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/>
  <bookViews>
    <workbookView xWindow="0" yWindow="0" windowWidth="16380" windowHeight="8190" tabRatio="633"/>
  </bookViews>
  <sheets>
    <sheet name="Title" sheetId="62" r:id="rId1"/>
    <sheet name="Champions" sheetId="127" r:id="rId2"/>
    <sheet name="Contenders" sheetId="128" r:id="rId3"/>
    <sheet name="Challengers" sheetId="12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CCC'!$A$6:$BI$714</definedName>
    <definedName name="_xlnm._FilterDatabase" localSheetId="3" hidden="1">Challengers!$A$6:$BI$188</definedName>
    <definedName name="_xlnm._FilterDatabase" localSheetId="1" hidden="1">Champions!$A$6:$BI$153</definedName>
    <definedName name="_xlnm._FilterDatabase" localSheetId="7" hidden="1">Changes!$A$7:$Y$7</definedName>
    <definedName name="_xlnm._FilterDatabase" localSheetId="2" hidden="1">Contenders!$A$6:$BI$385</definedName>
    <definedName name="_xlnm._FilterDatabase" localSheetId="5" hidden="1">Historical!$A$6:$BB$6</definedName>
    <definedName name="_xlnm._FilterDatabase" localSheetId="10" hidden="1">Notes!#REF!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Challengers!#REF!</definedName>
    <definedName name="DataAll" localSheetId="1">Champions!$A$7:$BC$153</definedName>
    <definedName name="DataAll" localSheetId="2">Contenders!$A$7:$BC$356</definedName>
    <definedName name="DataAll" localSheetId="5">Historical!$A$7:$BB$524</definedName>
    <definedName name="DataAll">'All CCC'!$A$7:$BC$503</definedName>
    <definedName name="Deletions">Changes!$A$14:$I$950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_xlnm.Print_Area" localSheetId="7">Changes!$A$1:$I$1151</definedName>
    <definedName name="_xlnm.Print_Area" localSheetId="10">Notes!$A$1:$K$194</definedName>
    <definedName name="_xlnm.Print_Area" localSheetId="9">Revisions!$B$3:$K$248</definedName>
    <definedName name="_xlnm.Print_Area" localSheetId="8">Summary!$A$1:$AX$198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 fullCalcOnLoad="true"/>
</workbook>
</file>

<file path=xl/calcChain.xml><?xml version="1.0" encoding="utf-8"?>
<calcChain xmlns="http://schemas.openxmlformats.org/spreadsheetml/2006/main">
  <c r="BG203" i="129" l="1"/>
  <c r="BE203" i="129"/>
  <c r="BC203" i="129"/>
  <c r="BB203" i="129"/>
  <c r="BA203" i="129"/>
  <c r="AZ203" i="129"/>
  <c r="AY203" i="129"/>
  <c r="AN203" i="129"/>
  <c r="AM203" i="129"/>
  <c r="AL203" i="129"/>
  <c r="AK203" i="129"/>
  <c r="AJ203" i="129"/>
  <c r="AI203" i="129"/>
  <c r="AH203" i="129"/>
  <c r="AG203" i="129"/>
  <c r="AF203" i="129"/>
  <c r="AE203" i="129"/>
  <c r="AD203" i="129"/>
  <c r="AC203" i="129"/>
  <c r="O203" i="129"/>
  <c r="K203" i="129"/>
  <c r="I203" i="129"/>
  <c r="E203" i="129"/>
  <c r="B203" i="129"/>
  <c r="BG202" i="129"/>
  <c r="BE202" i="129"/>
  <c r="BC202" i="129"/>
  <c r="BB202" i="129"/>
  <c r="BA202" i="129"/>
  <c r="AZ202" i="129"/>
  <c r="AY202" i="129"/>
  <c r="AN202" i="129"/>
  <c r="AM202" i="129"/>
  <c r="AL202" i="129"/>
  <c r="AK202" i="129"/>
  <c r="AJ202" i="129"/>
  <c r="AI202" i="129"/>
  <c r="AH202" i="129"/>
  <c r="AG202" i="129"/>
  <c r="AF202" i="129"/>
  <c r="AE202" i="129"/>
  <c r="AD202" i="129"/>
  <c r="AC202" i="129"/>
  <c r="O202" i="129"/>
  <c r="K202" i="129"/>
  <c r="I202" i="129"/>
  <c r="E202" i="129"/>
  <c r="B202" i="129"/>
  <c r="BG201" i="129"/>
  <c r="BE201" i="129"/>
  <c r="BC201" i="129"/>
  <c r="BB201" i="129"/>
  <c r="BA201" i="129"/>
  <c r="AZ201" i="129"/>
  <c r="AY201" i="129"/>
  <c r="AN201" i="129"/>
  <c r="AM201" i="129"/>
  <c r="AL201" i="129"/>
  <c r="AK201" i="129"/>
  <c r="AJ201" i="129"/>
  <c r="AI201" i="129"/>
  <c r="AH201" i="129"/>
  <c r="AG201" i="129"/>
  <c r="AF201" i="129"/>
  <c r="AE201" i="129"/>
  <c r="AD201" i="129"/>
  <c r="AC201" i="129"/>
  <c r="O201" i="129"/>
  <c r="K201" i="129"/>
  <c r="I201" i="129"/>
  <c r="E201" i="129"/>
  <c r="B201" i="129"/>
  <c r="BG200" i="129"/>
  <c r="BE200" i="129"/>
  <c r="BC200" i="129"/>
  <c r="BB200" i="129"/>
  <c r="BA200" i="129"/>
  <c r="AZ200" i="129"/>
  <c r="AY200" i="129"/>
  <c r="AN200" i="129"/>
  <c r="AM200" i="129"/>
  <c r="AL200" i="129"/>
  <c r="AK200" i="129"/>
  <c r="AJ200" i="129"/>
  <c r="AI200" i="129"/>
  <c r="AH200" i="129"/>
  <c r="AG200" i="129"/>
  <c r="AF200" i="129"/>
  <c r="AE200" i="129"/>
  <c r="AD200" i="129"/>
  <c r="AC200" i="129"/>
  <c r="O200" i="129"/>
  <c r="K200" i="129"/>
  <c r="I200" i="129"/>
  <c r="E200" i="129"/>
  <c r="B200" i="129"/>
  <c r="BG199" i="129"/>
  <c r="BE199" i="129"/>
  <c r="BC199" i="129"/>
  <c r="BB199" i="129"/>
  <c r="BA199" i="129"/>
  <c r="AZ199" i="129"/>
  <c r="AY199" i="129"/>
  <c r="AN199" i="129"/>
  <c r="AM199" i="129"/>
  <c r="AL199" i="129"/>
  <c r="AK199" i="129"/>
  <c r="AJ199" i="129"/>
  <c r="AI199" i="129"/>
  <c r="AH199" i="129"/>
  <c r="AG199" i="129"/>
  <c r="AF199" i="129"/>
  <c r="AE199" i="129"/>
  <c r="AD199" i="129"/>
  <c r="AC199" i="129"/>
  <c r="O199" i="129"/>
  <c r="K199" i="129"/>
  <c r="I199" i="129"/>
  <c r="E199" i="129"/>
  <c r="B199" i="129"/>
  <c r="BG198" i="129"/>
  <c r="BE198" i="129"/>
  <c r="BC198" i="129"/>
  <c r="BB198" i="129"/>
  <c r="BA198" i="129"/>
  <c r="AZ198" i="129"/>
  <c r="AY198" i="129"/>
  <c r="AN198" i="129"/>
  <c r="AM198" i="129"/>
  <c r="AL198" i="129"/>
  <c r="AK198" i="129"/>
  <c r="AJ198" i="129"/>
  <c r="AI198" i="129"/>
  <c r="AH198" i="129"/>
  <c r="AG198" i="129"/>
  <c r="AF198" i="129"/>
  <c r="AE198" i="129"/>
  <c r="AD198" i="129"/>
  <c r="AC198" i="129"/>
  <c r="O198" i="129"/>
  <c r="K198" i="129"/>
  <c r="I198" i="129"/>
  <c r="E198" i="129"/>
  <c r="B198" i="129"/>
  <c r="BG197" i="129"/>
  <c r="BE197" i="129"/>
  <c r="BC197" i="129"/>
  <c r="BB197" i="129"/>
  <c r="BA197" i="129"/>
  <c r="AZ197" i="129"/>
  <c r="AY197" i="129"/>
  <c r="AN197" i="129"/>
  <c r="AM197" i="129"/>
  <c r="AL197" i="129"/>
  <c r="AK197" i="129"/>
  <c r="AJ197" i="129"/>
  <c r="AI197" i="129"/>
  <c r="AH197" i="129"/>
  <c r="AG197" i="129"/>
  <c r="AF197" i="129"/>
  <c r="AE197" i="129"/>
  <c r="AD197" i="129"/>
  <c r="AC197" i="129"/>
  <c r="O197" i="129"/>
  <c r="K197" i="129"/>
  <c r="I197" i="129"/>
  <c r="E197" i="129"/>
  <c r="B197" i="129"/>
  <c r="BG196" i="129"/>
  <c r="BE196" i="129"/>
  <c r="BC196" i="129"/>
  <c r="BB196" i="129"/>
  <c r="BA196" i="129"/>
  <c r="AZ196" i="129"/>
  <c r="AY196" i="129"/>
  <c r="AN196" i="129"/>
  <c r="AM196" i="129"/>
  <c r="AL196" i="129"/>
  <c r="AK196" i="129"/>
  <c r="AJ196" i="129"/>
  <c r="AI196" i="129"/>
  <c r="AH196" i="129"/>
  <c r="AG196" i="129"/>
  <c r="AF196" i="129"/>
  <c r="AE196" i="129"/>
  <c r="AD196" i="129"/>
  <c r="AC196" i="129"/>
  <c r="O196" i="129"/>
  <c r="K196" i="129"/>
  <c r="I196" i="129"/>
  <c r="E196" i="129"/>
  <c r="B196" i="129"/>
  <c r="BG195" i="129"/>
  <c r="BE195" i="129"/>
  <c r="BC195" i="129"/>
  <c r="BB195" i="129"/>
  <c r="BA195" i="129"/>
  <c r="AZ195" i="129"/>
  <c r="AY195" i="129"/>
  <c r="AN195" i="129"/>
  <c r="AM195" i="129"/>
  <c r="AL195" i="129"/>
  <c r="AK195" i="129"/>
  <c r="AJ195" i="129"/>
  <c r="AI195" i="129"/>
  <c r="AH195" i="129"/>
  <c r="AG195" i="129"/>
  <c r="AF195" i="129"/>
  <c r="AE195" i="129"/>
  <c r="AD195" i="129"/>
  <c r="AC195" i="129"/>
  <c r="O195" i="129"/>
  <c r="K195" i="129"/>
  <c r="I195" i="129"/>
  <c r="E195" i="129"/>
  <c r="B195" i="129"/>
  <c r="BG194" i="129"/>
  <c r="BE194" i="129"/>
  <c r="BC194" i="129"/>
  <c r="BB194" i="129"/>
  <c r="BA194" i="129"/>
  <c r="AZ194" i="129"/>
  <c r="AY194" i="129"/>
  <c r="AN194" i="129"/>
  <c r="AM194" i="129"/>
  <c r="AL194" i="129"/>
  <c r="AK194" i="129"/>
  <c r="AJ194" i="129"/>
  <c r="AI194" i="129"/>
  <c r="AH194" i="129"/>
  <c r="AG194" i="129"/>
  <c r="AF194" i="129"/>
  <c r="AE194" i="129"/>
  <c r="AD194" i="129"/>
  <c r="AC194" i="129"/>
  <c r="O194" i="129"/>
  <c r="K194" i="129"/>
  <c r="I194" i="129"/>
  <c r="E194" i="129"/>
  <c r="B194" i="129"/>
  <c r="BG193" i="129"/>
  <c r="BE193" i="129"/>
  <c r="BC193" i="129"/>
  <c r="BB193" i="129"/>
  <c r="BA193" i="129"/>
  <c r="AZ193" i="129"/>
  <c r="AY193" i="129"/>
  <c r="AN193" i="129"/>
  <c r="AM193" i="129"/>
  <c r="AL193" i="129"/>
  <c r="AK193" i="129"/>
  <c r="AJ193" i="129"/>
  <c r="AI193" i="129"/>
  <c r="AH193" i="129"/>
  <c r="AG193" i="129"/>
  <c r="AF193" i="129"/>
  <c r="AE193" i="129"/>
  <c r="AD193" i="129"/>
  <c r="AC193" i="129"/>
  <c r="O193" i="129"/>
  <c r="K193" i="129"/>
  <c r="I193" i="129"/>
  <c r="E193" i="129"/>
  <c r="B193" i="129"/>
  <c r="BG190" i="129"/>
  <c r="BE190" i="129"/>
  <c r="BC190" i="129"/>
  <c r="BB190" i="129"/>
  <c r="BA190" i="129"/>
  <c r="AZ190" i="129"/>
  <c r="AY190" i="129"/>
  <c r="AN190" i="129"/>
  <c r="AM190" i="129"/>
  <c r="AL190" i="129"/>
  <c r="AK190" i="129"/>
  <c r="AJ190" i="129"/>
  <c r="AI190" i="129"/>
  <c r="AH190" i="129"/>
  <c r="AG190" i="129"/>
  <c r="AF190" i="129"/>
  <c r="AE190" i="129"/>
  <c r="AD190" i="129"/>
  <c r="AC190" i="129"/>
  <c r="O190" i="129"/>
  <c r="K190" i="129"/>
  <c r="I190" i="129"/>
  <c r="E190" i="129"/>
  <c r="B190" i="129"/>
  <c r="AR138" i="129"/>
  <c r="AQ138" i="129"/>
  <c r="AA138" i="129"/>
  <c r="V138" i="129"/>
  <c r="U138" i="129"/>
  <c r="X138" i="129" s="1"/>
  <c r="T138" i="129"/>
  <c r="S138" i="129"/>
  <c r="R138" i="129"/>
  <c r="M138" i="129"/>
  <c r="Z138" i="129" s="1"/>
  <c r="AR178" i="129"/>
  <c r="AQ178" i="129"/>
  <c r="AA178" i="129"/>
  <c r="V178" i="129"/>
  <c r="U178" i="129"/>
  <c r="T178" i="129"/>
  <c r="S178" i="129"/>
  <c r="R178" i="129"/>
  <c r="M178" i="129"/>
  <c r="J178" i="129" s="1"/>
  <c r="AR47" i="129"/>
  <c r="AQ47" i="129"/>
  <c r="AA47" i="129"/>
  <c r="V47" i="129"/>
  <c r="U47" i="129"/>
  <c r="AO47" i="129" s="1"/>
  <c r="T47" i="129"/>
  <c r="S47" i="129"/>
  <c r="R47" i="129"/>
  <c r="M47" i="129"/>
  <c r="Z47" i="129" s="1"/>
  <c r="BF119" i="129"/>
  <c r="AR119" i="129"/>
  <c r="AQ119" i="129"/>
  <c r="AA119" i="129"/>
  <c r="V119" i="129"/>
  <c r="U119" i="129"/>
  <c r="X119" i="129" s="1"/>
  <c r="T119" i="129"/>
  <c r="S119" i="129"/>
  <c r="R119" i="129"/>
  <c r="M119" i="129"/>
  <c r="Z119" i="129" s="1"/>
  <c r="AR82" i="129"/>
  <c r="AQ82" i="129"/>
  <c r="AA82" i="129"/>
  <c r="V82" i="129"/>
  <c r="U82" i="129"/>
  <c r="T82" i="129"/>
  <c r="S82" i="129"/>
  <c r="R82" i="129"/>
  <c r="M82" i="129"/>
  <c r="J82" i="129" s="1"/>
  <c r="BF146" i="129"/>
  <c r="AR146" i="129"/>
  <c r="AQ146" i="129"/>
  <c r="AA146" i="129"/>
  <c r="V146" i="129"/>
  <c r="U146" i="129"/>
  <c r="AP146" i="129" s="1"/>
  <c r="T146" i="129"/>
  <c r="S146" i="129"/>
  <c r="R146" i="129"/>
  <c r="M146" i="129"/>
  <c r="Z146" i="129" s="1"/>
  <c r="J146" i="129"/>
  <c r="BF161" i="129"/>
  <c r="AR161" i="129"/>
  <c r="AQ161" i="129"/>
  <c r="AA161" i="129"/>
  <c r="V161" i="129"/>
  <c r="U161" i="129"/>
  <c r="T161" i="129"/>
  <c r="S161" i="129"/>
  <c r="R161" i="129"/>
  <c r="M161" i="129"/>
  <c r="J161" i="129" s="1"/>
  <c r="BF147" i="129"/>
  <c r="AR147" i="129"/>
  <c r="AQ147" i="129"/>
  <c r="AA147" i="129"/>
  <c r="V147" i="129"/>
  <c r="U147" i="129"/>
  <c r="AP147" i="129" s="1"/>
  <c r="T147" i="129"/>
  <c r="S147" i="129"/>
  <c r="R147" i="129"/>
  <c r="M147" i="129"/>
  <c r="Z147" i="129" s="1"/>
  <c r="BF61" i="129"/>
  <c r="AR61" i="129"/>
  <c r="AQ61" i="129"/>
  <c r="AA61" i="129"/>
  <c r="V61" i="129"/>
  <c r="U61" i="129"/>
  <c r="T61" i="129"/>
  <c r="S61" i="129"/>
  <c r="R61" i="129"/>
  <c r="M61" i="129"/>
  <c r="J61" i="129" s="1"/>
  <c r="BF8" i="129"/>
  <c r="AR8" i="129"/>
  <c r="AQ8" i="129"/>
  <c r="AA8" i="129"/>
  <c r="V8" i="129"/>
  <c r="U8" i="129"/>
  <c r="T8" i="129"/>
  <c r="S8" i="129"/>
  <c r="R8" i="129"/>
  <c r="M8" i="129"/>
  <c r="Z8" i="129" s="1"/>
  <c r="BF144" i="129"/>
  <c r="AR144" i="129"/>
  <c r="AQ144" i="129"/>
  <c r="AA144" i="129"/>
  <c r="V144" i="129"/>
  <c r="U144" i="129"/>
  <c r="T144" i="129"/>
  <c r="S144" i="129"/>
  <c r="R144" i="129"/>
  <c r="M144" i="129"/>
  <c r="J144" i="129" s="1"/>
  <c r="BF114" i="129"/>
  <c r="AR114" i="129"/>
  <c r="AS114" i="129" s="1"/>
  <c r="AT114" i="129" s="1"/>
  <c r="AU114" i="129" s="1"/>
  <c r="AV114" i="129" s="1"/>
  <c r="AQ114" i="129"/>
  <c r="AA114" i="129"/>
  <c r="V114" i="129"/>
  <c r="U114" i="129"/>
  <c r="W114" i="129" s="1"/>
  <c r="T114" i="129"/>
  <c r="S114" i="129"/>
  <c r="R114" i="129"/>
  <c r="M114" i="129"/>
  <c r="Z114" i="129" s="1"/>
  <c r="BF107" i="129"/>
  <c r="AR107" i="129"/>
  <c r="AQ107" i="129"/>
  <c r="AA107" i="129"/>
  <c r="V107" i="129"/>
  <c r="U107" i="129"/>
  <c r="T107" i="129"/>
  <c r="S107" i="129"/>
  <c r="R107" i="129"/>
  <c r="M107" i="129"/>
  <c r="J107" i="129" s="1"/>
  <c r="BF90" i="129"/>
  <c r="AR90" i="129"/>
  <c r="AS90" i="129" s="1"/>
  <c r="AT90" i="129" s="1"/>
  <c r="AU90" i="129" s="1"/>
  <c r="AV90" i="129" s="1"/>
  <c r="AQ90" i="129"/>
  <c r="AA90" i="129"/>
  <c r="V90" i="129"/>
  <c r="U90" i="129"/>
  <c r="AP90" i="129" s="1"/>
  <c r="T90" i="129"/>
  <c r="S90" i="129"/>
  <c r="R90" i="129"/>
  <c r="M90" i="129"/>
  <c r="Z90" i="129" s="1"/>
  <c r="BF21" i="129"/>
  <c r="AR21" i="129"/>
  <c r="AQ21" i="129"/>
  <c r="AA21" i="129"/>
  <c r="V21" i="129"/>
  <c r="U21" i="129"/>
  <c r="T21" i="129"/>
  <c r="S21" i="129"/>
  <c r="R21" i="129"/>
  <c r="M21" i="129"/>
  <c r="J21" i="129" s="1"/>
  <c r="BF13" i="129"/>
  <c r="AR13" i="129"/>
  <c r="AS13" i="129" s="1"/>
  <c r="AT13" i="129" s="1"/>
  <c r="AU13" i="129" s="1"/>
  <c r="AV13" i="129" s="1"/>
  <c r="AQ13" i="129"/>
  <c r="AO13" i="129"/>
  <c r="AA13" i="129"/>
  <c r="V13" i="129"/>
  <c r="U13" i="129"/>
  <c r="X13" i="129" s="1"/>
  <c r="T13" i="129"/>
  <c r="S13" i="129"/>
  <c r="R13" i="129"/>
  <c r="M13" i="129"/>
  <c r="Z13" i="129" s="1"/>
  <c r="BF179" i="129"/>
  <c r="AR179" i="129"/>
  <c r="AQ179" i="129"/>
  <c r="AA179" i="129"/>
  <c r="V179" i="129"/>
  <c r="U179" i="129"/>
  <c r="T179" i="129"/>
  <c r="S179" i="129"/>
  <c r="R179" i="129"/>
  <c r="M179" i="129"/>
  <c r="J179" i="129" s="1"/>
  <c r="BF154" i="129"/>
  <c r="AR154" i="129"/>
  <c r="AS154" i="129" s="1"/>
  <c r="AT154" i="129" s="1"/>
  <c r="AQ154" i="129"/>
  <c r="AA154" i="129"/>
  <c r="V154" i="129"/>
  <c r="U154" i="129"/>
  <c r="T154" i="129"/>
  <c r="S154" i="129"/>
  <c r="R154" i="129"/>
  <c r="M154" i="129"/>
  <c r="J154" i="129" s="1"/>
  <c r="BF150" i="129"/>
  <c r="AR150" i="129"/>
  <c r="AS150" i="129" s="1"/>
  <c r="AT150" i="129" s="1"/>
  <c r="AU150" i="129" s="1"/>
  <c r="AV150" i="129" s="1"/>
  <c r="AQ150" i="129"/>
  <c r="AA150" i="129"/>
  <c r="Z150" i="129"/>
  <c r="V150" i="129"/>
  <c r="U150" i="129"/>
  <c r="T150" i="129"/>
  <c r="S150" i="129"/>
  <c r="R150" i="129"/>
  <c r="M150" i="129"/>
  <c r="J150" i="129" s="1"/>
  <c r="BF77" i="129"/>
  <c r="AR77" i="129"/>
  <c r="AS77" i="129" s="1"/>
  <c r="AQ77" i="129"/>
  <c r="AA77" i="129"/>
  <c r="V77" i="129"/>
  <c r="U77" i="129"/>
  <c r="W77" i="129" s="1"/>
  <c r="T77" i="129"/>
  <c r="S77" i="129"/>
  <c r="R77" i="129"/>
  <c r="M77" i="129"/>
  <c r="Z77" i="129" s="1"/>
  <c r="BF45" i="129"/>
  <c r="AR45" i="129"/>
  <c r="AS45" i="129" s="1"/>
  <c r="AT45" i="129" s="1"/>
  <c r="AU45" i="129" s="1"/>
  <c r="AV45" i="129" s="1"/>
  <c r="AQ45" i="129"/>
  <c r="AA45" i="129"/>
  <c r="V45" i="129"/>
  <c r="U45" i="129"/>
  <c r="T45" i="129"/>
  <c r="S45" i="129"/>
  <c r="R45" i="129"/>
  <c r="M45" i="129"/>
  <c r="J45" i="129" s="1"/>
  <c r="BF11" i="129"/>
  <c r="AR11" i="129"/>
  <c r="AS11" i="129" s="1"/>
  <c r="AT11" i="129" s="1"/>
  <c r="AQ11" i="129"/>
  <c r="AA11" i="129"/>
  <c r="V11" i="129"/>
  <c r="U11" i="129"/>
  <c r="T11" i="129"/>
  <c r="S11" i="129"/>
  <c r="R11" i="129"/>
  <c r="M11" i="129"/>
  <c r="J11" i="129" s="1"/>
  <c r="BF137" i="129"/>
  <c r="AR137" i="129"/>
  <c r="AS137" i="129" s="1"/>
  <c r="AT137" i="129" s="1"/>
  <c r="AU137" i="129" s="1"/>
  <c r="AV137" i="129" s="1"/>
  <c r="AQ137" i="129"/>
  <c r="AA137" i="129"/>
  <c r="V137" i="129"/>
  <c r="U137" i="129"/>
  <c r="T137" i="129"/>
  <c r="S137" i="129"/>
  <c r="R137" i="129"/>
  <c r="M137" i="129"/>
  <c r="J137" i="129" s="1"/>
  <c r="BF101" i="129"/>
  <c r="AR101" i="129"/>
  <c r="AS101" i="129" s="1"/>
  <c r="AQ101" i="129"/>
  <c r="AA101" i="129"/>
  <c r="V101" i="129"/>
  <c r="U101" i="129"/>
  <c r="T101" i="129"/>
  <c r="S101" i="129"/>
  <c r="R101" i="129"/>
  <c r="M101" i="129"/>
  <c r="Z101" i="129" s="1"/>
  <c r="BF53" i="129"/>
  <c r="AR53" i="129"/>
  <c r="AS53" i="129" s="1"/>
  <c r="AT53" i="129" s="1"/>
  <c r="AU53" i="129" s="1"/>
  <c r="AV53" i="129" s="1"/>
  <c r="AQ53" i="129"/>
  <c r="AA53" i="129"/>
  <c r="V53" i="129"/>
  <c r="U53" i="129"/>
  <c r="X53" i="129" s="1"/>
  <c r="T53" i="129"/>
  <c r="S53" i="129"/>
  <c r="R53" i="129"/>
  <c r="M53" i="129"/>
  <c r="Z53" i="129" s="1"/>
  <c r="BF122" i="129"/>
  <c r="AR122" i="129"/>
  <c r="AQ122" i="129"/>
  <c r="AA122" i="129"/>
  <c r="V122" i="129"/>
  <c r="U122" i="129"/>
  <c r="T122" i="129"/>
  <c r="S122" i="129"/>
  <c r="R122" i="129"/>
  <c r="M122" i="129"/>
  <c r="Z122" i="129" s="1"/>
  <c r="BF172" i="129"/>
  <c r="AR172" i="129"/>
  <c r="AQ172" i="129"/>
  <c r="AA172" i="129"/>
  <c r="V172" i="129"/>
  <c r="U172" i="129"/>
  <c r="X172" i="129" s="1"/>
  <c r="T172" i="129"/>
  <c r="S172" i="129"/>
  <c r="R172" i="129"/>
  <c r="M172" i="129"/>
  <c r="Z172" i="129" s="1"/>
  <c r="BF135" i="129"/>
  <c r="AR135" i="129"/>
  <c r="AQ135" i="129"/>
  <c r="AA135" i="129"/>
  <c r="V135" i="129"/>
  <c r="U135" i="129"/>
  <c r="AO135" i="129" s="1"/>
  <c r="T135" i="129"/>
  <c r="S135" i="129"/>
  <c r="R135" i="129"/>
  <c r="M135" i="129"/>
  <c r="Z135" i="129" s="1"/>
  <c r="BF115" i="129"/>
  <c r="AR115" i="129"/>
  <c r="AQ115" i="129"/>
  <c r="AA115" i="129"/>
  <c r="V115" i="129"/>
  <c r="U115" i="129"/>
  <c r="X115" i="129" s="1"/>
  <c r="T115" i="129"/>
  <c r="S115" i="129"/>
  <c r="R115" i="129"/>
  <c r="M115" i="129"/>
  <c r="Z115" i="129" s="1"/>
  <c r="BF184" i="129"/>
  <c r="AR184" i="129"/>
  <c r="AQ184" i="129"/>
  <c r="AA184" i="129"/>
  <c r="V184" i="129"/>
  <c r="U184" i="129"/>
  <c r="T184" i="129"/>
  <c r="S184" i="129"/>
  <c r="R184" i="129"/>
  <c r="M184" i="129"/>
  <c r="Z184" i="129" s="1"/>
  <c r="BF110" i="129"/>
  <c r="AR110" i="129"/>
  <c r="AQ110" i="129"/>
  <c r="AA110" i="129"/>
  <c r="V110" i="129"/>
  <c r="U110" i="129"/>
  <c r="AO110" i="129" s="1"/>
  <c r="T110" i="129"/>
  <c r="S110" i="129"/>
  <c r="R110" i="129"/>
  <c r="M110" i="129"/>
  <c r="Z110" i="129" s="1"/>
  <c r="BF100" i="129"/>
  <c r="AR100" i="129"/>
  <c r="AQ100" i="129"/>
  <c r="AA100" i="129"/>
  <c r="X100" i="129"/>
  <c r="V100" i="129"/>
  <c r="U100" i="129"/>
  <c r="T100" i="129"/>
  <c r="S100" i="129"/>
  <c r="R100" i="129"/>
  <c r="M100" i="129"/>
  <c r="Z100" i="129" s="1"/>
  <c r="BF181" i="129"/>
  <c r="AR181" i="129"/>
  <c r="AQ181" i="129"/>
  <c r="AA181" i="129"/>
  <c r="V181" i="129"/>
  <c r="U181" i="129"/>
  <c r="X181" i="129" s="1"/>
  <c r="T181" i="129"/>
  <c r="S181" i="129"/>
  <c r="R181" i="129"/>
  <c r="M181" i="129"/>
  <c r="Z181" i="129" s="1"/>
  <c r="BF51" i="129"/>
  <c r="AR51" i="129"/>
  <c r="AQ51" i="129"/>
  <c r="AA51" i="129"/>
  <c r="V51" i="129"/>
  <c r="U51" i="129"/>
  <c r="AO51" i="129" s="1"/>
  <c r="T51" i="129"/>
  <c r="S51" i="129"/>
  <c r="R51" i="129"/>
  <c r="M51" i="129"/>
  <c r="Z51" i="129" s="1"/>
  <c r="BF54" i="129"/>
  <c r="AR54" i="129"/>
  <c r="AQ54" i="129"/>
  <c r="AA54" i="129"/>
  <c r="V54" i="129"/>
  <c r="U54" i="129"/>
  <c r="AP54" i="129" s="1"/>
  <c r="T54" i="129"/>
  <c r="S54" i="129"/>
  <c r="R54" i="129"/>
  <c r="M54" i="129"/>
  <c r="Z54" i="129" s="1"/>
  <c r="BF188" i="129"/>
  <c r="AR188" i="129"/>
  <c r="AQ188" i="129"/>
  <c r="AA188" i="129"/>
  <c r="V188" i="129"/>
  <c r="U188" i="129"/>
  <c r="T188" i="129"/>
  <c r="S188" i="129"/>
  <c r="R188" i="129"/>
  <c r="M188" i="129"/>
  <c r="Z188" i="129" s="1"/>
  <c r="BF145" i="129"/>
  <c r="AR145" i="129"/>
  <c r="AQ145" i="129"/>
  <c r="AA145" i="129"/>
  <c r="V145" i="129"/>
  <c r="U145" i="129"/>
  <c r="X145" i="129" s="1"/>
  <c r="T145" i="129"/>
  <c r="S145" i="129"/>
  <c r="R145" i="129"/>
  <c r="M145" i="129"/>
  <c r="Z145" i="129" s="1"/>
  <c r="BF52" i="129"/>
  <c r="AR52" i="129"/>
  <c r="AQ52" i="129"/>
  <c r="AA52" i="129"/>
  <c r="V52" i="129"/>
  <c r="U52" i="129"/>
  <c r="X52" i="129" s="1"/>
  <c r="T52" i="129"/>
  <c r="S52" i="129"/>
  <c r="R52" i="129"/>
  <c r="M52" i="129"/>
  <c r="Z52" i="129" s="1"/>
  <c r="BF50" i="129"/>
  <c r="AR50" i="129"/>
  <c r="AQ50" i="129"/>
  <c r="AA50" i="129"/>
  <c r="V50" i="129"/>
  <c r="U50" i="129"/>
  <c r="X50" i="129" s="1"/>
  <c r="T50" i="129"/>
  <c r="S50" i="129"/>
  <c r="R50" i="129"/>
  <c r="M50" i="129"/>
  <c r="Z50" i="129" s="1"/>
  <c r="BF44" i="129"/>
  <c r="AR44" i="129"/>
  <c r="AQ44" i="129"/>
  <c r="AA44" i="129"/>
  <c r="V44" i="129"/>
  <c r="U44" i="129"/>
  <c r="X44" i="129" s="1"/>
  <c r="T44" i="129"/>
  <c r="S44" i="129"/>
  <c r="R44" i="129"/>
  <c r="M44" i="129"/>
  <c r="Z44" i="129" s="1"/>
  <c r="BF32" i="129"/>
  <c r="AR32" i="129"/>
  <c r="AQ32" i="129"/>
  <c r="AA32" i="129"/>
  <c r="V32" i="129"/>
  <c r="U32" i="129"/>
  <c r="X32" i="129" s="1"/>
  <c r="T32" i="129"/>
  <c r="S32" i="129"/>
  <c r="R32" i="129"/>
  <c r="M32" i="129"/>
  <c r="Z32" i="129" s="1"/>
  <c r="BF94" i="129"/>
  <c r="AR94" i="129"/>
  <c r="AQ94" i="129"/>
  <c r="AA94" i="129"/>
  <c r="V94" i="129"/>
  <c r="U94" i="129"/>
  <c r="X94" i="129" s="1"/>
  <c r="T94" i="129"/>
  <c r="S94" i="129"/>
  <c r="R94" i="129"/>
  <c r="M94" i="129"/>
  <c r="Z94" i="129" s="1"/>
  <c r="BF14" i="129"/>
  <c r="AR14" i="129"/>
  <c r="AQ14" i="129"/>
  <c r="AA14" i="129"/>
  <c r="Z14" i="129"/>
  <c r="V14" i="129"/>
  <c r="U14" i="129"/>
  <c r="X14" i="129" s="1"/>
  <c r="T14" i="129"/>
  <c r="S14" i="129"/>
  <c r="R14" i="129"/>
  <c r="M14" i="129"/>
  <c r="J14" i="129" s="1"/>
  <c r="AP14" i="129" s="1"/>
  <c r="BF183" i="129"/>
  <c r="AR183" i="129"/>
  <c r="AQ183" i="129"/>
  <c r="AA183" i="129"/>
  <c r="V183" i="129"/>
  <c r="U183" i="129"/>
  <c r="X183" i="129" s="1"/>
  <c r="T183" i="129"/>
  <c r="S183" i="129"/>
  <c r="R183" i="129"/>
  <c r="M183" i="129"/>
  <c r="Z183" i="129" s="1"/>
  <c r="BF98" i="129"/>
  <c r="AR98" i="129"/>
  <c r="AQ98" i="129"/>
  <c r="AA98" i="129"/>
  <c r="V98" i="129"/>
  <c r="U98" i="129"/>
  <c r="X98" i="129" s="1"/>
  <c r="T98" i="129"/>
  <c r="S98" i="129"/>
  <c r="R98" i="129"/>
  <c r="M98" i="129"/>
  <c r="Z98" i="129" s="1"/>
  <c r="BF112" i="129"/>
  <c r="AR112" i="129"/>
  <c r="AQ112" i="129"/>
  <c r="AA112" i="129"/>
  <c r="V112" i="129"/>
  <c r="U112" i="129"/>
  <c r="X112" i="129" s="1"/>
  <c r="T112" i="129"/>
  <c r="S112" i="129"/>
  <c r="R112" i="129"/>
  <c r="M112" i="129"/>
  <c r="Z112" i="129" s="1"/>
  <c r="BF18" i="129"/>
  <c r="AR18" i="129"/>
  <c r="AQ18" i="129"/>
  <c r="AA18" i="129"/>
  <c r="V18" i="129"/>
  <c r="U18" i="129"/>
  <c r="X18" i="129" s="1"/>
  <c r="T18" i="129"/>
  <c r="S18" i="129"/>
  <c r="R18" i="129"/>
  <c r="M18" i="129"/>
  <c r="Z18" i="129" s="1"/>
  <c r="BF38" i="129"/>
  <c r="AR38" i="129"/>
  <c r="AQ38" i="129"/>
  <c r="AA38" i="129"/>
  <c r="V38" i="129"/>
  <c r="U38" i="129"/>
  <c r="X38" i="129" s="1"/>
  <c r="T38" i="129"/>
  <c r="S38" i="129"/>
  <c r="R38" i="129"/>
  <c r="M38" i="129"/>
  <c r="Z38" i="129" s="1"/>
  <c r="BF87" i="129"/>
  <c r="AR87" i="129"/>
  <c r="AQ87" i="129"/>
  <c r="AA87" i="129"/>
  <c r="V87" i="129"/>
  <c r="U87" i="129"/>
  <c r="X87" i="129" s="1"/>
  <c r="T87" i="129"/>
  <c r="S87" i="129"/>
  <c r="R87" i="129"/>
  <c r="M87" i="129"/>
  <c r="Z87" i="129" s="1"/>
  <c r="BF16" i="129"/>
  <c r="AR16" i="129"/>
  <c r="AQ16" i="129"/>
  <c r="AA16" i="129"/>
  <c r="Z16" i="129"/>
  <c r="V16" i="129"/>
  <c r="U16" i="129"/>
  <c r="AO16" i="129" s="1"/>
  <c r="T16" i="129"/>
  <c r="S16" i="129"/>
  <c r="R16" i="129"/>
  <c r="M16" i="129"/>
  <c r="J16" i="129" s="1"/>
  <c r="AP16" i="129" s="1"/>
  <c r="BF80" i="129"/>
  <c r="AR80" i="129"/>
  <c r="AQ80" i="129"/>
  <c r="AA80" i="129"/>
  <c r="V80" i="129"/>
  <c r="U80" i="129"/>
  <c r="X80" i="129" s="1"/>
  <c r="T80" i="129"/>
  <c r="S80" i="129"/>
  <c r="R80" i="129"/>
  <c r="M80" i="129"/>
  <c r="Z80" i="129" s="1"/>
  <c r="BF55" i="129"/>
  <c r="AR55" i="129"/>
  <c r="AQ55" i="129"/>
  <c r="AA55" i="129"/>
  <c r="V55" i="129"/>
  <c r="U55" i="129"/>
  <c r="T55" i="129"/>
  <c r="S55" i="129"/>
  <c r="R55" i="129"/>
  <c r="M55" i="129"/>
  <c r="Z55" i="129" s="1"/>
  <c r="BF33" i="129"/>
  <c r="AR33" i="129"/>
  <c r="AQ33" i="129"/>
  <c r="AA33" i="129"/>
  <c r="V33" i="129"/>
  <c r="U33" i="129"/>
  <c r="X33" i="129" s="1"/>
  <c r="T33" i="129"/>
  <c r="S33" i="129"/>
  <c r="R33" i="129"/>
  <c r="M33" i="129"/>
  <c r="Z33" i="129" s="1"/>
  <c r="BF165" i="129"/>
  <c r="AR165" i="129"/>
  <c r="AQ165" i="129"/>
  <c r="AA165" i="129"/>
  <c r="V165" i="129"/>
  <c r="U165" i="129"/>
  <c r="X165" i="129" s="1"/>
  <c r="T165" i="129"/>
  <c r="S165" i="129"/>
  <c r="R165" i="129"/>
  <c r="M165" i="129"/>
  <c r="Z165" i="129" s="1"/>
  <c r="BF75" i="129"/>
  <c r="AR75" i="129"/>
  <c r="AS75" i="129" s="1"/>
  <c r="AT75" i="129" s="1"/>
  <c r="AU75" i="129" s="1"/>
  <c r="AV75" i="129" s="1"/>
  <c r="AQ75" i="129"/>
  <c r="AA75" i="129"/>
  <c r="V75" i="129"/>
  <c r="U75" i="129"/>
  <c r="T75" i="129"/>
  <c r="S75" i="129"/>
  <c r="R75" i="129"/>
  <c r="M75" i="129"/>
  <c r="Z75" i="129" s="1"/>
  <c r="BF123" i="129"/>
  <c r="AR123" i="129"/>
  <c r="AQ123" i="129"/>
  <c r="AA123" i="129"/>
  <c r="V123" i="129"/>
  <c r="U123" i="129"/>
  <c r="T123" i="129"/>
  <c r="S123" i="129"/>
  <c r="R123" i="129"/>
  <c r="M123" i="129"/>
  <c r="J123" i="129" s="1"/>
  <c r="AP123" i="129" s="1"/>
  <c r="BF76" i="129"/>
  <c r="AS76" i="129"/>
  <c r="AT76" i="129" s="1"/>
  <c r="AU76" i="129" s="1"/>
  <c r="AV76" i="129" s="1"/>
  <c r="AR76" i="129"/>
  <c r="AQ76" i="129"/>
  <c r="AA76" i="129"/>
  <c r="V76" i="129"/>
  <c r="U76" i="129"/>
  <c r="X76" i="129" s="1"/>
  <c r="T76" i="129"/>
  <c r="S76" i="129"/>
  <c r="R76" i="129"/>
  <c r="M76" i="129"/>
  <c r="Z76" i="129" s="1"/>
  <c r="BF127" i="129"/>
  <c r="AR127" i="129"/>
  <c r="AQ127" i="129"/>
  <c r="AA127" i="129"/>
  <c r="V127" i="129"/>
  <c r="U127" i="129"/>
  <c r="X127" i="129" s="1"/>
  <c r="T127" i="129"/>
  <c r="S127" i="129"/>
  <c r="R127" i="129"/>
  <c r="M127" i="129"/>
  <c r="Z127" i="129" s="1"/>
  <c r="BF99" i="129"/>
  <c r="AR99" i="129"/>
  <c r="AS99" i="129" s="1"/>
  <c r="AT99" i="129" s="1"/>
  <c r="AU99" i="129" s="1"/>
  <c r="AV99" i="129" s="1"/>
  <c r="AQ99" i="129"/>
  <c r="AA99" i="129"/>
  <c r="V99" i="129"/>
  <c r="U99" i="129"/>
  <c r="T99" i="129"/>
  <c r="S99" i="129"/>
  <c r="R99" i="129"/>
  <c r="M99" i="129"/>
  <c r="Z99" i="129" s="1"/>
  <c r="BF163" i="129"/>
  <c r="AR163" i="129"/>
  <c r="AQ163" i="129"/>
  <c r="AA163" i="129"/>
  <c r="V163" i="129"/>
  <c r="U163" i="129"/>
  <c r="T163" i="129"/>
  <c r="S163" i="129"/>
  <c r="R163" i="129"/>
  <c r="M163" i="129"/>
  <c r="J163" i="129" s="1"/>
  <c r="AP163" i="129" s="1"/>
  <c r="BF85" i="129"/>
  <c r="AS85" i="129"/>
  <c r="AT85" i="129" s="1"/>
  <c r="AU85" i="129" s="1"/>
  <c r="AV85" i="129" s="1"/>
  <c r="AR85" i="129"/>
  <c r="AQ85" i="129"/>
  <c r="AA85" i="129"/>
  <c r="V85" i="129"/>
  <c r="U85" i="129"/>
  <c r="X85" i="129" s="1"/>
  <c r="T85" i="129"/>
  <c r="S85" i="129"/>
  <c r="R85" i="129"/>
  <c r="M85" i="129"/>
  <c r="Z85" i="129" s="1"/>
  <c r="BF187" i="129"/>
  <c r="AR187" i="129"/>
  <c r="AQ187" i="129"/>
  <c r="AA187" i="129"/>
  <c r="V187" i="129"/>
  <c r="U187" i="129"/>
  <c r="X187" i="129" s="1"/>
  <c r="T187" i="129"/>
  <c r="S187" i="129"/>
  <c r="R187" i="129"/>
  <c r="M187" i="129"/>
  <c r="Z187" i="129" s="1"/>
  <c r="BF140" i="129"/>
  <c r="AR140" i="129"/>
  <c r="AQ140" i="129"/>
  <c r="AA140" i="129"/>
  <c r="V140" i="129"/>
  <c r="U140" i="129"/>
  <c r="T140" i="129"/>
  <c r="S140" i="129"/>
  <c r="R140" i="129"/>
  <c r="M140" i="129"/>
  <c r="Z140" i="129" s="1"/>
  <c r="BF36" i="129"/>
  <c r="AR36" i="129"/>
  <c r="AQ36" i="129"/>
  <c r="AA36" i="129"/>
  <c r="V36" i="129"/>
  <c r="U36" i="129"/>
  <c r="T36" i="129"/>
  <c r="S36" i="129"/>
  <c r="R36" i="129"/>
  <c r="M36" i="129"/>
  <c r="Z36" i="129" s="1"/>
  <c r="BF59" i="129"/>
  <c r="AR59" i="129"/>
  <c r="AQ59" i="129"/>
  <c r="AA59" i="129"/>
  <c r="V59" i="129"/>
  <c r="U59" i="129"/>
  <c r="X59" i="129" s="1"/>
  <c r="T59" i="129"/>
  <c r="S59" i="129"/>
  <c r="R59" i="129"/>
  <c r="M59" i="129"/>
  <c r="Z59" i="129" s="1"/>
  <c r="BF159" i="129"/>
  <c r="AR159" i="129"/>
  <c r="AQ159" i="129"/>
  <c r="AA159" i="129"/>
  <c r="V159" i="129"/>
  <c r="U159" i="129"/>
  <c r="T159" i="129"/>
  <c r="S159" i="129"/>
  <c r="R159" i="129"/>
  <c r="M159" i="129"/>
  <c r="Z159" i="129" s="1"/>
  <c r="BF70" i="129"/>
  <c r="AR70" i="129"/>
  <c r="AQ70" i="129"/>
  <c r="AA70" i="129"/>
  <c r="V70" i="129"/>
  <c r="U70" i="129"/>
  <c r="X70" i="129" s="1"/>
  <c r="T70" i="129"/>
  <c r="S70" i="129"/>
  <c r="R70" i="129"/>
  <c r="M70" i="129"/>
  <c r="Z70" i="129" s="1"/>
  <c r="BF126" i="129"/>
  <c r="AR126" i="129"/>
  <c r="AQ126" i="129"/>
  <c r="AA126" i="129"/>
  <c r="V126" i="129"/>
  <c r="U126" i="129"/>
  <c r="T126" i="129"/>
  <c r="S126" i="129"/>
  <c r="R126" i="129"/>
  <c r="M126" i="129"/>
  <c r="Z126" i="129" s="1"/>
  <c r="J126" i="129"/>
  <c r="BF155" i="129"/>
  <c r="AR155" i="129"/>
  <c r="AQ155" i="129"/>
  <c r="AA155" i="129"/>
  <c r="V155" i="129"/>
  <c r="U155" i="129"/>
  <c r="T155" i="129"/>
  <c r="S155" i="129"/>
  <c r="R155" i="129"/>
  <c r="M155" i="129"/>
  <c r="Z155" i="129" s="1"/>
  <c r="BF139" i="129"/>
  <c r="AR139" i="129"/>
  <c r="AQ139" i="129"/>
  <c r="AA139" i="129"/>
  <c r="V139" i="129"/>
  <c r="U139" i="129"/>
  <c r="T139" i="129"/>
  <c r="S139" i="129"/>
  <c r="R139" i="129"/>
  <c r="M139" i="129"/>
  <c r="Z139" i="129" s="1"/>
  <c r="BF143" i="129"/>
  <c r="AR143" i="129"/>
  <c r="AQ143" i="129"/>
  <c r="AA143" i="129"/>
  <c r="V143" i="129"/>
  <c r="U143" i="129"/>
  <c r="T143" i="129"/>
  <c r="S143" i="129"/>
  <c r="R143" i="129"/>
  <c r="M143" i="129"/>
  <c r="Z143" i="129" s="1"/>
  <c r="BF31" i="129"/>
  <c r="AR31" i="129"/>
  <c r="AQ31" i="129"/>
  <c r="AA31" i="129"/>
  <c r="V31" i="129"/>
  <c r="U31" i="129"/>
  <c r="T31" i="129"/>
  <c r="S31" i="129"/>
  <c r="R31" i="129"/>
  <c r="M31" i="129"/>
  <c r="Z31" i="129" s="1"/>
  <c r="BF92" i="129"/>
  <c r="AR92" i="129"/>
  <c r="AQ92" i="129"/>
  <c r="AA92" i="129"/>
  <c r="V92" i="129"/>
  <c r="U92" i="129"/>
  <c r="X92" i="129" s="1"/>
  <c r="T92" i="129"/>
  <c r="S92" i="129"/>
  <c r="R92" i="129"/>
  <c r="M92" i="129"/>
  <c r="Z92" i="129" s="1"/>
  <c r="BF26" i="129"/>
  <c r="AR26" i="129"/>
  <c r="AQ26" i="129"/>
  <c r="AA26" i="129"/>
  <c r="V26" i="129"/>
  <c r="U26" i="129"/>
  <c r="T26" i="129"/>
  <c r="S26" i="129"/>
  <c r="R26" i="129"/>
  <c r="M26" i="129"/>
  <c r="Z26" i="129" s="1"/>
  <c r="J26" i="129"/>
  <c r="AP26" i="129" s="1"/>
  <c r="BF134" i="129"/>
  <c r="AR134" i="129"/>
  <c r="AQ134" i="129"/>
  <c r="AA134" i="129"/>
  <c r="V134" i="129"/>
  <c r="U134" i="129"/>
  <c r="X134" i="129" s="1"/>
  <c r="T134" i="129"/>
  <c r="S134" i="129"/>
  <c r="R134" i="129"/>
  <c r="M134" i="129"/>
  <c r="Z134" i="129" s="1"/>
  <c r="BF113" i="129"/>
  <c r="AR113" i="129"/>
  <c r="AQ113" i="129"/>
  <c r="AA113" i="129"/>
  <c r="V113" i="129"/>
  <c r="U113" i="129"/>
  <c r="X113" i="129" s="1"/>
  <c r="T113" i="129"/>
  <c r="S113" i="129"/>
  <c r="R113" i="129"/>
  <c r="M113" i="129"/>
  <c r="Z113" i="129" s="1"/>
  <c r="BF83" i="129"/>
  <c r="AR83" i="129"/>
  <c r="AQ83" i="129"/>
  <c r="AA83" i="129"/>
  <c r="V83" i="129"/>
  <c r="U83" i="129"/>
  <c r="X83" i="129" s="1"/>
  <c r="T83" i="129"/>
  <c r="S83" i="129"/>
  <c r="R83" i="129"/>
  <c r="M83" i="129"/>
  <c r="Z83" i="129" s="1"/>
  <c r="BF72" i="129"/>
  <c r="AR72" i="129"/>
  <c r="AQ72" i="129"/>
  <c r="AA72" i="129"/>
  <c r="V72" i="129"/>
  <c r="U72" i="129"/>
  <c r="X72" i="129" s="1"/>
  <c r="T72" i="129"/>
  <c r="S72" i="129"/>
  <c r="R72" i="129"/>
  <c r="M72" i="129"/>
  <c r="Z72" i="129" s="1"/>
  <c r="BF25" i="129"/>
  <c r="AR25" i="129"/>
  <c r="AQ25" i="129"/>
  <c r="AA25" i="129"/>
  <c r="V25" i="129"/>
  <c r="U25" i="129"/>
  <c r="X25" i="129" s="1"/>
  <c r="T25" i="129"/>
  <c r="S25" i="129"/>
  <c r="R25" i="129"/>
  <c r="M25" i="129"/>
  <c r="Z25" i="129" s="1"/>
  <c r="BF88" i="129"/>
  <c r="AR88" i="129"/>
  <c r="AQ88" i="129"/>
  <c r="AA88" i="129"/>
  <c r="V88" i="129"/>
  <c r="U88" i="129"/>
  <c r="X88" i="129" s="1"/>
  <c r="T88" i="129"/>
  <c r="S88" i="129"/>
  <c r="R88" i="129"/>
  <c r="M88" i="129"/>
  <c r="Z88" i="129" s="1"/>
  <c r="J88" i="129"/>
  <c r="BF62" i="129"/>
  <c r="AR62" i="129"/>
  <c r="AS62" i="129" s="1"/>
  <c r="AT62" i="129" s="1"/>
  <c r="AU62" i="129" s="1"/>
  <c r="AV62" i="129" s="1"/>
  <c r="AQ62" i="129"/>
  <c r="AA62" i="129"/>
  <c r="V62" i="129"/>
  <c r="U62" i="129"/>
  <c r="X62" i="129" s="1"/>
  <c r="T62" i="129"/>
  <c r="S62" i="129"/>
  <c r="R62" i="129"/>
  <c r="M62" i="129"/>
  <c r="Z62" i="129" s="1"/>
  <c r="BF173" i="129"/>
  <c r="AR173" i="129"/>
  <c r="AQ173" i="129"/>
  <c r="AA173" i="129"/>
  <c r="V173" i="129"/>
  <c r="U173" i="129"/>
  <c r="X173" i="129" s="1"/>
  <c r="T173" i="129"/>
  <c r="S173" i="129"/>
  <c r="R173" i="129"/>
  <c r="M173" i="129"/>
  <c r="BF34" i="129"/>
  <c r="AR34" i="129"/>
  <c r="AQ34" i="129"/>
  <c r="AA34" i="129"/>
  <c r="V34" i="129"/>
  <c r="U34" i="129"/>
  <c r="T34" i="129"/>
  <c r="S34" i="129"/>
  <c r="R34" i="129"/>
  <c r="M34" i="129"/>
  <c r="BF130" i="129"/>
  <c r="AR130" i="129"/>
  <c r="AQ130" i="129"/>
  <c r="AA130" i="129"/>
  <c r="V130" i="129"/>
  <c r="U130" i="129"/>
  <c r="X130" i="129" s="1"/>
  <c r="T130" i="129"/>
  <c r="S130" i="129"/>
  <c r="R130" i="129"/>
  <c r="M130" i="129"/>
  <c r="BF167" i="129"/>
  <c r="AR167" i="129"/>
  <c r="AQ167" i="129"/>
  <c r="AA167" i="129"/>
  <c r="V167" i="129"/>
  <c r="U167" i="129"/>
  <c r="T167" i="129"/>
  <c r="S167" i="129"/>
  <c r="R167" i="129"/>
  <c r="M167" i="129"/>
  <c r="Z167" i="129" s="1"/>
  <c r="BF157" i="129"/>
  <c r="AR157" i="129"/>
  <c r="AQ157" i="129"/>
  <c r="AA157" i="129"/>
  <c r="V157" i="129"/>
  <c r="U157" i="129"/>
  <c r="X157" i="129" s="1"/>
  <c r="T157" i="129"/>
  <c r="S157" i="129"/>
  <c r="R157" i="129"/>
  <c r="M157" i="129"/>
  <c r="Z157" i="129" s="1"/>
  <c r="BF103" i="129"/>
  <c r="AR103" i="129"/>
  <c r="AQ103" i="129"/>
  <c r="AA103" i="129"/>
  <c r="V103" i="129"/>
  <c r="U103" i="129"/>
  <c r="T103" i="129"/>
  <c r="S103" i="129"/>
  <c r="R103" i="129"/>
  <c r="M103" i="129"/>
  <c r="Z103" i="129" s="1"/>
  <c r="BF96" i="129"/>
  <c r="AR96" i="129"/>
  <c r="AQ96" i="129"/>
  <c r="AA96" i="129"/>
  <c r="V96" i="129"/>
  <c r="U96" i="129"/>
  <c r="X96" i="129" s="1"/>
  <c r="T96" i="129"/>
  <c r="S96" i="129"/>
  <c r="R96" i="129"/>
  <c r="M96" i="129"/>
  <c r="Z96" i="129" s="1"/>
  <c r="BF89" i="129"/>
  <c r="AR89" i="129"/>
  <c r="AQ89" i="129"/>
  <c r="AA89" i="129"/>
  <c r="V89" i="129"/>
  <c r="U89" i="129"/>
  <c r="T89" i="129"/>
  <c r="S89" i="129"/>
  <c r="R89" i="129"/>
  <c r="M89" i="129"/>
  <c r="Z89" i="129" s="1"/>
  <c r="BF117" i="129"/>
  <c r="AR117" i="129"/>
  <c r="AQ117" i="129"/>
  <c r="AA117" i="129"/>
  <c r="V117" i="129"/>
  <c r="U117" i="129"/>
  <c r="X117" i="129" s="1"/>
  <c r="T117" i="129"/>
  <c r="S117" i="129"/>
  <c r="R117" i="129"/>
  <c r="M117" i="129"/>
  <c r="Z117" i="129" s="1"/>
  <c r="BF63" i="129"/>
  <c r="AR63" i="129"/>
  <c r="AQ63" i="129"/>
  <c r="AA63" i="129"/>
  <c r="V63" i="129"/>
  <c r="U63" i="129"/>
  <c r="X63" i="129" s="1"/>
  <c r="T63" i="129"/>
  <c r="S63" i="129"/>
  <c r="R63" i="129"/>
  <c r="M63" i="129"/>
  <c r="Z63" i="129" s="1"/>
  <c r="BF56" i="129"/>
  <c r="AR56" i="129"/>
  <c r="AQ56" i="129"/>
  <c r="AA56" i="129"/>
  <c r="V56" i="129"/>
  <c r="U56" i="129"/>
  <c r="X56" i="129" s="1"/>
  <c r="T56" i="129"/>
  <c r="S56" i="129"/>
  <c r="R56" i="129"/>
  <c r="M56" i="129"/>
  <c r="Z56" i="129" s="1"/>
  <c r="BF106" i="129"/>
  <c r="AR106" i="129"/>
  <c r="AQ106" i="129"/>
  <c r="AA106" i="129"/>
  <c r="V106" i="129"/>
  <c r="U106" i="129"/>
  <c r="T106" i="129"/>
  <c r="S106" i="129"/>
  <c r="R106" i="129"/>
  <c r="M106" i="129"/>
  <c r="BF142" i="129"/>
  <c r="AR142" i="129"/>
  <c r="AQ142" i="129"/>
  <c r="AA142" i="129"/>
  <c r="V142" i="129"/>
  <c r="U142" i="129"/>
  <c r="X142" i="129" s="1"/>
  <c r="T142" i="129"/>
  <c r="S142" i="129"/>
  <c r="R142" i="129"/>
  <c r="M142" i="129"/>
  <c r="BF116" i="129"/>
  <c r="AR116" i="129"/>
  <c r="AQ116" i="129"/>
  <c r="AA116" i="129"/>
  <c r="V116" i="129"/>
  <c r="U116" i="129"/>
  <c r="T116" i="129"/>
  <c r="S116" i="129"/>
  <c r="R116" i="129"/>
  <c r="M116" i="129"/>
  <c r="Z116" i="129" s="1"/>
  <c r="BF7" i="129"/>
  <c r="AR7" i="129"/>
  <c r="AQ7" i="129"/>
  <c r="AA7" i="129"/>
  <c r="V7" i="129"/>
  <c r="U7" i="129"/>
  <c r="X7" i="129" s="1"/>
  <c r="T7" i="129"/>
  <c r="S7" i="129"/>
  <c r="R7" i="129"/>
  <c r="M7" i="129"/>
  <c r="Z7" i="129" s="1"/>
  <c r="BF69" i="129"/>
  <c r="AR69" i="129"/>
  <c r="AQ69" i="129"/>
  <c r="AA69" i="129"/>
  <c r="V69" i="129"/>
  <c r="U69" i="129"/>
  <c r="T69" i="129"/>
  <c r="S69" i="129"/>
  <c r="R69" i="129"/>
  <c r="M69" i="129"/>
  <c r="Z69" i="129" s="1"/>
  <c r="BF10" i="129"/>
  <c r="AR10" i="129"/>
  <c r="AQ10" i="129"/>
  <c r="AA10" i="129"/>
  <c r="V10" i="129"/>
  <c r="U10" i="129"/>
  <c r="X10" i="129" s="1"/>
  <c r="T10" i="129"/>
  <c r="S10" i="129"/>
  <c r="R10" i="129"/>
  <c r="M10" i="129"/>
  <c r="Z10" i="129" s="1"/>
  <c r="BF180" i="129"/>
  <c r="AR180" i="129"/>
  <c r="AQ180" i="129"/>
  <c r="AA180" i="129"/>
  <c r="V180" i="129"/>
  <c r="U180" i="129"/>
  <c r="T180" i="129"/>
  <c r="S180" i="129"/>
  <c r="R180" i="129"/>
  <c r="M180" i="129"/>
  <c r="Z180" i="129" s="1"/>
  <c r="BF19" i="129"/>
  <c r="AR19" i="129"/>
  <c r="AQ19" i="129"/>
  <c r="AA19" i="129"/>
  <c r="V19" i="129"/>
  <c r="U19" i="129"/>
  <c r="X19" i="129" s="1"/>
  <c r="T19" i="129"/>
  <c r="S19" i="129"/>
  <c r="R19" i="129"/>
  <c r="M19" i="129"/>
  <c r="Z19" i="129" s="1"/>
  <c r="BF35" i="129"/>
  <c r="AR35" i="129"/>
  <c r="AQ35" i="129"/>
  <c r="AA35" i="129"/>
  <c r="V35" i="129"/>
  <c r="U35" i="129"/>
  <c r="X35" i="129" s="1"/>
  <c r="T35" i="129"/>
  <c r="S35" i="129"/>
  <c r="R35" i="129"/>
  <c r="M35" i="129"/>
  <c r="Z35" i="129" s="1"/>
  <c r="BF23" i="129"/>
  <c r="AR23" i="129"/>
  <c r="AQ23" i="129"/>
  <c r="AA23" i="129"/>
  <c r="V23" i="129"/>
  <c r="U23" i="129"/>
  <c r="X23" i="129" s="1"/>
  <c r="T23" i="129"/>
  <c r="S23" i="129"/>
  <c r="R23" i="129"/>
  <c r="M23" i="129"/>
  <c r="Z23" i="129" s="1"/>
  <c r="BF73" i="129"/>
  <c r="AR73" i="129"/>
  <c r="AQ73" i="129"/>
  <c r="AA73" i="129"/>
  <c r="V73" i="129"/>
  <c r="U73" i="129"/>
  <c r="X73" i="129" s="1"/>
  <c r="T73" i="129"/>
  <c r="S73" i="129"/>
  <c r="R73" i="129"/>
  <c r="M73" i="129"/>
  <c r="Z73" i="129" s="1"/>
  <c r="BF102" i="129"/>
  <c r="AR102" i="129"/>
  <c r="AQ102" i="129"/>
  <c r="AA102" i="129"/>
  <c r="V102" i="129"/>
  <c r="U102" i="129"/>
  <c r="X102" i="129" s="1"/>
  <c r="T102" i="129"/>
  <c r="S102" i="129"/>
  <c r="R102" i="129"/>
  <c r="M102" i="129"/>
  <c r="Z102" i="129" s="1"/>
  <c r="BF125" i="129"/>
  <c r="AR125" i="129"/>
  <c r="AQ125" i="129"/>
  <c r="AA125" i="129"/>
  <c r="V125" i="129"/>
  <c r="U125" i="129"/>
  <c r="T125" i="129"/>
  <c r="S125" i="129"/>
  <c r="R125" i="129"/>
  <c r="M125" i="129"/>
  <c r="Z125" i="129" s="1"/>
  <c r="BF91" i="129"/>
  <c r="AR91" i="129"/>
  <c r="AQ91" i="129"/>
  <c r="AA91" i="129"/>
  <c r="V91" i="129"/>
  <c r="U91" i="129"/>
  <c r="T91" i="129"/>
  <c r="S91" i="129"/>
  <c r="R91" i="129"/>
  <c r="M91" i="129"/>
  <c r="Z91" i="129" s="1"/>
  <c r="BF17" i="129"/>
  <c r="AR17" i="129"/>
  <c r="AQ17" i="129"/>
  <c r="AA17" i="129"/>
  <c r="V17" i="129"/>
  <c r="U17" i="129"/>
  <c r="X17" i="129" s="1"/>
  <c r="T17" i="129"/>
  <c r="S17" i="129"/>
  <c r="R17" i="129"/>
  <c r="M17" i="129"/>
  <c r="Z17" i="129" s="1"/>
  <c r="BF152" i="129"/>
  <c r="AR152" i="129"/>
  <c r="AQ152" i="129"/>
  <c r="AA152" i="129"/>
  <c r="V152" i="129"/>
  <c r="U152" i="129"/>
  <c r="T152" i="129"/>
  <c r="S152" i="129"/>
  <c r="R152" i="129"/>
  <c r="M152" i="129"/>
  <c r="Z152" i="129" s="1"/>
  <c r="BF57" i="129"/>
  <c r="AR57" i="129"/>
  <c r="AQ57" i="129"/>
  <c r="AA57" i="129"/>
  <c r="V57" i="129"/>
  <c r="U57" i="129"/>
  <c r="X57" i="129" s="1"/>
  <c r="T57" i="129"/>
  <c r="S57" i="129"/>
  <c r="R57" i="129"/>
  <c r="M57" i="129"/>
  <c r="Z57" i="129" s="1"/>
  <c r="BF30" i="129"/>
  <c r="AR30" i="129"/>
  <c r="AQ30" i="129"/>
  <c r="AA30" i="129"/>
  <c r="V30" i="129"/>
  <c r="U30" i="129"/>
  <c r="X30" i="129" s="1"/>
  <c r="T30" i="129"/>
  <c r="S30" i="129"/>
  <c r="R30" i="129"/>
  <c r="M30" i="129"/>
  <c r="Z30" i="129" s="1"/>
  <c r="BF153" i="129"/>
  <c r="AR153" i="129"/>
  <c r="AQ153" i="129"/>
  <c r="AA153" i="129"/>
  <c r="V153" i="129"/>
  <c r="U153" i="129"/>
  <c r="T153" i="129"/>
  <c r="S153" i="129"/>
  <c r="R153" i="129"/>
  <c r="M153" i="129"/>
  <c r="Z153" i="129" s="1"/>
  <c r="BF136" i="129"/>
  <c r="AR136" i="129"/>
  <c r="AQ136" i="129"/>
  <c r="AA136" i="129"/>
  <c r="Z136" i="129"/>
  <c r="V136" i="129"/>
  <c r="U136" i="129"/>
  <c r="AO136" i="129" s="1"/>
  <c r="T136" i="129"/>
  <c r="S136" i="129"/>
  <c r="R136" i="129"/>
  <c r="M136" i="129"/>
  <c r="J136" i="129" s="1"/>
  <c r="AP136" i="129" s="1"/>
  <c r="BF12" i="129"/>
  <c r="AR12" i="129"/>
  <c r="AQ12" i="129"/>
  <c r="AA12" i="129"/>
  <c r="V12" i="129"/>
  <c r="U12" i="129"/>
  <c r="X12" i="129" s="1"/>
  <c r="T12" i="129"/>
  <c r="S12" i="129"/>
  <c r="R12" i="129"/>
  <c r="M12" i="129"/>
  <c r="Z12" i="129" s="1"/>
  <c r="BF131" i="129"/>
  <c r="AR131" i="129"/>
  <c r="AQ131" i="129"/>
  <c r="AA131" i="129"/>
  <c r="V131" i="129"/>
  <c r="U131" i="129"/>
  <c r="T131" i="129"/>
  <c r="S131" i="129"/>
  <c r="R131" i="129"/>
  <c r="M131" i="129"/>
  <c r="Z131" i="129" s="1"/>
  <c r="BF58" i="129"/>
  <c r="AR58" i="129"/>
  <c r="AQ58" i="129"/>
  <c r="AA58" i="129"/>
  <c r="V58" i="129"/>
  <c r="U58" i="129"/>
  <c r="X58" i="129" s="1"/>
  <c r="T58" i="129"/>
  <c r="S58" i="129"/>
  <c r="R58" i="129"/>
  <c r="M58" i="129"/>
  <c r="Z58" i="129" s="1"/>
  <c r="BF28" i="129"/>
  <c r="AR28" i="129"/>
  <c r="AQ28" i="129"/>
  <c r="AA28" i="129"/>
  <c r="V28" i="129"/>
  <c r="U28" i="129"/>
  <c r="X28" i="129" s="1"/>
  <c r="T28" i="129"/>
  <c r="S28" i="129"/>
  <c r="R28" i="129"/>
  <c r="M28" i="129"/>
  <c r="Z28" i="129" s="1"/>
  <c r="BF48" i="129"/>
  <c r="AR48" i="129"/>
  <c r="AQ48" i="129"/>
  <c r="AA48" i="129"/>
  <c r="V48" i="129"/>
  <c r="U48" i="129"/>
  <c r="X48" i="129" s="1"/>
  <c r="T48" i="129"/>
  <c r="S48" i="129"/>
  <c r="R48" i="129"/>
  <c r="M48" i="129"/>
  <c r="Z48" i="129" s="1"/>
  <c r="BF128" i="129"/>
  <c r="AR128" i="129"/>
  <c r="AQ128" i="129"/>
  <c r="AA128" i="129"/>
  <c r="V128" i="129"/>
  <c r="U128" i="129"/>
  <c r="T128" i="129"/>
  <c r="S128" i="129"/>
  <c r="R128" i="129"/>
  <c r="M128" i="129"/>
  <c r="Z128" i="129" s="1"/>
  <c r="BF174" i="129"/>
  <c r="AR174" i="129"/>
  <c r="AQ174" i="129"/>
  <c r="AA174" i="129"/>
  <c r="V174" i="129"/>
  <c r="U174" i="129"/>
  <c r="T174" i="129"/>
  <c r="S174" i="129"/>
  <c r="R174" i="129"/>
  <c r="M174" i="129"/>
  <c r="Z174" i="129" s="1"/>
  <c r="BF158" i="129"/>
  <c r="AR158" i="129"/>
  <c r="AQ158" i="129"/>
  <c r="AA158" i="129"/>
  <c r="V158" i="129"/>
  <c r="U158" i="129"/>
  <c r="X158" i="129" s="1"/>
  <c r="T158" i="129"/>
  <c r="S158" i="129"/>
  <c r="R158" i="129"/>
  <c r="M158" i="129"/>
  <c r="Z158" i="129" s="1"/>
  <c r="BF24" i="129"/>
  <c r="AR24" i="129"/>
  <c r="AQ24" i="129"/>
  <c r="AA24" i="129"/>
  <c r="V24" i="129"/>
  <c r="U24" i="129"/>
  <c r="X24" i="129" s="1"/>
  <c r="T24" i="129"/>
  <c r="S24" i="129"/>
  <c r="R24" i="129"/>
  <c r="M24" i="129"/>
  <c r="Z24" i="129" s="1"/>
  <c r="BF151" i="129"/>
  <c r="AR151" i="129"/>
  <c r="AQ151" i="129"/>
  <c r="AA151" i="129"/>
  <c r="V151" i="129"/>
  <c r="U151" i="129"/>
  <c r="X151" i="129" s="1"/>
  <c r="T151" i="129"/>
  <c r="S151" i="129"/>
  <c r="R151" i="129"/>
  <c r="M151" i="129"/>
  <c r="Z151" i="129" s="1"/>
  <c r="BF133" i="129"/>
  <c r="AR133" i="129"/>
  <c r="AQ133" i="129"/>
  <c r="AA133" i="129"/>
  <c r="V133" i="129"/>
  <c r="U133" i="129"/>
  <c r="T133" i="129"/>
  <c r="S133" i="129"/>
  <c r="R133" i="129"/>
  <c r="M133" i="129"/>
  <c r="Z133" i="129" s="1"/>
  <c r="BF86" i="129"/>
  <c r="AR86" i="129"/>
  <c r="AQ86" i="129"/>
  <c r="AA86" i="129"/>
  <c r="V86" i="129"/>
  <c r="U86" i="129"/>
  <c r="X86" i="129" s="1"/>
  <c r="T86" i="129"/>
  <c r="S86" i="129"/>
  <c r="R86" i="129"/>
  <c r="M86" i="129"/>
  <c r="Z86" i="129" s="1"/>
  <c r="BF49" i="129"/>
  <c r="AR49" i="129"/>
  <c r="AQ49" i="129"/>
  <c r="AA49" i="129"/>
  <c r="Z49" i="129"/>
  <c r="V49" i="129"/>
  <c r="U49" i="129"/>
  <c r="AO49" i="129" s="1"/>
  <c r="T49" i="129"/>
  <c r="S49" i="129"/>
  <c r="R49" i="129"/>
  <c r="M49" i="129"/>
  <c r="J49" i="129" s="1"/>
  <c r="AP49" i="129" s="1"/>
  <c r="BF164" i="129"/>
  <c r="AR164" i="129"/>
  <c r="AQ164" i="129"/>
  <c r="AA164" i="129"/>
  <c r="V164" i="129"/>
  <c r="U164" i="129"/>
  <c r="X164" i="129" s="1"/>
  <c r="T164" i="129"/>
  <c r="S164" i="129"/>
  <c r="R164" i="129"/>
  <c r="M164" i="129"/>
  <c r="Z164" i="129" s="1"/>
  <c r="BF177" i="129"/>
  <c r="AR177" i="129"/>
  <c r="AQ177" i="129"/>
  <c r="AA177" i="129"/>
  <c r="V177" i="129"/>
  <c r="U177" i="129"/>
  <c r="T177" i="129"/>
  <c r="S177" i="129"/>
  <c r="R177" i="129"/>
  <c r="M177" i="129"/>
  <c r="Z177" i="129" s="1"/>
  <c r="BF39" i="129"/>
  <c r="AR39" i="129"/>
  <c r="AQ39" i="129"/>
  <c r="AA39" i="129"/>
  <c r="V39" i="129"/>
  <c r="U39" i="129"/>
  <c r="X39" i="129" s="1"/>
  <c r="T39" i="129"/>
  <c r="S39" i="129"/>
  <c r="R39" i="129"/>
  <c r="M39" i="129"/>
  <c r="Z39" i="129" s="1"/>
  <c r="BF68" i="129"/>
  <c r="AR68" i="129"/>
  <c r="AQ68" i="129"/>
  <c r="AA68" i="129"/>
  <c r="V68" i="129"/>
  <c r="U68" i="129"/>
  <c r="T68" i="129"/>
  <c r="S68" i="129"/>
  <c r="R68" i="129"/>
  <c r="M68" i="129"/>
  <c r="Z68" i="129" s="1"/>
  <c r="BF41" i="129"/>
  <c r="AR41" i="129"/>
  <c r="AQ41" i="129"/>
  <c r="AA41" i="129"/>
  <c r="V41" i="129"/>
  <c r="U41" i="129"/>
  <c r="X41" i="129" s="1"/>
  <c r="T41" i="129"/>
  <c r="S41" i="129"/>
  <c r="R41" i="129"/>
  <c r="M41" i="129"/>
  <c r="Z41" i="129" s="1"/>
  <c r="BF20" i="129"/>
  <c r="AR20" i="129"/>
  <c r="AQ20" i="129"/>
  <c r="AA20" i="129"/>
  <c r="V20" i="129"/>
  <c r="U20" i="129"/>
  <c r="T20" i="129"/>
  <c r="S20" i="129"/>
  <c r="R20" i="129"/>
  <c r="M20" i="129"/>
  <c r="Z20" i="129" s="1"/>
  <c r="J20" i="129"/>
  <c r="BF22" i="129"/>
  <c r="AR22" i="129"/>
  <c r="AQ22" i="129"/>
  <c r="AA22" i="129"/>
  <c r="V22" i="129"/>
  <c r="U22" i="129"/>
  <c r="X22" i="129" s="1"/>
  <c r="T22" i="129"/>
  <c r="S22" i="129"/>
  <c r="R22" i="129"/>
  <c r="M22" i="129"/>
  <c r="Z22" i="129" s="1"/>
  <c r="BF60" i="129"/>
  <c r="AR60" i="129"/>
  <c r="AQ60" i="129"/>
  <c r="AA60" i="129"/>
  <c r="V60" i="129"/>
  <c r="U60" i="129"/>
  <c r="X60" i="129" s="1"/>
  <c r="T60" i="129"/>
  <c r="S60" i="129"/>
  <c r="R60" i="129"/>
  <c r="M60" i="129"/>
  <c r="Z60" i="129" s="1"/>
  <c r="BF104" i="129"/>
  <c r="AR104" i="129"/>
  <c r="AQ104" i="129"/>
  <c r="AA104" i="129"/>
  <c r="V104" i="129"/>
  <c r="U104" i="129"/>
  <c r="T104" i="129"/>
  <c r="S104" i="129"/>
  <c r="R104" i="129"/>
  <c r="M104" i="129"/>
  <c r="Z104" i="129" s="1"/>
  <c r="BF65" i="129"/>
  <c r="AR65" i="129"/>
  <c r="AQ65" i="129"/>
  <c r="AA65" i="129"/>
  <c r="V65" i="129"/>
  <c r="U65" i="129"/>
  <c r="X65" i="129" s="1"/>
  <c r="T65" i="129"/>
  <c r="S65" i="129"/>
  <c r="R65" i="129"/>
  <c r="M65" i="129"/>
  <c r="Z65" i="129" s="1"/>
  <c r="BF67" i="129"/>
  <c r="AR67" i="129"/>
  <c r="AQ67" i="129"/>
  <c r="AA67" i="129"/>
  <c r="V67" i="129"/>
  <c r="U67" i="129"/>
  <c r="T67" i="129"/>
  <c r="S67" i="129"/>
  <c r="R67" i="129"/>
  <c r="M67" i="129"/>
  <c r="Z67" i="129" s="1"/>
  <c r="BF148" i="129"/>
  <c r="AR148" i="129"/>
  <c r="AQ148" i="129"/>
  <c r="AA148" i="129"/>
  <c r="V148" i="129"/>
  <c r="U148" i="129"/>
  <c r="X148" i="129" s="1"/>
  <c r="T148" i="129"/>
  <c r="S148" i="129"/>
  <c r="R148" i="129"/>
  <c r="M148" i="129"/>
  <c r="Z148" i="129" s="1"/>
  <c r="BF74" i="129"/>
  <c r="AR74" i="129"/>
  <c r="AQ74" i="129"/>
  <c r="AA74" i="129"/>
  <c r="V74" i="129"/>
  <c r="U74" i="129"/>
  <c r="T74" i="129"/>
  <c r="S74" i="129"/>
  <c r="R74" i="129"/>
  <c r="M74" i="129"/>
  <c r="Z74" i="129" s="1"/>
  <c r="BF43" i="129"/>
  <c r="AR43" i="129"/>
  <c r="AQ43" i="129"/>
  <c r="AA43" i="129"/>
  <c r="V43" i="129"/>
  <c r="U43" i="129"/>
  <c r="X43" i="129" s="1"/>
  <c r="T43" i="129"/>
  <c r="S43" i="129"/>
  <c r="R43" i="129"/>
  <c r="M43" i="129"/>
  <c r="Z43" i="129" s="1"/>
  <c r="BF46" i="129"/>
  <c r="AR46" i="129"/>
  <c r="AQ46" i="129"/>
  <c r="AA46" i="129"/>
  <c r="V46" i="129"/>
  <c r="U46" i="129"/>
  <c r="T46" i="129"/>
  <c r="S46" i="129"/>
  <c r="R46" i="129"/>
  <c r="M46" i="129"/>
  <c r="Z46" i="129" s="1"/>
  <c r="BF132" i="129"/>
  <c r="AR132" i="129"/>
  <c r="AQ132" i="129"/>
  <c r="AA132" i="129"/>
  <c r="V132" i="129"/>
  <c r="U132" i="129"/>
  <c r="X132" i="129" s="1"/>
  <c r="T132" i="129"/>
  <c r="S132" i="129"/>
  <c r="R132" i="129"/>
  <c r="M132" i="129"/>
  <c r="Z132" i="129" s="1"/>
  <c r="BF29" i="129"/>
  <c r="AR29" i="129"/>
  <c r="AQ29" i="129"/>
  <c r="AA29" i="129"/>
  <c r="V29" i="129"/>
  <c r="U29" i="129"/>
  <c r="T29" i="129"/>
  <c r="S29" i="129"/>
  <c r="R29" i="129"/>
  <c r="M29" i="129"/>
  <c r="Z29" i="129" s="1"/>
  <c r="BF108" i="129"/>
  <c r="AR108" i="129"/>
  <c r="AQ108" i="129"/>
  <c r="AA108" i="129"/>
  <c r="V108" i="129"/>
  <c r="U108" i="129"/>
  <c r="X108" i="129" s="1"/>
  <c r="T108" i="129"/>
  <c r="S108" i="129"/>
  <c r="R108" i="129"/>
  <c r="M108" i="129"/>
  <c r="Z108" i="129" s="1"/>
  <c r="BF176" i="129"/>
  <c r="AR176" i="129"/>
  <c r="AQ176" i="129"/>
  <c r="AA176" i="129"/>
  <c r="V176" i="129"/>
  <c r="U176" i="129"/>
  <c r="T176" i="129"/>
  <c r="S176" i="129"/>
  <c r="R176" i="129"/>
  <c r="M176" i="129"/>
  <c r="Z176" i="129" s="1"/>
  <c r="BF141" i="129"/>
  <c r="AR141" i="129"/>
  <c r="AQ141" i="129"/>
  <c r="AA141" i="129"/>
  <c r="V141" i="129"/>
  <c r="U141" i="129"/>
  <c r="X141" i="129" s="1"/>
  <c r="T141" i="129"/>
  <c r="S141" i="129"/>
  <c r="R141" i="129"/>
  <c r="M141" i="129"/>
  <c r="Z141" i="129" s="1"/>
  <c r="BF105" i="129"/>
  <c r="AR105" i="129"/>
  <c r="AQ105" i="129"/>
  <c r="AA105" i="129"/>
  <c r="Z105" i="129"/>
  <c r="V105" i="129"/>
  <c r="U105" i="129"/>
  <c r="T105" i="129"/>
  <c r="S105" i="129"/>
  <c r="R105" i="129"/>
  <c r="M105" i="129"/>
  <c r="J105" i="129" s="1"/>
  <c r="AP105" i="129" s="1"/>
  <c r="BF9" i="129"/>
  <c r="AR9" i="129"/>
  <c r="AQ9" i="129"/>
  <c r="AA9" i="129"/>
  <c r="V9" i="129"/>
  <c r="U9" i="129"/>
  <c r="X9" i="129" s="1"/>
  <c r="T9" i="129"/>
  <c r="S9" i="129"/>
  <c r="R9" i="129"/>
  <c r="M9" i="129"/>
  <c r="Z9" i="129" s="1"/>
  <c r="BF168" i="129"/>
  <c r="AR168" i="129"/>
  <c r="AQ168" i="129"/>
  <c r="AA168" i="129"/>
  <c r="V168" i="129"/>
  <c r="U168" i="129"/>
  <c r="T168" i="129"/>
  <c r="S168" i="129"/>
  <c r="R168" i="129"/>
  <c r="M168" i="129"/>
  <c r="Z168" i="129" s="1"/>
  <c r="BF149" i="129"/>
  <c r="AR149" i="129"/>
  <c r="AQ149" i="129"/>
  <c r="AA149" i="129"/>
  <c r="V149" i="129"/>
  <c r="U149" i="129"/>
  <c r="X149" i="129" s="1"/>
  <c r="T149" i="129"/>
  <c r="S149" i="129"/>
  <c r="R149" i="129"/>
  <c r="M149" i="129"/>
  <c r="Z149" i="129" s="1"/>
  <c r="BF79" i="129"/>
  <c r="AR79" i="129"/>
  <c r="AQ79" i="129"/>
  <c r="AA79" i="129"/>
  <c r="V79" i="129"/>
  <c r="U79" i="129"/>
  <c r="T79" i="129"/>
  <c r="S79" i="129"/>
  <c r="R79" i="129"/>
  <c r="M79" i="129"/>
  <c r="Z79" i="129" s="1"/>
  <c r="BF27" i="129"/>
  <c r="AR27" i="129"/>
  <c r="AR202" i="129" s="1"/>
  <c r="AQ27" i="129"/>
  <c r="AA27" i="129"/>
  <c r="V27" i="129"/>
  <c r="U27" i="129"/>
  <c r="X27" i="129" s="1"/>
  <c r="T27" i="129"/>
  <c r="S27" i="129"/>
  <c r="R27" i="129"/>
  <c r="M27" i="129"/>
  <c r="Z27" i="129" s="1"/>
  <c r="BF40" i="129"/>
  <c r="AR40" i="129"/>
  <c r="AQ40" i="129"/>
  <c r="AQ194" i="129" s="1"/>
  <c r="AA40" i="129"/>
  <c r="V40" i="129"/>
  <c r="U40" i="129"/>
  <c r="T40" i="129"/>
  <c r="S40" i="129"/>
  <c r="R40" i="129"/>
  <c r="M40" i="129"/>
  <c r="Z40" i="129" s="1"/>
  <c r="BF42" i="129"/>
  <c r="AR42" i="129"/>
  <c r="AQ42" i="129"/>
  <c r="AA42" i="129"/>
  <c r="V42" i="129"/>
  <c r="U42" i="129"/>
  <c r="X42" i="129" s="1"/>
  <c r="T42" i="129"/>
  <c r="S42" i="129"/>
  <c r="R42" i="129"/>
  <c r="M42" i="129"/>
  <c r="Z42" i="129" s="1"/>
  <c r="BF95" i="129"/>
  <c r="AR95" i="129"/>
  <c r="AQ95" i="129"/>
  <c r="AA95" i="129"/>
  <c r="V95" i="129"/>
  <c r="U95" i="129"/>
  <c r="T95" i="129"/>
  <c r="S95" i="129"/>
  <c r="R95" i="129"/>
  <c r="M95" i="129"/>
  <c r="Z95" i="129" s="1"/>
  <c r="BF156" i="129"/>
  <c r="AR156" i="129"/>
  <c r="AQ156" i="129"/>
  <c r="AA156" i="129"/>
  <c r="V156" i="129"/>
  <c r="U156" i="129"/>
  <c r="X156" i="129" s="1"/>
  <c r="T156" i="129"/>
  <c r="S156" i="129"/>
  <c r="R156" i="129"/>
  <c r="M156" i="129"/>
  <c r="Z156" i="129" s="1"/>
  <c r="BF97" i="129"/>
  <c r="AR97" i="129"/>
  <c r="AQ97" i="129"/>
  <c r="AA97" i="129"/>
  <c r="V97" i="129"/>
  <c r="U97" i="129"/>
  <c r="T97" i="129"/>
  <c r="S97" i="129"/>
  <c r="R97" i="129"/>
  <c r="M97" i="129"/>
  <c r="Z97" i="129" s="1"/>
  <c r="BF109" i="129"/>
  <c r="AR109" i="129"/>
  <c r="AQ109" i="129"/>
  <c r="AA109" i="129"/>
  <c r="V109" i="129"/>
  <c r="U109" i="129"/>
  <c r="X109" i="129" s="1"/>
  <c r="T109" i="129"/>
  <c r="S109" i="129"/>
  <c r="R109" i="129"/>
  <c r="M109" i="129"/>
  <c r="Z109" i="129" s="1"/>
  <c r="BF111" i="129"/>
  <c r="AR111" i="129"/>
  <c r="AQ111" i="129"/>
  <c r="AA111" i="129"/>
  <c r="V111" i="129"/>
  <c r="U111" i="129"/>
  <c r="T111" i="129"/>
  <c r="S111" i="129"/>
  <c r="R111" i="129"/>
  <c r="M111" i="129"/>
  <c r="Z111" i="129" s="1"/>
  <c r="BF15" i="129"/>
  <c r="AR15" i="129"/>
  <c r="AQ15" i="129"/>
  <c r="AA15" i="129"/>
  <c r="V15" i="129"/>
  <c r="U15" i="129"/>
  <c r="X15" i="129" s="1"/>
  <c r="T15" i="129"/>
  <c r="S15" i="129"/>
  <c r="R15" i="129"/>
  <c r="M15" i="129"/>
  <c r="Z15" i="129" s="1"/>
  <c r="BF166" i="129"/>
  <c r="AR166" i="129"/>
  <c r="AQ166" i="129"/>
  <c r="AA166" i="129"/>
  <c r="V166" i="129"/>
  <c r="U166" i="129"/>
  <c r="T166" i="129"/>
  <c r="S166" i="129"/>
  <c r="R166" i="129"/>
  <c r="M166" i="129"/>
  <c r="Z166" i="129" s="1"/>
  <c r="BF71" i="129"/>
  <c r="AR71" i="129"/>
  <c r="AQ71" i="129"/>
  <c r="AA71" i="129"/>
  <c r="V71" i="129"/>
  <c r="U71" i="129"/>
  <c r="X71" i="129" s="1"/>
  <c r="T71" i="129"/>
  <c r="S71" i="129"/>
  <c r="R71" i="129"/>
  <c r="M71" i="129"/>
  <c r="Z71" i="129" s="1"/>
  <c r="BF182" i="129"/>
  <c r="AR182" i="129"/>
  <c r="AQ182" i="129"/>
  <c r="AA182" i="129"/>
  <c r="Z182" i="129"/>
  <c r="V182" i="129"/>
  <c r="U182" i="129"/>
  <c r="AO182" i="129" s="1"/>
  <c r="T182" i="129"/>
  <c r="S182" i="129"/>
  <c r="R182" i="129"/>
  <c r="M182" i="129"/>
  <c r="J182" i="129" s="1"/>
  <c r="AP182" i="129" s="1"/>
  <c r="BF186" i="129"/>
  <c r="AR186" i="129"/>
  <c r="AQ186" i="129"/>
  <c r="AA186" i="129"/>
  <c r="V186" i="129"/>
  <c r="U186" i="129"/>
  <c r="X186" i="129" s="1"/>
  <c r="T186" i="129"/>
  <c r="S186" i="129"/>
  <c r="R186" i="129"/>
  <c r="M186" i="129"/>
  <c r="Z186" i="129" s="1"/>
  <c r="BF84" i="129"/>
  <c r="AR84" i="129"/>
  <c r="AQ84" i="129"/>
  <c r="AA84" i="129"/>
  <c r="V84" i="129"/>
  <c r="U84" i="129"/>
  <c r="X84" i="129" s="1"/>
  <c r="T84" i="129"/>
  <c r="S84" i="129"/>
  <c r="R84" i="129"/>
  <c r="M84" i="129"/>
  <c r="Z84" i="129" s="1"/>
  <c r="BF124" i="129"/>
  <c r="AR124" i="129"/>
  <c r="AQ124" i="129"/>
  <c r="AA124" i="129"/>
  <c r="X124" i="129"/>
  <c r="V124" i="129"/>
  <c r="U124" i="129"/>
  <c r="T124" i="129"/>
  <c r="S124" i="129"/>
  <c r="R124" i="129"/>
  <c r="M124" i="129"/>
  <c r="Z124" i="129" s="1"/>
  <c r="BF64" i="129"/>
  <c r="AR64" i="129"/>
  <c r="AQ64" i="129"/>
  <c r="AA64" i="129"/>
  <c r="V64" i="129"/>
  <c r="U64" i="129"/>
  <c r="X64" i="129" s="1"/>
  <c r="T64" i="129"/>
  <c r="S64" i="129"/>
  <c r="R64" i="129"/>
  <c r="M64" i="129"/>
  <c r="Z64" i="129" s="1"/>
  <c r="BF162" i="129"/>
  <c r="AR162" i="129"/>
  <c r="AQ162" i="129"/>
  <c r="AA162" i="129"/>
  <c r="V162" i="129"/>
  <c r="U162" i="129"/>
  <c r="X162" i="129" s="1"/>
  <c r="T162" i="129"/>
  <c r="S162" i="129"/>
  <c r="R162" i="129"/>
  <c r="M162" i="129"/>
  <c r="Z162" i="129" s="1"/>
  <c r="BF78" i="129"/>
  <c r="AR78" i="129"/>
  <c r="AQ78" i="129"/>
  <c r="AA78" i="129"/>
  <c r="V78" i="129"/>
  <c r="U78" i="129"/>
  <c r="X78" i="129" s="1"/>
  <c r="T78" i="129"/>
  <c r="S78" i="129"/>
  <c r="R78" i="129"/>
  <c r="M78" i="129"/>
  <c r="Z78" i="129" s="1"/>
  <c r="BF185" i="129"/>
  <c r="AR185" i="129"/>
  <c r="AQ185" i="129"/>
  <c r="AA185" i="129"/>
  <c r="V185" i="129"/>
  <c r="U185" i="129"/>
  <c r="X185" i="129" s="1"/>
  <c r="T185" i="129"/>
  <c r="S185" i="129"/>
  <c r="R185" i="129"/>
  <c r="M185" i="129"/>
  <c r="Z185" i="129" s="1"/>
  <c r="BF169" i="129"/>
  <c r="AR169" i="129"/>
  <c r="AQ169" i="129"/>
  <c r="AA169" i="129"/>
  <c r="V169" i="129"/>
  <c r="U169" i="129"/>
  <c r="X169" i="129" s="1"/>
  <c r="T169" i="129"/>
  <c r="S169" i="129"/>
  <c r="R169" i="129"/>
  <c r="M169" i="129"/>
  <c r="Z169" i="129" s="1"/>
  <c r="BF171" i="129"/>
  <c r="AR171" i="129"/>
  <c r="AQ171" i="129"/>
  <c r="AA171" i="129"/>
  <c r="V171" i="129"/>
  <c r="U171" i="129"/>
  <c r="X171" i="129" s="1"/>
  <c r="T171" i="129"/>
  <c r="S171" i="129"/>
  <c r="R171" i="129"/>
  <c r="M171" i="129"/>
  <c r="Z171" i="129" s="1"/>
  <c r="J171" i="129"/>
  <c r="AP171" i="129" s="1"/>
  <c r="BF175" i="129"/>
  <c r="AR175" i="129"/>
  <c r="AQ175" i="129"/>
  <c r="AA175" i="129"/>
  <c r="AA199" i="129" s="1"/>
  <c r="V175" i="129"/>
  <c r="U175" i="129"/>
  <c r="X175" i="129" s="1"/>
  <c r="T175" i="129"/>
  <c r="S175" i="129"/>
  <c r="R175" i="129"/>
  <c r="M175" i="129"/>
  <c r="Z175" i="129" s="1"/>
  <c r="BF37" i="129"/>
  <c r="AR37" i="129"/>
  <c r="AQ37" i="129"/>
  <c r="AA37" i="129"/>
  <c r="Z37" i="129"/>
  <c r="V37" i="129"/>
  <c r="U37" i="129"/>
  <c r="X37" i="129" s="1"/>
  <c r="T37" i="129"/>
  <c r="S37" i="129"/>
  <c r="R37" i="129"/>
  <c r="M37" i="129"/>
  <c r="J37" i="129" s="1"/>
  <c r="AP37" i="129" s="1"/>
  <c r="BF81" i="129"/>
  <c r="AR81" i="129"/>
  <c r="AQ81" i="129"/>
  <c r="AA81" i="129"/>
  <c r="V81" i="129"/>
  <c r="U81" i="129"/>
  <c r="X81" i="129" s="1"/>
  <c r="T81" i="129"/>
  <c r="S81" i="129"/>
  <c r="R81" i="129"/>
  <c r="M81" i="129"/>
  <c r="Z81" i="129" s="1"/>
  <c r="BF118" i="129"/>
  <c r="AR118" i="129"/>
  <c r="AQ118" i="129"/>
  <c r="AA118" i="129"/>
  <c r="Z118" i="129"/>
  <c r="V118" i="129"/>
  <c r="U118" i="129"/>
  <c r="X118" i="129" s="1"/>
  <c r="T118" i="129"/>
  <c r="S118" i="129"/>
  <c r="R118" i="129"/>
  <c r="M118" i="129"/>
  <c r="J118" i="129" s="1"/>
  <c r="AP118" i="129" s="1"/>
  <c r="BF160" i="129"/>
  <c r="AR160" i="129"/>
  <c r="AQ160" i="129"/>
  <c r="AA160" i="129"/>
  <c r="V160" i="129"/>
  <c r="U160" i="129"/>
  <c r="X160" i="129" s="1"/>
  <c r="T160" i="129"/>
  <c r="S160" i="129"/>
  <c r="R160" i="129"/>
  <c r="M160" i="129"/>
  <c r="Z160" i="129" s="1"/>
  <c r="J160" i="129"/>
  <c r="BF121" i="129"/>
  <c r="AR121" i="129"/>
  <c r="AQ121" i="129"/>
  <c r="AA121" i="129"/>
  <c r="AA202" i="129" s="1"/>
  <c r="V121" i="129"/>
  <c r="U121" i="129"/>
  <c r="X121" i="129" s="1"/>
  <c r="T121" i="129"/>
  <c r="S121" i="129"/>
  <c r="S202" i="129" s="1"/>
  <c r="R121" i="129"/>
  <c r="M121" i="129"/>
  <c r="Z121" i="129" s="1"/>
  <c r="BF66" i="129"/>
  <c r="AR66" i="129"/>
  <c r="AQ66" i="129"/>
  <c r="AA66" i="129"/>
  <c r="V66" i="129"/>
  <c r="U66" i="129"/>
  <c r="X66" i="129" s="1"/>
  <c r="T66" i="129"/>
  <c r="S66" i="129"/>
  <c r="R66" i="129"/>
  <c r="M66" i="129"/>
  <c r="Z66" i="129" s="1"/>
  <c r="BF93" i="129"/>
  <c r="AR93" i="129"/>
  <c r="AQ93" i="129"/>
  <c r="AA93" i="129"/>
  <c r="V93" i="129"/>
  <c r="U93" i="129"/>
  <c r="X93" i="129" s="1"/>
  <c r="T93" i="129"/>
  <c r="S93" i="129"/>
  <c r="R93" i="129"/>
  <c r="M93" i="129"/>
  <c r="Z93" i="129" s="1"/>
  <c r="BF129" i="129"/>
  <c r="BF200" i="129" s="1"/>
  <c r="AR129" i="129"/>
  <c r="AR200" i="129" s="1"/>
  <c r="AQ129" i="129"/>
  <c r="AQ200" i="129" s="1"/>
  <c r="AA129" i="129"/>
  <c r="V129" i="129"/>
  <c r="U129" i="129"/>
  <c r="X129" i="129" s="1"/>
  <c r="T129" i="129"/>
  <c r="S129" i="129"/>
  <c r="R129" i="129"/>
  <c r="R200" i="129" s="1"/>
  <c r="M129" i="129"/>
  <c r="Z129" i="129" s="1"/>
  <c r="BF170" i="129"/>
  <c r="AR170" i="129"/>
  <c r="AS170" i="129" s="1"/>
  <c r="AT170" i="129" s="1"/>
  <c r="AU170" i="129" s="1"/>
  <c r="AV170" i="129" s="1"/>
  <c r="AQ170" i="129"/>
  <c r="AA170" i="129"/>
  <c r="V170" i="129"/>
  <c r="U170" i="129"/>
  <c r="X170" i="129" s="1"/>
  <c r="T170" i="129"/>
  <c r="S170" i="129"/>
  <c r="R170" i="129"/>
  <c r="M170" i="129"/>
  <c r="Z170" i="129" s="1"/>
  <c r="BF120" i="129"/>
  <c r="AR120" i="129"/>
  <c r="AS120" i="129" s="1"/>
  <c r="AT120" i="129" s="1"/>
  <c r="AU120" i="129" s="1"/>
  <c r="AV120" i="129" s="1"/>
  <c r="AQ120" i="129"/>
  <c r="AA120" i="129"/>
  <c r="AA197" i="129" s="1"/>
  <c r="V120" i="129"/>
  <c r="U120" i="129"/>
  <c r="T120" i="129"/>
  <c r="S120" i="129"/>
  <c r="R120" i="129"/>
  <c r="M120" i="129"/>
  <c r="BF196" i="129"/>
  <c r="AQ196" i="129"/>
  <c r="U196" i="129"/>
  <c r="T196" i="129"/>
  <c r="M196" i="129"/>
  <c r="AA200" i="129"/>
  <c r="V200" i="129"/>
  <c r="S200" i="129"/>
  <c r="BF193" i="129"/>
  <c r="AR193" i="129"/>
  <c r="AQ193" i="129"/>
  <c r="AA193" i="129"/>
  <c r="Z193" i="129"/>
  <c r="V193" i="129"/>
  <c r="U193" i="129"/>
  <c r="T193" i="129"/>
  <c r="S193" i="129"/>
  <c r="R193" i="129"/>
  <c r="M193" i="129"/>
  <c r="BF201" i="129"/>
  <c r="AR201" i="129"/>
  <c r="AQ201" i="129"/>
  <c r="AA201" i="129"/>
  <c r="V201" i="129"/>
  <c r="U201" i="129"/>
  <c r="T201" i="129"/>
  <c r="R201" i="129"/>
  <c r="M201" i="129"/>
  <c r="AQ202" i="129"/>
  <c r="T202" i="129"/>
  <c r="BF198" i="129"/>
  <c r="AR198" i="129"/>
  <c r="AQ198" i="129"/>
  <c r="AA198" i="129"/>
  <c r="V198" i="129"/>
  <c r="U198" i="129"/>
  <c r="T198" i="129"/>
  <c r="S198" i="129"/>
  <c r="R198" i="129"/>
  <c r="M198" i="129"/>
  <c r="AQ197" i="129"/>
  <c r="R197" i="129"/>
  <c r="BF195" i="129"/>
  <c r="AQ195" i="129"/>
  <c r="AA195" i="129"/>
  <c r="V195" i="129"/>
  <c r="T195" i="129"/>
  <c r="R195" i="129"/>
  <c r="M195" i="129"/>
  <c r="BF194" i="129"/>
  <c r="AR194" i="129"/>
  <c r="AA194" i="129"/>
  <c r="V194" i="129"/>
  <c r="U194" i="129"/>
  <c r="S194" i="129"/>
  <c r="R194" i="129"/>
  <c r="M194" i="129"/>
  <c r="V199" i="129"/>
  <c r="BG400" i="128"/>
  <c r="BE400" i="128"/>
  <c r="BC400" i="128"/>
  <c r="BB400" i="128"/>
  <c r="BA400" i="128"/>
  <c r="AZ400" i="128"/>
  <c r="AY400" i="128"/>
  <c r="AN400" i="128"/>
  <c r="AM400" i="128"/>
  <c r="AL400" i="128"/>
  <c r="AK400" i="128"/>
  <c r="AJ400" i="128"/>
  <c r="AI400" i="128"/>
  <c r="AH400" i="128"/>
  <c r="AG400" i="128"/>
  <c r="AF400" i="128"/>
  <c r="AE400" i="128"/>
  <c r="AD400" i="128"/>
  <c r="AC400" i="128"/>
  <c r="O400" i="128"/>
  <c r="K400" i="128"/>
  <c r="I400" i="128"/>
  <c r="E400" i="128"/>
  <c r="B400" i="128"/>
  <c r="BG399" i="128"/>
  <c r="BE399" i="128"/>
  <c r="BC399" i="128"/>
  <c r="BB399" i="128"/>
  <c r="BA399" i="128"/>
  <c r="AZ399" i="128"/>
  <c r="AY399" i="128"/>
  <c r="AN399" i="128"/>
  <c r="AM399" i="128"/>
  <c r="AL399" i="128"/>
  <c r="AK399" i="128"/>
  <c r="AJ399" i="128"/>
  <c r="AI399" i="128"/>
  <c r="AH399" i="128"/>
  <c r="AG399" i="128"/>
  <c r="AF399" i="128"/>
  <c r="AE399" i="128"/>
  <c r="AD399" i="128"/>
  <c r="AC399" i="128"/>
  <c r="O399" i="128"/>
  <c r="K399" i="128"/>
  <c r="I399" i="128"/>
  <c r="E399" i="128"/>
  <c r="B399" i="128"/>
  <c r="BG398" i="128"/>
  <c r="BE398" i="128"/>
  <c r="BC398" i="128"/>
  <c r="BB398" i="128"/>
  <c r="BA398" i="128"/>
  <c r="AZ398" i="128"/>
  <c r="AY398" i="128"/>
  <c r="AN398" i="128"/>
  <c r="AM398" i="128"/>
  <c r="AL398" i="128"/>
  <c r="AK398" i="128"/>
  <c r="AJ398" i="128"/>
  <c r="AI398" i="128"/>
  <c r="AH398" i="128"/>
  <c r="AG398" i="128"/>
  <c r="AF398" i="128"/>
  <c r="AE398" i="128"/>
  <c r="AD398" i="128"/>
  <c r="AC398" i="128"/>
  <c r="O398" i="128"/>
  <c r="K398" i="128"/>
  <c r="I398" i="128"/>
  <c r="E398" i="128"/>
  <c r="B398" i="128"/>
  <c r="BG397" i="128"/>
  <c r="BE397" i="128"/>
  <c r="BC397" i="128"/>
  <c r="BB397" i="128"/>
  <c r="BA397" i="128"/>
  <c r="AZ397" i="128"/>
  <c r="AY397" i="128"/>
  <c r="AN397" i="128"/>
  <c r="AM397" i="128"/>
  <c r="AL397" i="128"/>
  <c r="AK397" i="128"/>
  <c r="AJ397" i="128"/>
  <c r="AI397" i="128"/>
  <c r="AH397" i="128"/>
  <c r="AG397" i="128"/>
  <c r="AF397" i="128"/>
  <c r="AE397" i="128"/>
  <c r="AD397" i="128"/>
  <c r="AC397" i="128"/>
  <c r="O397" i="128"/>
  <c r="K397" i="128"/>
  <c r="I397" i="128"/>
  <c r="E397" i="128"/>
  <c r="B397" i="128"/>
  <c r="BG396" i="128"/>
  <c r="BE396" i="128"/>
  <c r="BC396" i="128"/>
  <c r="BB396" i="128"/>
  <c r="BA396" i="128"/>
  <c r="AZ396" i="128"/>
  <c r="AY396" i="128"/>
  <c r="AN396" i="128"/>
  <c r="AM396" i="128"/>
  <c r="AL396" i="128"/>
  <c r="AK396" i="128"/>
  <c r="AJ396" i="128"/>
  <c r="AI396" i="128"/>
  <c r="AH396" i="128"/>
  <c r="AG396" i="128"/>
  <c r="AF396" i="128"/>
  <c r="AE396" i="128"/>
  <c r="AD396" i="128"/>
  <c r="AC396" i="128"/>
  <c r="O396" i="128"/>
  <c r="K396" i="128"/>
  <c r="I396" i="128"/>
  <c r="E396" i="128"/>
  <c r="B396" i="128"/>
  <c r="BG395" i="128"/>
  <c r="BE395" i="128"/>
  <c r="BC395" i="128"/>
  <c r="BB395" i="128"/>
  <c r="BA395" i="128"/>
  <c r="AZ395" i="128"/>
  <c r="AY395" i="128"/>
  <c r="AN395" i="128"/>
  <c r="AM395" i="128"/>
  <c r="AL395" i="128"/>
  <c r="AK395" i="128"/>
  <c r="AJ395" i="128"/>
  <c r="AI395" i="128"/>
  <c r="AH395" i="128"/>
  <c r="AG395" i="128"/>
  <c r="AF395" i="128"/>
  <c r="AE395" i="128"/>
  <c r="AD395" i="128"/>
  <c r="AC395" i="128"/>
  <c r="O395" i="128"/>
  <c r="K395" i="128"/>
  <c r="I395" i="128"/>
  <c r="E395" i="128"/>
  <c r="B395" i="128"/>
  <c r="BG394" i="128"/>
  <c r="BE394" i="128"/>
  <c r="BC394" i="128"/>
  <c r="BB394" i="128"/>
  <c r="BA394" i="128"/>
  <c r="AZ394" i="128"/>
  <c r="AY394" i="128"/>
  <c r="AN394" i="128"/>
  <c r="AM394" i="128"/>
  <c r="AL394" i="128"/>
  <c r="AK394" i="128"/>
  <c r="AJ394" i="128"/>
  <c r="AI394" i="128"/>
  <c r="AH394" i="128"/>
  <c r="AG394" i="128"/>
  <c r="AF394" i="128"/>
  <c r="AE394" i="128"/>
  <c r="AD394" i="128"/>
  <c r="AC394" i="128"/>
  <c r="O394" i="128"/>
  <c r="K394" i="128"/>
  <c r="I394" i="128"/>
  <c r="E394" i="128"/>
  <c r="B394" i="128"/>
  <c r="BG393" i="128"/>
  <c r="BE393" i="128"/>
  <c r="BC393" i="128"/>
  <c r="BB393" i="128"/>
  <c r="BA393" i="128"/>
  <c r="AZ393" i="128"/>
  <c r="AY393" i="128"/>
  <c r="AN393" i="128"/>
  <c r="AM393" i="128"/>
  <c r="AL393" i="128"/>
  <c r="AK393" i="128"/>
  <c r="AJ393" i="128"/>
  <c r="AI393" i="128"/>
  <c r="AH393" i="128"/>
  <c r="AG393" i="128"/>
  <c r="AF393" i="128"/>
  <c r="AE393" i="128"/>
  <c r="AD393" i="128"/>
  <c r="AC393" i="128"/>
  <c r="O393" i="128"/>
  <c r="K393" i="128"/>
  <c r="I393" i="128"/>
  <c r="E393" i="128"/>
  <c r="B393" i="128"/>
  <c r="BG392" i="128"/>
  <c r="BE392" i="128"/>
  <c r="BC392" i="128"/>
  <c r="BB392" i="128"/>
  <c r="BA392" i="128"/>
  <c r="AZ392" i="128"/>
  <c r="AY392" i="128"/>
  <c r="AN392" i="128"/>
  <c r="AM392" i="128"/>
  <c r="AL392" i="128"/>
  <c r="AK392" i="128"/>
  <c r="AJ392" i="128"/>
  <c r="AI392" i="128"/>
  <c r="AH392" i="128"/>
  <c r="AG392" i="128"/>
  <c r="AF392" i="128"/>
  <c r="AE392" i="128"/>
  <c r="AD392" i="128"/>
  <c r="AC392" i="128"/>
  <c r="O392" i="128"/>
  <c r="K392" i="128"/>
  <c r="I392" i="128"/>
  <c r="E392" i="128"/>
  <c r="B392" i="128"/>
  <c r="BG391" i="128"/>
  <c r="BE391" i="128"/>
  <c r="BC391" i="128"/>
  <c r="BB391" i="128"/>
  <c r="BA391" i="128"/>
  <c r="AZ391" i="128"/>
  <c r="AY391" i="128"/>
  <c r="AN391" i="128"/>
  <c r="AM391" i="128"/>
  <c r="AL391" i="128"/>
  <c r="AK391" i="128"/>
  <c r="AJ391" i="128"/>
  <c r="AI391" i="128"/>
  <c r="AH391" i="128"/>
  <c r="AG391" i="128"/>
  <c r="AF391" i="128"/>
  <c r="AE391" i="128"/>
  <c r="AD391" i="128"/>
  <c r="AC391" i="128"/>
  <c r="O391" i="128"/>
  <c r="K391" i="128"/>
  <c r="I391" i="128"/>
  <c r="E391" i="128"/>
  <c r="B391" i="128"/>
  <c r="BG390" i="128"/>
  <c r="BE390" i="128"/>
  <c r="BC390" i="128"/>
  <c r="BB390" i="128"/>
  <c r="BA390" i="128"/>
  <c r="AZ390" i="128"/>
  <c r="AY390" i="128"/>
  <c r="AN390" i="128"/>
  <c r="AM390" i="128"/>
  <c r="AL390" i="128"/>
  <c r="AK390" i="128"/>
  <c r="AJ390" i="128"/>
  <c r="AI390" i="128"/>
  <c r="AH390" i="128"/>
  <c r="AG390" i="128"/>
  <c r="AF390" i="128"/>
  <c r="AE390" i="128"/>
  <c r="AD390" i="128"/>
  <c r="AC390" i="128"/>
  <c r="O390" i="128"/>
  <c r="K390" i="128"/>
  <c r="I390" i="128"/>
  <c r="E390" i="128"/>
  <c r="B390" i="128"/>
  <c r="BG387" i="128"/>
  <c r="BE387" i="128"/>
  <c r="BC387" i="128"/>
  <c r="BB387" i="128"/>
  <c r="BA387" i="128"/>
  <c r="AZ387" i="128"/>
  <c r="AY387" i="128"/>
  <c r="AN387" i="128"/>
  <c r="AM387" i="128"/>
  <c r="AL387" i="128"/>
  <c r="AK387" i="128"/>
  <c r="AJ387" i="128"/>
  <c r="AI387" i="128"/>
  <c r="AH387" i="128"/>
  <c r="AG387" i="128"/>
  <c r="AF387" i="128"/>
  <c r="AE387" i="128"/>
  <c r="AD387" i="128"/>
  <c r="AC387" i="128"/>
  <c r="O387" i="128"/>
  <c r="K387" i="128"/>
  <c r="I387" i="128"/>
  <c r="E387" i="128"/>
  <c r="B387" i="128"/>
  <c r="BF295" i="128"/>
  <c r="AR295" i="128"/>
  <c r="AS295" i="128" s="1"/>
  <c r="AT295" i="128" s="1"/>
  <c r="AU295" i="128" s="1"/>
  <c r="AV295" i="128" s="1"/>
  <c r="AQ295" i="128"/>
  <c r="AA295" i="128"/>
  <c r="V295" i="128"/>
  <c r="U295" i="128"/>
  <c r="X295" i="128" s="1"/>
  <c r="T295" i="128"/>
  <c r="S295" i="128"/>
  <c r="R295" i="128"/>
  <c r="M295" i="128"/>
  <c r="Z295" i="128" s="1"/>
  <c r="BF108" i="128"/>
  <c r="AR108" i="128"/>
  <c r="AQ108" i="128"/>
  <c r="AA108" i="128"/>
  <c r="V108" i="128"/>
  <c r="U108" i="128"/>
  <c r="T108" i="128"/>
  <c r="S108" i="128"/>
  <c r="R108" i="128"/>
  <c r="M108" i="128"/>
  <c r="Z108" i="128" s="1"/>
  <c r="BF275" i="128"/>
  <c r="AR275" i="128"/>
  <c r="AS275" i="128" s="1"/>
  <c r="AT275" i="128" s="1"/>
  <c r="AU275" i="128" s="1"/>
  <c r="AV275" i="128" s="1"/>
  <c r="AQ275" i="128"/>
  <c r="AA275" i="128"/>
  <c r="V275" i="128"/>
  <c r="U275" i="128"/>
  <c r="X275" i="128" s="1"/>
  <c r="T275" i="128"/>
  <c r="S275" i="128"/>
  <c r="R275" i="128"/>
  <c r="M275" i="128"/>
  <c r="Z275" i="128" s="1"/>
  <c r="BF351" i="128"/>
  <c r="AR351" i="128"/>
  <c r="AQ351" i="128"/>
  <c r="AA351" i="128"/>
  <c r="V351" i="128"/>
  <c r="U351" i="128"/>
  <c r="T351" i="128"/>
  <c r="S351" i="128"/>
  <c r="R351" i="128"/>
  <c r="M351" i="128"/>
  <c r="Z351" i="128" s="1"/>
  <c r="BF72" i="128"/>
  <c r="AR72" i="128"/>
  <c r="AS72" i="128" s="1"/>
  <c r="AT72" i="128" s="1"/>
  <c r="AU72" i="128" s="1"/>
  <c r="AV72" i="128" s="1"/>
  <c r="AQ72" i="128"/>
  <c r="AA72" i="128"/>
  <c r="V72" i="128"/>
  <c r="U72" i="128"/>
  <c r="X72" i="128" s="1"/>
  <c r="T72" i="128"/>
  <c r="S72" i="128"/>
  <c r="R72" i="128"/>
  <c r="M72" i="128"/>
  <c r="Z72" i="128" s="1"/>
  <c r="BF31" i="128"/>
  <c r="AR31" i="128"/>
  <c r="AQ31" i="128"/>
  <c r="AA31" i="128"/>
  <c r="V31" i="128"/>
  <c r="U31" i="128"/>
  <c r="T31" i="128"/>
  <c r="S31" i="128"/>
  <c r="R31" i="128"/>
  <c r="M31" i="128"/>
  <c r="Z31" i="128" s="1"/>
  <c r="BF16" i="128"/>
  <c r="AR16" i="128"/>
  <c r="AS16" i="128" s="1"/>
  <c r="AT16" i="128" s="1"/>
  <c r="AU16" i="128" s="1"/>
  <c r="AV16" i="128" s="1"/>
  <c r="AQ16" i="128"/>
  <c r="AA16" i="128"/>
  <c r="V16" i="128"/>
  <c r="U16" i="128"/>
  <c r="X16" i="128" s="1"/>
  <c r="T16" i="128"/>
  <c r="S16" i="128"/>
  <c r="R16" i="128"/>
  <c r="M16" i="128"/>
  <c r="Z16" i="128" s="1"/>
  <c r="BF350" i="128"/>
  <c r="AR350" i="128"/>
  <c r="AQ350" i="128"/>
  <c r="AA350" i="128"/>
  <c r="V350" i="128"/>
  <c r="U350" i="128"/>
  <c r="T350" i="128"/>
  <c r="S350" i="128"/>
  <c r="R350" i="128"/>
  <c r="M350" i="128"/>
  <c r="Z350" i="128" s="1"/>
  <c r="BF363" i="128"/>
  <c r="AR363" i="128"/>
  <c r="AS363" i="128" s="1"/>
  <c r="AT363" i="128" s="1"/>
  <c r="AU363" i="128" s="1"/>
  <c r="AV363" i="128" s="1"/>
  <c r="AQ363" i="128"/>
  <c r="AA363" i="128"/>
  <c r="V363" i="128"/>
  <c r="U363" i="128"/>
  <c r="X363" i="128" s="1"/>
  <c r="T363" i="128"/>
  <c r="S363" i="128"/>
  <c r="R363" i="128"/>
  <c r="M363" i="128"/>
  <c r="Z363" i="128" s="1"/>
  <c r="J363" i="128"/>
  <c r="AP363" i="128" s="1"/>
  <c r="BF77" i="128"/>
  <c r="AR77" i="128"/>
  <c r="AQ77" i="128"/>
  <c r="AA77" i="128"/>
  <c r="V77" i="128"/>
  <c r="U77" i="128"/>
  <c r="T77" i="128"/>
  <c r="S77" i="128"/>
  <c r="R77" i="128"/>
  <c r="M77" i="128"/>
  <c r="Z77" i="128" s="1"/>
  <c r="BF228" i="128"/>
  <c r="AR228" i="128"/>
  <c r="AS228" i="128" s="1"/>
  <c r="AT228" i="128" s="1"/>
  <c r="AU228" i="128" s="1"/>
  <c r="AV228" i="128" s="1"/>
  <c r="AQ228" i="128"/>
  <c r="AA228" i="128"/>
  <c r="V228" i="128"/>
  <c r="U228" i="128"/>
  <c r="X228" i="128" s="1"/>
  <c r="T228" i="128"/>
  <c r="S228" i="128"/>
  <c r="R228" i="128"/>
  <c r="M228" i="128"/>
  <c r="Z228" i="128" s="1"/>
  <c r="BF261" i="128"/>
  <c r="AR261" i="128"/>
  <c r="AQ261" i="128"/>
  <c r="AA261" i="128"/>
  <c r="V261" i="128"/>
  <c r="U261" i="128"/>
  <c r="T261" i="128"/>
  <c r="S261" i="128"/>
  <c r="R261" i="128"/>
  <c r="M261" i="128"/>
  <c r="Z261" i="128" s="1"/>
  <c r="BF147" i="128"/>
  <c r="AR147" i="128"/>
  <c r="AS147" i="128" s="1"/>
  <c r="AQ147" i="128"/>
  <c r="AA147" i="128"/>
  <c r="Z147" i="128"/>
  <c r="V147" i="128"/>
  <c r="U147" i="128"/>
  <c r="T147" i="128"/>
  <c r="S147" i="128"/>
  <c r="R147" i="128"/>
  <c r="M147" i="128"/>
  <c r="J147" i="128" s="1"/>
  <c r="AP147" i="128" s="1"/>
  <c r="BF220" i="128"/>
  <c r="AR220" i="128"/>
  <c r="AQ220" i="128"/>
  <c r="AA220" i="128"/>
  <c r="V220" i="128"/>
  <c r="U220" i="128"/>
  <c r="T220" i="128"/>
  <c r="S220" i="128"/>
  <c r="R220" i="128"/>
  <c r="M220" i="128"/>
  <c r="Z220" i="128" s="1"/>
  <c r="BF238" i="128"/>
  <c r="AR238" i="128"/>
  <c r="AS238" i="128" s="1"/>
  <c r="AT238" i="128" s="1"/>
  <c r="AU238" i="128" s="1"/>
  <c r="AV238" i="128" s="1"/>
  <c r="AQ238" i="128"/>
  <c r="AA238" i="128"/>
  <c r="V238" i="128"/>
  <c r="U238" i="128"/>
  <c r="X238" i="128" s="1"/>
  <c r="T238" i="128"/>
  <c r="S238" i="128"/>
  <c r="R238" i="128"/>
  <c r="M238" i="128"/>
  <c r="Z238" i="128" s="1"/>
  <c r="BF180" i="128"/>
  <c r="AR180" i="128"/>
  <c r="AQ180" i="128"/>
  <c r="AA180" i="128"/>
  <c r="V180" i="128"/>
  <c r="U180" i="128"/>
  <c r="T180" i="128"/>
  <c r="S180" i="128"/>
  <c r="R180" i="128"/>
  <c r="M180" i="128"/>
  <c r="J180" i="128" s="1"/>
  <c r="BF266" i="128"/>
  <c r="AR266" i="128"/>
  <c r="AS266" i="128" s="1"/>
  <c r="AT266" i="128" s="1"/>
  <c r="AU266" i="128" s="1"/>
  <c r="AV266" i="128" s="1"/>
  <c r="AQ266" i="128"/>
  <c r="AA266" i="128"/>
  <c r="V266" i="128"/>
  <c r="U266" i="128"/>
  <c r="T266" i="128"/>
  <c r="S266" i="128"/>
  <c r="R266" i="128"/>
  <c r="M266" i="128"/>
  <c r="J266" i="128" s="1"/>
  <c r="BF379" i="128"/>
  <c r="AR379" i="128"/>
  <c r="AS379" i="128" s="1"/>
  <c r="AT379" i="128" s="1"/>
  <c r="AU379" i="128" s="1"/>
  <c r="AV379" i="128" s="1"/>
  <c r="AQ379" i="128"/>
  <c r="AA379" i="128"/>
  <c r="V379" i="128"/>
  <c r="U379" i="128"/>
  <c r="T379" i="128"/>
  <c r="S379" i="128"/>
  <c r="R379" i="128"/>
  <c r="M379" i="128"/>
  <c r="J379" i="128" s="1"/>
  <c r="AO379" i="128" s="1"/>
  <c r="BF245" i="128"/>
  <c r="AR245" i="128"/>
  <c r="AQ245" i="128"/>
  <c r="AA245" i="128"/>
  <c r="V245" i="128"/>
  <c r="U245" i="128"/>
  <c r="T245" i="128"/>
  <c r="S245" i="128"/>
  <c r="R245" i="128"/>
  <c r="M245" i="128"/>
  <c r="Z245" i="128" s="1"/>
  <c r="BF157" i="128"/>
  <c r="AR157" i="128"/>
  <c r="AS157" i="128" s="1"/>
  <c r="AT157" i="128" s="1"/>
  <c r="AU157" i="128" s="1"/>
  <c r="AV157" i="128" s="1"/>
  <c r="AQ157" i="128"/>
  <c r="AA157" i="128"/>
  <c r="V157" i="128"/>
  <c r="U157" i="128"/>
  <c r="W157" i="128" s="1"/>
  <c r="T157" i="128"/>
  <c r="S157" i="128"/>
  <c r="R157" i="128"/>
  <c r="M157" i="128"/>
  <c r="J157" i="128" s="1"/>
  <c r="AO157" i="128" s="1"/>
  <c r="BF267" i="128"/>
  <c r="AS267" i="128"/>
  <c r="AT267" i="128" s="1"/>
  <c r="AU267" i="128" s="1"/>
  <c r="AV267" i="128" s="1"/>
  <c r="AR267" i="128"/>
  <c r="AQ267" i="128"/>
  <c r="AA267" i="128"/>
  <c r="V267" i="128"/>
  <c r="U267" i="128"/>
  <c r="T267" i="128"/>
  <c r="S267" i="128"/>
  <c r="R267" i="128"/>
  <c r="M267" i="128"/>
  <c r="Z267" i="128" s="1"/>
  <c r="BF377" i="128"/>
  <c r="AR377" i="128"/>
  <c r="AS377" i="128" s="1"/>
  <c r="AT377" i="128" s="1"/>
  <c r="AU377" i="128" s="1"/>
  <c r="AV377" i="128" s="1"/>
  <c r="AQ377" i="128"/>
  <c r="AA377" i="128"/>
  <c r="V377" i="128"/>
  <c r="U377" i="128"/>
  <c r="T377" i="128"/>
  <c r="S377" i="128"/>
  <c r="R377" i="128"/>
  <c r="M377" i="128"/>
  <c r="J377" i="128" s="1"/>
  <c r="BF12" i="128"/>
  <c r="AR12" i="128"/>
  <c r="AS12" i="128" s="1"/>
  <c r="AT12" i="128" s="1"/>
  <c r="AU12" i="128" s="1"/>
  <c r="AV12" i="128" s="1"/>
  <c r="AQ12" i="128"/>
  <c r="AA12" i="128"/>
  <c r="V12" i="128"/>
  <c r="U12" i="128"/>
  <c r="T12" i="128"/>
  <c r="S12" i="128"/>
  <c r="R12" i="128"/>
  <c r="M12" i="128"/>
  <c r="Z12" i="128" s="1"/>
  <c r="BF258" i="128"/>
  <c r="AR258" i="128"/>
  <c r="AS258" i="128" s="1"/>
  <c r="AT258" i="128" s="1"/>
  <c r="AU258" i="128" s="1"/>
  <c r="AV258" i="128" s="1"/>
  <c r="AQ258" i="128"/>
  <c r="AA258" i="128"/>
  <c r="V258" i="128"/>
  <c r="U258" i="128"/>
  <c r="T258" i="128"/>
  <c r="S258" i="128"/>
  <c r="R258" i="128"/>
  <c r="M258" i="128"/>
  <c r="J258" i="128" s="1"/>
  <c r="BF312" i="128"/>
  <c r="AR312" i="128"/>
  <c r="AS312" i="128" s="1"/>
  <c r="AT312" i="128" s="1"/>
  <c r="AU312" i="128" s="1"/>
  <c r="AV312" i="128" s="1"/>
  <c r="AQ312" i="128"/>
  <c r="AA312" i="128"/>
  <c r="V312" i="128"/>
  <c r="U312" i="128"/>
  <c r="T312" i="128"/>
  <c r="S312" i="128"/>
  <c r="R312" i="128"/>
  <c r="M312" i="128"/>
  <c r="Z312" i="128" s="1"/>
  <c r="BF79" i="128"/>
  <c r="AR79" i="128"/>
  <c r="AS79" i="128" s="1"/>
  <c r="AT79" i="128" s="1"/>
  <c r="AU79" i="128" s="1"/>
  <c r="AV79" i="128" s="1"/>
  <c r="AQ79" i="128"/>
  <c r="AA79" i="128"/>
  <c r="V79" i="128"/>
  <c r="U79" i="128"/>
  <c r="T79" i="128"/>
  <c r="S79" i="128"/>
  <c r="R79" i="128"/>
  <c r="M79" i="128"/>
  <c r="J79" i="128" s="1"/>
  <c r="BF236" i="128"/>
  <c r="AR236" i="128"/>
  <c r="AS236" i="128" s="1"/>
  <c r="AT236" i="128" s="1"/>
  <c r="AU236" i="128" s="1"/>
  <c r="AV236" i="128" s="1"/>
  <c r="AQ236" i="128"/>
  <c r="AA236" i="128"/>
  <c r="V236" i="128"/>
  <c r="U236" i="128"/>
  <c r="T236" i="128"/>
  <c r="S236" i="128"/>
  <c r="R236" i="128"/>
  <c r="M236" i="128"/>
  <c r="Z236" i="128" s="1"/>
  <c r="BF308" i="128"/>
  <c r="AR308" i="128"/>
  <c r="AS308" i="128" s="1"/>
  <c r="AT308" i="128" s="1"/>
  <c r="AU308" i="128" s="1"/>
  <c r="AV308" i="128" s="1"/>
  <c r="AQ308" i="128"/>
  <c r="AA308" i="128"/>
  <c r="V308" i="128"/>
  <c r="U308" i="128"/>
  <c r="T308" i="128"/>
  <c r="S308" i="128"/>
  <c r="R308" i="128"/>
  <c r="M308" i="128"/>
  <c r="J308" i="128" s="1"/>
  <c r="AO308" i="128" s="1"/>
  <c r="BF14" i="128"/>
  <c r="AR14" i="128"/>
  <c r="AS14" i="128" s="1"/>
  <c r="AT14" i="128" s="1"/>
  <c r="AU14" i="128" s="1"/>
  <c r="AV14" i="128" s="1"/>
  <c r="AQ14" i="128"/>
  <c r="AA14" i="128"/>
  <c r="V14" i="128"/>
  <c r="U14" i="128"/>
  <c r="T14" i="128"/>
  <c r="S14" i="128"/>
  <c r="R14" i="128"/>
  <c r="M14" i="128"/>
  <c r="Z14" i="128" s="1"/>
  <c r="BF82" i="128"/>
  <c r="AR82" i="128"/>
  <c r="AS82" i="128" s="1"/>
  <c r="AT82" i="128" s="1"/>
  <c r="AU82" i="128" s="1"/>
  <c r="AV82" i="128" s="1"/>
  <c r="AQ82" i="128"/>
  <c r="AA82" i="128"/>
  <c r="V82" i="128"/>
  <c r="U82" i="128"/>
  <c r="T82" i="128"/>
  <c r="S82" i="128"/>
  <c r="R82" i="128"/>
  <c r="M82" i="128"/>
  <c r="J82" i="128" s="1"/>
  <c r="BF193" i="128"/>
  <c r="AR193" i="128"/>
  <c r="AS193" i="128" s="1"/>
  <c r="AT193" i="128" s="1"/>
  <c r="AU193" i="128" s="1"/>
  <c r="AV193" i="128" s="1"/>
  <c r="AQ193" i="128"/>
  <c r="AA193" i="128"/>
  <c r="V193" i="128"/>
  <c r="U193" i="128"/>
  <c r="T193" i="128"/>
  <c r="S193" i="128"/>
  <c r="R193" i="128"/>
  <c r="M193" i="128"/>
  <c r="Z193" i="128" s="1"/>
  <c r="BF51" i="128"/>
  <c r="AR51" i="128"/>
  <c r="AS51" i="128" s="1"/>
  <c r="AT51" i="128" s="1"/>
  <c r="AU51" i="128" s="1"/>
  <c r="AV51" i="128" s="1"/>
  <c r="AQ51" i="128"/>
  <c r="AA51" i="128"/>
  <c r="V51" i="128"/>
  <c r="U51" i="128"/>
  <c r="T51" i="128"/>
  <c r="S51" i="128"/>
  <c r="R51" i="128"/>
  <c r="M51" i="128"/>
  <c r="J51" i="128" s="1"/>
  <c r="BF100" i="128"/>
  <c r="AR100" i="128"/>
  <c r="AS100" i="128" s="1"/>
  <c r="AT100" i="128" s="1"/>
  <c r="AU100" i="128" s="1"/>
  <c r="AV100" i="128" s="1"/>
  <c r="AQ100" i="128"/>
  <c r="AA100" i="128"/>
  <c r="V100" i="128"/>
  <c r="U100" i="128"/>
  <c r="T100" i="128"/>
  <c r="S100" i="128"/>
  <c r="R100" i="128"/>
  <c r="M100" i="128"/>
  <c r="Z100" i="128" s="1"/>
  <c r="BF334" i="128"/>
  <c r="AR334" i="128"/>
  <c r="AS334" i="128" s="1"/>
  <c r="AT334" i="128" s="1"/>
  <c r="AU334" i="128" s="1"/>
  <c r="AV334" i="128" s="1"/>
  <c r="AQ334" i="128"/>
  <c r="AA334" i="128"/>
  <c r="V334" i="128"/>
  <c r="U334" i="128"/>
  <c r="T334" i="128"/>
  <c r="S334" i="128"/>
  <c r="R334" i="128"/>
  <c r="M334" i="128"/>
  <c r="J334" i="128" s="1"/>
  <c r="BF296" i="128"/>
  <c r="AR296" i="128"/>
  <c r="AS296" i="128" s="1"/>
  <c r="AT296" i="128" s="1"/>
  <c r="AU296" i="128" s="1"/>
  <c r="AV296" i="128" s="1"/>
  <c r="AQ296" i="128"/>
  <c r="AA296" i="128"/>
  <c r="V296" i="128"/>
  <c r="U296" i="128"/>
  <c r="T296" i="128"/>
  <c r="S296" i="128"/>
  <c r="R296" i="128"/>
  <c r="M296" i="128"/>
  <c r="Z296" i="128" s="1"/>
  <c r="BF265" i="128"/>
  <c r="AR265" i="128"/>
  <c r="AS265" i="128" s="1"/>
  <c r="AT265" i="128" s="1"/>
  <c r="AU265" i="128" s="1"/>
  <c r="AV265" i="128" s="1"/>
  <c r="AQ265" i="128"/>
  <c r="AA265" i="128"/>
  <c r="V265" i="128"/>
  <c r="U265" i="128"/>
  <c r="T265" i="128"/>
  <c r="S265" i="128"/>
  <c r="R265" i="128"/>
  <c r="M265" i="128"/>
  <c r="J265" i="128" s="1"/>
  <c r="AO265" i="128" s="1"/>
  <c r="BF243" i="128"/>
  <c r="AR243" i="128"/>
  <c r="AS243" i="128" s="1"/>
  <c r="AT243" i="128" s="1"/>
  <c r="AU243" i="128" s="1"/>
  <c r="AV243" i="128" s="1"/>
  <c r="AQ243" i="128"/>
  <c r="AA243" i="128"/>
  <c r="V243" i="128"/>
  <c r="U243" i="128"/>
  <c r="T243" i="128"/>
  <c r="S243" i="128"/>
  <c r="R243" i="128"/>
  <c r="M243" i="128"/>
  <c r="Z243" i="128" s="1"/>
  <c r="BF384" i="128"/>
  <c r="AR384" i="128"/>
  <c r="AS384" i="128" s="1"/>
  <c r="AT384" i="128" s="1"/>
  <c r="AU384" i="128" s="1"/>
  <c r="AV384" i="128" s="1"/>
  <c r="AQ384" i="128"/>
  <c r="AA384" i="128"/>
  <c r="V384" i="128"/>
  <c r="U384" i="128"/>
  <c r="T384" i="128"/>
  <c r="S384" i="128"/>
  <c r="R384" i="128"/>
  <c r="M384" i="128"/>
  <c r="J384" i="128" s="1"/>
  <c r="BF177" i="128"/>
  <c r="AR177" i="128"/>
  <c r="AS177" i="128" s="1"/>
  <c r="AT177" i="128" s="1"/>
  <c r="AU177" i="128" s="1"/>
  <c r="AV177" i="128" s="1"/>
  <c r="AQ177" i="128"/>
  <c r="AA177" i="128"/>
  <c r="V177" i="128"/>
  <c r="U177" i="128"/>
  <c r="T177" i="128"/>
  <c r="S177" i="128"/>
  <c r="R177" i="128"/>
  <c r="M177" i="128"/>
  <c r="Z177" i="128" s="1"/>
  <c r="BF380" i="128"/>
  <c r="AR380" i="128"/>
  <c r="AS380" i="128" s="1"/>
  <c r="AT380" i="128" s="1"/>
  <c r="AU380" i="128" s="1"/>
  <c r="AV380" i="128" s="1"/>
  <c r="AQ380" i="128"/>
  <c r="AA380" i="128"/>
  <c r="V380" i="128"/>
  <c r="U380" i="128"/>
  <c r="T380" i="128"/>
  <c r="S380" i="128"/>
  <c r="R380" i="128"/>
  <c r="M380" i="128"/>
  <c r="J380" i="128" s="1"/>
  <c r="BF353" i="128"/>
  <c r="AR353" i="128"/>
  <c r="AS353" i="128" s="1"/>
  <c r="AT353" i="128" s="1"/>
  <c r="AU353" i="128" s="1"/>
  <c r="AV353" i="128" s="1"/>
  <c r="AQ353" i="128"/>
  <c r="AA353" i="128"/>
  <c r="V353" i="128"/>
  <c r="U353" i="128"/>
  <c r="T353" i="128"/>
  <c r="S353" i="128"/>
  <c r="R353" i="128"/>
  <c r="M353" i="128"/>
  <c r="Z353" i="128" s="1"/>
  <c r="BF241" i="128"/>
  <c r="AR241" i="128"/>
  <c r="AS241" i="128" s="1"/>
  <c r="AT241" i="128" s="1"/>
  <c r="AU241" i="128" s="1"/>
  <c r="AV241" i="128" s="1"/>
  <c r="AQ241" i="128"/>
  <c r="AA241" i="128"/>
  <c r="V241" i="128"/>
  <c r="U241" i="128"/>
  <c r="T241" i="128"/>
  <c r="S241" i="128"/>
  <c r="R241" i="128"/>
  <c r="M241" i="128"/>
  <c r="J241" i="128" s="1"/>
  <c r="BF21" i="128"/>
  <c r="AR21" i="128"/>
  <c r="AS21" i="128" s="1"/>
  <c r="AT21" i="128" s="1"/>
  <c r="AU21" i="128" s="1"/>
  <c r="AV21" i="128" s="1"/>
  <c r="AQ21" i="128"/>
  <c r="AA21" i="128"/>
  <c r="V21" i="128"/>
  <c r="U21" i="128"/>
  <c r="T21" i="128"/>
  <c r="S21" i="128"/>
  <c r="R21" i="128"/>
  <c r="M21" i="128"/>
  <c r="Z21" i="128" s="1"/>
  <c r="BF227" i="128"/>
  <c r="AR227" i="128"/>
  <c r="AS227" i="128" s="1"/>
  <c r="AT227" i="128" s="1"/>
  <c r="AU227" i="128" s="1"/>
  <c r="AV227" i="128" s="1"/>
  <c r="AQ227" i="128"/>
  <c r="AA227" i="128"/>
  <c r="V227" i="128"/>
  <c r="U227" i="128"/>
  <c r="T227" i="128"/>
  <c r="S227" i="128"/>
  <c r="R227" i="128"/>
  <c r="M227" i="128"/>
  <c r="J227" i="128" s="1"/>
  <c r="BF314" i="128"/>
  <c r="AR314" i="128"/>
  <c r="AQ314" i="128"/>
  <c r="AA314" i="128"/>
  <c r="V314" i="128"/>
  <c r="U314" i="128"/>
  <c r="T314" i="128"/>
  <c r="S314" i="128"/>
  <c r="R314" i="128"/>
  <c r="M314" i="128"/>
  <c r="Z314" i="128" s="1"/>
  <c r="BF196" i="128"/>
  <c r="AS196" i="128"/>
  <c r="AT196" i="128" s="1"/>
  <c r="AU196" i="128" s="1"/>
  <c r="AV196" i="128" s="1"/>
  <c r="AR196" i="128"/>
  <c r="AQ196" i="128"/>
  <c r="AA196" i="128"/>
  <c r="V196" i="128"/>
  <c r="U196" i="128"/>
  <c r="T196" i="128"/>
  <c r="S196" i="128"/>
  <c r="R196" i="128"/>
  <c r="M196" i="128"/>
  <c r="Z196" i="128" s="1"/>
  <c r="BF176" i="128"/>
  <c r="AR176" i="128"/>
  <c r="AQ176" i="128"/>
  <c r="AA176" i="128"/>
  <c r="V176" i="128"/>
  <c r="U176" i="128"/>
  <c r="T176" i="128"/>
  <c r="S176" i="128"/>
  <c r="R176" i="128"/>
  <c r="M176" i="128"/>
  <c r="Z176" i="128" s="1"/>
  <c r="BF94" i="128"/>
  <c r="AR94" i="128"/>
  <c r="AS94" i="128" s="1"/>
  <c r="AT94" i="128" s="1"/>
  <c r="AU94" i="128" s="1"/>
  <c r="AV94" i="128" s="1"/>
  <c r="AQ94" i="128"/>
  <c r="AA94" i="128"/>
  <c r="V94" i="128"/>
  <c r="U94" i="128"/>
  <c r="T94" i="128"/>
  <c r="S94" i="128"/>
  <c r="R94" i="128"/>
  <c r="M94" i="128"/>
  <c r="J94" i="128" s="1"/>
  <c r="BF71" i="128"/>
  <c r="AR71" i="128"/>
  <c r="AQ71" i="128"/>
  <c r="AA71" i="128"/>
  <c r="V71" i="128"/>
  <c r="U71" i="128"/>
  <c r="T71" i="128"/>
  <c r="S71" i="128"/>
  <c r="R71" i="128"/>
  <c r="M71" i="128"/>
  <c r="Z71" i="128" s="1"/>
  <c r="BF253" i="128"/>
  <c r="AR253" i="128"/>
  <c r="AS253" i="128" s="1"/>
  <c r="AT253" i="128" s="1"/>
  <c r="AU253" i="128" s="1"/>
  <c r="AV253" i="128" s="1"/>
  <c r="AQ253" i="128"/>
  <c r="AA253" i="128"/>
  <c r="V253" i="128"/>
  <c r="U253" i="128"/>
  <c r="T253" i="128"/>
  <c r="S253" i="128"/>
  <c r="R253" i="128"/>
  <c r="M253" i="128"/>
  <c r="Z253" i="128" s="1"/>
  <c r="BF247" i="128"/>
  <c r="AR247" i="128"/>
  <c r="AQ247" i="128"/>
  <c r="AA247" i="128"/>
  <c r="V247" i="128"/>
  <c r="U247" i="128"/>
  <c r="T247" i="128"/>
  <c r="S247" i="128"/>
  <c r="R247" i="128"/>
  <c r="M247" i="128"/>
  <c r="Z247" i="128" s="1"/>
  <c r="BF143" i="128"/>
  <c r="AR143" i="128"/>
  <c r="AS143" i="128" s="1"/>
  <c r="AT143" i="128" s="1"/>
  <c r="AU143" i="128" s="1"/>
  <c r="AV143" i="128" s="1"/>
  <c r="AQ143" i="128"/>
  <c r="AA143" i="128"/>
  <c r="V143" i="128"/>
  <c r="U143" i="128"/>
  <c r="T143" i="128"/>
  <c r="S143" i="128"/>
  <c r="R143" i="128"/>
  <c r="M143" i="128"/>
  <c r="Z143" i="128" s="1"/>
  <c r="BF166" i="128"/>
  <c r="AR166" i="128"/>
  <c r="AQ166" i="128"/>
  <c r="AA166" i="128"/>
  <c r="Z166" i="128"/>
  <c r="V166" i="128"/>
  <c r="U166" i="128"/>
  <c r="T166" i="128"/>
  <c r="S166" i="128"/>
  <c r="R166" i="128"/>
  <c r="M166" i="128"/>
  <c r="J166" i="128" s="1"/>
  <c r="BF182" i="128"/>
  <c r="AR182" i="128"/>
  <c r="AS182" i="128" s="1"/>
  <c r="AT182" i="128" s="1"/>
  <c r="AU182" i="128" s="1"/>
  <c r="AV182" i="128" s="1"/>
  <c r="AQ182" i="128"/>
  <c r="AA182" i="128"/>
  <c r="V182" i="128"/>
  <c r="U182" i="128"/>
  <c r="T182" i="128"/>
  <c r="S182" i="128"/>
  <c r="R182" i="128"/>
  <c r="M182" i="128"/>
  <c r="Z182" i="128" s="1"/>
  <c r="BF98" i="128"/>
  <c r="AR98" i="128"/>
  <c r="AQ98" i="128"/>
  <c r="AA98" i="128"/>
  <c r="V98" i="128"/>
  <c r="U98" i="128"/>
  <c r="T98" i="128"/>
  <c r="S98" i="128"/>
  <c r="R98" i="128"/>
  <c r="M98" i="128"/>
  <c r="Z98" i="128" s="1"/>
  <c r="BF112" i="128"/>
  <c r="AR112" i="128"/>
  <c r="AS112" i="128" s="1"/>
  <c r="AT112" i="128" s="1"/>
  <c r="AU112" i="128" s="1"/>
  <c r="AV112" i="128" s="1"/>
  <c r="AQ112" i="128"/>
  <c r="AA112" i="128"/>
  <c r="V112" i="128"/>
  <c r="U112" i="128"/>
  <c r="T112" i="128"/>
  <c r="S112" i="128"/>
  <c r="R112" i="128"/>
  <c r="M112" i="128"/>
  <c r="Z112" i="128" s="1"/>
  <c r="BF358" i="128"/>
  <c r="AR358" i="128"/>
  <c r="AQ358" i="128"/>
  <c r="AA358" i="128"/>
  <c r="V358" i="128"/>
  <c r="U358" i="128"/>
  <c r="T358" i="128"/>
  <c r="S358" i="128"/>
  <c r="R358" i="128"/>
  <c r="M358" i="128"/>
  <c r="Z358" i="128" s="1"/>
  <c r="BF342" i="128"/>
  <c r="AR342" i="128"/>
  <c r="AS342" i="128" s="1"/>
  <c r="AT342" i="128" s="1"/>
  <c r="AU342" i="128" s="1"/>
  <c r="AV342" i="128" s="1"/>
  <c r="AQ342" i="128"/>
  <c r="AA342" i="128"/>
  <c r="Z342" i="128"/>
  <c r="V342" i="128"/>
  <c r="U342" i="128"/>
  <c r="T342" i="128"/>
  <c r="S342" i="128"/>
  <c r="R342" i="128"/>
  <c r="M342" i="128"/>
  <c r="J342" i="128" s="1"/>
  <c r="BF137" i="128"/>
  <c r="AR137" i="128"/>
  <c r="AQ137" i="128"/>
  <c r="AA137" i="128"/>
  <c r="V137" i="128"/>
  <c r="U137" i="128"/>
  <c r="T137" i="128"/>
  <c r="S137" i="128"/>
  <c r="R137" i="128"/>
  <c r="M137" i="128"/>
  <c r="Z137" i="128" s="1"/>
  <c r="BF126" i="128"/>
  <c r="AR126" i="128"/>
  <c r="AS126" i="128" s="1"/>
  <c r="AT126" i="128" s="1"/>
  <c r="AU126" i="128" s="1"/>
  <c r="AV126" i="128" s="1"/>
  <c r="AQ126" i="128"/>
  <c r="AA126" i="128"/>
  <c r="V126" i="128"/>
  <c r="U126" i="128"/>
  <c r="T126" i="128"/>
  <c r="S126" i="128"/>
  <c r="R126" i="128"/>
  <c r="M126" i="128"/>
  <c r="Z126" i="128" s="1"/>
  <c r="J126" i="128"/>
  <c r="BF35" i="128"/>
  <c r="AR35" i="128"/>
  <c r="AQ35" i="128"/>
  <c r="AA35" i="128"/>
  <c r="V35" i="128"/>
  <c r="U35" i="128"/>
  <c r="T35" i="128"/>
  <c r="S35" i="128"/>
  <c r="R35" i="128"/>
  <c r="M35" i="128"/>
  <c r="Z35" i="128" s="1"/>
  <c r="BF190" i="128"/>
  <c r="AR190" i="128"/>
  <c r="AS190" i="128" s="1"/>
  <c r="AT190" i="128" s="1"/>
  <c r="AU190" i="128" s="1"/>
  <c r="AV190" i="128" s="1"/>
  <c r="AQ190" i="128"/>
  <c r="AA190" i="128"/>
  <c r="V190" i="128"/>
  <c r="U190" i="128"/>
  <c r="W190" i="128" s="1"/>
  <c r="T190" i="128"/>
  <c r="S190" i="128"/>
  <c r="R190" i="128"/>
  <c r="M190" i="128"/>
  <c r="Z190" i="128" s="1"/>
  <c r="BF269" i="128"/>
  <c r="AR269" i="128"/>
  <c r="AQ269" i="128"/>
  <c r="AA269" i="128"/>
  <c r="V269" i="128"/>
  <c r="U269" i="128"/>
  <c r="T269" i="128"/>
  <c r="S269" i="128"/>
  <c r="R269" i="128"/>
  <c r="M269" i="128"/>
  <c r="J269" i="128" s="1"/>
  <c r="BF346" i="128"/>
  <c r="AR346" i="128"/>
  <c r="AS346" i="128" s="1"/>
  <c r="AT346" i="128" s="1"/>
  <c r="AU346" i="128" s="1"/>
  <c r="AV346" i="128" s="1"/>
  <c r="AQ346" i="128"/>
  <c r="AA346" i="128"/>
  <c r="V346" i="128"/>
  <c r="U346" i="128"/>
  <c r="T346" i="128"/>
  <c r="S346" i="128"/>
  <c r="R346" i="128"/>
  <c r="M346" i="128"/>
  <c r="Z346" i="128" s="1"/>
  <c r="BF189" i="128"/>
  <c r="AR189" i="128"/>
  <c r="AS189" i="128" s="1"/>
  <c r="AT189" i="128" s="1"/>
  <c r="AU189" i="128" s="1"/>
  <c r="AV189" i="128" s="1"/>
  <c r="AQ189" i="128"/>
  <c r="AA189" i="128"/>
  <c r="V189" i="128"/>
  <c r="U189" i="128"/>
  <c r="X189" i="128" s="1"/>
  <c r="T189" i="128"/>
  <c r="S189" i="128"/>
  <c r="R189" i="128"/>
  <c r="M189" i="128"/>
  <c r="Z189" i="128" s="1"/>
  <c r="BF284" i="128"/>
  <c r="AR284" i="128"/>
  <c r="AQ284" i="128"/>
  <c r="AA284" i="128"/>
  <c r="V284" i="128"/>
  <c r="U284" i="128"/>
  <c r="T284" i="128"/>
  <c r="S284" i="128"/>
  <c r="R284" i="128"/>
  <c r="M284" i="128"/>
  <c r="BF58" i="128"/>
  <c r="AR58" i="128"/>
  <c r="AQ58" i="128"/>
  <c r="AA58" i="128"/>
  <c r="V58" i="128"/>
  <c r="U58" i="128"/>
  <c r="T58" i="128"/>
  <c r="S58" i="128"/>
  <c r="R58" i="128"/>
  <c r="M58" i="128"/>
  <c r="Z58" i="128" s="1"/>
  <c r="BF264" i="128"/>
  <c r="AR264" i="128"/>
  <c r="AQ264" i="128"/>
  <c r="AA264" i="128"/>
  <c r="V264" i="128"/>
  <c r="U264" i="128"/>
  <c r="X264" i="128" s="1"/>
  <c r="T264" i="128"/>
  <c r="S264" i="128"/>
  <c r="R264" i="128"/>
  <c r="M264" i="128"/>
  <c r="Z264" i="128" s="1"/>
  <c r="BF69" i="128"/>
  <c r="AR69" i="128"/>
  <c r="AQ69" i="128"/>
  <c r="AA69" i="128"/>
  <c r="Z69" i="128"/>
  <c r="V69" i="128"/>
  <c r="U69" i="128"/>
  <c r="T69" i="128"/>
  <c r="S69" i="128"/>
  <c r="R69" i="128"/>
  <c r="M69" i="128"/>
  <c r="J69" i="128" s="1"/>
  <c r="BF344" i="128"/>
  <c r="AR344" i="128"/>
  <c r="AQ344" i="128"/>
  <c r="AA344" i="128"/>
  <c r="V344" i="128"/>
  <c r="U344" i="128"/>
  <c r="X344" i="128" s="1"/>
  <c r="T344" i="128"/>
  <c r="S344" i="128"/>
  <c r="R344" i="128"/>
  <c r="M344" i="128"/>
  <c r="Z344" i="128" s="1"/>
  <c r="BF326" i="128"/>
  <c r="AR326" i="128"/>
  <c r="AQ326" i="128"/>
  <c r="AA326" i="128"/>
  <c r="V326" i="128"/>
  <c r="U326" i="128"/>
  <c r="T326" i="128"/>
  <c r="S326" i="128"/>
  <c r="R326" i="128"/>
  <c r="M326" i="128"/>
  <c r="Z326" i="128" s="1"/>
  <c r="BF257" i="128"/>
  <c r="AR257" i="128"/>
  <c r="AS257" i="128" s="1"/>
  <c r="AT257" i="128" s="1"/>
  <c r="AU257" i="128" s="1"/>
  <c r="AV257" i="128" s="1"/>
  <c r="AQ257" i="128"/>
  <c r="AA257" i="128"/>
  <c r="V257" i="128"/>
  <c r="U257" i="128"/>
  <c r="X257" i="128" s="1"/>
  <c r="T257" i="128"/>
  <c r="S257" i="128"/>
  <c r="R257" i="128"/>
  <c r="M257" i="128"/>
  <c r="Z257" i="128" s="1"/>
  <c r="BF148" i="128"/>
  <c r="AR148" i="128"/>
  <c r="AQ148" i="128"/>
  <c r="AA148" i="128"/>
  <c r="V148" i="128"/>
  <c r="U148" i="128"/>
  <c r="T148" i="128"/>
  <c r="S148" i="128"/>
  <c r="R148" i="128"/>
  <c r="M148" i="128"/>
  <c r="Z148" i="128" s="1"/>
  <c r="BF146" i="128"/>
  <c r="AR146" i="128"/>
  <c r="AS146" i="128" s="1"/>
  <c r="AT146" i="128" s="1"/>
  <c r="AU146" i="128" s="1"/>
  <c r="AV146" i="128" s="1"/>
  <c r="AQ146" i="128"/>
  <c r="AA146" i="128"/>
  <c r="X146" i="128"/>
  <c r="V146" i="128"/>
  <c r="U146" i="128"/>
  <c r="T146" i="128"/>
  <c r="S146" i="128"/>
  <c r="R146" i="128"/>
  <c r="M146" i="128"/>
  <c r="Z146" i="128" s="1"/>
  <c r="BF130" i="128"/>
  <c r="AR130" i="128"/>
  <c r="AQ130" i="128"/>
  <c r="AA130" i="128"/>
  <c r="V130" i="128"/>
  <c r="U130" i="128"/>
  <c r="T130" i="128"/>
  <c r="S130" i="128"/>
  <c r="R130" i="128"/>
  <c r="M130" i="128"/>
  <c r="Z130" i="128" s="1"/>
  <c r="BF109" i="128"/>
  <c r="AR109" i="128"/>
  <c r="AS109" i="128" s="1"/>
  <c r="AT109" i="128" s="1"/>
  <c r="AU109" i="128" s="1"/>
  <c r="AV109" i="128" s="1"/>
  <c r="AQ109" i="128"/>
  <c r="AA109" i="128"/>
  <c r="V109" i="128"/>
  <c r="U109" i="128"/>
  <c r="X109" i="128" s="1"/>
  <c r="T109" i="128"/>
  <c r="S109" i="128"/>
  <c r="R109" i="128"/>
  <c r="M109" i="128"/>
  <c r="Z109" i="128" s="1"/>
  <c r="J109" i="128"/>
  <c r="AP109" i="128" s="1"/>
  <c r="BF354" i="128"/>
  <c r="AR354" i="128"/>
  <c r="AQ354" i="128"/>
  <c r="AA354" i="128"/>
  <c r="V354" i="128"/>
  <c r="U354" i="128"/>
  <c r="T354" i="128"/>
  <c r="S354" i="128"/>
  <c r="R354" i="128"/>
  <c r="M354" i="128"/>
  <c r="Z354" i="128" s="1"/>
  <c r="BF385" i="128"/>
  <c r="AR385" i="128"/>
  <c r="AS385" i="128" s="1"/>
  <c r="AT385" i="128" s="1"/>
  <c r="AU385" i="128" s="1"/>
  <c r="AV385" i="128" s="1"/>
  <c r="AQ385" i="128"/>
  <c r="AA385" i="128"/>
  <c r="V385" i="128"/>
  <c r="U385" i="128"/>
  <c r="X385" i="128" s="1"/>
  <c r="T385" i="128"/>
  <c r="S385" i="128"/>
  <c r="R385" i="128"/>
  <c r="M385" i="128"/>
  <c r="Z385" i="128" s="1"/>
  <c r="BF9" i="128"/>
  <c r="AR9" i="128"/>
  <c r="AQ9" i="128"/>
  <c r="AA9" i="128"/>
  <c r="V9" i="128"/>
  <c r="U9" i="128"/>
  <c r="T9" i="128"/>
  <c r="S9" i="128"/>
  <c r="R9" i="128"/>
  <c r="M9" i="128"/>
  <c r="Z9" i="128" s="1"/>
  <c r="BF301" i="128"/>
  <c r="AR301" i="128"/>
  <c r="AS301" i="128" s="1"/>
  <c r="AT301" i="128" s="1"/>
  <c r="AU301" i="128" s="1"/>
  <c r="AV301" i="128" s="1"/>
  <c r="AQ301" i="128"/>
  <c r="AA301" i="128"/>
  <c r="V301" i="128"/>
  <c r="U301" i="128"/>
  <c r="X301" i="128" s="1"/>
  <c r="T301" i="128"/>
  <c r="S301" i="128"/>
  <c r="R301" i="128"/>
  <c r="M301" i="128"/>
  <c r="Z301" i="128" s="1"/>
  <c r="BF156" i="128"/>
  <c r="AR156" i="128"/>
  <c r="AQ156" i="128"/>
  <c r="AA156" i="128"/>
  <c r="V156" i="128"/>
  <c r="U156" i="128"/>
  <c r="T156" i="128"/>
  <c r="S156" i="128"/>
  <c r="R156" i="128"/>
  <c r="M156" i="128"/>
  <c r="Z156" i="128" s="1"/>
  <c r="BF38" i="128"/>
  <c r="AR38" i="128"/>
  <c r="AS38" i="128" s="1"/>
  <c r="AT38" i="128" s="1"/>
  <c r="AU38" i="128" s="1"/>
  <c r="AV38" i="128" s="1"/>
  <c r="AQ38" i="128"/>
  <c r="AA38" i="128"/>
  <c r="V38" i="128"/>
  <c r="U38" i="128"/>
  <c r="X38" i="128" s="1"/>
  <c r="T38" i="128"/>
  <c r="S38" i="128"/>
  <c r="R38" i="128"/>
  <c r="M38" i="128"/>
  <c r="Z38" i="128" s="1"/>
  <c r="BF141" i="128"/>
  <c r="AR141" i="128"/>
  <c r="AQ141" i="128"/>
  <c r="AA141" i="128"/>
  <c r="V141" i="128"/>
  <c r="U141" i="128"/>
  <c r="T141" i="128"/>
  <c r="S141" i="128"/>
  <c r="R141" i="128"/>
  <c r="M141" i="128"/>
  <c r="Z141" i="128" s="1"/>
  <c r="BF28" i="128"/>
  <c r="AR28" i="128"/>
  <c r="AS28" i="128" s="1"/>
  <c r="AT28" i="128" s="1"/>
  <c r="AU28" i="128" s="1"/>
  <c r="AV28" i="128" s="1"/>
  <c r="AQ28" i="128"/>
  <c r="AA28" i="128"/>
  <c r="Z28" i="128"/>
  <c r="V28" i="128"/>
  <c r="U28" i="128"/>
  <c r="AO28" i="128" s="1"/>
  <c r="T28" i="128"/>
  <c r="S28" i="128"/>
  <c r="R28" i="128"/>
  <c r="M28" i="128"/>
  <c r="J28" i="128" s="1"/>
  <c r="AP28" i="128" s="1"/>
  <c r="BF92" i="128"/>
  <c r="AR92" i="128"/>
  <c r="AQ92" i="128"/>
  <c r="AA92" i="128"/>
  <c r="V92" i="128"/>
  <c r="U92" i="128"/>
  <c r="T92" i="128"/>
  <c r="S92" i="128"/>
  <c r="R92" i="128"/>
  <c r="M92" i="128"/>
  <c r="Z92" i="128" s="1"/>
  <c r="BF285" i="128"/>
  <c r="AS285" i="128"/>
  <c r="AT285" i="128" s="1"/>
  <c r="AU285" i="128" s="1"/>
  <c r="AV285" i="128" s="1"/>
  <c r="AR285" i="128"/>
  <c r="AQ285" i="128"/>
  <c r="AA285" i="128"/>
  <c r="Z285" i="128"/>
  <c r="V285" i="128"/>
  <c r="U285" i="128"/>
  <c r="T285" i="128"/>
  <c r="S285" i="128"/>
  <c r="R285" i="128"/>
  <c r="M285" i="128"/>
  <c r="J285" i="128" s="1"/>
  <c r="AP285" i="128" s="1"/>
  <c r="BF42" i="128"/>
  <c r="AR42" i="128"/>
  <c r="AQ42" i="128"/>
  <c r="AA42" i="128"/>
  <c r="V42" i="128"/>
  <c r="U42" i="128"/>
  <c r="T42" i="128"/>
  <c r="S42" i="128"/>
  <c r="R42" i="128"/>
  <c r="M42" i="128"/>
  <c r="Z42" i="128" s="1"/>
  <c r="BF165" i="128"/>
  <c r="AR165" i="128"/>
  <c r="AS165" i="128" s="1"/>
  <c r="AQ165" i="128"/>
  <c r="AA165" i="128"/>
  <c r="V165" i="128"/>
  <c r="U165" i="128"/>
  <c r="T165" i="128"/>
  <c r="S165" i="128"/>
  <c r="R165" i="128"/>
  <c r="M165" i="128"/>
  <c r="Z165" i="128" s="1"/>
  <c r="BF11" i="128"/>
  <c r="AR11" i="128"/>
  <c r="AQ11" i="128"/>
  <c r="AA11" i="128"/>
  <c r="V11" i="128"/>
  <c r="U11" i="128"/>
  <c r="T11" i="128"/>
  <c r="S11" i="128"/>
  <c r="R11" i="128"/>
  <c r="M11" i="128"/>
  <c r="Z11" i="128" s="1"/>
  <c r="BF183" i="128"/>
  <c r="AR183" i="128"/>
  <c r="AS183" i="128" s="1"/>
  <c r="AQ183" i="128"/>
  <c r="AA183" i="128"/>
  <c r="V183" i="128"/>
  <c r="U183" i="128"/>
  <c r="T183" i="128"/>
  <c r="S183" i="128"/>
  <c r="R183" i="128"/>
  <c r="M183" i="128"/>
  <c r="Z183" i="128" s="1"/>
  <c r="BF281" i="128"/>
  <c r="AR281" i="128"/>
  <c r="AQ281" i="128"/>
  <c r="AA281" i="128"/>
  <c r="V281" i="128"/>
  <c r="U281" i="128"/>
  <c r="T281" i="128"/>
  <c r="S281" i="128"/>
  <c r="R281" i="128"/>
  <c r="M281" i="128"/>
  <c r="Z281" i="128" s="1"/>
  <c r="BF149" i="128"/>
  <c r="AR149" i="128"/>
  <c r="AS149" i="128" s="1"/>
  <c r="AQ149" i="128"/>
  <c r="AA149" i="128"/>
  <c r="V149" i="128"/>
  <c r="U149" i="128"/>
  <c r="T149" i="128"/>
  <c r="S149" i="128"/>
  <c r="R149" i="128"/>
  <c r="M149" i="128"/>
  <c r="Z149" i="128" s="1"/>
  <c r="BF349" i="128"/>
  <c r="AR349" i="128"/>
  <c r="AQ349" i="128"/>
  <c r="AA349" i="128"/>
  <c r="Z349" i="128"/>
  <c r="V349" i="128"/>
  <c r="U349" i="128"/>
  <c r="T349" i="128"/>
  <c r="S349" i="128"/>
  <c r="R349" i="128"/>
  <c r="M349" i="128"/>
  <c r="J349" i="128" s="1"/>
  <c r="BF226" i="128"/>
  <c r="AR226" i="128"/>
  <c r="AS226" i="128" s="1"/>
  <c r="AQ226" i="128"/>
  <c r="AA226" i="128"/>
  <c r="V226" i="128"/>
  <c r="U226" i="128"/>
  <c r="X226" i="128" s="1"/>
  <c r="T226" i="128"/>
  <c r="S226" i="128"/>
  <c r="R226" i="128"/>
  <c r="M226" i="128"/>
  <c r="Z226" i="128" s="1"/>
  <c r="BF116" i="128"/>
  <c r="AR116" i="128"/>
  <c r="AQ116" i="128"/>
  <c r="AA116" i="128"/>
  <c r="V116" i="128"/>
  <c r="U116" i="128"/>
  <c r="T116" i="128"/>
  <c r="S116" i="128"/>
  <c r="R116" i="128"/>
  <c r="M116" i="128"/>
  <c r="Z116" i="128" s="1"/>
  <c r="BF302" i="128"/>
  <c r="AR302" i="128"/>
  <c r="AQ302" i="128"/>
  <c r="AA302" i="128"/>
  <c r="V302" i="128"/>
  <c r="U302" i="128"/>
  <c r="T302" i="128"/>
  <c r="S302" i="128"/>
  <c r="R302" i="128"/>
  <c r="M302" i="128"/>
  <c r="Z302" i="128" s="1"/>
  <c r="BF316" i="128"/>
  <c r="AR316" i="128"/>
  <c r="AQ316" i="128"/>
  <c r="AA316" i="128"/>
  <c r="V316" i="128"/>
  <c r="U316" i="128"/>
  <c r="T316" i="128"/>
  <c r="S316" i="128"/>
  <c r="R316" i="128"/>
  <c r="M316" i="128"/>
  <c r="Z316" i="128" s="1"/>
  <c r="BF324" i="128"/>
  <c r="AR324" i="128"/>
  <c r="AQ324" i="128"/>
  <c r="AA324" i="128"/>
  <c r="V324" i="128"/>
  <c r="U324" i="128"/>
  <c r="X324" i="128" s="1"/>
  <c r="T324" i="128"/>
  <c r="S324" i="128"/>
  <c r="R324" i="128"/>
  <c r="M324" i="128"/>
  <c r="Z324" i="128" s="1"/>
  <c r="BF131" i="128"/>
  <c r="AR131" i="128"/>
  <c r="AQ131" i="128"/>
  <c r="AA131" i="128"/>
  <c r="V131" i="128"/>
  <c r="U131" i="128"/>
  <c r="X131" i="128" s="1"/>
  <c r="T131" i="128"/>
  <c r="S131" i="128"/>
  <c r="R131" i="128"/>
  <c r="M131" i="128"/>
  <c r="Z131" i="128" s="1"/>
  <c r="BF221" i="128"/>
  <c r="AR221" i="128"/>
  <c r="AQ221" i="128"/>
  <c r="AA221" i="128"/>
  <c r="V221" i="128"/>
  <c r="U221" i="128"/>
  <c r="X221" i="128" s="1"/>
  <c r="T221" i="128"/>
  <c r="S221" i="128"/>
  <c r="R221" i="128"/>
  <c r="M221" i="128"/>
  <c r="Z221" i="128" s="1"/>
  <c r="BF338" i="128"/>
  <c r="AR338" i="128"/>
  <c r="AQ338" i="128"/>
  <c r="AA338" i="128"/>
  <c r="V338" i="128"/>
  <c r="U338" i="128"/>
  <c r="T338" i="128"/>
  <c r="S338" i="128"/>
  <c r="R338" i="128"/>
  <c r="M338" i="128"/>
  <c r="Z338" i="128" s="1"/>
  <c r="BF244" i="128"/>
  <c r="AR244" i="128"/>
  <c r="AQ244" i="128"/>
  <c r="AA244" i="128"/>
  <c r="V244" i="128"/>
  <c r="U244" i="128"/>
  <c r="X244" i="128" s="1"/>
  <c r="T244" i="128"/>
  <c r="S244" i="128"/>
  <c r="R244" i="128"/>
  <c r="M244" i="128"/>
  <c r="Z244" i="128" s="1"/>
  <c r="BF90" i="128"/>
  <c r="AR90" i="128"/>
  <c r="AQ90" i="128"/>
  <c r="AA90" i="128"/>
  <c r="V90" i="128"/>
  <c r="U90" i="128"/>
  <c r="X90" i="128" s="1"/>
  <c r="T90" i="128"/>
  <c r="S90" i="128"/>
  <c r="R90" i="128"/>
  <c r="M90" i="128"/>
  <c r="Z90" i="128" s="1"/>
  <c r="BF145" i="128"/>
  <c r="AR145" i="128"/>
  <c r="AQ145" i="128"/>
  <c r="AA145" i="128"/>
  <c r="V145" i="128"/>
  <c r="U145" i="128"/>
  <c r="X145" i="128" s="1"/>
  <c r="T145" i="128"/>
  <c r="S145" i="128"/>
  <c r="R145" i="128"/>
  <c r="M145" i="128"/>
  <c r="Z145" i="128" s="1"/>
  <c r="BF8" i="128"/>
  <c r="AR8" i="128"/>
  <c r="AQ8" i="128"/>
  <c r="AA8" i="128"/>
  <c r="V8" i="128"/>
  <c r="U8" i="128"/>
  <c r="X8" i="128" s="1"/>
  <c r="T8" i="128"/>
  <c r="S8" i="128"/>
  <c r="R8" i="128"/>
  <c r="M8" i="128"/>
  <c r="Z8" i="128" s="1"/>
  <c r="BF37" i="128"/>
  <c r="AR37" i="128"/>
  <c r="AQ37" i="128"/>
  <c r="AA37" i="128"/>
  <c r="V37" i="128"/>
  <c r="U37" i="128"/>
  <c r="X37" i="128" s="1"/>
  <c r="T37" i="128"/>
  <c r="S37" i="128"/>
  <c r="R37" i="128"/>
  <c r="M37" i="128"/>
  <c r="Z37" i="128" s="1"/>
  <c r="BF144" i="128"/>
  <c r="AR144" i="128"/>
  <c r="AQ144" i="128"/>
  <c r="AA144" i="128"/>
  <c r="V144" i="128"/>
  <c r="U144" i="128"/>
  <c r="X144" i="128" s="1"/>
  <c r="T144" i="128"/>
  <c r="S144" i="128"/>
  <c r="R144" i="128"/>
  <c r="M144" i="128"/>
  <c r="Z144" i="128" s="1"/>
  <c r="BF151" i="128"/>
  <c r="AR151" i="128"/>
  <c r="AQ151" i="128"/>
  <c r="AA151" i="128"/>
  <c r="V151" i="128"/>
  <c r="U151" i="128"/>
  <c r="X151" i="128" s="1"/>
  <c r="T151" i="128"/>
  <c r="S151" i="128"/>
  <c r="R151" i="128"/>
  <c r="M151" i="128"/>
  <c r="Z151" i="128" s="1"/>
  <c r="BF320" i="128"/>
  <c r="AR320" i="128"/>
  <c r="AQ320" i="128"/>
  <c r="AA320" i="128"/>
  <c r="Z320" i="128"/>
  <c r="V320" i="128"/>
  <c r="U320" i="128"/>
  <c r="T320" i="128"/>
  <c r="S320" i="128"/>
  <c r="R320" i="128"/>
  <c r="M320" i="128"/>
  <c r="J320" i="128" s="1"/>
  <c r="AP320" i="128" s="1"/>
  <c r="BF311" i="128"/>
  <c r="AR311" i="128"/>
  <c r="AQ311" i="128"/>
  <c r="AA311" i="128"/>
  <c r="V311" i="128"/>
  <c r="U311" i="128"/>
  <c r="X311" i="128" s="1"/>
  <c r="T311" i="128"/>
  <c r="S311" i="128"/>
  <c r="R311" i="128"/>
  <c r="M311" i="128"/>
  <c r="Z311" i="128" s="1"/>
  <c r="BF382" i="128"/>
  <c r="AR382" i="128"/>
  <c r="AQ382" i="128"/>
  <c r="AA382" i="128"/>
  <c r="Z382" i="128"/>
  <c r="V382" i="128"/>
  <c r="U382" i="128"/>
  <c r="AO382" i="128" s="1"/>
  <c r="T382" i="128"/>
  <c r="S382" i="128"/>
  <c r="R382" i="128"/>
  <c r="M382" i="128"/>
  <c r="J382" i="128" s="1"/>
  <c r="AP382" i="128" s="1"/>
  <c r="BF56" i="128"/>
  <c r="AR56" i="128"/>
  <c r="AQ56" i="128"/>
  <c r="AA56" i="128"/>
  <c r="V56" i="128"/>
  <c r="U56" i="128"/>
  <c r="X56" i="128" s="1"/>
  <c r="T56" i="128"/>
  <c r="S56" i="128"/>
  <c r="R56" i="128"/>
  <c r="M56" i="128"/>
  <c r="Z56" i="128" s="1"/>
  <c r="BF197" i="128"/>
  <c r="AR197" i="128"/>
  <c r="AQ197" i="128"/>
  <c r="AA197" i="128"/>
  <c r="Z197" i="128"/>
  <c r="V197" i="128"/>
  <c r="U197" i="128"/>
  <c r="T197" i="128"/>
  <c r="S197" i="128"/>
  <c r="R197" i="128"/>
  <c r="M197" i="128"/>
  <c r="J197" i="128" s="1"/>
  <c r="AP197" i="128" s="1"/>
  <c r="BF76" i="128"/>
  <c r="AR76" i="128"/>
  <c r="AQ76" i="128"/>
  <c r="AA76" i="128"/>
  <c r="V76" i="128"/>
  <c r="U76" i="128"/>
  <c r="X76" i="128" s="1"/>
  <c r="T76" i="128"/>
  <c r="S76" i="128"/>
  <c r="R76" i="128"/>
  <c r="M76" i="128"/>
  <c r="Z76" i="128" s="1"/>
  <c r="BF179" i="128"/>
  <c r="AR179" i="128"/>
  <c r="AQ179" i="128"/>
  <c r="AA179" i="128"/>
  <c r="Z179" i="128"/>
  <c r="V179" i="128"/>
  <c r="U179" i="128"/>
  <c r="T179" i="128"/>
  <c r="S179" i="128"/>
  <c r="R179" i="128"/>
  <c r="M179" i="128"/>
  <c r="J179" i="128" s="1"/>
  <c r="AP179" i="128" s="1"/>
  <c r="BF107" i="128"/>
  <c r="AR107" i="128"/>
  <c r="AQ107" i="128"/>
  <c r="AA107" i="128"/>
  <c r="V107" i="128"/>
  <c r="U107" i="128"/>
  <c r="X107" i="128" s="1"/>
  <c r="T107" i="128"/>
  <c r="S107" i="128"/>
  <c r="R107" i="128"/>
  <c r="M107" i="128"/>
  <c r="Z107" i="128" s="1"/>
  <c r="BF111" i="128"/>
  <c r="AR111" i="128"/>
  <c r="AQ111" i="128"/>
  <c r="AA111" i="128"/>
  <c r="V111" i="128"/>
  <c r="U111" i="128"/>
  <c r="X111" i="128" s="1"/>
  <c r="T111" i="128"/>
  <c r="S111" i="128"/>
  <c r="R111" i="128"/>
  <c r="M111" i="128"/>
  <c r="Z111" i="128" s="1"/>
  <c r="BF22" i="128"/>
  <c r="AR22" i="128"/>
  <c r="AQ22" i="128"/>
  <c r="AA22" i="128"/>
  <c r="V22" i="128"/>
  <c r="U22" i="128"/>
  <c r="X22" i="128" s="1"/>
  <c r="T22" i="128"/>
  <c r="S22" i="128"/>
  <c r="R22" i="128"/>
  <c r="M22" i="128"/>
  <c r="Z22" i="128" s="1"/>
  <c r="BF313" i="128"/>
  <c r="AR313" i="128"/>
  <c r="AQ313" i="128"/>
  <c r="AA313" i="128"/>
  <c r="V313" i="128"/>
  <c r="U313" i="128"/>
  <c r="X313" i="128" s="1"/>
  <c r="T313" i="128"/>
  <c r="S313" i="128"/>
  <c r="R313" i="128"/>
  <c r="M313" i="128"/>
  <c r="Z313" i="128" s="1"/>
  <c r="BF81" i="128"/>
  <c r="AR81" i="128"/>
  <c r="AQ81" i="128"/>
  <c r="AA81" i="128"/>
  <c r="V81" i="128"/>
  <c r="U81" i="128"/>
  <c r="X81" i="128" s="1"/>
  <c r="T81" i="128"/>
  <c r="S81" i="128"/>
  <c r="R81" i="128"/>
  <c r="M81" i="128"/>
  <c r="Z81" i="128" s="1"/>
  <c r="BF270" i="128"/>
  <c r="AR270" i="128"/>
  <c r="AQ270" i="128"/>
  <c r="AA270" i="128"/>
  <c r="V270" i="128"/>
  <c r="U270" i="128"/>
  <c r="X270" i="128" s="1"/>
  <c r="T270" i="128"/>
  <c r="S270" i="128"/>
  <c r="R270" i="128"/>
  <c r="M270" i="128"/>
  <c r="Z270" i="128" s="1"/>
  <c r="BF123" i="128"/>
  <c r="AR123" i="128"/>
  <c r="AQ123" i="128"/>
  <c r="AA123" i="128"/>
  <c r="V123" i="128"/>
  <c r="U123" i="128"/>
  <c r="X123" i="128" s="1"/>
  <c r="T123" i="128"/>
  <c r="S123" i="128"/>
  <c r="R123" i="128"/>
  <c r="M123" i="128"/>
  <c r="Z123" i="128" s="1"/>
  <c r="BF78" i="128"/>
  <c r="AR78" i="128"/>
  <c r="AQ78" i="128"/>
  <c r="AA78" i="128"/>
  <c r="V78" i="128"/>
  <c r="U78" i="128"/>
  <c r="X78" i="128" s="1"/>
  <c r="T78" i="128"/>
  <c r="S78" i="128"/>
  <c r="R78" i="128"/>
  <c r="M78" i="128"/>
  <c r="Z78" i="128" s="1"/>
  <c r="BF23" i="128"/>
  <c r="AR23" i="128"/>
  <c r="AQ23" i="128"/>
  <c r="AA23" i="128"/>
  <c r="V23" i="128"/>
  <c r="U23" i="128"/>
  <c r="X23" i="128" s="1"/>
  <c r="T23" i="128"/>
  <c r="S23" i="128"/>
  <c r="R23" i="128"/>
  <c r="M23" i="128"/>
  <c r="Z23" i="128" s="1"/>
  <c r="BF222" i="128"/>
  <c r="AR222" i="128"/>
  <c r="AQ222" i="128"/>
  <c r="AA222" i="128"/>
  <c r="V222" i="128"/>
  <c r="U222" i="128"/>
  <c r="X222" i="128" s="1"/>
  <c r="T222" i="128"/>
  <c r="S222" i="128"/>
  <c r="R222" i="128"/>
  <c r="M222" i="128"/>
  <c r="Z222" i="128" s="1"/>
  <c r="BF289" i="128"/>
  <c r="AR289" i="128"/>
  <c r="AQ289" i="128"/>
  <c r="AA289" i="128"/>
  <c r="V289" i="128"/>
  <c r="U289" i="128"/>
  <c r="X289" i="128" s="1"/>
  <c r="T289" i="128"/>
  <c r="S289" i="128"/>
  <c r="R289" i="128"/>
  <c r="M289" i="128"/>
  <c r="Z289" i="128" s="1"/>
  <c r="BF55" i="128"/>
  <c r="AR55" i="128"/>
  <c r="AQ55" i="128"/>
  <c r="AA55" i="128"/>
  <c r="V55" i="128"/>
  <c r="U55" i="128"/>
  <c r="T55" i="128"/>
  <c r="S55" i="128"/>
  <c r="R55" i="128"/>
  <c r="M55" i="128"/>
  <c r="J55" i="128" s="1"/>
  <c r="BF248" i="128"/>
  <c r="AR248" i="128"/>
  <c r="AQ248" i="128"/>
  <c r="AA248" i="128"/>
  <c r="V248" i="128"/>
  <c r="U248" i="128"/>
  <c r="X248" i="128" s="1"/>
  <c r="T248" i="128"/>
  <c r="S248" i="128"/>
  <c r="R248" i="128"/>
  <c r="M248" i="128"/>
  <c r="Z248" i="128" s="1"/>
  <c r="BF280" i="128"/>
  <c r="AR280" i="128"/>
  <c r="AQ280" i="128"/>
  <c r="AA280" i="128"/>
  <c r="V280" i="128"/>
  <c r="U280" i="128"/>
  <c r="T280" i="128"/>
  <c r="S280" i="128"/>
  <c r="R280" i="128"/>
  <c r="M280" i="128"/>
  <c r="Z280" i="128" s="1"/>
  <c r="BF19" i="128"/>
  <c r="AR19" i="128"/>
  <c r="AQ19" i="128"/>
  <c r="AA19" i="128"/>
  <c r="Z19" i="128"/>
  <c r="V19" i="128"/>
  <c r="U19" i="128"/>
  <c r="X19" i="128" s="1"/>
  <c r="T19" i="128"/>
  <c r="S19" i="128"/>
  <c r="R19" i="128"/>
  <c r="M19" i="128"/>
  <c r="J19" i="128" s="1"/>
  <c r="AP19" i="128" s="1"/>
  <c r="BF40" i="128"/>
  <c r="AR40" i="128"/>
  <c r="AQ40" i="128"/>
  <c r="AA40" i="128"/>
  <c r="V40" i="128"/>
  <c r="U40" i="128"/>
  <c r="X40" i="128" s="1"/>
  <c r="T40" i="128"/>
  <c r="S40" i="128"/>
  <c r="R40" i="128"/>
  <c r="M40" i="128"/>
  <c r="Z40" i="128" s="1"/>
  <c r="BF208" i="128"/>
  <c r="AR208" i="128"/>
  <c r="AQ208" i="128"/>
  <c r="AA208" i="128"/>
  <c r="V208" i="128"/>
  <c r="U208" i="128"/>
  <c r="X208" i="128" s="1"/>
  <c r="T208" i="128"/>
  <c r="S208" i="128"/>
  <c r="R208" i="128"/>
  <c r="M208" i="128"/>
  <c r="Z208" i="128" s="1"/>
  <c r="BF216" i="128"/>
  <c r="AR216" i="128"/>
  <c r="AQ216" i="128"/>
  <c r="AA216" i="128"/>
  <c r="V216" i="128"/>
  <c r="U216" i="128"/>
  <c r="T216" i="128"/>
  <c r="S216" i="128"/>
  <c r="R216" i="128"/>
  <c r="M216" i="128"/>
  <c r="Z216" i="128" s="1"/>
  <c r="BF366" i="128"/>
  <c r="AR366" i="128"/>
  <c r="AQ366" i="128"/>
  <c r="AA366" i="128"/>
  <c r="V366" i="128"/>
  <c r="U366" i="128"/>
  <c r="X366" i="128" s="1"/>
  <c r="T366" i="128"/>
  <c r="S366" i="128"/>
  <c r="R366" i="128"/>
  <c r="M366" i="128"/>
  <c r="Z366" i="128" s="1"/>
  <c r="BF7" i="128"/>
  <c r="AR7" i="128"/>
  <c r="AQ7" i="128"/>
  <c r="AA7" i="128"/>
  <c r="V7" i="128"/>
  <c r="U7" i="128"/>
  <c r="T7" i="128"/>
  <c r="S7" i="128"/>
  <c r="R7" i="128"/>
  <c r="M7" i="128"/>
  <c r="Z7" i="128" s="1"/>
  <c r="BF39" i="128"/>
  <c r="AR39" i="128"/>
  <c r="AQ39" i="128"/>
  <c r="AA39" i="128"/>
  <c r="Z39" i="128"/>
  <c r="V39" i="128"/>
  <c r="U39" i="128"/>
  <c r="X39" i="128" s="1"/>
  <c r="T39" i="128"/>
  <c r="S39" i="128"/>
  <c r="R39" i="128"/>
  <c r="M39" i="128"/>
  <c r="J39" i="128" s="1"/>
  <c r="AP39" i="128" s="1"/>
  <c r="BF310" i="128"/>
  <c r="AR310" i="128"/>
  <c r="AQ310" i="128"/>
  <c r="AA310" i="128"/>
  <c r="V310" i="128"/>
  <c r="U310" i="128"/>
  <c r="T310" i="128"/>
  <c r="S310" i="128"/>
  <c r="R310" i="128"/>
  <c r="M310" i="128"/>
  <c r="Z310" i="128" s="1"/>
  <c r="BF237" i="128"/>
  <c r="AR237" i="128"/>
  <c r="AQ237" i="128"/>
  <c r="AA237" i="128"/>
  <c r="V237" i="128"/>
  <c r="W237" i="128" s="1"/>
  <c r="U237" i="128"/>
  <c r="X237" i="128" s="1"/>
  <c r="T237" i="128"/>
  <c r="S237" i="128"/>
  <c r="R237" i="128"/>
  <c r="M237" i="128"/>
  <c r="Z237" i="128" s="1"/>
  <c r="BF83" i="128"/>
  <c r="AR83" i="128"/>
  <c r="AQ83" i="128"/>
  <c r="AA83" i="128"/>
  <c r="V83" i="128"/>
  <c r="U83" i="128"/>
  <c r="T83" i="128"/>
  <c r="S83" i="128"/>
  <c r="R83" i="128"/>
  <c r="M83" i="128"/>
  <c r="Z83" i="128" s="1"/>
  <c r="BF198" i="128"/>
  <c r="AR198" i="128"/>
  <c r="AQ198" i="128"/>
  <c r="AA198" i="128"/>
  <c r="V198" i="128"/>
  <c r="U198" i="128"/>
  <c r="X198" i="128" s="1"/>
  <c r="T198" i="128"/>
  <c r="S198" i="128"/>
  <c r="R198" i="128"/>
  <c r="M198" i="128"/>
  <c r="Z198" i="128" s="1"/>
  <c r="BF152" i="128"/>
  <c r="AR152" i="128"/>
  <c r="AQ152" i="128"/>
  <c r="AA152" i="128"/>
  <c r="Z152" i="128"/>
  <c r="V152" i="128"/>
  <c r="U152" i="128"/>
  <c r="AO152" i="128" s="1"/>
  <c r="T152" i="128"/>
  <c r="S152" i="128"/>
  <c r="R152" i="128"/>
  <c r="M152" i="128"/>
  <c r="J152" i="128" s="1"/>
  <c r="AP152" i="128" s="1"/>
  <c r="BF170" i="128"/>
  <c r="AR170" i="128"/>
  <c r="AQ170" i="128"/>
  <c r="AA170" i="128"/>
  <c r="V170" i="128"/>
  <c r="U170" i="128"/>
  <c r="X170" i="128" s="1"/>
  <c r="T170" i="128"/>
  <c r="S170" i="128"/>
  <c r="R170" i="128"/>
  <c r="M170" i="128"/>
  <c r="Z170" i="128" s="1"/>
  <c r="BF331" i="128"/>
  <c r="AR331" i="128"/>
  <c r="AQ331" i="128"/>
  <c r="AA331" i="128"/>
  <c r="V331" i="128"/>
  <c r="U331" i="128"/>
  <c r="X331" i="128" s="1"/>
  <c r="T331" i="128"/>
  <c r="S331" i="128"/>
  <c r="R331" i="128"/>
  <c r="M331" i="128"/>
  <c r="Z331" i="128" s="1"/>
  <c r="BF188" i="128"/>
  <c r="AR188" i="128"/>
  <c r="AQ188" i="128"/>
  <c r="AA188" i="128"/>
  <c r="V188" i="128"/>
  <c r="U188" i="128"/>
  <c r="X188" i="128" s="1"/>
  <c r="T188" i="128"/>
  <c r="S188" i="128"/>
  <c r="R188" i="128"/>
  <c r="M188" i="128"/>
  <c r="Z188" i="128" s="1"/>
  <c r="BF187" i="128"/>
  <c r="AR187" i="128"/>
  <c r="AQ187" i="128"/>
  <c r="AA187" i="128"/>
  <c r="V187" i="128"/>
  <c r="U187" i="128"/>
  <c r="X187" i="128" s="1"/>
  <c r="T187" i="128"/>
  <c r="S187" i="128"/>
  <c r="R187" i="128"/>
  <c r="M187" i="128"/>
  <c r="Z187" i="128" s="1"/>
  <c r="BF329" i="128"/>
  <c r="AR329" i="128"/>
  <c r="AQ329" i="128"/>
  <c r="AA329" i="128"/>
  <c r="V329" i="128"/>
  <c r="U329" i="128"/>
  <c r="X329" i="128" s="1"/>
  <c r="T329" i="128"/>
  <c r="S329" i="128"/>
  <c r="R329" i="128"/>
  <c r="M329" i="128"/>
  <c r="Z329" i="128" s="1"/>
  <c r="BF360" i="128"/>
  <c r="AR360" i="128"/>
  <c r="AQ360" i="128"/>
  <c r="AA360" i="128"/>
  <c r="V360" i="128"/>
  <c r="U360" i="128"/>
  <c r="X360" i="128" s="1"/>
  <c r="T360" i="128"/>
  <c r="S360" i="128"/>
  <c r="R360" i="128"/>
  <c r="M360" i="128"/>
  <c r="Z360" i="128" s="1"/>
  <c r="BF341" i="128"/>
  <c r="AR341" i="128"/>
  <c r="AQ341" i="128"/>
  <c r="AA341" i="128"/>
  <c r="V341" i="128"/>
  <c r="U341" i="128"/>
  <c r="X341" i="128" s="1"/>
  <c r="T341" i="128"/>
  <c r="S341" i="128"/>
  <c r="R341" i="128"/>
  <c r="M341" i="128"/>
  <c r="Z341" i="128" s="1"/>
  <c r="BF136" i="128"/>
  <c r="AR136" i="128"/>
  <c r="AQ136" i="128"/>
  <c r="AA136" i="128"/>
  <c r="V136" i="128"/>
  <c r="U136" i="128"/>
  <c r="X136" i="128" s="1"/>
  <c r="T136" i="128"/>
  <c r="S136" i="128"/>
  <c r="R136" i="128"/>
  <c r="M136" i="128"/>
  <c r="Z136" i="128" s="1"/>
  <c r="BF373" i="128"/>
  <c r="AR373" i="128"/>
  <c r="AQ373" i="128"/>
  <c r="AA373" i="128"/>
  <c r="V373" i="128"/>
  <c r="U373" i="128"/>
  <c r="X373" i="128" s="1"/>
  <c r="T373" i="128"/>
  <c r="S373" i="128"/>
  <c r="R373" i="128"/>
  <c r="M373" i="128"/>
  <c r="Z373" i="128" s="1"/>
  <c r="BF155" i="128"/>
  <c r="AR155" i="128"/>
  <c r="AQ155" i="128"/>
  <c r="AA155" i="128"/>
  <c r="V155" i="128"/>
  <c r="U155" i="128"/>
  <c r="X155" i="128" s="1"/>
  <c r="T155" i="128"/>
  <c r="S155" i="128"/>
  <c r="R155" i="128"/>
  <c r="M155" i="128"/>
  <c r="Z155" i="128" s="1"/>
  <c r="BF140" i="128"/>
  <c r="AR140" i="128"/>
  <c r="AQ140" i="128"/>
  <c r="AA140" i="128"/>
  <c r="V140" i="128"/>
  <c r="U140" i="128"/>
  <c r="X140" i="128" s="1"/>
  <c r="T140" i="128"/>
  <c r="S140" i="128"/>
  <c r="R140" i="128"/>
  <c r="M140" i="128"/>
  <c r="Z140" i="128" s="1"/>
  <c r="BF335" i="128"/>
  <c r="AR335" i="128"/>
  <c r="AQ335" i="128"/>
  <c r="AA335" i="128"/>
  <c r="V335" i="128"/>
  <c r="U335" i="128"/>
  <c r="X335" i="128" s="1"/>
  <c r="T335" i="128"/>
  <c r="S335" i="128"/>
  <c r="R335" i="128"/>
  <c r="M335" i="128"/>
  <c r="Z335" i="128" s="1"/>
  <c r="BF46" i="128"/>
  <c r="AR46" i="128"/>
  <c r="AQ46" i="128"/>
  <c r="AA46" i="128"/>
  <c r="V46" i="128"/>
  <c r="U46" i="128"/>
  <c r="X46" i="128" s="1"/>
  <c r="T46" i="128"/>
  <c r="S46" i="128"/>
  <c r="R46" i="128"/>
  <c r="M46" i="128"/>
  <c r="Z46" i="128" s="1"/>
  <c r="BF63" i="128"/>
  <c r="AR63" i="128"/>
  <c r="AQ63" i="128"/>
  <c r="AA63" i="128"/>
  <c r="V63" i="128"/>
  <c r="U63" i="128"/>
  <c r="X63" i="128" s="1"/>
  <c r="T63" i="128"/>
  <c r="S63" i="128"/>
  <c r="R63" i="128"/>
  <c r="M63" i="128"/>
  <c r="Z63" i="128" s="1"/>
  <c r="BF158" i="128"/>
  <c r="AR158" i="128"/>
  <c r="AQ158" i="128"/>
  <c r="AA158" i="128"/>
  <c r="V158" i="128"/>
  <c r="U158" i="128"/>
  <c r="X158" i="128" s="1"/>
  <c r="T158" i="128"/>
  <c r="S158" i="128"/>
  <c r="R158" i="128"/>
  <c r="M158" i="128"/>
  <c r="Z158" i="128" s="1"/>
  <c r="BF133" i="128"/>
  <c r="AR133" i="128"/>
  <c r="AQ133" i="128"/>
  <c r="AA133" i="128"/>
  <c r="V133" i="128"/>
  <c r="U133" i="128"/>
  <c r="X133" i="128" s="1"/>
  <c r="T133" i="128"/>
  <c r="S133" i="128"/>
  <c r="R133" i="128"/>
  <c r="M133" i="128"/>
  <c r="Z133" i="128" s="1"/>
  <c r="BF252" i="128"/>
  <c r="AR252" i="128"/>
  <c r="AQ252" i="128"/>
  <c r="AA252" i="128"/>
  <c r="V252" i="128"/>
  <c r="U252" i="128"/>
  <c r="X252" i="128" s="1"/>
  <c r="T252" i="128"/>
  <c r="S252" i="128"/>
  <c r="R252" i="128"/>
  <c r="M252" i="128"/>
  <c r="Z252" i="128" s="1"/>
  <c r="BF215" i="128"/>
  <c r="AR215" i="128"/>
  <c r="AQ215" i="128"/>
  <c r="AA215" i="128"/>
  <c r="V215" i="128"/>
  <c r="U215" i="128"/>
  <c r="X215" i="128" s="1"/>
  <c r="T215" i="128"/>
  <c r="S215" i="128"/>
  <c r="R215" i="128"/>
  <c r="M215" i="128"/>
  <c r="Z215" i="128" s="1"/>
  <c r="BF219" i="128"/>
  <c r="AR219" i="128"/>
  <c r="AQ219" i="128"/>
  <c r="AA219" i="128"/>
  <c r="V219" i="128"/>
  <c r="U219" i="128"/>
  <c r="X219" i="128" s="1"/>
  <c r="T219" i="128"/>
  <c r="S219" i="128"/>
  <c r="R219" i="128"/>
  <c r="M219" i="128"/>
  <c r="Z219" i="128" s="1"/>
  <c r="BF52" i="128"/>
  <c r="AR52" i="128"/>
  <c r="AQ52" i="128"/>
  <c r="AA52" i="128"/>
  <c r="V52" i="128"/>
  <c r="U52" i="128"/>
  <c r="X52" i="128" s="1"/>
  <c r="T52" i="128"/>
  <c r="S52" i="128"/>
  <c r="R52" i="128"/>
  <c r="M52" i="128"/>
  <c r="Z52" i="128" s="1"/>
  <c r="BF168" i="128"/>
  <c r="AR168" i="128"/>
  <c r="AQ168" i="128"/>
  <c r="AA168" i="128"/>
  <c r="V168" i="128"/>
  <c r="U168" i="128"/>
  <c r="X168" i="128" s="1"/>
  <c r="T168" i="128"/>
  <c r="S168" i="128"/>
  <c r="R168" i="128"/>
  <c r="M168" i="128"/>
  <c r="Z168" i="128" s="1"/>
  <c r="BF104" i="128"/>
  <c r="AR104" i="128"/>
  <c r="AQ104" i="128"/>
  <c r="AA104" i="128"/>
  <c r="V104" i="128"/>
  <c r="U104" i="128"/>
  <c r="X104" i="128" s="1"/>
  <c r="T104" i="128"/>
  <c r="S104" i="128"/>
  <c r="R104" i="128"/>
  <c r="M104" i="128"/>
  <c r="Z104" i="128" s="1"/>
  <c r="BF282" i="128"/>
  <c r="AR282" i="128"/>
  <c r="AQ282" i="128"/>
  <c r="AA282" i="128"/>
  <c r="V282" i="128"/>
  <c r="U282" i="128"/>
  <c r="X282" i="128" s="1"/>
  <c r="T282" i="128"/>
  <c r="S282" i="128"/>
  <c r="R282" i="128"/>
  <c r="M282" i="128"/>
  <c r="Z282" i="128" s="1"/>
  <c r="BF268" i="128"/>
  <c r="AR268" i="128"/>
  <c r="AQ268" i="128"/>
  <c r="AA268" i="128"/>
  <c r="V268" i="128"/>
  <c r="U268" i="128"/>
  <c r="X268" i="128" s="1"/>
  <c r="T268" i="128"/>
  <c r="S268" i="128"/>
  <c r="R268" i="128"/>
  <c r="M268" i="128"/>
  <c r="Z268" i="128" s="1"/>
  <c r="BF204" i="128"/>
  <c r="AR204" i="128"/>
  <c r="AQ204" i="128"/>
  <c r="AA204" i="128"/>
  <c r="V204" i="128"/>
  <c r="U204" i="128"/>
  <c r="X204" i="128" s="1"/>
  <c r="T204" i="128"/>
  <c r="S204" i="128"/>
  <c r="R204" i="128"/>
  <c r="M204" i="128"/>
  <c r="Z204" i="128" s="1"/>
  <c r="BF44" i="128"/>
  <c r="AR44" i="128"/>
  <c r="AQ44" i="128"/>
  <c r="AA44" i="128"/>
  <c r="V44" i="128"/>
  <c r="U44" i="128"/>
  <c r="X44" i="128" s="1"/>
  <c r="T44" i="128"/>
  <c r="S44" i="128"/>
  <c r="R44" i="128"/>
  <c r="M44" i="128"/>
  <c r="Z44" i="128" s="1"/>
  <c r="BF279" i="128"/>
  <c r="AR279" i="128"/>
  <c r="AQ279" i="128"/>
  <c r="AA279" i="128"/>
  <c r="V279" i="128"/>
  <c r="U279" i="128"/>
  <c r="X279" i="128" s="1"/>
  <c r="T279" i="128"/>
  <c r="S279" i="128"/>
  <c r="R279" i="128"/>
  <c r="M279" i="128"/>
  <c r="Z279" i="128" s="1"/>
  <c r="BF352" i="128"/>
  <c r="AR352" i="128"/>
  <c r="AQ352" i="128"/>
  <c r="AA352" i="128"/>
  <c r="V352" i="128"/>
  <c r="U352" i="128"/>
  <c r="X352" i="128" s="1"/>
  <c r="T352" i="128"/>
  <c r="S352" i="128"/>
  <c r="R352" i="128"/>
  <c r="M352" i="128"/>
  <c r="Z352" i="128" s="1"/>
  <c r="BF321" i="128"/>
  <c r="AR321" i="128"/>
  <c r="AQ321" i="128"/>
  <c r="AA321" i="128"/>
  <c r="V321" i="128"/>
  <c r="U321" i="128"/>
  <c r="X321" i="128" s="1"/>
  <c r="T321" i="128"/>
  <c r="S321" i="128"/>
  <c r="R321" i="128"/>
  <c r="M321" i="128"/>
  <c r="Z321" i="128" s="1"/>
  <c r="BF291" i="128"/>
  <c r="AR291" i="128"/>
  <c r="AQ291" i="128"/>
  <c r="AA291" i="128"/>
  <c r="Z291" i="128"/>
  <c r="V291" i="128"/>
  <c r="U291" i="128"/>
  <c r="T291" i="128"/>
  <c r="S291" i="128"/>
  <c r="R291" i="128"/>
  <c r="M291" i="128"/>
  <c r="J291" i="128" s="1"/>
  <c r="AP291" i="128" s="1"/>
  <c r="BF370" i="128"/>
  <c r="AR370" i="128"/>
  <c r="AQ370" i="128"/>
  <c r="AA370" i="128"/>
  <c r="Z370" i="128"/>
  <c r="V370" i="128"/>
  <c r="U370" i="128"/>
  <c r="AO370" i="128" s="1"/>
  <c r="T370" i="128"/>
  <c r="S370" i="128"/>
  <c r="R370" i="128"/>
  <c r="M370" i="128"/>
  <c r="J370" i="128" s="1"/>
  <c r="AP370" i="128" s="1"/>
  <c r="BF307" i="128"/>
  <c r="AR307" i="128"/>
  <c r="AQ307" i="128"/>
  <c r="AA307" i="128"/>
  <c r="V307" i="128"/>
  <c r="U307" i="128"/>
  <c r="T307" i="128"/>
  <c r="S307" i="128"/>
  <c r="R307" i="128"/>
  <c r="M307" i="128"/>
  <c r="Z307" i="128" s="1"/>
  <c r="BF24" i="128"/>
  <c r="AR24" i="128"/>
  <c r="AQ24" i="128"/>
  <c r="AA24" i="128"/>
  <c r="V24" i="128"/>
  <c r="U24" i="128"/>
  <c r="X24" i="128" s="1"/>
  <c r="T24" i="128"/>
  <c r="S24" i="128"/>
  <c r="R24" i="128"/>
  <c r="M24" i="128"/>
  <c r="Z24" i="128" s="1"/>
  <c r="BF378" i="128"/>
  <c r="AR378" i="128"/>
  <c r="AQ378" i="128"/>
  <c r="AA378" i="128"/>
  <c r="V378" i="128"/>
  <c r="U378" i="128"/>
  <c r="T378" i="128"/>
  <c r="S378" i="128"/>
  <c r="R378" i="128"/>
  <c r="M378" i="128"/>
  <c r="Z378" i="128" s="1"/>
  <c r="BF211" i="128"/>
  <c r="AR211" i="128"/>
  <c r="AQ211" i="128"/>
  <c r="AA211" i="128"/>
  <c r="Z211" i="128"/>
  <c r="V211" i="128"/>
  <c r="U211" i="128"/>
  <c r="T211" i="128"/>
  <c r="S211" i="128"/>
  <c r="R211" i="128"/>
  <c r="M211" i="128"/>
  <c r="J211" i="128" s="1"/>
  <c r="AP211" i="128" s="1"/>
  <c r="BF194" i="128"/>
  <c r="AR194" i="128"/>
  <c r="AQ194" i="128"/>
  <c r="AA194" i="128"/>
  <c r="V194" i="128"/>
  <c r="U194" i="128"/>
  <c r="T194" i="128"/>
  <c r="S194" i="128"/>
  <c r="R194" i="128"/>
  <c r="M194" i="128"/>
  <c r="Z194" i="128" s="1"/>
  <c r="BF103" i="128"/>
  <c r="AR103" i="128"/>
  <c r="AQ103" i="128"/>
  <c r="AA103" i="128"/>
  <c r="V103" i="128"/>
  <c r="U103" i="128"/>
  <c r="T103" i="128"/>
  <c r="S103" i="128"/>
  <c r="R103" i="128"/>
  <c r="M103" i="128"/>
  <c r="Z103" i="128" s="1"/>
  <c r="BF85" i="128"/>
  <c r="AR85" i="128"/>
  <c r="AQ85" i="128"/>
  <c r="AA85" i="128"/>
  <c r="V85" i="128"/>
  <c r="U85" i="128"/>
  <c r="X85" i="128" s="1"/>
  <c r="T85" i="128"/>
  <c r="S85" i="128"/>
  <c r="R85" i="128"/>
  <c r="M85" i="128"/>
  <c r="Z85" i="128" s="1"/>
  <c r="BF97" i="128"/>
  <c r="AR97" i="128"/>
  <c r="AQ97" i="128"/>
  <c r="AA97" i="128"/>
  <c r="V97" i="128"/>
  <c r="U97" i="128"/>
  <c r="T97" i="128"/>
  <c r="S97" i="128"/>
  <c r="R97" i="128"/>
  <c r="M97" i="128"/>
  <c r="Z97" i="128" s="1"/>
  <c r="BF328" i="128"/>
  <c r="AR328" i="128"/>
  <c r="AQ328" i="128"/>
  <c r="AA328" i="128"/>
  <c r="V328" i="128"/>
  <c r="U328" i="128"/>
  <c r="T328" i="128"/>
  <c r="S328" i="128"/>
  <c r="R328" i="128"/>
  <c r="M328" i="128"/>
  <c r="Z328" i="128" s="1"/>
  <c r="BF175" i="128"/>
  <c r="AR175" i="128"/>
  <c r="AQ175" i="128"/>
  <c r="AA175" i="128"/>
  <c r="V175" i="128"/>
  <c r="U175" i="128"/>
  <c r="T175" i="128"/>
  <c r="S175" i="128"/>
  <c r="R175" i="128"/>
  <c r="M175" i="128"/>
  <c r="Z175" i="128" s="1"/>
  <c r="BF96" i="128"/>
  <c r="AR96" i="128"/>
  <c r="AQ96" i="128"/>
  <c r="AA96" i="128"/>
  <c r="V96" i="128"/>
  <c r="U96" i="128"/>
  <c r="X96" i="128" s="1"/>
  <c r="T96" i="128"/>
  <c r="S96" i="128"/>
  <c r="R96" i="128"/>
  <c r="M96" i="128"/>
  <c r="Z96" i="128" s="1"/>
  <c r="BF135" i="128"/>
  <c r="AR135" i="128"/>
  <c r="AQ135" i="128"/>
  <c r="AA135" i="128"/>
  <c r="V135" i="128"/>
  <c r="U135" i="128"/>
  <c r="T135" i="128"/>
  <c r="S135" i="128"/>
  <c r="R135" i="128"/>
  <c r="M135" i="128"/>
  <c r="Z135" i="128" s="1"/>
  <c r="BF305" i="128"/>
  <c r="AR305" i="128"/>
  <c r="AQ305" i="128"/>
  <c r="AA305" i="128"/>
  <c r="V305" i="128"/>
  <c r="U305" i="128"/>
  <c r="T305" i="128"/>
  <c r="S305" i="128"/>
  <c r="R305" i="128"/>
  <c r="M305" i="128"/>
  <c r="Z305" i="128" s="1"/>
  <c r="BF119" i="128"/>
  <c r="AR119" i="128"/>
  <c r="AQ119" i="128"/>
  <c r="AA119" i="128"/>
  <c r="V119" i="128"/>
  <c r="U119" i="128"/>
  <c r="T119" i="128"/>
  <c r="S119" i="128"/>
  <c r="R119" i="128"/>
  <c r="M119" i="128"/>
  <c r="Z119" i="128" s="1"/>
  <c r="BF87" i="128"/>
  <c r="AR87" i="128"/>
  <c r="AQ87" i="128"/>
  <c r="AA87" i="128"/>
  <c r="V87" i="128"/>
  <c r="U87" i="128"/>
  <c r="X87" i="128" s="1"/>
  <c r="T87" i="128"/>
  <c r="S87" i="128"/>
  <c r="R87" i="128"/>
  <c r="M87" i="128"/>
  <c r="Z87" i="128" s="1"/>
  <c r="BF209" i="128"/>
  <c r="AR209" i="128"/>
  <c r="AQ209" i="128"/>
  <c r="AA209" i="128"/>
  <c r="V209" i="128"/>
  <c r="U209" i="128"/>
  <c r="T209" i="128"/>
  <c r="S209" i="128"/>
  <c r="R209" i="128"/>
  <c r="M209" i="128"/>
  <c r="Z209" i="128" s="1"/>
  <c r="BF150" i="128"/>
  <c r="AR150" i="128"/>
  <c r="AQ150" i="128"/>
  <c r="AA150" i="128"/>
  <c r="V150" i="128"/>
  <c r="U150" i="128"/>
  <c r="T150" i="128"/>
  <c r="S150" i="128"/>
  <c r="R150" i="128"/>
  <c r="M150" i="128"/>
  <c r="Z150" i="128" s="1"/>
  <c r="BF27" i="128"/>
  <c r="AR27" i="128"/>
  <c r="AQ27" i="128"/>
  <c r="AA27" i="128"/>
  <c r="V27" i="128"/>
  <c r="U27" i="128"/>
  <c r="T27" i="128"/>
  <c r="S27" i="128"/>
  <c r="R27" i="128"/>
  <c r="M27" i="128"/>
  <c r="Z27" i="128" s="1"/>
  <c r="BF234" i="128"/>
  <c r="AR234" i="128"/>
  <c r="AQ234" i="128"/>
  <c r="AA234" i="128"/>
  <c r="V234" i="128"/>
  <c r="U234" i="128"/>
  <c r="T234" i="128"/>
  <c r="S234" i="128"/>
  <c r="R234" i="128"/>
  <c r="M234" i="128"/>
  <c r="Z234" i="128" s="1"/>
  <c r="BF154" i="128"/>
  <c r="AR154" i="128"/>
  <c r="AQ154" i="128"/>
  <c r="AA154" i="128"/>
  <c r="V154" i="128"/>
  <c r="U154" i="128"/>
  <c r="T154" i="128"/>
  <c r="S154" i="128"/>
  <c r="R154" i="128"/>
  <c r="M154" i="128"/>
  <c r="Z154" i="128" s="1"/>
  <c r="BF30" i="128"/>
  <c r="AR30" i="128"/>
  <c r="AQ30" i="128"/>
  <c r="AA30" i="128"/>
  <c r="Z30" i="128"/>
  <c r="V30" i="128"/>
  <c r="U30" i="128"/>
  <c r="X30" i="128" s="1"/>
  <c r="T30" i="128"/>
  <c r="S30" i="128"/>
  <c r="R30" i="128"/>
  <c r="M30" i="128"/>
  <c r="J30" i="128" s="1"/>
  <c r="AP30" i="128" s="1"/>
  <c r="BF365" i="128"/>
  <c r="AR365" i="128"/>
  <c r="AQ365" i="128"/>
  <c r="AA365" i="128"/>
  <c r="V365" i="128"/>
  <c r="U365" i="128"/>
  <c r="X365" i="128" s="1"/>
  <c r="T365" i="128"/>
  <c r="S365" i="128"/>
  <c r="R365" i="128"/>
  <c r="M365" i="128"/>
  <c r="Z365" i="128" s="1"/>
  <c r="BF383" i="128"/>
  <c r="AR383" i="128"/>
  <c r="AQ383" i="128"/>
  <c r="AA383" i="128"/>
  <c r="V383" i="128"/>
  <c r="U383" i="128"/>
  <c r="X383" i="128" s="1"/>
  <c r="T383" i="128"/>
  <c r="S383" i="128"/>
  <c r="R383" i="128"/>
  <c r="M383" i="128"/>
  <c r="Z383" i="128" s="1"/>
  <c r="BF169" i="128"/>
  <c r="AR169" i="128"/>
  <c r="AQ169" i="128"/>
  <c r="AA169" i="128"/>
  <c r="V169" i="128"/>
  <c r="U169" i="128"/>
  <c r="X169" i="128" s="1"/>
  <c r="T169" i="128"/>
  <c r="S169" i="128"/>
  <c r="R169" i="128"/>
  <c r="M169" i="128"/>
  <c r="Z169" i="128" s="1"/>
  <c r="BF33" i="128"/>
  <c r="AR33" i="128"/>
  <c r="AQ33" i="128"/>
  <c r="AA33" i="128"/>
  <c r="V33" i="128"/>
  <c r="U33" i="128"/>
  <c r="X33" i="128" s="1"/>
  <c r="T33" i="128"/>
  <c r="S33" i="128"/>
  <c r="R33" i="128"/>
  <c r="M33" i="128"/>
  <c r="Z33" i="128" s="1"/>
  <c r="BF29" i="128"/>
  <c r="AR29" i="128"/>
  <c r="AQ29" i="128"/>
  <c r="AA29" i="128"/>
  <c r="V29" i="128"/>
  <c r="U29" i="128"/>
  <c r="X29" i="128" s="1"/>
  <c r="T29" i="128"/>
  <c r="S29" i="128"/>
  <c r="R29" i="128"/>
  <c r="M29" i="128"/>
  <c r="Z29" i="128" s="1"/>
  <c r="BF272" i="128"/>
  <c r="AR272" i="128"/>
  <c r="AQ272" i="128"/>
  <c r="AA272" i="128"/>
  <c r="V272" i="128"/>
  <c r="U272" i="128"/>
  <c r="X272" i="128" s="1"/>
  <c r="T272" i="128"/>
  <c r="S272" i="128"/>
  <c r="R272" i="128"/>
  <c r="M272" i="128"/>
  <c r="Z272" i="128" s="1"/>
  <c r="BF161" i="128"/>
  <c r="AR161" i="128"/>
  <c r="AQ161" i="128"/>
  <c r="AA161" i="128"/>
  <c r="V161" i="128"/>
  <c r="U161" i="128"/>
  <c r="X161" i="128" s="1"/>
  <c r="T161" i="128"/>
  <c r="S161" i="128"/>
  <c r="R161" i="128"/>
  <c r="M161" i="128"/>
  <c r="Z161" i="128" s="1"/>
  <c r="BF325" i="128"/>
  <c r="AR325" i="128"/>
  <c r="AQ325" i="128"/>
  <c r="AA325" i="128"/>
  <c r="V325" i="128"/>
  <c r="U325" i="128"/>
  <c r="X325" i="128" s="1"/>
  <c r="T325" i="128"/>
  <c r="S325" i="128"/>
  <c r="R325" i="128"/>
  <c r="M325" i="128"/>
  <c r="Z325" i="128" s="1"/>
  <c r="BF273" i="128"/>
  <c r="AR273" i="128"/>
  <c r="AQ273" i="128"/>
  <c r="AA273" i="128"/>
  <c r="V273" i="128"/>
  <c r="U273" i="128"/>
  <c r="X273" i="128" s="1"/>
  <c r="T273" i="128"/>
  <c r="S273" i="128"/>
  <c r="R273" i="128"/>
  <c r="M273" i="128"/>
  <c r="Z273" i="128" s="1"/>
  <c r="BF340" i="128"/>
  <c r="AR340" i="128"/>
  <c r="AQ340" i="128"/>
  <c r="AA340" i="128"/>
  <c r="V340" i="128"/>
  <c r="U340" i="128"/>
  <c r="X340" i="128" s="1"/>
  <c r="T340" i="128"/>
  <c r="S340" i="128"/>
  <c r="R340" i="128"/>
  <c r="M340" i="128"/>
  <c r="Z340" i="128" s="1"/>
  <c r="BF217" i="128"/>
  <c r="AR217" i="128"/>
  <c r="AQ217" i="128"/>
  <c r="AA217" i="128"/>
  <c r="V217" i="128"/>
  <c r="U217" i="128"/>
  <c r="X217" i="128" s="1"/>
  <c r="T217" i="128"/>
  <c r="S217" i="128"/>
  <c r="R217" i="128"/>
  <c r="M217" i="128"/>
  <c r="Z217" i="128" s="1"/>
  <c r="BF235" i="128"/>
  <c r="AR235" i="128"/>
  <c r="AQ235" i="128"/>
  <c r="AA235" i="128"/>
  <c r="V235" i="128"/>
  <c r="U235" i="128"/>
  <c r="X235" i="128" s="1"/>
  <c r="T235" i="128"/>
  <c r="S235" i="128"/>
  <c r="R235" i="128"/>
  <c r="M235" i="128"/>
  <c r="Z235" i="128" s="1"/>
  <c r="BF218" i="128"/>
  <c r="AR218" i="128"/>
  <c r="AQ218" i="128"/>
  <c r="AA218" i="128"/>
  <c r="V218" i="128"/>
  <c r="U218" i="128"/>
  <c r="X218" i="128" s="1"/>
  <c r="T218" i="128"/>
  <c r="S218" i="128"/>
  <c r="R218" i="128"/>
  <c r="M218" i="128"/>
  <c r="Z218" i="128" s="1"/>
  <c r="BF101" i="128"/>
  <c r="AR101" i="128"/>
  <c r="AQ101" i="128"/>
  <c r="AA101" i="128"/>
  <c r="V101" i="128"/>
  <c r="U101" i="128"/>
  <c r="X101" i="128" s="1"/>
  <c r="T101" i="128"/>
  <c r="S101" i="128"/>
  <c r="R101" i="128"/>
  <c r="M101" i="128"/>
  <c r="Z101" i="128" s="1"/>
  <c r="BF41" i="128"/>
  <c r="AR41" i="128"/>
  <c r="AQ41" i="128"/>
  <c r="AA41" i="128"/>
  <c r="V41" i="128"/>
  <c r="U41" i="128"/>
  <c r="X41" i="128" s="1"/>
  <c r="T41" i="128"/>
  <c r="S41" i="128"/>
  <c r="R41" i="128"/>
  <c r="M41" i="128"/>
  <c r="Z41" i="128" s="1"/>
  <c r="BF36" i="128"/>
  <c r="AR36" i="128"/>
  <c r="AQ36" i="128"/>
  <c r="AA36" i="128"/>
  <c r="X36" i="128"/>
  <c r="V36" i="128"/>
  <c r="U36" i="128"/>
  <c r="T36" i="128"/>
  <c r="S36" i="128"/>
  <c r="R36" i="128"/>
  <c r="M36" i="128"/>
  <c r="Z36" i="128" s="1"/>
  <c r="BF186" i="128"/>
  <c r="AR186" i="128"/>
  <c r="AQ186" i="128"/>
  <c r="AA186" i="128"/>
  <c r="V186" i="128"/>
  <c r="U186" i="128"/>
  <c r="X186" i="128" s="1"/>
  <c r="T186" i="128"/>
  <c r="S186" i="128"/>
  <c r="R186" i="128"/>
  <c r="M186" i="128"/>
  <c r="Z186" i="128" s="1"/>
  <c r="BF49" i="128"/>
  <c r="AR49" i="128"/>
  <c r="AQ49" i="128"/>
  <c r="AA49" i="128"/>
  <c r="V49" i="128"/>
  <c r="U49" i="128"/>
  <c r="X49" i="128" s="1"/>
  <c r="T49" i="128"/>
  <c r="S49" i="128"/>
  <c r="R49" i="128"/>
  <c r="M49" i="128"/>
  <c r="Z49" i="128" s="1"/>
  <c r="BF50" i="128"/>
  <c r="AR50" i="128"/>
  <c r="AQ50" i="128"/>
  <c r="AA50" i="128"/>
  <c r="V50" i="128"/>
  <c r="U50" i="128"/>
  <c r="X50" i="128" s="1"/>
  <c r="T50" i="128"/>
  <c r="S50" i="128"/>
  <c r="R50" i="128"/>
  <c r="M50" i="128"/>
  <c r="Z50" i="128" s="1"/>
  <c r="BF278" i="128"/>
  <c r="AR278" i="128"/>
  <c r="AQ278" i="128"/>
  <c r="AA278" i="128"/>
  <c r="Z278" i="128"/>
  <c r="V278" i="128"/>
  <c r="U278" i="128"/>
  <c r="T278" i="128"/>
  <c r="S278" i="128"/>
  <c r="R278" i="128"/>
  <c r="M278" i="128"/>
  <c r="J278" i="128"/>
  <c r="BF240" i="128"/>
  <c r="AR240" i="128"/>
  <c r="AQ240" i="128"/>
  <c r="AA240" i="128"/>
  <c r="V240" i="128"/>
  <c r="U240" i="128"/>
  <c r="X240" i="128" s="1"/>
  <c r="T240" i="128"/>
  <c r="S240" i="128"/>
  <c r="R240" i="128"/>
  <c r="M240" i="128"/>
  <c r="Z240" i="128" s="1"/>
  <c r="BF120" i="128"/>
  <c r="AR120" i="128"/>
  <c r="AQ120" i="128"/>
  <c r="AA120" i="128"/>
  <c r="V120" i="128"/>
  <c r="U120" i="128"/>
  <c r="X120" i="128" s="1"/>
  <c r="T120" i="128"/>
  <c r="S120" i="128"/>
  <c r="R120" i="128"/>
  <c r="M120" i="128"/>
  <c r="Z120" i="128" s="1"/>
  <c r="BF172" i="128"/>
  <c r="AR172" i="128"/>
  <c r="AQ172" i="128"/>
  <c r="AA172" i="128"/>
  <c r="V172" i="128"/>
  <c r="U172" i="128"/>
  <c r="X172" i="128" s="1"/>
  <c r="T172" i="128"/>
  <c r="S172" i="128"/>
  <c r="R172" i="128"/>
  <c r="M172" i="128"/>
  <c r="Z172" i="128" s="1"/>
  <c r="BF375" i="128"/>
  <c r="AR375" i="128"/>
  <c r="AQ375" i="128"/>
  <c r="AA375" i="128"/>
  <c r="V375" i="128"/>
  <c r="U375" i="128"/>
  <c r="X375" i="128" s="1"/>
  <c r="T375" i="128"/>
  <c r="S375" i="128"/>
  <c r="R375" i="128"/>
  <c r="M375" i="128"/>
  <c r="Z375" i="128" s="1"/>
  <c r="J375" i="128"/>
  <c r="BF164" i="128"/>
  <c r="AR164" i="128"/>
  <c r="AQ164" i="128"/>
  <c r="AA164" i="128"/>
  <c r="V164" i="128"/>
  <c r="U164" i="128"/>
  <c r="X164" i="128" s="1"/>
  <c r="T164" i="128"/>
  <c r="S164" i="128"/>
  <c r="R164" i="128"/>
  <c r="M164" i="128"/>
  <c r="Z164" i="128" s="1"/>
  <c r="BF318" i="128"/>
  <c r="AR318" i="128"/>
  <c r="AQ318" i="128"/>
  <c r="AA318" i="128"/>
  <c r="V318" i="128"/>
  <c r="U318" i="128"/>
  <c r="X318" i="128" s="1"/>
  <c r="T318" i="128"/>
  <c r="S318" i="128"/>
  <c r="R318" i="128"/>
  <c r="M318" i="128"/>
  <c r="Z318" i="128" s="1"/>
  <c r="BF367" i="128"/>
  <c r="AR367" i="128"/>
  <c r="AQ367" i="128"/>
  <c r="AA367" i="128"/>
  <c r="V367" i="128"/>
  <c r="U367" i="128"/>
  <c r="X367" i="128" s="1"/>
  <c r="T367" i="128"/>
  <c r="S367" i="128"/>
  <c r="R367" i="128"/>
  <c r="M367" i="128"/>
  <c r="Z367" i="128" s="1"/>
  <c r="BF303" i="128"/>
  <c r="AR303" i="128"/>
  <c r="AQ303" i="128"/>
  <c r="AA303" i="128"/>
  <c r="V303" i="128"/>
  <c r="U303" i="128"/>
  <c r="X303" i="128" s="1"/>
  <c r="T303" i="128"/>
  <c r="S303" i="128"/>
  <c r="R303" i="128"/>
  <c r="M303" i="128"/>
  <c r="Z303" i="128" s="1"/>
  <c r="J303" i="128"/>
  <c r="AP303" i="128" s="1"/>
  <c r="BF309" i="128"/>
  <c r="AR309" i="128"/>
  <c r="AQ309" i="128"/>
  <c r="AA309" i="128"/>
  <c r="V309" i="128"/>
  <c r="U309" i="128"/>
  <c r="X309" i="128" s="1"/>
  <c r="T309" i="128"/>
  <c r="S309" i="128"/>
  <c r="R309" i="128"/>
  <c r="M309" i="128"/>
  <c r="Z309" i="128" s="1"/>
  <c r="BF18" i="128"/>
  <c r="AR18" i="128"/>
  <c r="AQ18" i="128"/>
  <c r="AA18" i="128"/>
  <c r="V18" i="128"/>
  <c r="U18" i="128"/>
  <c r="X18" i="128" s="1"/>
  <c r="T18" i="128"/>
  <c r="S18" i="128"/>
  <c r="R18" i="128"/>
  <c r="M18" i="128"/>
  <c r="Z18" i="128" s="1"/>
  <c r="BF134" i="128"/>
  <c r="AR134" i="128"/>
  <c r="AQ134" i="128"/>
  <c r="AA134" i="128"/>
  <c r="V134" i="128"/>
  <c r="U134" i="128"/>
  <c r="X134" i="128" s="1"/>
  <c r="T134" i="128"/>
  <c r="S134" i="128"/>
  <c r="R134" i="128"/>
  <c r="M134" i="128"/>
  <c r="Z134" i="128" s="1"/>
  <c r="BF80" i="128"/>
  <c r="AR80" i="128"/>
  <c r="AQ80" i="128"/>
  <c r="AA80" i="128"/>
  <c r="V80" i="128"/>
  <c r="U80" i="128"/>
  <c r="X80" i="128" s="1"/>
  <c r="T80" i="128"/>
  <c r="S80" i="128"/>
  <c r="R80" i="128"/>
  <c r="M80" i="128"/>
  <c r="Z80" i="128" s="1"/>
  <c r="J80" i="128"/>
  <c r="AP80" i="128" s="1"/>
  <c r="BF337" i="128"/>
  <c r="AR337" i="128"/>
  <c r="AQ337" i="128"/>
  <c r="AA337" i="128"/>
  <c r="V337" i="128"/>
  <c r="U337" i="128"/>
  <c r="X337" i="128" s="1"/>
  <c r="T337" i="128"/>
  <c r="S337" i="128"/>
  <c r="R337" i="128"/>
  <c r="M337" i="128"/>
  <c r="Z337" i="128" s="1"/>
  <c r="BF333" i="128"/>
  <c r="AR333" i="128"/>
  <c r="AQ333" i="128"/>
  <c r="AA333" i="128"/>
  <c r="V333" i="128"/>
  <c r="U333" i="128"/>
  <c r="X333" i="128" s="1"/>
  <c r="T333" i="128"/>
  <c r="S333" i="128"/>
  <c r="R333" i="128"/>
  <c r="M333" i="128"/>
  <c r="Z333" i="128" s="1"/>
  <c r="BF128" i="128"/>
  <c r="AR128" i="128"/>
  <c r="AQ128" i="128"/>
  <c r="AA128" i="128"/>
  <c r="V128" i="128"/>
  <c r="U128" i="128"/>
  <c r="X128" i="128" s="1"/>
  <c r="T128" i="128"/>
  <c r="S128" i="128"/>
  <c r="R128" i="128"/>
  <c r="M128" i="128"/>
  <c r="Z128" i="128" s="1"/>
  <c r="BF75" i="128"/>
  <c r="AR75" i="128"/>
  <c r="AQ75" i="128"/>
  <c r="AA75" i="128"/>
  <c r="V75" i="128"/>
  <c r="U75" i="128"/>
  <c r="X75" i="128" s="1"/>
  <c r="T75" i="128"/>
  <c r="S75" i="128"/>
  <c r="R75" i="128"/>
  <c r="M75" i="128"/>
  <c r="Z75" i="128" s="1"/>
  <c r="J75" i="128"/>
  <c r="BF205" i="128"/>
  <c r="AR205" i="128"/>
  <c r="AQ205" i="128"/>
  <c r="AA205" i="128"/>
  <c r="V205" i="128"/>
  <c r="U205" i="128"/>
  <c r="X205" i="128" s="1"/>
  <c r="T205" i="128"/>
  <c r="S205" i="128"/>
  <c r="R205" i="128"/>
  <c r="M205" i="128"/>
  <c r="Z205" i="128" s="1"/>
  <c r="BF173" i="128"/>
  <c r="AS173" i="128"/>
  <c r="AT173" i="128" s="1"/>
  <c r="AU173" i="128" s="1"/>
  <c r="AV173" i="128" s="1"/>
  <c r="AR173" i="128"/>
  <c r="AQ173" i="128"/>
  <c r="AA173" i="128"/>
  <c r="V173" i="128"/>
  <c r="U173" i="128"/>
  <c r="X173" i="128" s="1"/>
  <c r="T173" i="128"/>
  <c r="S173" i="128"/>
  <c r="R173" i="128"/>
  <c r="M173" i="128"/>
  <c r="Z173" i="128" s="1"/>
  <c r="BF199" i="128"/>
  <c r="AR199" i="128"/>
  <c r="AQ199" i="128"/>
  <c r="AA199" i="128"/>
  <c r="V199" i="128"/>
  <c r="U199" i="128"/>
  <c r="T199" i="128"/>
  <c r="S199" i="128"/>
  <c r="R199" i="128"/>
  <c r="M199" i="128"/>
  <c r="Z199" i="128" s="1"/>
  <c r="BF231" i="128"/>
  <c r="AR231" i="128"/>
  <c r="AQ231" i="128"/>
  <c r="AA231" i="128"/>
  <c r="V231" i="128"/>
  <c r="U231" i="128"/>
  <c r="X231" i="128" s="1"/>
  <c r="T231" i="128"/>
  <c r="S231" i="128"/>
  <c r="R231" i="128"/>
  <c r="M231" i="128"/>
  <c r="Z231" i="128" s="1"/>
  <c r="BF207" i="128"/>
  <c r="AR207" i="128"/>
  <c r="AQ207" i="128"/>
  <c r="AA207" i="128"/>
  <c r="V207" i="128"/>
  <c r="U207" i="128"/>
  <c r="T207" i="128"/>
  <c r="S207" i="128"/>
  <c r="R207" i="128"/>
  <c r="M207" i="128"/>
  <c r="Z207" i="128" s="1"/>
  <c r="BF355" i="128"/>
  <c r="AR355" i="128"/>
  <c r="AQ355" i="128"/>
  <c r="AA355" i="128"/>
  <c r="V355" i="128"/>
  <c r="U355" i="128"/>
  <c r="X355" i="128" s="1"/>
  <c r="T355" i="128"/>
  <c r="S355" i="128"/>
  <c r="R355" i="128"/>
  <c r="M355" i="128"/>
  <c r="Z355" i="128" s="1"/>
  <c r="J355" i="128"/>
  <c r="AP355" i="128" s="1"/>
  <c r="BF43" i="128"/>
  <c r="AR43" i="128"/>
  <c r="AQ43" i="128"/>
  <c r="AA43" i="128"/>
  <c r="X43" i="128"/>
  <c r="V43" i="128"/>
  <c r="U43" i="128"/>
  <c r="T43" i="128"/>
  <c r="S43" i="128"/>
  <c r="R43" i="128"/>
  <c r="M43" i="128"/>
  <c r="Z43" i="128" s="1"/>
  <c r="J43" i="128"/>
  <c r="AP43" i="128" s="1"/>
  <c r="BF184" i="128"/>
  <c r="AR184" i="128"/>
  <c r="AQ184" i="128"/>
  <c r="AA184" i="128"/>
  <c r="V184" i="128"/>
  <c r="U184" i="128"/>
  <c r="X184" i="128" s="1"/>
  <c r="T184" i="128"/>
  <c r="S184" i="128"/>
  <c r="R184" i="128"/>
  <c r="M184" i="128"/>
  <c r="Z184" i="128" s="1"/>
  <c r="BF202" i="128"/>
  <c r="AR202" i="128"/>
  <c r="AQ202" i="128"/>
  <c r="AA202" i="128"/>
  <c r="V202" i="128"/>
  <c r="U202" i="128"/>
  <c r="T202" i="128"/>
  <c r="S202" i="128"/>
  <c r="R202" i="128"/>
  <c r="M202" i="128"/>
  <c r="Z202" i="128" s="1"/>
  <c r="BF167" i="128"/>
  <c r="AR167" i="128"/>
  <c r="AQ167" i="128"/>
  <c r="AA167" i="128"/>
  <c r="Z167" i="128"/>
  <c r="V167" i="128"/>
  <c r="U167" i="128"/>
  <c r="X167" i="128" s="1"/>
  <c r="T167" i="128"/>
  <c r="S167" i="128"/>
  <c r="R167" i="128"/>
  <c r="M167" i="128"/>
  <c r="J167" i="128" s="1"/>
  <c r="AP167" i="128" s="1"/>
  <c r="BF317" i="128"/>
  <c r="AR317" i="128"/>
  <c r="AQ317" i="128"/>
  <c r="AA317" i="128"/>
  <c r="Z317" i="128"/>
  <c r="V317" i="128"/>
  <c r="U317" i="128"/>
  <c r="T317" i="128"/>
  <c r="S317" i="128"/>
  <c r="R317" i="128"/>
  <c r="M317" i="128"/>
  <c r="J317" i="128" s="1"/>
  <c r="AP317" i="128" s="1"/>
  <c r="BF255" i="128"/>
  <c r="AR255" i="128"/>
  <c r="AQ255" i="128"/>
  <c r="AA255" i="128"/>
  <c r="V255" i="128"/>
  <c r="U255" i="128"/>
  <c r="X255" i="128" s="1"/>
  <c r="T255" i="128"/>
  <c r="S255" i="128"/>
  <c r="R255" i="128"/>
  <c r="M255" i="128"/>
  <c r="Z255" i="128" s="1"/>
  <c r="BF262" i="128"/>
  <c r="AR262" i="128"/>
  <c r="AQ262" i="128"/>
  <c r="AA262" i="128"/>
  <c r="V262" i="128"/>
  <c r="U262" i="128"/>
  <c r="X262" i="128" s="1"/>
  <c r="T262" i="128"/>
  <c r="S262" i="128"/>
  <c r="R262" i="128"/>
  <c r="M262" i="128"/>
  <c r="Z262" i="128" s="1"/>
  <c r="BF276" i="128"/>
  <c r="AR276" i="128"/>
  <c r="AQ276" i="128"/>
  <c r="AA276" i="128"/>
  <c r="V276" i="128"/>
  <c r="U276" i="128"/>
  <c r="X276" i="128" s="1"/>
  <c r="T276" i="128"/>
  <c r="S276" i="128"/>
  <c r="R276" i="128"/>
  <c r="M276" i="128"/>
  <c r="Z276" i="128" s="1"/>
  <c r="BF127" i="128"/>
  <c r="AR127" i="128"/>
  <c r="AQ127" i="128"/>
  <c r="AA127" i="128"/>
  <c r="V127" i="128"/>
  <c r="U127" i="128"/>
  <c r="X127" i="128" s="1"/>
  <c r="T127" i="128"/>
  <c r="S127" i="128"/>
  <c r="R127" i="128"/>
  <c r="M127" i="128"/>
  <c r="Z127" i="128" s="1"/>
  <c r="BF251" i="128"/>
  <c r="AR251" i="128"/>
  <c r="AQ251" i="128"/>
  <c r="AA251" i="128"/>
  <c r="V251" i="128"/>
  <c r="U251" i="128"/>
  <c r="X251" i="128" s="1"/>
  <c r="T251" i="128"/>
  <c r="S251" i="128"/>
  <c r="R251" i="128"/>
  <c r="M251" i="128"/>
  <c r="Z251" i="128" s="1"/>
  <c r="BF159" i="128"/>
  <c r="AR159" i="128"/>
  <c r="AQ159" i="128"/>
  <c r="AA159" i="128"/>
  <c r="V159" i="128"/>
  <c r="U159" i="128"/>
  <c r="X159" i="128" s="1"/>
  <c r="T159" i="128"/>
  <c r="S159" i="128"/>
  <c r="R159" i="128"/>
  <c r="M159" i="128"/>
  <c r="Z159" i="128" s="1"/>
  <c r="BF65" i="128"/>
  <c r="AR65" i="128"/>
  <c r="AQ65" i="128"/>
  <c r="AA65" i="128"/>
  <c r="V65" i="128"/>
  <c r="U65" i="128"/>
  <c r="X65" i="128" s="1"/>
  <c r="T65" i="128"/>
  <c r="S65" i="128"/>
  <c r="R65" i="128"/>
  <c r="M65" i="128"/>
  <c r="Z65" i="128" s="1"/>
  <c r="BF122" i="128"/>
  <c r="AR122" i="128"/>
  <c r="AQ122" i="128"/>
  <c r="AA122" i="128"/>
  <c r="V122" i="128"/>
  <c r="U122" i="128"/>
  <c r="X122" i="128" s="1"/>
  <c r="T122" i="128"/>
  <c r="S122" i="128"/>
  <c r="R122" i="128"/>
  <c r="M122" i="128"/>
  <c r="Z122" i="128" s="1"/>
  <c r="BF91" i="128"/>
  <c r="AR91" i="128"/>
  <c r="AQ91" i="128"/>
  <c r="AA91" i="128"/>
  <c r="V91" i="128"/>
  <c r="U91" i="128"/>
  <c r="X91" i="128" s="1"/>
  <c r="T91" i="128"/>
  <c r="S91" i="128"/>
  <c r="R91" i="128"/>
  <c r="M91" i="128"/>
  <c r="Z91" i="128" s="1"/>
  <c r="BF60" i="128"/>
  <c r="AR60" i="128"/>
  <c r="AQ60" i="128"/>
  <c r="AA60" i="128"/>
  <c r="Z60" i="128"/>
  <c r="V60" i="128"/>
  <c r="U60" i="128"/>
  <c r="T60" i="128"/>
  <c r="S60" i="128"/>
  <c r="R60" i="128"/>
  <c r="M60" i="128"/>
  <c r="J60" i="128" s="1"/>
  <c r="BF345" i="128"/>
  <c r="AR345" i="128"/>
  <c r="AS345" i="128" s="1"/>
  <c r="AT345" i="128" s="1"/>
  <c r="AU345" i="128" s="1"/>
  <c r="AV345" i="128" s="1"/>
  <c r="AQ345" i="128"/>
  <c r="AA345" i="128"/>
  <c r="V345" i="128"/>
  <c r="U345" i="128"/>
  <c r="T345" i="128"/>
  <c r="S345" i="128"/>
  <c r="R345" i="128"/>
  <c r="M345" i="128"/>
  <c r="Z345" i="128" s="1"/>
  <c r="BF229" i="128"/>
  <c r="AR229" i="128"/>
  <c r="AQ229" i="128"/>
  <c r="AA229" i="128"/>
  <c r="V229" i="128"/>
  <c r="U229" i="128"/>
  <c r="T229" i="128"/>
  <c r="S229" i="128"/>
  <c r="R229" i="128"/>
  <c r="M229" i="128"/>
  <c r="J229" i="128" s="1"/>
  <c r="BF225" i="128"/>
  <c r="AR225" i="128"/>
  <c r="AS225" i="128" s="1"/>
  <c r="AT225" i="128" s="1"/>
  <c r="AU225" i="128" s="1"/>
  <c r="AV225" i="128" s="1"/>
  <c r="AQ225" i="128"/>
  <c r="AA225" i="128"/>
  <c r="V225" i="128"/>
  <c r="U225" i="128"/>
  <c r="X225" i="128" s="1"/>
  <c r="T225" i="128"/>
  <c r="S225" i="128"/>
  <c r="R225" i="128"/>
  <c r="M225" i="128"/>
  <c r="Z225" i="128" s="1"/>
  <c r="BF359" i="128"/>
  <c r="AR359" i="128"/>
  <c r="AQ359" i="128"/>
  <c r="AA359" i="128"/>
  <c r="V359" i="128"/>
  <c r="U359" i="128"/>
  <c r="T359" i="128"/>
  <c r="S359" i="128"/>
  <c r="R359" i="128"/>
  <c r="M359" i="128"/>
  <c r="J359" i="128" s="1"/>
  <c r="BF287" i="128"/>
  <c r="AS287" i="128"/>
  <c r="AT287" i="128" s="1"/>
  <c r="AU287" i="128" s="1"/>
  <c r="AV287" i="128" s="1"/>
  <c r="AR287" i="128"/>
  <c r="AQ287" i="128"/>
  <c r="AA287" i="128"/>
  <c r="V287" i="128"/>
  <c r="U287" i="128"/>
  <c r="X287" i="128" s="1"/>
  <c r="T287" i="128"/>
  <c r="S287" i="128"/>
  <c r="R287" i="128"/>
  <c r="M287" i="128"/>
  <c r="Z287" i="128" s="1"/>
  <c r="BF181" i="128"/>
  <c r="AR181" i="128"/>
  <c r="AQ181" i="128"/>
  <c r="AA181" i="128"/>
  <c r="V181" i="128"/>
  <c r="U181" i="128"/>
  <c r="T181" i="128"/>
  <c r="S181" i="128"/>
  <c r="R181" i="128"/>
  <c r="M181" i="128"/>
  <c r="J181" i="128" s="1"/>
  <c r="BF25" i="128"/>
  <c r="AR25" i="128"/>
  <c r="AS25" i="128" s="1"/>
  <c r="AT25" i="128" s="1"/>
  <c r="AU25" i="128" s="1"/>
  <c r="AV25" i="128" s="1"/>
  <c r="AQ25" i="128"/>
  <c r="AA25" i="128"/>
  <c r="V25" i="128"/>
  <c r="U25" i="128"/>
  <c r="T25" i="128"/>
  <c r="S25" i="128"/>
  <c r="R25" i="128"/>
  <c r="M25" i="128"/>
  <c r="Z25" i="128" s="1"/>
  <c r="BF368" i="128"/>
  <c r="AR368" i="128"/>
  <c r="AQ368" i="128"/>
  <c r="AA368" i="128"/>
  <c r="V368" i="128"/>
  <c r="U368" i="128"/>
  <c r="T368" i="128"/>
  <c r="S368" i="128"/>
  <c r="R368" i="128"/>
  <c r="M368" i="128"/>
  <c r="J368" i="128" s="1"/>
  <c r="BF67" i="128"/>
  <c r="AR67" i="128"/>
  <c r="AS67" i="128" s="1"/>
  <c r="AT67" i="128" s="1"/>
  <c r="AU67" i="128" s="1"/>
  <c r="AV67" i="128" s="1"/>
  <c r="AQ67" i="128"/>
  <c r="AA67" i="128"/>
  <c r="V67" i="128"/>
  <c r="U67" i="128"/>
  <c r="T67" i="128"/>
  <c r="S67" i="128"/>
  <c r="R67" i="128"/>
  <c r="M67" i="128"/>
  <c r="Z67" i="128" s="1"/>
  <c r="BF347" i="128"/>
  <c r="AR347" i="128"/>
  <c r="AQ347" i="128"/>
  <c r="AA347" i="128"/>
  <c r="V347" i="128"/>
  <c r="U347" i="128"/>
  <c r="T347" i="128"/>
  <c r="S347" i="128"/>
  <c r="R347" i="128"/>
  <c r="M347" i="128"/>
  <c r="J347" i="128" s="1"/>
  <c r="BF59" i="128"/>
  <c r="AR59" i="128"/>
  <c r="AS59" i="128" s="1"/>
  <c r="AT59" i="128" s="1"/>
  <c r="AU59" i="128" s="1"/>
  <c r="AV59" i="128" s="1"/>
  <c r="AQ59" i="128"/>
  <c r="AA59" i="128"/>
  <c r="V59" i="128"/>
  <c r="U59" i="128"/>
  <c r="T59" i="128"/>
  <c r="S59" i="128"/>
  <c r="R59" i="128"/>
  <c r="M59" i="128"/>
  <c r="BF113" i="128"/>
  <c r="AR113" i="128"/>
  <c r="AQ113" i="128"/>
  <c r="AA113" i="128"/>
  <c r="V113" i="128"/>
  <c r="U113" i="128"/>
  <c r="T113" i="128"/>
  <c r="S113" i="128"/>
  <c r="R113" i="128"/>
  <c r="M113" i="128"/>
  <c r="J113" i="128" s="1"/>
  <c r="BF297" i="128"/>
  <c r="AR297" i="128"/>
  <c r="AS297" i="128" s="1"/>
  <c r="AT297" i="128" s="1"/>
  <c r="AU297" i="128" s="1"/>
  <c r="AV297" i="128" s="1"/>
  <c r="AQ297" i="128"/>
  <c r="AA297" i="128"/>
  <c r="V297" i="128"/>
  <c r="U297" i="128"/>
  <c r="T297" i="128"/>
  <c r="S297" i="128"/>
  <c r="R297" i="128"/>
  <c r="M297" i="128"/>
  <c r="BF84" i="128"/>
  <c r="AR84" i="128"/>
  <c r="AQ84" i="128"/>
  <c r="AA84" i="128"/>
  <c r="V84" i="128"/>
  <c r="U84" i="128"/>
  <c r="T84" i="128"/>
  <c r="S84" i="128"/>
  <c r="R84" i="128"/>
  <c r="M84" i="128"/>
  <c r="J84" i="128" s="1"/>
  <c r="BF356" i="128"/>
  <c r="AR356" i="128"/>
  <c r="AS356" i="128" s="1"/>
  <c r="AT356" i="128" s="1"/>
  <c r="AU356" i="128" s="1"/>
  <c r="AV356" i="128" s="1"/>
  <c r="AQ356" i="128"/>
  <c r="AA356" i="128"/>
  <c r="V356" i="128"/>
  <c r="U356" i="128"/>
  <c r="X356" i="128" s="1"/>
  <c r="T356" i="128"/>
  <c r="S356" i="128"/>
  <c r="R356" i="128"/>
  <c r="M356" i="128"/>
  <c r="Z356" i="128" s="1"/>
  <c r="BF274" i="128"/>
  <c r="AR274" i="128"/>
  <c r="AQ274" i="128"/>
  <c r="AA274" i="128"/>
  <c r="V274" i="128"/>
  <c r="U274" i="128"/>
  <c r="T274" i="128"/>
  <c r="S274" i="128"/>
  <c r="R274" i="128"/>
  <c r="M274" i="128"/>
  <c r="J274" i="128" s="1"/>
  <c r="BF271" i="128"/>
  <c r="AR271" i="128"/>
  <c r="AS271" i="128" s="1"/>
  <c r="AT271" i="128" s="1"/>
  <c r="AU271" i="128" s="1"/>
  <c r="AV271" i="128" s="1"/>
  <c r="AQ271" i="128"/>
  <c r="AA271" i="128"/>
  <c r="V271" i="128"/>
  <c r="U271" i="128"/>
  <c r="T271" i="128"/>
  <c r="S271" i="128"/>
  <c r="R271" i="128"/>
  <c r="M271" i="128"/>
  <c r="Z271" i="128" s="1"/>
  <c r="BF263" i="128"/>
  <c r="AR263" i="128"/>
  <c r="AQ263" i="128"/>
  <c r="AA263" i="128"/>
  <c r="V263" i="128"/>
  <c r="U263" i="128"/>
  <c r="T263" i="128"/>
  <c r="S263" i="128"/>
  <c r="R263" i="128"/>
  <c r="M263" i="128"/>
  <c r="J263" i="128" s="1"/>
  <c r="BF288" i="128"/>
  <c r="AR288" i="128"/>
  <c r="AS288" i="128" s="1"/>
  <c r="AT288" i="128" s="1"/>
  <c r="AU288" i="128" s="1"/>
  <c r="AV288" i="128" s="1"/>
  <c r="AQ288" i="128"/>
  <c r="AA288" i="128"/>
  <c r="Z288" i="128"/>
  <c r="V288" i="128"/>
  <c r="U288" i="128"/>
  <c r="X288" i="128" s="1"/>
  <c r="T288" i="128"/>
  <c r="S288" i="128"/>
  <c r="R288" i="128"/>
  <c r="M288" i="128"/>
  <c r="J288" i="128" s="1"/>
  <c r="AP288" i="128" s="1"/>
  <c r="BF230" i="128"/>
  <c r="AR230" i="128"/>
  <c r="AQ230" i="128"/>
  <c r="AA230" i="128"/>
  <c r="V230" i="128"/>
  <c r="U230" i="128"/>
  <c r="T230" i="128"/>
  <c r="S230" i="128"/>
  <c r="R230" i="128"/>
  <c r="M230" i="128"/>
  <c r="J230" i="128" s="1"/>
  <c r="BF174" i="128"/>
  <c r="AR174" i="128"/>
  <c r="AS174" i="128" s="1"/>
  <c r="AT174" i="128" s="1"/>
  <c r="AU174" i="128" s="1"/>
  <c r="AV174" i="128" s="1"/>
  <c r="AQ174" i="128"/>
  <c r="AA174" i="128"/>
  <c r="X174" i="128"/>
  <c r="V174" i="128"/>
  <c r="U174" i="128"/>
  <c r="T174" i="128"/>
  <c r="S174" i="128"/>
  <c r="R174" i="128"/>
  <c r="M174" i="128"/>
  <c r="Z174" i="128" s="1"/>
  <c r="BF362" i="128"/>
  <c r="AR362" i="128"/>
  <c r="AQ362" i="128"/>
  <c r="AA362" i="128"/>
  <c r="V362" i="128"/>
  <c r="U362" i="128"/>
  <c r="T362" i="128"/>
  <c r="S362" i="128"/>
  <c r="R362" i="128"/>
  <c r="M362" i="128"/>
  <c r="J362" i="128" s="1"/>
  <c r="BF201" i="128"/>
  <c r="AR201" i="128"/>
  <c r="AS201" i="128" s="1"/>
  <c r="AT201" i="128" s="1"/>
  <c r="AU201" i="128" s="1"/>
  <c r="AV201" i="128" s="1"/>
  <c r="AQ201" i="128"/>
  <c r="AA201" i="128"/>
  <c r="V201" i="128"/>
  <c r="U201" i="128"/>
  <c r="X201" i="128" s="1"/>
  <c r="T201" i="128"/>
  <c r="S201" i="128"/>
  <c r="R201" i="128"/>
  <c r="M201" i="128"/>
  <c r="Z201" i="128" s="1"/>
  <c r="J201" i="128"/>
  <c r="AP201" i="128" s="1"/>
  <c r="BF277" i="128"/>
  <c r="AR277" i="128"/>
  <c r="AQ277" i="128"/>
  <c r="AA277" i="128"/>
  <c r="V277" i="128"/>
  <c r="U277" i="128"/>
  <c r="T277" i="128"/>
  <c r="S277" i="128"/>
  <c r="R277" i="128"/>
  <c r="M277" i="128"/>
  <c r="J277" i="128" s="1"/>
  <c r="BF224" i="128"/>
  <c r="AR224" i="128"/>
  <c r="AS224" i="128" s="1"/>
  <c r="AT224" i="128" s="1"/>
  <c r="AU224" i="128" s="1"/>
  <c r="AV224" i="128" s="1"/>
  <c r="AQ224" i="128"/>
  <c r="AA224" i="128"/>
  <c r="V224" i="128"/>
  <c r="U224" i="128"/>
  <c r="X224" i="128" s="1"/>
  <c r="T224" i="128"/>
  <c r="S224" i="128"/>
  <c r="R224" i="128"/>
  <c r="M224" i="128"/>
  <c r="Z224" i="128" s="1"/>
  <c r="BF53" i="128"/>
  <c r="AR53" i="128"/>
  <c r="AQ53" i="128"/>
  <c r="AA53" i="128"/>
  <c r="V53" i="128"/>
  <c r="U53" i="128"/>
  <c r="T53" i="128"/>
  <c r="S53" i="128"/>
  <c r="R53" i="128"/>
  <c r="M53" i="128"/>
  <c r="J53" i="128" s="1"/>
  <c r="BF292" i="128"/>
  <c r="AR292" i="128"/>
  <c r="AS292" i="128" s="1"/>
  <c r="AT292" i="128" s="1"/>
  <c r="AU292" i="128" s="1"/>
  <c r="AV292" i="128" s="1"/>
  <c r="AQ292" i="128"/>
  <c r="AA292" i="128"/>
  <c r="Z292" i="128"/>
  <c r="V292" i="128"/>
  <c r="U292" i="128"/>
  <c r="X292" i="128" s="1"/>
  <c r="T292" i="128"/>
  <c r="S292" i="128"/>
  <c r="R292" i="128"/>
  <c r="M292" i="128"/>
  <c r="J292" i="128" s="1"/>
  <c r="AP292" i="128" s="1"/>
  <c r="BF86" i="128"/>
  <c r="AR86" i="128"/>
  <c r="AQ86" i="128"/>
  <c r="AA86" i="128"/>
  <c r="V86" i="128"/>
  <c r="U86" i="128"/>
  <c r="T86" i="128"/>
  <c r="S86" i="128"/>
  <c r="R86" i="128"/>
  <c r="M86" i="128"/>
  <c r="J86" i="128" s="1"/>
  <c r="BF142" i="128"/>
  <c r="AR142" i="128"/>
  <c r="AS142" i="128" s="1"/>
  <c r="AT142" i="128" s="1"/>
  <c r="AU142" i="128" s="1"/>
  <c r="AV142" i="128" s="1"/>
  <c r="AQ142" i="128"/>
  <c r="AA142" i="128"/>
  <c r="W142" i="128"/>
  <c r="V142" i="128"/>
  <c r="U142" i="128"/>
  <c r="X142" i="128" s="1"/>
  <c r="T142" i="128"/>
  <c r="S142" i="128"/>
  <c r="R142" i="128"/>
  <c r="M142" i="128"/>
  <c r="Z142" i="128" s="1"/>
  <c r="BF62" i="128"/>
  <c r="AR62" i="128"/>
  <c r="AQ62" i="128"/>
  <c r="AA62" i="128"/>
  <c r="V62" i="128"/>
  <c r="U62" i="128"/>
  <c r="T62" i="128"/>
  <c r="S62" i="128"/>
  <c r="R62" i="128"/>
  <c r="M62" i="128"/>
  <c r="J62" i="128" s="1"/>
  <c r="BF160" i="128"/>
  <c r="AR160" i="128"/>
  <c r="AS160" i="128" s="1"/>
  <c r="AT160" i="128" s="1"/>
  <c r="AU160" i="128" s="1"/>
  <c r="AV160" i="128" s="1"/>
  <c r="AQ160" i="128"/>
  <c r="AA160" i="128"/>
  <c r="V160" i="128"/>
  <c r="U160" i="128"/>
  <c r="X160" i="128" s="1"/>
  <c r="T160" i="128"/>
  <c r="S160" i="128"/>
  <c r="R160" i="128"/>
  <c r="M160" i="128"/>
  <c r="Z160" i="128" s="1"/>
  <c r="BF163" i="128"/>
  <c r="AR163" i="128"/>
  <c r="AQ163" i="128"/>
  <c r="AA163" i="128"/>
  <c r="V163" i="128"/>
  <c r="U163" i="128"/>
  <c r="T163" i="128"/>
  <c r="S163" i="128"/>
  <c r="R163" i="128"/>
  <c r="M163" i="128"/>
  <c r="J163" i="128" s="1"/>
  <c r="BF121" i="128"/>
  <c r="AR121" i="128"/>
  <c r="AS121" i="128" s="1"/>
  <c r="AT121" i="128" s="1"/>
  <c r="AU121" i="128" s="1"/>
  <c r="AV121" i="128" s="1"/>
  <c r="AQ121" i="128"/>
  <c r="AA121" i="128"/>
  <c r="V121" i="128"/>
  <c r="U121" i="128"/>
  <c r="X121" i="128" s="1"/>
  <c r="T121" i="128"/>
  <c r="S121" i="128"/>
  <c r="R121" i="128"/>
  <c r="M121" i="128"/>
  <c r="Z121" i="128" s="1"/>
  <c r="BF162" i="128"/>
  <c r="AR162" i="128"/>
  <c r="AQ162" i="128"/>
  <c r="AA162" i="128"/>
  <c r="V162" i="128"/>
  <c r="U162" i="128"/>
  <c r="T162" i="128"/>
  <c r="S162" i="128"/>
  <c r="R162" i="128"/>
  <c r="M162" i="128"/>
  <c r="J162" i="128" s="1"/>
  <c r="BF260" i="128"/>
  <c r="AR260" i="128"/>
  <c r="AS260" i="128" s="1"/>
  <c r="AT260" i="128" s="1"/>
  <c r="AU260" i="128" s="1"/>
  <c r="AV260" i="128" s="1"/>
  <c r="AQ260" i="128"/>
  <c r="AA260" i="128"/>
  <c r="V260" i="128"/>
  <c r="U260" i="128"/>
  <c r="X260" i="128" s="1"/>
  <c r="T260" i="128"/>
  <c r="S260" i="128"/>
  <c r="R260" i="128"/>
  <c r="M260" i="128"/>
  <c r="Z260" i="128" s="1"/>
  <c r="BF70" i="128"/>
  <c r="AR70" i="128"/>
  <c r="AQ70" i="128"/>
  <c r="AA70" i="128"/>
  <c r="V70" i="128"/>
  <c r="U70" i="128"/>
  <c r="T70" i="128"/>
  <c r="S70" i="128"/>
  <c r="R70" i="128"/>
  <c r="M70" i="128"/>
  <c r="J70" i="128" s="1"/>
  <c r="BF357" i="128"/>
  <c r="AR357" i="128"/>
  <c r="AS357" i="128" s="1"/>
  <c r="AT357" i="128" s="1"/>
  <c r="AU357" i="128" s="1"/>
  <c r="AV357" i="128" s="1"/>
  <c r="AQ357" i="128"/>
  <c r="AA357" i="128"/>
  <c r="V357" i="128"/>
  <c r="U357" i="128"/>
  <c r="W357" i="128" s="1"/>
  <c r="T357" i="128"/>
  <c r="S357" i="128"/>
  <c r="R357" i="128"/>
  <c r="M357" i="128"/>
  <c r="Z357" i="128" s="1"/>
  <c r="BF124" i="128"/>
  <c r="AR124" i="128"/>
  <c r="AQ124" i="128"/>
  <c r="AA124" i="128"/>
  <c r="V124" i="128"/>
  <c r="U124" i="128"/>
  <c r="T124" i="128"/>
  <c r="S124" i="128"/>
  <c r="R124" i="128"/>
  <c r="M124" i="128"/>
  <c r="J124" i="128" s="1"/>
  <c r="BF330" i="128"/>
  <c r="AR330" i="128"/>
  <c r="AS330" i="128" s="1"/>
  <c r="AT330" i="128" s="1"/>
  <c r="AU330" i="128" s="1"/>
  <c r="AV330" i="128" s="1"/>
  <c r="AQ330" i="128"/>
  <c r="AA330" i="128"/>
  <c r="V330" i="128"/>
  <c r="U330" i="128"/>
  <c r="X330" i="128" s="1"/>
  <c r="T330" i="128"/>
  <c r="S330" i="128"/>
  <c r="R330" i="128"/>
  <c r="M330" i="128"/>
  <c r="Z330" i="128" s="1"/>
  <c r="BF89" i="128"/>
  <c r="AR89" i="128"/>
  <c r="AQ89" i="128"/>
  <c r="AA89" i="128"/>
  <c r="V89" i="128"/>
  <c r="U89" i="128"/>
  <c r="T89" i="128"/>
  <c r="S89" i="128"/>
  <c r="R89" i="128"/>
  <c r="M89" i="128"/>
  <c r="J89" i="128" s="1"/>
  <c r="BF20" i="128"/>
  <c r="AR20" i="128"/>
  <c r="AS20" i="128" s="1"/>
  <c r="AT20" i="128" s="1"/>
  <c r="AU20" i="128" s="1"/>
  <c r="AV20" i="128" s="1"/>
  <c r="AQ20" i="128"/>
  <c r="AA20" i="128"/>
  <c r="V20" i="128"/>
  <c r="U20" i="128"/>
  <c r="X20" i="128" s="1"/>
  <c r="T20" i="128"/>
  <c r="S20" i="128"/>
  <c r="R20" i="128"/>
  <c r="M20" i="128"/>
  <c r="Z20" i="128" s="1"/>
  <c r="BF200" i="128"/>
  <c r="AR200" i="128"/>
  <c r="AQ200" i="128"/>
  <c r="AA200" i="128"/>
  <c r="V200" i="128"/>
  <c r="U200" i="128"/>
  <c r="T200" i="128"/>
  <c r="S200" i="128"/>
  <c r="R200" i="128"/>
  <c r="M200" i="128"/>
  <c r="J200" i="128" s="1"/>
  <c r="BF88" i="128"/>
  <c r="AR88" i="128"/>
  <c r="AS88" i="128" s="1"/>
  <c r="AT88" i="128" s="1"/>
  <c r="AU88" i="128" s="1"/>
  <c r="AV88" i="128" s="1"/>
  <c r="AQ88" i="128"/>
  <c r="AA88" i="128"/>
  <c r="V88" i="128"/>
  <c r="U88" i="128"/>
  <c r="X88" i="128" s="1"/>
  <c r="T88" i="128"/>
  <c r="S88" i="128"/>
  <c r="R88" i="128"/>
  <c r="M88" i="128"/>
  <c r="Z88" i="128" s="1"/>
  <c r="BF283" i="128"/>
  <c r="AR283" i="128"/>
  <c r="AQ283" i="128"/>
  <c r="AA283" i="128"/>
  <c r="V283" i="128"/>
  <c r="U283" i="128"/>
  <c r="T283" i="128"/>
  <c r="S283" i="128"/>
  <c r="R283" i="128"/>
  <c r="M283" i="128"/>
  <c r="J283" i="128" s="1"/>
  <c r="BF376" i="128"/>
  <c r="AR376" i="128"/>
  <c r="AS376" i="128" s="1"/>
  <c r="AT376" i="128" s="1"/>
  <c r="AU376" i="128" s="1"/>
  <c r="AV376" i="128" s="1"/>
  <c r="AQ376" i="128"/>
  <c r="AA376" i="128"/>
  <c r="V376" i="128"/>
  <c r="U376" i="128"/>
  <c r="T376" i="128"/>
  <c r="S376" i="128"/>
  <c r="R376" i="128"/>
  <c r="M376" i="128"/>
  <c r="Z376" i="128" s="1"/>
  <c r="BF332" i="128"/>
  <c r="AR332" i="128"/>
  <c r="AQ332" i="128"/>
  <c r="AA332" i="128"/>
  <c r="V332" i="128"/>
  <c r="U332" i="128"/>
  <c r="T332" i="128"/>
  <c r="S332" i="128"/>
  <c r="R332" i="128"/>
  <c r="M332" i="128"/>
  <c r="J332" i="128" s="1"/>
  <c r="BF246" i="128"/>
  <c r="AR246" i="128"/>
  <c r="AS246" i="128" s="1"/>
  <c r="AT246" i="128" s="1"/>
  <c r="AU246" i="128" s="1"/>
  <c r="AV246" i="128" s="1"/>
  <c r="AQ246" i="128"/>
  <c r="AA246" i="128"/>
  <c r="V246" i="128"/>
  <c r="U246" i="128"/>
  <c r="X246" i="128" s="1"/>
  <c r="T246" i="128"/>
  <c r="S246" i="128"/>
  <c r="R246" i="128"/>
  <c r="M246" i="128"/>
  <c r="Z246" i="128" s="1"/>
  <c r="BF153" i="128"/>
  <c r="AR153" i="128"/>
  <c r="AQ153" i="128"/>
  <c r="AA153" i="128"/>
  <c r="V153" i="128"/>
  <c r="U153" i="128"/>
  <c r="T153" i="128"/>
  <c r="S153" i="128"/>
  <c r="R153" i="128"/>
  <c r="M153" i="128"/>
  <c r="J153" i="128" s="1"/>
  <c r="BF339" i="128"/>
  <c r="AR339" i="128"/>
  <c r="AS339" i="128" s="1"/>
  <c r="AT339" i="128" s="1"/>
  <c r="AU339" i="128" s="1"/>
  <c r="AV339" i="128" s="1"/>
  <c r="AQ339" i="128"/>
  <c r="AA339" i="128"/>
  <c r="V339" i="128"/>
  <c r="U339" i="128"/>
  <c r="X339" i="128" s="1"/>
  <c r="T339" i="128"/>
  <c r="S339" i="128"/>
  <c r="R339" i="128"/>
  <c r="M339" i="128"/>
  <c r="Z339" i="128" s="1"/>
  <c r="BF336" i="128"/>
  <c r="AR336" i="128"/>
  <c r="AQ336" i="128"/>
  <c r="AA336" i="128"/>
  <c r="V336" i="128"/>
  <c r="U336" i="128"/>
  <c r="T336" i="128"/>
  <c r="S336" i="128"/>
  <c r="R336" i="128"/>
  <c r="M336" i="128"/>
  <c r="J336" i="128" s="1"/>
  <c r="BF125" i="128"/>
  <c r="AR125" i="128"/>
  <c r="AS125" i="128" s="1"/>
  <c r="AT125" i="128" s="1"/>
  <c r="AU125" i="128" s="1"/>
  <c r="AV125" i="128" s="1"/>
  <c r="AQ125" i="128"/>
  <c r="AA125" i="128"/>
  <c r="V125" i="128"/>
  <c r="W125" i="128" s="1"/>
  <c r="U125" i="128"/>
  <c r="X125" i="128" s="1"/>
  <c r="T125" i="128"/>
  <c r="S125" i="128"/>
  <c r="R125" i="128"/>
  <c r="M125" i="128"/>
  <c r="Z125" i="128" s="1"/>
  <c r="BF171" i="128"/>
  <c r="AR171" i="128"/>
  <c r="AQ171" i="128"/>
  <c r="AA171" i="128"/>
  <c r="Z171" i="128"/>
  <c r="V171" i="128"/>
  <c r="U171" i="128"/>
  <c r="T171" i="128"/>
  <c r="S171" i="128"/>
  <c r="R171" i="128"/>
  <c r="M171" i="128"/>
  <c r="J171" i="128" s="1"/>
  <c r="BF68" i="128"/>
  <c r="AR68" i="128"/>
  <c r="AS68" i="128" s="1"/>
  <c r="AT68" i="128" s="1"/>
  <c r="AU68" i="128" s="1"/>
  <c r="AV68" i="128" s="1"/>
  <c r="AQ68" i="128"/>
  <c r="AA68" i="128"/>
  <c r="V68" i="128"/>
  <c r="U68" i="128"/>
  <c r="T68" i="128"/>
  <c r="S68" i="128"/>
  <c r="R68" i="128"/>
  <c r="M68" i="128"/>
  <c r="Z68" i="128" s="1"/>
  <c r="BF10" i="128"/>
  <c r="AR10" i="128"/>
  <c r="AQ10" i="128"/>
  <c r="AA10" i="128"/>
  <c r="V10" i="128"/>
  <c r="U10" i="128"/>
  <c r="T10" i="128"/>
  <c r="S10" i="128"/>
  <c r="R10" i="128"/>
  <c r="M10" i="128"/>
  <c r="J10" i="128" s="1"/>
  <c r="BF13" i="128"/>
  <c r="AR13" i="128"/>
  <c r="AS13" i="128" s="1"/>
  <c r="AT13" i="128" s="1"/>
  <c r="AU13" i="128" s="1"/>
  <c r="AV13" i="128" s="1"/>
  <c r="AQ13" i="128"/>
  <c r="AA13" i="128"/>
  <c r="V13" i="128"/>
  <c r="U13" i="128"/>
  <c r="X13" i="128" s="1"/>
  <c r="T13" i="128"/>
  <c r="S13" i="128"/>
  <c r="R13" i="128"/>
  <c r="M13" i="128"/>
  <c r="Z13" i="128" s="1"/>
  <c r="BF364" i="128"/>
  <c r="AR364" i="128"/>
  <c r="AQ364" i="128"/>
  <c r="AA364" i="128"/>
  <c r="V364" i="128"/>
  <c r="U364" i="128"/>
  <c r="T364" i="128"/>
  <c r="S364" i="128"/>
  <c r="R364" i="128"/>
  <c r="M364" i="128"/>
  <c r="J364" i="128" s="1"/>
  <c r="BF139" i="128"/>
  <c r="AR139" i="128"/>
  <c r="AS139" i="128" s="1"/>
  <c r="AQ139" i="128"/>
  <c r="AA139" i="128"/>
  <c r="V139" i="128"/>
  <c r="U139" i="128"/>
  <c r="T139" i="128"/>
  <c r="S139" i="128"/>
  <c r="R139" i="128"/>
  <c r="M139" i="128"/>
  <c r="Z139" i="128" s="1"/>
  <c r="BF192" i="128"/>
  <c r="AR192" i="128"/>
  <c r="AQ192" i="128"/>
  <c r="AA192" i="128"/>
  <c r="V192" i="128"/>
  <c r="U192" i="128"/>
  <c r="T192" i="128"/>
  <c r="S192" i="128"/>
  <c r="R192" i="128"/>
  <c r="M192" i="128"/>
  <c r="J192" i="128" s="1"/>
  <c r="BF327" i="128"/>
  <c r="AR327" i="128"/>
  <c r="AS327" i="128" s="1"/>
  <c r="AT327" i="128" s="1"/>
  <c r="AU327" i="128" s="1"/>
  <c r="AV327" i="128" s="1"/>
  <c r="AQ327" i="128"/>
  <c r="AA327" i="128"/>
  <c r="Z327" i="128"/>
  <c r="V327" i="128"/>
  <c r="U327" i="128"/>
  <c r="T327" i="128"/>
  <c r="S327" i="128"/>
  <c r="R327" i="128"/>
  <c r="M327" i="128"/>
  <c r="J327" i="128" s="1"/>
  <c r="AP327" i="128" s="1"/>
  <c r="BF293" i="128"/>
  <c r="AR293" i="128"/>
  <c r="AQ293" i="128"/>
  <c r="AA293" i="128"/>
  <c r="V293" i="128"/>
  <c r="U293" i="128"/>
  <c r="X293" i="128" s="1"/>
  <c r="T293" i="128"/>
  <c r="S293" i="128"/>
  <c r="R293" i="128"/>
  <c r="M293" i="128"/>
  <c r="Z293" i="128" s="1"/>
  <c r="BF114" i="128"/>
  <c r="AR114" i="128"/>
  <c r="AS114" i="128" s="1"/>
  <c r="AT114" i="128" s="1"/>
  <c r="AU114" i="128" s="1"/>
  <c r="AV114" i="128" s="1"/>
  <c r="AQ114" i="128"/>
  <c r="AA114" i="128"/>
  <c r="V114" i="128"/>
  <c r="U114" i="128"/>
  <c r="X114" i="128" s="1"/>
  <c r="T114" i="128"/>
  <c r="S114" i="128"/>
  <c r="R114" i="128"/>
  <c r="M114" i="128"/>
  <c r="Z114" i="128" s="1"/>
  <c r="BF214" i="128"/>
  <c r="AR214" i="128"/>
  <c r="AQ214" i="128"/>
  <c r="AA214" i="128"/>
  <c r="V214" i="128"/>
  <c r="U214" i="128"/>
  <c r="T214" i="128"/>
  <c r="S214" i="128"/>
  <c r="R214" i="128"/>
  <c r="M214" i="128"/>
  <c r="J214" i="128" s="1"/>
  <c r="BF66" i="128"/>
  <c r="AR66" i="128"/>
  <c r="AS66" i="128" s="1"/>
  <c r="AT66" i="128" s="1"/>
  <c r="AU66" i="128" s="1"/>
  <c r="AV66" i="128" s="1"/>
  <c r="AQ66" i="128"/>
  <c r="AA66" i="128"/>
  <c r="V66" i="128"/>
  <c r="U66" i="128"/>
  <c r="X66" i="128" s="1"/>
  <c r="T66" i="128"/>
  <c r="S66" i="128"/>
  <c r="R66" i="128"/>
  <c r="M66" i="128"/>
  <c r="Z66" i="128" s="1"/>
  <c r="BF304" i="128"/>
  <c r="AR304" i="128"/>
  <c r="AQ304" i="128"/>
  <c r="AA304" i="128"/>
  <c r="V304" i="128"/>
  <c r="U304" i="128"/>
  <c r="T304" i="128"/>
  <c r="S304" i="128"/>
  <c r="R304" i="128"/>
  <c r="M304" i="128"/>
  <c r="Z304" i="128" s="1"/>
  <c r="BF343" i="128"/>
  <c r="AR343" i="128"/>
  <c r="AS343" i="128" s="1"/>
  <c r="AT343" i="128" s="1"/>
  <c r="AU343" i="128" s="1"/>
  <c r="AV343" i="128" s="1"/>
  <c r="AQ343" i="128"/>
  <c r="AA343" i="128"/>
  <c r="V343" i="128"/>
  <c r="U343" i="128"/>
  <c r="X343" i="128" s="1"/>
  <c r="T343" i="128"/>
  <c r="S343" i="128"/>
  <c r="R343" i="128"/>
  <c r="M343" i="128"/>
  <c r="Z343" i="128" s="1"/>
  <c r="BF233" i="128"/>
  <c r="AR233" i="128"/>
  <c r="AQ233" i="128"/>
  <c r="AA233" i="128"/>
  <c r="V233" i="128"/>
  <c r="U233" i="128"/>
  <c r="T233" i="128"/>
  <c r="S233" i="128"/>
  <c r="R233" i="128"/>
  <c r="M233" i="128"/>
  <c r="Z233" i="128" s="1"/>
  <c r="J233" i="128"/>
  <c r="BF34" i="128"/>
  <c r="AR34" i="128"/>
  <c r="AS34" i="128" s="1"/>
  <c r="AT34" i="128" s="1"/>
  <c r="AU34" i="128" s="1"/>
  <c r="AV34" i="128" s="1"/>
  <c r="AQ34" i="128"/>
  <c r="AA34" i="128"/>
  <c r="V34" i="128"/>
  <c r="U34" i="128"/>
  <c r="X34" i="128" s="1"/>
  <c r="T34" i="128"/>
  <c r="S34" i="128"/>
  <c r="R34" i="128"/>
  <c r="M34" i="128"/>
  <c r="Z34" i="128" s="1"/>
  <c r="BF110" i="128"/>
  <c r="AR110" i="128"/>
  <c r="AQ110" i="128"/>
  <c r="AA110" i="128"/>
  <c r="V110" i="128"/>
  <c r="U110" i="128"/>
  <c r="X110" i="128" s="1"/>
  <c r="T110" i="128"/>
  <c r="S110" i="128"/>
  <c r="R110" i="128"/>
  <c r="M110" i="128"/>
  <c r="Z110" i="128" s="1"/>
  <c r="BF118" i="128"/>
  <c r="AR118" i="128"/>
  <c r="AS118" i="128" s="1"/>
  <c r="AT118" i="128" s="1"/>
  <c r="AU118" i="128" s="1"/>
  <c r="AV118" i="128" s="1"/>
  <c r="AQ118" i="128"/>
  <c r="AA118" i="128"/>
  <c r="V118" i="128"/>
  <c r="U118" i="128"/>
  <c r="T118" i="128"/>
  <c r="S118" i="128"/>
  <c r="R118" i="128"/>
  <c r="M118" i="128"/>
  <c r="Z118" i="128" s="1"/>
  <c r="BF256" i="128"/>
  <c r="AR256" i="128"/>
  <c r="AQ256" i="128"/>
  <c r="AA256" i="128"/>
  <c r="V256" i="128"/>
  <c r="U256" i="128"/>
  <c r="T256" i="128"/>
  <c r="S256" i="128"/>
  <c r="R256" i="128"/>
  <c r="M256" i="128"/>
  <c r="Z256" i="128" s="1"/>
  <c r="BF99" i="128"/>
  <c r="AR99" i="128"/>
  <c r="AS99" i="128" s="1"/>
  <c r="AT99" i="128" s="1"/>
  <c r="AU99" i="128" s="1"/>
  <c r="AV99" i="128" s="1"/>
  <c r="AQ99" i="128"/>
  <c r="AA99" i="128"/>
  <c r="V99" i="128"/>
  <c r="U99" i="128"/>
  <c r="X99" i="128" s="1"/>
  <c r="T99" i="128"/>
  <c r="S99" i="128"/>
  <c r="R99" i="128"/>
  <c r="M99" i="128"/>
  <c r="Z99" i="128" s="1"/>
  <c r="BF178" i="128"/>
  <c r="AR178" i="128"/>
  <c r="AQ178" i="128"/>
  <c r="AA178" i="128"/>
  <c r="V178" i="128"/>
  <c r="U178" i="128"/>
  <c r="X178" i="128" s="1"/>
  <c r="T178" i="128"/>
  <c r="S178" i="128"/>
  <c r="R178" i="128"/>
  <c r="M178" i="128"/>
  <c r="Z178" i="128" s="1"/>
  <c r="BF298" i="128"/>
  <c r="AR298" i="128"/>
  <c r="AS298" i="128" s="1"/>
  <c r="AT298" i="128" s="1"/>
  <c r="AU298" i="128" s="1"/>
  <c r="AV298" i="128" s="1"/>
  <c r="AQ298" i="128"/>
  <c r="AA298" i="128"/>
  <c r="Z298" i="128"/>
  <c r="V298" i="128"/>
  <c r="U298" i="128"/>
  <c r="X298" i="128" s="1"/>
  <c r="T298" i="128"/>
  <c r="S298" i="128"/>
  <c r="R298" i="128"/>
  <c r="M298" i="128"/>
  <c r="J298" i="128" s="1"/>
  <c r="AP298" i="128" s="1"/>
  <c r="BF210" i="128"/>
  <c r="AR210" i="128"/>
  <c r="AQ210" i="128"/>
  <c r="AA210" i="128"/>
  <c r="V210" i="128"/>
  <c r="U210" i="128"/>
  <c r="X210" i="128" s="1"/>
  <c r="T210" i="128"/>
  <c r="S210" i="128"/>
  <c r="R210" i="128"/>
  <c r="M210" i="128"/>
  <c r="Z210" i="128" s="1"/>
  <c r="BF26" i="128"/>
  <c r="AR26" i="128"/>
  <c r="AQ26" i="128"/>
  <c r="AA26" i="128"/>
  <c r="V26" i="128"/>
  <c r="U26" i="128"/>
  <c r="X26" i="128" s="1"/>
  <c r="T26" i="128"/>
  <c r="S26" i="128"/>
  <c r="R26" i="128"/>
  <c r="M26" i="128"/>
  <c r="Z26" i="128" s="1"/>
  <c r="BF348" i="128"/>
  <c r="AR348" i="128"/>
  <c r="AQ348" i="128"/>
  <c r="AA348" i="128"/>
  <c r="V348" i="128"/>
  <c r="U348" i="128"/>
  <c r="X348" i="128" s="1"/>
  <c r="T348" i="128"/>
  <c r="S348" i="128"/>
  <c r="R348" i="128"/>
  <c r="M348" i="128"/>
  <c r="Z348" i="128" s="1"/>
  <c r="BF195" i="128"/>
  <c r="AR195" i="128"/>
  <c r="AS195" i="128" s="1"/>
  <c r="AT195" i="128" s="1"/>
  <c r="AU195" i="128" s="1"/>
  <c r="AV195" i="128" s="1"/>
  <c r="AQ195" i="128"/>
  <c r="AA195" i="128"/>
  <c r="V195" i="128"/>
  <c r="U195" i="128"/>
  <c r="X195" i="128" s="1"/>
  <c r="T195" i="128"/>
  <c r="S195" i="128"/>
  <c r="R195" i="128"/>
  <c r="M195" i="128"/>
  <c r="Z195" i="128" s="1"/>
  <c r="BF371" i="128"/>
  <c r="AR371" i="128"/>
  <c r="AQ371" i="128"/>
  <c r="AA371" i="128"/>
  <c r="V371" i="128"/>
  <c r="U371" i="128"/>
  <c r="X371" i="128" s="1"/>
  <c r="T371" i="128"/>
  <c r="S371" i="128"/>
  <c r="R371" i="128"/>
  <c r="M371" i="128"/>
  <c r="Z371" i="128" s="1"/>
  <c r="BF95" i="128"/>
  <c r="AR95" i="128"/>
  <c r="AQ95" i="128"/>
  <c r="AA95" i="128"/>
  <c r="V95" i="128"/>
  <c r="U95" i="128"/>
  <c r="X95" i="128" s="1"/>
  <c r="T95" i="128"/>
  <c r="S95" i="128"/>
  <c r="R95" i="128"/>
  <c r="M95" i="128"/>
  <c r="Z95" i="128" s="1"/>
  <c r="BF250" i="128"/>
  <c r="AR250" i="128"/>
  <c r="AQ250" i="128"/>
  <c r="AA250" i="128"/>
  <c r="Z250" i="128"/>
  <c r="V250" i="128"/>
  <c r="U250" i="128"/>
  <c r="X250" i="128" s="1"/>
  <c r="T250" i="128"/>
  <c r="S250" i="128"/>
  <c r="R250" i="128"/>
  <c r="M250" i="128"/>
  <c r="J250" i="128" s="1"/>
  <c r="BF61" i="128"/>
  <c r="AR61" i="128"/>
  <c r="AS61" i="128" s="1"/>
  <c r="AT61" i="128" s="1"/>
  <c r="AU61" i="128" s="1"/>
  <c r="AV61" i="128" s="1"/>
  <c r="AQ61" i="128"/>
  <c r="AA61" i="128"/>
  <c r="V61" i="128"/>
  <c r="U61" i="128"/>
  <c r="X61" i="128" s="1"/>
  <c r="T61" i="128"/>
  <c r="S61" i="128"/>
  <c r="R61" i="128"/>
  <c r="M61" i="128"/>
  <c r="Z61" i="128" s="1"/>
  <c r="BF93" i="128"/>
  <c r="AR93" i="128"/>
  <c r="AQ93" i="128"/>
  <c r="AA93" i="128"/>
  <c r="V93" i="128"/>
  <c r="U93" i="128"/>
  <c r="X93" i="128" s="1"/>
  <c r="T93" i="128"/>
  <c r="S93" i="128"/>
  <c r="R93" i="128"/>
  <c r="M93" i="128"/>
  <c r="Z93" i="128" s="1"/>
  <c r="BF323" i="128"/>
  <c r="AR323" i="128"/>
  <c r="AQ323" i="128"/>
  <c r="AA323" i="128"/>
  <c r="V323" i="128"/>
  <c r="U323" i="128"/>
  <c r="X323" i="128" s="1"/>
  <c r="T323" i="128"/>
  <c r="S323" i="128"/>
  <c r="R323" i="128"/>
  <c r="M323" i="128"/>
  <c r="Z323" i="128" s="1"/>
  <c r="BF57" i="128"/>
  <c r="AR57" i="128"/>
  <c r="AS57" i="128" s="1"/>
  <c r="AQ57" i="128"/>
  <c r="AA57" i="128"/>
  <c r="V57" i="128"/>
  <c r="U57" i="128"/>
  <c r="T57" i="128"/>
  <c r="S57" i="128"/>
  <c r="R57" i="128"/>
  <c r="M57" i="128"/>
  <c r="Z57" i="128" s="1"/>
  <c r="BF203" i="128"/>
  <c r="AR203" i="128"/>
  <c r="AQ203" i="128"/>
  <c r="AA203" i="128"/>
  <c r="V203" i="128"/>
  <c r="U203" i="128"/>
  <c r="T203" i="128"/>
  <c r="S203" i="128"/>
  <c r="R203" i="128"/>
  <c r="M203" i="128"/>
  <c r="Z203" i="128" s="1"/>
  <c r="BF315" i="128"/>
  <c r="AR315" i="128"/>
  <c r="AS315" i="128" s="1"/>
  <c r="AQ315" i="128"/>
  <c r="AA315" i="128"/>
  <c r="V315" i="128"/>
  <c r="U315" i="128"/>
  <c r="X315" i="128" s="1"/>
  <c r="T315" i="128"/>
  <c r="S315" i="128"/>
  <c r="R315" i="128"/>
  <c r="M315" i="128"/>
  <c r="Z315" i="128" s="1"/>
  <c r="BF381" i="128"/>
  <c r="AR381" i="128"/>
  <c r="AQ381" i="128"/>
  <c r="AA381" i="128"/>
  <c r="V381" i="128"/>
  <c r="U381" i="128"/>
  <c r="T381" i="128"/>
  <c r="S381" i="128"/>
  <c r="R381" i="128"/>
  <c r="M381" i="128"/>
  <c r="Z381" i="128" s="1"/>
  <c r="BF372" i="128"/>
  <c r="AR372" i="128"/>
  <c r="AS372" i="128" s="1"/>
  <c r="AQ372" i="128"/>
  <c r="AA372" i="128"/>
  <c r="V372" i="128"/>
  <c r="U372" i="128"/>
  <c r="X372" i="128" s="1"/>
  <c r="T372" i="128"/>
  <c r="S372" i="128"/>
  <c r="R372" i="128"/>
  <c r="M372" i="128"/>
  <c r="Z372" i="128" s="1"/>
  <c r="BF300" i="128"/>
  <c r="AR300" i="128"/>
  <c r="AQ300" i="128"/>
  <c r="AA300" i="128"/>
  <c r="V300" i="128"/>
  <c r="U300" i="128"/>
  <c r="T300" i="128"/>
  <c r="S300" i="128"/>
  <c r="R300" i="128"/>
  <c r="M300" i="128"/>
  <c r="Z300" i="128" s="1"/>
  <c r="BF369" i="128"/>
  <c r="AR369" i="128"/>
  <c r="AS369" i="128" s="1"/>
  <c r="AQ369" i="128"/>
  <c r="AA369" i="128"/>
  <c r="V369" i="128"/>
  <c r="U369" i="128"/>
  <c r="X369" i="128" s="1"/>
  <c r="T369" i="128"/>
  <c r="S369" i="128"/>
  <c r="R369" i="128"/>
  <c r="M369" i="128"/>
  <c r="Z369" i="128" s="1"/>
  <c r="BF191" i="128"/>
  <c r="AR191" i="128"/>
  <c r="AQ191" i="128"/>
  <c r="AA191" i="128"/>
  <c r="V191" i="128"/>
  <c r="U191" i="128"/>
  <c r="T191" i="128"/>
  <c r="S191" i="128"/>
  <c r="R191" i="128"/>
  <c r="M191" i="128"/>
  <c r="Z191" i="128" s="1"/>
  <c r="BF213" i="128"/>
  <c r="AR213" i="128"/>
  <c r="AS213" i="128" s="1"/>
  <c r="AQ213" i="128"/>
  <c r="AA213" i="128"/>
  <c r="V213" i="128"/>
  <c r="U213" i="128"/>
  <c r="X213" i="128" s="1"/>
  <c r="T213" i="128"/>
  <c r="S213" i="128"/>
  <c r="R213" i="128"/>
  <c r="M213" i="128"/>
  <c r="Z213" i="128" s="1"/>
  <c r="BF117" i="128"/>
  <c r="AR117" i="128"/>
  <c r="AQ117" i="128"/>
  <c r="AA117" i="128"/>
  <c r="V117" i="128"/>
  <c r="U117" i="128"/>
  <c r="T117" i="128"/>
  <c r="S117" i="128"/>
  <c r="R117" i="128"/>
  <c r="M117" i="128"/>
  <c r="Z117" i="128" s="1"/>
  <c r="BF361" i="128"/>
  <c r="AR361" i="128"/>
  <c r="AS361" i="128" s="1"/>
  <c r="AQ361" i="128"/>
  <c r="AA361" i="128"/>
  <c r="V361" i="128"/>
  <c r="U361" i="128"/>
  <c r="X361" i="128" s="1"/>
  <c r="T361" i="128"/>
  <c r="S361" i="128"/>
  <c r="R361" i="128"/>
  <c r="M361" i="128"/>
  <c r="Z361" i="128" s="1"/>
  <c r="J361" i="128"/>
  <c r="BF322" i="128"/>
  <c r="AR322" i="128"/>
  <c r="AQ322" i="128"/>
  <c r="AA322" i="128"/>
  <c r="V322" i="128"/>
  <c r="U322" i="128"/>
  <c r="T322" i="128"/>
  <c r="S322" i="128"/>
  <c r="R322" i="128"/>
  <c r="M322" i="128"/>
  <c r="Z322" i="128" s="1"/>
  <c r="BF249" i="128"/>
  <c r="AR249" i="128"/>
  <c r="AS249" i="128" s="1"/>
  <c r="AQ249" i="128"/>
  <c r="AA249" i="128"/>
  <c r="V249" i="128"/>
  <c r="U249" i="128"/>
  <c r="X249" i="128" s="1"/>
  <c r="T249" i="128"/>
  <c r="S249" i="128"/>
  <c r="R249" i="128"/>
  <c r="R391" i="128" s="1"/>
  <c r="M249" i="128"/>
  <c r="Z249" i="128" s="1"/>
  <c r="BF17" i="128"/>
  <c r="AR17" i="128"/>
  <c r="AQ17" i="128"/>
  <c r="AA17" i="128"/>
  <c r="V17" i="128"/>
  <c r="U17" i="128"/>
  <c r="T17" i="128"/>
  <c r="S17" i="128"/>
  <c r="R17" i="128"/>
  <c r="M17" i="128"/>
  <c r="Z17" i="128" s="1"/>
  <c r="BF306" i="128"/>
  <c r="AR306" i="128"/>
  <c r="AS306" i="128" s="1"/>
  <c r="AQ306" i="128"/>
  <c r="AA306" i="128"/>
  <c r="V306" i="128"/>
  <c r="U306" i="128"/>
  <c r="X306" i="128" s="1"/>
  <c r="T306" i="128"/>
  <c r="S306" i="128"/>
  <c r="R306" i="128"/>
  <c r="M306" i="128"/>
  <c r="Z306" i="128" s="1"/>
  <c r="BF185" i="128"/>
  <c r="AR185" i="128"/>
  <c r="AQ185" i="128"/>
  <c r="AA185" i="128"/>
  <c r="V185" i="128"/>
  <c r="U185" i="128"/>
  <c r="T185" i="128"/>
  <c r="S185" i="128"/>
  <c r="R185" i="128"/>
  <c r="M185" i="128"/>
  <c r="Z185" i="128" s="1"/>
  <c r="BF45" i="128"/>
  <c r="AR45" i="128"/>
  <c r="AS45" i="128" s="1"/>
  <c r="AT45" i="128" s="1"/>
  <c r="AU45" i="128" s="1"/>
  <c r="AV45" i="128" s="1"/>
  <c r="AQ45" i="128"/>
  <c r="AA45" i="128"/>
  <c r="V45" i="128"/>
  <c r="U45" i="128"/>
  <c r="X45" i="128" s="1"/>
  <c r="T45" i="128"/>
  <c r="S45" i="128"/>
  <c r="R45" i="128"/>
  <c r="M45" i="128"/>
  <c r="Z45" i="128" s="1"/>
  <c r="BF294" i="128"/>
  <c r="AR294" i="128"/>
  <c r="AQ294" i="128"/>
  <c r="AA294" i="128"/>
  <c r="V294" i="128"/>
  <c r="U294" i="128"/>
  <c r="T294" i="128"/>
  <c r="S294" i="128"/>
  <c r="R294" i="128"/>
  <c r="M294" i="128"/>
  <c r="Z294" i="128" s="1"/>
  <c r="BF212" i="128"/>
  <c r="AR212" i="128"/>
  <c r="AS212" i="128" s="1"/>
  <c r="AQ212" i="128"/>
  <c r="AA212" i="128"/>
  <c r="V212" i="128"/>
  <c r="U212" i="128"/>
  <c r="X212" i="128" s="1"/>
  <c r="T212" i="128"/>
  <c r="S212" i="128"/>
  <c r="R212" i="128"/>
  <c r="M212" i="128"/>
  <c r="Z212" i="128" s="1"/>
  <c r="BF259" i="128"/>
  <c r="AR259" i="128"/>
  <c r="AQ259" i="128"/>
  <c r="AA259" i="128"/>
  <c r="V259" i="128"/>
  <c r="U259" i="128"/>
  <c r="T259" i="128"/>
  <c r="S259" i="128"/>
  <c r="R259" i="128"/>
  <c r="M259" i="128"/>
  <c r="Z259" i="128" s="1"/>
  <c r="BF290" i="128"/>
  <c r="AR290" i="128"/>
  <c r="AS290" i="128" s="1"/>
  <c r="AT290" i="128" s="1"/>
  <c r="AU290" i="128" s="1"/>
  <c r="AV290" i="128" s="1"/>
  <c r="AQ290" i="128"/>
  <c r="AA290" i="128"/>
  <c r="V290" i="128"/>
  <c r="U290" i="128"/>
  <c r="T290" i="128"/>
  <c r="S290" i="128"/>
  <c r="R290" i="128"/>
  <c r="M290" i="128"/>
  <c r="Z290" i="128" s="1"/>
  <c r="BF106" i="128"/>
  <c r="AR106" i="128"/>
  <c r="AQ106" i="128"/>
  <c r="AA106" i="128"/>
  <c r="Z106" i="128"/>
  <c r="V106" i="128"/>
  <c r="U106" i="128"/>
  <c r="T106" i="128"/>
  <c r="S106" i="128"/>
  <c r="R106" i="128"/>
  <c r="M106" i="128"/>
  <c r="J106" i="128" s="1"/>
  <c r="BF105" i="128"/>
  <c r="AR105" i="128"/>
  <c r="AS105" i="128" s="1"/>
  <c r="AT105" i="128" s="1"/>
  <c r="AU105" i="128" s="1"/>
  <c r="AV105" i="128" s="1"/>
  <c r="AQ105" i="128"/>
  <c r="AA105" i="128"/>
  <c r="V105" i="128"/>
  <c r="U105" i="128"/>
  <c r="X105" i="128" s="1"/>
  <c r="T105" i="128"/>
  <c r="S105" i="128"/>
  <c r="R105" i="128"/>
  <c r="M105" i="128"/>
  <c r="Z105" i="128" s="1"/>
  <c r="J105" i="128"/>
  <c r="AO105" i="128" s="1"/>
  <c r="BF286" i="128"/>
  <c r="AR286" i="128"/>
  <c r="AQ286" i="128"/>
  <c r="AA286" i="128"/>
  <c r="AA395" i="128" s="1"/>
  <c r="Z286" i="128"/>
  <c r="V286" i="128"/>
  <c r="U286" i="128"/>
  <c r="T286" i="128"/>
  <c r="T395" i="128" s="1"/>
  <c r="S286" i="128"/>
  <c r="R286" i="128"/>
  <c r="M286" i="128"/>
  <c r="J286" i="128" s="1"/>
  <c r="BF15" i="128"/>
  <c r="AR15" i="128"/>
  <c r="AS15" i="128" s="1"/>
  <c r="AT15" i="128" s="1"/>
  <c r="AU15" i="128" s="1"/>
  <c r="AV15" i="128" s="1"/>
  <c r="AQ15" i="128"/>
  <c r="AA15" i="128"/>
  <c r="V15" i="128"/>
  <c r="U15" i="128"/>
  <c r="T15" i="128"/>
  <c r="S15" i="128"/>
  <c r="R15" i="128"/>
  <c r="M15" i="128"/>
  <c r="Z15" i="128" s="1"/>
  <c r="BF48" i="128"/>
  <c r="AR48" i="128"/>
  <c r="AQ48" i="128"/>
  <c r="AA48" i="128"/>
  <c r="V48" i="128"/>
  <c r="U48" i="128"/>
  <c r="T48" i="128"/>
  <c r="S48" i="128"/>
  <c r="R48" i="128"/>
  <c r="M48" i="128"/>
  <c r="Z48" i="128" s="1"/>
  <c r="BF54" i="128"/>
  <c r="AR54" i="128"/>
  <c r="AS54" i="128" s="1"/>
  <c r="AQ54" i="128"/>
  <c r="AA54" i="128"/>
  <c r="V54" i="128"/>
  <c r="U54" i="128"/>
  <c r="X54" i="128" s="1"/>
  <c r="T54" i="128"/>
  <c r="S54" i="128"/>
  <c r="R54" i="128"/>
  <c r="M54" i="128"/>
  <c r="BF73" i="128"/>
  <c r="AR73" i="128"/>
  <c r="AQ73" i="128"/>
  <c r="AA73" i="128"/>
  <c r="V73" i="128"/>
  <c r="U73" i="128"/>
  <c r="T73" i="128"/>
  <c r="S73" i="128"/>
  <c r="R73" i="128"/>
  <c r="M73" i="128"/>
  <c r="Z73" i="128" s="1"/>
  <c r="BF239" i="128"/>
  <c r="BF397" i="128" s="1"/>
  <c r="AR239" i="128"/>
  <c r="AS239" i="128" s="1"/>
  <c r="AT239" i="128" s="1"/>
  <c r="AU239" i="128" s="1"/>
  <c r="AV239" i="128" s="1"/>
  <c r="AQ239" i="128"/>
  <c r="AA239" i="128"/>
  <c r="X239" i="128"/>
  <c r="V239" i="128"/>
  <c r="U239" i="128"/>
  <c r="T239" i="128"/>
  <c r="S239" i="128"/>
  <c r="R239" i="128"/>
  <c r="M239" i="128"/>
  <c r="Z239" i="128" s="1"/>
  <c r="BF242" i="128"/>
  <c r="AR242" i="128"/>
  <c r="AQ242" i="128"/>
  <c r="AA242" i="128"/>
  <c r="Z242" i="128"/>
  <c r="V242" i="128"/>
  <c r="U242" i="128"/>
  <c r="T242" i="128"/>
  <c r="S242" i="128"/>
  <c r="R242" i="128"/>
  <c r="M242" i="128"/>
  <c r="J242" i="128" s="1"/>
  <c r="BF374" i="128"/>
  <c r="AR374" i="128"/>
  <c r="AS374" i="128" s="1"/>
  <c r="AT374" i="128" s="1"/>
  <c r="AU374" i="128" s="1"/>
  <c r="AV374" i="128" s="1"/>
  <c r="AQ374" i="128"/>
  <c r="AA374" i="128"/>
  <c r="V374" i="128"/>
  <c r="U374" i="128"/>
  <c r="T374" i="128"/>
  <c r="S374" i="128"/>
  <c r="R374" i="128"/>
  <c r="M374" i="128"/>
  <c r="Z374" i="128" s="1"/>
  <c r="BF138" i="128"/>
  <c r="BF392" i="128" s="1"/>
  <c r="AR138" i="128"/>
  <c r="AQ138" i="128"/>
  <c r="AA138" i="128"/>
  <c r="V138" i="128"/>
  <c r="U138" i="128"/>
  <c r="T138" i="128"/>
  <c r="S138" i="128"/>
  <c r="R138" i="128"/>
  <c r="M138" i="128"/>
  <c r="Z138" i="128" s="1"/>
  <c r="BF206" i="128"/>
  <c r="AR206" i="128"/>
  <c r="AS206" i="128" s="1"/>
  <c r="AQ206" i="128"/>
  <c r="AA206" i="128"/>
  <c r="V206" i="128"/>
  <c r="U206" i="128"/>
  <c r="X206" i="128" s="1"/>
  <c r="T206" i="128"/>
  <c r="S206" i="128"/>
  <c r="R206" i="128"/>
  <c r="M206" i="128"/>
  <c r="Z206" i="128" s="1"/>
  <c r="J206" i="128"/>
  <c r="AO206" i="128" s="1"/>
  <c r="BF47" i="128"/>
  <c r="AR47" i="128"/>
  <c r="AQ47" i="128"/>
  <c r="AA47" i="128"/>
  <c r="V47" i="128"/>
  <c r="U47" i="128"/>
  <c r="T47" i="128"/>
  <c r="S47" i="128"/>
  <c r="R47" i="128"/>
  <c r="M47" i="128"/>
  <c r="Z47" i="128" s="1"/>
  <c r="BF223" i="128"/>
  <c r="AR223" i="128"/>
  <c r="AS223" i="128" s="1"/>
  <c r="AT223" i="128" s="1"/>
  <c r="AU223" i="128" s="1"/>
  <c r="AV223" i="128" s="1"/>
  <c r="AQ223" i="128"/>
  <c r="AA223" i="128"/>
  <c r="V223" i="128"/>
  <c r="U223" i="128"/>
  <c r="X223" i="128" s="1"/>
  <c r="T223" i="128"/>
  <c r="S223" i="128"/>
  <c r="R223" i="128"/>
  <c r="M223" i="128"/>
  <c r="Z223" i="128" s="1"/>
  <c r="BF299" i="128"/>
  <c r="AR299" i="128"/>
  <c r="AQ299" i="128"/>
  <c r="AA299" i="128"/>
  <c r="AA398" i="128" s="1"/>
  <c r="V299" i="128"/>
  <c r="U299" i="128"/>
  <c r="T299" i="128"/>
  <c r="S299" i="128"/>
  <c r="S398" i="128" s="1"/>
  <c r="R299" i="128"/>
  <c r="M299" i="128"/>
  <c r="Z299" i="128" s="1"/>
  <c r="BF232" i="128"/>
  <c r="AR232" i="128"/>
  <c r="AS232" i="128" s="1"/>
  <c r="AQ232" i="128"/>
  <c r="AQ393" i="128" s="1"/>
  <c r="AA232" i="128"/>
  <c r="AA393" i="128" s="1"/>
  <c r="V232" i="128"/>
  <c r="V393" i="128" s="1"/>
  <c r="U232" i="128"/>
  <c r="U393" i="128" s="1"/>
  <c r="T232" i="128"/>
  <c r="S232" i="128"/>
  <c r="R232" i="128"/>
  <c r="R393" i="128" s="1"/>
  <c r="M232" i="128"/>
  <c r="BF74" i="128"/>
  <c r="AR74" i="128"/>
  <c r="AQ74" i="128"/>
  <c r="AA74" i="128"/>
  <c r="V74" i="128"/>
  <c r="U74" i="128"/>
  <c r="T74" i="128"/>
  <c r="S74" i="128"/>
  <c r="R74" i="128"/>
  <c r="M74" i="128"/>
  <c r="Z74" i="128" s="1"/>
  <c r="BF319" i="128"/>
  <c r="AR319" i="128"/>
  <c r="AS319" i="128" s="1"/>
  <c r="AT319" i="128" s="1"/>
  <c r="AU319" i="128" s="1"/>
  <c r="AV319" i="128" s="1"/>
  <c r="AQ319" i="128"/>
  <c r="AA319" i="128"/>
  <c r="V319" i="128"/>
  <c r="U319" i="128"/>
  <c r="T319" i="128"/>
  <c r="S319" i="128"/>
  <c r="R319" i="128"/>
  <c r="M319" i="128"/>
  <c r="Z319" i="128" s="1"/>
  <c r="BF254" i="128"/>
  <c r="AR254" i="128"/>
  <c r="AQ254" i="128"/>
  <c r="AA254" i="128"/>
  <c r="AA392" i="128" s="1"/>
  <c r="V254" i="128"/>
  <c r="U254" i="128"/>
  <c r="T254" i="128"/>
  <c r="S254" i="128"/>
  <c r="R254" i="128"/>
  <c r="M254" i="128"/>
  <c r="Z254" i="128" s="1"/>
  <c r="BF64" i="128"/>
  <c r="AR64" i="128"/>
  <c r="AS64" i="128" s="1"/>
  <c r="AQ64" i="128"/>
  <c r="AA64" i="128"/>
  <c r="Z64" i="128"/>
  <c r="V64" i="128"/>
  <c r="U64" i="128"/>
  <c r="T64" i="128"/>
  <c r="S64" i="128"/>
  <c r="R64" i="128"/>
  <c r="M64" i="128"/>
  <c r="J64" i="128"/>
  <c r="AP64" i="128" s="1"/>
  <c r="BF115" i="128"/>
  <c r="AR115" i="128"/>
  <c r="AQ115" i="128"/>
  <c r="AA115" i="128"/>
  <c r="V115" i="128"/>
  <c r="U115" i="128"/>
  <c r="T115" i="128"/>
  <c r="S115" i="128"/>
  <c r="R115" i="128"/>
  <c r="M115" i="128"/>
  <c r="Z115" i="128" s="1"/>
  <c r="BF129" i="128"/>
  <c r="AR129" i="128"/>
  <c r="AQ129" i="128"/>
  <c r="AA129" i="128"/>
  <c r="V129" i="128"/>
  <c r="U129" i="128"/>
  <c r="W129" i="128" s="1"/>
  <c r="T129" i="128"/>
  <c r="S129" i="128"/>
  <c r="R129" i="128"/>
  <c r="M129" i="128"/>
  <c r="Z129" i="128" s="1"/>
  <c r="BF102" i="128"/>
  <c r="AR102" i="128"/>
  <c r="AQ102" i="128"/>
  <c r="AA102" i="128"/>
  <c r="Z102" i="128"/>
  <c r="V102" i="128"/>
  <c r="U102" i="128"/>
  <c r="T102" i="128"/>
  <c r="S102" i="128"/>
  <c r="R102" i="128"/>
  <c r="M102" i="128"/>
  <c r="J102" i="128" s="1"/>
  <c r="BF32" i="128"/>
  <c r="AR32" i="128"/>
  <c r="AS32" i="128" s="1"/>
  <c r="AT32" i="128" s="1"/>
  <c r="AU32" i="128" s="1"/>
  <c r="AV32" i="128" s="1"/>
  <c r="AQ32" i="128"/>
  <c r="AA32" i="128"/>
  <c r="V32" i="128"/>
  <c r="U32" i="128"/>
  <c r="T32" i="128"/>
  <c r="S32" i="128"/>
  <c r="R32" i="128"/>
  <c r="M32" i="128"/>
  <c r="Z32" i="128" s="1"/>
  <c r="BF132" i="128"/>
  <c r="AR132" i="128"/>
  <c r="AQ132" i="128"/>
  <c r="AA132" i="128"/>
  <c r="V132" i="128"/>
  <c r="U132" i="128"/>
  <c r="T132" i="128"/>
  <c r="S132" i="128"/>
  <c r="R132" i="128"/>
  <c r="M132" i="128"/>
  <c r="BF393" i="128"/>
  <c r="AQ397" i="128"/>
  <c r="BF390" i="128"/>
  <c r="AR390" i="128"/>
  <c r="AQ390" i="128"/>
  <c r="AA390" i="128"/>
  <c r="V390" i="128"/>
  <c r="U390" i="128"/>
  <c r="T390" i="128"/>
  <c r="S390" i="128"/>
  <c r="R390" i="128"/>
  <c r="M390" i="128"/>
  <c r="AQ398" i="128"/>
  <c r="T398" i="128"/>
  <c r="BF399" i="128"/>
  <c r="AR399" i="128"/>
  <c r="AQ399" i="128"/>
  <c r="AA399" i="128"/>
  <c r="V399" i="128"/>
  <c r="U399" i="128"/>
  <c r="T399" i="128"/>
  <c r="S399" i="128"/>
  <c r="R399" i="128"/>
  <c r="M399" i="128"/>
  <c r="AQ395" i="128"/>
  <c r="U395" i="128"/>
  <c r="M395" i="128"/>
  <c r="AR392" i="128"/>
  <c r="R392" i="128"/>
  <c r="BF391" i="128"/>
  <c r="AR391" i="128"/>
  <c r="AQ391" i="128"/>
  <c r="AA391" i="128"/>
  <c r="U391" i="128"/>
  <c r="T391" i="128"/>
  <c r="S391" i="128"/>
  <c r="M391" i="128"/>
  <c r="AA396" i="128"/>
  <c r="BG168" i="127"/>
  <c r="BE168" i="127"/>
  <c r="BC168" i="127"/>
  <c r="BB168" i="127"/>
  <c r="BA168" i="127"/>
  <c r="AZ168" i="127"/>
  <c r="AY168" i="127"/>
  <c r="AN168" i="127"/>
  <c r="AM168" i="127"/>
  <c r="AL168" i="127"/>
  <c r="AK168" i="127"/>
  <c r="AJ168" i="127"/>
  <c r="AI168" i="127"/>
  <c r="AH168" i="127"/>
  <c r="AG168" i="127"/>
  <c r="AF168" i="127"/>
  <c r="AE168" i="127"/>
  <c r="AD168" i="127"/>
  <c r="AC168" i="127"/>
  <c r="O168" i="127"/>
  <c r="K168" i="127"/>
  <c r="I168" i="127"/>
  <c r="E168" i="127"/>
  <c r="B168" i="127"/>
  <c r="BG167" i="127"/>
  <c r="BE167" i="127"/>
  <c r="BC167" i="127"/>
  <c r="BB167" i="127"/>
  <c r="BA167" i="127"/>
  <c r="AZ167" i="127"/>
  <c r="AY167" i="127"/>
  <c r="AN167" i="127"/>
  <c r="AM167" i="127"/>
  <c r="AL167" i="127"/>
  <c r="AK167" i="127"/>
  <c r="AJ167" i="127"/>
  <c r="AI167" i="127"/>
  <c r="AH167" i="127"/>
  <c r="AG167" i="127"/>
  <c r="AF167" i="127"/>
  <c r="AE167" i="127"/>
  <c r="AD167" i="127"/>
  <c r="AC167" i="127"/>
  <c r="O167" i="127"/>
  <c r="K167" i="127"/>
  <c r="I167" i="127"/>
  <c r="E167" i="127"/>
  <c r="B167" i="127"/>
  <c r="BG166" i="127"/>
  <c r="BE166" i="127"/>
  <c r="BC166" i="127"/>
  <c r="BB166" i="127"/>
  <c r="BA166" i="127"/>
  <c r="AZ166" i="127"/>
  <c r="AY166" i="127"/>
  <c r="AN166" i="127"/>
  <c r="AM166" i="127"/>
  <c r="AL166" i="127"/>
  <c r="AK166" i="127"/>
  <c r="AJ166" i="127"/>
  <c r="AI166" i="127"/>
  <c r="AH166" i="127"/>
  <c r="AG166" i="127"/>
  <c r="AF166" i="127"/>
  <c r="AE166" i="127"/>
  <c r="AD166" i="127"/>
  <c r="AC166" i="127"/>
  <c r="O166" i="127"/>
  <c r="K166" i="127"/>
  <c r="I166" i="127"/>
  <c r="E166" i="127"/>
  <c r="B166" i="127"/>
  <c r="BG165" i="127"/>
  <c r="BE165" i="127"/>
  <c r="BC165" i="127"/>
  <c r="BB165" i="127"/>
  <c r="BA165" i="127"/>
  <c r="AZ165" i="127"/>
  <c r="AY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O165" i="127"/>
  <c r="K165" i="127"/>
  <c r="I165" i="127"/>
  <c r="E165" i="127"/>
  <c r="B165" i="127"/>
  <c r="BG164" i="127"/>
  <c r="BE164" i="127"/>
  <c r="BC164" i="127"/>
  <c r="BB164" i="127"/>
  <c r="BA164" i="127"/>
  <c r="AZ164" i="127"/>
  <c r="AY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O164" i="127"/>
  <c r="K164" i="127"/>
  <c r="I164" i="127"/>
  <c r="E164" i="127"/>
  <c r="B164" i="127"/>
  <c r="BG163" i="127"/>
  <c r="BE163" i="127"/>
  <c r="BC163" i="127"/>
  <c r="BB163" i="127"/>
  <c r="BA163" i="127"/>
  <c r="AZ163" i="127"/>
  <c r="AY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O163" i="127"/>
  <c r="K163" i="127"/>
  <c r="I163" i="127"/>
  <c r="E163" i="127"/>
  <c r="B163" i="127"/>
  <c r="BG162" i="127"/>
  <c r="BE162" i="127"/>
  <c r="BC162" i="127"/>
  <c r="BB162" i="127"/>
  <c r="BA162" i="127"/>
  <c r="AZ162" i="127"/>
  <c r="AY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O162" i="127"/>
  <c r="K162" i="127"/>
  <c r="I162" i="127"/>
  <c r="E162" i="127"/>
  <c r="B162" i="127"/>
  <c r="BG161" i="127"/>
  <c r="BE161" i="127"/>
  <c r="BC161" i="127"/>
  <c r="BB161" i="127"/>
  <c r="BA161" i="127"/>
  <c r="AZ161" i="127"/>
  <c r="AY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O161" i="127"/>
  <c r="K161" i="127"/>
  <c r="I161" i="127"/>
  <c r="E161" i="127"/>
  <c r="B161" i="127"/>
  <c r="BG160" i="127"/>
  <c r="BE160" i="127"/>
  <c r="BC160" i="127"/>
  <c r="BB160" i="127"/>
  <c r="BA160" i="127"/>
  <c r="AZ160" i="127"/>
  <c r="AY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O160" i="127"/>
  <c r="K160" i="127"/>
  <c r="I160" i="127"/>
  <c r="E160" i="127"/>
  <c r="B160" i="127"/>
  <c r="BG159" i="127"/>
  <c r="BE159" i="127"/>
  <c r="BC159" i="127"/>
  <c r="BB159" i="127"/>
  <c r="BA159" i="127"/>
  <c r="AZ159" i="127"/>
  <c r="AY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O159" i="127"/>
  <c r="K159" i="127"/>
  <c r="I159" i="127"/>
  <c r="E159" i="127"/>
  <c r="B159" i="127"/>
  <c r="BG158" i="127"/>
  <c r="BE158" i="127"/>
  <c r="BC158" i="127"/>
  <c r="BB158" i="127"/>
  <c r="BA158" i="127"/>
  <c r="AZ158" i="127"/>
  <c r="AY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O158" i="127"/>
  <c r="K158" i="127"/>
  <c r="I158" i="127"/>
  <c r="E158" i="127"/>
  <c r="B158" i="127"/>
  <c r="BG155" i="127"/>
  <c r="BE155" i="127"/>
  <c r="BC155" i="127"/>
  <c r="BB155" i="127"/>
  <c r="BA155" i="127"/>
  <c r="AZ155" i="127"/>
  <c r="AY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O155" i="127"/>
  <c r="K155" i="127"/>
  <c r="I155" i="127"/>
  <c r="E155" i="127"/>
  <c r="B155" i="127"/>
  <c r="BF114" i="127"/>
  <c r="AR114" i="127"/>
  <c r="AQ114" i="127"/>
  <c r="AA114" i="127"/>
  <c r="V114" i="127"/>
  <c r="U114" i="127"/>
  <c r="T114" i="127"/>
  <c r="S114" i="127"/>
  <c r="R114" i="127"/>
  <c r="M114" i="127"/>
  <c r="J114" i="127" s="1"/>
  <c r="BF56" i="127"/>
  <c r="AR56" i="127"/>
  <c r="AS56" i="127" s="1"/>
  <c r="AT56" i="127" s="1"/>
  <c r="AU56" i="127" s="1"/>
  <c r="AV56" i="127" s="1"/>
  <c r="AQ56" i="127"/>
  <c r="AA56" i="127"/>
  <c r="V56" i="127"/>
  <c r="U56" i="127"/>
  <c r="X56" i="127" s="1"/>
  <c r="T56" i="127"/>
  <c r="S56" i="127"/>
  <c r="R56" i="127"/>
  <c r="M56" i="127"/>
  <c r="Z56" i="127" s="1"/>
  <c r="BF29" i="127"/>
  <c r="AR29" i="127"/>
  <c r="AQ29" i="127"/>
  <c r="AA29" i="127"/>
  <c r="V29" i="127"/>
  <c r="U29" i="127"/>
  <c r="T29" i="127"/>
  <c r="S29" i="127"/>
  <c r="R29" i="127"/>
  <c r="M29" i="127"/>
  <c r="J29" i="127" s="1"/>
  <c r="BF101" i="127"/>
  <c r="AR101" i="127"/>
  <c r="AS101" i="127" s="1"/>
  <c r="AT101" i="127" s="1"/>
  <c r="AU101" i="127" s="1"/>
  <c r="AV101" i="127" s="1"/>
  <c r="AQ101" i="127"/>
  <c r="AA101" i="127"/>
  <c r="V101" i="127"/>
  <c r="U101" i="127"/>
  <c r="X101" i="127" s="1"/>
  <c r="T101" i="127"/>
  <c r="S101" i="127"/>
  <c r="R101" i="127"/>
  <c r="M101" i="127"/>
  <c r="Z101" i="127" s="1"/>
  <c r="BF153" i="127"/>
  <c r="AR153" i="127"/>
  <c r="AQ153" i="127"/>
  <c r="AA153" i="127"/>
  <c r="V153" i="127"/>
  <c r="U153" i="127"/>
  <c r="T153" i="127"/>
  <c r="S153" i="127"/>
  <c r="R153" i="127"/>
  <c r="M153" i="127"/>
  <c r="J153" i="127" s="1"/>
  <c r="BF106" i="127"/>
  <c r="AR106" i="127"/>
  <c r="AQ106" i="127"/>
  <c r="AA106" i="127"/>
  <c r="V106" i="127"/>
  <c r="U106" i="127"/>
  <c r="T106" i="127"/>
  <c r="S106" i="127"/>
  <c r="R106" i="127"/>
  <c r="M106" i="127"/>
  <c r="Z106" i="127" s="1"/>
  <c r="BF36" i="127"/>
  <c r="AR36" i="127"/>
  <c r="AQ36" i="127"/>
  <c r="AA36" i="127"/>
  <c r="V36" i="127"/>
  <c r="U36" i="127"/>
  <c r="T36" i="127"/>
  <c r="S36" i="127"/>
  <c r="R36" i="127"/>
  <c r="M36" i="127"/>
  <c r="Z36" i="127" s="1"/>
  <c r="BF123" i="127"/>
  <c r="AR123" i="127"/>
  <c r="AQ123" i="127"/>
  <c r="AA123" i="127"/>
  <c r="V123" i="127"/>
  <c r="U123" i="127"/>
  <c r="T123" i="127"/>
  <c r="S123" i="127"/>
  <c r="R123" i="127"/>
  <c r="M123" i="127"/>
  <c r="Z123" i="127" s="1"/>
  <c r="BF33" i="127"/>
  <c r="AR33" i="127"/>
  <c r="AQ33" i="127"/>
  <c r="AA33" i="127"/>
  <c r="Z33" i="127"/>
  <c r="V33" i="127"/>
  <c r="U33" i="127"/>
  <c r="X33" i="127" s="1"/>
  <c r="T33" i="127"/>
  <c r="S33" i="127"/>
  <c r="R33" i="127"/>
  <c r="M33" i="127"/>
  <c r="J33" i="127" s="1"/>
  <c r="AP33" i="127" s="1"/>
  <c r="BF54" i="127"/>
  <c r="AR54" i="127"/>
  <c r="AQ54" i="127"/>
  <c r="AA54" i="127"/>
  <c r="V54" i="127"/>
  <c r="U54" i="127"/>
  <c r="X54" i="127" s="1"/>
  <c r="T54" i="127"/>
  <c r="S54" i="127"/>
  <c r="R54" i="127"/>
  <c r="M54" i="127"/>
  <c r="Z54" i="127" s="1"/>
  <c r="BF66" i="127"/>
  <c r="AR66" i="127"/>
  <c r="AQ66" i="127"/>
  <c r="AA66" i="127"/>
  <c r="V66" i="127"/>
  <c r="U66" i="127"/>
  <c r="X66" i="127" s="1"/>
  <c r="T66" i="127"/>
  <c r="S66" i="127"/>
  <c r="R66" i="127"/>
  <c r="M66" i="127"/>
  <c r="Z66" i="127" s="1"/>
  <c r="BF149" i="127"/>
  <c r="AR149" i="127"/>
  <c r="AQ149" i="127"/>
  <c r="AA149" i="127"/>
  <c r="V149" i="127"/>
  <c r="U149" i="127"/>
  <c r="T149" i="127"/>
  <c r="S149" i="127"/>
  <c r="R149" i="127"/>
  <c r="M149" i="127"/>
  <c r="Z149" i="127" s="1"/>
  <c r="BF27" i="127"/>
  <c r="AR27" i="127"/>
  <c r="AQ27" i="127"/>
  <c r="AA27" i="127"/>
  <c r="Z27" i="127"/>
  <c r="V27" i="127"/>
  <c r="U27" i="127"/>
  <c r="X27" i="127" s="1"/>
  <c r="T27" i="127"/>
  <c r="S27" i="127"/>
  <c r="R27" i="127"/>
  <c r="M27" i="127"/>
  <c r="J27" i="127" s="1"/>
  <c r="AP27" i="127" s="1"/>
  <c r="BF35" i="127"/>
  <c r="AR35" i="127"/>
  <c r="AQ35" i="127"/>
  <c r="AA35" i="127"/>
  <c r="V35" i="127"/>
  <c r="U35" i="127"/>
  <c r="X35" i="127" s="1"/>
  <c r="T35" i="127"/>
  <c r="S35" i="127"/>
  <c r="R35" i="127"/>
  <c r="M35" i="127"/>
  <c r="Z35" i="127" s="1"/>
  <c r="BF105" i="127"/>
  <c r="AR105" i="127"/>
  <c r="AQ105" i="127"/>
  <c r="AA105" i="127"/>
  <c r="V105" i="127"/>
  <c r="U105" i="127"/>
  <c r="X105" i="127" s="1"/>
  <c r="T105" i="127"/>
  <c r="S105" i="127"/>
  <c r="R105" i="127"/>
  <c r="M105" i="127"/>
  <c r="Z105" i="127" s="1"/>
  <c r="BF61" i="127"/>
  <c r="AR61" i="127"/>
  <c r="AQ61" i="127"/>
  <c r="AA61" i="127"/>
  <c r="V61" i="127"/>
  <c r="U61" i="127"/>
  <c r="X61" i="127" s="1"/>
  <c r="T61" i="127"/>
  <c r="S61" i="127"/>
  <c r="R61" i="127"/>
  <c r="M61" i="127"/>
  <c r="Z61" i="127" s="1"/>
  <c r="BF98" i="127"/>
  <c r="AR98" i="127"/>
  <c r="AQ98" i="127"/>
  <c r="AA98" i="127"/>
  <c r="V98" i="127"/>
  <c r="U98" i="127"/>
  <c r="X98" i="127" s="1"/>
  <c r="T98" i="127"/>
  <c r="S98" i="127"/>
  <c r="R98" i="127"/>
  <c r="M98" i="127"/>
  <c r="Z98" i="127" s="1"/>
  <c r="BF71" i="127"/>
  <c r="AR71" i="127"/>
  <c r="AQ71" i="127"/>
  <c r="AA71" i="127"/>
  <c r="V71" i="127"/>
  <c r="U71" i="127"/>
  <c r="X71" i="127" s="1"/>
  <c r="T71" i="127"/>
  <c r="S71" i="127"/>
  <c r="R71" i="127"/>
  <c r="M71" i="127"/>
  <c r="Z71" i="127" s="1"/>
  <c r="BF116" i="127"/>
  <c r="AR116" i="127"/>
  <c r="AQ116" i="127"/>
  <c r="AA116" i="127"/>
  <c r="Z116" i="127"/>
  <c r="V116" i="127"/>
  <c r="U116" i="127"/>
  <c r="X116" i="127" s="1"/>
  <c r="T116" i="127"/>
  <c r="S116" i="127"/>
  <c r="R116" i="127"/>
  <c r="M116" i="127"/>
  <c r="J116" i="127"/>
  <c r="AP116" i="127" s="1"/>
  <c r="BF40" i="127"/>
  <c r="AR40" i="127"/>
  <c r="AQ40" i="127"/>
  <c r="AA40" i="127"/>
  <c r="V40" i="127"/>
  <c r="U40" i="127"/>
  <c r="X40" i="127" s="1"/>
  <c r="T40" i="127"/>
  <c r="S40" i="127"/>
  <c r="R40" i="127"/>
  <c r="M40" i="127"/>
  <c r="Z40" i="127" s="1"/>
  <c r="BF110" i="127"/>
  <c r="AR110" i="127"/>
  <c r="AQ110" i="127"/>
  <c r="AA110" i="127"/>
  <c r="V110" i="127"/>
  <c r="U110" i="127"/>
  <c r="X110" i="127" s="1"/>
  <c r="T110" i="127"/>
  <c r="S110" i="127"/>
  <c r="R110" i="127"/>
  <c r="M110" i="127"/>
  <c r="Z110" i="127" s="1"/>
  <c r="J110" i="127"/>
  <c r="AP110" i="127" s="1"/>
  <c r="BF78" i="127"/>
  <c r="AR78" i="127"/>
  <c r="AQ78" i="127"/>
  <c r="AA78" i="127"/>
  <c r="V78" i="127"/>
  <c r="U78" i="127"/>
  <c r="X78" i="127" s="1"/>
  <c r="T78" i="127"/>
  <c r="S78" i="127"/>
  <c r="R78" i="127"/>
  <c r="M78" i="127"/>
  <c r="Z78" i="127" s="1"/>
  <c r="BF82" i="127"/>
  <c r="AR82" i="127"/>
  <c r="AQ82" i="127"/>
  <c r="AA82" i="127"/>
  <c r="Z82" i="127"/>
  <c r="V82" i="127"/>
  <c r="U82" i="127"/>
  <c r="X82" i="127" s="1"/>
  <c r="T82" i="127"/>
  <c r="S82" i="127"/>
  <c r="R82" i="127"/>
  <c r="M82" i="127"/>
  <c r="J82" i="127" s="1"/>
  <c r="AP82" i="127" s="1"/>
  <c r="BF97" i="127"/>
  <c r="AR97" i="127"/>
  <c r="AQ97" i="127"/>
  <c r="AA97" i="127"/>
  <c r="Z97" i="127"/>
  <c r="V97" i="127"/>
  <c r="U97" i="127"/>
  <c r="AO97" i="127" s="1"/>
  <c r="T97" i="127"/>
  <c r="S97" i="127"/>
  <c r="R97" i="127"/>
  <c r="M97" i="127"/>
  <c r="J97" i="127" s="1"/>
  <c r="AP97" i="127" s="1"/>
  <c r="BF58" i="127"/>
  <c r="AR58" i="127"/>
  <c r="AQ58" i="127"/>
  <c r="AA58" i="127"/>
  <c r="V58" i="127"/>
  <c r="U58" i="127"/>
  <c r="X58" i="127" s="1"/>
  <c r="T58" i="127"/>
  <c r="S58" i="127"/>
  <c r="R58" i="127"/>
  <c r="M58" i="127"/>
  <c r="Z58" i="127" s="1"/>
  <c r="J58" i="127"/>
  <c r="AP58" i="127" s="1"/>
  <c r="BF57" i="127"/>
  <c r="AR57" i="127"/>
  <c r="AQ57" i="127"/>
  <c r="AA57" i="127"/>
  <c r="V57" i="127"/>
  <c r="U57" i="127"/>
  <c r="T57" i="127"/>
  <c r="S57" i="127"/>
  <c r="R57" i="127"/>
  <c r="M57" i="127"/>
  <c r="Z57" i="127" s="1"/>
  <c r="BF11" i="127"/>
  <c r="AR11" i="127"/>
  <c r="AQ11" i="127"/>
  <c r="AA11" i="127"/>
  <c r="V11" i="127"/>
  <c r="U11" i="127"/>
  <c r="X11" i="127" s="1"/>
  <c r="T11" i="127"/>
  <c r="S11" i="127"/>
  <c r="R11" i="127"/>
  <c r="M11" i="127"/>
  <c r="Z11" i="127" s="1"/>
  <c r="BF95" i="127"/>
  <c r="AR95" i="127"/>
  <c r="AQ95" i="127"/>
  <c r="AA95" i="127"/>
  <c r="V95" i="127"/>
  <c r="U95" i="127"/>
  <c r="T95" i="127"/>
  <c r="S95" i="127"/>
  <c r="R95" i="127"/>
  <c r="M95" i="127"/>
  <c r="Z95" i="127" s="1"/>
  <c r="BF119" i="127"/>
  <c r="AR119" i="127"/>
  <c r="AQ119" i="127"/>
  <c r="AA119" i="127"/>
  <c r="V119" i="127"/>
  <c r="U119" i="127"/>
  <c r="X119" i="127" s="1"/>
  <c r="T119" i="127"/>
  <c r="S119" i="127"/>
  <c r="R119" i="127"/>
  <c r="M119" i="127"/>
  <c r="Z119" i="127" s="1"/>
  <c r="BF26" i="127"/>
  <c r="AR26" i="127"/>
  <c r="AQ26" i="127"/>
  <c r="AA26" i="127"/>
  <c r="V26" i="127"/>
  <c r="U26" i="127"/>
  <c r="T26" i="127"/>
  <c r="S26" i="127"/>
  <c r="R26" i="127"/>
  <c r="M26" i="127"/>
  <c r="Z26" i="127" s="1"/>
  <c r="J26" i="127"/>
  <c r="BF12" i="127"/>
  <c r="AR12" i="127"/>
  <c r="AQ12" i="127"/>
  <c r="AA12" i="127"/>
  <c r="V12" i="127"/>
  <c r="U12" i="127"/>
  <c r="X12" i="127" s="1"/>
  <c r="T12" i="127"/>
  <c r="S12" i="127"/>
  <c r="R12" i="127"/>
  <c r="M12" i="127"/>
  <c r="Z12" i="127" s="1"/>
  <c r="BF19" i="127"/>
  <c r="AR19" i="127"/>
  <c r="AQ19" i="127"/>
  <c r="AA19" i="127"/>
  <c r="V19" i="127"/>
  <c r="U19" i="127"/>
  <c r="T19" i="127"/>
  <c r="S19" i="127"/>
  <c r="R19" i="127"/>
  <c r="M19" i="127"/>
  <c r="Z19" i="127" s="1"/>
  <c r="BF34" i="127"/>
  <c r="AR34" i="127"/>
  <c r="AQ34" i="127"/>
  <c r="AA34" i="127"/>
  <c r="V34" i="127"/>
  <c r="U34" i="127"/>
  <c r="X34" i="127" s="1"/>
  <c r="T34" i="127"/>
  <c r="S34" i="127"/>
  <c r="R34" i="127"/>
  <c r="M34" i="127"/>
  <c r="Z34" i="127" s="1"/>
  <c r="BF28" i="127"/>
  <c r="AR28" i="127"/>
  <c r="AQ28" i="127"/>
  <c r="AA28" i="127"/>
  <c r="V28" i="127"/>
  <c r="U28" i="127"/>
  <c r="T28" i="127"/>
  <c r="S28" i="127"/>
  <c r="R28" i="127"/>
  <c r="M28" i="127"/>
  <c r="Z28" i="127" s="1"/>
  <c r="J28" i="127"/>
  <c r="AP28" i="127" s="1"/>
  <c r="BF113" i="127"/>
  <c r="AR113" i="127"/>
  <c r="AQ113" i="127"/>
  <c r="AA113" i="127"/>
  <c r="Z113" i="127"/>
  <c r="V113" i="127"/>
  <c r="U113" i="127"/>
  <c r="X113" i="127" s="1"/>
  <c r="T113" i="127"/>
  <c r="S113" i="127"/>
  <c r="R113" i="127"/>
  <c r="M113" i="127"/>
  <c r="J113" i="127" s="1"/>
  <c r="AP113" i="127" s="1"/>
  <c r="BF147" i="127"/>
  <c r="AR147" i="127"/>
  <c r="AQ147" i="127"/>
  <c r="AA147" i="127"/>
  <c r="V147" i="127"/>
  <c r="U147" i="127"/>
  <c r="X147" i="127" s="1"/>
  <c r="T147" i="127"/>
  <c r="S147" i="127"/>
  <c r="R147" i="127"/>
  <c r="M147" i="127"/>
  <c r="Z147" i="127" s="1"/>
  <c r="BF30" i="127"/>
  <c r="AR30" i="127"/>
  <c r="AQ30" i="127"/>
  <c r="AA30" i="127"/>
  <c r="V30" i="127"/>
  <c r="U30" i="127"/>
  <c r="X30" i="127" s="1"/>
  <c r="T30" i="127"/>
  <c r="S30" i="127"/>
  <c r="R30" i="127"/>
  <c r="M30" i="127"/>
  <c r="Z30" i="127" s="1"/>
  <c r="BF14" i="127"/>
  <c r="AR14" i="127"/>
  <c r="AQ14" i="127"/>
  <c r="AA14" i="127"/>
  <c r="V14" i="127"/>
  <c r="U14" i="127"/>
  <c r="X14" i="127" s="1"/>
  <c r="T14" i="127"/>
  <c r="S14" i="127"/>
  <c r="R14" i="127"/>
  <c r="M14" i="127"/>
  <c r="Z14" i="127" s="1"/>
  <c r="BF17" i="127"/>
  <c r="AR17" i="127"/>
  <c r="AQ17" i="127"/>
  <c r="AA17" i="127"/>
  <c r="V17" i="127"/>
  <c r="U17" i="127"/>
  <c r="X17" i="127" s="1"/>
  <c r="T17" i="127"/>
  <c r="S17" i="127"/>
  <c r="R17" i="127"/>
  <c r="M17" i="127"/>
  <c r="Z17" i="127" s="1"/>
  <c r="BF80" i="127"/>
  <c r="AR80" i="127"/>
  <c r="AQ80" i="127"/>
  <c r="AA80" i="127"/>
  <c r="V80" i="127"/>
  <c r="U80" i="127"/>
  <c r="X80" i="127" s="1"/>
  <c r="T80" i="127"/>
  <c r="S80" i="127"/>
  <c r="R80" i="127"/>
  <c r="M80" i="127"/>
  <c r="Z80" i="127" s="1"/>
  <c r="BF103" i="127"/>
  <c r="AR103" i="127"/>
  <c r="AQ103" i="127"/>
  <c r="AA103" i="127"/>
  <c r="V103" i="127"/>
  <c r="U103" i="127"/>
  <c r="X103" i="127" s="1"/>
  <c r="T103" i="127"/>
  <c r="S103" i="127"/>
  <c r="R103" i="127"/>
  <c r="M103" i="127"/>
  <c r="Z103" i="127" s="1"/>
  <c r="BF137" i="127"/>
  <c r="AR137" i="127"/>
  <c r="AQ137" i="127"/>
  <c r="AA137" i="127"/>
  <c r="V137" i="127"/>
  <c r="U137" i="127"/>
  <c r="X137" i="127" s="1"/>
  <c r="T137" i="127"/>
  <c r="S137" i="127"/>
  <c r="R137" i="127"/>
  <c r="M137" i="127"/>
  <c r="Z137" i="127" s="1"/>
  <c r="BF117" i="127"/>
  <c r="AR117" i="127"/>
  <c r="AQ117" i="127"/>
  <c r="AA117" i="127"/>
  <c r="V117" i="127"/>
  <c r="U117" i="127"/>
  <c r="X117" i="127" s="1"/>
  <c r="T117" i="127"/>
  <c r="S117" i="127"/>
  <c r="R117" i="127"/>
  <c r="M117" i="127"/>
  <c r="Z117" i="127" s="1"/>
  <c r="BF129" i="127"/>
  <c r="AR129" i="127"/>
  <c r="AQ129" i="127"/>
  <c r="AA129" i="127"/>
  <c r="V129" i="127"/>
  <c r="U129" i="127"/>
  <c r="X129" i="127" s="1"/>
  <c r="T129" i="127"/>
  <c r="S129" i="127"/>
  <c r="R129" i="127"/>
  <c r="M129" i="127"/>
  <c r="Z129" i="127" s="1"/>
  <c r="BF143" i="127"/>
  <c r="AR143" i="127"/>
  <c r="AQ143" i="127"/>
  <c r="AA143" i="127"/>
  <c r="V143" i="127"/>
  <c r="U143" i="127"/>
  <c r="X143" i="127" s="1"/>
  <c r="T143" i="127"/>
  <c r="S143" i="127"/>
  <c r="R143" i="127"/>
  <c r="M143" i="127"/>
  <c r="Z143" i="127" s="1"/>
  <c r="BF15" i="127"/>
  <c r="AR15" i="127"/>
  <c r="AQ15" i="127"/>
  <c r="AA15" i="127"/>
  <c r="V15" i="127"/>
  <c r="U15" i="127"/>
  <c r="X15" i="127" s="1"/>
  <c r="T15" i="127"/>
  <c r="S15" i="127"/>
  <c r="R15" i="127"/>
  <c r="M15" i="127"/>
  <c r="Z15" i="127" s="1"/>
  <c r="BF150" i="127"/>
  <c r="AR150" i="127"/>
  <c r="AQ150" i="127"/>
  <c r="AA150" i="127"/>
  <c r="V150" i="127"/>
  <c r="U150" i="127"/>
  <c r="X150" i="127" s="1"/>
  <c r="T150" i="127"/>
  <c r="S150" i="127"/>
  <c r="R150" i="127"/>
  <c r="M150" i="127"/>
  <c r="Z150" i="127" s="1"/>
  <c r="BF24" i="127"/>
  <c r="AR24" i="127"/>
  <c r="AQ24" i="127"/>
  <c r="AA24" i="127"/>
  <c r="V24" i="127"/>
  <c r="U24" i="127"/>
  <c r="X24" i="127" s="1"/>
  <c r="T24" i="127"/>
  <c r="S24" i="127"/>
  <c r="R24" i="127"/>
  <c r="M24" i="127"/>
  <c r="Z24" i="127" s="1"/>
  <c r="BF151" i="127"/>
  <c r="AR151" i="127"/>
  <c r="AQ151" i="127"/>
  <c r="AA151" i="127"/>
  <c r="V151" i="127"/>
  <c r="U151" i="127"/>
  <c r="X151" i="127" s="1"/>
  <c r="T151" i="127"/>
  <c r="S151" i="127"/>
  <c r="R151" i="127"/>
  <c r="M151" i="127"/>
  <c r="Z151" i="127" s="1"/>
  <c r="BF87" i="127"/>
  <c r="AR87" i="127"/>
  <c r="AQ87" i="127"/>
  <c r="AA87" i="127"/>
  <c r="V87" i="127"/>
  <c r="U87" i="127"/>
  <c r="X87" i="127" s="1"/>
  <c r="T87" i="127"/>
  <c r="S87" i="127"/>
  <c r="R87" i="127"/>
  <c r="M87" i="127"/>
  <c r="Z87" i="127" s="1"/>
  <c r="BF49" i="127"/>
  <c r="AR49" i="127"/>
  <c r="AQ49" i="127"/>
  <c r="AA49" i="127"/>
  <c r="V49" i="127"/>
  <c r="U49" i="127"/>
  <c r="X49" i="127" s="1"/>
  <c r="T49" i="127"/>
  <c r="S49" i="127"/>
  <c r="R49" i="127"/>
  <c r="M49" i="127"/>
  <c r="Z49" i="127" s="1"/>
  <c r="BF59" i="127"/>
  <c r="AR59" i="127"/>
  <c r="AQ59" i="127"/>
  <c r="AA59" i="127"/>
  <c r="X59" i="127"/>
  <c r="V59" i="127"/>
  <c r="U59" i="127"/>
  <c r="T59" i="127"/>
  <c r="S59" i="127"/>
  <c r="R59" i="127"/>
  <c r="M59" i="127"/>
  <c r="Z59" i="127" s="1"/>
  <c r="BF50" i="127"/>
  <c r="AR50" i="127"/>
  <c r="AQ50" i="127"/>
  <c r="AA50" i="127"/>
  <c r="V50" i="127"/>
  <c r="U50" i="127"/>
  <c r="X50" i="127" s="1"/>
  <c r="T50" i="127"/>
  <c r="S50" i="127"/>
  <c r="R50" i="127"/>
  <c r="M50" i="127"/>
  <c r="Z50" i="127" s="1"/>
  <c r="BF85" i="127"/>
  <c r="AR85" i="127"/>
  <c r="AQ85" i="127"/>
  <c r="AA85" i="127"/>
  <c r="V85" i="127"/>
  <c r="U85" i="127"/>
  <c r="X85" i="127" s="1"/>
  <c r="T85" i="127"/>
  <c r="S85" i="127"/>
  <c r="R85" i="127"/>
  <c r="M85" i="127"/>
  <c r="Z85" i="127" s="1"/>
  <c r="BF32" i="127"/>
  <c r="AR32" i="127"/>
  <c r="AQ32" i="127"/>
  <c r="AA32" i="127"/>
  <c r="V32" i="127"/>
  <c r="U32" i="127"/>
  <c r="X32" i="127" s="1"/>
  <c r="T32" i="127"/>
  <c r="S32" i="127"/>
  <c r="R32" i="127"/>
  <c r="M32" i="127"/>
  <c r="Z32" i="127" s="1"/>
  <c r="BF41" i="127"/>
  <c r="AR41" i="127"/>
  <c r="AQ41" i="127"/>
  <c r="AA41" i="127"/>
  <c r="Z41" i="127"/>
  <c r="V41" i="127"/>
  <c r="U41" i="127"/>
  <c r="AO41" i="127" s="1"/>
  <c r="T41" i="127"/>
  <c r="S41" i="127"/>
  <c r="R41" i="127"/>
  <c r="M41" i="127"/>
  <c r="J41" i="127" s="1"/>
  <c r="AP41" i="127" s="1"/>
  <c r="BF65" i="127"/>
  <c r="AR65" i="127"/>
  <c r="AQ65" i="127"/>
  <c r="AA65" i="127"/>
  <c r="V65" i="127"/>
  <c r="U65" i="127"/>
  <c r="X65" i="127" s="1"/>
  <c r="T65" i="127"/>
  <c r="S65" i="127"/>
  <c r="R65" i="127"/>
  <c r="M65" i="127"/>
  <c r="Z65" i="127" s="1"/>
  <c r="BF145" i="127"/>
  <c r="AR145" i="127"/>
  <c r="AQ145" i="127"/>
  <c r="AA145" i="127"/>
  <c r="V145" i="127"/>
  <c r="U145" i="127"/>
  <c r="X145" i="127" s="1"/>
  <c r="T145" i="127"/>
  <c r="S145" i="127"/>
  <c r="R145" i="127"/>
  <c r="M145" i="127"/>
  <c r="Z145" i="127" s="1"/>
  <c r="BF121" i="127"/>
  <c r="AR121" i="127"/>
  <c r="AQ121" i="127"/>
  <c r="AA121" i="127"/>
  <c r="V121" i="127"/>
  <c r="U121" i="127"/>
  <c r="X121" i="127" s="1"/>
  <c r="T121" i="127"/>
  <c r="S121" i="127"/>
  <c r="R121" i="127"/>
  <c r="M121" i="127"/>
  <c r="Z121" i="127" s="1"/>
  <c r="BF73" i="127"/>
  <c r="AR73" i="127"/>
  <c r="AQ73" i="127"/>
  <c r="AA73" i="127"/>
  <c r="V73" i="127"/>
  <c r="U73" i="127"/>
  <c r="T73" i="127"/>
  <c r="S73" i="127"/>
  <c r="R73" i="127"/>
  <c r="M73" i="127"/>
  <c r="Z73" i="127" s="1"/>
  <c r="BF55" i="127"/>
  <c r="AS55" i="127"/>
  <c r="AT55" i="127" s="1"/>
  <c r="AU55" i="127" s="1"/>
  <c r="AV55" i="127" s="1"/>
  <c r="AR55" i="127"/>
  <c r="AQ55" i="127"/>
  <c r="AA55" i="127"/>
  <c r="V55" i="127"/>
  <c r="U55" i="127"/>
  <c r="X55" i="127" s="1"/>
  <c r="T55" i="127"/>
  <c r="S55" i="127"/>
  <c r="R55" i="127"/>
  <c r="M55" i="127"/>
  <c r="Z55" i="127" s="1"/>
  <c r="J55" i="127"/>
  <c r="AP55" i="127" s="1"/>
  <c r="BF60" i="127"/>
  <c r="AR60" i="127"/>
  <c r="AQ60" i="127"/>
  <c r="AA60" i="127"/>
  <c r="Z60" i="127"/>
  <c r="V60" i="127"/>
  <c r="U60" i="127"/>
  <c r="X60" i="127" s="1"/>
  <c r="T60" i="127"/>
  <c r="S60" i="127"/>
  <c r="R60" i="127"/>
  <c r="M60" i="127"/>
  <c r="J60" i="127" s="1"/>
  <c r="AP60" i="127" s="1"/>
  <c r="BF139" i="127"/>
  <c r="AR139" i="127"/>
  <c r="AS139" i="127" s="1"/>
  <c r="AT139" i="127" s="1"/>
  <c r="AU139" i="127" s="1"/>
  <c r="AV139" i="127" s="1"/>
  <c r="AQ139" i="127"/>
  <c r="AA139" i="127"/>
  <c r="Z139" i="127"/>
  <c r="V139" i="127"/>
  <c r="U139" i="127"/>
  <c r="X139" i="127" s="1"/>
  <c r="T139" i="127"/>
  <c r="S139" i="127"/>
  <c r="R139" i="127"/>
  <c r="M139" i="127"/>
  <c r="J139" i="127" s="1"/>
  <c r="AP139" i="127" s="1"/>
  <c r="BF99" i="127"/>
  <c r="AR99" i="127"/>
  <c r="AQ99" i="127"/>
  <c r="AA99" i="127"/>
  <c r="V99" i="127"/>
  <c r="U99" i="127"/>
  <c r="T99" i="127"/>
  <c r="S99" i="127"/>
  <c r="R99" i="127"/>
  <c r="M99" i="127"/>
  <c r="Z99" i="127" s="1"/>
  <c r="BF133" i="127"/>
  <c r="AR133" i="127"/>
  <c r="AQ133" i="127"/>
  <c r="AA133" i="127"/>
  <c r="V133" i="127"/>
  <c r="W133" i="127" s="1"/>
  <c r="U133" i="127"/>
  <c r="T133" i="127"/>
  <c r="S133" i="127"/>
  <c r="R133" i="127"/>
  <c r="M133" i="127"/>
  <c r="Z133" i="127" s="1"/>
  <c r="BF127" i="127"/>
  <c r="AR127" i="127"/>
  <c r="AQ127" i="127"/>
  <c r="AA127" i="127"/>
  <c r="V127" i="127"/>
  <c r="U127" i="127"/>
  <c r="X127" i="127" s="1"/>
  <c r="T127" i="127"/>
  <c r="S127" i="127"/>
  <c r="R127" i="127"/>
  <c r="M127" i="127"/>
  <c r="Z127" i="127" s="1"/>
  <c r="BF141" i="127"/>
  <c r="AR141" i="127"/>
  <c r="AS141" i="127" s="1"/>
  <c r="AT141" i="127" s="1"/>
  <c r="AU141" i="127" s="1"/>
  <c r="AV141" i="127" s="1"/>
  <c r="AQ141" i="127"/>
  <c r="AA141" i="127"/>
  <c r="V141" i="127"/>
  <c r="U141" i="127"/>
  <c r="T141" i="127"/>
  <c r="S141" i="127"/>
  <c r="R141" i="127"/>
  <c r="M141" i="127"/>
  <c r="Z141" i="127" s="1"/>
  <c r="BF45" i="127"/>
  <c r="AR45" i="127"/>
  <c r="AQ45" i="127"/>
  <c r="AA45" i="127"/>
  <c r="V45" i="127"/>
  <c r="U45" i="127"/>
  <c r="T45" i="127"/>
  <c r="S45" i="127"/>
  <c r="R45" i="127"/>
  <c r="M45" i="127"/>
  <c r="J45" i="127" s="1"/>
  <c r="BF88" i="127"/>
  <c r="AR88" i="127"/>
  <c r="AS88" i="127" s="1"/>
  <c r="AT88" i="127" s="1"/>
  <c r="AU88" i="127" s="1"/>
  <c r="AV88" i="127" s="1"/>
  <c r="AQ88" i="127"/>
  <c r="AA88" i="127"/>
  <c r="V88" i="127"/>
  <c r="U88" i="127"/>
  <c r="X88" i="127" s="1"/>
  <c r="T88" i="127"/>
  <c r="S88" i="127"/>
  <c r="R88" i="127"/>
  <c r="M88" i="127"/>
  <c r="Z88" i="127" s="1"/>
  <c r="BF134" i="127"/>
  <c r="AR134" i="127"/>
  <c r="AQ134" i="127"/>
  <c r="AA134" i="127"/>
  <c r="V134" i="127"/>
  <c r="U134" i="127"/>
  <c r="T134" i="127"/>
  <c r="S134" i="127"/>
  <c r="R134" i="127"/>
  <c r="M134" i="127"/>
  <c r="J134" i="127" s="1"/>
  <c r="BF52" i="127"/>
  <c r="AR52" i="127"/>
  <c r="AS52" i="127" s="1"/>
  <c r="AQ52" i="127"/>
  <c r="AA52" i="127"/>
  <c r="Z52" i="127"/>
  <c r="V52" i="127"/>
  <c r="U52" i="127"/>
  <c r="AO52" i="127" s="1"/>
  <c r="T52" i="127"/>
  <c r="S52" i="127"/>
  <c r="R52" i="127"/>
  <c r="M52" i="127"/>
  <c r="J52" i="127" s="1"/>
  <c r="AP52" i="127" s="1"/>
  <c r="BF47" i="127"/>
  <c r="AR47" i="127"/>
  <c r="AQ47" i="127"/>
  <c r="AA47" i="127"/>
  <c r="V47" i="127"/>
  <c r="U47" i="127"/>
  <c r="T47" i="127"/>
  <c r="S47" i="127"/>
  <c r="R47" i="127"/>
  <c r="M47" i="127"/>
  <c r="J47" i="127" s="1"/>
  <c r="BF138" i="127"/>
  <c r="AR138" i="127"/>
  <c r="AS138" i="127" s="1"/>
  <c r="AT138" i="127" s="1"/>
  <c r="AU138" i="127" s="1"/>
  <c r="AV138" i="127" s="1"/>
  <c r="AQ138" i="127"/>
  <c r="AA138" i="127"/>
  <c r="V138" i="127"/>
  <c r="U138" i="127"/>
  <c r="X138" i="127" s="1"/>
  <c r="T138" i="127"/>
  <c r="S138" i="127"/>
  <c r="R138" i="127"/>
  <c r="M138" i="127"/>
  <c r="Z138" i="127" s="1"/>
  <c r="BF142" i="127"/>
  <c r="AR142" i="127"/>
  <c r="AQ142" i="127"/>
  <c r="AA142" i="127"/>
  <c r="V142" i="127"/>
  <c r="U142" i="127"/>
  <c r="T142" i="127"/>
  <c r="S142" i="127"/>
  <c r="R142" i="127"/>
  <c r="M142" i="127"/>
  <c r="J142" i="127" s="1"/>
  <c r="BF25" i="127"/>
  <c r="AR25" i="127"/>
  <c r="AS25" i="127" s="1"/>
  <c r="AQ25" i="127"/>
  <c r="AA25" i="127"/>
  <c r="V25" i="127"/>
  <c r="U25" i="127"/>
  <c r="X25" i="127" s="1"/>
  <c r="T25" i="127"/>
  <c r="S25" i="127"/>
  <c r="R25" i="127"/>
  <c r="M25" i="127"/>
  <c r="Z25" i="127" s="1"/>
  <c r="BF93" i="127"/>
  <c r="AR93" i="127"/>
  <c r="AQ93" i="127"/>
  <c r="AA93" i="127"/>
  <c r="V93" i="127"/>
  <c r="U93" i="127"/>
  <c r="T93" i="127"/>
  <c r="S93" i="127"/>
  <c r="R93" i="127"/>
  <c r="M93" i="127"/>
  <c r="J93" i="127" s="1"/>
  <c r="BF22" i="127"/>
  <c r="AR22" i="127"/>
  <c r="AS22" i="127" s="1"/>
  <c r="AT22" i="127" s="1"/>
  <c r="AU22" i="127" s="1"/>
  <c r="AV22" i="127" s="1"/>
  <c r="AQ22" i="127"/>
  <c r="AA22" i="127"/>
  <c r="V22" i="127"/>
  <c r="U22" i="127"/>
  <c r="X22" i="127" s="1"/>
  <c r="T22" i="127"/>
  <c r="S22" i="127"/>
  <c r="R22" i="127"/>
  <c r="M22" i="127"/>
  <c r="Z22" i="127" s="1"/>
  <c r="BF16" i="127"/>
  <c r="AR16" i="127"/>
  <c r="AQ16" i="127"/>
  <c r="AA16" i="127"/>
  <c r="V16" i="127"/>
  <c r="U16" i="127"/>
  <c r="T16" i="127"/>
  <c r="S16" i="127"/>
  <c r="R16" i="127"/>
  <c r="M16" i="127"/>
  <c r="J16" i="127" s="1"/>
  <c r="BF152" i="127"/>
  <c r="AR152" i="127"/>
  <c r="AS152" i="127" s="1"/>
  <c r="AT152" i="127" s="1"/>
  <c r="AQ152" i="127"/>
  <c r="AA152" i="127"/>
  <c r="V152" i="127"/>
  <c r="U152" i="127"/>
  <c r="W152" i="127" s="1"/>
  <c r="T152" i="127"/>
  <c r="T161" i="127" s="1"/>
  <c r="S152" i="127"/>
  <c r="R152" i="127"/>
  <c r="M152" i="127"/>
  <c r="J152" i="127" s="1"/>
  <c r="AO152" i="127" s="1"/>
  <c r="BF43" i="127"/>
  <c r="AR43" i="127"/>
  <c r="AQ43" i="127"/>
  <c r="AA43" i="127"/>
  <c r="V43" i="127"/>
  <c r="U43" i="127"/>
  <c r="T43" i="127"/>
  <c r="S43" i="127"/>
  <c r="R43" i="127"/>
  <c r="M43" i="127"/>
  <c r="J43" i="127" s="1"/>
  <c r="BF125" i="127"/>
  <c r="AR125" i="127"/>
  <c r="AS125" i="127" s="1"/>
  <c r="AT125" i="127" s="1"/>
  <c r="AU125" i="127" s="1"/>
  <c r="AV125" i="127" s="1"/>
  <c r="AQ125" i="127"/>
  <c r="AA125" i="127"/>
  <c r="V125" i="127"/>
  <c r="U125" i="127"/>
  <c r="X125" i="127" s="1"/>
  <c r="T125" i="127"/>
  <c r="S125" i="127"/>
  <c r="R125" i="127"/>
  <c r="M125" i="127"/>
  <c r="Z125" i="127" s="1"/>
  <c r="BF13" i="127"/>
  <c r="AR13" i="127"/>
  <c r="AQ13" i="127"/>
  <c r="AA13" i="127"/>
  <c r="V13" i="127"/>
  <c r="U13" i="127"/>
  <c r="T13" i="127"/>
  <c r="S13" i="127"/>
  <c r="R13" i="127"/>
  <c r="M13" i="127"/>
  <c r="J13" i="127" s="1"/>
  <c r="BF10" i="127"/>
  <c r="AR10" i="127"/>
  <c r="AS10" i="127" s="1"/>
  <c r="AQ10" i="127"/>
  <c r="AA10" i="127"/>
  <c r="V10" i="127"/>
  <c r="U10" i="127"/>
  <c r="X10" i="127" s="1"/>
  <c r="T10" i="127"/>
  <c r="S10" i="127"/>
  <c r="R10" i="127"/>
  <c r="M10" i="127"/>
  <c r="Z10" i="127" s="1"/>
  <c r="BF104" i="127"/>
  <c r="AR104" i="127"/>
  <c r="AQ104" i="127"/>
  <c r="AA104" i="127"/>
  <c r="V104" i="127"/>
  <c r="U104" i="127"/>
  <c r="T104" i="127"/>
  <c r="S104" i="127"/>
  <c r="R104" i="127"/>
  <c r="M104" i="127"/>
  <c r="J104" i="127" s="1"/>
  <c r="BF44" i="127"/>
  <c r="AR44" i="127"/>
  <c r="AS44" i="127" s="1"/>
  <c r="AT44" i="127" s="1"/>
  <c r="AU44" i="127" s="1"/>
  <c r="AV44" i="127" s="1"/>
  <c r="AQ44" i="127"/>
  <c r="AA44" i="127"/>
  <c r="V44" i="127"/>
  <c r="U44" i="127"/>
  <c r="W44" i="127" s="1"/>
  <c r="T44" i="127"/>
  <c r="S44" i="127"/>
  <c r="R44" i="127"/>
  <c r="M44" i="127"/>
  <c r="Z44" i="127" s="1"/>
  <c r="BF21" i="127"/>
  <c r="AR21" i="127"/>
  <c r="AQ21" i="127"/>
  <c r="AA21" i="127"/>
  <c r="V21" i="127"/>
  <c r="U21" i="127"/>
  <c r="T21" i="127"/>
  <c r="S21" i="127"/>
  <c r="R21" i="127"/>
  <c r="M21" i="127"/>
  <c r="J21" i="127" s="1"/>
  <c r="BF122" i="127"/>
  <c r="AR122" i="127"/>
  <c r="AS122" i="127" s="1"/>
  <c r="AQ122" i="127"/>
  <c r="AA122" i="127"/>
  <c r="V122" i="127"/>
  <c r="U122" i="127"/>
  <c r="W122" i="127" s="1"/>
  <c r="T122" i="127"/>
  <c r="S122" i="127"/>
  <c r="R122" i="127"/>
  <c r="M122" i="127"/>
  <c r="Z122" i="127" s="1"/>
  <c r="BF39" i="127"/>
  <c r="AR39" i="127"/>
  <c r="AQ39" i="127"/>
  <c r="AA39" i="127"/>
  <c r="V39" i="127"/>
  <c r="U39" i="127"/>
  <c r="T39" i="127"/>
  <c r="S39" i="127"/>
  <c r="R39" i="127"/>
  <c r="M39" i="127"/>
  <c r="J39" i="127" s="1"/>
  <c r="BF84" i="127"/>
  <c r="AR84" i="127"/>
  <c r="AS84" i="127" s="1"/>
  <c r="AT84" i="127" s="1"/>
  <c r="AU84" i="127" s="1"/>
  <c r="AV84" i="127" s="1"/>
  <c r="AQ84" i="127"/>
  <c r="AA84" i="127"/>
  <c r="V84" i="127"/>
  <c r="U84" i="127"/>
  <c r="T84" i="127"/>
  <c r="S84" i="127"/>
  <c r="R84" i="127"/>
  <c r="M84" i="127"/>
  <c r="BF42" i="127"/>
  <c r="AR42" i="127"/>
  <c r="AQ42" i="127"/>
  <c r="AA42" i="127"/>
  <c r="V42" i="127"/>
  <c r="U42" i="127"/>
  <c r="T42" i="127"/>
  <c r="S42" i="127"/>
  <c r="R42" i="127"/>
  <c r="M42" i="127"/>
  <c r="J42" i="127" s="1"/>
  <c r="BF111" i="127"/>
  <c r="AR111" i="127"/>
  <c r="AS111" i="127" s="1"/>
  <c r="AQ111" i="127"/>
  <c r="AA111" i="127"/>
  <c r="V111" i="127"/>
  <c r="U111" i="127"/>
  <c r="X111" i="127" s="1"/>
  <c r="T111" i="127"/>
  <c r="S111" i="127"/>
  <c r="R111" i="127"/>
  <c r="M111" i="127"/>
  <c r="Z111" i="127" s="1"/>
  <c r="BF9" i="127"/>
  <c r="BF165" i="127" s="1"/>
  <c r="AR9" i="127"/>
  <c r="AQ9" i="127"/>
  <c r="AQ165" i="127" s="1"/>
  <c r="AA9" i="127"/>
  <c r="AA165" i="127" s="1"/>
  <c r="V9" i="127"/>
  <c r="V165" i="127" s="1"/>
  <c r="U9" i="127"/>
  <c r="T9" i="127"/>
  <c r="S9" i="127"/>
  <c r="S165" i="127" s="1"/>
  <c r="R9" i="127"/>
  <c r="R165" i="127" s="1"/>
  <c r="M9" i="127"/>
  <c r="M165" i="127" s="1"/>
  <c r="BF83" i="127"/>
  <c r="AR83" i="127"/>
  <c r="AS83" i="127" s="1"/>
  <c r="AQ83" i="127"/>
  <c r="AA83" i="127"/>
  <c r="V83" i="127"/>
  <c r="U83" i="127"/>
  <c r="X83" i="127" s="1"/>
  <c r="T83" i="127"/>
  <c r="S83" i="127"/>
  <c r="R83" i="127"/>
  <c r="M83" i="127"/>
  <c r="BF86" i="127"/>
  <c r="AR86" i="127"/>
  <c r="AQ86" i="127"/>
  <c r="AA86" i="127"/>
  <c r="V86" i="127"/>
  <c r="U86" i="127"/>
  <c r="T86" i="127"/>
  <c r="S86" i="127"/>
  <c r="R86" i="127"/>
  <c r="M86" i="127"/>
  <c r="J86" i="127" s="1"/>
  <c r="BF146" i="127"/>
  <c r="AR146" i="127"/>
  <c r="AS146" i="127" s="1"/>
  <c r="AT146" i="127" s="1"/>
  <c r="AU146" i="127" s="1"/>
  <c r="AV146" i="127" s="1"/>
  <c r="AQ146" i="127"/>
  <c r="AA146" i="127"/>
  <c r="Z146" i="127"/>
  <c r="V146" i="127"/>
  <c r="U146" i="127"/>
  <c r="T146" i="127"/>
  <c r="S146" i="127"/>
  <c r="R146" i="127"/>
  <c r="M146" i="127"/>
  <c r="J146" i="127" s="1"/>
  <c r="AP146" i="127" s="1"/>
  <c r="BF115" i="127"/>
  <c r="AR115" i="127"/>
  <c r="AQ115" i="127"/>
  <c r="AA115" i="127"/>
  <c r="V115" i="127"/>
  <c r="U115" i="127"/>
  <c r="T115" i="127"/>
  <c r="S115" i="127"/>
  <c r="R115" i="127"/>
  <c r="M115" i="127"/>
  <c r="J115" i="127" s="1"/>
  <c r="BF140" i="127"/>
  <c r="AR140" i="127"/>
  <c r="AS140" i="127" s="1"/>
  <c r="AQ140" i="127"/>
  <c r="AA140" i="127"/>
  <c r="V140" i="127"/>
  <c r="U140" i="127"/>
  <c r="X140" i="127" s="1"/>
  <c r="T140" i="127"/>
  <c r="S140" i="127"/>
  <c r="R140" i="127"/>
  <c r="M140" i="127"/>
  <c r="Z140" i="127" s="1"/>
  <c r="BF8" i="127"/>
  <c r="AR8" i="127"/>
  <c r="AQ8" i="127"/>
  <c r="AA8" i="127"/>
  <c r="V8" i="127"/>
  <c r="U8" i="127"/>
  <c r="T8" i="127"/>
  <c r="S8" i="127"/>
  <c r="R8" i="127"/>
  <c r="M8" i="127"/>
  <c r="J8" i="127" s="1"/>
  <c r="BF72" i="127"/>
  <c r="AS72" i="127"/>
  <c r="AT72" i="127" s="1"/>
  <c r="AU72" i="127" s="1"/>
  <c r="AV72" i="127" s="1"/>
  <c r="AR72" i="127"/>
  <c r="AQ72" i="127"/>
  <c r="AA72" i="127"/>
  <c r="V72" i="127"/>
  <c r="U72" i="127"/>
  <c r="X72" i="127" s="1"/>
  <c r="T72" i="127"/>
  <c r="S72" i="127"/>
  <c r="R72" i="127"/>
  <c r="M72" i="127"/>
  <c r="Z72" i="127" s="1"/>
  <c r="BF131" i="127"/>
  <c r="BF158" i="127" s="1"/>
  <c r="AR131" i="127"/>
  <c r="AR158" i="127" s="1"/>
  <c r="AQ131" i="127"/>
  <c r="AQ158" i="127" s="1"/>
  <c r="AA131" i="127"/>
  <c r="AA158" i="127" s="1"/>
  <c r="Z131" i="127"/>
  <c r="V131" i="127"/>
  <c r="V158" i="127" s="1"/>
  <c r="U131" i="127"/>
  <c r="U158" i="127" s="1"/>
  <c r="T131" i="127"/>
  <c r="T158" i="127" s="1"/>
  <c r="S131" i="127"/>
  <c r="S158" i="127" s="1"/>
  <c r="R131" i="127"/>
  <c r="R158" i="127" s="1"/>
  <c r="M131" i="127"/>
  <c r="M158" i="127" s="1"/>
  <c r="BF51" i="127"/>
  <c r="AR51" i="127"/>
  <c r="AS51" i="127" s="1"/>
  <c r="AQ51" i="127"/>
  <c r="AA51" i="127"/>
  <c r="V51" i="127"/>
  <c r="U51" i="127"/>
  <c r="X51" i="127" s="1"/>
  <c r="T51" i="127"/>
  <c r="S51" i="127"/>
  <c r="R51" i="127"/>
  <c r="M51" i="127"/>
  <c r="Z51" i="127" s="1"/>
  <c r="BF118" i="127"/>
  <c r="AR118" i="127"/>
  <c r="AQ118" i="127"/>
  <c r="AA118" i="127"/>
  <c r="V118" i="127"/>
  <c r="U118" i="127"/>
  <c r="T118" i="127"/>
  <c r="S118" i="127"/>
  <c r="R118" i="127"/>
  <c r="M118" i="127"/>
  <c r="J118" i="127" s="1"/>
  <c r="BF148" i="127"/>
  <c r="AR148" i="127"/>
  <c r="AS148" i="127" s="1"/>
  <c r="AQ148" i="127"/>
  <c r="AA148" i="127"/>
  <c r="V148" i="127"/>
  <c r="U148" i="127"/>
  <c r="X148" i="127" s="1"/>
  <c r="T148" i="127"/>
  <c r="S148" i="127"/>
  <c r="R148" i="127"/>
  <c r="M148" i="127"/>
  <c r="Z148" i="127" s="1"/>
  <c r="BF126" i="127"/>
  <c r="AR126" i="127"/>
  <c r="AQ126" i="127"/>
  <c r="AA126" i="127"/>
  <c r="V126" i="127"/>
  <c r="U126" i="127"/>
  <c r="T126" i="127"/>
  <c r="S126" i="127"/>
  <c r="R126" i="127"/>
  <c r="M126" i="127"/>
  <c r="J126" i="127" s="1"/>
  <c r="BF100" i="127"/>
  <c r="AR100" i="127"/>
  <c r="AS100" i="127" s="1"/>
  <c r="AT100" i="127" s="1"/>
  <c r="AU100" i="127" s="1"/>
  <c r="AV100" i="127" s="1"/>
  <c r="AQ100" i="127"/>
  <c r="AA100" i="127"/>
  <c r="V100" i="127"/>
  <c r="U100" i="127"/>
  <c r="X100" i="127" s="1"/>
  <c r="T100" i="127"/>
  <c r="S100" i="127"/>
  <c r="R100" i="127"/>
  <c r="M100" i="127"/>
  <c r="Z100" i="127" s="1"/>
  <c r="BF92" i="127"/>
  <c r="AR92" i="127"/>
  <c r="AQ92" i="127"/>
  <c r="AA92" i="127"/>
  <c r="V92" i="127"/>
  <c r="U92" i="127"/>
  <c r="T92" i="127"/>
  <c r="S92" i="127"/>
  <c r="R92" i="127"/>
  <c r="M92" i="127"/>
  <c r="J92" i="127" s="1"/>
  <c r="BF68" i="127"/>
  <c r="AR68" i="127"/>
  <c r="AS68" i="127" s="1"/>
  <c r="AQ68" i="127"/>
  <c r="AA68" i="127"/>
  <c r="V68" i="127"/>
  <c r="U68" i="127"/>
  <c r="X68" i="127" s="1"/>
  <c r="T68" i="127"/>
  <c r="S68" i="127"/>
  <c r="R68" i="127"/>
  <c r="M68" i="127"/>
  <c r="Z68" i="127" s="1"/>
  <c r="BF107" i="127"/>
  <c r="AR107" i="127"/>
  <c r="AQ107" i="127"/>
  <c r="AA107" i="127"/>
  <c r="V107" i="127"/>
  <c r="U107" i="127"/>
  <c r="T107" i="127"/>
  <c r="S107" i="127"/>
  <c r="R107" i="127"/>
  <c r="M107" i="127"/>
  <c r="J107" i="127" s="1"/>
  <c r="BF75" i="127"/>
  <c r="AR75" i="127"/>
  <c r="AS75" i="127" s="1"/>
  <c r="AQ75" i="127"/>
  <c r="AA75" i="127"/>
  <c r="V75" i="127"/>
  <c r="U75" i="127"/>
  <c r="T75" i="127"/>
  <c r="S75" i="127"/>
  <c r="R75" i="127"/>
  <c r="M75" i="127"/>
  <c r="Z75" i="127" s="1"/>
  <c r="BF20" i="127"/>
  <c r="AR20" i="127"/>
  <c r="AQ20" i="127"/>
  <c r="AA20" i="127"/>
  <c r="V20" i="127"/>
  <c r="U20" i="127"/>
  <c r="T20" i="127"/>
  <c r="S20" i="127"/>
  <c r="R20" i="127"/>
  <c r="M20" i="127"/>
  <c r="J20" i="127" s="1"/>
  <c r="BF135" i="127"/>
  <c r="AR135" i="127"/>
  <c r="AS135" i="127" s="1"/>
  <c r="AQ135" i="127"/>
  <c r="AA135" i="127"/>
  <c r="V135" i="127"/>
  <c r="U135" i="127"/>
  <c r="X135" i="127" s="1"/>
  <c r="T135" i="127"/>
  <c r="S135" i="127"/>
  <c r="R135" i="127"/>
  <c r="M135" i="127"/>
  <c r="Z135" i="127" s="1"/>
  <c r="BF112" i="127"/>
  <c r="AR112" i="127"/>
  <c r="AQ112" i="127"/>
  <c r="AA112" i="127"/>
  <c r="V112" i="127"/>
  <c r="U112" i="127"/>
  <c r="T112" i="127"/>
  <c r="S112" i="127"/>
  <c r="R112" i="127"/>
  <c r="M112" i="127"/>
  <c r="J112" i="127" s="1"/>
  <c r="BF79" i="127"/>
  <c r="AR79" i="127"/>
  <c r="AS79" i="127" s="1"/>
  <c r="AQ79" i="127"/>
  <c r="AA79" i="127"/>
  <c r="V79" i="127"/>
  <c r="U79" i="127"/>
  <c r="X79" i="127" s="1"/>
  <c r="T79" i="127"/>
  <c r="S79" i="127"/>
  <c r="R79" i="127"/>
  <c r="M79" i="127"/>
  <c r="Z79" i="127" s="1"/>
  <c r="BF91" i="127"/>
  <c r="AR91" i="127"/>
  <c r="AQ91" i="127"/>
  <c r="AA91" i="127"/>
  <c r="V91" i="127"/>
  <c r="U91" i="127"/>
  <c r="T91" i="127"/>
  <c r="S91" i="127"/>
  <c r="R91" i="127"/>
  <c r="M91" i="127"/>
  <c r="J91" i="127" s="1"/>
  <c r="BF69" i="127"/>
  <c r="AR69" i="127"/>
  <c r="AS69" i="127" s="1"/>
  <c r="AT69" i="127" s="1"/>
  <c r="AU69" i="127" s="1"/>
  <c r="AV69" i="127" s="1"/>
  <c r="AQ69" i="127"/>
  <c r="AA69" i="127"/>
  <c r="V69" i="127"/>
  <c r="U69" i="127"/>
  <c r="X69" i="127" s="1"/>
  <c r="T69" i="127"/>
  <c r="S69" i="127"/>
  <c r="R69" i="127"/>
  <c r="M69" i="127"/>
  <c r="Z69" i="127" s="1"/>
  <c r="BF23" i="127"/>
  <c r="AR23" i="127"/>
  <c r="AQ23" i="127"/>
  <c r="AA23" i="127"/>
  <c r="V23" i="127"/>
  <c r="U23" i="127"/>
  <c r="T23" i="127"/>
  <c r="S23" i="127"/>
  <c r="R23" i="127"/>
  <c r="M23" i="127"/>
  <c r="J23" i="127" s="1"/>
  <c r="BF144" i="127"/>
  <c r="AR144" i="127"/>
  <c r="AS144" i="127" s="1"/>
  <c r="AQ144" i="127"/>
  <c r="AA144" i="127"/>
  <c r="V144" i="127"/>
  <c r="U144" i="127"/>
  <c r="X144" i="127" s="1"/>
  <c r="T144" i="127"/>
  <c r="S144" i="127"/>
  <c r="R144" i="127"/>
  <c r="M144" i="127"/>
  <c r="Z144" i="127" s="1"/>
  <c r="BF130" i="127"/>
  <c r="AR130" i="127"/>
  <c r="AQ130" i="127"/>
  <c r="AA130" i="127"/>
  <c r="V130" i="127"/>
  <c r="U130" i="127"/>
  <c r="T130" i="127"/>
  <c r="S130" i="127"/>
  <c r="R130" i="127"/>
  <c r="M130" i="127"/>
  <c r="J130" i="127" s="1"/>
  <c r="BF96" i="127"/>
  <c r="AR96" i="127"/>
  <c r="AS96" i="127" s="1"/>
  <c r="AQ96" i="127"/>
  <c r="AA96" i="127"/>
  <c r="V96" i="127"/>
  <c r="U96" i="127"/>
  <c r="X96" i="127" s="1"/>
  <c r="T96" i="127"/>
  <c r="S96" i="127"/>
  <c r="R96" i="127"/>
  <c r="M96" i="127"/>
  <c r="Z96" i="127" s="1"/>
  <c r="BF90" i="127"/>
  <c r="AR90" i="127"/>
  <c r="AQ90" i="127"/>
  <c r="AA90" i="127"/>
  <c r="V90" i="127"/>
  <c r="U90" i="127"/>
  <c r="T90" i="127"/>
  <c r="S90" i="127"/>
  <c r="R90" i="127"/>
  <c r="M90" i="127"/>
  <c r="J90" i="127" s="1"/>
  <c r="BF64" i="127"/>
  <c r="AR64" i="127"/>
  <c r="AQ64" i="127"/>
  <c r="AA64" i="127"/>
  <c r="V64" i="127"/>
  <c r="U64" i="127"/>
  <c r="X64" i="127" s="1"/>
  <c r="T64" i="127"/>
  <c r="S64" i="127"/>
  <c r="R64" i="127"/>
  <c r="M64" i="127"/>
  <c r="Z64" i="127" s="1"/>
  <c r="BF31" i="127"/>
  <c r="AR31" i="127"/>
  <c r="AQ31" i="127"/>
  <c r="AA31" i="127"/>
  <c r="V31" i="127"/>
  <c r="U31" i="127"/>
  <c r="T31" i="127"/>
  <c r="S31" i="127"/>
  <c r="R31" i="127"/>
  <c r="M31" i="127"/>
  <c r="Z31" i="127" s="1"/>
  <c r="BF120" i="127"/>
  <c r="AR120" i="127"/>
  <c r="AQ120" i="127"/>
  <c r="AQ166" i="127" s="1"/>
  <c r="AA120" i="127"/>
  <c r="V120" i="127"/>
  <c r="U120" i="127"/>
  <c r="U166" i="127" s="1"/>
  <c r="T120" i="127"/>
  <c r="S120" i="127"/>
  <c r="R120" i="127"/>
  <c r="M120" i="127"/>
  <c r="M166" i="127" s="1"/>
  <c r="BF63" i="127"/>
  <c r="BF167" i="127" s="1"/>
  <c r="AR63" i="127"/>
  <c r="AQ63" i="127"/>
  <c r="AQ167" i="127" s="1"/>
  <c r="AA63" i="127"/>
  <c r="AA167" i="127" s="1"/>
  <c r="V63" i="127"/>
  <c r="V167" i="127" s="1"/>
  <c r="U63" i="127"/>
  <c r="T63" i="127"/>
  <c r="S63" i="127"/>
  <c r="S167" i="127" s="1"/>
  <c r="R63" i="127"/>
  <c r="R167" i="127" s="1"/>
  <c r="M63" i="127"/>
  <c r="M167" i="127" s="1"/>
  <c r="BF128" i="127"/>
  <c r="AR128" i="127"/>
  <c r="AQ128" i="127"/>
  <c r="AA128" i="127"/>
  <c r="V128" i="127"/>
  <c r="U128" i="127"/>
  <c r="X128" i="127" s="1"/>
  <c r="T128" i="127"/>
  <c r="S128" i="127"/>
  <c r="R128" i="127"/>
  <c r="M128" i="127"/>
  <c r="Z128" i="127" s="1"/>
  <c r="BF132" i="127"/>
  <c r="AR132" i="127"/>
  <c r="AQ132" i="127"/>
  <c r="AA132" i="127"/>
  <c r="V132" i="127"/>
  <c r="U132" i="127"/>
  <c r="T132" i="127"/>
  <c r="S132" i="127"/>
  <c r="R132" i="127"/>
  <c r="M132" i="127"/>
  <c r="Z132" i="127" s="1"/>
  <c r="BF124" i="127"/>
  <c r="AR124" i="127"/>
  <c r="AQ124" i="127"/>
  <c r="AA124" i="127"/>
  <c r="V124" i="127"/>
  <c r="U124" i="127"/>
  <c r="X124" i="127" s="1"/>
  <c r="T124" i="127"/>
  <c r="S124" i="127"/>
  <c r="R124" i="127"/>
  <c r="M124" i="127"/>
  <c r="Z124" i="127" s="1"/>
  <c r="BF46" i="127"/>
  <c r="AR46" i="127"/>
  <c r="AQ46" i="127"/>
  <c r="AA46" i="127"/>
  <c r="Z46" i="127"/>
  <c r="V46" i="127"/>
  <c r="U46" i="127"/>
  <c r="T46" i="127"/>
  <c r="S46" i="127"/>
  <c r="R46" i="127"/>
  <c r="M46" i="127"/>
  <c r="J46" i="127" s="1"/>
  <c r="AP46" i="127" s="1"/>
  <c r="BF7" i="127"/>
  <c r="AR7" i="127"/>
  <c r="AQ7" i="127"/>
  <c r="AA7" i="127"/>
  <c r="V7" i="127"/>
  <c r="U7" i="127"/>
  <c r="X7" i="127" s="1"/>
  <c r="T7" i="127"/>
  <c r="S7" i="127"/>
  <c r="R7" i="127"/>
  <c r="M7" i="127"/>
  <c r="Z7" i="127" s="1"/>
  <c r="BF136" i="127"/>
  <c r="AR136" i="127"/>
  <c r="AQ136" i="127"/>
  <c r="AA136" i="127"/>
  <c r="V136" i="127"/>
  <c r="U136" i="127"/>
  <c r="T136" i="127"/>
  <c r="S136" i="127"/>
  <c r="R136" i="127"/>
  <c r="M136" i="127"/>
  <c r="Z136" i="127" s="1"/>
  <c r="BF70" i="127"/>
  <c r="AR70" i="127"/>
  <c r="AQ70" i="127"/>
  <c r="AA70" i="127"/>
  <c r="V70" i="127"/>
  <c r="U70" i="127"/>
  <c r="X70" i="127" s="1"/>
  <c r="T70" i="127"/>
  <c r="S70" i="127"/>
  <c r="R70" i="127"/>
  <c r="M70" i="127"/>
  <c r="Z70" i="127" s="1"/>
  <c r="BF94" i="127"/>
  <c r="AR94" i="127"/>
  <c r="AQ94" i="127"/>
  <c r="AA94" i="127"/>
  <c r="V94" i="127"/>
  <c r="U94" i="127"/>
  <c r="T94" i="127"/>
  <c r="S94" i="127"/>
  <c r="R94" i="127"/>
  <c r="M94" i="127"/>
  <c r="Z94" i="127" s="1"/>
  <c r="BF38" i="127"/>
  <c r="AR38" i="127"/>
  <c r="AQ38" i="127"/>
  <c r="AA38" i="127"/>
  <c r="V38" i="127"/>
  <c r="U38" i="127"/>
  <c r="X38" i="127" s="1"/>
  <c r="T38" i="127"/>
  <c r="S38" i="127"/>
  <c r="R38" i="127"/>
  <c r="M38" i="127"/>
  <c r="Z38" i="127" s="1"/>
  <c r="J38" i="127"/>
  <c r="BF62" i="127"/>
  <c r="AR62" i="127"/>
  <c r="AQ62" i="127"/>
  <c r="AA62" i="127"/>
  <c r="Z62" i="127"/>
  <c r="V62" i="127"/>
  <c r="U62" i="127"/>
  <c r="T62" i="127"/>
  <c r="S62" i="127"/>
  <c r="R62" i="127"/>
  <c r="M62" i="127"/>
  <c r="J62" i="127" s="1"/>
  <c r="BF77" i="127"/>
  <c r="AR77" i="127"/>
  <c r="AQ77" i="127"/>
  <c r="AA77" i="127"/>
  <c r="V77" i="127"/>
  <c r="U77" i="127"/>
  <c r="X77" i="127" s="1"/>
  <c r="T77" i="127"/>
  <c r="S77" i="127"/>
  <c r="R77" i="127"/>
  <c r="M77" i="127"/>
  <c r="Z77" i="127" s="1"/>
  <c r="BF81" i="127"/>
  <c r="AR81" i="127"/>
  <c r="AQ81" i="127"/>
  <c r="AA81" i="127"/>
  <c r="V81" i="127"/>
  <c r="U81" i="127"/>
  <c r="X81" i="127" s="1"/>
  <c r="T81" i="127"/>
  <c r="S81" i="127"/>
  <c r="R81" i="127"/>
  <c r="M81" i="127"/>
  <c r="Z81" i="127" s="1"/>
  <c r="BF74" i="127"/>
  <c r="BF163" i="127" s="1"/>
  <c r="AR74" i="127"/>
  <c r="AQ74" i="127"/>
  <c r="AQ163" i="127" s="1"/>
  <c r="AA74" i="127"/>
  <c r="AA163" i="127" s="1"/>
  <c r="V74" i="127"/>
  <c r="U74" i="127"/>
  <c r="T74" i="127"/>
  <c r="T163" i="127" s="1"/>
  <c r="S74" i="127"/>
  <c r="S163" i="127" s="1"/>
  <c r="R74" i="127"/>
  <c r="R163" i="127" s="1"/>
  <c r="M74" i="127"/>
  <c r="M163" i="127" s="1"/>
  <c r="BF76" i="127"/>
  <c r="AR76" i="127"/>
  <c r="AQ76" i="127"/>
  <c r="AA76" i="127"/>
  <c r="V76" i="127"/>
  <c r="U76" i="127"/>
  <c r="X76" i="127" s="1"/>
  <c r="T76" i="127"/>
  <c r="S76" i="127"/>
  <c r="R76" i="127"/>
  <c r="M76" i="127"/>
  <c r="Z76" i="127" s="1"/>
  <c r="BF37" i="127"/>
  <c r="AR37" i="127"/>
  <c r="AQ37" i="127"/>
  <c r="AA37" i="127"/>
  <c r="AA162" i="127" s="1"/>
  <c r="Z37" i="127"/>
  <c r="V37" i="127"/>
  <c r="U37" i="127"/>
  <c r="X37" i="127" s="1"/>
  <c r="T37" i="127"/>
  <c r="T162" i="127" s="1"/>
  <c r="S37" i="127"/>
  <c r="R37" i="127"/>
  <c r="R162" i="127" s="1"/>
  <c r="M37" i="127"/>
  <c r="J37" i="127" s="1"/>
  <c r="BF89" i="127"/>
  <c r="AR89" i="127"/>
  <c r="AQ89" i="127"/>
  <c r="AA89" i="127"/>
  <c r="V89" i="127"/>
  <c r="U89" i="127"/>
  <c r="X89" i="127" s="1"/>
  <c r="T89" i="127"/>
  <c r="S89" i="127"/>
  <c r="R89" i="127"/>
  <c r="M89" i="127"/>
  <c r="Z89" i="127" s="1"/>
  <c r="BF53" i="127"/>
  <c r="AR53" i="127"/>
  <c r="AQ53" i="127"/>
  <c r="AA53" i="127"/>
  <c r="V53" i="127"/>
  <c r="U53" i="127"/>
  <c r="X53" i="127" s="1"/>
  <c r="T53" i="127"/>
  <c r="S53" i="127"/>
  <c r="R53" i="127"/>
  <c r="M53" i="127"/>
  <c r="Z53" i="127" s="1"/>
  <c r="BF109" i="127"/>
  <c r="AR109" i="127"/>
  <c r="AQ109" i="127"/>
  <c r="AA109" i="127"/>
  <c r="V109" i="127"/>
  <c r="U109" i="127"/>
  <c r="X109" i="127" s="1"/>
  <c r="T109" i="127"/>
  <c r="S109" i="127"/>
  <c r="R109" i="127"/>
  <c r="M109" i="127"/>
  <c r="Z109" i="127" s="1"/>
  <c r="BF108" i="127"/>
  <c r="AR108" i="127"/>
  <c r="AQ108" i="127"/>
  <c r="AA108" i="127"/>
  <c r="AA160" i="127" s="1"/>
  <c r="V108" i="127"/>
  <c r="U108" i="127"/>
  <c r="X108" i="127" s="1"/>
  <c r="T108" i="127"/>
  <c r="T160" i="127" s="1"/>
  <c r="S108" i="127"/>
  <c r="R108" i="127"/>
  <c r="R160" i="127" s="1"/>
  <c r="M108" i="127"/>
  <c r="J108" i="127" s="1"/>
  <c r="BF67" i="127"/>
  <c r="BF159" i="127" s="1"/>
  <c r="AR67" i="127"/>
  <c r="AQ67" i="127"/>
  <c r="AQ159" i="127" s="1"/>
  <c r="AA67" i="127"/>
  <c r="AA159" i="127" s="1"/>
  <c r="V67" i="127"/>
  <c r="V159" i="127" s="1"/>
  <c r="U67" i="127"/>
  <c r="T67" i="127"/>
  <c r="S67" i="127"/>
  <c r="S159" i="127" s="1"/>
  <c r="R67" i="127"/>
  <c r="R159" i="127" s="1"/>
  <c r="M67" i="127"/>
  <c r="M159" i="127" s="1"/>
  <c r="BF102" i="127"/>
  <c r="AR102" i="127"/>
  <c r="AQ102" i="127"/>
  <c r="AA102" i="127"/>
  <c r="V102" i="127"/>
  <c r="U102" i="127"/>
  <c r="X102" i="127" s="1"/>
  <c r="T102" i="127"/>
  <c r="S102" i="127"/>
  <c r="R102" i="127"/>
  <c r="M102" i="127"/>
  <c r="Z102" i="127" s="1"/>
  <c r="BF48" i="127"/>
  <c r="BF164" i="127" s="1"/>
  <c r="AR48" i="127"/>
  <c r="AQ48" i="127"/>
  <c r="AQ164" i="127" s="1"/>
  <c r="AA48" i="127"/>
  <c r="AA164" i="127" s="1"/>
  <c r="V48" i="127"/>
  <c r="V164" i="127" s="1"/>
  <c r="U48" i="127"/>
  <c r="T48" i="127"/>
  <c r="S48" i="127"/>
  <c r="R48" i="127"/>
  <c r="R164" i="127" s="1"/>
  <c r="M48" i="127"/>
  <c r="M164" i="127" s="1"/>
  <c r="BF18" i="127"/>
  <c r="AR18" i="127"/>
  <c r="AQ18" i="127"/>
  <c r="AA18" i="127"/>
  <c r="V18" i="127"/>
  <c r="U18" i="127"/>
  <c r="X18" i="127" s="1"/>
  <c r="T18" i="127"/>
  <c r="S18" i="127"/>
  <c r="R18" i="127"/>
  <c r="M18" i="127"/>
  <c r="J18" i="127" s="1"/>
  <c r="AP75" i="128" l="1"/>
  <c r="AP278" i="128"/>
  <c r="AP160" i="129"/>
  <c r="AP88" i="129"/>
  <c r="W172" i="129"/>
  <c r="W53" i="129"/>
  <c r="W70" i="127"/>
  <c r="W50" i="127"/>
  <c r="W315" i="128"/>
  <c r="W34" i="128"/>
  <c r="W38" i="127"/>
  <c r="T164" i="127"/>
  <c r="T159" i="127"/>
  <c r="V160" i="127"/>
  <c r="V162" i="127"/>
  <c r="AR162" i="127"/>
  <c r="U163" i="127"/>
  <c r="AR163" i="127"/>
  <c r="T167" i="127"/>
  <c r="W135" i="127"/>
  <c r="W100" i="127"/>
  <c r="T165" i="127"/>
  <c r="W151" i="127"/>
  <c r="W143" i="127"/>
  <c r="AP26" i="127"/>
  <c r="W110" i="127"/>
  <c r="U392" i="128"/>
  <c r="W75" i="128"/>
  <c r="W384" i="128"/>
  <c r="W377" i="128"/>
  <c r="T199" i="129"/>
  <c r="W15" i="129"/>
  <c r="W109" i="129"/>
  <c r="W156" i="129"/>
  <c r="T194" i="129"/>
  <c r="W149" i="129"/>
  <c r="AP126" i="129"/>
  <c r="AP62" i="127"/>
  <c r="AP18" i="127"/>
  <c r="AR160" i="127"/>
  <c r="U164" i="127"/>
  <c r="AR164" i="127"/>
  <c r="U159" i="127"/>
  <c r="AR159" i="127"/>
  <c r="S160" i="127"/>
  <c r="S162" i="127"/>
  <c r="V163" i="127"/>
  <c r="AP38" i="127"/>
  <c r="U167" i="127"/>
  <c r="AR167" i="127"/>
  <c r="S166" i="127"/>
  <c r="U165" i="127"/>
  <c r="AR165" i="127"/>
  <c r="W22" i="127"/>
  <c r="W58" i="127"/>
  <c r="W116" i="127"/>
  <c r="S395" i="128"/>
  <c r="AO361" i="128"/>
  <c r="W13" i="128"/>
  <c r="W80" i="128"/>
  <c r="W18" i="128"/>
  <c r="AP375" i="128"/>
  <c r="W126" i="128"/>
  <c r="W112" i="128"/>
  <c r="W182" i="128"/>
  <c r="W379" i="128"/>
  <c r="W180" i="128"/>
  <c r="T200" i="129"/>
  <c r="W145" i="129"/>
  <c r="V197" i="129"/>
  <c r="AR197" i="129"/>
  <c r="J121" i="129"/>
  <c r="AP121" i="129" s="1"/>
  <c r="R202" i="129"/>
  <c r="V202" i="129"/>
  <c r="R199" i="129"/>
  <c r="W162" i="129"/>
  <c r="W186" i="129"/>
  <c r="X182" i="129"/>
  <c r="AO105" i="129"/>
  <c r="J157" i="129"/>
  <c r="AP157" i="129" s="1"/>
  <c r="J31" i="129"/>
  <c r="AP31" i="129" s="1"/>
  <c r="W99" i="129"/>
  <c r="X54" i="129"/>
  <c r="X114" i="129"/>
  <c r="BF197" i="129"/>
  <c r="J129" i="129"/>
  <c r="AP129" i="129" s="1"/>
  <c r="S199" i="129"/>
  <c r="J54" i="129"/>
  <c r="W110" i="129"/>
  <c r="W137" i="129"/>
  <c r="W13" i="129"/>
  <c r="J114" i="129"/>
  <c r="AO114" i="129" s="1"/>
  <c r="AS147" i="129"/>
  <c r="AT147" i="129" s="1"/>
  <c r="AU147" i="129" s="1"/>
  <c r="AV147" i="129" s="1"/>
  <c r="W146" i="129"/>
  <c r="J170" i="129"/>
  <c r="AP170" i="129" s="1"/>
  <c r="J175" i="129"/>
  <c r="AP175" i="129" s="1"/>
  <c r="AR199" i="129"/>
  <c r="W124" i="129"/>
  <c r="J39" i="129"/>
  <c r="AP39" i="129" s="1"/>
  <c r="J10" i="129"/>
  <c r="AP10" i="129" s="1"/>
  <c r="J113" i="129"/>
  <c r="AP113" i="129" s="1"/>
  <c r="J36" i="129"/>
  <c r="AP36" i="129" s="1"/>
  <c r="W75" i="129"/>
  <c r="J87" i="129"/>
  <c r="AP87" i="129" s="1"/>
  <c r="J38" i="129"/>
  <c r="AP38" i="129" s="1"/>
  <c r="J18" i="129"/>
  <c r="AP18" i="129" s="1"/>
  <c r="J112" i="129"/>
  <c r="AP112" i="129" s="1"/>
  <c r="J98" i="129"/>
  <c r="AP98" i="129" s="1"/>
  <c r="J183" i="129"/>
  <c r="AP183" i="129" s="1"/>
  <c r="W32" i="129"/>
  <c r="W50" i="129"/>
  <c r="X110" i="129"/>
  <c r="Z161" i="129"/>
  <c r="T197" i="129"/>
  <c r="BF202" i="129"/>
  <c r="J102" i="129"/>
  <c r="AP102" i="129" s="1"/>
  <c r="J73" i="129"/>
  <c r="AP73" i="129" s="1"/>
  <c r="J23" i="129"/>
  <c r="AP23" i="129" s="1"/>
  <c r="J35" i="129"/>
  <c r="AP35" i="129" s="1"/>
  <c r="J19" i="129"/>
  <c r="AP19" i="129" s="1"/>
  <c r="J180" i="129"/>
  <c r="J7" i="129"/>
  <c r="AP7" i="129" s="1"/>
  <c r="W117" i="129"/>
  <c r="J96" i="129"/>
  <c r="AP96" i="129" s="1"/>
  <c r="J103" i="129"/>
  <c r="J25" i="129"/>
  <c r="AP25" i="129" s="1"/>
  <c r="J134" i="129"/>
  <c r="AP134" i="129" s="1"/>
  <c r="J143" i="129"/>
  <c r="AP143" i="129" s="1"/>
  <c r="J70" i="129"/>
  <c r="AP70" i="129" s="1"/>
  <c r="J140" i="129"/>
  <c r="AP140" i="129" s="1"/>
  <c r="J8" i="129"/>
  <c r="AP8" i="129" s="1"/>
  <c r="U202" i="129"/>
  <c r="W9" i="129"/>
  <c r="W65" i="129"/>
  <c r="AO8" i="129"/>
  <c r="X47" i="129"/>
  <c r="J66" i="129"/>
  <c r="AP66" i="129" s="1"/>
  <c r="W171" i="129"/>
  <c r="J78" i="129"/>
  <c r="AP78" i="129" s="1"/>
  <c r="J162" i="129"/>
  <c r="AP162" i="129" s="1"/>
  <c r="J64" i="129"/>
  <c r="AP64" i="129" s="1"/>
  <c r="J124" i="129"/>
  <c r="AP124" i="129" s="1"/>
  <c r="J84" i="129"/>
  <c r="AP84" i="129" s="1"/>
  <c r="J186" i="129"/>
  <c r="AP186" i="129" s="1"/>
  <c r="X105" i="129"/>
  <c r="W12" i="129"/>
  <c r="W19" i="129"/>
  <c r="W56" i="129"/>
  <c r="W96" i="129"/>
  <c r="AO157" i="129"/>
  <c r="J167" i="129"/>
  <c r="J83" i="129"/>
  <c r="AP83" i="129" s="1"/>
  <c r="J92" i="129"/>
  <c r="AP92" i="129" s="1"/>
  <c r="J155" i="129"/>
  <c r="AP155" i="129" s="1"/>
  <c r="J59" i="129"/>
  <c r="AP59" i="129" s="1"/>
  <c r="J85" i="129"/>
  <c r="AP85" i="129" s="1"/>
  <c r="Z163" i="129"/>
  <c r="X99" i="129"/>
  <c r="J76" i="129"/>
  <c r="AP76" i="129" s="1"/>
  <c r="Z123" i="129"/>
  <c r="X75" i="129"/>
  <c r="J100" i="129"/>
  <c r="AP100" i="129" s="1"/>
  <c r="J110" i="129"/>
  <c r="X135" i="129"/>
  <c r="AP13" i="129"/>
  <c r="J119" i="129"/>
  <c r="AP119" i="129" s="1"/>
  <c r="J47" i="129"/>
  <c r="J138" i="129"/>
  <c r="AP138" i="129" s="1"/>
  <c r="M202" i="129"/>
  <c r="W185" i="129"/>
  <c r="M200" i="129"/>
  <c r="U200" i="129"/>
  <c r="J93" i="129"/>
  <c r="AP93" i="129" s="1"/>
  <c r="J81" i="129"/>
  <c r="AP81" i="129" s="1"/>
  <c r="J169" i="129"/>
  <c r="AP169" i="129" s="1"/>
  <c r="J185" i="129"/>
  <c r="AP185" i="129" s="1"/>
  <c r="J9" i="129"/>
  <c r="AP9" i="129" s="1"/>
  <c r="J41" i="129"/>
  <c r="AO41" i="129" s="1"/>
  <c r="J177" i="129"/>
  <c r="J72" i="129"/>
  <c r="AP72" i="129" s="1"/>
  <c r="J139" i="129"/>
  <c r="AP139" i="129" s="1"/>
  <c r="J159" i="129"/>
  <c r="AP159" i="129" s="1"/>
  <c r="J187" i="129"/>
  <c r="J99" i="129"/>
  <c r="AP99" i="129" s="1"/>
  <c r="J127" i="129"/>
  <c r="J75" i="129"/>
  <c r="AP75" i="129" s="1"/>
  <c r="J94" i="129"/>
  <c r="AP94" i="129" s="1"/>
  <c r="J32" i="129"/>
  <c r="AP32" i="129" s="1"/>
  <c r="J44" i="129"/>
  <c r="AP44" i="129" s="1"/>
  <c r="J50" i="129"/>
  <c r="AP50" i="129" s="1"/>
  <c r="J52" i="129"/>
  <c r="AP52" i="129" s="1"/>
  <c r="J145" i="129"/>
  <c r="AP145" i="129" s="1"/>
  <c r="J188" i="129"/>
  <c r="AP110" i="129"/>
  <c r="J135" i="129"/>
  <c r="Z137" i="129"/>
  <c r="W150" i="129"/>
  <c r="AW114" i="129"/>
  <c r="AX114" i="129" s="1"/>
  <c r="X8" i="129"/>
  <c r="AO170" i="129"/>
  <c r="AO121" i="129"/>
  <c r="J86" i="129"/>
  <c r="AP86" i="129" s="1"/>
  <c r="J133" i="129"/>
  <c r="AP133" i="129" s="1"/>
  <c r="J153" i="129"/>
  <c r="AO10" i="129"/>
  <c r="J69" i="129"/>
  <c r="AP69" i="129" s="1"/>
  <c r="AO96" i="129"/>
  <c r="AW13" i="129"/>
  <c r="AX13" i="129" s="1"/>
  <c r="AO118" i="129"/>
  <c r="W71" i="129"/>
  <c r="W42" i="129"/>
  <c r="W27" i="129"/>
  <c r="W141" i="129"/>
  <c r="W108" i="129"/>
  <c r="W132" i="129"/>
  <c r="W43" i="129"/>
  <c r="W148" i="129"/>
  <c r="W60" i="129"/>
  <c r="AP177" i="129"/>
  <c r="AP153" i="129"/>
  <c r="X69" i="129"/>
  <c r="Z142" i="129"/>
  <c r="J142" i="129"/>
  <c r="AP142" i="129" s="1"/>
  <c r="Z130" i="129"/>
  <c r="J130" i="129"/>
  <c r="AP130" i="129" s="1"/>
  <c r="Z173" i="129"/>
  <c r="J173" i="129"/>
  <c r="AP173" i="129" s="1"/>
  <c r="W170" i="129"/>
  <c r="W93" i="129"/>
  <c r="W121" i="129"/>
  <c r="W118" i="129"/>
  <c r="AO37" i="129"/>
  <c r="AO171" i="129"/>
  <c r="AO185" i="129"/>
  <c r="AO124" i="129"/>
  <c r="AO186" i="129"/>
  <c r="X166" i="129"/>
  <c r="X111" i="129"/>
  <c r="X97" i="129"/>
  <c r="X95" i="129"/>
  <c r="X40" i="129"/>
  <c r="X79" i="129"/>
  <c r="AO9" i="129"/>
  <c r="X176" i="129"/>
  <c r="X29" i="129"/>
  <c r="X46" i="129"/>
  <c r="X74" i="129"/>
  <c r="X67" i="129"/>
  <c r="X104" i="129"/>
  <c r="AP41" i="129"/>
  <c r="X49" i="129"/>
  <c r="X174" i="129"/>
  <c r="X128" i="129"/>
  <c r="X131" i="129"/>
  <c r="X136" i="129"/>
  <c r="X152" i="129"/>
  <c r="X91" i="129"/>
  <c r="AO19" i="129"/>
  <c r="AO7" i="129"/>
  <c r="J116" i="129"/>
  <c r="AP116" i="129" s="1"/>
  <c r="W142" i="129"/>
  <c r="W37" i="129"/>
  <c r="AO175" i="129"/>
  <c r="AO78" i="129"/>
  <c r="AO64" i="129"/>
  <c r="AO84" i="129"/>
  <c r="J71" i="129"/>
  <c r="AP71" i="129" s="1"/>
  <c r="J166" i="129"/>
  <c r="AP166" i="129" s="1"/>
  <c r="J15" i="129"/>
  <c r="AP15" i="129" s="1"/>
  <c r="J111" i="129"/>
  <c r="AP111" i="129" s="1"/>
  <c r="J109" i="129"/>
  <c r="AP109" i="129" s="1"/>
  <c r="J97" i="129"/>
  <c r="AP97" i="129" s="1"/>
  <c r="J156" i="129"/>
  <c r="AP156" i="129" s="1"/>
  <c r="AO156" i="129"/>
  <c r="J95" i="129"/>
  <c r="AP95" i="129" s="1"/>
  <c r="J42" i="129"/>
  <c r="AP42" i="129" s="1"/>
  <c r="J40" i="129"/>
  <c r="AO40" i="129" s="1"/>
  <c r="J27" i="129"/>
  <c r="AP27" i="129" s="1"/>
  <c r="J79" i="129"/>
  <c r="AP79" i="129" s="1"/>
  <c r="J149" i="129"/>
  <c r="AP149" i="129" s="1"/>
  <c r="J168" i="129"/>
  <c r="AP168" i="129" s="1"/>
  <c r="J141" i="129"/>
  <c r="AP141" i="129" s="1"/>
  <c r="AO141" i="129"/>
  <c r="J176" i="129"/>
  <c r="AP176" i="129" s="1"/>
  <c r="J108" i="129"/>
  <c r="AP108" i="129" s="1"/>
  <c r="J29" i="129"/>
  <c r="AP29" i="129" s="1"/>
  <c r="J132" i="129"/>
  <c r="AP132" i="129" s="1"/>
  <c r="J46" i="129"/>
  <c r="AP46" i="129" s="1"/>
  <c r="J43" i="129"/>
  <c r="AP43" i="129" s="1"/>
  <c r="J74" i="129"/>
  <c r="AP74" i="129" s="1"/>
  <c r="J148" i="129"/>
  <c r="AP148" i="129" s="1"/>
  <c r="J67" i="129"/>
  <c r="AP67" i="129" s="1"/>
  <c r="J65" i="129"/>
  <c r="AP65" i="129" s="1"/>
  <c r="J104" i="129"/>
  <c r="AP104" i="129" s="1"/>
  <c r="J60" i="129"/>
  <c r="AP60" i="129" s="1"/>
  <c r="J22" i="129"/>
  <c r="AP20" i="129"/>
  <c r="J164" i="129"/>
  <c r="AP164" i="129" s="1"/>
  <c r="J151" i="129"/>
  <c r="AP151" i="129" s="1"/>
  <c r="J24" i="129"/>
  <c r="J158" i="129"/>
  <c r="AP158" i="129" s="1"/>
  <c r="J174" i="129"/>
  <c r="AP174" i="129" s="1"/>
  <c r="J128" i="129"/>
  <c r="AP128" i="129" s="1"/>
  <c r="J48" i="129"/>
  <c r="AP48" i="129" s="1"/>
  <c r="J28" i="129"/>
  <c r="AP28" i="129" s="1"/>
  <c r="J58" i="129"/>
  <c r="AP58" i="129" s="1"/>
  <c r="J131" i="129"/>
  <c r="AP131" i="129" s="1"/>
  <c r="J12" i="129"/>
  <c r="AP12" i="129" s="1"/>
  <c r="J30" i="129"/>
  <c r="AP30" i="129" s="1"/>
  <c r="J57" i="129"/>
  <c r="AP57" i="129" s="1"/>
  <c r="J152" i="129"/>
  <c r="AP152" i="129" s="1"/>
  <c r="J17" i="129"/>
  <c r="AP17" i="129" s="1"/>
  <c r="J91" i="129"/>
  <c r="AP91" i="129" s="1"/>
  <c r="J125" i="129"/>
  <c r="AP125" i="129" s="1"/>
  <c r="AO102" i="129"/>
  <c r="Z106" i="129"/>
  <c r="J106" i="129"/>
  <c r="AP106" i="129" s="1"/>
  <c r="Z34" i="129"/>
  <c r="J34" i="129"/>
  <c r="AP34" i="129" s="1"/>
  <c r="X34" i="129"/>
  <c r="AO70" i="129"/>
  <c r="AO59" i="129"/>
  <c r="J165" i="129"/>
  <c r="AP165" i="129" s="1"/>
  <c r="J33" i="129"/>
  <c r="AP33" i="129" s="1"/>
  <c r="AO33" i="129"/>
  <c r="J55" i="129"/>
  <c r="AP55" i="129" s="1"/>
  <c r="J80" i="129"/>
  <c r="AP80" i="129" s="1"/>
  <c r="AP51" i="129"/>
  <c r="J181" i="129"/>
  <c r="J184" i="129"/>
  <c r="AP184" i="129" s="1"/>
  <c r="J115" i="129"/>
  <c r="J101" i="129"/>
  <c r="AP101" i="129" s="1"/>
  <c r="J77" i="129"/>
  <c r="AP77" i="129" s="1"/>
  <c r="X77" i="129"/>
  <c r="J90" i="129"/>
  <c r="X90" i="129"/>
  <c r="AW90" i="129"/>
  <c r="AX90" i="129" s="1"/>
  <c r="Z107" i="129"/>
  <c r="Z144" i="129"/>
  <c r="W8" i="129"/>
  <c r="J147" i="129"/>
  <c r="W47" i="129"/>
  <c r="AP47" i="129"/>
  <c r="AP167" i="129"/>
  <c r="W130" i="129"/>
  <c r="W173" i="129"/>
  <c r="W62" i="129"/>
  <c r="AO26" i="129"/>
  <c r="AO31" i="129"/>
  <c r="AO143" i="129"/>
  <c r="AO139" i="129"/>
  <c r="AO155" i="129"/>
  <c r="AO126" i="129"/>
  <c r="AO159" i="129"/>
  <c r="AO36" i="129"/>
  <c r="AO140" i="129"/>
  <c r="AP187" i="129"/>
  <c r="AP127" i="129"/>
  <c r="AO87" i="129"/>
  <c r="AO18" i="129"/>
  <c r="AO98" i="129"/>
  <c r="AO181" i="129"/>
  <c r="AO115" i="129"/>
  <c r="AO147" i="129"/>
  <c r="Z178" i="129"/>
  <c r="AO73" i="129"/>
  <c r="AO23" i="129"/>
  <c r="AO35" i="129"/>
  <c r="AP180" i="129"/>
  <c r="W10" i="129"/>
  <c r="W7" i="129"/>
  <c r="J56" i="129"/>
  <c r="AP56" i="129" s="1"/>
  <c r="J63" i="129"/>
  <c r="AP63" i="129" s="1"/>
  <c r="J117" i="129"/>
  <c r="AP117" i="129" s="1"/>
  <c r="J89" i="129"/>
  <c r="AP89" i="129" s="1"/>
  <c r="AP103" i="129"/>
  <c r="W157" i="129"/>
  <c r="W25" i="129"/>
  <c r="W83" i="129"/>
  <c r="W92" i="129"/>
  <c r="W70" i="129"/>
  <c r="W59" i="129"/>
  <c r="W33" i="129"/>
  <c r="W80" i="129"/>
  <c r="AO38" i="129"/>
  <c r="AO112" i="129"/>
  <c r="AO183" i="129"/>
  <c r="AO14" i="129"/>
  <c r="AO50" i="129"/>
  <c r="AO145" i="129"/>
  <c r="AO54" i="129"/>
  <c r="X51" i="129"/>
  <c r="W181" i="129"/>
  <c r="AP181" i="129"/>
  <c r="W115" i="129"/>
  <c r="AP115" i="129"/>
  <c r="X122" i="129"/>
  <c r="AO90" i="129"/>
  <c r="AS8" i="129"/>
  <c r="AT8" i="129" s="1"/>
  <c r="AU8" i="129" s="1"/>
  <c r="AV8" i="129" s="1"/>
  <c r="AS146" i="129"/>
  <c r="AT146" i="129" s="1"/>
  <c r="AU146" i="129" s="1"/>
  <c r="AV146" i="129" s="1"/>
  <c r="AO142" i="129"/>
  <c r="AO130" i="129"/>
  <c r="J62" i="129"/>
  <c r="AP62" i="129" s="1"/>
  <c r="X26" i="129"/>
  <c r="X31" i="129"/>
  <c r="X143" i="129"/>
  <c r="X139" i="129"/>
  <c r="X155" i="129"/>
  <c r="X126" i="129"/>
  <c r="X159" i="129"/>
  <c r="X36" i="129"/>
  <c r="X140" i="129"/>
  <c r="W85" i="129"/>
  <c r="W76" i="129"/>
  <c r="X55" i="129"/>
  <c r="X16" i="129"/>
  <c r="W87" i="129"/>
  <c r="W18" i="129"/>
  <c r="W98" i="129"/>
  <c r="W14" i="129"/>
  <c r="AO94" i="129"/>
  <c r="AO44" i="129"/>
  <c r="AO52" i="129"/>
  <c r="AO188" i="129"/>
  <c r="W54" i="129"/>
  <c r="J51" i="129"/>
  <c r="AO100" i="129"/>
  <c r="X184" i="129"/>
  <c r="AP135" i="129"/>
  <c r="J172" i="129"/>
  <c r="AP172" i="129" s="1"/>
  <c r="J122" i="129"/>
  <c r="AP122" i="129" s="1"/>
  <c r="J53" i="129"/>
  <c r="AO53" i="129" s="1"/>
  <c r="W101" i="129"/>
  <c r="J13" i="129"/>
  <c r="Z21" i="129"/>
  <c r="W90" i="129"/>
  <c r="Z61" i="129"/>
  <c r="W147" i="129"/>
  <c r="AO146" i="129"/>
  <c r="W32" i="128"/>
  <c r="BF395" i="128"/>
  <c r="J249" i="128"/>
  <c r="AO249" i="128" s="1"/>
  <c r="J343" i="128"/>
  <c r="AP343" i="128" s="1"/>
  <c r="W271" i="128"/>
  <c r="J356" i="128"/>
  <c r="AP356" i="128" s="1"/>
  <c r="W345" i="128"/>
  <c r="J128" i="128"/>
  <c r="AP128" i="128" s="1"/>
  <c r="J134" i="128"/>
  <c r="AP134" i="128" s="1"/>
  <c r="J367" i="128"/>
  <c r="AP367" i="128" s="1"/>
  <c r="J172" i="128"/>
  <c r="AP172" i="128" s="1"/>
  <c r="J112" i="128"/>
  <c r="W265" i="128"/>
  <c r="W308" i="128"/>
  <c r="J295" i="128"/>
  <c r="AP295" i="128" s="1"/>
  <c r="V392" i="128"/>
  <c r="W249" i="128"/>
  <c r="J34" i="128"/>
  <c r="AP34" i="128" s="1"/>
  <c r="W343" i="128"/>
  <c r="W356" i="128"/>
  <c r="J67" i="128"/>
  <c r="AP67" i="128" s="1"/>
  <c r="J173" i="128"/>
  <c r="AO173" i="128" s="1"/>
  <c r="J205" i="128"/>
  <c r="AP205" i="128" s="1"/>
  <c r="J337" i="128"/>
  <c r="AP337" i="128" s="1"/>
  <c r="J309" i="128"/>
  <c r="AP309" i="128" s="1"/>
  <c r="J164" i="128"/>
  <c r="AP164" i="128" s="1"/>
  <c r="J240" i="128"/>
  <c r="AP240" i="128" s="1"/>
  <c r="AO278" i="128"/>
  <c r="AO211" i="128"/>
  <c r="J237" i="128"/>
  <c r="AP237" i="128" s="1"/>
  <c r="AO285" i="128"/>
  <c r="AO147" i="128"/>
  <c r="R397" i="128"/>
  <c r="BF394" i="128"/>
  <c r="S396" i="128"/>
  <c r="J223" i="128"/>
  <c r="AO223" i="128" s="1"/>
  <c r="W239" i="128"/>
  <c r="R395" i="128"/>
  <c r="V395" i="128"/>
  <c r="W105" i="128"/>
  <c r="W361" i="128"/>
  <c r="W213" i="128"/>
  <c r="W369" i="128"/>
  <c r="W372" i="128"/>
  <c r="W57" i="128"/>
  <c r="J304" i="128"/>
  <c r="W139" i="128"/>
  <c r="J13" i="128"/>
  <c r="AP13" i="128" s="1"/>
  <c r="W25" i="128"/>
  <c r="J333" i="128"/>
  <c r="AP333" i="128" s="1"/>
  <c r="J18" i="128"/>
  <c r="AP18" i="128" s="1"/>
  <c r="J318" i="128"/>
  <c r="AP318" i="128" s="1"/>
  <c r="J120" i="128"/>
  <c r="AP120" i="128" s="1"/>
  <c r="J76" i="128"/>
  <c r="AP76" i="128" s="1"/>
  <c r="J344" i="128"/>
  <c r="AP344" i="128" s="1"/>
  <c r="AO227" i="128"/>
  <c r="AO380" i="128"/>
  <c r="AR393" i="128"/>
  <c r="J32" i="128"/>
  <c r="AO32" i="128" s="1"/>
  <c r="U394" i="128"/>
  <c r="AQ394" i="128"/>
  <c r="R396" i="128"/>
  <c r="R398" i="128"/>
  <c r="V398" i="128"/>
  <c r="BF398" i="128"/>
  <c r="S397" i="128"/>
  <c r="W290" i="128"/>
  <c r="J212" i="128"/>
  <c r="AO212" i="128" s="1"/>
  <c r="W306" i="128"/>
  <c r="J256" i="128"/>
  <c r="J339" i="128"/>
  <c r="AP339" i="128" s="1"/>
  <c r="W88" i="128"/>
  <c r="W174" i="128"/>
  <c r="W67" i="128"/>
  <c r="J202" i="128"/>
  <c r="AP202" i="128" s="1"/>
  <c r="W36" i="128"/>
  <c r="W30" i="128"/>
  <c r="J24" i="128"/>
  <c r="AP24" i="128" s="1"/>
  <c r="J307" i="128"/>
  <c r="AP307" i="128" s="1"/>
  <c r="J366" i="128"/>
  <c r="AP366" i="128" s="1"/>
  <c r="J165" i="128"/>
  <c r="AP165" i="128" s="1"/>
  <c r="J38" i="128"/>
  <c r="AP38" i="128" s="1"/>
  <c r="J257" i="128"/>
  <c r="AP257" i="128" s="1"/>
  <c r="J190" i="128"/>
  <c r="W143" i="128"/>
  <c r="M394" i="128"/>
  <c r="AQ392" i="128"/>
  <c r="V394" i="128"/>
  <c r="J239" i="128"/>
  <c r="AO239" i="128" s="1"/>
  <c r="J306" i="128"/>
  <c r="AO306" i="128" s="1"/>
  <c r="W61" i="128"/>
  <c r="W339" i="128"/>
  <c r="J88" i="128"/>
  <c r="AP88" i="128" s="1"/>
  <c r="W292" i="128"/>
  <c r="AO292" i="128"/>
  <c r="J174" i="128"/>
  <c r="AP174" i="128" s="1"/>
  <c r="X67" i="128"/>
  <c r="AO317" i="128"/>
  <c r="J231" i="128"/>
  <c r="AP231" i="128" s="1"/>
  <c r="X278" i="128"/>
  <c r="W33" i="128"/>
  <c r="AO291" i="128"/>
  <c r="W158" i="128"/>
  <c r="W46" i="128"/>
  <c r="W140" i="128"/>
  <c r="W373" i="128"/>
  <c r="W341" i="128"/>
  <c r="W329" i="128"/>
  <c r="W366" i="128"/>
  <c r="AO320" i="128"/>
  <c r="J301" i="128"/>
  <c r="AP301" i="128" s="1"/>
  <c r="J146" i="128"/>
  <c r="AP146" i="128" s="1"/>
  <c r="AO342" i="128"/>
  <c r="J143" i="128"/>
  <c r="W79" i="128"/>
  <c r="W258" i="128"/>
  <c r="X32" i="128"/>
  <c r="V397" i="128"/>
  <c r="W198" i="128"/>
  <c r="J311" i="128"/>
  <c r="AP311" i="128" s="1"/>
  <c r="J149" i="128"/>
  <c r="AP149" i="128" s="1"/>
  <c r="J385" i="128"/>
  <c r="AP385" i="128" s="1"/>
  <c r="W94" i="128"/>
  <c r="J196" i="128"/>
  <c r="W82" i="128"/>
  <c r="J72" i="128"/>
  <c r="AP72" i="128" s="1"/>
  <c r="AA394" i="128"/>
  <c r="T394" i="128"/>
  <c r="Z232" i="128"/>
  <c r="J232" i="128"/>
  <c r="AO232" i="128" s="1"/>
  <c r="M393" i="128"/>
  <c r="W232" i="128"/>
  <c r="X232" i="128"/>
  <c r="Z54" i="128"/>
  <c r="J54" i="128"/>
  <c r="AO54" i="128" s="1"/>
  <c r="AS129" i="128"/>
  <c r="AT129" i="128" s="1"/>
  <c r="AU129" i="128" s="1"/>
  <c r="AV129" i="128" s="1"/>
  <c r="AR396" i="128"/>
  <c r="T397" i="128"/>
  <c r="M392" i="128"/>
  <c r="AO64" i="128"/>
  <c r="X64" i="128"/>
  <c r="W223" i="128"/>
  <c r="AT139" i="128"/>
  <c r="AU139" i="128" s="1"/>
  <c r="AV139" i="128" s="1"/>
  <c r="W319" i="128"/>
  <c r="W206" i="128"/>
  <c r="W374" i="128"/>
  <c r="AA397" i="128"/>
  <c r="W212" i="128"/>
  <c r="J95" i="128"/>
  <c r="AO298" i="128"/>
  <c r="J99" i="128"/>
  <c r="AP99" i="128" s="1"/>
  <c r="AO343" i="128"/>
  <c r="AP304" i="128"/>
  <c r="W66" i="128"/>
  <c r="W114" i="128"/>
  <c r="AO327" i="128"/>
  <c r="J125" i="128"/>
  <c r="AP125" i="128" s="1"/>
  <c r="AO88" i="128"/>
  <c r="J260" i="128"/>
  <c r="AP260" i="128" s="1"/>
  <c r="J142" i="128"/>
  <c r="AP142" i="128" s="1"/>
  <c r="J271" i="128"/>
  <c r="AP271" i="128" s="1"/>
  <c r="J25" i="128"/>
  <c r="AP25" i="128" s="1"/>
  <c r="X25" i="128"/>
  <c r="J184" i="128"/>
  <c r="AP184" i="128" s="1"/>
  <c r="J199" i="128"/>
  <c r="AP199" i="128" s="1"/>
  <c r="W49" i="128"/>
  <c r="W101" i="128"/>
  <c r="J378" i="128"/>
  <c r="AP378" i="128" s="1"/>
  <c r="W321" i="128"/>
  <c r="W279" i="128"/>
  <c r="W204" i="128"/>
  <c r="W282" i="128"/>
  <c r="W168" i="128"/>
  <c r="W219" i="128"/>
  <c r="W252" i="128"/>
  <c r="J198" i="128"/>
  <c r="AP198" i="128" s="1"/>
  <c r="J270" i="128"/>
  <c r="AP270" i="128" s="1"/>
  <c r="W227" i="128"/>
  <c r="W241" i="128"/>
  <c r="W380" i="128"/>
  <c r="W45" i="128"/>
  <c r="AP95" i="128"/>
  <c r="Z214" i="128"/>
  <c r="W20" i="128"/>
  <c r="AO142" i="128"/>
  <c r="X345" i="128"/>
  <c r="X291" i="128"/>
  <c r="J310" i="128"/>
  <c r="J216" i="128"/>
  <c r="AP216" i="128" s="1"/>
  <c r="J221" i="128"/>
  <c r="AP221" i="128" s="1"/>
  <c r="J131" i="128"/>
  <c r="AP131" i="128" s="1"/>
  <c r="J324" i="128"/>
  <c r="AP324" i="128" s="1"/>
  <c r="J316" i="128"/>
  <c r="AP316" i="128" s="1"/>
  <c r="W346" i="128"/>
  <c r="W253" i="128"/>
  <c r="U397" i="128"/>
  <c r="W54" i="128"/>
  <c r="W15" i="128"/>
  <c r="J45" i="128"/>
  <c r="AO45" i="128" s="1"/>
  <c r="W95" i="128"/>
  <c r="J195" i="128"/>
  <c r="AP195" i="128" s="1"/>
  <c r="W298" i="128"/>
  <c r="J118" i="128"/>
  <c r="AP118" i="128" s="1"/>
  <c r="J66" i="128"/>
  <c r="AP66" i="128" s="1"/>
  <c r="J114" i="128"/>
  <c r="AP114" i="128" s="1"/>
  <c r="W68" i="128"/>
  <c r="W376" i="128"/>
  <c r="J20" i="128"/>
  <c r="AP20" i="128" s="1"/>
  <c r="W260" i="128"/>
  <c r="W201" i="128"/>
  <c r="AO67" i="128"/>
  <c r="J345" i="128"/>
  <c r="AP345" i="128" s="1"/>
  <c r="W91" i="128"/>
  <c r="W65" i="128"/>
  <c r="W251" i="128"/>
  <c r="W276" i="128"/>
  <c r="W255" i="128"/>
  <c r="J207" i="128"/>
  <c r="AP207" i="128" s="1"/>
  <c r="X28" i="128"/>
  <c r="AO258" i="128"/>
  <c r="T396" i="128"/>
  <c r="U398" i="128"/>
  <c r="AR398" i="128"/>
  <c r="J83" i="128"/>
  <c r="AP83" i="128" s="1"/>
  <c r="J7" i="128"/>
  <c r="AP7" i="128" s="1"/>
  <c r="J280" i="128"/>
  <c r="AP280" i="128" s="1"/>
  <c r="J81" i="128"/>
  <c r="AO81" i="128" s="1"/>
  <c r="AO179" i="128"/>
  <c r="AO197" i="128"/>
  <c r="J183" i="128"/>
  <c r="AP183" i="128" s="1"/>
  <c r="J346" i="128"/>
  <c r="AO346" i="128" s="1"/>
  <c r="J182" i="128"/>
  <c r="J253" i="128"/>
  <c r="AO253" i="128" s="1"/>
  <c r="W196" i="128"/>
  <c r="W334" i="128"/>
  <c r="AO51" i="128"/>
  <c r="W51" i="128"/>
  <c r="AO266" i="128"/>
  <c r="W266" i="128"/>
  <c r="W220" i="128"/>
  <c r="X147" i="128"/>
  <c r="J228" i="128"/>
  <c r="AP228" i="128" s="1"/>
  <c r="J16" i="128"/>
  <c r="AP16" i="128" s="1"/>
  <c r="J275" i="128"/>
  <c r="AP275" i="128" s="1"/>
  <c r="AT64" i="128"/>
  <c r="AU64" i="128" s="1"/>
  <c r="AV64" i="128" s="1"/>
  <c r="AT206" i="128"/>
  <c r="AU206" i="128" s="1"/>
  <c r="AV206" i="128" s="1"/>
  <c r="AT54" i="128"/>
  <c r="AU54" i="128" s="1"/>
  <c r="AV54" i="128" s="1"/>
  <c r="V396" i="128"/>
  <c r="V391" i="128"/>
  <c r="AR394" i="128"/>
  <c r="J129" i="128"/>
  <c r="AO129" i="128" s="1"/>
  <c r="X129" i="128"/>
  <c r="W64" i="128"/>
  <c r="J319" i="128"/>
  <c r="AO319" i="128" s="1"/>
  <c r="X319" i="128"/>
  <c r="J374" i="128"/>
  <c r="AO374" i="128" s="1"/>
  <c r="X374" i="128"/>
  <c r="J15" i="128"/>
  <c r="AO15" i="128" s="1"/>
  <c r="X15" i="128"/>
  <c r="J290" i="128"/>
  <c r="AO290" i="128" s="1"/>
  <c r="X290" i="128"/>
  <c r="J57" i="128"/>
  <c r="AP57" i="128" s="1"/>
  <c r="X57" i="128"/>
  <c r="W195" i="128"/>
  <c r="J26" i="128"/>
  <c r="AO26" i="128" s="1"/>
  <c r="AW298" i="128"/>
  <c r="AX298" i="128" s="1"/>
  <c r="X118" i="128"/>
  <c r="J110" i="128"/>
  <c r="X304" i="128"/>
  <c r="X327" i="128"/>
  <c r="AW327" i="128"/>
  <c r="AX327" i="128" s="1"/>
  <c r="J139" i="128"/>
  <c r="AP139" i="128" s="1"/>
  <c r="X139" i="128"/>
  <c r="AW13" i="128"/>
  <c r="AX13" i="128" s="1"/>
  <c r="J68" i="128"/>
  <c r="AP68" i="128" s="1"/>
  <c r="X68" i="128"/>
  <c r="AO339" i="128"/>
  <c r="J376" i="128"/>
  <c r="AP376" i="128" s="1"/>
  <c r="X376" i="128"/>
  <c r="J357" i="128"/>
  <c r="AP357" i="128" s="1"/>
  <c r="X357" i="128"/>
  <c r="X271" i="128"/>
  <c r="AT183" i="128"/>
  <c r="AU183" i="128" s="1"/>
  <c r="AV183" i="128" s="1"/>
  <c r="W121" i="128"/>
  <c r="W288" i="128"/>
  <c r="AO288" i="128"/>
  <c r="Z297" i="128"/>
  <c r="J297" i="128"/>
  <c r="X297" i="128"/>
  <c r="W297" i="128"/>
  <c r="AT165" i="128"/>
  <c r="AU165" i="128" s="1"/>
  <c r="AV165" i="128" s="1"/>
  <c r="R394" i="128"/>
  <c r="AR395" i="128"/>
  <c r="M398" i="128"/>
  <c r="M397" i="128"/>
  <c r="AR397" i="128"/>
  <c r="AT232" i="128"/>
  <c r="AU232" i="128" s="1"/>
  <c r="AV232" i="128" s="1"/>
  <c r="AT212" i="128"/>
  <c r="AU212" i="128" s="1"/>
  <c r="AV212" i="128" s="1"/>
  <c r="AO95" i="128"/>
  <c r="W26" i="128"/>
  <c r="AO118" i="128"/>
  <c r="AP110" i="128"/>
  <c r="AO34" i="128"/>
  <c r="AO66" i="128"/>
  <c r="W246" i="128"/>
  <c r="W330" i="128"/>
  <c r="J121" i="128"/>
  <c r="AP121" i="128" s="1"/>
  <c r="W160" i="128"/>
  <c r="W224" i="128"/>
  <c r="AO201" i="128"/>
  <c r="AO271" i="128"/>
  <c r="J213" i="128"/>
  <c r="AO213" i="128" s="1"/>
  <c r="J369" i="128"/>
  <c r="AO369" i="128" s="1"/>
  <c r="J372" i="128"/>
  <c r="AO372" i="128" s="1"/>
  <c r="J315" i="128"/>
  <c r="J61" i="128"/>
  <c r="AP61" i="128" s="1"/>
  <c r="J348" i="128"/>
  <c r="J178" i="128"/>
  <c r="AP178" i="128" s="1"/>
  <c r="W99" i="128"/>
  <c r="W118" i="128"/>
  <c r="W327" i="128"/>
  <c r="J246" i="128"/>
  <c r="J330" i="128"/>
  <c r="AO260" i="128"/>
  <c r="J160" i="128"/>
  <c r="AP160" i="128" s="1"/>
  <c r="J224" i="128"/>
  <c r="AP224" i="128" s="1"/>
  <c r="AO174" i="128"/>
  <c r="AO356" i="128"/>
  <c r="Z59" i="128"/>
  <c r="J59" i="128"/>
  <c r="AP59" i="128" s="1"/>
  <c r="X59" i="128"/>
  <c r="W59" i="128"/>
  <c r="AT149" i="128"/>
  <c r="AU149" i="128" s="1"/>
  <c r="AV149" i="128" s="1"/>
  <c r="AO167" i="128"/>
  <c r="AO184" i="128"/>
  <c r="AO355" i="128"/>
  <c r="AO231" i="128"/>
  <c r="AO103" i="128"/>
  <c r="W188" i="128"/>
  <c r="W170" i="128"/>
  <c r="AO83" i="128"/>
  <c r="AP310" i="128"/>
  <c r="W39" i="128"/>
  <c r="W208" i="128"/>
  <c r="W19" i="128"/>
  <c r="W248" i="128"/>
  <c r="J289" i="128"/>
  <c r="AP289" i="128" s="1"/>
  <c r="J222" i="128"/>
  <c r="AP222" i="128" s="1"/>
  <c r="J23" i="128"/>
  <c r="AP23" i="128" s="1"/>
  <c r="J78" i="128"/>
  <c r="AP78" i="128" s="1"/>
  <c r="J123" i="128"/>
  <c r="AO123" i="128" s="1"/>
  <c r="AO76" i="128"/>
  <c r="J56" i="128"/>
  <c r="AP56" i="128" s="1"/>
  <c r="X320" i="128"/>
  <c r="J302" i="128"/>
  <c r="AP302" i="128" s="1"/>
  <c r="AO149" i="128"/>
  <c r="AO165" i="128"/>
  <c r="J264" i="128"/>
  <c r="AP264" i="128" s="1"/>
  <c r="W287" i="128"/>
  <c r="X317" i="128"/>
  <c r="W167" i="128"/>
  <c r="AO202" i="128"/>
  <c r="AO43" i="128"/>
  <c r="AO207" i="128"/>
  <c r="AO199" i="128"/>
  <c r="W87" i="128"/>
  <c r="W96" i="128"/>
  <c r="W85" i="128"/>
  <c r="AO378" i="128"/>
  <c r="AO24" i="128"/>
  <c r="AO307" i="128"/>
  <c r="X152" i="128"/>
  <c r="X179" i="128"/>
  <c r="J287" i="128"/>
  <c r="W225" i="128"/>
  <c r="AO345" i="128"/>
  <c r="J91" i="128"/>
  <c r="AP91" i="128" s="1"/>
  <c r="J122" i="128"/>
  <c r="AP122" i="128" s="1"/>
  <c r="J65" i="128"/>
  <c r="AP65" i="128" s="1"/>
  <c r="AO65" i="128"/>
  <c r="J159" i="128"/>
  <c r="AP159" i="128" s="1"/>
  <c r="J251" i="128"/>
  <c r="AP251" i="128" s="1"/>
  <c r="J127" i="128"/>
  <c r="AP127" i="128" s="1"/>
  <c r="J276" i="128"/>
  <c r="AP276" i="128" s="1"/>
  <c r="J262" i="128"/>
  <c r="AP262" i="128" s="1"/>
  <c r="J255" i="128"/>
  <c r="AP255" i="128" s="1"/>
  <c r="W184" i="128"/>
  <c r="W355" i="128"/>
  <c r="W231" i="128"/>
  <c r="W173" i="128"/>
  <c r="AO164" i="128"/>
  <c r="AO375" i="128"/>
  <c r="AO172" i="128"/>
  <c r="AO120" i="128"/>
  <c r="AO240" i="128"/>
  <c r="J50" i="128"/>
  <c r="AP50" i="128" s="1"/>
  <c r="J49" i="128"/>
  <c r="AP49" i="128" s="1"/>
  <c r="J186" i="128"/>
  <c r="AP186" i="128" s="1"/>
  <c r="J36" i="128"/>
  <c r="AP36" i="128" s="1"/>
  <c r="J41" i="128"/>
  <c r="AP41" i="128" s="1"/>
  <c r="J101" i="128"/>
  <c r="AP101" i="128" s="1"/>
  <c r="J218" i="128"/>
  <c r="AP218" i="128" s="1"/>
  <c r="J235" i="128"/>
  <c r="AP235" i="128" s="1"/>
  <c r="J217" i="128"/>
  <c r="AP217" i="128" s="1"/>
  <c r="J340" i="128"/>
  <c r="AP340" i="128" s="1"/>
  <c r="J273" i="128"/>
  <c r="AP273" i="128" s="1"/>
  <c r="J325" i="128"/>
  <c r="AP325" i="128" s="1"/>
  <c r="J161" i="128"/>
  <c r="AP161" i="128" s="1"/>
  <c r="J272" i="128"/>
  <c r="AP272" i="128" s="1"/>
  <c r="J29" i="128"/>
  <c r="AP29" i="128" s="1"/>
  <c r="J33" i="128"/>
  <c r="AP33" i="128" s="1"/>
  <c r="J169" i="128"/>
  <c r="AP169" i="128" s="1"/>
  <c r="J383" i="128"/>
  <c r="AP383" i="128" s="1"/>
  <c r="J365" i="128"/>
  <c r="AP365" i="128" s="1"/>
  <c r="X154" i="128"/>
  <c r="X234" i="128"/>
  <c r="X27" i="128"/>
  <c r="X150" i="128"/>
  <c r="X209" i="128"/>
  <c r="X119" i="128"/>
  <c r="X305" i="128"/>
  <c r="X135" i="128"/>
  <c r="X175" i="128"/>
  <c r="X328" i="128"/>
  <c r="X97" i="128"/>
  <c r="X103" i="128"/>
  <c r="X194" i="128"/>
  <c r="X211" i="128"/>
  <c r="J321" i="128"/>
  <c r="AP321" i="128" s="1"/>
  <c r="J352" i="128"/>
  <c r="AP352" i="128" s="1"/>
  <c r="J279" i="128"/>
  <c r="AP279" i="128" s="1"/>
  <c r="J44" i="128"/>
  <c r="AP44" i="128" s="1"/>
  <c r="J204" i="128"/>
  <c r="AP204" i="128" s="1"/>
  <c r="J268" i="128"/>
  <c r="AP268" i="128" s="1"/>
  <c r="J282" i="128"/>
  <c r="AP282" i="128" s="1"/>
  <c r="J104" i="128"/>
  <c r="AP104" i="128" s="1"/>
  <c r="J168" i="128"/>
  <c r="AP168" i="128" s="1"/>
  <c r="J52" i="128"/>
  <c r="AP52" i="128" s="1"/>
  <c r="J219" i="128"/>
  <c r="AP219" i="128" s="1"/>
  <c r="J215" i="128"/>
  <c r="AP215" i="128" s="1"/>
  <c r="J252" i="128"/>
  <c r="AP252" i="128" s="1"/>
  <c r="J133" i="128"/>
  <c r="AP133" i="128" s="1"/>
  <c r="J158" i="128"/>
  <c r="AP158" i="128" s="1"/>
  <c r="AO158" i="128"/>
  <c r="J63" i="128"/>
  <c r="AP63" i="128" s="1"/>
  <c r="J46" i="128"/>
  <c r="AP46" i="128" s="1"/>
  <c r="J335" i="128"/>
  <c r="AP335" i="128" s="1"/>
  <c r="J140" i="128"/>
  <c r="AP140" i="128" s="1"/>
  <c r="J155" i="128"/>
  <c r="AP155" i="128" s="1"/>
  <c r="J373" i="128"/>
  <c r="AP373" i="128" s="1"/>
  <c r="J136" i="128"/>
  <c r="AP136" i="128" s="1"/>
  <c r="J341" i="128"/>
  <c r="AP341" i="128" s="1"/>
  <c r="J360" i="128"/>
  <c r="AP360" i="128" s="1"/>
  <c r="J329" i="128"/>
  <c r="AP329" i="128" s="1"/>
  <c r="J187" i="128"/>
  <c r="AP187" i="128" s="1"/>
  <c r="J188" i="128"/>
  <c r="AP188" i="128" s="1"/>
  <c r="J331" i="128"/>
  <c r="AP331" i="128" s="1"/>
  <c r="J170" i="128"/>
  <c r="AP170" i="128" s="1"/>
  <c r="X83" i="128"/>
  <c r="X7" i="128"/>
  <c r="J208" i="128"/>
  <c r="AP208" i="128" s="1"/>
  <c r="J40" i="128"/>
  <c r="AP40" i="128" s="1"/>
  <c r="J248" i="128"/>
  <c r="AP248" i="128" s="1"/>
  <c r="AO270" i="128"/>
  <c r="AP81" i="128"/>
  <c r="J313" i="128"/>
  <c r="AP313" i="128" s="1"/>
  <c r="J22" i="128"/>
  <c r="AP22" i="128" s="1"/>
  <c r="J111" i="128"/>
  <c r="AP111" i="128" s="1"/>
  <c r="J107" i="128"/>
  <c r="AP107" i="128" s="1"/>
  <c r="X197" i="128"/>
  <c r="AO311" i="128"/>
  <c r="J151" i="128"/>
  <c r="AP151" i="128" s="1"/>
  <c r="J144" i="128"/>
  <c r="AP144" i="128" s="1"/>
  <c r="J37" i="128"/>
  <c r="AP37" i="128" s="1"/>
  <c r="J8" i="128"/>
  <c r="AP8" i="128" s="1"/>
  <c r="J145" i="128"/>
  <c r="AP145" i="128" s="1"/>
  <c r="J90" i="128"/>
  <c r="AP90" i="128" s="1"/>
  <c r="J244" i="128"/>
  <c r="AP244" i="128" s="1"/>
  <c r="J338" i="128"/>
  <c r="AP338" i="128" s="1"/>
  <c r="AO221" i="128"/>
  <c r="AO131" i="128"/>
  <c r="AO324" i="128"/>
  <c r="J226" i="128"/>
  <c r="AP226" i="128" s="1"/>
  <c r="AT226" i="128"/>
  <c r="AU226" i="128" s="1"/>
  <c r="AV226" i="128" s="1"/>
  <c r="X149" i="128"/>
  <c r="X183" i="128"/>
  <c r="X165" i="128"/>
  <c r="X285" i="128"/>
  <c r="AO38" i="128"/>
  <c r="AO301" i="128"/>
  <c r="AO385" i="128"/>
  <c r="Z284" i="128"/>
  <c r="J284" i="128"/>
  <c r="AP284" i="128" s="1"/>
  <c r="X284" i="128"/>
  <c r="J225" i="128"/>
  <c r="AP225" i="128" s="1"/>
  <c r="AO122" i="128"/>
  <c r="AO159" i="128"/>
  <c r="X202" i="128"/>
  <c r="X207" i="128"/>
  <c r="X199" i="128"/>
  <c r="AO186" i="128"/>
  <c r="AO217" i="128"/>
  <c r="AO30" i="128"/>
  <c r="J154" i="128"/>
  <c r="AP154" i="128" s="1"/>
  <c r="J234" i="128"/>
  <c r="AP234" i="128" s="1"/>
  <c r="J27" i="128"/>
  <c r="AP27" i="128" s="1"/>
  <c r="J150" i="128"/>
  <c r="AP150" i="128" s="1"/>
  <c r="J209" i="128"/>
  <c r="AP209" i="128" s="1"/>
  <c r="J87" i="128"/>
  <c r="AP87" i="128" s="1"/>
  <c r="J119" i="128"/>
  <c r="AP119" i="128" s="1"/>
  <c r="J305" i="128"/>
  <c r="AP305" i="128" s="1"/>
  <c r="J135" i="128"/>
  <c r="AP135" i="128" s="1"/>
  <c r="J96" i="128"/>
  <c r="AP96" i="128" s="1"/>
  <c r="J175" i="128"/>
  <c r="AP175" i="128" s="1"/>
  <c r="J328" i="128"/>
  <c r="AP328" i="128" s="1"/>
  <c r="J97" i="128"/>
  <c r="AP97" i="128" s="1"/>
  <c r="J85" i="128"/>
  <c r="AP85" i="128" s="1"/>
  <c r="J103" i="128"/>
  <c r="AP103" i="128" s="1"/>
  <c r="J194" i="128"/>
  <c r="AP194" i="128" s="1"/>
  <c r="X378" i="128"/>
  <c r="X307" i="128"/>
  <c r="X370" i="128"/>
  <c r="AO352" i="128"/>
  <c r="AO335" i="128"/>
  <c r="AO360" i="128"/>
  <c r="AO187" i="128"/>
  <c r="AO198" i="128"/>
  <c r="AO237" i="128"/>
  <c r="AO39" i="128"/>
  <c r="AO366" i="128"/>
  <c r="AO19" i="128"/>
  <c r="AO313" i="128"/>
  <c r="X382" i="128"/>
  <c r="X302" i="128"/>
  <c r="AO226" i="128"/>
  <c r="AW285" i="128"/>
  <c r="AX285" i="128" s="1"/>
  <c r="AT147" i="128"/>
  <c r="AU147" i="128" s="1"/>
  <c r="AV147" i="128" s="1"/>
  <c r="AO109" i="128"/>
  <c r="AO146" i="128"/>
  <c r="AO257" i="128"/>
  <c r="AO344" i="128"/>
  <c r="W342" i="128"/>
  <c r="AP143" i="128"/>
  <c r="AO143" i="128"/>
  <c r="AP253" i="128"/>
  <c r="AO384" i="128"/>
  <c r="AO82" i="128"/>
  <c r="AO72" i="128"/>
  <c r="AO275" i="128"/>
  <c r="AO295" i="128"/>
  <c r="AP196" i="128"/>
  <c r="AO196" i="128"/>
  <c r="AO241" i="128"/>
  <c r="AO334" i="128"/>
  <c r="AO79" i="128"/>
  <c r="W261" i="128"/>
  <c r="W77" i="128"/>
  <c r="W350" i="128"/>
  <c r="W31" i="128"/>
  <c r="W351" i="128"/>
  <c r="W108" i="128"/>
  <c r="AP190" i="128"/>
  <c r="AO190" i="128"/>
  <c r="AP126" i="128"/>
  <c r="AO126" i="128"/>
  <c r="AP112" i="128"/>
  <c r="AO112" i="128"/>
  <c r="AP182" i="128"/>
  <c r="AO182" i="128"/>
  <c r="AO94" i="128"/>
  <c r="J22" i="127"/>
  <c r="AP22" i="127" s="1"/>
  <c r="W141" i="127"/>
  <c r="W103" i="127"/>
  <c r="J12" i="127"/>
  <c r="AP12" i="127" s="1"/>
  <c r="W11" i="127"/>
  <c r="J78" i="127"/>
  <c r="AP78" i="127" s="1"/>
  <c r="W98" i="127"/>
  <c r="AO62" i="127"/>
  <c r="W51" i="127"/>
  <c r="W30" i="127"/>
  <c r="W12" i="127"/>
  <c r="J11" i="127"/>
  <c r="AP11" i="127" s="1"/>
  <c r="J40" i="127"/>
  <c r="AP40" i="127" s="1"/>
  <c r="AO46" i="127"/>
  <c r="W64" i="127"/>
  <c r="W144" i="127"/>
  <c r="W69" i="127"/>
  <c r="J122" i="127"/>
  <c r="AP122" i="127" s="1"/>
  <c r="X48" i="127"/>
  <c r="X67" i="127"/>
  <c r="X62" i="127"/>
  <c r="J70" i="127"/>
  <c r="AP70" i="127" s="1"/>
  <c r="J132" i="127"/>
  <c r="J64" i="127"/>
  <c r="AP64" i="127" s="1"/>
  <c r="J69" i="127"/>
  <c r="AP69" i="127" s="1"/>
  <c r="J75" i="127"/>
  <c r="AP75" i="127" s="1"/>
  <c r="J100" i="127"/>
  <c r="AP100" i="127" s="1"/>
  <c r="J44" i="127"/>
  <c r="AP44" i="127" s="1"/>
  <c r="X44" i="127"/>
  <c r="W10" i="127"/>
  <c r="S161" i="127"/>
  <c r="J133" i="127"/>
  <c r="AP133" i="127" s="1"/>
  <c r="X41" i="127"/>
  <c r="J19" i="127"/>
  <c r="AP19" i="127" s="1"/>
  <c r="J95" i="127"/>
  <c r="AP95" i="127" s="1"/>
  <c r="J54" i="127"/>
  <c r="AP54" i="127" s="1"/>
  <c r="W18" i="127"/>
  <c r="J48" i="127"/>
  <c r="AP48" i="127" s="1"/>
  <c r="J102" i="127"/>
  <c r="AP102" i="127" s="1"/>
  <c r="J67" i="127"/>
  <c r="J109" i="127"/>
  <c r="AP109" i="127" s="1"/>
  <c r="J53" i="127"/>
  <c r="AP53" i="127" s="1"/>
  <c r="J89" i="127"/>
  <c r="AP89" i="127" s="1"/>
  <c r="J94" i="127"/>
  <c r="AP94" i="127" s="1"/>
  <c r="J124" i="127"/>
  <c r="AP124" i="127" s="1"/>
  <c r="BF166" i="127"/>
  <c r="J96" i="127"/>
  <c r="AP96" i="127" s="1"/>
  <c r="W75" i="127"/>
  <c r="W68" i="127"/>
  <c r="W72" i="127"/>
  <c r="J141" i="127"/>
  <c r="AO141" i="127" s="1"/>
  <c r="J127" i="127"/>
  <c r="AO133" i="127"/>
  <c r="W139" i="127"/>
  <c r="AO139" i="127"/>
  <c r="J121" i="127"/>
  <c r="AP121" i="127" s="1"/>
  <c r="J145" i="127"/>
  <c r="AP145" i="127" s="1"/>
  <c r="J65" i="127"/>
  <c r="AP65" i="127" s="1"/>
  <c r="J34" i="127"/>
  <c r="AP34" i="127" s="1"/>
  <c r="J119" i="127"/>
  <c r="AP119" i="127" s="1"/>
  <c r="J66" i="127"/>
  <c r="AP66" i="127" s="1"/>
  <c r="J106" i="127"/>
  <c r="AP106" i="127" s="1"/>
  <c r="J57" i="127"/>
  <c r="AP57" i="127" s="1"/>
  <c r="J149" i="127"/>
  <c r="AP149" i="127" s="1"/>
  <c r="W33" i="127"/>
  <c r="J101" i="127"/>
  <c r="AP101" i="127" s="1"/>
  <c r="W102" i="127"/>
  <c r="W53" i="127"/>
  <c r="X74" i="127"/>
  <c r="J136" i="127"/>
  <c r="X46" i="127"/>
  <c r="W124" i="127"/>
  <c r="X63" i="127"/>
  <c r="W96" i="127"/>
  <c r="J144" i="127"/>
  <c r="AP144" i="127" s="1"/>
  <c r="J135" i="127"/>
  <c r="AP135" i="127" s="1"/>
  <c r="X75" i="127"/>
  <c r="J51" i="127"/>
  <c r="AP51" i="127" s="1"/>
  <c r="J72" i="127"/>
  <c r="AP72" i="127" s="1"/>
  <c r="AO146" i="127"/>
  <c r="W25" i="127"/>
  <c r="X52" i="127"/>
  <c r="X133" i="127"/>
  <c r="W121" i="127"/>
  <c r="W65" i="127"/>
  <c r="W32" i="127"/>
  <c r="W49" i="127"/>
  <c r="W150" i="127"/>
  <c r="W117" i="127"/>
  <c r="W17" i="127"/>
  <c r="W34" i="127"/>
  <c r="W119" i="127"/>
  <c r="W66" i="127"/>
  <c r="AT140" i="127"/>
  <c r="AU140" i="127" s="1"/>
  <c r="AV140" i="127" s="1"/>
  <c r="AT96" i="127"/>
  <c r="AU96" i="127" s="1"/>
  <c r="AV96" i="127" s="1"/>
  <c r="AT79" i="127"/>
  <c r="AU79" i="127" s="1"/>
  <c r="AV79" i="127" s="1"/>
  <c r="AT148" i="127"/>
  <c r="AU148" i="127" s="1"/>
  <c r="AV148" i="127" s="1"/>
  <c r="AT144" i="127"/>
  <c r="AU144" i="127" s="1"/>
  <c r="AV144" i="127" s="1"/>
  <c r="AT135" i="127"/>
  <c r="AU135" i="127" s="1"/>
  <c r="AV135" i="127" s="1"/>
  <c r="AT68" i="127"/>
  <c r="AU68" i="127" s="1"/>
  <c r="AV68" i="127" s="1"/>
  <c r="AO38" i="127"/>
  <c r="W79" i="127"/>
  <c r="W148" i="127"/>
  <c r="W140" i="127"/>
  <c r="AT25" i="127"/>
  <c r="AU25" i="127" s="1"/>
  <c r="AV25" i="127" s="1"/>
  <c r="W77" i="127"/>
  <c r="AO94" i="127"/>
  <c r="AP136" i="127"/>
  <c r="W7" i="127"/>
  <c r="AP132" i="127"/>
  <c r="W128" i="127"/>
  <c r="R166" i="127"/>
  <c r="V166" i="127"/>
  <c r="AR166" i="127"/>
  <c r="J79" i="127"/>
  <c r="AP79" i="127" s="1"/>
  <c r="J148" i="127"/>
  <c r="AP148" i="127" s="1"/>
  <c r="J140" i="127"/>
  <c r="AP140" i="127" s="1"/>
  <c r="W146" i="127"/>
  <c r="W83" i="127"/>
  <c r="AT83" i="127"/>
  <c r="AU83" i="127" s="1"/>
  <c r="AV83" i="127" s="1"/>
  <c r="J111" i="127"/>
  <c r="AP111" i="127" s="1"/>
  <c r="AT10" i="127"/>
  <c r="AU10" i="127" s="1"/>
  <c r="AV10" i="127" s="1"/>
  <c r="AW52" i="127"/>
  <c r="AX52" i="127" s="1"/>
  <c r="AT52" i="127"/>
  <c r="AU52" i="127" s="1"/>
  <c r="AV52" i="127" s="1"/>
  <c r="AO102" i="127"/>
  <c r="AO53" i="127"/>
  <c r="X120" i="127"/>
  <c r="AO64" i="127"/>
  <c r="X146" i="127"/>
  <c r="AT111" i="127"/>
  <c r="AU111" i="127" s="1"/>
  <c r="AV111" i="127" s="1"/>
  <c r="Z84" i="127"/>
  <c r="J84" i="127"/>
  <c r="AP84" i="127" s="1"/>
  <c r="X84" i="127"/>
  <c r="W84" i="127"/>
  <c r="AO18" i="127"/>
  <c r="AO89" i="127"/>
  <c r="J76" i="127"/>
  <c r="AP76" i="127" s="1"/>
  <c r="J74" i="127"/>
  <c r="J81" i="127"/>
  <c r="AP81" i="127" s="1"/>
  <c r="J77" i="127"/>
  <c r="AP77" i="127" s="1"/>
  <c r="X94" i="127"/>
  <c r="J7" i="127"/>
  <c r="AP7" i="127" s="1"/>
  <c r="J128" i="127"/>
  <c r="AP128" i="127" s="1"/>
  <c r="J63" i="127"/>
  <c r="J120" i="127"/>
  <c r="T166" i="127"/>
  <c r="AA166" i="127"/>
  <c r="J31" i="127"/>
  <c r="AP31" i="127" s="1"/>
  <c r="AP91" i="127"/>
  <c r="AT75" i="127"/>
  <c r="AU75" i="127" s="1"/>
  <c r="AV75" i="127" s="1"/>
  <c r="J68" i="127"/>
  <c r="AP68" i="127" s="1"/>
  <c r="AT51" i="127"/>
  <c r="AU51" i="127" s="1"/>
  <c r="AV51" i="127" s="1"/>
  <c r="Z83" i="127"/>
  <c r="J83" i="127"/>
  <c r="AP83" i="127" s="1"/>
  <c r="W111" i="127"/>
  <c r="X122" i="127"/>
  <c r="X152" i="127"/>
  <c r="X141" i="127"/>
  <c r="W113" i="127"/>
  <c r="AO28" i="127"/>
  <c r="AO19" i="127"/>
  <c r="AO26" i="127"/>
  <c r="AO95" i="127"/>
  <c r="AO57" i="127"/>
  <c r="W105" i="127"/>
  <c r="W27" i="127"/>
  <c r="AO149" i="127"/>
  <c r="AO54" i="127"/>
  <c r="AO33" i="127"/>
  <c r="J123" i="127"/>
  <c r="AP123" i="127" s="1"/>
  <c r="J36" i="127"/>
  <c r="AO106" i="127"/>
  <c r="W153" i="127"/>
  <c r="W29" i="127"/>
  <c r="W114" i="127"/>
  <c r="AT122" i="127"/>
  <c r="AU122" i="127" s="1"/>
  <c r="AV122" i="127" s="1"/>
  <c r="AS133" i="127"/>
  <c r="AT133" i="127" s="1"/>
  <c r="AU133" i="127" s="1"/>
  <c r="AV133" i="127" s="1"/>
  <c r="AO55" i="127"/>
  <c r="AO121" i="127"/>
  <c r="AO65" i="127"/>
  <c r="AO82" i="127"/>
  <c r="AO110" i="127"/>
  <c r="AP36" i="127"/>
  <c r="J56" i="127"/>
  <c r="AP56" i="127" s="1"/>
  <c r="J10" i="127"/>
  <c r="AP10" i="127" s="1"/>
  <c r="W125" i="127"/>
  <c r="J25" i="127"/>
  <c r="AP25" i="127" s="1"/>
  <c r="W138" i="127"/>
  <c r="W88" i="127"/>
  <c r="AW139" i="127"/>
  <c r="AX139" i="127" s="1"/>
  <c r="W55" i="127"/>
  <c r="J32" i="127"/>
  <c r="AP32" i="127" s="1"/>
  <c r="AO32" i="127"/>
  <c r="J85" i="127"/>
  <c r="AP85" i="127" s="1"/>
  <c r="J50" i="127"/>
  <c r="AP50" i="127" s="1"/>
  <c r="J59" i="127"/>
  <c r="AP59" i="127" s="1"/>
  <c r="J49" i="127"/>
  <c r="AP49" i="127" s="1"/>
  <c r="J87" i="127"/>
  <c r="AP87" i="127" s="1"/>
  <c r="J151" i="127"/>
  <c r="AP151" i="127" s="1"/>
  <c r="J24" i="127"/>
  <c r="AP24" i="127" s="1"/>
  <c r="J150" i="127"/>
  <c r="AP150" i="127" s="1"/>
  <c r="J15" i="127"/>
  <c r="AP15" i="127" s="1"/>
  <c r="J143" i="127"/>
  <c r="AP143" i="127" s="1"/>
  <c r="J129" i="127"/>
  <c r="AP129" i="127" s="1"/>
  <c r="J117" i="127"/>
  <c r="AP117" i="127" s="1"/>
  <c r="J137" i="127"/>
  <c r="AP137" i="127" s="1"/>
  <c r="J103" i="127"/>
  <c r="AP103" i="127" s="1"/>
  <c r="J80" i="127"/>
  <c r="AP80" i="127" s="1"/>
  <c r="J17" i="127"/>
  <c r="AP17" i="127" s="1"/>
  <c r="AO17" i="127"/>
  <c r="J14" i="127"/>
  <c r="AP14" i="127" s="1"/>
  <c r="J30" i="127"/>
  <c r="AP30" i="127" s="1"/>
  <c r="J147" i="127"/>
  <c r="AP147" i="127" s="1"/>
  <c r="X28" i="127"/>
  <c r="X19" i="127"/>
  <c r="X26" i="127"/>
  <c r="X95" i="127"/>
  <c r="X57" i="127"/>
  <c r="X97" i="127"/>
  <c r="W82" i="127"/>
  <c r="AO78" i="127"/>
  <c r="AO40" i="127"/>
  <c r="AO116" i="127"/>
  <c r="J71" i="127"/>
  <c r="AP71" i="127" s="1"/>
  <c r="J98" i="127"/>
  <c r="AP98" i="127" s="1"/>
  <c r="AO98" i="127"/>
  <c r="J61" i="127"/>
  <c r="AP61" i="127" s="1"/>
  <c r="J105" i="127"/>
  <c r="AP105" i="127" s="1"/>
  <c r="J35" i="127"/>
  <c r="AP35" i="127" s="1"/>
  <c r="X149" i="127"/>
  <c r="W36" i="127"/>
  <c r="X106" i="127"/>
  <c r="AO101" i="127"/>
  <c r="AO56" i="127"/>
  <c r="AW84" i="127"/>
  <c r="AX84" i="127" s="1"/>
  <c r="J125" i="127"/>
  <c r="AP125" i="127" s="1"/>
  <c r="AW125" i="127"/>
  <c r="AX125" i="127" s="1"/>
  <c r="J138" i="127"/>
  <c r="AP138" i="127" s="1"/>
  <c r="AW138" i="127"/>
  <c r="AX138" i="127" s="1"/>
  <c r="W52" i="127"/>
  <c r="J88" i="127"/>
  <c r="AP88" i="127" s="1"/>
  <c r="AW88" i="127"/>
  <c r="AX88" i="127" s="1"/>
  <c r="AW141" i="127"/>
  <c r="AX141" i="127" s="1"/>
  <c r="AO15" i="127"/>
  <c r="AO14" i="127"/>
  <c r="AO147" i="127"/>
  <c r="AO113" i="127"/>
  <c r="AO34" i="127"/>
  <c r="AO12" i="127"/>
  <c r="AO119" i="127"/>
  <c r="AO11" i="127"/>
  <c r="AO58" i="127"/>
  <c r="AO61" i="127"/>
  <c r="AO27" i="127"/>
  <c r="AO66" i="127"/>
  <c r="X123" i="127"/>
  <c r="AO36" i="127"/>
  <c r="AQ203" i="129"/>
  <c r="AQ190" i="129"/>
  <c r="T203" i="129"/>
  <c r="T190" i="129"/>
  <c r="AR203" i="129"/>
  <c r="AR190" i="129"/>
  <c r="AR195" i="129"/>
  <c r="M203" i="129"/>
  <c r="M190" i="129"/>
  <c r="U203" i="129"/>
  <c r="U190" i="129"/>
  <c r="AA203" i="129"/>
  <c r="AA190" i="129"/>
  <c r="BF203" i="129"/>
  <c r="BF190" i="129"/>
  <c r="U195" i="129"/>
  <c r="R203" i="129"/>
  <c r="R190" i="129"/>
  <c r="V203" i="129"/>
  <c r="V190" i="129"/>
  <c r="M197" i="129"/>
  <c r="U197" i="129"/>
  <c r="Z201" i="129"/>
  <c r="Z196" i="129"/>
  <c r="R196" i="129"/>
  <c r="V196" i="129"/>
  <c r="AA196" i="129"/>
  <c r="AR196" i="129"/>
  <c r="S203" i="129"/>
  <c r="S190" i="129"/>
  <c r="M199" i="129"/>
  <c r="U199" i="129"/>
  <c r="AQ199" i="129"/>
  <c r="BF199" i="129"/>
  <c r="S195" i="129"/>
  <c r="S197" i="129"/>
  <c r="S201" i="129"/>
  <c r="S196" i="129"/>
  <c r="X193" i="129"/>
  <c r="AW120" i="129"/>
  <c r="AW170" i="129"/>
  <c r="AX170" i="129" s="1"/>
  <c r="AO129" i="129"/>
  <c r="AO66" i="129"/>
  <c r="AS121" i="129"/>
  <c r="AT121" i="129" s="1"/>
  <c r="AU121" i="129" s="1"/>
  <c r="AV121" i="129" s="1"/>
  <c r="AO160" i="129"/>
  <c r="W120" i="129"/>
  <c r="J120" i="129"/>
  <c r="AP120" i="129" s="1"/>
  <c r="X120" i="129"/>
  <c r="AS129" i="129"/>
  <c r="AT129" i="129" s="1"/>
  <c r="AU129" i="129" s="1"/>
  <c r="AV129" i="129" s="1"/>
  <c r="AS93" i="129"/>
  <c r="AT93" i="129" s="1"/>
  <c r="AU93" i="129" s="1"/>
  <c r="AV93" i="129" s="1"/>
  <c r="Z120" i="129"/>
  <c r="AO93" i="129"/>
  <c r="W129" i="129"/>
  <c r="W66" i="129"/>
  <c r="AS66" i="129"/>
  <c r="AT66" i="129" s="1"/>
  <c r="AU66" i="129" s="1"/>
  <c r="AV66" i="129" s="1"/>
  <c r="W160" i="129"/>
  <c r="AS160" i="129"/>
  <c r="AT160" i="129" s="1"/>
  <c r="AU160" i="129" s="1"/>
  <c r="AV160" i="129" s="1"/>
  <c r="W81" i="129"/>
  <c r="AS81" i="129"/>
  <c r="AT81" i="129" s="1"/>
  <c r="AU81" i="129" s="1"/>
  <c r="AV81" i="129" s="1"/>
  <c r="W175" i="129"/>
  <c r="AS175" i="129"/>
  <c r="AT175" i="129" s="1"/>
  <c r="AU175" i="129" s="1"/>
  <c r="AV175" i="129" s="1"/>
  <c r="W169" i="129"/>
  <c r="AS169" i="129"/>
  <c r="AT169" i="129" s="1"/>
  <c r="AU169" i="129" s="1"/>
  <c r="AV169" i="129" s="1"/>
  <c r="W78" i="129"/>
  <c r="AS78" i="129"/>
  <c r="AT78" i="129" s="1"/>
  <c r="AU78" i="129" s="1"/>
  <c r="AV78" i="129" s="1"/>
  <c r="W64" i="129"/>
  <c r="AS64" i="129"/>
  <c r="AT64" i="129" s="1"/>
  <c r="AU64" i="129" s="1"/>
  <c r="AV64" i="129" s="1"/>
  <c r="W84" i="129"/>
  <c r="AS84" i="129"/>
  <c r="AT84" i="129" s="1"/>
  <c r="AU84" i="129" s="1"/>
  <c r="AV84" i="129" s="1"/>
  <c r="W182" i="129"/>
  <c r="AS182" i="129"/>
  <c r="AT182" i="129" s="1"/>
  <c r="AU182" i="129" s="1"/>
  <c r="AV182" i="129" s="1"/>
  <c r="W166" i="129"/>
  <c r="AS166" i="129"/>
  <c r="AT166" i="129" s="1"/>
  <c r="AU166" i="129" s="1"/>
  <c r="AV166" i="129" s="1"/>
  <c r="W111" i="129"/>
  <c r="AS111" i="129"/>
  <c r="AT111" i="129" s="1"/>
  <c r="AU111" i="129" s="1"/>
  <c r="AV111" i="129" s="1"/>
  <c r="W97" i="129"/>
  <c r="AS97" i="129"/>
  <c r="AT97" i="129" s="1"/>
  <c r="AU97" i="129" s="1"/>
  <c r="AV97" i="129" s="1"/>
  <c r="W95" i="129"/>
  <c r="AS95" i="129"/>
  <c r="AT95" i="129" s="1"/>
  <c r="AU95" i="129" s="1"/>
  <c r="AV95" i="129" s="1"/>
  <c r="W40" i="129"/>
  <c r="AS40" i="129"/>
  <c r="AT40" i="129" s="1"/>
  <c r="AU40" i="129" s="1"/>
  <c r="AV40" i="129" s="1"/>
  <c r="W79" i="129"/>
  <c r="AS79" i="129"/>
  <c r="AT79" i="129" s="1"/>
  <c r="AU79" i="129" s="1"/>
  <c r="AV79" i="129" s="1"/>
  <c r="W168" i="129"/>
  <c r="AO168" i="129"/>
  <c r="AS168" i="129"/>
  <c r="AT168" i="129" s="1"/>
  <c r="AU168" i="129" s="1"/>
  <c r="AV168" i="129" s="1"/>
  <c r="W105" i="129"/>
  <c r="AS105" i="129"/>
  <c r="AT105" i="129" s="1"/>
  <c r="AU105" i="129" s="1"/>
  <c r="AV105" i="129" s="1"/>
  <c r="W176" i="129"/>
  <c r="AS176" i="129"/>
  <c r="AT176" i="129" s="1"/>
  <c r="AU176" i="129" s="1"/>
  <c r="AV176" i="129" s="1"/>
  <c r="W29" i="129"/>
  <c r="AS29" i="129"/>
  <c r="AT29" i="129" s="1"/>
  <c r="AU29" i="129" s="1"/>
  <c r="AV29" i="129" s="1"/>
  <c r="W46" i="129"/>
  <c r="AS46" i="129"/>
  <c r="AT46" i="129" s="1"/>
  <c r="AU46" i="129" s="1"/>
  <c r="AV46" i="129" s="1"/>
  <c r="W74" i="129"/>
  <c r="AS74" i="129"/>
  <c r="AT74" i="129" s="1"/>
  <c r="AU74" i="129" s="1"/>
  <c r="AV74" i="129" s="1"/>
  <c r="W67" i="129"/>
  <c r="AS67" i="129"/>
  <c r="AT67" i="129" s="1"/>
  <c r="AU67" i="129" s="1"/>
  <c r="AV67" i="129" s="1"/>
  <c r="W104" i="129"/>
  <c r="AS104" i="129"/>
  <c r="AT104" i="129" s="1"/>
  <c r="AU104" i="129" s="1"/>
  <c r="AV104" i="129" s="1"/>
  <c r="X168" i="129"/>
  <c r="AS20" i="129"/>
  <c r="AT20" i="129" s="1"/>
  <c r="AU20" i="129" s="1"/>
  <c r="AV20" i="129" s="1"/>
  <c r="AW62" i="129"/>
  <c r="AX62" i="129" s="1"/>
  <c r="AS118" i="129"/>
  <c r="AT118" i="129" s="1"/>
  <c r="AU118" i="129" s="1"/>
  <c r="AV118" i="129" s="1"/>
  <c r="AS37" i="129"/>
  <c r="AT37" i="129" s="1"/>
  <c r="AU37" i="129" s="1"/>
  <c r="AV37" i="129" s="1"/>
  <c r="AS171" i="129"/>
  <c r="AT171" i="129" s="1"/>
  <c r="AU171" i="129" s="1"/>
  <c r="AV171" i="129" s="1"/>
  <c r="AS185" i="129"/>
  <c r="AT185" i="129" s="1"/>
  <c r="AU185" i="129" s="1"/>
  <c r="AV185" i="129" s="1"/>
  <c r="AS162" i="129"/>
  <c r="AT162" i="129" s="1"/>
  <c r="AU162" i="129" s="1"/>
  <c r="AV162" i="129" s="1"/>
  <c r="AS124" i="129"/>
  <c r="AT124" i="129" s="1"/>
  <c r="AU124" i="129" s="1"/>
  <c r="AV124" i="129" s="1"/>
  <c r="AS186" i="129"/>
  <c r="AT186" i="129" s="1"/>
  <c r="AU186" i="129" s="1"/>
  <c r="AV186" i="129" s="1"/>
  <c r="AS71" i="129"/>
  <c r="AT71" i="129" s="1"/>
  <c r="AU71" i="129" s="1"/>
  <c r="AV71" i="129" s="1"/>
  <c r="AS15" i="129"/>
  <c r="AT15" i="129" s="1"/>
  <c r="AU15" i="129" s="1"/>
  <c r="AV15" i="129" s="1"/>
  <c r="AS109" i="129"/>
  <c r="AT109" i="129" s="1"/>
  <c r="AU109" i="129" s="1"/>
  <c r="AV109" i="129" s="1"/>
  <c r="AS156" i="129"/>
  <c r="AT156" i="129" s="1"/>
  <c r="AU156" i="129" s="1"/>
  <c r="AV156" i="129" s="1"/>
  <c r="AS42" i="129"/>
  <c r="AT42" i="129" s="1"/>
  <c r="AU42" i="129" s="1"/>
  <c r="AV42" i="129" s="1"/>
  <c r="AS27" i="129"/>
  <c r="AT27" i="129" s="1"/>
  <c r="AU27" i="129" s="1"/>
  <c r="AV27" i="129" s="1"/>
  <c r="AS149" i="129"/>
  <c r="AT149" i="129" s="1"/>
  <c r="AU149" i="129" s="1"/>
  <c r="AV149" i="129" s="1"/>
  <c r="AS9" i="129"/>
  <c r="AT9" i="129" s="1"/>
  <c r="AU9" i="129" s="1"/>
  <c r="AV9" i="129" s="1"/>
  <c r="AS141" i="129"/>
  <c r="AT141" i="129" s="1"/>
  <c r="AU141" i="129" s="1"/>
  <c r="AV141" i="129" s="1"/>
  <c r="AS108" i="129"/>
  <c r="AT108" i="129" s="1"/>
  <c r="AU108" i="129" s="1"/>
  <c r="AV108" i="129" s="1"/>
  <c r="AS132" i="129"/>
  <c r="AT132" i="129" s="1"/>
  <c r="AU132" i="129" s="1"/>
  <c r="AV132" i="129" s="1"/>
  <c r="AS43" i="129"/>
  <c r="AT43" i="129" s="1"/>
  <c r="AU43" i="129" s="1"/>
  <c r="AV43" i="129" s="1"/>
  <c r="AS148" i="129"/>
  <c r="AT148" i="129" s="1"/>
  <c r="AU148" i="129" s="1"/>
  <c r="AV148" i="129" s="1"/>
  <c r="AS65" i="129"/>
  <c r="AT65" i="129" s="1"/>
  <c r="AU65" i="129" s="1"/>
  <c r="AV65" i="129" s="1"/>
  <c r="AS60" i="129"/>
  <c r="AT60" i="129" s="1"/>
  <c r="AU60" i="129" s="1"/>
  <c r="AV60" i="129" s="1"/>
  <c r="AO22" i="129"/>
  <c r="W22" i="129"/>
  <c r="AP22" i="129"/>
  <c r="AS177" i="129"/>
  <c r="AT177" i="129" s="1"/>
  <c r="AU177" i="129" s="1"/>
  <c r="AV177" i="129" s="1"/>
  <c r="AO164" i="129"/>
  <c r="AS133" i="129"/>
  <c r="AT133" i="129" s="1"/>
  <c r="AU133" i="129" s="1"/>
  <c r="AV133" i="129" s="1"/>
  <c r="AO151" i="129"/>
  <c r="AS24" i="129"/>
  <c r="AT24" i="129" s="1"/>
  <c r="AU24" i="129" s="1"/>
  <c r="AV24" i="129" s="1"/>
  <c r="AO158" i="129"/>
  <c r="AS68" i="129"/>
  <c r="AT68" i="129" s="1"/>
  <c r="AU68" i="129" s="1"/>
  <c r="AV68" i="129" s="1"/>
  <c r="AO39" i="129"/>
  <c r="AS49" i="129"/>
  <c r="AT49" i="129" s="1"/>
  <c r="AU49" i="129" s="1"/>
  <c r="AV49" i="129" s="1"/>
  <c r="AO86" i="129"/>
  <c r="AO25" i="129"/>
  <c r="AO83" i="129"/>
  <c r="AO92" i="129"/>
  <c r="W20" i="129"/>
  <c r="AO20" i="129"/>
  <c r="W68" i="129"/>
  <c r="W177" i="129"/>
  <c r="AO177" i="129"/>
  <c r="W49" i="129"/>
  <c r="W133" i="129"/>
  <c r="AO133" i="129"/>
  <c r="W24" i="129"/>
  <c r="W193" i="129" s="1"/>
  <c r="W174" i="129"/>
  <c r="AS174" i="129"/>
  <c r="AT174" i="129" s="1"/>
  <c r="AU174" i="129" s="1"/>
  <c r="AV174" i="129" s="1"/>
  <c r="W48" i="129"/>
  <c r="AS48" i="129"/>
  <c r="AT48" i="129" s="1"/>
  <c r="AU48" i="129" s="1"/>
  <c r="AV48" i="129" s="1"/>
  <c r="W58" i="129"/>
  <c r="AS58" i="129"/>
  <c r="AT58" i="129" s="1"/>
  <c r="AU58" i="129" s="1"/>
  <c r="AV58" i="129" s="1"/>
  <c r="AS12" i="129"/>
  <c r="AT12" i="129" s="1"/>
  <c r="AU12" i="129" s="1"/>
  <c r="AV12" i="129" s="1"/>
  <c r="W153" i="129"/>
  <c r="AO153" i="129"/>
  <c r="AS153" i="129"/>
  <c r="AT153" i="129" s="1"/>
  <c r="AU153" i="129" s="1"/>
  <c r="AV153" i="129" s="1"/>
  <c r="W57" i="129"/>
  <c r="AS57" i="129"/>
  <c r="AT57" i="129" s="1"/>
  <c r="AU57" i="129" s="1"/>
  <c r="AV57" i="129" s="1"/>
  <c r="W17" i="129"/>
  <c r="AS17" i="129"/>
  <c r="AT17" i="129" s="1"/>
  <c r="AU17" i="129" s="1"/>
  <c r="AV17" i="129" s="1"/>
  <c r="W125" i="129"/>
  <c r="AO125" i="129"/>
  <c r="AS125" i="129"/>
  <c r="AT125" i="129" s="1"/>
  <c r="AU125" i="129" s="1"/>
  <c r="AV125" i="129" s="1"/>
  <c r="W73" i="129"/>
  <c r="AS73" i="129"/>
  <c r="AT73" i="129" s="1"/>
  <c r="AU73" i="129" s="1"/>
  <c r="AV73" i="129" s="1"/>
  <c r="W35" i="129"/>
  <c r="AS35" i="129"/>
  <c r="AT35" i="129" s="1"/>
  <c r="AU35" i="129" s="1"/>
  <c r="AV35" i="129" s="1"/>
  <c r="W180" i="129"/>
  <c r="AO180" i="129"/>
  <c r="AS180" i="129"/>
  <c r="AT180" i="129" s="1"/>
  <c r="AU180" i="129" s="1"/>
  <c r="AV180" i="129" s="1"/>
  <c r="W69" i="129"/>
  <c r="AS69" i="129"/>
  <c r="AT69" i="129" s="1"/>
  <c r="AU69" i="129" s="1"/>
  <c r="AV69" i="129" s="1"/>
  <c r="W116" i="129"/>
  <c r="AO116" i="129"/>
  <c r="AS116" i="129"/>
  <c r="AT116" i="129" s="1"/>
  <c r="AU116" i="129" s="1"/>
  <c r="AV116" i="129" s="1"/>
  <c r="W106" i="129"/>
  <c r="AO106" i="129"/>
  <c r="AS106" i="129"/>
  <c r="AT106" i="129" s="1"/>
  <c r="AU106" i="129" s="1"/>
  <c r="AV106" i="129" s="1"/>
  <c r="W63" i="129"/>
  <c r="AS63" i="129"/>
  <c r="AT63" i="129" s="1"/>
  <c r="AU63" i="129" s="1"/>
  <c r="AV63" i="129" s="1"/>
  <c r="W89" i="129"/>
  <c r="AO89" i="129"/>
  <c r="AS89" i="129"/>
  <c r="AT89" i="129" s="1"/>
  <c r="AU89" i="129" s="1"/>
  <c r="AV89" i="129" s="1"/>
  <c r="W103" i="129"/>
  <c r="AO103" i="129"/>
  <c r="AS103" i="129"/>
  <c r="AT103" i="129" s="1"/>
  <c r="AU103" i="129" s="1"/>
  <c r="AV103" i="129" s="1"/>
  <c r="W167" i="129"/>
  <c r="AO167" i="129"/>
  <c r="AS167" i="129"/>
  <c r="AT167" i="129" s="1"/>
  <c r="AU167" i="129" s="1"/>
  <c r="AV167" i="129" s="1"/>
  <c r="W34" i="129"/>
  <c r="AS34" i="129"/>
  <c r="AT34" i="129" s="1"/>
  <c r="AU34" i="129" s="1"/>
  <c r="AV34" i="129" s="1"/>
  <c r="AO88" i="129"/>
  <c r="AO72" i="129"/>
  <c r="AO113" i="129"/>
  <c r="AO134" i="129"/>
  <c r="AS26" i="129"/>
  <c r="AT26" i="129" s="1"/>
  <c r="AU26" i="129" s="1"/>
  <c r="AV26" i="129" s="1"/>
  <c r="AW99" i="129"/>
  <c r="AX99" i="129" s="1"/>
  <c r="AW75" i="129"/>
  <c r="AX75" i="129" s="1"/>
  <c r="X20" i="129"/>
  <c r="J68" i="129"/>
  <c r="AP68" i="129" s="1"/>
  <c r="X68" i="129"/>
  <c r="X177" i="129"/>
  <c r="X133" i="129"/>
  <c r="X153" i="129"/>
  <c r="X125" i="129"/>
  <c r="X180" i="129"/>
  <c r="X116" i="129"/>
  <c r="X195" i="129" s="1"/>
  <c r="X106" i="129"/>
  <c r="X89" i="129"/>
  <c r="X103" i="129"/>
  <c r="X167" i="129"/>
  <c r="AS173" i="129"/>
  <c r="AT173" i="129" s="1"/>
  <c r="AU173" i="129" s="1"/>
  <c r="AV173" i="129" s="1"/>
  <c r="AO62" i="129"/>
  <c r="AS22" i="129"/>
  <c r="AT22" i="129" s="1"/>
  <c r="AU22" i="129" s="1"/>
  <c r="AV22" i="129" s="1"/>
  <c r="W41" i="129"/>
  <c r="AS41" i="129"/>
  <c r="AT41" i="129" s="1"/>
  <c r="AU41" i="129" s="1"/>
  <c r="AV41" i="129" s="1"/>
  <c r="W39" i="129"/>
  <c r="AS39" i="129"/>
  <c r="AT39" i="129" s="1"/>
  <c r="AU39" i="129" s="1"/>
  <c r="AV39" i="129" s="1"/>
  <c r="W164" i="129"/>
  <c r="AS164" i="129"/>
  <c r="AT164" i="129" s="1"/>
  <c r="AU164" i="129" s="1"/>
  <c r="AV164" i="129" s="1"/>
  <c r="W86" i="129"/>
  <c r="AS86" i="129"/>
  <c r="AT86" i="129" s="1"/>
  <c r="AU86" i="129" s="1"/>
  <c r="AV86" i="129" s="1"/>
  <c r="W151" i="129"/>
  <c r="AS151" i="129"/>
  <c r="AT151" i="129" s="1"/>
  <c r="AU151" i="129" s="1"/>
  <c r="AV151" i="129" s="1"/>
  <c r="W158" i="129"/>
  <c r="AS158" i="129"/>
  <c r="AT158" i="129" s="1"/>
  <c r="AU158" i="129" s="1"/>
  <c r="AV158" i="129" s="1"/>
  <c r="W128" i="129"/>
  <c r="AS128" i="129"/>
  <c r="AT128" i="129" s="1"/>
  <c r="AU128" i="129" s="1"/>
  <c r="AV128" i="129" s="1"/>
  <c r="W28" i="129"/>
  <c r="AS28" i="129"/>
  <c r="AT28" i="129" s="1"/>
  <c r="AU28" i="129" s="1"/>
  <c r="AV28" i="129" s="1"/>
  <c r="W131" i="129"/>
  <c r="AS131" i="129"/>
  <c r="AT131" i="129" s="1"/>
  <c r="AU131" i="129" s="1"/>
  <c r="AV131" i="129" s="1"/>
  <c r="W136" i="129"/>
  <c r="AS136" i="129"/>
  <c r="AT136" i="129" s="1"/>
  <c r="AU136" i="129" s="1"/>
  <c r="AV136" i="129" s="1"/>
  <c r="W30" i="129"/>
  <c r="AS30" i="129"/>
  <c r="AT30" i="129" s="1"/>
  <c r="AU30" i="129" s="1"/>
  <c r="AV30" i="129" s="1"/>
  <c r="W152" i="129"/>
  <c r="AS152" i="129"/>
  <c r="AT152" i="129" s="1"/>
  <c r="AU152" i="129" s="1"/>
  <c r="AV152" i="129" s="1"/>
  <c r="W91" i="129"/>
  <c r="AS91" i="129"/>
  <c r="AT91" i="129" s="1"/>
  <c r="AU91" i="129" s="1"/>
  <c r="AV91" i="129" s="1"/>
  <c r="W102" i="129"/>
  <c r="AS102" i="129"/>
  <c r="AT102" i="129" s="1"/>
  <c r="AU102" i="129" s="1"/>
  <c r="AV102" i="129" s="1"/>
  <c r="W23" i="129"/>
  <c r="AS23" i="129"/>
  <c r="AT23" i="129" s="1"/>
  <c r="AU23" i="129" s="1"/>
  <c r="AV23" i="129" s="1"/>
  <c r="AS19" i="129"/>
  <c r="AT19" i="129" s="1"/>
  <c r="AU19" i="129" s="1"/>
  <c r="AV19" i="129" s="1"/>
  <c r="AS10" i="129"/>
  <c r="AT10" i="129" s="1"/>
  <c r="AU10" i="129" s="1"/>
  <c r="AV10" i="129" s="1"/>
  <c r="AS7" i="129"/>
  <c r="AT7" i="129" s="1"/>
  <c r="AU7" i="129" s="1"/>
  <c r="AV7" i="129" s="1"/>
  <c r="AS142" i="129"/>
  <c r="AT142" i="129" s="1"/>
  <c r="AU142" i="129" s="1"/>
  <c r="AV142" i="129" s="1"/>
  <c r="AS56" i="129"/>
  <c r="AT56" i="129" s="1"/>
  <c r="AU56" i="129" s="1"/>
  <c r="AV56" i="129" s="1"/>
  <c r="AS117" i="129"/>
  <c r="AT117" i="129" s="1"/>
  <c r="AU117" i="129" s="1"/>
  <c r="AV117" i="129" s="1"/>
  <c r="AS96" i="129"/>
  <c r="AT96" i="129" s="1"/>
  <c r="AU96" i="129" s="1"/>
  <c r="AV96" i="129" s="1"/>
  <c r="AS157" i="129"/>
  <c r="AT157" i="129" s="1"/>
  <c r="AU157" i="129" s="1"/>
  <c r="AV157" i="129" s="1"/>
  <c r="AS130" i="129"/>
  <c r="AT130" i="129" s="1"/>
  <c r="AU130" i="129" s="1"/>
  <c r="AV130" i="129" s="1"/>
  <c r="AS88" i="129"/>
  <c r="AT88" i="129" s="1"/>
  <c r="AU88" i="129" s="1"/>
  <c r="AV88" i="129" s="1"/>
  <c r="AS25" i="129"/>
  <c r="AT25" i="129" s="1"/>
  <c r="AU25" i="129" s="1"/>
  <c r="AV25" i="129" s="1"/>
  <c r="AS72" i="129"/>
  <c r="AT72" i="129" s="1"/>
  <c r="AU72" i="129" s="1"/>
  <c r="AV72" i="129" s="1"/>
  <c r="AS83" i="129"/>
  <c r="AT83" i="129" s="1"/>
  <c r="AU83" i="129" s="1"/>
  <c r="AV83" i="129" s="1"/>
  <c r="AS113" i="129"/>
  <c r="AT113" i="129" s="1"/>
  <c r="AU113" i="129" s="1"/>
  <c r="AV113" i="129" s="1"/>
  <c r="AW85" i="129"/>
  <c r="AX85" i="129" s="1"/>
  <c r="AW76" i="129"/>
  <c r="AX76" i="129" s="1"/>
  <c r="W88" i="129"/>
  <c r="W72" i="129"/>
  <c r="W113" i="129"/>
  <c r="W26" i="129"/>
  <c r="W31" i="129"/>
  <c r="AS31" i="129"/>
  <c r="AT31" i="129" s="1"/>
  <c r="AU31" i="129" s="1"/>
  <c r="AV31" i="129" s="1"/>
  <c r="W139" i="129"/>
  <c r="AS139" i="129"/>
  <c r="AT139" i="129" s="1"/>
  <c r="AU139" i="129" s="1"/>
  <c r="AV139" i="129" s="1"/>
  <c r="W126" i="129"/>
  <c r="AS126" i="129"/>
  <c r="AT126" i="129" s="1"/>
  <c r="AU126" i="129" s="1"/>
  <c r="AV126" i="129" s="1"/>
  <c r="W159" i="129"/>
  <c r="AS159" i="129"/>
  <c r="AT159" i="129" s="1"/>
  <c r="AU159" i="129" s="1"/>
  <c r="AV159" i="129" s="1"/>
  <c r="W36" i="129"/>
  <c r="AS36" i="129"/>
  <c r="AT36" i="129" s="1"/>
  <c r="AU36" i="129" s="1"/>
  <c r="AV36" i="129" s="1"/>
  <c r="AO163" i="129"/>
  <c r="W163" i="129"/>
  <c r="AO123" i="129"/>
  <c r="W123" i="129"/>
  <c r="AS165" i="129"/>
  <c r="AT165" i="129" s="1"/>
  <c r="AU165" i="129" s="1"/>
  <c r="AV165" i="129" s="1"/>
  <c r="AS187" i="129"/>
  <c r="AT187" i="129" s="1"/>
  <c r="AU187" i="129" s="1"/>
  <c r="AV187" i="129" s="1"/>
  <c r="AO85" i="129"/>
  <c r="AS127" i="129"/>
  <c r="AT127" i="129" s="1"/>
  <c r="AU127" i="129" s="1"/>
  <c r="AV127" i="129" s="1"/>
  <c r="AO76" i="129"/>
  <c r="AW53" i="129"/>
  <c r="AX53" i="129" s="1"/>
  <c r="AW45" i="129"/>
  <c r="AX45" i="129" s="1"/>
  <c r="W134" i="129"/>
  <c r="AS134" i="129"/>
  <c r="AT134" i="129" s="1"/>
  <c r="AU134" i="129" s="1"/>
  <c r="AV134" i="129" s="1"/>
  <c r="AS92" i="129"/>
  <c r="AT92" i="129" s="1"/>
  <c r="AU92" i="129" s="1"/>
  <c r="AV92" i="129" s="1"/>
  <c r="W143" i="129"/>
  <c r="AS143" i="129"/>
  <c r="AT143" i="129" s="1"/>
  <c r="AU143" i="129" s="1"/>
  <c r="AV143" i="129" s="1"/>
  <c r="W155" i="129"/>
  <c r="AS155" i="129"/>
  <c r="AT155" i="129" s="1"/>
  <c r="AU155" i="129" s="1"/>
  <c r="AV155" i="129" s="1"/>
  <c r="AS70" i="129"/>
  <c r="AT70" i="129" s="1"/>
  <c r="AU70" i="129" s="1"/>
  <c r="AV70" i="129" s="1"/>
  <c r="AS59" i="129"/>
  <c r="AT59" i="129" s="1"/>
  <c r="AU59" i="129" s="1"/>
  <c r="AV59" i="129" s="1"/>
  <c r="W140" i="129"/>
  <c r="AS140" i="129"/>
  <c r="AT140" i="129" s="1"/>
  <c r="AU140" i="129" s="1"/>
  <c r="AV140" i="129" s="1"/>
  <c r="AO187" i="129"/>
  <c r="W187" i="129"/>
  <c r="X163" i="129"/>
  <c r="AO127" i="129"/>
  <c r="W127" i="129"/>
  <c r="X123" i="129"/>
  <c r="AO165" i="129"/>
  <c r="AP11" i="129"/>
  <c r="AP154" i="129"/>
  <c r="AS163" i="129"/>
  <c r="AT163" i="129" s="1"/>
  <c r="AU163" i="129" s="1"/>
  <c r="AV163" i="129" s="1"/>
  <c r="AS123" i="129"/>
  <c r="AT123" i="129" s="1"/>
  <c r="AU123" i="129" s="1"/>
  <c r="AV123" i="129" s="1"/>
  <c r="AU11" i="129"/>
  <c r="AV11" i="129" s="1"/>
  <c r="AU154" i="129"/>
  <c r="AV154" i="129" s="1"/>
  <c r="X188" i="129"/>
  <c r="AP188" i="129"/>
  <c r="Z11" i="129"/>
  <c r="AP45" i="129"/>
  <c r="X45" i="129"/>
  <c r="AO77" i="129"/>
  <c r="Z154" i="129"/>
  <c r="AP179" i="129"/>
  <c r="X179" i="129"/>
  <c r="AO179" i="129"/>
  <c r="W179" i="129"/>
  <c r="AP21" i="129"/>
  <c r="X21" i="129"/>
  <c r="AO21" i="129"/>
  <c r="W21" i="129"/>
  <c r="AP107" i="129"/>
  <c r="X107" i="129"/>
  <c r="AO107" i="129"/>
  <c r="W107" i="129"/>
  <c r="AP114" i="129"/>
  <c r="AP144" i="129"/>
  <c r="X144" i="129"/>
  <c r="AO144" i="129"/>
  <c r="W144" i="129"/>
  <c r="AP61" i="129"/>
  <c r="X61" i="129"/>
  <c r="AO61" i="129"/>
  <c r="W61" i="129"/>
  <c r="Z82" i="129"/>
  <c r="Z203" i="129" s="1"/>
  <c r="AS47" i="129"/>
  <c r="AT47" i="129" s="1"/>
  <c r="AU47" i="129" s="1"/>
  <c r="AV47" i="129" s="1"/>
  <c r="AS33" i="129"/>
  <c r="AT33" i="129" s="1"/>
  <c r="AU33" i="129" s="1"/>
  <c r="AV33" i="129" s="1"/>
  <c r="AS80" i="129"/>
  <c r="AT80" i="129" s="1"/>
  <c r="AU80" i="129" s="1"/>
  <c r="AV80" i="129" s="1"/>
  <c r="AS87" i="129"/>
  <c r="AT87" i="129" s="1"/>
  <c r="AU87" i="129" s="1"/>
  <c r="AV87" i="129" s="1"/>
  <c r="AS18" i="129"/>
  <c r="AT18" i="129" s="1"/>
  <c r="AU18" i="129" s="1"/>
  <c r="AV18" i="129" s="1"/>
  <c r="AS98" i="129"/>
  <c r="AT98" i="129" s="1"/>
  <c r="AU98" i="129" s="1"/>
  <c r="AV98" i="129" s="1"/>
  <c r="AS14" i="129"/>
  <c r="AT14" i="129" s="1"/>
  <c r="AU14" i="129" s="1"/>
  <c r="AV14" i="129" s="1"/>
  <c r="AS32" i="129"/>
  <c r="AT32" i="129" s="1"/>
  <c r="AU32" i="129" s="1"/>
  <c r="AV32" i="129" s="1"/>
  <c r="AS50" i="129"/>
  <c r="AT50" i="129" s="1"/>
  <c r="AU50" i="129" s="1"/>
  <c r="AV50" i="129" s="1"/>
  <c r="AS145" i="129"/>
  <c r="AT145" i="129" s="1"/>
  <c r="AU145" i="129" s="1"/>
  <c r="AV145" i="129" s="1"/>
  <c r="AS54" i="129"/>
  <c r="AT54" i="129" s="1"/>
  <c r="AU54" i="129" s="1"/>
  <c r="AV54" i="129" s="1"/>
  <c r="AS181" i="129"/>
  <c r="AT181" i="129" s="1"/>
  <c r="AU181" i="129" s="1"/>
  <c r="AV181" i="129" s="1"/>
  <c r="AS110" i="129"/>
  <c r="AT110" i="129" s="1"/>
  <c r="AU110" i="129" s="1"/>
  <c r="AV110" i="129" s="1"/>
  <c r="AS115" i="129"/>
  <c r="AT115" i="129" s="1"/>
  <c r="AU115" i="129" s="1"/>
  <c r="AV115" i="129" s="1"/>
  <c r="AS172" i="129"/>
  <c r="AT172" i="129" s="1"/>
  <c r="AU172" i="129" s="1"/>
  <c r="AV172" i="129" s="1"/>
  <c r="X101" i="129"/>
  <c r="AT101" i="129"/>
  <c r="AU101" i="129" s="1"/>
  <c r="AV101" i="129" s="1"/>
  <c r="AW137" i="129"/>
  <c r="AX137" i="129" s="1"/>
  <c r="AO45" i="129"/>
  <c r="AT77" i="129"/>
  <c r="AU77" i="129" s="1"/>
  <c r="AV77" i="129" s="1"/>
  <c r="AW150" i="129"/>
  <c r="AX150" i="129" s="1"/>
  <c r="AS179" i="129"/>
  <c r="AT179" i="129" s="1"/>
  <c r="AU179" i="129" s="1"/>
  <c r="AV179" i="129" s="1"/>
  <c r="AS21" i="129"/>
  <c r="AT21" i="129" s="1"/>
  <c r="AU21" i="129" s="1"/>
  <c r="AV21" i="129" s="1"/>
  <c r="AS107" i="129"/>
  <c r="AT107" i="129" s="1"/>
  <c r="AU107" i="129" s="1"/>
  <c r="AV107" i="129" s="1"/>
  <c r="AP137" i="129"/>
  <c r="X137" i="129"/>
  <c r="W11" i="129"/>
  <c r="AO11" i="129"/>
  <c r="W45" i="129"/>
  <c r="AP150" i="129"/>
  <c r="X150" i="129"/>
  <c r="W154" i="129"/>
  <c r="AO154" i="129"/>
  <c r="Z179" i="129"/>
  <c r="AP82" i="129"/>
  <c r="X82" i="129"/>
  <c r="X203" i="129" s="1"/>
  <c r="AO82" i="129"/>
  <c r="W82" i="129"/>
  <c r="AO119" i="129"/>
  <c r="AP178" i="129"/>
  <c r="X178" i="129"/>
  <c r="AO178" i="129"/>
  <c r="W178" i="129"/>
  <c r="AO138" i="129"/>
  <c r="W165" i="129"/>
  <c r="W55" i="129"/>
  <c r="AS55" i="129"/>
  <c r="AT55" i="129" s="1"/>
  <c r="AU55" i="129" s="1"/>
  <c r="AV55" i="129" s="1"/>
  <c r="W16" i="129"/>
  <c r="AS16" i="129"/>
  <c r="AT16" i="129" s="1"/>
  <c r="AU16" i="129" s="1"/>
  <c r="AV16" i="129" s="1"/>
  <c r="W38" i="129"/>
  <c r="AS38" i="129"/>
  <c r="AT38" i="129" s="1"/>
  <c r="AU38" i="129" s="1"/>
  <c r="AV38" i="129" s="1"/>
  <c r="W112" i="129"/>
  <c r="AS112" i="129"/>
  <c r="AT112" i="129" s="1"/>
  <c r="AU112" i="129" s="1"/>
  <c r="AV112" i="129" s="1"/>
  <c r="W183" i="129"/>
  <c r="AS183" i="129"/>
  <c r="AT183" i="129" s="1"/>
  <c r="AU183" i="129" s="1"/>
  <c r="AV183" i="129" s="1"/>
  <c r="W94" i="129"/>
  <c r="AS94" i="129"/>
  <c r="AT94" i="129" s="1"/>
  <c r="AU94" i="129" s="1"/>
  <c r="AV94" i="129" s="1"/>
  <c r="W44" i="129"/>
  <c r="AS44" i="129"/>
  <c r="AT44" i="129" s="1"/>
  <c r="AU44" i="129" s="1"/>
  <c r="AV44" i="129" s="1"/>
  <c r="W52" i="129"/>
  <c r="AS52" i="129"/>
  <c r="AT52" i="129" s="1"/>
  <c r="AU52" i="129" s="1"/>
  <c r="AV52" i="129" s="1"/>
  <c r="W188" i="129"/>
  <c r="AS188" i="129"/>
  <c r="AT188" i="129" s="1"/>
  <c r="AU188" i="129" s="1"/>
  <c r="AV188" i="129" s="1"/>
  <c r="W51" i="129"/>
  <c r="AS51" i="129"/>
  <c r="AT51" i="129" s="1"/>
  <c r="AU51" i="129" s="1"/>
  <c r="AV51" i="129" s="1"/>
  <c r="W100" i="129"/>
  <c r="AS100" i="129"/>
  <c r="AT100" i="129" s="1"/>
  <c r="AU100" i="129" s="1"/>
  <c r="AV100" i="129" s="1"/>
  <c r="W184" i="129"/>
  <c r="AS184" i="129"/>
  <c r="AT184" i="129" s="1"/>
  <c r="AU184" i="129" s="1"/>
  <c r="AV184" i="129" s="1"/>
  <c r="W135" i="129"/>
  <c r="AS135" i="129"/>
  <c r="AT135" i="129" s="1"/>
  <c r="AU135" i="129" s="1"/>
  <c r="AV135" i="129" s="1"/>
  <c r="W122" i="129"/>
  <c r="AS122" i="129"/>
  <c r="AT122" i="129" s="1"/>
  <c r="AU122" i="129" s="1"/>
  <c r="AV122" i="129" s="1"/>
  <c r="AP53" i="129"/>
  <c r="AO137" i="129"/>
  <c r="X11" i="129"/>
  <c r="Z45" i="129"/>
  <c r="AO150" i="129"/>
  <c r="X154" i="129"/>
  <c r="AP161" i="129"/>
  <c r="X161" i="129"/>
  <c r="AO161" i="129"/>
  <c r="W161" i="129"/>
  <c r="X147" i="129"/>
  <c r="X146" i="129"/>
  <c r="AS144" i="129"/>
  <c r="AT144" i="129" s="1"/>
  <c r="AU144" i="129" s="1"/>
  <c r="AV144" i="129" s="1"/>
  <c r="AS61" i="129"/>
  <c r="AT61" i="129" s="1"/>
  <c r="AU61" i="129" s="1"/>
  <c r="AV61" i="129" s="1"/>
  <c r="AS161" i="129"/>
  <c r="AT161" i="129" s="1"/>
  <c r="AU161" i="129" s="1"/>
  <c r="AV161" i="129" s="1"/>
  <c r="AS82" i="129"/>
  <c r="AT82" i="129" s="1"/>
  <c r="AU82" i="129" s="1"/>
  <c r="AV82" i="129" s="1"/>
  <c r="AS178" i="129"/>
  <c r="AT178" i="129" s="1"/>
  <c r="AU178" i="129" s="1"/>
  <c r="AV178" i="129" s="1"/>
  <c r="W119" i="129"/>
  <c r="AS119" i="129"/>
  <c r="AT119" i="129" s="1"/>
  <c r="AU119" i="129" s="1"/>
  <c r="AV119" i="129" s="1"/>
  <c r="W138" i="129"/>
  <c r="AS138" i="129"/>
  <c r="AT138" i="129" s="1"/>
  <c r="AU138" i="129" s="1"/>
  <c r="AV138" i="129" s="1"/>
  <c r="U400" i="128"/>
  <c r="U387" i="128"/>
  <c r="BF400" i="128"/>
  <c r="BF387" i="128"/>
  <c r="R400" i="128"/>
  <c r="R387" i="128"/>
  <c r="AW129" i="128"/>
  <c r="AX129" i="128" s="1"/>
  <c r="AW319" i="128"/>
  <c r="AX319" i="128" s="1"/>
  <c r="AW374" i="128"/>
  <c r="AX374" i="128" s="1"/>
  <c r="AW15" i="128"/>
  <c r="AX15" i="128" s="1"/>
  <c r="AW290" i="128"/>
  <c r="AX290" i="128" s="1"/>
  <c r="V400" i="128"/>
  <c r="V387" i="128"/>
  <c r="AA400" i="128"/>
  <c r="AA387" i="128"/>
  <c r="AR400" i="128"/>
  <c r="AR387" i="128"/>
  <c r="S400" i="128"/>
  <c r="S387" i="128"/>
  <c r="M396" i="128"/>
  <c r="U396" i="128"/>
  <c r="AQ396" i="128"/>
  <c r="BF396" i="128"/>
  <c r="S392" i="128"/>
  <c r="S394" i="128"/>
  <c r="S393" i="128"/>
  <c r="AP102" i="128"/>
  <c r="AP106" i="128"/>
  <c r="AW118" i="128"/>
  <c r="AX118" i="128" s="1"/>
  <c r="T400" i="128"/>
  <c r="T387" i="128"/>
  <c r="T392" i="128"/>
  <c r="T393" i="128"/>
  <c r="AW32" i="128"/>
  <c r="AX32" i="128" s="1"/>
  <c r="AW223" i="128"/>
  <c r="AX223" i="128" s="1"/>
  <c r="AW239" i="128"/>
  <c r="AX239" i="128" s="1"/>
  <c r="AW105" i="128"/>
  <c r="AX105" i="128" s="1"/>
  <c r="AW45" i="128"/>
  <c r="AX45" i="128" s="1"/>
  <c r="AW343" i="128"/>
  <c r="AX343" i="128" s="1"/>
  <c r="AW114" i="128"/>
  <c r="AX114" i="128" s="1"/>
  <c r="M400" i="128"/>
  <c r="M387" i="128"/>
  <c r="AQ400" i="128"/>
  <c r="AQ387" i="128"/>
  <c r="AP242" i="128"/>
  <c r="AP286" i="128"/>
  <c r="AP32" i="128"/>
  <c r="AP129" i="128"/>
  <c r="AP232" i="128"/>
  <c r="AP223" i="128"/>
  <c r="AP206" i="128"/>
  <c r="AP374" i="128"/>
  <c r="AP239" i="128"/>
  <c r="AP54" i="128"/>
  <c r="AP105" i="128"/>
  <c r="AP290" i="128"/>
  <c r="AP212" i="128"/>
  <c r="AP45" i="128"/>
  <c r="AP306" i="128"/>
  <c r="AT306" i="128"/>
  <c r="AU306" i="128" s="1"/>
  <c r="AV306" i="128" s="1"/>
  <c r="AP249" i="128"/>
  <c r="AT249" i="128"/>
  <c r="AU249" i="128" s="1"/>
  <c r="AV249" i="128" s="1"/>
  <c r="AP361" i="128"/>
  <c r="AT361" i="128"/>
  <c r="AU361" i="128" s="1"/>
  <c r="AV361" i="128" s="1"/>
  <c r="AP213" i="128"/>
  <c r="AT213" i="128"/>
  <c r="AU213" i="128" s="1"/>
  <c r="AV213" i="128" s="1"/>
  <c r="AP369" i="128"/>
  <c r="AT369" i="128"/>
  <c r="AU369" i="128" s="1"/>
  <c r="AV369" i="128" s="1"/>
  <c r="AP372" i="128"/>
  <c r="AT372" i="128"/>
  <c r="AU372" i="128" s="1"/>
  <c r="AV372" i="128" s="1"/>
  <c r="AT315" i="128"/>
  <c r="AU315" i="128" s="1"/>
  <c r="AV315" i="128" s="1"/>
  <c r="AT57" i="128"/>
  <c r="AU57" i="128" s="1"/>
  <c r="AV57" i="128" s="1"/>
  <c r="AS323" i="128"/>
  <c r="AT323" i="128" s="1"/>
  <c r="AU323" i="128" s="1"/>
  <c r="AV323" i="128" s="1"/>
  <c r="AS250" i="128"/>
  <c r="AT250" i="128" s="1"/>
  <c r="AU250" i="128" s="1"/>
  <c r="AV250" i="128" s="1"/>
  <c r="AS95" i="128"/>
  <c r="AT95" i="128" s="1"/>
  <c r="AU95" i="128" s="1"/>
  <c r="AV95" i="128" s="1"/>
  <c r="AS348" i="128"/>
  <c r="AT348" i="128" s="1"/>
  <c r="AU348" i="128" s="1"/>
  <c r="AV348" i="128" s="1"/>
  <c r="AS26" i="128"/>
  <c r="AT26" i="128" s="1"/>
  <c r="AU26" i="128" s="1"/>
  <c r="AV26" i="128" s="1"/>
  <c r="AW99" i="128"/>
  <c r="AX99" i="128" s="1"/>
  <c r="AO256" i="128"/>
  <c r="W256" i="128"/>
  <c r="AW34" i="128"/>
  <c r="AX34" i="128" s="1"/>
  <c r="AO233" i="128"/>
  <c r="W233" i="128"/>
  <c r="AW66" i="128"/>
  <c r="AX66" i="128" s="1"/>
  <c r="AO214" i="128"/>
  <c r="W214" i="128"/>
  <c r="AS192" i="128"/>
  <c r="AT192" i="128" s="1"/>
  <c r="AU192" i="128" s="1"/>
  <c r="AV192" i="128" s="1"/>
  <c r="AS364" i="128"/>
  <c r="AT364" i="128" s="1"/>
  <c r="AU364" i="128" s="1"/>
  <c r="AV364" i="128" s="1"/>
  <c r="AS10" i="128"/>
  <c r="AT10" i="128" s="1"/>
  <c r="AU10" i="128" s="1"/>
  <c r="AV10" i="128" s="1"/>
  <c r="AP171" i="128"/>
  <c r="X171" i="128"/>
  <c r="AO171" i="128"/>
  <c r="W171" i="128"/>
  <c r="AP336" i="128"/>
  <c r="X336" i="128"/>
  <c r="AO336" i="128"/>
  <c r="W336" i="128"/>
  <c r="AP153" i="128"/>
  <c r="X153" i="128"/>
  <c r="AO153" i="128"/>
  <c r="W153" i="128"/>
  <c r="AP332" i="128"/>
  <c r="X332" i="128"/>
  <c r="AO332" i="128"/>
  <c r="W332" i="128"/>
  <c r="AP283" i="128"/>
  <c r="X283" i="128"/>
  <c r="AO283" i="128"/>
  <c r="W283" i="128"/>
  <c r="AP200" i="128"/>
  <c r="X200" i="128"/>
  <c r="AO200" i="128"/>
  <c r="W200" i="128"/>
  <c r="AP89" i="128"/>
  <c r="X89" i="128"/>
  <c r="AO89" i="128"/>
  <c r="W89" i="128"/>
  <c r="AP124" i="128"/>
  <c r="X124" i="128"/>
  <c r="AO124" i="128"/>
  <c r="W124" i="128"/>
  <c r="AP162" i="128"/>
  <c r="AP230" i="128"/>
  <c r="AP84" i="128"/>
  <c r="AP181" i="128"/>
  <c r="W132" i="128"/>
  <c r="AS132" i="128"/>
  <c r="W102" i="128"/>
  <c r="AO102" i="128"/>
  <c r="AS102" i="128"/>
  <c r="AT102" i="128" s="1"/>
  <c r="AU102" i="128" s="1"/>
  <c r="AV102" i="128" s="1"/>
  <c r="W115" i="128"/>
  <c r="AS115" i="128"/>
  <c r="AT115" i="128" s="1"/>
  <c r="AU115" i="128" s="1"/>
  <c r="AV115" i="128" s="1"/>
  <c r="W254" i="128"/>
  <c r="AS254" i="128"/>
  <c r="AT254" i="128" s="1"/>
  <c r="AU254" i="128" s="1"/>
  <c r="AV254" i="128" s="1"/>
  <c r="W74" i="128"/>
  <c r="AS74" i="128"/>
  <c r="AT74" i="128" s="1"/>
  <c r="AU74" i="128" s="1"/>
  <c r="AV74" i="128" s="1"/>
  <c r="W299" i="128"/>
  <c r="AS299" i="128"/>
  <c r="AT299" i="128" s="1"/>
  <c r="AU299" i="128" s="1"/>
  <c r="AV299" i="128" s="1"/>
  <c r="W47" i="128"/>
  <c r="AS47" i="128"/>
  <c r="AT47" i="128" s="1"/>
  <c r="AU47" i="128" s="1"/>
  <c r="AV47" i="128" s="1"/>
  <c r="W138" i="128"/>
  <c r="AS138" i="128"/>
  <c r="AT138" i="128" s="1"/>
  <c r="AU138" i="128" s="1"/>
  <c r="AV138" i="128" s="1"/>
  <c r="W242" i="128"/>
  <c r="AO242" i="128"/>
  <c r="AS242" i="128"/>
  <c r="AT242" i="128" s="1"/>
  <c r="AU242" i="128" s="1"/>
  <c r="AV242" i="128" s="1"/>
  <c r="W73" i="128"/>
  <c r="AS73" i="128"/>
  <c r="AT73" i="128" s="1"/>
  <c r="AU73" i="128" s="1"/>
  <c r="AV73" i="128" s="1"/>
  <c r="W48" i="128"/>
  <c r="AS48" i="128"/>
  <c r="AT48" i="128" s="1"/>
  <c r="AU48" i="128" s="1"/>
  <c r="AV48" i="128" s="1"/>
  <c r="W286" i="128"/>
  <c r="AO286" i="128"/>
  <c r="AS286" i="128"/>
  <c r="AT286" i="128" s="1"/>
  <c r="AU286" i="128" s="1"/>
  <c r="AV286" i="128" s="1"/>
  <c r="W106" i="128"/>
  <c r="AO106" i="128"/>
  <c r="AS106" i="128"/>
  <c r="AT106" i="128" s="1"/>
  <c r="AU106" i="128" s="1"/>
  <c r="AV106" i="128" s="1"/>
  <c r="W259" i="128"/>
  <c r="AS259" i="128"/>
  <c r="AT259" i="128" s="1"/>
  <c r="AU259" i="128" s="1"/>
  <c r="AV259" i="128" s="1"/>
  <c r="W294" i="128"/>
  <c r="AS294" i="128"/>
  <c r="AT294" i="128" s="1"/>
  <c r="AU294" i="128" s="1"/>
  <c r="AV294" i="128" s="1"/>
  <c r="W185" i="128"/>
  <c r="AS185" i="128"/>
  <c r="AT185" i="128" s="1"/>
  <c r="AU185" i="128" s="1"/>
  <c r="AV185" i="128" s="1"/>
  <c r="W17" i="128"/>
  <c r="AS17" i="128"/>
  <c r="AT17" i="128" s="1"/>
  <c r="AU17" i="128" s="1"/>
  <c r="AV17" i="128" s="1"/>
  <c r="W322" i="128"/>
  <c r="AS322" i="128"/>
  <c r="AT322" i="128" s="1"/>
  <c r="AU322" i="128" s="1"/>
  <c r="AV322" i="128" s="1"/>
  <c r="W117" i="128"/>
  <c r="AS117" i="128"/>
  <c r="AT117" i="128" s="1"/>
  <c r="AU117" i="128" s="1"/>
  <c r="AV117" i="128" s="1"/>
  <c r="W191" i="128"/>
  <c r="AS191" i="128"/>
  <c r="AT191" i="128" s="1"/>
  <c r="AU191" i="128" s="1"/>
  <c r="AV191" i="128" s="1"/>
  <c r="W300" i="128"/>
  <c r="AS300" i="128"/>
  <c r="AT300" i="128" s="1"/>
  <c r="AU300" i="128" s="1"/>
  <c r="AV300" i="128" s="1"/>
  <c r="W381" i="128"/>
  <c r="AS381" i="128"/>
  <c r="AT381" i="128" s="1"/>
  <c r="AU381" i="128" s="1"/>
  <c r="AV381" i="128" s="1"/>
  <c r="W203" i="128"/>
  <c r="AS203" i="128"/>
  <c r="AT203" i="128" s="1"/>
  <c r="AU203" i="128" s="1"/>
  <c r="AV203" i="128" s="1"/>
  <c r="W323" i="128"/>
  <c r="AW61" i="128"/>
  <c r="AX61" i="128" s="1"/>
  <c r="AO250" i="128"/>
  <c r="W250" i="128"/>
  <c r="AW195" i="128"/>
  <c r="AX195" i="128" s="1"/>
  <c r="AO348" i="128"/>
  <c r="W348" i="128"/>
  <c r="AS178" i="128"/>
  <c r="AT178" i="128" s="1"/>
  <c r="AU178" i="128" s="1"/>
  <c r="AV178" i="128" s="1"/>
  <c r="AP256" i="128"/>
  <c r="AS110" i="128"/>
  <c r="AT110" i="128" s="1"/>
  <c r="AU110" i="128" s="1"/>
  <c r="AV110" i="128" s="1"/>
  <c r="AP233" i="128"/>
  <c r="AS304" i="128"/>
  <c r="AT304" i="128" s="1"/>
  <c r="AU304" i="128" s="1"/>
  <c r="AV304" i="128" s="1"/>
  <c r="AP214" i="128"/>
  <c r="J293" i="128"/>
  <c r="AP293" i="128" s="1"/>
  <c r="AS293" i="128"/>
  <c r="AT293" i="128" s="1"/>
  <c r="AU293" i="128" s="1"/>
  <c r="AV293" i="128" s="1"/>
  <c r="Z192" i="128"/>
  <c r="Z364" i="128"/>
  <c r="Z10" i="128"/>
  <c r="AP163" i="128"/>
  <c r="AP53" i="128"/>
  <c r="AP113" i="128"/>
  <c r="AP359" i="128"/>
  <c r="J132" i="128"/>
  <c r="X132" i="128"/>
  <c r="X102" i="128"/>
  <c r="J115" i="128"/>
  <c r="AO115" i="128" s="1"/>
  <c r="X115" i="128"/>
  <c r="J254" i="128"/>
  <c r="AP254" i="128" s="1"/>
  <c r="X254" i="128"/>
  <c r="J74" i="128"/>
  <c r="AP74" i="128" s="1"/>
  <c r="X74" i="128"/>
  <c r="J299" i="128"/>
  <c r="AO299" i="128" s="1"/>
  <c r="X299" i="128"/>
  <c r="J47" i="128"/>
  <c r="AP47" i="128" s="1"/>
  <c r="X47" i="128"/>
  <c r="J138" i="128"/>
  <c r="AP138" i="128" s="1"/>
  <c r="X138" i="128"/>
  <c r="X242" i="128"/>
  <c r="J73" i="128"/>
  <c r="AO73" i="128" s="1"/>
  <c r="X73" i="128"/>
  <c r="J48" i="128"/>
  <c r="AP48" i="128" s="1"/>
  <c r="X48" i="128"/>
  <c r="X286" i="128"/>
  <c r="X106" i="128"/>
  <c r="J259" i="128"/>
  <c r="AP259" i="128" s="1"/>
  <c r="X259" i="128"/>
  <c r="J294" i="128"/>
  <c r="AO294" i="128" s="1"/>
  <c r="X294" i="128"/>
  <c r="J185" i="128"/>
  <c r="AP185" i="128" s="1"/>
  <c r="X185" i="128"/>
  <c r="J17" i="128"/>
  <c r="AO17" i="128" s="1"/>
  <c r="X17" i="128"/>
  <c r="J322" i="128"/>
  <c r="AP322" i="128" s="1"/>
  <c r="X322" i="128"/>
  <c r="J117" i="128"/>
  <c r="AO117" i="128" s="1"/>
  <c r="X117" i="128"/>
  <c r="J191" i="128"/>
  <c r="AP191" i="128" s="1"/>
  <c r="X191" i="128"/>
  <c r="J300" i="128"/>
  <c r="AO300" i="128" s="1"/>
  <c r="X300" i="128"/>
  <c r="J381" i="128"/>
  <c r="AP381" i="128" s="1"/>
  <c r="X381" i="128"/>
  <c r="J203" i="128"/>
  <c r="AO203" i="128" s="1"/>
  <c r="X203" i="128"/>
  <c r="J323" i="128"/>
  <c r="AO323" i="128" s="1"/>
  <c r="J93" i="128"/>
  <c r="AP93" i="128" s="1"/>
  <c r="AS93" i="128"/>
  <c r="AT93" i="128" s="1"/>
  <c r="AU93" i="128" s="1"/>
  <c r="AV93" i="128" s="1"/>
  <c r="AP250" i="128"/>
  <c r="J371" i="128"/>
  <c r="AP371" i="128" s="1"/>
  <c r="AS371" i="128"/>
  <c r="AT371" i="128" s="1"/>
  <c r="AU371" i="128" s="1"/>
  <c r="AV371" i="128" s="1"/>
  <c r="AP348" i="128"/>
  <c r="J210" i="128"/>
  <c r="AP210" i="128" s="1"/>
  <c r="AS210" i="128"/>
  <c r="AT210" i="128" s="1"/>
  <c r="AU210" i="128" s="1"/>
  <c r="AV210" i="128" s="1"/>
  <c r="AO178" i="128"/>
  <c r="W178" i="128"/>
  <c r="X256" i="128"/>
  <c r="AO110" i="128"/>
  <c r="W110" i="128"/>
  <c r="X233" i="128"/>
  <c r="AO304" i="128"/>
  <c r="W304" i="128"/>
  <c r="X214" i="128"/>
  <c r="AO293" i="128"/>
  <c r="W293" i="128"/>
  <c r="AO139" i="128"/>
  <c r="AO13" i="128"/>
  <c r="AO68" i="128"/>
  <c r="AW68" i="128"/>
  <c r="AX68" i="128" s="1"/>
  <c r="AW125" i="128"/>
  <c r="AX125" i="128" s="1"/>
  <c r="Z336" i="128"/>
  <c r="AW339" i="128"/>
  <c r="AX339" i="128" s="1"/>
  <c r="Z153" i="128"/>
  <c r="AW246" i="128"/>
  <c r="AX246" i="128" s="1"/>
  <c r="Z332" i="128"/>
  <c r="AW376" i="128"/>
  <c r="AX376" i="128" s="1"/>
  <c r="Z283" i="128"/>
  <c r="AW88" i="128"/>
  <c r="AX88" i="128" s="1"/>
  <c r="Z200" i="128"/>
  <c r="AW20" i="128"/>
  <c r="AX20" i="128" s="1"/>
  <c r="Z89" i="128"/>
  <c r="AW330" i="128"/>
  <c r="AX330" i="128" s="1"/>
  <c r="Z124" i="128"/>
  <c r="AP62" i="128"/>
  <c r="AP277" i="128"/>
  <c r="AP263" i="128"/>
  <c r="AP347" i="128"/>
  <c r="AP229" i="128"/>
  <c r="AW173" i="128"/>
  <c r="AX173" i="128" s="1"/>
  <c r="Z132" i="128"/>
  <c r="W93" i="128"/>
  <c r="W371" i="128"/>
  <c r="W210" i="128"/>
  <c r="AS256" i="128"/>
  <c r="AT256" i="128" s="1"/>
  <c r="AU256" i="128" s="1"/>
  <c r="AV256" i="128" s="1"/>
  <c r="AS233" i="128"/>
  <c r="AT233" i="128" s="1"/>
  <c r="AU233" i="128" s="1"/>
  <c r="AV233" i="128" s="1"/>
  <c r="AS214" i="128"/>
  <c r="AT214" i="128" s="1"/>
  <c r="AU214" i="128" s="1"/>
  <c r="AV214" i="128" s="1"/>
  <c r="AP192" i="128"/>
  <c r="X192" i="128"/>
  <c r="AO192" i="128"/>
  <c r="W192" i="128"/>
  <c r="AP364" i="128"/>
  <c r="X364" i="128"/>
  <c r="AO364" i="128"/>
  <c r="W364" i="128"/>
  <c r="AP10" i="128"/>
  <c r="X10" i="128"/>
  <c r="AO10" i="128"/>
  <c r="W10" i="128"/>
  <c r="AP70" i="128"/>
  <c r="AP86" i="128"/>
  <c r="AP362" i="128"/>
  <c r="AP274" i="128"/>
  <c r="AP368" i="128"/>
  <c r="AP60" i="128"/>
  <c r="AW357" i="128"/>
  <c r="AX357" i="128" s="1"/>
  <c r="Z70" i="128"/>
  <c r="AW260" i="128"/>
  <c r="AX260" i="128" s="1"/>
  <c r="Z162" i="128"/>
  <c r="AW121" i="128"/>
  <c r="AX121" i="128" s="1"/>
  <c r="Z163" i="128"/>
  <c r="AW160" i="128"/>
  <c r="AX160" i="128" s="1"/>
  <c r="Z62" i="128"/>
  <c r="AW142" i="128"/>
  <c r="AX142" i="128" s="1"/>
  <c r="Z86" i="128"/>
  <c r="AW292" i="128"/>
  <c r="AX292" i="128" s="1"/>
  <c r="Z53" i="128"/>
  <c r="AW224" i="128"/>
  <c r="AX224" i="128" s="1"/>
  <c r="Z277" i="128"/>
  <c r="AW201" i="128"/>
  <c r="AX201" i="128" s="1"/>
  <c r="Z362" i="128"/>
  <c r="AW174" i="128"/>
  <c r="AX174" i="128" s="1"/>
  <c r="Z230" i="128"/>
  <c r="AW288" i="128"/>
  <c r="AX288" i="128" s="1"/>
  <c r="Z263" i="128"/>
  <c r="AW271" i="128"/>
  <c r="AX271" i="128" s="1"/>
  <c r="Z274" i="128"/>
  <c r="AW356" i="128"/>
  <c r="AX356" i="128" s="1"/>
  <c r="Z84" i="128"/>
  <c r="AW297" i="128"/>
  <c r="AX297" i="128" s="1"/>
  <c r="Z113" i="128"/>
  <c r="AW59" i="128"/>
  <c r="AX59" i="128" s="1"/>
  <c r="Z347" i="128"/>
  <c r="AW67" i="128"/>
  <c r="AX67" i="128" s="1"/>
  <c r="Z368" i="128"/>
  <c r="AW25" i="128"/>
  <c r="AX25" i="128" s="1"/>
  <c r="Z181" i="128"/>
  <c r="AW287" i="128"/>
  <c r="AX287" i="128" s="1"/>
  <c r="Z359" i="128"/>
  <c r="AW225" i="128"/>
  <c r="AX225" i="128" s="1"/>
  <c r="Z229" i="128"/>
  <c r="AW345" i="128"/>
  <c r="AX345" i="128" s="1"/>
  <c r="AS91" i="128"/>
  <c r="AT91" i="128" s="1"/>
  <c r="AU91" i="128" s="1"/>
  <c r="AV91" i="128" s="1"/>
  <c r="AS65" i="128"/>
  <c r="AT65" i="128" s="1"/>
  <c r="AU65" i="128" s="1"/>
  <c r="AV65" i="128" s="1"/>
  <c r="AS251" i="128"/>
  <c r="AT251" i="128" s="1"/>
  <c r="AU251" i="128" s="1"/>
  <c r="AV251" i="128" s="1"/>
  <c r="AS276" i="128"/>
  <c r="AT276" i="128" s="1"/>
  <c r="AU276" i="128" s="1"/>
  <c r="AV276" i="128" s="1"/>
  <c r="AS255" i="128"/>
  <c r="AT255" i="128" s="1"/>
  <c r="AU255" i="128" s="1"/>
  <c r="AV255" i="128" s="1"/>
  <c r="AS167" i="128"/>
  <c r="AT167" i="128" s="1"/>
  <c r="AU167" i="128" s="1"/>
  <c r="AV167" i="128" s="1"/>
  <c r="AS184" i="128"/>
  <c r="AT184" i="128" s="1"/>
  <c r="AU184" i="128" s="1"/>
  <c r="AV184" i="128" s="1"/>
  <c r="AS355" i="128"/>
  <c r="AT355" i="128" s="1"/>
  <c r="AU355" i="128" s="1"/>
  <c r="AV355" i="128" s="1"/>
  <c r="AS231" i="128"/>
  <c r="AT231" i="128" s="1"/>
  <c r="AU231" i="128" s="1"/>
  <c r="AV231" i="128" s="1"/>
  <c r="AP173" i="128"/>
  <c r="AS205" i="128"/>
  <c r="AT205" i="128" s="1"/>
  <c r="AU205" i="128" s="1"/>
  <c r="AV205" i="128" s="1"/>
  <c r="AS75" i="128"/>
  <c r="AT75" i="128" s="1"/>
  <c r="AU75" i="128" s="1"/>
  <c r="AV75" i="128" s="1"/>
  <c r="AS128" i="128"/>
  <c r="AT128" i="128" s="1"/>
  <c r="AU128" i="128" s="1"/>
  <c r="AV128" i="128" s="1"/>
  <c r="AS333" i="128"/>
  <c r="AT333" i="128" s="1"/>
  <c r="AU333" i="128" s="1"/>
  <c r="AV333" i="128" s="1"/>
  <c r="AS337" i="128"/>
  <c r="AT337" i="128" s="1"/>
  <c r="AU337" i="128" s="1"/>
  <c r="AV337" i="128" s="1"/>
  <c r="AS80" i="128"/>
  <c r="AT80" i="128" s="1"/>
  <c r="AU80" i="128" s="1"/>
  <c r="AV80" i="128" s="1"/>
  <c r="AS134" i="128"/>
  <c r="AT134" i="128" s="1"/>
  <c r="AU134" i="128" s="1"/>
  <c r="AV134" i="128" s="1"/>
  <c r="AS18" i="128"/>
  <c r="AT18" i="128" s="1"/>
  <c r="AU18" i="128" s="1"/>
  <c r="AV18" i="128" s="1"/>
  <c r="AS309" i="128"/>
  <c r="AT309" i="128" s="1"/>
  <c r="AU309" i="128" s="1"/>
  <c r="AV309" i="128" s="1"/>
  <c r="AS303" i="128"/>
  <c r="AT303" i="128" s="1"/>
  <c r="AU303" i="128" s="1"/>
  <c r="AV303" i="128" s="1"/>
  <c r="AS367" i="128"/>
  <c r="AT367" i="128" s="1"/>
  <c r="AU367" i="128" s="1"/>
  <c r="AV367" i="128" s="1"/>
  <c r="AS318" i="128"/>
  <c r="AT318" i="128" s="1"/>
  <c r="AU318" i="128" s="1"/>
  <c r="AV318" i="128" s="1"/>
  <c r="AO75" i="128"/>
  <c r="AO80" i="128"/>
  <c r="AO18" i="128"/>
  <c r="AS171" i="128"/>
  <c r="AT171" i="128" s="1"/>
  <c r="AU171" i="128" s="1"/>
  <c r="AV171" i="128" s="1"/>
  <c r="AS336" i="128"/>
  <c r="AT336" i="128" s="1"/>
  <c r="AU336" i="128" s="1"/>
  <c r="AV336" i="128" s="1"/>
  <c r="AS153" i="128"/>
  <c r="AT153" i="128" s="1"/>
  <c r="AU153" i="128" s="1"/>
  <c r="AV153" i="128" s="1"/>
  <c r="AS332" i="128"/>
  <c r="AT332" i="128" s="1"/>
  <c r="AU332" i="128" s="1"/>
  <c r="AV332" i="128" s="1"/>
  <c r="AS283" i="128"/>
  <c r="AT283" i="128" s="1"/>
  <c r="AU283" i="128" s="1"/>
  <c r="AV283" i="128" s="1"/>
  <c r="AS200" i="128"/>
  <c r="AT200" i="128" s="1"/>
  <c r="AU200" i="128" s="1"/>
  <c r="AV200" i="128" s="1"/>
  <c r="AS89" i="128"/>
  <c r="AT89" i="128" s="1"/>
  <c r="AU89" i="128" s="1"/>
  <c r="AV89" i="128" s="1"/>
  <c r="AS124" i="128"/>
  <c r="AT124" i="128" s="1"/>
  <c r="AU124" i="128" s="1"/>
  <c r="AV124" i="128" s="1"/>
  <c r="W70" i="128"/>
  <c r="AO70" i="128"/>
  <c r="AS70" i="128"/>
  <c r="AT70" i="128" s="1"/>
  <c r="AU70" i="128" s="1"/>
  <c r="AV70" i="128" s="1"/>
  <c r="W162" i="128"/>
  <c r="AO162" i="128"/>
  <c r="AS162" i="128"/>
  <c r="AT162" i="128" s="1"/>
  <c r="AU162" i="128" s="1"/>
  <c r="AV162" i="128" s="1"/>
  <c r="W163" i="128"/>
  <c r="AO163" i="128"/>
  <c r="AS163" i="128"/>
  <c r="AT163" i="128" s="1"/>
  <c r="AU163" i="128" s="1"/>
  <c r="AV163" i="128" s="1"/>
  <c r="W62" i="128"/>
  <c r="AO62" i="128"/>
  <c r="AS62" i="128"/>
  <c r="AT62" i="128" s="1"/>
  <c r="AU62" i="128" s="1"/>
  <c r="AV62" i="128" s="1"/>
  <c r="W86" i="128"/>
  <c r="AO86" i="128"/>
  <c r="AS86" i="128"/>
  <c r="AT86" i="128" s="1"/>
  <c r="AU86" i="128" s="1"/>
  <c r="AV86" i="128" s="1"/>
  <c r="W53" i="128"/>
  <c r="AO53" i="128"/>
  <c r="AS53" i="128"/>
  <c r="AT53" i="128" s="1"/>
  <c r="AU53" i="128" s="1"/>
  <c r="AV53" i="128" s="1"/>
  <c r="W277" i="128"/>
  <c r="AO277" i="128"/>
  <c r="AS277" i="128"/>
  <c r="AT277" i="128" s="1"/>
  <c r="AU277" i="128" s="1"/>
  <c r="AV277" i="128" s="1"/>
  <c r="W362" i="128"/>
  <c r="AO362" i="128"/>
  <c r="AS362" i="128"/>
  <c r="AT362" i="128" s="1"/>
  <c r="AU362" i="128" s="1"/>
  <c r="AV362" i="128" s="1"/>
  <c r="W230" i="128"/>
  <c r="AO230" i="128"/>
  <c r="AS230" i="128"/>
  <c r="AT230" i="128" s="1"/>
  <c r="AU230" i="128" s="1"/>
  <c r="AV230" i="128" s="1"/>
  <c r="W263" i="128"/>
  <c r="AO263" i="128"/>
  <c r="AS263" i="128"/>
  <c r="AT263" i="128" s="1"/>
  <c r="AU263" i="128" s="1"/>
  <c r="AV263" i="128" s="1"/>
  <c r="W274" i="128"/>
  <c r="AO274" i="128"/>
  <c r="AS274" i="128"/>
  <c r="AT274" i="128" s="1"/>
  <c r="AU274" i="128" s="1"/>
  <c r="AV274" i="128" s="1"/>
  <c r="W84" i="128"/>
  <c r="AO84" i="128"/>
  <c r="AS84" i="128"/>
  <c r="AT84" i="128" s="1"/>
  <c r="AU84" i="128" s="1"/>
  <c r="AV84" i="128" s="1"/>
  <c r="W113" i="128"/>
  <c r="AO113" i="128"/>
  <c r="AS113" i="128"/>
  <c r="AT113" i="128" s="1"/>
  <c r="AU113" i="128" s="1"/>
  <c r="AV113" i="128" s="1"/>
  <c r="W347" i="128"/>
  <c r="AO347" i="128"/>
  <c r="AS347" i="128"/>
  <c r="AT347" i="128" s="1"/>
  <c r="AU347" i="128" s="1"/>
  <c r="AV347" i="128" s="1"/>
  <c r="W368" i="128"/>
  <c r="AO368" i="128"/>
  <c r="AS368" i="128"/>
  <c r="AT368" i="128" s="1"/>
  <c r="AU368" i="128" s="1"/>
  <c r="AV368" i="128" s="1"/>
  <c r="W181" i="128"/>
  <c r="AO181" i="128"/>
  <c r="AS181" i="128"/>
  <c r="AT181" i="128" s="1"/>
  <c r="AU181" i="128" s="1"/>
  <c r="AV181" i="128" s="1"/>
  <c r="W359" i="128"/>
  <c r="AO359" i="128"/>
  <c r="AS359" i="128"/>
  <c r="AT359" i="128" s="1"/>
  <c r="AU359" i="128" s="1"/>
  <c r="AV359" i="128" s="1"/>
  <c r="W229" i="128"/>
  <c r="AO229" i="128"/>
  <c r="AS229" i="128"/>
  <c r="AT229" i="128" s="1"/>
  <c r="AU229" i="128" s="1"/>
  <c r="AV229" i="128" s="1"/>
  <c r="W60" i="128"/>
  <c r="AO60" i="128"/>
  <c r="AS60" i="128"/>
  <c r="AT60" i="128" s="1"/>
  <c r="AU60" i="128" s="1"/>
  <c r="AV60" i="128" s="1"/>
  <c r="W122" i="128"/>
  <c r="AS122" i="128"/>
  <c r="AT122" i="128" s="1"/>
  <c r="AU122" i="128" s="1"/>
  <c r="AV122" i="128" s="1"/>
  <c r="W159" i="128"/>
  <c r="AS159" i="128"/>
  <c r="AT159" i="128" s="1"/>
  <c r="AU159" i="128" s="1"/>
  <c r="AV159" i="128" s="1"/>
  <c r="W127" i="128"/>
  <c r="AS127" i="128"/>
  <c r="AT127" i="128" s="1"/>
  <c r="AU127" i="128" s="1"/>
  <c r="AV127" i="128" s="1"/>
  <c r="W262" i="128"/>
  <c r="AS262" i="128"/>
  <c r="AT262" i="128" s="1"/>
  <c r="AU262" i="128" s="1"/>
  <c r="AV262" i="128" s="1"/>
  <c r="W317" i="128"/>
  <c r="AS317" i="128"/>
  <c r="AT317" i="128" s="1"/>
  <c r="AU317" i="128" s="1"/>
  <c r="AV317" i="128" s="1"/>
  <c r="W202" i="128"/>
  <c r="AS202" i="128"/>
  <c r="AT202" i="128" s="1"/>
  <c r="AU202" i="128" s="1"/>
  <c r="AV202" i="128" s="1"/>
  <c r="W43" i="128"/>
  <c r="AS43" i="128"/>
  <c r="AT43" i="128" s="1"/>
  <c r="AU43" i="128" s="1"/>
  <c r="AV43" i="128" s="1"/>
  <c r="W207" i="128"/>
  <c r="AS207" i="128"/>
  <c r="AT207" i="128" s="1"/>
  <c r="AU207" i="128" s="1"/>
  <c r="AV207" i="128" s="1"/>
  <c r="W199" i="128"/>
  <c r="AS199" i="128"/>
  <c r="AT199" i="128" s="1"/>
  <c r="AU199" i="128" s="1"/>
  <c r="AV199" i="128" s="1"/>
  <c r="AO205" i="128"/>
  <c r="AO128" i="128"/>
  <c r="AO333" i="128"/>
  <c r="AO337" i="128"/>
  <c r="AO134" i="128"/>
  <c r="AO309" i="128"/>
  <c r="AO303" i="128"/>
  <c r="AO367" i="128"/>
  <c r="AO318" i="128"/>
  <c r="AP55" i="128"/>
  <c r="X70" i="128"/>
  <c r="X162" i="128"/>
  <c r="X163" i="128"/>
  <c r="X62" i="128"/>
  <c r="X86" i="128"/>
  <c r="X53" i="128"/>
  <c r="X277" i="128"/>
  <c r="X362" i="128"/>
  <c r="X230" i="128"/>
  <c r="X263" i="128"/>
  <c r="X274" i="128"/>
  <c r="X84" i="128"/>
  <c r="X113" i="128"/>
  <c r="X347" i="128"/>
  <c r="X368" i="128"/>
  <c r="X181" i="128"/>
  <c r="X359" i="128"/>
  <c r="X229" i="128"/>
  <c r="X60" i="128"/>
  <c r="W205" i="128"/>
  <c r="W128" i="128"/>
  <c r="W337" i="128"/>
  <c r="W134" i="128"/>
  <c r="W309" i="128"/>
  <c r="W367" i="128"/>
  <c r="W164" i="128"/>
  <c r="AS164" i="128"/>
  <c r="AT164" i="128" s="1"/>
  <c r="AU164" i="128" s="1"/>
  <c r="AV164" i="128" s="1"/>
  <c r="W172" i="128"/>
  <c r="AS172" i="128"/>
  <c r="AT172" i="128" s="1"/>
  <c r="AU172" i="128" s="1"/>
  <c r="AV172" i="128" s="1"/>
  <c r="W240" i="128"/>
  <c r="AS240" i="128"/>
  <c r="AT240" i="128" s="1"/>
  <c r="AU240" i="128" s="1"/>
  <c r="AV240" i="128" s="1"/>
  <c r="W50" i="128"/>
  <c r="AS50" i="128"/>
  <c r="AT50" i="128" s="1"/>
  <c r="AU50" i="128" s="1"/>
  <c r="AV50" i="128" s="1"/>
  <c r="W186" i="128"/>
  <c r="AS186" i="128"/>
  <c r="AT186" i="128" s="1"/>
  <c r="AU186" i="128" s="1"/>
  <c r="AV186" i="128" s="1"/>
  <c r="W41" i="128"/>
  <c r="AS41" i="128"/>
  <c r="AT41" i="128" s="1"/>
  <c r="AU41" i="128" s="1"/>
  <c r="AV41" i="128" s="1"/>
  <c r="W218" i="128"/>
  <c r="AS218" i="128"/>
  <c r="AT218" i="128" s="1"/>
  <c r="AU218" i="128" s="1"/>
  <c r="AV218" i="128" s="1"/>
  <c r="W217" i="128"/>
  <c r="AS217" i="128"/>
  <c r="AT217" i="128" s="1"/>
  <c r="AU217" i="128" s="1"/>
  <c r="AV217" i="128" s="1"/>
  <c r="W273" i="128"/>
  <c r="AS273" i="128"/>
  <c r="AT273" i="128" s="1"/>
  <c r="AU273" i="128" s="1"/>
  <c r="AV273" i="128" s="1"/>
  <c r="W161" i="128"/>
  <c r="AS161" i="128"/>
  <c r="AT161" i="128" s="1"/>
  <c r="AU161" i="128" s="1"/>
  <c r="AV161" i="128" s="1"/>
  <c r="W29" i="128"/>
  <c r="AS29" i="128"/>
  <c r="AT29" i="128" s="1"/>
  <c r="AU29" i="128" s="1"/>
  <c r="AV29" i="128" s="1"/>
  <c r="W169" i="128"/>
  <c r="AS169" i="128"/>
  <c r="AT169" i="128" s="1"/>
  <c r="AU169" i="128" s="1"/>
  <c r="AV169" i="128" s="1"/>
  <c r="W365" i="128"/>
  <c r="AS365" i="128"/>
  <c r="AT365" i="128" s="1"/>
  <c r="AU365" i="128" s="1"/>
  <c r="AV365" i="128" s="1"/>
  <c r="W154" i="128"/>
  <c r="AS154" i="128"/>
  <c r="AT154" i="128" s="1"/>
  <c r="AU154" i="128" s="1"/>
  <c r="AV154" i="128" s="1"/>
  <c r="W27" i="128"/>
  <c r="AS27" i="128"/>
  <c r="AT27" i="128" s="1"/>
  <c r="AU27" i="128" s="1"/>
  <c r="AV27" i="128" s="1"/>
  <c r="W209" i="128"/>
  <c r="AS209" i="128"/>
  <c r="AT209" i="128" s="1"/>
  <c r="AU209" i="128" s="1"/>
  <c r="AV209" i="128" s="1"/>
  <c r="W119" i="128"/>
  <c r="AS119" i="128"/>
  <c r="AT119" i="128" s="1"/>
  <c r="AU119" i="128" s="1"/>
  <c r="AV119" i="128" s="1"/>
  <c r="W135" i="128"/>
  <c r="AS135" i="128"/>
  <c r="AT135" i="128" s="1"/>
  <c r="AU135" i="128" s="1"/>
  <c r="AV135" i="128" s="1"/>
  <c r="W175" i="128"/>
  <c r="AS175" i="128"/>
  <c r="AT175" i="128" s="1"/>
  <c r="AU175" i="128" s="1"/>
  <c r="AV175" i="128" s="1"/>
  <c r="W97" i="128"/>
  <c r="AS97" i="128"/>
  <c r="AT97" i="128" s="1"/>
  <c r="AU97" i="128" s="1"/>
  <c r="AV97" i="128" s="1"/>
  <c r="W103" i="128"/>
  <c r="AS103" i="128"/>
  <c r="AT103" i="128" s="1"/>
  <c r="AU103" i="128" s="1"/>
  <c r="AV103" i="128" s="1"/>
  <c r="W211" i="128"/>
  <c r="AS211" i="128"/>
  <c r="AT211" i="128" s="1"/>
  <c r="AU211" i="128" s="1"/>
  <c r="AV211" i="128" s="1"/>
  <c r="W24" i="128"/>
  <c r="AS24" i="128"/>
  <c r="AT24" i="128" s="1"/>
  <c r="AU24" i="128" s="1"/>
  <c r="AV24" i="128" s="1"/>
  <c r="W370" i="128"/>
  <c r="AS370" i="128"/>
  <c r="AT370" i="128" s="1"/>
  <c r="AU370" i="128" s="1"/>
  <c r="AV370" i="128" s="1"/>
  <c r="AS321" i="128"/>
  <c r="AT321" i="128" s="1"/>
  <c r="AU321" i="128" s="1"/>
  <c r="AV321" i="128" s="1"/>
  <c r="AS279" i="128"/>
  <c r="AT279" i="128" s="1"/>
  <c r="AU279" i="128" s="1"/>
  <c r="AV279" i="128" s="1"/>
  <c r="AS204" i="128"/>
  <c r="AT204" i="128" s="1"/>
  <c r="AU204" i="128" s="1"/>
  <c r="AV204" i="128" s="1"/>
  <c r="AS282" i="128"/>
  <c r="AT282" i="128" s="1"/>
  <c r="AU282" i="128" s="1"/>
  <c r="AV282" i="128" s="1"/>
  <c r="AS168" i="128"/>
  <c r="AT168" i="128" s="1"/>
  <c r="AU168" i="128" s="1"/>
  <c r="AV168" i="128" s="1"/>
  <c r="AS219" i="128"/>
  <c r="AT219" i="128" s="1"/>
  <c r="AU219" i="128" s="1"/>
  <c r="AV219" i="128" s="1"/>
  <c r="AS252" i="128"/>
  <c r="AT252" i="128" s="1"/>
  <c r="AU252" i="128" s="1"/>
  <c r="AV252" i="128" s="1"/>
  <c r="AS158" i="128"/>
  <c r="AT158" i="128" s="1"/>
  <c r="AU158" i="128" s="1"/>
  <c r="AV158" i="128" s="1"/>
  <c r="AS46" i="128"/>
  <c r="AT46" i="128" s="1"/>
  <c r="AU46" i="128" s="1"/>
  <c r="AV46" i="128" s="1"/>
  <c r="AS140" i="128"/>
  <c r="AT140" i="128" s="1"/>
  <c r="AU140" i="128" s="1"/>
  <c r="AV140" i="128" s="1"/>
  <c r="AS373" i="128"/>
  <c r="AT373" i="128" s="1"/>
  <c r="AU373" i="128" s="1"/>
  <c r="AV373" i="128" s="1"/>
  <c r="AS341" i="128"/>
  <c r="AT341" i="128" s="1"/>
  <c r="AU341" i="128" s="1"/>
  <c r="AV341" i="128" s="1"/>
  <c r="AS329" i="128"/>
  <c r="AT329" i="128" s="1"/>
  <c r="AU329" i="128" s="1"/>
  <c r="AV329" i="128" s="1"/>
  <c r="AS188" i="128"/>
  <c r="AT188" i="128" s="1"/>
  <c r="AU188" i="128" s="1"/>
  <c r="AV188" i="128" s="1"/>
  <c r="AS170" i="128"/>
  <c r="AT170" i="128" s="1"/>
  <c r="AU170" i="128" s="1"/>
  <c r="AV170" i="128" s="1"/>
  <c r="AS198" i="128"/>
  <c r="AT198" i="128" s="1"/>
  <c r="AU198" i="128" s="1"/>
  <c r="AV198" i="128" s="1"/>
  <c r="AS237" i="128"/>
  <c r="AT237" i="128" s="1"/>
  <c r="AU237" i="128" s="1"/>
  <c r="AV237" i="128" s="1"/>
  <c r="AS39" i="128"/>
  <c r="AT39" i="128" s="1"/>
  <c r="AU39" i="128" s="1"/>
  <c r="AV39" i="128" s="1"/>
  <c r="AS366" i="128"/>
  <c r="AT366" i="128" s="1"/>
  <c r="AU366" i="128" s="1"/>
  <c r="AV366" i="128" s="1"/>
  <c r="AS208" i="128"/>
  <c r="AT208" i="128" s="1"/>
  <c r="AU208" i="128" s="1"/>
  <c r="AV208" i="128" s="1"/>
  <c r="AS19" i="128"/>
  <c r="AT19" i="128" s="1"/>
  <c r="AU19" i="128" s="1"/>
  <c r="AV19" i="128" s="1"/>
  <c r="AS248" i="128"/>
  <c r="AT248" i="128" s="1"/>
  <c r="AU248" i="128" s="1"/>
  <c r="AV248" i="128" s="1"/>
  <c r="Z55" i="128"/>
  <c r="AS289" i="128"/>
  <c r="AT289" i="128" s="1"/>
  <c r="AU289" i="128" s="1"/>
  <c r="AV289" i="128" s="1"/>
  <c r="AS222" i="128"/>
  <c r="AT222" i="128" s="1"/>
  <c r="AU222" i="128" s="1"/>
  <c r="AV222" i="128" s="1"/>
  <c r="AS23" i="128"/>
  <c r="AT23" i="128" s="1"/>
  <c r="AU23" i="128" s="1"/>
  <c r="AV23" i="128" s="1"/>
  <c r="AS78" i="128"/>
  <c r="AT78" i="128" s="1"/>
  <c r="AU78" i="128" s="1"/>
  <c r="AV78" i="128" s="1"/>
  <c r="AS270" i="128"/>
  <c r="AT270" i="128" s="1"/>
  <c r="AU270" i="128" s="1"/>
  <c r="AV270" i="128" s="1"/>
  <c r="AS313" i="128"/>
  <c r="AT313" i="128" s="1"/>
  <c r="AU313" i="128" s="1"/>
  <c r="AV313" i="128" s="1"/>
  <c r="AO22" i="128"/>
  <c r="AS111" i="128"/>
  <c r="AT111" i="128" s="1"/>
  <c r="AU111" i="128" s="1"/>
  <c r="AV111" i="128" s="1"/>
  <c r="AP349" i="128"/>
  <c r="AW28" i="128"/>
  <c r="AX28" i="128" s="1"/>
  <c r="AW38" i="128"/>
  <c r="AX38" i="128" s="1"/>
  <c r="AW301" i="128"/>
  <c r="AX301" i="128" s="1"/>
  <c r="AW385" i="128"/>
  <c r="AX385" i="128" s="1"/>
  <c r="AW109" i="128"/>
  <c r="AX109" i="128" s="1"/>
  <c r="AW146" i="128"/>
  <c r="AX146" i="128" s="1"/>
  <c r="AW257" i="128"/>
  <c r="AX257" i="128" s="1"/>
  <c r="AP69" i="128"/>
  <c r="W333" i="128"/>
  <c r="W303" i="128"/>
  <c r="W318" i="128"/>
  <c r="W375" i="128"/>
  <c r="AS375" i="128"/>
  <c r="AT375" i="128" s="1"/>
  <c r="AU375" i="128" s="1"/>
  <c r="AV375" i="128" s="1"/>
  <c r="W120" i="128"/>
  <c r="AS120" i="128"/>
  <c r="AT120" i="128" s="1"/>
  <c r="AU120" i="128" s="1"/>
  <c r="AV120" i="128" s="1"/>
  <c r="W278" i="128"/>
  <c r="AS278" i="128"/>
  <c r="AT278" i="128" s="1"/>
  <c r="AU278" i="128" s="1"/>
  <c r="AV278" i="128" s="1"/>
  <c r="AS49" i="128"/>
  <c r="AT49" i="128" s="1"/>
  <c r="AU49" i="128" s="1"/>
  <c r="AV49" i="128" s="1"/>
  <c r="AS36" i="128"/>
  <c r="AT36" i="128" s="1"/>
  <c r="AU36" i="128" s="1"/>
  <c r="AV36" i="128" s="1"/>
  <c r="AS101" i="128"/>
  <c r="AT101" i="128" s="1"/>
  <c r="AU101" i="128" s="1"/>
  <c r="AV101" i="128" s="1"/>
  <c r="W235" i="128"/>
  <c r="AS235" i="128"/>
  <c r="AT235" i="128" s="1"/>
  <c r="AU235" i="128" s="1"/>
  <c r="AV235" i="128" s="1"/>
  <c r="W340" i="128"/>
  <c r="AS340" i="128"/>
  <c r="AT340" i="128" s="1"/>
  <c r="AU340" i="128" s="1"/>
  <c r="AV340" i="128" s="1"/>
  <c r="W325" i="128"/>
  <c r="AS325" i="128"/>
  <c r="AT325" i="128" s="1"/>
  <c r="AU325" i="128" s="1"/>
  <c r="AV325" i="128" s="1"/>
  <c r="W272" i="128"/>
  <c r="AS272" i="128"/>
  <c r="AT272" i="128" s="1"/>
  <c r="AU272" i="128" s="1"/>
  <c r="AV272" i="128" s="1"/>
  <c r="AS33" i="128"/>
  <c r="AT33" i="128" s="1"/>
  <c r="AU33" i="128" s="1"/>
  <c r="AV33" i="128" s="1"/>
  <c r="W383" i="128"/>
  <c r="AS383" i="128"/>
  <c r="AT383" i="128" s="1"/>
  <c r="AU383" i="128" s="1"/>
  <c r="AV383" i="128" s="1"/>
  <c r="AS30" i="128"/>
  <c r="AT30" i="128" s="1"/>
  <c r="AU30" i="128" s="1"/>
  <c r="AV30" i="128" s="1"/>
  <c r="W234" i="128"/>
  <c r="AS234" i="128"/>
  <c r="AT234" i="128" s="1"/>
  <c r="AU234" i="128" s="1"/>
  <c r="AV234" i="128" s="1"/>
  <c r="W150" i="128"/>
  <c r="AS150" i="128"/>
  <c r="AT150" i="128" s="1"/>
  <c r="AU150" i="128" s="1"/>
  <c r="AV150" i="128" s="1"/>
  <c r="AS87" i="128"/>
  <c r="AT87" i="128" s="1"/>
  <c r="AU87" i="128" s="1"/>
  <c r="AV87" i="128" s="1"/>
  <c r="W305" i="128"/>
  <c r="AS305" i="128"/>
  <c r="AT305" i="128" s="1"/>
  <c r="AU305" i="128" s="1"/>
  <c r="AV305" i="128" s="1"/>
  <c r="AS96" i="128"/>
  <c r="AT96" i="128" s="1"/>
  <c r="AU96" i="128" s="1"/>
  <c r="AV96" i="128" s="1"/>
  <c r="W328" i="128"/>
  <c r="AS328" i="128"/>
  <c r="AT328" i="128" s="1"/>
  <c r="AU328" i="128" s="1"/>
  <c r="AV328" i="128" s="1"/>
  <c r="AS85" i="128"/>
  <c r="AT85" i="128" s="1"/>
  <c r="AU85" i="128" s="1"/>
  <c r="AV85" i="128" s="1"/>
  <c r="W194" i="128"/>
  <c r="AS194" i="128"/>
  <c r="AT194" i="128" s="1"/>
  <c r="AU194" i="128" s="1"/>
  <c r="AV194" i="128" s="1"/>
  <c r="W378" i="128"/>
  <c r="AS378" i="128"/>
  <c r="AT378" i="128" s="1"/>
  <c r="AU378" i="128" s="1"/>
  <c r="AV378" i="128" s="1"/>
  <c r="W307" i="128"/>
  <c r="AS307" i="128"/>
  <c r="AT307" i="128" s="1"/>
  <c r="AU307" i="128" s="1"/>
  <c r="AV307" i="128" s="1"/>
  <c r="W291" i="128"/>
  <c r="AS291" i="128"/>
  <c r="AT291" i="128" s="1"/>
  <c r="AU291" i="128" s="1"/>
  <c r="AV291" i="128" s="1"/>
  <c r="W352" i="128"/>
  <c r="AS352" i="128"/>
  <c r="AT352" i="128" s="1"/>
  <c r="AU352" i="128" s="1"/>
  <c r="AV352" i="128" s="1"/>
  <c r="W44" i="128"/>
  <c r="AS44" i="128"/>
  <c r="AT44" i="128" s="1"/>
  <c r="AU44" i="128" s="1"/>
  <c r="AV44" i="128" s="1"/>
  <c r="W268" i="128"/>
  <c r="AS268" i="128"/>
  <c r="AT268" i="128" s="1"/>
  <c r="AU268" i="128" s="1"/>
  <c r="AV268" i="128" s="1"/>
  <c r="W104" i="128"/>
  <c r="AS104" i="128"/>
  <c r="AT104" i="128" s="1"/>
  <c r="AU104" i="128" s="1"/>
  <c r="AV104" i="128" s="1"/>
  <c r="W52" i="128"/>
  <c r="AS52" i="128"/>
  <c r="AT52" i="128" s="1"/>
  <c r="AU52" i="128" s="1"/>
  <c r="AV52" i="128" s="1"/>
  <c r="W215" i="128"/>
  <c r="AS215" i="128"/>
  <c r="AT215" i="128" s="1"/>
  <c r="AU215" i="128" s="1"/>
  <c r="AV215" i="128" s="1"/>
  <c r="W133" i="128"/>
  <c r="AS133" i="128"/>
  <c r="AT133" i="128" s="1"/>
  <c r="AU133" i="128" s="1"/>
  <c r="AV133" i="128" s="1"/>
  <c r="W63" i="128"/>
  <c r="AS63" i="128"/>
  <c r="AT63" i="128" s="1"/>
  <c r="AU63" i="128" s="1"/>
  <c r="AV63" i="128" s="1"/>
  <c r="W335" i="128"/>
  <c r="AS335" i="128"/>
  <c r="AT335" i="128" s="1"/>
  <c r="AU335" i="128" s="1"/>
  <c r="AV335" i="128" s="1"/>
  <c r="W155" i="128"/>
  <c r="AS155" i="128"/>
  <c r="AT155" i="128" s="1"/>
  <c r="AU155" i="128" s="1"/>
  <c r="AV155" i="128" s="1"/>
  <c r="W136" i="128"/>
  <c r="AS136" i="128"/>
  <c r="AT136" i="128" s="1"/>
  <c r="AU136" i="128" s="1"/>
  <c r="AV136" i="128" s="1"/>
  <c r="W360" i="128"/>
  <c r="AS360" i="128"/>
  <c r="AT360" i="128" s="1"/>
  <c r="AU360" i="128" s="1"/>
  <c r="AV360" i="128" s="1"/>
  <c r="W187" i="128"/>
  <c r="AS187" i="128"/>
  <c r="AT187" i="128" s="1"/>
  <c r="AU187" i="128" s="1"/>
  <c r="AV187" i="128" s="1"/>
  <c r="W331" i="128"/>
  <c r="AS331" i="128"/>
  <c r="AT331" i="128" s="1"/>
  <c r="AU331" i="128" s="1"/>
  <c r="AV331" i="128" s="1"/>
  <c r="W152" i="128"/>
  <c r="AS152" i="128"/>
  <c r="AT152" i="128" s="1"/>
  <c r="AU152" i="128" s="1"/>
  <c r="AV152" i="128" s="1"/>
  <c r="W83" i="128"/>
  <c r="AS83" i="128"/>
  <c r="AT83" i="128" s="1"/>
  <c r="AU83" i="128" s="1"/>
  <c r="AV83" i="128" s="1"/>
  <c r="W310" i="128"/>
  <c r="AO310" i="128"/>
  <c r="AS310" i="128"/>
  <c r="AT310" i="128" s="1"/>
  <c r="AU310" i="128" s="1"/>
  <c r="AV310" i="128" s="1"/>
  <c r="W7" i="128"/>
  <c r="AS7" i="128"/>
  <c r="AT7" i="128" s="1"/>
  <c r="AU7" i="128" s="1"/>
  <c r="AV7" i="128" s="1"/>
  <c r="W216" i="128"/>
  <c r="AS216" i="128"/>
  <c r="AT216" i="128" s="1"/>
  <c r="AU216" i="128" s="1"/>
  <c r="AV216" i="128" s="1"/>
  <c r="W40" i="128"/>
  <c r="AS40" i="128"/>
  <c r="AT40" i="128" s="1"/>
  <c r="AU40" i="128" s="1"/>
  <c r="AV40" i="128" s="1"/>
  <c r="W280" i="128"/>
  <c r="AO280" i="128"/>
  <c r="AS280" i="128"/>
  <c r="AT280" i="128" s="1"/>
  <c r="AU280" i="128" s="1"/>
  <c r="AV280" i="128" s="1"/>
  <c r="W55" i="128"/>
  <c r="AO55" i="128"/>
  <c r="AS55" i="128"/>
  <c r="AT55" i="128" s="1"/>
  <c r="AU55" i="128" s="1"/>
  <c r="AV55" i="128" s="1"/>
  <c r="AO289" i="128"/>
  <c r="AO222" i="128"/>
  <c r="AO23" i="128"/>
  <c r="AO78" i="128"/>
  <c r="AW189" i="128"/>
  <c r="AX189" i="128" s="1"/>
  <c r="X310" i="128"/>
  <c r="X216" i="128"/>
  <c r="X280" i="128"/>
  <c r="X55" i="128"/>
  <c r="AP269" i="128"/>
  <c r="X269" i="128"/>
  <c r="AO269" i="128"/>
  <c r="W269" i="128"/>
  <c r="AP342" i="128"/>
  <c r="AW21" i="128"/>
  <c r="AX21" i="128" s="1"/>
  <c r="AP241" i="128"/>
  <c r="AP334" i="128"/>
  <c r="AP79" i="128"/>
  <c r="AW379" i="128"/>
  <c r="AX379" i="128" s="1"/>
  <c r="W222" i="128"/>
  <c r="W78" i="128"/>
  <c r="W270" i="128"/>
  <c r="W313" i="128"/>
  <c r="W111" i="128"/>
  <c r="W179" i="128"/>
  <c r="AS179" i="128"/>
  <c r="AT179" i="128" s="1"/>
  <c r="AU179" i="128" s="1"/>
  <c r="AV179" i="128" s="1"/>
  <c r="W197" i="128"/>
  <c r="AS197" i="128"/>
  <c r="AT197" i="128" s="1"/>
  <c r="AU197" i="128" s="1"/>
  <c r="AV197" i="128" s="1"/>
  <c r="W382" i="128"/>
  <c r="AS382" i="128"/>
  <c r="AT382" i="128" s="1"/>
  <c r="AU382" i="128" s="1"/>
  <c r="AV382" i="128" s="1"/>
  <c r="W320" i="128"/>
  <c r="AS320" i="128"/>
  <c r="AT320" i="128" s="1"/>
  <c r="AU320" i="128" s="1"/>
  <c r="AV320" i="128" s="1"/>
  <c r="W144" i="128"/>
  <c r="AS144" i="128"/>
  <c r="AT144" i="128" s="1"/>
  <c r="AU144" i="128" s="1"/>
  <c r="AV144" i="128" s="1"/>
  <c r="W8" i="128"/>
  <c r="AS8" i="128"/>
  <c r="AT8" i="128" s="1"/>
  <c r="AU8" i="128" s="1"/>
  <c r="AV8" i="128" s="1"/>
  <c r="W90" i="128"/>
  <c r="AS90" i="128"/>
  <c r="AT90" i="128" s="1"/>
  <c r="AU90" i="128" s="1"/>
  <c r="AV90" i="128" s="1"/>
  <c r="W338" i="128"/>
  <c r="AO338" i="128"/>
  <c r="AS338" i="128"/>
  <c r="AT338" i="128" s="1"/>
  <c r="AU338" i="128" s="1"/>
  <c r="AV338" i="128" s="1"/>
  <c r="W131" i="128"/>
  <c r="AS131" i="128"/>
  <c r="AT131" i="128" s="1"/>
  <c r="AU131" i="128" s="1"/>
  <c r="AV131" i="128" s="1"/>
  <c r="W316" i="128"/>
  <c r="AO316" i="128"/>
  <c r="AS316" i="128"/>
  <c r="AT316" i="128" s="1"/>
  <c r="AU316" i="128" s="1"/>
  <c r="AV316" i="128" s="1"/>
  <c r="W116" i="128"/>
  <c r="AS116" i="128"/>
  <c r="AT116" i="128" s="1"/>
  <c r="AU116" i="128" s="1"/>
  <c r="AV116" i="128" s="1"/>
  <c r="W349" i="128"/>
  <c r="AO349" i="128"/>
  <c r="AS349" i="128"/>
  <c r="AT349" i="128" s="1"/>
  <c r="AU349" i="128" s="1"/>
  <c r="AV349" i="128" s="1"/>
  <c r="W281" i="128"/>
  <c r="AS281" i="128"/>
  <c r="AT281" i="128" s="1"/>
  <c r="AU281" i="128" s="1"/>
  <c r="AV281" i="128" s="1"/>
  <c r="W11" i="128"/>
  <c r="AS11" i="128"/>
  <c r="AT11" i="128" s="1"/>
  <c r="AU11" i="128" s="1"/>
  <c r="AV11" i="128" s="1"/>
  <c r="W42" i="128"/>
  <c r="AS42" i="128"/>
  <c r="AT42" i="128" s="1"/>
  <c r="AU42" i="128" s="1"/>
  <c r="AV42" i="128" s="1"/>
  <c r="W92" i="128"/>
  <c r="AS92" i="128"/>
  <c r="AT92" i="128" s="1"/>
  <c r="AU92" i="128" s="1"/>
  <c r="AV92" i="128" s="1"/>
  <c r="W141" i="128"/>
  <c r="AS141" i="128"/>
  <c r="AT141" i="128" s="1"/>
  <c r="AU141" i="128" s="1"/>
  <c r="AV141" i="128" s="1"/>
  <c r="W156" i="128"/>
  <c r="AS156" i="128"/>
  <c r="AT156" i="128" s="1"/>
  <c r="AU156" i="128" s="1"/>
  <c r="AV156" i="128" s="1"/>
  <c r="W9" i="128"/>
  <c r="AS9" i="128"/>
  <c r="AT9" i="128" s="1"/>
  <c r="AU9" i="128" s="1"/>
  <c r="AV9" i="128" s="1"/>
  <c r="W354" i="128"/>
  <c r="AS354" i="128"/>
  <c r="AT354" i="128" s="1"/>
  <c r="AU354" i="128" s="1"/>
  <c r="AV354" i="128" s="1"/>
  <c r="W130" i="128"/>
  <c r="AS130" i="128"/>
  <c r="AT130" i="128" s="1"/>
  <c r="AU130" i="128" s="1"/>
  <c r="AV130" i="128" s="1"/>
  <c r="W148" i="128"/>
  <c r="AS148" i="128"/>
  <c r="AT148" i="128" s="1"/>
  <c r="AU148" i="128" s="1"/>
  <c r="AV148" i="128" s="1"/>
  <c r="W326" i="128"/>
  <c r="AS326" i="128"/>
  <c r="AT326" i="128" s="1"/>
  <c r="AU326" i="128" s="1"/>
  <c r="AV326" i="128" s="1"/>
  <c r="W69" i="128"/>
  <c r="AO69" i="128"/>
  <c r="AS69" i="128"/>
  <c r="AT69" i="128" s="1"/>
  <c r="AU69" i="128" s="1"/>
  <c r="AV69" i="128" s="1"/>
  <c r="W58" i="128"/>
  <c r="AS58" i="128"/>
  <c r="AT58" i="128" s="1"/>
  <c r="AU58" i="128" s="1"/>
  <c r="AV58" i="128" s="1"/>
  <c r="W189" i="128"/>
  <c r="AP94" i="128"/>
  <c r="AP265" i="128"/>
  <c r="AP308" i="128"/>
  <c r="AP157" i="128"/>
  <c r="X338" i="128"/>
  <c r="X316" i="128"/>
  <c r="J116" i="128"/>
  <c r="AP116" i="128" s="1"/>
  <c r="X116" i="128"/>
  <c r="X349" i="128"/>
  <c r="J281" i="128"/>
  <c r="AP281" i="128" s="1"/>
  <c r="X281" i="128"/>
  <c r="J11" i="128"/>
  <c r="AP11" i="128" s="1"/>
  <c r="X11" i="128"/>
  <c r="J42" i="128"/>
  <c r="AP42" i="128" s="1"/>
  <c r="X42" i="128"/>
  <c r="J92" i="128"/>
  <c r="AO92" i="128" s="1"/>
  <c r="X92" i="128"/>
  <c r="J141" i="128"/>
  <c r="AO141" i="128" s="1"/>
  <c r="X141" i="128"/>
  <c r="J156" i="128"/>
  <c r="AO156" i="128" s="1"/>
  <c r="X156" i="128"/>
  <c r="J9" i="128"/>
  <c r="AP9" i="128" s="1"/>
  <c r="X9" i="128"/>
  <c r="J354" i="128"/>
  <c r="AP354" i="128" s="1"/>
  <c r="X354" i="128"/>
  <c r="J130" i="128"/>
  <c r="AO130" i="128" s="1"/>
  <c r="X130" i="128"/>
  <c r="J148" i="128"/>
  <c r="AO148" i="128" s="1"/>
  <c r="X148" i="128"/>
  <c r="J326" i="128"/>
  <c r="AP326" i="128" s="1"/>
  <c r="X326" i="128"/>
  <c r="X69" i="128"/>
  <c r="J58" i="128"/>
  <c r="AO58" i="128" s="1"/>
  <c r="X58" i="128"/>
  <c r="J189" i="128"/>
  <c r="AO189" i="128" s="1"/>
  <c r="AP346" i="128"/>
  <c r="AW346" i="128"/>
  <c r="AX346" i="128" s="1"/>
  <c r="Z269" i="128"/>
  <c r="AP166" i="128"/>
  <c r="AP384" i="128"/>
  <c r="AP82" i="128"/>
  <c r="AP377" i="128"/>
  <c r="W289" i="128"/>
  <c r="W23" i="128"/>
  <c r="W123" i="128"/>
  <c r="AS123" i="128"/>
  <c r="AT123" i="128" s="1"/>
  <c r="AU123" i="128" s="1"/>
  <c r="AV123" i="128" s="1"/>
  <c r="W81" i="128"/>
  <c r="AS81" i="128"/>
  <c r="AT81" i="128" s="1"/>
  <c r="AU81" i="128" s="1"/>
  <c r="AV81" i="128" s="1"/>
  <c r="W22" i="128"/>
  <c r="AS22" i="128"/>
  <c r="AT22" i="128" s="1"/>
  <c r="AU22" i="128" s="1"/>
  <c r="AV22" i="128" s="1"/>
  <c r="W107" i="128"/>
  <c r="AS107" i="128"/>
  <c r="AT107" i="128" s="1"/>
  <c r="AU107" i="128" s="1"/>
  <c r="AV107" i="128" s="1"/>
  <c r="W76" i="128"/>
  <c r="AS76" i="128"/>
  <c r="AT76" i="128" s="1"/>
  <c r="AU76" i="128" s="1"/>
  <c r="AV76" i="128" s="1"/>
  <c r="W56" i="128"/>
  <c r="AS56" i="128"/>
  <c r="AT56" i="128" s="1"/>
  <c r="AU56" i="128" s="1"/>
  <c r="AV56" i="128" s="1"/>
  <c r="W311" i="128"/>
  <c r="AS311" i="128"/>
  <c r="AT311" i="128" s="1"/>
  <c r="AU311" i="128" s="1"/>
  <c r="AV311" i="128" s="1"/>
  <c r="W151" i="128"/>
  <c r="AS151" i="128"/>
  <c r="AT151" i="128" s="1"/>
  <c r="AU151" i="128" s="1"/>
  <c r="AV151" i="128" s="1"/>
  <c r="W37" i="128"/>
  <c r="AS37" i="128"/>
  <c r="AT37" i="128" s="1"/>
  <c r="AU37" i="128" s="1"/>
  <c r="AV37" i="128" s="1"/>
  <c r="W145" i="128"/>
  <c r="AS145" i="128"/>
  <c r="AT145" i="128" s="1"/>
  <c r="AU145" i="128" s="1"/>
  <c r="AV145" i="128" s="1"/>
  <c r="W244" i="128"/>
  <c r="AS244" i="128"/>
  <c r="AT244" i="128" s="1"/>
  <c r="AU244" i="128" s="1"/>
  <c r="AV244" i="128" s="1"/>
  <c r="W221" i="128"/>
  <c r="AS221" i="128"/>
  <c r="AT221" i="128" s="1"/>
  <c r="AU221" i="128" s="1"/>
  <c r="AV221" i="128" s="1"/>
  <c r="W324" i="128"/>
  <c r="AS324" i="128"/>
  <c r="AT324" i="128" s="1"/>
  <c r="AU324" i="128" s="1"/>
  <c r="AV324" i="128" s="1"/>
  <c r="W302" i="128"/>
  <c r="AS302" i="128"/>
  <c r="AT302" i="128" s="1"/>
  <c r="AU302" i="128" s="1"/>
  <c r="AV302" i="128" s="1"/>
  <c r="W226" i="128"/>
  <c r="W149" i="128"/>
  <c r="W183" i="128"/>
  <c r="W165" i="128"/>
  <c r="W285" i="128"/>
  <c r="W28" i="128"/>
  <c r="W38" i="128"/>
  <c r="W301" i="128"/>
  <c r="W385" i="128"/>
  <c r="W109" i="128"/>
  <c r="W146" i="128"/>
  <c r="W257" i="128"/>
  <c r="W344" i="128"/>
  <c r="AS344" i="128"/>
  <c r="AT344" i="128" s="1"/>
  <c r="AU344" i="128" s="1"/>
  <c r="AV344" i="128" s="1"/>
  <c r="W264" i="128"/>
  <c r="AS264" i="128"/>
  <c r="AT264" i="128" s="1"/>
  <c r="AU264" i="128" s="1"/>
  <c r="AV264" i="128" s="1"/>
  <c r="W284" i="128"/>
  <c r="AS284" i="128"/>
  <c r="AT284" i="128" s="1"/>
  <c r="AU284" i="128" s="1"/>
  <c r="AV284" i="128" s="1"/>
  <c r="AP227" i="128"/>
  <c r="AP380" i="128"/>
  <c r="AP51" i="128"/>
  <c r="AP258" i="128"/>
  <c r="AP379" i="128"/>
  <c r="AP266" i="128"/>
  <c r="AS269" i="128"/>
  <c r="AT269" i="128" s="1"/>
  <c r="AU269" i="128" s="1"/>
  <c r="AV269" i="128" s="1"/>
  <c r="W35" i="128"/>
  <c r="AS35" i="128"/>
  <c r="AT35" i="128" s="1"/>
  <c r="AU35" i="128" s="1"/>
  <c r="AV35" i="128" s="1"/>
  <c r="W137" i="128"/>
  <c r="AS137" i="128"/>
  <c r="AT137" i="128" s="1"/>
  <c r="AU137" i="128" s="1"/>
  <c r="AV137" i="128" s="1"/>
  <c r="W358" i="128"/>
  <c r="AS358" i="128"/>
  <c r="AT358" i="128" s="1"/>
  <c r="AU358" i="128" s="1"/>
  <c r="AV358" i="128" s="1"/>
  <c r="W98" i="128"/>
  <c r="AS98" i="128"/>
  <c r="AT98" i="128" s="1"/>
  <c r="AU98" i="128" s="1"/>
  <c r="AV98" i="128" s="1"/>
  <c r="W166" i="128"/>
  <c r="AO166" i="128"/>
  <c r="AS166" i="128"/>
  <c r="AT166" i="128" s="1"/>
  <c r="AU166" i="128" s="1"/>
  <c r="AV166" i="128" s="1"/>
  <c r="W247" i="128"/>
  <c r="AS247" i="128"/>
  <c r="AT247" i="128" s="1"/>
  <c r="AU247" i="128" s="1"/>
  <c r="AV247" i="128" s="1"/>
  <c r="W71" i="128"/>
  <c r="AS71" i="128"/>
  <c r="AT71" i="128" s="1"/>
  <c r="AU71" i="128" s="1"/>
  <c r="AV71" i="128" s="1"/>
  <c r="Z94" i="128"/>
  <c r="W176" i="128"/>
  <c r="AS176" i="128"/>
  <c r="AT176" i="128" s="1"/>
  <c r="AU176" i="128" s="1"/>
  <c r="AV176" i="128" s="1"/>
  <c r="W314" i="128"/>
  <c r="AS314" i="128"/>
  <c r="AT314" i="128" s="1"/>
  <c r="AU314" i="128" s="1"/>
  <c r="AV314" i="128" s="1"/>
  <c r="Z227" i="128"/>
  <c r="W21" i="128"/>
  <c r="Z241" i="128"/>
  <c r="W353" i="128"/>
  <c r="AW353" i="128"/>
  <c r="AX353" i="128" s="1"/>
  <c r="Z380" i="128"/>
  <c r="W177" i="128"/>
  <c r="AW177" i="128"/>
  <c r="AX177" i="128" s="1"/>
  <c r="Z384" i="128"/>
  <c r="W243" i="128"/>
  <c r="AW243" i="128"/>
  <c r="AX243" i="128" s="1"/>
  <c r="Z265" i="128"/>
  <c r="W296" i="128"/>
  <c r="AW296" i="128"/>
  <c r="AX296" i="128" s="1"/>
  <c r="Z334" i="128"/>
  <c r="W100" i="128"/>
  <c r="AW100" i="128"/>
  <c r="AX100" i="128" s="1"/>
  <c r="Z51" i="128"/>
  <c r="W193" i="128"/>
  <c r="AW193" i="128"/>
  <c r="AX193" i="128" s="1"/>
  <c r="Z82" i="128"/>
  <c r="W14" i="128"/>
  <c r="AW14" i="128"/>
  <c r="AX14" i="128" s="1"/>
  <c r="Z308" i="128"/>
  <c r="W236" i="128"/>
  <c r="AW236" i="128"/>
  <c r="AX236" i="128" s="1"/>
  <c r="Z79" i="128"/>
  <c r="W312" i="128"/>
  <c r="AW312" i="128"/>
  <c r="AX312" i="128" s="1"/>
  <c r="Z258" i="128"/>
  <c r="W12" i="128"/>
  <c r="AW12" i="128"/>
  <c r="AX12" i="128" s="1"/>
  <c r="Z377" i="128"/>
  <c r="W267" i="128"/>
  <c r="AW267" i="128"/>
  <c r="AX267" i="128" s="1"/>
  <c r="Z157" i="128"/>
  <c r="W245" i="128"/>
  <c r="AS245" i="128"/>
  <c r="AT245" i="128" s="1"/>
  <c r="AU245" i="128" s="1"/>
  <c r="AV245" i="128" s="1"/>
  <c r="Z379" i="128"/>
  <c r="Z266" i="128"/>
  <c r="AP180" i="128"/>
  <c r="X180" i="128"/>
  <c r="AS180" i="128"/>
  <c r="AT180" i="128" s="1"/>
  <c r="AU180" i="128" s="1"/>
  <c r="AV180" i="128" s="1"/>
  <c r="AW363" i="128"/>
  <c r="AX363" i="128" s="1"/>
  <c r="AW16" i="128"/>
  <c r="AX16" i="128" s="1"/>
  <c r="AW72" i="128"/>
  <c r="AX72" i="128" s="1"/>
  <c r="AW275" i="128"/>
  <c r="AX275" i="128" s="1"/>
  <c r="AW295" i="128"/>
  <c r="AX295" i="128" s="1"/>
  <c r="J35" i="128"/>
  <c r="AP35" i="128" s="1"/>
  <c r="X35" i="128"/>
  <c r="J137" i="128"/>
  <c r="AO137" i="128" s="1"/>
  <c r="X137" i="128"/>
  <c r="J358" i="128"/>
  <c r="AP358" i="128" s="1"/>
  <c r="X358" i="128"/>
  <c r="J98" i="128"/>
  <c r="AP98" i="128" s="1"/>
  <c r="X98" i="128"/>
  <c r="X166" i="128"/>
  <c r="J247" i="128"/>
  <c r="AO247" i="128" s="1"/>
  <c r="X247" i="128"/>
  <c r="J71" i="128"/>
  <c r="AO71" i="128" s="1"/>
  <c r="X71" i="128"/>
  <c r="J176" i="128"/>
  <c r="AP176" i="128" s="1"/>
  <c r="X176" i="128"/>
  <c r="J314" i="128"/>
  <c r="AP314" i="128" s="1"/>
  <c r="X314" i="128"/>
  <c r="J21" i="128"/>
  <c r="AP21" i="128" s="1"/>
  <c r="X21" i="128"/>
  <c r="J353" i="128"/>
  <c r="AO353" i="128" s="1"/>
  <c r="X353" i="128"/>
  <c r="J177" i="128"/>
  <c r="AP177" i="128" s="1"/>
  <c r="X177" i="128"/>
  <c r="J243" i="128"/>
  <c r="AO243" i="128" s="1"/>
  <c r="X243" i="128"/>
  <c r="J296" i="128"/>
  <c r="AP296" i="128" s="1"/>
  <c r="X296" i="128"/>
  <c r="J100" i="128"/>
  <c r="AO100" i="128" s="1"/>
  <c r="X100" i="128"/>
  <c r="J193" i="128"/>
  <c r="AO193" i="128" s="1"/>
  <c r="X193" i="128"/>
  <c r="J14" i="128"/>
  <c r="AO14" i="128" s="1"/>
  <c r="X14" i="128"/>
  <c r="J236" i="128"/>
  <c r="AO236" i="128" s="1"/>
  <c r="X236" i="128"/>
  <c r="J312" i="128"/>
  <c r="AO312" i="128" s="1"/>
  <c r="X312" i="128"/>
  <c r="J12" i="128"/>
  <c r="AP12" i="128" s="1"/>
  <c r="X12" i="128"/>
  <c r="J267" i="128"/>
  <c r="AO267" i="128" s="1"/>
  <c r="X267" i="128"/>
  <c r="J245" i="128"/>
  <c r="AP245" i="128" s="1"/>
  <c r="X245" i="128"/>
  <c r="AW266" i="128"/>
  <c r="AX266" i="128" s="1"/>
  <c r="AO180" i="128"/>
  <c r="J238" i="128"/>
  <c r="AP238" i="128" s="1"/>
  <c r="AW190" i="128"/>
  <c r="AX190" i="128" s="1"/>
  <c r="AW126" i="128"/>
  <c r="AX126" i="128" s="1"/>
  <c r="AW342" i="128"/>
  <c r="AX342" i="128" s="1"/>
  <c r="AW112" i="128"/>
  <c r="AX112" i="128" s="1"/>
  <c r="AW182" i="128"/>
  <c r="AX182" i="128" s="1"/>
  <c r="AW143" i="128"/>
  <c r="AX143" i="128" s="1"/>
  <c r="AW253" i="128"/>
  <c r="AX253" i="128" s="1"/>
  <c r="AW94" i="128"/>
  <c r="AX94" i="128" s="1"/>
  <c r="AW196" i="128"/>
  <c r="AX196" i="128" s="1"/>
  <c r="AW227" i="128"/>
  <c r="AX227" i="128" s="1"/>
  <c r="AW241" i="128"/>
  <c r="AX241" i="128" s="1"/>
  <c r="AW380" i="128"/>
  <c r="AX380" i="128" s="1"/>
  <c r="AW384" i="128"/>
  <c r="AX384" i="128" s="1"/>
  <c r="AW265" i="128"/>
  <c r="AX265" i="128" s="1"/>
  <c r="AW334" i="128"/>
  <c r="AX334" i="128" s="1"/>
  <c r="AW51" i="128"/>
  <c r="AX51" i="128" s="1"/>
  <c r="AW82" i="128"/>
  <c r="AX82" i="128" s="1"/>
  <c r="AW308" i="128"/>
  <c r="AX308" i="128" s="1"/>
  <c r="AW79" i="128"/>
  <c r="AX79" i="128" s="1"/>
  <c r="AW258" i="128"/>
  <c r="AX258" i="128" s="1"/>
  <c r="AO377" i="128"/>
  <c r="AW377" i="128"/>
  <c r="AX377" i="128" s="1"/>
  <c r="AW157" i="128"/>
  <c r="AX157" i="128" s="1"/>
  <c r="W238" i="128"/>
  <c r="AW238" i="128"/>
  <c r="AX238" i="128" s="1"/>
  <c r="AW228" i="128"/>
  <c r="AX228" i="128" s="1"/>
  <c r="AS77" i="128"/>
  <c r="AT77" i="128" s="1"/>
  <c r="AU77" i="128" s="1"/>
  <c r="AV77" i="128" s="1"/>
  <c r="AO363" i="128"/>
  <c r="X346" i="128"/>
  <c r="X190" i="128"/>
  <c r="X126" i="128"/>
  <c r="X342" i="128"/>
  <c r="X112" i="128"/>
  <c r="X182" i="128"/>
  <c r="X143" i="128"/>
  <c r="X253" i="128"/>
  <c r="X94" i="128"/>
  <c r="X196" i="128"/>
  <c r="X227" i="128"/>
  <c r="X241" i="128"/>
  <c r="X380" i="128"/>
  <c r="X384" i="128"/>
  <c r="X265" i="128"/>
  <c r="X334" i="128"/>
  <c r="X51" i="128"/>
  <c r="X82" i="128"/>
  <c r="X308" i="128"/>
  <c r="X79" i="128"/>
  <c r="X258" i="128"/>
  <c r="X377" i="128"/>
  <c r="X157" i="128"/>
  <c r="X379" i="128"/>
  <c r="X266" i="128"/>
  <c r="Z180" i="128"/>
  <c r="AS220" i="128"/>
  <c r="AT220" i="128" s="1"/>
  <c r="AU220" i="128" s="1"/>
  <c r="AV220" i="128" s="1"/>
  <c r="AS261" i="128"/>
  <c r="AT261" i="128" s="1"/>
  <c r="AU261" i="128" s="1"/>
  <c r="AV261" i="128" s="1"/>
  <c r="AO228" i="128"/>
  <c r="J220" i="128"/>
  <c r="AP220" i="128" s="1"/>
  <c r="X220" i="128"/>
  <c r="J261" i="128"/>
  <c r="AP261" i="128" s="1"/>
  <c r="X261" i="128"/>
  <c r="J77" i="128"/>
  <c r="AP77" i="128" s="1"/>
  <c r="X77" i="128"/>
  <c r="J350" i="128"/>
  <c r="AP350" i="128" s="1"/>
  <c r="X350" i="128"/>
  <c r="J31" i="128"/>
  <c r="AP31" i="128" s="1"/>
  <c r="X31" i="128"/>
  <c r="J351" i="128"/>
  <c r="AO351" i="128" s="1"/>
  <c r="X351" i="128"/>
  <c r="J108" i="128"/>
  <c r="AO108" i="128" s="1"/>
  <c r="X108" i="128"/>
  <c r="W147" i="128"/>
  <c r="W228" i="128"/>
  <c r="W363" i="128"/>
  <c r="W16" i="128"/>
  <c r="W72" i="128"/>
  <c r="W275" i="128"/>
  <c r="W295" i="128"/>
  <c r="AS350" i="128"/>
  <c r="AT350" i="128" s="1"/>
  <c r="AU350" i="128" s="1"/>
  <c r="AV350" i="128" s="1"/>
  <c r="AS31" i="128"/>
  <c r="AT31" i="128" s="1"/>
  <c r="AU31" i="128" s="1"/>
  <c r="AV31" i="128" s="1"/>
  <c r="AS351" i="128"/>
  <c r="AT351" i="128" s="1"/>
  <c r="AU351" i="128" s="1"/>
  <c r="AV351" i="128" s="1"/>
  <c r="AS108" i="128"/>
  <c r="AT108" i="128" s="1"/>
  <c r="AU108" i="128" s="1"/>
  <c r="AV108" i="128" s="1"/>
  <c r="AP45" i="127"/>
  <c r="AP130" i="127"/>
  <c r="AP23" i="127"/>
  <c r="AP21" i="127"/>
  <c r="AP16" i="127"/>
  <c r="AP39" i="127"/>
  <c r="AP43" i="127"/>
  <c r="AP92" i="127"/>
  <c r="AP8" i="127"/>
  <c r="AP104" i="127"/>
  <c r="AP93" i="127"/>
  <c r="AP107" i="127"/>
  <c r="AP47" i="127"/>
  <c r="AP90" i="127"/>
  <c r="AP126" i="127"/>
  <c r="AP86" i="127"/>
  <c r="AW69" i="127"/>
  <c r="AX69" i="127" s="1"/>
  <c r="AP112" i="127"/>
  <c r="AP20" i="127"/>
  <c r="AW100" i="127"/>
  <c r="AX100" i="127" s="1"/>
  <c r="AP118" i="127"/>
  <c r="AW72" i="127"/>
  <c r="AX72" i="127" s="1"/>
  <c r="AP115" i="127"/>
  <c r="AW146" i="127"/>
  <c r="AX146" i="127" s="1"/>
  <c r="AP42" i="127"/>
  <c r="AW44" i="127"/>
  <c r="AX44" i="127" s="1"/>
  <c r="AP13" i="127"/>
  <c r="AW22" i="127"/>
  <c r="AX22" i="127" s="1"/>
  <c r="AP142" i="127"/>
  <c r="AP134" i="127"/>
  <c r="S168" i="127"/>
  <c r="S155" i="127"/>
  <c r="AS18" i="127"/>
  <c r="Z48" i="127"/>
  <c r="AS102" i="127"/>
  <c r="AT102" i="127" s="1"/>
  <c r="AU102" i="127" s="1"/>
  <c r="AV102" i="127" s="1"/>
  <c r="Z67" i="127"/>
  <c r="W108" i="127"/>
  <c r="AO108" i="127"/>
  <c r="AS108" i="127"/>
  <c r="AS53" i="127"/>
  <c r="AT53" i="127" s="1"/>
  <c r="AU53" i="127" s="1"/>
  <c r="AV53" i="127" s="1"/>
  <c r="W37" i="127"/>
  <c r="AO37" i="127"/>
  <c r="AS37" i="127"/>
  <c r="W74" i="127"/>
  <c r="AO74" i="127"/>
  <c r="AS74" i="127"/>
  <c r="AS77" i="127"/>
  <c r="AT77" i="127" s="1"/>
  <c r="AU77" i="127" s="1"/>
  <c r="AV77" i="127" s="1"/>
  <c r="AS38" i="127"/>
  <c r="AT38" i="127" s="1"/>
  <c r="AU38" i="127" s="1"/>
  <c r="AV38" i="127" s="1"/>
  <c r="AS70" i="127"/>
  <c r="AT70" i="127" s="1"/>
  <c r="AU70" i="127" s="1"/>
  <c r="AV70" i="127" s="1"/>
  <c r="AS7" i="127"/>
  <c r="AT7" i="127" s="1"/>
  <c r="AU7" i="127" s="1"/>
  <c r="AV7" i="127" s="1"/>
  <c r="AS124" i="127"/>
  <c r="AT124" i="127" s="1"/>
  <c r="AU124" i="127" s="1"/>
  <c r="AV124" i="127" s="1"/>
  <c r="AS128" i="127"/>
  <c r="AT128" i="127" s="1"/>
  <c r="AU128" i="127" s="1"/>
  <c r="AV128" i="127" s="1"/>
  <c r="Z63" i="127"/>
  <c r="W120" i="127"/>
  <c r="AO120" i="127"/>
  <c r="AS120" i="127"/>
  <c r="AS64" i="127"/>
  <c r="AT64" i="127" s="1"/>
  <c r="AU64" i="127" s="1"/>
  <c r="AV64" i="127" s="1"/>
  <c r="Z90" i="127"/>
  <c r="AO96" i="127"/>
  <c r="Z130" i="127"/>
  <c r="AO144" i="127"/>
  <c r="Z23" i="127"/>
  <c r="AO69" i="127"/>
  <c r="Z91" i="127"/>
  <c r="AO79" i="127"/>
  <c r="Z112" i="127"/>
  <c r="AO135" i="127"/>
  <c r="Z20" i="127"/>
  <c r="AO75" i="127"/>
  <c r="Z107" i="127"/>
  <c r="AO68" i="127"/>
  <c r="Z92" i="127"/>
  <c r="AO100" i="127"/>
  <c r="Z126" i="127"/>
  <c r="AO148" i="127"/>
  <c r="Z118" i="127"/>
  <c r="AO51" i="127"/>
  <c r="AO72" i="127"/>
  <c r="Z8" i="127"/>
  <c r="AO140" i="127"/>
  <c r="Z115" i="127"/>
  <c r="Z86" i="127"/>
  <c r="AO83" i="127"/>
  <c r="Z9" i="127"/>
  <c r="AO111" i="127"/>
  <c r="Z42" i="127"/>
  <c r="AO84" i="127"/>
  <c r="Z39" i="127"/>
  <c r="AO122" i="127"/>
  <c r="Z21" i="127"/>
  <c r="AO44" i="127"/>
  <c r="Z104" i="127"/>
  <c r="AO10" i="127"/>
  <c r="Z13" i="127"/>
  <c r="AO125" i="127"/>
  <c r="Z43" i="127"/>
  <c r="Z16" i="127"/>
  <c r="AO22" i="127"/>
  <c r="Z93" i="127"/>
  <c r="AO25" i="127"/>
  <c r="Z142" i="127"/>
  <c r="AO138" i="127"/>
  <c r="Z47" i="127"/>
  <c r="Z134" i="127"/>
  <c r="AO88" i="127"/>
  <c r="Z45" i="127"/>
  <c r="AP141" i="127"/>
  <c r="W99" i="127"/>
  <c r="J73" i="127"/>
  <c r="AP67" i="127"/>
  <c r="T168" i="127"/>
  <c r="T155" i="127"/>
  <c r="AP120" i="127"/>
  <c r="AP152" i="127"/>
  <c r="AS127" i="127"/>
  <c r="AT127" i="127" s="1"/>
  <c r="AU127" i="127" s="1"/>
  <c r="AV127" i="127" s="1"/>
  <c r="AO73" i="127"/>
  <c r="W73" i="127"/>
  <c r="AP73" i="127"/>
  <c r="AS121" i="127"/>
  <c r="AT121" i="127" s="1"/>
  <c r="AU121" i="127" s="1"/>
  <c r="AV121" i="127" s="1"/>
  <c r="AO145" i="127"/>
  <c r="AS65" i="127"/>
  <c r="AT65" i="127" s="1"/>
  <c r="AU65" i="127" s="1"/>
  <c r="AV65" i="127" s="1"/>
  <c r="AP153" i="127"/>
  <c r="AP29" i="127"/>
  <c r="AP114" i="127"/>
  <c r="AP108" i="127"/>
  <c r="AP37" i="127"/>
  <c r="AP74" i="127"/>
  <c r="M168" i="127"/>
  <c r="M155" i="127"/>
  <c r="U168" i="127"/>
  <c r="U155" i="127"/>
  <c r="Z18" i="127"/>
  <c r="AQ168" i="127"/>
  <c r="AQ155" i="127"/>
  <c r="BF168" i="127"/>
  <c r="BF155" i="127"/>
  <c r="S164" i="127"/>
  <c r="W48" i="127"/>
  <c r="AO48" i="127"/>
  <c r="AS48" i="127"/>
  <c r="W67" i="127"/>
  <c r="AO67" i="127"/>
  <c r="AS67" i="127"/>
  <c r="M160" i="127"/>
  <c r="U160" i="127"/>
  <c r="Z108" i="127"/>
  <c r="AQ160" i="127"/>
  <c r="BF160" i="127"/>
  <c r="W109" i="127"/>
  <c r="AS109" i="127"/>
  <c r="AT109" i="127" s="1"/>
  <c r="AU109" i="127" s="1"/>
  <c r="AV109" i="127" s="1"/>
  <c r="W89" i="127"/>
  <c r="AS89" i="127"/>
  <c r="AT89" i="127" s="1"/>
  <c r="AU89" i="127" s="1"/>
  <c r="AV89" i="127" s="1"/>
  <c r="M162" i="127"/>
  <c r="U162" i="127"/>
  <c r="AQ162" i="127"/>
  <c r="BF162" i="127"/>
  <c r="W76" i="127"/>
  <c r="AS76" i="127"/>
  <c r="AT76" i="127" s="1"/>
  <c r="AU76" i="127" s="1"/>
  <c r="AV76" i="127" s="1"/>
  <c r="Z74" i="127"/>
  <c r="W81" i="127"/>
  <c r="AS81" i="127"/>
  <c r="AT81" i="127" s="1"/>
  <c r="AU81" i="127" s="1"/>
  <c r="AV81" i="127" s="1"/>
  <c r="W62" i="127"/>
  <c r="AS62" i="127"/>
  <c r="AT62" i="127" s="1"/>
  <c r="AU62" i="127" s="1"/>
  <c r="AV62" i="127" s="1"/>
  <c r="W94" i="127"/>
  <c r="AS94" i="127"/>
  <c r="AT94" i="127" s="1"/>
  <c r="AU94" i="127" s="1"/>
  <c r="AV94" i="127" s="1"/>
  <c r="W136" i="127"/>
  <c r="AO136" i="127"/>
  <c r="AS136" i="127"/>
  <c r="AT136" i="127" s="1"/>
  <c r="AU136" i="127" s="1"/>
  <c r="AV136" i="127" s="1"/>
  <c r="W46" i="127"/>
  <c r="AS46" i="127"/>
  <c r="AT46" i="127" s="1"/>
  <c r="AU46" i="127" s="1"/>
  <c r="AV46" i="127" s="1"/>
  <c r="W132" i="127"/>
  <c r="AO132" i="127"/>
  <c r="AS132" i="127"/>
  <c r="AT132" i="127" s="1"/>
  <c r="AU132" i="127" s="1"/>
  <c r="AV132" i="127" s="1"/>
  <c r="W63" i="127"/>
  <c r="AO63" i="127"/>
  <c r="AS63" i="127"/>
  <c r="Z120" i="127"/>
  <c r="W31" i="127"/>
  <c r="AO31" i="127"/>
  <c r="AS31" i="127"/>
  <c r="AT31" i="127" s="1"/>
  <c r="AU31" i="127" s="1"/>
  <c r="AV31" i="127" s="1"/>
  <c r="W90" i="127"/>
  <c r="AO90" i="127"/>
  <c r="AS90" i="127"/>
  <c r="AT90" i="127" s="1"/>
  <c r="AU90" i="127" s="1"/>
  <c r="AV90" i="127" s="1"/>
  <c r="W130" i="127"/>
  <c r="AO130" i="127"/>
  <c r="AS130" i="127"/>
  <c r="AT130" i="127" s="1"/>
  <c r="AU130" i="127" s="1"/>
  <c r="AV130" i="127" s="1"/>
  <c r="W23" i="127"/>
  <c r="AO23" i="127"/>
  <c r="AS23" i="127"/>
  <c r="AT23" i="127" s="1"/>
  <c r="AU23" i="127" s="1"/>
  <c r="AV23" i="127" s="1"/>
  <c r="W91" i="127"/>
  <c r="AO91" i="127"/>
  <c r="AS91" i="127"/>
  <c r="AT91" i="127" s="1"/>
  <c r="AU91" i="127" s="1"/>
  <c r="AV91" i="127" s="1"/>
  <c r="W112" i="127"/>
  <c r="AO112" i="127"/>
  <c r="AS112" i="127"/>
  <c r="AT112" i="127" s="1"/>
  <c r="AU112" i="127" s="1"/>
  <c r="AV112" i="127" s="1"/>
  <c r="W20" i="127"/>
  <c r="AO20" i="127"/>
  <c r="AS20" i="127"/>
  <c r="AT20" i="127" s="1"/>
  <c r="AU20" i="127" s="1"/>
  <c r="AV20" i="127" s="1"/>
  <c r="W107" i="127"/>
  <c r="AO107" i="127"/>
  <c r="AS107" i="127"/>
  <c r="AT107" i="127" s="1"/>
  <c r="AU107" i="127" s="1"/>
  <c r="AV107" i="127" s="1"/>
  <c r="W92" i="127"/>
  <c r="AO92" i="127"/>
  <c r="AS92" i="127"/>
  <c r="AT92" i="127" s="1"/>
  <c r="AU92" i="127" s="1"/>
  <c r="AV92" i="127" s="1"/>
  <c r="W126" i="127"/>
  <c r="AO126" i="127"/>
  <c r="AS126" i="127"/>
  <c r="AT126" i="127" s="1"/>
  <c r="AU126" i="127" s="1"/>
  <c r="AV126" i="127" s="1"/>
  <c r="W118" i="127"/>
  <c r="AO118" i="127"/>
  <c r="AS118" i="127"/>
  <c r="AT118" i="127" s="1"/>
  <c r="AU118" i="127" s="1"/>
  <c r="AV118" i="127" s="1"/>
  <c r="W131" i="127"/>
  <c r="AO131" i="127"/>
  <c r="AS131" i="127"/>
  <c r="W8" i="127"/>
  <c r="AO8" i="127"/>
  <c r="AS8" i="127"/>
  <c r="AT8" i="127" s="1"/>
  <c r="AU8" i="127" s="1"/>
  <c r="AV8" i="127" s="1"/>
  <c r="W115" i="127"/>
  <c r="AO115" i="127"/>
  <c r="AS115" i="127"/>
  <c r="AT115" i="127" s="1"/>
  <c r="AU115" i="127" s="1"/>
  <c r="AV115" i="127" s="1"/>
  <c r="W86" i="127"/>
  <c r="AO86" i="127"/>
  <c r="AS86" i="127"/>
  <c r="AT86" i="127" s="1"/>
  <c r="AU86" i="127" s="1"/>
  <c r="AV86" i="127" s="1"/>
  <c r="W9" i="127"/>
  <c r="AS9" i="127"/>
  <c r="W42" i="127"/>
  <c r="AO42" i="127"/>
  <c r="AS42" i="127"/>
  <c r="AT42" i="127" s="1"/>
  <c r="AU42" i="127" s="1"/>
  <c r="AV42" i="127" s="1"/>
  <c r="W39" i="127"/>
  <c r="AO39" i="127"/>
  <c r="AS39" i="127"/>
  <c r="AT39" i="127" s="1"/>
  <c r="AU39" i="127" s="1"/>
  <c r="AV39" i="127" s="1"/>
  <c r="W21" i="127"/>
  <c r="AO21" i="127"/>
  <c r="AS21" i="127"/>
  <c r="AT21" i="127" s="1"/>
  <c r="AU21" i="127" s="1"/>
  <c r="AV21" i="127" s="1"/>
  <c r="W104" i="127"/>
  <c r="AO104" i="127"/>
  <c r="AS104" i="127"/>
  <c r="AT104" i="127" s="1"/>
  <c r="AU104" i="127" s="1"/>
  <c r="AV104" i="127" s="1"/>
  <c r="W13" i="127"/>
  <c r="AO13" i="127"/>
  <c r="AS13" i="127"/>
  <c r="AT13" i="127" s="1"/>
  <c r="AU13" i="127" s="1"/>
  <c r="AV13" i="127" s="1"/>
  <c r="W43" i="127"/>
  <c r="AO43" i="127"/>
  <c r="AS43" i="127"/>
  <c r="AT43" i="127" s="1"/>
  <c r="AU43" i="127" s="1"/>
  <c r="AV43" i="127" s="1"/>
  <c r="M161" i="127"/>
  <c r="U161" i="127"/>
  <c r="Z152" i="127"/>
  <c r="AQ161" i="127"/>
  <c r="AU152" i="127"/>
  <c r="BF161" i="127"/>
  <c r="W16" i="127"/>
  <c r="AO16" i="127"/>
  <c r="AS16" i="127"/>
  <c r="AT16" i="127" s="1"/>
  <c r="AU16" i="127" s="1"/>
  <c r="AV16" i="127" s="1"/>
  <c r="W93" i="127"/>
  <c r="AO93" i="127"/>
  <c r="AS93" i="127"/>
  <c r="AT93" i="127" s="1"/>
  <c r="AU93" i="127" s="1"/>
  <c r="AV93" i="127" s="1"/>
  <c r="W142" i="127"/>
  <c r="AO142" i="127"/>
  <c r="AS142" i="127"/>
  <c r="AT142" i="127" s="1"/>
  <c r="AU142" i="127" s="1"/>
  <c r="AV142" i="127" s="1"/>
  <c r="W47" i="127"/>
  <c r="AO47" i="127"/>
  <c r="AS47" i="127"/>
  <c r="AT47" i="127" s="1"/>
  <c r="AU47" i="127" s="1"/>
  <c r="AV47" i="127" s="1"/>
  <c r="W134" i="127"/>
  <c r="AO134" i="127"/>
  <c r="AS134" i="127"/>
  <c r="AT134" i="127" s="1"/>
  <c r="AU134" i="127" s="1"/>
  <c r="AV134" i="127" s="1"/>
  <c r="W45" i="127"/>
  <c r="AO45" i="127"/>
  <c r="AS45" i="127"/>
  <c r="AT45" i="127" s="1"/>
  <c r="AU45" i="127" s="1"/>
  <c r="AV45" i="127" s="1"/>
  <c r="AO127" i="127"/>
  <c r="W127" i="127"/>
  <c r="X99" i="127"/>
  <c r="AW55" i="127"/>
  <c r="AX55" i="127" s="1"/>
  <c r="AS32" i="127"/>
  <c r="AT32" i="127" s="1"/>
  <c r="AU32" i="127" s="1"/>
  <c r="AV32" i="127" s="1"/>
  <c r="AO85" i="127"/>
  <c r="AS50" i="127"/>
  <c r="AT50" i="127" s="1"/>
  <c r="AU50" i="127" s="1"/>
  <c r="AV50" i="127" s="1"/>
  <c r="AO59" i="127"/>
  <c r="AS49" i="127"/>
  <c r="AT49" i="127" s="1"/>
  <c r="AU49" i="127" s="1"/>
  <c r="AV49" i="127" s="1"/>
  <c r="AO87" i="127"/>
  <c r="AW101" i="127"/>
  <c r="AX101" i="127" s="1"/>
  <c r="AW56" i="127"/>
  <c r="AX56" i="127" s="1"/>
  <c r="R168" i="127"/>
  <c r="R155" i="127"/>
  <c r="V168" i="127"/>
  <c r="V155" i="127"/>
  <c r="AA168" i="127"/>
  <c r="AA155" i="127"/>
  <c r="AR168" i="127"/>
  <c r="AR155" i="127"/>
  <c r="X136" i="127"/>
  <c r="X132" i="127"/>
  <c r="X159" i="127" s="1"/>
  <c r="AP63" i="127"/>
  <c r="X31" i="127"/>
  <c r="X90" i="127"/>
  <c r="X130" i="127"/>
  <c r="X23" i="127"/>
  <c r="X91" i="127"/>
  <c r="X112" i="127"/>
  <c r="X20" i="127"/>
  <c r="X163" i="127" s="1"/>
  <c r="X107" i="127"/>
  <c r="X92" i="127"/>
  <c r="X126" i="127"/>
  <c r="X118" i="127"/>
  <c r="J131" i="127"/>
  <c r="AP131" i="127" s="1"/>
  <c r="X131" i="127"/>
  <c r="X8" i="127"/>
  <c r="X115" i="127"/>
  <c r="X86" i="127"/>
  <c r="J9" i="127"/>
  <c r="AO9" i="127" s="1"/>
  <c r="X9" i="127"/>
  <c r="X42" i="127"/>
  <c r="X39" i="127"/>
  <c r="X21" i="127"/>
  <c r="X104" i="127"/>
  <c r="X13" i="127"/>
  <c r="X43" i="127"/>
  <c r="R161" i="127"/>
  <c r="V161" i="127"/>
  <c r="AA161" i="127"/>
  <c r="AR161" i="127"/>
  <c r="X16" i="127"/>
  <c r="X93" i="127"/>
  <c r="X142" i="127"/>
  <c r="X47" i="127"/>
  <c r="X134" i="127"/>
  <c r="X45" i="127"/>
  <c r="AP127" i="127"/>
  <c r="J99" i="127"/>
  <c r="AP99" i="127" s="1"/>
  <c r="AS99" i="127"/>
  <c r="AT99" i="127" s="1"/>
  <c r="AU99" i="127" s="1"/>
  <c r="AV99" i="127" s="1"/>
  <c r="AO60" i="127"/>
  <c r="W60" i="127"/>
  <c r="X73" i="127"/>
  <c r="AO153" i="127"/>
  <c r="AO29" i="127"/>
  <c r="AO114" i="127"/>
  <c r="AS60" i="127"/>
  <c r="AT60" i="127" s="1"/>
  <c r="AU60" i="127" s="1"/>
  <c r="AV60" i="127" s="1"/>
  <c r="AS73" i="127"/>
  <c r="AT73" i="127" s="1"/>
  <c r="AU73" i="127" s="1"/>
  <c r="AV73" i="127" s="1"/>
  <c r="W145" i="127"/>
  <c r="AS145" i="127"/>
  <c r="AT145" i="127" s="1"/>
  <c r="AU145" i="127" s="1"/>
  <c r="AV145" i="127" s="1"/>
  <c r="W41" i="127"/>
  <c r="AS41" i="127"/>
  <c r="AT41" i="127" s="1"/>
  <c r="AU41" i="127" s="1"/>
  <c r="AV41" i="127" s="1"/>
  <c r="W85" i="127"/>
  <c r="AS85" i="127"/>
  <c r="AT85" i="127" s="1"/>
  <c r="AU85" i="127" s="1"/>
  <c r="AV85" i="127" s="1"/>
  <c r="W59" i="127"/>
  <c r="AS59" i="127"/>
  <c r="AT59" i="127" s="1"/>
  <c r="AU59" i="127" s="1"/>
  <c r="AV59" i="127" s="1"/>
  <c r="W87" i="127"/>
  <c r="AS87" i="127"/>
  <c r="AT87" i="127" s="1"/>
  <c r="AU87" i="127" s="1"/>
  <c r="AV87" i="127" s="1"/>
  <c r="W24" i="127"/>
  <c r="AS24" i="127"/>
  <c r="AT24" i="127" s="1"/>
  <c r="AU24" i="127" s="1"/>
  <c r="AV24" i="127" s="1"/>
  <c r="W15" i="127"/>
  <c r="AS15" i="127"/>
  <c r="AT15" i="127" s="1"/>
  <c r="AU15" i="127" s="1"/>
  <c r="AV15" i="127" s="1"/>
  <c r="W129" i="127"/>
  <c r="AS129" i="127"/>
  <c r="AT129" i="127" s="1"/>
  <c r="AU129" i="127" s="1"/>
  <c r="AV129" i="127" s="1"/>
  <c r="W137" i="127"/>
  <c r="AS137" i="127"/>
  <c r="AT137" i="127" s="1"/>
  <c r="AU137" i="127" s="1"/>
  <c r="AV137" i="127" s="1"/>
  <c r="W80" i="127"/>
  <c r="AS80" i="127"/>
  <c r="AT80" i="127" s="1"/>
  <c r="AU80" i="127" s="1"/>
  <c r="AV80" i="127" s="1"/>
  <c r="W14" i="127"/>
  <c r="AS14" i="127"/>
  <c r="AT14" i="127" s="1"/>
  <c r="AU14" i="127" s="1"/>
  <c r="AV14" i="127" s="1"/>
  <c r="W147" i="127"/>
  <c r="AS147" i="127"/>
  <c r="AT147" i="127" s="1"/>
  <c r="AU147" i="127" s="1"/>
  <c r="AV147" i="127" s="1"/>
  <c r="W28" i="127"/>
  <c r="AS28" i="127"/>
  <c r="AT28" i="127" s="1"/>
  <c r="AU28" i="127" s="1"/>
  <c r="AV28" i="127" s="1"/>
  <c r="W19" i="127"/>
  <c r="AS19" i="127"/>
  <c r="AT19" i="127" s="1"/>
  <c r="AU19" i="127" s="1"/>
  <c r="AV19" i="127" s="1"/>
  <c r="W26" i="127"/>
  <c r="AS26" i="127"/>
  <c r="AT26" i="127" s="1"/>
  <c r="AU26" i="127" s="1"/>
  <c r="AV26" i="127" s="1"/>
  <c r="W95" i="127"/>
  <c r="AS95" i="127"/>
  <c r="AT95" i="127" s="1"/>
  <c r="AU95" i="127" s="1"/>
  <c r="AV95" i="127" s="1"/>
  <c r="W57" i="127"/>
  <c r="AS57" i="127"/>
  <c r="AT57" i="127" s="1"/>
  <c r="AU57" i="127" s="1"/>
  <c r="AV57" i="127" s="1"/>
  <c r="W97" i="127"/>
  <c r="AS97" i="127"/>
  <c r="AT97" i="127" s="1"/>
  <c r="AU97" i="127" s="1"/>
  <c r="AV97" i="127" s="1"/>
  <c r="W78" i="127"/>
  <c r="AS78" i="127"/>
  <c r="AT78" i="127" s="1"/>
  <c r="AU78" i="127" s="1"/>
  <c r="AV78" i="127" s="1"/>
  <c r="W40" i="127"/>
  <c r="AS40" i="127"/>
  <c r="AT40" i="127" s="1"/>
  <c r="AU40" i="127" s="1"/>
  <c r="AV40" i="127" s="1"/>
  <c r="W71" i="127"/>
  <c r="AS71" i="127"/>
  <c r="AT71" i="127" s="1"/>
  <c r="AU71" i="127" s="1"/>
  <c r="AV71" i="127" s="1"/>
  <c r="W61" i="127"/>
  <c r="AS61" i="127"/>
  <c r="AT61" i="127" s="1"/>
  <c r="AU61" i="127" s="1"/>
  <c r="AV61" i="127" s="1"/>
  <c r="W35" i="127"/>
  <c r="AS35" i="127"/>
  <c r="AT35" i="127" s="1"/>
  <c r="AU35" i="127" s="1"/>
  <c r="AV35" i="127" s="1"/>
  <c r="W149" i="127"/>
  <c r="AS149" i="127"/>
  <c r="AT149" i="127" s="1"/>
  <c r="AU149" i="127" s="1"/>
  <c r="AV149" i="127" s="1"/>
  <c r="W54" i="127"/>
  <c r="AS54" i="127"/>
  <c r="AT54" i="127" s="1"/>
  <c r="AU54" i="127" s="1"/>
  <c r="AV54" i="127" s="1"/>
  <c r="W123" i="127"/>
  <c r="AS123" i="127"/>
  <c r="AT123" i="127" s="1"/>
  <c r="AU123" i="127" s="1"/>
  <c r="AV123" i="127" s="1"/>
  <c r="W106" i="127"/>
  <c r="AS106" i="127"/>
  <c r="AT106" i="127" s="1"/>
  <c r="AU106" i="127" s="1"/>
  <c r="AV106" i="127" s="1"/>
  <c r="Z153" i="127"/>
  <c r="W101" i="127"/>
  <c r="Z29" i="127"/>
  <c r="W56" i="127"/>
  <c r="Z114" i="127"/>
  <c r="AS151" i="127"/>
  <c r="AT151" i="127" s="1"/>
  <c r="AU151" i="127" s="1"/>
  <c r="AV151" i="127" s="1"/>
  <c r="AS150" i="127"/>
  <c r="AT150" i="127" s="1"/>
  <c r="AU150" i="127" s="1"/>
  <c r="AV150" i="127" s="1"/>
  <c r="AS143" i="127"/>
  <c r="AT143" i="127" s="1"/>
  <c r="AU143" i="127" s="1"/>
  <c r="AV143" i="127" s="1"/>
  <c r="AS117" i="127"/>
  <c r="AT117" i="127" s="1"/>
  <c r="AU117" i="127" s="1"/>
  <c r="AV117" i="127" s="1"/>
  <c r="AS103" i="127"/>
  <c r="AT103" i="127" s="1"/>
  <c r="AU103" i="127" s="1"/>
  <c r="AV103" i="127" s="1"/>
  <c r="AS17" i="127"/>
  <c r="AT17" i="127" s="1"/>
  <c r="AU17" i="127" s="1"/>
  <c r="AV17" i="127" s="1"/>
  <c r="AS30" i="127"/>
  <c r="AT30" i="127" s="1"/>
  <c r="AU30" i="127" s="1"/>
  <c r="AV30" i="127" s="1"/>
  <c r="AS113" i="127"/>
  <c r="AT113" i="127" s="1"/>
  <c r="AU113" i="127" s="1"/>
  <c r="AV113" i="127" s="1"/>
  <c r="AS34" i="127"/>
  <c r="AT34" i="127" s="1"/>
  <c r="AU34" i="127" s="1"/>
  <c r="AV34" i="127" s="1"/>
  <c r="AS12" i="127"/>
  <c r="AT12" i="127" s="1"/>
  <c r="AU12" i="127" s="1"/>
  <c r="AV12" i="127" s="1"/>
  <c r="AS119" i="127"/>
  <c r="AT119" i="127" s="1"/>
  <c r="AU119" i="127" s="1"/>
  <c r="AV119" i="127" s="1"/>
  <c r="AS11" i="127"/>
  <c r="AT11" i="127" s="1"/>
  <c r="AU11" i="127" s="1"/>
  <c r="AV11" i="127" s="1"/>
  <c r="AS58" i="127"/>
  <c r="AT58" i="127" s="1"/>
  <c r="AU58" i="127" s="1"/>
  <c r="AV58" i="127" s="1"/>
  <c r="AS82" i="127"/>
  <c r="AT82" i="127" s="1"/>
  <c r="AU82" i="127" s="1"/>
  <c r="AV82" i="127" s="1"/>
  <c r="AS110" i="127"/>
  <c r="AT110" i="127" s="1"/>
  <c r="AU110" i="127" s="1"/>
  <c r="AV110" i="127" s="1"/>
  <c r="AS116" i="127"/>
  <c r="AT116" i="127" s="1"/>
  <c r="AU116" i="127" s="1"/>
  <c r="AV116" i="127" s="1"/>
  <c r="AS98" i="127"/>
  <c r="AT98" i="127" s="1"/>
  <c r="AU98" i="127" s="1"/>
  <c r="AV98" i="127" s="1"/>
  <c r="AS105" i="127"/>
  <c r="AT105" i="127" s="1"/>
  <c r="AU105" i="127" s="1"/>
  <c r="AV105" i="127" s="1"/>
  <c r="AS27" i="127"/>
  <c r="AT27" i="127" s="1"/>
  <c r="AU27" i="127" s="1"/>
  <c r="AV27" i="127" s="1"/>
  <c r="AS66" i="127"/>
  <c r="AT66" i="127" s="1"/>
  <c r="AU66" i="127" s="1"/>
  <c r="AV66" i="127" s="1"/>
  <c r="AS33" i="127"/>
  <c r="AT33" i="127" s="1"/>
  <c r="AU33" i="127" s="1"/>
  <c r="AV33" i="127" s="1"/>
  <c r="AS36" i="127"/>
  <c r="AT36" i="127" s="1"/>
  <c r="AU36" i="127" s="1"/>
  <c r="AV36" i="127" s="1"/>
  <c r="AS153" i="127"/>
  <c r="AT153" i="127" s="1"/>
  <c r="AU153" i="127" s="1"/>
  <c r="AV153" i="127" s="1"/>
  <c r="AS29" i="127"/>
  <c r="AT29" i="127" s="1"/>
  <c r="AU29" i="127" s="1"/>
  <c r="AV29" i="127" s="1"/>
  <c r="AS114" i="127"/>
  <c r="AT114" i="127" s="1"/>
  <c r="AU114" i="127" s="1"/>
  <c r="AV114" i="127" s="1"/>
  <c r="X36" i="127"/>
  <c r="X153" i="127"/>
  <c r="X29" i="127"/>
  <c r="X114" i="127"/>
  <c r="Z158" i="127"/>
  <c r="J162" i="127"/>
  <c r="J168" i="127"/>
  <c r="J161" i="127"/>
  <c r="J166" i="127"/>
  <c r="J159" i="127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U535" i="12"/>
  <c r="AV535" i="12"/>
  <c r="AW535" i="12"/>
  <c r="AX535" i="12"/>
  <c r="AY535" i="12"/>
  <c r="AZ535" i="12"/>
  <c r="BA535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U672" i="12"/>
  <c r="AV672" i="12"/>
  <c r="AW672" i="12"/>
  <c r="AX672" i="12"/>
  <c r="AY672" i="12"/>
  <c r="AZ672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Z298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Z487" i="12"/>
  <c r="M535" i="4"/>
  <c r="J535" i="4" s="1"/>
  <c r="M212" i="4"/>
  <c r="J212" i="4" s="1"/>
  <c r="M672" i="4"/>
  <c r="J672" i="4" s="1"/>
  <c r="M298" i="4"/>
  <c r="J298" i="4" s="1"/>
  <c r="M487" i="4"/>
  <c r="J487" i="4" s="1"/>
  <c r="BF535" i="4"/>
  <c r="AQ535" i="4"/>
  <c r="AR535" i="4"/>
  <c r="AS535" i="4" s="1"/>
  <c r="AT535" i="4" s="1"/>
  <c r="AU535" i="4" s="1"/>
  <c r="AV535" i="4" s="1"/>
  <c r="AQ212" i="4"/>
  <c r="AR212" i="4"/>
  <c r="AS212" i="4" s="1"/>
  <c r="AT212" i="4" s="1"/>
  <c r="AU212" i="4" s="1"/>
  <c r="AV212" i="4" s="1"/>
  <c r="AQ672" i="4"/>
  <c r="AR672" i="4"/>
  <c r="AS672" i="4" s="1"/>
  <c r="AT672" i="4" s="1"/>
  <c r="AU672" i="4" s="1"/>
  <c r="AV672" i="4" s="1"/>
  <c r="AQ298" i="4"/>
  <c r="AR298" i="4"/>
  <c r="AS298" i="4" s="1"/>
  <c r="AT298" i="4" s="1"/>
  <c r="AU298" i="4" s="1"/>
  <c r="AV298" i="4" s="1"/>
  <c r="AQ487" i="4"/>
  <c r="AR487" i="4"/>
  <c r="AS487" i="4" s="1"/>
  <c r="AT487" i="4" s="1"/>
  <c r="AU487" i="4" s="1"/>
  <c r="AV487" i="4" s="1"/>
  <c r="Z535" i="4"/>
  <c r="AA535" i="4"/>
  <c r="AA212" i="4"/>
  <c r="AA672" i="4"/>
  <c r="Z298" i="4"/>
  <c r="AA298" i="4"/>
  <c r="Z487" i="4"/>
  <c r="AA487" i="4"/>
  <c r="R535" i="4"/>
  <c r="S535" i="4"/>
  <c r="T535" i="4"/>
  <c r="U535" i="4"/>
  <c r="AP535" i="4" s="1"/>
  <c r="V535" i="4"/>
  <c r="R212" i="4"/>
  <c r="S212" i="4"/>
  <c r="T212" i="4"/>
  <c r="U212" i="4"/>
  <c r="X212" i="4" s="1"/>
  <c r="V212" i="4"/>
  <c r="R672" i="4"/>
  <c r="S672" i="4"/>
  <c r="T672" i="4"/>
  <c r="U672" i="4"/>
  <c r="X672" i="4" s="1"/>
  <c r="V672" i="4"/>
  <c r="R298" i="4"/>
  <c r="S298" i="4"/>
  <c r="T298" i="4"/>
  <c r="U298" i="4"/>
  <c r="X298" i="4" s="1"/>
  <c r="V298" i="4"/>
  <c r="R487" i="4"/>
  <c r="S487" i="4"/>
  <c r="T487" i="4"/>
  <c r="U487" i="4"/>
  <c r="V487" i="4"/>
  <c r="AW96" i="127" l="1"/>
  <c r="AX96" i="127" s="1"/>
  <c r="X160" i="127"/>
  <c r="AW160" i="129"/>
  <c r="AX160" i="129" s="1"/>
  <c r="AO184" i="129"/>
  <c r="AO80" i="129"/>
  <c r="AO12" i="129"/>
  <c r="AO169" i="129"/>
  <c r="AO148" i="129"/>
  <c r="AO149" i="129"/>
  <c r="AW147" i="129"/>
  <c r="AX147" i="129" s="1"/>
  <c r="AW123" i="129"/>
  <c r="AX123" i="129" s="1"/>
  <c r="AW80" i="129"/>
  <c r="AX80" i="129" s="1"/>
  <c r="AW68" i="129"/>
  <c r="AX68" i="129" s="1"/>
  <c r="AW12" i="129"/>
  <c r="AX12" i="129" s="1"/>
  <c r="W200" i="129"/>
  <c r="AW81" i="129"/>
  <c r="AX81" i="129" s="1"/>
  <c r="AW65" i="129"/>
  <c r="AX65" i="129" s="1"/>
  <c r="AO173" i="129"/>
  <c r="AO32" i="129"/>
  <c r="AO196" i="129" s="1"/>
  <c r="AO43" i="129"/>
  <c r="AO109" i="129"/>
  <c r="AO162" i="129"/>
  <c r="AO81" i="129"/>
  <c r="AO69" i="129"/>
  <c r="AO99" i="129"/>
  <c r="AW54" i="129"/>
  <c r="AX54" i="129" s="1"/>
  <c r="X194" i="129"/>
  <c r="AW116" i="129"/>
  <c r="AX116" i="129" s="1"/>
  <c r="W199" i="129"/>
  <c r="AW168" i="129"/>
  <c r="AX168" i="129" s="1"/>
  <c r="AW108" i="129"/>
  <c r="AX108" i="129" s="1"/>
  <c r="AW179" i="129"/>
  <c r="AX179" i="129" s="1"/>
  <c r="X202" i="129"/>
  <c r="AW26" i="129"/>
  <c r="AX26" i="129" s="1"/>
  <c r="W202" i="129"/>
  <c r="AO101" i="129"/>
  <c r="AO55" i="129"/>
  <c r="AO122" i="129"/>
  <c r="X200" i="129"/>
  <c r="Z197" i="129"/>
  <c r="AO75" i="129"/>
  <c r="AW119" i="129"/>
  <c r="AX119" i="129" s="1"/>
  <c r="AW154" i="129"/>
  <c r="AX154" i="129" s="1"/>
  <c r="AW87" i="129"/>
  <c r="AX87" i="129" s="1"/>
  <c r="AW172" i="129"/>
  <c r="AX172" i="129" s="1"/>
  <c r="AW77" i="129"/>
  <c r="AX77" i="129" s="1"/>
  <c r="AW44" i="129"/>
  <c r="AX44" i="129" s="1"/>
  <c r="AW155" i="129"/>
  <c r="AX155" i="129" s="1"/>
  <c r="AO68" i="129"/>
  <c r="AW19" i="129"/>
  <c r="AX19" i="129" s="1"/>
  <c r="AW41" i="129"/>
  <c r="AX41" i="129" s="1"/>
  <c r="AW130" i="129"/>
  <c r="AX130" i="129" s="1"/>
  <c r="AW28" i="129"/>
  <c r="AX28" i="129" s="1"/>
  <c r="AW151" i="129"/>
  <c r="AX151" i="129" s="1"/>
  <c r="AW185" i="129"/>
  <c r="AX185" i="129" s="1"/>
  <c r="AW148" i="129"/>
  <c r="AX148" i="129" s="1"/>
  <c r="AW141" i="129"/>
  <c r="AX141" i="129" s="1"/>
  <c r="AW71" i="129"/>
  <c r="AX71" i="129" s="1"/>
  <c r="AO172" i="129"/>
  <c r="AO63" i="129"/>
  <c r="AO56" i="129"/>
  <c r="AP24" i="129"/>
  <c r="J193" i="129"/>
  <c r="AO65" i="129"/>
  <c r="AO108" i="129"/>
  <c r="AO42" i="129"/>
  <c r="AO71" i="129"/>
  <c r="AW8" i="129"/>
  <c r="AX8" i="129" s="1"/>
  <c r="AO152" i="129"/>
  <c r="AO131" i="129"/>
  <c r="AO128" i="129"/>
  <c r="AO46" i="129"/>
  <c r="AO79" i="129"/>
  <c r="AO111" i="129"/>
  <c r="AW178" i="129"/>
  <c r="AX178" i="129" s="1"/>
  <c r="AW135" i="129"/>
  <c r="AX135" i="129" s="1"/>
  <c r="AW100" i="129"/>
  <c r="AX100" i="129" s="1"/>
  <c r="AW14" i="129"/>
  <c r="AX14" i="129" s="1"/>
  <c r="AW92" i="129"/>
  <c r="AX92" i="129" s="1"/>
  <c r="AW73" i="129"/>
  <c r="AX73" i="129" s="1"/>
  <c r="AW103" i="129"/>
  <c r="AX103" i="129" s="1"/>
  <c r="AW167" i="129"/>
  <c r="AX167" i="129" s="1"/>
  <c r="AW56" i="129"/>
  <c r="AX56" i="129" s="1"/>
  <c r="AW48" i="129"/>
  <c r="AX48" i="129" s="1"/>
  <c r="AW164" i="129"/>
  <c r="AX164" i="129" s="1"/>
  <c r="AW37" i="129"/>
  <c r="AX37" i="129" s="1"/>
  <c r="AW118" i="129"/>
  <c r="AX118" i="129" s="1"/>
  <c r="AW46" i="129"/>
  <c r="AX46" i="129" s="1"/>
  <c r="AW149" i="129"/>
  <c r="AX149" i="129" s="1"/>
  <c r="AO117" i="129"/>
  <c r="AO34" i="129"/>
  <c r="AO199" i="129" s="1"/>
  <c r="AO60" i="129"/>
  <c r="AO132" i="129"/>
  <c r="AO27" i="129"/>
  <c r="AO15" i="129"/>
  <c r="AO57" i="129"/>
  <c r="AO58" i="129"/>
  <c r="AO174" i="129"/>
  <c r="AO104" i="129"/>
  <c r="AO29" i="129"/>
  <c r="AO166" i="129"/>
  <c r="AW82" i="129"/>
  <c r="AX82" i="129" s="1"/>
  <c r="AW161" i="129"/>
  <c r="AX161" i="129" s="1"/>
  <c r="AW183" i="129"/>
  <c r="AX183" i="129" s="1"/>
  <c r="AW181" i="129"/>
  <c r="AX181" i="129" s="1"/>
  <c r="AW180" i="129"/>
  <c r="AX180" i="129" s="1"/>
  <c r="AW128" i="129"/>
  <c r="AX128" i="129" s="1"/>
  <c r="AW42" i="129"/>
  <c r="AX42" i="129" s="1"/>
  <c r="AO91" i="129"/>
  <c r="AO30" i="129"/>
  <c r="AO28" i="129"/>
  <c r="AO24" i="129"/>
  <c r="AO193" i="129" s="1"/>
  <c r="AO67" i="129"/>
  <c r="AO176" i="129"/>
  <c r="AO95" i="129"/>
  <c r="AW107" i="129"/>
  <c r="AX107" i="129" s="1"/>
  <c r="AW38" i="129"/>
  <c r="AX38" i="129" s="1"/>
  <c r="AW55" i="129"/>
  <c r="AX55" i="129" s="1"/>
  <c r="AW187" i="129"/>
  <c r="AX187" i="129" s="1"/>
  <c r="AW50" i="129"/>
  <c r="AX50" i="129" s="1"/>
  <c r="AW89" i="129"/>
  <c r="AX89" i="129" s="1"/>
  <c r="AW34" i="129"/>
  <c r="AX34" i="129" s="1"/>
  <c r="AW131" i="129"/>
  <c r="AX131" i="129" s="1"/>
  <c r="AW158" i="129"/>
  <c r="AX158" i="129" s="1"/>
  <c r="AW124" i="129"/>
  <c r="AX124" i="129" s="1"/>
  <c r="AW93" i="129"/>
  <c r="AX93" i="129" s="1"/>
  <c r="AW67" i="129"/>
  <c r="AX67" i="129" s="1"/>
  <c r="AW176" i="129"/>
  <c r="AX176" i="129" s="1"/>
  <c r="AW109" i="129"/>
  <c r="AX109" i="129" s="1"/>
  <c r="AW121" i="129"/>
  <c r="AX121" i="129" s="1"/>
  <c r="AW146" i="129"/>
  <c r="AX146" i="129" s="1"/>
  <c r="AP40" i="129"/>
  <c r="J194" i="129"/>
  <c r="AO17" i="129"/>
  <c r="AO48" i="129"/>
  <c r="AO74" i="129"/>
  <c r="AO97" i="129"/>
  <c r="AW18" i="128"/>
  <c r="AX18" i="128" s="1"/>
  <c r="AO331" i="128"/>
  <c r="AO215" i="128"/>
  <c r="AO85" i="128"/>
  <c r="AO365" i="128"/>
  <c r="AO41" i="128"/>
  <c r="AO279" i="128"/>
  <c r="AO101" i="128"/>
  <c r="AO104" i="128"/>
  <c r="AO325" i="128"/>
  <c r="AO204" i="128"/>
  <c r="AO33" i="128"/>
  <c r="AP14" i="128"/>
  <c r="AW234" i="128"/>
  <c r="AX234" i="128" s="1"/>
  <c r="X390" i="128"/>
  <c r="AW233" i="128"/>
  <c r="AX233" i="128" s="1"/>
  <c r="AO235" i="128"/>
  <c r="AO7" i="128"/>
  <c r="AW247" i="128"/>
  <c r="AX247" i="128" s="1"/>
  <c r="AP108" i="128"/>
  <c r="AO354" i="128"/>
  <c r="AO216" i="128"/>
  <c r="AO138" i="128"/>
  <c r="AP15" i="128"/>
  <c r="AO264" i="128"/>
  <c r="AO144" i="128"/>
  <c r="AO63" i="128"/>
  <c r="AO373" i="128"/>
  <c r="AO219" i="128"/>
  <c r="AO183" i="128"/>
  <c r="AO376" i="128"/>
  <c r="AO99" i="128"/>
  <c r="AO125" i="128"/>
  <c r="AO340" i="128"/>
  <c r="AO248" i="128"/>
  <c r="AO188" i="128"/>
  <c r="AO36" i="128"/>
  <c r="AO276" i="128"/>
  <c r="AW226" i="128"/>
  <c r="AX226" i="128" s="1"/>
  <c r="AW139" i="128"/>
  <c r="AX139" i="128" s="1"/>
  <c r="AO107" i="128"/>
  <c r="AW210" i="128"/>
  <c r="AX210" i="128" s="1"/>
  <c r="AW371" i="128"/>
  <c r="AX371" i="128" s="1"/>
  <c r="AW93" i="128"/>
  <c r="AX93" i="128" s="1"/>
  <c r="AP319" i="128"/>
  <c r="AO16" i="128"/>
  <c r="AO90" i="128"/>
  <c r="AO44" i="128"/>
  <c r="AO272" i="128"/>
  <c r="AP123" i="128"/>
  <c r="AO305" i="128"/>
  <c r="AO195" i="128"/>
  <c r="AW206" i="128"/>
  <c r="AX206" i="128" s="1"/>
  <c r="AW166" i="128"/>
  <c r="AX166" i="128" s="1"/>
  <c r="AO31" i="128"/>
  <c r="AP71" i="128"/>
  <c r="AP267" i="128"/>
  <c r="AP243" i="128"/>
  <c r="AP58" i="128"/>
  <c r="AW78" i="128"/>
  <c r="AX78" i="128" s="1"/>
  <c r="AO93" i="128"/>
  <c r="W399" i="128"/>
  <c r="AO302" i="128"/>
  <c r="AW183" i="128"/>
  <c r="AX183" i="128" s="1"/>
  <c r="AO61" i="128"/>
  <c r="AO220" i="128"/>
  <c r="AO77" i="128"/>
  <c r="X399" i="128"/>
  <c r="AW382" i="128"/>
  <c r="AX382" i="128" s="1"/>
  <c r="AW144" i="128"/>
  <c r="AX144" i="128" s="1"/>
  <c r="AW328" i="128"/>
  <c r="AX328" i="128" s="1"/>
  <c r="AW318" i="128"/>
  <c r="AX318" i="128" s="1"/>
  <c r="AO210" i="128"/>
  <c r="X396" i="128"/>
  <c r="X397" i="128"/>
  <c r="AW115" i="128"/>
  <c r="AX115" i="128" s="1"/>
  <c r="AO155" i="128"/>
  <c r="AO52" i="128"/>
  <c r="AO161" i="128"/>
  <c r="AO140" i="128"/>
  <c r="AO252" i="128"/>
  <c r="AO282" i="128"/>
  <c r="AO251" i="128"/>
  <c r="AO119" i="128"/>
  <c r="AO57" i="128"/>
  <c r="AO114" i="128"/>
  <c r="X391" i="128"/>
  <c r="AW310" i="128"/>
  <c r="AX310" i="128" s="1"/>
  <c r="AO150" i="128"/>
  <c r="AO20" i="128"/>
  <c r="AO25" i="128"/>
  <c r="AP189" i="128"/>
  <c r="AP92" i="128"/>
  <c r="AW49" i="128"/>
  <c r="AX49" i="128" s="1"/>
  <c r="AW333" i="128"/>
  <c r="AX333" i="128" s="1"/>
  <c r="J387" i="128"/>
  <c r="W396" i="128"/>
  <c r="AO87" i="128"/>
  <c r="AO284" i="128"/>
  <c r="AO208" i="128"/>
  <c r="AO170" i="128"/>
  <c r="AO341" i="128"/>
  <c r="AO135" i="128"/>
  <c r="AW31" i="128"/>
  <c r="AX31" i="128" s="1"/>
  <c r="AP148" i="128"/>
  <c r="AP156" i="128"/>
  <c r="AW11" i="128"/>
  <c r="AX11" i="128" s="1"/>
  <c r="AW370" i="128"/>
  <c r="AX370" i="128" s="1"/>
  <c r="AW83" i="128"/>
  <c r="AX83" i="128" s="1"/>
  <c r="AW187" i="128"/>
  <c r="AX187" i="128" s="1"/>
  <c r="AW158" i="128"/>
  <c r="AX158" i="128" s="1"/>
  <c r="AW268" i="128"/>
  <c r="AX268" i="128" s="1"/>
  <c r="AW161" i="128"/>
  <c r="AX161" i="128" s="1"/>
  <c r="AW50" i="128"/>
  <c r="AX50" i="128" s="1"/>
  <c r="AW293" i="128"/>
  <c r="AX293" i="128" s="1"/>
  <c r="AW304" i="128"/>
  <c r="AX304" i="128" s="1"/>
  <c r="AO191" i="128"/>
  <c r="W391" i="128"/>
  <c r="AW348" i="128"/>
  <c r="AX348" i="128" s="1"/>
  <c r="AW147" i="128"/>
  <c r="AX147" i="128" s="1"/>
  <c r="AO8" i="128"/>
  <c r="AO40" i="128"/>
  <c r="AO136" i="128"/>
  <c r="AO133" i="128"/>
  <c r="AO268" i="128"/>
  <c r="AO169" i="128"/>
  <c r="AO50" i="128"/>
  <c r="AO262" i="128"/>
  <c r="AO56" i="128"/>
  <c r="AO328" i="128"/>
  <c r="AO234" i="128"/>
  <c r="AO59" i="128"/>
  <c r="AO357" i="128"/>
  <c r="AP297" i="128"/>
  <c r="AO297" i="128"/>
  <c r="AO224" i="128"/>
  <c r="AP26" i="128"/>
  <c r="AO121" i="128"/>
  <c r="AW212" i="128"/>
  <c r="AX212" i="128" s="1"/>
  <c r="AO314" i="128"/>
  <c r="AO358" i="128"/>
  <c r="AW137" i="128"/>
  <c r="AX137" i="128" s="1"/>
  <c r="AO11" i="128"/>
  <c r="AO116" i="128"/>
  <c r="AP100" i="128"/>
  <c r="AW130" i="128"/>
  <c r="AX130" i="128" s="1"/>
  <c r="AW141" i="128"/>
  <c r="AX141" i="128" s="1"/>
  <c r="AW90" i="128"/>
  <c r="AX90" i="128" s="1"/>
  <c r="AW222" i="128"/>
  <c r="AX222" i="128" s="1"/>
  <c r="AW172" i="128"/>
  <c r="AX172" i="128" s="1"/>
  <c r="AW198" i="128"/>
  <c r="AX198" i="128" s="1"/>
  <c r="AW341" i="128"/>
  <c r="AX341" i="128" s="1"/>
  <c r="AW133" i="128"/>
  <c r="AX133" i="128" s="1"/>
  <c r="AW352" i="128"/>
  <c r="AX352" i="128" s="1"/>
  <c r="AW217" i="128"/>
  <c r="AX217" i="128" s="1"/>
  <c r="AW303" i="128"/>
  <c r="AX303" i="128" s="1"/>
  <c r="AW75" i="128"/>
  <c r="AX75" i="128" s="1"/>
  <c r="AW274" i="128"/>
  <c r="AX274" i="128" s="1"/>
  <c r="AW207" i="128"/>
  <c r="AX207" i="128" s="1"/>
  <c r="Z390" i="128"/>
  <c r="AO185" i="128"/>
  <c r="W397" i="128"/>
  <c r="AW251" i="128"/>
  <c r="AX251" i="128" s="1"/>
  <c r="AO244" i="128"/>
  <c r="AO37" i="128"/>
  <c r="AO111" i="128"/>
  <c r="AO96" i="128"/>
  <c r="AO29" i="128"/>
  <c r="AO273" i="128"/>
  <c r="AO218" i="128"/>
  <c r="AO127" i="128"/>
  <c r="AO329" i="128"/>
  <c r="AO46" i="128"/>
  <c r="AO168" i="128"/>
  <c r="AO321" i="128"/>
  <c r="AO49" i="128"/>
  <c r="AO255" i="128"/>
  <c r="AO91" i="128"/>
  <c r="AP287" i="128"/>
  <c r="AO287" i="128"/>
  <c r="AO225" i="128"/>
  <c r="AO194" i="128"/>
  <c r="AO175" i="128"/>
  <c r="AO209" i="128"/>
  <c r="AO154" i="128"/>
  <c r="AW165" i="128"/>
  <c r="AX165" i="128" s="1"/>
  <c r="AO160" i="128"/>
  <c r="AW232" i="128"/>
  <c r="AX232" i="128" s="1"/>
  <c r="AW131" i="128"/>
  <c r="AX131" i="128" s="1"/>
  <c r="AW76" i="128"/>
  <c r="AX76" i="128" s="1"/>
  <c r="AW375" i="128"/>
  <c r="AX375" i="128" s="1"/>
  <c r="AW136" i="128"/>
  <c r="AX136" i="128" s="1"/>
  <c r="AW52" i="128"/>
  <c r="AX52" i="128" s="1"/>
  <c r="AW383" i="128"/>
  <c r="AX383" i="128" s="1"/>
  <c r="AW41" i="128"/>
  <c r="AX41" i="128" s="1"/>
  <c r="W390" i="128"/>
  <c r="AW184" i="128"/>
  <c r="AX184" i="128" s="1"/>
  <c r="J397" i="128"/>
  <c r="AW163" i="128"/>
  <c r="AX163" i="128" s="1"/>
  <c r="AO48" i="128"/>
  <c r="AP330" i="128"/>
  <c r="AO330" i="128"/>
  <c r="AP315" i="128"/>
  <c r="AO315" i="128"/>
  <c r="AP312" i="128"/>
  <c r="AP353" i="128"/>
  <c r="AW326" i="128"/>
  <c r="AX326" i="128" s="1"/>
  <c r="AW9" i="128"/>
  <c r="AX9" i="128" s="1"/>
  <c r="AW221" i="128"/>
  <c r="AX221" i="128" s="1"/>
  <c r="AW123" i="128"/>
  <c r="AX123" i="128" s="1"/>
  <c r="AW179" i="128"/>
  <c r="AX179" i="128" s="1"/>
  <c r="AW313" i="128"/>
  <c r="AX313" i="128" s="1"/>
  <c r="AW366" i="128"/>
  <c r="AX366" i="128" s="1"/>
  <c r="AW335" i="128"/>
  <c r="AX335" i="128" s="1"/>
  <c r="AW282" i="128"/>
  <c r="AX282" i="128" s="1"/>
  <c r="AW169" i="128"/>
  <c r="AX169" i="128" s="1"/>
  <c r="AW80" i="128"/>
  <c r="AX80" i="128" s="1"/>
  <c r="AW368" i="128"/>
  <c r="AX368" i="128" s="1"/>
  <c r="AO390" i="128"/>
  <c r="Z394" i="128"/>
  <c r="AW202" i="128"/>
  <c r="AX202" i="128" s="1"/>
  <c r="AW277" i="128"/>
  <c r="AX277" i="128" s="1"/>
  <c r="AP323" i="128"/>
  <c r="AO254" i="128"/>
  <c r="AW250" i="128"/>
  <c r="AX250" i="128" s="1"/>
  <c r="AO145" i="128"/>
  <c r="AO151" i="128"/>
  <c r="AO383" i="128"/>
  <c r="AO97" i="128"/>
  <c r="AO27" i="128"/>
  <c r="AW149" i="128"/>
  <c r="AX149" i="128" s="1"/>
  <c r="AP246" i="128"/>
  <c r="AO246" i="128"/>
  <c r="AW54" i="128"/>
  <c r="AX54" i="128" s="1"/>
  <c r="AW64" i="128"/>
  <c r="AX64" i="128" s="1"/>
  <c r="AO129" i="127"/>
  <c r="AO150" i="127"/>
  <c r="AW133" i="127"/>
  <c r="AX133" i="127" s="1"/>
  <c r="AO109" i="127"/>
  <c r="AO70" i="127"/>
  <c r="AW135" i="127"/>
  <c r="AX135" i="127" s="1"/>
  <c r="AW10" i="127"/>
  <c r="AX10" i="127" s="1"/>
  <c r="AO71" i="127"/>
  <c r="AO24" i="127"/>
  <c r="AO105" i="127"/>
  <c r="AO117" i="127"/>
  <c r="AO124" i="127"/>
  <c r="AW148" i="127"/>
  <c r="AX148" i="127" s="1"/>
  <c r="AO137" i="127"/>
  <c r="X167" i="127"/>
  <c r="AO49" i="127"/>
  <c r="AO123" i="127"/>
  <c r="AO77" i="127"/>
  <c r="AW11" i="127"/>
  <c r="AX11" i="127" s="1"/>
  <c r="AW145" i="127"/>
  <c r="AX145" i="127" s="1"/>
  <c r="AW117" i="127"/>
  <c r="AX117" i="127" s="1"/>
  <c r="AW32" i="127"/>
  <c r="AX32" i="127" s="1"/>
  <c r="AW142" i="127"/>
  <c r="AX142" i="127" s="1"/>
  <c r="AO35" i="127"/>
  <c r="AO30" i="127"/>
  <c r="AO143" i="127"/>
  <c r="AO50" i="127"/>
  <c r="AO128" i="127"/>
  <c r="AW51" i="127"/>
  <c r="AX51" i="127" s="1"/>
  <c r="AW83" i="127"/>
  <c r="AX83" i="127" s="1"/>
  <c r="AO81" i="127"/>
  <c r="AW95" i="127"/>
  <c r="AX95" i="127" s="1"/>
  <c r="X164" i="127"/>
  <c r="X162" i="127"/>
  <c r="AW50" i="127"/>
  <c r="AX50" i="127" s="1"/>
  <c r="AW8" i="127"/>
  <c r="AX8" i="127" s="1"/>
  <c r="AW43" i="127"/>
  <c r="AX43" i="127" s="1"/>
  <c r="AW75" i="127"/>
  <c r="AX75" i="127" s="1"/>
  <c r="AO76" i="127"/>
  <c r="AW19" i="127"/>
  <c r="AX19" i="127" s="1"/>
  <c r="X166" i="127"/>
  <c r="X168" i="127"/>
  <c r="W168" i="127"/>
  <c r="Z162" i="127"/>
  <c r="AW64" i="127"/>
  <c r="AX64" i="127" s="1"/>
  <c r="AW136" i="127"/>
  <c r="AX136" i="127" s="1"/>
  <c r="AW132" i="127"/>
  <c r="AX132" i="127" s="1"/>
  <c r="AO103" i="127"/>
  <c r="AO151" i="127"/>
  <c r="AW122" i="127"/>
  <c r="AX122" i="127" s="1"/>
  <c r="AO7" i="127"/>
  <c r="AW111" i="127"/>
  <c r="AX111" i="127" s="1"/>
  <c r="AW27" i="127"/>
  <c r="AX27" i="127" s="1"/>
  <c r="AW113" i="127"/>
  <c r="AX113" i="127" s="1"/>
  <c r="X161" i="127"/>
  <c r="AW116" i="127"/>
  <c r="AX116" i="127" s="1"/>
  <c r="W161" i="127"/>
  <c r="AW109" i="127"/>
  <c r="AX109" i="127" s="1"/>
  <c r="AW90" i="127"/>
  <c r="AX90" i="127" s="1"/>
  <c r="AW46" i="127"/>
  <c r="AX46" i="127" s="1"/>
  <c r="AO80" i="127"/>
  <c r="AW25" i="127"/>
  <c r="AX25" i="127" s="1"/>
  <c r="AW68" i="127"/>
  <c r="AX68" i="127" s="1"/>
  <c r="AW144" i="127"/>
  <c r="AX144" i="127" s="1"/>
  <c r="AW79" i="127"/>
  <c r="AX79" i="127" s="1"/>
  <c r="AW140" i="127"/>
  <c r="AX140" i="127" s="1"/>
  <c r="X196" i="129"/>
  <c r="X201" i="129"/>
  <c r="AP198" i="129"/>
  <c r="W196" i="129"/>
  <c r="Z200" i="129"/>
  <c r="J202" i="129"/>
  <c r="X197" i="129"/>
  <c r="AP194" i="129"/>
  <c r="AW17" i="129"/>
  <c r="AX17" i="129" s="1"/>
  <c r="AW127" i="129"/>
  <c r="AX127" i="129" s="1"/>
  <c r="AW113" i="129"/>
  <c r="AX113" i="129" s="1"/>
  <c r="AW72" i="129"/>
  <c r="AX72" i="129" s="1"/>
  <c r="AW88" i="129"/>
  <c r="AX88" i="129" s="1"/>
  <c r="AW159" i="129"/>
  <c r="AX159" i="129" s="1"/>
  <c r="AW139" i="129"/>
  <c r="AX139" i="129" s="1"/>
  <c r="AW102" i="129"/>
  <c r="AX102" i="129" s="1"/>
  <c r="AW49" i="129"/>
  <c r="AX49" i="129" s="1"/>
  <c r="AW7" i="129"/>
  <c r="AX7" i="129" s="1"/>
  <c r="AW177" i="129"/>
  <c r="AX177" i="129" s="1"/>
  <c r="AW136" i="129"/>
  <c r="AX136" i="129" s="1"/>
  <c r="AW20" i="129"/>
  <c r="AX20" i="129" s="1"/>
  <c r="AW152" i="129"/>
  <c r="AX152" i="129" s="1"/>
  <c r="AW64" i="129"/>
  <c r="AX64" i="129" s="1"/>
  <c r="AW169" i="129"/>
  <c r="AX169" i="129" s="1"/>
  <c r="AW79" i="129"/>
  <c r="AX79" i="129" s="1"/>
  <c r="AW95" i="129"/>
  <c r="AX95" i="129" s="1"/>
  <c r="AW111" i="129"/>
  <c r="AX111" i="129" s="1"/>
  <c r="AW182" i="129"/>
  <c r="AX182" i="129" s="1"/>
  <c r="J196" i="129"/>
  <c r="J201" i="129"/>
  <c r="X198" i="129"/>
  <c r="W201" i="129"/>
  <c r="W198" i="129"/>
  <c r="J200" i="129"/>
  <c r="AT202" i="129"/>
  <c r="AS200" i="129"/>
  <c r="Z198" i="129"/>
  <c r="AP195" i="129"/>
  <c r="W195" i="129"/>
  <c r="AU199" i="129"/>
  <c r="AS199" i="129"/>
  <c r="W194" i="129"/>
  <c r="AW43" i="129"/>
  <c r="AX43" i="129" s="1"/>
  <c r="AX120" i="129"/>
  <c r="AW61" i="129"/>
  <c r="AX61" i="129" s="1"/>
  <c r="AW184" i="129"/>
  <c r="AX184" i="129" s="1"/>
  <c r="AW144" i="129"/>
  <c r="AX144" i="129" s="1"/>
  <c r="AW21" i="129"/>
  <c r="AX21" i="129" s="1"/>
  <c r="AW112" i="129"/>
  <c r="AX112" i="129" s="1"/>
  <c r="AW101" i="129"/>
  <c r="AX101" i="129" s="1"/>
  <c r="AW32" i="129"/>
  <c r="AX32" i="129" s="1"/>
  <c r="AW165" i="129"/>
  <c r="AX165" i="129" s="1"/>
  <c r="AW125" i="129"/>
  <c r="AX125" i="129" s="1"/>
  <c r="AW133" i="129"/>
  <c r="AX133" i="129" s="1"/>
  <c r="AW86" i="129"/>
  <c r="AX86" i="129" s="1"/>
  <c r="AW106" i="129"/>
  <c r="AX106" i="129" s="1"/>
  <c r="AW57" i="129"/>
  <c r="AX57" i="129" s="1"/>
  <c r="AW186" i="129"/>
  <c r="AX186" i="129" s="1"/>
  <c r="AW162" i="129"/>
  <c r="AX162" i="129" s="1"/>
  <c r="AW171" i="129"/>
  <c r="AX171" i="129" s="1"/>
  <c r="AW60" i="129"/>
  <c r="AX60" i="129" s="1"/>
  <c r="AW132" i="129"/>
  <c r="AX132" i="129" s="1"/>
  <c r="AW27" i="129"/>
  <c r="AX27" i="129" s="1"/>
  <c r="AW156" i="129"/>
  <c r="AX156" i="129" s="1"/>
  <c r="AW15" i="129"/>
  <c r="AX15" i="129" s="1"/>
  <c r="AP197" i="129"/>
  <c r="AP199" i="129"/>
  <c r="J198" i="129"/>
  <c r="AS196" i="129"/>
  <c r="Z199" i="129"/>
  <c r="AT200" i="129"/>
  <c r="AT193" i="129"/>
  <c r="AP202" i="129"/>
  <c r="AO195" i="129"/>
  <c r="AS202" i="129"/>
  <c r="W197" i="129"/>
  <c r="AS194" i="129"/>
  <c r="X199" i="129"/>
  <c r="AT199" i="129"/>
  <c r="W203" i="129"/>
  <c r="W190" i="129"/>
  <c r="Z195" i="129"/>
  <c r="X190" i="129"/>
  <c r="Z190" i="129"/>
  <c r="AW59" i="129"/>
  <c r="AX59" i="129" s="1"/>
  <c r="AW63" i="129"/>
  <c r="AX63" i="129" s="1"/>
  <c r="AW153" i="129"/>
  <c r="AX153" i="129" s="1"/>
  <c r="AW9" i="129"/>
  <c r="AX9" i="129" s="1"/>
  <c r="AW138" i="129"/>
  <c r="AX138" i="129" s="1"/>
  <c r="AW98" i="129"/>
  <c r="AX98" i="129" s="1"/>
  <c r="AW11" i="129"/>
  <c r="AX11" i="129" s="1"/>
  <c r="AW16" i="129"/>
  <c r="AX16" i="129" s="1"/>
  <c r="AW163" i="129"/>
  <c r="AX163" i="129" s="1"/>
  <c r="AW110" i="129"/>
  <c r="AX110" i="129" s="1"/>
  <c r="AW33" i="129"/>
  <c r="AX33" i="129" s="1"/>
  <c r="AW145" i="129"/>
  <c r="AX145" i="129" s="1"/>
  <c r="AW140" i="129"/>
  <c r="AX140" i="129" s="1"/>
  <c r="AW70" i="129"/>
  <c r="AX70" i="129" s="1"/>
  <c r="AW143" i="129"/>
  <c r="AX143" i="129" s="1"/>
  <c r="AW35" i="129"/>
  <c r="AX35" i="129" s="1"/>
  <c r="AW69" i="129"/>
  <c r="AX69" i="129" s="1"/>
  <c r="AW66" i="129"/>
  <c r="AX66" i="129" s="1"/>
  <c r="AW129" i="129"/>
  <c r="AX129" i="129" s="1"/>
  <c r="AW47" i="129"/>
  <c r="AX47" i="129" s="1"/>
  <c r="AW188" i="129"/>
  <c r="AX188" i="129" s="1"/>
  <c r="AW18" i="129"/>
  <c r="AX18" i="129" s="1"/>
  <c r="AW51" i="129"/>
  <c r="AX51" i="129" s="1"/>
  <c r="AW122" i="129"/>
  <c r="AX122" i="129" s="1"/>
  <c r="AW115" i="129"/>
  <c r="AX115" i="129" s="1"/>
  <c r="AW52" i="129"/>
  <c r="AX52" i="129" s="1"/>
  <c r="AW94" i="129"/>
  <c r="AX94" i="129" s="1"/>
  <c r="AW134" i="129"/>
  <c r="AX134" i="129" s="1"/>
  <c r="AW83" i="129"/>
  <c r="AX83" i="129" s="1"/>
  <c r="AW25" i="129"/>
  <c r="AX25" i="129" s="1"/>
  <c r="AW36" i="129"/>
  <c r="AX36" i="129" s="1"/>
  <c r="AW126" i="129"/>
  <c r="AX126" i="129" s="1"/>
  <c r="AW31" i="129"/>
  <c r="AX31" i="129" s="1"/>
  <c r="AW173" i="129"/>
  <c r="AX173" i="129" s="1"/>
  <c r="AW96" i="129"/>
  <c r="AX96" i="129" s="1"/>
  <c r="AW23" i="129"/>
  <c r="AX23" i="129" s="1"/>
  <c r="AW157" i="129"/>
  <c r="AX157" i="129" s="1"/>
  <c r="AW10" i="129"/>
  <c r="AX10" i="129" s="1"/>
  <c r="AW24" i="129"/>
  <c r="AX24" i="129" s="1"/>
  <c r="AW142" i="129"/>
  <c r="AX142" i="129" s="1"/>
  <c r="AW39" i="129"/>
  <c r="AX39" i="129" s="1"/>
  <c r="AW117" i="129"/>
  <c r="AX117" i="129" s="1"/>
  <c r="AW91" i="129"/>
  <c r="AX91" i="129" s="1"/>
  <c r="AW30" i="129"/>
  <c r="AX30" i="129" s="1"/>
  <c r="AW58" i="129"/>
  <c r="AX58" i="129" s="1"/>
  <c r="AW174" i="129"/>
  <c r="AX174" i="129" s="1"/>
  <c r="AW22" i="129"/>
  <c r="AX22" i="129" s="1"/>
  <c r="AW84" i="129"/>
  <c r="AX84" i="129" s="1"/>
  <c r="AW78" i="129"/>
  <c r="AX78" i="129" s="1"/>
  <c r="AW175" i="129"/>
  <c r="AX175" i="129" s="1"/>
  <c r="AO120" i="129"/>
  <c r="AW104" i="129"/>
  <c r="AX104" i="129" s="1"/>
  <c r="AW74" i="129"/>
  <c r="AX74" i="129" s="1"/>
  <c r="AW29" i="129"/>
  <c r="AX29" i="129" s="1"/>
  <c r="AW105" i="129"/>
  <c r="AX105" i="129" s="1"/>
  <c r="AW40" i="129"/>
  <c r="AX40" i="129" s="1"/>
  <c r="AW97" i="129"/>
  <c r="AX97" i="129" s="1"/>
  <c r="AW166" i="129"/>
  <c r="AX166" i="129" s="1"/>
  <c r="AP196" i="129"/>
  <c r="AP201" i="129"/>
  <c r="AS201" i="129"/>
  <c r="Z202" i="129"/>
  <c r="AS198" i="129"/>
  <c r="AS197" i="129"/>
  <c r="Z194" i="129"/>
  <c r="AP200" i="129"/>
  <c r="AP193" i="129"/>
  <c r="AS193" i="129"/>
  <c r="J197" i="129"/>
  <c r="AO194" i="129"/>
  <c r="J199" i="129"/>
  <c r="AS195" i="129"/>
  <c r="J195" i="129"/>
  <c r="AS203" i="129"/>
  <c r="AS190" i="129"/>
  <c r="J203" i="129"/>
  <c r="J190" i="129"/>
  <c r="AW108" i="128"/>
  <c r="AX108" i="128" s="1"/>
  <c r="AO176" i="128"/>
  <c r="AW98" i="128"/>
  <c r="AX98" i="128" s="1"/>
  <c r="AO326" i="128"/>
  <c r="AO9" i="128"/>
  <c r="AO42" i="128"/>
  <c r="AW197" i="128"/>
  <c r="AX197" i="128" s="1"/>
  <c r="AW24" i="128"/>
  <c r="AX24" i="128" s="1"/>
  <c r="AW103" i="128"/>
  <c r="AX103" i="128" s="1"/>
  <c r="AW175" i="128"/>
  <c r="AX175" i="128" s="1"/>
  <c r="AW119" i="128"/>
  <c r="AX119" i="128" s="1"/>
  <c r="AW27" i="128"/>
  <c r="AX27" i="128" s="1"/>
  <c r="AW280" i="128"/>
  <c r="AX280" i="128" s="1"/>
  <c r="AW272" i="128"/>
  <c r="AX272" i="128" s="1"/>
  <c r="AW340" i="128"/>
  <c r="AX340" i="128" s="1"/>
  <c r="AW101" i="128"/>
  <c r="AX101" i="128" s="1"/>
  <c r="AW231" i="128"/>
  <c r="AX231" i="128" s="1"/>
  <c r="AW89" i="128"/>
  <c r="AX89" i="128" s="1"/>
  <c r="AW153" i="128"/>
  <c r="AX153" i="128" s="1"/>
  <c r="AW127" i="128"/>
  <c r="AX127" i="128" s="1"/>
  <c r="AW122" i="128"/>
  <c r="AX122" i="128" s="1"/>
  <c r="AW10" i="128"/>
  <c r="AX10" i="128" s="1"/>
  <c r="AW192" i="128"/>
  <c r="AX192" i="128" s="1"/>
  <c r="AW369" i="128"/>
  <c r="AX369" i="128" s="1"/>
  <c r="AW306" i="128"/>
  <c r="AX306" i="128" s="1"/>
  <c r="AP115" i="128"/>
  <c r="AS399" i="128"/>
  <c r="AP203" i="128"/>
  <c r="AW48" i="128"/>
  <c r="AX48" i="128" s="1"/>
  <c r="AW102" i="128"/>
  <c r="AX102" i="128" s="1"/>
  <c r="X393" i="128"/>
  <c r="X395" i="128"/>
  <c r="J394" i="128"/>
  <c r="X392" i="128"/>
  <c r="AW57" i="128"/>
  <c r="AX57" i="128" s="1"/>
  <c r="AP300" i="128"/>
  <c r="AP117" i="128"/>
  <c r="AP17" i="128"/>
  <c r="AW73" i="128"/>
  <c r="AX73" i="128" s="1"/>
  <c r="W393" i="128"/>
  <c r="Z397" i="128"/>
  <c r="AS398" i="128"/>
  <c r="J391" i="128"/>
  <c r="AW315" i="128"/>
  <c r="AX315" i="128" s="1"/>
  <c r="AW286" i="128"/>
  <c r="AX286" i="128" s="1"/>
  <c r="AW299" i="128"/>
  <c r="AX299" i="128" s="1"/>
  <c r="AT390" i="128"/>
  <c r="AU391" i="128"/>
  <c r="AU397" i="128"/>
  <c r="AW220" i="128"/>
  <c r="AX220" i="128" s="1"/>
  <c r="AW77" i="128"/>
  <c r="AX77" i="128" s="1"/>
  <c r="AO350" i="128"/>
  <c r="AO21" i="128"/>
  <c r="AO98" i="128"/>
  <c r="AP193" i="128"/>
  <c r="AP391" i="128" s="1"/>
  <c r="AP137" i="128"/>
  <c r="AP236" i="128"/>
  <c r="AW314" i="128"/>
  <c r="AX314" i="128" s="1"/>
  <c r="AW180" i="128"/>
  <c r="AX180" i="128" s="1"/>
  <c r="AP130" i="128"/>
  <c r="AP141" i="128"/>
  <c r="AW338" i="128"/>
  <c r="AX338" i="128" s="1"/>
  <c r="AW264" i="128"/>
  <c r="AX264" i="128" s="1"/>
  <c r="AW302" i="128"/>
  <c r="AX302" i="128" s="1"/>
  <c r="AW107" i="128"/>
  <c r="AX107" i="128" s="1"/>
  <c r="AW42" i="128"/>
  <c r="AX42" i="128" s="1"/>
  <c r="AW281" i="128"/>
  <c r="AX281" i="128" s="1"/>
  <c r="AW116" i="128"/>
  <c r="AX116" i="128" s="1"/>
  <c r="AW145" i="128"/>
  <c r="AX145" i="128" s="1"/>
  <c r="AW151" i="128"/>
  <c r="AX151" i="128" s="1"/>
  <c r="AW111" i="128"/>
  <c r="AX111" i="128" s="1"/>
  <c r="AW240" i="128"/>
  <c r="AX240" i="128" s="1"/>
  <c r="AW164" i="128"/>
  <c r="AX164" i="128" s="1"/>
  <c r="AW55" i="128"/>
  <c r="AX55" i="128" s="1"/>
  <c r="AW378" i="128"/>
  <c r="AX378" i="128" s="1"/>
  <c r="AW7" i="128"/>
  <c r="AX7" i="128" s="1"/>
  <c r="AW85" i="128"/>
  <c r="AX85" i="128" s="1"/>
  <c r="AW96" i="128"/>
  <c r="AX96" i="128" s="1"/>
  <c r="AW87" i="128"/>
  <c r="AX87" i="128" s="1"/>
  <c r="AW40" i="128"/>
  <c r="AX40" i="128" s="1"/>
  <c r="AW170" i="128"/>
  <c r="AX170" i="128" s="1"/>
  <c r="AW329" i="128"/>
  <c r="AX329" i="128" s="1"/>
  <c r="AW373" i="128"/>
  <c r="AX373" i="128" s="1"/>
  <c r="AW46" i="128"/>
  <c r="AX46" i="128" s="1"/>
  <c r="AW252" i="128"/>
  <c r="AX252" i="128" s="1"/>
  <c r="AW168" i="128"/>
  <c r="AX168" i="128" s="1"/>
  <c r="AW204" i="128"/>
  <c r="AX204" i="128" s="1"/>
  <c r="AW321" i="128"/>
  <c r="AX321" i="128" s="1"/>
  <c r="AW86" i="128"/>
  <c r="AX86" i="128" s="1"/>
  <c r="AW347" i="128"/>
  <c r="AX347" i="128" s="1"/>
  <c r="AW113" i="128"/>
  <c r="AX113" i="128" s="1"/>
  <c r="AW200" i="128"/>
  <c r="AX200" i="128" s="1"/>
  <c r="AW336" i="128"/>
  <c r="AX336" i="128" s="1"/>
  <c r="AW178" i="128"/>
  <c r="AX178" i="128" s="1"/>
  <c r="AO74" i="128"/>
  <c r="AT132" i="128"/>
  <c r="AW255" i="128"/>
  <c r="AX255" i="128" s="1"/>
  <c r="AW91" i="128"/>
  <c r="AX91" i="128" s="1"/>
  <c r="AW84" i="128"/>
  <c r="AX84" i="128" s="1"/>
  <c r="AW162" i="128"/>
  <c r="AX162" i="128" s="1"/>
  <c r="AW26" i="128"/>
  <c r="AX26" i="128" s="1"/>
  <c r="AW213" i="128"/>
  <c r="AX213" i="128" s="1"/>
  <c r="AW259" i="128"/>
  <c r="AX259" i="128" s="1"/>
  <c r="AW74" i="128"/>
  <c r="AX74" i="128" s="1"/>
  <c r="Z393" i="128"/>
  <c r="AO399" i="128"/>
  <c r="Z392" i="128"/>
  <c r="X398" i="128"/>
  <c r="J395" i="128"/>
  <c r="X400" i="128"/>
  <c r="X387" i="128"/>
  <c r="AS396" i="128"/>
  <c r="AW381" i="128"/>
  <c r="AX381" i="128" s="1"/>
  <c r="AW191" i="128"/>
  <c r="AX191" i="128" s="1"/>
  <c r="AW322" i="128"/>
  <c r="AX322" i="128" s="1"/>
  <c r="AW185" i="128"/>
  <c r="AX185" i="128" s="1"/>
  <c r="AP73" i="128"/>
  <c r="AO391" i="128"/>
  <c r="W395" i="128"/>
  <c r="W394" i="128"/>
  <c r="W392" i="128"/>
  <c r="Z396" i="128"/>
  <c r="AS400" i="128"/>
  <c r="AS387" i="128"/>
  <c r="J396" i="128"/>
  <c r="AW294" i="128"/>
  <c r="AX294" i="128" s="1"/>
  <c r="AP299" i="128"/>
  <c r="J390" i="128"/>
  <c r="J399" i="128"/>
  <c r="AT391" i="128"/>
  <c r="AU396" i="128"/>
  <c r="J400" i="128"/>
  <c r="AT397" i="128"/>
  <c r="AW351" i="128"/>
  <c r="AX351" i="128" s="1"/>
  <c r="AW350" i="128"/>
  <c r="AX350" i="128" s="1"/>
  <c r="AW261" i="128"/>
  <c r="AX261" i="128" s="1"/>
  <c r="AO238" i="128"/>
  <c r="AO261" i="128"/>
  <c r="AO245" i="128"/>
  <c r="AO12" i="128"/>
  <c r="AO395" i="128" s="1"/>
  <c r="AO296" i="128"/>
  <c r="AO177" i="128"/>
  <c r="AO35" i="128"/>
  <c r="AP247" i="128"/>
  <c r="AW358" i="128"/>
  <c r="AX358" i="128" s="1"/>
  <c r="AW35" i="128"/>
  <c r="AX35" i="128" s="1"/>
  <c r="AW245" i="128"/>
  <c r="AX245" i="128" s="1"/>
  <c r="AW269" i="128"/>
  <c r="AX269" i="128" s="1"/>
  <c r="AO281" i="128"/>
  <c r="AW148" i="128"/>
  <c r="AX148" i="128" s="1"/>
  <c r="AW354" i="128"/>
  <c r="AX354" i="128" s="1"/>
  <c r="AW156" i="128"/>
  <c r="AX156" i="128" s="1"/>
  <c r="AW324" i="128"/>
  <c r="AX324" i="128" s="1"/>
  <c r="AW311" i="128"/>
  <c r="AX311" i="128" s="1"/>
  <c r="AW69" i="128"/>
  <c r="AX69" i="128" s="1"/>
  <c r="AW316" i="128"/>
  <c r="AX316" i="128" s="1"/>
  <c r="AW22" i="128"/>
  <c r="AX22" i="128" s="1"/>
  <c r="AW284" i="128"/>
  <c r="AX284" i="128" s="1"/>
  <c r="AW8" i="128"/>
  <c r="AX8" i="128" s="1"/>
  <c r="AW320" i="128"/>
  <c r="AX320" i="128" s="1"/>
  <c r="AW270" i="128"/>
  <c r="AX270" i="128" s="1"/>
  <c r="AW23" i="128"/>
  <c r="AX23" i="128" s="1"/>
  <c r="AW289" i="128"/>
  <c r="AX289" i="128" s="1"/>
  <c r="AW120" i="128"/>
  <c r="AX120" i="128" s="1"/>
  <c r="AW211" i="128"/>
  <c r="AX211" i="128" s="1"/>
  <c r="AW39" i="128"/>
  <c r="AX39" i="128" s="1"/>
  <c r="AW152" i="128"/>
  <c r="AX152" i="128" s="1"/>
  <c r="AW97" i="128"/>
  <c r="AX97" i="128" s="1"/>
  <c r="AW135" i="128"/>
  <c r="AX135" i="128" s="1"/>
  <c r="AW209" i="128"/>
  <c r="AX209" i="128" s="1"/>
  <c r="AW154" i="128"/>
  <c r="AX154" i="128" s="1"/>
  <c r="AW208" i="128"/>
  <c r="AX208" i="128" s="1"/>
  <c r="AW331" i="128"/>
  <c r="AX331" i="128" s="1"/>
  <c r="AW360" i="128"/>
  <c r="AX360" i="128" s="1"/>
  <c r="AW155" i="128"/>
  <c r="AX155" i="128" s="1"/>
  <c r="AW63" i="128"/>
  <c r="AX63" i="128" s="1"/>
  <c r="AW215" i="128"/>
  <c r="AX215" i="128" s="1"/>
  <c r="AW104" i="128"/>
  <c r="AX104" i="128" s="1"/>
  <c r="AW44" i="128"/>
  <c r="AX44" i="128" s="1"/>
  <c r="AW291" i="128"/>
  <c r="AX291" i="128" s="1"/>
  <c r="AW33" i="128"/>
  <c r="AX33" i="128" s="1"/>
  <c r="AW325" i="128"/>
  <c r="AX325" i="128" s="1"/>
  <c r="AW235" i="128"/>
  <c r="AX235" i="128" s="1"/>
  <c r="AW36" i="128"/>
  <c r="AX36" i="128" s="1"/>
  <c r="AW278" i="128"/>
  <c r="AX278" i="128" s="1"/>
  <c r="AW367" i="128"/>
  <c r="AX367" i="128" s="1"/>
  <c r="AW309" i="128"/>
  <c r="AX309" i="128" s="1"/>
  <c r="AW134" i="128"/>
  <c r="AX134" i="128" s="1"/>
  <c r="AW337" i="128"/>
  <c r="AX337" i="128" s="1"/>
  <c r="AW128" i="128"/>
  <c r="AX128" i="128" s="1"/>
  <c r="AW205" i="128"/>
  <c r="AX205" i="128" s="1"/>
  <c r="AW214" i="128"/>
  <c r="AX214" i="128" s="1"/>
  <c r="AW256" i="128"/>
  <c r="AX256" i="128" s="1"/>
  <c r="AO371" i="128"/>
  <c r="AO398" i="128" s="1"/>
  <c r="AW355" i="128"/>
  <c r="AX355" i="128" s="1"/>
  <c r="AW167" i="128"/>
  <c r="AX167" i="128" s="1"/>
  <c r="AP132" i="128"/>
  <c r="AW317" i="128"/>
  <c r="AX317" i="128" s="1"/>
  <c r="AW283" i="128"/>
  <c r="AX283" i="128" s="1"/>
  <c r="AW171" i="128"/>
  <c r="AX171" i="128" s="1"/>
  <c r="AW110" i="128"/>
  <c r="AX110" i="128" s="1"/>
  <c r="AO381" i="128"/>
  <c r="AO322" i="128"/>
  <c r="AO259" i="128"/>
  <c r="AO132" i="128"/>
  <c r="AW262" i="128"/>
  <c r="AX262" i="128" s="1"/>
  <c r="AW159" i="128"/>
  <c r="AX159" i="128" s="1"/>
  <c r="AW60" i="128"/>
  <c r="AX60" i="128" s="1"/>
  <c r="AW364" i="128"/>
  <c r="AX364" i="128" s="1"/>
  <c r="AW323" i="128"/>
  <c r="AX323" i="128" s="1"/>
  <c r="AW361" i="128"/>
  <c r="AX361" i="128" s="1"/>
  <c r="Z398" i="128"/>
  <c r="AW106" i="128"/>
  <c r="AX106" i="128" s="1"/>
  <c r="AW254" i="128"/>
  <c r="AX254" i="128" s="1"/>
  <c r="J393" i="128"/>
  <c r="J398" i="128"/>
  <c r="J392" i="128"/>
  <c r="AW47" i="128"/>
  <c r="AX47" i="128" s="1"/>
  <c r="AS393" i="128"/>
  <c r="W398" i="128"/>
  <c r="AP294" i="128"/>
  <c r="AW242" i="128"/>
  <c r="AX242" i="128" s="1"/>
  <c r="Z400" i="128"/>
  <c r="Z387" i="128"/>
  <c r="AP400" i="128"/>
  <c r="AT396" i="128"/>
  <c r="AU399" i="128"/>
  <c r="AP397" i="128"/>
  <c r="AP351" i="128"/>
  <c r="AW71" i="128"/>
  <c r="AX71" i="128" s="1"/>
  <c r="AW176" i="128"/>
  <c r="AX176" i="128" s="1"/>
  <c r="AW344" i="128"/>
  <c r="AX344" i="128" s="1"/>
  <c r="AW92" i="128"/>
  <c r="AX92" i="128" s="1"/>
  <c r="AW56" i="128"/>
  <c r="AX56" i="128" s="1"/>
  <c r="AW81" i="128"/>
  <c r="AX81" i="128" s="1"/>
  <c r="AW349" i="128"/>
  <c r="AX349" i="128" s="1"/>
  <c r="AW58" i="128"/>
  <c r="AX58" i="128" s="1"/>
  <c r="AW244" i="128"/>
  <c r="AX244" i="128" s="1"/>
  <c r="AW37" i="128"/>
  <c r="AX37" i="128" s="1"/>
  <c r="AW307" i="128"/>
  <c r="AX307" i="128" s="1"/>
  <c r="AW19" i="128"/>
  <c r="AX19" i="128" s="1"/>
  <c r="AW237" i="128"/>
  <c r="AX237" i="128" s="1"/>
  <c r="AW194" i="128"/>
  <c r="AX194" i="128" s="1"/>
  <c r="AW305" i="128"/>
  <c r="AX305" i="128" s="1"/>
  <c r="AW150" i="128"/>
  <c r="AX150" i="128" s="1"/>
  <c r="AW30" i="128"/>
  <c r="AX30" i="128" s="1"/>
  <c r="AW248" i="128"/>
  <c r="AX248" i="128" s="1"/>
  <c r="AW216" i="128"/>
  <c r="AX216" i="128" s="1"/>
  <c r="AW188" i="128"/>
  <c r="AX188" i="128" s="1"/>
  <c r="AW140" i="128"/>
  <c r="AX140" i="128" s="1"/>
  <c r="AW219" i="128"/>
  <c r="AX219" i="128" s="1"/>
  <c r="AW279" i="128"/>
  <c r="AX279" i="128" s="1"/>
  <c r="AW365" i="128"/>
  <c r="AX365" i="128" s="1"/>
  <c r="AW29" i="128"/>
  <c r="AX29" i="128" s="1"/>
  <c r="AW273" i="128"/>
  <c r="AX273" i="128" s="1"/>
  <c r="AW218" i="128"/>
  <c r="AX218" i="128" s="1"/>
  <c r="AW186" i="128"/>
  <c r="AX186" i="128" s="1"/>
  <c r="AW362" i="128"/>
  <c r="AX362" i="128" s="1"/>
  <c r="AW70" i="128"/>
  <c r="AX70" i="128" s="1"/>
  <c r="AW199" i="128"/>
  <c r="AX199" i="128" s="1"/>
  <c r="AW43" i="128"/>
  <c r="AX43" i="128" s="1"/>
  <c r="AW229" i="128"/>
  <c r="AX229" i="128" s="1"/>
  <c r="AW263" i="128"/>
  <c r="AX263" i="128" s="1"/>
  <c r="AW62" i="128"/>
  <c r="AX62" i="128" s="1"/>
  <c r="AW359" i="128"/>
  <c r="AX359" i="128" s="1"/>
  <c r="AW53" i="128"/>
  <c r="AX53" i="128" s="1"/>
  <c r="AW124" i="128"/>
  <c r="AX124" i="128" s="1"/>
  <c r="AW332" i="128"/>
  <c r="AX332" i="128" s="1"/>
  <c r="AO47" i="128"/>
  <c r="AW276" i="128"/>
  <c r="AX276" i="128" s="1"/>
  <c r="AW65" i="128"/>
  <c r="AX65" i="128" s="1"/>
  <c r="AW181" i="128"/>
  <c r="AX181" i="128" s="1"/>
  <c r="AW230" i="128"/>
  <c r="AX230" i="128" s="1"/>
  <c r="AW372" i="128"/>
  <c r="AX372" i="128" s="1"/>
  <c r="AW249" i="128"/>
  <c r="AX249" i="128" s="1"/>
  <c r="AS397" i="128"/>
  <c r="AS390" i="128"/>
  <c r="Z395" i="128"/>
  <c r="AS391" i="128"/>
  <c r="AW203" i="128"/>
  <c r="AX203" i="128" s="1"/>
  <c r="AW138" i="128"/>
  <c r="AX138" i="128" s="1"/>
  <c r="AP393" i="128"/>
  <c r="AP395" i="128"/>
  <c r="X394" i="128"/>
  <c r="AP392" i="128"/>
  <c r="AW95" i="128"/>
  <c r="AX95" i="128" s="1"/>
  <c r="AW300" i="128"/>
  <c r="AX300" i="128" s="1"/>
  <c r="AW117" i="128"/>
  <c r="AX117" i="128" s="1"/>
  <c r="AW17" i="128"/>
  <c r="AX17" i="128" s="1"/>
  <c r="AO393" i="128"/>
  <c r="Z399" i="128"/>
  <c r="AS395" i="128"/>
  <c r="AS394" i="128"/>
  <c r="AS392" i="128"/>
  <c r="Z391" i="128"/>
  <c r="W400" i="128"/>
  <c r="W387" i="128"/>
  <c r="AP390" i="128"/>
  <c r="AP399" i="128"/>
  <c r="AU390" i="128"/>
  <c r="AT399" i="128"/>
  <c r="AO161" i="127"/>
  <c r="AW36" i="127"/>
  <c r="AX36" i="127" s="1"/>
  <c r="X158" i="127"/>
  <c r="AW105" i="127"/>
  <c r="AX105" i="127" s="1"/>
  <c r="AW17" i="127"/>
  <c r="AX17" i="127" s="1"/>
  <c r="AW150" i="127"/>
  <c r="AX150" i="127" s="1"/>
  <c r="AU161" i="127"/>
  <c r="AV152" i="127"/>
  <c r="AV161" i="127" s="1"/>
  <c r="AS165" i="127"/>
  <c r="AT9" i="127"/>
  <c r="Z163" i="127"/>
  <c r="W159" i="127"/>
  <c r="W164" i="127"/>
  <c r="Z168" i="127"/>
  <c r="Z155" i="127"/>
  <c r="AW82" i="127"/>
  <c r="AX82" i="127" s="1"/>
  <c r="J160" i="127"/>
  <c r="AW97" i="127"/>
  <c r="AX97" i="127" s="1"/>
  <c r="AW41" i="127"/>
  <c r="AX41" i="127" s="1"/>
  <c r="AS161" i="127"/>
  <c r="AS166" i="127"/>
  <c r="AT120" i="127"/>
  <c r="AS160" i="127"/>
  <c r="AT108" i="127"/>
  <c r="AW118" i="127"/>
  <c r="AX118" i="127" s="1"/>
  <c r="AO165" i="127"/>
  <c r="AP161" i="127"/>
  <c r="AP168" i="127"/>
  <c r="AW54" i="127"/>
  <c r="AX54" i="127" s="1"/>
  <c r="AW58" i="127"/>
  <c r="AX58" i="127" s="1"/>
  <c r="AW119" i="127"/>
  <c r="AX119" i="127" s="1"/>
  <c r="AW34" i="127"/>
  <c r="AX34" i="127" s="1"/>
  <c r="AW73" i="127"/>
  <c r="AX73" i="127" s="1"/>
  <c r="AP9" i="127"/>
  <c r="J158" i="127"/>
  <c r="AP167" i="127"/>
  <c r="AW61" i="127"/>
  <c r="AX61" i="127" s="1"/>
  <c r="AW147" i="127"/>
  <c r="AX147" i="127" s="1"/>
  <c r="AW80" i="127"/>
  <c r="AX80" i="127" s="1"/>
  <c r="AW129" i="127"/>
  <c r="AX129" i="127" s="1"/>
  <c r="AW24" i="127"/>
  <c r="AX24" i="127" s="1"/>
  <c r="AW49" i="127"/>
  <c r="AX49" i="127" s="1"/>
  <c r="AW60" i="127"/>
  <c r="AX60" i="127" s="1"/>
  <c r="AS158" i="127"/>
  <c r="AT131" i="127"/>
  <c r="Z166" i="127"/>
  <c r="W167" i="127"/>
  <c r="J155" i="127"/>
  <c r="AW29" i="127"/>
  <c r="AX29" i="127" s="1"/>
  <c r="AW40" i="127"/>
  <c r="AX40" i="127" s="1"/>
  <c r="AW121" i="127"/>
  <c r="AX121" i="127" s="1"/>
  <c r="X155" i="127"/>
  <c r="AW87" i="127"/>
  <c r="AX87" i="127" s="1"/>
  <c r="AO166" i="127"/>
  <c r="W163" i="127"/>
  <c r="W162" i="127"/>
  <c r="AO160" i="127"/>
  <c r="Z164" i="127"/>
  <c r="AW115" i="127"/>
  <c r="AX115" i="127" s="1"/>
  <c r="AW112" i="127"/>
  <c r="AX112" i="127" s="1"/>
  <c r="AW31" i="127"/>
  <c r="AX31" i="127" s="1"/>
  <c r="AW102" i="127"/>
  <c r="AX102" i="127" s="1"/>
  <c r="AW126" i="127"/>
  <c r="AX126" i="127" s="1"/>
  <c r="AW38" i="127"/>
  <c r="AX38" i="127" s="1"/>
  <c r="AW107" i="127"/>
  <c r="AX107" i="127" s="1"/>
  <c r="AW77" i="127"/>
  <c r="AX77" i="127" s="1"/>
  <c r="AW124" i="127"/>
  <c r="AX124" i="127" s="1"/>
  <c r="AW45" i="127"/>
  <c r="AX45" i="127" s="1"/>
  <c r="AW16" i="127"/>
  <c r="AX16" i="127" s="1"/>
  <c r="AW92" i="127"/>
  <c r="AX92" i="127" s="1"/>
  <c r="AW70" i="127"/>
  <c r="AX70" i="127" s="1"/>
  <c r="AW39" i="127"/>
  <c r="AX39" i="127" s="1"/>
  <c r="AO163" i="127"/>
  <c r="AO159" i="127"/>
  <c r="AO168" i="127"/>
  <c r="AP164" i="127"/>
  <c r="AW66" i="127"/>
  <c r="AX66" i="127" s="1"/>
  <c r="AW57" i="127"/>
  <c r="AX57" i="127" s="1"/>
  <c r="AW26" i="127"/>
  <c r="AX26" i="127" s="1"/>
  <c r="AW28" i="127"/>
  <c r="AX28" i="127" s="1"/>
  <c r="AW99" i="127"/>
  <c r="AX99" i="127" s="1"/>
  <c r="X165" i="127"/>
  <c r="J164" i="127"/>
  <c r="AW98" i="127"/>
  <c r="AX98" i="127" s="1"/>
  <c r="AW30" i="127"/>
  <c r="AX30" i="127" s="1"/>
  <c r="AW103" i="127"/>
  <c r="AX103" i="127" s="1"/>
  <c r="AW143" i="127"/>
  <c r="AX143" i="127" s="1"/>
  <c r="AW151" i="127"/>
  <c r="AX151" i="127" s="1"/>
  <c r="Z161" i="127"/>
  <c r="W165" i="127"/>
  <c r="AO158" i="127"/>
  <c r="Z160" i="127"/>
  <c r="AS159" i="127"/>
  <c r="AT67" i="127"/>
  <c r="AS164" i="127"/>
  <c r="AT48" i="127"/>
  <c r="AW110" i="127"/>
  <c r="AX110" i="127" s="1"/>
  <c r="AW65" i="127"/>
  <c r="AX65" i="127" s="1"/>
  <c r="AW127" i="127"/>
  <c r="AX127" i="127" s="1"/>
  <c r="J163" i="127"/>
  <c r="AW123" i="127"/>
  <c r="AX123" i="127" s="1"/>
  <c r="AW59" i="127"/>
  <c r="AX59" i="127" s="1"/>
  <c r="Z165" i="127"/>
  <c r="W166" i="127"/>
  <c r="W160" i="127"/>
  <c r="AS168" i="127"/>
  <c r="AS155" i="127"/>
  <c r="AT18" i="127"/>
  <c r="AW134" i="127"/>
  <c r="AX134" i="127" s="1"/>
  <c r="AW42" i="127"/>
  <c r="AX42" i="127" s="1"/>
  <c r="AW89" i="127"/>
  <c r="AX89" i="127" s="1"/>
  <c r="AW86" i="127"/>
  <c r="AX86" i="127" s="1"/>
  <c r="AW62" i="127"/>
  <c r="AX62" i="127" s="1"/>
  <c r="AW76" i="127"/>
  <c r="AX76" i="127" s="1"/>
  <c r="AW104" i="127"/>
  <c r="AX104" i="127" s="1"/>
  <c r="AW23" i="127"/>
  <c r="AX23" i="127" s="1"/>
  <c r="AW94" i="127"/>
  <c r="AX94" i="127" s="1"/>
  <c r="AW7" i="127"/>
  <c r="AX7" i="127" s="1"/>
  <c r="AO162" i="127"/>
  <c r="AP162" i="127"/>
  <c r="AW106" i="127"/>
  <c r="AX106" i="127" s="1"/>
  <c r="AW149" i="127"/>
  <c r="AX149" i="127" s="1"/>
  <c r="AW12" i="127"/>
  <c r="AX12" i="127" s="1"/>
  <c r="J165" i="127"/>
  <c r="AP158" i="127"/>
  <c r="J167" i="127"/>
  <c r="AW35" i="127"/>
  <c r="AX35" i="127" s="1"/>
  <c r="AW71" i="127"/>
  <c r="AX71" i="127" s="1"/>
  <c r="AW14" i="127"/>
  <c r="AX14" i="127" s="1"/>
  <c r="AW137" i="127"/>
  <c r="AX137" i="127" s="1"/>
  <c r="AW15" i="127"/>
  <c r="AX15" i="127" s="1"/>
  <c r="W158" i="127"/>
  <c r="AS167" i="127"/>
  <c r="AT63" i="127"/>
  <c r="AO164" i="127"/>
  <c r="AP163" i="127"/>
  <c r="AP160" i="127"/>
  <c r="AW114" i="127"/>
  <c r="AX114" i="127" s="1"/>
  <c r="AW153" i="127"/>
  <c r="AX153" i="127" s="1"/>
  <c r="AW78" i="127"/>
  <c r="AX78" i="127" s="1"/>
  <c r="AT161" i="127"/>
  <c r="AP166" i="127"/>
  <c r="AP159" i="127"/>
  <c r="AW33" i="127"/>
  <c r="AX33" i="127" s="1"/>
  <c r="AW85" i="127"/>
  <c r="AX85" i="127" s="1"/>
  <c r="AO99" i="127"/>
  <c r="AO155" i="127" s="1"/>
  <c r="AW152" i="127"/>
  <c r="Z167" i="127"/>
  <c r="AS163" i="127"/>
  <c r="AT74" i="127"/>
  <c r="AS162" i="127"/>
  <c r="AT37" i="127"/>
  <c r="Z159" i="127"/>
  <c r="AW13" i="127"/>
  <c r="AX13" i="127" s="1"/>
  <c r="AW20" i="127"/>
  <c r="AX20" i="127" s="1"/>
  <c r="AW53" i="127"/>
  <c r="AX53" i="127" s="1"/>
  <c r="W155" i="127"/>
  <c r="AW91" i="127"/>
  <c r="AX91" i="127" s="1"/>
  <c r="AW128" i="127"/>
  <c r="AX128" i="127" s="1"/>
  <c r="AW93" i="127"/>
  <c r="AX93" i="127" s="1"/>
  <c r="AW130" i="127"/>
  <c r="AX130" i="127" s="1"/>
  <c r="AW21" i="127"/>
  <c r="AX21" i="127" s="1"/>
  <c r="AP155" i="127"/>
  <c r="AW47" i="127"/>
  <c r="AX47" i="127" s="1"/>
  <c r="AW81" i="127"/>
  <c r="AX81" i="127" s="1"/>
  <c r="Z212" i="4"/>
  <c r="BB535" i="12"/>
  <c r="Z672" i="4"/>
  <c r="BA298" i="12"/>
  <c r="BB672" i="12"/>
  <c r="BA672" i="12"/>
  <c r="BB487" i="12"/>
  <c r="BA212" i="12"/>
  <c r="BA487" i="12"/>
  <c r="BB298" i="12"/>
  <c r="BB212" i="12"/>
  <c r="AP487" i="4"/>
  <c r="W212" i="4"/>
  <c r="X535" i="4"/>
  <c r="W535" i="4"/>
  <c r="W298" i="4"/>
  <c r="AO487" i="4"/>
  <c r="AO298" i="4"/>
  <c r="AO672" i="4"/>
  <c r="AO212" i="4"/>
  <c r="AO535" i="4"/>
  <c r="X487" i="4"/>
  <c r="W487" i="4"/>
  <c r="AP298" i="4"/>
  <c r="AP672" i="4"/>
  <c r="AP212" i="4"/>
  <c r="AW298" i="4"/>
  <c r="AX298" i="4" s="1"/>
  <c r="AW212" i="4"/>
  <c r="AX212" i="4" s="1"/>
  <c r="AW487" i="4"/>
  <c r="AX487" i="4" s="1"/>
  <c r="AW672" i="4"/>
  <c r="AX672" i="4" s="1"/>
  <c r="AW535" i="4"/>
  <c r="AX535" i="4" s="1"/>
  <c r="W672" i="4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U515" i="12"/>
  <c r="AV515" i="12"/>
  <c r="AW515" i="12"/>
  <c r="AX515" i="12"/>
  <c r="AY515" i="12"/>
  <c r="AZ515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U537" i="12"/>
  <c r="AV537" i="12"/>
  <c r="AW537" i="12"/>
  <c r="AX537" i="12"/>
  <c r="AY537" i="12"/>
  <c r="AZ537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U594" i="12"/>
  <c r="AV594" i="12"/>
  <c r="AW594" i="12"/>
  <c r="AX594" i="12"/>
  <c r="AY594" i="12"/>
  <c r="AZ594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Z432" i="12"/>
  <c r="BF537" i="4"/>
  <c r="BF250" i="4"/>
  <c r="BF29" i="4"/>
  <c r="BF594" i="4"/>
  <c r="BF432" i="4"/>
  <c r="BF515" i="4"/>
  <c r="AQ515" i="4"/>
  <c r="AR515" i="4"/>
  <c r="AS515" i="4" s="1"/>
  <c r="AT515" i="4" s="1"/>
  <c r="AU515" i="4" s="1"/>
  <c r="AV515" i="4" s="1"/>
  <c r="AQ537" i="4"/>
  <c r="AR537" i="4"/>
  <c r="AS537" i="4" s="1"/>
  <c r="AT537" i="4" s="1"/>
  <c r="AU537" i="4" s="1"/>
  <c r="AV537" i="4" s="1"/>
  <c r="AQ250" i="4"/>
  <c r="AR250" i="4"/>
  <c r="AS250" i="4" s="1"/>
  <c r="AT250" i="4" s="1"/>
  <c r="AU250" i="4" s="1"/>
  <c r="AV250" i="4" s="1"/>
  <c r="AQ29" i="4"/>
  <c r="AR29" i="4"/>
  <c r="AS29" i="4" s="1"/>
  <c r="AT29" i="4" s="1"/>
  <c r="AU29" i="4" s="1"/>
  <c r="AV29" i="4" s="1"/>
  <c r="AQ594" i="4"/>
  <c r="AR594" i="4"/>
  <c r="AS594" i="4" s="1"/>
  <c r="AT594" i="4" s="1"/>
  <c r="AU594" i="4" s="1"/>
  <c r="AV594" i="4" s="1"/>
  <c r="AQ432" i="4"/>
  <c r="AR432" i="4"/>
  <c r="AS432" i="4" s="1"/>
  <c r="AT432" i="4" s="1"/>
  <c r="AU432" i="4" s="1"/>
  <c r="AV432" i="4" s="1"/>
  <c r="AA515" i="4"/>
  <c r="AA537" i="4"/>
  <c r="AA250" i="4"/>
  <c r="AA29" i="4"/>
  <c r="AA594" i="4"/>
  <c r="AA432" i="4"/>
  <c r="R515" i="4"/>
  <c r="S515" i="4"/>
  <c r="T515" i="4"/>
  <c r="U515" i="4"/>
  <c r="V515" i="4"/>
  <c r="R537" i="4"/>
  <c r="S537" i="4"/>
  <c r="T537" i="4"/>
  <c r="U537" i="4"/>
  <c r="X537" i="4" s="1"/>
  <c r="V537" i="4"/>
  <c r="R250" i="4"/>
  <c r="S250" i="4"/>
  <c r="T250" i="4"/>
  <c r="U250" i="4"/>
  <c r="X250" i="4" s="1"/>
  <c r="V250" i="4"/>
  <c r="R29" i="4"/>
  <c r="S29" i="4"/>
  <c r="T29" i="4"/>
  <c r="U29" i="4"/>
  <c r="V29" i="4"/>
  <c r="R594" i="4"/>
  <c r="S594" i="4"/>
  <c r="T594" i="4"/>
  <c r="U594" i="4"/>
  <c r="AO594" i="4" s="1"/>
  <c r="V594" i="4"/>
  <c r="R432" i="4"/>
  <c r="S432" i="4"/>
  <c r="T432" i="4"/>
  <c r="U432" i="4"/>
  <c r="V432" i="4"/>
  <c r="M515" i="4"/>
  <c r="J515" i="4" s="1"/>
  <c r="M537" i="4"/>
  <c r="J537" i="4" s="1"/>
  <c r="M250" i="4"/>
  <c r="Z250" i="4" s="1"/>
  <c r="M29" i="4"/>
  <c r="Z29" i="4" s="1"/>
  <c r="M594" i="4"/>
  <c r="J594" i="4" s="1"/>
  <c r="M432" i="4"/>
  <c r="J432" i="4" s="1"/>
  <c r="J250" i="4"/>
  <c r="J29" i="4"/>
  <c r="AO387" i="128" l="1"/>
  <c r="AP396" i="128"/>
  <c r="AO203" i="129"/>
  <c r="AO202" i="129"/>
  <c r="AO201" i="129"/>
  <c r="AO200" i="129"/>
  <c r="AO197" i="129"/>
  <c r="AO198" i="129"/>
  <c r="AO400" i="128"/>
  <c r="AO394" i="128"/>
  <c r="AP394" i="128"/>
  <c r="AP203" i="129"/>
  <c r="AP190" i="129"/>
  <c r="AT198" i="129"/>
  <c r="AT195" i="129"/>
  <c r="AT197" i="129"/>
  <c r="AU193" i="129"/>
  <c r="AU202" i="129"/>
  <c r="AT203" i="129"/>
  <c r="AT190" i="129"/>
  <c r="AO190" i="129"/>
  <c r="AT201" i="129"/>
  <c r="AT194" i="129"/>
  <c r="AT196" i="129"/>
  <c r="AV199" i="129"/>
  <c r="AU200" i="129"/>
  <c r="AV200" i="129"/>
  <c r="AO396" i="128"/>
  <c r="AT398" i="128"/>
  <c r="AP398" i="128"/>
  <c r="AT394" i="128"/>
  <c r="AV399" i="128"/>
  <c r="AT393" i="128"/>
  <c r="AT400" i="128"/>
  <c r="AT387" i="128"/>
  <c r="AV397" i="128"/>
  <c r="AV391" i="128"/>
  <c r="AP387" i="128"/>
  <c r="AV390" i="128"/>
  <c r="AT392" i="128"/>
  <c r="AT395" i="128"/>
  <c r="AV396" i="128"/>
  <c r="AO397" i="128"/>
  <c r="AU132" i="128"/>
  <c r="AO392" i="128"/>
  <c r="AT168" i="127"/>
  <c r="AT155" i="127"/>
  <c r="AU18" i="127"/>
  <c r="AT167" i="127"/>
  <c r="AU63" i="127"/>
  <c r="AT162" i="127"/>
  <c r="AU37" i="127"/>
  <c r="AT164" i="127"/>
  <c r="AU48" i="127"/>
  <c r="AT158" i="127"/>
  <c r="AU131" i="127"/>
  <c r="AP165" i="127"/>
  <c r="AT160" i="127"/>
  <c r="AU108" i="127"/>
  <c r="AT166" i="127"/>
  <c r="AU120" i="127"/>
  <c r="AO167" i="127"/>
  <c r="AT163" i="127"/>
  <c r="AU74" i="127"/>
  <c r="AW161" i="127"/>
  <c r="AX152" i="127"/>
  <c r="AX161" i="127" s="1"/>
  <c r="AT159" i="127"/>
  <c r="AU67" i="127"/>
  <c r="AT165" i="127"/>
  <c r="AU9" i="127"/>
  <c r="W515" i="4"/>
  <c r="BA29" i="12"/>
  <c r="BA432" i="12"/>
  <c r="BA515" i="12"/>
  <c r="Z594" i="4"/>
  <c r="Z515" i="4"/>
  <c r="Z432" i="4"/>
  <c r="Z537" i="4"/>
  <c r="AO29" i="4"/>
  <c r="BA594" i="12"/>
  <c r="BB29" i="12"/>
  <c r="BB250" i="12"/>
  <c r="BA250" i="12"/>
  <c r="BA537" i="12"/>
  <c r="BB537" i="12"/>
  <c r="BB432" i="12"/>
  <c r="BB594" i="12"/>
  <c r="BB515" i="12"/>
  <c r="X29" i="4"/>
  <c r="AP515" i="4"/>
  <c r="W29" i="4"/>
  <c r="X515" i="4"/>
  <c r="AO515" i="4"/>
  <c r="W432" i="4"/>
  <c r="X594" i="4"/>
  <c r="W537" i="4"/>
  <c r="W594" i="4"/>
  <c r="AP432" i="4"/>
  <c r="AP594" i="4"/>
  <c r="AP29" i="4"/>
  <c r="AP250" i="4"/>
  <c r="AP537" i="4"/>
  <c r="AO432" i="4"/>
  <c r="AO250" i="4"/>
  <c r="AO537" i="4"/>
  <c r="AW432" i="4"/>
  <c r="AX432" i="4" s="1"/>
  <c r="AW29" i="4"/>
  <c r="AX29" i="4" s="1"/>
  <c r="AW537" i="4"/>
  <c r="AX537" i="4" s="1"/>
  <c r="AW594" i="4"/>
  <c r="AX594" i="4" s="1"/>
  <c r="AW250" i="4"/>
  <c r="AX250" i="4" s="1"/>
  <c r="AW515" i="4"/>
  <c r="AX515" i="4" s="1"/>
  <c r="W250" i="4"/>
  <c r="X432" i="4"/>
  <c r="K981" i="6"/>
  <c r="L981" i="6"/>
  <c r="M981" i="6"/>
  <c r="E981" i="6"/>
  <c r="F981" i="6"/>
  <c r="G981" i="6"/>
  <c r="H981" i="6"/>
  <c r="AW199" i="129" l="1"/>
  <c r="AX199" i="129"/>
  <c r="AW200" i="129"/>
  <c r="AX200" i="129"/>
  <c r="AU201" i="129"/>
  <c r="AU203" i="129"/>
  <c r="AU190" i="129"/>
  <c r="AV202" i="129"/>
  <c r="AU195" i="129"/>
  <c r="AV195" i="129"/>
  <c r="AU194" i="129"/>
  <c r="AV194" i="129"/>
  <c r="AU197" i="129"/>
  <c r="AV197" i="129"/>
  <c r="AV193" i="129"/>
  <c r="AU196" i="129"/>
  <c r="AU198" i="129"/>
  <c r="AU392" i="128"/>
  <c r="AW391" i="128"/>
  <c r="AX391" i="128"/>
  <c r="AU393" i="128"/>
  <c r="AU394" i="128"/>
  <c r="AU398" i="128"/>
  <c r="AV398" i="128"/>
  <c r="AW396" i="128"/>
  <c r="AX396" i="128"/>
  <c r="AU395" i="128"/>
  <c r="AW390" i="128"/>
  <c r="AX390" i="128"/>
  <c r="AU400" i="128"/>
  <c r="AU387" i="128"/>
  <c r="AV132" i="128"/>
  <c r="AW397" i="128"/>
  <c r="AX397" i="128"/>
  <c r="AW399" i="128"/>
  <c r="AX399" i="128"/>
  <c r="AU167" i="127"/>
  <c r="AV63" i="127"/>
  <c r="AU159" i="127"/>
  <c r="AV67" i="127"/>
  <c r="AU163" i="127"/>
  <c r="AV74" i="127"/>
  <c r="AU166" i="127"/>
  <c r="AV120" i="127"/>
  <c r="AV166" i="127" s="1"/>
  <c r="AU164" i="127"/>
  <c r="AV48" i="127"/>
  <c r="AV164" i="127" s="1"/>
  <c r="AU160" i="127"/>
  <c r="AV108" i="127"/>
  <c r="AV160" i="127" s="1"/>
  <c r="AU165" i="127"/>
  <c r="AV9" i="127"/>
  <c r="AV165" i="127" s="1"/>
  <c r="AU158" i="127"/>
  <c r="AV131" i="127"/>
  <c r="AU162" i="127"/>
  <c r="AV37" i="127"/>
  <c r="AU168" i="127"/>
  <c r="AU155" i="127"/>
  <c r="AV18" i="127"/>
  <c r="AW18" i="127" s="1"/>
  <c r="N981" i="6"/>
  <c r="C981" i="6"/>
  <c r="K980" i="6"/>
  <c r="L980" i="6"/>
  <c r="M980" i="6"/>
  <c r="E980" i="6"/>
  <c r="F980" i="6"/>
  <c r="G980" i="6"/>
  <c r="H980" i="6"/>
  <c r="AW193" i="129" l="1"/>
  <c r="AX193" i="129"/>
  <c r="AW202" i="129"/>
  <c r="AX202" i="129"/>
  <c r="AV196" i="129"/>
  <c r="AV203" i="129"/>
  <c r="AV190" i="129"/>
  <c r="AV201" i="129"/>
  <c r="AW195" i="129"/>
  <c r="AX195" i="129"/>
  <c r="AV198" i="129"/>
  <c r="AV395" i="128"/>
  <c r="AV393" i="128"/>
  <c r="AV392" i="128"/>
  <c r="AV400" i="128"/>
  <c r="AV387" i="128"/>
  <c r="AV394" i="128"/>
  <c r="AW132" i="128"/>
  <c r="AW398" i="128"/>
  <c r="AX398" i="128"/>
  <c r="AV158" i="127"/>
  <c r="AW131" i="127"/>
  <c r="AW168" i="127"/>
  <c r="AX18" i="127"/>
  <c r="AV168" i="127"/>
  <c r="AV155" i="127"/>
  <c r="AV162" i="127"/>
  <c r="AW37" i="127"/>
  <c r="AV159" i="127"/>
  <c r="AW67" i="127"/>
  <c r="AW108" i="127"/>
  <c r="AV163" i="127"/>
  <c r="AW74" i="127"/>
  <c r="AV167" i="127"/>
  <c r="AW63" i="127"/>
  <c r="AW9" i="127"/>
  <c r="AW120" i="127"/>
  <c r="AW48" i="127"/>
  <c r="N980" i="6"/>
  <c r="C980" i="6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6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AC626" i="12"/>
  <c r="AC627" i="12"/>
  <c r="AC628" i="12"/>
  <c r="AC629" i="12"/>
  <c r="AC630" i="12"/>
  <c r="AC631" i="12"/>
  <c r="AC632" i="12"/>
  <c r="AC633" i="12"/>
  <c r="AC634" i="12"/>
  <c r="AC635" i="12"/>
  <c r="AC636" i="12"/>
  <c r="AC637" i="12"/>
  <c r="AC638" i="12"/>
  <c r="AC639" i="12"/>
  <c r="AC640" i="12"/>
  <c r="AC641" i="12"/>
  <c r="AC642" i="12"/>
  <c r="AC643" i="12"/>
  <c r="AC644" i="12"/>
  <c r="AC645" i="12"/>
  <c r="AC646" i="12"/>
  <c r="AC647" i="12"/>
  <c r="AC648" i="12"/>
  <c r="AC649" i="12"/>
  <c r="AC650" i="12"/>
  <c r="AC651" i="12"/>
  <c r="AC652" i="12"/>
  <c r="AC653" i="12"/>
  <c r="AC654" i="12"/>
  <c r="AC655" i="12"/>
  <c r="AC656" i="12"/>
  <c r="AC657" i="12"/>
  <c r="AC658" i="12"/>
  <c r="AC659" i="12"/>
  <c r="AC660" i="12"/>
  <c r="AC661" i="12"/>
  <c r="AC662" i="12"/>
  <c r="AC663" i="12"/>
  <c r="AC664" i="12"/>
  <c r="AC665" i="12"/>
  <c r="AC666" i="12"/>
  <c r="AC667" i="12"/>
  <c r="AC668" i="12"/>
  <c r="AC669" i="12"/>
  <c r="AC670" i="12"/>
  <c r="AC671" i="12"/>
  <c r="AC673" i="12"/>
  <c r="AC674" i="12"/>
  <c r="AC675" i="12"/>
  <c r="AC676" i="12"/>
  <c r="AC677" i="12"/>
  <c r="AC678" i="12"/>
  <c r="AC679" i="12"/>
  <c r="AC680" i="12"/>
  <c r="AC681" i="12"/>
  <c r="AC682" i="12"/>
  <c r="AC683" i="12"/>
  <c r="AC684" i="12"/>
  <c r="AC685" i="12"/>
  <c r="AC686" i="12"/>
  <c r="AC687" i="12"/>
  <c r="AC688" i="12"/>
  <c r="AC689" i="12"/>
  <c r="AC690" i="12"/>
  <c r="AC691" i="12"/>
  <c r="AC692" i="12"/>
  <c r="AC693" i="12"/>
  <c r="AC694" i="12"/>
  <c r="AC695" i="12"/>
  <c r="AC696" i="12"/>
  <c r="AC697" i="12"/>
  <c r="AC698" i="12"/>
  <c r="AC699" i="12"/>
  <c r="AC700" i="12"/>
  <c r="AC701" i="12"/>
  <c r="AC702" i="12"/>
  <c r="AC703" i="12"/>
  <c r="AC704" i="12"/>
  <c r="AC705" i="12"/>
  <c r="AC706" i="12"/>
  <c r="AC707" i="12"/>
  <c r="AC708" i="12"/>
  <c r="AC709" i="12"/>
  <c r="AC710" i="12"/>
  <c r="AC711" i="12"/>
  <c r="AC712" i="12"/>
  <c r="AC713" i="12"/>
  <c r="AC376" i="12"/>
  <c r="AC405" i="12"/>
  <c r="AC714" i="12"/>
  <c r="AC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D236" i="12"/>
  <c r="AD237" i="12"/>
  <c r="AD238" i="12"/>
  <c r="AD239" i="12"/>
  <c r="AD240" i="12"/>
  <c r="AD241" i="12"/>
  <c r="AD242" i="12"/>
  <c r="AD243" i="12"/>
  <c r="AD244" i="12"/>
  <c r="AD245" i="12"/>
  <c r="AD246" i="12"/>
  <c r="AD247" i="12"/>
  <c r="AD248" i="12"/>
  <c r="AD249" i="12"/>
  <c r="AD251" i="12"/>
  <c r="AD252" i="12"/>
  <c r="AD253" i="12"/>
  <c r="AD254" i="12"/>
  <c r="AD255" i="12"/>
  <c r="AD256" i="12"/>
  <c r="AD257" i="12"/>
  <c r="AD258" i="12"/>
  <c r="AD259" i="12"/>
  <c r="AD260" i="12"/>
  <c r="AD261" i="12"/>
  <c r="AD262" i="12"/>
  <c r="AD263" i="12"/>
  <c r="AD264" i="12"/>
  <c r="AD265" i="12"/>
  <c r="AD266" i="12"/>
  <c r="AD267" i="12"/>
  <c r="AD268" i="12"/>
  <c r="AD269" i="12"/>
  <c r="AD270" i="12"/>
  <c r="AD271" i="12"/>
  <c r="AD272" i="12"/>
  <c r="AD273" i="12"/>
  <c r="AD274" i="12"/>
  <c r="AD275" i="12"/>
  <c r="AD276" i="12"/>
  <c r="AD277" i="12"/>
  <c r="AD278" i="12"/>
  <c r="AD279" i="12"/>
  <c r="AD280" i="12"/>
  <c r="AD281" i="12"/>
  <c r="AD282" i="12"/>
  <c r="AD283" i="12"/>
  <c r="AD284" i="12"/>
  <c r="AD285" i="12"/>
  <c r="AD286" i="12"/>
  <c r="AD287" i="12"/>
  <c r="AD288" i="12"/>
  <c r="AD289" i="12"/>
  <c r="AD290" i="12"/>
  <c r="AD291" i="12"/>
  <c r="AD292" i="12"/>
  <c r="AD293" i="12"/>
  <c r="AD294" i="12"/>
  <c r="AD295" i="12"/>
  <c r="AD296" i="12"/>
  <c r="AD297" i="12"/>
  <c r="AD299" i="12"/>
  <c r="AD300" i="12"/>
  <c r="AD301" i="12"/>
  <c r="AD302" i="12"/>
  <c r="AD303" i="12"/>
  <c r="AD304" i="12"/>
  <c r="AD305" i="12"/>
  <c r="AD306" i="12"/>
  <c r="AD307" i="12"/>
  <c r="AD308" i="12"/>
  <c r="AD309" i="12"/>
  <c r="AD310" i="12"/>
  <c r="AD311" i="12"/>
  <c r="AD312" i="12"/>
  <c r="AD313" i="12"/>
  <c r="AD314" i="12"/>
  <c r="AD315" i="12"/>
  <c r="AD316" i="12"/>
  <c r="AD317" i="12"/>
  <c r="AD318" i="12"/>
  <c r="AD319" i="12"/>
  <c r="AD320" i="12"/>
  <c r="AD321" i="12"/>
  <c r="AD322" i="12"/>
  <c r="AD323" i="12"/>
  <c r="AD324" i="12"/>
  <c r="AD325" i="12"/>
  <c r="AD326" i="12"/>
  <c r="AD327" i="12"/>
  <c r="AD328" i="12"/>
  <c r="AD329" i="12"/>
  <c r="AD330" i="12"/>
  <c r="AD331" i="12"/>
  <c r="AD332" i="12"/>
  <c r="AD333" i="12"/>
  <c r="AD334" i="12"/>
  <c r="AD335" i="12"/>
  <c r="AD336" i="12"/>
  <c r="AD337" i="12"/>
  <c r="AD338" i="12"/>
  <c r="AD339" i="12"/>
  <c r="AD340" i="12"/>
  <c r="AD341" i="12"/>
  <c r="AD342" i="12"/>
  <c r="AD343" i="12"/>
  <c r="AD344" i="12"/>
  <c r="AD345" i="12"/>
  <c r="AD346" i="12"/>
  <c r="AD347" i="12"/>
  <c r="AD348" i="12"/>
  <c r="AD349" i="12"/>
  <c r="AD350" i="12"/>
  <c r="AD351" i="12"/>
  <c r="AD352" i="12"/>
  <c r="AD353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6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583" i="12"/>
  <c r="AD584" i="12"/>
  <c r="AD585" i="12"/>
  <c r="AD586" i="12"/>
  <c r="AD587" i="12"/>
  <c r="AD588" i="12"/>
  <c r="AD589" i="12"/>
  <c r="AD590" i="12"/>
  <c r="AD591" i="12"/>
  <c r="AD592" i="12"/>
  <c r="AD593" i="12"/>
  <c r="AD595" i="12"/>
  <c r="AD596" i="12"/>
  <c r="AD597" i="12"/>
  <c r="AD598" i="12"/>
  <c r="AD599" i="12"/>
  <c r="AD600" i="12"/>
  <c r="AD601" i="12"/>
  <c r="AD602" i="12"/>
  <c r="AD603" i="12"/>
  <c r="AD604" i="12"/>
  <c r="AD605" i="12"/>
  <c r="AD606" i="12"/>
  <c r="AD607" i="12"/>
  <c r="AD608" i="12"/>
  <c r="AD609" i="12"/>
  <c r="AD610" i="12"/>
  <c r="AD611" i="12"/>
  <c r="AD612" i="12"/>
  <c r="AD613" i="12"/>
  <c r="AD614" i="12"/>
  <c r="AD615" i="12"/>
  <c r="AD616" i="12"/>
  <c r="AD617" i="12"/>
  <c r="AD618" i="12"/>
  <c r="AD619" i="12"/>
  <c r="AD620" i="12"/>
  <c r="AD621" i="12"/>
  <c r="AD622" i="12"/>
  <c r="AD623" i="12"/>
  <c r="AD624" i="12"/>
  <c r="AD625" i="12"/>
  <c r="AD626" i="12"/>
  <c r="AD627" i="12"/>
  <c r="AD628" i="12"/>
  <c r="AD629" i="12"/>
  <c r="AD630" i="12"/>
  <c r="AD631" i="12"/>
  <c r="AD632" i="12"/>
  <c r="AD633" i="12"/>
  <c r="AD634" i="12"/>
  <c r="AD635" i="12"/>
  <c r="AD636" i="12"/>
  <c r="AD637" i="12"/>
  <c r="AD638" i="12"/>
  <c r="AD639" i="12"/>
  <c r="AD640" i="12"/>
  <c r="AD641" i="12"/>
  <c r="AD642" i="12"/>
  <c r="AD643" i="12"/>
  <c r="AD644" i="12"/>
  <c r="AD645" i="12"/>
  <c r="AD646" i="12"/>
  <c r="AD647" i="12"/>
  <c r="AD648" i="12"/>
  <c r="AD649" i="12"/>
  <c r="AD650" i="12"/>
  <c r="AD651" i="12"/>
  <c r="AD652" i="12"/>
  <c r="AD653" i="12"/>
  <c r="AD654" i="12"/>
  <c r="AD655" i="12"/>
  <c r="AD656" i="12"/>
  <c r="AD657" i="12"/>
  <c r="AD658" i="12"/>
  <c r="AD659" i="12"/>
  <c r="AD660" i="12"/>
  <c r="AD661" i="12"/>
  <c r="AD662" i="12"/>
  <c r="AD663" i="12"/>
  <c r="AD664" i="12"/>
  <c r="AD665" i="12"/>
  <c r="AD666" i="12"/>
  <c r="AD667" i="12"/>
  <c r="AD668" i="12"/>
  <c r="AD669" i="12"/>
  <c r="AD670" i="12"/>
  <c r="AD671" i="12"/>
  <c r="AD673" i="12"/>
  <c r="AD674" i="12"/>
  <c r="AD675" i="12"/>
  <c r="AD676" i="12"/>
  <c r="AD677" i="12"/>
  <c r="AD678" i="12"/>
  <c r="AD679" i="12"/>
  <c r="AD680" i="12"/>
  <c r="AD681" i="12"/>
  <c r="AD682" i="12"/>
  <c r="AD683" i="12"/>
  <c r="AD684" i="12"/>
  <c r="AD685" i="12"/>
  <c r="AD686" i="12"/>
  <c r="AD687" i="12"/>
  <c r="AD688" i="12"/>
  <c r="AD689" i="12"/>
  <c r="AD690" i="12"/>
  <c r="AD691" i="12"/>
  <c r="AD692" i="12"/>
  <c r="AD693" i="12"/>
  <c r="AD694" i="12"/>
  <c r="AD695" i="12"/>
  <c r="AD696" i="12"/>
  <c r="AD697" i="12"/>
  <c r="AD698" i="12"/>
  <c r="AD699" i="12"/>
  <c r="AD700" i="12"/>
  <c r="AD701" i="12"/>
  <c r="AD702" i="12"/>
  <c r="AD703" i="12"/>
  <c r="AD704" i="12"/>
  <c r="AD705" i="12"/>
  <c r="AD706" i="12"/>
  <c r="AD707" i="12"/>
  <c r="AD708" i="12"/>
  <c r="AD709" i="12"/>
  <c r="AD710" i="12"/>
  <c r="AD711" i="12"/>
  <c r="AD712" i="12"/>
  <c r="AD713" i="12"/>
  <c r="AD376" i="12"/>
  <c r="AD405" i="12"/>
  <c r="AD714" i="12"/>
  <c r="AD7" i="12"/>
  <c r="AW194" i="129" l="1"/>
  <c r="AX194" i="129"/>
  <c r="AW203" i="129"/>
  <c r="AW190" i="129"/>
  <c r="AW196" i="129"/>
  <c r="AX196" i="129"/>
  <c r="AW198" i="129"/>
  <c r="AX198" i="129"/>
  <c r="AW197" i="129"/>
  <c r="AX197" i="129"/>
  <c r="AW201" i="129"/>
  <c r="AX201" i="129"/>
  <c r="AW394" i="128"/>
  <c r="AW393" i="128"/>
  <c r="AX393" i="128"/>
  <c r="AW400" i="128"/>
  <c r="AW387" i="128"/>
  <c r="AW392" i="128"/>
  <c r="AX392" i="128"/>
  <c r="AW395" i="128"/>
  <c r="AX395" i="128"/>
  <c r="AX132" i="128"/>
  <c r="AW164" i="127"/>
  <c r="AX48" i="127"/>
  <c r="AX164" i="127" s="1"/>
  <c r="AW167" i="127"/>
  <c r="AX63" i="127"/>
  <c r="AX167" i="127" s="1"/>
  <c r="AW160" i="127"/>
  <c r="AX108" i="127"/>
  <c r="AX160" i="127" s="1"/>
  <c r="AW162" i="127"/>
  <c r="AX37" i="127"/>
  <c r="AX162" i="127" s="1"/>
  <c r="AW166" i="127"/>
  <c r="AX120" i="127"/>
  <c r="AX166" i="127" s="1"/>
  <c r="AW159" i="127"/>
  <c r="AX67" i="127"/>
  <c r="AX159" i="127" s="1"/>
  <c r="AX168" i="127"/>
  <c r="AW158" i="127"/>
  <c r="AX131" i="127"/>
  <c r="AX158" i="127" s="1"/>
  <c r="AW165" i="127"/>
  <c r="AX9" i="127"/>
  <c r="AX165" i="127" s="1"/>
  <c r="AW163" i="127"/>
  <c r="AX74" i="127"/>
  <c r="AX163" i="127" s="1"/>
  <c r="AW155" i="127"/>
  <c r="AX203" i="129" l="1"/>
  <c r="AX190" i="129"/>
  <c r="AX400" i="128"/>
  <c r="AX387" i="128"/>
  <c r="AX394" i="128"/>
  <c r="AX155" i="127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6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9" i="4"/>
  <c r="AR8" i="4"/>
  <c r="AR7" i="4"/>
  <c r="S8" i="4" l="1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2" i="4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2" i="4"/>
  <c r="T152" i="4"/>
  <c r="U152" i="4"/>
  <c r="V152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6" i="4"/>
  <c r="T536" i="4"/>
  <c r="U536" i="4"/>
  <c r="V536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V7" i="4"/>
  <c r="U7" i="4"/>
  <c r="T7" i="4"/>
  <c r="S7" i="4"/>
  <c r="AE376" i="12" l="1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Z376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Z405" i="12"/>
  <c r="BF405" i="4"/>
  <c r="BF376" i="4"/>
  <c r="AQ376" i="4"/>
  <c r="AS376" i="4"/>
  <c r="AT376" i="4" s="1"/>
  <c r="AU376" i="4" s="1"/>
  <c r="AV376" i="4" s="1"/>
  <c r="AQ405" i="4"/>
  <c r="AS405" i="4"/>
  <c r="AT405" i="4" s="1"/>
  <c r="AU405" i="4" s="1"/>
  <c r="AV405" i="4" s="1"/>
  <c r="AA376" i="4"/>
  <c r="AA405" i="4"/>
  <c r="R376" i="4"/>
  <c r="R405" i="4"/>
  <c r="X405" i="4"/>
  <c r="M376" i="4"/>
  <c r="J376" i="4" s="1"/>
  <c r="M405" i="4"/>
  <c r="J405" i="4" s="1"/>
  <c r="BB405" i="12" l="1"/>
  <c r="BA405" i="12"/>
  <c r="BA376" i="12"/>
  <c r="BB376" i="12"/>
  <c r="Z376" i="4"/>
  <c r="Z405" i="4"/>
  <c r="AO376" i="4"/>
  <c r="X376" i="4"/>
  <c r="W376" i="4"/>
  <c r="AP405" i="4"/>
  <c r="AP376" i="4"/>
  <c r="AO405" i="4"/>
  <c r="AW405" i="4"/>
  <c r="AX405" i="4" s="1"/>
  <c r="AW376" i="4"/>
  <c r="AX376" i="4" s="1"/>
  <c r="W405" i="4"/>
  <c r="AE70" i="12" l="1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Z321" i="12"/>
  <c r="BA321" i="12" l="1"/>
  <c r="BB321" i="12"/>
  <c r="BA70" i="12"/>
  <c r="BB70" i="12"/>
  <c r="BF321" i="4"/>
  <c r="BF70" i="4"/>
  <c r="AQ70" i="4"/>
  <c r="AS70" i="4"/>
  <c r="AT70" i="4" s="1"/>
  <c r="AU70" i="4" s="1"/>
  <c r="AV70" i="4" s="1"/>
  <c r="AQ321" i="4"/>
  <c r="AS321" i="4"/>
  <c r="AT321" i="4" s="1"/>
  <c r="AU321" i="4" s="1"/>
  <c r="AV321" i="4" s="1"/>
  <c r="AA70" i="4"/>
  <c r="AA321" i="4"/>
  <c r="R70" i="4"/>
  <c r="R321" i="4"/>
  <c r="AO321" i="4"/>
  <c r="M70" i="4"/>
  <c r="J70" i="4" s="1"/>
  <c r="M321" i="4"/>
  <c r="Z321" i="4" s="1"/>
  <c r="W321" i="4" l="1"/>
  <c r="W70" i="4"/>
  <c r="J321" i="4"/>
  <c r="Z70" i="4"/>
  <c r="X321" i="4"/>
  <c r="AP321" i="4"/>
  <c r="AP70" i="4"/>
  <c r="AO70" i="4"/>
  <c r="AW321" i="4"/>
  <c r="AX321" i="4" s="1"/>
  <c r="AW70" i="4"/>
  <c r="AX70" i="4" s="1"/>
  <c r="X70" i="4"/>
  <c r="AO673" i="4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U673" i="12"/>
  <c r="AV673" i="12"/>
  <c r="AW673" i="12"/>
  <c r="AX673" i="12"/>
  <c r="AY673" i="12"/>
  <c r="AZ673" i="12"/>
  <c r="BF673" i="4"/>
  <c r="AQ673" i="4"/>
  <c r="AS673" i="4"/>
  <c r="AT673" i="4" s="1"/>
  <c r="AU673" i="4" s="1"/>
  <c r="AV673" i="4" s="1"/>
  <c r="AA673" i="4"/>
  <c r="R673" i="4"/>
  <c r="M673" i="4"/>
  <c r="J673" i="4" s="1"/>
  <c r="BB673" i="12" l="1"/>
  <c r="BA673" i="12"/>
  <c r="Z673" i="4"/>
  <c r="AP673" i="4"/>
  <c r="X673" i="4"/>
  <c r="W673" i="4"/>
  <c r="AW673" i="4"/>
  <c r="AX673" i="4" s="1"/>
  <c r="AE566" i="12" l="1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U566" i="12"/>
  <c r="AV566" i="12"/>
  <c r="AW566" i="12"/>
  <c r="AX566" i="12"/>
  <c r="AY566" i="12"/>
  <c r="AZ566" i="12"/>
  <c r="BF566" i="4"/>
  <c r="AQ566" i="4"/>
  <c r="AS566" i="4"/>
  <c r="AT566" i="4" s="1"/>
  <c r="AU566" i="4" s="1"/>
  <c r="AV566" i="4" s="1"/>
  <c r="AA566" i="4"/>
  <c r="R566" i="4"/>
  <c r="M566" i="4"/>
  <c r="J566" i="4" s="1"/>
  <c r="BB566" i="12" l="1"/>
  <c r="BA566" i="12"/>
  <c r="Z566" i="4"/>
  <c r="AO566" i="4"/>
  <c r="X566" i="4"/>
  <c r="W566" i="4"/>
  <c r="AP566" i="4"/>
  <c r="AW566" i="4"/>
  <c r="AX566" i="4" s="1"/>
  <c r="E716" i="4" l="1"/>
  <c r="E717" i="4"/>
  <c r="C186" i="7" s="1"/>
  <c r="E718" i="4"/>
  <c r="I186" i="7" s="1"/>
  <c r="E719" i="4"/>
  <c r="O186" i="7" s="1"/>
  <c r="AE562" i="12" l="1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U562" i="12"/>
  <c r="AV562" i="12"/>
  <c r="AW562" i="12"/>
  <c r="AX562" i="12"/>
  <c r="AY562" i="12"/>
  <c r="AZ562" i="12"/>
  <c r="BF562" i="4"/>
  <c r="AQ562" i="4"/>
  <c r="AS562" i="4"/>
  <c r="AT562" i="4" s="1"/>
  <c r="AU562" i="4" s="1"/>
  <c r="AV562" i="4" s="1"/>
  <c r="AA562" i="4"/>
  <c r="R562" i="4"/>
  <c r="AP562" i="4"/>
  <c r="M562" i="4"/>
  <c r="J562" i="4" s="1"/>
  <c r="BA562" i="12" l="1"/>
  <c r="BB562" i="12"/>
  <c r="Z562" i="4"/>
  <c r="X562" i="4"/>
  <c r="W562" i="4"/>
  <c r="AO562" i="4"/>
  <c r="AW562" i="4"/>
  <c r="AX562" i="4" s="1"/>
  <c r="AE287" i="12" l="1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Z287" i="12"/>
  <c r="BF287" i="4"/>
  <c r="AQ287" i="4"/>
  <c r="AS287" i="4"/>
  <c r="AT287" i="4" s="1"/>
  <c r="AU287" i="4" s="1"/>
  <c r="AV287" i="4" s="1"/>
  <c r="AA287" i="4"/>
  <c r="R287" i="4"/>
  <c r="M287" i="4"/>
  <c r="J287" i="4" s="1"/>
  <c r="BA287" i="12" l="1"/>
  <c r="BB287" i="12"/>
  <c r="AO287" i="4"/>
  <c r="Z287" i="4"/>
  <c r="W287" i="4"/>
  <c r="X287" i="4"/>
  <c r="AP287" i="4"/>
  <c r="AW287" i="4"/>
  <c r="AX287" i="4" s="1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Z293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F208" i="4"/>
  <c r="BF293" i="4"/>
  <c r="AQ293" i="4"/>
  <c r="AS293" i="4"/>
  <c r="AT293" i="4" s="1"/>
  <c r="AU293" i="4" s="1"/>
  <c r="AV293" i="4" s="1"/>
  <c r="AQ208" i="4"/>
  <c r="AS208" i="4"/>
  <c r="AT208" i="4" s="1"/>
  <c r="AU208" i="4" s="1"/>
  <c r="AV208" i="4" s="1"/>
  <c r="AA293" i="4"/>
  <c r="AA208" i="4"/>
  <c r="R293" i="4"/>
  <c r="R208" i="4"/>
  <c r="M293" i="4"/>
  <c r="J293" i="4" s="1"/>
  <c r="M208" i="4"/>
  <c r="J208" i="4" s="1"/>
  <c r="BB208" i="12" l="1"/>
  <c r="BA208" i="12"/>
  <c r="BA293" i="12"/>
  <c r="BB293" i="12"/>
  <c r="AO293" i="4"/>
  <c r="Z293" i="4"/>
  <c r="Z208" i="4"/>
  <c r="W208" i="4"/>
  <c r="X293" i="4"/>
  <c r="W293" i="4"/>
  <c r="AP208" i="4"/>
  <c r="AP293" i="4"/>
  <c r="AO208" i="4"/>
  <c r="AW208" i="4"/>
  <c r="AX208" i="4" s="1"/>
  <c r="AW293" i="4"/>
  <c r="AX293" i="4" s="1"/>
  <c r="X208" i="4"/>
  <c r="AE104" i="12" l="1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Z485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Z438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Z363" i="12"/>
  <c r="BF363" i="4"/>
  <c r="BF42" i="4"/>
  <c r="BF438" i="4"/>
  <c r="BF485" i="4"/>
  <c r="BF230" i="4"/>
  <c r="BF104" i="4"/>
  <c r="AQ104" i="4"/>
  <c r="AS104" i="4"/>
  <c r="AT104" i="4" s="1"/>
  <c r="AU104" i="4" s="1"/>
  <c r="AV104" i="4" s="1"/>
  <c r="AQ230" i="4"/>
  <c r="AS230" i="4"/>
  <c r="AT230" i="4" s="1"/>
  <c r="AU230" i="4" s="1"/>
  <c r="AV230" i="4" s="1"/>
  <c r="AQ485" i="4"/>
  <c r="AS485" i="4"/>
  <c r="AT485" i="4" s="1"/>
  <c r="AU485" i="4" s="1"/>
  <c r="AV485" i="4" s="1"/>
  <c r="AQ438" i="4"/>
  <c r="AS438" i="4"/>
  <c r="AT438" i="4" s="1"/>
  <c r="AU438" i="4" s="1"/>
  <c r="AV438" i="4" s="1"/>
  <c r="AQ42" i="4"/>
  <c r="AS42" i="4"/>
  <c r="AT42" i="4" s="1"/>
  <c r="AU42" i="4" s="1"/>
  <c r="AV42" i="4" s="1"/>
  <c r="AQ363" i="4"/>
  <c r="AS363" i="4"/>
  <c r="AT363" i="4" s="1"/>
  <c r="AU363" i="4" s="1"/>
  <c r="AV363" i="4" s="1"/>
  <c r="AA104" i="4"/>
  <c r="AA230" i="4"/>
  <c r="AA485" i="4"/>
  <c r="AA438" i="4"/>
  <c r="AA42" i="4"/>
  <c r="AA363" i="4"/>
  <c r="R104" i="4"/>
  <c r="R230" i="4"/>
  <c r="R485" i="4"/>
  <c r="X485" i="4"/>
  <c r="R438" i="4"/>
  <c r="R42" i="4"/>
  <c r="R363" i="4"/>
  <c r="M104" i="4"/>
  <c r="Z104" i="4" s="1"/>
  <c r="M230" i="4"/>
  <c r="J230" i="4" s="1"/>
  <c r="M485" i="4"/>
  <c r="J485" i="4" s="1"/>
  <c r="M438" i="4"/>
  <c r="Z438" i="4" s="1"/>
  <c r="M42" i="4"/>
  <c r="Z42" i="4" s="1"/>
  <c r="M363" i="4"/>
  <c r="J363" i="4" s="1"/>
  <c r="BB363" i="12" l="1"/>
  <c r="BA363" i="12"/>
  <c r="BB438" i="12"/>
  <c r="BA438" i="12"/>
  <c r="BB230" i="12"/>
  <c r="BA230" i="12"/>
  <c r="BB42" i="12"/>
  <c r="BA42" i="12"/>
  <c r="BA485" i="12"/>
  <c r="BB485" i="12"/>
  <c r="BB104" i="12"/>
  <c r="BA104" i="12"/>
  <c r="J42" i="4"/>
  <c r="AP42" i="4" s="1"/>
  <c r="J438" i="4"/>
  <c r="AP438" i="4" s="1"/>
  <c r="W438" i="4"/>
  <c r="J104" i="4"/>
  <c r="AO104" i="4" s="1"/>
  <c r="Z485" i="4"/>
  <c r="Z363" i="4"/>
  <c r="Z230" i="4"/>
  <c r="X438" i="4"/>
  <c r="W363" i="4"/>
  <c r="X42" i="4"/>
  <c r="W230" i="4"/>
  <c r="X104" i="4"/>
  <c r="W42" i="4"/>
  <c r="W104" i="4"/>
  <c r="AP363" i="4"/>
  <c r="AP485" i="4"/>
  <c r="AP230" i="4"/>
  <c r="AO363" i="4"/>
  <c r="AO485" i="4"/>
  <c r="AO230" i="4"/>
  <c r="AW363" i="4"/>
  <c r="AX363" i="4" s="1"/>
  <c r="AW438" i="4"/>
  <c r="AX438" i="4" s="1"/>
  <c r="AW230" i="4"/>
  <c r="AX230" i="4" s="1"/>
  <c r="AW42" i="4"/>
  <c r="AX42" i="4" s="1"/>
  <c r="AW485" i="4"/>
  <c r="AX485" i="4" s="1"/>
  <c r="AW104" i="4"/>
  <c r="AX104" i="4" s="1"/>
  <c r="W485" i="4"/>
  <c r="X230" i="4"/>
  <c r="X363" i="4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Z406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U564" i="12"/>
  <c r="AV564" i="12"/>
  <c r="AW564" i="12"/>
  <c r="AX564" i="12"/>
  <c r="AY564" i="12"/>
  <c r="AZ564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U620" i="12"/>
  <c r="AV620" i="12"/>
  <c r="AW620" i="12"/>
  <c r="AX620" i="12"/>
  <c r="AY620" i="12"/>
  <c r="AZ620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U653" i="12"/>
  <c r="AV653" i="12"/>
  <c r="AW653" i="12"/>
  <c r="AX653" i="12"/>
  <c r="AY653" i="12"/>
  <c r="AZ653" i="12"/>
  <c r="R653" i="4"/>
  <c r="M653" i="4"/>
  <c r="J653" i="4" s="1"/>
  <c r="AA653" i="4"/>
  <c r="AQ653" i="4"/>
  <c r="AS653" i="4"/>
  <c r="AT653" i="4" s="1"/>
  <c r="AU653" i="4" s="1"/>
  <c r="AV653" i="4" s="1"/>
  <c r="BF653" i="4"/>
  <c r="BB97" i="12" l="1"/>
  <c r="BA97" i="12"/>
  <c r="BA94" i="12"/>
  <c r="BB94" i="12"/>
  <c r="BB564" i="12"/>
  <c r="BA564" i="12"/>
  <c r="BA228" i="12"/>
  <c r="BB228" i="12"/>
  <c r="BA653" i="12"/>
  <c r="BB653" i="12"/>
  <c r="BB142" i="12"/>
  <c r="BA142" i="12"/>
  <c r="BA620" i="12"/>
  <c r="BB620" i="12"/>
  <c r="BA406" i="12"/>
  <c r="BB406" i="12"/>
  <c r="BA283" i="12"/>
  <c r="BB283" i="12"/>
  <c r="AO438" i="4"/>
  <c r="AO42" i="4"/>
  <c r="AP104" i="4"/>
  <c r="Z653" i="4"/>
  <c r="W653" i="4"/>
  <c r="AP653" i="4"/>
  <c r="X653" i="4"/>
  <c r="AO653" i="4"/>
  <c r="AW653" i="4"/>
  <c r="AX653" i="4" s="1"/>
  <c r="BF97" i="4" l="1"/>
  <c r="BF142" i="4"/>
  <c r="BF94" i="4"/>
  <c r="BF620" i="4"/>
  <c r="BF564" i="4"/>
  <c r="BF406" i="4"/>
  <c r="BF228" i="4"/>
  <c r="BF283" i="4"/>
  <c r="AQ283" i="4"/>
  <c r="AS283" i="4"/>
  <c r="AT283" i="4" s="1"/>
  <c r="AU283" i="4" s="1"/>
  <c r="AV283" i="4" s="1"/>
  <c r="AQ228" i="4"/>
  <c r="AS228" i="4"/>
  <c r="AT228" i="4" s="1"/>
  <c r="AU228" i="4" s="1"/>
  <c r="AV228" i="4" s="1"/>
  <c r="AQ406" i="4"/>
  <c r="AS406" i="4"/>
  <c r="AT406" i="4" s="1"/>
  <c r="AU406" i="4" s="1"/>
  <c r="AV406" i="4" s="1"/>
  <c r="AQ564" i="4"/>
  <c r="AS564" i="4"/>
  <c r="AT564" i="4" s="1"/>
  <c r="AU564" i="4" s="1"/>
  <c r="AV564" i="4" s="1"/>
  <c r="AQ620" i="4"/>
  <c r="AS620" i="4"/>
  <c r="AT620" i="4" s="1"/>
  <c r="AU620" i="4" s="1"/>
  <c r="AV620" i="4" s="1"/>
  <c r="AQ94" i="4"/>
  <c r="AS94" i="4"/>
  <c r="AT94" i="4" s="1"/>
  <c r="AU94" i="4" s="1"/>
  <c r="AV94" i="4" s="1"/>
  <c r="AQ142" i="4"/>
  <c r="AS142" i="4"/>
  <c r="AT142" i="4" s="1"/>
  <c r="AU142" i="4" s="1"/>
  <c r="AV142" i="4" s="1"/>
  <c r="AQ97" i="4"/>
  <c r="AS97" i="4"/>
  <c r="AT97" i="4" s="1"/>
  <c r="AU97" i="4" s="1"/>
  <c r="AV97" i="4" s="1"/>
  <c r="AA283" i="4"/>
  <c r="AA228" i="4"/>
  <c r="AA406" i="4"/>
  <c r="AA564" i="4"/>
  <c r="AA620" i="4"/>
  <c r="AA94" i="4"/>
  <c r="AA142" i="4"/>
  <c r="AA97" i="4"/>
  <c r="AO406" i="4"/>
  <c r="R283" i="4"/>
  <c r="R228" i="4"/>
  <c r="R406" i="4"/>
  <c r="R564" i="4"/>
  <c r="R620" i="4"/>
  <c r="R94" i="4"/>
  <c r="R142" i="4"/>
  <c r="R97" i="4"/>
  <c r="M283" i="4"/>
  <c r="J283" i="4" s="1"/>
  <c r="M228" i="4"/>
  <c r="J228" i="4" s="1"/>
  <c r="M406" i="4"/>
  <c r="J406" i="4" s="1"/>
  <c r="M564" i="4"/>
  <c r="J564" i="4" s="1"/>
  <c r="M620" i="4"/>
  <c r="J620" i="4" s="1"/>
  <c r="M94" i="4"/>
  <c r="J94" i="4" s="1"/>
  <c r="M142" i="4"/>
  <c r="Z142" i="4" s="1"/>
  <c r="M97" i="4"/>
  <c r="J97" i="4" s="1"/>
  <c r="AO283" i="4" l="1"/>
  <c r="J142" i="4"/>
  <c r="AO142" i="4" s="1"/>
  <c r="AO620" i="4"/>
  <c r="Z97" i="4"/>
  <c r="Z94" i="4"/>
  <c r="Z564" i="4"/>
  <c r="Z228" i="4"/>
  <c r="Z620" i="4"/>
  <c r="Z406" i="4"/>
  <c r="Z283" i="4"/>
  <c r="W564" i="4"/>
  <c r="W620" i="4"/>
  <c r="W97" i="4"/>
  <c r="X283" i="4"/>
  <c r="W283" i="4"/>
  <c r="X620" i="4"/>
  <c r="W94" i="4"/>
  <c r="W228" i="4"/>
  <c r="X142" i="4"/>
  <c r="X406" i="4"/>
  <c r="AP97" i="4"/>
  <c r="AP94" i="4"/>
  <c r="AP620" i="4"/>
  <c r="AP564" i="4"/>
  <c r="AP406" i="4"/>
  <c r="AP228" i="4"/>
  <c r="AP283" i="4"/>
  <c r="W142" i="4"/>
  <c r="W406" i="4"/>
  <c r="AO97" i="4"/>
  <c r="AO94" i="4"/>
  <c r="AO564" i="4"/>
  <c r="AO228" i="4"/>
  <c r="AW97" i="4"/>
  <c r="AX97" i="4" s="1"/>
  <c r="AW94" i="4"/>
  <c r="AX94" i="4" s="1"/>
  <c r="AW564" i="4"/>
  <c r="AX564" i="4" s="1"/>
  <c r="AW228" i="4"/>
  <c r="AX228" i="4" s="1"/>
  <c r="AW142" i="4"/>
  <c r="AX142" i="4" s="1"/>
  <c r="AW620" i="4"/>
  <c r="AX620" i="4" s="1"/>
  <c r="AW406" i="4"/>
  <c r="AX406" i="4" s="1"/>
  <c r="AW283" i="4"/>
  <c r="AX283" i="4" s="1"/>
  <c r="X97" i="4"/>
  <c r="X94" i="4"/>
  <c r="X564" i="4"/>
  <c r="X228" i="4"/>
  <c r="AP142" i="4" l="1"/>
  <c r="AE630" i="12" l="1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U630" i="12"/>
  <c r="AV630" i="12"/>
  <c r="AW630" i="12"/>
  <c r="AX630" i="12"/>
  <c r="AY630" i="12"/>
  <c r="AZ630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Z481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Z39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U712" i="12"/>
  <c r="AV712" i="12"/>
  <c r="AW712" i="12"/>
  <c r="AX712" i="12"/>
  <c r="AY712" i="12"/>
  <c r="AZ71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U682" i="12"/>
  <c r="AV682" i="12"/>
  <c r="AW682" i="12"/>
  <c r="AX682" i="12"/>
  <c r="AY682" i="12"/>
  <c r="AZ682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U691" i="12"/>
  <c r="AV691" i="12"/>
  <c r="AW691" i="12"/>
  <c r="AX691" i="12"/>
  <c r="AY691" i="12"/>
  <c r="AZ691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Z436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Z360" i="12"/>
  <c r="BF481" i="4"/>
  <c r="BF225" i="4"/>
  <c r="BF392" i="4"/>
  <c r="BF712" i="4"/>
  <c r="BF682" i="4"/>
  <c r="BF691" i="4"/>
  <c r="BF220" i="4"/>
  <c r="BF436" i="4"/>
  <c r="BF229" i="4"/>
  <c r="BF360" i="4"/>
  <c r="BF630" i="4"/>
  <c r="AQ630" i="4"/>
  <c r="AS630" i="4"/>
  <c r="AT630" i="4" s="1"/>
  <c r="AU630" i="4" s="1"/>
  <c r="AV630" i="4" s="1"/>
  <c r="AQ481" i="4"/>
  <c r="AS481" i="4"/>
  <c r="AT481" i="4" s="1"/>
  <c r="AU481" i="4" s="1"/>
  <c r="AV481" i="4" s="1"/>
  <c r="AQ225" i="4"/>
  <c r="AS225" i="4"/>
  <c r="AT225" i="4" s="1"/>
  <c r="AU225" i="4" s="1"/>
  <c r="AV225" i="4" s="1"/>
  <c r="AQ392" i="4"/>
  <c r="AS392" i="4"/>
  <c r="AT392" i="4" s="1"/>
  <c r="AU392" i="4" s="1"/>
  <c r="AV392" i="4" s="1"/>
  <c r="AQ712" i="4"/>
  <c r="AS712" i="4"/>
  <c r="AT712" i="4" s="1"/>
  <c r="AU712" i="4" s="1"/>
  <c r="AV712" i="4" s="1"/>
  <c r="AQ682" i="4"/>
  <c r="AS682" i="4"/>
  <c r="AT682" i="4" s="1"/>
  <c r="AU682" i="4" s="1"/>
  <c r="AV682" i="4" s="1"/>
  <c r="AQ691" i="4"/>
  <c r="AS691" i="4"/>
  <c r="AT691" i="4" s="1"/>
  <c r="AU691" i="4" s="1"/>
  <c r="AV691" i="4" s="1"/>
  <c r="AQ220" i="4"/>
  <c r="AS220" i="4"/>
  <c r="AT220" i="4" s="1"/>
  <c r="AU220" i="4" s="1"/>
  <c r="AV220" i="4" s="1"/>
  <c r="AQ436" i="4"/>
  <c r="AS436" i="4"/>
  <c r="AT436" i="4" s="1"/>
  <c r="AU436" i="4" s="1"/>
  <c r="AV436" i="4" s="1"/>
  <c r="AQ229" i="4"/>
  <c r="AS229" i="4"/>
  <c r="AT229" i="4" s="1"/>
  <c r="AU229" i="4" s="1"/>
  <c r="AV229" i="4" s="1"/>
  <c r="AQ360" i="4"/>
  <c r="AS360" i="4"/>
  <c r="AT360" i="4" s="1"/>
  <c r="AU360" i="4" s="1"/>
  <c r="AV360" i="4" s="1"/>
  <c r="AA630" i="4"/>
  <c r="AA481" i="4"/>
  <c r="AA225" i="4"/>
  <c r="AA392" i="4"/>
  <c r="AA712" i="4"/>
  <c r="AA682" i="4"/>
  <c r="AA691" i="4"/>
  <c r="AA220" i="4"/>
  <c r="AA436" i="4"/>
  <c r="AA229" i="4"/>
  <c r="AA360" i="4"/>
  <c r="R630" i="4"/>
  <c r="R481" i="4"/>
  <c r="X481" i="4"/>
  <c r="R225" i="4"/>
  <c r="AO225" i="4"/>
  <c r="R392" i="4"/>
  <c r="AO392" i="4"/>
  <c r="R712" i="4"/>
  <c r="X712" i="4"/>
  <c r="R682" i="4"/>
  <c r="X682" i="4"/>
  <c r="R691" i="4"/>
  <c r="R220" i="4"/>
  <c r="X220" i="4"/>
  <c r="R436" i="4"/>
  <c r="X436" i="4"/>
  <c r="R229" i="4"/>
  <c r="R360" i="4"/>
  <c r="M630" i="4"/>
  <c r="J630" i="4" s="1"/>
  <c r="M481" i="4"/>
  <c r="J481" i="4" s="1"/>
  <c r="M225" i="4"/>
  <c r="J225" i="4" s="1"/>
  <c r="M392" i="4"/>
  <c r="J392" i="4" s="1"/>
  <c r="M712" i="4"/>
  <c r="J712" i="4" s="1"/>
  <c r="M682" i="4"/>
  <c r="J682" i="4" s="1"/>
  <c r="M691" i="4"/>
  <c r="J691" i="4" s="1"/>
  <c r="M220" i="4"/>
  <c r="J220" i="4" s="1"/>
  <c r="M436" i="4"/>
  <c r="J436" i="4" s="1"/>
  <c r="M229" i="4"/>
  <c r="J229" i="4" s="1"/>
  <c r="M360" i="4"/>
  <c r="J360" i="4" s="1"/>
  <c r="BA360" i="12" l="1"/>
  <c r="BB360" i="12"/>
  <c r="BA229" i="12"/>
  <c r="BB229" i="12"/>
  <c r="BA220" i="12"/>
  <c r="BB220" i="12"/>
  <c r="BA682" i="12"/>
  <c r="BB682" i="12"/>
  <c r="BA392" i="12"/>
  <c r="BB392" i="12"/>
  <c r="BB481" i="12"/>
  <c r="BA481" i="12"/>
  <c r="BB436" i="12"/>
  <c r="BA436" i="12"/>
  <c r="BB691" i="12"/>
  <c r="BA691" i="12"/>
  <c r="BA712" i="12"/>
  <c r="BB712" i="12"/>
  <c r="BB225" i="12"/>
  <c r="BA225" i="12"/>
  <c r="BB630" i="12"/>
  <c r="BA630" i="12"/>
  <c r="Z392" i="4"/>
  <c r="Z360" i="4"/>
  <c r="Z225" i="4"/>
  <c r="Z630" i="4"/>
  <c r="Z229" i="4"/>
  <c r="Z220" i="4"/>
  <c r="Z691" i="4"/>
  <c r="Z712" i="4"/>
  <c r="Z436" i="4"/>
  <c r="Z682" i="4"/>
  <c r="Z481" i="4"/>
  <c r="AO229" i="4"/>
  <c r="AO691" i="4"/>
  <c r="AO630" i="4"/>
  <c r="X225" i="4"/>
  <c r="X691" i="4"/>
  <c r="W360" i="4"/>
  <c r="W220" i="4"/>
  <c r="W691" i="4"/>
  <c r="W712" i="4"/>
  <c r="X392" i="4"/>
  <c r="W225" i="4"/>
  <c r="X630" i="4"/>
  <c r="AO360" i="4"/>
  <c r="W392" i="4"/>
  <c r="W630" i="4"/>
  <c r="AP436" i="4"/>
  <c r="AP220" i="4"/>
  <c r="AP691" i="4"/>
  <c r="AP682" i="4"/>
  <c r="AP712" i="4"/>
  <c r="AP392" i="4"/>
  <c r="AP225" i="4"/>
  <c r="AP481" i="4"/>
  <c r="AP630" i="4"/>
  <c r="AO436" i="4"/>
  <c r="AO220" i="4"/>
  <c r="AO682" i="4"/>
  <c r="AO712" i="4"/>
  <c r="AO481" i="4"/>
  <c r="AP360" i="4"/>
  <c r="X229" i="4"/>
  <c r="AP229" i="4"/>
  <c r="W229" i="4"/>
  <c r="AW229" i="4"/>
  <c r="AX229" i="4" s="1"/>
  <c r="AW220" i="4"/>
  <c r="AX220" i="4" s="1"/>
  <c r="AW691" i="4"/>
  <c r="AX691" i="4" s="1"/>
  <c r="AW712" i="4"/>
  <c r="AX712" i="4" s="1"/>
  <c r="AW225" i="4"/>
  <c r="AX225" i="4" s="1"/>
  <c r="AW360" i="4"/>
  <c r="AX360" i="4" s="1"/>
  <c r="AW436" i="4"/>
  <c r="AX436" i="4" s="1"/>
  <c r="AW682" i="4"/>
  <c r="AX682" i="4" s="1"/>
  <c r="AW392" i="4"/>
  <c r="AX392" i="4" s="1"/>
  <c r="AW481" i="4"/>
  <c r="AX481" i="4" s="1"/>
  <c r="AW630" i="4"/>
  <c r="AX630" i="4" s="1"/>
  <c r="W436" i="4"/>
  <c r="W682" i="4"/>
  <c r="W481" i="4"/>
  <c r="X360" i="4"/>
  <c r="AQ532" i="4"/>
  <c r="AS532" i="4"/>
  <c r="AT532" i="4" s="1"/>
  <c r="AU532" i="4" s="1"/>
  <c r="AV532" i="4" s="1"/>
  <c r="AQ206" i="4"/>
  <c r="AS206" i="4"/>
  <c r="AT206" i="4" s="1"/>
  <c r="AU206" i="4" s="1"/>
  <c r="AV206" i="4" s="1"/>
  <c r="AQ349" i="4"/>
  <c r="AS349" i="4"/>
  <c r="AT349" i="4" s="1"/>
  <c r="AU349" i="4" s="1"/>
  <c r="AV349" i="4" s="1"/>
  <c r="AQ589" i="4"/>
  <c r="AS589" i="4"/>
  <c r="AT589" i="4" s="1"/>
  <c r="AU589" i="4" s="1"/>
  <c r="AV589" i="4" s="1"/>
  <c r="AQ241" i="4"/>
  <c r="AS241" i="4"/>
  <c r="AT241" i="4" s="1"/>
  <c r="AU241" i="4" s="1"/>
  <c r="AV241" i="4" s="1"/>
  <c r="BF241" i="4"/>
  <c r="BF589" i="4"/>
  <c r="BF349" i="4"/>
  <c r="BF206" i="4"/>
  <c r="BF532" i="4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U532" i="12"/>
  <c r="AV532" i="12"/>
  <c r="AW532" i="12"/>
  <c r="AX532" i="12"/>
  <c r="AY532" i="12"/>
  <c r="AZ532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Z34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U589" i="12"/>
  <c r="AV589" i="12"/>
  <c r="AW589" i="12"/>
  <c r="AX589" i="12"/>
  <c r="AY589" i="12"/>
  <c r="AZ589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AA532" i="4"/>
  <c r="AA206" i="4"/>
  <c r="AA349" i="4"/>
  <c r="AA589" i="4"/>
  <c r="AA241" i="4"/>
  <c r="M532" i="4"/>
  <c r="J532" i="4" s="1"/>
  <c r="M206" i="4"/>
  <c r="J206" i="4" s="1"/>
  <c r="M349" i="4"/>
  <c r="J349" i="4" s="1"/>
  <c r="M589" i="4"/>
  <c r="J589" i="4" s="1"/>
  <c r="M241" i="4"/>
  <c r="J241" i="4" s="1"/>
  <c r="R532" i="4"/>
  <c r="R206" i="4"/>
  <c r="R349" i="4"/>
  <c r="R589" i="4"/>
  <c r="R241" i="4"/>
  <c r="AO349" i="4" l="1"/>
  <c r="BB589" i="12"/>
  <c r="BA589" i="12"/>
  <c r="BB241" i="12"/>
  <c r="BA241" i="12"/>
  <c r="BB532" i="12"/>
  <c r="BA532" i="12"/>
  <c r="BB206" i="12"/>
  <c r="BA206" i="12"/>
  <c r="BA349" i="12"/>
  <c r="BB349" i="12"/>
  <c r="AO589" i="4"/>
  <c r="Z206" i="4"/>
  <c r="Z589" i="4"/>
  <c r="Z241" i="4"/>
  <c r="Z532" i="4"/>
  <c r="Z349" i="4"/>
  <c r="AO241" i="4"/>
  <c r="AO206" i="4"/>
  <c r="AO532" i="4"/>
  <c r="AP241" i="4"/>
  <c r="AP589" i="4"/>
  <c r="AP349" i="4"/>
  <c r="AP206" i="4"/>
  <c r="AP532" i="4"/>
  <c r="AW589" i="4"/>
  <c r="AX589" i="4" s="1"/>
  <c r="AW206" i="4"/>
  <c r="AX206" i="4" s="1"/>
  <c r="AW241" i="4"/>
  <c r="AX241" i="4" s="1"/>
  <c r="AW349" i="4"/>
  <c r="AX349" i="4" s="1"/>
  <c r="AW532" i="4"/>
  <c r="AX532" i="4" s="1"/>
  <c r="W241" i="4"/>
  <c r="W349" i="4"/>
  <c r="W532" i="4"/>
  <c r="X532" i="4"/>
  <c r="X349" i="4"/>
  <c r="W589" i="4"/>
  <c r="W206" i="4"/>
  <c r="X241" i="4"/>
  <c r="X589" i="4"/>
  <c r="X206" i="4"/>
  <c r="AE8" i="12" l="1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3" i="12"/>
  <c r="AE44" i="12"/>
  <c r="AE45" i="12"/>
  <c r="AE46" i="12"/>
  <c r="AE47" i="12"/>
  <c r="AE202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5" i="12"/>
  <c r="AE96" i="12"/>
  <c r="AE98" i="12"/>
  <c r="AE99" i="12"/>
  <c r="AE100" i="12"/>
  <c r="AE101" i="12"/>
  <c r="AE102" i="12"/>
  <c r="AE103" i="12"/>
  <c r="AE105" i="12"/>
  <c r="AE106" i="12"/>
  <c r="AE107" i="12"/>
  <c r="AE108" i="12"/>
  <c r="AE111" i="12"/>
  <c r="AE109" i="12"/>
  <c r="AE110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3" i="12"/>
  <c r="AE204" i="12"/>
  <c r="AE205" i="12"/>
  <c r="AE207" i="12"/>
  <c r="AE209" i="12"/>
  <c r="AE210" i="12"/>
  <c r="AE211" i="12"/>
  <c r="AE213" i="12"/>
  <c r="AE214" i="12"/>
  <c r="AE215" i="12"/>
  <c r="AE216" i="12"/>
  <c r="AE217" i="12"/>
  <c r="AE218" i="12"/>
  <c r="AE219" i="12"/>
  <c r="AE221" i="12"/>
  <c r="AE222" i="12"/>
  <c r="AE223" i="12"/>
  <c r="AE224" i="12"/>
  <c r="AE226" i="12"/>
  <c r="AE227" i="12"/>
  <c r="AE231" i="12"/>
  <c r="AE232" i="12"/>
  <c r="AE233" i="12"/>
  <c r="AE234" i="12"/>
  <c r="AE235" i="12"/>
  <c r="AE236" i="12"/>
  <c r="AE237" i="12"/>
  <c r="AE238" i="12"/>
  <c r="AE239" i="12"/>
  <c r="AE240" i="12"/>
  <c r="AE242" i="12"/>
  <c r="AE243" i="12"/>
  <c r="AE244" i="12"/>
  <c r="AE245" i="12"/>
  <c r="AE246" i="12"/>
  <c r="AE247" i="12"/>
  <c r="AE248" i="12"/>
  <c r="AE249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4" i="12"/>
  <c r="AE285" i="12"/>
  <c r="AE286" i="12"/>
  <c r="AE288" i="12"/>
  <c r="AE289" i="12"/>
  <c r="AE290" i="12"/>
  <c r="AE291" i="12"/>
  <c r="AE292" i="12"/>
  <c r="AE294" i="12"/>
  <c r="AE295" i="12"/>
  <c r="AE296" i="12"/>
  <c r="AE297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50" i="12"/>
  <c r="AE351" i="12"/>
  <c r="AE352" i="12"/>
  <c r="AE353" i="12"/>
  <c r="AE354" i="12"/>
  <c r="AE355" i="12"/>
  <c r="AE689" i="12"/>
  <c r="AE356" i="12"/>
  <c r="AE357" i="12"/>
  <c r="AE358" i="12"/>
  <c r="AE359" i="12"/>
  <c r="AE361" i="12"/>
  <c r="AE362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3" i="12"/>
  <c r="AE434" i="12"/>
  <c r="AE435" i="12"/>
  <c r="AE437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3" i="12"/>
  <c r="AE474" i="12"/>
  <c r="AE475" i="12"/>
  <c r="AE476" i="12"/>
  <c r="AE477" i="12"/>
  <c r="AE478" i="12"/>
  <c r="AE479" i="12"/>
  <c r="AE480" i="12"/>
  <c r="AE482" i="12"/>
  <c r="AE483" i="12"/>
  <c r="AE484" i="12"/>
  <c r="AE486" i="12"/>
  <c r="AE488" i="12"/>
  <c r="AE489" i="12"/>
  <c r="AE490" i="12"/>
  <c r="AE491" i="12"/>
  <c r="AE492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6" i="12"/>
  <c r="AE517" i="12"/>
  <c r="AE518" i="12"/>
  <c r="AE519" i="12"/>
  <c r="AE520" i="12"/>
  <c r="AE521" i="12"/>
  <c r="AE522" i="12"/>
  <c r="AE523" i="12"/>
  <c r="AE524" i="12"/>
  <c r="AE525" i="12"/>
  <c r="AE526" i="12"/>
  <c r="AE527" i="12"/>
  <c r="AE528" i="12"/>
  <c r="AE529" i="12"/>
  <c r="AE530" i="12"/>
  <c r="AE531" i="12"/>
  <c r="AE533" i="12"/>
  <c r="AE534" i="12"/>
  <c r="AE536" i="12"/>
  <c r="AE538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556" i="12"/>
  <c r="AE557" i="12"/>
  <c r="AE558" i="12"/>
  <c r="AE559" i="12"/>
  <c r="AE560" i="12"/>
  <c r="AE561" i="12"/>
  <c r="AE563" i="12"/>
  <c r="AE565" i="12"/>
  <c r="AE567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90" i="12"/>
  <c r="AE591" i="12"/>
  <c r="AE592" i="12"/>
  <c r="AE593" i="12"/>
  <c r="AE595" i="12"/>
  <c r="AE596" i="12"/>
  <c r="AE597" i="12"/>
  <c r="AE598" i="12"/>
  <c r="AE599" i="12"/>
  <c r="AE600" i="12"/>
  <c r="AE601" i="12"/>
  <c r="AE602" i="12"/>
  <c r="AE603" i="12"/>
  <c r="AE604" i="12"/>
  <c r="AE605" i="12"/>
  <c r="AE606" i="12"/>
  <c r="AE607" i="12"/>
  <c r="AE608" i="12"/>
  <c r="AE609" i="12"/>
  <c r="AE610" i="12"/>
  <c r="AE611" i="12"/>
  <c r="AE612" i="12"/>
  <c r="AE613" i="12"/>
  <c r="AE614" i="12"/>
  <c r="AE615" i="12"/>
  <c r="AE616" i="12"/>
  <c r="AE617" i="12"/>
  <c r="AE618" i="12"/>
  <c r="AE619" i="12"/>
  <c r="AE621" i="12"/>
  <c r="AE622" i="12"/>
  <c r="AE623" i="12"/>
  <c r="AE624" i="12"/>
  <c r="AE625" i="12"/>
  <c r="AE626" i="12"/>
  <c r="AE627" i="12"/>
  <c r="AE628" i="12"/>
  <c r="AE629" i="12"/>
  <c r="AE631" i="12"/>
  <c r="AE632" i="12"/>
  <c r="AE633" i="12"/>
  <c r="AE634" i="12"/>
  <c r="AE635" i="12"/>
  <c r="AE636" i="12"/>
  <c r="AE637" i="12"/>
  <c r="AE638" i="12"/>
  <c r="AE639" i="12"/>
  <c r="AE640" i="12"/>
  <c r="AE641" i="12"/>
  <c r="AE642" i="12"/>
  <c r="AE643" i="12"/>
  <c r="AE644" i="12"/>
  <c r="AE645" i="12"/>
  <c r="AE646" i="12"/>
  <c r="AE647" i="12"/>
  <c r="AE648" i="12"/>
  <c r="AE649" i="12"/>
  <c r="AE650" i="12"/>
  <c r="AE651" i="12"/>
  <c r="AE652" i="12"/>
  <c r="AE654" i="12"/>
  <c r="AE655" i="12"/>
  <c r="AE656" i="12"/>
  <c r="AE657" i="12"/>
  <c r="AE658" i="12"/>
  <c r="AE659" i="12"/>
  <c r="AE660" i="12"/>
  <c r="AE661" i="12"/>
  <c r="AE662" i="12"/>
  <c r="AE663" i="12"/>
  <c r="AE664" i="12"/>
  <c r="AE665" i="12"/>
  <c r="AE666" i="12"/>
  <c r="AE667" i="12"/>
  <c r="AE668" i="12"/>
  <c r="AE669" i="12"/>
  <c r="AE670" i="12"/>
  <c r="AE671" i="12"/>
  <c r="AE674" i="12"/>
  <c r="AE675" i="12"/>
  <c r="AE676" i="12"/>
  <c r="AE677" i="12"/>
  <c r="AE678" i="12"/>
  <c r="AE679" i="12"/>
  <c r="AE680" i="12"/>
  <c r="AE681" i="12"/>
  <c r="AE683" i="12"/>
  <c r="AE684" i="12"/>
  <c r="AE685" i="12"/>
  <c r="AE686" i="12"/>
  <c r="AE687" i="12"/>
  <c r="AE688" i="12"/>
  <c r="AE706" i="12"/>
  <c r="AE690" i="12"/>
  <c r="AE692" i="12"/>
  <c r="AE693" i="12"/>
  <c r="AE694" i="12"/>
  <c r="AE695" i="12"/>
  <c r="AE696" i="12"/>
  <c r="AE697" i="12"/>
  <c r="AE698" i="12"/>
  <c r="AE699" i="12"/>
  <c r="AE700" i="12"/>
  <c r="AE701" i="12"/>
  <c r="AE702" i="12"/>
  <c r="AE703" i="12"/>
  <c r="AE704" i="12"/>
  <c r="AE705" i="12"/>
  <c r="AE707" i="12"/>
  <c r="AE708" i="12"/>
  <c r="AE709" i="12"/>
  <c r="AE710" i="12"/>
  <c r="AE711" i="12"/>
  <c r="AE713" i="12"/>
  <c r="AE714" i="12"/>
  <c r="AE7" i="12"/>
  <c r="AF7" i="12"/>
  <c r="AF446" i="12" l="1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Z446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U675" i="12"/>
  <c r="AV675" i="12"/>
  <c r="AW675" i="12"/>
  <c r="AX675" i="12"/>
  <c r="AY675" i="12"/>
  <c r="AZ675" i="12"/>
  <c r="BF675" i="4"/>
  <c r="BF714" i="4"/>
  <c r="BF446" i="4"/>
  <c r="AQ446" i="4"/>
  <c r="AS446" i="4"/>
  <c r="AT446" i="4" s="1"/>
  <c r="AU446" i="4" s="1"/>
  <c r="AV446" i="4" s="1"/>
  <c r="AQ675" i="4"/>
  <c r="AS675" i="4"/>
  <c r="AT675" i="4" s="1"/>
  <c r="AU675" i="4" s="1"/>
  <c r="AV675" i="4" s="1"/>
  <c r="AA446" i="4"/>
  <c r="AA675" i="4"/>
  <c r="R446" i="4"/>
  <c r="R675" i="4"/>
  <c r="M446" i="4"/>
  <c r="J446" i="4" s="1"/>
  <c r="M675" i="4"/>
  <c r="J675" i="4" s="1"/>
  <c r="BA446" i="12" l="1"/>
  <c r="BB446" i="12"/>
  <c r="BB675" i="12"/>
  <c r="BA675" i="12"/>
  <c r="Z675" i="4"/>
  <c r="Z446" i="4"/>
  <c r="AO675" i="4"/>
  <c r="AO446" i="4"/>
  <c r="X675" i="4"/>
  <c r="AP675" i="4"/>
  <c r="AP446" i="4"/>
  <c r="W675" i="4"/>
  <c r="W446" i="4"/>
  <c r="AW675" i="4"/>
  <c r="AX675" i="4" s="1"/>
  <c r="AW446" i="4"/>
  <c r="AX446" i="4" s="1"/>
  <c r="X446" i="4"/>
  <c r="AF581" i="12" l="1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U581" i="12"/>
  <c r="AV581" i="12"/>
  <c r="AW581" i="12"/>
  <c r="AX581" i="12"/>
  <c r="AY581" i="12"/>
  <c r="AZ581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F581" i="4"/>
  <c r="BF168" i="4"/>
  <c r="AQ581" i="4"/>
  <c r="AS581" i="4"/>
  <c r="AT581" i="4" s="1"/>
  <c r="AU581" i="4" s="1"/>
  <c r="AV581" i="4" s="1"/>
  <c r="AQ168" i="4"/>
  <c r="AS168" i="4"/>
  <c r="AT168" i="4" s="1"/>
  <c r="AU168" i="4" s="1"/>
  <c r="AV168" i="4" s="1"/>
  <c r="AA581" i="4"/>
  <c r="AA168" i="4"/>
  <c r="R581" i="4"/>
  <c r="R168" i="4"/>
  <c r="M581" i="4"/>
  <c r="J581" i="4" s="1"/>
  <c r="M168" i="4"/>
  <c r="J168" i="4" s="1"/>
  <c r="BB168" i="12" l="1"/>
  <c r="BA168" i="12"/>
  <c r="BA581" i="12"/>
  <c r="BB581" i="12"/>
  <c r="AO581" i="4"/>
  <c r="W581" i="4"/>
  <c r="Z168" i="4"/>
  <c r="Z581" i="4"/>
  <c r="W168" i="4"/>
  <c r="X581" i="4"/>
  <c r="X168" i="4"/>
  <c r="AP168" i="4"/>
  <c r="AP581" i="4"/>
  <c r="AO168" i="4"/>
  <c r="AW168" i="4"/>
  <c r="AX168" i="4" s="1"/>
  <c r="AW581" i="4"/>
  <c r="AX581" i="4" s="1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Z259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Z262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Z263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Z264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Z265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Z266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Z267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Z268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Z269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Z270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Z271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Z272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Z273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Z275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Z276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Z277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Z278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Z279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Z280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Z282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Z284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Z285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Z286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Z288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Z289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Z290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Z291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Z292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Z294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Z295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Z296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Z297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Z299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Z300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Z301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Z302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Z303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Z304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Z305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Z306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Z307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Z308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Z309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Z310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Z311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Z312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Z313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Z314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Z315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Z316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Z317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Z318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Z319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Z320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Z322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Z323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Z324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Z325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Z326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Z327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Z328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Z329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Z330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Z331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Z332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Z333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Z334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Z335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Z336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Z337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Z338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Z339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Z340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Z341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Z342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Z343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Z344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Z345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Z346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Z347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Z348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Z350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Z351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Z352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Z353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Z354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Z355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U689" i="12"/>
  <c r="AV689" i="12"/>
  <c r="AW689" i="12"/>
  <c r="AX689" i="12"/>
  <c r="AY689" i="12"/>
  <c r="AZ689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Z356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Z357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Z358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Z359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Z361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Z362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Z364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Z365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Z366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Z367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Z368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Z369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Z370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Z371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Z372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Z373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Z374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Z375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Z377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Z378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Z379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Z380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Z381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Z382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Z383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Z384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Z385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Z386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Z387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Z388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Z389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Z390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Z391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Z393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Z394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Z395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Z396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Z397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Z398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Z399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Z400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Z401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Z402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Z403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Z404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Z407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Z408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Z409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Z410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Z411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Z412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Z413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Z414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Z415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Z416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Z417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Z418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Z419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Z420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Z421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Z422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Z423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Z424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Z425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Z426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Z427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Z428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Z429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Z430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Z431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Z433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Z434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Z435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Z437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Z439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Z440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Z441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Z442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Z443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Z444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Z445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Z447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Z448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Z449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Z450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Z451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Z452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Z453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Z454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Z455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Z456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Z457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Z458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Z459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Z460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Z461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Z462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Z463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Z464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Z465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Z466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Z467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Z468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Z469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Z470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Z471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Z472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Z473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Z474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Z475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Z476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Z477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Z478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Z479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Z480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Z482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Z483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Z484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Z486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Z488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Z489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Z490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Z491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Z492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Z493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Z494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Z495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Z496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Z497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Z498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Z499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Z500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Z501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Z502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Z503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Z504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Z505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Z506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Z507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Z508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AZ509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U510" i="12"/>
  <c r="AV510" i="12"/>
  <c r="AW510" i="12"/>
  <c r="AX510" i="12"/>
  <c r="AY510" i="12"/>
  <c r="AZ510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U511" i="12"/>
  <c r="AV511" i="12"/>
  <c r="AW511" i="12"/>
  <c r="AX511" i="12"/>
  <c r="AY511" i="12"/>
  <c r="AZ511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U512" i="12"/>
  <c r="AV512" i="12"/>
  <c r="AW512" i="12"/>
  <c r="AX512" i="12"/>
  <c r="AY512" i="12"/>
  <c r="AZ512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U513" i="12"/>
  <c r="AV513" i="12"/>
  <c r="AW513" i="12"/>
  <c r="AX513" i="12"/>
  <c r="AY513" i="12"/>
  <c r="AZ513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U514" i="12"/>
  <c r="AV514" i="12"/>
  <c r="AW514" i="12"/>
  <c r="AX514" i="12"/>
  <c r="AY514" i="12"/>
  <c r="AZ514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U516" i="12"/>
  <c r="AV516" i="12"/>
  <c r="AW516" i="12"/>
  <c r="AX516" i="12"/>
  <c r="AY516" i="12"/>
  <c r="AZ516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U517" i="12"/>
  <c r="AV517" i="12"/>
  <c r="AW517" i="12"/>
  <c r="AX517" i="12"/>
  <c r="AY517" i="12"/>
  <c r="AZ517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U518" i="12"/>
  <c r="AV518" i="12"/>
  <c r="AW518" i="12"/>
  <c r="AX518" i="12"/>
  <c r="AY518" i="12"/>
  <c r="AZ518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U519" i="12"/>
  <c r="AV519" i="12"/>
  <c r="AW519" i="12"/>
  <c r="AX519" i="12"/>
  <c r="AY519" i="12"/>
  <c r="AZ519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U520" i="12"/>
  <c r="AV520" i="12"/>
  <c r="AW520" i="12"/>
  <c r="AX520" i="12"/>
  <c r="AY520" i="12"/>
  <c r="AZ520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U521" i="12"/>
  <c r="AV521" i="12"/>
  <c r="AW521" i="12"/>
  <c r="AX521" i="12"/>
  <c r="AY521" i="12"/>
  <c r="AZ521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U522" i="12"/>
  <c r="AV522" i="12"/>
  <c r="AW522" i="12"/>
  <c r="AX522" i="12"/>
  <c r="AY522" i="12"/>
  <c r="AZ522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U523" i="12"/>
  <c r="AV523" i="12"/>
  <c r="AW523" i="12"/>
  <c r="AX523" i="12"/>
  <c r="AY523" i="12"/>
  <c r="AZ523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U524" i="12"/>
  <c r="AV524" i="12"/>
  <c r="AW524" i="12"/>
  <c r="AX524" i="12"/>
  <c r="AY524" i="12"/>
  <c r="AZ524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U525" i="12"/>
  <c r="AV525" i="12"/>
  <c r="AW525" i="12"/>
  <c r="AX525" i="12"/>
  <c r="AY525" i="12"/>
  <c r="AZ525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U526" i="12"/>
  <c r="AV526" i="12"/>
  <c r="AW526" i="12"/>
  <c r="AX526" i="12"/>
  <c r="AY526" i="12"/>
  <c r="AZ526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U527" i="12"/>
  <c r="AV527" i="12"/>
  <c r="AW527" i="12"/>
  <c r="AX527" i="12"/>
  <c r="AY527" i="12"/>
  <c r="AZ527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U528" i="12"/>
  <c r="AV528" i="12"/>
  <c r="AW528" i="12"/>
  <c r="AX528" i="12"/>
  <c r="AY528" i="12"/>
  <c r="AZ528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U529" i="12"/>
  <c r="AV529" i="12"/>
  <c r="AW529" i="12"/>
  <c r="AX529" i="12"/>
  <c r="AY529" i="12"/>
  <c r="AZ529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U530" i="12"/>
  <c r="AV530" i="12"/>
  <c r="AW530" i="12"/>
  <c r="AX530" i="12"/>
  <c r="AY530" i="12"/>
  <c r="AZ530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U531" i="12"/>
  <c r="AV531" i="12"/>
  <c r="AW531" i="12"/>
  <c r="AX531" i="12"/>
  <c r="AY531" i="12"/>
  <c r="AZ531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U533" i="12"/>
  <c r="AV533" i="12"/>
  <c r="AW533" i="12"/>
  <c r="AX533" i="12"/>
  <c r="AY533" i="12"/>
  <c r="AZ533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U534" i="12"/>
  <c r="AV534" i="12"/>
  <c r="AW534" i="12"/>
  <c r="AX534" i="12"/>
  <c r="AY534" i="12"/>
  <c r="AZ534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U536" i="12"/>
  <c r="AV536" i="12"/>
  <c r="AW536" i="12"/>
  <c r="AX536" i="12"/>
  <c r="AY536" i="12"/>
  <c r="AZ536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U538" i="12"/>
  <c r="AV538" i="12"/>
  <c r="AW538" i="12"/>
  <c r="AX538" i="12"/>
  <c r="AY538" i="12"/>
  <c r="AZ538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U539" i="12"/>
  <c r="AV539" i="12"/>
  <c r="AW539" i="12"/>
  <c r="AX539" i="12"/>
  <c r="AY539" i="12"/>
  <c r="AZ539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U540" i="12"/>
  <c r="AV540" i="12"/>
  <c r="AW540" i="12"/>
  <c r="AX540" i="12"/>
  <c r="AY540" i="12"/>
  <c r="AZ540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U541" i="12"/>
  <c r="AV541" i="12"/>
  <c r="AW541" i="12"/>
  <c r="AX541" i="12"/>
  <c r="AY541" i="12"/>
  <c r="AZ541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U542" i="12"/>
  <c r="AV542" i="12"/>
  <c r="AW542" i="12"/>
  <c r="AX542" i="12"/>
  <c r="AY542" i="12"/>
  <c r="AZ542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U543" i="12"/>
  <c r="AV543" i="12"/>
  <c r="AW543" i="12"/>
  <c r="AX543" i="12"/>
  <c r="AY543" i="12"/>
  <c r="AZ543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U559" i="12"/>
  <c r="AV559" i="12"/>
  <c r="AW559" i="12"/>
  <c r="AX559" i="12"/>
  <c r="AY559" i="12"/>
  <c r="AZ559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U544" i="12"/>
  <c r="AV544" i="12"/>
  <c r="AW544" i="12"/>
  <c r="AX544" i="12"/>
  <c r="AY544" i="12"/>
  <c r="AZ544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U545" i="12"/>
  <c r="AV545" i="12"/>
  <c r="AW545" i="12"/>
  <c r="AX545" i="12"/>
  <c r="AY545" i="12"/>
  <c r="AZ545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U546" i="12"/>
  <c r="AV546" i="12"/>
  <c r="AW546" i="12"/>
  <c r="AX546" i="12"/>
  <c r="AY546" i="12"/>
  <c r="AZ546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U547" i="12"/>
  <c r="AV547" i="12"/>
  <c r="AW547" i="12"/>
  <c r="AX547" i="12"/>
  <c r="AY547" i="12"/>
  <c r="AZ547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U548" i="12"/>
  <c r="AV548" i="12"/>
  <c r="AW548" i="12"/>
  <c r="AX548" i="12"/>
  <c r="AY548" i="12"/>
  <c r="AZ548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U549" i="12"/>
  <c r="AV549" i="12"/>
  <c r="AW549" i="12"/>
  <c r="AX549" i="12"/>
  <c r="AY549" i="12"/>
  <c r="AZ549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U550" i="12"/>
  <c r="AV550" i="12"/>
  <c r="AW550" i="12"/>
  <c r="AX550" i="12"/>
  <c r="AY550" i="12"/>
  <c r="AZ550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U551" i="12"/>
  <c r="AV551" i="12"/>
  <c r="AW551" i="12"/>
  <c r="AX551" i="12"/>
  <c r="AY551" i="12"/>
  <c r="AZ551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U552" i="12"/>
  <c r="AV552" i="12"/>
  <c r="AW552" i="12"/>
  <c r="AX552" i="12"/>
  <c r="AY552" i="12"/>
  <c r="AZ552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U553" i="12"/>
  <c r="AV553" i="12"/>
  <c r="AW553" i="12"/>
  <c r="AX553" i="12"/>
  <c r="AY553" i="12"/>
  <c r="AZ553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U554" i="12"/>
  <c r="AV554" i="12"/>
  <c r="AW554" i="12"/>
  <c r="AX554" i="12"/>
  <c r="AY554" i="12"/>
  <c r="AZ554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U555" i="12"/>
  <c r="AV555" i="12"/>
  <c r="AW555" i="12"/>
  <c r="AX555" i="12"/>
  <c r="AY555" i="12"/>
  <c r="AZ555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U556" i="12"/>
  <c r="AV556" i="12"/>
  <c r="AW556" i="12"/>
  <c r="AX556" i="12"/>
  <c r="AY556" i="12"/>
  <c r="AZ556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U557" i="12"/>
  <c r="AV557" i="12"/>
  <c r="AW557" i="12"/>
  <c r="AX557" i="12"/>
  <c r="AY557" i="12"/>
  <c r="AZ557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U558" i="12"/>
  <c r="AV558" i="12"/>
  <c r="AW558" i="12"/>
  <c r="AX558" i="12"/>
  <c r="AY558" i="12"/>
  <c r="AZ558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U560" i="12"/>
  <c r="AV560" i="12"/>
  <c r="AW560" i="12"/>
  <c r="AX560" i="12"/>
  <c r="AY560" i="12"/>
  <c r="AZ560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U561" i="12"/>
  <c r="AV561" i="12"/>
  <c r="AW561" i="12"/>
  <c r="AX561" i="12"/>
  <c r="AY561" i="12"/>
  <c r="AZ561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U563" i="12"/>
  <c r="AV563" i="12"/>
  <c r="AW563" i="12"/>
  <c r="AX563" i="12"/>
  <c r="AY563" i="12"/>
  <c r="AZ563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U565" i="12"/>
  <c r="AV565" i="12"/>
  <c r="AW565" i="12"/>
  <c r="AX565" i="12"/>
  <c r="AY565" i="12"/>
  <c r="AZ565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U567" i="12"/>
  <c r="AV567" i="12"/>
  <c r="AW567" i="12"/>
  <c r="AX567" i="12"/>
  <c r="AY567" i="12"/>
  <c r="AZ567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U568" i="12"/>
  <c r="AV568" i="12"/>
  <c r="AW568" i="12"/>
  <c r="AX568" i="12"/>
  <c r="AY568" i="12"/>
  <c r="AZ568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U569" i="12"/>
  <c r="AV569" i="12"/>
  <c r="AW569" i="12"/>
  <c r="AX569" i="12"/>
  <c r="AY569" i="12"/>
  <c r="AZ569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U570" i="12"/>
  <c r="AV570" i="12"/>
  <c r="AW570" i="12"/>
  <c r="AX570" i="12"/>
  <c r="AY570" i="12"/>
  <c r="AZ570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U571" i="12"/>
  <c r="AV571" i="12"/>
  <c r="AW571" i="12"/>
  <c r="AX571" i="12"/>
  <c r="AY571" i="12"/>
  <c r="AZ571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U572" i="12"/>
  <c r="AV572" i="12"/>
  <c r="AW572" i="12"/>
  <c r="AX572" i="12"/>
  <c r="AY572" i="12"/>
  <c r="AZ572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U573" i="12"/>
  <c r="AV573" i="12"/>
  <c r="AW573" i="12"/>
  <c r="AX573" i="12"/>
  <c r="AY573" i="12"/>
  <c r="AZ573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U574" i="12"/>
  <c r="AV574" i="12"/>
  <c r="AW574" i="12"/>
  <c r="AX574" i="12"/>
  <c r="AY574" i="12"/>
  <c r="AZ574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U575" i="12"/>
  <c r="AV575" i="12"/>
  <c r="AW575" i="12"/>
  <c r="AX575" i="12"/>
  <c r="AY575" i="12"/>
  <c r="AZ575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U576" i="12"/>
  <c r="AV576" i="12"/>
  <c r="AW576" i="12"/>
  <c r="AX576" i="12"/>
  <c r="AY576" i="12"/>
  <c r="AZ576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U577" i="12"/>
  <c r="AV577" i="12"/>
  <c r="AW577" i="12"/>
  <c r="AX577" i="12"/>
  <c r="AY577" i="12"/>
  <c r="AZ577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U578" i="12"/>
  <c r="AV578" i="12"/>
  <c r="AW578" i="12"/>
  <c r="AX578" i="12"/>
  <c r="AY578" i="12"/>
  <c r="AZ578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U579" i="12"/>
  <c r="AV579" i="12"/>
  <c r="AW579" i="12"/>
  <c r="AX579" i="12"/>
  <c r="AY579" i="12"/>
  <c r="AZ579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U580" i="12"/>
  <c r="AV580" i="12"/>
  <c r="AW580" i="12"/>
  <c r="AX580" i="12"/>
  <c r="AY580" i="12"/>
  <c r="AZ580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U582" i="12"/>
  <c r="AV582" i="12"/>
  <c r="AW582" i="12"/>
  <c r="AX582" i="12"/>
  <c r="AY582" i="12"/>
  <c r="AZ582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U583" i="12"/>
  <c r="AV583" i="12"/>
  <c r="AW583" i="12"/>
  <c r="AX583" i="12"/>
  <c r="AY583" i="12"/>
  <c r="AZ583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U584" i="12"/>
  <c r="AV584" i="12"/>
  <c r="AW584" i="12"/>
  <c r="AX584" i="12"/>
  <c r="AY584" i="12"/>
  <c r="AZ584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U585" i="12"/>
  <c r="AV585" i="12"/>
  <c r="AW585" i="12"/>
  <c r="AX585" i="12"/>
  <c r="AY585" i="12"/>
  <c r="AZ585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U586" i="12"/>
  <c r="AV586" i="12"/>
  <c r="AW586" i="12"/>
  <c r="AX586" i="12"/>
  <c r="AY586" i="12"/>
  <c r="AZ586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U587" i="12"/>
  <c r="AV587" i="12"/>
  <c r="AW587" i="12"/>
  <c r="AX587" i="12"/>
  <c r="AY587" i="12"/>
  <c r="AZ587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U588" i="12"/>
  <c r="AV588" i="12"/>
  <c r="AW588" i="12"/>
  <c r="AX588" i="12"/>
  <c r="AY588" i="12"/>
  <c r="AZ588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U590" i="12"/>
  <c r="AV590" i="12"/>
  <c r="AW590" i="12"/>
  <c r="AX590" i="12"/>
  <c r="AY590" i="12"/>
  <c r="AZ590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U591" i="12"/>
  <c r="AV591" i="12"/>
  <c r="AW591" i="12"/>
  <c r="AX591" i="12"/>
  <c r="AY591" i="12"/>
  <c r="AZ591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U592" i="12"/>
  <c r="AV592" i="12"/>
  <c r="AW592" i="12"/>
  <c r="AX592" i="12"/>
  <c r="AY592" i="12"/>
  <c r="AZ592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U593" i="12"/>
  <c r="AV593" i="12"/>
  <c r="AW593" i="12"/>
  <c r="AX593" i="12"/>
  <c r="AY593" i="12"/>
  <c r="AZ593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U595" i="12"/>
  <c r="AV595" i="12"/>
  <c r="AW595" i="12"/>
  <c r="AX595" i="12"/>
  <c r="AY595" i="12"/>
  <c r="AZ595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U596" i="12"/>
  <c r="AV596" i="12"/>
  <c r="AW596" i="12"/>
  <c r="AX596" i="12"/>
  <c r="AY596" i="12"/>
  <c r="AZ596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U597" i="12"/>
  <c r="AV597" i="12"/>
  <c r="AW597" i="12"/>
  <c r="AX597" i="12"/>
  <c r="AY597" i="12"/>
  <c r="AZ597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U598" i="12"/>
  <c r="AV598" i="12"/>
  <c r="AW598" i="12"/>
  <c r="AX598" i="12"/>
  <c r="AY598" i="12"/>
  <c r="AZ598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U599" i="12"/>
  <c r="AV599" i="12"/>
  <c r="AW599" i="12"/>
  <c r="AX599" i="12"/>
  <c r="AY599" i="12"/>
  <c r="AZ599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U600" i="12"/>
  <c r="AV600" i="12"/>
  <c r="AW600" i="12"/>
  <c r="AX600" i="12"/>
  <c r="AY600" i="12"/>
  <c r="AZ600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U601" i="12"/>
  <c r="AV601" i="12"/>
  <c r="AW601" i="12"/>
  <c r="AX601" i="12"/>
  <c r="AY601" i="12"/>
  <c r="AZ601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U602" i="12"/>
  <c r="AV602" i="12"/>
  <c r="AW602" i="12"/>
  <c r="AX602" i="12"/>
  <c r="AY602" i="12"/>
  <c r="AZ602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U603" i="12"/>
  <c r="AV603" i="12"/>
  <c r="AW603" i="12"/>
  <c r="AX603" i="12"/>
  <c r="AY603" i="12"/>
  <c r="AZ603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U604" i="12"/>
  <c r="AV604" i="12"/>
  <c r="AW604" i="12"/>
  <c r="AX604" i="12"/>
  <c r="AY604" i="12"/>
  <c r="AZ604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U605" i="12"/>
  <c r="AV605" i="12"/>
  <c r="AW605" i="12"/>
  <c r="AX605" i="12"/>
  <c r="AY605" i="12"/>
  <c r="AZ605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U606" i="12"/>
  <c r="AV606" i="12"/>
  <c r="AW606" i="12"/>
  <c r="AX606" i="12"/>
  <c r="AY606" i="12"/>
  <c r="AZ606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U607" i="12"/>
  <c r="AV607" i="12"/>
  <c r="AW607" i="12"/>
  <c r="AX607" i="12"/>
  <c r="AY607" i="12"/>
  <c r="AZ607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U608" i="12"/>
  <c r="AV608" i="12"/>
  <c r="AW608" i="12"/>
  <c r="AX608" i="12"/>
  <c r="AY608" i="12"/>
  <c r="AZ608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U609" i="12"/>
  <c r="AV609" i="12"/>
  <c r="AW609" i="12"/>
  <c r="AX609" i="12"/>
  <c r="AY609" i="12"/>
  <c r="AZ609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U610" i="12"/>
  <c r="AV610" i="12"/>
  <c r="AW610" i="12"/>
  <c r="AX610" i="12"/>
  <c r="AY610" i="12"/>
  <c r="AZ610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U611" i="12"/>
  <c r="AV611" i="12"/>
  <c r="AW611" i="12"/>
  <c r="AX611" i="12"/>
  <c r="AY611" i="12"/>
  <c r="AZ611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U612" i="12"/>
  <c r="AV612" i="12"/>
  <c r="AW612" i="12"/>
  <c r="AX612" i="12"/>
  <c r="AY612" i="12"/>
  <c r="AZ612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U613" i="12"/>
  <c r="AV613" i="12"/>
  <c r="AW613" i="12"/>
  <c r="AX613" i="12"/>
  <c r="AY613" i="12"/>
  <c r="AZ613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U614" i="12"/>
  <c r="AV614" i="12"/>
  <c r="AW614" i="12"/>
  <c r="AX614" i="12"/>
  <c r="AY614" i="12"/>
  <c r="AZ614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U615" i="12"/>
  <c r="AV615" i="12"/>
  <c r="AW615" i="12"/>
  <c r="AX615" i="12"/>
  <c r="AY615" i="12"/>
  <c r="AZ615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U616" i="12"/>
  <c r="AV616" i="12"/>
  <c r="AW616" i="12"/>
  <c r="AX616" i="12"/>
  <c r="AY616" i="12"/>
  <c r="AZ616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U617" i="12"/>
  <c r="AV617" i="12"/>
  <c r="AW617" i="12"/>
  <c r="AX617" i="12"/>
  <c r="AY617" i="12"/>
  <c r="AZ617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U618" i="12"/>
  <c r="AV618" i="12"/>
  <c r="AW618" i="12"/>
  <c r="AX618" i="12"/>
  <c r="AY618" i="12"/>
  <c r="AZ618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U619" i="12"/>
  <c r="AV619" i="12"/>
  <c r="AW619" i="12"/>
  <c r="AX619" i="12"/>
  <c r="AY619" i="12"/>
  <c r="AZ619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U621" i="12"/>
  <c r="AV621" i="12"/>
  <c r="AW621" i="12"/>
  <c r="AX621" i="12"/>
  <c r="AY621" i="12"/>
  <c r="AZ621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U622" i="12"/>
  <c r="AV622" i="12"/>
  <c r="AW622" i="12"/>
  <c r="AX622" i="12"/>
  <c r="AY622" i="12"/>
  <c r="AZ622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U623" i="12"/>
  <c r="AV623" i="12"/>
  <c r="AW623" i="12"/>
  <c r="AX623" i="12"/>
  <c r="AY623" i="12"/>
  <c r="AZ623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U624" i="12"/>
  <c r="AV624" i="12"/>
  <c r="AW624" i="12"/>
  <c r="AX624" i="12"/>
  <c r="AY624" i="12"/>
  <c r="AZ624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U625" i="12"/>
  <c r="AV625" i="12"/>
  <c r="AW625" i="12"/>
  <c r="AX625" i="12"/>
  <c r="AY625" i="12"/>
  <c r="AZ625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U626" i="12"/>
  <c r="AV626" i="12"/>
  <c r="AW626" i="12"/>
  <c r="AX626" i="12"/>
  <c r="AY626" i="12"/>
  <c r="AZ626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U627" i="12"/>
  <c r="AV627" i="12"/>
  <c r="AW627" i="12"/>
  <c r="AX627" i="12"/>
  <c r="AY627" i="12"/>
  <c r="AZ627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U628" i="12"/>
  <c r="AV628" i="12"/>
  <c r="AW628" i="12"/>
  <c r="AX628" i="12"/>
  <c r="AY628" i="12"/>
  <c r="AZ628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U629" i="12"/>
  <c r="AV629" i="12"/>
  <c r="AW629" i="12"/>
  <c r="AX629" i="12"/>
  <c r="AY629" i="12"/>
  <c r="AZ629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U631" i="12"/>
  <c r="AV631" i="12"/>
  <c r="AW631" i="12"/>
  <c r="AX631" i="12"/>
  <c r="AY631" i="12"/>
  <c r="AZ631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U632" i="12"/>
  <c r="AV632" i="12"/>
  <c r="AW632" i="12"/>
  <c r="AX632" i="12"/>
  <c r="AY632" i="12"/>
  <c r="AZ632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U633" i="12"/>
  <c r="AV633" i="12"/>
  <c r="AW633" i="12"/>
  <c r="AX633" i="12"/>
  <c r="AY633" i="12"/>
  <c r="AZ633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U634" i="12"/>
  <c r="AV634" i="12"/>
  <c r="AW634" i="12"/>
  <c r="AX634" i="12"/>
  <c r="AY634" i="12"/>
  <c r="AZ634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U635" i="12"/>
  <c r="AV635" i="12"/>
  <c r="AW635" i="12"/>
  <c r="AX635" i="12"/>
  <c r="AY635" i="12"/>
  <c r="AZ635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U636" i="12"/>
  <c r="AV636" i="12"/>
  <c r="AW636" i="12"/>
  <c r="AX636" i="12"/>
  <c r="AY636" i="12"/>
  <c r="AZ636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U637" i="12"/>
  <c r="AV637" i="12"/>
  <c r="AW637" i="12"/>
  <c r="AX637" i="12"/>
  <c r="AY637" i="12"/>
  <c r="AZ637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U638" i="12"/>
  <c r="AV638" i="12"/>
  <c r="AW638" i="12"/>
  <c r="AX638" i="12"/>
  <c r="AY638" i="12"/>
  <c r="AZ638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U639" i="12"/>
  <c r="AV639" i="12"/>
  <c r="AW639" i="12"/>
  <c r="AX639" i="12"/>
  <c r="AY639" i="12"/>
  <c r="AZ639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U640" i="12"/>
  <c r="AV640" i="12"/>
  <c r="AW640" i="12"/>
  <c r="AX640" i="12"/>
  <c r="AY640" i="12"/>
  <c r="AZ640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U641" i="12"/>
  <c r="AV641" i="12"/>
  <c r="AW641" i="12"/>
  <c r="AX641" i="12"/>
  <c r="AY641" i="12"/>
  <c r="AZ641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U642" i="12"/>
  <c r="AV642" i="12"/>
  <c r="AW642" i="12"/>
  <c r="AX642" i="12"/>
  <c r="AY642" i="12"/>
  <c r="AZ642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U643" i="12"/>
  <c r="AV643" i="12"/>
  <c r="AW643" i="12"/>
  <c r="AX643" i="12"/>
  <c r="AY643" i="12"/>
  <c r="AZ643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U644" i="12"/>
  <c r="AV644" i="12"/>
  <c r="AW644" i="12"/>
  <c r="AX644" i="12"/>
  <c r="AY644" i="12"/>
  <c r="AZ644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U645" i="12"/>
  <c r="AV645" i="12"/>
  <c r="AW645" i="12"/>
  <c r="AX645" i="12"/>
  <c r="AY645" i="12"/>
  <c r="AZ645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U646" i="12"/>
  <c r="AV646" i="12"/>
  <c r="AW646" i="12"/>
  <c r="AX646" i="12"/>
  <c r="AY646" i="12"/>
  <c r="AZ646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U647" i="12"/>
  <c r="AV647" i="12"/>
  <c r="AW647" i="12"/>
  <c r="AX647" i="12"/>
  <c r="AY647" i="12"/>
  <c r="AZ647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U648" i="12"/>
  <c r="AV648" i="12"/>
  <c r="AW648" i="12"/>
  <c r="AX648" i="12"/>
  <c r="AY648" i="12"/>
  <c r="AZ648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U649" i="12"/>
  <c r="AV649" i="12"/>
  <c r="AW649" i="12"/>
  <c r="AX649" i="12"/>
  <c r="AY649" i="12"/>
  <c r="AZ649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U650" i="12"/>
  <c r="AV650" i="12"/>
  <c r="AW650" i="12"/>
  <c r="AX650" i="12"/>
  <c r="AY650" i="12"/>
  <c r="AZ650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U651" i="12"/>
  <c r="AV651" i="12"/>
  <c r="AW651" i="12"/>
  <c r="AX651" i="12"/>
  <c r="AY651" i="12"/>
  <c r="AZ651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U652" i="12"/>
  <c r="AV652" i="12"/>
  <c r="AW652" i="12"/>
  <c r="AX652" i="12"/>
  <c r="AY652" i="12"/>
  <c r="AZ652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U654" i="12"/>
  <c r="AV654" i="12"/>
  <c r="AW654" i="12"/>
  <c r="AX654" i="12"/>
  <c r="AY654" i="12"/>
  <c r="AZ654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U655" i="12"/>
  <c r="AV655" i="12"/>
  <c r="AW655" i="12"/>
  <c r="AX655" i="12"/>
  <c r="AY655" i="12"/>
  <c r="AZ655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U656" i="12"/>
  <c r="AV656" i="12"/>
  <c r="AW656" i="12"/>
  <c r="AX656" i="12"/>
  <c r="AY656" i="12"/>
  <c r="AZ656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U657" i="12"/>
  <c r="AV657" i="12"/>
  <c r="AW657" i="12"/>
  <c r="AX657" i="12"/>
  <c r="AY657" i="12"/>
  <c r="AZ657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U658" i="12"/>
  <c r="AV658" i="12"/>
  <c r="AW658" i="12"/>
  <c r="AX658" i="12"/>
  <c r="AY658" i="12"/>
  <c r="AZ658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U659" i="12"/>
  <c r="AV659" i="12"/>
  <c r="AW659" i="12"/>
  <c r="AX659" i="12"/>
  <c r="AY659" i="12"/>
  <c r="AZ659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U660" i="12"/>
  <c r="AV660" i="12"/>
  <c r="AW660" i="12"/>
  <c r="AX660" i="12"/>
  <c r="AY660" i="12"/>
  <c r="AZ660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U661" i="12"/>
  <c r="AV661" i="12"/>
  <c r="AW661" i="12"/>
  <c r="AX661" i="12"/>
  <c r="AY661" i="12"/>
  <c r="AZ661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U662" i="12"/>
  <c r="AV662" i="12"/>
  <c r="AW662" i="12"/>
  <c r="AX662" i="12"/>
  <c r="AY662" i="12"/>
  <c r="AZ662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U663" i="12"/>
  <c r="AV663" i="12"/>
  <c r="AW663" i="12"/>
  <c r="AX663" i="12"/>
  <c r="AY663" i="12"/>
  <c r="AZ663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U664" i="12"/>
  <c r="AV664" i="12"/>
  <c r="AW664" i="12"/>
  <c r="AX664" i="12"/>
  <c r="AY664" i="12"/>
  <c r="AZ664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U665" i="12"/>
  <c r="AV665" i="12"/>
  <c r="AW665" i="12"/>
  <c r="AX665" i="12"/>
  <c r="AY665" i="12"/>
  <c r="AZ665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U666" i="12"/>
  <c r="AV666" i="12"/>
  <c r="AW666" i="12"/>
  <c r="AX666" i="12"/>
  <c r="AY666" i="12"/>
  <c r="AZ666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U667" i="12"/>
  <c r="AV667" i="12"/>
  <c r="AW667" i="12"/>
  <c r="AX667" i="12"/>
  <c r="AY667" i="12"/>
  <c r="AZ667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U668" i="12"/>
  <c r="AV668" i="12"/>
  <c r="AW668" i="12"/>
  <c r="AX668" i="12"/>
  <c r="AY668" i="12"/>
  <c r="AZ668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U669" i="12"/>
  <c r="AV669" i="12"/>
  <c r="AW669" i="12"/>
  <c r="AX669" i="12"/>
  <c r="AY669" i="12"/>
  <c r="AZ669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U670" i="12"/>
  <c r="AV670" i="12"/>
  <c r="AW670" i="12"/>
  <c r="AX670" i="12"/>
  <c r="AY670" i="12"/>
  <c r="AZ670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U671" i="12"/>
  <c r="AV671" i="12"/>
  <c r="AW671" i="12"/>
  <c r="AX671" i="12"/>
  <c r="AY671" i="12"/>
  <c r="AZ671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U674" i="12"/>
  <c r="AV674" i="12"/>
  <c r="AW674" i="12"/>
  <c r="AX674" i="12"/>
  <c r="AY674" i="12"/>
  <c r="AZ674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U676" i="12"/>
  <c r="AV676" i="12"/>
  <c r="AW676" i="12"/>
  <c r="AX676" i="12"/>
  <c r="AY676" i="12"/>
  <c r="AZ676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U677" i="12"/>
  <c r="AV677" i="12"/>
  <c r="AW677" i="12"/>
  <c r="AX677" i="12"/>
  <c r="AY677" i="12"/>
  <c r="AZ677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U678" i="12"/>
  <c r="AV678" i="12"/>
  <c r="AW678" i="12"/>
  <c r="AX678" i="12"/>
  <c r="AY678" i="12"/>
  <c r="AZ678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U679" i="12"/>
  <c r="AV679" i="12"/>
  <c r="AW679" i="12"/>
  <c r="AX679" i="12"/>
  <c r="AY679" i="12"/>
  <c r="AZ679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U680" i="12"/>
  <c r="AV680" i="12"/>
  <c r="AW680" i="12"/>
  <c r="AX680" i="12"/>
  <c r="AY680" i="12"/>
  <c r="AZ680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U681" i="12"/>
  <c r="AV681" i="12"/>
  <c r="AW681" i="12"/>
  <c r="AX681" i="12"/>
  <c r="AY681" i="12"/>
  <c r="AZ681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U683" i="12"/>
  <c r="AV683" i="12"/>
  <c r="AW683" i="12"/>
  <c r="AX683" i="12"/>
  <c r="AY683" i="12"/>
  <c r="AZ683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U684" i="12"/>
  <c r="AV684" i="12"/>
  <c r="AW684" i="12"/>
  <c r="AX684" i="12"/>
  <c r="AY684" i="12"/>
  <c r="AZ684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U685" i="12"/>
  <c r="AV685" i="12"/>
  <c r="AW685" i="12"/>
  <c r="AX685" i="12"/>
  <c r="AY685" i="12"/>
  <c r="AZ685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U686" i="12"/>
  <c r="AV686" i="12"/>
  <c r="AW686" i="12"/>
  <c r="AX686" i="12"/>
  <c r="AY686" i="12"/>
  <c r="AZ686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U687" i="12"/>
  <c r="AV687" i="12"/>
  <c r="AW687" i="12"/>
  <c r="AX687" i="12"/>
  <c r="AY687" i="12"/>
  <c r="AZ687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U688" i="12"/>
  <c r="AV688" i="12"/>
  <c r="AW688" i="12"/>
  <c r="AX688" i="12"/>
  <c r="AY688" i="12"/>
  <c r="AZ688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U706" i="12"/>
  <c r="AV706" i="12"/>
  <c r="AW706" i="12"/>
  <c r="AX706" i="12"/>
  <c r="AY706" i="12"/>
  <c r="AZ706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U690" i="12"/>
  <c r="AV690" i="12"/>
  <c r="AW690" i="12"/>
  <c r="AX690" i="12"/>
  <c r="AY690" i="12"/>
  <c r="AZ690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U692" i="12"/>
  <c r="AV692" i="12"/>
  <c r="AW692" i="12"/>
  <c r="AX692" i="12"/>
  <c r="AY692" i="12"/>
  <c r="AZ692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U693" i="12"/>
  <c r="AV693" i="12"/>
  <c r="AW693" i="12"/>
  <c r="AX693" i="12"/>
  <c r="AY693" i="12"/>
  <c r="AZ693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U694" i="12"/>
  <c r="AV694" i="12"/>
  <c r="AW694" i="12"/>
  <c r="AX694" i="12"/>
  <c r="AY694" i="12"/>
  <c r="AZ694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U695" i="12"/>
  <c r="AV695" i="12"/>
  <c r="AW695" i="12"/>
  <c r="AX695" i="12"/>
  <c r="AY695" i="12"/>
  <c r="AZ695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U696" i="12"/>
  <c r="AV696" i="12"/>
  <c r="AW696" i="12"/>
  <c r="AX696" i="12"/>
  <c r="AY696" i="12"/>
  <c r="AZ696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U697" i="12"/>
  <c r="AV697" i="12"/>
  <c r="AW697" i="12"/>
  <c r="AX697" i="12"/>
  <c r="AY697" i="12"/>
  <c r="AZ697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U698" i="12"/>
  <c r="AV698" i="12"/>
  <c r="AW698" i="12"/>
  <c r="AX698" i="12"/>
  <c r="AY698" i="12"/>
  <c r="AZ698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U699" i="12"/>
  <c r="AV699" i="12"/>
  <c r="AW699" i="12"/>
  <c r="AX699" i="12"/>
  <c r="AY699" i="12"/>
  <c r="AZ699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U700" i="12"/>
  <c r="AV700" i="12"/>
  <c r="AW700" i="12"/>
  <c r="AX700" i="12"/>
  <c r="AY700" i="12"/>
  <c r="AZ700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U701" i="12"/>
  <c r="AV701" i="12"/>
  <c r="AW701" i="12"/>
  <c r="AX701" i="12"/>
  <c r="AY701" i="12"/>
  <c r="AZ701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U702" i="12"/>
  <c r="AV702" i="12"/>
  <c r="AW702" i="12"/>
  <c r="AX702" i="12"/>
  <c r="AY702" i="12"/>
  <c r="AZ702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U703" i="12"/>
  <c r="AV703" i="12"/>
  <c r="AW703" i="12"/>
  <c r="AX703" i="12"/>
  <c r="AY703" i="12"/>
  <c r="AZ703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U704" i="12"/>
  <c r="AV704" i="12"/>
  <c r="AW704" i="12"/>
  <c r="AX704" i="12"/>
  <c r="AY704" i="12"/>
  <c r="AZ704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U705" i="12"/>
  <c r="AV705" i="12"/>
  <c r="AW705" i="12"/>
  <c r="AX705" i="12"/>
  <c r="AY705" i="12"/>
  <c r="AZ705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/>
  <c r="AV707" i="12"/>
  <c r="AW707" i="12"/>
  <c r="AX707" i="12"/>
  <c r="AY707" i="12"/>
  <c r="AZ707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U708" i="12"/>
  <c r="AV708" i="12"/>
  <c r="AW708" i="12"/>
  <c r="AX708" i="12"/>
  <c r="AY708" i="12"/>
  <c r="AZ708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U709" i="12"/>
  <c r="AV709" i="12"/>
  <c r="AW709" i="12"/>
  <c r="AX709" i="12"/>
  <c r="AY709" i="12"/>
  <c r="AZ709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U710" i="12"/>
  <c r="AV710" i="12"/>
  <c r="AW710" i="12"/>
  <c r="AX710" i="12"/>
  <c r="AY710" i="12"/>
  <c r="AZ710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U711" i="12"/>
  <c r="AV711" i="12"/>
  <c r="AW711" i="12"/>
  <c r="AX711" i="12"/>
  <c r="AY711" i="12"/>
  <c r="AZ711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U713" i="12"/>
  <c r="AV713" i="12"/>
  <c r="AW713" i="12"/>
  <c r="AX713" i="12"/>
  <c r="AY713" i="12"/>
  <c r="AZ713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Z152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U714" i="12"/>
  <c r="AV714" i="12"/>
  <c r="AW714" i="12"/>
  <c r="AX714" i="12"/>
  <c r="AY714" i="12"/>
  <c r="AZ714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B705" i="12" l="1"/>
  <c r="BA705" i="12"/>
  <c r="BA684" i="12"/>
  <c r="BB684" i="12"/>
  <c r="BB152" i="12"/>
  <c r="BA152" i="12"/>
  <c r="BA709" i="12"/>
  <c r="BB709" i="12"/>
  <c r="BA704" i="12"/>
  <c r="BB704" i="12"/>
  <c r="BB700" i="12"/>
  <c r="BA700" i="12"/>
  <c r="BA696" i="12"/>
  <c r="BB696" i="12"/>
  <c r="BA699" i="12"/>
  <c r="BB699" i="12"/>
  <c r="BA690" i="12"/>
  <c r="BB690" i="12"/>
  <c r="BB686" i="12"/>
  <c r="BA686" i="12"/>
  <c r="BB681" i="12"/>
  <c r="BA681" i="12"/>
  <c r="BB7" i="12"/>
  <c r="BA7" i="12"/>
  <c r="BA711" i="12"/>
  <c r="BB711" i="12"/>
  <c r="BB707" i="12"/>
  <c r="BA707" i="12"/>
  <c r="BA702" i="12"/>
  <c r="BB702" i="12"/>
  <c r="BA698" i="12"/>
  <c r="BB698" i="12"/>
  <c r="BB694" i="12"/>
  <c r="BA694" i="12"/>
  <c r="BA706" i="12"/>
  <c r="BB706" i="12"/>
  <c r="BB685" i="12"/>
  <c r="BA685" i="12"/>
  <c r="BA680" i="12"/>
  <c r="BB680" i="12"/>
  <c r="BB676" i="12"/>
  <c r="BA676" i="12"/>
  <c r="BB670" i="12"/>
  <c r="BA670" i="12"/>
  <c r="BB666" i="12"/>
  <c r="BA666" i="12"/>
  <c r="BB662" i="12"/>
  <c r="BA662" i="12"/>
  <c r="BB658" i="12"/>
  <c r="BA658" i="12"/>
  <c r="BB654" i="12"/>
  <c r="BA654" i="12"/>
  <c r="BA649" i="12"/>
  <c r="BB649" i="12"/>
  <c r="BA645" i="12"/>
  <c r="BB645" i="12"/>
  <c r="BA641" i="12"/>
  <c r="BB641" i="12"/>
  <c r="BA637" i="12"/>
  <c r="BB637" i="12"/>
  <c r="BA633" i="12"/>
  <c r="BB633" i="12"/>
  <c r="BA628" i="12"/>
  <c r="BB628" i="12"/>
  <c r="BB624" i="12"/>
  <c r="BA624" i="12"/>
  <c r="BB619" i="12"/>
  <c r="BA619" i="12"/>
  <c r="BA615" i="12"/>
  <c r="BB615" i="12"/>
  <c r="BB611" i="12"/>
  <c r="BA611" i="12"/>
  <c r="BA607" i="12"/>
  <c r="BB607" i="12"/>
  <c r="BB604" i="12"/>
  <c r="BA604" i="12"/>
  <c r="BA600" i="12"/>
  <c r="BB600" i="12"/>
  <c r="BB596" i="12"/>
  <c r="BA596" i="12"/>
  <c r="BA591" i="12"/>
  <c r="BB591" i="12"/>
  <c r="BB586" i="12"/>
  <c r="BA586" i="12"/>
  <c r="BB582" i="12"/>
  <c r="BA582" i="12"/>
  <c r="BA578" i="12"/>
  <c r="BB578" i="12"/>
  <c r="BB574" i="12"/>
  <c r="BA574" i="12"/>
  <c r="BA570" i="12"/>
  <c r="BB570" i="12"/>
  <c r="BA565" i="12"/>
  <c r="BB565" i="12"/>
  <c r="BA558" i="12"/>
  <c r="BB558" i="12"/>
  <c r="BA554" i="12"/>
  <c r="BB554" i="12"/>
  <c r="BA550" i="12"/>
  <c r="BB550" i="12"/>
  <c r="BA546" i="12"/>
  <c r="BB546" i="12"/>
  <c r="BB543" i="12"/>
  <c r="BA543" i="12"/>
  <c r="BB539" i="12"/>
  <c r="BA539" i="12"/>
  <c r="BB533" i="12"/>
  <c r="BA533" i="12"/>
  <c r="BA528" i="12"/>
  <c r="BB528" i="12"/>
  <c r="BB524" i="12"/>
  <c r="BA524" i="12"/>
  <c r="BA520" i="12"/>
  <c r="BB520" i="12"/>
  <c r="BB516" i="12"/>
  <c r="BA516" i="12"/>
  <c r="BA511" i="12"/>
  <c r="BB511" i="12"/>
  <c r="BB507" i="12"/>
  <c r="BA507" i="12"/>
  <c r="BA503" i="12"/>
  <c r="BB503" i="12"/>
  <c r="BB499" i="12"/>
  <c r="BA499" i="12"/>
  <c r="BA495" i="12"/>
  <c r="BB495" i="12"/>
  <c r="BB491" i="12"/>
  <c r="BA491" i="12"/>
  <c r="BA486" i="12"/>
  <c r="BB486" i="12"/>
  <c r="BB480" i="12"/>
  <c r="BA480" i="12"/>
  <c r="BA476" i="12"/>
  <c r="BB476" i="12"/>
  <c r="BB472" i="12"/>
  <c r="BA472" i="12"/>
  <c r="BB468" i="12"/>
  <c r="BA468" i="12"/>
  <c r="BA464" i="12"/>
  <c r="BB464" i="12"/>
  <c r="BB460" i="12"/>
  <c r="BA460" i="12"/>
  <c r="BA456" i="12"/>
  <c r="BB456" i="12"/>
  <c r="BB452" i="12"/>
  <c r="BA452" i="12"/>
  <c r="BA448" i="12"/>
  <c r="BB448" i="12"/>
  <c r="BA443" i="12"/>
  <c r="BB443" i="12"/>
  <c r="BB439" i="12"/>
  <c r="BA439" i="12"/>
  <c r="BA433" i="12"/>
  <c r="BB433" i="12"/>
  <c r="BB428" i="12"/>
  <c r="BA428" i="12"/>
  <c r="BB424" i="12"/>
  <c r="BA424" i="12"/>
  <c r="BB420" i="12"/>
  <c r="BA420" i="12"/>
  <c r="BB416" i="12"/>
  <c r="BA416" i="12"/>
  <c r="BA412" i="12"/>
  <c r="BB412" i="12"/>
  <c r="BB408" i="12"/>
  <c r="BA408" i="12"/>
  <c r="BA402" i="12"/>
  <c r="BB402" i="12"/>
  <c r="BB398" i="12"/>
  <c r="BA398" i="12"/>
  <c r="BA394" i="12"/>
  <c r="BB394" i="12"/>
  <c r="BA389" i="12"/>
  <c r="BB389" i="12"/>
  <c r="BB385" i="12"/>
  <c r="BA385" i="12"/>
  <c r="BB381" i="12"/>
  <c r="BA381" i="12"/>
  <c r="BB377" i="12"/>
  <c r="BA377" i="12"/>
  <c r="BA372" i="12"/>
  <c r="BB372" i="12"/>
  <c r="BB368" i="12"/>
  <c r="BA368" i="12"/>
  <c r="BB364" i="12"/>
  <c r="BA364" i="12"/>
  <c r="BA358" i="12"/>
  <c r="BB358" i="12"/>
  <c r="BB355" i="12"/>
  <c r="BA355" i="12"/>
  <c r="BB351" i="12"/>
  <c r="BA351" i="12"/>
  <c r="BB346" i="12"/>
  <c r="BA346" i="12"/>
  <c r="BB342" i="12"/>
  <c r="BA342" i="12"/>
  <c r="BB339" i="12"/>
  <c r="BA339" i="12"/>
  <c r="BB335" i="12"/>
  <c r="BA335" i="12"/>
  <c r="BA331" i="12"/>
  <c r="BB331" i="12"/>
  <c r="BB327" i="12"/>
  <c r="BA327" i="12"/>
  <c r="BA323" i="12"/>
  <c r="BB323" i="12"/>
  <c r="BB318" i="12"/>
  <c r="BA318" i="12"/>
  <c r="BB314" i="12"/>
  <c r="BA314" i="12"/>
  <c r="BB310" i="12"/>
  <c r="BA310" i="12"/>
  <c r="BB306" i="12"/>
  <c r="BA306" i="12"/>
  <c r="BB302" i="12"/>
  <c r="BA302" i="12"/>
  <c r="BA297" i="12"/>
  <c r="BB297" i="12"/>
  <c r="BB294" i="12"/>
  <c r="BA294" i="12"/>
  <c r="BA289" i="12"/>
  <c r="BB289" i="12"/>
  <c r="BA284" i="12"/>
  <c r="BB284" i="12"/>
  <c r="BA279" i="12"/>
  <c r="BB279" i="12"/>
  <c r="BB275" i="12"/>
  <c r="BA275" i="12"/>
  <c r="BA271" i="12"/>
  <c r="BB271" i="12"/>
  <c r="BB267" i="12"/>
  <c r="BA267" i="12"/>
  <c r="BB263" i="12"/>
  <c r="BA263" i="12"/>
  <c r="BB259" i="12"/>
  <c r="BA259" i="12"/>
  <c r="BA255" i="12"/>
  <c r="BB255" i="12"/>
  <c r="BB251" i="12"/>
  <c r="BA251" i="12"/>
  <c r="BA246" i="12"/>
  <c r="BB246" i="12"/>
  <c r="BB242" i="12"/>
  <c r="BA242" i="12"/>
  <c r="BB237" i="12"/>
  <c r="BA237" i="12"/>
  <c r="BB233" i="12"/>
  <c r="BA233" i="12"/>
  <c r="BB227" i="12"/>
  <c r="BA227" i="12"/>
  <c r="BA223" i="12"/>
  <c r="BB223" i="12"/>
  <c r="BA218" i="12"/>
  <c r="BB218" i="12"/>
  <c r="BB214" i="12"/>
  <c r="BA214" i="12"/>
  <c r="BA209" i="12"/>
  <c r="BB209" i="12"/>
  <c r="BB203" i="12"/>
  <c r="BA203" i="12"/>
  <c r="BB198" i="12"/>
  <c r="BA198" i="12"/>
  <c r="BB194" i="12"/>
  <c r="BA194" i="12"/>
  <c r="BB190" i="12"/>
  <c r="BA190" i="12"/>
  <c r="BB186" i="12"/>
  <c r="BA186" i="12"/>
  <c r="BB182" i="12"/>
  <c r="BA182" i="12"/>
  <c r="BB178" i="12"/>
  <c r="BA178" i="12"/>
  <c r="BB174" i="12"/>
  <c r="BA174" i="12"/>
  <c r="BB170" i="12"/>
  <c r="BA170" i="12"/>
  <c r="BB165" i="12"/>
  <c r="BA165" i="12"/>
  <c r="BA161" i="12"/>
  <c r="BB161" i="12"/>
  <c r="BB157" i="12"/>
  <c r="BA157" i="12"/>
  <c r="BB153" i="12"/>
  <c r="BA153" i="12"/>
  <c r="BA148" i="12"/>
  <c r="BB148" i="12"/>
  <c r="BB144" i="12"/>
  <c r="BA144" i="12"/>
  <c r="BB139" i="12"/>
  <c r="BA139" i="12"/>
  <c r="BA135" i="12"/>
  <c r="BB135" i="12"/>
  <c r="BA131" i="12"/>
  <c r="BB131" i="12"/>
  <c r="BA127" i="12"/>
  <c r="BB127" i="12"/>
  <c r="BB123" i="12"/>
  <c r="BA123" i="12"/>
  <c r="BA119" i="12"/>
  <c r="BB119" i="12"/>
  <c r="BB115" i="12"/>
  <c r="BA115" i="12"/>
  <c r="BB110" i="12"/>
  <c r="BA110" i="12"/>
  <c r="BB107" i="12"/>
  <c r="BA107" i="12"/>
  <c r="BB102" i="12"/>
  <c r="BA102" i="12"/>
  <c r="BA98" i="12"/>
  <c r="BB98" i="12"/>
  <c r="BA92" i="12"/>
  <c r="BB92" i="12"/>
  <c r="BB88" i="12"/>
  <c r="BA88" i="12"/>
  <c r="BA84" i="12"/>
  <c r="BB84" i="12"/>
  <c r="BB80" i="12"/>
  <c r="BA80" i="12"/>
  <c r="BA76" i="12"/>
  <c r="BB76" i="12"/>
  <c r="BB72" i="12"/>
  <c r="BA72" i="12"/>
  <c r="BB67" i="12"/>
  <c r="BA67" i="12"/>
  <c r="BA63" i="12"/>
  <c r="BB63" i="12"/>
  <c r="BB59" i="12"/>
  <c r="BA59" i="12"/>
  <c r="BA55" i="12"/>
  <c r="BB55" i="12"/>
  <c r="BB52" i="12"/>
  <c r="BA52" i="12"/>
  <c r="BA48" i="12"/>
  <c r="BB48" i="12"/>
  <c r="BA45" i="12"/>
  <c r="BB45" i="12"/>
  <c r="BA40" i="12"/>
  <c r="BB40" i="12"/>
  <c r="BB36" i="12"/>
  <c r="BA36" i="12"/>
  <c r="BA32" i="12"/>
  <c r="BB32" i="12"/>
  <c r="BB27" i="12"/>
  <c r="BA27" i="12"/>
  <c r="BA23" i="12"/>
  <c r="BB23" i="12"/>
  <c r="BB19" i="12"/>
  <c r="BA19" i="12"/>
  <c r="BB15" i="12"/>
  <c r="BA15" i="12"/>
  <c r="BB11" i="12"/>
  <c r="BA11" i="12"/>
  <c r="BA710" i="12"/>
  <c r="BB710" i="12"/>
  <c r="BB679" i="12"/>
  <c r="BA679" i="12"/>
  <c r="BA674" i="12"/>
  <c r="BB674" i="12"/>
  <c r="BA669" i="12"/>
  <c r="BB669" i="12"/>
  <c r="BA665" i="12"/>
  <c r="BB665" i="12"/>
  <c r="BA661" i="12"/>
  <c r="BB661" i="12"/>
  <c r="BA657" i="12"/>
  <c r="BB657" i="12"/>
  <c r="BA652" i="12"/>
  <c r="BB652" i="12"/>
  <c r="BB648" i="12"/>
  <c r="BA648" i="12"/>
  <c r="BA644" i="12"/>
  <c r="BB644" i="12"/>
  <c r="BB640" i="12"/>
  <c r="BA640" i="12"/>
  <c r="BA636" i="12"/>
  <c r="BB636" i="12"/>
  <c r="BB632" i="12"/>
  <c r="BA632" i="12"/>
  <c r="BB627" i="12"/>
  <c r="BA627" i="12"/>
  <c r="BA623" i="12"/>
  <c r="BB623" i="12"/>
  <c r="BB618" i="12"/>
  <c r="BA618" i="12"/>
  <c r="BB614" i="12"/>
  <c r="BA614" i="12"/>
  <c r="BA610" i="12"/>
  <c r="BB610" i="12"/>
  <c r="BB603" i="12"/>
  <c r="BA603" i="12"/>
  <c r="BB599" i="12"/>
  <c r="BA599" i="12"/>
  <c r="BB595" i="12"/>
  <c r="BA595" i="12"/>
  <c r="BB590" i="12"/>
  <c r="BA590" i="12"/>
  <c r="BA585" i="12"/>
  <c r="BB585" i="12"/>
  <c r="BB577" i="12"/>
  <c r="BA577" i="12"/>
  <c r="BB573" i="12"/>
  <c r="BA573" i="12"/>
  <c r="BB569" i="12"/>
  <c r="BA569" i="12"/>
  <c r="BB563" i="12"/>
  <c r="BA563" i="12"/>
  <c r="BA557" i="12"/>
  <c r="BB557" i="12"/>
  <c r="BA553" i="12"/>
  <c r="BB553" i="12"/>
  <c r="BA549" i="12"/>
  <c r="BB549" i="12"/>
  <c r="BA545" i="12"/>
  <c r="BB545" i="12"/>
  <c r="BA542" i="12"/>
  <c r="BB542" i="12"/>
  <c r="BB538" i="12"/>
  <c r="BA538" i="12"/>
  <c r="BB531" i="12"/>
  <c r="BA531" i="12"/>
  <c r="BB527" i="12"/>
  <c r="BA527" i="12"/>
  <c r="BB523" i="12"/>
  <c r="BA523" i="12"/>
  <c r="BB519" i="12"/>
  <c r="BA519" i="12"/>
  <c r="BB514" i="12"/>
  <c r="BA514" i="12"/>
  <c r="BA510" i="12"/>
  <c r="BB510" i="12"/>
  <c r="BB506" i="12"/>
  <c r="BA506" i="12"/>
  <c r="BA502" i="12"/>
  <c r="BB502" i="12"/>
  <c r="BA498" i="12"/>
  <c r="BB498" i="12"/>
  <c r="BA494" i="12"/>
  <c r="BB494" i="12"/>
  <c r="BA490" i="12"/>
  <c r="BB490" i="12"/>
  <c r="BA484" i="12"/>
  <c r="BB484" i="12"/>
  <c r="BB479" i="12"/>
  <c r="BA479" i="12"/>
  <c r="BA475" i="12"/>
  <c r="BB475" i="12"/>
  <c r="BA471" i="12"/>
  <c r="BB471" i="12"/>
  <c r="BB467" i="12"/>
  <c r="BA467" i="12"/>
  <c r="BB463" i="12"/>
  <c r="BA463" i="12"/>
  <c r="BA459" i="12"/>
  <c r="BB459" i="12"/>
  <c r="BB455" i="12"/>
  <c r="BA455" i="12"/>
  <c r="BA451" i="12"/>
  <c r="BB451" i="12"/>
  <c r="BA447" i="12"/>
  <c r="BB447" i="12"/>
  <c r="BA442" i="12"/>
  <c r="BB442" i="12"/>
  <c r="BB437" i="12"/>
  <c r="BA437" i="12"/>
  <c r="BA431" i="12"/>
  <c r="BB431" i="12"/>
  <c r="BB427" i="12"/>
  <c r="BA427" i="12"/>
  <c r="BA423" i="12"/>
  <c r="BB423" i="12"/>
  <c r="BA419" i="12"/>
  <c r="BB419" i="12"/>
  <c r="BA415" i="12"/>
  <c r="BB415" i="12"/>
  <c r="BB411" i="12"/>
  <c r="BA411" i="12"/>
  <c r="BA407" i="12"/>
  <c r="BB407" i="12"/>
  <c r="BA401" i="12"/>
  <c r="BB401" i="12"/>
  <c r="BA397" i="12"/>
  <c r="BB397" i="12"/>
  <c r="BB393" i="12"/>
  <c r="BA393" i="12"/>
  <c r="BB388" i="12"/>
  <c r="BA388" i="12"/>
  <c r="BA384" i="12"/>
  <c r="BB384" i="12"/>
  <c r="BB380" i="12"/>
  <c r="BA380" i="12"/>
  <c r="BA375" i="12"/>
  <c r="BB375" i="12"/>
  <c r="BB371" i="12"/>
  <c r="BA371" i="12"/>
  <c r="BB367" i="12"/>
  <c r="BA367" i="12"/>
  <c r="BA362" i="12"/>
  <c r="BB362" i="12"/>
  <c r="BA357" i="12"/>
  <c r="BB357" i="12"/>
  <c r="BA354" i="12"/>
  <c r="BB354" i="12"/>
  <c r="BB350" i="12"/>
  <c r="BA350" i="12"/>
  <c r="BB345" i="12"/>
  <c r="BA345" i="12"/>
  <c r="BB341" i="12"/>
  <c r="BA341" i="12"/>
  <c r="BB338" i="12"/>
  <c r="BA338" i="12"/>
  <c r="BA334" i="12"/>
  <c r="BB334" i="12"/>
  <c r="BB330" i="12"/>
  <c r="BA330" i="12"/>
  <c r="BA326" i="12"/>
  <c r="BB326" i="12"/>
  <c r="BB322" i="12"/>
  <c r="BA322" i="12"/>
  <c r="BA317" i="12"/>
  <c r="BB317" i="12"/>
  <c r="BA313" i="12"/>
  <c r="BB313" i="12"/>
  <c r="BA309" i="12"/>
  <c r="BB309" i="12"/>
  <c r="BA305" i="12"/>
  <c r="BB305" i="12"/>
  <c r="BA301" i="12"/>
  <c r="BB301" i="12"/>
  <c r="BA292" i="12"/>
  <c r="BB292" i="12"/>
  <c r="BA288" i="12"/>
  <c r="BB288" i="12"/>
  <c r="BB282" i="12"/>
  <c r="BA282" i="12"/>
  <c r="BA278" i="12"/>
  <c r="BB278" i="12"/>
  <c r="BA274" i="12"/>
  <c r="BB274" i="12"/>
  <c r="BA270" i="12"/>
  <c r="BB270" i="12"/>
  <c r="BB266" i="12"/>
  <c r="BA266" i="12"/>
  <c r="BA262" i="12"/>
  <c r="BB262" i="12"/>
  <c r="BB258" i="12"/>
  <c r="BA258" i="12"/>
  <c r="BA254" i="12"/>
  <c r="BB254" i="12"/>
  <c r="BA249" i="12"/>
  <c r="BB249" i="12"/>
  <c r="BB245" i="12"/>
  <c r="BA245" i="12"/>
  <c r="BA240" i="12"/>
  <c r="BB240" i="12"/>
  <c r="BA236" i="12"/>
  <c r="BB236" i="12"/>
  <c r="BB232" i="12"/>
  <c r="BA232" i="12"/>
  <c r="BB222" i="12"/>
  <c r="BA222" i="12"/>
  <c r="BB217" i="12"/>
  <c r="BA217" i="12"/>
  <c r="BA213" i="12"/>
  <c r="BB213" i="12"/>
  <c r="BA207" i="12"/>
  <c r="BB207" i="12"/>
  <c r="BB201" i="12"/>
  <c r="BA201" i="12"/>
  <c r="BA197" i="12"/>
  <c r="BB197" i="12"/>
  <c r="BA193" i="12"/>
  <c r="BB193" i="12"/>
  <c r="BB189" i="12"/>
  <c r="BA189" i="12"/>
  <c r="BA185" i="12"/>
  <c r="BB185" i="12"/>
  <c r="BB181" i="12"/>
  <c r="BA181" i="12"/>
  <c r="BB177" i="12"/>
  <c r="BA177" i="12"/>
  <c r="BA173" i="12"/>
  <c r="BB173" i="12"/>
  <c r="BB169" i="12"/>
  <c r="BA169" i="12"/>
  <c r="BA164" i="12"/>
  <c r="BB164" i="12"/>
  <c r="BB160" i="12"/>
  <c r="BA160" i="12"/>
  <c r="BA156" i="12"/>
  <c r="BB156" i="12"/>
  <c r="BA151" i="12"/>
  <c r="BB151" i="12"/>
  <c r="BB147" i="12"/>
  <c r="BA147" i="12"/>
  <c r="BA143" i="12"/>
  <c r="BB143" i="12"/>
  <c r="BA138" i="12"/>
  <c r="BB138" i="12"/>
  <c r="BB134" i="12"/>
  <c r="BA134" i="12"/>
  <c r="BA130" i="12"/>
  <c r="BB130" i="12"/>
  <c r="BB126" i="12"/>
  <c r="BA126" i="12"/>
  <c r="BA122" i="12"/>
  <c r="BB122" i="12"/>
  <c r="BB118" i="12"/>
  <c r="BA118" i="12"/>
  <c r="BA114" i="12"/>
  <c r="BB114" i="12"/>
  <c r="BB109" i="12"/>
  <c r="BA109" i="12"/>
  <c r="BA106" i="12"/>
  <c r="BB106" i="12"/>
  <c r="BB101" i="12"/>
  <c r="BA101" i="12"/>
  <c r="BB96" i="12"/>
  <c r="BA96" i="12"/>
  <c r="BB91" i="12"/>
  <c r="BA91" i="12"/>
  <c r="BA87" i="12"/>
  <c r="BB87" i="12"/>
  <c r="BB83" i="12"/>
  <c r="BA83" i="12"/>
  <c r="BA79" i="12"/>
  <c r="BB79" i="12"/>
  <c r="BB75" i="12"/>
  <c r="BA75" i="12"/>
  <c r="BA71" i="12"/>
  <c r="BB71" i="12"/>
  <c r="BA66" i="12"/>
  <c r="BB66" i="12"/>
  <c r="BB62" i="12"/>
  <c r="BA62" i="12"/>
  <c r="BA58" i="12"/>
  <c r="BB58" i="12"/>
  <c r="BB54" i="12"/>
  <c r="BA54" i="12"/>
  <c r="BA51" i="12"/>
  <c r="BB51" i="12"/>
  <c r="BB202" i="12"/>
  <c r="BA202" i="12"/>
  <c r="BA44" i="12"/>
  <c r="BB44" i="12"/>
  <c r="BB39" i="12"/>
  <c r="BA39" i="12"/>
  <c r="BA35" i="12"/>
  <c r="BB35" i="12"/>
  <c r="BB31" i="12"/>
  <c r="BA31" i="12"/>
  <c r="BA26" i="12"/>
  <c r="BB26" i="12"/>
  <c r="BB22" i="12"/>
  <c r="BA22" i="12"/>
  <c r="BA18" i="12"/>
  <c r="BB18" i="12"/>
  <c r="BB14" i="12"/>
  <c r="BA14" i="12"/>
  <c r="BA10" i="12"/>
  <c r="BB10" i="12"/>
  <c r="BB714" i="12"/>
  <c r="BA714" i="12"/>
  <c r="BB693" i="12"/>
  <c r="BA693" i="12"/>
  <c r="BA688" i="12"/>
  <c r="BB688" i="12"/>
  <c r="BA692" i="12"/>
  <c r="BB692" i="12"/>
  <c r="BA687" i="12"/>
  <c r="BB687" i="12"/>
  <c r="BB683" i="12"/>
  <c r="BA683" i="12"/>
  <c r="BA678" i="12"/>
  <c r="BB678" i="12"/>
  <c r="BA668" i="12"/>
  <c r="BB668" i="12"/>
  <c r="BB664" i="12"/>
  <c r="BA664" i="12"/>
  <c r="BB660" i="12"/>
  <c r="BA660" i="12"/>
  <c r="BB656" i="12"/>
  <c r="BA656" i="12"/>
  <c r="BA651" i="12"/>
  <c r="BB651" i="12"/>
  <c r="BB647" i="12"/>
  <c r="BA647" i="12"/>
  <c r="BB643" i="12"/>
  <c r="BA643" i="12"/>
  <c r="BA639" i="12"/>
  <c r="BB639" i="12"/>
  <c r="BA635" i="12"/>
  <c r="BB635" i="12"/>
  <c r="BA631" i="12"/>
  <c r="BB631" i="12"/>
  <c r="BA626" i="12"/>
  <c r="BB626" i="12"/>
  <c r="BB622" i="12"/>
  <c r="BA622" i="12"/>
  <c r="BB617" i="12"/>
  <c r="BA617" i="12"/>
  <c r="BB613" i="12"/>
  <c r="BA613" i="12"/>
  <c r="BB609" i="12"/>
  <c r="BA609" i="12"/>
  <c r="BA606" i="12"/>
  <c r="BB606" i="12"/>
  <c r="BB602" i="12"/>
  <c r="BA602" i="12"/>
  <c r="BB598" i="12"/>
  <c r="BA598" i="12"/>
  <c r="BB593" i="12"/>
  <c r="BA593" i="12"/>
  <c r="BA588" i="12"/>
  <c r="BB588" i="12"/>
  <c r="BA584" i="12"/>
  <c r="BB584" i="12"/>
  <c r="BB580" i="12"/>
  <c r="BA580" i="12"/>
  <c r="BA576" i="12"/>
  <c r="BB576" i="12"/>
  <c r="BA572" i="12"/>
  <c r="BB572" i="12"/>
  <c r="BA568" i="12"/>
  <c r="BB568" i="12"/>
  <c r="BB561" i="12"/>
  <c r="BA561" i="12"/>
  <c r="BB556" i="12"/>
  <c r="BA556" i="12"/>
  <c r="BA552" i="12"/>
  <c r="BB552" i="12"/>
  <c r="BB548" i="12"/>
  <c r="BA548" i="12"/>
  <c r="BA544" i="12"/>
  <c r="BB544" i="12"/>
  <c r="BA541" i="12"/>
  <c r="BB541" i="12"/>
  <c r="BA536" i="12"/>
  <c r="BB536" i="12"/>
  <c r="BB530" i="12"/>
  <c r="BA530" i="12"/>
  <c r="BA526" i="12"/>
  <c r="BB526" i="12"/>
  <c r="BA522" i="12"/>
  <c r="BB522" i="12"/>
  <c r="BA518" i="12"/>
  <c r="BB518" i="12"/>
  <c r="BB513" i="12"/>
  <c r="BA513" i="12"/>
  <c r="BA509" i="12"/>
  <c r="BB509" i="12"/>
  <c r="BB505" i="12"/>
  <c r="BA505" i="12"/>
  <c r="BA501" i="12"/>
  <c r="BB501" i="12"/>
  <c r="BA497" i="12"/>
  <c r="BB497" i="12"/>
  <c r="BA493" i="12"/>
  <c r="BB493" i="12"/>
  <c r="BB489" i="12"/>
  <c r="BA489" i="12"/>
  <c r="BA483" i="12"/>
  <c r="BB483" i="12"/>
  <c r="BA478" i="12"/>
  <c r="BB478" i="12"/>
  <c r="BB474" i="12"/>
  <c r="BA474" i="12"/>
  <c r="BB470" i="12"/>
  <c r="BA470" i="12"/>
  <c r="BA466" i="12"/>
  <c r="BB466" i="12"/>
  <c r="BB462" i="12"/>
  <c r="BA462" i="12"/>
  <c r="BA458" i="12"/>
  <c r="BB458" i="12"/>
  <c r="BB454" i="12"/>
  <c r="BA454" i="12"/>
  <c r="BA450" i="12"/>
  <c r="BB450" i="12"/>
  <c r="BB445" i="12"/>
  <c r="BA445" i="12"/>
  <c r="BB441" i="12"/>
  <c r="BA441" i="12"/>
  <c r="BA435" i="12"/>
  <c r="BB435" i="12"/>
  <c r="BA430" i="12"/>
  <c r="BB430" i="12"/>
  <c r="BA426" i="12"/>
  <c r="BB426" i="12"/>
  <c r="BA422" i="12"/>
  <c r="BB422" i="12"/>
  <c r="BA418" i="12"/>
  <c r="BB418" i="12"/>
  <c r="BB414" i="12"/>
  <c r="BA414" i="12"/>
  <c r="BA410" i="12"/>
  <c r="BB410" i="12"/>
  <c r="BB404" i="12"/>
  <c r="BA404" i="12"/>
  <c r="BA400" i="12"/>
  <c r="BB400" i="12"/>
  <c r="BB396" i="12"/>
  <c r="BA396" i="12"/>
  <c r="BB391" i="12"/>
  <c r="BA391" i="12"/>
  <c r="BA387" i="12"/>
  <c r="BB387" i="12"/>
  <c r="BB383" i="12"/>
  <c r="BA383" i="12"/>
  <c r="BB379" i="12"/>
  <c r="BA379" i="12"/>
  <c r="BB374" i="12"/>
  <c r="BA374" i="12"/>
  <c r="BB370" i="12"/>
  <c r="BA370" i="12"/>
  <c r="BB366" i="12"/>
  <c r="BA366" i="12"/>
  <c r="BB361" i="12"/>
  <c r="BA361" i="12"/>
  <c r="BA356" i="12"/>
  <c r="BB356" i="12"/>
  <c r="BB353" i="12"/>
  <c r="BA353" i="12"/>
  <c r="BB348" i="12"/>
  <c r="BA348" i="12"/>
  <c r="BA344" i="12"/>
  <c r="BB344" i="12"/>
  <c r="BA337" i="12"/>
  <c r="BB337" i="12"/>
  <c r="BA333" i="12"/>
  <c r="BB333" i="12"/>
  <c r="BA329" i="12"/>
  <c r="BB329" i="12"/>
  <c r="BA325" i="12"/>
  <c r="BB325" i="12"/>
  <c r="BA320" i="12"/>
  <c r="BB320" i="12"/>
  <c r="BB316" i="12"/>
  <c r="BA316" i="12"/>
  <c r="BA312" i="12"/>
  <c r="BB312" i="12"/>
  <c r="BB308" i="12"/>
  <c r="BA308" i="12"/>
  <c r="BA304" i="12"/>
  <c r="BB304" i="12"/>
  <c r="BB300" i="12"/>
  <c r="BA300" i="12"/>
  <c r="BA296" i="12"/>
  <c r="BB296" i="12"/>
  <c r="BA291" i="12"/>
  <c r="BB291" i="12"/>
  <c r="BA286" i="12"/>
  <c r="BB286" i="12"/>
  <c r="BA281" i="12"/>
  <c r="BB281" i="12"/>
  <c r="BA277" i="12"/>
  <c r="BB277" i="12"/>
  <c r="BA273" i="12"/>
  <c r="BB273" i="12"/>
  <c r="BA269" i="12"/>
  <c r="BB269" i="12"/>
  <c r="BA265" i="12"/>
  <c r="BB265" i="12"/>
  <c r="BA261" i="12"/>
  <c r="BB261" i="12"/>
  <c r="BA257" i="12"/>
  <c r="BB257" i="12"/>
  <c r="BB253" i="12"/>
  <c r="BA253" i="12"/>
  <c r="BA248" i="12"/>
  <c r="BB248" i="12"/>
  <c r="BA244" i="12"/>
  <c r="BB244" i="12"/>
  <c r="BA239" i="12"/>
  <c r="BB239" i="12"/>
  <c r="BA235" i="12"/>
  <c r="BB235" i="12"/>
  <c r="BB231" i="12"/>
  <c r="BA231" i="12"/>
  <c r="BA226" i="12"/>
  <c r="BB226" i="12"/>
  <c r="BA221" i="12"/>
  <c r="BB221" i="12"/>
  <c r="BB216" i="12"/>
  <c r="BA216" i="12"/>
  <c r="BA211" i="12"/>
  <c r="BB211" i="12"/>
  <c r="BA205" i="12"/>
  <c r="BB205" i="12"/>
  <c r="BB200" i="12"/>
  <c r="BA200" i="12"/>
  <c r="BA196" i="12"/>
  <c r="BB196" i="12"/>
  <c r="BB192" i="12"/>
  <c r="BA192" i="12"/>
  <c r="BA188" i="12"/>
  <c r="BB188" i="12"/>
  <c r="BB184" i="12"/>
  <c r="BA184" i="12"/>
  <c r="BA180" i="12"/>
  <c r="BB180" i="12"/>
  <c r="BB176" i="12"/>
  <c r="BA176" i="12"/>
  <c r="BA172" i="12"/>
  <c r="BB172" i="12"/>
  <c r="BA167" i="12"/>
  <c r="BB167" i="12"/>
  <c r="BB163" i="12"/>
  <c r="BA163" i="12"/>
  <c r="BA159" i="12"/>
  <c r="BB159" i="12"/>
  <c r="BB155" i="12"/>
  <c r="BA155" i="12"/>
  <c r="BB150" i="12"/>
  <c r="BA150" i="12"/>
  <c r="BB146" i="12"/>
  <c r="BA146" i="12"/>
  <c r="BB141" i="12"/>
  <c r="BA141" i="12"/>
  <c r="BA137" i="12"/>
  <c r="BB137" i="12"/>
  <c r="BA133" i="12"/>
  <c r="BB133" i="12"/>
  <c r="BA129" i="12"/>
  <c r="BB129" i="12"/>
  <c r="BB125" i="12"/>
  <c r="BA125" i="12"/>
  <c r="BA121" i="12"/>
  <c r="BB121" i="12"/>
  <c r="BB117" i="12"/>
  <c r="BA117" i="12"/>
  <c r="BA113" i="12"/>
  <c r="BB113" i="12"/>
  <c r="BA111" i="12"/>
  <c r="BB111" i="12"/>
  <c r="BA105" i="12"/>
  <c r="BB105" i="12"/>
  <c r="BB100" i="12"/>
  <c r="BA100" i="12"/>
  <c r="BB95" i="12"/>
  <c r="BA95" i="12"/>
  <c r="BB90" i="12"/>
  <c r="BA90" i="12"/>
  <c r="BB86" i="12"/>
  <c r="BA86" i="12"/>
  <c r="BA82" i="12"/>
  <c r="BB82" i="12"/>
  <c r="BB78" i="12"/>
  <c r="BA78" i="12"/>
  <c r="BB74" i="12"/>
  <c r="BA74" i="12"/>
  <c r="BA69" i="12"/>
  <c r="BB69" i="12"/>
  <c r="BB65" i="12"/>
  <c r="BA65" i="12"/>
  <c r="BA61" i="12"/>
  <c r="BB61" i="12"/>
  <c r="BB57" i="12"/>
  <c r="BA57" i="12"/>
  <c r="BB50" i="12"/>
  <c r="BA50" i="12"/>
  <c r="BB47" i="12"/>
  <c r="BA47" i="12"/>
  <c r="BB43" i="12"/>
  <c r="BA43" i="12"/>
  <c r="BA38" i="12"/>
  <c r="BB38" i="12"/>
  <c r="BA34" i="12"/>
  <c r="BB34" i="12"/>
  <c r="BA30" i="12"/>
  <c r="BB30" i="12"/>
  <c r="BA25" i="12"/>
  <c r="BB25" i="12"/>
  <c r="BA21" i="12"/>
  <c r="BB21" i="12"/>
  <c r="BB17" i="12"/>
  <c r="BA17" i="12"/>
  <c r="BA13" i="12"/>
  <c r="BB13" i="12"/>
  <c r="BB9" i="12"/>
  <c r="BA9" i="12"/>
  <c r="BB701" i="12"/>
  <c r="BA701" i="12"/>
  <c r="BB697" i="12"/>
  <c r="BA697" i="12"/>
  <c r="BA713" i="12"/>
  <c r="BB713" i="12"/>
  <c r="BA708" i="12"/>
  <c r="BB708" i="12"/>
  <c r="BA703" i="12"/>
  <c r="BB703" i="12"/>
  <c r="BB695" i="12"/>
  <c r="BA695" i="12"/>
  <c r="BA677" i="12"/>
  <c r="BB677" i="12"/>
  <c r="BB671" i="12"/>
  <c r="BA671" i="12"/>
  <c r="BB667" i="12"/>
  <c r="BA667" i="12"/>
  <c r="BB663" i="12"/>
  <c r="BA663" i="12"/>
  <c r="BA659" i="12"/>
  <c r="BB659" i="12"/>
  <c r="BB655" i="12"/>
  <c r="BA655" i="12"/>
  <c r="BB650" i="12"/>
  <c r="BA650" i="12"/>
  <c r="BB646" i="12"/>
  <c r="BA646" i="12"/>
  <c r="BB642" i="12"/>
  <c r="BA642" i="12"/>
  <c r="BB638" i="12"/>
  <c r="BA638" i="12"/>
  <c r="BB634" i="12"/>
  <c r="BA634" i="12"/>
  <c r="BB629" i="12"/>
  <c r="BA629" i="12"/>
  <c r="BB625" i="12"/>
  <c r="BA625" i="12"/>
  <c r="BB621" i="12"/>
  <c r="BA621" i="12"/>
  <c r="BB616" i="12"/>
  <c r="BA616" i="12"/>
  <c r="BA612" i="12"/>
  <c r="BB612" i="12"/>
  <c r="BA608" i="12"/>
  <c r="BB608" i="12"/>
  <c r="BA605" i="12"/>
  <c r="BB605" i="12"/>
  <c r="BB601" i="12"/>
  <c r="BA601" i="12"/>
  <c r="BA597" i="12"/>
  <c r="BB597" i="12"/>
  <c r="BA592" i="12"/>
  <c r="BB592" i="12"/>
  <c r="BB587" i="12"/>
  <c r="BA587" i="12"/>
  <c r="BA583" i="12"/>
  <c r="BB583" i="12"/>
  <c r="BA579" i="12"/>
  <c r="BB579" i="12"/>
  <c r="BB575" i="12"/>
  <c r="BA575" i="12"/>
  <c r="BB571" i="12"/>
  <c r="BA571" i="12"/>
  <c r="BB567" i="12"/>
  <c r="BA567" i="12"/>
  <c r="BA560" i="12"/>
  <c r="BB560" i="12"/>
  <c r="BB555" i="12"/>
  <c r="BA555" i="12"/>
  <c r="BB551" i="12"/>
  <c r="BA551" i="12"/>
  <c r="BA547" i="12"/>
  <c r="BB547" i="12"/>
  <c r="BB559" i="12"/>
  <c r="BA559" i="12"/>
  <c r="BB540" i="12"/>
  <c r="BA540" i="12"/>
  <c r="BA534" i="12"/>
  <c r="BB534" i="12"/>
  <c r="BB529" i="12"/>
  <c r="BA529" i="12"/>
  <c r="BB525" i="12"/>
  <c r="BA525" i="12"/>
  <c r="BB521" i="12"/>
  <c r="BA521" i="12"/>
  <c r="BB517" i="12"/>
  <c r="BA517" i="12"/>
  <c r="BA512" i="12"/>
  <c r="BB512" i="12"/>
  <c r="BB508" i="12"/>
  <c r="BA508" i="12"/>
  <c r="BB504" i="12"/>
  <c r="BA504" i="12"/>
  <c r="BA500" i="12"/>
  <c r="BB500" i="12"/>
  <c r="BB496" i="12"/>
  <c r="BA496" i="12"/>
  <c r="BA492" i="12"/>
  <c r="BB492" i="12"/>
  <c r="BB488" i="12"/>
  <c r="BA488" i="12"/>
  <c r="BB482" i="12"/>
  <c r="BA482" i="12"/>
  <c r="BB477" i="12"/>
  <c r="BA477" i="12"/>
  <c r="BB473" i="12"/>
  <c r="BA473" i="12"/>
  <c r="BB469" i="12"/>
  <c r="BA469" i="12"/>
  <c r="BB465" i="12"/>
  <c r="BA465" i="12"/>
  <c r="BA461" i="12"/>
  <c r="BB461" i="12"/>
  <c r="BB457" i="12"/>
  <c r="BA457" i="12"/>
  <c r="BA453" i="12"/>
  <c r="BB453" i="12"/>
  <c r="BB449" i="12"/>
  <c r="BA449" i="12"/>
  <c r="BB444" i="12"/>
  <c r="BA444" i="12"/>
  <c r="BA440" i="12"/>
  <c r="BB440" i="12"/>
  <c r="BA434" i="12"/>
  <c r="BB434" i="12"/>
  <c r="BB429" i="12"/>
  <c r="BA429" i="12"/>
  <c r="BA425" i="12"/>
  <c r="BB425" i="12"/>
  <c r="BB421" i="12"/>
  <c r="BA421" i="12"/>
  <c r="BA417" i="12"/>
  <c r="BB417" i="12"/>
  <c r="BB413" i="12"/>
  <c r="BA413" i="12"/>
  <c r="BA409" i="12"/>
  <c r="BB409" i="12"/>
  <c r="BB403" i="12"/>
  <c r="BA403" i="12"/>
  <c r="BB399" i="12"/>
  <c r="BA399" i="12"/>
  <c r="BA395" i="12"/>
  <c r="BB395" i="12"/>
  <c r="BA390" i="12"/>
  <c r="BB390" i="12"/>
  <c r="BB386" i="12"/>
  <c r="BA386" i="12"/>
  <c r="BA382" i="12"/>
  <c r="BB382" i="12"/>
  <c r="BB378" i="12"/>
  <c r="BA378" i="12"/>
  <c r="BA373" i="12"/>
  <c r="BB373" i="12"/>
  <c r="BB369" i="12"/>
  <c r="BA369" i="12"/>
  <c r="BA365" i="12"/>
  <c r="BB365" i="12"/>
  <c r="BA359" i="12"/>
  <c r="BB359" i="12"/>
  <c r="BB689" i="12"/>
  <c r="BA689" i="12"/>
  <c r="BA352" i="12"/>
  <c r="BB352" i="12"/>
  <c r="BB347" i="12"/>
  <c r="BA347" i="12"/>
  <c r="BA343" i="12"/>
  <c r="BB343" i="12"/>
  <c r="BB340" i="12"/>
  <c r="BA340" i="12"/>
  <c r="BA336" i="12"/>
  <c r="BB336" i="12"/>
  <c r="BB332" i="12"/>
  <c r="BA332" i="12"/>
  <c r="BA328" i="12"/>
  <c r="BB328" i="12"/>
  <c r="BB324" i="12"/>
  <c r="BA324" i="12"/>
  <c r="BA319" i="12"/>
  <c r="BB319" i="12"/>
  <c r="BB315" i="12"/>
  <c r="BA315" i="12"/>
  <c r="BA311" i="12"/>
  <c r="BB311" i="12"/>
  <c r="BB307" i="12"/>
  <c r="BA307" i="12"/>
  <c r="BA303" i="12"/>
  <c r="BB303" i="12"/>
  <c r="BA299" i="12"/>
  <c r="BB299" i="12"/>
  <c r="BA295" i="12"/>
  <c r="BB295" i="12"/>
  <c r="BB290" i="12"/>
  <c r="BA290" i="12"/>
  <c r="BB285" i="12"/>
  <c r="BA285" i="12"/>
  <c r="BA280" i="12"/>
  <c r="BB280" i="12"/>
  <c r="BB276" i="12"/>
  <c r="BA276" i="12"/>
  <c r="BA272" i="12"/>
  <c r="BB272" i="12"/>
  <c r="BB268" i="12"/>
  <c r="BA268" i="12"/>
  <c r="BA264" i="12"/>
  <c r="BB264" i="12"/>
  <c r="BB260" i="12"/>
  <c r="BA260" i="12"/>
  <c r="BA256" i="12"/>
  <c r="BB256" i="12"/>
  <c r="BB252" i="12"/>
  <c r="BA252" i="12"/>
  <c r="BA247" i="12"/>
  <c r="BB247" i="12"/>
  <c r="BB243" i="12"/>
  <c r="BA243" i="12"/>
  <c r="BA238" i="12"/>
  <c r="BB238" i="12"/>
  <c r="BA234" i="12"/>
  <c r="BB234" i="12"/>
  <c r="BB224" i="12"/>
  <c r="BA224" i="12"/>
  <c r="BA219" i="12"/>
  <c r="BB219" i="12"/>
  <c r="BB215" i="12"/>
  <c r="BA215" i="12"/>
  <c r="BA210" i="12"/>
  <c r="BB210" i="12"/>
  <c r="BA204" i="12"/>
  <c r="BB204" i="12"/>
  <c r="BB199" i="12"/>
  <c r="BA199" i="12"/>
  <c r="BB195" i="12"/>
  <c r="BA195" i="12"/>
  <c r="BB191" i="12"/>
  <c r="BA191" i="12"/>
  <c r="BA187" i="12"/>
  <c r="BB187" i="12"/>
  <c r="BB183" i="12"/>
  <c r="BA183" i="12"/>
  <c r="BA179" i="12"/>
  <c r="BB179" i="12"/>
  <c r="BA175" i="12"/>
  <c r="BB175" i="12"/>
  <c r="BB171" i="12"/>
  <c r="BA171" i="12"/>
  <c r="BA166" i="12"/>
  <c r="BB166" i="12"/>
  <c r="BB162" i="12"/>
  <c r="BA162" i="12"/>
  <c r="BA158" i="12"/>
  <c r="BB158" i="12"/>
  <c r="BB154" i="12"/>
  <c r="BA154" i="12"/>
  <c r="BB149" i="12"/>
  <c r="BA149" i="12"/>
  <c r="BB145" i="12"/>
  <c r="BA145" i="12"/>
  <c r="BA140" i="12"/>
  <c r="BB140" i="12"/>
  <c r="BA136" i="12"/>
  <c r="BB136" i="12"/>
  <c r="BB132" i="12"/>
  <c r="BA132" i="12"/>
  <c r="BB128" i="12"/>
  <c r="BA128" i="12"/>
  <c r="BA124" i="12"/>
  <c r="BB124" i="12"/>
  <c r="BB120" i="12"/>
  <c r="BA120" i="12"/>
  <c r="BA116" i="12"/>
  <c r="BB116" i="12"/>
  <c r="BA112" i="12"/>
  <c r="BB112" i="12"/>
  <c r="BB108" i="12"/>
  <c r="BA108" i="12"/>
  <c r="BA103" i="12"/>
  <c r="BB103" i="12"/>
  <c r="BA99" i="12"/>
  <c r="BB99" i="12"/>
  <c r="BA93" i="12"/>
  <c r="BB93" i="12"/>
  <c r="BA89" i="12"/>
  <c r="BB89" i="12"/>
  <c r="BB85" i="12"/>
  <c r="BA85" i="12"/>
  <c r="BB81" i="12"/>
  <c r="BA81" i="12"/>
  <c r="BB77" i="12"/>
  <c r="BA77" i="12"/>
  <c r="BB73" i="12"/>
  <c r="BA73" i="12"/>
  <c r="BB68" i="12"/>
  <c r="BA68" i="12"/>
  <c r="BA64" i="12"/>
  <c r="BB64" i="12"/>
  <c r="BA60" i="12"/>
  <c r="BB60" i="12"/>
  <c r="BB56" i="12"/>
  <c r="BA56" i="12"/>
  <c r="BB53" i="12"/>
  <c r="BA53" i="12"/>
  <c r="BB49" i="12"/>
  <c r="BA49" i="12"/>
  <c r="BB46" i="12"/>
  <c r="BA46" i="12"/>
  <c r="BA41" i="12"/>
  <c r="BB41" i="12"/>
  <c r="BB37" i="12"/>
  <c r="BA37" i="12"/>
  <c r="BB33" i="12"/>
  <c r="BA33" i="12"/>
  <c r="BA28" i="12"/>
  <c r="BB28" i="12"/>
  <c r="BA24" i="12"/>
  <c r="BB24" i="12"/>
  <c r="BB20" i="12"/>
  <c r="BA20" i="12"/>
  <c r="BB16" i="12"/>
  <c r="BA16" i="12"/>
  <c r="BA12" i="12"/>
  <c r="BB12" i="12"/>
  <c r="BA8" i="12"/>
  <c r="BB8" i="12"/>
  <c r="BF152" i="4" l="1"/>
  <c r="AQ152" i="4"/>
  <c r="AS152" i="4"/>
  <c r="AT152" i="4" s="1"/>
  <c r="AU152" i="4" s="1"/>
  <c r="AV152" i="4" s="1"/>
  <c r="AA152" i="4"/>
  <c r="R152" i="4"/>
  <c r="M152" i="4"/>
  <c r="Z152" i="4" s="1"/>
  <c r="J152" i="4" l="1"/>
  <c r="AP152" i="4" s="1"/>
  <c r="W152" i="4"/>
  <c r="X152" i="4"/>
  <c r="AW152" i="4"/>
  <c r="AX152" i="4" s="1"/>
  <c r="AO152" i="4" l="1"/>
  <c r="BF482" i="4" l="1"/>
  <c r="BF483" i="4"/>
  <c r="BF484" i="4"/>
  <c r="BF486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3" i="4"/>
  <c r="BF534" i="4"/>
  <c r="BF536" i="4"/>
  <c r="BF538" i="4"/>
  <c r="BF539" i="4"/>
  <c r="BF540" i="4"/>
  <c r="BF541" i="4"/>
  <c r="BF542" i="4"/>
  <c r="BF543" i="4"/>
  <c r="BF559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60" i="4"/>
  <c r="BF561" i="4"/>
  <c r="BF563" i="4"/>
  <c r="BF565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2" i="4"/>
  <c r="BF583" i="4"/>
  <c r="BF584" i="4"/>
  <c r="BF585" i="4"/>
  <c r="BF586" i="4"/>
  <c r="BF587" i="4"/>
  <c r="BF588" i="4"/>
  <c r="BF590" i="4"/>
  <c r="BF591" i="4"/>
  <c r="BF592" i="4"/>
  <c r="BF593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1" i="4"/>
  <c r="BF622" i="4"/>
  <c r="BF623" i="4"/>
  <c r="BF624" i="4"/>
  <c r="BF625" i="4"/>
  <c r="BF626" i="4"/>
  <c r="BF627" i="4"/>
  <c r="BF628" i="4"/>
  <c r="BF629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4" i="4"/>
  <c r="BF676" i="4"/>
  <c r="BF677" i="4"/>
  <c r="BF678" i="4"/>
  <c r="BF679" i="4"/>
  <c r="BF680" i="4"/>
  <c r="BF681" i="4"/>
  <c r="BF683" i="4"/>
  <c r="BF684" i="4"/>
  <c r="BF685" i="4"/>
  <c r="BF686" i="4"/>
  <c r="BF688" i="4"/>
  <c r="BF706" i="4"/>
  <c r="BF690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7" i="4"/>
  <c r="BF708" i="4"/>
  <c r="BF709" i="4"/>
  <c r="BF710" i="4"/>
  <c r="BF711" i="4"/>
  <c r="BF713" i="4"/>
  <c r="BF687" i="4"/>
  <c r="BF344" i="4"/>
  <c r="BF426" i="4"/>
  <c r="BF427" i="4"/>
  <c r="BF428" i="4"/>
  <c r="BF429" i="4"/>
  <c r="BF430" i="4"/>
  <c r="BF431" i="4"/>
  <c r="BF433" i="4"/>
  <c r="BF434" i="4"/>
  <c r="BF435" i="4"/>
  <c r="BF437" i="4"/>
  <c r="BF439" i="4"/>
  <c r="BF440" i="4"/>
  <c r="BF441" i="4"/>
  <c r="BF442" i="4"/>
  <c r="BF443" i="4"/>
  <c r="BF444" i="4"/>
  <c r="BF445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205" i="4"/>
  <c r="BF207" i="4"/>
  <c r="BF209" i="4"/>
  <c r="BF210" i="4"/>
  <c r="BF211" i="4"/>
  <c r="BF213" i="4"/>
  <c r="BF214" i="4"/>
  <c r="BF215" i="4"/>
  <c r="BF216" i="4"/>
  <c r="BF217" i="4"/>
  <c r="BF218" i="4"/>
  <c r="BF219" i="4"/>
  <c r="BF221" i="4"/>
  <c r="BF222" i="4"/>
  <c r="BF223" i="4"/>
  <c r="BF224" i="4"/>
  <c r="BF226" i="4"/>
  <c r="BF227" i="4"/>
  <c r="BF231" i="4"/>
  <c r="BF232" i="4"/>
  <c r="BF233" i="4"/>
  <c r="BF234" i="4"/>
  <c r="BF235" i="4"/>
  <c r="BF236" i="4"/>
  <c r="BF237" i="4"/>
  <c r="BF238" i="4"/>
  <c r="BF239" i="4"/>
  <c r="BF240" i="4"/>
  <c r="BF242" i="4"/>
  <c r="BF243" i="4"/>
  <c r="BF244" i="4"/>
  <c r="BF245" i="4"/>
  <c r="BF246" i="4"/>
  <c r="BF247" i="4"/>
  <c r="BF248" i="4"/>
  <c r="BF249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4" i="4"/>
  <c r="BF285" i="4"/>
  <c r="BF286" i="4"/>
  <c r="BF288" i="4"/>
  <c r="BF289" i="4"/>
  <c r="BF290" i="4"/>
  <c r="BF291" i="4"/>
  <c r="BF292" i="4"/>
  <c r="BF294" i="4"/>
  <c r="BF295" i="4"/>
  <c r="BF296" i="4"/>
  <c r="BF297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5" i="4"/>
  <c r="BF346" i="4"/>
  <c r="BF347" i="4"/>
  <c r="BF348" i="4"/>
  <c r="BF350" i="4"/>
  <c r="BF351" i="4"/>
  <c r="BF352" i="4"/>
  <c r="BF353" i="4"/>
  <c r="BF354" i="4"/>
  <c r="BF355" i="4"/>
  <c r="BF689" i="4"/>
  <c r="BF356" i="4"/>
  <c r="BF357" i="4"/>
  <c r="BF358" i="4"/>
  <c r="BF359" i="4"/>
  <c r="BF361" i="4"/>
  <c r="BF362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3" i="4"/>
  <c r="BF204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5" i="4"/>
  <c r="BF96" i="4"/>
  <c r="BF98" i="4"/>
  <c r="BF99" i="4"/>
  <c r="BF100" i="4"/>
  <c r="BF101" i="4"/>
  <c r="BF102" i="4"/>
  <c r="BF103" i="4"/>
  <c r="BF105" i="4"/>
  <c r="BF106" i="4"/>
  <c r="BF107" i="4"/>
  <c r="BF108" i="4"/>
  <c r="BF111" i="4"/>
  <c r="BF109" i="4"/>
  <c r="BF110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3" i="4"/>
  <c r="BF144" i="4"/>
  <c r="BF145" i="4"/>
  <c r="BF146" i="4"/>
  <c r="BF147" i="4"/>
  <c r="BF148" i="4"/>
  <c r="BF149" i="4"/>
  <c r="BF150" i="4"/>
  <c r="BF151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26" i="4"/>
  <c r="BF27" i="4"/>
  <c r="BF28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3" i="4"/>
  <c r="BF44" i="4"/>
  <c r="BF45" i="4"/>
  <c r="BF46" i="4"/>
  <c r="BF47" i="4"/>
  <c r="BF202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1" i="4"/>
  <c r="BF72" i="4"/>
  <c r="BF25" i="4"/>
  <c r="BF19" i="4"/>
  <c r="BF20" i="4"/>
  <c r="BF21" i="4"/>
  <c r="BF22" i="4"/>
  <c r="BF23" i="4"/>
  <c r="BF24" i="4"/>
  <c r="BF15" i="4"/>
  <c r="BF16" i="4"/>
  <c r="BF17" i="4"/>
  <c r="BF18" i="4"/>
  <c r="BF12" i="4"/>
  <c r="BF13" i="4"/>
  <c r="BF14" i="4"/>
  <c r="BF11" i="4"/>
  <c r="BF10" i="4"/>
  <c r="BF8" i="4"/>
  <c r="BF9" i="4"/>
  <c r="BF7" i="4"/>
  <c r="AQ687" i="4"/>
  <c r="AS687" i="4"/>
  <c r="AT687" i="4" s="1"/>
  <c r="AU687" i="4" s="1"/>
  <c r="AV687" i="4" s="1"/>
  <c r="AQ344" i="4"/>
  <c r="AS344" i="4"/>
  <c r="AT344" i="4" s="1"/>
  <c r="AU344" i="4" s="1"/>
  <c r="AV344" i="4" s="1"/>
  <c r="AA687" i="4"/>
  <c r="AA344" i="4"/>
  <c r="R687" i="4"/>
  <c r="R344" i="4"/>
  <c r="M687" i="4"/>
  <c r="J687" i="4" s="1"/>
  <c r="M344" i="4"/>
  <c r="J344" i="4" s="1"/>
  <c r="AO687" i="4" l="1"/>
  <c r="X687" i="4"/>
  <c r="Z687" i="4"/>
  <c r="W687" i="4"/>
  <c r="Z344" i="4"/>
  <c r="AO344" i="4"/>
  <c r="AP687" i="4"/>
  <c r="AP344" i="4"/>
  <c r="W344" i="4"/>
  <c r="AW344" i="4"/>
  <c r="AX344" i="4" s="1"/>
  <c r="AW687" i="4"/>
  <c r="AX687" i="4" s="1"/>
  <c r="X344" i="4"/>
  <c r="E979" i="6"/>
  <c r="F979" i="6"/>
  <c r="G979" i="6"/>
  <c r="H979" i="6"/>
  <c r="K979" i="6"/>
  <c r="L979" i="6"/>
  <c r="M979" i="6"/>
  <c r="N979" i="6" l="1"/>
  <c r="C979" i="6"/>
  <c r="AQ394" i="4" l="1"/>
  <c r="AS394" i="4"/>
  <c r="AT394" i="4" s="1"/>
  <c r="AU394" i="4" s="1"/>
  <c r="AV394" i="4" s="1"/>
  <c r="AQ307" i="4"/>
  <c r="AS307" i="4"/>
  <c r="AT307" i="4" s="1"/>
  <c r="AU307" i="4" s="1"/>
  <c r="AV307" i="4" s="1"/>
  <c r="AQ98" i="4"/>
  <c r="AS98" i="4"/>
  <c r="AT98" i="4" s="1"/>
  <c r="AU98" i="4" s="1"/>
  <c r="AV98" i="4" s="1"/>
  <c r="AA394" i="4"/>
  <c r="AA307" i="4"/>
  <c r="AA98" i="4"/>
  <c r="R394" i="4"/>
  <c r="R307" i="4"/>
  <c r="R98" i="4"/>
  <c r="X98" i="4"/>
  <c r="M394" i="4"/>
  <c r="J394" i="4" s="1"/>
  <c r="M307" i="4"/>
  <c r="J307" i="4" s="1"/>
  <c r="M98" i="4"/>
  <c r="J98" i="4" s="1"/>
  <c r="W394" i="4" l="1"/>
  <c r="Z98" i="4"/>
  <c r="Z394" i="4"/>
  <c r="Z307" i="4"/>
  <c r="AP394" i="4"/>
  <c r="X394" i="4"/>
  <c r="W307" i="4"/>
  <c r="AO98" i="4"/>
  <c r="AO307" i="4"/>
  <c r="AO394" i="4"/>
  <c r="AP98" i="4"/>
  <c r="AP307" i="4"/>
  <c r="AW307" i="4"/>
  <c r="AX307" i="4" s="1"/>
  <c r="AW98" i="4"/>
  <c r="AX98" i="4" s="1"/>
  <c r="AW394" i="4"/>
  <c r="AX394" i="4" s="1"/>
  <c r="W98" i="4"/>
  <c r="X307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3" i="4"/>
  <c r="AQ44" i="4"/>
  <c r="AQ45" i="4"/>
  <c r="AQ46" i="4"/>
  <c r="AQ47" i="4"/>
  <c r="AQ202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5" i="4"/>
  <c r="AQ96" i="4"/>
  <c r="AQ99" i="4"/>
  <c r="AQ100" i="4"/>
  <c r="AQ101" i="4"/>
  <c r="AQ102" i="4"/>
  <c r="AQ103" i="4"/>
  <c r="AQ105" i="4"/>
  <c r="AQ106" i="4"/>
  <c r="AQ107" i="4"/>
  <c r="AQ108" i="4"/>
  <c r="AQ111" i="4"/>
  <c r="AQ109" i="4"/>
  <c r="AQ110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3" i="4"/>
  <c r="AQ144" i="4"/>
  <c r="AQ145" i="4"/>
  <c r="AQ146" i="4"/>
  <c r="AQ147" i="4"/>
  <c r="AQ148" i="4"/>
  <c r="AQ149" i="4"/>
  <c r="AQ150" i="4"/>
  <c r="AQ151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3" i="4"/>
  <c r="AQ204" i="4"/>
  <c r="AQ205" i="4"/>
  <c r="AQ207" i="4"/>
  <c r="AQ209" i="4"/>
  <c r="AQ210" i="4"/>
  <c r="AQ211" i="4"/>
  <c r="AQ213" i="4"/>
  <c r="AQ214" i="4"/>
  <c r="AQ215" i="4"/>
  <c r="AQ216" i="4"/>
  <c r="AQ217" i="4"/>
  <c r="AQ218" i="4"/>
  <c r="AQ219" i="4"/>
  <c r="AQ221" i="4"/>
  <c r="AQ222" i="4"/>
  <c r="AQ223" i="4"/>
  <c r="AQ224" i="4"/>
  <c r="AQ226" i="4"/>
  <c r="AQ227" i="4"/>
  <c r="AQ231" i="4"/>
  <c r="AQ232" i="4"/>
  <c r="AQ233" i="4"/>
  <c r="AQ234" i="4"/>
  <c r="AQ235" i="4"/>
  <c r="AQ236" i="4"/>
  <c r="AQ237" i="4"/>
  <c r="AQ238" i="4"/>
  <c r="AQ239" i="4"/>
  <c r="AQ240" i="4"/>
  <c r="AQ242" i="4"/>
  <c r="AQ243" i="4"/>
  <c r="AQ244" i="4"/>
  <c r="AQ245" i="4"/>
  <c r="AQ246" i="4"/>
  <c r="AQ247" i="4"/>
  <c r="AQ248" i="4"/>
  <c r="AQ249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4" i="4"/>
  <c r="AQ285" i="4"/>
  <c r="AQ286" i="4"/>
  <c r="AQ288" i="4"/>
  <c r="AQ289" i="4"/>
  <c r="AQ290" i="4"/>
  <c r="AQ291" i="4"/>
  <c r="AQ292" i="4"/>
  <c r="AQ294" i="4"/>
  <c r="AQ295" i="4"/>
  <c r="AQ296" i="4"/>
  <c r="AQ297" i="4"/>
  <c r="AQ299" i="4"/>
  <c r="AQ300" i="4"/>
  <c r="AQ301" i="4"/>
  <c r="AQ302" i="4"/>
  <c r="AQ303" i="4"/>
  <c r="AQ304" i="4"/>
  <c r="AQ305" i="4"/>
  <c r="AQ306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5" i="4"/>
  <c r="AQ346" i="4"/>
  <c r="AQ347" i="4"/>
  <c r="AQ348" i="4"/>
  <c r="AQ350" i="4"/>
  <c r="AQ351" i="4"/>
  <c r="AQ352" i="4"/>
  <c r="AQ353" i="4"/>
  <c r="AQ354" i="4"/>
  <c r="AQ355" i="4"/>
  <c r="AQ689" i="4"/>
  <c r="AQ356" i="4"/>
  <c r="AQ357" i="4"/>
  <c r="AQ358" i="4"/>
  <c r="AQ359" i="4"/>
  <c r="AQ361" i="4"/>
  <c r="AQ362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3" i="4"/>
  <c r="AQ395" i="4"/>
  <c r="AQ396" i="4"/>
  <c r="AQ397" i="4"/>
  <c r="AQ398" i="4"/>
  <c r="AQ399" i="4"/>
  <c r="AQ400" i="4"/>
  <c r="AQ401" i="4"/>
  <c r="AQ402" i="4"/>
  <c r="AQ403" i="4"/>
  <c r="AQ404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3" i="4"/>
  <c r="AQ434" i="4"/>
  <c r="AQ435" i="4"/>
  <c r="AQ437" i="4"/>
  <c r="AQ439" i="4"/>
  <c r="AQ440" i="4"/>
  <c r="AQ441" i="4"/>
  <c r="AQ442" i="4"/>
  <c r="AQ443" i="4"/>
  <c r="AQ444" i="4"/>
  <c r="AQ445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2" i="4"/>
  <c r="AQ483" i="4"/>
  <c r="AQ484" i="4"/>
  <c r="AQ486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3" i="4"/>
  <c r="AQ534" i="4"/>
  <c r="AQ536" i="4"/>
  <c r="AQ538" i="4"/>
  <c r="AQ539" i="4"/>
  <c r="AQ540" i="4"/>
  <c r="AQ541" i="4"/>
  <c r="AQ542" i="4"/>
  <c r="AQ543" i="4"/>
  <c r="AQ559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60" i="4"/>
  <c r="AQ561" i="4"/>
  <c r="AQ563" i="4"/>
  <c r="AQ565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2" i="4"/>
  <c r="AQ583" i="4"/>
  <c r="AQ584" i="4"/>
  <c r="AQ585" i="4"/>
  <c r="AQ586" i="4"/>
  <c r="AQ587" i="4"/>
  <c r="AQ588" i="4"/>
  <c r="AQ590" i="4"/>
  <c r="AQ591" i="4"/>
  <c r="AQ592" i="4"/>
  <c r="AQ593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1" i="4"/>
  <c r="AQ622" i="4"/>
  <c r="AQ623" i="4"/>
  <c r="AQ624" i="4"/>
  <c r="AQ625" i="4"/>
  <c r="AQ626" i="4"/>
  <c r="AQ627" i="4"/>
  <c r="AQ628" i="4"/>
  <c r="AQ629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4" i="4"/>
  <c r="AQ676" i="4"/>
  <c r="AQ677" i="4"/>
  <c r="AQ678" i="4"/>
  <c r="AQ679" i="4"/>
  <c r="AQ680" i="4"/>
  <c r="AQ681" i="4"/>
  <c r="AQ683" i="4"/>
  <c r="AQ684" i="4"/>
  <c r="AQ685" i="4"/>
  <c r="AQ686" i="4"/>
  <c r="AQ688" i="4"/>
  <c r="AQ706" i="4"/>
  <c r="AQ690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7" i="4"/>
  <c r="AQ708" i="4"/>
  <c r="AQ709" i="4"/>
  <c r="AQ710" i="4"/>
  <c r="AQ711" i="4"/>
  <c r="AQ713" i="4"/>
  <c r="AQ714" i="4"/>
  <c r="AQ7" i="4"/>
  <c r="AQ8" i="4"/>
  <c r="AQ9" i="4"/>
  <c r="AQ10" i="4"/>
  <c r="AQ11" i="4"/>
  <c r="AS318" i="4" l="1"/>
  <c r="AT318" i="4" s="1"/>
  <c r="AU318" i="4" s="1"/>
  <c r="AV318" i="4" s="1"/>
  <c r="AS310" i="4"/>
  <c r="AT310" i="4" s="1"/>
  <c r="AU310" i="4" s="1"/>
  <c r="AV310" i="4" s="1"/>
  <c r="R318" i="4"/>
  <c r="R310" i="4"/>
  <c r="AA318" i="4"/>
  <c r="AA310" i="4"/>
  <c r="M318" i="4"/>
  <c r="J318" i="4" s="1"/>
  <c r="M310" i="4"/>
  <c r="J310" i="4" s="1"/>
  <c r="AP310" i="4" s="1"/>
  <c r="Z318" i="4" l="1"/>
  <c r="Z310" i="4"/>
  <c r="W318" i="4"/>
  <c r="AO310" i="4"/>
  <c r="AO318" i="4"/>
  <c r="AP318" i="4"/>
  <c r="AW310" i="4"/>
  <c r="AX310" i="4" s="1"/>
  <c r="AW318" i="4"/>
  <c r="AX318" i="4" s="1"/>
  <c r="W310" i="4"/>
  <c r="X318" i="4"/>
  <c r="X310" i="4"/>
  <c r="AS172" i="4" l="1"/>
  <c r="AT172" i="4" s="1"/>
  <c r="AU172" i="4" s="1"/>
  <c r="AV172" i="4" s="1"/>
  <c r="AS79" i="4"/>
  <c r="AT79" i="4" s="1"/>
  <c r="AU79" i="4" s="1"/>
  <c r="AV79" i="4" s="1"/>
  <c r="AS74" i="4"/>
  <c r="AT74" i="4" s="1"/>
  <c r="AU74" i="4" s="1"/>
  <c r="AV74" i="4" s="1"/>
  <c r="AA172" i="4"/>
  <c r="AA79" i="4"/>
  <c r="AA74" i="4"/>
  <c r="R172" i="4"/>
  <c r="R79" i="4"/>
  <c r="X79" i="4"/>
  <c r="R74" i="4"/>
  <c r="X74" i="4"/>
  <c r="M172" i="4"/>
  <c r="J172" i="4" s="1"/>
  <c r="M79" i="4"/>
  <c r="J79" i="4" s="1"/>
  <c r="M74" i="4"/>
  <c r="J74" i="4" s="1"/>
  <c r="Z74" i="4" l="1"/>
  <c r="Z79" i="4"/>
  <c r="Z172" i="4"/>
  <c r="AO172" i="4"/>
  <c r="X172" i="4"/>
  <c r="W172" i="4"/>
  <c r="AP74" i="4"/>
  <c r="AP79" i="4"/>
  <c r="AP172" i="4"/>
  <c r="AO74" i="4"/>
  <c r="AO79" i="4"/>
  <c r="AW74" i="4"/>
  <c r="AX74" i="4" s="1"/>
  <c r="AW79" i="4"/>
  <c r="AX79" i="4" s="1"/>
  <c r="AW172" i="4"/>
  <c r="AX172" i="4" s="1"/>
  <c r="W74" i="4"/>
  <c r="W79" i="4"/>
  <c r="AS565" i="4" l="1"/>
  <c r="AT565" i="4" s="1"/>
  <c r="AU565" i="4" s="1"/>
  <c r="AV565" i="4" s="1"/>
  <c r="AA565" i="4"/>
  <c r="R565" i="4"/>
  <c r="M565" i="4"/>
  <c r="J565" i="4" s="1"/>
  <c r="Z565" i="4" l="1"/>
  <c r="AO565" i="4"/>
  <c r="X565" i="4"/>
  <c r="AP565" i="4"/>
  <c r="W565" i="4"/>
  <c r="AW565" i="4"/>
  <c r="AX565" i="4" s="1"/>
  <c r="AA151" i="4"/>
  <c r="AA110" i="4"/>
  <c r="AA233" i="4"/>
  <c r="AA602" i="4"/>
  <c r="AA640" i="4"/>
  <c r="AA291" i="4"/>
  <c r="AA232" i="4"/>
  <c r="AS151" i="4"/>
  <c r="AT151" i="4" s="1"/>
  <c r="AU151" i="4" s="1"/>
  <c r="AV151" i="4" s="1"/>
  <c r="AS110" i="4"/>
  <c r="AT110" i="4" s="1"/>
  <c r="AU110" i="4" s="1"/>
  <c r="AV110" i="4" s="1"/>
  <c r="AS233" i="4"/>
  <c r="AT233" i="4" s="1"/>
  <c r="AU233" i="4" s="1"/>
  <c r="AV233" i="4" s="1"/>
  <c r="AS602" i="4"/>
  <c r="AT602" i="4" s="1"/>
  <c r="AU602" i="4" s="1"/>
  <c r="AV602" i="4" s="1"/>
  <c r="AS640" i="4"/>
  <c r="AT640" i="4" s="1"/>
  <c r="AU640" i="4" s="1"/>
  <c r="AV640" i="4" s="1"/>
  <c r="AS291" i="4"/>
  <c r="AT291" i="4" s="1"/>
  <c r="AU291" i="4" s="1"/>
  <c r="AV291" i="4" s="1"/>
  <c r="AS232" i="4"/>
  <c r="AT232" i="4" s="1"/>
  <c r="AU232" i="4" s="1"/>
  <c r="AV232" i="4" s="1"/>
  <c r="X151" i="4"/>
  <c r="R151" i="4"/>
  <c r="R110" i="4"/>
  <c r="R233" i="4"/>
  <c r="R602" i="4"/>
  <c r="R640" i="4"/>
  <c r="R291" i="4"/>
  <c r="R232" i="4"/>
  <c r="M151" i="4"/>
  <c r="J151" i="4" s="1"/>
  <c r="M110" i="4"/>
  <c r="J110" i="4" s="1"/>
  <c r="M233" i="4"/>
  <c r="J233" i="4" s="1"/>
  <c r="M602" i="4"/>
  <c r="Z602" i="4" s="1"/>
  <c r="M640" i="4"/>
  <c r="J640" i="4" s="1"/>
  <c r="M291" i="4"/>
  <c r="J291" i="4" s="1"/>
  <c r="M232" i="4"/>
  <c r="J232" i="4" s="1"/>
  <c r="AO640" i="4" l="1"/>
  <c r="AO233" i="4"/>
  <c r="J602" i="4"/>
  <c r="AP602" i="4" s="1"/>
  <c r="Z291" i="4"/>
  <c r="Z110" i="4"/>
  <c r="Z232" i="4"/>
  <c r="Z640" i="4"/>
  <c r="Z233" i="4"/>
  <c r="Z151" i="4"/>
  <c r="AO232" i="4"/>
  <c r="W291" i="4"/>
  <c r="W602" i="4"/>
  <c r="W110" i="4"/>
  <c r="X640" i="4"/>
  <c r="W640" i="4"/>
  <c r="X232" i="4"/>
  <c r="X233" i="4"/>
  <c r="W151" i="4"/>
  <c r="W232" i="4"/>
  <c r="W233" i="4"/>
  <c r="AP232" i="4"/>
  <c r="AP291" i="4"/>
  <c r="AP640" i="4"/>
  <c r="AP233" i="4"/>
  <c r="AP110" i="4"/>
  <c r="AP151" i="4"/>
  <c r="AO291" i="4"/>
  <c r="AO110" i="4"/>
  <c r="AO151" i="4"/>
  <c r="AW291" i="4"/>
  <c r="AX291" i="4" s="1"/>
  <c r="AW602" i="4"/>
  <c r="AX602" i="4" s="1"/>
  <c r="AW110" i="4"/>
  <c r="AX110" i="4" s="1"/>
  <c r="AW232" i="4"/>
  <c r="AX232" i="4" s="1"/>
  <c r="AW640" i="4"/>
  <c r="AX640" i="4" s="1"/>
  <c r="AW233" i="4"/>
  <c r="AX233" i="4" s="1"/>
  <c r="AW151" i="4"/>
  <c r="AX151" i="4" s="1"/>
  <c r="X291" i="4"/>
  <c r="X602" i="4"/>
  <c r="X110" i="4"/>
  <c r="AO602" i="4" l="1"/>
  <c r="AS609" i="4"/>
  <c r="AT609" i="4" s="1"/>
  <c r="AU609" i="4" s="1"/>
  <c r="AV609" i="4" s="1"/>
  <c r="AS284" i="4"/>
  <c r="AT284" i="4" s="1"/>
  <c r="AU284" i="4" s="1"/>
  <c r="AV284" i="4" s="1"/>
  <c r="AS452" i="4"/>
  <c r="AT452" i="4" s="1"/>
  <c r="AU452" i="4" s="1"/>
  <c r="AV452" i="4" s="1"/>
  <c r="AA609" i="4"/>
  <c r="AA284" i="4"/>
  <c r="AA452" i="4"/>
  <c r="R609" i="4"/>
  <c r="R284" i="4"/>
  <c r="R452" i="4"/>
  <c r="M609" i="4"/>
  <c r="J609" i="4" s="1"/>
  <c r="M284" i="4"/>
  <c r="J284" i="4" s="1"/>
  <c r="M452" i="4"/>
  <c r="J452" i="4" s="1"/>
  <c r="AO284" i="4" l="1"/>
  <c r="W609" i="4"/>
  <c r="Z284" i="4"/>
  <c r="Z452" i="4"/>
  <c r="Z609" i="4"/>
  <c r="AO452" i="4"/>
  <c r="AP609" i="4"/>
  <c r="X609" i="4"/>
  <c r="AO609" i="4"/>
  <c r="W452" i="4"/>
  <c r="W284" i="4"/>
  <c r="AP452" i="4"/>
  <c r="AP284" i="4"/>
  <c r="AW284" i="4"/>
  <c r="AX284" i="4" s="1"/>
  <c r="AW452" i="4"/>
  <c r="AX452" i="4" s="1"/>
  <c r="AW609" i="4"/>
  <c r="AX609" i="4" s="1"/>
  <c r="X452" i="4"/>
  <c r="X284" i="4"/>
  <c r="AS350" i="4" l="1"/>
  <c r="AT350" i="4" s="1"/>
  <c r="AU350" i="4" s="1"/>
  <c r="AV350" i="4" s="1"/>
  <c r="AS158" i="4"/>
  <c r="AT158" i="4" s="1"/>
  <c r="AU158" i="4" s="1"/>
  <c r="AV158" i="4" s="1"/>
  <c r="AS489" i="4"/>
  <c r="AT489" i="4" s="1"/>
  <c r="AU489" i="4" s="1"/>
  <c r="AV489" i="4" s="1"/>
  <c r="AS147" i="4"/>
  <c r="AT147" i="4" s="1"/>
  <c r="AU147" i="4" s="1"/>
  <c r="AV147" i="4" s="1"/>
  <c r="AS492" i="4"/>
  <c r="AT492" i="4" s="1"/>
  <c r="AU492" i="4" s="1"/>
  <c r="AV492" i="4" s="1"/>
  <c r="AS269" i="4"/>
  <c r="AT269" i="4" s="1"/>
  <c r="AU269" i="4" s="1"/>
  <c r="AV269" i="4" s="1"/>
  <c r="AS575" i="4"/>
  <c r="AT575" i="4" s="1"/>
  <c r="AU575" i="4" s="1"/>
  <c r="AV575" i="4" s="1"/>
  <c r="AS512" i="4"/>
  <c r="AT512" i="4" s="1"/>
  <c r="AU512" i="4" s="1"/>
  <c r="AV512" i="4" s="1"/>
  <c r="AS448" i="4"/>
  <c r="AT448" i="4" s="1"/>
  <c r="AU448" i="4" s="1"/>
  <c r="AV448" i="4" s="1"/>
  <c r="AS240" i="4"/>
  <c r="AT240" i="4" s="1"/>
  <c r="AU240" i="4" s="1"/>
  <c r="AV240" i="4" s="1"/>
  <c r="AA350" i="4"/>
  <c r="AA158" i="4"/>
  <c r="AA489" i="4"/>
  <c r="AA147" i="4"/>
  <c r="AA492" i="4"/>
  <c r="AA269" i="4"/>
  <c r="AA575" i="4"/>
  <c r="AA512" i="4"/>
  <c r="AA448" i="4"/>
  <c r="AA240" i="4"/>
  <c r="M350" i="4"/>
  <c r="J350" i="4" s="1"/>
  <c r="M158" i="4"/>
  <c r="Z158" i="4" s="1"/>
  <c r="M489" i="4"/>
  <c r="Z489" i="4" s="1"/>
  <c r="M147" i="4"/>
  <c r="J147" i="4" s="1"/>
  <c r="M492" i="4"/>
  <c r="J492" i="4" s="1"/>
  <c r="M269" i="4"/>
  <c r="Z269" i="4" s="1"/>
  <c r="M575" i="4"/>
  <c r="J575" i="4" s="1"/>
  <c r="M512" i="4"/>
  <c r="J512" i="4" s="1"/>
  <c r="M448" i="4"/>
  <c r="J448" i="4" s="1"/>
  <c r="M240" i="4"/>
  <c r="Z240" i="4" s="1"/>
  <c r="R350" i="4"/>
  <c r="R158" i="4"/>
  <c r="R489" i="4"/>
  <c r="R147" i="4"/>
  <c r="R492" i="4"/>
  <c r="R269" i="4"/>
  <c r="R575" i="4"/>
  <c r="R512" i="4"/>
  <c r="R448" i="4"/>
  <c r="R240" i="4"/>
  <c r="AO575" i="4" l="1"/>
  <c r="AO492" i="4"/>
  <c r="AO448" i="4"/>
  <c r="Z512" i="4"/>
  <c r="Z147" i="4"/>
  <c r="J269" i="4"/>
  <c r="AP269" i="4" s="1"/>
  <c r="J489" i="4"/>
  <c r="AO489" i="4" s="1"/>
  <c r="J240" i="4"/>
  <c r="AP240" i="4" s="1"/>
  <c r="J158" i="4"/>
  <c r="AP158" i="4" s="1"/>
  <c r="Z448" i="4"/>
  <c r="Z575" i="4"/>
  <c r="Z492" i="4"/>
  <c r="Z350" i="4"/>
  <c r="W350" i="4"/>
  <c r="AO350" i="4"/>
  <c r="X350" i="4"/>
  <c r="AP512" i="4"/>
  <c r="X489" i="4"/>
  <c r="X575" i="4"/>
  <c r="X492" i="4"/>
  <c r="AW512" i="4"/>
  <c r="AX512" i="4" s="1"/>
  <c r="AP575" i="4"/>
  <c r="AW158" i="4"/>
  <c r="AX158" i="4" s="1"/>
  <c r="AP350" i="4"/>
  <c r="W512" i="4"/>
  <c r="W575" i="4"/>
  <c r="W147" i="4"/>
  <c r="W489" i="4"/>
  <c r="AW240" i="4"/>
  <c r="AX240" i="4" s="1"/>
  <c r="AO512" i="4"/>
  <c r="AP448" i="4"/>
  <c r="AW269" i="4"/>
  <c r="AX269" i="4" s="1"/>
  <c r="AP492" i="4"/>
  <c r="AP147" i="4"/>
  <c r="AP489" i="4"/>
  <c r="X448" i="4"/>
  <c r="W240" i="4"/>
  <c r="W448" i="4"/>
  <c r="W269" i="4"/>
  <c r="W492" i="4"/>
  <c r="W158" i="4"/>
  <c r="AO269" i="4"/>
  <c r="AO147" i="4"/>
  <c r="AW147" i="4"/>
  <c r="AX147" i="4" s="1"/>
  <c r="AW448" i="4"/>
  <c r="AX448" i="4" s="1"/>
  <c r="AW575" i="4"/>
  <c r="AX575" i="4" s="1"/>
  <c r="AW492" i="4"/>
  <c r="AX492" i="4" s="1"/>
  <c r="AW489" i="4"/>
  <c r="AX489" i="4" s="1"/>
  <c r="AW350" i="4"/>
  <c r="AX350" i="4" s="1"/>
  <c r="X512" i="4"/>
  <c r="X269" i="4"/>
  <c r="X147" i="4"/>
  <c r="X158" i="4"/>
  <c r="X240" i="4"/>
  <c r="AO240" i="4" l="1"/>
  <c r="AO158" i="4"/>
  <c r="AS472" i="4" l="1"/>
  <c r="AT472" i="4" s="1"/>
  <c r="AU472" i="4" s="1"/>
  <c r="AV472" i="4" s="1"/>
  <c r="AS396" i="4"/>
  <c r="AT396" i="4" s="1"/>
  <c r="AU396" i="4" s="1"/>
  <c r="AV396" i="4" s="1"/>
  <c r="AS300" i="4"/>
  <c r="AT300" i="4" s="1"/>
  <c r="AU300" i="4" s="1"/>
  <c r="AV300" i="4" s="1"/>
  <c r="AS278" i="4"/>
  <c r="AT278" i="4" s="1"/>
  <c r="AU278" i="4" s="1"/>
  <c r="AV278" i="4" s="1"/>
  <c r="AS323" i="4"/>
  <c r="AT323" i="4" s="1"/>
  <c r="AU323" i="4" s="1"/>
  <c r="AV323" i="4" s="1"/>
  <c r="AS338" i="4"/>
  <c r="AT338" i="4" s="1"/>
  <c r="AU338" i="4" s="1"/>
  <c r="AV338" i="4" s="1"/>
  <c r="AS118" i="4"/>
  <c r="AT118" i="4" s="1"/>
  <c r="AU118" i="4" s="1"/>
  <c r="AV118" i="4" s="1"/>
  <c r="AA472" i="4"/>
  <c r="AA396" i="4"/>
  <c r="AA300" i="4"/>
  <c r="AA278" i="4"/>
  <c r="AA323" i="4"/>
  <c r="AA338" i="4"/>
  <c r="AA118" i="4"/>
  <c r="R472" i="4"/>
  <c r="R396" i="4"/>
  <c r="R300" i="4"/>
  <c r="X300" i="4"/>
  <c r="R278" i="4"/>
  <c r="R323" i="4"/>
  <c r="R338" i="4"/>
  <c r="R118" i="4"/>
  <c r="X118" i="4"/>
  <c r="M472" i="4"/>
  <c r="J472" i="4" s="1"/>
  <c r="M396" i="4"/>
  <c r="J396" i="4" s="1"/>
  <c r="AP396" i="4" s="1"/>
  <c r="M300" i="4"/>
  <c r="J300" i="4" s="1"/>
  <c r="M278" i="4"/>
  <c r="J278" i="4" s="1"/>
  <c r="M323" i="4"/>
  <c r="J323" i="4" s="1"/>
  <c r="M338" i="4"/>
  <c r="J338" i="4" s="1"/>
  <c r="M118" i="4"/>
  <c r="J118" i="4" s="1"/>
  <c r="Z278" i="4" l="1"/>
  <c r="Z118" i="4"/>
  <c r="Z323" i="4"/>
  <c r="Z300" i="4"/>
  <c r="Z472" i="4"/>
  <c r="Z338" i="4"/>
  <c r="Z396" i="4"/>
  <c r="AP323" i="4"/>
  <c r="AP278" i="4"/>
  <c r="X278" i="4"/>
  <c r="W472" i="4"/>
  <c r="W338" i="4"/>
  <c r="X396" i="4"/>
  <c r="AO118" i="4"/>
  <c r="AO338" i="4"/>
  <c r="AO323" i="4"/>
  <c r="AO278" i="4"/>
  <c r="AO300" i="4"/>
  <c r="AO396" i="4"/>
  <c r="AO472" i="4"/>
  <c r="W278" i="4"/>
  <c r="AP118" i="4"/>
  <c r="AP338" i="4"/>
  <c r="AP300" i="4"/>
  <c r="AP472" i="4"/>
  <c r="AW338" i="4"/>
  <c r="AX338" i="4" s="1"/>
  <c r="AW278" i="4"/>
  <c r="AX278" i="4" s="1"/>
  <c r="AW396" i="4"/>
  <c r="AX396" i="4" s="1"/>
  <c r="AW118" i="4"/>
  <c r="AX118" i="4" s="1"/>
  <c r="AW323" i="4"/>
  <c r="AX323" i="4" s="1"/>
  <c r="AW300" i="4"/>
  <c r="AX300" i="4" s="1"/>
  <c r="AW472" i="4"/>
  <c r="AX472" i="4" s="1"/>
  <c r="W323" i="4"/>
  <c r="X338" i="4"/>
  <c r="W118" i="4"/>
  <c r="W300" i="4"/>
  <c r="W396" i="4"/>
  <c r="X323" i="4"/>
  <c r="X472" i="4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A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A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A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A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A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A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A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A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A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A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A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A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A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A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A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A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A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A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A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A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A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A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A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A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A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A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A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A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A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A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A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A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A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A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A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A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A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A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A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A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A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A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A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A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A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A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A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A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A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A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A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A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A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A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A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A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A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A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A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A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A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A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A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A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A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A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A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A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A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A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A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A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A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A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A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A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A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A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A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A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A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A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A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A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A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A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A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A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A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A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A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A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A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A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A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A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A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A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A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A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A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A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A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A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A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A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A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A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A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A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A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A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A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A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A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A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A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A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A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A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A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A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A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A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A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A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A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A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A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A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A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A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A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A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A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A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A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A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A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A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A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A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A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A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A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A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A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A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A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A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A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A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A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A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A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A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A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A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A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A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A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A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A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A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A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A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A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A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A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A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A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A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A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A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A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A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A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A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A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A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A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A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A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A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A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A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A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A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A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A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A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A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A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A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A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A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A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A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A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A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A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A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A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A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A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A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A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A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A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A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A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A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A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A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A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A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A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A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A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A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A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A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A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A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A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A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A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A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A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A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A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A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A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A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A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A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A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A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A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A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A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A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A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A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A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AS313" i="4" l="1"/>
  <c r="AT313" i="4" s="1"/>
  <c r="AU313" i="4" s="1"/>
  <c r="AV313" i="4" s="1"/>
  <c r="AS41" i="4"/>
  <c r="AT41" i="4" s="1"/>
  <c r="AU41" i="4" s="1"/>
  <c r="AV41" i="4" s="1"/>
  <c r="AS163" i="4"/>
  <c r="AT163" i="4" s="1"/>
  <c r="AU163" i="4" s="1"/>
  <c r="AV163" i="4" s="1"/>
  <c r="AS234" i="4"/>
  <c r="AT234" i="4" s="1"/>
  <c r="AU234" i="4" s="1"/>
  <c r="AV234" i="4" s="1"/>
  <c r="AS253" i="4"/>
  <c r="AT253" i="4" s="1"/>
  <c r="AU253" i="4" s="1"/>
  <c r="AV253" i="4" s="1"/>
  <c r="AS267" i="4"/>
  <c r="AT267" i="4" s="1"/>
  <c r="AU267" i="4" s="1"/>
  <c r="AV267" i="4" s="1"/>
  <c r="R313" i="4"/>
  <c r="R41" i="4"/>
  <c r="X41" i="4"/>
  <c r="R163" i="4"/>
  <c r="X163" i="4"/>
  <c r="R234" i="4"/>
  <c r="X234" i="4"/>
  <c r="R253" i="4"/>
  <c r="X253" i="4"/>
  <c r="R267" i="4"/>
  <c r="AA313" i="4"/>
  <c r="AA41" i="4"/>
  <c r="AA163" i="4"/>
  <c r="AA234" i="4"/>
  <c r="AA253" i="4"/>
  <c r="AA267" i="4"/>
  <c r="M313" i="4"/>
  <c r="J313" i="4" s="1"/>
  <c r="M41" i="4"/>
  <c r="J41" i="4" s="1"/>
  <c r="M163" i="4"/>
  <c r="J163" i="4" s="1"/>
  <c r="M234" i="4"/>
  <c r="J234" i="4" s="1"/>
  <c r="M253" i="4"/>
  <c r="J253" i="4" s="1"/>
  <c r="M267" i="4"/>
  <c r="Z267" i="4" s="1"/>
  <c r="Z313" i="4" l="1"/>
  <c r="Z163" i="4"/>
  <c r="Z41" i="4"/>
  <c r="AP163" i="4"/>
  <c r="AO163" i="4"/>
  <c r="J267" i="4"/>
  <c r="AO267" i="4" s="1"/>
  <c r="Z234" i="4"/>
  <c r="AO313" i="4"/>
  <c r="Z253" i="4"/>
  <c r="AP313" i="4"/>
  <c r="AP253" i="4"/>
  <c r="AP234" i="4"/>
  <c r="AP41" i="4"/>
  <c r="AO253" i="4"/>
  <c r="AO234" i="4"/>
  <c r="AO41" i="4"/>
  <c r="AW267" i="4"/>
  <c r="AX267" i="4" s="1"/>
  <c r="AW234" i="4"/>
  <c r="AX234" i="4" s="1"/>
  <c r="AW41" i="4"/>
  <c r="AX41" i="4" s="1"/>
  <c r="AW253" i="4"/>
  <c r="AX253" i="4" s="1"/>
  <c r="AW163" i="4"/>
  <c r="AX163" i="4" s="1"/>
  <c r="AW313" i="4"/>
  <c r="AX313" i="4" s="1"/>
  <c r="W313" i="4"/>
  <c r="X313" i="4"/>
  <c r="W163" i="4"/>
  <c r="W234" i="4"/>
  <c r="W41" i="4"/>
  <c r="W267" i="4"/>
  <c r="X267" i="4"/>
  <c r="W253" i="4"/>
  <c r="AP267" i="4" l="1"/>
  <c r="AS618" i="4" l="1"/>
  <c r="AT618" i="4" s="1"/>
  <c r="AU618" i="4" s="1"/>
  <c r="AV618" i="4" s="1"/>
  <c r="AS21" i="4"/>
  <c r="AT21" i="4" s="1"/>
  <c r="AU21" i="4" s="1"/>
  <c r="AV21" i="4" s="1"/>
  <c r="AA618" i="4"/>
  <c r="AA21" i="4"/>
  <c r="X21" i="4"/>
  <c r="R618" i="4"/>
  <c r="R21" i="4"/>
  <c r="M618" i="4"/>
  <c r="J618" i="4" s="1"/>
  <c r="AP618" i="4" s="1"/>
  <c r="M21" i="4"/>
  <c r="J21" i="4" s="1"/>
  <c r="Z618" i="4" l="1"/>
  <c r="Z21" i="4"/>
  <c r="AO21" i="4"/>
  <c r="AO618" i="4"/>
  <c r="W21" i="4"/>
  <c r="X618" i="4"/>
  <c r="AP21" i="4"/>
  <c r="AW618" i="4"/>
  <c r="AX618" i="4" s="1"/>
  <c r="AW21" i="4"/>
  <c r="AX21" i="4" s="1"/>
  <c r="W618" i="4"/>
  <c r="M165" i="4" l="1"/>
  <c r="AS651" i="4" l="1"/>
  <c r="AT651" i="4" s="1"/>
  <c r="AU651" i="4" s="1"/>
  <c r="AV651" i="4" s="1"/>
  <c r="Z651" i="4"/>
  <c r="AA651" i="4"/>
  <c r="R651" i="4"/>
  <c r="M651" i="4"/>
  <c r="J651" i="4" s="1"/>
  <c r="W651" i="4" l="1"/>
  <c r="AP651" i="4"/>
  <c r="AO651" i="4"/>
  <c r="AW651" i="4"/>
  <c r="AX651" i="4" s="1"/>
  <c r="X651" i="4"/>
  <c r="AS159" i="4" l="1"/>
  <c r="AT159" i="4" s="1"/>
  <c r="AU159" i="4" s="1"/>
  <c r="AV159" i="4" s="1"/>
  <c r="AS505" i="4"/>
  <c r="AT505" i="4" s="1"/>
  <c r="AU505" i="4" s="1"/>
  <c r="AV505" i="4" s="1"/>
  <c r="AA159" i="4"/>
  <c r="AA505" i="4"/>
  <c r="R159" i="4"/>
  <c r="R505" i="4"/>
  <c r="M159" i="4"/>
  <c r="J159" i="4" s="1"/>
  <c r="M505" i="4"/>
  <c r="J505" i="4" s="1"/>
  <c r="Z505" i="4" l="1"/>
  <c r="Z159" i="4"/>
  <c r="W159" i="4"/>
  <c r="AP505" i="4"/>
  <c r="X505" i="4"/>
  <c r="W505" i="4"/>
  <c r="AO505" i="4"/>
  <c r="AO159" i="4"/>
  <c r="AP159" i="4"/>
  <c r="AW505" i="4"/>
  <c r="AX505" i="4" s="1"/>
  <c r="AW159" i="4"/>
  <c r="AX159" i="4" s="1"/>
  <c r="X159" i="4"/>
  <c r="AS423" i="4" l="1"/>
  <c r="AT423" i="4" s="1"/>
  <c r="AU423" i="4" s="1"/>
  <c r="AV423" i="4" s="1"/>
  <c r="AS252" i="4"/>
  <c r="AT252" i="4" s="1"/>
  <c r="AU252" i="4" s="1"/>
  <c r="AV252" i="4" s="1"/>
  <c r="AA423" i="4"/>
  <c r="AA252" i="4"/>
  <c r="R423" i="4"/>
  <c r="X423" i="4"/>
  <c r="R252" i="4"/>
  <c r="M423" i="4"/>
  <c r="J423" i="4" s="1"/>
  <c r="M252" i="4"/>
  <c r="J252" i="4" s="1"/>
  <c r="Z252" i="4" l="1"/>
  <c r="Z423" i="4"/>
  <c r="AO252" i="4"/>
  <c r="W423" i="4"/>
  <c r="AP252" i="4"/>
  <c r="AP423" i="4"/>
  <c r="AO423" i="4"/>
  <c r="W252" i="4"/>
  <c r="AW252" i="4"/>
  <c r="AX252" i="4" s="1"/>
  <c r="AW423" i="4"/>
  <c r="AX423" i="4" s="1"/>
  <c r="X252" i="4"/>
  <c r="AS375" i="4" l="1"/>
  <c r="AT375" i="4" s="1"/>
  <c r="AU375" i="4" s="1"/>
  <c r="AV375" i="4" s="1"/>
  <c r="AS367" i="4"/>
  <c r="AT367" i="4" s="1"/>
  <c r="AU367" i="4" s="1"/>
  <c r="AV367" i="4" s="1"/>
  <c r="AA375" i="4"/>
  <c r="AA367" i="4"/>
  <c r="R375" i="4"/>
  <c r="R367" i="4"/>
  <c r="M367" i="4"/>
  <c r="J367" i="4" s="1"/>
  <c r="M375" i="4"/>
  <c r="J375" i="4" s="1"/>
  <c r="AO375" i="4" l="1"/>
  <c r="X375" i="4"/>
  <c r="W375" i="4"/>
  <c r="AP367" i="4"/>
  <c r="Z367" i="4"/>
  <c r="Z375" i="4"/>
  <c r="AP375" i="4"/>
  <c r="W367" i="4"/>
  <c r="AO367" i="4"/>
  <c r="AW367" i="4"/>
  <c r="AX367" i="4" s="1"/>
  <c r="AW375" i="4"/>
  <c r="AX375" i="4" s="1"/>
  <c r="X367" i="4"/>
  <c r="K967" i="6" l="1"/>
  <c r="AS108" i="4" l="1"/>
  <c r="AT108" i="4" s="1"/>
  <c r="AU108" i="4" s="1"/>
  <c r="AV108" i="4" s="1"/>
  <c r="AS279" i="4"/>
  <c r="AT279" i="4" s="1"/>
  <c r="AU279" i="4" s="1"/>
  <c r="AV279" i="4" s="1"/>
  <c r="AA108" i="4"/>
  <c r="AA279" i="4"/>
  <c r="X279" i="4"/>
  <c r="R108" i="4"/>
  <c r="R279" i="4"/>
  <c r="M108" i="4"/>
  <c r="J108" i="4" s="1"/>
  <c r="M279" i="4"/>
  <c r="J279" i="4" s="1"/>
  <c r="Z279" i="4" l="1"/>
  <c r="Z108" i="4"/>
  <c r="W108" i="4"/>
  <c r="AP279" i="4"/>
  <c r="AP108" i="4"/>
  <c r="AO279" i="4"/>
  <c r="AO108" i="4"/>
  <c r="AW279" i="4"/>
  <c r="AX279" i="4" s="1"/>
  <c r="AW108" i="4"/>
  <c r="AX108" i="4" s="1"/>
  <c r="W279" i="4"/>
  <c r="X108" i="4"/>
  <c r="AS364" i="4" l="1"/>
  <c r="AT364" i="4" s="1"/>
  <c r="AU364" i="4" s="1"/>
  <c r="AV364" i="4" s="1"/>
  <c r="AS441" i="4"/>
  <c r="AT441" i="4" s="1"/>
  <c r="AU441" i="4" s="1"/>
  <c r="AV441" i="4" s="1"/>
  <c r="AS322" i="4"/>
  <c r="AT322" i="4" s="1"/>
  <c r="AU322" i="4" s="1"/>
  <c r="AV322" i="4" s="1"/>
  <c r="AA364" i="4"/>
  <c r="AA441" i="4"/>
  <c r="AA322" i="4"/>
  <c r="R364" i="4"/>
  <c r="R441" i="4"/>
  <c r="X441" i="4"/>
  <c r="R322" i="4"/>
  <c r="M364" i="4"/>
  <c r="Z364" i="4" s="1"/>
  <c r="M441" i="4"/>
  <c r="J441" i="4" s="1"/>
  <c r="M322" i="4"/>
  <c r="J322" i="4" s="1"/>
  <c r="J364" i="4" l="1"/>
  <c r="AP364" i="4" s="1"/>
  <c r="Z441" i="4"/>
  <c r="Z322" i="4"/>
  <c r="W322" i="4"/>
  <c r="W364" i="4"/>
  <c r="AO322" i="4"/>
  <c r="AO441" i="4"/>
  <c r="X364" i="4"/>
  <c r="AP322" i="4"/>
  <c r="AP441" i="4"/>
  <c r="AW364" i="4"/>
  <c r="AX364" i="4" s="1"/>
  <c r="AW322" i="4"/>
  <c r="AX322" i="4" s="1"/>
  <c r="AW441" i="4"/>
  <c r="AX441" i="4" s="1"/>
  <c r="W441" i="4"/>
  <c r="X322" i="4"/>
  <c r="AO364" i="4" l="1"/>
  <c r="AS40" i="4"/>
  <c r="AT40" i="4" s="1"/>
  <c r="AU40" i="4" s="1"/>
  <c r="AV40" i="4" s="1"/>
  <c r="AA40" i="4"/>
  <c r="R40" i="4"/>
  <c r="M40" i="4"/>
  <c r="Z40" i="4" s="1"/>
  <c r="J40" i="4" l="1"/>
  <c r="AO40" i="4" s="1"/>
  <c r="W40" i="4"/>
  <c r="X40" i="4"/>
  <c r="AW40" i="4"/>
  <c r="AX40" i="4" s="1"/>
  <c r="AP40" i="4" l="1"/>
  <c r="X9" i="4"/>
  <c r="X10" i="4"/>
  <c r="X12" i="4"/>
  <c r="X13" i="4"/>
  <c r="X15" i="4"/>
  <c r="X16" i="4"/>
  <c r="X18" i="4"/>
  <c r="X19" i="4"/>
  <c r="X20" i="4"/>
  <c r="X23" i="4"/>
  <c r="X24" i="4"/>
  <c r="X25" i="4"/>
  <c r="X26" i="4"/>
  <c r="X27" i="4"/>
  <c r="X28" i="4"/>
  <c r="X31" i="4"/>
  <c r="X30" i="4"/>
  <c r="X32" i="4"/>
  <c r="X33" i="4"/>
  <c r="X34" i="4"/>
  <c r="X35" i="4"/>
  <c r="X36" i="4"/>
  <c r="X37" i="4"/>
  <c r="X38" i="4"/>
  <c r="X39" i="4"/>
  <c r="X43" i="4"/>
  <c r="X44" i="4"/>
  <c r="X45" i="4"/>
  <c r="X46" i="4"/>
  <c r="X47" i="4"/>
  <c r="X202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8" i="4"/>
  <c r="X69" i="4"/>
  <c r="X71" i="4"/>
  <c r="X72" i="4"/>
  <c r="X73" i="4"/>
  <c r="X75" i="4"/>
  <c r="X76" i="4"/>
  <c r="X77" i="4"/>
  <c r="X78" i="4"/>
  <c r="X80" i="4"/>
  <c r="X81" i="4"/>
  <c r="X82" i="4"/>
  <c r="X83" i="4"/>
  <c r="X84" i="4"/>
  <c r="X85" i="4"/>
  <c r="X86" i="4"/>
  <c r="X87" i="4"/>
  <c r="X88" i="4"/>
  <c r="X89" i="4"/>
  <c r="X90" i="4"/>
  <c r="X92" i="4"/>
  <c r="X93" i="4"/>
  <c r="X95" i="4"/>
  <c r="X96" i="4"/>
  <c r="X99" i="4"/>
  <c r="X100" i="4"/>
  <c r="X101" i="4"/>
  <c r="X102" i="4"/>
  <c r="X105" i="4"/>
  <c r="X107" i="4"/>
  <c r="X109" i="4"/>
  <c r="X112" i="4"/>
  <c r="X113" i="4"/>
  <c r="X115" i="4"/>
  <c r="X120" i="4"/>
  <c r="X124" i="4"/>
  <c r="X127" i="4"/>
  <c r="X130" i="4"/>
  <c r="X133" i="4"/>
  <c r="X134" i="4"/>
  <c r="X135" i="4"/>
  <c r="X137" i="4"/>
  <c r="X138" i="4"/>
  <c r="X140" i="4"/>
  <c r="X141" i="4"/>
  <c r="X143" i="4"/>
  <c r="X144" i="4"/>
  <c r="X146" i="4"/>
  <c r="X149" i="4"/>
  <c r="X150" i="4"/>
  <c r="X154" i="4"/>
  <c r="X155" i="4"/>
  <c r="X156" i="4"/>
  <c r="X162" i="4"/>
  <c r="X164" i="4"/>
  <c r="X166" i="4"/>
  <c r="X169" i="4"/>
  <c r="X173" i="4"/>
  <c r="X175" i="4"/>
  <c r="X178" i="4"/>
  <c r="X180" i="4"/>
  <c r="X182" i="4"/>
  <c r="X184" i="4"/>
  <c r="X186" i="4"/>
  <c r="X209" i="4"/>
  <c r="X231" i="4"/>
  <c r="X235" i="4"/>
  <c r="X236" i="4"/>
  <c r="X237" i="4"/>
  <c r="X239" i="4"/>
  <c r="X242" i="4"/>
  <c r="X244" i="4"/>
  <c r="X248" i="4"/>
  <c r="X251" i="4"/>
  <c r="X255" i="4"/>
  <c r="X257" i="4"/>
  <c r="X259" i="4"/>
  <c r="X261" i="4"/>
  <c r="X263" i="4"/>
  <c r="X265" i="4"/>
  <c r="X270" i="4"/>
  <c r="X272" i="4"/>
  <c r="X275" i="4"/>
  <c r="X276" i="4"/>
  <c r="X277" i="4"/>
  <c r="X280" i="4"/>
  <c r="X281" i="4"/>
  <c r="X282" i="4"/>
  <c r="X285" i="4"/>
  <c r="X286" i="4"/>
  <c r="X288" i="4"/>
  <c r="X289" i="4"/>
  <c r="X290" i="4"/>
  <c r="X292" i="4"/>
  <c r="X294" i="4"/>
  <c r="X295" i="4"/>
  <c r="X296" i="4"/>
  <c r="X297" i="4"/>
  <c r="X299" i="4"/>
  <c r="X301" i="4"/>
  <c r="X302" i="4"/>
  <c r="X303" i="4"/>
  <c r="X304" i="4"/>
  <c r="X305" i="4"/>
  <c r="X306" i="4"/>
  <c r="X308" i="4"/>
  <c r="X309" i="4"/>
  <c r="X311" i="4"/>
  <c r="X312" i="4"/>
  <c r="X314" i="4"/>
  <c r="X315" i="4"/>
  <c r="X316" i="4"/>
  <c r="X317" i="4"/>
  <c r="X319" i="4"/>
  <c r="X320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9" i="4"/>
  <c r="X340" i="4"/>
  <c r="X341" i="4"/>
  <c r="X342" i="4"/>
  <c r="X343" i="4"/>
  <c r="X345" i="4"/>
  <c r="X346" i="4"/>
  <c r="X347" i="4"/>
  <c r="X348" i="4"/>
  <c r="X351" i="4"/>
  <c r="X352" i="4"/>
  <c r="X353" i="4"/>
  <c r="X354" i="4"/>
  <c r="X355" i="4"/>
  <c r="X689" i="4"/>
  <c r="X356" i="4"/>
  <c r="X357" i="4"/>
  <c r="X358" i="4"/>
  <c r="X361" i="4"/>
  <c r="X362" i="4"/>
  <c r="X365" i="4"/>
  <c r="X366" i="4"/>
  <c r="X368" i="4"/>
  <c r="X369" i="4"/>
  <c r="X370" i="4"/>
  <c r="X371" i="4"/>
  <c r="X372" i="4"/>
  <c r="X373" i="4"/>
  <c r="X374" i="4"/>
  <c r="X377" i="4"/>
  <c r="X378" i="4"/>
  <c r="X379" i="4"/>
  <c r="X380" i="4"/>
  <c r="X382" i="4"/>
  <c r="X383" i="4"/>
  <c r="X384" i="4"/>
  <c r="X385" i="4"/>
  <c r="X403" i="4"/>
  <c r="X409" i="4"/>
  <c r="X411" i="4"/>
  <c r="X414" i="4"/>
  <c r="X415" i="4"/>
  <c r="X416" i="4"/>
  <c r="X418" i="4"/>
  <c r="X420" i="4"/>
  <c r="X421" i="4"/>
  <c r="X422" i="4"/>
  <c r="X425" i="4"/>
  <c r="X427" i="4"/>
  <c r="X431" i="4"/>
  <c r="X435" i="4"/>
  <c r="X437" i="4"/>
  <c r="X440" i="4"/>
  <c r="X443" i="4"/>
  <c r="X445" i="4"/>
  <c r="X462" i="4"/>
  <c r="X469" i="4"/>
  <c r="X475" i="4"/>
  <c r="X478" i="4"/>
  <c r="X483" i="4"/>
  <c r="X496" i="4"/>
  <c r="X500" i="4"/>
  <c r="X508" i="4"/>
  <c r="X511" i="4"/>
  <c r="X513" i="4"/>
  <c r="X514" i="4"/>
  <c r="X516" i="4"/>
  <c r="X517" i="4"/>
  <c r="X519" i="4"/>
  <c r="X520" i="4"/>
  <c r="X521" i="4"/>
  <c r="X522" i="4"/>
  <c r="X524" i="4"/>
  <c r="X67" i="4"/>
  <c r="X525" i="4"/>
  <c r="X526" i="4"/>
  <c r="X527" i="4"/>
  <c r="X528" i="4"/>
  <c r="X529" i="4"/>
  <c r="X530" i="4"/>
  <c r="X531" i="4"/>
  <c r="X534" i="4"/>
  <c r="X536" i="4"/>
  <c r="X538" i="4"/>
  <c r="X539" i="4"/>
  <c r="X541" i="4"/>
  <c r="X542" i="4"/>
  <c r="X559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60" i="4"/>
  <c r="X561" i="4"/>
  <c r="X563" i="4"/>
  <c r="X567" i="4"/>
  <c r="X568" i="4"/>
  <c r="X569" i="4"/>
  <c r="X570" i="4"/>
  <c r="X571" i="4"/>
  <c r="X572" i="4"/>
  <c r="X573" i="4"/>
  <c r="X574" i="4"/>
  <c r="X576" i="4"/>
  <c r="X578" i="4"/>
  <c r="X579" i="4"/>
  <c r="X580" i="4"/>
  <c r="X582" i="4"/>
  <c r="X583" i="4"/>
  <c r="X584" i="4"/>
  <c r="X585" i="4"/>
  <c r="X586" i="4"/>
  <c r="X587" i="4"/>
  <c r="X588" i="4"/>
  <c r="X593" i="4"/>
  <c r="X595" i="4"/>
  <c r="X597" i="4"/>
  <c r="X599" i="4"/>
  <c r="X600" i="4"/>
  <c r="X603" i="4"/>
  <c r="X604" i="4"/>
  <c r="X605" i="4"/>
  <c r="X608" i="4"/>
  <c r="X610" i="4"/>
  <c r="X613" i="4"/>
  <c r="X615" i="4"/>
  <c r="X617" i="4"/>
  <c r="X621" i="4"/>
  <c r="X624" i="4"/>
  <c r="X625" i="4"/>
  <c r="X627" i="4"/>
  <c r="X631" i="4"/>
  <c r="X633" i="4"/>
  <c r="X635" i="4"/>
  <c r="X636" i="4"/>
  <c r="X638" i="4"/>
  <c r="X641" i="4"/>
  <c r="X643" i="4"/>
  <c r="X645" i="4"/>
  <c r="X647" i="4"/>
  <c r="X649" i="4"/>
  <c r="X650" i="4"/>
  <c r="X654" i="4"/>
  <c r="X655" i="4"/>
  <c r="X656" i="4"/>
  <c r="X657" i="4"/>
  <c r="X659" i="4"/>
  <c r="X660" i="4"/>
  <c r="X662" i="4"/>
  <c r="X664" i="4"/>
  <c r="X666" i="4"/>
  <c r="X668" i="4"/>
  <c r="X669" i="4"/>
  <c r="X676" i="4"/>
  <c r="X678" i="4"/>
  <c r="X680" i="4"/>
  <c r="X681" i="4"/>
  <c r="X684" i="4"/>
  <c r="X685" i="4"/>
  <c r="X690" i="4"/>
  <c r="X692" i="4"/>
  <c r="X694" i="4"/>
  <c r="X696" i="4"/>
  <c r="X697" i="4"/>
  <c r="X699" i="4"/>
  <c r="X701" i="4"/>
  <c r="X704" i="4"/>
  <c r="X707" i="4"/>
  <c r="X708" i="4"/>
  <c r="X710" i="4"/>
  <c r="X713" i="4"/>
  <c r="X7" i="4"/>
  <c r="W641" i="4" l="1"/>
  <c r="W615" i="4"/>
  <c r="W610" i="4"/>
  <c r="W604" i="4"/>
  <c r="W603" i="4"/>
  <c r="W588" i="4"/>
  <c r="W570" i="4"/>
  <c r="W496" i="4"/>
  <c r="W440" i="4"/>
  <c r="W422" i="4"/>
  <c r="W414" i="4"/>
  <c r="W270" i="4"/>
  <c r="W251" i="4"/>
  <c r="W239" i="4"/>
  <c r="W63" i="4"/>
  <c r="W120" i="4"/>
  <c r="W113" i="4"/>
  <c r="W381" i="4"/>
  <c r="W102" i="4"/>
  <c r="W154" i="4"/>
  <c r="W677" i="4"/>
  <c r="W563" i="4"/>
  <c r="W474" i="4"/>
  <c r="W473" i="4"/>
  <c r="W467" i="4"/>
  <c r="W466" i="4"/>
  <c r="W222" i="4"/>
  <c r="W216" i="4"/>
  <c r="W215" i="4"/>
  <c r="W214" i="4"/>
  <c r="W213" i="4"/>
  <c r="W210" i="4"/>
  <c r="W160" i="4"/>
  <c r="W157" i="4"/>
  <c r="W22" i="4"/>
  <c r="W17" i="4"/>
  <c r="W14" i="4"/>
  <c r="W11" i="4"/>
  <c r="W325" i="4"/>
  <c r="W150" i="4"/>
  <c r="W149" i="4"/>
  <c r="W146" i="4"/>
  <c r="W127" i="4"/>
  <c r="W51" i="4"/>
  <c r="W513" i="4"/>
  <c r="W511" i="4"/>
  <c r="W312" i="4"/>
  <c r="W297" i="4"/>
  <c r="W272" i="4"/>
  <c r="W454" i="4"/>
  <c r="W434" i="4"/>
  <c r="W428" i="4"/>
  <c r="W426" i="4"/>
  <c r="W200" i="4"/>
  <c r="W198" i="4"/>
  <c r="W197" i="4"/>
  <c r="W171" i="4"/>
  <c r="W132" i="4"/>
  <c r="W129" i="4"/>
  <c r="W84" i="4"/>
  <c r="W77" i="4"/>
  <c r="W56" i="4"/>
  <c r="W692" i="4"/>
  <c r="W666" i="4"/>
  <c r="W660" i="4"/>
  <c r="W529" i="4"/>
  <c r="W483" i="4"/>
  <c r="W412" i="4"/>
  <c r="W407" i="4"/>
  <c r="W402" i="4"/>
  <c r="W400" i="4"/>
  <c r="W399" i="4"/>
  <c r="W385" i="4"/>
  <c r="W189" i="4"/>
  <c r="W188" i="4"/>
  <c r="W122" i="4"/>
  <c r="W8" i="4"/>
  <c r="W659" i="4"/>
  <c r="W655" i="4"/>
  <c r="W478" i="4"/>
  <c r="W462" i="4"/>
  <c r="X454" i="4"/>
  <c r="W397" i="4"/>
  <c r="W395" i="4"/>
  <c r="W393" i="4"/>
  <c r="W390" i="4"/>
  <c r="W388" i="4"/>
  <c r="W387" i="4"/>
  <c r="W386" i="4"/>
  <c r="W366" i="4"/>
  <c r="W351" i="4"/>
  <c r="W268" i="4"/>
  <c r="W266" i="4"/>
  <c r="W260" i="4"/>
  <c r="W258" i="4"/>
  <c r="W509" i="4"/>
  <c r="W227" i="4"/>
  <c r="W226" i="4"/>
  <c r="W224" i="4"/>
  <c r="W209" i="4"/>
  <c r="W167" i="4"/>
  <c r="W165" i="4"/>
  <c r="W162" i="4"/>
  <c r="W145" i="4"/>
  <c r="W139" i="4"/>
  <c r="W136" i="4"/>
  <c r="W133" i="4"/>
  <c r="X132" i="4"/>
  <c r="W119" i="4"/>
  <c r="W117" i="4"/>
  <c r="W116" i="4"/>
  <c r="W114" i="4"/>
  <c r="W72" i="4"/>
  <c r="W46" i="4"/>
  <c r="W654" i="4"/>
  <c r="W635" i="4"/>
  <c r="W584" i="4"/>
  <c r="W500" i="4"/>
  <c r="W475" i="4"/>
  <c r="W437" i="4"/>
  <c r="W403" i="4"/>
  <c r="X145" i="4"/>
  <c r="W700" i="4"/>
  <c r="W685" i="4"/>
  <c r="W646" i="4"/>
  <c r="W633" i="4"/>
  <c r="W596" i="4"/>
  <c r="W592" i="4"/>
  <c r="W559" i="4"/>
  <c r="W523" i="4"/>
  <c r="W453" i="4"/>
  <c r="W451" i="4"/>
  <c r="W444" i="4"/>
  <c r="W368" i="4"/>
  <c r="W274" i="4"/>
  <c r="W255" i="4"/>
  <c r="X216" i="4"/>
  <c r="W684" i="4"/>
  <c r="W296" i="4"/>
  <c r="W221" i="4"/>
  <c r="W218" i="4"/>
  <c r="W217" i="4"/>
  <c r="W207" i="4"/>
  <c r="W205" i="4"/>
  <c r="W204" i="4"/>
  <c r="W203" i="4"/>
  <c r="W195" i="4"/>
  <c r="W194" i="4"/>
  <c r="W192" i="4"/>
  <c r="W191" i="4"/>
  <c r="W183" i="4"/>
  <c r="X119" i="4"/>
  <c r="W674" i="4"/>
  <c r="W671" i="4"/>
  <c r="W628" i="4"/>
  <c r="W622" i="4"/>
  <c r="W619" i="4"/>
  <c r="W608" i="4"/>
  <c r="W577" i="4"/>
  <c r="W533" i="4"/>
  <c r="W527" i="4"/>
  <c r="W510" i="4"/>
  <c r="W491" i="4"/>
  <c r="W490" i="4"/>
  <c r="W461" i="4"/>
  <c r="W460" i="4"/>
  <c r="W457" i="4"/>
  <c r="W456" i="4"/>
  <c r="W417" i="4"/>
  <c r="W340" i="4"/>
  <c r="W285" i="4"/>
  <c r="W282" i="4"/>
  <c r="W249" i="4"/>
  <c r="W245" i="4"/>
  <c r="W243" i="4"/>
  <c r="W693" i="4"/>
  <c r="W701" i="4"/>
  <c r="W686" i="4"/>
  <c r="W678" i="4"/>
  <c r="W663" i="4"/>
  <c r="W642" i="4"/>
  <c r="W637" i="4"/>
  <c r="W616" i="4"/>
  <c r="W612" i="4"/>
  <c r="W590" i="4"/>
  <c r="W518" i="4"/>
  <c r="W506" i="4"/>
  <c r="W480" i="4"/>
  <c r="W479" i="4"/>
  <c r="W458" i="4"/>
  <c r="X458" i="4"/>
  <c r="W703" i="4"/>
  <c r="W699" i="4"/>
  <c r="W694" i="4"/>
  <c r="W676" i="4"/>
  <c r="W650" i="4"/>
  <c r="W634" i="4"/>
  <c r="W629" i="4"/>
  <c r="W627" i="4"/>
  <c r="W606" i="4"/>
  <c r="W597" i="4"/>
  <c r="W543" i="4"/>
  <c r="X510" i="4"/>
  <c r="W498" i="4"/>
  <c r="W497" i="4"/>
  <c r="W652" i="4"/>
  <c r="W649" i="4"/>
  <c r="W643" i="4"/>
  <c r="W621" i="4"/>
  <c r="W617" i="4"/>
  <c r="W595" i="4"/>
  <c r="W576" i="4"/>
  <c r="W572" i="4"/>
  <c r="W550" i="4"/>
  <c r="W526" i="4"/>
  <c r="W524" i="4"/>
  <c r="W520" i="4"/>
  <c r="W519" i="4"/>
  <c r="W508" i="4"/>
  <c r="W503" i="4"/>
  <c r="W502" i="4"/>
  <c r="X471" i="4"/>
  <c r="W471" i="4"/>
  <c r="X447" i="4"/>
  <c r="W447" i="4"/>
  <c r="W706" i="4"/>
  <c r="X488" i="4"/>
  <c r="W488" i="4"/>
  <c r="W486" i="4"/>
  <c r="W484" i="4"/>
  <c r="X429" i="4"/>
  <c r="W429" i="4"/>
  <c r="W380" i="4"/>
  <c r="W182" i="4"/>
  <c r="W175" i="4"/>
  <c r="W164" i="4"/>
  <c r="W156" i="4"/>
  <c r="W137" i="4"/>
  <c r="W115" i="4"/>
  <c r="W96" i="4"/>
  <c r="W95" i="4"/>
  <c r="W10" i="4"/>
  <c r="W494" i="4"/>
  <c r="W493" i="4"/>
  <c r="W476" i="4"/>
  <c r="W464" i="4"/>
  <c r="W463" i="4"/>
  <c r="W431" i="4"/>
  <c r="W418" i="4"/>
  <c r="W409" i="4"/>
  <c r="X400" i="4"/>
  <c r="X388" i="4"/>
  <c r="W384" i="4"/>
  <c r="W372" i="4"/>
  <c r="W357" i="4"/>
  <c r="W332" i="4"/>
  <c r="W305" i="4"/>
  <c r="W277" i="4"/>
  <c r="W263" i="4"/>
  <c r="X227" i="4"/>
  <c r="X221" i="4"/>
  <c r="X213" i="4"/>
  <c r="X189" i="4"/>
  <c r="W186" i="4"/>
  <c r="W185" i="4"/>
  <c r="W184" i="4"/>
  <c r="X183" i="4"/>
  <c r="W180" i="4"/>
  <c r="W178" i="4"/>
  <c r="W173" i="4"/>
  <c r="X171" i="4"/>
  <c r="W169" i="4"/>
  <c r="X167" i="4"/>
  <c r="W161" i="4"/>
  <c r="X160" i="4"/>
  <c r="W155" i="4"/>
  <c r="W153" i="4"/>
  <c r="W143" i="4"/>
  <c r="W100" i="4"/>
  <c r="W371" i="4"/>
  <c r="W689" i="4"/>
  <c r="W343" i="4"/>
  <c r="W330" i="4"/>
  <c r="W303" i="4"/>
  <c r="W261" i="4"/>
  <c r="W166" i="4"/>
  <c r="W140" i="4"/>
  <c r="X139" i="4"/>
  <c r="W130" i="4"/>
  <c r="X129" i="4"/>
  <c r="W124" i="4"/>
  <c r="X122" i="4"/>
  <c r="X116" i="4"/>
  <c r="W109" i="4"/>
  <c r="W66" i="4"/>
  <c r="W60" i="4"/>
  <c r="W54" i="4"/>
  <c r="W202" i="4"/>
  <c r="W43" i="4"/>
  <c r="W34" i="4"/>
  <c r="W28" i="4"/>
  <c r="W19" i="4"/>
  <c r="W714" i="4"/>
  <c r="W711" i="4"/>
  <c r="W709" i="4"/>
  <c r="W702" i="4"/>
  <c r="W695" i="4"/>
  <c r="W688" i="4"/>
  <c r="W679" i="4"/>
  <c r="W667" i="4"/>
  <c r="W661" i="4"/>
  <c r="W644" i="4"/>
  <c r="W623" i="4"/>
  <c r="W611" i="4"/>
  <c r="W598" i="4"/>
  <c r="W591" i="4"/>
  <c r="W540" i="4"/>
  <c r="W7" i="4"/>
  <c r="W704" i="4"/>
  <c r="W697" i="4"/>
  <c r="W690" i="4"/>
  <c r="W681" i="4"/>
  <c r="W669" i="4"/>
  <c r="W664" i="4"/>
  <c r="W657" i="4"/>
  <c r="W647" i="4"/>
  <c r="W638" i="4"/>
  <c r="W631" i="4"/>
  <c r="W625" i="4"/>
  <c r="W613" i="4"/>
  <c r="W600" i="4"/>
  <c r="W593" i="4"/>
  <c r="W587" i="4"/>
  <c r="W582" i="4"/>
  <c r="W574" i="4"/>
  <c r="W560" i="4"/>
  <c r="W554" i="4"/>
  <c r="W548" i="4"/>
  <c r="X543" i="4"/>
  <c r="X533" i="4"/>
  <c r="W705" i="4"/>
  <c r="W698" i="4"/>
  <c r="W696" i="4"/>
  <c r="W683" i="4"/>
  <c r="W680" i="4"/>
  <c r="W670" i="4"/>
  <c r="W668" i="4"/>
  <c r="W665" i="4"/>
  <c r="W662" i="4"/>
  <c r="W658" i="4"/>
  <c r="W656" i="4"/>
  <c r="W648" i="4"/>
  <c r="W645" i="4"/>
  <c r="W639" i="4"/>
  <c r="W636" i="4"/>
  <c r="W632" i="4"/>
  <c r="W626" i="4"/>
  <c r="W624" i="4"/>
  <c r="W614" i="4"/>
  <c r="W607" i="4"/>
  <c r="W605" i="4"/>
  <c r="W601" i="4"/>
  <c r="W599" i="4"/>
  <c r="W586" i="4"/>
  <c r="W578" i="4"/>
  <c r="W573" i="4"/>
  <c r="W567" i="4"/>
  <c r="W553" i="4"/>
  <c r="W546" i="4"/>
  <c r="W541" i="4"/>
  <c r="X540" i="4"/>
  <c r="X523" i="4"/>
  <c r="W514" i="4"/>
  <c r="W544" i="4"/>
  <c r="W542" i="4"/>
  <c r="W538" i="4"/>
  <c r="W536" i="4"/>
  <c r="W530" i="4"/>
  <c r="W528" i="4"/>
  <c r="W67" i="4"/>
  <c r="W522" i="4"/>
  <c r="X503" i="4"/>
  <c r="X498" i="4"/>
  <c r="X494" i="4"/>
  <c r="X491" i="4"/>
  <c r="X486" i="4"/>
  <c r="X480" i="4"/>
  <c r="X474" i="4"/>
  <c r="X467" i="4"/>
  <c r="X464" i="4"/>
  <c r="W235" i="4"/>
  <c r="X226" i="4"/>
  <c r="X222" i="4"/>
  <c r="X218" i="4"/>
  <c r="X215" i="4"/>
  <c r="X210" i="4"/>
  <c r="X207" i="4"/>
  <c r="X204" i="4"/>
  <c r="X198" i="4"/>
  <c r="X195" i="4"/>
  <c r="X192" i="4"/>
  <c r="W504" i="4"/>
  <c r="W501" i="4"/>
  <c r="W499" i="4"/>
  <c r="W495" i="4"/>
  <c r="W482" i="4"/>
  <c r="W477" i="4"/>
  <c r="W470" i="4"/>
  <c r="W468" i="4"/>
  <c r="W465" i="4"/>
  <c r="W459" i="4"/>
  <c r="W455" i="4"/>
  <c r="W450" i="4"/>
  <c r="W442" i="4"/>
  <c r="W433" i="4"/>
  <c r="W424" i="4"/>
  <c r="W419" i="4"/>
  <c r="W410" i="4"/>
  <c r="W404" i="4"/>
  <c r="W401" i="4"/>
  <c r="W398" i="4"/>
  <c r="W391" i="4"/>
  <c r="W389" i="4"/>
  <c r="W273" i="4"/>
  <c r="W264" i="4"/>
  <c r="W256" i="4"/>
  <c r="W247" i="4"/>
  <c r="W231" i="4"/>
  <c r="W223" i="4"/>
  <c r="W219" i="4"/>
  <c r="W211" i="4"/>
  <c r="W201" i="4"/>
  <c r="W199" i="4"/>
  <c r="W196" i="4"/>
  <c r="W193" i="4"/>
  <c r="W190" i="4"/>
  <c r="W187" i="4"/>
  <c r="W181" i="4"/>
  <c r="W177" i="4"/>
  <c r="W148" i="4"/>
  <c r="W144" i="4"/>
  <c r="W138" i="4"/>
  <c r="W134" i="4"/>
  <c r="W126" i="4"/>
  <c r="W123" i="4"/>
  <c r="W111" i="4"/>
  <c r="X111" i="4"/>
  <c r="W107" i="4"/>
  <c r="W103" i="4"/>
  <c r="X103" i="4"/>
  <c r="W539" i="4"/>
  <c r="W534" i="4"/>
  <c r="W531" i="4"/>
  <c r="W525" i="4"/>
  <c r="W521" i="4"/>
  <c r="W517" i="4"/>
  <c r="X506" i="4"/>
  <c r="W469" i="4"/>
  <c r="X460" i="4"/>
  <c r="X456" i="4"/>
  <c r="X451" i="4"/>
  <c r="W449" i="4"/>
  <c r="W445" i="4"/>
  <c r="W439" i="4"/>
  <c r="W435" i="4"/>
  <c r="W430" i="4"/>
  <c r="W427" i="4"/>
  <c r="W421" i="4"/>
  <c r="W416" i="4"/>
  <c r="W413" i="4"/>
  <c r="W408" i="4"/>
  <c r="X407" i="4"/>
  <c r="X399" i="4"/>
  <c r="X397" i="4"/>
  <c r="X393" i="4"/>
  <c r="X386" i="4"/>
  <c r="W383" i="4"/>
  <c r="W382" i="4"/>
  <c r="X381" i="4"/>
  <c r="W379" i="4"/>
  <c r="W378" i="4"/>
  <c r="W370" i="4"/>
  <c r="W361" i="4"/>
  <c r="W354" i="4"/>
  <c r="W346" i="4"/>
  <c r="W336" i="4"/>
  <c r="W301" i="4"/>
  <c r="W294" i="4"/>
  <c r="W288" i="4"/>
  <c r="W275" i="4"/>
  <c r="W271" i="4"/>
  <c r="W262" i="4"/>
  <c r="W259" i="4"/>
  <c r="W254" i="4"/>
  <c r="W246" i="4"/>
  <c r="W244" i="4"/>
  <c r="W238" i="4"/>
  <c r="W237" i="4"/>
  <c r="X165" i="4"/>
  <c r="X161" i="4"/>
  <c r="X157" i="4"/>
  <c r="X153" i="4"/>
  <c r="X136" i="4"/>
  <c r="X117" i="4"/>
  <c r="X114" i="4"/>
  <c r="W443" i="4"/>
  <c r="W425" i="4"/>
  <c r="W420" i="4"/>
  <c r="W415" i="4"/>
  <c r="W411" i="4"/>
  <c r="W374" i="4"/>
  <c r="W369" i="4"/>
  <c r="W341" i="4"/>
  <c r="W334" i="4"/>
  <c r="W327" i="4"/>
  <c r="W320" i="4"/>
  <c r="W315" i="4"/>
  <c r="W308" i="4"/>
  <c r="W299" i="4"/>
  <c r="W280" i="4"/>
  <c r="W265" i="4"/>
  <c r="W257" i="4"/>
  <c r="W248" i="4"/>
  <c r="W242" i="4"/>
  <c r="W236" i="4"/>
  <c r="W179" i="4"/>
  <c r="W176" i="4"/>
  <c r="W174" i="4"/>
  <c r="W170" i="4"/>
  <c r="W141" i="4"/>
  <c r="W135" i="4"/>
  <c r="W131" i="4"/>
  <c r="W128" i="4"/>
  <c r="W125" i="4"/>
  <c r="W121" i="4"/>
  <c r="W112" i="4"/>
  <c r="W106" i="4"/>
  <c r="X106" i="4"/>
  <c r="W91" i="4"/>
  <c r="X91" i="4"/>
  <c r="W99" i="4"/>
  <c r="W93" i="4"/>
  <c r="W81" i="4"/>
  <c r="W32" i="4"/>
  <c r="W24" i="4"/>
  <c r="X22" i="4"/>
  <c r="X17" i="4"/>
  <c r="W15" i="4"/>
  <c r="X14" i="4"/>
  <c r="W13" i="4"/>
  <c r="X11" i="4"/>
  <c r="W9" i="4"/>
  <c r="X8" i="4"/>
  <c r="W105" i="4"/>
  <c r="W101" i="4"/>
  <c r="W92" i="4"/>
  <c r="W90" i="4"/>
  <c r="W89" i="4"/>
  <c r="W87" i="4"/>
  <c r="W86" i="4"/>
  <c r="W83" i="4"/>
  <c r="W80" i="4"/>
  <c r="W76" i="4"/>
  <c r="W75" i="4"/>
  <c r="W73" i="4"/>
  <c r="W71" i="4"/>
  <c r="W69" i="4"/>
  <c r="W65" i="4"/>
  <c r="W62" i="4"/>
  <c r="W59" i="4"/>
  <c r="W58" i="4"/>
  <c r="W55" i="4"/>
  <c r="W53" i="4"/>
  <c r="W50" i="4"/>
  <c r="W49" i="4"/>
  <c r="W45" i="4"/>
  <c r="W39" i="4"/>
  <c r="W37" i="4"/>
  <c r="W36" i="4"/>
  <c r="W30" i="4"/>
  <c r="W31" i="4"/>
  <c r="W27" i="4"/>
  <c r="W26" i="4"/>
  <c r="W23" i="4"/>
  <c r="W18" i="4"/>
  <c r="W12" i="4"/>
  <c r="W88" i="4"/>
  <c r="W85" i="4"/>
  <c r="W82" i="4"/>
  <c r="W78" i="4"/>
  <c r="W68" i="4"/>
  <c r="W64" i="4"/>
  <c r="W61" i="4"/>
  <c r="W57" i="4"/>
  <c r="W52" i="4"/>
  <c r="W48" i="4"/>
  <c r="W47" i="4"/>
  <c r="W44" i="4"/>
  <c r="W38" i="4"/>
  <c r="W35" i="4"/>
  <c r="W33" i="4"/>
  <c r="W25" i="4"/>
  <c r="W20" i="4"/>
  <c r="W16" i="4"/>
  <c r="W585" i="4"/>
  <c r="W583" i="4"/>
  <c r="W580" i="4"/>
  <c r="W579" i="4"/>
  <c r="W571" i="4"/>
  <c r="W569" i="4"/>
  <c r="W568" i="4"/>
  <c r="W561" i="4"/>
  <c r="W558" i="4"/>
  <c r="W557" i="4"/>
  <c r="W556" i="4"/>
  <c r="W555" i="4"/>
  <c r="W552" i="4"/>
  <c r="W551" i="4"/>
  <c r="W549" i="4"/>
  <c r="W547" i="4"/>
  <c r="W545" i="4"/>
  <c r="X518" i="4"/>
  <c r="W516" i="4"/>
  <c r="W713" i="4"/>
  <c r="W710" i="4"/>
  <c r="W708" i="4"/>
  <c r="W707" i="4"/>
  <c r="X714" i="4"/>
  <c r="X711" i="4"/>
  <c r="X709" i="4"/>
  <c r="X705" i="4"/>
  <c r="X703" i="4"/>
  <c r="X702" i="4"/>
  <c r="X700" i="4"/>
  <c r="X698" i="4"/>
  <c r="X695" i="4"/>
  <c r="X693" i="4"/>
  <c r="X706" i="4"/>
  <c r="X688" i="4"/>
  <c r="X686" i="4"/>
  <c r="X683" i="4"/>
  <c r="X679" i="4"/>
  <c r="X677" i="4"/>
  <c r="X674" i="4"/>
  <c r="X671" i="4"/>
  <c r="X670" i="4"/>
  <c r="X667" i="4"/>
  <c r="X665" i="4"/>
  <c r="X663" i="4"/>
  <c r="X661" i="4"/>
  <c r="X658" i="4"/>
  <c r="X652" i="4"/>
  <c r="X648" i="4"/>
  <c r="X646" i="4"/>
  <c r="X644" i="4"/>
  <c r="X642" i="4"/>
  <c r="X639" i="4"/>
  <c r="X637" i="4"/>
  <c r="X634" i="4"/>
  <c r="X632" i="4"/>
  <c r="X629" i="4"/>
  <c r="X628" i="4"/>
  <c r="X626" i="4"/>
  <c r="X623" i="4"/>
  <c r="X622" i="4"/>
  <c r="X619" i="4"/>
  <c r="X616" i="4"/>
  <c r="X614" i="4"/>
  <c r="X612" i="4"/>
  <c r="X611" i="4"/>
  <c r="X607" i="4"/>
  <c r="X606" i="4"/>
  <c r="X601" i="4"/>
  <c r="X598" i="4"/>
  <c r="X596" i="4"/>
  <c r="X592" i="4"/>
  <c r="X591" i="4"/>
  <c r="X590" i="4"/>
  <c r="X577" i="4"/>
  <c r="W507" i="4"/>
  <c r="X444" i="4"/>
  <c r="X442" i="4"/>
  <c r="X439" i="4"/>
  <c r="X434" i="4"/>
  <c r="X433" i="4"/>
  <c r="X430" i="4"/>
  <c r="X428" i="4"/>
  <c r="X426" i="4"/>
  <c r="X424" i="4"/>
  <c r="X419" i="4"/>
  <c r="X417" i="4"/>
  <c r="X507" i="4"/>
  <c r="X504" i="4"/>
  <c r="X502" i="4"/>
  <c r="X501" i="4"/>
  <c r="X499" i="4"/>
  <c r="X497" i="4"/>
  <c r="X495" i="4"/>
  <c r="X493" i="4"/>
  <c r="X490" i="4"/>
  <c r="X484" i="4"/>
  <c r="X482" i="4"/>
  <c r="X479" i="4"/>
  <c r="X477" i="4"/>
  <c r="X476" i="4"/>
  <c r="X473" i="4"/>
  <c r="X470" i="4"/>
  <c r="X468" i="4"/>
  <c r="X466" i="4"/>
  <c r="X465" i="4"/>
  <c r="X463" i="4"/>
  <c r="X461" i="4"/>
  <c r="X459" i="4"/>
  <c r="X457" i="4"/>
  <c r="X455" i="4"/>
  <c r="X453" i="4"/>
  <c r="X450" i="4"/>
  <c r="X449" i="4"/>
  <c r="X413" i="4"/>
  <c r="X412" i="4"/>
  <c r="X410" i="4"/>
  <c r="X408" i="4"/>
  <c r="X404" i="4"/>
  <c r="X402" i="4"/>
  <c r="X401" i="4"/>
  <c r="X398" i="4"/>
  <c r="X395" i="4"/>
  <c r="X391" i="4"/>
  <c r="X390" i="4"/>
  <c r="X389" i="4"/>
  <c r="X387" i="4"/>
  <c r="W377" i="4"/>
  <c r="W365" i="4"/>
  <c r="X359" i="4"/>
  <c r="W359" i="4"/>
  <c r="W373" i="4"/>
  <c r="W362" i="4"/>
  <c r="W358" i="4"/>
  <c r="W356" i="4"/>
  <c r="W355" i="4"/>
  <c r="W353" i="4"/>
  <c r="W352" i="4"/>
  <c r="W348" i="4"/>
  <c r="W347" i="4"/>
  <c r="W345" i="4"/>
  <c r="W342" i="4"/>
  <c r="W339" i="4"/>
  <c r="W337" i="4"/>
  <c r="W335" i="4"/>
  <c r="W333" i="4"/>
  <c r="W331" i="4"/>
  <c r="W329" i="4"/>
  <c r="W328" i="4"/>
  <c r="W326" i="4"/>
  <c r="W324" i="4"/>
  <c r="W319" i="4"/>
  <c r="W317" i="4"/>
  <c r="W316" i="4"/>
  <c r="W314" i="4"/>
  <c r="W311" i="4"/>
  <c r="W309" i="4"/>
  <c r="W306" i="4"/>
  <c r="W304" i="4"/>
  <c r="W302" i="4"/>
  <c r="W295" i="4"/>
  <c r="W292" i="4"/>
  <c r="W290" i="4"/>
  <c r="W289" i="4"/>
  <c r="W286" i="4"/>
  <c r="W281" i="4"/>
  <c r="W276" i="4"/>
  <c r="X148" i="4"/>
  <c r="X274" i="4"/>
  <c r="X273" i="4"/>
  <c r="X271" i="4"/>
  <c r="X268" i="4"/>
  <c r="X266" i="4"/>
  <c r="X264" i="4"/>
  <c r="X262" i="4"/>
  <c r="X260" i="4"/>
  <c r="X258" i="4"/>
  <c r="X256" i="4"/>
  <c r="X254" i="4"/>
  <c r="X249" i="4"/>
  <c r="X247" i="4"/>
  <c r="X246" i="4"/>
  <c r="X245" i="4"/>
  <c r="X243" i="4"/>
  <c r="X238" i="4"/>
  <c r="X509" i="4"/>
  <c r="X224" i="4"/>
  <c r="X223" i="4"/>
  <c r="X219" i="4"/>
  <c r="X217" i="4"/>
  <c r="X214" i="4"/>
  <c r="X211" i="4"/>
  <c r="X205" i="4"/>
  <c r="X203" i="4"/>
  <c r="X201" i="4"/>
  <c r="X200" i="4"/>
  <c r="X199" i="4"/>
  <c r="X197" i="4"/>
  <c r="X196" i="4"/>
  <c r="X194" i="4"/>
  <c r="X193" i="4"/>
  <c r="X191" i="4"/>
  <c r="X190" i="4"/>
  <c r="X188" i="4"/>
  <c r="X187" i="4"/>
  <c r="X185" i="4"/>
  <c r="X181" i="4"/>
  <c r="X179" i="4"/>
  <c r="X177" i="4"/>
  <c r="X176" i="4"/>
  <c r="X174" i="4"/>
  <c r="X170" i="4"/>
  <c r="X131" i="4"/>
  <c r="X128" i="4"/>
  <c r="X126" i="4"/>
  <c r="X125" i="4"/>
  <c r="X123" i="4"/>
  <c r="X121" i="4"/>
  <c r="AS274" i="4" l="1"/>
  <c r="AT274" i="4" s="1"/>
  <c r="AU274" i="4" s="1"/>
  <c r="AV274" i="4" s="1"/>
  <c r="AS131" i="4"/>
  <c r="AT131" i="4" s="1"/>
  <c r="AS109" i="4"/>
  <c r="AT109" i="4" s="1"/>
  <c r="AU109" i="4" s="1"/>
  <c r="AV109" i="4" s="1"/>
  <c r="AS101" i="4"/>
  <c r="AT101" i="4" s="1"/>
  <c r="AU101" i="4" s="1"/>
  <c r="AV101" i="4" s="1"/>
  <c r="AS466" i="4"/>
  <c r="AT466" i="4" s="1"/>
  <c r="AU466" i="4" s="1"/>
  <c r="AV466" i="4" s="1"/>
  <c r="AS449" i="4"/>
  <c r="AT449" i="4" s="1"/>
  <c r="AU449" i="4" s="1"/>
  <c r="AV449" i="4" s="1"/>
  <c r="AS368" i="4"/>
  <c r="AT368" i="4" s="1"/>
  <c r="AU368" i="4" s="1"/>
  <c r="AV368" i="4" s="1"/>
  <c r="AS44" i="4"/>
  <c r="AT44" i="4" s="1"/>
  <c r="AU44" i="4" s="1"/>
  <c r="AV44" i="4" s="1"/>
  <c r="AS587" i="4"/>
  <c r="AT587" i="4" s="1"/>
  <c r="AU587" i="4" s="1"/>
  <c r="AV587" i="4" s="1"/>
  <c r="AS235" i="4"/>
  <c r="AT235" i="4" s="1"/>
  <c r="AU235" i="4" s="1"/>
  <c r="AV235" i="4" s="1"/>
  <c r="AS415" i="4"/>
  <c r="AT415" i="4" s="1"/>
  <c r="AU415" i="4" s="1"/>
  <c r="AV415" i="4" s="1"/>
  <c r="AA274" i="4"/>
  <c r="AA131" i="4"/>
  <c r="AA109" i="4"/>
  <c r="AA101" i="4"/>
  <c r="AA466" i="4"/>
  <c r="AA449" i="4"/>
  <c r="AA368" i="4"/>
  <c r="AA44" i="4"/>
  <c r="AA587" i="4"/>
  <c r="AA235" i="4"/>
  <c r="AA415" i="4"/>
  <c r="R274" i="4"/>
  <c r="R131" i="4"/>
  <c r="R109" i="4"/>
  <c r="R101" i="4"/>
  <c r="R466" i="4"/>
  <c r="R449" i="4"/>
  <c r="R368" i="4"/>
  <c r="R44" i="4"/>
  <c r="R587" i="4"/>
  <c r="R235" i="4"/>
  <c r="R415" i="4"/>
  <c r="M274" i="4"/>
  <c r="J274" i="4" s="1"/>
  <c r="M131" i="4"/>
  <c r="J131" i="4" s="1"/>
  <c r="M109" i="4"/>
  <c r="J109" i="4" s="1"/>
  <c r="M101" i="4"/>
  <c r="J101" i="4" s="1"/>
  <c r="M466" i="4"/>
  <c r="J466" i="4" s="1"/>
  <c r="M449" i="4"/>
  <c r="J449" i="4" s="1"/>
  <c r="M368" i="4"/>
  <c r="J368" i="4" s="1"/>
  <c r="AP368" i="4" s="1"/>
  <c r="M44" i="4"/>
  <c r="J44" i="4" s="1"/>
  <c r="M587" i="4"/>
  <c r="J587" i="4" s="1"/>
  <c r="AP587" i="4" s="1"/>
  <c r="M235" i="4"/>
  <c r="J235" i="4" s="1"/>
  <c r="M415" i="4"/>
  <c r="J415" i="4" s="1"/>
  <c r="AO415" i="4" l="1"/>
  <c r="AO131" i="4"/>
  <c r="AO101" i="4"/>
  <c r="Z415" i="4"/>
  <c r="Z44" i="4"/>
  <c r="Z131" i="4"/>
  <c r="Z235" i="4"/>
  <c r="AO449" i="4"/>
  <c r="Z587" i="4"/>
  <c r="Z368" i="4"/>
  <c r="Z449" i="4"/>
  <c r="Z466" i="4"/>
  <c r="Z101" i="4"/>
  <c r="Z109" i="4"/>
  <c r="Z274" i="4"/>
  <c r="AO44" i="4"/>
  <c r="AO235" i="4"/>
  <c r="AP101" i="4"/>
  <c r="AO274" i="4"/>
  <c r="AO587" i="4"/>
  <c r="AO368" i="4"/>
  <c r="AP449" i="4"/>
  <c r="AP109" i="4"/>
  <c r="AP415" i="4"/>
  <c r="AP235" i="4"/>
  <c r="AP44" i="4"/>
  <c r="AP466" i="4"/>
  <c r="AO109" i="4"/>
  <c r="AP131" i="4"/>
  <c r="AO466" i="4"/>
  <c r="AP274" i="4"/>
  <c r="AU131" i="4"/>
  <c r="AV131" i="4" s="1"/>
  <c r="AW415" i="4"/>
  <c r="AX415" i="4" s="1"/>
  <c r="AW235" i="4"/>
  <c r="AX235" i="4" s="1"/>
  <c r="AW44" i="4"/>
  <c r="AX44" i="4" s="1"/>
  <c r="AW587" i="4"/>
  <c r="AX587" i="4" s="1"/>
  <c r="AW368" i="4"/>
  <c r="AX368" i="4" s="1"/>
  <c r="AW449" i="4"/>
  <c r="AX449" i="4" s="1"/>
  <c r="AW466" i="4"/>
  <c r="AX466" i="4" s="1"/>
  <c r="AW101" i="4"/>
  <c r="AX101" i="4" s="1"/>
  <c r="AW109" i="4"/>
  <c r="AX109" i="4" s="1"/>
  <c r="AW274" i="4"/>
  <c r="AX274" i="4" s="1"/>
  <c r="AW131" i="4" l="1"/>
  <c r="AX131" i="4" s="1"/>
  <c r="AS482" i="4" l="1"/>
  <c r="AT482" i="4" s="1"/>
  <c r="AU482" i="4" s="1"/>
  <c r="AV482" i="4" s="1"/>
  <c r="AS215" i="4"/>
  <c r="AT215" i="4" s="1"/>
  <c r="AU215" i="4" s="1"/>
  <c r="AV215" i="4" s="1"/>
  <c r="AA482" i="4"/>
  <c r="AA215" i="4"/>
  <c r="R215" i="4"/>
  <c r="R482" i="4"/>
  <c r="M482" i="4"/>
  <c r="J482" i="4" s="1"/>
  <c r="M215" i="4"/>
  <c r="J215" i="4" s="1"/>
  <c r="AO482" i="4" l="1"/>
  <c r="Z482" i="4"/>
  <c r="Z215" i="4"/>
  <c r="AO215" i="4"/>
  <c r="AP215" i="4"/>
  <c r="AP482" i="4"/>
  <c r="AW215" i="4"/>
  <c r="AX215" i="4" s="1"/>
  <c r="AW482" i="4"/>
  <c r="AX482" i="4" s="1"/>
  <c r="AS471" i="4" l="1"/>
  <c r="AT471" i="4" s="1"/>
  <c r="AU471" i="4" s="1"/>
  <c r="AV471" i="4" s="1"/>
  <c r="AA471" i="4"/>
  <c r="R471" i="4"/>
  <c r="M471" i="4"/>
  <c r="J471" i="4" s="1"/>
  <c r="Z471" i="4" l="1"/>
  <c r="AP471" i="4"/>
  <c r="AO471" i="4"/>
  <c r="AW471" i="4"/>
  <c r="AX471" i="4" s="1"/>
  <c r="AS671" i="4" l="1"/>
  <c r="AT671" i="4" s="1"/>
  <c r="AU671" i="4" s="1"/>
  <c r="AV671" i="4" s="1"/>
  <c r="AA671" i="4"/>
  <c r="R671" i="4"/>
  <c r="M671" i="4"/>
  <c r="J671" i="4" s="1"/>
  <c r="Z671" i="4" l="1"/>
  <c r="AP671" i="4"/>
  <c r="AO671" i="4"/>
  <c r="AW671" i="4"/>
  <c r="AX671" i="4" s="1"/>
  <c r="AS197" i="4" l="1"/>
  <c r="AT197" i="4" s="1"/>
  <c r="AU197" i="4" s="1"/>
  <c r="AV197" i="4" s="1"/>
  <c r="AS309" i="4"/>
  <c r="AT309" i="4" s="1"/>
  <c r="AU309" i="4" s="1"/>
  <c r="AV309" i="4" s="1"/>
  <c r="AA197" i="4"/>
  <c r="AA309" i="4"/>
  <c r="R197" i="4"/>
  <c r="R309" i="4"/>
  <c r="M197" i="4"/>
  <c r="J197" i="4" s="1"/>
  <c r="M309" i="4"/>
  <c r="Z309" i="4" s="1"/>
  <c r="Z197" i="4" l="1"/>
  <c r="J309" i="4"/>
  <c r="AO309" i="4" s="1"/>
  <c r="AO197" i="4"/>
  <c r="AP197" i="4"/>
  <c r="AW197" i="4"/>
  <c r="AX197" i="4" s="1"/>
  <c r="AW309" i="4"/>
  <c r="AX309" i="4" s="1"/>
  <c r="AP309" i="4" l="1"/>
  <c r="AS258" i="4"/>
  <c r="AT258" i="4" s="1"/>
  <c r="AU258" i="4" s="1"/>
  <c r="AV258" i="4" s="1"/>
  <c r="AS608" i="4"/>
  <c r="AT608" i="4" s="1"/>
  <c r="AU608" i="4" s="1"/>
  <c r="AV608" i="4" s="1"/>
  <c r="AA258" i="4"/>
  <c r="AA608" i="4"/>
  <c r="M258" i="4"/>
  <c r="J258" i="4" s="1"/>
  <c r="M608" i="4"/>
  <c r="J608" i="4" s="1"/>
  <c r="R258" i="4"/>
  <c r="R608" i="4"/>
  <c r="AO608" i="4" l="1"/>
  <c r="Z608" i="4"/>
  <c r="Z258" i="4"/>
  <c r="AO258" i="4"/>
  <c r="AP608" i="4"/>
  <c r="AP258" i="4"/>
  <c r="AW608" i="4"/>
  <c r="AX608" i="4" s="1"/>
  <c r="AW258" i="4"/>
  <c r="AX258" i="4" s="1"/>
  <c r="AS541" i="4" l="1"/>
  <c r="AT541" i="4" s="1"/>
  <c r="AU541" i="4" s="1"/>
  <c r="AV541" i="4" s="1"/>
  <c r="AS178" i="4"/>
  <c r="AT178" i="4" s="1"/>
  <c r="AU178" i="4" s="1"/>
  <c r="AV178" i="4" s="1"/>
  <c r="AS372" i="4"/>
  <c r="AT372" i="4" s="1"/>
  <c r="AU372" i="4" s="1"/>
  <c r="AV372" i="4" s="1"/>
  <c r="AS496" i="4"/>
  <c r="AT496" i="4" s="1"/>
  <c r="AU496" i="4" s="1"/>
  <c r="AV496" i="4" s="1"/>
  <c r="AA541" i="4"/>
  <c r="AA178" i="4"/>
  <c r="AA372" i="4"/>
  <c r="AA496" i="4"/>
  <c r="R541" i="4"/>
  <c r="R178" i="4"/>
  <c r="R372" i="4"/>
  <c r="R496" i="4"/>
  <c r="M496" i="4"/>
  <c r="J496" i="4" s="1"/>
  <c r="M372" i="4"/>
  <c r="J372" i="4" s="1"/>
  <c r="M178" i="4"/>
  <c r="J178" i="4" s="1"/>
  <c r="M541" i="4"/>
  <c r="J541" i="4" s="1"/>
  <c r="AO541" i="4" l="1"/>
  <c r="Z372" i="4"/>
  <c r="Z178" i="4"/>
  <c r="Z541" i="4"/>
  <c r="Z496" i="4"/>
  <c r="AO372" i="4"/>
  <c r="AP496" i="4"/>
  <c r="AP372" i="4"/>
  <c r="AP178" i="4"/>
  <c r="AP541" i="4"/>
  <c r="AO496" i="4"/>
  <c r="AO178" i="4"/>
  <c r="AW496" i="4"/>
  <c r="AX496" i="4" s="1"/>
  <c r="AW178" i="4"/>
  <c r="AX178" i="4" s="1"/>
  <c r="AW372" i="4"/>
  <c r="AX372" i="4" s="1"/>
  <c r="AW541" i="4"/>
  <c r="AX541" i="4" s="1"/>
  <c r="AS469" i="4" l="1"/>
  <c r="AT469" i="4" s="1"/>
  <c r="AU469" i="4" s="1"/>
  <c r="AV469" i="4" s="1"/>
  <c r="AS185" i="4"/>
  <c r="AT185" i="4" s="1"/>
  <c r="AU185" i="4" s="1"/>
  <c r="AV185" i="4" s="1"/>
  <c r="AS280" i="4"/>
  <c r="AT280" i="4" s="1"/>
  <c r="AU280" i="4" s="1"/>
  <c r="AV280" i="4" s="1"/>
  <c r="AS264" i="4"/>
  <c r="AT264" i="4" s="1"/>
  <c r="AU264" i="4" s="1"/>
  <c r="AV264" i="4" s="1"/>
  <c r="AS546" i="4"/>
  <c r="AT546" i="4" s="1"/>
  <c r="AU546" i="4" s="1"/>
  <c r="AV546" i="4" s="1"/>
  <c r="AS266" i="4"/>
  <c r="AT266" i="4" s="1"/>
  <c r="AU266" i="4" s="1"/>
  <c r="AV266" i="4" s="1"/>
  <c r="AS647" i="4"/>
  <c r="AT647" i="4" s="1"/>
  <c r="AU647" i="4" s="1"/>
  <c r="AV647" i="4" s="1"/>
  <c r="AA647" i="4"/>
  <c r="AA469" i="4"/>
  <c r="AA185" i="4"/>
  <c r="AA280" i="4"/>
  <c r="AA264" i="4"/>
  <c r="AA546" i="4"/>
  <c r="AA266" i="4"/>
  <c r="R469" i="4"/>
  <c r="R185" i="4"/>
  <c r="R280" i="4"/>
  <c r="R264" i="4"/>
  <c r="R546" i="4"/>
  <c r="R266" i="4"/>
  <c r="R647" i="4"/>
  <c r="M469" i="4"/>
  <c r="Z469" i="4" s="1"/>
  <c r="M185" i="4"/>
  <c r="Z185" i="4" s="1"/>
  <c r="M280" i="4"/>
  <c r="Z280" i="4" s="1"/>
  <c r="M264" i="4"/>
  <c r="Z264" i="4" s="1"/>
  <c r="M546" i="4"/>
  <c r="Z546" i="4" s="1"/>
  <c r="M266" i="4"/>
  <c r="Z266" i="4" s="1"/>
  <c r="M647" i="4"/>
  <c r="Z647" i="4" s="1"/>
  <c r="J264" i="4" l="1"/>
  <c r="AO264" i="4" s="1"/>
  <c r="J647" i="4"/>
  <c r="AO647" i="4" s="1"/>
  <c r="J280" i="4"/>
  <c r="AO280" i="4" s="1"/>
  <c r="J185" i="4"/>
  <c r="AP185" i="4" s="1"/>
  <c r="J266" i="4"/>
  <c r="AO266" i="4" s="1"/>
  <c r="J469" i="4"/>
  <c r="AP469" i="4" s="1"/>
  <c r="J546" i="4"/>
  <c r="AP546" i="4" s="1"/>
  <c r="AW647" i="4"/>
  <c r="AX647" i="4" s="1"/>
  <c r="AW264" i="4"/>
  <c r="AX264" i="4" s="1"/>
  <c r="AW469" i="4"/>
  <c r="AX469" i="4" s="1"/>
  <c r="AW266" i="4"/>
  <c r="AX266" i="4" s="1"/>
  <c r="AW546" i="4"/>
  <c r="AX546" i="4" s="1"/>
  <c r="AW280" i="4"/>
  <c r="AX280" i="4" s="1"/>
  <c r="AW185" i="4"/>
  <c r="AX185" i="4" s="1"/>
  <c r="AP264" i="4" l="1"/>
  <c r="AO469" i="4"/>
  <c r="AP280" i="4"/>
  <c r="AP647" i="4"/>
  <c r="AO185" i="4"/>
  <c r="AO546" i="4"/>
  <c r="AP266" i="4"/>
  <c r="AS667" i="4"/>
  <c r="AT667" i="4" s="1"/>
  <c r="AU667" i="4" s="1"/>
  <c r="AV667" i="4" s="1"/>
  <c r="AS384" i="4"/>
  <c r="AT384" i="4" s="1"/>
  <c r="AU384" i="4" s="1"/>
  <c r="AV384" i="4" s="1"/>
  <c r="AS216" i="4"/>
  <c r="AT216" i="4" s="1"/>
  <c r="AU216" i="4" s="1"/>
  <c r="AV216" i="4" s="1"/>
  <c r="AS133" i="4"/>
  <c r="AT133" i="4" s="1"/>
  <c r="AU133" i="4" s="1"/>
  <c r="AV133" i="4" s="1"/>
  <c r="AS107" i="4"/>
  <c r="AT107" i="4" s="1"/>
  <c r="AU107" i="4" s="1"/>
  <c r="AV107" i="4" s="1"/>
  <c r="AS209" i="4"/>
  <c r="AT209" i="4" s="1"/>
  <c r="AU209" i="4" s="1"/>
  <c r="AV209" i="4" s="1"/>
  <c r="AA667" i="4"/>
  <c r="AA384" i="4"/>
  <c r="AA216" i="4"/>
  <c r="AA133" i="4"/>
  <c r="AA107" i="4"/>
  <c r="AA209" i="4"/>
  <c r="R667" i="4"/>
  <c r="R384" i="4"/>
  <c r="R216" i="4"/>
  <c r="R133" i="4"/>
  <c r="R107" i="4"/>
  <c r="R209" i="4"/>
  <c r="AW209" i="4" l="1"/>
  <c r="AX209" i="4" s="1"/>
  <c r="AW216" i="4"/>
  <c r="AX216" i="4" s="1"/>
  <c r="AW107" i="4"/>
  <c r="AX107" i="4" s="1"/>
  <c r="AW133" i="4"/>
  <c r="AX133" i="4" s="1"/>
  <c r="AW384" i="4"/>
  <c r="AX384" i="4" s="1"/>
  <c r="AW667" i="4"/>
  <c r="AX667" i="4" s="1"/>
  <c r="M667" i="4"/>
  <c r="M384" i="4"/>
  <c r="M216" i="4"/>
  <c r="M133" i="4"/>
  <c r="M107" i="4"/>
  <c r="M209" i="4"/>
  <c r="J133" i="4" l="1"/>
  <c r="Z133" i="4"/>
  <c r="J667" i="4"/>
  <c r="Z667" i="4"/>
  <c r="J209" i="4"/>
  <c r="Z209" i="4"/>
  <c r="J216" i="4"/>
  <c r="Z216" i="4"/>
  <c r="J107" i="4"/>
  <c r="Z107" i="4"/>
  <c r="J384" i="4"/>
  <c r="Z384" i="4"/>
  <c r="AO216" i="4" l="1"/>
  <c r="AP216" i="4"/>
  <c r="AO107" i="4"/>
  <c r="AP107" i="4"/>
  <c r="AO209" i="4"/>
  <c r="AP209" i="4"/>
  <c r="AO133" i="4"/>
  <c r="AP133" i="4"/>
  <c r="AP667" i="4"/>
  <c r="AO667" i="4"/>
  <c r="AP384" i="4"/>
  <c r="AO384" i="4"/>
  <c r="E978" i="6"/>
  <c r="F978" i="6"/>
  <c r="G978" i="6"/>
  <c r="H978" i="6"/>
  <c r="K978" i="6"/>
  <c r="L978" i="6"/>
  <c r="M978" i="6"/>
  <c r="C978" i="6" l="1"/>
  <c r="N978" i="6"/>
  <c r="AS37" i="4" l="1"/>
  <c r="AT37" i="4" s="1"/>
  <c r="AU37" i="4" s="1"/>
  <c r="AV37" i="4" s="1"/>
  <c r="AS563" i="4"/>
  <c r="AT563" i="4" s="1"/>
  <c r="AU563" i="4" s="1"/>
  <c r="AV563" i="4" s="1"/>
  <c r="AA37" i="4"/>
  <c r="AA563" i="4"/>
  <c r="R37" i="4"/>
  <c r="R563" i="4"/>
  <c r="M37" i="4"/>
  <c r="J37" i="4" s="1"/>
  <c r="M563" i="4"/>
  <c r="J563" i="4" s="1"/>
  <c r="Z563" i="4" l="1"/>
  <c r="Z37" i="4"/>
  <c r="AO563" i="4"/>
  <c r="AO37" i="4"/>
  <c r="AP563" i="4"/>
  <c r="AP37" i="4"/>
  <c r="AW563" i="4"/>
  <c r="AX563" i="4" s="1"/>
  <c r="AW37" i="4"/>
  <c r="AX37" i="4" s="1"/>
  <c r="M967" i="6"/>
  <c r="M969" i="6"/>
  <c r="M970" i="6"/>
  <c r="M971" i="6"/>
  <c r="M972" i="6"/>
  <c r="M973" i="6"/>
  <c r="M974" i="6"/>
  <c r="M975" i="6"/>
  <c r="M976" i="6"/>
  <c r="M977" i="6"/>
  <c r="M968" i="6"/>
  <c r="L967" i="6"/>
  <c r="L968" i="6"/>
  <c r="L969" i="6"/>
  <c r="L970" i="6"/>
  <c r="L971" i="6"/>
  <c r="L972" i="6"/>
  <c r="L973" i="6"/>
  <c r="L974" i="6"/>
  <c r="L975" i="6"/>
  <c r="L976" i="6"/>
  <c r="L977" i="6"/>
  <c r="K968" i="6"/>
  <c r="K969" i="6"/>
  <c r="K970" i="6"/>
  <c r="K971" i="6"/>
  <c r="K972" i="6"/>
  <c r="K973" i="6"/>
  <c r="K974" i="6"/>
  <c r="K975" i="6"/>
  <c r="K976" i="6"/>
  <c r="K977" i="6"/>
  <c r="N974" i="6" l="1"/>
  <c r="N970" i="6"/>
  <c r="N973" i="6"/>
  <c r="N969" i="6"/>
  <c r="N972" i="6"/>
  <c r="N976" i="6"/>
  <c r="N975" i="6"/>
  <c r="N971" i="6"/>
  <c r="N968" i="6"/>
  <c r="N967" i="6"/>
  <c r="N977" i="6"/>
  <c r="BE718" i="4" l="1"/>
  <c r="BG718" i="4"/>
  <c r="BE722" i="4"/>
  <c r="BG722" i="4"/>
  <c r="BE723" i="4"/>
  <c r="BG723" i="4"/>
  <c r="BE724" i="4"/>
  <c r="BG724" i="4"/>
  <c r="BE725" i="4"/>
  <c r="BG725" i="4"/>
  <c r="BE726" i="4"/>
  <c r="BG726" i="4"/>
  <c r="BE727" i="4"/>
  <c r="BG727" i="4"/>
  <c r="BE728" i="4"/>
  <c r="BG728" i="4"/>
  <c r="BE729" i="4"/>
  <c r="BG729" i="4"/>
  <c r="BE730" i="4"/>
  <c r="BG730" i="4"/>
  <c r="BE731" i="4"/>
  <c r="BG731" i="4"/>
  <c r="BE732" i="4"/>
  <c r="BG732" i="4"/>
  <c r="AY718" i="4"/>
  <c r="AZ718" i="4"/>
  <c r="BA718" i="4"/>
  <c r="BB718" i="4"/>
  <c r="BC718" i="4"/>
  <c r="AY722" i="4"/>
  <c r="AZ722" i="4"/>
  <c r="BA722" i="4"/>
  <c r="BB722" i="4"/>
  <c r="BC722" i="4"/>
  <c r="AY723" i="4"/>
  <c r="AZ723" i="4"/>
  <c r="BA723" i="4"/>
  <c r="BB723" i="4"/>
  <c r="BC723" i="4"/>
  <c r="AY724" i="4"/>
  <c r="AZ724" i="4"/>
  <c r="BA724" i="4"/>
  <c r="BB724" i="4"/>
  <c r="BC724" i="4"/>
  <c r="AY725" i="4"/>
  <c r="AZ725" i="4"/>
  <c r="BA725" i="4"/>
  <c r="BB725" i="4"/>
  <c r="BC725" i="4"/>
  <c r="AY726" i="4"/>
  <c r="AZ726" i="4"/>
  <c r="BA726" i="4"/>
  <c r="BB726" i="4"/>
  <c r="BC726" i="4"/>
  <c r="AY727" i="4"/>
  <c r="AZ727" i="4"/>
  <c r="BA727" i="4"/>
  <c r="BB727" i="4"/>
  <c r="BC727" i="4"/>
  <c r="AY728" i="4"/>
  <c r="AZ728" i="4"/>
  <c r="BA728" i="4"/>
  <c r="BB728" i="4"/>
  <c r="BC728" i="4"/>
  <c r="AY729" i="4"/>
  <c r="AZ729" i="4"/>
  <c r="BA729" i="4"/>
  <c r="BB729" i="4"/>
  <c r="BC729" i="4"/>
  <c r="AY730" i="4"/>
  <c r="AZ730" i="4"/>
  <c r="BA730" i="4"/>
  <c r="BB730" i="4"/>
  <c r="BC730" i="4"/>
  <c r="AY731" i="4"/>
  <c r="AZ731" i="4"/>
  <c r="BA731" i="4"/>
  <c r="BB731" i="4"/>
  <c r="BC731" i="4"/>
  <c r="AY732" i="4"/>
  <c r="AZ732" i="4"/>
  <c r="BA732" i="4"/>
  <c r="BB732" i="4"/>
  <c r="BC732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K722" i="4"/>
  <c r="O722" i="4"/>
  <c r="K723" i="4"/>
  <c r="O723" i="4"/>
  <c r="K724" i="4"/>
  <c r="O724" i="4"/>
  <c r="K725" i="4"/>
  <c r="O725" i="4"/>
  <c r="K726" i="4"/>
  <c r="O726" i="4"/>
  <c r="K727" i="4"/>
  <c r="O727" i="4"/>
  <c r="K728" i="4"/>
  <c r="O728" i="4"/>
  <c r="K729" i="4"/>
  <c r="O729" i="4"/>
  <c r="K730" i="4"/>
  <c r="O730" i="4"/>
  <c r="K731" i="4"/>
  <c r="O731" i="4"/>
  <c r="K732" i="4"/>
  <c r="O732" i="4"/>
  <c r="I723" i="4"/>
  <c r="I724" i="4"/>
  <c r="I725" i="4"/>
  <c r="I726" i="4"/>
  <c r="I727" i="4"/>
  <c r="I728" i="4"/>
  <c r="I729" i="4"/>
  <c r="I730" i="4"/>
  <c r="I731" i="4"/>
  <c r="I732" i="4"/>
  <c r="I722" i="4"/>
  <c r="B723" i="4"/>
  <c r="B724" i="4"/>
  <c r="B725" i="4"/>
  <c r="B726" i="4"/>
  <c r="B727" i="4"/>
  <c r="B728" i="4"/>
  <c r="B729" i="4"/>
  <c r="B730" i="4"/>
  <c r="B731" i="4"/>
  <c r="B732" i="4"/>
  <c r="B722" i="4"/>
  <c r="E723" i="4"/>
  <c r="E724" i="4"/>
  <c r="E725" i="4"/>
  <c r="E726" i="4"/>
  <c r="E727" i="4"/>
  <c r="E728" i="4"/>
  <c r="E729" i="4"/>
  <c r="E730" i="4"/>
  <c r="E731" i="4"/>
  <c r="E732" i="4"/>
  <c r="E722" i="4"/>
  <c r="BG7" i="5" l="1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AS182" i="4" l="1"/>
  <c r="AT182" i="4" s="1"/>
  <c r="AU182" i="4" s="1"/>
  <c r="AV182" i="4" s="1"/>
  <c r="AA182" i="4"/>
  <c r="R182" i="4"/>
  <c r="M182" i="4"/>
  <c r="J182" i="4" s="1"/>
  <c r="AP182" i="4" l="1"/>
  <c r="Z182" i="4"/>
  <c r="AO182" i="4"/>
  <c r="AW182" i="4"/>
  <c r="AX182" i="4" s="1"/>
  <c r="I4" i="5" l="1"/>
  <c r="E976" i="6" l="1"/>
  <c r="F976" i="6"/>
  <c r="G976" i="6"/>
  <c r="H976" i="6"/>
  <c r="H977" i="6"/>
  <c r="G977" i="6"/>
  <c r="F977" i="6"/>
  <c r="E977" i="6"/>
  <c r="T51" i="7" l="1"/>
  <c r="O718" i="4" l="1"/>
  <c r="K718" i="4"/>
  <c r="I718" i="4"/>
  <c r="J186" i="7" s="1"/>
  <c r="AS19" i="4"/>
  <c r="AT19" i="4" s="1"/>
  <c r="AU19" i="4" s="1"/>
  <c r="AV19" i="4" s="1"/>
  <c r="AS125" i="4"/>
  <c r="AT125" i="4" s="1"/>
  <c r="AU125" i="4" s="1"/>
  <c r="AV125" i="4" s="1"/>
  <c r="AS186" i="4"/>
  <c r="AT186" i="4" s="1"/>
  <c r="AU186" i="4" s="1"/>
  <c r="AV186" i="4" s="1"/>
  <c r="AS580" i="4"/>
  <c r="AT580" i="4" s="1"/>
  <c r="AU580" i="4" s="1"/>
  <c r="AV580" i="4" s="1"/>
  <c r="AA19" i="4"/>
  <c r="AA125" i="4"/>
  <c r="AA186" i="4"/>
  <c r="AA580" i="4"/>
  <c r="R19" i="4"/>
  <c r="R125" i="4"/>
  <c r="R186" i="4"/>
  <c r="R580" i="4"/>
  <c r="M19" i="4"/>
  <c r="J19" i="4" s="1"/>
  <c r="M125" i="4"/>
  <c r="J125" i="4" s="1"/>
  <c r="M186" i="4"/>
  <c r="J186" i="4" s="1"/>
  <c r="M580" i="4"/>
  <c r="J580" i="4" s="1"/>
  <c r="AO186" i="4" l="1"/>
  <c r="Z125" i="4"/>
  <c r="Z580" i="4"/>
  <c r="Z186" i="4"/>
  <c r="Z19" i="4"/>
  <c r="AO19" i="4"/>
  <c r="AP580" i="4"/>
  <c r="AP186" i="4"/>
  <c r="AP125" i="4"/>
  <c r="AP19" i="4"/>
  <c r="AO580" i="4"/>
  <c r="AO125" i="4"/>
  <c r="AW125" i="4"/>
  <c r="AX125" i="4" s="1"/>
  <c r="AW580" i="4"/>
  <c r="AX580" i="4" s="1"/>
  <c r="AW186" i="4"/>
  <c r="AX186" i="4" s="1"/>
  <c r="AW19" i="4"/>
  <c r="AX19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AA219" i="4" l="1"/>
  <c r="R219" i="4"/>
  <c r="M219" i="4"/>
  <c r="J219" i="4" s="1"/>
  <c r="BF726" i="4" l="1"/>
  <c r="BF727" i="4"/>
  <c r="BF718" i="4"/>
  <c r="BF723" i="4"/>
  <c r="BF724" i="4"/>
  <c r="BF722" i="4"/>
  <c r="BF730" i="4"/>
  <c r="BF725" i="4"/>
  <c r="BF731" i="4"/>
  <c r="BF732" i="4"/>
  <c r="BF729" i="4"/>
  <c r="Z219" i="4"/>
  <c r="AP219" i="4"/>
  <c r="AO219" i="4"/>
  <c r="AS219" i="4"/>
  <c r="AT219" i="4" s="1"/>
  <c r="AU219" i="4" s="1"/>
  <c r="AV219" i="4" s="1"/>
  <c r="BF728" i="4" l="1"/>
  <c r="AW219" i="4"/>
  <c r="AX219" i="4" s="1"/>
  <c r="AA714" i="4" l="1"/>
  <c r="R714" i="4"/>
  <c r="M714" i="4"/>
  <c r="AS713" i="4"/>
  <c r="AT713" i="4" s="1"/>
  <c r="AU713" i="4" s="1"/>
  <c r="AV713" i="4" s="1"/>
  <c r="AA713" i="4"/>
  <c r="R713" i="4"/>
  <c r="M713" i="4"/>
  <c r="Z713" i="4" l="1"/>
  <c r="J713" i="4"/>
  <c r="AP713" i="4" s="1"/>
  <c r="Z714" i="4"/>
  <c r="J714" i="4"/>
  <c r="AP714" i="4" s="1"/>
  <c r="AW713" i="4"/>
  <c r="AX713" i="4" s="1"/>
  <c r="AS714" i="4"/>
  <c r="AT714" i="4" s="1"/>
  <c r="AU714" i="4" s="1"/>
  <c r="AV714" i="4" s="1"/>
  <c r="AO714" i="4" l="1"/>
  <c r="AO713" i="4"/>
  <c r="AW714" i="4"/>
  <c r="AX714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S724" i="4" l="1"/>
  <c r="T724" i="4"/>
  <c r="U724" i="4"/>
  <c r="V724" i="4"/>
  <c r="S729" i="4"/>
  <c r="T729" i="4"/>
  <c r="V729" i="4"/>
  <c r="S722" i="4"/>
  <c r="T722" i="4"/>
  <c r="U722" i="4"/>
  <c r="V722" i="4"/>
  <c r="AS123" i="4"/>
  <c r="AT123" i="4" s="1"/>
  <c r="AU123" i="4" s="1"/>
  <c r="AV123" i="4" s="1"/>
  <c r="AS442" i="4"/>
  <c r="AT442" i="4" s="1"/>
  <c r="AU442" i="4" s="1"/>
  <c r="AV442" i="4" s="1"/>
  <c r="AA123" i="4"/>
  <c r="AA442" i="4"/>
  <c r="AA624" i="4"/>
  <c r="R123" i="4"/>
  <c r="R442" i="4"/>
  <c r="R624" i="4"/>
  <c r="M123" i="4"/>
  <c r="J123" i="4" s="1"/>
  <c r="M442" i="4"/>
  <c r="J442" i="4" s="1"/>
  <c r="M624" i="4"/>
  <c r="Z624" i="4" s="1"/>
  <c r="AO123" i="4" l="1"/>
  <c r="U729" i="4"/>
  <c r="V723" i="4"/>
  <c r="V726" i="4"/>
  <c r="AR731" i="4"/>
  <c r="U723" i="4"/>
  <c r="U726" i="4"/>
  <c r="T723" i="4"/>
  <c r="AR718" i="4"/>
  <c r="AR723" i="4"/>
  <c r="AR724" i="4"/>
  <c r="AR726" i="4"/>
  <c r="S730" i="4"/>
  <c r="S732" i="4"/>
  <c r="S731" i="4"/>
  <c r="AR728" i="4"/>
  <c r="AR725" i="4"/>
  <c r="AR732" i="4"/>
  <c r="S726" i="4"/>
  <c r="V730" i="4"/>
  <c r="V732" i="4"/>
  <c r="V731" i="4"/>
  <c r="V727" i="4"/>
  <c r="V728" i="4"/>
  <c r="V725" i="4"/>
  <c r="S727" i="4"/>
  <c r="S723" i="4"/>
  <c r="S728" i="4"/>
  <c r="AR729" i="4"/>
  <c r="AR727" i="4"/>
  <c r="T726" i="4"/>
  <c r="U730" i="4"/>
  <c r="U732" i="4"/>
  <c r="U731" i="4"/>
  <c r="U727" i="4"/>
  <c r="U728" i="4"/>
  <c r="U725" i="4"/>
  <c r="AR730" i="4"/>
  <c r="AR722" i="4"/>
  <c r="T730" i="4"/>
  <c r="T732" i="4"/>
  <c r="T731" i="4"/>
  <c r="T727" i="4"/>
  <c r="T728" i="4"/>
  <c r="T725" i="4"/>
  <c r="S725" i="4"/>
  <c r="S718" i="4"/>
  <c r="V718" i="4"/>
  <c r="U718" i="4"/>
  <c r="T718" i="4"/>
  <c r="AP123" i="4"/>
  <c r="AP442" i="4"/>
  <c r="Z442" i="4"/>
  <c r="AO442" i="4"/>
  <c r="J624" i="4"/>
  <c r="AO624" i="4" s="1"/>
  <c r="Z123" i="4"/>
  <c r="AS624" i="4"/>
  <c r="AT624" i="4" s="1"/>
  <c r="AU624" i="4" s="1"/>
  <c r="AV624" i="4" s="1"/>
  <c r="AW442" i="4"/>
  <c r="AX442" i="4" s="1"/>
  <c r="AW123" i="4"/>
  <c r="AX123" i="4" s="1"/>
  <c r="AP624" i="4" l="1"/>
  <c r="AW624" i="4"/>
  <c r="AX624" i="4" s="1"/>
  <c r="R7" i="4" l="1"/>
  <c r="AS601" i="4" l="1"/>
  <c r="AT601" i="4" s="1"/>
  <c r="AU601" i="4" s="1"/>
  <c r="AV601" i="4" s="1"/>
  <c r="AS255" i="4"/>
  <c r="AT255" i="4" s="1"/>
  <c r="AU255" i="4" s="1"/>
  <c r="AV255" i="4" s="1"/>
  <c r="AS301" i="4"/>
  <c r="AT301" i="4" s="1"/>
  <c r="AU301" i="4" s="1"/>
  <c r="AV301" i="4" s="1"/>
  <c r="AS439" i="4"/>
  <c r="AT439" i="4" s="1"/>
  <c r="AU439" i="4" s="1"/>
  <c r="AV439" i="4" s="1"/>
  <c r="AS611" i="4"/>
  <c r="AT611" i="4" s="1"/>
  <c r="AU611" i="4" s="1"/>
  <c r="AV611" i="4" s="1"/>
  <c r="AS75" i="4"/>
  <c r="AT75" i="4" s="1"/>
  <c r="AU75" i="4" s="1"/>
  <c r="AV75" i="4" s="1"/>
  <c r="AS296" i="4"/>
  <c r="AT296" i="4" s="1"/>
  <c r="AU296" i="4" s="1"/>
  <c r="AV296" i="4" s="1"/>
  <c r="AA75" i="4"/>
  <c r="AA439" i="4"/>
  <c r="AA601" i="4"/>
  <c r="AA611" i="4"/>
  <c r="AA296" i="4"/>
  <c r="AA255" i="4"/>
  <c r="AA301" i="4"/>
  <c r="R75" i="4"/>
  <c r="R439" i="4"/>
  <c r="R601" i="4"/>
  <c r="R611" i="4"/>
  <c r="R296" i="4"/>
  <c r="R255" i="4"/>
  <c r="R301" i="4"/>
  <c r="M75" i="4"/>
  <c r="J75" i="4" s="1"/>
  <c r="AP75" i="4" s="1"/>
  <c r="M439" i="4"/>
  <c r="J439" i="4" s="1"/>
  <c r="AP439" i="4" s="1"/>
  <c r="M601" i="4"/>
  <c r="J601" i="4" s="1"/>
  <c r="AP601" i="4" s="1"/>
  <c r="M611" i="4"/>
  <c r="J611" i="4" s="1"/>
  <c r="AP611" i="4" s="1"/>
  <c r="M296" i="4"/>
  <c r="J296" i="4" s="1"/>
  <c r="AP296" i="4" s="1"/>
  <c r="M255" i="4"/>
  <c r="J255" i="4" s="1"/>
  <c r="AP255" i="4" s="1"/>
  <c r="M301" i="4"/>
  <c r="J301" i="4" s="1"/>
  <c r="AP301" i="4" s="1"/>
  <c r="AO611" i="4" l="1"/>
  <c r="X723" i="4"/>
  <c r="X731" i="4"/>
  <c r="X730" i="4"/>
  <c r="W724" i="4"/>
  <c r="X725" i="4"/>
  <c r="W728" i="4"/>
  <c r="X724" i="4"/>
  <c r="W722" i="4"/>
  <c r="W725" i="4"/>
  <c r="W723" i="4"/>
  <c r="W732" i="4"/>
  <c r="X729" i="4"/>
  <c r="W726" i="4"/>
  <c r="X726" i="4"/>
  <c r="X728" i="4"/>
  <c r="X732" i="4"/>
  <c r="X722" i="4"/>
  <c r="W730" i="4"/>
  <c r="W731" i="4"/>
  <c r="W729" i="4"/>
  <c r="X718" i="4"/>
  <c r="W718" i="4"/>
  <c r="Z301" i="4"/>
  <c r="AO296" i="4"/>
  <c r="Z601" i="4"/>
  <c r="AO75" i="4"/>
  <c r="AO255" i="4"/>
  <c r="Z611" i="4"/>
  <c r="AO439" i="4"/>
  <c r="AO301" i="4"/>
  <c r="Z296" i="4"/>
  <c r="AO601" i="4"/>
  <c r="Z75" i="4"/>
  <c r="Z255" i="4"/>
  <c r="Z439" i="4"/>
  <c r="AW255" i="4"/>
  <c r="AX255" i="4" s="1"/>
  <c r="AW296" i="4"/>
  <c r="AX296" i="4" s="1"/>
  <c r="AW439" i="4"/>
  <c r="AX439" i="4" s="1"/>
  <c r="AW611" i="4"/>
  <c r="AX611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S10" i="4"/>
  <c r="AT10" i="4" s="1"/>
  <c r="AU10" i="4" s="1"/>
  <c r="AV10" i="4" s="1"/>
  <c r="AS27" i="4"/>
  <c r="AT27" i="4" s="1"/>
  <c r="AU27" i="4" s="1"/>
  <c r="AV27" i="4" s="1"/>
  <c r="AS69" i="4"/>
  <c r="AT69" i="4" s="1"/>
  <c r="AU69" i="4" s="1"/>
  <c r="AV69" i="4" s="1"/>
  <c r="AS87" i="4"/>
  <c r="AT87" i="4" s="1"/>
  <c r="AU87" i="4" s="1"/>
  <c r="AV87" i="4" s="1"/>
  <c r="AS115" i="4"/>
  <c r="AT115" i="4" s="1"/>
  <c r="AU115" i="4" s="1"/>
  <c r="AV115" i="4" s="1"/>
  <c r="AS231" i="4"/>
  <c r="AT231" i="4" s="1"/>
  <c r="AU231" i="4" s="1"/>
  <c r="AV231" i="4" s="1"/>
  <c r="AS239" i="4"/>
  <c r="AT239" i="4" s="1"/>
  <c r="AU239" i="4" s="1"/>
  <c r="AV239" i="4" s="1"/>
  <c r="AS254" i="4"/>
  <c r="AT254" i="4" s="1"/>
  <c r="AU254" i="4" s="1"/>
  <c r="AV254" i="4" s="1"/>
  <c r="AS265" i="4"/>
  <c r="AT265" i="4" s="1"/>
  <c r="AU265" i="4" s="1"/>
  <c r="AV265" i="4" s="1"/>
  <c r="AS271" i="4"/>
  <c r="AT271" i="4" s="1"/>
  <c r="AU271" i="4" s="1"/>
  <c r="AV271" i="4" s="1"/>
  <c r="AS295" i="4"/>
  <c r="AT295" i="4" s="1"/>
  <c r="AU295" i="4" s="1"/>
  <c r="AV295" i="4" s="1"/>
  <c r="AS326" i="4"/>
  <c r="AT326" i="4" s="1"/>
  <c r="AU326" i="4" s="1"/>
  <c r="AV326" i="4" s="1"/>
  <c r="AS335" i="4"/>
  <c r="AT335" i="4" s="1"/>
  <c r="AU335" i="4" s="1"/>
  <c r="AV335" i="4" s="1"/>
  <c r="AS342" i="4"/>
  <c r="AT342" i="4" s="1"/>
  <c r="AU342" i="4" s="1"/>
  <c r="AV342" i="4" s="1"/>
  <c r="AS359" i="4"/>
  <c r="AT359" i="4" s="1"/>
  <c r="AU359" i="4" s="1"/>
  <c r="AV359" i="4" s="1"/>
  <c r="AS378" i="4"/>
  <c r="AT378" i="4" s="1"/>
  <c r="AU378" i="4" s="1"/>
  <c r="AV378" i="4" s="1"/>
  <c r="AS385" i="4"/>
  <c r="AT385" i="4" s="1"/>
  <c r="AU385" i="4" s="1"/>
  <c r="AV385" i="4" s="1"/>
  <c r="X727" i="4" l="1"/>
  <c r="W727" i="4"/>
  <c r="AS7" i="4"/>
  <c r="AT7" i="4" s="1"/>
  <c r="AU7" i="4" s="1"/>
  <c r="AV7" i="4" s="1"/>
  <c r="AS708" i="4"/>
  <c r="AT708" i="4" s="1"/>
  <c r="AU708" i="4" s="1"/>
  <c r="AV708" i="4" s="1"/>
  <c r="AS703" i="4"/>
  <c r="AT703" i="4" s="1"/>
  <c r="AU703" i="4" s="1"/>
  <c r="AV703" i="4" s="1"/>
  <c r="AS700" i="4"/>
  <c r="AT700" i="4" s="1"/>
  <c r="AU700" i="4" s="1"/>
  <c r="AV700" i="4" s="1"/>
  <c r="AS695" i="4"/>
  <c r="AT695" i="4" s="1"/>
  <c r="AU695" i="4" s="1"/>
  <c r="AV695" i="4" s="1"/>
  <c r="AS688" i="4"/>
  <c r="AT688" i="4" s="1"/>
  <c r="AU688" i="4" s="1"/>
  <c r="AV688" i="4" s="1"/>
  <c r="AS677" i="4"/>
  <c r="AT677" i="4" s="1"/>
  <c r="AU677" i="4" s="1"/>
  <c r="AV677" i="4" s="1"/>
  <c r="AS670" i="4"/>
  <c r="AT670" i="4" s="1"/>
  <c r="AU670" i="4" s="1"/>
  <c r="AV670" i="4" s="1"/>
  <c r="AS663" i="4"/>
  <c r="AT663" i="4" s="1"/>
  <c r="AU663" i="4" s="1"/>
  <c r="AV663" i="4" s="1"/>
  <c r="AS648" i="4"/>
  <c r="AT648" i="4" s="1"/>
  <c r="AU648" i="4" s="1"/>
  <c r="AV648" i="4" s="1"/>
  <c r="AS643" i="4"/>
  <c r="AT643" i="4" s="1"/>
  <c r="AU643" i="4" s="1"/>
  <c r="AV643" i="4" s="1"/>
  <c r="AS638" i="4"/>
  <c r="AT638" i="4" s="1"/>
  <c r="AU638" i="4" s="1"/>
  <c r="AV638" i="4" s="1"/>
  <c r="AS635" i="4"/>
  <c r="AT635" i="4" s="1"/>
  <c r="AU635" i="4" s="1"/>
  <c r="AV635" i="4" s="1"/>
  <c r="AS631" i="4"/>
  <c r="AT631" i="4" s="1"/>
  <c r="AU631" i="4" s="1"/>
  <c r="AV631" i="4" s="1"/>
  <c r="AS628" i="4"/>
  <c r="AT628" i="4" s="1"/>
  <c r="AU628" i="4" s="1"/>
  <c r="AV628" i="4" s="1"/>
  <c r="AS617" i="4"/>
  <c r="AT617" i="4" s="1"/>
  <c r="AU617" i="4" s="1"/>
  <c r="AV617" i="4" s="1"/>
  <c r="AS613" i="4"/>
  <c r="AT613" i="4" s="1"/>
  <c r="AU613" i="4" s="1"/>
  <c r="AV613" i="4" s="1"/>
  <c r="AS599" i="4"/>
  <c r="AT599" i="4" s="1"/>
  <c r="AU599" i="4" s="1"/>
  <c r="AV599" i="4" s="1"/>
  <c r="AS596" i="4"/>
  <c r="AT596" i="4" s="1"/>
  <c r="AU596" i="4" s="1"/>
  <c r="AV596" i="4" s="1"/>
  <c r="AS593" i="4"/>
  <c r="AT593" i="4" s="1"/>
  <c r="AU593" i="4" s="1"/>
  <c r="AV593" i="4" s="1"/>
  <c r="AS586" i="4"/>
  <c r="AT586" i="4" s="1"/>
  <c r="AU586" i="4" s="1"/>
  <c r="AV586" i="4" s="1"/>
  <c r="AS577" i="4"/>
  <c r="AT577" i="4" s="1"/>
  <c r="AU577" i="4" s="1"/>
  <c r="AV577" i="4" s="1"/>
  <c r="AS574" i="4"/>
  <c r="AT574" i="4" s="1"/>
  <c r="AU574" i="4" s="1"/>
  <c r="AV574" i="4" s="1"/>
  <c r="AS571" i="4"/>
  <c r="AT571" i="4" s="1"/>
  <c r="AU571" i="4" s="1"/>
  <c r="AV571" i="4" s="1"/>
  <c r="AS554" i="4"/>
  <c r="AT554" i="4" s="1"/>
  <c r="AU554" i="4" s="1"/>
  <c r="AV554" i="4" s="1"/>
  <c r="AS548" i="4"/>
  <c r="AT548" i="4" s="1"/>
  <c r="AU548" i="4" s="1"/>
  <c r="AV548" i="4" s="1"/>
  <c r="AS559" i="4"/>
  <c r="AT559" i="4" s="1"/>
  <c r="AU559" i="4" s="1"/>
  <c r="AV559" i="4" s="1"/>
  <c r="AS540" i="4"/>
  <c r="AT540" i="4" s="1"/>
  <c r="AU540" i="4" s="1"/>
  <c r="AV540" i="4" s="1"/>
  <c r="AS382" i="4"/>
  <c r="AT382" i="4" s="1"/>
  <c r="AU382" i="4" s="1"/>
  <c r="AV382" i="4" s="1"/>
  <c r="AW382" i="4" s="1"/>
  <c r="AX382" i="4" s="1"/>
  <c r="AS534" i="4"/>
  <c r="AT534" i="4" s="1"/>
  <c r="AU534" i="4" s="1"/>
  <c r="AV534" i="4" s="1"/>
  <c r="AS526" i="4"/>
  <c r="AT526" i="4" s="1"/>
  <c r="AU526" i="4" s="1"/>
  <c r="AV526" i="4" s="1"/>
  <c r="AS523" i="4"/>
  <c r="AT523" i="4" s="1"/>
  <c r="AU523" i="4" s="1"/>
  <c r="AV523" i="4" s="1"/>
  <c r="AS519" i="4"/>
  <c r="AT519" i="4" s="1"/>
  <c r="AU519" i="4" s="1"/>
  <c r="AV519" i="4" s="1"/>
  <c r="AS513" i="4"/>
  <c r="AT513" i="4" s="1"/>
  <c r="AU513" i="4" s="1"/>
  <c r="AV513" i="4" s="1"/>
  <c r="AS503" i="4"/>
  <c r="AT503" i="4" s="1"/>
  <c r="AU503" i="4" s="1"/>
  <c r="AV503" i="4" s="1"/>
  <c r="AS498" i="4"/>
  <c r="AT498" i="4" s="1"/>
  <c r="AU498" i="4" s="1"/>
  <c r="AV498" i="4" s="1"/>
  <c r="AS494" i="4"/>
  <c r="AT494" i="4" s="1"/>
  <c r="AU494" i="4" s="1"/>
  <c r="AV494" i="4" s="1"/>
  <c r="AS491" i="4"/>
  <c r="AT491" i="4" s="1"/>
  <c r="AU491" i="4" s="1"/>
  <c r="AV491" i="4" s="1"/>
  <c r="AS484" i="4"/>
  <c r="AT484" i="4" s="1"/>
  <c r="AU484" i="4" s="1"/>
  <c r="AV484" i="4" s="1"/>
  <c r="AS479" i="4"/>
  <c r="AT479" i="4" s="1"/>
  <c r="AU479" i="4" s="1"/>
  <c r="AV479" i="4" s="1"/>
  <c r="AS476" i="4"/>
  <c r="AT476" i="4" s="1"/>
  <c r="AU476" i="4" s="1"/>
  <c r="AV476" i="4" s="1"/>
  <c r="AS473" i="4"/>
  <c r="AT473" i="4" s="1"/>
  <c r="AU473" i="4" s="1"/>
  <c r="AV473" i="4" s="1"/>
  <c r="AS468" i="4"/>
  <c r="AT468" i="4" s="1"/>
  <c r="AU468" i="4" s="1"/>
  <c r="AV468" i="4" s="1"/>
  <c r="AS465" i="4"/>
  <c r="AT465" i="4" s="1"/>
  <c r="AU465" i="4" s="1"/>
  <c r="AV465" i="4" s="1"/>
  <c r="AS461" i="4"/>
  <c r="AT461" i="4" s="1"/>
  <c r="AU461" i="4" s="1"/>
  <c r="AV461" i="4" s="1"/>
  <c r="AS457" i="4"/>
  <c r="AT457" i="4" s="1"/>
  <c r="AU457" i="4" s="1"/>
  <c r="AV457" i="4" s="1"/>
  <c r="AS453" i="4"/>
  <c r="AT453" i="4" s="1"/>
  <c r="AU453" i="4" s="1"/>
  <c r="AV453" i="4" s="1"/>
  <c r="AS445" i="4"/>
  <c r="AT445" i="4" s="1"/>
  <c r="AU445" i="4" s="1"/>
  <c r="AV445" i="4" s="1"/>
  <c r="AS437" i="4"/>
  <c r="AT437" i="4" s="1"/>
  <c r="AU437" i="4" s="1"/>
  <c r="AV437" i="4" s="1"/>
  <c r="AS433" i="4"/>
  <c r="AT433" i="4" s="1"/>
  <c r="AU433" i="4" s="1"/>
  <c r="AV433" i="4" s="1"/>
  <c r="AS428" i="4"/>
  <c r="AT428" i="4" s="1"/>
  <c r="AU428" i="4" s="1"/>
  <c r="AV428" i="4" s="1"/>
  <c r="AS424" i="4"/>
  <c r="AT424" i="4" s="1"/>
  <c r="AU424" i="4" s="1"/>
  <c r="AV424" i="4" s="1"/>
  <c r="AS422" i="4"/>
  <c r="AT422" i="4" s="1"/>
  <c r="AU422" i="4" s="1"/>
  <c r="AV422" i="4" s="1"/>
  <c r="AS414" i="4"/>
  <c r="AT414" i="4" s="1"/>
  <c r="AU414" i="4" s="1"/>
  <c r="AV414" i="4" s="1"/>
  <c r="AS409" i="4"/>
  <c r="AT409" i="4" s="1"/>
  <c r="AU409" i="4" s="1"/>
  <c r="AV409" i="4" s="1"/>
  <c r="AS407" i="4"/>
  <c r="AT407" i="4" s="1"/>
  <c r="AU407" i="4" s="1"/>
  <c r="AV407" i="4" s="1"/>
  <c r="AS399" i="4"/>
  <c r="AT399" i="4" s="1"/>
  <c r="AU399" i="4" s="1"/>
  <c r="AV399" i="4" s="1"/>
  <c r="AS711" i="4"/>
  <c r="AT711" i="4" s="1"/>
  <c r="AU711" i="4" s="1"/>
  <c r="AV711" i="4" s="1"/>
  <c r="AS699" i="4"/>
  <c r="AT699" i="4" s="1"/>
  <c r="AU699" i="4" s="1"/>
  <c r="AV699" i="4" s="1"/>
  <c r="AS694" i="4"/>
  <c r="AT694" i="4" s="1"/>
  <c r="AU694" i="4" s="1"/>
  <c r="AV694" i="4" s="1"/>
  <c r="AS690" i="4"/>
  <c r="AT690" i="4" s="1"/>
  <c r="AU690" i="4" s="1"/>
  <c r="AV690" i="4" s="1"/>
  <c r="AS684" i="4"/>
  <c r="AT684" i="4" s="1"/>
  <c r="AU684" i="4" s="1"/>
  <c r="AV684" i="4" s="1"/>
  <c r="AS680" i="4"/>
  <c r="AT680" i="4" s="1"/>
  <c r="AU680" i="4" s="1"/>
  <c r="AV680" i="4" s="1"/>
  <c r="AS669" i="4"/>
  <c r="AT669" i="4" s="1"/>
  <c r="AU669" i="4" s="1"/>
  <c r="AV669" i="4" s="1"/>
  <c r="AS666" i="4"/>
  <c r="AT666" i="4" s="1"/>
  <c r="AU666" i="4" s="1"/>
  <c r="AV666" i="4" s="1"/>
  <c r="AS662" i="4"/>
  <c r="AT662" i="4" s="1"/>
  <c r="AU662" i="4" s="1"/>
  <c r="AV662" i="4" s="1"/>
  <c r="AS659" i="4"/>
  <c r="AT659" i="4" s="1"/>
  <c r="AU659" i="4" s="1"/>
  <c r="AV659" i="4" s="1"/>
  <c r="AS656" i="4"/>
  <c r="AT656" i="4" s="1"/>
  <c r="AU656" i="4" s="1"/>
  <c r="AV656" i="4" s="1"/>
  <c r="AS654" i="4"/>
  <c r="AT654" i="4" s="1"/>
  <c r="AU654" i="4" s="1"/>
  <c r="AV654" i="4" s="1"/>
  <c r="AS652" i="4"/>
  <c r="AT652" i="4" s="1"/>
  <c r="AU652" i="4" s="1"/>
  <c r="AV652" i="4" s="1"/>
  <c r="AS650" i="4"/>
  <c r="AT650" i="4" s="1"/>
  <c r="AU650" i="4" s="1"/>
  <c r="AV650" i="4" s="1"/>
  <c r="AS646" i="4"/>
  <c r="AT646" i="4" s="1"/>
  <c r="AU646" i="4" s="1"/>
  <c r="AV646" i="4" s="1"/>
  <c r="AS642" i="4"/>
  <c r="AT642" i="4" s="1"/>
  <c r="AU642" i="4" s="1"/>
  <c r="AV642" i="4" s="1"/>
  <c r="AS637" i="4"/>
  <c r="AT637" i="4" s="1"/>
  <c r="AU637" i="4" s="1"/>
  <c r="AV637" i="4" s="1"/>
  <c r="AS634" i="4"/>
  <c r="AT634" i="4" s="1"/>
  <c r="AU634" i="4" s="1"/>
  <c r="AV634" i="4" s="1"/>
  <c r="AS281" i="4"/>
  <c r="AT281" i="4" s="1"/>
  <c r="AU281" i="4" s="1"/>
  <c r="AV281" i="4" s="1"/>
  <c r="AS627" i="4"/>
  <c r="AT627" i="4" s="1"/>
  <c r="AU627" i="4" s="1"/>
  <c r="AV627" i="4" s="1"/>
  <c r="AS619" i="4"/>
  <c r="AT619" i="4" s="1"/>
  <c r="AU619" i="4" s="1"/>
  <c r="AV619" i="4" s="1"/>
  <c r="AS616" i="4"/>
  <c r="AT616" i="4" s="1"/>
  <c r="AU616" i="4" s="1"/>
  <c r="AV616" i="4" s="1"/>
  <c r="AS612" i="4"/>
  <c r="AT612" i="4" s="1"/>
  <c r="AU612" i="4" s="1"/>
  <c r="AV612" i="4" s="1"/>
  <c r="AS607" i="4"/>
  <c r="AT607" i="4" s="1"/>
  <c r="AU607" i="4" s="1"/>
  <c r="AV607" i="4" s="1"/>
  <c r="AS605" i="4"/>
  <c r="AT605" i="4" s="1"/>
  <c r="AU605" i="4" s="1"/>
  <c r="AV605" i="4" s="1"/>
  <c r="AS603" i="4"/>
  <c r="AT603" i="4" s="1"/>
  <c r="AU603" i="4" s="1"/>
  <c r="AV603" i="4" s="1"/>
  <c r="AS598" i="4"/>
  <c r="AS595" i="4"/>
  <c r="AT595" i="4" s="1"/>
  <c r="AU595" i="4" s="1"/>
  <c r="AV595" i="4" s="1"/>
  <c r="AS592" i="4"/>
  <c r="AT592" i="4" s="1"/>
  <c r="AU592" i="4" s="1"/>
  <c r="AV592" i="4" s="1"/>
  <c r="AS590" i="4"/>
  <c r="AT590" i="4" s="1"/>
  <c r="AU590" i="4" s="1"/>
  <c r="AV590" i="4" s="1"/>
  <c r="AS585" i="4"/>
  <c r="AT585" i="4" s="1"/>
  <c r="AU585" i="4" s="1"/>
  <c r="AV585" i="4" s="1"/>
  <c r="AS583" i="4"/>
  <c r="AT583" i="4" s="1"/>
  <c r="AU583" i="4" s="1"/>
  <c r="AV583" i="4" s="1"/>
  <c r="AS576" i="4"/>
  <c r="AT576" i="4" s="1"/>
  <c r="AU576" i="4" s="1"/>
  <c r="AV576" i="4" s="1"/>
  <c r="AS573" i="4"/>
  <c r="AT573" i="4" s="1"/>
  <c r="AU573" i="4" s="1"/>
  <c r="AV573" i="4" s="1"/>
  <c r="AS570" i="4"/>
  <c r="AT570" i="4" s="1"/>
  <c r="AU570" i="4" s="1"/>
  <c r="AV570" i="4" s="1"/>
  <c r="AS568" i="4"/>
  <c r="AT568" i="4" s="1"/>
  <c r="AU568" i="4" s="1"/>
  <c r="AV568" i="4" s="1"/>
  <c r="AS558" i="4"/>
  <c r="AT558" i="4" s="1"/>
  <c r="AU558" i="4" s="1"/>
  <c r="AV558" i="4" s="1"/>
  <c r="AS556" i="4"/>
  <c r="AT556" i="4" s="1"/>
  <c r="AU556" i="4" s="1"/>
  <c r="AV556" i="4" s="1"/>
  <c r="AS551" i="4"/>
  <c r="AT551" i="4" s="1"/>
  <c r="AU551" i="4" s="1"/>
  <c r="AV551" i="4" s="1"/>
  <c r="AS547" i="4"/>
  <c r="AT547" i="4" s="1"/>
  <c r="AU547" i="4" s="1"/>
  <c r="AV547" i="4" s="1"/>
  <c r="AS543" i="4"/>
  <c r="AT543" i="4" s="1"/>
  <c r="AU543" i="4" s="1"/>
  <c r="AV543" i="4" s="1"/>
  <c r="AS539" i="4"/>
  <c r="AT539" i="4" s="1"/>
  <c r="AU539" i="4" s="1"/>
  <c r="AV539" i="4" s="1"/>
  <c r="AS531" i="4"/>
  <c r="AT531" i="4" s="1"/>
  <c r="AU531" i="4" s="1"/>
  <c r="AV531" i="4" s="1"/>
  <c r="AS528" i="4"/>
  <c r="AT528" i="4" s="1"/>
  <c r="AU528" i="4" s="1"/>
  <c r="AV528" i="4" s="1"/>
  <c r="AS525" i="4"/>
  <c r="AT525" i="4" s="1"/>
  <c r="AU525" i="4" s="1"/>
  <c r="AV525" i="4" s="1"/>
  <c r="AS522" i="4"/>
  <c r="AT522" i="4" s="1"/>
  <c r="AU522" i="4" s="1"/>
  <c r="AV522" i="4" s="1"/>
  <c r="AS518" i="4"/>
  <c r="AT518" i="4" s="1"/>
  <c r="AU518" i="4" s="1"/>
  <c r="AV518" i="4" s="1"/>
  <c r="AS506" i="4"/>
  <c r="AT506" i="4" s="1"/>
  <c r="AU506" i="4" s="1"/>
  <c r="AV506" i="4" s="1"/>
  <c r="AS502" i="4"/>
  <c r="AT502" i="4" s="1"/>
  <c r="AU502" i="4" s="1"/>
  <c r="AV502" i="4" s="1"/>
  <c r="AS497" i="4"/>
  <c r="AT497" i="4" s="1"/>
  <c r="AU497" i="4" s="1"/>
  <c r="AV497" i="4" s="1"/>
  <c r="AS490" i="4"/>
  <c r="AT490" i="4" s="1"/>
  <c r="AU490" i="4" s="1"/>
  <c r="AV490" i="4" s="1"/>
  <c r="AS478" i="4"/>
  <c r="AT478" i="4" s="1"/>
  <c r="AU478" i="4" s="1"/>
  <c r="AV478" i="4" s="1"/>
  <c r="AS475" i="4"/>
  <c r="AT475" i="4" s="1"/>
  <c r="AU475" i="4" s="1"/>
  <c r="AV475" i="4" s="1"/>
  <c r="AS467" i="4"/>
  <c r="AT467" i="4" s="1"/>
  <c r="AU467" i="4" s="1"/>
  <c r="AV467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1" i="4"/>
  <c r="AT451" i="4" s="1"/>
  <c r="AU451" i="4" s="1"/>
  <c r="AV451" i="4" s="1"/>
  <c r="AS447" i="4"/>
  <c r="AT447" i="4" s="1"/>
  <c r="AU447" i="4" s="1"/>
  <c r="AV447" i="4" s="1"/>
  <c r="AS444" i="4"/>
  <c r="AT444" i="4" s="1"/>
  <c r="AU444" i="4" s="1"/>
  <c r="AV444" i="4" s="1"/>
  <c r="AS435" i="4"/>
  <c r="AT435" i="4" s="1"/>
  <c r="AU435" i="4" s="1"/>
  <c r="AV435" i="4" s="1"/>
  <c r="AS431" i="4"/>
  <c r="AT431" i="4" s="1"/>
  <c r="AU431" i="4" s="1"/>
  <c r="AV431" i="4" s="1"/>
  <c r="AS427" i="4"/>
  <c r="AT427" i="4" s="1"/>
  <c r="AU427" i="4" s="1"/>
  <c r="AV427" i="4" s="1"/>
  <c r="AS420" i="4"/>
  <c r="AT420" i="4" s="1"/>
  <c r="AU420" i="4" s="1"/>
  <c r="AV420" i="4" s="1"/>
  <c r="AS417" i="4"/>
  <c r="AT417" i="4" s="1"/>
  <c r="AU417" i="4" s="1"/>
  <c r="AV417" i="4" s="1"/>
  <c r="AS413" i="4"/>
  <c r="AT413" i="4" s="1"/>
  <c r="AU413" i="4" s="1"/>
  <c r="AV413" i="4" s="1"/>
  <c r="AS408" i="4"/>
  <c r="AT408" i="4" s="1"/>
  <c r="AU408" i="4" s="1"/>
  <c r="AV408" i="4" s="1"/>
  <c r="AS401" i="4"/>
  <c r="AT401" i="4" s="1"/>
  <c r="AU401" i="4" s="1"/>
  <c r="AV401" i="4" s="1"/>
  <c r="AS398" i="4"/>
  <c r="AT398" i="4" s="1"/>
  <c r="AU398" i="4" s="1"/>
  <c r="AV398" i="4" s="1"/>
  <c r="AS397" i="4"/>
  <c r="AT397" i="4" s="1"/>
  <c r="AU397" i="4" s="1"/>
  <c r="AV397" i="4" s="1"/>
  <c r="AS393" i="4"/>
  <c r="AT393" i="4" s="1"/>
  <c r="AU393" i="4" s="1"/>
  <c r="AV393" i="4" s="1"/>
  <c r="AS389" i="4"/>
  <c r="AT389" i="4" s="1"/>
  <c r="AU389" i="4" s="1"/>
  <c r="AV389" i="4" s="1"/>
  <c r="AS383" i="4"/>
  <c r="AT383" i="4" s="1"/>
  <c r="AU383" i="4" s="1"/>
  <c r="AV383" i="4" s="1"/>
  <c r="AS377" i="4"/>
  <c r="AT377" i="4" s="1"/>
  <c r="AU377" i="4" s="1"/>
  <c r="AV377" i="4" s="1"/>
  <c r="AS390" i="4"/>
  <c r="AT390" i="4" s="1"/>
  <c r="AU390" i="4" s="1"/>
  <c r="AV390" i="4" s="1"/>
  <c r="AS710" i="4"/>
  <c r="AT710" i="4" s="1"/>
  <c r="AU710" i="4" s="1"/>
  <c r="AV710" i="4" s="1"/>
  <c r="AS705" i="4"/>
  <c r="AT705" i="4" s="1"/>
  <c r="AU705" i="4" s="1"/>
  <c r="AV705" i="4" s="1"/>
  <c r="AS702" i="4"/>
  <c r="AT702" i="4" s="1"/>
  <c r="AU702" i="4" s="1"/>
  <c r="AV702" i="4" s="1"/>
  <c r="AS698" i="4"/>
  <c r="AT698" i="4" s="1"/>
  <c r="AU698" i="4" s="1"/>
  <c r="AV698" i="4" s="1"/>
  <c r="AS696" i="4"/>
  <c r="AT696" i="4" s="1"/>
  <c r="AU696" i="4" s="1"/>
  <c r="AV696" i="4" s="1"/>
  <c r="AS693" i="4"/>
  <c r="AT693" i="4" s="1"/>
  <c r="AU693" i="4" s="1"/>
  <c r="AV693" i="4" s="1"/>
  <c r="AS706" i="4"/>
  <c r="AT706" i="4" s="1"/>
  <c r="AU706" i="4" s="1"/>
  <c r="AV706" i="4" s="1"/>
  <c r="AS686" i="4"/>
  <c r="AT686" i="4" s="1"/>
  <c r="AU686" i="4" s="1"/>
  <c r="AV686" i="4" s="1"/>
  <c r="AS683" i="4"/>
  <c r="AT683" i="4" s="1"/>
  <c r="AU683" i="4" s="1"/>
  <c r="AV683" i="4" s="1"/>
  <c r="AS679" i="4"/>
  <c r="AT679" i="4" s="1"/>
  <c r="AU679" i="4" s="1"/>
  <c r="AV679" i="4" s="1"/>
  <c r="AS676" i="4"/>
  <c r="AT676" i="4" s="1"/>
  <c r="AU676" i="4" s="1"/>
  <c r="AV676" i="4" s="1"/>
  <c r="AS674" i="4"/>
  <c r="AT674" i="4" s="1"/>
  <c r="AU674" i="4" s="1"/>
  <c r="AV674" i="4" s="1"/>
  <c r="AS665" i="4"/>
  <c r="AT665" i="4" s="1"/>
  <c r="AU665" i="4" s="1"/>
  <c r="AV665" i="4" s="1"/>
  <c r="AS661" i="4"/>
  <c r="AT661" i="4" s="1"/>
  <c r="AU661" i="4" s="1"/>
  <c r="AV661" i="4" s="1"/>
  <c r="AS658" i="4"/>
  <c r="AT658" i="4" s="1"/>
  <c r="AU658" i="4" s="1"/>
  <c r="AV658" i="4" s="1"/>
  <c r="AS645" i="4"/>
  <c r="AT645" i="4" s="1"/>
  <c r="AU645" i="4" s="1"/>
  <c r="AV645" i="4" s="1"/>
  <c r="AS641" i="4"/>
  <c r="AT641" i="4" s="1"/>
  <c r="AU641" i="4" s="1"/>
  <c r="AV641" i="4" s="1"/>
  <c r="AS636" i="4"/>
  <c r="AT636" i="4" s="1"/>
  <c r="AU636" i="4" s="1"/>
  <c r="AV636" i="4" s="1"/>
  <c r="AS633" i="4"/>
  <c r="AT633" i="4" s="1"/>
  <c r="AU633" i="4" s="1"/>
  <c r="AV633" i="4" s="1"/>
  <c r="AS626" i="4"/>
  <c r="AT626" i="4" s="1"/>
  <c r="AU626" i="4" s="1"/>
  <c r="AV626" i="4" s="1"/>
  <c r="AS622" i="4"/>
  <c r="AT622" i="4" s="1"/>
  <c r="AU622" i="4" s="1"/>
  <c r="AV622" i="4" s="1"/>
  <c r="AS615" i="4"/>
  <c r="AT615" i="4" s="1"/>
  <c r="AU615" i="4" s="1"/>
  <c r="AV615" i="4" s="1"/>
  <c r="AS600" i="4"/>
  <c r="AT600" i="4" s="1"/>
  <c r="AU600" i="4" s="1"/>
  <c r="AV600" i="4" s="1"/>
  <c r="AS588" i="4"/>
  <c r="AT588" i="4" s="1"/>
  <c r="AU588" i="4" s="1"/>
  <c r="AV588" i="4" s="1"/>
  <c r="AS584" i="4"/>
  <c r="AT584" i="4" s="1"/>
  <c r="AU584" i="4" s="1"/>
  <c r="AV584" i="4" s="1"/>
  <c r="AS582" i="4"/>
  <c r="AT582" i="4" s="1"/>
  <c r="AU582" i="4" s="1"/>
  <c r="AV582" i="4" s="1"/>
  <c r="AS578" i="4"/>
  <c r="AT578" i="4" s="1"/>
  <c r="AU578" i="4" s="1"/>
  <c r="AV578" i="4" s="1"/>
  <c r="AS569" i="4"/>
  <c r="AT569" i="4" s="1"/>
  <c r="AU569" i="4" s="1"/>
  <c r="AV569" i="4" s="1"/>
  <c r="AS567" i="4"/>
  <c r="AT567" i="4" s="1"/>
  <c r="AU567" i="4" s="1"/>
  <c r="AV567" i="4" s="1"/>
  <c r="AS561" i="4"/>
  <c r="AT561" i="4" s="1"/>
  <c r="AU561" i="4" s="1"/>
  <c r="AV561" i="4" s="1"/>
  <c r="AS553" i="4"/>
  <c r="AT553" i="4" s="1"/>
  <c r="AU553" i="4" s="1"/>
  <c r="AV553" i="4" s="1"/>
  <c r="AS550" i="4"/>
  <c r="AT550" i="4" s="1"/>
  <c r="AU550" i="4" s="1"/>
  <c r="AV550" i="4" s="1"/>
  <c r="AS542" i="4"/>
  <c r="AT542" i="4" s="1"/>
  <c r="AU542" i="4" s="1"/>
  <c r="AV542" i="4" s="1"/>
  <c r="AS538" i="4"/>
  <c r="AT538" i="4" s="1"/>
  <c r="AU538" i="4" s="1"/>
  <c r="AV538" i="4" s="1"/>
  <c r="AS533" i="4"/>
  <c r="AT533" i="4" s="1"/>
  <c r="AU533" i="4" s="1"/>
  <c r="AV533" i="4" s="1"/>
  <c r="AS530" i="4"/>
  <c r="AT530" i="4" s="1"/>
  <c r="AU530" i="4" s="1"/>
  <c r="AV530" i="4" s="1"/>
  <c r="AS67" i="4"/>
  <c r="AT67" i="4" s="1"/>
  <c r="AU67" i="4" s="1"/>
  <c r="AV67" i="4" s="1"/>
  <c r="AS521" i="4"/>
  <c r="AT521" i="4" s="1"/>
  <c r="AU521" i="4" s="1"/>
  <c r="AV521" i="4" s="1"/>
  <c r="AS517" i="4"/>
  <c r="AT517" i="4" s="1"/>
  <c r="AU517" i="4" s="1"/>
  <c r="AV517" i="4" s="1"/>
  <c r="AS516" i="4"/>
  <c r="AT516" i="4" s="1"/>
  <c r="AU516" i="4" s="1"/>
  <c r="AV516" i="4" s="1"/>
  <c r="AS511" i="4"/>
  <c r="AT511" i="4" s="1"/>
  <c r="AU511" i="4" s="1"/>
  <c r="AV511" i="4" s="1"/>
  <c r="AS508" i="4"/>
  <c r="AT508" i="4" s="1"/>
  <c r="AU508" i="4" s="1"/>
  <c r="AV508" i="4" s="1"/>
  <c r="AS504" i="4"/>
  <c r="AT504" i="4" s="1"/>
  <c r="AU504" i="4" s="1"/>
  <c r="AV504" i="4" s="1"/>
  <c r="AS500" i="4"/>
  <c r="AT500" i="4" s="1"/>
  <c r="AU500" i="4" s="1"/>
  <c r="AV500" i="4" s="1"/>
  <c r="AS488" i="4"/>
  <c r="AT488" i="4" s="1"/>
  <c r="AU488" i="4" s="1"/>
  <c r="AV488" i="4" s="1"/>
  <c r="AS483" i="4"/>
  <c r="AT483" i="4" s="1"/>
  <c r="AU483" i="4" s="1"/>
  <c r="AV483" i="4" s="1"/>
  <c r="AS477" i="4"/>
  <c r="AT477" i="4" s="1"/>
  <c r="AU477" i="4" s="1"/>
  <c r="AV477" i="4" s="1"/>
  <c r="AS470" i="4"/>
  <c r="AT470" i="4" s="1"/>
  <c r="AU470" i="4" s="1"/>
  <c r="AV470" i="4" s="1"/>
  <c r="AS463" i="4"/>
  <c r="AT463" i="4" s="1"/>
  <c r="AU463" i="4" s="1"/>
  <c r="AV463" i="4" s="1"/>
  <c r="AS459" i="4"/>
  <c r="AT459" i="4" s="1"/>
  <c r="AU459" i="4" s="1"/>
  <c r="AV459" i="4" s="1"/>
  <c r="AS455" i="4"/>
  <c r="AT455" i="4" s="1"/>
  <c r="AU455" i="4" s="1"/>
  <c r="AV455" i="4" s="1"/>
  <c r="AS443" i="4"/>
  <c r="AT443" i="4" s="1"/>
  <c r="AU443" i="4" s="1"/>
  <c r="AV443" i="4" s="1"/>
  <c r="AS434" i="4"/>
  <c r="AT434" i="4" s="1"/>
  <c r="AU434" i="4" s="1"/>
  <c r="AV434" i="4" s="1"/>
  <c r="AS430" i="4"/>
  <c r="AT430" i="4" s="1"/>
  <c r="AU430" i="4" s="1"/>
  <c r="AV430" i="4" s="1"/>
  <c r="AS426" i="4"/>
  <c r="AT426" i="4" s="1"/>
  <c r="AU426" i="4" s="1"/>
  <c r="AV426" i="4" s="1"/>
  <c r="AS421" i="4"/>
  <c r="AT421" i="4" s="1"/>
  <c r="AU421" i="4" s="1"/>
  <c r="AV421" i="4" s="1"/>
  <c r="AS419" i="4"/>
  <c r="AT419" i="4" s="1"/>
  <c r="AU419" i="4" s="1"/>
  <c r="AV419" i="4" s="1"/>
  <c r="AS416" i="4"/>
  <c r="AT416" i="4" s="1"/>
  <c r="AU416" i="4" s="1"/>
  <c r="AV416" i="4" s="1"/>
  <c r="AS411" i="4"/>
  <c r="AT411" i="4" s="1"/>
  <c r="AU411" i="4" s="1"/>
  <c r="AV411" i="4" s="1"/>
  <c r="AS404" i="4"/>
  <c r="AT404" i="4" s="1"/>
  <c r="AU404" i="4" s="1"/>
  <c r="AV404" i="4" s="1"/>
  <c r="AS400" i="4"/>
  <c r="AT400" i="4" s="1"/>
  <c r="AU400" i="4" s="1"/>
  <c r="AV400" i="4" s="1"/>
  <c r="AS402" i="4"/>
  <c r="AT402" i="4" s="1"/>
  <c r="AU402" i="4" s="1"/>
  <c r="AV402" i="4" s="1"/>
  <c r="AS709" i="4"/>
  <c r="AT709" i="4" s="1"/>
  <c r="AU709" i="4" s="1"/>
  <c r="AV709" i="4" s="1"/>
  <c r="AS707" i="4"/>
  <c r="AT707" i="4" s="1"/>
  <c r="AU707" i="4" s="1"/>
  <c r="AV707" i="4" s="1"/>
  <c r="AS704" i="4"/>
  <c r="AT704" i="4" s="1"/>
  <c r="AU704" i="4" s="1"/>
  <c r="AV704" i="4" s="1"/>
  <c r="AS701" i="4"/>
  <c r="AT701" i="4" s="1"/>
  <c r="AU701" i="4" s="1"/>
  <c r="AV701" i="4" s="1"/>
  <c r="AS697" i="4"/>
  <c r="AT697" i="4" s="1"/>
  <c r="AU697" i="4" s="1"/>
  <c r="AV697" i="4" s="1"/>
  <c r="AS692" i="4"/>
  <c r="AT692" i="4" s="1"/>
  <c r="AU692" i="4" s="1"/>
  <c r="AV692" i="4" s="1"/>
  <c r="AS685" i="4"/>
  <c r="AT685" i="4" s="1"/>
  <c r="AU685" i="4" s="1"/>
  <c r="AV685" i="4" s="1"/>
  <c r="AS681" i="4"/>
  <c r="AT681" i="4" s="1"/>
  <c r="AU681" i="4" s="1"/>
  <c r="AV681" i="4" s="1"/>
  <c r="AS678" i="4"/>
  <c r="AT678" i="4" s="1"/>
  <c r="AU678" i="4" s="1"/>
  <c r="AV678" i="4" s="1"/>
  <c r="AS668" i="4"/>
  <c r="AT668" i="4" s="1"/>
  <c r="AU668" i="4" s="1"/>
  <c r="AV668" i="4" s="1"/>
  <c r="AS664" i="4"/>
  <c r="AT664" i="4" s="1"/>
  <c r="AU664" i="4" s="1"/>
  <c r="AV664" i="4" s="1"/>
  <c r="AS660" i="4"/>
  <c r="AT660" i="4" s="1"/>
  <c r="AU660" i="4" s="1"/>
  <c r="AV660" i="4" s="1"/>
  <c r="AS657" i="4"/>
  <c r="AT657" i="4" s="1"/>
  <c r="AU657" i="4" s="1"/>
  <c r="AV657" i="4" s="1"/>
  <c r="AS655" i="4"/>
  <c r="AT655" i="4" s="1"/>
  <c r="AU655" i="4" s="1"/>
  <c r="AV655" i="4" s="1"/>
  <c r="AS63" i="4"/>
  <c r="AT63" i="4" s="1"/>
  <c r="AU63" i="4" s="1"/>
  <c r="AV63" i="4" s="1"/>
  <c r="AS649" i="4"/>
  <c r="AT649" i="4" s="1"/>
  <c r="AU649" i="4" s="1"/>
  <c r="AV649" i="4" s="1"/>
  <c r="AS644" i="4"/>
  <c r="AT644" i="4" s="1"/>
  <c r="AU644" i="4" s="1"/>
  <c r="AV644" i="4" s="1"/>
  <c r="AS639" i="4"/>
  <c r="AT639" i="4" s="1"/>
  <c r="AU639" i="4" s="1"/>
  <c r="AV639" i="4" s="1"/>
  <c r="AS632" i="4"/>
  <c r="AT632" i="4" s="1"/>
  <c r="AU632" i="4" s="1"/>
  <c r="AV632" i="4" s="1"/>
  <c r="AS629" i="4"/>
  <c r="AT629" i="4" s="1"/>
  <c r="AU629" i="4" s="1"/>
  <c r="AV629" i="4" s="1"/>
  <c r="AS625" i="4"/>
  <c r="AT625" i="4" s="1"/>
  <c r="AU625" i="4" s="1"/>
  <c r="AV625" i="4" s="1"/>
  <c r="AS621" i="4"/>
  <c r="AT621" i="4" s="1"/>
  <c r="AU621" i="4" s="1"/>
  <c r="AV621" i="4" s="1"/>
  <c r="AS614" i="4"/>
  <c r="AT614" i="4" s="1"/>
  <c r="AU614" i="4" s="1"/>
  <c r="AV614" i="4" s="1"/>
  <c r="AS610" i="4"/>
  <c r="AT610" i="4" s="1"/>
  <c r="AU610" i="4" s="1"/>
  <c r="AV610" i="4" s="1"/>
  <c r="AS606" i="4"/>
  <c r="AT606" i="4" s="1"/>
  <c r="AU606" i="4" s="1"/>
  <c r="AV606" i="4" s="1"/>
  <c r="AS604" i="4"/>
  <c r="AT604" i="4" s="1"/>
  <c r="AU604" i="4" s="1"/>
  <c r="AV604" i="4" s="1"/>
  <c r="AS597" i="4"/>
  <c r="AT597" i="4" s="1"/>
  <c r="AU597" i="4" s="1"/>
  <c r="AV597" i="4" s="1"/>
  <c r="AS591" i="4"/>
  <c r="AT591" i="4" s="1"/>
  <c r="AU591" i="4" s="1"/>
  <c r="AV591" i="4" s="1"/>
  <c r="AS579" i="4"/>
  <c r="AT579" i="4" s="1"/>
  <c r="AU579" i="4" s="1"/>
  <c r="AV579" i="4" s="1"/>
  <c r="AS572" i="4"/>
  <c r="AT572" i="4" s="1"/>
  <c r="AU572" i="4" s="1"/>
  <c r="AV572" i="4" s="1"/>
  <c r="AS560" i="4"/>
  <c r="AT560" i="4" s="1"/>
  <c r="AU560" i="4" s="1"/>
  <c r="AV560" i="4" s="1"/>
  <c r="AS557" i="4"/>
  <c r="AT557" i="4" s="1"/>
  <c r="AU557" i="4" s="1"/>
  <c r="AV557" i="4" s="1"/>
  <c r="AS555" i="4"/>
  <c r="AT555" i="4" s="1"/>
  <c r="AU555" i="4" s="1"/>
  <c r="AV555" i="4" s="1"/>
  <c r="AS552" i="4"/>
  <c r="AT552" i="4" s="1"/>
  <c r="AU552" i="4" s="1"/>
  <c r="AV552" i="4" s="1"/>
  <c r="AS549" i="4"/>
  <c r="AT549" i="4" s="1"/>
  <c r="AU549" i="4" s="1"/>
  <c r="AV549" i="4" s="1"/>
  <c r="AS545" i="4"/>
  <c r="AT545" i="4" s="1"/>
  <c r="AU545" i="4" s="1"/>
  <c r="AV545" i="4" s="1"/>
  <c r="AS544" i="4"/>
  <c r="AT544" i="4" s="1"/>
  <c r="AU544" i="4" s="1"/>
  <c r="AV544" i="4" s="1"/>
  <c r="AS536" i="4"/>
  <c r="AT536" i="4" s="1"/>
  <c r="AU536" i="4" s="1"/>
  <c r="AV536" i="4" s="1"/>
  <c r="AS529" i="4"/>
  <c r="AT529" i="4" s="1"/>
  <c r="AU529" i="4" s="1"/>
  <c r="AV529" i="4" s="1"/>
  <c r="AS527" i="4"/>
  <c r="AT527" i="4" s="1"/>
  <c r="AU527" i="4" s="1"/>
  <c r="AV527" i="4" s="1"/>
  <c r="AS524" i="4"/>
  <c r="AT524" i="4" s="1"/>
  <c r="AU524" i="4" s="1"/>
  <c r="AV524" i="4" s="1"/>
  <c r="AS520" i="4"/>
  <c r="AT520" i="4" s="1"/>
  <c r="AU520" i="4" s="1"/>
  <c r="AV520" i="4" s="1"/>
  <c r="AS514" i="4"/>
  <c r="AT514" i="4" s="1"/>
  <c r="AU514" i="4" s="1"/>
  <c r="AV514" i="4" s="1"/>
  <c r="AS510" i="4"/>
  <c r="AT510" i="4" s="1"/>
  <c r="AU510" i="4" s="1"/>
  <c r="AV510" i="4" s="1"/>
  <c r="AS507" i="4"/>
  <c r="AT507" i="4" s="1"/>
  <c r="AU507" i="4" s="1"/>
  <c r="AV507" i="4" s="1"/>
  <c r="AS501" i="4"/>
  <c r="AT501" i="4" s="1"/>
  <c r="AU501" i="4" s="1"/>
  <c r="AV501" i="4" s="1"/>
  <c r="AS499" i="4"/>
  <c r="AT499" i="4" s="1"/>
  <c r="AU499" i="4" s="1"/>
  <c r="AV499" i="4" s="1"/>
  <c r="AS495" i="4"/>
  <c r="AT495" i="4" s="1"/>
  <c r="AU495" i="4" s="1"/>
  <c r="AV495" i="4" s="1"/>
  <c r="AS493" i="4"/>
  <c r="AT493" i="4" s="1"/>
  <c r="AU493" i="4" s="1"/>
  <c r="AV493" i="4" s="1"/>
  <c r="AS486" i="4"/>
  <c r="AT486" i="4" s="1"/>
  <c r="AU486" i="4" s="1"/>
  <c r="AV486" i="4" s="1"/>
  <c r="AS480" i="4"/>
  <c r="AT480" i="4" s="1"/>
  <c r="AU480" i="4" s="1"/>
  <c r="AV480" i="4" s="1"/>
  <c r="AS474" i="4"/>
  <c r="AT474" i="4" s="1"/>
  <c r="AU474" i="4" s="1"/>
  <c r="AV474" i="4" s="1"/>
  <c r="AS462" i="4"/>
  <c r="AT462" i="4" s="1"/>
  <c r="AU462" i="4" s="1"/>
  <c r="AV462" i="4" s="1"/>
  <c r="AS458" i="4"/>
  <c r="AT458" i="4" s="1"/>
  <c r="AU458" i="4" s="1"/>
  <c r="AV458" i="4" s="1"/>
  <c r="AS454" i="4"/>
  <c r="AT454" i="4" s="1"/>
  <c r="AU454" i="4" s="1"/>
  <c r="AV454" i="4" s="1"/>
  <c r="AS450" i="4"/>
  <c r="AT450" i="4" s="1"/>
  <c r="AU450" i="4" s="1"/>
  <c r="AV450" i="4" s="1"/>
  <c r="AS440" i="4"/>
  <c r="AT440" i="4" s="1"/>
  <c r="AU440" i="4" s="1"/>
  <c r="AV440" i="4" s="1"/>
  <c r="AS429" i="4"/>
  <c r="AS425" i="4"/>
  <c r="AS418" i="4"/>
  <c r="AT418" i="4" s="1"/>
  <c r="AU418" i="4" s="1"/>
  <c r="AV418" i="4" s="1"/>
  <c r="AS412" i="4"/>
  <c r="AT412" i="4" s="1"/>
  <c r="AU412" i="4" s="1"/>
  <c r="AV412" i="4" s="1"/>
  <c r="AS410" i="4"/>
  <c r="AT410" i="4" s="1"/>
  <c r="AU410" i="4" s="1"/>
  <c r="AV410" i="4" s="1"/>
  <c r="AS403" i="4"/>
  <c r="AT403" i="4" s="1"/>
  <c r="AU403" i="4" s="1"/>
  <c r="AV403" i="4" s="1"/>
  <c r="AS395" i="4"/>
  <c r="AT395" i="4" s="1"/>
  <c r="AU395" i="4" s="1"/>
  <c r="AV395" i="4" s="1"/>
  <c r="AS379" i="4"/>
  <c r="AT379" i="4" s="1"/>
  <c r="AU379" i="4" s="1"/>
  <c r="AV379" i="4" s="1"/>
  <c r="AS374" i="4"/>
  <c r="AT374" i="4" s="1"/>
  <c r="AU374" i="4" s="1"/>
  <c r="AV374" i="4" s="1"/>
  <c r="AS365" i="4"/>
  <c r="AT365" i="4" s="1"/>
  <c r="AU365" i="4" s="1"/>
  <c r="AV365" i="4" s="1"/>
  <c r="AS689" i="4"/>
  <c r="AT689" i="4" s="1"/>
  <c r="AU689" i="4" s="1"/>
  <c r="AV689" i="4" s="1"/>
  <c r="AS341" i="4"/>
  <c r="AT341" i="4" s="1"/>
  <c r="AU341" i="4" s="1"/>
  <c r="AV341" i="4" s="1"/>
  <c r="AS334" i="4"/>
  <c r="AT334" i="4" s="1"/>
  <c r="AU334" i="4" s="1"/>
  <c r="AV334" i="4" s="1"/>
  <c r="AS324" i="4"/>
  <c r="AT324" i="4" s="1"/>
  <c r="AU324" i="4" s="1"/>
  <c r="AV324" i="4" s="1"/>
  <c r="AS380" i="4"/>
  <c r="AT380" i="4" s="1"/>
  <c r="AU380" i="4" s="1"/>
  <c r="AV380" i="4" s="1"/>
  <c r="AS317" i="4"/>
  <c r="AT317" i="4" s="1"/>
  <c r="AU317" i="4" s="1"/>
  <c r="AV317" i="4" s="1"/>
  <c r="AS315" i="4"/>
  <c r="AT315" i="4" s="1"/>
  <c r="AU315" i="4" s="1"/>
  <c r="AV315" i="4" s="1"/>
  <c r="AS312" i="4"/>
  <c r="AT312" i="4" s="1"/>
  <c r="AU312" i="4" s="1"/>
  <c r="AV312" i="4" s="1"/>
  <c r="AS306" i="4"/>
  <c r="AT306" i="4" s="1"/>
  <c r="AU306" i="4" s="1"/>
  <c r="AV306" i="4" s="1"/>
  <c r="AS302" i="4"/>
  <c r="AT302" i="4" s="1"/>
  <c r="AU302" i="4" s="1"/>
  <c r="AV302" i="4" s="1"/>
  <c r="AS297" i="4"/>
  <c r="AT297" i="4" s="1"/>
  <c r="AU297" i="4" s="1"/>
  <c r="AV297" i="4" s="1"/>
  <c r="AS294" i="4"/>
  <c r="AT294" i="4" s="1"/>
  <c r="AU294" i="4" s="1"/>
  <c r="AV294" i="4" s="1"/>
  <c r="AS289" i="4"/>
  <c r="AT289" i="4" s="1"/>
  <c r="AU289" i="4" s="1"/>
  <c r="AV289" i="4" s="1"/>
  <c r="AS285" i="4"/>
  <c r="AT285" i="4" s="1"/>
  <c r="AU285" i="4" s="1"/>
  <c r="AV285" i="4" s="1"/>
  <c r="AS273" i="4"/>
  <c r="AT273" i="4" s="1"/>
  <c r="AU273" i="4" s="1"/>
  <c r="AV273" i="4" s="1"/>
  <c r="AS268" i="4"/>
  <c r="AT268" i="4" s="1"/>
  <c r="AU268" i="4" s="1"/>
  <c r="AV268" i="4" s="1"/>
  <c r="AS262" i="4"/>
  <c r="AT262" i="4" s="1"/>
  <c r="AU262" i="4" s="1"/>
  <c r="AV262" i="4" s="1"/>
  <c r="AS259" i="4"/>
  <c r="AT259" i="4" s="1"/>
  <c r="AU259" i="4" s="1"/>
  <c r="AV259" i="4" s="1"/>
  <c r="AS256" i="4"/>
  <c r="AT256" i="4" s="1"/>
  <c r="AU256" i="4" s="1"/>
  <c r="AV256" i="4" s="1"/>
  <c r="AS251" i="4"/>
  <c r="AT251" i="4" s="1"/>
  <c r="AU251" i="4" s="1"/>
  <c r="AV251" i="4" s="1"/>
  <c r="AS248" i="4"/>
  <c r="AT248" i="4" s="1"/>
  <c r="AU248" i="4" s="1"/>
  <c r="AV248" i="4" s="1"/>
  <c r="AS244" i="4"/>
  <c r="AT244" i="4" s="1"/>
  <c r="AU244" i="4" s="1"/>
  <c r="AV244" i="4" s="1"/>
  <c r="AS236" i="4"/>
  <c r="AT236" i="4" s="1"/>
  <c r="AU236" i="4" s="1"/>
  <c r="AV236" i="4" s="1"/>
  <c r="AS226" i="4"/>
  <c r="AT226" i="4" s="1"/>
  <c r="AU226" i="4" s="1"/>
  <c r="AV226" i="4" s="1"/>
  <c r="AS222" i="4"/>
  <c r="AT222" i="4" s="1"/>
  <c r="AU222" i="4" s="1"/>
  <c r="AV222" i="4" s="1"/>
  <c r="AS214" i="4"/>
  <c r="AT214" i="4" s="1"/>
  <c r="AU214" i="4" s="1"/>
  <c r="AV214" i="4" s="1"/>
  <c r="AS204" i="4"/>
  <c r="AT204" i="4" s="1"/>
  <c r="AU204" i="4" s="1"/>
  <c r="AV204" i="4" s="1"/>
  <c r="AS201" i="4"/>
  <c r="AT201" i="4" s="1"/>
  <c r="AU201" i="4" s="1"/>
  <c r="AV201" i="4" s="1"/>
  <c r="AS199" i="4"/>
  <c r="AT199" i="4" s="1"/>
  <c r="AU199" i="4" s="1"/>
  <c r="AV199" i="4" s="1"/>
  <c r="AS193" i="4"/>
  <c r="AT193" i="4" s="1"/>
  <c r="AU193" i="4" s="1"/>
  <c r="AV193" i="4" s="1"/>
  <c r="AS190" i="4"/>
  <c r="AT190" i="4" s="1"/>
  <c r="AU190" i="4" s="1"/>
  <c r="AV190" i="4" s="1"/>
  <c r="AS179" i="4"/>
  <c r="AT179" i="4" s="1"/>
  <c r="AU179" i="4" s="1"/>
  <c r="AV179" i="4" s="1"/>
  <c r="AS175" i="4"/>
  <c r="AT175" i="4" s="1"/>
  <c r="AU175" i="4" s="1"/>
  <c r="AV175" i="4" s="1"/>
  <c r="AS174" i="4"/>
  <c r="AT174" i="4" s="1"/>
  <c r="AU174" i="4" s="1"/>
  <c r="AV174" i="4" s="1"/>
  <c r="AS167" i="4"/>
  <c r="AT167" i="4" s="1"/>
  <c r="AU167" i="4" s="1"/>
  <c r="AV167" i="4" s="1"/>
  <c r="AS156" i="4"/>
  <c r="AT156" i="4" s="1"/>
  <c r="AU156" i="4" s="1"/>
  <c r="AV156" i="4" s="1"/>
  <c r="AS149" i="4"/>
  <c r="AT149" i="4" s="1"/>
  <c r="AU149" i="4" s="1"/>
  <c r="AV149" i="4" s="1"/>
  <c r="AS145" i="4"/>
  <c r="AT145" i="4" s="1"/>
  <c r="AU145" i="4" s="1"/>
  <c r="AV145" i="4" s="1"/>
  <c r="AS140" i="4"/>
  <c r="AT140" i="4" s="1"/>
  <c r="AU140" i="4" s="1"/>
  <c r="AV140" i="4" s="1"/>
  <c r="AS134" i="4"/>
  <c r="AT134" i="4" s="1"/>
  <c r="AU134" i="4" s="1"/>
  <c r="AV134" i="4" s="1"/>
  <c r="AS129" i="4"/>
  <c r="AT129" i="4" s="1"/>
  <c r="AU129" i="4" s="1"/>
  <c r="AV129" i="4" s="1"/>
  <c r="AS124" i="4"/>
  <c r="AT124" i="4" s="1"/>
  <c r="AU124" i="4" s="1"/>
  <c r="AV124" i="4" s="1"/>
  <c r="AS120" i="4"/>
  <c r="AT120" i="4" s="1"/>
  <c r="AU120" i="4" s="1"/>
  <c r="AV120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6" i="4"/>
  <c r="AT106" i="4" s="1"/>
  <c r="AU106" i="4" s="1"/>
  <c r="AV106" i="4" s="1"/>
  <c r="AS103" i="4"/>
  <c r="AT103" i="4" s="1"/>
  <c r="AU103" i="4" s="1"/>
  <c r="AV103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S623" i="4"/>
  <c r="AT623" i="4" s="1"/>
  <c r="AU623" i="4" s="1"/>
  <c r="AV623" i="4" s="1"/>
  <c r="AS76" i="4"/>
  <c r="AT76" i="4" s="1"/>
  <c r="AU76" i="4" s="1"/>
  <c r="AV76" i="4" s="1"/>
  <c r="AS71" i="4"/>
  <c r="AT71" i="4" s="1"/>
  <c r="AU71" i="4" s="1"/>
  <c r="AV71" i="4" s="1"/>
  <c r="AS66" i="4"/>
  <c r="AT66" i="4" s="1"/>
  <c r="AU66" i="4" s="1"/>
  <c r="AV66" i="4" s="1"/>
  <c r="AS59" i="4"/>
  <c r="AT59" i="4" s="1"/>
  <c r="AU59" i="4" s="1"/>
  <c r="AV59" i="4" s="1"/>
  <c r="AS55" i="4"/>
  <c r="AT55" i="4" s="1"/>
  <c r="AU55" i="4" s="1"/>
  <c r="AV55" i="4" s="1"/>
  <c r="AS51" i="4"/>
  <c r="AT51" i="4" s="1"/>
  <c r="AU51" i="4" s="1"/>
  <c r="AV51" i="4" s="1"/>
  <c r="AS39" i="4"/>
  <c r="AT39" i="4" s="1"/>
  <c r="AU39" i="4" s="1"/>
  <c r="AV39" i="4" s="1"/>
  <c r="AS35" i="4"/>
  <c r="AT35" i="4" s="1"/>
  <c r="AU35" i="4" s="1"/>
  <c r="AV35" i="4" s="1"/>
  <c r="AS32" i="4"/>
  <c r="AT32" i="4" s="1"/>
  <c r="AU32" i="4" s="1"/>
  <c r="AV32" i="4" s="1"/>
  <c r="AS26" i="4"/>
  <c r="AT26" i="4" s="1"/>
  <c r="AU26" i="4" s="1"/>
  <c r="AV26" i="4" s="1"/>
  <c r="AS23" i="4"/>
  <c r="AS14" i="4"/>
  <c r="AS11" i="4"/>
  <c r="AT11" i="4" s="1"/>
  <c r="AU11" i="4" s="1"/>
  <c r="AV11" i="4" s="1"/>
  <c r="AS387" i="4"/>
  <c r="AT387" i="4" s="1"/>
  <c r="AU387" i="4" s="1"/>
  <c r="AV387" i="4" s="1"/>
  <c r="AS386" i="4"/>
  <c r="AT386" i="4" s="1"/>
  <c r="AU386" i="4" s="1"/>
  <c r="AV386" i="4" s="1"/>
  <c r="AW378" i="4"/>
  <c r="AX378" i="4" s="1"/>
  <c r="AS370" i="4"/>
  <c r="AT370" i="4" s="1"/>
  <c r="AU370" i="4" s="1"/>
  <c r="AV370" i="4" s="1"/>
  <c r="AS358" i="4"/>
  <c r="AT358" i="4" s="1"/>
  <c r="AU358" i="4" s="1"/>
  <c r="AV358" i="4" s="1"/>
  <c r="AS355" i="4"/>
  <c r="AT355" i="4" s="1"/>
  <c r="AU355" i="4" s="1"/>
  <c r="AV355" i="4" s="1"/>
  <c r="AS348" i="4"/>
  <c r="AT348" i="4" s="1"/>
  <c r="AU348" i="4" s="1"/>
  <c r="AV348" i="4" s="1"/>
  <c r="AW348" i="4" s="1"/>
  <c r="AX348" i="4" s="1"/>
  <c r="AS345" i="4"/>
  <c r="AT345" i="4" s="1"/>
  <c r="AU345" i="4" s="1"/>
  <c r="AV345" i="4" s="1"/>
  <c r="AS337" i="4"/>
  <c r="AT337" i="4" s="1"/>
  <c r="AU337" i="4" s="1"/>
  <c r="AV337" i="4" s="1"/>
  <c r="AS333" i="4"/>
  <c r="AT333" i="4" s="1"/>
  <c r="AU333" i="4" s="1"/>
  <c r="AV333" i="4" s="1"/>
  <c r="AS329" i="4"/>
  <c r="AT329" i="4" s="1"/>
  <c r="AU329" i="4" s="1"/>
  <c r="AV329" i="4" s="1"/>
  <c r="AS319" i="4"/>
  <c r="AT319" i="4" s="1"/>
  <c r="AU319" i="4" s="1"/>
  <c r="AV319" i="4" s="1"/>
  <c r="AS314" i="4"/>
  <c r="AT314" i="4" s="1"/>
  <c r="AU314" i="4" s="1"/>
  <c r="AV314" i="4" s="1"/>
  <c r="AS311" i="4"/>
  <c r="AT311" i="4" s="1"/>
  <c r="AU311" i="4" s="1"/>
  <c r="AV311" i="4" s="1"/>
  <c r="AS305" i="4"/>
  <c r="AT305" i="4" s="1"/>
  <c r="AU305" i="4" s="1"/>
  <c r="AV305" i="4" s="1"/>
  <c r="AS292" i="4"/>
  <c r="AT292" i="4" s="1"/>
  <c r="AU292" i="4" s="1"/>
  <c r="AV292" i="4" s="1"/>
  <c r="AS288" i="4"/>
  <c r="AT288" i="4" s="1"/>
  <c r="AU288" i="4" s="1"/>
  <c r="AV288" i="4" s="1"/>
  <c r="AS277" i="4"/>
  <c r="AT277" i="4" s="1"/>
  <c r="AU277" i="4" s="1"/>
  <c r="AV277" i="4" s="1"/>
  <c r="AS275" i="4"/>
  <c r="AT275" i="4" s="1"/>
  <c r="AU275" i="4" s="1"/>
  <c r="AV275" i="4" s="1"/>
  <c r="AS272" i="4"/>
  <c r="AT272" i="4" s="1"/>
  <c r="AU272" i="4" s="1"/>
  <c r="AV272" i="4" s="1"/>
  <c r="AS261" i="4"/>
  <c r="AT261" i="4" s="1"/>
  <c r="AU261" i="4" s="1"/>
  <c r="AV261" i="4" s="1"/>
  <c r="AS257" i="4"/>
  <c r="AT257" i="4" s="1"/>
  <c r="AU257" i="4" s="1"/>
  <c r="AV257" i="4" s="1"/>
  <c r="AS246" i="4"/>
  <c r="AT246" i="4" s="1"/>
  <c r="AU246" i="4" s="1"/>
  <c r="AV246" i="4" s="1"/>
  <c r="AS243" i="4"/>
  <c r="AT243" i="4" s="1"/>
  <c r="AU243" i="4" s="1"/>
  <c r="AV243" i="4" s="1"/>
  <c r="AS509" i="4"/>
  <c r="AT509" i="4" s="1"/>
  <c r="AU509" i="4" s="1"/>
  <c r="AV509" i="4" s="1"/>
  <c r="AS224" i="4"/>
  <c r="AT224" i="4" s="1"/>
  <c r="AU224" i="4" s="1"/>
  <c r="AV224" i="4" s="1"/>
  <c r="AS211" i="4"/>
  <c r="AT211" i="4" s="1"/>
  <c r="AU211" i="4" s="1"/>
  <c r="AV211" i="4" s="1"/>
  <c r="AS207" i="4"/>
  <c r="AT207" i="4" s="1"/>
  <c r="AU207" i="4" s="1"/>
  <c r="AV207" i="4" s="1"/>
  <c r="AS203" i="4"/>
  <c r="AT203" i="4" s="1"/>
  <c r="AU203" i="4" s="1"/>
  <c r="AV203" i="4" s="1"/>
  <c r="AS196" i="4"/>
  <c r="AT196" i="4" s="1"/>
  <c r="AU196" i="4" s="1"/>
  <c r="AV196" i="4" s="1"/>
  <c r="AS183" i="4"/>
  <c r="AT183" i="4" s="1"/>
  <c r="AU183" i="4" s="1"/>
  <c r="AV183" i="4" s="1"/>
  <c r="AS177" i="4"/>
  <c r="AT177" i="4" s="1"/>
  <c r="AU177" i="4" s="1"/>
  <c r="AV177" i="4" s="1"/>
  <c r="AS173" i="4"/>
  <c r="AT173" i="4" s="1"/>
  <c r="AU173" i="4" s="1"/>
  <c r="AV173" i="4" s="1"/>
  <c r="AS166" i="4"/>
  <c r="AT166" i="4" s="1"/>
  <c r="AU166" i="4" s="1"/>
  <c r="AV166" i="4" s="1"/>
  <c r="AS162" i="4"/>
  <c r="AT162" i="4" s="1"/>
  <c r="AU162" i="4" s="1"/>
  <c r="AV162" i="4" s="1"/>
  <c r="AS155" i="4"/>
  <c r="AT155" i="4" s="1"/>
  <c r="AU155" i="4" s="1"/>
  <c r="AV155" i="4" s="1"/>
  <c r="AS148" i="4"/>
  <c r="AT148" i="4" s="1"/>
  <c r="AU148" i="4" s="1"/>
  <c r="AV148" i="4" s="1"/>
  <c r="AS141" i="4"/>
  <c r="AT141" i="4" s="1"/>
  <c r="AU141" i="4" s="1"/>
  <c r="AV141" i="4" s="1"/>
  <c r="AS139" i="4"/>
  <c r="AT139" i="4" s="1"/>
  <c r="AU139" i="4" s="1"/>
  <c r="AV139" i="4" s="1"/>
  <c r="AS132" i="4"/>
  <c r="AT132" i="4" s="1"/>
  <c r="AU132" i="4" s="1"/>
  <c r="AV132" i="4" s="1"/>
  <c r="AS128" i="4"/>
  <c r="AT128" i="4" s="1"/>
  <c r="AU128" i="4" s="1"/>
  <c r="AV128" i="4" s="1"/>
  <c r="AS113" i="4"/>
  <c r="AT113" i="4" s="1"/>
  <c r="AU113" i="4" s="1"/>
  <c r="AV113" i="4" s="1"/>
  <c r="AS102" i="4"/>
  <c r="AT102" i="4" s="1"/>
  <c r="AU102" i="4" s="1"/>
  <c r="AV102" i="4" s="1"/>
  <c r="AS100" i="4"/>
  <c r="AT100" i="4" s="1"/>
  <c r="AU100" i="4" s="1"/>
  <c r="AV100" i="4" s="1"/>
  <c r="AS91" i="4"/>
  <c r="AT91" i="4" s="1"/>
  <c r="AU91" i="4" s="1"/>
  <c r="AV91" i="4" s="1"/>
  <c r="AS88" i="4"/>
  <c r="AT88" i="4" s="1"/>
  <c r="AU88" i="4" s="1"/>
  <c r="AV88" i="4" s="1"/>
  <c r="AS86" i="4"/>
  <c r="AT86" i="4" s="1"/>
  <c r="AU86" i="4" s="1"/>
  <c r="AV86" i="4" s="1"/>
  <c r="AS82" i="4"/>
  <c r="AT82" i="4" s="1"/>
  <c r="AU82" i="4" s="1"/>
  <c r="AV82" i="4" s="1"/>
  <c r="AS73" i="4"/>
  <c r="AT73" i="4" s="1"/>
  <c r="AU73" i="4" s="1"/>
  <c r="AV73" i="4" s="1"/>
  <c r="AW69" i="4"/>
  <c r="AX69" i="4" s="1"/>
  <c r="AS62" i="4"/>
  <c r="AT62" i="4" s="1"/>
  <c r="AU62" i="4" s="1"/>
  <c r="AV62" i="4" s="1"/>
  <c r="AS58" i="4"/>
  <c r="AT58" i="4" s="1"/>
  <c r="AU58" i="4" s="1"/>
  <c r="AV58" i="4" s="1"/>
  <c r="AS50" i="4"/>
  <c r="AS47" i="4"/>
  <c r="AT47" i="4" s="1"/>
  <c r="AU47" i="4" s="1"/>
  <c r="AV47" i="4" s="1"/>
  <c r="AS43" i="4"/>
  <c r="AT43" i="4" s="1"/>
  <c r="AU43" i="4" s="1"/>
  <c r="AV43" i="4" s="1"/>
  <c r="AS38" i="4"/>
  <c r="AT38" i="4" s="1"/>
  <c r="AU38" i="4" s="1"/>
  <c r="AV38" i="4" s="1"/>
  <c r="AS34" i="4"/>
  <c r="AT34" i="4" s="1"/>
  <c r="AU34" i="4" s="1"/>
  <c r="AV34" i="4" s="1"/>
  <c r="AS30" i="4"/>
  <c r="AT30" i="4" s="1"/>
  <c r="AU30" i="4" s="1"/>
  <c r="AV30" i="4" s="1"/>
  <c r="AS22" i="4"/>
  <c r="AT22" i="4" s="1"/>
  <c r="AU22" i="4" s="1"/>
  <c r="AV22" i="4" s="1"/>
  <c r="AS16" i="4"/>
  <c r="AT16" i="4" s="1"/>
  <c r="AU16" i="4" s="1"/>
  <c r="AV16" i="4" s="1"/>
  <c r="AW10" i="4"/>
  <c r="AX10" i="4" s="1"/>
  <c r="AS8" i="4"/>
  <c r="AT8" i="4" s="1"/>
  <c r="AU8" i="4" s="1"/>
  <c r="AV8" i="4" s="1"/>
  <c r="AS346" i="4"/>
  <c r="AT346" i="4" s="1"/>
  <c r="AU346" i="4" s="1"/>
  <c r="AV346" i="4" s="1"/>
  <c r="AS217" i="4"/>
  <c r="AT217" i="4" s="1"/>
  <c r="AU217" i="4" s="1"/>
  <c r="AV217" i="4" s="1"/>
  <c r="AS144" i="4"/>
  <c r="AT144" i="4" s="1"/>
  <c r="AU144" i="4" s="1"/>
  <c r="AV144" i="4" s="1"/>
  <c r="AS369" i="4"/>
  <c r="AT369" i="4" s="1"/>
  <c r="AU369" i="4" s="1"/>
  <c r="AV369" i="4" s="1"/>
  <c r="AS361" i="4"/>
  <c r="AT361" i="4" s="1"/>
  <c r="AU361" i="4" s="1"/>
  <c r="AV361" i="4" s="1"/>
  <c r="AW359" i="4"/>
  <c r="AX359" i="4" s="1"/>
  <c r="AS357" i="4"/>
  <c r="AT357" i="4" s="1"/>
  <c r="AU357" i="4" s="1"/>
  <c r="AV357" i="4" s="1"/>
  <c r="AS354" i="4"/>
  <c r="AT354" i="4" s="1"/>
  <c r="AU354" i="4" s="1"/>
  <c r="AV354" i="4" s="1"/>
  <c r="AS351" i="4"/>
  <c r="AT351" i="4" s="1"/>
  <c r="AU351" i="4" s="1"/>
  <c r="AV351" i="4" s="1"/>
  <c r="AS340" i="4"/>
  <c r="AT340" i="4" s="1"/>
  <c r="AU340" i="4" s="1"/>
  <c r="AV340" i="4" s="1"/>
  <c r="AS336" i="4"/>
  <c r="AT336" i="4" s="1"/>
  <c r="AU336" i="4" s="1"/>
  <c r="AV336" i="4" s="1"/>
  <c r="AS332" i="4"/>
  <c r="AT332" i="4" s="1"/>
  <c r="AU332" i="4" s="1"/>
  <c r="AV332" i="4" s="1"/>
  <c r="AS328" i="4"/>
  <c r="AT328" i="4" s="1"/>
  <c r="AU328" i="4" s="1"/>
  <c r="AV328" i="4" s="1"/>
  <c r="AW326" i="4"/>
  <c r="AX326" i="4" s="1"/>
  <c r="AW295" i="4"/>
  <c r="AX295" i="4" s="1"/>
  <c r="AW271" i="4"/>
  <c r="AX271" i="4" s="1"/>
  <c r="AW265" i="4"/>
  <c r="AX265" i="4" s="1"/>
  <c r="AW254" i="4"/>
  <c r="AX254" i="4" s="1"/>
  <c r="AW239" i="4"/>
  <c r="AX239" i="4" s="1"/>
  <c r="AS227" i="4"/>
  <c r="AT227" i="4" s="1"/>
  <c r="AU227" i="4" s="1"/>
  <c r="AV227" i="4" s="1"/>
  <c r="AS221" i="4"/>
  <c r="AT221" i="4" s="1"/>
  <c r="AU221" i="4" s="1"/>
  <c r="AV221" i="4" s="1"/>
  <c r="AS210" i="4"/>
  <c r="AT210" i="4" s="1"/>
  <c r="AU210" i="4" s="1"/>
  <c r="AV210" i="4" s="1"/>
  <c r="AS205" i="4"/>
  <c r="AT205" i="4" s="1"/>
  <c r="AU205" i="4" s="1"/>
  <c r="AV205" i="4" s="1"/>
  <c r="AS200" i="4"/>
  <c r="AT200" i="4" s="1"/>
  <c r="AU200" i="4" s="1"/>
  <c r="AV200" i="4" s="1"/>
  <c r="AS198" i="4"/>
  <c r="AT198" i="4" s="1"/>
  <c r="AU198" i="4" s="1"/>
  <c r="AV198" i="4" s="1"/>
  <c r="AS195" i="4"/>
  <c r="AT195" i="4" s="1"/>
  <c r="AU195" i="4" s="1"/>
  <c r="AV195" i="4" s="1"/>
  <c r="AS192" i="4"/>
  <c r="AT192" i="4" s="1"/>
  <c r="AU192" i="4" s="1"/>
  <c r="AV192" i="4" s="1"/>
  <c r="AS189" i="4"/>
  <c r="AT189" i="4" s="1"/>
  <c r="AU189" i="4" s="1"/>
  <c r="AV189" i="4" s="1"/>
  <c r="AS187" i="4"/>
  <c r="AT187" i="4" s="1"/>
  <c r="AU187" i="4" s="1"/>
  <c r="AV187" i="4" s="1"/>
  <c r="AS181" i="4"/>
  <c r="AT181" i="4" s="1"/>
  <c r="AU181" i="4" s="1"/>
  <c r="AV181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4" i="4"/>
  <c r="AT154" i="4" s="1"/>
  <c r="AU154" i="4" s="1"/>
  <c r="AV154" i="4" s="1"/>
  <c r="AS150" i="4"/>
  <c r="AT150" i="4" s="1"/>
  <c r="AU150" i="4" s="1"/>
  <c r="AV150" i="4" s="1"/>
  <c r="AS146" i="4"/>
  <c r="AT146" i="4" s="1"/>
  <c r="AU146" i="4" s="1"/>
  <c r="AV146" i="4" s="1"/>
  <c r="AS138" i="4"/>
  <c r="AT138" i="4" s="1"/>
  <c r="AU138" i="4" s="1"/>
  <c r="AV138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122" i="4"/>
  <c r="AT122" i="4" s="1"/>
  <c r="AU122" i="4" s="1"/>
  <c r="AV122" i="4" s="1"/>
  <c r="AS116" i="4"/>
  <c r="AT116" i="4" s="1"/>
  <c r="AU116" i="4" s="1"/>
  <c r="AV116" i="4" s="1"/>
  <c r="AS99" i="4"/>
  <c r="AT99" i="4" s="1"/>
  <c r="AU99" i="4" s="1"/>
  <c r="AV99" i="4" s="1"/>
  <c r="AS95" i="4"/>
  <c r="AT95" i="4" s="1"/>
  <c r="AU95" i="4" s="1"/>
  <c r="AV95" i="4" s="1"/>
  <c r="AS85" i="4"/>
  <c r="AT85" i="4" s="1"/>
  <c r="AU85" i="4" s="1"/>
  <c r="AV85" i="4" s="1"/>
  <c r="AS81" i="4"/>
  <c r="AT81" i="4" s="1"/>
  <c r="AU81" i="4" s="1"/>
  <c r="AV81" i="4" s="1"/>
  <c r="AS78" i="4"/>
  <c r="AT78" i="4" s="1"/>
  <c r="AU78" i="4" s="1"/>
  <c r="AV78" i="4" s="1"/>
  <c r="AS65" i="4"/>
  <c r="AT65" i="4" s="1"/>
  <c r="AU65" i="4" s="1"/>
  <c r="AV65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3" i="4"/>
  <c r="AT53" i="4" s="1"/>
  <c r="AU53" i="4" s="1"/>
  <c r="AV53" i="4" s="1"/>
  <c r="AS49" i="4"/>
  <c r="AT49" i="4" s="1"/>
  <c r="AU49" i="4" s="1"/>
  <c r="AV49" i="4" s="1"/>
  <c r="AS46" i="4"/>
  <c r="AT46" i="4" s="1"/>
  <c r="AU46" i="4" s="1"/>
  <c r="AV46" i="4" s="1"/>
  <c r="AS31" i="4"/>
  <c r="AT31" i="4" s="1"/>
  <c r="AU31" i="4" s="1"/>
  <c r="AV31" i="4" s="1"/>
  <c r="AS28" i="4"/>
  <c r="AT28" i="4" s="1"/>
  <c r="AU28" i="4" s="1"/>
  <c r="AV28" i="4" s="1"/>
  <c r="AS25" i="4"/>
  <c r="AT25" i="4" s="1"/>
  <c r="AU25" i="4" s="1"/>
  <c r="AV25" i="4" s="1"/>
  <c r="AS20" i="4"/>
  <c r="AT20" i="4" s="1"/>
  <c r="AU20" i="4" s="1"/>
  <c r="AV20" i="4" s="1"/>
  <c r="AS15" i="4"/>
  <c r="AT15" i="4" s="1"/>
  <c r="AU15" i="4" s="1"/>
  <c r="AV15" i="4" s="1"/>
  <c r="AS13" i="4"/>
  <c r="AS9" i="4"/>
  <c r="AT9" i="4" s="1"/>
  <c r="AU9" i="4" s="1"/>
  <c r="AV9" i="4" s="1"/>
  <c r="AS373" i="4"/>
  <c r="AT373" i="4" s="1"/>
  <c r="AU373" i="4" s="1"/>
  <c r="AV373" i="4" s="1"/>
  <c r="AS352" i="4"/>
  <c r="AT352" i="4" s="1"/>
  <c r="AU352" i="4" s="1"/>
  <c r="AV352" i="4" s="1"/>
  <c r="AS330" i="4"/>
  <c r="AT330" i="4" s="1"/>
  <c r="AU330" i="4" s="1"/>
  <c r="AV330" i="4" s="1"/>
  <c r="AS304" i="4"/>
  <c r="AT304" i="4" s="1"/>
  <c r="AU304" i="4" s="1"/>
  <c r="AV304" i="4" s="1"/>
  <c r="AS290" i="4"/>
  <c r="AT290" i="4" s="1"/>
  <c r="AU290" i="4" s="1"/>
  <c r="AV290" i="4" s="1"/>
  <c r="AS276" i="4"/>
  <c r="AT276" i="4" s="1"/>
  <c r="AU276" i="4" s="1"/>
  <c r="AV276" i="4" s="1"/>
  <c r="AS260" i="4"/>
  <c r="AT260" i="4" s="1"/>
  <c r="AU260" i="4" s="1"/>
  <c r="AV260" i="4" s="1"/>
  <c r="AS170" i="4"/>
  <c r="AT170" i="4" s="1"/>
  <c r="AU170" i="4" s="1"/>
  <c r="AV170" i="4" s="1"/>
  <c r="AS137" i="4"/>
  <c r="AT137" i="4" s="1"/>
  <c r="AU137" i="4" s="1"/>
  <c r="AV137" i="4" s="1"/>
  <c r="AS391" i="4"/>
  <c r="AT391" i="4" s="1"/>
  <c r="AU391" i="4" s="1"/>
  <c r="AV391" i="4" s="1"/>
  <c r="AS388" i="4"/>
  <c r="AT388" i="4" s="1"/>
  <c r="AU388" i="4" s="1"/>
  <c r="AV388" i="4" s="1"/>
  <c r="AW385" i="4"/>
  <c r="AX385" i="4" s="1"/>
  <c r="AS381" i="4"/>
  <c r="AT381" i="4" s="1"/>
  <c r="AU381" i="4" s="1"/>
  <c r="AV381" i="4" s="1"/>
  <c r="AS371" i="4"/>
  <c r="AT371" i="4" s="1"/>
  <c r="AU371" i="4" s="1"/>
  <c r="AV371" i="4" s="1"/>
  <c r="AS366" i="4"/>
  <c r="AT366" i="4" s="1"/>
  <c r="AU366" i="4" s="1"/>
  <c r="AV366" i="4" s="1"/>
  <c r="AS353" i="4"/>
  <c r="AT353" i="4" s="1"/>
  <c r="AU353" i="4" s="1"/>
  <c r="AV353" i="4" s="1"/>
  <c r="AW353" i="4" s="1"/>
  <c r="AX353" i="4" s="1"/>
  <c r="AS347" i="4"/>
  <c r="AT347" i="4" s="1"/>
  <c r="AU347" i="4" s="1"/>
  <c r="AV347" i="4" s="1"/>
  <c r="AS343" i="4"/>
  <c r="AT343" i="4" s="1"/>
  <c r="AU343" i="4" s="1"/>
  <c r="AV343" i="4" s="1"/>
  <c r="AW342" i="4"/>
  <c r="AX342" i="4" s="1"/>
  <c r="AS339" i="4"/>
  <c r="AT339" i="4" s="1"/>
  <c r="AU339" i="4" s="1"/>
  <c r="AV339" i="4" s="1"/>
  <c r="AW335" i="4"/>
  <c r="AX335" i="4" s="1"/>
  <c r="AS331" i="4"/>
  <c r="AT331" i="4" s="1"/>
  <c r="AU331" i="4" s="1"/>
  <c r="AV331" i="4" s="1"/>
  <c r="AS325" i="4"/>
  <c r="AT325" i="4" s="1"/>
  <c r="AU325" i="4" s="1"/>
  <c r="AV325" i="4" s="1"/>
  <c r="AS320" i="4"/>
  <c r="AT320" i="4" s="1"/>
  <c r="AU320" i="4" s="1"/>
  <c r="AV320" i="4" s="1"/>
  <c r="AS316" i="4"/>
  <c r="AT316" i="4" s="1"/>
  <c r="AU316" i="4" s="1"/>
  <c r="AV316" i="4" s="1"/>
  <c r="AS308" i="4"/>
  <c r="AT308" i="4" s="1"/>
  <c r="AU308" i="4" s="1"/>
  <c r="AV308" i="4" s="1"/>
  <c r="AS303" i="4"/>
  <c r="AT303" i="4" s="1"/>
  <c r="AU303" i="4" s="1"/>
  <c r="AV303" i="4" s="1"/>
  <c r="AS282" i="4"/>
  <c r="AT282" i="4" s="1"/>
  <c r="AU282" i="4" s="1"/>
  <c r="AV282" i="4" s="1"/>
  <c r="AS270" i="4"/>
  <c r="AT270" i="4" s="1"/>
  <c r="AU270" i="4" s="1"/>
  <c r="AV270" i="4" s="1"/>
  <c r="AS263" i="4"/>
  <c r="AT263" i="4" s="1"/>
  <c r="AU263" i="4" s="1"/>
  <c r="AV263" i="4" s="1"/>
  <c r="AS249" i="4"/>
  <c r="AT249" i="4" s="1"/>
  <c r="AU249" i="4" s="1"/>
  <c r="AV249" i="4" s="1"/>
  <c r="AS247" i="4"/>
  <c r="AT247" i="4" s="1"/>
  <c r="AU247" i="4" s="1"/>
  <c r="AV247" i="4" s="1"/>
  <c r="AS245" i="4"/>
  <c r="AT245" i="4" s="1"/>
  <c r="AU245" i="4" s="1"/>
  <c r="AV245" i="4" s="1"/>
  <c r="AS242" i="4"/>
  <c r="AT242" i="4" s="1"/>
  <c r="AU242" i="4" s="1"/>
  <c r="AV242" i="4" s="1"/>
  <c r="AS238" i="4"/>
  <c r="AT238" i="4" s="1"/>
  <c r="AU238" i="4" s="1"/>
  <c r="AV238" i="4" s="1"/>
  <c r="AW231" i="4"/>
  <c r="AX231" i="4" s="1"/>
  <c r="AS223" i="4"/>
  <c r="AT223" i="4" s="1"/>
  <c r="AU223" i="4" s="1"/>
  <c r="AV223" i="4" s="1"/>
  <c r="AS218" i="4"/>
  <c r="AT218" i="4" s="1"/>
  <c r="AU218" i="4" s="1"/>
  <c r="AV218" i="4" s="1"/>
  <c r="AS213" i="4"/>
  <c r="AT213" i="4" s="1"/>
  <c r="AU213" i="4" s="1"/>
  <c r="AV213" i="4" s="1"/>
  <c r="AS194" i="4"/>
  <c r="AT194" i="4" s="1"/>
  <c r="AU194" i="4" s="1"/>
  <c r="AV194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9" i="4"/>
  <c r="AT169" i="4" s="1"/>
  <c r="AU169" i="4" s="1"/>
  <c r="AV169" i="4" s="1"/>
  <c r="AS164" i="4"/>
  <c r="AT164" i="4" s="1"/>
  <c r="AU164" i="4" s="1"/>
  <c r="AV164" i="4" s="1"/>
  <c r="AS160" i="4"/>
  <c r="AT160" i="4" s="1"/>
  <c r="AU160" i="4" s="1"/>
  <c r="AV160" i="4" s="1"/>
  <c r="AS153" i="4"/>
  <c r="AT153" i="4" s="1"/>
  <c r="AU153" i="4" s="1"/>
  <c r="AV153" i="4" s="1"/>
  <c r="AS143" i="4"/>
  <c r="AT143" i="4" s="1"/>
  <c r="AU143" i="4" s="1"/>
  <c r="AV143" i="4" s="1"/>
  <c r="AS135" i="4"/>
  <c r="AT135" i="4" s="1"/>
  <c r="AU135" i="4" s="1"/>
  <c r="AV135" i="4" s="1"/>
  <c r="AS126" i="4"/>
  <c r="AT126" i="4" s="1"/>
  <c r="AU126" i="4" s="1"/>
  <c r="AV126" i="4" s="1"/>
  <c r="AS121" i="4"/>
  <c r="AT121" i="4" s="1"/>
  <c r="AU121" i="4" s="1"/>
  <c r="AV121" i="4" s="1"/>
  <c r="AS119" i="4"/>
  <c r="AT119" i="4" s="1"/>
  <c r="AU119" i="4" s="1"/>
  <c r="AV119" i="4" s="1"/>
  <c r="AW115" i="4"/>
  <c r="AX115" i="4" s="1"/>
  <c r="AS112" i="4"/>
  <c r="AT112" i="4" s="1"/>
  <c r="AU112" i="4" s="1"/>
  <c r="AV112" i="4" s="1"/>
  <c r="AS105" i="4"/>
  <c r="AT105" i="4" s="1"/>
  <c r="AU105" i="4" s="1"/>
  <c r="AV105" i="4" s="1"/>
  <c r="AS96" i="4"/>
  <c r="AT96" i="4" s="1"/>
  <c r="AU96" i="4" s="1"/>
  <c r="AV96" i="4" s="1"/>
  <c r="AS93" i="4"/>
  <c r="AT93" i="4" s="1"/>
  <c r="AU93" i="4" s="1"/>
  <c r="AV93" i="4" s="1"/>
  <c r="AS90" i="4"/>
  <c r="AT90" i="4" s="1"/>
  <c r="AU90" i="4" s="1"/>
  <c r="AV90" i="4" s="1"/>
  <c r="AW87" i="4"/>
  <c r="AX87" i="4" s="1"/>
  <c r="AS84" i="4"/>
  <c r="AT84" i="4" s="1"/>
  <c r="AU84" i="4" s="1"/>
  <c r="AV84" i="4" s="1"/>
  <c r="AS80" i="4"/>
  <c r="AT80" i="4" s="1"/>
  <c r="AU80" i="4" s="1"/>
  <c r="AV80" i="4" s="1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60" i="4"/>
  <c r="AT60" i="4" s="1"/>
  <c r="AU60" i="4" s="1"/>
  <c r="AV60" i="4" s="1"/>
  <c r="AS56" i="4"/>
  <c r="AT56" i="4" s="1"/>
  <c r="AU56" i="4" s="1"/>
  <c r="AV56" i="4" s="1"/>
  <c r="AS52" i="4"/>
  <c r="AT52" i="4" s="1"/>
  <c r="AU52" i="4" s="1"/>
  <c r="AV52" i="4" s="1"/>
  <c r="AS48" i="4"/>
  <c r="AT48" i="4" s="1"/>
  <c r="AU48" i="4" s="1"/>
  <c r="AV48" i="4" s="1"/>
  <c r="AS45" i="4"/>
  <c r="AT45" i="4" s="1"/>
  <c r="AU45" i="4" s="1"/>
  <c r="AV45" i="4" s="1"/>
  <c r="AS36" i="4"/>
  <c r="AT36" i="4" s="1"/>
  <c r="AU36" i="4" s="1"/>
  <c r="AV36" i="4" s="1"/>
  <c r="AS33" i="4"/>
  <c r="AT33" i="4" s="1"/>
  <c r="AU33" i="4" s="1"/>
  <c r="AV33" i="4" s="1"/>
  <c r="AW27" i="4"/>
  <c r="AX27" i="4" s="1"/>
  <c r="AS24" i="4"/>
  <c r="AT24" i="4" s="1"/>
  <c r="AU24" i="4" s="1"/>
  <c r="AV24" i="4" s="1"/>
  <c r="AS18" i="4"/>
  <c r="AT18" i="4" s="1"/>
  <c r="AU18" i="4" s="1"/>
  <c r="AV18" i="4" s="1"/>
  <c r="AS12" i="4"/>
  <c r="AT12" i="4" s="1"/>
  <c r="AU12" i="4" s="1"/>
  <c r="AV12" i="4" s="1"/>
  <c r="AS362" i="4"/>
  <c r="AT362" i="4" s="1"/>
  <c r="AU362" i="4" s="1"/>
  <c r="AV362" i="4" s="1"/>
  <c r="AS356" i="4"/>
  <c r="AT356" i="4" s="1"/>
  <c r="AU356" i="4" s="1"/>
  <c r="AV356" i="4" s="1"/>
  <c r="AS327" i="4"/>
  <c r="AT327" i="4" s="1"/>
  <c r="AU327" i="4" s="1"/>
  <c r="AV327" i="4" s="1"/>
  <c r="AS299" i="4"/>
  <c r="AT299" i="4" s="1"/>
  <c r="AU299" i="4" s="1"/>
  <c r="AV299" i="4" s="1"/>
  <c r="AS286" i="4"/>
  <c r="AT286" i="4" s="1"/>
  <c r="AU286" i="4" s="1"/>
  <c r="AV286" i="4" s="1"/>
  <c r="AS237" i="4"/>
  <c r="AT237" i="4" s="1"/>
  <c r="AU237" i="4" s="1"/>
  <c r="AV237" i="4" s="1"/>
  <c r="AS77" i="4"/>
  <c r="AT77" i="4" s="1"/>
  <c r="AU77" i="4" s="1"/>
  <c r="AV77" i="4" s="1"/>
  <c r="AS202" i="4"/>
  <c r="AT202" i="4" s="1"/>
  <c r="AU202" i="4" s="1"/>
  <c r="AV202" i="4" s="1"/>
  <c r="AS17" i="4"/>
  <c r="AT17" i="4" s="1"/>
  <c r="AU17" i="4" s="1"/>
  <c r="AV17" i="4" s="1"/>
  <c r="AW301" i="4"/>
  <c r="AX301" i="4" s="1"/>
  <c r="AW601" i="4"/>
  <c r="AX601" i="4" s="1"/>
  <c r="AW75" i="4"/>
  <c r="AX75" i="4" s="1"/>
  <c r="AA327" i="4"/>
  <c r="M327" i="4"/>
  <c r="J327" i="4" s="1"/>
  <c r="AP327" i="4" s="1"/>
  <c r="R327" i="4"/>
  <c r="AT13" i="4" l="1"/>
  <c r="AS727" i="4"/>
  <c r="AT50" i="4"/>
  <c r="AS730" i="4"/>
  <c r="AT14" i="4"/>
  <c r="AS729" i="4"/>
  <c r="AS722" i="4"/>
  <c r="AS728" i="4"/>
  <c r="AS726" i="4"/>
  <c r="AT23" i="4"/>
  <c r="AS732" i="4"/>
  <c r="AT429" i="4"/>
  <c r="AS724" i="4"/>
  <c r="AS718" i="4"/>
  <c r="AS723" i="4"/>
  <c r="AS731" i="4"/>
  <c r="AS725" i="4"/>
  <c r="AT731" i="4"/>
  <c r="AT425" i="4"/>
  <c r="AT728" i="4" s="1"/>
  <c r="AT598" i="4"/>
  <c r="Z327" i="4"/>
  <c r="AO327" i="4"/>
  <c r="AW345" i="4"/>
  <c r="AX345" i="4" s="1"/>
  <c r="AW635" i="4"/>
  <c r="AX635" i="4" s="1"/>
  <c r="AW337" i="4"/>
  <c r="AX337" i="4" s="1"/>
  <c r="AW370" i="4"/>
  <c r="AX370" i="4" s="1"/>
  <c r="AW140" i="4"/>
  <c r="AX140" i="4" s="1"/>
  <c r="AW105" i="4"/>
  <c r="AX105" i="4" s="1"/>
  <c r="AW112" i="4"/>
  <c r="AX112" i="4" s="1"/>
  <c r="AW347" i="4"/>
  <c r="AX347" i="4" s="1"/>
  <c r="AW222" i="4"/>
  <c r="AX222" i="4" s="1"/>
  <c r="AW371" i="4"/>
  <c r="AX371" i="4" s="1"/>
  <c r="AW381" i="4"/>
  <c r="AX381" i="4" s="1"/>
  <c r="AW311" i="4"/>
  <c r="AX311" i="4" s="1"/>
  <c r="AW689" i="4"/>
  <c r="AX689" i="4" s="1"/>
  <c r="AW354" i="4"/>
  <c r="AX354" i="4" s="1"/>
  <c r="AW73" i="4"/>
  <c r="AX73" i="4" s="1"/>
  <c r="AW86" i="4"/>
  <c r="AX86" i="4" s="1"/>
  <c r="AW88" i="4"/>
  <c r="AX88" i="4" s="1"/>
  <c r="AW102" i="4"/>
  <c r="AX102" i="4" s="1"/>
  <c r="AW132" i="4"/>
  <c r="AX132" i="4" s="1"/>
  <c r="AW139" i="4"/>
  <c r="AX139" i="4" s="1"/>
  <c r="AW329" i="4"/>
  <c r="AX329" i="4" s="1"/>
  <c r="AW145" i="4"/>
  <c r="AX145" i="4" s="1"/>
  <c r="AW214" i="4"/>
  <c r="AX214" i="4" s="1"/>
  <c r="AW236" i="4"/>
  <c r="AX236" i="4" s="1"/>
  <c r="AW251" i="4"/>
  <c r="AX251" i="4" s="1"/>
  <c r="AW259" i="4"/>
  <c r="AX259" i="4" s="1"/>
  <c r="AW268" i="4"/>
  <c r="AX268" i="4" s="1"/>
  <c r="AW289" i="4"/>
  <c r="AX289" i="4" s="1"/>
  <c r="AW294" i="4"/>
  <c r="AX294" i="4" s="1"/>
  <c r="AW302" i="4"/>
  <c r="AX302" i="4" s="1"/>
  <c r="AW312" i="4"/>
  <c r="AX312" i="4" s="1"/>
  <c r="AW317" i="4"/>
  <c r="AX317" i="4" s="1"/>
  <c r="AW324" i="4"/>
  <c r="AX324" i="4" s="1"/>
  <c r="AW548" i="4"/>
  <c r="AX548" i="4" s="1"/>
  <c r="AW596" i="4"/>
  <c r="AX596" i="4" s="1"/>
  <c r="AW351" i="4"/>
  <c r="AX351" i="4" s="1"/>
  <c r="AW357" i="4"/>
  <c r="AX357" i="4" s="1"/>
  <c r="AW82" i="4"/>
  <c r="AX82" i="4" s="1"/>
  <c r="AW91" i="4"/>
  <c r="AX91" i="4" s="1"/>
  <c r="AW100" i="4"/>
  <c r="AX100" i="4" s="1"/>
  <c r="AW113" i="4"/>
  <c r="AX113" i="4" s="1"/>
  <c r="AW128" i="4"/>
  <c r="AX128" i="4" s="1"/>
  <c r="AW141" i="4"/>
  <c r="AX141" i="4" s="1"/>
  <c r="AW156" i="4"/>
  <c r="AX156" i="4" s="1"/>
  <c r="AW244" i="4"/>
  <c r="AX244" i="4" s="1"/>
  <c r="AW248" i="4"/>
  <c r="AX248" i="4" s="1"/>
  <c r="AW256" i="4"/>
  <c r="AX256" i="4" s="1"/>
  <c r="AW262" i="4"/>
  <c r="AX262" i="4" s="1"/>
  <c r="AW273" i="4"/>
  <c r="AX273" i="4" s="1"/>
  <c r="AW285" i="4"/>
  <c r="AX285" i="4" s="1"/>
  <c r="AW297" i="4"/>
  <c r="AX297" i="4" s="1"/>
  <c r="AW306" i="4"/>
  <c r="AX306" i="4" s="1"/>
  <c r="AW315" i="4"/>
  <c r="AX315" i="4" s="1"/>
  <c r="AW380" i="4"/>
  <c r="AX380" i="4" s="1"/>
  <c r="AW703" i="4"/>
  <c r="AX703" i="4" s="1"/>
  <c r="AW574" i="4"/>
  <c r="AX574" i="4" s="1"/>
  <c r="AW24" i="4"/>
  <c r="AX24" i="4" s="1"/>
  <c r="AW84" i="4"/>
  <c r="AX84" i="4" s="1"/>
  <c r="AW242" i="4"/>
  <c r="AX242" i="4" s="1"/>
  <c r="AW247" i="4"/>
  <c r="AX247" i="4" s="1"/>
  <c r="AW270" i="4"/>
  <c r="AX270" i="4" s="1"/>
  <c r="AW282" i="4"/>
  <c r="AX282" i="4" s="1"/>
  <c r="AW303" i="4"/>
  <c r="AX303" i="4" s="1"/>
  <c r="AW325" i="4"/>
  <c r="AX325" i="4" s="1"/>
  <c r="AW339" i="4"/>
  <c r="AX339" i="4" s="1"/>
  <c r="AW46" i="4"/>
  <c r="AX46" i="4" s="1"/>
  <c r="AW49" i="4"/>
  <c r="AX49" i="4" s="1"/>
  <c r="AW54" i="4"/>
  <c r="AX54" i="4" s="1"/>
  <c r="AW61" i="4"/>
  <c r="AX61" i="4" s="1"/>
  <c r="AW81" i="4"/>
  <c r="AX81" i="4" s="1"/>
  <c r="AW99" i="4"/>
  <c r="AX99" i="4" s="1"/>
  <c r="AW127" i="4"/>
  <c r="AX127" i="4" s="1"/>
  <c r="AW136" i="4"/>
  <c r="AX136" i="4" s="1"/>
  <c r="AW146" i="4"/>
  <c r="AX146" i="4" s="1"/>
  <c r="AW157" i="4"/>
  <c r="AX157" i="4" s="1"/>
  <c r="AW165" i="4"/>
  <c r="AX165" i="4" s="1"/>
  <c r="AW181" i="4"/>
  <c r="AX181" i="4" s="1"/>
  <c r="AW189" i="4"/>
  <c r="AX189" i="4" s="1"/>
  <c r="AW195" i="4"/>
  <c r="AX195" i="4" s="1"/>
  <c r="AW200" i="4"/>
  <c r="AX200" i="4" s="1"/>
  <c r="AW205" i="4"/>
  <c r="AX205" i="4" s="1"/>
  <c r="AW221" i="4"/>
  <c r="AX221" i="4" s="1"/>
  <c r="AW227" i="4"/>
  <c r="AX227" i="4" s="1"/>
  <c r="AW286" i="4"/>
  <c r="AX286" i="4" s="1"/>
  <c r="AW8" i="4"/>
  <c r="AX8" i="4" s="1"/>
  <c r="AW144" i="4"/>
  <c r="AX144" i="4" s="1"/>
  <c r="AW170" i="4"/>
  <c r="AX170" i="4" s="1"/>
  <c r="AW173" i="4"/>
  <c r="AX173" i="4" s="1"/>
  <c r="AW177" i="4"/>
  <c r="AX177" i="4" s="1"/>
  <c r="AW217" i="4"/>
  <c r="AX217" i="4" s="1"/>
  <c r="AW224" i="4"/>
  <c r="AX224" i="4" s="1"/>
  <c r="AW509" i="4"/>
  <c r="AX509" i="4" s="1"/>
  <c r="AW246" i="4"/>
  <c r="AX246" i="4" s="1"/>
  <c r="AW257" i="4"/>
  <c r="AX257" i="4" s="1"/>
  <c r="AW275" i="4"/>
  <c r="AX275" i="4" s="1"/>
  <c r="AW288" i="4"/>
  <c r="AX288" i="4" s="1"/>
  <c r="AW7" i="4"/>
  <c r="AX7" i="4" s="1"/>
  <c r="AW26" i="4"/>
  <c r="AX26" i="4" s="1"/>
  <c r="AW32" i="4"/>
  <c r="AX32" i="4" s="1"/>
  <c r="AW39" i="4"/>
  <c r="AX39" i="4" s="1"/>
  <c r="AW379" i="4"/>
  <c r="AX379" i="4" s="1"/>
  <c r="AW568" i="4"/>
  <c r="AX568" i="4" s="1"/>
  <c r="AW559" i="4"/>
  <c r="AX559" i="4" s="1"/>
  <c r="AW617" i="4"/>
  <c r="AX617" i="4" s="1"/>
  <c r="AW643" i="4"/>
  <c r="AX643" i="4" s="1"/>
  <c r="AW708" i="4"/>
  <c r="AX708" i="4" s="1"/>
  <c r="AW12" i="4"/>
  <c r="AX12" i="4" s="1"/>
  <c r="AW18" i="4"/>
  <c r="AX18" i="4" s="1"/>
  <c r="AW80" i="4"/>
  <c r="AX80" i="4" s="1"/>
  <c r="AW238" i="4"/>
  <c r="AX238" i="4" s="1"/>
  <c r="AW245" i="4"/>
  <c r="AX245" i="4" s="1"/>
  <c r="AW249" i="4"/>
  <c r="AX249" i="4" s="1"/>
  <c r="AW263" i="4"/>
  <c r="AX263" i="4" s="1"/>
  <c r="AW308" i="4"/>
  <c r="AX308" i="4" s="1"/>
  <c r="AW316" i="4"/>
  <c r="AX316" i="4" s="1"/>
  <c r="AW320" i="4"/>
  <c r="AX320" i="4" s="1"/>
  <c r="AW53" i="4"/>
  <c r="AX53" i="4" s="1"/>
  <c r="AW57" i="4"/>
  <c r="AX57" i="4" s="1"/>
  <c r="AW65" i="4"/>
  <c r="AX65" i="4" s="1"/>
  <c r="AW78" i="4"/>
  <c r="AX78" i="4" s="1"/>
  <c r="AW85" i="4"/>
  <c r="AX85" i="4" s="1"/>
  <c r="AW95" i="4"/>
  <c r="AX95" i="4" s="1"/>
  <c r="AW116" i="4"/>
  <c r="AX116" i="4" s="1"/>
  <c r="AW122" i="4"/>
  <c r="AX122" i="4" s="1"/>
  <c r="AW130" i="4"/>
  <c r="AX130" i="4" s="1"/>
  <c r="AW138" i="4"/>
  <c r="AX138" i="4" s="1"/>
  <c r="AW150" i="4"/>
  <c r="AX150" i="4" s="1"/>
  <c r="AW154" i="4"/>
  <c r="AX154" i="4" s="1"/>
  <c r="AW161" i="4"/>
  <c r="AX161" i="4" s="1"/>
  <c r="AW187" i="4"/>
  <c r="AX187" i="4" s="1"/>
  <c r="AW192" i="4"/>
  <c r="AX192" i="4" s="1"/>
  <c r="AW198" i="4"/>
  <c r="AX198" i="4" s="1"/>
  <c r="AW210" i="4"/>
  <c r="AX210" i="4" s="1"/>
  <c r="AW373" i="4"/>
  <c r="AX373" i="4" s="1"/>
  <c r="AW183" i="4"/>
  <c r="AX183" i="4" s="1"/>
  <c r="AW196" i="4"/>
  <c r="AX196" i="4" s="1"/>
  <c r="AW243" i="4"/>
  <c r="AX243" i="4" s="1"/>
  <c r="AW261" i="4"/>
  <c r="AX261" i="4" s="1"/>
  <c r="AW272" i="4"/>
  <c r="AX272" i="4" s="1"/>
  <c r="AW277" i="4"/>
  <c r="AX277" i="4" s="1"/>
  <c r="AW292" i="4"/>
  <c r="AX292" i="4" s="1"/>
  <c r="AW305" i="4"/>
  <c r="AX305" i="4" s="1"/>
  <c r="AW314" i="4"/>
  <c r="AX314" i="4" s="1"/>
  <c r="AW319" i="4"/>
  <c r="AX319" i="4" s="1"/>
  <c r="AW333" i="4"/>
  <c r="AX333" i="4" s="1"/>
  <c r="AW362" i="4"/>
  <c r="AX362" i="4" s="1"/>
  <c r="AW226" i="4"/>
  <c r="AX226" i="4" s="1"/>
  <c r="AW35" i="4"/>
  <c r="AX35" i="4" s="1"/>
  <c r="AW149" i="4"/>
  <c r="AX149" i="4" s="1"/>
  <c r="AW341" i="4"/>
  <c r="AX341" i="4" s="1"/>
  <c r="AW374" i="4"/>
  <c r="AX374" i="4" s="1"/>
  <c r="AW426" i="4"/>
  <c r="AX426" i="4" s="1"/>
  <c r="AW554" i="4"/>
  <c r="AX554" i="4" s="1"/>
  <c r="AW677" i="4"/>
  <c r="AX677" i="4" s="1"/>
  <c r="AW299" i="4"/>
  <c r="AX299" i="4" s="1"/>
  <c r="AW33" i="4"/>
  <c r="AX33" i="4" s="1"/>
  <c r="AW52" i="4"/>
  <c r="AX52" i="4" s="1"/>
  <c r="AW56" i="4"/>
  <c r="AX56" i="4" s="1"/>
  <c r="AW64" i="4"/>
  <c r="AX64" i="4" s="1"/>
  <c r="AW72" i="4"/>
  <c r="AX72" i="4" s="1"/>
  <c r="AW90" i="4"/>
  <c r="AX90" i="4" s="1"/>
  <c r="AW96" i="4"/>
  <c r="AX96" i="4" s="1"/>
  <c r="AW121" i="4"/>
  <c r="AX121" i="4" s="1"/>
  <c r="AW143" i="4"/>
  <c r="AX143" i="4" s="1"/>
  <c r="AW153" i="4"/>
  <c r="AX153" i="4" s="1"/>
  <c r="AW160" i="4"/>
  <c r="AX160" i="4" s="1"/>
  <c r="AW169" i="4"/>
  <c r="AX169" i="4" s="1"/>
  <c r="AW171" i="4"/>
  <c r="AX171" i="4" s="1"/>
  <c r="AW176" i="4"/>
  <c r="AX176" i="4" s="1"/>
  <c r="AW184" i="4"/>
  <c r="AX184" i="4" s="1"/>
  <c r="AW191" i="4"/>
  <c r="AX191" i="4" s="1"/>
  <c r="AW223" i="4"/>
  <c r="AX223" i="4" s="1"/>
  <c r="AW331" i="4"/>
  <c r="AX331" i="4" s="1"/>
  <c r="AW366" i="4"/>
  <c r="AX366" i="4" s="1"/>
  <c r="AW391" i="4"/>
  <c r="AX391" i="4" s="1"/>
  <c r="AW20" i="4"/>
  <c r="AX20" i="4" s="1"/>
  <c r="AW28" i="4"/>
  <c r="AX28" i="4" s="1"/>
  <c r="AW237" i="4"/>
  <c r="AX237" i="4" s="1"/>
  <c r="AW260" i="4"/>
  <c r="AX260" i="4" s="1"/>
  <c r="AW276" i="4"/>
  <c r="AX276" i="4" s="1"/>
  <c r="AW290" i="4"/>
  <c r="AX290" i="4" s="1"/>
  <c r="AW304" i="4"/>
  <c r="AX304" i="4" s="1"/>
  <c r="AW328" i="4"/>
  <c r="AX328" i="4" s="1"/>
  <c r="AW336" i="4"/>
  <c r="AX336" i="4" s="1"/>
  <c r="AW22" i="4"/>
  <c r="AX22" i="4" s="1"/>
  <c r="AW34" i="4"/>
  <c r="AX34" i="4" s="1"/>
  <c r="AW43" i="4"/>
  <c r="AX43" i="4" s="1"/>
  <c r="AW58" i="4"/>
  <c r="AX58" i="4" s="1"/>
  <c r="AW148" i="4"/>
  <c r="AX148" i="4" s="1"/>
  <c r="AW166" i="4"/>
  <c r="AX166" i="4" s="1"/>
  <c r="AW203" i="4"/>
  <c r="AX203" i="4" s="1"/>
  <c r="AW211" i="4"/>
  <c r="AX211" i="4" s="1"/>
  <c r="AW355" i="4"/>
  <c r="AX355" i="4" s="1"/>
  <c r="AW386" i="4"/>
  <c r="AX386" i="4" s="1"/>
  <c r="AW11" i="4"/>
  <c r="AX11" i="4" s="1"/>
  <c r="AW202" i="4"/>
  <c r="AX202" i="4" s="1"/>
  <c r="AW59" i="4"/>
  <c r="AX59" i="4" s="1"/>
  <c r="AW66" i="4"/>
  <c r="AX66" i="4" s="1"/>
  <c r="AW623" i="4"/>
  <c r="AX623" i="4" s="1"/>
  <c r="AW89" i="4"/>
  <c r="AX89" i="4" s="1"/>
  <c r="AW103" i="4"/>
  <c r="AX103" i="4" s="1"/>
  <c r="AW111" i="4"/>
  <c r="AX111" i="4" s="1"/>
  <c r="AW117" i="4"/>
  <c r="AX117" i="4" s="1"/>
  <c r="AW124" i="4"/>
  <c r="AX124" i="4" s="1"/>
  <c r="AW134" i="4"/>
  <c r="AX134" i="4" s="1"/>
  <c r="AW167" i="4"/>
  <c r="AX167" i="4" s="1"/>
  <c r="AW175" i="4"/>
  <c r="AX175" i="4" s="1"/>
  <c r="AW190" i="4"/>
  <c r="AX190" i="4" s="1"/>
  <c r="AW201" i="4"/>
  <c r="AX201" i="4" s="1"/>
  <c r="AW330" i="4"/>
  <c r="AX330" i="4" s="1"/>
  <c r="AW365" i="4"/>
  <c r="AX365" i="4" s="1"/>
  <c r="AW412" i="4"/>
  <c r="AX412" i="4" s="1"/>
  <c r="AW418" i="4"/>
  <c r="AX418" i="4" s="1"/>
  <c r="AW440" i="4"/>
  <c r="AX440" i="4" s="1"/>
  <c r="AW450" i="4"/>
  <c r="AX450" i="4" s="1"/>
  <c r="AW458" i="4"/>
  <c r="AX458" i="4" s="1"/>
  <c r="AW462" i="4"/>
  <c r="AX462" i="4" s="1"/>
  <c r="AW486" i="4"/>
  <c r="AX486" i="4" s="1"/>
  <c r="AW493" i="4"/>
  <c r="AX493" i="4" s="1"/>
  <c r="AW499" i="4"/>
  <c r="AX499" i="4" s="1"/>
  <c r="AW507" i="4"/>
  <c r="AX507" i="4" s="1"/>
  <c r="AW514" i="4"/>
  <c r="AX514" i="4" s="1"/>
  <c r="AW520" i="4"/>
  <c r="AX520" i="4" s="1"/>
  <c r="AW527" i="4"/>
  <c r="AX527" i="4" s="1"/>
  <c r="AW544" i="4"/>
  <c r="AX544" i="4" s="1"/>
  <c r="AW549" i="4"/>
  <c r="AX549" i="4" s="1"/>
  <c r="AW555" i="4"/>
  <c r="AX555" i="4" s="1"/>
  <c r="AW560" i="4"/>
  <c r="AX560" i="4" s="1"/>
  <c r="AW579" i="4"/>
  <c r="AX579" i="4" s="1"/>
  <c r="AW591" i="4"/>
  <c r="AX591" i="4" s="1"/>
  <c r="AW597" i="4"/>
  <c r="AX597" i="4" s="1"/>
  <c r="AW604" i="4"/>
  <c r="AX604" i="4" s="1"/>
  <c r="AW610" i="4"/>
  <c r="AX610" i="4" s="1"/>
  <c r="AW625" i="4"/>
  <c r="AX625" i="4" s="1"/>
  <c r="AW629" i="4"/>
  <c r="AX629" i="4" s="1"/>
  <c r="AW644" i="4"/>
  <c r="AX644" i="4" s="1"/>
  <c r="AW655" i="4"/>
  <c r="AX655" i="4" s="1"/>
  <c r="AW660" i="4"/>
  <c r="AX660" i="4" s="1"/>
  <c r="AW668" i="4"/>
  <c r="AX668" i="4" s="1"/>
  <c r="AW678" i="4"/>
  <c r="AX678" i="4" s="1"/>
  <c r="AW685" i="4"/>
  <c r="AX685" i="4" s="1"/>
  <c r="AW692" i="4"/>
  <c r="AX692" i="4" s="1"/>
  <c r="AW697" i="4"/>
  <c r="AX697" i="4" s="1"/>
  <c r="AW704" i="4"/>
  <c r="AX704" i="4" s="1"/>
  <c r="AW709" i="4"/>
  <c r="AX709" i="4" s="1"/>
  <c r="AW404" i="4"/>
  <c r="AX404" i="4" s="1"/>
  <c r="AW411" i="4"/>
  <c r="AX411" i="4" s="1"/>
  <c r="AW416" i="4"/>
  <c r="AX416" i="4" s="1"/>
  <c r="AW421" i="4"/>
  <c r="AX421" i="4" s="1"/>
  <c r="AW434" i="4"/>
  <c r="AX434" i="4" s="1"/>
  <c r="AW455" i="4"/>
  <c r="AX455" i="4" s="1"/>
  <c r="AW483" i="4"/>
  <c r="AX483" i="4" s="1"/>
  <c r="AW504" i="4"/>
  <c r="AX504" i="4" s="1"/>
  <c r="AW511" i="4"/>
  <c r="AX511" i="4" s="1"/>
  <c r="AW517" i="4"/>
  <c r="AX517" i="4" s="1"/>
  <c r="AW67" i="4"/>
  <c r="AX67" i="4" s="1"/>
  <c r="AW530" i="4"/>
  <c r="AX530" i="4" s="1"/>
  <c r="AW542" i="4"/>
  <c r="AX542" i="4" s="1"/>
  <c r="AW553" i="4"/>
  <c r="AX553" i="4" s="1"/>
  <c r="AW567" i="4"/>
  <c r="AX567" i="4" s="1"/>
  <c r="AW578" i="4"/>
  <c r="AX578" i="4" s="1"/>
  <c r="AW582" i="4"/>
  <c r="AX582" i="4" s="1"/>
  <c r="AW588" i="4"/>
  <c r="AX588" i="4" s="1"/>
  <c r="AW600" i="4"/>
  <c r="AX600" i="4" s="1"/>
  <c r="AW615" i="4"/>
  <c r="AX615" i="4" s="1"/>
  <c r="AW622" i="4"/>
  <c r="AX622" i="4" s="1"/>
  <c r="AW633" i="4"/>
  <c r="AX633" i="4" s="1"/>
  <c r="AW641" i="4"/>
  <c r="AX641" i="4" s="1"/>
  <c r="AW658" i="4"/>
  <c r="AX658" i="4" s="1"/>
  <c r="AW665" i="4"/>
  <c r="AX665" i="4" s="1"/>
  <c r="AW676" i="4"/>
  <c r="AX676" i="4" s="1"/>
  <c r="AW683" i="4"/>
  <c r="AX683" i="4" s="1"/>
  <c r="AW706" i="4"/>
  <c r="AX706" i="4" s="1"/>
  <c r="AW696" i="4"/>
  <c r="AX696" i="4" s="1"/>
  <c r="AW702" i="4"/>
  <c r="AX702" i="4" s="1"/>
  <c r="AW390" i="4"/>
  <c r="AX390" i="4" s="1"/>
  <c r="AW383" i="4"/>
  <c r="AX383" i="4" s="1"/>
  <c r="AW389" i="4"/>
  <c r="AX389" i="4" s="1"/>
  <c r="AW398" i="4"/>
  <c r="AX398" i="4" s="1"/>
  <c r="AW417" i="4"/>
  <c r="AX417" i="4" s="1"/>
  <c r="AW427" i="4"/>
  <c r="AX427" i="4" s="1"/>
  <c r="AW435" i="4"/>
  <c r="AX435" i="4" s="1"/>
  <c r="AW447" i="4"/>
  <c r="AX447" i="4" s="1"/>
  <c r="AW456" i="4"/>
  <c r="AX456" i="4" s="1"/>
  <c r="AW467" i="4"/>
  <c r="AX467" i="4" s="1"/>
  <c r="AW475" i="4"/>
  <c r="AX475" i="4" s="1"/>
  <c r="AW497" i="4"/>
  <c r="AX497" i="4" s="1"/>
  <c r="AW502" i="4"/>
  <c r="AX502" i="4" s="1"/>
  <c r="AW506" i="4"/>
  <c r="AX506" i="4" s="1"/>
  <c r="AW518" i="4"/>
  <c r="AX518" i="4" s="1"/>
  <c r="AW525" i="4"/>
  <c r="AX525" i="4" s="1"/>
  <c r="AW531" i="4"/>
  <c r="AX531" i="4" s="1"/>
  <c r="AW543" i="4"/>
  <c r="AX543" i="4" s="1"/>
  <c r="AW547" i="4"/>
  <c r="AX547" i="4" s="1"/>
  <c r="AW558" i="4"/>
  <c r="AX558" i="4" s="1"/>
  <c r="AW573" i="4"/>
  <c r="AX573" i="4" s="1"/>
  <c r="AW583" i="4"/>
  <c r="AX583" i="4" s="1"/>
  <c r="AW590" i="4"/>
  <c r="AX590" i="4" s="1"/>
  <c r="AW595" i="4"/>
  <c r="AX595" i="4" s="1"/>
  <c r="AW603" i="4"/>
  <c r="AX603" i="4" s="1"/>
  <c r="AW607" i="4"/>
  <c r="AX607" i="4" s="1"/>
  <c r="AW616" i="4"/>
  <c r="AX616" i="4" s="1"/>
  <c r="AW634" i="4"/>
  <c r="AX634" i="4" s="1"/>
  <c r="AW642" i="4"/>
  <c r="AX642" i="4" s="1"/>
  <c r="AW650" i="4"/>
  <c r="AX650" i="4" s="1"/>
  <c r="AW654" i="4"/>
  <c r="AX654" i="4" s="1"/>
  <c r="AW659" i="4"/>
  <c r="AX659" i="4" s="1"/>
  <c r="AW666" i="4"/>
  <c r="AX666" i="4" s="1"/>
  <c r="AW684" i="4"/>
  <c r="AX684" i="4" s="1"/>
  <c r="AW690" i="4"/>
  <c r="AX690" i="4" s="1"/>
  <c r="AW399" i="4"/>
  <c r="AX399" i="4" s="1"/>
  <c r="AW407" i="4"/>
  <c r="AX407" i="4" s="1"/>
  <c r="AW422" i="4"/>
  <c r="AX422" i="4" s="1"/>
  <c r="AW428" i="4"/>
  <c r="AX428" i="4" s="1"/>
  <c r="AW437" i="4"/>
  <c r="AX437" i="4" s="1"/>
  <c r="AW457" i="4"/>
  <c r="AX457" i="4" s="1"/>
  <c r="AW468" i="4"/>
  <c r="AX468" i="4" s="1"/>
  <c r="AW476" i="4"/>
  <c r="AX476" i="4" s="1"/>
  <c r="AW484" i="4"/>
  <c r="AX484" i="4" s="1"/>
  <c r="AW498" i="4"/>
  <c r="AX498" i="4" s="1"/>
  <c r="AW503" i="4"/>
  <c r="AX503" i="4" s="1"/>
  <c r="AW513" i="4"/>
  <c r="AX513" i="4" s="1"/>
  <c r="AW519" i="4"/>
  <c r="AX519" i="4" s="1"/>
  <c r="AW526" i="4"/>
  <c r="AX526" i="4" s="1"/>
  <c r="AW346" i="4"/>
  <c r="AX346" i="4" s="1"/>
  <c r="AW137" i="4"/>
  <c r="AX137" i="4" s="1"/>
  <c r="AW36" i="4"/>
  <c r="AX36" i="4" s="1"/>
  <c r="AW45" i="4"/>
  <c r="AX45" i="4" s="1"/>
  <c r="AW48" i="4"/>
  <c r="AX48" i="4" s="1"/>
  <c r="AW60" i="4"/>
  <c r="AX60" i="4" s="1"/>
  <c r="AW68" i="4"/>
  <c r="AX68" i="4" s="1"/>
  <c r="AW93" i="4"/>
  <c r="AX93" i="4" s="1"/>
  <c r="AW119" i="4"/>
  <c r="AX119" i="4" s="1"/>
  <c r="AW126" i="4"/>
  <c r="AX126" i="4" s="1"/>
  <c r="AW135" i="4"/>
  <c r="AX135" i="4" s="1"/>
  <c r="AW164" i="4"/>
  <c r="AX164" i="4" s="1"/>
  <c r="AW180" i="4"/>
  <c r="AX180" i="4" s="1"/>
  <c r="AW188" i="4"/>
  <c r="AX188" i="4" s="1"/>
  <c r="AW194" i="4"/>
  <c r="AX194" i="4" s="1"/>
  <c r="AW213" i="4"/>
  <c r="AX213" i="4" s="1"/>
  <c r="AW218" i="4"/>
  <c r="AX218" i="4" s="1"/>
  <c r="AW327" i="4"/>
  <c r="AX327" i="4" s="1"/>
  <c r="AW343" i="4"/>
  <c r="AX343" i="4" s="1"/>
  <c r="AW356" i="4"/>
  <c r="AX356" i="4" s="1"/>
  <c r="AW388" i="4"/>
  <c r="AX388" i="4" s="1"/>
  <c r="AW9" i="4"/>
  <c r="AX9" i="4" s="1"/>
  <c r="AW15" i="4"/>
  <c r="AX15" i="4" s="1"/>
  <c r="AW25" i="4"/>
  <c r="AX25" i="4" s="1"/>
  <c r="AW31" i="4"/>
  <c r="AX31" i="4" s="1"/>
  <c r="AW332" i="4"/>
  <c r="AX332" i="4" s="1"/>
  <c r="AW340" i="4"/>
  <c r="AX340" i="4" s="1"/>
  <c r="AW361" i="4"/>
  <c r="AX361" i="4" s="1"/>
  <c r="AW369" i="4"/>
  <c r="AX369" i="4" s="1"/>
  <c r="AW16" i="4"/>
  <c r="AX16" i="4" s="1"/>
  <c r="AW30" i="4"/>
  <c r="AX30" i="4" s="1"/>
  <c r="AW38" i="4"/>
  <c r="AX38" i="4" s="1"/>
  <c r="AW47" i="4"/>
  <c r="AX47" i="4" s="1"/>
  <c r="AW62" i="4"/>
  <c r="AX62" i="4" s="1"/>
  <c r="AW155" i="4"/>
  <c r="AX155" i="4" s="1"/>
  <c r="AW162" i="4"/>
  <c r="AX162" i="4" s="1"/>
  <c r="AW207" i="4"/>
  <c r="AX207" i="4" s="1"/>
  <c r="AW352" i="4"/>
  <c r="AX352" i="4" s="1"/>
  <c r="AW358" i="4"/>
  <c r="AX358" i="4" s="1"/>
  <c r="AW51" i="4"/>
  <c r="AX51" i="4" s="1"/>
  <c r="AW55" i="4"/>
  <c r="AX55" i="4" s="1"/>
  <c r="AW71" i="4"/>
  <c r="AX71" i="4" s="1"/>
  <c r="AW76" i="4"/>
  <c r="AX76" i="4" s="1"/>
  <c r="AW83" i="4"/>
  <c r="AX83" i="4" s="1"/>
  <c r="AW92" i="4"/>
  <c r="AX92" i="4" s="1"/>
  <c r="AW106" i="4"/>
  <c r="AX106" i="4" s="1"/>
  <c r="AW114" i="4"/>
  <c r="AX114" i="4" s="1"/>
  <c r="AW120" i="4"/>
  <c r="AX120" i="4" s="1"/>
  <c r="AW129" i="4"/>
  <c r="AX129" i="4" s="1"/>
  <c r="AW174" i="4"/>
  <c r="AX174" i="4" s="1"/>
  <c r="AW179" i="4"/>
  <c r="AX179" i="4" s="1"/>
  <c r="AW193" i="4"/>
  <c r="AX193" i="4" s="1"/>
  <c r="AW199" i="4"/>
  <c r="AX199" i="4" s="1"/>
  <c r="AW204" i="4"/>
  <c r="AX204" i="4" s="1"/>
  <c r="AW334" i="4"/>
  <c r="AX334" i="4" s="1"/>
  <c r="AW387" i="4"/>
  <c r="AX387" i="4" s="1"/>
  <c r="AW395" i="4"/>
  <c r="AX395" i="4" s="1"/>
  <c r="AW403" i="4"/>
  <c r="AX403" i="4" s="1"/>
  <c r="AW410" i="4"/>
  <c r="AX410" i="4" s="1"/>
  <c r="AW454" i="4"/>
  <c r="AX454" i="4" s="1"/>
  <c r="AW474" i="4"/>
  <c r="AX474" i="4" s="1"/>
  <c r="AW480" i="4"/>
  <c r="AX480" i="4" s="1"/>
  <c r="AW495" i="4"/>
  <c r="AX495" i="4" s="1"/>
  <c r="AW501" i="4"/>
  <c r="AX501" i="4" s="1"/>
  <c r="AW510" i="4"/>
  <c r="AX510" i="4" s="1"/>
  <c r="AW524" i="4"/>
  <c r="AX524" i="4" s="1"/>
  <c r="AW529" i="4"/>
  <c r="AX529" i="4" s="1"/>
  <c r="AW536" i="4"/>
  <c r="AX536" i="4" s="1"/>
  <c r="AW545" i="4"/>
  <c r="AX545" i="4" s="1"/>
  <c r="AW552" i="4"/>
  <c r="AX552" i="4" s="1"/>
  <c r="AW557" i="4"/>
  <c r="AX557" i="4" s="1"/>
  <c r="AW572" i="4"/>
  <c r="AX572" i="4" s="1"/>
  <c r="AW606" i="4"/>
  <c r="AX606" i="4" s="1"/>
  <c r="AW614" i="4"/>
  <c r="AX614" i="4" s="1"/>
  <c r="AW621" i="4"/>
  <c r="AX621" i="4" s="1"/>
  <c r="AW632" i="4"/>
  <c r="AX632" i="4" s="1"/>
  <c r="AW639" i="4"/>
  <c r="AX639" i="4" s="1"/>
  <c r="AW649" i="4"/>
  <c r="AX649" i="4" s="1"/>
  <c r="AW63" i="4"/>
  <c r="AX63" i="4" s="1"/>
  <c r="AW657" i="4"/>
  <c r="AX657" i="4" s="1"/>
  <c r="AW664" i="4"/>
  <c r="AX664" i="4" s="1"/>
  <c r="AW681" i="4"/>
  <c r="AX681" i="4" s="1"/>
  <c r="AW701" i="4"/>
  <c r="AX701" i="4" s="1"/>
  <c r="AW707" i="4"/>
  <c r="AX707" i="4" s="1"/>
  <c r="AW402" i="4"/>
  <c r="AX402" i="4" s="1"/>
  <c r="AW400" i="4"/>
  <c r="AX400" i="4" s="1"/>
  <c r="AW419" i="4"/>
  <c r="AX419" i="4" s="1"/>
  <c r="AW430" i="4"/>
  <c r="AX430" i="4" s="1"/>
  <c r="AW443" i="4"/>
  <c r="AX443" i="4" s="1"/>
  <c r="AW459" i="4"/>
  <c r="AX459" i="4" s="1"/>
  <c r="AW463" i="4"/>
  <c r="AX463" i="4" s="1"/>
  <c r="AW470" i="4"/>
  <c r="AX470" i="4" s="1"/>
  <c r="AW477" i="4"/>
  <c r="AX477" i="4" s="1"/>
  <c r="AW488" i="4"/>
  <c r="AX488" i="4" s="1"/>
  <c r="AW500" i="4"/>
  <c r="AX500" i="4" s="1"/>
  <c r="AW508" i="4"/>
  <c r="AX508" i="4" s="1"/>
  <c r="AW516" i="4"/>
  <c r="AX516" i="4" s="1"/>
  <c r="AW521" i="4"/>
  <c r="AX521" i="4" s="1"/>
  <c r="AW533" i="4"/>
  <c r="AX533" i="4" s="1"/>
  <c r="AW538" i="4"/>
  <c r="AX538" i="4" s="1"/>
  <c r="AW550" i="4"/>
  <c r="AX550" i="4" s="1"/>
  <c r="AW561" i="4"/>
  <c r="AX561" i="4" s="1"/>
  <c r="AW569" i="4"/>
  <c r="AX569" i="4" s="1"/>
  <c r="AW584" i="4"/>
  <c r="AX584" i="4" s="1"/>
  <c r="AW626" i="4"/>
  <c r="AX626" i="4" s="1"/>
  <c r="AW636" i="4"/>
  <c r="AX636" i="4" s="1"/>
  <c r="AW645" i="4"/>
  <c r="AX645" i="4" s="1"/>
  <c r="AW661" i="4"/>
  <c r="AX661" i="4" s="1"/>
  <c r="AW674" i="4"/>
  <c r="AX674" i="4" s="1"/>
  <c r="AW679" i="4"/>
  <c r="AX679" i="4" s="1"/>
  <c r="AW686" i="4"/>
  <c r="AX686" i="4" s="1"/>
  <c r="AW693" i="4"/>
  <c r="AX693" i="4" s="1"/>
  <c r="AW698" i="4"/>
  <c r="AX698" i="4" s="1"/>
  <c r="AW705" i="4"/>
  <c r="AX705" i="4" s="1"/>
  <c r="AW710" i="4"/>
  <c r="AX710" i="4" s="1"/>
  <c r="AW377" i="4"/>
  <c r="AX377" i="4" s="1"/>
  <c r="AW393" i="4"/>
  <c r="AX393" i="4" s="1"/>
  <c r="AW397" i="4"/>
  <c r="AX397" i="4" s="1"/>
  <c r="AW401" i="4"/>
  <c r="AX401" i="4" s="1"/>
  <c r="AW408" i="4"/>
  <c r="AX408" i="4" s="1"/>
  <c r="AW413" i="4"/>
  <c r="AX413" i="4" s="1"/>
  <c r="AW420" i="4"/>
  <c r="AX420" i="4" s="1"/>
  <c r="AW431" i="4"/>
  <c r="AX431" i="4" s="1"/>
  <c r="AW444" i="4"/>
  <c r="AX444" i="4" s="1"/>
  <c r="AW451" i="4"/>
  <c r="AX451" i="4" s="1"/>
  <c r="AW460" i="4"/>
  <c r="AX460" i="4" s="1"/>
  <c r="AW464" i="4"/>
  <c r="AX464" i="4" s="1"/>
  <c r="AW478" i="4"/>
  <c r="AX478" i="4" s="1"/>
  <c r="AW490" i="4"/>
  <c r="AX490" i="4" s="1"/>
  <c r="AW522" i="4"/>
  <c r="AX522" i="4" s="1"/>
  <c r="AW528" i="4"/>
  <c r="AX528" i="4" s="1"/>
  <c r="AW539" i="4"/>
  <c r="AX539" i="4" s="1"/>
  <c r="AW551" i="4"/>
  <c r="AX551" i="4" s="1"/>
  <c r="AW556" i="4"/>
  <c r="AX556" i="4" s="1"/>
  <c r="AW570" i="4"/>
  <c r="AX570" i="4" s="1"/>
  <c r="AW576" i="4"/>
  <c r="AX576" i="4" s="1"/>
  <c r="AW585" i="4"/>
  <c r="AX585" i="4" s="1"/>
  <c r="AW592" i="4"/>
  <c r="AX592" i="4" s="1"/>
  <c r="AW605" i="4"/>
  <c r="AX605" i="4" s="1"/>
  <c r="AW612" i="4"/>
  <c r="AX612" i="4" s="1"/>
  <c r="AW619" i="4"/>
  <c r="AX619" i="4" s="1"/>
  <c r="AW627" i="4"/>
  <c r="AX627" i="4" s="1"/>
  <c r="AW281" i="4"/>
  <c r="AX281" i="4" s="1"/>
  <c r="AW637" i="4"/>
  <c r="AX637" i="4" s="1"/>
  <c r="AW646" i="4"/>
  <c r="AX646" i="4" s="1"/>
  <c r="AW652" i="4"/>
  <c r="AX652" i="4" s="1"/>
  <c r="AW656" i="4"/>
  <c r="AX656" i="4" s="1"/>
  <c r="AW662" i="4"/>
  <c r="AX662" i="4" s="1"/>
  <c r="AW669" i="4"/>
  <c r="AX669" i="4" s="1"/>
  <c r="AW680" i="4"/>
  <c r="AX680" i="4" s="1"/>
  <c r="AW694" i="4"/>
  <c r="AX694" i="4" s="1"/>
  <c r="AW699" i="4"/>
  <c r="AX699" i="4" s="1"/>
  <c r="AW711" i="4"/>
  <c r="AX711" i="4" s="1"/>
  <c r="AW409" i="4"/>
  <c r="AX409" i="4" s="1"/>
  <c r="AW414" i="4"/>
  <c r="AX414" i="4" s="1"/>
  <c r="AW424" i="4"/>
  <c r="AX424" i="4" s="1"/>
  <c r="AW433" i="4"/>
  <c r="AX433" i="4" s="1"/>
  <c r="AW445" i="4"/>
  <c r="AX445" i="4" s="1"/>
  <c r="AW453" i="4"/>
  <c r="AX453" i="4" s="1"/>
  <c r="AW461" i="4"/>
  <c r="AX461" i="4" s="1"/>
  <c r="AW465" i="4"/>
  <c r="AX465" i="4" s="1"/>
  <c r="AW473" i="4"/>
  <c r="AX473" i="4" s="1"/>
  <c r="AW479" i="4"/>
  <c r="AX479" i="4" s="1"/>
  <c r="AW491" i="4"/>
  <c r="AX491" i="4" s="1"/>
  <c r="AW494" i="4"/>
  <c r="AX494" i="4" s="1"/>
  <c r="AW523" i="4"/>
  <c r="AX523" i="4" s="1"/>
  <c r="AW534" i="4"/>
  <c r="AX534" i="4" s="1"/>
  <c r="AW540" i="4"/>
  <c r="AX540" i="4" s="1"/>
  <c r="AW571" i="4"/>
  <c r="AX571" i="4" s="1"/>
  <c r="AW577" i="4"/>
  <c r="AX577" i="4" s="1"/>
  <c r="AW586" i="4"/>
  <c r="AX586" i="4" s="1"/>
  <c r="AW593" i="4"/>
  <c r="AX593" i="4" s="1"/>
  <c r="AW599" i="4"/>
  <c r="AX599" i="4" s="1"/>
  <c r="AW613" i="4"/>
  <c r="AX613" i="4" s="1"/>
  <c r="AW628" i="4"/>
  <c r="AX628" i="4" s="1"/>
  <c r="AW631" i="4"/>
  <c r="AX631" i="4" s="1"/>
  <c r="AW638" i="4"/>
  <c r="AX638" i="4" s="1"/>
  <c r="AW648" i="4"/>
  <c r="AX648" i="4" s="1"/>
  <c r="AW663" i="4"/>
  <c r="AX663" i="4" s="1"/>
  <c r="AW670" i="4"/>
  <c r="AX670" i="4" s="1"/>
  <c r="AW688" i="4"/>
  <c r="AX688" i="4" s="1"/>
  <c r="AW695" i="4"/>
  <c r="AX695" i="4" s="1"/>
  <c r="AW700" i="4"/>
  <c r="AX700" i="4" s="1"/>
  <c r="AW77" i="4"/>
  <c r="AX77" i="4" s="1"/>
  <c r="AW17" i="4"/>
  <c r="AX17" i="4" s="1"/>
  <c r="AA299" i="4"/>
  <c r="M598" i="4"/>
  <c r="M425" i="4"/>
  <c r="M49" i="4"/>
  <c r="M13" i="4"/>
  <c r="M9" i="4"/>
  <c r="M11" i="4"/>
  <c r="M14" i="4"/>
  <c r="M692" i="4"/>
  <c r="M23" i="4"/>
  <c r="M25" i="4"/>
  <c r="M26" i="4"/>
  <c r="M7" i="4"/>
  <c r="M15" i="4"/>
  <c r="M34" i="4"/>
  <c r="M50" i="4"/>
  <c r="M35" i="4"/>
  <c r="M54" i="4"/>
  <c r="M39" i="4"/>
  <c r="M36" i="4"/>
  <c r="M389" i="4"/>
  <c r="M38" i="4"/>
  <c r="M429" i="4"/>
  <c r="M189" i="4"/>
  <c r="M22" i="4"/>
  <c r="M20" i="4"/>
  <c r="M24" i="4"/>
  <c r="M72" i="4"/>
  <c r="M47" i="4"/>
  <c r="M71" i="4"/>
  <c r="M45" i="4"/>
  <c r="M46" i="4"/>
  <c r="M10" i="4"/>
  <c r="M59" i="4"/>
  <c r="M43" i="4"/>
  <c r="M51" i="4"/>
  <c r="M16" i="4"/>
  <c r="M202" i="4"/>
  <c r="M48" i="4"/>
  <c r="M30" i="4"/>
  <c r="M53" i="4"/>
  <c r="M52" i="4"/>
  <c r="M8" i="4"/>
  <c r="M31" i="4"/>
  <c r="M61" i="4"/>
  <c r="M704" i="4"/>
  <c r="M12" i="4"/>
  <c r="M17" i="4"/>
  <c r="M55" i="4"/>
  <c r="M56" i="4"/>
  <c r="M33" i="4"/>
  <c r="M58" i="4"/>
  <c r="M57" i="4"/>
  <c r="M32" i="4"/>
  <c r="M28" i="4"/>
  <c r="M60" i="4"/>
  <c r="M62" i="4"/>
  <c r="M64" i="4"/>
  <c r="M18" i="4"/>
  <c r="M69" i="4"/>
  <c r="M65" i="4"/>
  <c r="M68" i="4"/>
  <c r="M73" i="4"/>
  <c r="M93" i="4"/>
  <c r="M82" i="4"/>
  <c r="M78" i="4"/>
  <c r="M111" i="4"/>
  <c r="M100" i="4"/>
  <c r="M95" i="4"/>
  <c r="M89" i="4"/>
  <c r="M501" i="4"/>
  <c r="M91" i="4"/>
  <c r="M87" i="4"/>
  <c r="M623" i="4"/>
  <c r="M83" i="4"/>
  <c r="M80" i="4"/>
  <c r="M90" i="4"/>
  <c r="M92" i="4"/>
  <c r="M99" i="4"/>
  <c r="M76" i="4"/>
  <c r="M103" i="4"/>
  <c r="M96" i="4"/>
  <c r="M66" i="4"/>
  <c r="M102" i="4"/>
  <c r="M77" i="4"/>
  <c r="M88" i="4"/>
  <c r="M85" i="4"/>
  <c r="M105" i="4"/>
  <c r="M86" i="4"/>
  <c r="M81" i="4"/>
  <c r="M129" i="4"/>
  <c r="M137" i="4"/>
  <c r="M121" i="4"/>
  <c r="M173" i="4"/>
  <c r="M116" i="4"/>
  <c r="M157" i="4"/>
  <c r="M148" i="4"/>
  <c r="M112" i="4"/>
  <c r="M169" i="4"/>
  <c r="M162" i="4"/>
  <c r="M114" i="4"/>
  <c r="M113" i="4"/>
  <c r="M115" i="4"/>
  <c r="M119" i="4"/>
  <c r="M124" i="4"/>
  <c r="M127" i="4"/>
  <c r="M128" i="4"/>
  <c r="M154" i="4"/>
  <c r="M136" i="4"/>
  <c r="M156" i="4"/>
  <c r="M155" i="4"/>
  <c r="M171" i="4"/>
  <c r="M117" i="4"/>
  <c r="M134" i="4"/>
  <c r="M135" i="4"/>
  <c r="M138" i="4"/>
  <c r="M160" i="4"/>
  <c r="M174" i="4"/>
  <c r="M132" i="4"/>
  <c r="M139" i="4"/>
  <c r="M141" i="4"/>
  <c r="M144" i="4"/>
  <c r="M146" i="4"/>
  <c r="M149" i="4"/>
  <c r="M365" i="4"/>
  <c r="M126" i="4"/>
  <c r="M150" i="4"/>
  <c r="M140" i="4"/>
  <c r="M143" i="4"/>
  <c r="M245" i="4"/>
  <c r="M120" i="4"/>
  <c r="M122" i="4"/>
  <c r="M166" i="4"/>
  <c r="M196" i="4"/>
  <c r="M167" i="4"/>
  <c r="M282" i="4"/>
  <c r="M153" i="4"/>
  <c r="M161" i="4"/>
  <c r="M164" i="4"/>
  <c r="M170" i="4"/>
  <c r="M130" i="4"/>
  <c r="M145" i="4"/>
  <c r="M183" i="4"/>
  <c r="M184" i="4"/>
  <c r="M709" i="4"/>
  <c r="M187" i="4"/>
  <c r="M176" i="4"/>
  <c r="M177" i="4"/>
  <c r="M190" i="4"/>
  <c r="M175" i="4"/>
  <c r="M179" i="4"/>
  <c r="M180" i="4"/>
  <c r="M518" i="4"/>
  <c r="M188" i="4"/>
  <c r="M191" i="4"/>
  <c r="M192" i="4"/>
  <c r="M193" i="4"/>
  <c r="M198" i="4"/>
  <c r="M199" i="4"/>
  <c r="M203" i="4"/>
  <c r="M214" i="4"/>
  <c r="M195" i="4"/>
  <c r="M200" i="4"/>
  <c r="M204" i="4"/>
  <c r="M205" i="4"/>
  <c r="M194" i="4"/>
  <c r="M207" i="4"/>
  <c r="M201" i="4"/>
  <c r="M210" i="4"/>
  <c r="M213" i="4"/>
  <c r="M217" i="4"/>
  <c r="M218" i="4"/>
  <c r="M211" i="4"/>
  <c r="M221" i="4"/>
  <c r="M222" i="4"/>
  <c r="M223" i="4"/>
  <c r="M708" i="4"/>
  <c r="M236" i="4"/>
  <c r="M251" i="4"/>
  <c r="M248" i="4"/>
  <c r="M226" i="4"/>
  <c r="M27" i="4"/>
  <c r="M261" i="4"/>
  <c r="M254" i="4"/>
  <c r="M244" i="4"/>
  <c r="M243" i="4"/>
  <c r="M224" i="4"/>
  <c r="M227" i="4"/>
  <c r="M231" i="4"/>
  <c r="M509" i="4"/>
  <c r="M239" i="4"/>
  <c r="M238" i="4"/>
  <c r="M626" i="4"/>
  <c r="M257" i="4"/>
  <c r="M242" i="4"/>
  <c r="M260" i="4"/>
  <c r="M249" i="4"/>
  <c r="M268" i="4"/>
  <c r="M246" i="4"/>
  <c r="M259" i="4"/>
  <c r="M263" i="4"/>
  <c r="M247" i="4"/>
  <c r="M256" i="4"/>
  <c r="M237" i="4"/>
  <c r="M84" i="4"/>
  <c r="M262" i="4"/>
  <c r="M272" i="4"/>
  <c r="M275" i="4"/>
  <c r="M285" i="4"/>
  <c r="M270" i="4"/>
  <c r="M290" i="4"/>
  <c r="M273" i="4"/>
  <c r="M271" i="4"/>
  <c r="M288" i="4"/>
  <c r="M286" i="4"/>
  <c r="M277" i="4"/>
  <c r="M289" i="4"/>
  <c r="M276" i="4"/>
  <c r="M265" i="4"/>
  <c r="M627" i="4"/>
  <c r="M380" i="4"/>
  <c r="M305" i="4"/>
  <c r="M328" i="4"/>
  <c r="M308" i="4"/>
  <c r="M302" i="4"/>
  <c r="M320" i="4"/>
  <c r="M303" i="4"/>
  <c r="M304" i="4"/>
  <c r="M312" i="4"/>
  <c r="M294" i="4"/>
  <c r="M314" i="4"/>
  <c r="M297" i="4"/>
  <c r="M316" i="4"/>
  <c r="M315" i="4"/>
  <c r="M311" i="4"/>
  <c r="M295" i="4"/>
  <c r="M319" i="4"/>
  <c r="M317" i="4"/>
  <c r="M324" i="4"/>
  <c r="M325" i="4"/>
  <c r="M306" i="4"/>
  <c r="M326" i="4"/>
  <c r="M329" i="4"/>
  <c r="M335" i="4"/>
  <c r="M336" i="4"/>
  <c r="M347" i="4"/>
  <c r="M339" i="4"/>
  <c r="M330" i="4"/>
  <c r="M333" i="4"/>
  <c r="M340" i="4"/>
  <c r="M342" i="4"/>
  <c r="M473" i="4"/>
  <c r="M334" i="4"/>
  <c r="M332" i="4"/>
  <c r="M331" i="4"/>
  <c r="M337" i="4"/>
  <c r="M343" i="4"/>
  <c r="M341" i="4"/>
  <c r="M345" i="4"/>
  <c r="M346" i="4"/>
  <c r="M351" i="4"/>
  <c r="M582" i="4"/>
  <c r="M352" i="4"/>
  <c r="M348" i="4"/>
  <c r="M689" i="4"/>
  <c r="M353" i="4"/>
  <c r="M354" i="4"/>
  <c r="M355" i="4"/>
  <c r="M357" i="4"/>
  <c r="M358" i="4"/>
  <c r="M356" i="4"/>
  <c r="M359" i="4"/>
  <c r="M362" i="4"/>
  <c r="M361" i="4"/>
  <c r="M366" i="4"/>
  <c r="M374" i="4"/>
  <c r="M383" i="4"/>
  <c r="M393" i="4"/>
  <c r="M371" i="4"/>
  <c r="M373" i="4"/>
  <c r="M395" i="4"/>
  <c r="M378" i="4"/>
  <c r="M385" i="4"/>
  <c r="M381" i="4"/>
  <c r="M377" i="4"/>
  <c r="M387" i="4"/>
  <c r="M388" i="4"/>
  <c r="M370" i="4"/>
  <c r="M379" i="4"/>
  <c r="M386" i="4"/>
  <c r="M391" i="4"/>
  <c r="M397" i="4"/>
  <c r="M426" i="4"/>
  <c r="M418" i="4"/>
  <c r="M400" i="4"/>
  <c r="M401" i="4"/>
  <c r="M417" i="4"/>
  <c r="M422" i="4"/>
  <c r="M427" i="4"/>
  <c r="M424" i="4"/>
  <c r="M398" i="4"/>
  <c r="M447" i="4"/>
  <c r="M404" i="4"/>
  <c r="M403" i="4"/>
  <c r="M421" i="4"/>
  <c r="M408" i="4"/>
  <c r="M420" i="4"/>
  <c r="M410" i="4"/>
  <c r="M414" i="4"/>
  <c r="M435" i="4"/>
  <c r="M413" i="4"/>
  <c r="M407" i="4"/>
  <c r="M437" i="4"/>
  <c r="M416" i="4"/>
  <c r="M419" i="4"/>
  <c r="M409" i="4"/>
  <c r="M444" i="4"/>
  <c r="M433" i="4"/>
  <c r="M399" i="4"/>
  <c r="M443" i="4"/>
  <c r="M430" i="4"/>
  <c r="M412" i="4"/>
  <c r="M428" i="4"/>
  <c r="M411" i="4"/>
  <c r="M431" i="4"/>
  <c r="M445" i="4"/>
  <c r="M434" i="4"/>
  <c r="M440" i="4"/>
  <c r="M450" i="4"/>
  <c r="M454" i="4"/>
  <c r="M455" i="4"/>
  <c r="M461" i="4"/>
  <c r="M451" i="4"/>
  <c r="M467" i="4"/>
  <c r="M453" i="4"/>
  <c r="M474" i="4"/>
  <c r="M464" i="4"/>
  <c r="M459" i="4"/>
  <c r="M483" i="4"/>
  <c r="M457" i="4"/>
  <c r="M458" i="4"/>
  <c r="M465" i="4"/>
  <c r="M462" i="4"/>
  <c r="M456" i="4"/>
  <c r="M463" i="4"/>
  <c r="M460" i="4"/>
  <c r="M470" i="4"/>
  <c r="M468" i="4"/>
  <c r="M477" i="4"/>
  <c r="M480" i="4"/>
  <c r="M478" i="4"/>
  <c r="M479" i="4"/>
  <c r="M476" i="4"/>
  <c r="M475" i="4"/>
  <c r="M500" i="4"/>
  <c r="M490" i="4"/>
  <c r="M488" i="4"/>
  <c r="M495" i="4"/>
  <c r="M493" i="4"/>
  <c r="M491" i="4"/>
  <c r="M498" i="4"/>
  <c r="M494" i="4"/>
  <c r="M497" i="4"/>
  <c r="M499" i="4"/>
  <c r="M486" i="4"/>
  <c r="M514" i="4"/>
  <c r="M502" i="4"/>
  <c r="M523" i="4"/>
  <c r="M504" i="4"/>
  <c r="M529" i="4"/>
  <c r="M507" i="4"/>
  <c r="M530" i="4"/>
  <c r="M508" i="4"/>
  <c r="M510" i="4"/>
  <c r="M519" i="4"/>
  <c r="M536" i="4"/>
  <c r="M524" i="4"/>
  <c r="M520" i="4"/>
  <c r="M521" i="4"/>
  <c r="M522" i="4"/>
  <c r="M516" i="4"/>
  <c r="M67" i="4"/>
  <c r="M525" i="4"/>
  <c r="M526" i="4"/>
  <c r="M527" i="4"/>
  <c r="M528" i="4"/>
  <c r="M382" i="4"/>
  <c r="M531" i="4"/>
  <c r="M511" i="4"/>
  <c r="M513" i="4"/>
  <c r="M517" i="4"/>
  <c r="M503" i="4"/>
  <c r="M533" i="4"/>
  <c r="M534" i="4"/>
  <c r="M506" i="4"/>
  <c r="M539" i="4"/>
  <c r="M540" i="4"/>
  <c r="M369" i="4"/>
  <c r="M538" i="4"/>
  <c r="M181" i="4"/>
  <c r="M552" i="4"/>
  <c r="M484" i="4"/>
  <c r="M559" i="4"/>
  <c r="M545" i="4"/>
  <c r="M547" i="4"/>
  <c r="M548" i="4"/>
  <c r="M560" i="4"/>
  <c r="M555" i="4"/>
  <c r="M544" i="4"/>
  <c r="M561" i="4"/>
  <c r="M554" i="4"/>
  <c r="M549" i="4"/>
  <c r="M543" i="4"/>
  <c r="M553" i="4"/>
  <c r="M551" i="4"/>
  <c r="M556" i="4"/>
  <c r="M557" i="4"/>
  <c r="M550" i="4"/>
  <c r="M558" i="4"/>
  <c r="M542" i="4"/>
  <c r="M595" i="4"/>
  <c r="M604" i="4"/>
  <c r="M567" i="4"/>
  <c r="M568" i="4"/>
  <c r="M586" i="4"/>
  <c r="M574" i="4"/>
  <c r="M599" i="4"/>
  <c r="M614" i="4"/>
  <c r="M571" i="4"/>
  <c r="M576" i="4"/>
  <c r="M579" i="4"/>
  <c r="M573" i="4"/>
  <c r="M106" i="4"/>
  <c r="M584" i="4"/>
  <c r="M577" i="4"/>
  <c r="M583" i="4"/>
  <c r="M588" i="4"/>
  <c r="M593" i="4"/>
  <c r="M600" i="4"/>
  <c r="M591" i="4"/>
  <c r="M592" i="4"/>
  <c r="M585" i="4"/>
  <c r="M569" i="4"/>
  <c r="M612" i="4"/>
  <c r="M596" i="4"/>
  <c r="M597" i="4"/>
  <c r="M603" i="4"/>
  <c r="M613" i="4"/>
  <c r="M610" i="4"/>
  <c r="M578" i="4"/>
  <c r="M570" i="4"/>
  <c r="M607" i="4"/>
  <c r="M606" i="4"/>
  <c r="M572" i="4"/>
  <c r="M605" i="4"/>
  <c r="M615" i="4"/>
  <c r="M616" i="4"/>
  <c r="M590" i="4"/>
  <c r="M617" i="4"/>
  <c r="M639" i="4"/>
  <c r="M625" i="4"/>
  <c r="M622" i="4"/>
  <c r="M621" i="4"/>
  <c r="M632" i="4"/>
  <c r="M638" i="4"/>
  <c r="M648" i="4"/>
  <c r="M649" i="4"/>
  <c r="M634" i="4"/>
  <c r="M636" i="4"/>
  <c r="M628" i="4"/>
  <c r="M643" i="4"/>
  <c r="M629" i="4"/>
  <c r="M631" i="4"/>
  <c r="M635" i="4"/>
  <c r="M281" i="4"/>
  <c r="M646" i="4"/>
  <c r="M633" i="4"/>
  <c r="M644" i="4"/>
  <c r="M642" i="4"/>
  <c r="M619" i="4"/>
  <c r="M650" i="4"/>
  <c r="M637" i="4"/>
  <c r="M641" i="4"/>
  <c r="M645" i="4"/>
  <c r="M666" i="4"/>
  <c r="M655" i="4"/>
  <c r="M657" i="4"/>
  <c r="M659" i="4"/>
  <c r="M63" i="4"/>
  <c r="M660" i="4"/>
  <c r="M663" i="4"/>
  <c r="M652" i="4"/>
  <c r="M654" i="4"/>
  <c r="M665" i="4"/>
  <c r="M661" i="4"/>
  <c r="M664" i="4"/>
  <c r="M669" i="4"/>
  <c r="M656" i="4"/>
  <c r="M658" i="4"/>
  <c r="M662" i="4"/>
  <c r="M668" i="4"/>
  <c r="M676" i="4"/>
  <c r="M670" i="4"/>
  <c r="M674" i="4"/>
  <c r="M695" i="4"/>
  <c r="M696" i="4"/>
  <c r="M292" i="4"/>
  <c r="M680" i="4"/>
  <c r="M693" i="4"/>
  <c r="M678" i="4"/>
  <c r="M679" i="4"/>
  <c r="M681" i="4"/>
  <c r="M690" i="4"/>
  <c r="M700" i="4"/>
  <c r="M705" i="4"/>
  <c r="M683" i="4"/>
  <c r="M685" i="4"/>
  <c r="M697" i="4"/>
  <c r="M702" i="4"/>
  <c r="M701" i="4"/>
  <c r="M677" i="4"/>
  <c r="M688" i="4"/>
  <c r="M686" i="4"/>
  <c r="M699" i="4"/>
  <c r="M706" i="4"/>
  <c r="M703" i="4"/>
  <c r="M684" i="4"/>
  <c r="M694" i="4"/>
  <c r="M698" i="4"/>
  <c r="M707" i="4"/>
  <c r="M710" i="4"/>
  <c r="M711" i="4"/>
  <c r="M402" i="4"/>
  <c r="M390" i="4"/>
  <c r="M299" i="4"/>
  <c r="J299" i="4" s="1"/>
  <c r="AP299" i="4" s="1"/>
  <c r="R299" i="4"/>
  <c r="M729" i="4" l="1"/>
  <c r="M730" i="4"/>
  <c r="M722" i="4"/>
  <c r="AT726" i="4"/>
  <c r="AT722" i="4"/>
  <c r="AU50" i="4"/>
  <c r="AT730" i="4"/>
  <c r="M725" i="4"/>
  <c r="M727" i="4"/>
  <c r="M724" i="4"/>
  <c r="M728" i="4"/>
  <c r="AV731" i="4"/>
  <c r="AU731" i="4"/>
  <c r="AU429" i="4"/>
  <c r="AT724" i="4"/>
  <c r="M732" i="4"/>
  <c r="M726" i="4"/>
  <c r="AU14" i="4"/>
  <c r="AT729" i="4"/>
  <c r="M731" i="4"/>
  <c r="M723" i="4"/>
  <c r="AT725" i="4"/>
  <c r="AT718" i="4"/>
  <c r="AT723" i="4"/>
  <c r="AU23" i="4"/>
  <c r="AT732" i="4"/>
  <c r="AU13" i="4"/>
  <c r="AT727" i="4"/>
  <c r="J7" i="4"/>
  <c r="AP7" i="4" s="1"/>
  <c r="M718" i="4"/>
  <c r="AU425" i="4"/>
  <c r="AU728" i="4" s="1"/>
  <c r="AU598" i="4"/>
  <c r="AO299" i="4"/>
  <c r="Z299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V54" i="7"/>
  <c r="AA167" i="4"/>
  <c r="AA243" i="4"/>
  <c r="AA244" i="4"/>
  <c r="AA404" i="4"/>
  <c r="AA412" i="4"/>
  <c r="AA417" i="4"/>
  <c r="AA629" i="4"/>
  <c r="AA648" i="4"/>
  <c r="AA692" i="4"/>
  <c r="AA342" i="4"/>
  <c r="AA169" i="4"/>
  <c r="AA7" i="4"/>
  <c r="J342" i="4"/>
  <c r="Z167" i="4"/>
  <c r="J243" i="4"/>
  <c r="AP243" i="4" s="1"/>
  <c r="Z244" i="4"/>
  <c r="J404" i="4"/>
  <c r="AP404" i="4" s="1"/>
  <c r="Z412" i="4"/>
  <c r="J417" i="4"/>
  <c r="AP417" i="4" s="1"/>
  <c r="Z629" i="4"/>
  <c r="J648" i="4"/>
  <c r="AP648" i="4" s="1"/>
  <c r="J692" i="4"/>
  <c r="AP692" i="4" s="1"/>
  <c r="Z169" i="4"/>
  <c r="R167" i="4"/>
  <c r="R243" i="4"/>
  <c r="R244" i="4"/>
  <c r="R404" i="4"/>
  <c r="R412" i="4"/>
  <c r="R417" i="4"/>
  <c r="R629" i="4"/>
  <c r="R648" i="4"/>
  <c r="R692" i="4"/>
  <c r="R342" i="4"/>
  <c r="R169" i="4"/>
  <c r="K179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952" i="6"/>
  <c r="B953" i="6" s="1"/>
  <c r="B954" i="6" s="1"/>
  <c r="C964" i="6" s="1"/>
  <c r="E952" i="6"/>
  <c r="E953" i="6" s="1"/>
  <c r="E954" i="6" s="1"/>
  <c r="E964" i="6" s="1"/>
  <c r="E963" i="6" s="1"/>
  <c r="F952" i="6"/>
  <c r="F953" i="6" s="1"/>
  <c r="F954" i="6" s="1"/>
  <c r="G952" i="6"/>
  <c r="G953" i="6" s="1"/>
  <c r="G954" i="6" s="1"/>
  <c r="G964" i="6" s="1"/>
  <c r="H952" i="6"/>
  <c r="H953" i="6" s="1"/>
  <c r="H954" i="6" s="1"/>
  <c r="C956" i="6"/>
  <c r="D956" i="6"/>
  <c r="C960" i="6"/>
  <c r="C961" i="6"/>
  <c r="C962" i="6"/>
  <c r="C967" i="6"/>
  <c r="C968" i="6"/>
  <c r="C969" i="6"/>
  <c r="C970" i="6"/>
  <c r="C971" i="6"/>
  <c r="C972" i="6"/>
  <c r="C973" i="6"/>
  <c r="C974" i="6"/>
  <c r="C975" i="6"/>
  <c r="C976" i="6"/>
  <c r="C977" i="6"/>
  <c r="E982" i="6"/>
  <c r="F982" i="6"/>
  <c r="G982" i="6"/>
  <c r="H982" i="6"/>
  <c r="C985" i="6"/>
  <c r="C997" i="6" s="1"/>
  <c r="C986" i="6"/>
  <c r="C987" i="6"/>
  <c r="C988" i="6"/>
  <c r="C989" i="6"/>
  <c r="C990" i="6"/>
  <c r="C991" i="6"/>
  <c r="C992" i="6"/>
  <c r="C993" i="6"/>
  <c r="C994" i="6"/>
  <c r="E995" i="6"/>
  <c r="F995" i="6"/>
  <c r="G995" i="6"/>
  <c r="H995" i="6"/>
  <c r="E997" i="6"/>
  <c r="F997" i="6"/>
  <c r="G997" i="6"/>
  <c r="H997" i="6"/>
  <c r="C998" i="6"/>
  <c r="E998" i="6"/>
  <c r="F998" i="6"/>
  <c r="G998" i="6"/>
  <c r="H998" i="6"/>
  <c r="C999" i="6"/>
  <c r="E999" i="6"/>
  <c r="F999" i="6"/>
  <c r="G999" i="6"/>
  <c r="H999" i="6"/>
  <c r="R8" i="4"/>
  <c r="Z8" i="4"/>
  <c r="AA8" i="4"/>
  <c r="R9" i="4"/>
  <c r="J9" i="4"/>
  <c r="AP9" i="4" s="1"/>
  <c r="AA9" i="4"/>
  <c r="R10" i="4"/>
  <c r="Z10" i="4"/>
  <c r="AA10" i="4"/>
  <c r="R11" i="4"/>
  <c r="J11" i="4"/>
  <c r="AA11" i="4"/>
  <c r="R12" i="4"/>
  <c r="Z12" i="4"/>
  <c r="AA12" i="4"/>
  <c r="R13" i="4"/>
  <c r="Z13" i="4"/>
  <c r="AA13" i="4"/>
  <c r="R14" i="4"/>
  <c r="J14" i="4"/>
  <c r="AA14" i="4"/>
  <c r="R15" i="4"/>
  <c r="Z15" i="4"/>
  <c r="AA15" i="4"/>
  <c r="R16" i="4"/>
  <c r="Z16" i="4"/>
  <c r="AA16" i="4"/>
  <c r="R17" i="4"/>
  <c r="Z17" i="4"/>
  <c r="AA17" i="4"/>
  <c r="R18" i="4"/>
  <c r="Z18" i="4"/>
  <c r="AA18" i="4"/>
  <c r="R20" i="4"/>
  <c r="Z20" i="4"/>
  <c r="AA20" i="4"/>
  <c r="R22" i="4"/>
  <c r="Z22" i="4"/>
  <c r="AA22" i="4"/>
  <c r="R23" i="4"/>
  <c r="Z23" i="4"/>
  <c r="AA23" i="4"/>
  <c r="R24" i="4"/>
  <c r="Z24" i="4"/>
  <c r="AA24" i="4"/>
  <c r="R25" i="4"/>
  <c r="Z25" i="4"/>
  <c r="AA25" i="4"/>
  <c r="R26" i="4"/>
  <c r="Z26" i="4"/>
  <c r="AA26" i="4"/>
  <c r="R27" i="4"/>
  <c r="J27" i="4"/>
  <c r="AA27" i="4"/>
  <c r="R28" i="4"/>
  <c r="J28" i="4"/>
  <c r="AA28" i="4"/>
  <c r="R31" i="4"/>
  <c r="AA31" i="4"/>
  <c r="R30" i="4"/>
  <c r="Z30" i="4"/>
  <c r="AA30" i="4"/>
  <c r="R32" i="4"/>
  <c r="Z32" i="4"/>
  <c r="AA32" i="4"/>
  <c r="R33" i="4"/>
  <c r="Z33" i="4"/>
  <c r="AA33" i="4"/>
  <c r="R34" i="4"/>
  <c r="Z34" i="4"/>
  <c r="AA34" i="4"/>
  <c r="R35" i="4"/>
  <c r="AA35" i="4"/>
  <c r="R36" i="4"/>
  <c r="Z36" i="4"/>
  <c r="AA36" i="4"/>
  <c r="R38" i="4"/>
  <c r="Z38" i="4"/>
  <c r="AA38" i="4"/>
  <c r="R39" i="4"/>
  <c r="Z39" i="4"/>
  <c r="AA39" i="4"/>
  <c r="R43" i="4"/>
  <c r="J43" i="4"/>
  <c r="AP43" i="4" s="1"/>
  <c r="AA43" i="4"/>
  <c r="R45" i="4"/>
  <c r="Z45" i="4"/>
  <c r="AA45" i="4"/>
  <c r="R46" i="4"/>
  <c r="Z46" i="4"/>
  <c r="AA46" i="4"/>
  <c r="R47" i="4"/>
  <c r="Z47" i="4"/>
  <c r="AA47" i="4"/>
  <c r="R202" i="4"/>
  <c r="Z202" i="4"/>
  <c r="AA202" i="4"/>
  <c r="R48" i="4"/>
  <c r="J48" i="4"/>
  <c r="AP48" i="4" s="1"/>
  <c r="AA48" i="4"/>
  <c r="R49" i="4"/>
  <c r="Z49" i="4"/>
  <c r="AA49" i="4"/>
  <c r="R50" i="4"/>
  <c r="Z50" i="4"/>
  <c r="AA50" i="4"/>
  <c r="R51" i="4"/>
  <c r="Z51" i="4"/>
  <c r="AA51" i="4"/>
  <c r="R52" i="4"/>
  <c r="J52" i="4"/>
  <c r="AP52" i="4" s="1"/>
  <c r="Z52" i="4"/>
  <c r="AA52" i="4"/>
  <c r="R53" i="4"/>
  <c r="Z53" i="4"/>
  <c r="AA53" i="4"/>
  <c r="R54" i="4"/>
  <c r="J54" i="4"/>
  <c r="AP54" i="4" s="1"/>
  <c r="AA54" i="4"/>
  <c r="R55" i="4"/>
  <c r="J55" i="4"/>
  <c r="AP55" i="4" s="1"/>
  <c r="AA55" i="4"/>
  <c r="R56" i="4"/>
  <c r="Z56" i="4"/>
  <c r="AA56" i="4"/>
  <c r="R57" i="4"/>
  <c r="AA57" i="4"/>
  <c r="R58" i="4"/>
  <c r="J58" i="4"/>
  <c r="AP58" i="4" s="1"/>
  <c r="AA58" i="4"/>
  <c r="R59" i="4"/>
  <c r="Z59" i="4"/>
  <c r="AA59" i="4"/>
  <c r="R60" i="4"/>
  <c r="J60" i="4"/>
  <c r="AP60" i="4" s="1"/>
  <c r="AA60" i="4"/>
  <c r="R61" i="4"/>
  <c r="J61" i="4"/>
  <c r="AA61" i="4"/>
  <c r="R62" i="4"/>
  <c r="J62" i="4"/>
  <c r="AP62" i="4" s="1"/>
  <c r="AA62" i="4"/>
  <c r="R64" i="4"/>
  <c r="J64" i="4"/>
  <c r="AP64" i="4" s="1"/>
  <c r="AA64" i="4"/>
  <c r="R65" i="4"/>
  <c r="J65" i="4"/>
  <c r="AP65" i="4" s="1"/>
  <c r="AA65" i="4"/>
  <c r="R66" i="4"/>
  <c r="Z66" i="4"/>
  <c r="AA66" i="4"/>
  <c r="R68" i="4"/>
  <c r="Z68" i="4"/>
  <c r="AA68" i="4"/>
  <c r="R69" i="4"/>
  <c r="J69" i="4"/>
  <c r="AA69" i="4"/>
  <c r="R71" i="4"/>
  <c r="J71" i="4"/>
  <c r="AP71" i="4" s="1"/>
  <c r="AA71" i="4"/>
  <c r="R72" i="4"/>
  <c r="J72" i="4"/>
  <c r="AA72" i="4"/>
  <c r="R73" i="4"/>
  <c r="J73" i="4"/>
  <c r="AP73" i="4" s="1"/>
  <c r="Z73" i="4"/>
  <c r="AA73" i="4"/>
  <c r="R76" i="4"/>
  <c r="J76" i="4"/>
  <c r="AP76" i="4" s="1"/>
  <c r="AA76" i="4"/>
  <c r="R77" i="4"/>
  <c r="J77" i="4"/>
  <c r="AA77" i="4"/>
  <c r="R78" i="4"/>
  <c r="J78" i="4"/>
  <c r="AP78" i="4" s="1"/>
  <c r="AA78" i="4"/>
  <c r="R623" i="4"/>
  <c r="J623" i="4"/>
  <c r="AP623" i="4" s="1"/>
  <c r="AA623" i="4"/>
  <c r="R80" i="4"/>
  <c r="J80" i="4"/>
  <c r="AP80" i="4" s="1"/>
  <c r="AA80" i="4"/>
  <c r="R81" i="4"/>
  <c r="Z81" i="4"/>
  <c r="AA81" i="4"/>
  <c r="R82" i="4"/>
  <c r="J82" i="4"/>
  <c r="AA82" i="4"/>
  <c r="R83" i="4"/>
  <c r="Z83" i="4"/>
  <c r="AA83" i="4"/>
  <c r="R84" i="4"/>
  <c r="J84" i="4"/>
  <c r="AP84" i="4" s="1"/>
  <c r="AA84" i="4"/>
  <c r="R85" i="4"/>
  <c r="J85" i="4"/>
  <c r="AP85" i="4" s="1"/>
  <c r="Z85" i="4"/>
  <c r="AA85" i="4"/>
  <c r="R86" i="4"/>
  <c r="J86" i="4"/>
  <c r="AP86" i="4" s="1"/>
  <c r="AA86" i="4"/>
  <c r="R87" i="4"/>
  <c r="J87" i="4"/>
  <c r="AA87" i="4"/>
  <c r="R88" i="4"/>
  <c r="J88" i="4"/>
  <c r="AA88" i="4"/>
  <c r="R89" i="4"/>
  <c r="AA89" i="4"/>
  <c r="R90" i="4"/>
  <c r="J90" i="4"/>
  <c r="AP90" i="4" s="1"/>
  <c r="AA90" i="4"/>
  <c r="R91" i="4"/>
  <c r="J91" i="4"/>
  <c r="AA91" i="4"/>
  <c r="R92" i="4"/>
  <c r="J92" i="4"/>
  <c r="AP92" i="4" s="1"/>
  <c r="AA92" i="4"/>
  <c r="R93" i="4"/>
  <c r="J93" i="4"/>
  <c r="AP93" i="4" s="1"/>
  <c r="AA93" i="4"/>
  <c r="R95" i="4"/>
  <c r="Z95" i="4"/>
  <c r="AA95" i="4"/>
  <c r="R96" i="4"/>
  <c r="J96" i="4"/>
  <c r="AP96" i="4" s="1"/>
  <c r="AA96" i="4"/>
  <c r="R99" i="4"/>
  <c r="J99" i="4"/>
  <c r="AA99" i="4"/>
  <c r="R100" i="4"/>
  <c r="J100" i="4"/>
  <c r="AP100" i="4" s="1"/>
  <c r="AA100" i="4"/>
  <c r="R102" i="4"/>
  <c r="AA102" i="4"/>
  <c r="R103" i="4"/>
  <c r="J103" i="4"/>
  <c r="AP103" i="4" s="1"/>
  <c r="AA103" i="4"/>
  <c r="R105" i="4"/>
  <c r="J105" i="4"/>
  <c r="AA105" i="4"/>
  <c r="R106" i="4"/>
  <c r="J106" i="4"/>
  <c r="AP106" i="4" s="1"/>
  <c r="AA106" i="4"/>
  <c r="R111" i="4"/>
  <c r="J111" i="4"/>
  <c r="AP111" i="4" s="1"/>
  <c r="AA111" i="4"/>
  <c r="R112" i="4"/>
  <c r="Z112" i="4"/>
  <c r="AA112" i="4"/>
  <c r="R113" i="4"/>
  <c r="Z113" i="4"/>
  <c r="AA113" i="4"/>
  <c r="R114" i="4"/>
  <c r="J114" i="4"/>
  <c r="AP114" i="4" s="1"/>
  <c r="AA114" i="4"/>
  <c r="R115" i="4"/>
  <c r="AA115" i="4"/>
  <c r="R116" i="4"/>
  <c r="AA116" i="4"/>
  <c r="R117" i="4"/>
  <c r="J117" i="4"/>
  <c r="AP117" i="4" s="1"/>
  <c r="AA117" i="4"/>
  <c r="R119" i="4"/>
  <c r="J119" i="4"/>
  <c r="AP119" i="4" s="1"/>
  <c r="AA119" i="4"/>
  <c r="R120" i="4"/>
  <c r="Z120" i="4"/>
  <c r="AA120" i="4"/>
  <c r="R121" i="4"/>
  <c r="J121" i="4"/>
  <c r="AA121" i="4"/>
  <c r="R122" i="4"/>
  <c r="J122" i="4"/>
  <c r="AA122" i="4"/>
  <c r="R124" i="4"/>
  <c r="J124" i="4"/>
  <c r="AP124" i="4" s="1"/>
  <c r="AA124" i="4"/>
  <c r="R126" i="4"/>
  <c r="AA126" i="4"/>
  <c r="R127" i="4"/>
  <c r="Z127" i="4"/>
  <c r="AA127" i="4"/>
  <c r="R128" i="4"/>
  <c r="Z128" i="4"/>
  <c r="AA128" i="4"/>
  <c r="R129" i="4"/>
  <c r="AA129" i="4"/>
  <c r="R130" i="4"/>
  <c r="J130" i="4"/>
  <c r="AP130" i="4" s="1"/>
  <c r="AA130" i="4"/>
  <c r="R132" i="4"/>
  <c r="J132" i="4"/>
  <c r="AP132" i="4" s="1"/>
  <c r="AA132" i="4"/>
  <c r="R134" i="4"/>
  <c r="J134" i="4"/>
  <c r="AA134" i="4"/>
  <c r="R135" i="4"/>
  <c r="Z135" i="4"/>
  <c r="AA135" i="4"/>
  <c r="R136" i="4"/>
  <c r="J136" i="4"/>
  <c r="AP136" i="4" s="1"/>
  <c r="AA136" i="4"/>
  <c r="R137" i="4"/>
  <c r="AA137" i="4"/>
  <c r="R138" i="4"/>
  <c r="J138" i="4"/>
  <c r="AP138" i="4" s="1"/>
  <c r="AA138" i="4"/>
  <c r="R139" i="4"/>
  <c r="Z139" i="4"/>
  <c r="AA139" i="4"/>
  <c r="R140" i="4"/>
  <c r="J140" i="4"/>
  <c r="AP140" i="4" s="1"/>
  <c r="AA140" i="4"/>
  <c r="R141" i="4"/>
  <c r="Z141" i="4"/>
  <c r="AA141" i="4"/>
  <c r="R143" i="4"/>
  <c r="J143" i="4"/>
  <c r="AP143" i="4" s="1"/>
  <c r="AA143" i="4"/>
  <c r="R144" i="4"/>
  <c r="J144" i="4"/>
  <c r="AP144" i="4" s="1"/>
  <c r="AA144" i="4"/>
  <c r="R145" i="4"/>
  <c r="J145" i="4"/>
  <c r="AA145" i="4"/>
  <c r="R146" i="4"/>
  <c r="AA146" i="4"/>
  <c r="R148" i="4"/>
  <c r="J148" i="4"/>
  <c r="AP148" i="4" s="1"/>
  <c r="AA148" i="4"/>
  <c r="R149" i="4"/>
  <c r="Z149" i="4"/>
  <c r="AA149" i="4"/>
  <c r="R150" i="4"/>
  <c r="Z150" i="4"/>
  <c r="AA150" i="4"/>
  <c r="R153" i="4"/>
  <c r="Z153" i="4"/>
  <c r="AA153" i="4"/>
  <c r="R154" i="4"/>
  <c r="J154" i="4"/>
  <c r="AP154" i="4" s="1"/>
  <c r="AA154" i="4"/>
  <c r="R155" i="4"/>
  <c r="J155" i="4"/>
  <c r="AP155" i="4" s="1"/>
  <c r="AA155" i="4"/>
  <c r="R156" i="4"/>
  <c r="Z156" i="4"/>
  <c r="AA156" i="4"/>
  <c r="R157" i="4"/>
  <c r="Z157" i="4"/>
  <c r="AA157" i="4"/>
  <c r="R160" i="4"/>
  <c r="Z160" i="4"/>
  <c r="AA160" i="4"/>
  <c r="R161" i="4"/>
  <c r="Z161" i="4"/>
  <c r="AA161" i="4"/>
  <c r="R162" i="4"/>
  <c r="Z162" i="4"/>
  <c r="AA162" i="4"/>
  <c r="R164" i="4"/>
  <c r="Z164" i="4"/>
  <c r="AA164" i="4"/>
  <c r="R165" i="4"/>
  <c r="AA165" i="4"/>
  <c r="R166" i="4"/>
  <c r="J166" i="4"/>
  <c r="AA166" i="4"/>
  <c r="R170" i="4"/>
  <c r="Z170" i="4"/>
  <c r="AA170" i="4"/>
  <c r="R171" i="4"/>
  <c r="Z171" i="4"/>
  <c r="AA171" i="4"/>
  <c r="R173" i="4"/>
  <c r="Z173" i="4"/>
  <c r="AA173" i="4"/>
  <c r="R174" i="4"/>
  <c r="J174" i="4"/>
  <c r="AA174" i="4"/>
  <c r="R175" i="4"/>
  <c r="Z175" i="4"/>
  <c r="AA175" i="4"/>
  <c r="R176" i="4"/>
  <c r="Z176" i="4"/>
  <c r="AA176" i="4"/>
  <c r="R177" i="4"/>
  <c r="Z177" i="4"/>
  <c r="AA177" i="4"/>
  <c r="R179" i="4"/>
  <c r="J179" i="4"/>
  <c r="AP179" i="4" s="1"/>
  <c r="Z179" i="4"/>
  <c r="AA179" i="4"/>
  <c r="R180" i="4"/>
  <c r="J180" i="4"/>
  <c r="AP180" i="4" s="1"/>
  <c r="Z180" i="4"/>
  <c r="AA180" i="4"/>
  <c r="R181" i="4"/>
  <c r="J181" i="4"/>
  <c r="AP181" i="4" s="1"/>
  <c r="AA181" i="4"/>
  <c r="R183" i="4"/>
  <c r="Z183" i="4"/>
  <c r="AA183" i="4"/>
  <c r="R184" i="4"/>
  <c r="J184" i="4"/>
  <c r="AP184" i="4" s="1"/>
  <c r="AA184" i="4"/>
  <c r="R187" i="4"/>
  <c r="AA187" i="4"/>
  <c r="R188" i="4"/>
  <c r="J188" i="4"/>
  <c r="AA188" i="4"/>
  <c r="R189" i="4"/>
  <c r="J189" i="4"/>
  <c r="AP189" i="4" s="1"/>
  <c r="AA189" i="4"/>
  <c r="R190" i="4"/>
  <c r="J190" i="4"/>
  <c r="AP190" i="4" s="1"/>
  <c r="AA190" i="4"/>
  <c r="R191" i="4"/>
  <c r="Z191" i="4"/>
  <c r="AA191" i="4"/>
  <c r="R192" i="4"/>
  <c r="AA192" i="4"/>
  <c r="R193" i="4"/>
  <c r="J193" i="4"/>
  <c r="AP193" i="4" s="1"/>
  <c r="AA193" i="4"/>
  <c r="R194" i="4"/>
  <c r="J194" i="4"/>
  <c r="AP194" i="4" s="1"/>
  <c r="AA194" i="4"/>
  <c r="R195" i="4"/>
  <c r="Z195" i="4"/>
  <c r="AA195" i="4"/>
  <c r="R196" i="4"/>
  <c r="J196" i="4"/>
  <c r="AP196" i="4" s="1"/>
  <c r="AA196" i="4"/>
  <c r="R198" i="4"/>
  <c r="AA198" i="4"/>
  <c r="R199" i="4"/>
  <c r="J199" i="4"/>
  <c r="AA199" i="4"/>
  <c r="R200" i="4"/>
  <c r="J200" i="4"/>
  <c r="AP200" i="4" s="1"/>
  <c r="AA200" i="4"/>
  <c r="R201" i="4"/>
  <c r="J201" i="4"/>
  <c r="AP201" i="4" s="1"/>
  <c r="AA201" i="4"/>
  <c r="R203" i="4"/>
  <c r="J203" i="4"/>
  <c r="AP203" i="4" s="1"/>
  <c r="AA203" i="4"/>
  <c r="R204" i="4"/>
  <c r="J204" i="4"/>
  <c r="AP204" i="4" s="1"/>
  <c r="AA204" i="4"/>
  <c r="R205" i="4"/>
  <c r="Z205" i="4"/>
  <c r="AA205" i="4"/>
  <c r="R207" i="4"/>
  <c r="Z207" i="4"/>
  <c r="AA207" i="4"/>
  <c r="R210" i="4"/>
  <c r="AA210" i="4"/>
  <c r="R211" i="4"/>
  <c r="Z211" i="4"/>
  <c r="AA211" i="4"/>
  <c r="R213" i="4"/>
  <c r="Z213" i="4"/>
  <c r="AA213" i="4"/>
  <c r="R214" i="4"/>
  <c r="Z214" i="4"/>
  <c r="AA214" i="4"/>
  <c r="R217" i="4"/>
  <c r="J217" i="4"/>
  <c r="AP217" i="4" s="1"/>
  <c r="AA217" i="4"/>
  <c r="R218" i="4"/>
  <c r="Z218" i="4"/>
  <c r="AA218" i="4"/>
  <c r="R221" i="4"/>
  <c r="J221" i="4"/>
  <c r="AP221" i="4" s="1"/>
  <c r="AA221" i="4"/>
  <c r="R222" i="4"/>
  <c r="Z222" i="4"/>
  <c r="AA222" i="4"/>
  <c r="R223" i="4"/>
  <c r="Z223" i="4"/>
  <c r="AA223" i="4"/>
  <c r="R224" i="4"/>
  <c r="J224" i="4"/>
  <c r="AP224" i="4" s="1"/>
  <c r="AA224" i="4"/>
  <c r="R226" i="4"/>
  <c r="J226" i="4"/>
  <c r="AA226" i="4"/>
  <c r="R227" i="4"/>
  <c r="Z227" i="4"/>
  <c r="AA227" i="4"/>
  <c r="R231" i="4"/>
  <c r="Z231" i="4"/>
  <c r="AA231" i="4"/>
  <c r="R509" i="4"/>
  <c r="Z509" i="4"/>
  <c r="AA509" i="4"/>
  <c r="R236" i="4"/>
  <c r="Z236" i="4"/>
  <c r="AA236" i="4"/>
  <c r="R237" i="4"/>
  <c r="J237" i="4"/>
  <c r="AP237" i="4" s="1"/>
  <c r="AA237" i="4"/>
  <c r="R238" i="4"/>
  <c r="J238" i="4"/>
  <c r="AA238" i="4"/>
  <c r="R239" i="4"/>
  <c r="J239" i="4"/>
  <c r="AP239" i="4" s="1"/>
  <c r="AA239" i="4"/>
  <c r="R242" i="4"/>
  <c r="J242" i="4"/>
  <c r="AP242" i="4" s="1"/>
  <c r="AA242" i="4"/>
  <c r="R245" i="4"/>
  <c r="AA245" i="4"/>
  <c r="R246" i="4"/>
  <c r="Z246" i="4"/>
  <c r="AA246" i="4"/>
  <c r="R247" i="4"/>
  <c r="Z247" i="4"/>
  <c r="AA247" i="4"/>
  <c r="R248" i="4"/>
  <c r="J248" i="4"/>
  <c r="AP248" i="4" s="1"/>
  <c r="AA248" i="4"/>
  <c r="R249" i="4"/>
  <c r="AA249" i="4"/>
  <c r="R251" i="4"/>
  <c r="J251" i="4"/>
  <c r="AP251" i="4" s="1"/>
  <c r="AA251" i="4"/>
  <c r="R254" i="4"/>
  <c r="J254" i="4"/>
  <c r="AP254" i="4" s="1"/>
  <c r="AA254" i="4"/>
  <c r="R256" i="4"/>
  <c r="Z256" i="4"/>
  <c r="AA256" i="4"/>
  <c r="R257" i="4"/>
  <c r="AA257" i="4"/>
  <c r="R259" i="4"/>
  <c r="Z259" i="4"/>
  <c r="AA259" i="4"/>
  <c r="R260" i="4"/>
  <c r="Z260" i="4"/>
  <c r="AA260" i="4"/>
  <c r="R261" i="4"/>
  <c r="J261" i="4"/>
  <c r="AP261" i="4" s="1"/>
  <c r="AA261" i="4"/>
  <c r="R262" i="4"/>
  <c r="Z262" i="4"/>
  <c r="AA262" i="4"/>
  <c r="R263" i="4"/>
  <c r="J263" i="4"/>
  <c r="AP263" i="4" s="1"/>
  <c r="AA263" i="4"/>
  <c r="R265" i="4"/>
  <c r="J265" i="4"/>
  <c r="AP265" i="4" s="1"/>
  <c r="AA265" i="4"/>
  <c r="R268" i="4"/>
  <c r="Z268" i="4"/>
  <c r="AA268" i="4"/>
  <c r="R270" i="4"/>
  <c r="Z270" i="4"/>
  <c r="AA270" i="4"/>
  <c r="R271" i="4"/>
  <c r="J271" i="4"/>
  <c r="AA271" i="4"/>
  <c r="R272" i="4"/>
  <c r="Z272" i="4"/>
  <c r="AA272" i="4"/>
  <c r="R273" i="4"/>
  <c r="J273" i="4"/>
  <c r="AP273" i="4" s="1"/>
  <c r="AA273" i="4"/>
  <c r="R275" i="4"/>
  <c r="Z275" i="4"/>
  <c r="AA275" i="4"/>
  <c r="R276" i="4"/>
  <c r="Z276" i="4"/>
  <c r="AA276" i="4"/>
  <c r="R277" i="4"/>
  <c r="AA277" i="4"/>
  <c r="R282" i="4"/>
  <c r="J282" i="4"/>
  <c r="AP282" i="4" s="1"/>
  <c r="AA282" i="4"/>
  <c r="R285" i="4"/>
  <c r="J285" i="4"/>
  <c r="AA285" i="4"/>
  <c r="R286" i="4"/>
  <c r="AA286" i="4"/>
  <c r="R288" i="4"/>
  <c r="J288" i="4"/>
  <c r="AP288" i="4" s="1"/>
  <c r="AA288" i="4"/>
  <c r="R289" i="4"/>
  <c r="J289" i="4"/>
  <c r="AA289" i="4"/>
  <c r="R290" i="4"/>
  <c r="J290" i="4"/>
  <c r="AP290" i="4" s="1"/>
  <c r="AA290" i="4"/>
  <c r="R292" i="4"/>
  <c r="J292" i="4"/>
  <c r="AA292" i="4"/>
  <c r="R294" i="4"/>
  <c r="Z294" i="4"/>
  <c r="AA294" i="4"/>
  <c r="R295" i="4"/>
  <c r="J295" i="4"/>
  <c r="AP295" i="4" s="1"/>
  <c r="AA295" i="4"/>
  <c r="R297" i="4"/>
  <c r="AA297" i="4"/>
  <c r="R302" i="4"/>
  <c r="Z302" i="4"/>
  <c r="AA302" i="4"/>
  <c r="R303" i="4"/>
  <c r="AA303" i="4"/>
  <c r="R304" i="4"/>
  <c r="AA304" i="4"/>
  <c r="R305" i="4"/>
  <c r="J305" i="4"/>
  <c r="AA305" i="4"/>
  <c r="R306" i="4"/>
  <c r="J306" i="4"/>
  <c r="AP306" i="4" s="1"/>
  <c r="AA306" i="4"/>
  <c r="R308" i="4"/>
  <c r="J308" i="4"/>
  <c r="AP308" i="4" s="1"/>
  <c r="AA308" i="4"/>
  <c r="R311" i="4"/>
  <c r="AA311" i="4"/>
  <c r="R312" i="4"/>
  <c r="J312" i="4"/>
  <c r="AP312" i="4" s="1"/>
  <c r="AA312" i="4"/>
  <c r="R314" i="4"/>
  <c r="AA314" i="4"/>
  <c r="R315" i="4"/>
  <c r="AA315" i="4"/>
  <c r="R316" i="4"/>
  <c r="J316" i="4"/>
  <c r="AP316" i="4" s="1"/>
  <c r="Z316" i="4"/>
  <c r="AA316" i="4"/>
  <c r="AO316" i="4" s="1"/>
  <c r="R317" i="4"/>
  <c r="AA317" i="4"/>
  <c r="R319" i="4"/>
  <c r="AA319" i="4"/>
  <c r="R380" i="4"/>
  <c r="AA380" i="4"/>
  <c r="R320" i="4"/>
  <c r="AA320" i="4"/>
  <c r="R324" i="4"/>
  <c r="Z324" i="4"/>
  <c r="AA324" i="4"/>
  <c r="R325" i="4"/>
  <c r="J325" i="4"/>
  <c r="AP325" i="4" s="1"/>
  <c r="AA325" i="4"/>
  <c r="R326" i="4"/>
  <c r="J326" i="4"/>
  <c r="AP326" i="4" s="1"/>
  <c r="AA326" i="4"/>
  <c r="R328" i="4"/>
  <c r="J328" i="4"/>
  <c r="AP328" i="4" s="1"/>
  <c r="Z328" i="4"/>
  <c r="AA328" i="4"/>
  <c r="R329" i="4"/>
  <c r="AA329" i="4"/>
  <c r="R330" i="4"/>
  <c r="J330" i="4"/>
  <c r="AP330" i="4" s="1"/>
  <c r="AA330" i="4"/>
  <c r="R331" i="4"/>
  <c r="AA331" i="4"/>
  <c r="R332" i="4"/>
  <c r="AA332" i="4"/>
  <c r="R333" i="4"/>
  <c r="AA333" i="4"/>
  <c r="R334" i="4"/>
  <c r="Z334" i="4"/>
  <c r="AA334" i="4"/>
  <c r="R335" i="4"/>
  <c r="AA335" i="4"/>
  <c r="R336" i="4"/>
  <c r="AA336" i="4"/>
  <c r="R337" i="4"/>
  <c r="AA337" i="4"/>
  <c r="R339" i="4"/>
  <c r="AA339" i="4"/>
  <c r="R340" i="4"/>
  <c r="AA340" i="4"/>
  <c r="R341" i="4"/>
  <c r="AA341" i="4"/>
  <c r="R343" i="4"/>
  <c r="AA343" i="4"/>
  <c r="R345" i="4"/>
  <c r="AA345" i="4"/>
  <c r="R346" i="4"/>
  <c r="Z346" i="4"/>
  <c r="AA346" i="4"/>
  <c r="R347" i="4"/>
  <c r="J347" i="4"/>
  <c r="AP347" i="4" s="1"/>
  <c r="AA347" i="4"/>
  <c r="R348" i="4"/>
  <c r="Z348" i="4"/>
  <c r="AA348" i="4"/>
  <c r="R351" i="4"/>
  <c r="Z351" i="4"/>
  <c r="AA351" i="4"/>
  <c r="R352" i="4"/>
  <c r="AA352" i="4"/>
  <c r="R353" i="4"/>
  <c r="J353" i="4"/>
  <c r="AP353" i="4" s="1"/>
  <c r="AA353" i="4"/>
  <c r="R354" i="4"/>
  <c r="J354" i="4"/>
  <c r="AP354" i="4" s="1"/>
  <c r="AA354" i="4"/>
  <c r="R355" i="4"/>
  <c r="AA355" i="4"/>
  <c r="R689" i="4"/>
  <c r="J689" i="4"/>
  <c r="AP689" i="4" s="1"/>
  <c r="AA689" i="4"/>
  <c r="R356" i="4"/>
  <c r="Z356" i="4"/>
  <c r="AA356" i="4"/>
  <c r="R357" i="4"/>
  <c r="Z357" i="4"/>
  <c r="AA357" i="4"/>
  <c r="R358" i="4"/>
  <c r="Z358" i="4"/>
  <c r="AA358" i="4"/>
  <c r="R359" i="4"/>
  <c r="Z359" i="4"/>
  <c r="AA359" i="4"/>
  <c r="R361" i="4"/>
  <c r="J361" i="4"/>
  <c r="AP361" i="4" s="1"/>
  <c r="AA361" i="4"/>
  <c r="R362" i="4"/>
  <c r="AA362" i="4"/>
  <c r="R365" i="4"/>
  <c r="J365" i="4"/>
  <c r="AA365" i="4"/>
  <c r="R366" i="4"/>
  <c r="J366" i="4"/>
  <c r="AP366" i="4" s="1"/>
  <c r="AA366" i="4"/>
  <c r="R369" i="4"/>
  <c r="Z369" i="4"/>
  <c r="AA369" i="4"/>
  <c r="R370" i="4"/>
  <c r="AA370" i="4"/>
  <c r="R371" i="4"/>
  <c r="AA371" i="4"/>
  <c r="R373" i="4"/>
  <c r="Z373" i="4"/>
  <c r="AA373" i="4"/>
  <c r="R374" i="4"/>
  <c r="Z374" i="4"/>
  <c r="AA374" i="4"/>
  <c r="R377" i="4"/>
  <c r="J377" i="4"/>
  <c r="AA377" i="4"/>
  <c r="R378" i="4"/>
  <c r="Z378" i="4"/>
  <c r="AA378" i="4"/>
  <c r="R379" i="4"/>
  <c r="J379" i="4"/>
  <c r="AP379" i="4" s="1"/>
  <c r="AA379" i="4"/>
  <c r="R381" i="4"/>
  <c r="J381" i="4"/>
  <c r="AP381" i="4" s="1"/>
  <c r="AA381" i="4"/>
  <c r="R383" i="4"/>
  <c r="Z383" i="4"/>
  <c r="AA383" i="4"/>
  <c r="R385" i="4"/>
  <c r="Z385" i="4"/>
  <c r="AA385" i="4"/>
  <c r="R386" i="4"/>
  <c r="Z386" i="4"/>
  <c r="AA386" i="4"/>
  <c r="R387" i="4"/>
  <c r="Z387" i="4"/>
  <c r="AA387" i="4"/>
  <c r="R388" i="4"/>
  <c r="J388" i="4"/>
  <c r="AP388" i="4" s="1"/>
  <c r="AA388" i="4"/>
  <c r="R389" i="4"/>
  <c r="Z389" i="4"/>
  <c r="AA389" i="4"/>
  <c r="R391" i="4"/>
  <c r="Z391" i="4"/>
  <c r="AA391" i="4"/>
  <c r="R393" i="4"/>
  <c r="Z393" i="4"/>
  <c r="AA393" i="4"/>
  <c r="R395" i="4"/>
  <c r="AA395" i="4"/>
  <c r="R397" i="4"/>
  <c r="J397" i="4"/>
  <c r="AA397" i="4"/>
  <c r="R398" i="4"/>
  <c r="J398" i="4"/>
  <c r="AP398" i="4" s="1"/>
  <c r="AA398" i="4"/>
  <c r="R399" i="4"/>
  <c r="J399" i="4"/>
  <c r="AA399" i="4"/>
  <c r="R400" i="4"/>
  <c r="AA400" i="4"/>
  <c r="R401" i="4"/>
  <c r="J401" i="4"/>
  <c r="AP401" i="4" s="1"/>
  <c r="AA401" i="4"/>
  <c r="R403" i="4"/>
  <c r="Z403" i="4"/>
  <c r="AA403" i="4"/>
  <c r="R407" i="4"/>
  <c r="Z407" i="4"/>
  <c r="J407" i="4"/>
  <c r="AP407" i="4" s="1"/>
  <c r="AA407" i="4"/>
  <c r="R408" i="4"/>
  <c r="J408" i="4"/>
  <c r="AP408" i="4" s="1"/>
  <c r="AA408" i="4"/>
  <c r="R409" i="4"/>
  <c r="AA409" i="4"/>
  <c r="R410" i="4"/>
  <c r="J410" i="4"/>
  <c r="AP410" i="4" s="1"/>
  <c r="AA410" i="4"/>
  <c r="R411" i="4"/>
  <c r="J411" i="4"/>
  <c r="AP411" i="4" s="1"/>
  <c r="AA411" i="4"/>
  <c r="R413" i="4"/>
  <c r="J413" i="4"/>
  <c r="AP413" i="4" s="1"/>
  <c r="AA413" i="4"/>
  <c r="R414" i="4"/>
  <c r="J414" i="4"/>
  <c r="AA414" i="4"/>
  <c r="R416" i="4"/>
  <c r="J416" i="4"/>
  <c r="AP416" i="4" s="1"/>
  <c r="AA416" i="4"/>
  <c r="R418" i="4"/>
  <c r="AA418" i="4"/>
  <c r="R419" i="4"/>
  <c r="J419" i="4"/>
  <c r="AP419" i="4" s="1"/>
  <c r="AA419" i="4"/>
  <c r="R420" i="4"/>
  <c r="AA420" i="4"/>
  <c r="R421" i="4"/>
  <c r="Z421" i="4"/>
  <c r="AA421" i="4"/>
  <c r="R422" i="4"/>
  <c r="Z422" i="4"/>
  <c r="AA422" i="4"/>
  <c r="R424" i="4"/>
  <c r="AA424" i="4"/>
  <c r="R425" i="4"/>
  <c r="AA425" i="4"/>
  <c r="R426" i="4"/>
  <c r="J426" i="4"/>
  <c r="AP426" i="4" s="1"/>
  <c r="AA426" i="4"/>
  <c r="R427" i="4"/>
  <c r="Z427" i="4"/>
  <c r="AA427" i="4"/>
  <c r="AO427" i="4" s="1"/>
  <c r="R428" i="4"/>
  <c r="AA428" i="4"/>
  <c r="R429" i="4"/>
  <c r="AA429" i="4"/>
  <c r="R430" i="4"/>
  <c r="AA430" i="4"/>
  <c r="R431" i="4"/>
  <c r="AA431" i="4"/>
  <c r="R433" i="4"/>
  <c r="J433" i="4"/>
  <c r="AP433" i="4" s="1"/>
  <c r="AA433" i="4"/>
  <c r="R434" i="4"/>
  <c r="AA434" i="4"/>
  <c r="R435" i="4"/>
  <c r="AA435" i="4"/>
  <c r="R437" i="4"/>
  <c r="AA437" i="4"/>
  <c r="R440" i="4"/>
  <c r="Z440" i="4"/>
  <c r="AA440" i="4"/>
  <c r="R443" i="4"/>
  <c r="Z443" i="4"/>
  <c r="AA443" i="4"/>
  <c r="R444" i="4"/>
  <c r="J444" i="4"/>
  <c r="AA444" i="4"/>
  <c r="R445" i="4"/>
  <c r="Z445" i="4"/>
  <c r="AA445" i="4"/>
  <c r="R447" i="4"/>
  <c r="J447" i="4"/>
  <c r="AA447" i="4"/>
  <c r="R450" i="4"/>
  <c r="Z450" i="4"/>
  <c r="AA450" i="4"/>
  <c r="R451" i="4"/>
  <c r="J451" i="4"/>
  <c r="AP451" i="4" s="1"/>
  <c r="AA451" i="4"/>
  <c r="R453" i="4"/>
  <c r="J453" i="4"/>
  <c r="AA453" i="4"/>
  <c r="R454" i="4"/>
  <c r="Z454" i="4"/>
  <c r="AA454" i="4"/>
  <c r="R455" i="4"/>
  <c r="Z455" i="4"/>
  <c r="AA455" i="4"/>
  <c r="R456" i="4"/>
  <c r="J456" i="4"/>
  <c r="AP456" i="4" s="1"/>
  <c r="AA456" i="4"/>
  <c r="R457" i="4"/>
  <c r="Z457" i="4"/>
  <c r="AA457" i="4"/>
  <c r="R458" i="4"/>
  <c r="J458" i="4"/>
  <c r="AP458" i="4" s="1"/>
  <c r="AA458" i="4"/>
  <c r="R459" i="4"/>
  <c r="Z459" i="4"/>
  <c r="AA459" i="4"/>
  <c r="R460" i="4"/>
  <c r="Z460" i="4"/>
  <c r="AA460" i="4"/>
  <c r="R461" i="4"/>
  <c r="AA461" i="4"/>
  <c r="R462" i="4"/>
  <c r="Z462" i="4"/>
  <c r="AA462" i="4"/>
  <c r="R463" i="4"/>
  <c r="J463" i="4"/>
  <c r="AA463" i="4"/>
  <c r="R464" i="4"/>
  <c r="Z464" i="4"/>
  <c r="J464" i="4"/>
  <c r="AP464" i="4" s="1"/>
  <c r="AA464" i="4"/>
  <c r="R465" i="4"/>
  <c r="Z465" i="4"/>
  <c r="AA465" i="4"/>
  <c r="R467" i="4"/>
  <c r="J467" i="4"/>
  <c r="AP467" i="4" s="1"/>
  <c r="AA467" i="4"/>
  <c r="R468" i="4"/>
  <c r="J468" i="4"/>
  <c r="AA468" i="4"/>
  <c r="R470" i="4"/>
  <c r="AA470" i="4"/>
  <c r="R473" i="4"/>
  <c r="Z473" i="4"/>
  <c r="AA473" i="4"/>
  <c r="R474" i="4"/>
  <c r="J474" i="4"/>
  <c r="AP474" i="4" s="1"/>
  <c r="AA474" i="4"/>
  <c r="R475" i="4"/>
  <c r="AA475" i="4"/>
  <c r="R476" i="4"/>
  <c r="AA476" i="4"/>
  <c r="R477" i="4"/>
  <c r="J477" i="4"/>
  <c r="AA477" i="4"/>
  <c r="R478" i="4"/>
  <c r="Z478" i="4"/>
  <c r="AA478" i="4"/>
  <c r="R479" i="4"/>
  <c r="J479" i="4"/>
  <c r="AP479" i="4" s="1"/>
  <c r="Z479" i="4"/>
  <c r="AA479" i="4"/>
  <c r="R480" i="4"/>
  <c r="J480" i="4"/>
  <c r="AP480" i="4" s="1"/>
  <c r="AA480" i="4"/>
  <c r="R483" i="4"/>
  <c r="AA483" i="4"/>
  <c r="R484" i="4"/>
  <c r="Z484" i="4"/>
  <c r="AA484" i="4"/>
  <c r="R486" i="4"/>
  <c r="AA486" i="4"/>
  <c r="R488" i="4"/>
  <c r="Z488" i="4"/>
  <c r="AA488" i="4"/>
  <c r="R490" i="4"/>
  <c r="Z490" i="4"/>
  <c r="AA490" i="4"/>
  <c r="R491" i="4"/>
  <c r="Z491" i="4"/>
  <c r="AA491" i="4"/>
  <c r="R493" i="4"/>
  <c r="Z493" i="4"/>
  <c r="AA493" i="4"/>
  <c r="R494" i="4"/>
  <c r="Z494" i="4"/>
  <c r="AA494" i="4"/>
  <c r="R495" i="4"/>
  <c r="Z495" i="4"/>
  <c r="AA495" i="4"/>
  <c r="R497" i="4"/>
  <c r="AA497" i="4"/>
  <c r="R498" i="4"/>
  <c r="Z498" i="4"/>
  <c r="AA498" i="4"/>
  <c r="R499" i="4"/>
  <c r="Z499" i="4"/>
  <c r="AA499" i="4"/>
  <c r="R500" i="4"/>
  <c r="J500" i="4"/>
  <c r="AP500" i="4" s="1"/>
  <c r="AA500" i="4"/>
  <c r="R501" i="4"/>
  <c r="Z501" i="4"/>
  <c r="AA501" i="4"/>
  <c r="R502" i="4"/>
  <c r="J502" i="4"/>
  <c r="AP502" i="4" s="1"/>
  <c r="AA502" i="4"/>
  <c r="R503" i="4"/>
  <c r="AA503" i="4"/>
  <c r="R504" i="4"/>
  <c r="J504" i="4"/>
  <c r="AP504" i="4" s="1"/>
  <c r="Z504" i="4"/>
  <c r="AA504" i="4"/>
  <c r="R506" i="4"/>
  <c r="J506" i="4"/>
  <c r="AA506" i="4"/>
  <c r="R507" i="4"/>
  <c r="J507" i="4"/>
  <c r="AA507" i="4"/>
  <c r="R508" i="4"/>
  <c r="AA508" i="4"/>
  <c r="R510" i="4"/>
  <c r="AA510" i="4"/>
  <c r="R511" i="4"/>
  <c r="Z511" i="4"/>
  <c r="AA511" i="4"/>
  <c r="R513" i="4"/>
  <c r="Z513" i="4"/>
  <c r="AA513" i="4"/>
  <c r="R514" i="4"/>
  <c r="Z514" i="4"/>
  <c r="AA514" i="4"/>
  <c r="R516" i="4"/>
  <c r="Z516" i="4"/>
  <c r="AA516" i="4"/>
  <c r="R517" i="4"/>
  <c r="J517" i="4"/>
  <c r="AA517" i="4"/>
  <c r="R518" i="4"/>
  <c r="AA518" i="4"/>
  <c r="R519" i="4"/>
  <c r="AA519" i="4"/>
  <c r="R520" i="4"/>
  <c r="J520" i="4"/>
  <c r="AP520" i="4" s="1"/>
  <c r="AA520" i="4"/>
  <c r="R521" i="4"/>
  <c r="Z521" i="4"/>
  <c r="AA521" i="4"/>
  <c r="R522" i="4"/>
  <c r="J522" i="4"/>
  <c r="AP522" i="4" s="1"/>
  <c r="AA522" i="4"/>
  <c r="R523" i="4"/>
  <c r="Z523" i="4"/>
  <c r="AA523" i="4"/>
  <c r="R524" i="4"/>
  <c r="J524" i="4"/>
  <c r="AP524" i="4" s="1"/>
  <c r="AA524" i="4"/>
  <c r="R67" i="4"/>
  <c r="Z67" i="4"/>
  <c r="AA67" i="4"/>
  <c r="R525" i="4"/>
  <c r="J525" i="4"/>
  <c r="AP525" i="4" s="1"/>
  <c r="AA525" i="4"/>
  <c r="R526" i="4"/>
  <c r="Z526" i="4"/>
  <c r="AA526" i="4"/>
  <c r="R527" i="4"/>
  <c r="AA527" i="4"/>
  <c r="R528" i="4"/>
  <c r="J528" i="4"/>
  <c r="AA528" i="4"/>
  <c r="R529" i="4"/>
  <c r="AA529" i="4"/>
  <c r="R530" i="4"/>
  <c r="AA530" i="4"/>
  <c r="R531" i="4"/>
  <c r="Z531" i="4"/>
  <c r="AA531" i="4"/>
  <c r="R533" i="4"/>
  <c r="Z533" i="4"/>
  <c r="AA533" i="4"/>
  <c r="R534" i="4"/>
  <c r="Z534" i="4"/>
  <c r="AA534" i="4"/>
  <c r="R536" i="4"/>
  <c r="J536" i="4"/>
  <c r="AA536" i="4"/>
  <c r="R382" i="4"/>
  <c r="Z382" i="4"/>
  <c r="AA382" i="4"/>
  <c r="R538" i="4"/>
  <c r="AA538" i="4"/>
  <c r="R539" i="4"/>
  <c r="Z539" i="4"/>
  <c r="AA539" i="4"/>
  <c r="R540" i="4"/>
  <c r="AA540" i="4"/>
  <c r="R542" i="4"/>
  <c r="AA542" i="4"/>
  <c r="R543" i="4"/>
  <c r="AA543" i="4"/>
  <c r="R559" i="4"/>
  <c r="Z559" i="4"/>
  <c r="AA559" i="4"/>
  <c r="R544" i="4"/>
  <c r="AA544" i="4"/>
  <c r="R545" i="4"/>
  <c r="AA545" i="4"/>
  <c r="R547" i="4"/>
  <c r="AA547" i="4"/>
  <c r="R548" i="4"/>
  <c r="AA548" i="4"/>
  <c r="R549" i="4"/>
  <c r="AA549" i="4"/>
  <c r="R550" i="4"/>
  <c r="AA550" i="4"/>
  <c r="R551" i="4"/>
  <c r="AA551" i="4"/>
  <c r="R552" i="4"/>
  <c r="J552" i="4"/>
  <c r="AP552" i="4" s="1"/>
  <c r="AA552" i="4"/>
  <c r="R553" i="4"/>
  <c r="Z553" i="4"/>
  <c r="AA553" i="4"/>
  <c r="R554" i="4"/>
  <c r="J554" i="4"/>
  <c r="AA554" i="4"/>
  <c r="R555" i="4"/>
  <c r="J555" i="4"/>
  <c r="AP555" i="4" s="1"/>
  <c r="Z555" i="4"/>
  <c r="AA555" i="4"/>
  <c r="R556" i="4"/>
  <c r="AA556" i="4"/>
  <c r="R557" i="4"/>
  <c r="J557" i="4"/>
  <c r="AA557" i="4"/>
  <c r="R558" i="4"/>
  <c r="AA558" i="4"/>
  <c r="R560" i="4"/>
  <c r="J560" i="4"/>
  <c r="AP560" i="4" s="1"/>
  <c r="AA560" i="4"/>
  <c r="R561" i="4"/>
  <c r="J561" i="4"/>
  <c r="AP561" i="4" s="1"/>
  <c r="AA561" i="4"/>
  <c r="R567" i="4"/>
  <c r="J567" i="4"/>
  <c r="AP567" i="4" s="1"/>
  <c r="AA567" i="4"/>
  <c r="R568" i="4"/>
  <c r="Z568" i="4"/>
  <c r="AA568" i="4"/>
  <c r="R569" i="4"/>
  <c r="J569" i="4"/>
  <c r="AP569" i="4" s="1"/>
  <c r="AA569" i="4"/>
  <c r="R570" i="4"/>
  <c r="J570" i="4"/>
  <c r="AP570" i="4" s="1"/>
  <c r="AA570" i="4"/>
  <c r="R571" i="4"/>
  <c r="J571" i="4"/>
  <c r="AP571" i="4" s="1"/>
  <c r="AA571" i="4"/>
  <c r="R572" i="4"/>
  <c r="J572" i="4"/>
  <c r="AP572" i="4" s="1"/>
  <c r="AA572" i="4"/>
  <c r="R573" i="4"/>
  <c r="AA573" i="4"/>
  <c r="R574" i="4"/>
  <c r="Z574" i="4"/>
  <c r="AA574" i="4"/>
  <c r="R576" i="4"/>
  <c r="J576" i="4"/>
  <c r="AP576" i="4" s="1"/>
  <c r="AA576" i="4"/>
  <c r="R577" i="4"/>
  <c r="J577" i="4"/>
  <c r="AP577" i="4" s="1"/>
  <c r="AA577" i="4"/>
  <c r="R578" i="4"/>
  <c r="Z578" i="4"/>
  <c r="AA578" i="4"/>
  <c r="R579" i="4"/>
  <c r="AA579" i="4"/>
  <c r="R582" i="4"/>
  <c r="AA582" i="4"/>
  <c r="R583" i="4"/>
  <c r="J583" i="4"/>
  <c r="AA583" i="4"/>
  <c r="R584" i="4"/>
  <c r="J584" i="4"/>
  <c r="AA584" i="4"/>
  <c r="R585" i="4"/>
  <c r="J585" i="4"/>
  <c r="AP585" i="4" s="1"/>
  <c r="AA585" i="4"/>
  <c r="R586" i="4"/>
  <c r="J586" i="4"/>
  <c r="AP586" i="4" s="1"/>
  <c r="AA586" i="4"/>
  <c r="R588" i="4"/>
  <c r="AA588" i="4"/>
  <c r="R590" i="4"/>
  <c r="J590" i="4"/>
  <c r="AP590" i="4" s="1"/>
  <c r="AA590" i="4"/>
  <c r="R591" i="4"/>
  <c r="AA591" i="4"/>
  <c r="R592" i="4"/>
  <c r="AA592" i="4"/>
  <c r="R593" i="4"/>
  <c r="J593" i="4"/>
  <c r="AP593" i="4" s="1"/>
  <c r="AA593" i="4"/>
  <c r="R595" i="4"/>
  <c r="Z595" i="4"/>
  <c r="AA595" i="4"/>
  <c r="R596" i="4"/>
  <c r="Z596" i="4"/>
  <c r="AA596" i="4"/>
  <c r="R597" i="4"/>
  <c r="J597" i="4"/>
  <c r="AA597" i="4"/>
  <c r="R598" i="4"/>
  <c r="J598" i="4"/>
  <c r="AA598" i="4"/>
  <c r="R599" i="4"/>
  <c r="Z599" i="4"/>
  <c r="AA599" i="4"/>
  <c r="R600" i="4"/>
  <c r="Z600" i="4"/>
  <c r="AA600" i="4"/>
  <c r="R603" i="4"/>
  <c r="J603" i="4"/>
  <c r="AP603" i="4" s="1"/>
  <c r="AA603" i="4"/>
  <c r="R604" i="4"/>
  <c r="Z604" i="4"/>
  <c r="AA604" i="4"/>
  <c r="R605" i="4"/>
  <c r="AA605" i="4"/>
  <c r="R606" i="4"/>
  <c r="Z606" i="4"/>
  <c r="AA606" i="4"/>
  <c r="R607" i="4"/>
  <c r="Z607" i="4"/>
  <c r="AA607" i="4"/>
  <c r="R610" i="4"/>
  <c r="Z610" i="4"/>
  <c r="AA610" i="4"/>
  <c r="R612" i="4"/>
  <c r="Z612" i="4"/>
  <c r="AA612" i="4"/>
  <c r="R613" i="4"/>
  <c r="Z613" i="4"/>
  <c r="AA613" i="4"/>
  <c r="R614" i="4"/>
  <c r="J614" i="4"/>
  <c r="AP614" i="4" s="1"/>
  <c r="AA614" i="4"/>
  <c r="R615" i="4"/>
  <c r="Z615" i="4"/>
  <c r="AA615" i="4"/>
  <c r="R616" i="4"/>
  <c r="J616" i="4"/>
  <c r="AP616" i="4" s="1"/>
  <c r="AA616" i="4"/>
  <c r="R617" i="4"/>
  <c r="J617" i="4"/>
  <c r="AP617" i="4" s="1"/>
  <c r="AA617" i="4"/>
  <c r="R619" i="4"/>
  <c r="AA619" i="4"/>
  <c r="R621" i="4"/>
  <c r="Z621" i="4"/>
  <c r="AA621" i="4"/>
  <c r="R622" i="4"/>
  <c r="Z622" i="4"/>
  <c r="AA622" i="4"/>
  <c r="R625" i="4"/>
  <c r="J625" i="4"/>
  <c r="AA625" i="4"/>
  <c r="R626" i="4"/>
  <c r="Z626" i="4"/>
  <c r="AA626" i="4"/>
  <c r="R627" i="4"/>
  <c r="Z627" i="4"/>
  <c r="AA627" i="4"/>
  <c r="R628" i="4"/>
  <c r="J628" i="4"/>
  <c r="AP628" i="4" s="1"/>
  <c r="AA628" i="4"/>
  <c r="R281" i="4"/>
  <c r="Z281" i="4"/>
  <c r="AA281" i="4"/>
  <c r="R631" i="4"/>
  <c r="Z631" i="4"/>
  <c r="AA631" i="4"/>
  <c r="R632" i="4"/>
  <c r="J632" i="4"/>
  <c r="AP632" i="4" s="1"/>
  <c r="AA632" i="4"/>
  <c r="R633" i="4"/>
  <c r="Z633" i="4"/>
  <c r="AA633" i="4"/>
  <c r="R634" i="4"/>
  <c r="Z634" i="4"/>
  <c r="AA634" i="4"/>
  <c r="R635" i="4"/>
  <c r="J635" i="4"/>
  <c r="AA635" i="4"/>
  <c r="R636" i="4"/>
  <c r="Z636" i="4"/>
  <c r="AA636" i="4"/>
  <c r="R637" i="4"/>
  <c r="Z637" i="4"/>
  <c r="AA637" i="4"/>
  <c r="R638" i="4"/>
  <c r="AA638" i="4"/>
  <c r="R639" i="4"/>
  <c r="J639" i="4"/>
  <c r="AP639" i="4" s="1"/>
  <c r="AA639" i="4"/>
  <c r="R641" i="4"/>
  <c r="J641" i="4"/>
  <c r="AP641" i="4" s="1"/>
  <c r="AA641" i="4"/>
  <c r="AO641" i="4" s="1"/>
  <c r="R642" i="4"/>
  <c r="J642" i="4"/>
  <c r="AP642" i="4" s="1"/>
  <c r="AA642" i="4"/>
  <c r="R643" i="4"/>
  <c r="J643" i="4"/>
  <c r="AP643" i="4" s="1"/>
  <c r="AA643" i="4"/>
  <c r="R644" i="4"/>
  <c r="Z644" i="4"/>
  <c r="AA644" i="4"/>
  <c r="R645" i="4"/>
  <c r="Z645" i="4"/>
  <c r="AA645" i="4"/>
  <c r="R646" i="4"/>
  <c r="Z646" i="4"/>
  <c r="AA646" i="4"/>
  <c r="R649" i="4"/>
  <c r="Z649" i="4"/>
  <c r="AA649" i="4"/>
  <c r="R650" i="4"/>
  <c r="J650" i="4"/>
  <c r="AA650" i="4"/>
  <c r="R652" i="4"/>
  <c r="Z652" i="4"/>
  <c r="AA652" i="4"/>
  <c r="R63" i="4"/>
  <c r="J63" i="4"/>
  <c r="AA63" i="4"/>
  <c r="R654" i="4"/>
  <c r="AA654" i="4"/>
  <c r="R655" i="4"/>
  <c r="J655" i="4"/>
  <c r="AP655" i="4" s="1"/>
  <c r="AA655" i="4"/>
  <c r="R656" i="4"/>
  <c r="Z656" i="4"/>
  <c r="AA656" i="4"/>
  <c r="R657" i="4"/>
  <c r="Z657" i="4"/>
  <c r="AA657" i="4"/>
  <c r="R658" i="4"/>
  <c r="J658" i="4"/>
  <c r="AA658" i="4"/>
  <c r="R659" i="4"/>
  <c r="J659" i="4"/>
  <c r="AP659" i="4" s="1"/>
  <c r="AA659" i="4"/>
  <c r="R660" i="4"/>
  <c r="J660" i="4"/>
  <c r="AA660" i="4"/>
  <c r="R661" i="4"/>
  <c r="Z661" i="4"/>
  <c r="AA661" i="4"/>
  <c r="R662" i="4"/>
  <c r="J662" i="4"/>
  <c r="AA662" i="4"/>
  <c r="R663" i="4"/>
  <c r="J663" i="4"/>
  <c r="AA663" i="4"/>
  <c r="R664" i="4"/>
  <c r="Z664" i="4"/>
  <c r="AA664" i="4"/>
  <c r="R665" i="4"/>
  <c r="J665" i="4"/>
  <c r="AA665" i="4"/>
  <c r="R666" i="4"/>
  <c r="AA666" i="4"/>
  <c r="R668" i="4"/>
  <c r="J668" i="4"/>
  <c r="AA668" i="4"/>
  <c r="R669" i="4"/>
  <c r="Z669" i="4"/>
  <c r="AA669" i="4"/>
  <c r="R670" i="4"/>
  <c r="AA670" i="4"/>
  <c r="R674" i="4"/>
  <c r="J674" i="4"/>
  <c r="AA674" i="4"/>
  <c r="R676" i="4"/>
  <c r="Z676" i="4"/>
  <c r="AA676" i="4"/>
  <c r="R677" i="4"/>
  <c r="J677" i="4"/>
  <c r="AP677" i="4" s="1"/>
  <c r="AA677" i="4"/>
  <c r="R678" i="4"/>
  <c r="AA678" i="4"/>
  <c r="R679" i="4"/>
  <c r="J679" i="4"/>
  <c r="AP679" i="4" s="1"/>
  <c r="AA679" i="4"/>
  <c r="R680" i="4"/>
  <c r="J680" i="4"/>
  <c r="AA680" i="4"/>
  <c r="R681" i="4"/>
  <c r="Z681" i="4"/>
  <c r="AA681" i="4"/>
  <c r="R683" i="4"/>
  <c r="AA683" i="4"/>
  <c r="R684" i="4"/>
  <c r="Z684" i="4"/>
  <c r="AA684" i="4"/>
  <c r="R685" i="4"/>
  <c r="Z685" i="4"/>
  <c r="AA685" i="4"/>
  <c r="R686" i="4"/>
  <c r="J686" i="4"/>
  <c r="AP686" i="4" s="1"/>
  <c r="AA686" i="4"/>
  <c r="R688" i="4"/>
  <c r="Z688" i="4"/>
  <c r="AA688" i="4"/>
  <c r="R706" i="4"/>
  <c r="J706" i="4"/>
  <c r="AA706" i="4"/>
  <c r="R690" i="4"/>
  <c r="Z690" i="4"/>
  <c r="AA690" i="4"/>
  <c r="R693" i="4"/>
  <c r="AA693" i="4"/>
  <c r="R694" i="4"/>
  <c r="J694" i="4"/>
  <c r="AA694" i="4"/>
  <c r="R695" i="4"/>
  <c r="AA695" i="4"/>
  <c r="R696" i="4"/>
  <c r="Z696" i="4"/>
  <c r="AA696" i="4"/>
  <c r="R697" i="4"/>
  <c r="Z697" i="4"/>
  <c r="AA697" i="4"/>
  <c r="R698" i="4"/>
  <c r="J698" i="4"/>
  <c r="AA698" i="4"/>
  <c r="R699" i="4"/>
  <c r="Z699" i="4"/>
  <c r="AA699" i="4"/>
  <c r="R700" i="4"/>
  <c r="J700" i="4"/>
  <c r="AP700" i="4" s="1"/>
  <c r="AA700" i="4"/>
  <c r="R701" i="4"/>
  <c r="AA701" i="4"/>
  <c r="R702" i="4"/>
  <c r="J702" i="4"/>
  <c r="AA702" i="4"/>
  <c r="R703" i="4"/>
  <c r="AA703" i="4"/>
  <c r="R704" i="4"/>
  <c r="Z704" i="4"/>
  <c r="AA704" i="4"/>
  <c r="R705" i="4"/>
  <c r="J705" i="4"/>
  <c r="AA705" i="4"/>
  <c r="R707" i="4"/>
  <c r="AA707" i="4"/>
  <c r="R708" i="4"/>
  <c r="Z708" i="4"/>
  <c r="AA708" i="4"/>
  <c r="R709" i="4"/>
  <c r="J709" i="4"/>
  <c r="AP709" i="4" s="1"/>
  <c r="AA709" i="4"/>
  <c r="R710" i="4"/>
  <c r="AA710" i="4"/>
  <c r="R711" i="4"/>
  <c r="AA711" i="4"/>
  <c r="R402" i="4"/>
  <c r="Z402" i="4"/>
  <c r="AA402" i="4"/>
  <c r="R390" i="4"/>
  <c r="AA390" i="4"/>
  <c r="Z483" i="4"/>
  <c r="J483" i="4"/>
  <c r="AP483" i="4" s="1"/>
  <c r="Z477" i="4"/>
  <c r="Z468" i="4"/>
  <c r="J440" i="4"/>
  <c r="AP440" i="4" s="1"/>
  <c r="Z430" i="4"/>
  <c r="J430" i="4"/>
  <c r="AP430" i="4" s="1"/>
  <c r="J427" i="4"/>
  <c r="AP427" i="4" s="1"/>
  <c r="Z418" i="4"/>
  <c r="J418" i="4"/>
  <c r="J370" i="4"/>
  <c r="Z370" i="4"/>
  <c r="J362" i="4"/>
  <c r="AP362" i="4" s="1"/>
  <c r="Z362" i="4"/>
  <c r="J341" i="4"/>
  <c r="AP341" i="4" s="1"/>
  <c r="Z341" i="4"/>
  <c r="J523" i="4"/>
  <c r="AP523" i="4" s="1"/>
  <c r="J495" i="4"/>
  <c r="AP495" i="4" s="1"/>
  <c r="Z480" i="4"/>
  <c r="Z467" i="4"/>
  <c r="J459" i="4"/>
  <c r="AP459" i="4" s="1"/>
  <c r="Z451" i="4"/>
  <c r="Z414" i="4"/>
  <c r="Z408" i="4"/>
  <c r="Z399" i="4"/>
  <c r="J337" i="4"/>
  <c r="AP337" i="4" s="1"/>
  <c r="Z337" i="4"/>
  <c r="J499" i="4"/>
  <c r="AP499" i="4" s="1"/>
  <c r="Z497" i="4"/>
  <c r="J497" i="4"/>
  <c r="AP497" i="4" s="1"/>
  <c r="Z476" i="4"/>
  <c r="J476" i="4"/>
  <c r="AP476" i="4" s="1"/>
  <c r="Z470" i="4"/>
  <c r="J470" i="4"/>
  <c r="AP470" i="4" s="1"/>
  <c r="J455" i="4"/>
  <c r="Z447" i="4"/>
  <c r="Z433" i="4"/>
  <c r="Z420" i="4"/>
  <c r="J420" i="4"/>
  <c r="AP420" i="4" s="1"/>
  <c r="Z413" i="4"/>
  <c r="Z411" i="4"/>
  <c r="Z401" i="4"/>
  <c r="Z398" i="4"/>
  <c r="Z397" i="4"/>
  <c r="J358" i="4"/>
  <c r="AP358" i="4" s="1"/>
  <c r="J355" i="4"/>
  <c r="AP355" i="4" s="1"/>
  <c r="Z355" i="4"/>
  <c r="J352" i="4"/>
  <c r="AP352" i="4" s="1"/>
  <c r="Z352" i="4"/>
  <c r="J348" i="4"/>
  <c r="AP348" i="4" s="1"/>
  <c r="J331" i="4"/>
  <c r="AP331" i="4" s="1"/>
  <c r="Z331" i="4"/>
  <c r="J320" i="4"/>
  <c r="AP320" i="4" s="1"/>
  <c r="Z320" i="4"/>
  <c r="J478" i="4"/>
  <c r="Z475" i="4"/>
  <c r="J475" i="4"/>
  <c r="AP475" i="4" s="1"/>
  <c r="Z463" i="4"/>
  <c r="J443" i="4"/>
  <c r="AP443" i="4" s="1"/>
  <c r="Z419" i="4"/>
  <c r="Z416" i="4"/>
  <c r="Z410" i="4"/>
  <c r="J386" i="4"/>
  <c r="AP386" i="4" s="1"/>
  <c r="J378" i="4"/>
  <c r="AP378" i="4" s="1"/>
  <c r="J345" i="4"/>
  <c r="AP345" i="4" s="1"/>
  <c r="Z345" i="4"/>
  <c r="J343" i="4"/>
  <c r="AP343" i="4" s="1"/>
  <c r="Z343" i="4"/>
  <c r="J334" i="4"/>
  <c r="Z388" i="4"/>
  <c r="Z381" i="4"/>
  <c r="Z366" i="4"/>
  <c r="Z347" i="4"/>
  <c r="J336" i="4"/>
  <c r="AP336" i="4" s="1"/>
  <c r="Z336" i="4"/>
  <c r="J380" i="4"/>
  <c r="AP380" i="4" s="1"/>
  <c r="Z380" i="4"/>
  <c r="J317" i="4"/>
  <c r="Z317" i="4"/>
  <c r="J340" i="4"/>
  <c r="AP340" i="4" s="1"/>
  <c r="Z340" i="4"/>
  <c r="J335" i="4"/>
  <c r="AP335" i="4" s="1"/>
  <c r="Z335" i="4"/>
  <c r="J333" i="4"/>
  <c r="AP333" i="4" s="1"/>
  <c r="Z333" i="4"/>
  <c r="Z330" i="4"/>
  <c r="J319" i="4"/>
  <c r="AP319" i="4" s="1"/>
  <c r="Z319" i="4"/>
  <c r="J339" i="4"/>
  <c r="AP339" i="4" s="1"/>
  <c r="Z339" i="4"/>
  <c r="J332" i="4"/>
  <c r="AP332" i="4" s="1"/>
  <c r="Z332" i="4"/>
  <c r="Z325" i="4"/>
  <c r="Z312" i="4"/>
  <c r="Z308" i="4"/>
  <c r="Z306" i="4"/>
  <c r="Z305" i="4"/>
  <c r="Z295" i="4"/>
  <c r="Z292" i="4"/>
  <c r="Z290" i="4"/>
  <c r="Z285" i="4"/>
  <c r="J272" i="4"/>
  <c r="AP272" i="4" s="1"/>
  <c r="J270" i="4"/>
  <c r="AP270" i="4" s="1"/>
  <c r="J260" i="4"/>
  <c r="AP260" i="4" s="1"/>
  <c r="J259" i="4"/>
  <c r="AP259" i="4" s="1"/>
  <c r="J213" i="4"/>
  <c r="AP213" i="4" s="1"/>
  <c r="J211" i="4"/>
  <c r="AP211" i="4" s="1"/>
  <c r="J207" i="4"/>
  <c r="AP207" i="4" s="1"/>
  <c r="J205" i="4"/>
  <c r="Z203" i="4"/>
  <c r="Z196" i="4"/>
  <c r="Z204" i="4"/>
  <c r="Z201" i="4"/>
  <c r="Z199" i="4"/>
  <c r="Z193" i="4"/>
  <c r="Z194" i="4"/>
  <c r="Z188" i="4"/>
  <c r="J25" i="4"/>
  <c r="J24" i="4"/>
  <c r="AP24" i="4" s="1"/>
  <c r="J23" i="4"/>
  <c r="J22" i="4"/>
  <c r="AP22" i="4" s="1"/>
  <c r="J20" i="4"/>
  <c r="AP20" i="4" s="1"/>
  <c r="J18" i="4"/>
  <c r="AP18" i="4" s="1"/>
  <c r="J17" i="4"/>
  <c r="AP17" i="4" s="1"/>
  <c r="J16" i="4"/>
  <c r="J15" i="4"/>
  <c r="AP15" i="4" s="1"/>
  <c r="J13" i="4"/>
  <c r="J12" i="4"/>
  <c r="AP12" i="4" s="1"/>
  <c r="J10" i="4"/>
  <c r="AP10" i="4" s="1"/>
  <c r="J8" i="4"/>
  <c r="J491" i="4"/>
  <c r="AP491" i="4" s="1"/>
  <c r="J490" i="4"/>
  <c r="AP490" i="4" s="1"/>
  <c r="J473" i="4"/>
  <c r="AP473" i="4" s="1"/>
  <c r="Z474" i="4"/>
  <c r="J450" i="4"/>
  <c r="Z326" i="4"/>
  <c r="Z425" i="4"/>
  <c r="J421" i="4"/>
  <c r="J488" i="4"/>
  <c r="AP488" i="4" s="1"/>
  <c r="J460" i="4"/>
  <c r="J462" i="4"/>
  <c r="AP462" i="4" s="1"/>
  <c r="Z282" i="4"/>
  <c r="Z288" i="4"/>
  <c r="J498" i="4"/>
  <c r="AP498" i="4" s="1"/>
  <c r="J514" i="4"/>
  <c r="J521" i="4"/>
  <c r="AP521" i="4" s="1"/>
  <c r="J596" i="4"/>
  <c r="AP596" i="4" s="1"/>
  <c r="J704" i="4"/>
  <c r="AP704" i="4" s="1"/>
  <c r="J281" i="4"/>
  <c r="AP281" i="4" s="1"/>
  <c r="J612" i="4"/>
  <c r="AP612" i="4" s="1"/>
  <c r="J246" i="4"/>
  <c r="AP246" i="4" s="1"/>
  <c r="J389" i="4"/>
  <c r="AP389" i="4" s="1"/>
  <c r="Z69" i="4"/>
  <c r="J236" i="4"/>
  <c r="AP236" i="4" s="1"/>
  <c r="J162" i="4"/>
  <c r="AP162" i="4" s="1"/>
  <c r="Z84" i="4"/>
  <c r="J644" i="4"/>
  <c r="AP644" i="4" s="1"/>
  <c r="Z119" i="4"/>
  <c r="Z88" i="4"/>
  <c r="Z60" i="4"/>
  <c r="J149" i="4"/>
  <c r="Z625" i="4"/>
  <c r="J606" i="4"/>
  <c r="AP606" i="4" s="1"/>
  <c r="Z593" i="4"/>
  <c r="Z571" i="4"/>
  <c r="J351" i="4"/>
  <c r="J256" i="4"/>
  <c r="AP256" i="4" s="1"/>
  <c r="Z92" i="4"/>
  <c r="J38" i="4"/>
  <c r="AP38" i="4" s="1"/>
  <c r="Z668" i="4"/>
  <c r="J402" i="4"/>
  <c r="AP402" i="4" s="1"/>
  <c r="Z683" i="4"/>
  <c r="J683" i="4"/>
  <c r="AP683" i="4" s="1"/>
  <c r="J604" i="4"/>
  <c r="AP604" i="4" s="1"/>
  <c r="Z542" i="4"/>
  <c r="J542" i="4"/>
  <c r="AP542" i="4" s="1"/>
  <c r="J286" i="4"/>
  <c r="AP286" i="4" s="1"/>
  <c r="Z286" i="4"/>
  <c r="J636" i="4"/>
  <c r="AP636" i="4" s="1"/>
  <c r="J591" i="4"/>
  <c r="AP591" i="4" s="1"/>
  <c r="Z591" i="4"/>
  <c r="Z354" i="4"/>
  <c r="Z261" i="4"/>
  <c r="Z111" i="4"/>
  <c r="J113" i="4"/>
  <c r="AP113" i="4" s="1"/>
  <c r="J81" i="4"/>
  <c r="AP81" i="4" s="1"/>
  <c r="Z166" i="4"/>
  <c r="Z90" i="4"/>
  <c r="Z679" i="4"/>
  <c r="Z614" i="4"/>
  <c r="J574" i="4"/>
  <c r="AP574" i="4" s="1"/>
  <c r="J531" i="4"/>
  <c r="AP531" i="4" s="1"/>
  <c r="J511" i="4"/>
  <c r="Z377" i="4"/>
  <c r="J223" i="4"/>
  <c r="AP223" i="4" s="1"/>
  <c r="J222" i="4"/>
  <c r="AP222" i="4" s="1"/>
  <c r="Z623" i="4"/>
  <c r="Z54" i="4"/>
  <c r="J685" i="4"/>
  <c r="Z660" i="4"/>
  <c r="Z639" i="4"/>
  <c r="Z635" i="4"/>
  <c r="J613" i="4"/>
  <c r="AP613" i="4" s="1"/>
  <c r="J607" i="4"/>
  <c r="AP607" i="4" s="1"/>
  <c r="Z576" i="4"/>
  <c r="J373" i="4"/>
  <c r="AP373" i="4" s="1"/>
  <c r="Z77" i="4"/>
  <c r="J49" i="4"/>
  <c r="AP49" i="4" s="1"/>
  <c r="Z557" i="4"/>
  <c r="J553" i="4"/>
  <c r="AP553" i="4" s="1"/>
  <c r="J534" i="4"/>
  <c r="AP534" i="4" s="1"/>
  <c r="J127" i="4"/>
  <c r="AP127" i="4" s="1"/>
  <c r="J681" i="4"/>
  <c r="AP681" i="4" s="1"/>
  <c r="Z674" i="4"/>
  <c r="J661" i="4"/>
  <c r="AP661" i="4" s="1"/>
  <c r="J610" i="4"/>
  <c r="AP610" i="4" s="1"/>
  <c r="Z616" i="4"/>
  <c r="J605" i="4"/>
  <c r="AP605" i="4" s="1"/>
  <c r="Z605" i="4"/>
  <c r="Z700" i="4"/>
  <c r="J684" i="4"/>
  <c r="AP684" i="4" s="1"/>
  <c r="Z680" i="4"/>
  <c r="Z659" i="4"/>
  <c r="Z641" i="4"/>
  <c r="J708" i="4"/>
  <c r="AP708" i="4" s="1"/>
  <c r="Z598" i="4"/>
  <c r="Z592" i="4"/>
  <c r="J592" i="4"/>
  <c r="AP592" i="4" s="1"/>
  <c r="J599" i="4"/>
  <c r="AP599" i="4" s="1"/>
  <c r="Z585" i="4"/>
  <c r="J568" i="4"/>
  <c r="AP568" i="4" s="1"/>
  <c r="J559" i="4"/>
  <c r="J539" i="4"/>
  <c r="AP539" i="4" s="1"/>
  <c r="J382" i="4"/>
  <c r="J533" i="4"/>
  <c r="AP533" i="4" s="1"/>
  <c r="J513" i="4"/>
  <c r="AP513" i="4" s="1"/>
  <c r="Z379" i="4"/>
  <c r="J359" i="4"/>
  <c r="AP359" i="4" s="1"/>
  <c r="Z522" i="4"/>
  <c r="Z184" i="4"/>
  <c r="J183" i="4"/>
  <c r="AP183" i="4" s="1"/>
  <c r="J275" i="4"/>
  <c r="AP275" i="4" s="1"/>
  <c r="Z251" i="4"/>
  <c r="Z242" i="4"/>
  <c r="Z239" i="4"/>
  <c r="Z221" i="4"/>
  <c r="Z155" i="4"/>
  <c r="Z154" i="4"/>
  <c r="J128" i="4"/>
  <c r="AP128" i="4" s="1"/>
  <c r="J32" i="4"/>
  <c r="AP32" i="4" s="1"/>
  <c r="Z273" i="4"/>
  <c r="Z271" i="4"/>
  <c r="J214" i="4"/>
  <c r="AP214" i="4" s="1"/>
  <c r="Z148" i="4"/>
  <c r="Z143" i="4"/>
  <c r="J51" i="4"/>
  <c r="AP51" i="4" s="1"/>
  <c r="Z27" i="4"/>
  <c r="J390" i="4"/>
  <c r="AP390" i="4" s="1"/>
  <c r="Z390" i="4"/>
  <c r="Z709" i="4"/>
  <c r="J664" i="4"/>
  <c r="AP664" i="4" s="1"/>
  <c r="Z655" i="4"/>
  <c r="Z650" i="4"/>
  <c r="J615" i="4"/>
  <c r="J600" i="4"/>
  <c r="AP600" i="4" s="1"/>
  <c r="J595" i="4"/>
  <c r="J588" i="4"/>
  <c r="AP588" i="4" s="1"/>
  <c r="Z588" i="4"/>
  <c r="Z552" i="4"/>
  <c r="Z550" i="4"/>
  <c r="J550" i="4"/>
  <c r="AP550" i="4" s="1"/>
  <c r="Z545" i="4"/>
  <c r="J545" i="4"/>
  <c r="AP545" i="4" s="1"/>
  <c r="Z544" i="4"/>
  <c r="J544" i="4"/>
  <c r="AP544" i="4" s="1"/>
  <c r="Z540" i="4"/>
  <c r="J540" i="4"/>
  <c r="AP540" i="4" s="1"/>
  <c r="Z530" i="4"/>
  <c r="J530" i="4"/>
  <c r="AP530" i="4" s="1"/>
  <c r="J527" i="4"/>
  <c r="AP527" i="4" s="1"/>
  <c r="Z527" i="4"/>
  <c r="Z558" i="4"/>
  <c r="J558" i="4"/>
  <c r="J578" i="4"/>
  <c r="Z548" i="4"/>
  <c r="J548" i="4"/>
  <c r="Z543" i="4"/>
  <c r="J543" i="4"/>
  <c r="Z538" i="4"/>
  <c r="J538" i="4"/>
  <c r="AP538" i="4" s="1"/>
  <c r="Z520" i="4"/>
  <c r="J374" i="4"/>
  <c r="AP374" i="4" s="1"/>
  <c r="Z365" i="4"/>
  <c r="Z361" i="4"/>
  <c r="Z689" i="4"/>
  <c r="J276" i="4"/>
  <c r="AP276" i="4" s="1"/>
  <c r="Z254" i="4"/>
  <c r="Z248" i="4"/>
  <c r="Z226" i="4"/>
  <c r="Z217" i="4"/>
  <c r="J187" i="4"/>
  <c r="AP187" i="4" s="1"/>
  <c r="Z187" i="4"/>
  <c r="J164" i="4"/>
  <c r="AP164" i="4" s="1"/>
  <c r="J157" i="4"/>
  <c r="AP157" i="4" s="1"/>
  <c r="J126" i="4"/>
  <c r="AP126" i="4" s="1"/>
  <c r="Z126" i="4"/>
  <c r="J509" i="4"/>
  <c r="AP509" i="4" s="1"/>
  <c r="J161" i="4"/>
  <c r="AP161" i="4" s="1"/>
  <c r="J137" i="4"/>
  <c r="AP137" i="4" s="1"/>
  <c r="Z137" i="4"/>
  <c r="Z198" i="4"/>
  <c r="J198" i="4"/>
  <c r="AP198" i="4" s="1"/>
  <c r="J129" i="4"/>
  <c r="AP129" i="4" s="1"/>
  <c r="Z129" i="4"/>
  <c r="Z122" i="4"/>
  <c r="Z103" i="4"/>
  <c r="Z99" i="4"/>
  <c r="Z82" i="4"/>
  <c r="Z80" i="4"/>
  <c r="Z78" i="4"/>
  <c r="Z62" i="4"/>
  <c r="J45" i="4"/>
  <c r="AP45" i="4" s="1"/>
  <c r="Z7" i="4"/>
  <c r="J202" i="4"/>
  <c r="AP202" i="4" s="1"/>
  <c r="Z705" i="4"/>
  <c r="Z698" i="4"/>
  <c r="J676" i="4"/>
  <c r="AP676" i="4" s="1"/>
  <c r="J669" i="4"/>
  <c r="Z665" i="4"/>
  <c r="Z663" i="4"/>
  <c r="Z662" i="4"/>
  <c r="J657" i="4"/>
  <c r="AP657" i="4" s="1"/>
  <c r="J656" i="4"/>
  <c r="Z63" i="4"/>
  <c r="J649" i="4"/>
  <c r="AP649" i="4" s="1"/>
  <c r="J646" i="4"/>
  <c r="AP646" i="4" s="1"/>
  <c r="J645" i="4"/>
  <c r="AP645" i="4" s="1"/>
  <c r="Z642" i="4"/>
  <c r="J634" i="4"/>
  <c r="AP634" i="4" s="1"/>
  <c r="J633" i="4"/>
  <c r="J631" i="4"/>
  <c r="Z628" i="4"/>
  <c r="J622" i="4"/>
  <c r="AP622" i="4" s="1"/>
  <c r="J621" i="4"/>
  <c r="AP621" i="4" s="1"/>
  <c r="Z590" i="4"/>
  <c r="Z586" i="4"/>
  <c r="Z584" i="4"/>
  <c r="Z572" i="4"/>
  <c r="Z561" i="4"/>
  <c r="Z560" i="4"/>
  <c r="Z702" i="4"/>
  <c r="Z706" i="4"/>
  <c r="Z583" i="4"/>
  <c r="Z577" i="4"/>
  <c r="Z570" i="4"/>
  <c r="Z569" i="4"/>
  <c r="Z524" i="4"/>
  <c r="Z507" i="4"/>
  <c r="J393" i="4"/>
  <c r="AP393" i="4" s="1"/>
  <c r="J387" i="4"/>
  <c r="AP387" i="4" s="1"/>
  <c r="J369" i="4"/>
  <c r="AP369" i="4" s="1"/>
  <c r="J357" i="4"/>
  <c r="AP357" i="4" s="1"/>
  <c r="J346" i="4"/>
  <c r="J249" i="4"/>
  <c r="Z249" i="4"/>
  <c r="J245" i="4"/>
  <c r="AP245" i="4" s="1"/>
  <c r="Z245" i="4"/>
  <c r="Z525" i="4"/>
  <c r="Z506" i="4"/>
  <c r="Z265" i="4"/>
  <c r="Z200" i="4"/>
  <c r="Z189" i="4"/>
  <c r="Z181" i="4"/>
  <c r="J176" i="4"/>
  <c r="AP176" i="4" s="1"/>
  <c r="Z174" i="4"/>
  <c r="J173" i="4"/>
  <c r="AP173" i="4" s="1"/>
  <c r="J171" i="4"/>
  <c r="AP171" i="4" s="1"/>
  <c r="J170" i="4"/>
  <c r="AP170" i="4" s="1"/>
  <c r="J160" i="4"/>
  <c r="AP160" i="4" s="1"/>
  <c r="J156" i="4"/>
  <c r="Z145" i="4"/>
  <c r="Z144" i="4"/>
  <c r="Z140" i="4"/>
  <c r="Z134" i="4"/>
  <c r="Z132" i="4"/>
  <c r="Z117" i="4"/>
  <c r="J115" i="4"/>
  <c r="AP115" i="4" s="1"/>
  <c r="Z115" i="4"/>
  <c r="J247" i="4"/>
  <c r="AP247" i="4" s="1"/>
  <c r="J231" i="4"/>
  <c r="J218" i="4"/>
  <c r="AP218" i="4" s="1"/>
  <c r="Z136" i="4"/>
  <c r="Z138" i="4"/>
  <c r="Z130" i="4"/>
  <c r="Z124" i="4"/>
  <c r="J116" i="4"/>
  <c r="AP116" i="4" s="1"/>
  <c r="Z116" i="4"/>
  <c r="Z106" i="4"/>
  <c r="Z105" i="4"/>
  <c r="Z100" i="4"/>
  <c r="Z96" i="4"/>
  <c r="Z93" i="4"/>
  <c r="Z87" i="4"/>
  <c r="Z86" i="4"/>
  <c r="Z76" i="4"/>
  <c r="Z72" i="4"/>
  <c r="Z64" i="4"/>
  <c r="Z58" i="4"/>
  <c r="Z55" i="4"/>
  <c r="Z65" i="4"/>
  <c r="J68" i="4"/>
  <c r="AP68" i="4" s="1"/>
  <c r="J66" i="4"/>
  <c r="AP66" i="4" s="1"/>
  <c r="J57" i="4"/>
  <c r="AP57" i="4" s="1"/>
  <c r="Z57" i="4"/>
  <c r="J46" i="4"/>
  <c r="AP46" i="4" s="1"/>
  <c r="J36" i="4"/>
  <c r="AP36" i="4" s="1"/>
  <c r="Z71" i="4"/>
  <c r="Z61" i="4"/>
  <c r="J50" i="4"/>
  <c r="J47" i="4"/>
  <c r="J39" i="4"/>
  <c r="J34" i="4"/>
  <c r="J33" i="4"/>
  <c r="J30" i="4"/>
  <c r="AP30" i="4" s="1"/>
  <c r="J31" i="4"/>
  <c r="AP31" i="4" s="1"/>
  <c r="Z31" i="4"/>
  <c r="J26" i="4"/>
  <c r="AP26" i="4" s="1"/>
  <c r="J169" i="4"/>
  <c r="AP169" i="4" s="1"/>
  <c r="Z619" i="4"/>
  <c r="J619" i="4"/>
  <c r="AP619" i="4" s="1"/>
  <c r="Z551" i="4"/>
  <c r="J551" i="4"/>
  <c r="Z549" i="4"/>
  <c r="J549" i="4"/>
  <c r="J711" i="4"/>
  <c r="Z711" i="4"/>
  <c r="Z579" i="4"/>
  <c r="J579" i="4"/>
  <c r="Z556" i="4"/>
  <c r="J556" i="4"/>
  <c r="Z693" i="4"/>
  <c r="J693" i="4"/>
  <c r="AP693" i="4" s="1"/>
  <c r="J494" i="4"/>
  <c r="AP494" i="4" s="1"/>
  <c r="Z517" i="4"/>
  <c r="Z707" i="4"/>
  <c r="J707" i="4"/>
  <c r="Z701" i="4"/>
  <c r="J701" i="4"/>
  <c r="AP701" i="4" s="1"/>
  <c r="J434" i="4"/>
  <c r="AP434" i="4" s="1"/>
  <c r="Z434" i="4"/>
  <c r="Z431" i="4"/>
  <c r="J431" i="4"/>
  <c r="AP431" i="4" s="1"/>
  <c r="Z429" i="4"/>
  <c r="J429" i="4"/>
  <c r="Z428" i="4"/>
  <c r="J428" i="4"/>
  <c r="AP428" i="4" s="1"/>
  <c r="Z519" i="4"/>
  <c r="J519" i="4"/>
  <c r="AP519" i="4" s="1"/>
  <c r="J461" i="4"/>
  <c r="Z461" i="4"/>
  <c r="J412" i="4"/>
  <c r="J526" i="4"/>
  <c r="Z91" i="4"/>
  <c r="Z417" i="4"/>
  <c r="Z243" i="4"/>
  <c r="Z710" i="4"/>
  <c r="J710" i="4"/>
  <c r="AP710" i="4" s="1"/>
  <c r="J703" i="4"/>
  <c r="AP703" i="4" s="1"/>
  <c r="Z703" i="4"/>
  <c r="J697" i="4"/>
  <c r="Z404" i="4"/>
  <c r="J699" i="4"/>
  <c r="AP699" i="4" s="1"/>
  <c r="J695" i="4"/>
  <c r="AP695" i="4" s="1"/>
  <c r="Z695" i="4"/>
  <c r="Z342" i="4"/>
  <c r="J501" i="4"/>
  <c r="AP501" i="4" s="1"/>
  <c r="Z453" i="4"/>
  <c r="J67" i="4"/>
  <c r="Z692" i="4"/>
  <c r="J629" i="4"/>
  <c r="AP629" i="4" s="1"/>
  <c r="AO458" i="4" l="1"/>
  <c r="AL77" i="7"/>
  <c r="AO692" i="4"/>
  <c r="AO500" i="4"/>
  <c r="AO39" i="4"/>
  <c r="AO576" i="4"/>
  <c r="AO330" i="4"/>
  <c r="AO491" i="4"/>
  <c r="AO393" i="4"/>
  <c r="AO345" i="4"/>
  <c r="AO648" i="4"/>
  <c r="AP39" i="4"/>
  <c r="E1000" i="6"/>
  <c r="AO179" i="4"/>
  <c r="AO410" i="4"/>
  <c r="AO180" i="4"/>
  <c r="AO68" i="4"/>
  <c r="AO85" i="4"/>
  <c r="AO34" i="4"/>
  <c r="AO326" i="4"/>
  <c r="AO9" i="4"/>
  <c r="AO354" i="4"/>
  <c r="AO474" i="4"/>
  <c r="AO357" i="4"/>
  <c r="AO333" i="4"/>
  <c r="AO643" i="4"/>
  <c r="AO334" i="4"/>
  <c r="AO664" i="4"/>
  <c r="AO568" i="4"/>
  <c r="AO497" i="4"/>
  <c r="AO434" i="4"/>
  <c r="AO7" i="4"/>
  <c r="AO483" i="4"/>
  <c r="AO498" i="4"/>
  <c r="AP334" i="4"/>
  <c r="AO46" i="4"/>
  <c r="AP34" i="4"/>
  <c r="AO26" i="4"/>
  <c r="AX731" i="4"/>
  <c r="R726" i="4"/>
  <c r="AQ724" i="4"/>
  <c r="AQ728" i="4"/>
  <c r="R722" i="4"/>
  <c r="R730" i="4"/>
  <c r="R725" i="4"/>
  <c r="R731" i="4"/>
  <c r="AA732" i="4"/>
  <c r="AA729" i="4"/>
  <c r="AA727" i="4"/>
  <c r="AV13" i="4"/>
  <c r="AU727" i="4"/>
  <c r="AV50" i="4"/>
  <c r="AV730" i="4" s="1"/>
  <c r="AU730" i="4"/>
  <c r="AP429" i="4"/>
  <c r="AP13" i="4"/>
  <c r="AA726" i="4"/>
  <c r="R724" i="4"/>
  <c r="R728" i="4"/>
  <c r="AA722" i="4"/>
  <c r="AA730" i="4"/>
  <c r="AA725" i="4"/>
  <c r="AA731" i="4"/>
  <c r="AQ732" i="4"/>
  <c r="AQ729" i="4"/>
  <c r="AQ727" i="4"/>
  <c r="R723" i="4"/>
  <c r="AU726" i="4"/>
  <c r="AU718" i="4"/>
  <c r="AU723" i="4"/>
  <c r="AQ726" i="4"/>
  <c r="AQ722" i="4"/>
  <c r="AQ730" i="4"/>
  <c r="AQ725" i="4"/>
  <c r="AQ731" i="4"/>
  <c r="AP14" i="4"/>
  <c r="AA723" i="4"/>
  <c r="AV23" i="4"/>
  <c r="AV732" i="4" s="1"/>
  <c r="AU732" i="4"/>
  <c r="AV722" i="4"/>
  <c r="AU722" i="4"/>
  <c r="AP50" i="4"/>
  <c r="AA724" i="4"/>
  <c r="AA728" i="4"/>
  <c r="R732" i="4"/>
  <c r="R729" i="4"/>
  <c r="R727" i="4"/>
  <c r="AQ723" i="4"/>
  <c r="AQ718" i="4"/>
  <c r="AV725" i="4"/>
  <c r="AU725" i="4"/>
  <c r="AV14" i="4"/>
  <c r="AV729" i="4" s="1"/>
  <c r="AU729" i="4"/>
  <c r="AV429" i="4"/>
  <c r="AV724" i="4" s="1"/>
  <c r="AU724" i="4"/>
  <c r="AQ88" i="7"/>
  <c r="AI78" i="7"/>
  <c r="AL79" i="7"/>
  <c r="AM78" i="7"/>
  <c r="AL73" i="7"/>
  <c r="AM88" i="7" s="1"/>
  <c r="AM79" i="7"/>
  <c r="AN78" i="7"/>
  <c r="AJ78" i="7"/>
  <c r="AN77" i="7"/>
  <c r="AJ77" i="7"/>
  <c r="AO709" i="4"/>
  <c r="AO550" i="4"/>
  <c r="AO538" i="4"/>
  <c r="AO480" i="4"/>
  <c r="AO555" i="4"/>
  <c r="AO282" i="4"/>
  <c r="AO621" i="4"/>
  <c r="AO328" i="4"/>
  <c r="AO596" i="4"/>
  <c r="AO243" i="4"/>
  <c r="AO73" i="4"/>
  <c r="AN79" i="7"/>
  <c r="AK77" i="7"/>
  <c r="AO79" i="7"/>
  <c r="AJ88" i="7"/>
  <c r="H1000" i="6"/>
  <c r="AO351" i="4"/>
  <c r="R718" i="4"/>
  <c r="AP11" i="4"/>
  <c r="AA718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72" i="4"/>
  <c r="AO390" i="4"/>
  <c r="AV425" i="4"/>
  <c r="AP94" i="7"/>
  <c r="AP100" i="7" s="1"/>
  <c r="AP106" i="7" s="1"/>
  <c r="AL94" i="7"/>
  <c r="AM94" i="7"/>
  <c r="D962" i="6"/>
  <c r="D960" i="6"/>
  <c r="H964" i="6"/>
  <c r="H963" i="6" s="1"/>
  <c r="H955" i="6"/>
  <c r="C963" i="6"/>
  <c r="AQ94" i="7"/>
  <c r="AQ100" i="7" s="1"/>
  <c r="AI94" i="7"/>
  <c r="AI100" i="7" s="1"/>
  <c r="AO155" i="4"/>
  <c r="AO148" i="4"/>
  <c r="AO156" i="4"/>
  <c r="AO58" i="4"/>
  <c r="AO417" i="4"/>
  <c r="AO404" i="4"/>
  <c r="AO201" i="4"/>
  <c r="AO467" i="4"/>
  <c r="AP598" i="4"/>
  <c r="AV598" i="4"/>
  <c r="AO116" i="4"/>
  <c r="AO488" i="4"/>
  <c r="AO689" i="4"/>
  <c r="AO130" i="4"/>
  <c r="AO65" i="4"/>
  <c r="AO181" i="4"/>
  <c r="AO124" i="4"/>
  <c r="AO237" i="4"/>
  <c r="AO140" i="4"/>
  <c r="AO93" i="4"/>
  <c r="AO96" i="4"/>
  <c r="AO526" i="4"/>
  <c r="AO189" i="4"/>
  <c r="AO205" i="4"/>
  <c r="AO317" i="4"/>
  <c r="AO67" i="4"/>
  <c r="AO64" i="4"/>
  <c r="AO62" i="4"/>
  <c r="AO273" i="4"/>
  <c r="AO132" i="4"/>
  <c r="AO86" i="4"/>
  <c r="AO60" i="4"/>
  <c r="AO144" i="4"/>
  <c r="AO119" i="4"/>
  <c r="AO117" i="4"/>
  <c r="AO90" i="4"/>
  <c r="AO72" i="4"/>
  <c r="AO71" i="4"/>
  <c r="AO48" i="4"/>
  <c r="AO346" i="4"/>
  <c r="AO631" i="4"/>
  <c r="AO412" i="4"/>
  <c r="AO47" i="4"/>
  <c r="AO143" i="4"/>
  <c r="AO633" i="4"/>
  <c r="AO595" i="4"/>
  <c r="AO561" i="4"/>
  <c r="AO560" i="4"/>
  <c r="AO256" i="4"/>
  <c r="AO669" i="4"/>
  <c r="AO707" i="4"/>
  <c r="AO578" i="4"/>
  <c r="AO370" i="4"/>
  <c r="AO655" i="4"/>
  <c r="AO542" i="4"/>
  <c r="AO433" i="4"/>
  <c r="AO444" i="4"/>
  <c r="AO100" i="4"/>
  <c r="AO551" i="4"/>
  <c r="AO685" i="4"/>
  <c r="AO460" i="4"/>
  <c r="AO421" i="4"/>
  <c r="AO478" i="4"/>
  <c r="AO339" i="4"/>
  <c r="AO419" i="4"/>
  <c r="AO553" i="4"/>
  <c r="AO479" i="4"/>
  <c r="AO514" i="4"/>
  <c r="AO520" i="4"/>
  <c r="AO522" i="4"/>
  <c r="AO556" i="4"/>
  <c r="AO700" i="4"/>
  <c r="AO668" i="4"/>
  <c r="AO374" i="4"/>
  <c r="AO579" i="4"/>
  <c r="AO450" i="4"/>
  <c r="AO382" i="4"/>
  <c r="AO656" i="4"/>
  <c r="AO504" i="4"/>
  <c r="AO628" i="4"/>
  <c r="AP382" i="4"/>
  <c r="AO312" i="4"/>
  <c r="AO677" i="4"/>
  <c r="AO593" i="4"/>
  <c r="AO585" i="4"/>
  <c r="AO571" i="4"/>
  <c r="AO569" i="4"/>
  <c r="AO426" i="4"/>
  <c r="AO407" i="4"/>
  <c r="AO398" i="4"/>
  <c r="AO634" i="4"/>
  <c r="AO251" i="4"/>
  <c r="AO184" i="4"/>
  <c r="AO154" i="4"/>
  <c r="AO127" i="4"/>
  <c r="AO169" i="4"/>
  <c r="AO222" i="4"/>
  <c r="AO190" i="4"/>
  <c r="AO161" i="4"/>
  <c r="AO183" i="4"/>
  <c r="AO202" i="4"/>
  <c r="AO214" i="4"/>
  <c r="AO38" i="4"/>
  <c r="AO708" i="4"/>
  <c r="AO388" i="4"/>
  <c r="AO524" i="4"/>
  <c r="AO613" i="4"/>
  <c r="AO607" i="4"/>
  <c r="AO590" i="4"/>
  <c r="AO362" i="4"/>
  <c r="AO355" i="4"/>
  <c r="AO348" i="4"/>
  <c r="AO325" i="4"/>
  <c r="AO270" i="4"/>
  <c r="AO261" i="4"/>
  <c r="AO242" i="4"/>
  <c r="AO239" i="4"/>
  <c r="AO196" i="4"/>
  <c r="AO194" i="4"/>
  <c r="AO84" i="4"/>
  <c r="AO17" i="4"/>
  <c r="AO658" i="4"/>
  <c r="AO598" i="4"/>
  <c r="AO468" i="4"/>
  <c r="AO413" i="4"/>
  <c r="AO521" i="4"/>
  <c r="AO548" i="4"/>
  <c r="AO552" i="4"/>
  <c r="AO559" i="4"/>
  <c r="AO265" i="4"/>
  <c r="AP444" i="4"/>
  <c r="AO679" i="4"/>
  <c r="AO408" i="4"/>
  <c r="AO577" i="4"/>
  <c r="AO543" i="4"/>
  <c r="AO55" i="4"/>
  <c r="AO632" i="4"/>
  <c r="AO531" i="4"/>
  <c r="AP668" i="4"/>
  <c r="AO558" i="4"/>
  <c r="AO306" i="4"/>
  <c r="AO511" i="4"/>
  <c r="AO23" i="4"/>
  <c r="AO533" i="4"/>
  <c r="AP317" i="4"/>
  <c r="AO162" i="4"/>
  <c r="AO246" i="4"/>
  <c r="AP595" i="4"/>
  <c r="AP351" i="4"/>
  <c r="AO539" i="4"/>
  <c r="AP578" i="4"/>
  <c r="AO111" i="4"/>
  <c r="AO103" i="4"/>
  <c r="AO623" i="4"/>
  <c r="AO52" i="4"/>
  <c r="AO14" i="4"/>
  <c r="AO276" i="4"/>
  <c r="AO386" i="4"/>
  <c r="AO213" i="4"/>
  <c r="AP658" i="4"/>
  <c r="AO420" i="4"/>
  <c r="AO113" i="4"/>
  <c r="AO31" i="4"/>
  <c r="AO24" i="4"/>
  <c r="AO544" i="4"/>
  <c r="AP559" i="4"/>
  <c r="AO649" i="4"/>
  <c r="AO336" i="4"/>
  <c r="AO286" i="4"/>
  <c r="AO697" i="4"/>
  <c r="AP421" i="4"/>
  <c r="AO378" i="4"/>
  <c r="AO32" i="4"/>
  <c r="AO281" i="4"/>
  <c r="AO443" i="4"/>
  <c r="AO604" i="4"/>
  <c r="AO622" i="4"/>
  <c r="AO711" i="4"/>
  <c r="AO615" i="4"/>
  <c r="AO411" i="4"/>
  <c r="AO54" i="4"/>
  <c r="AO259" i="4"/>
  <c r="AO470" i="4"/>
  <c r="AO462" i="4"/>
  <c r="AO495" i="4"/>
  <c r="AO157" i="4"/>
  <c r="AO373" i="4"/>
  <c r="AO33" i="4"/>
  <c r="AO231" i="4"/>
  <c r="AO381" i="4"/>
  <c r="AP468" i="4"/>
  <c r="AO695" i="4"/>
  <c r="AO217" i="4"/>
  <c r="AO204" i="4"/>
  <c r="AO475" i="4"/>
  <c r="AO549" i="4"/>
  <c r="AO361" i="4"/>
  <c r="AP656" i="4"/>
  <c r="AP631" i="4"/>
  <c r="AO588" i="4"/>
  <c r="AO249" i="4"/>
  <c r="AO8" i="4"/>
  <c r="AO15" i="4"/>
  <c r="AO25" i="4"/>
  <c r="AO461" i="4"/>
  <c r="AO684" i="4"/>
  <c r="AO389" i="4"/>
  <c r="AO704" i="4"/>
  <c r="AO200" i="4"/>
  <c r="AO430" i="4"/>
  <c r="AO16" i="4"/>
  <c r="AO22" i="4"/>
  <c r="AO173" i="4"/>
  <c r="AP231" i="4"/>
  <c r="AP697" i="4"/>
  <c r="AO387" i="4"/>
  <c r="AO600" i="4"/>
  <c r="AO646" i="4"/>
  <c r="AP67" i="4"/>
  <c r="AO431" i="4"/>
  <c r="AO218" i="4"/>
  <c r="AO12" i="4"/>
  <c r="AO207" i="4"/>
  <c r="AO706" i="4"/>
  <c r="AP579" i="4"/>
  <c r="AP156" i="4"/>
  <c r="AO115" i="4"/>
  <c r="AP633" i="4"/>
  <c r="AO499" i="4"/>
  <c r="AO69" i="4"/>
  <c r="AP526" i="4"/>
  <c r="AO171" i="4"/>
  <c r="AO657" i="4"/>
  <c r="AO51" i="4"/>
  <c r="AP669" i="4"/>
  <c r="AP615" i="4"/>
  <c r="AO358" i="4"/>
  <c r="AP450" i="4"/>
  <c r="AO710" i="4"/>
  <c r="AP461" i="4"/>
  <c r="AP549" i="4"/>
  <c r="AO629" i="4"/>
  <c r="AO699" i="4"/>
  <c r="AO401" i="4"/>
  <c r="AP453" i="4"/>
  <c r="AO453" i="4"/>
  <c r="AP292" i="4"/>
  <c r="AO292" i="4"/>
  <c r="AP27" i="4"/>
  <c r="AO27" i="4"/>
  <c r="AP680" i="4"/>
  <c r="AO680" i="4"/>
  <c r="AP584" i="4"/>
  <c r="AO584" i="4"/>
  <c r="AO583" i="4"/>
  <c r="AP583" i="4"/>
  <c r="AP517" i="4"/>
  <c r="AO517" i="4"/>
  <c r="AP463" i="4"/>
  <c r="AO463" i="4"/>
  <c r="AO414" i="4"/>
  <c r="AP414" i="4"/>
  <c r="AP377" i="4"/>
  <c r="AO377" i="4"/>
  <c r="AP477" i="4"/>
  <c r="AO477" i="4"/>
  <c r="AP134" i="4"/>
  <c r="AO134" i="4"/>
  <c r="AP625" i="4"/>
  <c r="AO625" i="4"/>
  <c r="AP557" i="4"/>
  <c r="AO557" i="4"/>
  <c r="AO82" i="4"/>
  <c r="AP82" i="4"/>
  <c r="AO77" i="4"/>
  <c r="AP77" i="4"/>
  <c r="AP61" i="4"/>
  <c r="AO61" i="4"/>
  <c r="AO701" i="4"/>
  <c r="AO705" i="4"/>
  <c r="AO365" i="4"/>
  <c r="AO43" i="4"/>
  <c r="Z14" i="4"/>
  <c r="J177" i="4"/>
  <c r="AP177" i="4" s="1"/>
  <c r="AP635" i="4"/>
  <c r="AO635" i="4"/>
  <c r="AP397" i="4"/>
  <c r="AO397" i="4"/>
  <c r="Z424" i="4"/>
  <c r="J424" i="4"/>
  <c r="J391" i="4"/>
  <c r="Z315" i="4"/>
  <c r="J315" i="4"/>
  <c r="J314" i="4"/>
  <c r="Z314" i="4"/>
  <c r="AP711" i="4"/>
  <c r="AO429" i="4"/>
  <c r="AP556" i="4"/>
  <c r="AO170" i="4"/>
  <c r="AO30" i="4"/>
  <c r="AO50" i="4"/>
  <c r="AO45" i="4"/>
  <c r="AO164" i="4"/>
  <c r="AO129" i="4"/>
  <c r="AP558" i="4"/>
  <c r="AP16" i="4"/>
  <c r="AP8" i="4"/>
  <c r="AO211" i="4"/>
  <c r="AP370" i="4"/>
  <c r="Z666" i="4"/>
  <c r="J666" i="4"/>
  <c r="AO506" i="4"/>
  <c r="Z409" i="4"/>
  <c r="J409" i="4"/>
  <c r="Z395" i="4"/>
  <c r="J395" i="4"/>
  <c r="AO395" i="4" s="1"/>
  <c r="AO619" i="4"/>
  <c r="AP551" i="4"/>
  <c r="AO645" i="4"/>
  <c r="AO198" i="4"/>
  <c r="AO49" i="4"/>
  <c r="AO128" i="4"/>
  <c r="AP543" i="4"/>
  <c r="Z694" i="4"/>
  <c r="AP706" i="4"/>
  <c r="J690" i="4"/>
  <c r="Z510" i="4"/>
  <c r="J510" i="4"/>
  <c r="J371" i="4"/>
  <c r="AP371" i="4" s="1"/>
  <c r="Z371" i="4"/>
  <c r="J304" i="4"/>
  <c r="Z304" i="4"/>
  <c r="J303" i="4"/>
  <c r="AP303" i="4" s="1"/>
  <c r="Z303" i="4"/>
  <c r="J297" i="4"/>
  <c r="Z297" i="4"/>
  <c r="J294" i="4"/>
  <c r="J277" i="4"/>
  <c r="Z277" i="4"/>
  <c r="AO660" i="4"/>
  <c r="Z508" i="4"/>
  <c r="J508" i="4"/>
  <c r="Z486" i="4"/>
  <c r="J486" i="4"/>
  <c r="AP486" i="4" s="1"/>
  <c r="J437" i="4"/>
  <c r="Z437" i="4"/>
  <c r="J435" i="4"/>
  <c r="AP435" i="4" s="1"/>
  <c r="Z435" i="4"/>
  <c r="AO455" i="4"/>
  <c r="AO418" i="4"/>
  <c r="Z643" i="4"/>
  <c r="AO570" i="4"/>
  <c r="AO525" i="4"/>
  <c r="AO659" i="4"/>
  <c r="AO586" i="4"/>
  <c r="AO456" i="4"/>
  <c r="AO451" i="4"/>
  <c r="AO399" i="4"/>
  <c r="AO263" i="4"/>
  <c r="AO106" i="4"/>
  <c r="AO76" i="4"/>
  <c r="AP674" i="4"/>
  <c r="AO674" i="4"/>
  <c r="AP665" i="4"/>
  <c r="AO665" i="4"/>
  <c r="AP63" i="4"/>
  <c r="AO63" i="4"/>
  <c r="AO694" i="4"/>
  <c r="AP694" i="4"/>
  <c r="AP650" i="4"/>
  <c r="AO650" i="4"/>
  <c r="AP702" i="4"/>
  <c r="AO702" i="4"/>
  <c r="AP663" i="4"/>
  <c r="AO663" i="4"/>
  <c r="AP662" i="4"/>
  <c r="AO662" i="4"/>
  <c r="AO428" i="4"/>
  <c r="AP707" i="4"/>
  <c r="AP685" i="4"/>
  <c r="AO332" i="4"/>
  <c r="J696" i="4"/>
  <c r="AO696" i="4" s="1"/>
  <c r="AO693" i="4"/>
  <c r="Z677" i="4"/>
  <c r="AO676" i="4"/>
  <c r="AO614" i="4"/>
  <c r="AO592" i="4"/>
  <c r="AO591" i="4"/>
  <c r="AP23" i="4"/>
  <c r="J688" i="4"/>
  <c r="AO402" i="4"/>
  <c r="AO644" i="4"/>
  <c r="AO642" i="4"/>
  <c r="AO639" i="4"/>
  <c r="AO703" i="4"/>
  <c r="Z444" i="4"/>
  <c r="AO440" i="4"/>
  <c r="AO416" i="4"/>
  <c r="AO341" i="4"/>
  <c r="AO340" i="4"/>
  <c r="AO337" i="4"/>
  <c r="AO335" i="4"/>
  <c r="AO459" i="4"/>
  <c r="AO275" i="4"/>
  <c r="AO272" i="4"/>
  <c r="AO247" i="4"/>
  <c r="AO574" i="4"/>
  <c r="AO260" i="4"/>
  <c r="AO176" i="4"/>
  <c r="AO502" i="4"/>
  <c r="AO501" i="4"/>
  <c r="AO490" i="4"/>
  <c r="AO476" i="4"/>
  <c r="J385" i="4"/>
  <c r="AO320" i="4"/>
  <c r="AO380" i="4"/>
  <c r="AO319" i="4"/>
  <c r="AO203" i="4"/>
  <c r="AO57" i="4"/>
  <c r="AO13" i="4"/>
  <c r="J244" i="4"/>
  <c r="AO245" i="4"/>
  <c r="AO509" i="4"/>
  <c r="AP226" i="4"/>
  <c r="AO226" i="4"/>
  <c r="J167" i="4"/>
  <c r="AO166" i="4"/>
  <c r="AP166" i="4"/>
  <c r="AO145" i="4"/>
  <c r="AP145" i="4"/>
  <c r="AP122" i="4"/>
  <c r="AO122" i="4"/>
  <c r="J95" i="4"/>
  <c r="AO92" i="4"/>
  <c r="AO554" i="4"/>
  <c r="AP554" i="4"/>
  <c r="AP528" i="4"/>
  <c r="AO528" i="4"/>
  <c r="AP305" i="4"/>
  <c r="AO305" i="4"/>
  <c r="AP285" i="4"/>
  <c r="AO285" i="4"/>
  <c r="AP238" i="4"/>
  <c r="AO238" i="4"/>
  <c r="AO99" i="4"/>
  <c r="AP99" i="4"/>
  <c r="AO28" i="4"/>
  <c r="AP28" i="4"/>
  <c r="AP597" i="4"/>
  <c r="AO597" i="4"/>
  <c r="AO536" i="4"/>
  <c r="AP536" i="4"/>
  <c r="AP447" i="4"/>
  <c r="AO447" i="4"/>
  <c r="AP271" i="4"/>
  <c r="AO271" i="4"/>
  <c r="AP174" i="4"/>
  <c r="AO174" i="4"/>
  <c r="AP121" i="4"/>
  <c r="AO121" i="4"/>
  <c r="AP91" i="4"/>
  <c r="AO91" i="4"/>
  <c r="AP87" i="4"/>
  <c r="AO87" i="4"/>
  <c r="F955" i="6"/>
  <c r="F964" i="6"/>
  <c r="F963" i="6" s="1"/>
  <c r="AO507" i="4"/>
  <c r="AP507" i="4"/>
  <c r="AP289" i="4"/>
  <c r="AO289" i="4"/>
  <c r="AP199" i="4"/>
  <c r="AO199" i="4"/>
  <c r="AO105" i="4"/>
  <c r="AP105" i="4"/>
  <c r="AO80" i="4"/>
  <c r="AP698" i="4"/>
  <c r="AO698" i="4"/>
  <c r="AP188" i="4"/>
  <c r="AO188" i="4"/>
  <c r="AO88" i="4"/>
  <c r="AP88" i="4"/>
  <c r="AP342" i="4"/>
  <c r="AO342" i="4"/>
  <c r="J678" i="4"/>
  <c r="Z678" i="4"/>
  <c r="J654" i="4"/>
  <c r="Z654" i="4"/>
  <c r="AO612" i="4"/>
  <c r="AO66" i="4"/>
  <c r="AP478" i="4"/>
  <c r="AP412" i="4"/>
  <c r="AO534" i="4"/>
  <c r="AO523" i="4"/>
  <c r="AO352" i="4"/>
  <c r="AO369" i="4"/>
  <c r="AO599" i="4"/>
  <c r="AO610" i="4"/>
  <c r="AO527" i="4"/>
  <c r="AO683" i="4"/>
  <c r="AO473" i="4"/>
  <c r="AP33" i="4"/>
  <c r="AP47" i="4"/>
  <c r="AO36" i="4"/>
  <c r="Z121" i="4"/>
  <c r="J153" i="4"/>
  <c r="AO160" i="4"/>
  <c r="AP249" i="4"/>
  <c r="AP346" i="4"/>
  <c r="AO545" i="4"/>
  <c r="AO617" i="4"/>
  <c r="AO221" i="4"/>
  <c r="Z536" i="4"/>
  <c r="AP548" i="4"/>
  <c r="AP25" i="4"/>
  <c r="AO11" i="4"/>
  <c r="AP511" i="4"/>
  <c r="AP514" i="4"/>
  <c r="J262" i="4"/>
  <c r="AP262" i="4" s="1"/>
  <c r="AP460" i="4"/>
  <c r="AO10" i="4"/>
  <c r="AP205" i="4"/>
  <c r="AO224" i="4"/>
  <c r="Z289" i="4"/>
  <c r="Z458" i="4"/>
  <c r="AO331" i="4"/>
  <c r="AP455" i="4"/>
  <c r="J493" i="4"/>
  <c r="J445" i="4"/>
  <c r="AP418" i="4"/>
  <c r="AP705" i="4"/>
  <c r="AO681" i="4"/>
  <c r="AP660" i="4"/>
  <c r="J652" i="4"/>
  <c r="Z638" i="4"/>
  <c r="J638" i="4"/>
  <c r="J637" i="4"/>
  <c r="J627" i="4"/>
  <c r="Z597" i="4"/>
  <c r="J582" i="4"/>
  <c r="Z582" i="4"/>
  <c r="Z573" i="4"/>
  <c r="J573" i="4"/>
  <c r="Z554" i="4"/>
  <c r="Z529" i="4"/>
  <c r="J529" i="4"/>
  <c r="Z528" i="4"/>
  <c r="J503" i="4"/>
  <c r="Z503" i="4"/>
  <c r="Z502" i="4"/>
  <c r="J484" i="4"/>
  <c r="AP484" i="4" s="1"/>
  <c r="J425" i="4"/>
  <c r="J400" i="4"/>
  <c r="Z400" i="4"/>
  <c r="J383" i="4"/>
  <c r="AP383" i="4" s="1"/>
  <c r="AP365" i="4"/>
  <c r="J356" i="4"/>
  <c r="J324" i="4"/>
  <c r="J268" i="4"/>
  <c r="Z238" i="4"/>
  <c r="J227" i="4"/>
  <c r="AP227" i="4" s="1"/>
  <c r="J195" i="4"/>
  <c r="AP195" i="4" s="1"/>
  <c r="J175" i="4"/>
  <c r="J150" i="4"/>
  <c r="J139" i="4"/>
  <c r="J135" i="4"/>
  <c r="J112" i="4"/>
  <c r="J102" i="4"/>
  <c r="AP102" i="4" s="1"/>
  <c r="Z102" i="4"/>
  <c r="J83" i="4"/>
  <c r="AO81" i="4"/>
  <c r="AP69" i="4"/>
  <c r="J59" i="4"/>
  <c r="Z48" i="4"/>
  <c r="Z28" i="4"/>
  <c r="Z11" i="4"/>
  <c r="Z9" i="4"/>
  <c r="F1000" i="6"/>
  <c r="C995" i="6"/>
  <c r="D994" i="6" s="1"/>
  <c r="D961" i="6"/>
  <c r="J518" i="4"/>
  <c r="Z518" i="4"/>
  <c r="AO379" i="4"/>
  <c r="AO343" i="4"/>
  <c r="AO254" i="4"/>
  <c r="AO193" i="4"/>
  <c r="Z35" i="4"/>
  <c r="J35" i="4"/>
  <c r="AS88" i="7"/>
  <c r="AR96" i="7"/>
  <c r="AO616" i="4"/>
  <c r="AO288" i="4"/>
  <c r="AO519" i="4"/>
  <c r="AO464" i="4"/>
  <c r="AO18" i="4"/>
  <c r="J626" i="4"/>
  <c r="AO187" i="4"/>
  <c r="AO137" i="4"/>
  <c r="AO636" i="4"/>
  <c r="AO236" i="4"/>
  <c r="AO606" i="4"/>
  <c r="AO223" i="4"/>
  <c r="AO78" i="4"/>
  <c r="Z567" i="4"/>
  <c r="Z617" i="4"/>
  <c r="AP149" i="4"/>
  <c r="AO149" i="4"/>
  <c r="Z603" i="4"/>
  <c r="J465" i="4"/>
  <c r="AP399" i="4"/>
  <c r="AO20" i="4"/>
  <c r="J454" i="4"/>
  <c r="J457" i="4"/>
  <c r="Z670" i="4"/>
  <c r="J670" i="4"/>
  <c r="Z632" i="4"/>
  <c r="Z547" i="4"/>
  <c r="J547" i="4"/>
  <c r="AO540" i="4"/>
  <c r="AO530" i="4"/>
  <c r="J422" i="4"/>
  <c r="AO366" i="4"/>
  <c r="J311" i="4"/>
  <c r="Z311" i="4"/>
  <c r="J302" i="4"/>
  <c r="AO295" i="4"/>
  <c r="Z263" i="4"/>
  <c r="AO248" i="4"/>
  <c r="Z237" i="4"/>
  <c r="Z210" i="4"/>
  <c r="J210" i="4"/>
  <c r="Z192" i="4"/>
  <c r="J192" i="4"/>
  <c r="J191" i="4"/>
  <c r="AO136" i="4"/>
  <c r="Z43" i="4"/>
  <c r="C1000" i="6"/>
  <c r="D997" i="6" s="1"/>
  <c r="E955" i="6"/>
  <c r="AS94" i="7"/>
  <c r="AO94" i="7"/>
  <c r="AK94" i="7"/>
  <c r="AR94" i="7"/>
  <c r="AN94" i="7"/>
  <c r="AJ94" i="7"/>
  <c r="AQ80" i="7"/>
  <c r="AQ95" i="7" s="1"/>
  <c r="Z648" i="4"/>
  <c r="AO494" i="4"/>
  <c r="AO661" i="4"/>
  <c r="Z114" i="4"/>
  <c r="J120" i="4"/>
  <c r="AO138" i="4"/>
  <c r="AO347" i="4"/>
  <c r="Z686" i="4"/>
  <c r="AO686" i="4"/>
  <c r="AO572" i="4"/>
  <c r="J53" i="4"/>
  <c r="J141" i="4"/>
  <c r="Z224" i="4"/>
  <c r="AO603" i="4"/>
  <c r="Z190" i="4"/>
  <c r="Z353" i="4"/>
  <c r="Z456" i="4"/>
  <c r="J403" i="4"/>
  <c r="Z658" i="4"/>
  <c r="AO605" i="4"/>
  <c r="AO567" i="4"/>
  <c r="J516" i="4"/>
  <c r="AO513" i="4"/>
  <c r="AP506" i="4"/>
  <c r="Z500" i="4"/>
  <c r="Z426" i="4"/>
  <c r="AO359" i="4"/>
  <c r="AO353" i="4"/>
  <c r="Z329" i="4"/>
  <c r="J329" i="4"/>
  <c r="AP329" i="4" s="1"/>
  <c r="AO308" i="4"/>
  <c r="AO290" i="4"/>
  <c r="J257" i="4"/>
  <c r="AP257" i="4" s="1"/>
  <c r="Z257" i="4"/>
  <c r="J165" i="4"/>
  <c r="AP165" i="4" s="1"/>
  <c r="Z165" i="4"/>
  <c r="J146" i="4"/>
  <c r="AP146" i="4" s="1"/>
  <c r="Z146" i="4"/>
  <c r="AO126" i="4"/>
  <c r="AO114" i="4"/>
  <c r="J89" i="4"/>
  <c r="Z89" i="4"/>
  <c r="J56" i="4"/>
  <c r="AP56" i="4" s="1"/>
  <c r="G1000" i="6"/>
  <c r="C982" i="6"/>
  <c r="D981" i="6" s="1"/>
  <c r="G955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D979" i="6" l="1"/>
  <c r="D980" i="6"/>
  <c r="L186" i="7"/>
  <c r="V56" i="7" s="1"/>
  <c r="AJ80" i="7"/>
  <c r="AJ95" i="7" s="1"/>
  <c r="AJ89" i="7" s="1"/>
  <c r="AO294" i="4"/>
  <c r="AP294" i="4"/>
  <c r="AO486" i="4"/>
  <c r="AO654" i="4"/>
  <c r="AP654" i="4"/>
  <c r="AR89" i="7"/>
  <c r="AO80" i="7"/>
  <c r="AO95" i="7" s="1"/>
  <c r="AN80" i="7"/>
  <c r="AN95" i="7" s="1"/>
  <c r="AN89" i="7" s="1"/>
  <c r="D992" i="6"/>
  <c r="D999" i="6"/>
  <c r="D990" i="6"/>
  <c r="AL96" i="7"/>
  <c r="AL100" i="7" s="1"/>
  <c r="D970" i="6"/>
  <c r="D978" i="6"/>
  <c r="J725" i="4"/>
  <c r="AW731" i="4"/>
  <c r="J724" i="4"/>
  <c r="J722" i="4"/>
  <c r="Z724" i="4"/>
  <c r="Z723" i="4"/>
  <c r="AW429" i="4"/>
  <c r="AW724" i="4" s="1"/>
  <c r="J730" i="4"/>
  <c r="Z727" i="4"/>
  <c r="J726" i="4"/>
  <c r="J727" i="4"/>
  <c r="Z722" i="4"/>
  <c r="Z725" i="4"/>
  <c r="AX725" i="4"/>
  <c r="AW23" i="4"/>
  <c r="AW732" i="4" s="1"/>
  <c r="Z732" i="4"/>
  <c r="Z731" i="4"/>
  <c r="Z726" i="4"/>
  <c r="Z730" i="4"/>
  <c r="Z728" i="4"/>
  <c r="AX722" i="4"/>
  <c r="AW50" i="4"/>
  <c r="AX50" i="4" s="1"/>
  <c r="AX730" i="4" s="1"/>
  <c r="AV726" i="4"/>
  <c r="AW14" i="4"/>
  <c r="J729" i="4"/>
  <c r="AV718" i="4"/>
  <c r="AV723" i="4"/>
  <c r="J732" i="4"/>
  <c r="J728" i="4"/>
  <c r="AW723" i="4"/>
  <c r="Z729" i="4"/>
  <c r="AV728" i="4"/>
  <c r="AV727" i="4"/>
  <c r="J731" i="4"/>
  <c r="AW13" i="4"/>
  <c r="J723" i="4"/>
  <c r="D988" i="6"/>
  <c r="AK80" i="7"/>
  <c r="AK95" i="7" s="1"/>
  <c r="AK89" i="7" s="1"/>
  <c r="AN96" i="7"/>
  <c r="AN100" i="7" s="1"/>
  <c r="AN105" i="7" s="1"/>
  <c r="AQ89" i="7"/>
  <c r="AL89" i="7"/>
  <c r="AI89" i="7"/>
  <c r="Z718" i="4"/>
  <c r="J718" i="4"/>
  <c r="AP89" i="7"/>
  <c r="AN88" i="7"/>
  <c r="AM89" i="7"/>
  <c r="AM100" i="7"/>
  <c r="AM102" i="7" s="1"/>
  <c r="AP35" i="4"/>
  <c r="AP104" i="7"/>
  <c r="AW425" i="4"/>
  <c r="D972" i="6"/>
  <c r="AO89" i="7"/>
  <c r="D963" i="6"/>
  <c r="AI102" i="7"/>
  <c r="AI101" i="7"/>
  <c r="AI106" i="7"/>
  <c r="AI105" i="7"/>
  <c r="AI103" i="7"/>
  <c r="AI104" i="7"/>
  <c r="AP395" i="4"/>
  <c r="AO177" i="4"/>
  <c r="AP696" i="4"/>
  <c r="AW598" i="4"/>
  <c r="AO383" i="4"/>
  <c r="AO268" i="4"/>
  <c r="AP268" i="4"/>
  <c r="AO262" i="4"/>
  <c r="AO257" i="4"/>
  <c r="AO371" i="4"/>
  <c r="AO435" i="4"/>
  <c r="AO303" i="4"/>
  <c r="AO227" i="4"/>
  <c r="AO508" i="4"/>
  <c r="AP508" i="4"/>
  <c r="AP510" i="4"/>
  <c r="AO510" i="4"/>
  <c r="AP314" i="4"/>
  <c r="AO314" i="4"/>
  <c r="AO277" i="4"/>
  <c r="AP277" i="4"/>
  <c r="AP315" i="4"/>
  <c r="AO315" i="4"/>
  <c r="AP391" i="4"/>
  <c r="AO391" i="4"/>
  <c r="AO297" i="4"/>
  <c r="AP297" i="4"/>
  <c r="AO304" i="4"/>
  <c r="AP304" i="4"/>
  <c r="AP666" i="4"/>
  <c r="AO666" i="4"/>
  <c r="AO424" i="4"/>
  <c r="AP424" i="4"/>
  <c r="AO437" i="4"/>
  <c r="AP437" i="4"/>
  <c r="AP690" i="4"/>
  <c r="AO690" i="4"/>
  <c r="AP409" i="4"/>
  <c r="AO409" i="4"/>
  <c r="AO102" i="4"/>
  <c r="AO195" i="4"/>
  <c r="AO688" i="4"/>
  <c r="AP688" i="4"/>
  <c r="AO165" i="4"/>
  <c r="AP244" i="4"/>
  <c r="AO244" i="4"/>
  <c r="AO385" i="4"/>
  <c r="AP385" i="4"/>
  <c r="AP167" i="4"/>
  <c r="AO167" i="4"/>
  <c r="AP95" i="4"/>
  <c r="AO95" i="4"/>
  <c r="AP88" i="7"/>
  <c r="AO96" i="7"/>
  <c r="AP89" i="4"/>
  <c r="AO89" i="4"/>
  <c r="AP403" i="4"/>
  <c r="AO403" i="4"/>
  <c r="AP192" i="4"/>
  <c r="AO192" i="4"/>
  <c r="AQ104" i="7"/>
  <c r="AQ102" i="7"/>
  <c r="AQ106" i="7"/>
  <c r="AK88" i="7"/>
  <c r="AJ96" i="7"/>
  <c r="D967" i="6"/>
  <c r="D975" i="6"/>
  <c r="D973" i="6"/>
  <c r="D971" i="6"/>
  <c r="D969" i="6"/>
  <c r="D977" i="6"/>
  <c r="AP120" i="4"/>
  <c r="AO120" i="4"/>
  <c r="AO302" i="4"/>
  <c r="AP302" i="4"/>
  <c r="AO422" i="4"/>
  <c r="AP422" i="4"/>
  <c r="AR100" i="7"/>
  <c r="AR105" i="7" s="1"/>
  <c r="D974" i="6"/>
  <c r="D989" i="6"/>
  <c r="D987" i="6"/>
  <c r="D985" i="6"/>
  <c r="D993" i="6"/>
  <c r="D991" i="6"/>
  <c r="D998" i="6"/>
  <c r="AP59" i="4"/>
  <c r="AO59" i="4"/>
  <c r="AP83" i="4"/>
  <c r="AO83" i="4"/>
  <c r="AO135" i="4"/>
  <c r="AP135" i="4"/>
  <c r="AP175" i="4"/>
  <c r="AO175" i="4"/>
  <c r="AP356" i="4"/>
  <c r="AO356" i="4"/>
  <c r="AO400" i="4"/>
  <c r="AP400" i="4"/>
  <c r="AP529" i="4"/>
  <c r="AO529" i="4"/>
  <c r="AP445" i="4"/>
  <c r="AO445" i="4"/>
  <c r="AO678" i="4"/>
  <c r="AP678" i="4"/>
  <c r="AQ105" i="7"/>
  <c r="AP112" i="4"/>
  <c r="AO112" i="4"/>
  <c r="AP638" i="4"/>
  <c r="AO638" i="4"/>
  <c r="AP153" i="4"/>
  <c r="AO153" i="4"/>
  <c r="AO35" i="4"/>
  <c r="AP141" i="4"/>
  <c r="AO141" i="4"/>
  <c r="AQ101" i="7"/>
  <c r="D968" i="6"/>
  <c r="AO484" i="4"/>
  <c r="AO670" i="4"/>
  <c r="AP670" i="4"/>
  <c r="AO457" i="4"/>
  <c r="AP457" i="4"/>
  <c r="AO56" i="4"/>
  <c r="AP102" i="7"/>
  <c r="AP103" i="7"/>
  <c r="D986" i="6"/>
  <c r="AP139" i="4"/>
  <c r="AO139" i="4"/>
  <c r="AP425" i="4"/>
  <c r="AO425" i="4"/>
  <c r="AO627" i="4"/>
  <c r="AP627" i="4"/>
  <c r="AP652" i="4"/>
  <c r="AO652" i="4"/>
  <c r="AO493" i="4"/>
  <c r="AP493" i="4"/>
  <c r="AP722" i="4" s="1"/>
  <c r="AO146" i="4"/>
  <c r="AP105" i="7"/>
  <c r="AP101" i="7"/>
  <c r="AL88" i="7"/>
  <c r="AK96" i="7"/>
  <c r="AO516" i="4"/>
  <c r="AP516" i="4"/>
  <c r="AP53" i="4"/>
  <c r="AO53" i="4"/>
  <c r="D976" i="6"/>
  <c r="AO191" i="4"/>
  <c r="AP191" i="4"/>
  <c r="AP210" i="4"/>
  <c r="AO210" i="4"/>
  <c r="AP311" i="4"/>
  <c r="AO311" i="4"/>
  <c r="AO547" i="4"/>
  <c r="AP547" i="4"/>
  <c r="AO454" i="4"/>
  <c r="AP454" i="4"/>
  <c r="AP465" i="4"/>
  <c r="AO465" i="4"/>
  <c r="AO626" i="4"/>
  <c r="AP626" i="4"/>
  <c r="AO518" i="4"/>
  <c r="AP518" i="4"/>
  <c r="AQ103" i="7"/>
  <c r="AO150" i="4"/>
  <c r="AP150" i="4"/>
  <c r="AO324" i="4"/>
  <c r="AP324" i="4"/>
  <c r="AP503" i="4"/>
  <c r="AO503" i="4"/>
  <c r="AP573" i="4"/>
  <c r="AO573" i="4"/>
  <c r="AP582" i="4"/>
  <c r="AO582" i="4"/>
  <c r="AO637" i="4"/>
  <c r="AP637" i="4"/>
  <c r="AO329" i="4"/>
  <c r="K186" i="7" l="1"/>
  <c r="V55" i="7" s="1"/>
  <c r="D1000" i="6"/>
  <c r="AX429" i="4"/>
  <c r="AX724" i="4" s="1"/>
  <c r="AL102" i="7"/>
  <c r="AL101" i="7"/>
  <c r="AL105" i="7"/>
  <c r="AW718" i="4"/>
  <c r="AL103" i="7"/>
  <c r="AL106" i="7"/>
  <c r="AL104" i="7"/>
  <c r="AW730" i="4"/>
  <c r="AX23" i="4"/>
  <c r="AX732" i="4" s="1"/>
  <c r="AW725" i="4"/>
  <c r="AO725" i="4"/>
  <c r="AP725" i="4"/>
  <c r="AW722" i="4"/>
  <c r="AO722" i="4"/>
  <c r="AO724" i="4"/>
  <c r="AP724" i="4"/>
  <c r="AP718" i="4"/>
  <c r="AO731" i="4"/>
  <c r="AP731" i="4"/>
  <c r="AP732" i="4"/>
  <c r="AO730" i="4"/>
  <c r="AP729" i="4"/>
  <c r="AO723" i="4"/>
  <c r="AO727" i="4"/>
  <c r="AP727" i="4"/>
  <c r="AO729" i="4"/>
  <c r="AP726" i="4"/>
  <c r="AO732" i="4"/>
  <c r="AO726" i="4"/>
  <c r="AP723" i="4"/>
  <c r="AO718" i="4"/>
  <c r="AP730" i="4"/>
  <c r="AO728" i="4"/>
  <c r="AW726" i="4"/>
  <c r="AP728" i="4"/>
  <c r="AX425" i="4"/>
  <c r="AW728" i="4"/>
  <c r="AX13" i="4"/>
  <c r="AW727" i="4"/>
  <c r="AX723" i="4"/>
  <c r="AX14" i="4"/>
  <c r="AX729" i="4" s="1"/>
  <c r="AW729" i="4"/>
  <c r="AM104" i="7"/>
  <c r="AM106" i="7"/>
  <c r="AM101" i="7"/>
  <c r="AM105" i="7"/>
  <c r="AM103" i="7"/>
  <c r="AR106" i="7"/>
  <c r="AX598" i="4"/>
  <c r="AO100" i="7"/>
  <c r="AO106" i="7" s="1"/>
  <c r="D995" i="6"/>
  <c r="AR101" i="7"/>
  <c r="AR104" i="7"/>
  <c r="AR102" i="7"/>
  <c r="AR103" i="7"/>
  <c r="D982" i="6"/>
  <c r="AN101" i="7"/>
  <c r="AN102" i="7"/>
  <c r="AN104" i="7"/>
  <c r="AN103" i="7"/>
  <c r="AN106" i="7"/>
  <c r="AK100" i="7"/>
  <c r="AK106" i="7" s="1"/>
  <c r="AJ100" i="7"/>
  <c r="AJ106" i="7" s="1"/>
  <c r="AX728" i="4" l="1"/>
  <c r="AX727" i="4"/>
  <c r="AX726" i="4"/>
  <c r="AX718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W719" i="4"/>
  <c r="AR719" i="4"/>
  <c r="AJ719" i="4"/>
  <c r="AM719" i="4"/>
  <c r="AP719" i="4"/>
  <c r="BB719" i="4"/>
  <c r="S719" i="4"/>
  <c r="AU719" i="4"/>
  <c r="W53" i="7"/>
  <c r="M719" i="4"/>
  <c r="Z719" i="4"/>
  <c r="T719" i="4"/>
  <c r="V53" i="7"/>
  <c r="AQ719" i="4"/>
  <c r="AX719" i="4"/>
  <c r="B719" i="4"/>
  <c r="AS719" i="4"/>
  <c r="AG719" i="4"/>
  <c r="AC719" i="4"/>
  <c r="AF719" i="4"/>
  <c r="AL719" i="4"/>
  <c r="I719" i="4"/>
  <c r="R719" i="4"/>
  <c r="V719" i="4"/>
  <c r="AE719" i="4"/>
  <c r="O719" i="4"/>
  <c r="BF719" i="4"/>
  <c r="AT719" i="4"/>
  <c r="BC719" i="4"/>
  <c r="AZ719" i="4"/>
  <c r="AY719" i="4"/>
  <c r="BE719" i="4"/>
  <c r="AW719" i="4"/>
  <c r="K719" i="4"/>
  <c r="AD719" i="4"/>
  <c r="X53" i="7"/>
  <c r="AO719" i="4"/>
  <c r="J719" i="4"/>
  <c r="AN719" i="4"/>
  <c r="BG719" i="4"/>
  <c r="U719" i="4"/>
  <c r="AV719" i="4"/>
  <c r="X719" i="4"/>
  <c r="BA719" i="4"/>
  <c r="AH719" i="4"/>
  <c r="AI719" i="4"/>
  <c r="AA719" i="4"/>
  <c r="AK719" i="4"/>
  <c r="B718" i="4"/>
  <c r="AM6" i="5"/>
  <c r="F6" i="5"/>
  <c r="AL6" i="5"/>
  <c r="AK6" i="5"/>
  <c r="O6" i="5"/>
  <c r="AP6" i="5"/>
  <c r="AI6" i="5"/>
  <c r="U6" i="5"/>
  <c r="AO6" i="5"/>
  <c r="Z6" i="5"/>
  <c r="C6" i="5"/>
  <c r="AE6" i="5"/>
  <c r="X6" i="5"/>
  <c r="AQ6" i="5"/>
  <c r="G6" i="5"/>
  <c r="AG6" i="5"/>
  <c r="BA6" i="5"/>
  <c r="AH6" i="5"/>
  <c r="A6" i="5"/>
  <c r="P6" i="5"/>
  <c r="E6" i="5"/>
  <c r="I6" i="5"/>
  <c r="BE6" i="5"/>
  <c r="AZ6" i="5"/>
  <c r="L6" i="5"/>
  <c r="BG6" i="5"/>
  <c r="BC6" i="5"/>
  <c r="D6" i="5"/>
  <c r="Y6" i="5"/>
  <c r="J6" i="5"/>
  <c r="M6" i="5"/>
  <c r="AV6" i="5"/>
  <c r="AF6" i="5"/>
  <c r="BF6" i="5"/>
  <c r="AR6" i="5"/>
  <c r="AD6" i="5"/>
  <c r="AW6" i="5"/>
  <c r="AA6" i="5"/>
  <c r="T6" i="5"/>
  <c r="B716" i="4"/>
  <c r="X52" i="7" s="1"/>
  <c r="W6" i="5"/>
  <c r="BD6" i="5"/>
  <c r="AT6" i="5"/>
  <c r="AY6" i="5"/>
  <c r="N6" i="5"/>
  <c r="AX6" i="5"/>
  <c r="S6" i="5"/>
  <c r="AJ6" i="5"/>
  <c r="V6" i="5"/>
  <c r="AS6" i="5"/>
  <c r="K6" i="5"/>
  <c r="R6" i="5"/>
  <c r="AB6" i="5"/>
  <c r="AN6" i="5"/>
  <c r="H6" i="5"/>
  <c r="BB6" i="5"/>
  <c r="Q6" i="5"/>
  <c r="AC6" i="5"/>
  <c r="B717" i="4"/>
  <c r="AU6" i="5"/>
  <c r="U717" i="4"/>
  <c r="U716" i="4"/>
  <c r="S717" i="4"/>
  <c r="S716" i="4"/>
  <c r="AP717" i="4"/>
  <c r="AP716" i="4"/>
  <c r="AN717" i="4"/>
  <c r="AN716" i="4"/>
  <c r="BB717" i="4"/>
  <c r="BB716" i="4"/>
  <c r="AR717" i="4"/>
  <c r="AR716" i="4"/>
  <c r="BC717" i="4"/>
  <c r="BC716" i="4"/>
  <c r="AJ717" i="4"/>
  <c r="AJ716" i="4"/>
  <c r="BE717" i="4"/>
  <c r="BE716" i="4"/>
  <c r="O717" i="4"/>
  <c r="O716" i="4"/>
  <c r="AM717" i="4"/>
  <c r="AM716" i="4"/>
  <c r="Z717" i="4"/>
  <c r="Z716" i="4"/>
  <c r="BG717" i="4"/>
  <c r="BG716" i="4"/>
  <c r="AZ717" i="4"/>
  <c r="AZ716" i="4"/>
  <c r="AV717" i="4"/>
  <c r="AV716" i="4"/>
  <c r="AK717" i="4"/>
  <c r="AK716" i="4"/>
  <c r="AX717" i="4"/>
  <c r="AX716" i="4"/>
  <c r="AY717" i="4"/>
  <c r="AY716" i="4"/>
  <c r="AI717" i="4"/>
  <c r="AI716" i="4"/>
  <c r="AW717" i="4"/>
  <c r="AW716" i="4"/>
  <c r="R717" i="4"/>
  <c r="R716" i="4"/>
  <c r="X56" i="7" s="1"/>
  <c r="W717" i="4"/>
  <c r="W716" i="4"/>
  <c r="AQ717" i="4"/>
  <c r="AQ716" i="4"/>
  <c r="AU717" i="4"/>
  <c r="AU716" i="4"/>
  <c r="I717" i="4"/>
  <c r="I716" i="4"/>
  <c r="X54" i="7" s="1"/>
  <c r="AA717" i="4"/>
  <c r="AA716" i="4"/>
  <c r="AG717" i="4"/>
  <c r="AG716" i="4"/>
  <c r="AO717" i="4"/>
  <c r="AO716" i="4"/>
  <c r="AF717" i="4"/>
  <c r="AF716" i="4"/>
  <c r="T717" i="4"/>
  <c r="T716" i="4"/>
  <c r="BF717" i="4"/>
  <c r="BF716" i="4"/>
  <c r="AS717" i="4"/>
  <c r="AS716" i="4"/>
  <c r="AL717" i="4"/>
  <c r="AL716" i="4"/>
  <c r="M717" i="4"/>
  <c r="M716" i="4"/>
  <c r="J717" i="4"/>
  <c r="J716" i="4"/>
  <c r="X55" i="7" s="1"/>
  <c r="AD717" i="4"/>
  <c r="AD716" i="4"/>
  <c r="BA717" i="4"/>
  <c r="BA716" i="4"/>
  <c r="V717" i="4"/>
  <c r="V716" i="4"/>
  <c r="AC717" i="4"/>
  <c r="AC716" i="4"/>
  <c r="K717" i="4"/>
  <c r="K716" i="4"/>
  <c r="AT717" i="4"/>
  <c r="AT716" i="4"/>
  <c r="AH717" i="4"/>
  <c r="AH716" i="4"/>
  <c r="AE717" i="4"/>
  <c r="AE716" i="4"/>
  <c r="U53" i="7"/>
  <c r="X717" i="4"/>
  <c r="X716" i="4"/>
  <c r="E186" i="7" l="1"/>
  <c r="U55" i="7" s="1"/>
  <c r="H186" i="7"/>
  <c r="V52" i="7" s="1"/>
  <c r="AS71" i="7" s="1"/>
  <c r="AS78" i="7" s="1"/>
  <c r="B186" i="7"/>
  <c r="U52" i="7" s="1"/>
  <c r="AS70" i="7" s="1"/>
  <c r="N186" i="7"/>
  <c r="W52" i="7" s="1"/>
  <c r="AS72" i="7" s="1"/>
  <c r="AS79" i="7" s="1"/>
  <c r="R186" i="7"/>
  <c r="W56" i="7" s="1"/>
  <c r="D186" i="7"/>
  <c r="U54" i="7" s="1"/>
  <c r="F186" i="7"/>
  <c r="U56" i="7" s="1"/>
  <c r="Q186" i="7"/>
  <c r="W55" i="7" s="1"/>
  <c r="P186" i="7"/>
  <c r="W54" i="7" s="1"/>
  <c r="J159" i="9"/>
  <c r="J179" i="9" s="1"/>
  <c r="AS64" i="7"/>
  <c r="AS66" i="7" s="1"/>
  <c r="AS77" i="7" l="1"/>
  <c r="AS80" i="7" s="1"/>
  <c r="AS95" i="7" s="1"/>
  <c r="AS89" i="7" s="1"/>
  <c r="AS73" i="7"/>
  <c r="AS96" i="7" s="1"/>
  <c r="AS100" i="7" s="1"/>
  <c r="AS104" i="7" l="1"/>
  <c r="AS103" i="7"/>
  <c r="AS101" i="7"/>
  <c r="AS105" i="7"/>
  <c r="AS102" i="7"/>
  <c r="AS106" i="7"/>
</calcChain>
</file>

<file path=xl/sharedStrings.xml><?xml version="1.0" encoding="utf-8"?>
<sst xmlns="http://schemas.openxmlformats.org/spreadsheetml/2006/main" count="21977" uniqueCount="5390">
  <si>
    <t>U.S. Dividend Champions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</si>
  <si>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</si>
  <si>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</si>
  <si>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</si>
  <si>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</si>
  <si>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</si>
  <si>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</si>
  <si>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</si>
  <si>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</si>
  <si>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</si>
  <si>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</si>
  <si>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</si>
  <si>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</si>
  <si>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</si>
  <si>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</si>
  <si>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</si>
  <si>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</si>
  <si>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</si>
  <si>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</si>
  <si>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</si>
  <si>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</si>
  <si>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</si>
  <si>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</si>
  <si>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</si>
  <si>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</si>
  <si>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</si>
  <si>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</si>
  <si>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</si>
  <si>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</si>
  <si>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</si>
  <si>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</si>
  <si>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</si>
  <si>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</si>
  <si>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</si>
  <si>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</si>
  <si>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</si>
  <si>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</si>
  <si>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</si>
  <si>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</si>
  <si>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</si>
  <si>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</si>
  <si>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</si>
  <si>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</si>
  <si>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</si>
  <si>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</si>
  <si>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</si>
  <si>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</si>
  <si>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</si>
  <si>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</si>
  <si>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</si>
  <si>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</si>
  <si>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</si>
  <si>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</si>
  <si>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</si>
  <si>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</si>
  <si>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</si>
  <si>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</si>
  <si>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</si>
  <si>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</si>
  <si>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</si>
  <si>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</si>
  <si>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</si>
  <si>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</si>
  <si>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</si>
  <si>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</si>
  <si>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</si>
  <si>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</si>
  <si>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</si>
  <si>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</si>
  <si>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</si>
  <si>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</si>
  <si>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</si>
  <si>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</si>
  <si>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</si>
  <si>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</si>
  <si>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</si>
  <si>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</si>
  <si>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</si>
  <si>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</si>
  <si>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</si>
  <si>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</si>
  <si>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</si>
  <si>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</si>
  <si>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</si>
  <si>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</si>
  <si>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</si>
  <si>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</si>
  <si>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</si>
  <si>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</si>
  <si>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</si>
  <si>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</si>
  <si>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</si>
  <si>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</si>
  <si>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</si>
  <si>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</si>
  <si>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</si>
  <si>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</si>
  <si>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</si>
  <si>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</si>
  <si>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</si>
  <si>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</si>
  <si>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</si>
  <si>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</si>
  <si>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</si>
  <si>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</si>
  <si>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</si>
  <si>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</si>
  <si>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</si>
  <si>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</si>
  <si>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</si>
  <si>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</si>
  <si>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</si>
  <si>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</si>
  <si>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</si>
  <si>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</si>
  <si>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</si>
  <si>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</si>
  <si>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</si>
  <si>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</si>
  <si>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</si>
  <si>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</si>
  <si>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</si>
  <si>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</si>
  <si>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</si>
  <si>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</si>
  <si>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</si>
  <si>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</si>
  <si>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</si>
  <si>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</si>
  <si>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</si>
  <si>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</si>
  <si>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</si>
  <si>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</si>
  <si>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</si>
  <si>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</si>
  <si>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</si>
  <si>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</si>
  <si>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</si>
  <si>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</si>
  <si>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</si>
  <si>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</si>
  <si>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</si>
  <si>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</si>
  <si>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</si>
  <si>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</si>
  <si>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</si>
  <si>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</si>
  <si>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</si>
  <si>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</si>
  <si>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</si>
  <si>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</si>
  <si>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</si>
  <si>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</si>
  <si>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</si>
  <si>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</si>
  <si>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</si>
  <si>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</si>
  <si>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</si>
  <si>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</si>
  <si>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</si>
  <si>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</si>
  <si>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</si>
  <si>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</si>
  <si>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</si>
  <si>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</si>
  <si>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</si>
  <si>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</si>
  <si>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</si>
  <si>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</si>
  <si>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</si>
  <si>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</si>
  <si>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</si>
  <si>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</si>
  <si>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</si>
  <si>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</si>
  <si>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</si>
  <si>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</si>
  <si>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</si>
  <si>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</si>
  <si>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</si>
  <si>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</si>
  <si>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</si>
  <si>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</si>
  <si>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</si>
  <si>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</si>
  <si>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</si>
  <si>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</si>
  <si>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</si>
  <si>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</si>
  <si>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</si>
  <si>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</si>
  <si>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</si>
  <si>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</si>
  <si>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</si>
  <si>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</si>
  <si>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</si>
  <si>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</si>
  <si>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</si>
  <si>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</si>
  <si>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</si>
  <si>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</si>
  <si>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</si>
  <si>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</si>
  <si>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</si>
  <si>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</si>
  <si>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</si>
  <si>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</si>
  <si>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</si>
  <si>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</si>
  <si>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</si>
  <si>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</si>
  <si>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</si>
  <si>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</si>
  <si>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</si>
  <si>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</si>
  <si>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</si>
  <si>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</si>
  <si>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</si>
  <si>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</si>
  <si>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</si>
  <si>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</si>
  <si>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</si>
  <si>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</si>
  <si>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</si>
  <si>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</si>
  <si>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</si>
  <si>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</si>
  <si>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</si>
  <si>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</si>
  <si>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</si>
  <si>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</si>
  <si>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</si>
  <si>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</si>
  <si>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</si>
  <si>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</si>
  <si>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</si>
  <si>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</si>
  <si>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</si>
  <si>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</si>
  <si>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</si>
  <si>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</si>
  <si>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</si>
  <si>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</si>
  <si>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</si>
  <si>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</si>
  <si>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</si>
  <si>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</si>
  <si>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</si>
  <si>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</si>
  <si>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</si>
  <si>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</si>
  <si>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</si>
  <si>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</si>
  <si>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</si>
  <si>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</si>
  <si>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</si>
  <si>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</si>
  <si>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</si>
  <si>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</si>
  <si>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</si>
  <si>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</si>
  <si>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</si>
  <si>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</si>
  <si>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</si>
  <si>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</si>
  <si>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</si>
  <si>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</si>
  <si>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</si>
  <si>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</si>
  <si>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</si>
  <si>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</si>
  <si>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</si>
  <si>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</si>
  <si>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</si>
  <si>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</si>
  <si>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</si>
  <si>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</si>
  <si>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</si>
  <si>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</si>
  <si>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</si>
  <si>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</si>
  <si>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</si>
  <si>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</si>
  <si>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</si>
  <si>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</si>
  <si>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</si>
  <si>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</si>
  <si>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</si>
  <si>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</si>
  <si>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</si>
  <si>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</si>
  <si>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</si>
  <si>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</si>
  <si>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</si>
  <si>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</si>
  <si>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</si>
  <si>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</si>
  <si>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</si>
  <si>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</si>
  <si>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</si>
  <si>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</si>
  <si>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</si>
  <si>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</si>
  <si>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</si>
  <si>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</si>
  <si>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</si>
  <si>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</si>
  <si>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</si>
  <si>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</si>
  <si>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</si>
  <si>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</si>
  <si>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</si>
  <si>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</si>
  <si>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</si>
  <si>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</si>
  <si>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</si>
  <si>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</si>
  <si>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</si>
  <si>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</si>
  <si>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</si>
  <si>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</si>
  <si>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</si>
  <si>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</si>
  <si>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</si>
  <si>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</si>
  <si>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</si>
  <si>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</si>
  <si>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</si>
  <si>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</si>
  <si>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</si>
  <si>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</si>
  <si>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</si>
  <si>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</si>
  <si>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</si>
  <si>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</si>
  <si>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</si>
  <si>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</si>
  <si>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</si>
  <si>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</si>
  <si>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</si>
  <si>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</si>
  <si>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</si>
  <si>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</si>
  <si>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</si>
  <si>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</si>
  <si>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</si>
  <si>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</si>
  <si>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</si>
  <si>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</si>
  <si>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</si>
  <si>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</si>
  <si>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</si>
  <si>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</si>
  <si>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</si>
  <si>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</si>
  <si>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</si>
  <si>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</si>
  <si>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</si>
  <si>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</si>
  <si>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</si>
  <si>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</si>
  <si>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</si>
  <si>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</si>
  <si>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</si>
  <si>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</si>
  <si>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</si>
  <si>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</si>
  <si>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</si>
  <si>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</si>
  <si>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</si>
  <si>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</si>
  <si>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</si>
  <si>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</si>
  <si>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</si>
  <si>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</si>
  <si>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</si>
  <si>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</si>
  <si>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</si>
  <si>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</si>
  <si>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</si>
  <si>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</si>
  <si>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</si>
  <si>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</si>
  <si>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</si>
  <si>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</si>
  <si>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</si>
  <si>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</si>
  <si>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</si>
  <si>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</si>
  <si>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</si>
  <si>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</si>
  <si>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</si>
  <si>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</si>
  <si>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</si>
  <si>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</si>
  <si>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</si>
  <si>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</si>
  <si>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</si>
  <si>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</si>
  <si>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</si>
  <si>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</si>
  <si>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</si>
  <si>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</si>
  <si>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</si>
  <si>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</si>
  <si>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</si>
  <si>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</si>
  <si>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</si>
  <si>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</si>
  <si>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</si>
  <si>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</si>
  <si>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</si>
  <si>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</si>
  <si>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</si>
  <si>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</si>
  <si>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</si>
  <si>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</si>
  <si>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</si>
  <si>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</si>
  <si>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</si>
  <si>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</si>
  <si>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</si>
  <si>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</si>
  <si>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</si>
  <si>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</si>
  <si>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</si>
  <si>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</si>
  <si>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</si>
  <si>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</si>
  <si>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</si>
  <si>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</si>
  <si>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</si>
  <si>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</si>
  <si>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</si>
  <si>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</si>
  <si>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</si>
  <si>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</si>
  <si>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</si>
  <si>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</si>
  <si>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</si>
  <si>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</si>
  <si>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</si>
  <si>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</si>
  <si>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</si>
  <si>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</si>
  <si>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</si>
  <si>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</si>
  <si>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</si>
  <si>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</si>
  <si>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</si>
  <si>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</si>
  <si>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</si>
  <si>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</si>
  <si>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</si>
  <si>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</si>
  <si>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</si>
  <si>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</si>
  <si>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</si>
  <si>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</si>
  <si>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</si>
  <si>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</si>
  <si>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</si>
  <si>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</si>
  <si>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</si>
  <si>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</si>
  <si>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</si>
  <si>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</si>
  <si>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</si>
  <si>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</si>
  <si>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</si>
  <si>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</si>
  <si>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</si>
  <si>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</si>
  <si>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</si>
  <si>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</si>
  <si>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</si>
  <si>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</si>
  <si>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</si>
  <si>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</si>
  <si>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</si>
  <si>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</si>
  <si>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</si>
  <si>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</si>
  <si>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</si>
  <si>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</si>
  <si>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</si>
  <si>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</si>
  <si>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</si>
  <si>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</si>
  <si>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</si>
  <si>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</si>
  <si>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</si>
  <si>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</si>
  <si>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</si>
  <si>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</si>
  <si>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</si>
  <si>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</si>
  <si>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</si>
  <si>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</si>
  <si>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</si>
  <si>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</si>
  <si>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</si>
  <si>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</si>
  <si>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</si>
  <si>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</si>
  <si>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</si>
  <si>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</si>
  <si>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</si>
  <si>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</si>
  <si>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</si>
  <si>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</si>
  <si>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</si>
  <si>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</si>
  <si>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</si>
  <si>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</si>
  <si>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</si>
  <si>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</si>
  <si>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</si>
  <si>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</si>
  <si>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</si>
  <si>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</si>
  <si>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</si>
  <si>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</si>
  <si>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</si>
  <si>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</si>
  <si>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</si>
  <si>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</si>
  <si>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</si>
  <si>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</si>
  <si>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</si>
  <si>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</si>
  <si>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</si>
  <si>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</si>
  <si>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</si>
  <si>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</si>
  <si>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</si>
  <si>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</si>
  <si>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</si>
  <si>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</si>
  <si>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</si>
  <si>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</si>
  <si>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</si>
  <si>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</si>
  <si>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</si>
  <si>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</si>
  <si>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</si>
  <si>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</si>
  <si>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</si>
  <si>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</si>
  <si>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</si>
  <si>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</si>
  <si>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</si>
  <si>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</si>
  <si>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</si>
  <si>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</si>
  <si>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</si>
  <si>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</si>
  <si>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</si>
  <si>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</si>
  <si>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</si>
  <si>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</si>
  <si>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</si>
  <si>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</si>
  <si>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</si>
  <si>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</si>
  <si>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</si>
  <si>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</si>
  <si>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</si>
  <si>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</si>
  <si>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</si>
  <si>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</si>
  <si>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</si>
  <si>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</si>
  <si>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</si>
  <si>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</si>
  <si>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</si>
  <si>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</si>
  <si>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</si>
  <si>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</si>
  <si>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</si>
  <si>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</si>
  <si>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</si>
  <si>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</si>
  <si>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</si>
  <si>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</si>
  <si>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</si>
  <si>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</si>
  <si>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</si>
  <si>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</si>
  <si>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</si>
  <si>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</si>
  <si>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</si>
  <si>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</si>
  <si>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</si>
  <si>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</si>
  <si>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</si>
  <si>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</si>
  <si>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</si>
  <si>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</si>
  <si>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</si>
  <si>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</si>
  <si>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</si>
  <si>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</si>
  <si>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</si>
  <si>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</si>
  <si>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</si>
  <si>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</si>
  <si>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</si>
  <si>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</si>
  <si>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</si>
  <si>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</si>
  <si>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</si>
  <si>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</si>
  <si>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</si>
  <si>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</si>
  <si>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</si>
  <si>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</si>
  <si>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</si>
  <si>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</si>
  <si>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</si>
  <si>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</si>
  <si>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</si>
  <si>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</si>
  <si>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</si>
  <si>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</si>
  <si>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</si>
  <si>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</si>
  <si>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</si>
  <si>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</si>
  <si>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</si>
  <si>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</si>
  <si>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</si>
  <si>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</si>
  <si>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</si>
  <si>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</si>
  <si>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</si>
  <si>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</si>
  <si>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</si>
  <si>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</si>
  <si>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</si>
  <si>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</si>
  <si>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</si>
  <si>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</si>
  <si>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</si>
  <si>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</si>
  <si>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</si>
  <si>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</si>
  <si>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</si>
  <si>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</si>
  <si>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</si>
  <si>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</si>
  <si>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</si>
  <si>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</si>
  <si>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</si>
  <si>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</si>
  <si>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</si>
  <si>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</si>
  <si>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</si>
  <si>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</si>
  <si>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</si>
  <si>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</si>
  <si>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</si>
  <si>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</si>
  <si>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</si>
  <si>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</si>
  <si>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</si>
  <si>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</si>
  <si>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</si>
  <si>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</si>
  <si>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</si>
  <si>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</si>
  <si>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</si>
  <si>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</si>
  <si>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</si>
  <si>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</si>
  <si>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</si>
  <si>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</si>
  <si>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</si>
  <si>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</si>
  <si>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</si>
  <si>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</si>
  <si>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</si>
  <si>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</si>
  <si>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</si>
  <si>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</si>
  <si>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</si>
  <si>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</si>
  <si>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</si>
  <si>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</si>
  <si>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</si>
  <si>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</si>
  <si>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</si>
  <si>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</si>
  <si>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</si>
  <si>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</si>
  <si>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</si>
  <si>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</si>
  <si>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</si>
  <si>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</si>
  <si>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</si>
  <si>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</si>
  <si>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</si>
  <si>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</si>
  <si>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</si>
  <si>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</si>
  <si>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</si>
  <si>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</si>
  <si>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</si>
  <si>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</si>
  <si>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OHI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</si>
  <si>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</si>
  <si>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</si>
  <si>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</si>
  <si>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</si>
  <si>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</si>
  <si>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</si>
  <si>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</si>
  <si>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</si>
  <si>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</si>
  <si>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</si>
  <si>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</si>
  <si>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</si>
  <si>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</si>
  <si>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</si>
  <si>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</si>
  <si>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</si>
  <si>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</si>
  <si>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</si>
  <si>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</si>
  <si>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</si>
  <si>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</si>
  <si>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</si>
  <si>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</si>
  <si>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</si>
  <si>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</si>
  <si>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</si>
  <si>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</si>
  <si>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</si>
  <si>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</si>
  <si>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</si>
  <si>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</si>
  <si>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</si>
  <si>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</si>
  <si>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</si>
  <si>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</si>
  <si>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</si>
  <si>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</si>
  <si>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</si>
  <si>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</si>
  <si>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</si>
  <si>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</si>
  <si>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</si>
  <si>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</si>
  <si>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</si>
  <si>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</si>
  <si>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</si>
  <si>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</si>
  <si>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</si>
  <si>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</si>
  <si>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</si>
  <si>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</si>
  <si>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</si>
  <si>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</si>
  <si>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</si>
  <si>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</si>
  <si>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</si>
  <si>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</si>
  <si>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</si>
  <si>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</si>
  <si>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</si>
  <si>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</si>
  <si>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</si>
  <si>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</si>
  <si>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</si>
  <si>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</si>
  <si>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</si>
  <si>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</si>
  <si>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</si>
  <si>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</si>
  <si>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</si>
  <si>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</si>
  <si>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</si>
  <si>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</si>
  <si>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</si>
  <si>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</si>
  <si>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</si>
  <si>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</si>
  <si>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</si>
  <si>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</si>
  <si>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</si>
  <si>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</si>
  <si>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</si>
  <si>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</si>
  <si>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</si>
  <si>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</si>
  <si>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</si>
  <si>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</si>
  <si>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</si>
  <si>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</si>
  <si>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</si>
  <si>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</si>
  <si>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</si>
  <si>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</si>
  <si>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</si>
  <si>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</si>
  <si>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</si>
  <si>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</si>
  <si>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</si>
  <si>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</si>
  <si>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</si>
  <si>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</si>
  <si>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</si>
  <si>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</si>
  <si>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</si>
  <si>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</si>
  <si>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</si>
  <si>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</si>
  <si>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</si>
  <si>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</si>
  <si>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</si>
  <si>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</si>
  <si>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</si>
  <si>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</si>
  <si>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</si>
  <si>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</si>
  <si>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</si>
  <si>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</si>
  <si>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</si>
  <si>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</si>
  <si>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</si>
  <si>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</si>
  <si>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</si>
  <si>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</si>
  <si>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</si>
  <si>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</si>
  <si>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</si>
  <si>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</si>
  <si>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</si>
  <si>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</si>
  <si>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</si>
  <si>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</si>
  <si>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</si>
  <si>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</si>
  <si>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</si>
  <si>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</si>
  <si>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</si>
  <si>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</si>
  <si>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</si>
  <si>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</si>
  <si>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</si>
  <si>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</si>
  <si>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</si>
  <si>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</si>
  <si>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</si>
  <si>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ATVI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</si>
  <si>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</si>
  <si>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</si>
  <si>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</si>
  <si>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</si>
  <si>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</si>
  <si>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</si>
  <si>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</si>
  <si>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</si>
  <si>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</si>
  <si>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</si>
  <si>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</si>
  <si>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</si>
  <si>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</si>
  <si>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</si>
  <si>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</si>
  <si>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</si>
  <si>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</si>
  <si>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</si>
  <si>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</si>
  <si>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</si>
  <si>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</si>
  <si>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</si>
  <si>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</si>
  <si>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</si>
  <si>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</si>
  <si>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</si>
  <si>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</si>
  <si>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</si>
  <si>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</si>
  <si>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</si>
  <si>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</si>
  <si>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</si>
  <si>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</si>
  <si>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</si>
  <si>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</si>
  <si>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</si>
  <si>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</si>
  <si>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</si>
  <si>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</si>
  <si>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</si>
  <si>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</si>
  <si>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</si>
  <si>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</si>
  <si>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</si>
  <si>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</si>
  <si>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</si>
  <si>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</si>
  <si>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</si>
  <si>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</si>
  <si>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</si>
  <si>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</si>
  <si>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</si>
  <si>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</si>
  <si>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</si>
  <si>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</si>
  <si>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</si>
  <si>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</si>
  <si>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</si>
  <si>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</si>
  <si>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</si>
  <si>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</si>
  <si>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</si>
  <si>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</si>
  <si>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</si>
  <si>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</si>
  <si>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</si>
  <si>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</si>
  <si>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</si>
  <si>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</si>
  <si>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</si>
  <si>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</si>
  <si>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</si>
  <si>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</si>
  <si>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</si>
  <si>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</si>
  <si>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</si>
  <si>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</si>
  <si>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</si>
  <si>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</si>
  <si>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</si>
  <si>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</si>
  <si>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</si>
  <si>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</si>
  <si>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</si>
  <si>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</si>
  <si>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</si>
  <si>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</si>
  <si>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</si>
  <si>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</si>
  <si>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</si>
  <si>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</si>
  <si>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</si>
  <si>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</si>
  <si>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</si>
  <si>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</si>
  <si>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</si>
  <si>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</si>
  <si>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</si>
  <si>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</si>
  <si>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</si>
  <si>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</si>
  <si>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BKSC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</si>
  <si>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</si>
  <si>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</si>
  <si>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</si>
  <si>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</si>
  <si>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</si>
  <si>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</si>
  <si>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</si>
  <si>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</si>
  <si>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</si>
  <si>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</si>
  <si>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</si>
  <si>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</si>
  <si>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</si>
  <si>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</si>
  <si>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</si>
  <si>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</si>
  <si>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</si>
  <si>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</si>
  <si>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</si>
  <si>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</si>
  <si>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</si>
  <si>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</si>
  <si>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</si>
  <si>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</si>
  <si>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</si>
  <si>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</si>
  <si>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</si>
  <si>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Brookfield Asset Management Inc.</t>
  </si>
  <si>
    <t>BAM</t>
  </si>
  <si>
    <t>Brookfield Property Partners LP</t>
  </si>
  <si>
    <t>BPY</t>
  </si>
  <si>
    <t>Brunswick Corp.</t>
  </si>
  <si>
    <t>BC</t>
  </si>
  <si>
    <t>BMTC</t>
  </si>
  <si>
    <t>BT Group plc</t>
  </si>
  <si>
    <t>BT</t>
  </si>
  <si>
    <t>C&amp;F Financial Corp.</t>
  </si>
  <si>
    <t>CFFI</t>
  </si>
  <si>
    <t>Cabot Corp.</t>
  </si>
  <si>
    <t>CBT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</si>
  <si>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</si>
  <si>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</si>
  <si>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</si>
  <si>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</si>
  <si>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</si>
  <si>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</si>
  <si>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</si>
  <si>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</si>
  <si>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</si>
  <si>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</si>
  <si>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</si>
  <si>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</si>
  <si>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</si>
  <si>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</si>
  <si>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</si>
  <si>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</si>
  <si>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</si>
  <si>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</si>
  <si>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</si>
  <si>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</si>
  <si>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</si>
  <si>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</si>
  <si>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</si>
  <si>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</si>
  <si>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</si>
  <si>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</si>
  <si>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</si>
  <si>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</si>
  <si>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</si>
  <si>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</si>
  <si>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</si>
  <si>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</si>
  <si>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</si>
  <si>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</si>
  <si>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</si>
  <si>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</si>
  <si>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</si>
  <si>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</si>
  <si>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</si>
  <si>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</si>
  <si>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</si>
  <si>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</si>
  <si>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</si>
  <si>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</si>
  <si>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</si>
  <si>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</si>
  <si>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</si>
  <si>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</si>
  <si>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</si>
  <si>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</si>
  <si>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</si>
  <si>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</si>
  <si>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</si>
  <si>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</si>
  <si>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</si>
  <si>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</si>
  <si>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</si>
  <si>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</si>
  <si>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</si>
  <si>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</si>
  <si>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</si>
  <si>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</si>
  <si>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</si>
  <si>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</si>
  <si>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</si>
  <si>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</si>
  <si>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</si>
  <si>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</si>
  <si>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</si>
  <si>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</si>
  <si>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</si>
  <si>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</si>
  <si>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</si>
  <si>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</si>
  <si>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</si>
  <si>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</si>
  <si>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</si>
  <si>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</si>
  <si>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</si>
  <si>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</si>
  <si>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</si>
  <si>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</si>
  <si>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</si>
  <si>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</si>
  <si>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</si>
  <si>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</si>
  <si>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</si>
  <si>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</si>
  <si>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</si>
  <si>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</si>
  <si>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</si>
  <si>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</si>
  <si>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</si>
  <si>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</si>
  <si>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</si>
  <si>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</si>
  <si>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</si>
  <si>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</si>
  <si>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</si>
  <si>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</si>
  <si>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</si>
  <si>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</si>
  <si>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</si>
  <si>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</si>
  <si>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</si>
  <si>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</si>
  <si>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</si>
  <si>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</si>
  <si>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</si>
  <si>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</si>
  <si>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</si>
  <si>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</si>
  <si>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</si>
  <si>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</si>
  <si>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</si>
  <si>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</si>
  <si>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</si>
  <si>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</si>
  <si>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</si>
  <si>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</si>
  <si>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</si>
  <si>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</si>
  <si>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</si>
  <si>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</si>
  <si>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</si>
  <si>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</si>
  <si>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</si>
  <si>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</si>
  <si>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</si>
  <si>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RE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</si>
  <si>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</si>
  <si>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</si>
  <si>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</si>
  <si>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</si>
  <si>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</si>
  <si>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</si>
  <si>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</si>
  <si>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FMBM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</si>
  <si>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</si>
  <si>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</si>
  <si>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</si>
  <si>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</si>
  <si>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</si>
  <si>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</si>
  <si>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</si>
  <si>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</si>
  <si>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</si>
  <si>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</si>
  <si>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</si>
  <si>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</si>
  <si>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</si>
  <si>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</si>
  <si>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</si>
  <si>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</si>
  <si>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</si>
  <si>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</si>
  <si>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</si>
  <si>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</si>
  <si>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</si>
  <si>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</si>
  <si>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</si>
  <si>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</si>
  <si>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</si>
  <si>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</si>
  <si>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</si>
  <si>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</si>
  <si>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</si>
  <si>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</si>
  <si>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</si>
  <si>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</si>
  <si>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</si>
  <si>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</si>
  <si>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</si>
  <si>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</si>
  <si>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</si>
  <si>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</si>
  <si>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</si>
  <si>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</si>
  <si>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</si>
  <si>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</si>
  <si>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</si>
  <si>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</si>
  <si>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</si>
  <si>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</si>
  <si>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</si>
  <si>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</si>
  <si>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</si>
  <si>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</si>
  <si>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</si>
  <si>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</si>
  <si>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</si>
  <si>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</si>
  <si>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</si>
  <si>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</si>
  <si>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</si>
  <si>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</si>
  <si>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</si>
  <si>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</si>
  <si>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</si>
  <si>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</si>
  <si>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</si>
  <si>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</si>
  <si>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</si>
  <si>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</si>
  <si>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</si>
  <si>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</si>
  <si>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</si>
  <si>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</si>
  <si>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</si>
  <si>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</si>
  <si>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</si>
  <si>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</si>
  <si>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</si>
  <si>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</si>
  <si>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</si>
  <si>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</si>
  <si>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</si>
  <si>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</si>
  <si>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</si>
  <si>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</si>
  <si>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</si>
  <si>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</si>
  <si>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</si>
  <si>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</si>
  <si>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</si>
  <si>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</si>
  <si>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</si>
  <si>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</si>
  <si>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</si>
  <si>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</si>
  <si>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</si>
  <si>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</si>
  <si>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</si>
  <si>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HealthSouth Corp.</t>
  </si>
  <si>
    <t>HLS</t>
  </si>
  <si>
    <t>Heartland BanCorp</t>
  </si>
  <si>
    <t>HLAN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</si>
  <si>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</si>
  <si>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</si>
  <si>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</si>
  <si>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</si>
  <si>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</si>
  <si>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</si>
  <si>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</si>
  <si>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</si>
  <si>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</si>
  <si>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</si>
  <si>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</si>
  <si>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</si>
  <si>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</si>
  <si>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</si>
  <si>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</si>
  <si>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</si>
  <si>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</si>
  <si>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</si>
  <si>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</si>
  <si>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</si>
  <si>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</si>
  <si>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</si>
  <si>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</si>
  <si>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</si>
  <si>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</si>
  <si>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</si>
  <si>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</si>
  <si>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</si>
  <si>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</si>
  <si>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</si>
  <si>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</si>
  <si>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</si>
  <si>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</si>
  <si>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</si>
  <si>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</si>
  <si>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</si>
  <si>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</si>
  <si>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</si>
  <si>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</si>
  <si>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</si>
  <si>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</si>
  <si>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</si>
  <si>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</si>
  <si>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</si>
  <si>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</si>
  <si>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</si>
  <si>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</si>
  <si>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</si>
  <si>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</si>
  <si>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</si>
  <si>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</si>
  <si>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</si>
  <si>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</si>
  <si>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</si>
  <si>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</si>
  <si>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</si>
  <si>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</si>
  <si>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</si>
  <si>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</si>
  <si>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</si>
  <si>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</si>
  <si>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ISBC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</si>
  <si>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</si>
  <si>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</si>
  <si>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</si>
  <si>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</si>
  <si>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</si>
  <si>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</si>
  <si>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</si>
  <si>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</si>
  <si>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</si>
  <si>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</si>
  <si>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</si>
  <si>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</si>
  <si>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</si>
  <si>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</si>
  <si>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</si>
  <si>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</si>
  <si>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</si>
  <si>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</si>
  <si>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</si>
  <si>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</si>
  <si>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</si>
  <si>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</si>
  <si>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</si>
  <si>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</si>
  <si>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</si>
  <si>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</si>
  <si>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</si>
  <si>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</si>
  <si>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</si>
  <si>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</si>
  <si>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</si>
  <si>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</si>
  <si>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</si>
  <si>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</si>
  <si>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</si>
  <si>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</si>
  <si>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</si>
  <si>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</si>
  <si>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</si>
  <si>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</si>
  <si>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</si>
  <si>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</si>
  <si>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</si>
  <si>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</si>
  <si>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</si>
  <si>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</si>
  <si>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</si>
  <si>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</si>
  <si>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</si>
  <si>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</si>
  <si>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</si>
  <si>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</si>
  <si>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</si>
  <si>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</si>
  <si>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</si>
  <si>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</si>
  <si>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</si>
  <si>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</si>
  <si>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</si>
  <si>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</si>
  <si>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</si>
  <si>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</si>
  <si>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</si>
  <si>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</si>
  <si>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</si>
  <si>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</si>
  <si>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</si>
  <si>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</si>
  <si>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</si>
  <si>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</si>
  <si>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</si>
  <si>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</si>
  <si>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</si>
  <si>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</si>
  <si>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</si>
  <si>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</si>
  <si>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</si>
  <si>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Macerich Company</t>
  </si>
  <si>
    <t>MAC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</si>
  <si>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</si>
  <si>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</si>
  <si>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</si>
  <si>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</si>
  <si>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</si>
  <si>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</si>
  <si>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</si>
  <si>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</si>
  <si>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</si>
  <si>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</si>
  <si>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</si>
  <si>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</si>
  <si>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</si>
  <si>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</si>
  <si>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</si>
  <si>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</si>
  <si>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</si>
  <si>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</si>
  <si>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</si>
  <si>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</si>
  <si>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</si>
  <si>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</si>
  <si>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</si>
  <si>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</si>
  <si>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</si>
  <si>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</si>
  <si>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</si>
  <si>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</si>
  <si>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</si>
  <si>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</si>
  <si>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</si>
  <si>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</si>
  <si>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</si>
  <si>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</si>
  <si>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</si>
  <si>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</si>
  <si>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</si>
  <si>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</si>
  <si>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</si>
  <si>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</si>
  <si>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</si>
  <si>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</si>
  <si>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</si>
  <si>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</si>
  <si>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</si>
  <si>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</si>
  <si>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</si>
  <si>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</si>
  <si>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</si>
  <si>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</si>
  <si>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</si>
  <si>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</si>
  <si>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</si>
  <si>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</si>
  <si>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</si>
  <si>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</si>
  <si>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</si>
  <si>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</si>
  <si>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</si>
  <si>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</si>
  <si>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</si>
  <si>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</si>
  <si>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</si>
  <si>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</si>
  <si>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</si>
  <si>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</si>
  <si>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</si>
  <si>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</si>
  <si>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</si>
  <si>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</si>
  <si>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</si>
  <si>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</si>
  <si>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</si>
  <si>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</si>
  <si>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</si>
  <si>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</si>
  <si>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</si>
  <si>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</si>
  <si>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</si>
  <si>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</si>
  <si>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</si>
  <si>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</si>
  <si>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</si>
  <si>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</si>
  <si>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</si>
  <si>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</si>
  <si>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</si>
  <si>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</si>
  <si>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</si>
  <si>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</si>
  <si>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</si>
  <si>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</si>
  <si>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</si>
  <si>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</si>
  <si>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</si>
  <si>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</si>
  <si>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</si>
  <si>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</si>
  <si>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</si>
  <si>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</si>
  <si>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</si>
  <si>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</si>
  <si>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</si>
  <si>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</si>
  <si>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</si>
  <si>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</si>
  <si>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</si>
  <si>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</si>
  <si>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</si>
  <si>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</si>
  <si>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</si>
  <si>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</si>
  <si>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</si>
  <si>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</si>
  <si>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</si>
  <si>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</si>
  <si>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</si>
  <si>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</si>
  <si>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</si>
  <si>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</si>
  <si>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</si>
  <si>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</si>
  <si>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</si>
  <si>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</si>
  <si>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</si>
  <si>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</si>
  <si>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</si>
  <si>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</si>
  <si>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</si>
  <si>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</si>
  <si>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</si>
  <si>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</si>
  <si>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</si>
  <si>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</si>
  <si>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</si>
  <si>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</si>
  <si>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</si>
  <si>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</si>
  <si>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</si>
  <si>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</si>
  <si>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</si>
  <si>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</si>
  <si>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</si>
  <si>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</si>
  <si>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</si>
  <si>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</si>
  <si>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</si>
  <si>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</si>
  <si>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</si>
  <si>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</si>
  <si>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</si>
  <si>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</si>
  <si>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</si>
  <si>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</si>
  <si>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</si>
  <si>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</si>
  <si>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</si>
  <si>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</si>
  <si>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</si>
  <si>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</si>
  <si>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</si>
  <si>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</si>
  <si>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</si>
  <si>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</si>
  <si>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</si>
  <si>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</si>
  <si>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</si>
  <si>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</si>
  <si>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</si>
  <si>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</si>
  <si>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</si>
  <si>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</si>
  <si>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</si>
  <si>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</si>
  <si>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</si>
  <si>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</si>
  <si>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</si>
  <si>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</si>
  <si>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</si>
  <si>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</si>
  <si>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</si>
  <si>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</si>
  <si>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</si>
  <si>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</si>
  <si>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</si>
  <si>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</si>
  <si>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</si>
  <si>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</si>
  <si>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</si>
  <si>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</si>
  <si>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</si>
  <si>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</si>
  <si>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</si>
  <si>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</si>
  <si>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</si>
  <si>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</si>
  <si>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</si>
  <si>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</si>
  <si>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</si>
  <si>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</si>
  <si>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</si>
  <si>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</si>
  <si>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</si>
  <si>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</si>
  <si>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</si>
  <si>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</si>
  <si>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</si>
  <si>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</si>
  <si>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</si>
  <si>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</si>
  <si>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</si>
  <si>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</si>
  <si>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</si>
  <si>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</si>
  <si>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</si>
  <si>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</si>
  <si>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</si>
  <si>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</si>
  <si>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</si>
  <si>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</si>
  <si>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</si>
  <si>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</si>
  <si>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</si>
  <si>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</si>
  <si>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</si>
  <si>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</si>
  <si>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</si>
  <si>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</si>
  <si>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</si>
  <si>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</si>
  <si>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</si>
  <si>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</si>
  <si>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</si>
  <si>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</si>
  <si>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</si>
  <si>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</si>
  <si>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</si>
  <si>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</si>
  <si>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</si>
  <si>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</si>
  <si>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</si>
  <si>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</si>
  <si>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</si>
  <si>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</si>
  <si>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</si>
  <si>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</si>
  <si>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</si>
  <si>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</si>
  <si>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</si>
  <si>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</si>
  <si>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</si>
  <si>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</si>
  <si>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</si>
  <si>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</si>
  <si>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</si>
  <si>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</si>
  <si>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</si>
  <si>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</si>
  <si>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</si>
  <si>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</si>
  <si>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</si>
  <si>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</si>
  <si>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</si>
  <si>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</si>
  <si>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</si>
  <si>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</si>
  <si>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</si>
  <si>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</si>
  <si>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</si>
  <si>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</si>
  <si>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</si>
  <si>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</si>
  <si>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</si>
  <si>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</si>
  <si>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</si>
  <si>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</si>
  <si>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</si>
  <si>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</si>
  <si>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</si>
  <si>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</si>
  <si>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</si>
  <si>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</si>
  <si>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</si>
  <si>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</si>
  <si>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</si>
  <si>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</si>
  <si>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</si>
  <si>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</si>
  <si>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</si>
  <si>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</si>
  <si>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</si>
  <si>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</si>
  <si>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</si>
  <si>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</si>
  <si>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</si>
  <si>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</si>
  <si>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</si>
  <si>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</si>
  <si>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</si>
  <si>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</si>
  <si>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</si>
  <si>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</si>
  <si>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</si>
  <si>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</si>
  <si>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</si>
  <si>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</si>
  <si>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</si>
  <si>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</si>
  <si>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</si>
  <si>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</si>
  <si>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</si>
  <si>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</si>
  <si>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</si>
  <si>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</si>
  <si>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</si>
  <si>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</si>
  <si>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</si>
  <si>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</si>
  <si>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</si>
  <si>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</si>
  <si>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</si>
  <si>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</si>
  <si>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</si>
  <si>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</si>
  <si>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</si>
  <si>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</si>
  <si>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</si>
  <si>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</si>
  <si>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</si>
  <si>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</si>
  <si>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</si>
  <si>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VLO</t>
  </si>
  <si>
    <t>Ventas Inc.</t>
  </si>
  <si>
    <t>VTR</t>
  </si>
  <si>
    <t>WTBFA</t>
  </si>
  <si>
    <t>Walt Disney Company</t>
  </si>
  <si>
    <t>DIS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</si>
  <si>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</si>
  <si>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</si>
  <si>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</si>
  <si>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</si>
  <si>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</si>
  <si>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</si>
  <si>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</si>
  <si>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</si>
  <si>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</si>
  <si>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</si>
  <si>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</si>
  <si>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</si>
  <si>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</si>
  <si>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</si>
  <si>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</si>
  <si>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</si>
  <si>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</si>
  <si>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</si>
  <si>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</si>
  <si>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</si>
  <si>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</si>
  <si>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</si>
  <si>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</si>
  <si>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</si>
  <si>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</si>
  <si>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</si>
  <si>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</si>
  <si>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</si>
  <si>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</si>
  <si>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</si>
  <si>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</si>
  <si>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</si>
  <si>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</si>
  <si>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</si>
  <si>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</si>
  <si>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</si>
  <si>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</si>
  <si>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</si>
  <si>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</si>
  <si>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</si>
  <si>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</si>
  <si>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</si>
  <si>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</si>
  <si>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</si>
  <si>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</si>
  <si>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</si>
  <si>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</si>
  <si>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</si>
  <si>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</si>
  <si>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</si>
  <si>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</si>
  <si>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</si>
  <si>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</si>
  <si>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</si>
  <si>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</si>
  <si>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</si>
  <si>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</si>
  <si>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</si>
  <si>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</si>
  <si>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</si>
  <si>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</si>
  <si>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</si>
  <si>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</si>
  <si>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</si>
  <si>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</si>
  <si>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</si>
  <si>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</si>
  <si>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</si>
  <si>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</si>
  <si>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</si>
  <si>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</si>
  <si>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</si>
  <si>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</si>
  <si>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</si>
  <si>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</si>
  <si>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</si>
  <si>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</si>
  <si>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</si>
  <si>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</si>
  <si>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</si>
  <si>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</si>
  <si>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</si>
  <si>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</si>
  <si>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</si>
  <si>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</si>
  <si>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</si>
  <si>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</si>
  <si>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</si>
  <si>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</si>
  <si>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</si>
  <si>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</si>
  <si>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</si>
  <si>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</si>
  <si>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</si>
  <si>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</si>
  <si>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</si>
  <si>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</si>
  <si>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</si>
  <si>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</si>
  <si>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</si>
  <si>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</si>
  <si>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</si>
  <si>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</si>
  <si>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</si>
  <si>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</si>
  <si>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</si>
  <si>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</si>
  <si>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</si>
  <si>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</si>
  <si>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</si>
  <si>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</si>
  <si>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</si>
  <si>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</si>
  <si>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</si>
  <si>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</si>
  <si>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</si>
  <si>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</si>
  <si>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</si>
  <si>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</si>
  <si>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</si>
  <si>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</si>
  <si>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</si>
  <si>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</si>
  <si>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</si>
  <si>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</si>
  <si>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</si>
  <si>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</si>
  <si>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</si>
  <si>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</si>
  <si>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</si>
  <si>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</si>
  <si>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</si>
  <si>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</si>
  <si>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</si>
  <si>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</si>
  <si>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</si>
  <si>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</si>
  <si>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</si>
  <si>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</si>
  <si>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</si>
  <si>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</si>
  <si>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</si>
  <si>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</si>
  <si>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</si>
  <si>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</si>
  <si>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</si>
  <si>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</si>
  <si>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</si>
  <si>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</si>
  <si>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</si>
  <si>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</si>
  <si>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</si>
  <si>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</si>
  <si>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</si>
  <si>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</si>
  <si>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</si>
  <si>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</si>
  <si>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</si>
  <si>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</si>
  <si>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</si>
  <si>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</si>
  <si>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</si>
  <si>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</si>
  <si>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</si>
  <si>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</si>
  <si>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</si>
  <si>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</si>
  <si>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</si>
  <si>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</si>
  <si>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</si>
  <si>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</si>
  <si>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</si>
  <si>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</si>
  <si>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</si>
  <si>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</si>
  <si>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</si>
  <si>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</si>
  <si>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</si>
  <si>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</si>
  <si>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</si>
  <si>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</si>
  <si>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</si>
  <si>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</si>
  <si>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</si>
  <si>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</si>
  <si>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</si>
  <si>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</si>
  <si>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</si>
  <si>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</si>
  <si>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</si>
  <si>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</si>
  <si>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</si>
  <si>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</si>
  <si>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</si>
  <si>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</si>
  <si>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</si>
  <si>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</si>
  <si>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</si>
  <si>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</si>
  <si>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</si>
  <si>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</si>
  <si>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</si>
  <si>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</si>
  <si>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</si>
  <si>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</si>
  <si>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</si>
  <si>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</si>
  <si>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</si>
  <si>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</si>
  <si>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</si>
  <si>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</si>
  <si>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</si>
  <si>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</si>
  <si>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</si>
  <si>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</si>
  <si>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</si>
  <si>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</si>
  <si>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</si>
  <si>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</si>
  <si>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</si>
  <si>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</si>
  <si>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</si>
  <si>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</si>
  <si>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</si>
  <si>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</si>
  <si>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</si>
  <si>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</si>
  <si>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</si>
  <si>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</si>
  <si>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</si>
  <si>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</si>
  <si>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</si>
  <si>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</si>
  <si>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</si>
  <si>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</si>
  <si>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</si>
  <si>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</si>
  <si>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</si>
  <si>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</si>
  <si>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</si>
  <si>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</si>
  <si>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</si>
  <si>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</si>
  <si>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</si>
  <si>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</si>
  <si>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</si>
  <si>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</si>
  <si>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</si>
  <si>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</si>
  <si>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</si>
  <si>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</si>
  <si>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</si>
  <si>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</si>
  <si>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</si>
  <si>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</si>
  <si>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</si>
  <si>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</si>
  <si>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</si>
  <si>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</si>
  <si>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</si>
  <si>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</si>
  <si>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</si>
  <si>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</si>
  <si>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</si>
  <si>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</si>
  <si>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</si>
  <si>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</si>
  <si>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</si>
  <si>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</si>
  <si>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</si>
  <si>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</si>
  <si>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</si>
  <si>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</si>
  <si>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</si>
  <si>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</si>
  <si>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</si>
  <si>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</si>
  <si>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</si>
  <si>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</si>
  <si>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</si>
  <si>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</si>
  <si>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</si>
  <si>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</si>
  <si>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</si>
  <si>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</si>
  <si>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</si>
  <si>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</si>
  <si>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</si>
  <si>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</si>
  <si>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</si>
  <si>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</si>
  <si>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</si>
  <si>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</si>
  <si>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</si>
  <si>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</si>
  <si>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</si>
  <si>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</si>
  <si>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</si>
  <si>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</si>
  <si>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</si>
  <si>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</si>
  <si>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</si>
  <si>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</si>
  <si>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</si>
  <si>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</si>
  <si>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</si>
  <si>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</si>
  <si>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</si>
  <si>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</si>
  <si>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</si>
  <si>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</si>
  <si>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</si>
  <si>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</si>
  <si>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</si>
  <si>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</si>
  <si>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</si>
  <si>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</si>
  <si>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</si>
  <si>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</si>
  <si>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</si>
  <si>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</si>
  <si>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</si>
  <si>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</si>
  <si>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</si>
  <si>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</si>
  <si>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</si>
  <si>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</si>
  <si>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</si>
  <si>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</si>
  <si>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</si>
  <si>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</si>
  <si>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</si>
  <si>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</si>
  <si>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</si>
  <si>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</si>
  <si>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</si>
  <si>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</si>
  <si>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</si>
  <si>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</si>
  <si>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</si>
  <si>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</si>
  <si>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</si>
  <si>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</si>
  <si>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</si>
  <si>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</si>
  <si>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</si>
  <si>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</si>
  <si>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</si>
  <si>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</si>
  <si>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</si>
  <si>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</si>
  <si>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</si>
  <si>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</si>
  <si>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</si>
  <si>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</si>
  <si>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</si>
  <si>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</si>
  <si>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</si>
  <si>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</si>
  <si>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</si>
  <si>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</si>
  <si>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</si>
  <si>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</si>
  <si>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</si>
  <si>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</si>
  <si>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</si>
  <si>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</si>
  <si>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</si>
  <si>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</si>
  <si>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</si>
  <si>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</si>
  <si>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</si>
  <si>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</si>
  <si>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</si>
  <si>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</si>
  <si>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</si>
  <si>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</si>
  <si>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</si>
  <si>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</si>
  <si>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</si>
  <si>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</si>
  <si>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</si>
  <si>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</si>
  <si>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</si>
  <si>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</si>
  <si>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</si>
  <si>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</si>
  <si>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</si>
  <si>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</si>
  <si>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</si>
  <si>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</si>
  <si>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</si>
  <si>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</si>
  <si>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</si>
  <si>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</si>
  <si>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</si>
  <si>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</si>
  <si>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</si>
  <si>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</si>
  <si>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</si>
  <si>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</si>
  <si>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</si>
  <si>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</si>
  <si>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</si>
  <si>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</si>
  <si>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</si>
  <si>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</si>
  <si>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</si>
  <si>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</si>
  <si>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</si>
  <si>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</si>
  <si>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</si>
  <si>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</si>
  <si>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</si>
  <si>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</si>
  <si>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</si>
  <si>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</si>
  <si>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</si>
  <si>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</si>
  <si>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</si>
  <si>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</si>
  <si>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</si>
  <si>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</si>
  <si>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</si>
  <si>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</si>
  <si>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</si>
  <si>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</si>
  <si>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</si>
  <si>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</si>
  <si>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</si>
  <si>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</si>
  <si>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</si>
  <si>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</si>
  <si>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</si>
  <si>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</si>
  <si>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</si>
  <si>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</si>
  <si>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</si>
  <si>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</si>
  <si>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</si>
  <si>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</si>
  <si>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</si>
  <si>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</si>
  <si>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</si>
  <si>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</si>
  <si>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</si>
  <si>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</si>
  <si>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</si>
  <si>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</si>
  <si>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</si>
  <si>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</si>
  <si>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</si>
  <si>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</si>
  <si>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</si>
  <si>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</si>
  <si>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</si>
  <si>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</si>
  <si>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</si>
  <si>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</si>
  <si>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</si>
  <si>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</si>
  <si>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</si>
  <si>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</si>
  <si>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</si>
  <si>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</si>
  <si>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</si>
  <si>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</si>
  <si>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</si>
  <si>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</si>
  <si>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</si>
  <si>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</si>
  <si>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</si>
  <si>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</si>
  <si>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</si>
  <si>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</si>
  <si>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</si>
  <si>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</si>
  <si>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</si>
  <si>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</si>
  <si>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</si>
  <si>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</si>
  <si>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</si>
  <si>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</si>
  <si>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</si>
  <si>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</si>
  <si>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</si>
  <si>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</si>
  <si>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</si>
  <si>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</si>
  <si>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</si>
  <si>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</si>
  <si>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</si>
  <si>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</si>
  <si>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</si>
  <si>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</si>
  <si>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</si>
  <si>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</si>
  <si>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</si>
  <si>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</si>
  <si>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</si>
  <si>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</si>
  <si>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</si>
  <si>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</si>
  <si>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</si>
  <si>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</si>
  <si>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</si>
  <si>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</si>
  <si>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</si>
  <si>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</si>
  <si>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</si>
  <si>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</si>
  <si>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</si>
  <si>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</si>
  <si>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</si>
  <si>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</si>
  <si>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</si>
  <si>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</si>
  <si>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</si>
  <si>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</si>
  <si>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</si>
  <si>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</si>
  <si>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</si>
  <si>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</si>
  <si>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</si>
  <si>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</si>
  <si>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</si>
  <si>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</si>
  <si>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</si>
  <si>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</si>
  <si>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</si>
  <si>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</si>
  <si>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</si>
  <si>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</si>
  <si>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</si>
  <si>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</si>
  <si>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</si>
  <si>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</si>
  <si>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</si>
  <si>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</si>
  <si>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</si>
  <si>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</si>
  <si>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</si>
  <si>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</si>
  <si>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</si>
  <si>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</si>
  <si>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</si>
  <si>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</si>
  <si>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</si>
  <si>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</si>
  <si>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</si>
  <si>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</si>
  <si>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</si>
  <si>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</si>
  <si>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</si>
  <si>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</si>
  <si>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</si>
  <si>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</si>
  <si>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</si>
  <si>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</si>
  <si>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</si>
  <si>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</si>
  <si>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</si>
  <si>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</si>
  <si>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</si>
  <si>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</si>
  <si>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</si>
  <si>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</si>
  <si>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</si>
  <si>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</si>
  <si>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</si>
  <si>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</si>
  <si>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</si>
  <si>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</si>
  <si>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</si>
  <si>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</si>
  <si>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</si>
  <si>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</si>
  <si>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</si>
  <si>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</si>
  <si>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</si>
  <si>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</si>
  <si>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</si>
  <si>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</si>
  <si>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</si>
  <si>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</si>
  <si>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</si>
  <si>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</si>
  <si>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</si>
  <si>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</si>
  <si>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</si>
  <si>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</si>
  <si>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</si>
  <si>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</si>
  <si>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</si>
  <si>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</si>
  <si>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</si>
  <si>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</si>
  <si>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</si>
  <si>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</si>
  <si>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</si>
  <si>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</si>
  <si>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</si>
  <si>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</si>
  <si>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</si>
  <si>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</si>
  <si>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</si>
  <si>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</si>
  <si>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</si>
  <si>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</si>
  <si>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</si>
  <si>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</si>
  <si>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</si>
  <si>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</si>
  <si>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</si>
  <si>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</si>
  <si>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</si>
  <si>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</si>
  <si>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</si>
  <si>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</si>
  <si>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</si>
  <si>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</si>
  <si>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</si>
  <si>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</si>
  <si>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</si>
  <si>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</si>
  <si>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</si>
  <si>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</si>
  <si>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</si>
  <si>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</si>
  <si>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</si>
  <si>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</si>
  <si>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</si>
  <si>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</si>
  <si>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</si>
  <si>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</si>
  <si>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</si>
  <si>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</si>
  <si>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</si>
  <si>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</si>
  <si>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</si>
  <si>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</si>
  <si>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</si>
  <si>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</si>
  <si>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</si>
  <si>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</si>
  <si>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</si>
  <si>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</si>
  <si>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</si>
  <si>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</si>
  <si>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</si>
  <si>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</si>
  <si>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</si>
  <si>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</si>
  <si>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</si>
  <si>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</si>
  <si>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</si>
  <si>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</si>
  <si>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</si>
  <si>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</si>
  <si>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</si>
  <si>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</si>
  <si>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</si>
  <si>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</si>
  <si>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</si>
  <si>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</si>
  <si>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</si>
  <si>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</si>
  <si>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</si>
  <si>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</si>
  <si>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</si>
  <si>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</si>
  <si>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</si>
  <si>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</si>
  <si>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</si>
  <si>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</si>
  <si>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</si>
  <si>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</si>
  <si>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</si>
  <si>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</si>
  <si>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</si>
  <si>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</si>
  <si>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</si>
  <si>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</si>
  <si>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</si>
  <si>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</si>
  <si>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</si>
  <si>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</si>
  <si>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</si>
  <si>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</si>
  <si>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</si>
  <si>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</si>
  <si>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</si>
  <si>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</si>
  <si>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</si>
  <si>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</si>
  <si>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</si>
  <si>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</si>
  <si>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</si>
  <si>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</si>
  <si>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</si>
  <si>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</si>
  <si>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</si>
  <si>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</si>
  <si>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</si>
  <si>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</si>
  <si>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</si>
  <si>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</si>
  <si>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</si>
  <si>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</si>
  <si>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</si>
  <si>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</si>
  <si>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</si>
  <si>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</si>
  <si>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</si>
  <si>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</si>
  <si>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</si>
  <si>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</si>
  <si>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</si>
  <si>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</si>
  <si>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</si>
  <si>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</si>
  <si>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</si>
  <si>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</si>
  <si>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</si>
  <si>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</si>
  <si>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</si>
  <si>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</si>
  <si>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</si>
  <si>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</si>
  <si>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</si>
  <si>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</si>
  <si>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</si>
  <si>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</si>
  <si>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</si>
  <si>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</si>
  <si>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</si>
  <si>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</si>
  <si>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</si>
  <si>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</si>
  <si>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</si>
  <si>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</si>
  <si>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</si>
  <si>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</si>
  <si>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</si>
  <si>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</si>
  <si>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</si>
  <si>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</si>
  <si>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</si>
  <si>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</si>
  <si>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</si>
  <si>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</si>
  <si>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</si>
  <si>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</si>
  <si>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</si>
  <si>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</si>
  <si>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</si>
  <si>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</si>
  <si>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</si>
  <si>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</si>
  <si>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</si>
  <si>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</si>
  <si>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</si>
  <si>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</si>
  <si>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</si>
  <si>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</si>
  <si>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</si>
  <si>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</si>
  <si>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</si>
  <si>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</si>
  <si>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</si>
  <si>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</si>
  <si>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</si>
  <si>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</si>
  <si>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</si>
  <si>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</si>
  <si>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</si>
  <si>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</si>
  <si>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</si>
  <si>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</si>
  <si>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</si>
  <si>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</si>
  <si>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</si>
  <si>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</si>
  <si>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</si>
  <si>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</si>
  <si>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</si>
  <si>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</si>
  <si>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</si>
  <si>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</si>
  <si>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</si>
  <si>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</si>
  <si>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</si>
  <si>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</si>
  <si>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</si>
  <si>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</si>
  <si>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</si>
  <si>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</si>
  <si>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</si>
  <si>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</si>
  <si>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</si>
  <si>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</si>
  <si>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</si>
  <si>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</si>
  <si>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</si>
  <si>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</si>
  <si>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</si>
  <si>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</si>
  <si>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</si>
  <si>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</si>
  <si>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</si>
  <si>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</si>
  <si>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</si>
  <si>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</si>
  <si>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</si>
  <si>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</si>
  <si>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</si>
  <si>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</si>
  <si>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</si>
  <si>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</si>
  <si>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</si>
  <si>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</si>
  <si>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</si>
  <si>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</si>
  <si>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</si>
  <si>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</si>
  <si>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</si>
  <si>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</si>
  <si>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</si>
  <si>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</si>
  <si>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</si>
  <si>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</si>
  <si>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</si>
  <si>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</si>
  <si>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</si>
  <si>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</si>
  <si>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</si>
  <si>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</si>
  <si>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</si>
  <si>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</si>
  <si>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</si>
  <si>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</si>
  <si>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</si>
  <si>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</si>
  <si>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</si>
  <si>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</si>
  <si>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</si>
  <si>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</si>
  <si>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</si>
  <si>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</si>
  <si>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</si>
  <si>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</si>
  <si>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</si>
  <si>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</si>
  <si>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</si>
  <si>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</si>
  <si>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</si>
  <si>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</si>
  <si>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</si>
  <si>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</si>
  <si>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</si>
  <si>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</si>
  <si>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</si>
  <si>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</si>
  <si>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</si>
  <si>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</si>
  <si>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</si>
  <si>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</si>
  <si>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</si>
  <si>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</si>
  <si>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</si>
  <si>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</si>
  <si>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</si>
  <si>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</si>
  <si>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</si>
  <si>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</si>
  <si>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</si>
  <si>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</si>
  <si>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</si>
  <si>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</si>
  <si>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</si>
  <si>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</si>
  <si>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</si>
  <si>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</si>
  <si>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</si>
  <si>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</si>
  <si>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</si>
  <si>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</si>
  <si>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</si>
  <si>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</si>
  <si>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</si>
  <si>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</si>
  <si>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</si>
  <si>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</si>
  <si>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</si>
  <si>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</si>
  <si>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</si>
  <si>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</si>
  <si>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</si>
  <si>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</si>
  <si>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</si>
  <si>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</si>
  <si>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</si>
  <si>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</si>
  <si>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</si>
  <si>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</si>
  <si>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</si>
  <si>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</si>
  <si>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</si>
  <si>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</si>
  <si>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</si>
  <si>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</si>
  <si>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</si>
  <si>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</si>
  <si>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</si>
  <si>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</si>
  <si>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</si>
  <si>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</si>
  <si>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</si>
  <si>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</si>
  <si>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</si>
  <si>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</si>
  <si>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</si>
  <si>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</si>
  <si>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</si>
  <si>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</si>
  <si>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</si>
  <si>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</si>
  <si>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</si>
  <si>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</si>
  <si>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</si>
  <si>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</si>
  <si>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</si>
  <si>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</si>
  <si>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</si>
  <si>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</si>
  <si>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</si>
  <si>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</si>
  <si>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</si>
  <si>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</si>
  <si>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</si>
  <si>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</si>
  <si>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</si>
  <si>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</si>
  <si>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</si>
  <si>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</si>
  <si>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</si>
  <si>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</si>
  <si>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</si>
  <si>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</si>
  <si>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</si>
  <si>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</si>
  <si>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</si>
  <si>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</si>
  <si>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</si>
  <si>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</si>
  <si>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</si>
  <si>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</si>
  <si>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</si>
  <si>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</si>
  <si>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</si>
  <si>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</si>
  <si>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</si>
  <si>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</si>
  <si>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</si>
  <si>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</si>
  <si>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</si>
  <si>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</si>
  <si>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</si>
  <si>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</si>
  <si>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</si>
  <si>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</si>
  <si>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</si>
  <si>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</si>
  <si>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</si>
  <si>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</si>
  <si>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</si>
  <si>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</si>
  <si>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</si>
  <si>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</si>
  <si>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</si>
  <si>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</si>
  <si>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</si>
  <si>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</si>
  <si>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</si>
  <si>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</si>
  <si>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</si>
  <si>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</si>
  <si>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</si>
  <si>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</si>
  <si>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</si>
  <si>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</si>
  <si>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</si>
  <si>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</si>
  <si>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</si>
  <si>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</si>
  <si>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</si>
  <si>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</si>
  <si>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</si>
  <si>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</si>
  <si>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</si>
  <si>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</si>
  <si>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</si>
  <si>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</si>
  <si>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</si>
  <si>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</si>
  <si>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</si>
  <si>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</si>
  <si>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</si>
  <si>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</si>
  <si>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</si>
  <si>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</si>
  <si>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</si>
  <si>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</si>
  <si>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</si>
  <si>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</si>
  <si>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</si>
  <si>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</si>
  <si>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</si>
  <si>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</si>
  <si>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</si>
  <si>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</si>
  <si>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</si>
  <si>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</si>
  <si>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</si>
  <si>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</si>
  <si>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</si>
  <si>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</si>
  <si>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</si>
  <si>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</si>
  <si>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</si>
  <si>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</si>
  <si>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</si>
  <si>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</si>
  <si>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</si>
  <si>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</si>
  <si>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</si>
  <si>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</si>
  <si>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</si>
  <si>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</si>
  <si>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</si>
  <si>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</si>
  <si>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</si>
  <si>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</si>
  <si>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</si>
  <si>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</si>
  <si>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</si>
  <si>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</si>
  <si>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</si>
  <si>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</si>
  <si>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</si>
  <si>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</si>
  <si>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</si>
  <si>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</si>
  <si>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</si>
  <si>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</si>
  <si>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</si>
  <si>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</si>
  <si>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</si>
  <si>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</si>
  <si>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</si>
  <si>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</si>
  <si>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</si>
  <si>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</si>
  <si>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</si>
  <si>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</si>
  <si>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</si>
  <si>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</si>
  <si>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</si>
  <si>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</si>
  <si>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</si>
  <si>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</si>
  <si>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</si>
  <si>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</si>
  <si>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</si>
  <si>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</si>
  <si>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</si>
  <si>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</si>
  <si>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</si>
  <si>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</si>
  <si>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</si>
  <si>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</si>
  <si>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</si>
  <si>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</si>
  <si>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</si>
  <si>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</si>
  <si>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</si>
  <si>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</si>
  <si>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</si>
  <si>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</si>
  <si>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</si>
  <si>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</si>
  <si>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</si>
  <si>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</si>
  <si>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</si>
  <si>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</si>
  <si>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</si>
  <si>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</si>
  <si>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</si>
  <si>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</si>
  <si>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</si>
  <si>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</si>
  <si>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</si>
  <si>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</si>
  <si>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</si>
  <si>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</si>
  <si>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</si>
  <si>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</si>
  <si>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</si>
  <si>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</si>
  <si>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</si>
  <si>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</si>
  <si>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</si>
  <si>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</si>
  <si>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</si>
  <si>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</si>
  <si>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</si>
  <si>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</si>
  <si>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</si>
  <si>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</si>
  <si>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</si>
  <si>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</si>
  <si>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</si>
  <si>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</si>
  <si>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</si>
  <si>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</si>
  <si>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</si>
  <si>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</si>
  <si>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</si>
  <si>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</si>
  <si>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</si>
  <si>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</si>
  <si>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</si>
  <si>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</si>
  <si>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</si>
  <si>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</si>
  <si>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</si>
  <si>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</si>
  <si>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</si>
  <si>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</si>
  <si>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</si>
  <si>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</si>
  <si>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</si>
  <si>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</si>
  <si>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</si>
  <si>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</si>
  <si>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</si>
  <si>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</si>
  <si>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</si>
  <si>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</si>
  <si>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</si>
  <si>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</si>
  <si>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</si>
  <si>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</si>
  <si>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</si>
  <si>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</si>
  <si>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</si>
  <si>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</si>
  <si>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</si>
  <si>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</si>
  <si>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</si>
  <si>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</si>
  <si>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</si>
  <si>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</si>
  <si>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</si>
  <si>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</si>
  <si>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</si>
  <si>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</si>
  <si>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</si>
  <si>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</si>
  <si>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</si>
  <si>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</si>
  <si>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</si>
  <si>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</si>
  <si>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</si>
  <si>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</si>
  <si>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</si>
  <si>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</si>
  <si>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</si>
  <si>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</si>
  <si>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</si>
  <si>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</si>
  <si>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</si>
  <si>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</si>
  <si>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</si>
  <si>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</si>
  <si>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</si>
  <si>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</si>
  <si>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</si>
  <si>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</si>
  <si>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</si>
  <si>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</si>
  <si>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</si>
  <si>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</si>
  <si>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</si>
  <si>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</si>
  <si>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</si>
  <si>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</si>
  <si>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</si>
  <si>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</si>
  <si>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</si>
  <si>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</si>
  <si>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</si>
  <si>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</si>
  <si>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</si>
  <si>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</si>
  <si>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</si>
  <si>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</si>
  <si>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</si>
  <si>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</si>
  <si>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</si>
  <si>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</si>
  <si>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</si>
  <si>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</si>
  <si>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</si>
  <si>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</si>
  <si>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</si>
  <si>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</si>
  <si>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</si>
  <si>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</si>
  <si>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</si>
  <si>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</si>
  <si>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</si>
  <si>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</si>
  <si>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</si>
  <si>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</si>
  <si>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</si>
  <si>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</si>
  <si>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</si>
  <si>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</si>
  <si>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</si>
  <si>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</si>
  <si>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</si>
  <si>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</si>
  <si>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</si>
  <si>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</si>
  <si>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</si>
  <si>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</si>
  <si>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</si>
  <si>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</si>
  <si>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</si>
  <si>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</si>
  <si>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</si>
  <si>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</si>
  <si>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</si>
  <si>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</si>
  <si>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</si>
  <si>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</si>
  <si>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</si>
  <si>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</si>
  <si>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</si>
  <si>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</si>
  <si>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</si>
  <si>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</si>
  <si>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</si>
  <si>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</si>
  <si>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</si>
  <si>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</si>
  <si>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</si>
  <si>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</si>
  <si>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</si>
  <si>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</si>
  <si>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</si>
  <si>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</si>
  <si>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</si>
  <si>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</si>
  <si>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</si>
  <si>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</si>
  <si>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</si>
  <si>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</si>
  <si>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</si>
  <si>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</si>
  <si>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</si>
  <si>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</si>
  <si>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</si>
  <si>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</si>
  <si>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</si>
  <si>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</si>
  <si>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</si>
  <si>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</si>
  <si>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</si>
  <si>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</si>
  <si>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</si>
  <si>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</si>
  <si>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</si>
  <si>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</si>
  <si>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</si>
  <si>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</si>
  <si>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</si>
  <si>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</si>
  <si>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</si>
  <si>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</si>
  <si>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</si>
  <si>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</si>
  <si>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</si>
  <si>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</si>
  <si>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</si>
  <si>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</si>
  <si>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</si>
  <si>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</si>
  <si>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</si>
  <si>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</si>
  <si>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</si>
  <si>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</si>
  <si>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</si>
  <si>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</si>
  <si>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</si>
  <si>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</si>
  <si>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</si>
  <si>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</si>
  <si>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</si>
  <si>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</si>
  <si>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</si>
  <si>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</si>
  <si>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</si>
  <si>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</si>
  <si>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</si>
  <si>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</si>
  <si>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</si>
  <si>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</si>
  <si>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</si>
  <si>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</si>
  <si>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</si>
  <si>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</si>
  <si>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</si>
  <si>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</si>
  <si>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</si>
  <si>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</si>
  <si>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</si>
  <si>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</si>
  <si>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</si>
  <si>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</si>
  <si>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</si>
  <si>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</si>
  <si>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</si>
  <si>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</si>
  <si>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</si>
  <si>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</si>
  <si>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</si>
  <si>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</si>
  <si>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</si>
  <si>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</si>
  <si>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</si>
  <si>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</si>
  <si>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</si>
  <si>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</si>
  <si>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</si>
  <si>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</si>
  <si>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</si>
  <si>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</si>
  <si>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</si>
  <si>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</si>
  <si>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</si>
  <si>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</si>
  <si>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</si>
  <si>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</si>
  <si>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</si>
  <si>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</si>
  <si>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</si>
  <si>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</si>
  <si>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</si>
  <si>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</si>
  <si>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</si>
  <si>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</si>
  <si>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</si>
  <si>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</si>
  <si>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</si>
  <si>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</si>
  <si>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</si>
  <si>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</si>
  <si>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</si>
  <si>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</si>
  <si>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</si>
  <si>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</si>
  <si>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</si>
  <si>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</si>
  <si>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</si>
  <si>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</si>
  <si>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</si>
  <si>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</si>
  <si>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</si>
  <si>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</si>
  <si>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</si>
  <si>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</si>
  <si>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</si>
  <si>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</si>
  <si>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</si>
  <si>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</si>
  <si>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</si>
  <si>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</si>
  <si>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</si>
  <si>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</si>
  <si>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</si>
  <si>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</si>
  <si>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</si>
  <si>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</si>
  <si>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</si>
  <si>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</si>
  <si>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</si>
  <si>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</si>
  <si>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</si>
  <si>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</si>
  <si>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</si>
  <si>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</si>
  <si>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</si>
  <si>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</si>
  <si>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</si>
  <si>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</si>
  <si>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</si>
  <si>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</si>
  <si>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</si>
  <si>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</si>
  <si>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</si>
  <si>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</si>
  <si>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</si>
  <si>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</si>
  <si>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</si>
  <si>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</si>
  <si>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</si>
  <si>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</si>
  <si>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</si>
  <si>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</si>
  <si>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</si>
  <si>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</si>
  <si>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</si>
  <si>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</si>
  <si>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</si>
  <si>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</si>
  <si>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</si>
  <si>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</si>
  <si>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</si>
  <si>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</si>
  <si>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</si>
  <si>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</si>
  <si>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</si>
  <si>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</si>
  <si>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</si>
  <si>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</si>
  <si>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</si>
  <si>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</si>
  <si>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</si>
  <si>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</si>
  <si>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</si>
  <si>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</si>
  <si>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</si>
  <si>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</si>
  <si>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</si>
  <si>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</si>
  <si>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</si>
  <si>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</si>
  <si>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</si>
  <si>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</si>
  <si>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</si>
  <si>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</si>
  <si>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</si>
  <si>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</si>
  <si>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</si>
  <si>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</si>
  <si>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</si>
  <si>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</si>
  <si>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</si>
  <si>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</si>
  <si>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</si>
  <si>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</si>
  <si>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</si>
  <si>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</si>
  <si>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</si>
  <si>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</si>
  <si>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</si>
  <si>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</si>
  <si>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</si>
  <si>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</si>
  <si>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</si>
  <si>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</si>
  <si>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</si>
  <si>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</si>
  <si>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</si>
  <si>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</si>
  <si>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</si>
  <si>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</si>
  <si>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</si>
  <si>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</si>
  <si>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</si>
  <si>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</si>
  <si>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</si>
  <si>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</si>
  <si>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</si>
  <si>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</si>
  <si>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</si>
  <si>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</si>
  <si>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</si>
  <si>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</si>
  <si>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</si>
  <si>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</si>
  <si>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</si>
  <si>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</si>
  <si>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</si>
  <si>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</si>
  <si>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</si>
  <si>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</si>
  <si>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</si>
  <si>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</si>
  <si>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</si>
  <si>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</si>
  <si>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</si>
  <si>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</si>
  <si>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</si>
  <si>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</si>
  <si>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</si>
  <si>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</si>
  <si>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</si>
  <si>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</si>
  <si>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</si>
  <si>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</si>
  <si>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</si>
  <si>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</si>
  <si>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</si>
  <si>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</si>
  <si>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</si>
  <si>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</si>
  <si>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</si>
  <si>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</si>
  <si>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</si>
  <si>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</si>
  <si>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</si>
  <si>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</si>
  <si>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</si>
  <si>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</si>
  <si>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</si>
  <si>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</si>
  <si>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</si>
  <si>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</si>
  <si>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</si>
  <si>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</si>
  <si>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</si>
  <si>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</si>
  <si>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</si>
  <si>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</si>
  <si>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</si>
  <si>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</si>
  <si>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</si>
  <si>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</si>
  <si>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</si>
  <si>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</si>
  <si>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</si>
  <si>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</si>
  <si>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</si>
  <si>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</si>
  <si>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</si>
  <si>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</si>
  <si>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</si>
  <si>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</si>
  <si>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</si>
  <si>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</si>
  <si>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</si>
  <si>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</si>
  <si>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</si>
  <si>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</si>
  <si>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</si>
  <si>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</si>
  <si>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</si>
  <si>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</si>
  <si>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</si>
  <si>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</si>
  <si>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</si>
  <si>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</si>
  <si>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</si>
  <si>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</si>
  <si>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</si>
  <si>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</si>
  <si>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</si>
  <si>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</si>
  <si>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</si>
  <si>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</si>
  <si>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</si>
  <si>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</si>
  <si>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</si>
  <si>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</si>
  <si>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</si>
  <si>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</si>
  <si>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</si>
  <si>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</si>
  <si>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</si>
  <si>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</si>
  <si>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</si>
  <si>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</si>
  <si>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</si>
  <si>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</si>
  <si>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</si>
  <si>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</si>
  <si>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</si>
  <si>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</si>
  <si>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</si>
  <si>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</si>
  <si>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</si>
  <si>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</si>
  <si>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</si>
  <si>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</si>
  <si>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</si>
  <si>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</si>
  <si>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</si>
  <si>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</si>
  <si>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</si>
  <si>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</si>
  <si>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</si>
  <si>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</si>
  <si>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</si>
  <si>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</si>
  <si>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</si>
  <si>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</si>
  <si>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</si>
  <si>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</si>
  <si>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</si>
  <si>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</si>
  <si>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</si>
  <si>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</si>
  <si>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</si>
  <si>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</si>
  <si>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</si>
  <si>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</si>
  <si>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</si>
  <si>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</si>
  <si>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</si>
  <si>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</si>
  <si>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</si>
  <si>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</si>
  <si>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</si>
  <si>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</si>
  <si>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</si>
  <si>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</si>
  <si>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</si>
  <si>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</si>
  <si>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</si>
  <si>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</si>
  <si>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</si>
  <si>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</si>
  <si>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</si>
  <si>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</si>
  <si>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</si>
  <si>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</si>
  <si>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</si>
  <si>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</si>
  <si>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</si>
  <si>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</si>
  <si>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</si>
  <si>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</si>
  <si>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</si>
  <si>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</si>
  <si>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</si>
  <si>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</si>
  <si>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</si>
  <si>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</si>
  <si>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</si>
  <si>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</si>
  <si>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</si>
  <si>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</si>
  <si>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</si>
  <si>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</si>
  <si>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</si>
  <si>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</si>
  <si>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</si>
  <si>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</si>
  <si>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</si>
  <si>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</si>
  <si>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</si>
  <si>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</si>
  <si>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</si>
  <si>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</si>
  <si>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</si>
  <si>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</si>
  <si>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</si>
  <si>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</si>
  <si>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</si>
  <si>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</si>
  <si>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</si>
  <si>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</si>
  <si>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</si>
  <si>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</si>
  <si>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</si>
  <si>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</si>
  <si>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</si>
  <si>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</si>
  <si>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</si>
  <si>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</si>
  <si>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</si>
  <si>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</si>
  <si>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</si>
  <si>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</si>
  <si>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</si>
  <si>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</si>
  <si>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</si>
  <si>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</si>
  <si>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</si>
  <si>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</si>
  <si>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</si>
  <si>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</si>
  <si>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</si>
  <si>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</si>
  <si>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</si>
  <si>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</si>
  <si>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</si>
  <si>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</si>
  <si>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</si>
  <si>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</si>
  <si>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</si>
  <si>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</si>
  <si>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</si>
  <si>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</si>
  <si>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</si>
  <si>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</si>
  <si>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</si>
  <si>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</si>
  <si>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</si>
  <si>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</si>
  <si>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</si>
  <si>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</si>
  <si>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</si>
  <si>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</si>
  <si>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</si>
  <si>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</si>
  <si>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</si>
  <si>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</si>
  <si>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</si>
  <si>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</si>
  <si>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</si>
  <si>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</si>
  <si>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</si>
  <si>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</si>
  <si>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</si>
  <si>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</si>
  <si>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</si>
  <si>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</si>
  <si>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</si>
  <si>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</si>
  <si>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</si>
  <si>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</si>
  <si>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</si>
  <si>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</si>
  <si>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</si>
  <si>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</si>
  <si>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</si>
  <si>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</si>
  <si>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</si>
  <si>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</si>
  <si>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</si>
  <si>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</si>
  <si>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</si>
  <si>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</si>
  <si>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</si>
  <si>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</si>
  <si>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</si>
  <si>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</si>
  <si>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</si>
  <si>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</si>
  <si>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</si>
  <si>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</si>
  <si>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</si>
  <si>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</si>
  <si>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</si>
  <si>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</si>
  <si>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</si>
  <si>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</si>
  <si>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</si>
  <si>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</si>
  <si>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</si>
  <si>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</si>
  <si>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</si>
  <si>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</si>
  <si>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</si>
  <si>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</si>
  <si>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</si>
  <si>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</si>
  <si>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</si>
  <si>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</si>
  <si>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</si>
  <si>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</si>
  <si>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</si>
  <si>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</si>
  <si>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</si>
  <si>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</si>
  <si>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</si>
  <si>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</si>
  <si>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</si>
  <si>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</si>
  <si>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</si>
  <si>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</si>
  <si>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</si>
  <si>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</si>
  <si>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</si>
  <si>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</si>
  <si>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</si>
  <si>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</si>
  <si>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</si>
  <si>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</si>
  <si>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</si>
  <si>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</si>
  <si>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</si>
  <si>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</si>
  <si>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</si>
  <si>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</si>
  <si>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</si>
  <si>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</si>
  <si>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</si>
  <si>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</si>
  <si>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</si>
  <si>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</si>
  <si>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</si>
  <si>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</si>
  <si>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</si>
  <si>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</si>
  <si>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</si>
  <si>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</si>
  <si>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</si>
  <si>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</si>
  <si>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</si>
  <si>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</si>
  <si>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</si>
  <si>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</si>
  <si>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</si>
  <si>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</si>
  <si>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</si>
  <si>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</si>
  <si>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</si>
  <si>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</si>
  <si>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</si>
  <si>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</si>
  <si>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</si>
  <si>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</si>
  <si>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</si>
  <si>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</si>
  <si>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</si>
  <si>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</si>
  <si>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</si>
  <si>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</si>
  <si>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</si>
  <si>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</si>
  <si>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</si>
  <si>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</si>
  <si>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</si>
  <si>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</si>
  <si>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</si>
  <si>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</si>
  <si>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</si>
  <si>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</si>
  <si>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</si>
  <si>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</si>
  <si>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</si>
  <si>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</si>
  <si>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</si>
  <si>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</si>
  <si>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</si>
  <si>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</si>
  <si>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</si>
  <si>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</si>
  <si>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</si>
  <si>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</si>
  <si>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</si>
  <si>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</si>
  <si>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</si>
  <si>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</si>
  <si>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</si>
  <si>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</si>
  <si>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</si>
  <si>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</si>
  <si>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</si>
  <si>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</si>
  <si>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</si>
  <si>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</si>
  <si>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</si>
  <si>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</si>
  <si>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</si>
  <si>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</si>
  <si>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</si>
  <si>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</si>
  <si>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</si>
  <si>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</si>
  <si>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</si>
  <si>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</si>
  <si>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</si>
  <si>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</si>
  <si>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</si>
  <si>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</si>
  <si>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</si>
  <si>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</si>
  <si>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</si>
  <si>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</si>
  <si>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</si>
  <si>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</si>
  <si>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</si>
  <si>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</si>
  <si>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</si>
  <si>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</si>
  <si>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</si>
  <si>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</si>
  <si>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</si>
  <si>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</si>
  <si>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</si>
  <si>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</si>
  <si>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</si>
  <si>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</si>
  <si>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</si>
  <si>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</si>
  <si>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</si>
  <si>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</si>
  <si>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</si>
  <si>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</si>
  <si>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</si>
  <si>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</si>
  <si>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</si>
  <si>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</si>
  <si>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</si>
  <si>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</si>
  <si>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</si>
  <si>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</si>
  <si>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</si>
  <si>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</si>
  <si>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</si>
  <si>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</si>
  <si>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</si>
  <si>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</si>
  <si>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</si>
  <si>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</si>
  <si>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</si>
  <si>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</si>
  <si>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</si>
  <si>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</si>
  <si>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</si>
  <si>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</si>
  <si>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</si>
  <si>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</si>
  <si>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</si>
  <si>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</si>
  <si>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</si>
  <si>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</si>
  <si>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</si>
  <si>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</si>
  <si>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</si>
  <si>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</si>
  <si>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</si>
  <si>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</si>
  <si>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</si>
  <si>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</si>
  <si>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</si>
  <si>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</si>
  <si>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</si>
  <si>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</si>
  <si>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</si>
  <si>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</si>
  <si>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</si>
  <si>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</si>
  <si>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</si>
  <si>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</si>
  <si>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</si>
  <si>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</si>
  <si>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</si>
  <si>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</si>
  <si>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</si>
  <si>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</si>
  <si>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</si>
  <si>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</si>
  <si>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</si>
  <si>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</si>
  <si>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</si>
  <si>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</si>
  <si>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</si>
  <si>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</si>
  <si>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</si>
  <si>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</si>
  <si>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</si>
  <si>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</si>
  <si>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</si>
  <si>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</si>
  <si>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</si>
  <si>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</si>
  <si>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</si>
  <si>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</si>
  <si>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</si>
  <si>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</si>
  <si>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</si>
  <si>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</si>
  <si>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</si>
  <si>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</si>
  <si>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</si>
  <si>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</si>
  <si>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</si>
  <si>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</si>
  <si>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</si>
  <si>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</si>
  <si>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</si>
  <si>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</si>
  <si>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</si>
  <si>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</si>
  <si>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</si>
  <si>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</si>
  <si>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</si>
  <si>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</si>
  <si>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</si>
  <si>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</si>
  <si>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</si>
  <si>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</si>
  <si>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</si>
  <si>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</si>
  <si>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</si>
  <si>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</si>
  <si>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</si>
  <si>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</si>
  <si>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</si>
  <si>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</si>
  <si>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</si>
  <si>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</si>
  <si>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</si>
  <si>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</si>
  <si>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</si>
  <si>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</si>
  <si>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</si>
  <si>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</si>
  <si>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</si>
  <si>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</si>
  <si>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</si>
  <si>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</si>
  <si>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</si>
  <si>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</si>
  <si>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Capital City Bank Group</t>
  </si>
  <si>
    <t>CCBG</t>
  </si>
  <si>
    <t>CDK</t>
  </si>
  <si>
    <t>Children's Place Inc. (The)</t>
  </si>
  <si>
    <t>PLCE</t>
  </si>
  <si>
    <t>CFG</t>
  </si>
  <si>
    <t>CCI</t>
  </si>
  <si>
    <t>DHI</t>
  </si>
  <si>
    <t>DHIL</t>
  </si>
  <si>
    <t>DLB</t>
  </si>
  <si>
    <t>Extended Stay America Inc.</t>
  </si>
  <si>
    <t>STAY</t>
  </si>
  <si>
    <t>First Bancorp Inc.</t>
  </si>
  <si>
    <t>FNLC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</si>
  <si>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</si>
  <si>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</si>
  <si>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</si>
  <si>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</si>
  <si>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</si>
  <si>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</si>
  <si>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</si>
  <si>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</si>
  <si>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</si>
  <si>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</si>
  <si>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</si>
  <si>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</si>
  <si>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</si>
  <si>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</si>
  <si>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GBX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</si>
  <si>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</si>
  <si>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</si>
  <si>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</si>
  <si>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</si>
  <si>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</si>
  <si>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</si>
  <si>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</si>
  <si>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</si>
  <si>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</si>
  <si>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</si>
  <si>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</si>
  <si>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</si>
  <si>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</si>
  <si>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</si>
  <si>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</si>
  <si>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</si>
  <si>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</si>
  <si>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</si>
  <si>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</si>
  <si>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</si>
  <si>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</si>
  <si>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</si>
  <si>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</si>
  <si>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</si>
  <si>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</si>
  <si>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</si>
  <si>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</si>
  <si>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</si>
  <si>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</si>
  <si>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</si>
  <si>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</si>
  <si>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</si>
  <si>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</si>
  <si>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</si>
  <si>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</si>
  <si>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</si>
  <si>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</si>
  <si>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</si>
  <si>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</si>
  <si>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</si>
  <si>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</si>
  <si>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</si>
  <si>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</si>
  <si>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</si>
  <si>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</si>
  <si>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</si>
  <si>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</si>
  <si>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</si>
  <si>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</si>
  <si>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</si>
  <si>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</si>
  <si>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</si>
  <si>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</si>
  <si>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</si>
  <si>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</si>
  <si>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</si>
  <si>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</si>
  <si>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</si>
  <si>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</si>
  <si>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</si>
  <si>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</si>
  <si>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</si>
  <si>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</si>
  <si>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</si>
  <si>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</si>
  <si>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</si>
  <si>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</si>
  <si>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</si>
  <si>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</si>
  <si>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</si>
  <si>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</si>
  <si>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</si>
  <si>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</si>
  <si>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</si>
  <si>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</si>
  <si>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</si>
  <si>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</si>
  <si>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</si>
  <si>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</si>
  <si>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</si>
  <si>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</si>
  <si>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</si>
  <si>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</si>
  <si>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</si>
  <si>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</si>
  <si>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</si>
  <si>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</si>
  <si>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</si>
  <si>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</si>
  <si>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C26</t>
  </si>
  <si>
    <t>RVSB</t>
  </si>
  <si>
    <t>Investar Holding Corp.</t>
  </si>
  <si>
    <t>ISTR</t>
  </si>
  <si>
    <t>2016=2015, Incr. 2018</t>
  </si>
  <si>
    <t>GFED</t>
  </si>
  <si>
    <t>PBHC</t>
  </si>
  <si>
    <t>Spun AbbVie, 2018 Challenger</t>
  </si>
  <si>
    <t>Acq'd by Becton Dickinson &amp; Co.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</si>
  <si>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</si>
  <si>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</si>
  <si>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</si>
  <si>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</si>
  <si>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</si>
  <si>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</si>
  <si>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</si>
  <si>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</si>
  <si>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</si>
  <si>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ALG</t>
  </si>
  <si>
    <t>Also MKCV</t>
  </si>
  <si>
    <t>Adj/Split</t>
  </si>
  <si>
    <t>RecDat Streak</t>
  </si>
  <si>
    <t>Est Dates</t>
  </si>
  <si>
    <t>Acquired by Business First Bancs.</t>
  </si>
  <si>
    <t>SYNNEX Corp.</t>
  </si>
  <si>
    <t>Cut '17, Incr. '18</t>
  </si>
  <si>
    <t>2016=2015, Incr 2017,Bg Acqd</t>
  </si>
  <si>
    <t>Cleared faulty graphs from Summary tab</t>
  </si>
  <si>
    <t>Gladstone Land Corp.</t>
  </si>
  <si>
    <t>LAND</t>
  </si>
  <si>
    <t>2017=2016, Incr 2018</t>
  </si>
  <si>
    <t>Green Plains Partners LP</t>
  </si>
  <si>
    <t>GPP</t>
  </si>
  <si>
    <t>EHC</t>
  </si>
  <si>
    <t>Encompass Health Corp.</t>
  </si>
  <si>
    <t>2018 Challenger</t>
  </si>
  <si>
    <t>2016=2015, Incr. '17, '18</t>
  </si>
  <si>
    <t>United Community Financial Corp.</t>
  </si>
  <si>
    <t>UCFC</t>
  </si>
  <si>
    <t>2011=2010, incr. '12, '13, '17, '18</t>
  </si>
  <si>
    <t>Marquette National Corp.</t>
  </si>
  <si>
    <t>MNAT</t>
  </si>
  <si>
    <t>Marine Products Corp.</t>
  </si>
  <si>
    <t>MPX</t>
  </si>
  <si>
    <t>MWA</t>
  </si>
  <si>
    <t>2014=2013, Incr.'15, '16, '17, '18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</si>
  <si>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</si>
  <si>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</si>
  <si>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</si>
  <si>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</si>
  <si>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</si>
  <si>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</si>
  <si>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</si>
  <si>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</si>
  <si>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</si>
  <si>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</si>
  <si>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</si>
  <si>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</si>
  <si>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</si>
  <si>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</si>
  <si>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</si>
  <si>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</si>
  <si>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</si>
  <si>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</si>
  <si>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</si>
  <si>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</si>
  <si>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</si>
  <si>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</si>
  <si>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</si>
  <si>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</si>
  <si>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</si>
  <si>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</si>
  <si>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</si>
  <si>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</si>
  <si>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</si>
  <si>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</si>
  <si>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</si>
  <si>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</si>
  <si>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</si>
  <si>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</si>
  <si>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</si>
  <si>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</si>
  <si>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</si>
  <si>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</si>
  <si>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</si>
  <si>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</si>
  <si>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</si>
  <si>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</si>
  <si>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</si>
  <si>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</si>
  <si>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</si>
  <si>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</si>
  <si>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</si>
  <si>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</si>
  <si>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</si>
  <si>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</si>
  <si>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</si>
  <si>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</si>
  <si>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</si>
  <si>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2010=2009, Incr. 2016, 2017, '18</t>
  </si>
  <si>
    <t>SMMF</t>
  </si>
  <si>
    <t>Natural Health Trends Corp.</t>
  </si>
  <si>
    <t>Saratoga Investment Corp.</t>
  </si>
  <si>
    <t>SAR</t>
  </si>
  <si>
    <t>BDL</t>
  </si>
  <si>
    <t>2016=2015, Incr. 2017, 2018</t>
  </si>
  <si>
    <t>Jan19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</si>
  <si>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</si>
  <si>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</si>
  <si>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</si>
  <si>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</si>
  <si>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</si>
  <si>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</si>
  <si>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</si>
  <si>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</si>
  <si>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</si>
  <si>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</si>
  <si>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</si>
  <si>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</si>
  <si>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</si>
  <si>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</si>
  <si>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</si>
  <si>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</si>
  <si>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</si>
  <si>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</si>
  <si>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</si>
  <si>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</si>
  <si>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</si>
  <si>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</si>
  <si>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</si>
  <si>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</si>
  <si>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</si>
  <si>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</si>
  <si>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</si>
  <si>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</si>
  <si>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</si>
  <si>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</si>
  <si>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</si>
  <si>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</si>
  <si>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CCL</t>
  </si>
  <si>
    <t>2017=2016, Being Acquired?</t>
  </si>
  <si>
    <t>Potomac Bancshares Inc.</t>
  </si>
  <si>
    <t>PTBS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</si>
  <si>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</si>
  <si>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</si>
  <si>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</si>
  <si>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</si>
  <si>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</si>
  <si>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</si>
  <si>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</si>
  <si>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</si>
  <si>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</si>
  <si>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</si>
  <si>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</si>
  <si>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</si>
  <si>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</si>
  <si>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</si>
  <si>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</si>
  <si>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</si>
  <si>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</si>
  <si>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</si>
  <si>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</si>
  <si>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</si>
  <si>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</si>
  <si>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</si>
  <si>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</si>
  <si>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</si>
  <si>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</si>
  <si>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</si>
  <si>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</si>
  <si>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</si>
  <si>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</si>
  <si>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</si>
  <si>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</si>
  <si>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</si>
  <si>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</si>
  <si>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</si>
  <si>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</si>
  <si>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</si>
  <si>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</si>
  <si>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</si>
  <si>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</si>
  <si>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</si>
  <si>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</si>
  <si>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</si>
  <si>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</si>
  <si>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Chemicals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</si>
  <si>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</si>
  <si>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</si>
  <si>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</si>
  <si>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</si>
  <si>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</si>
  <si>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</si>
  <si>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</si>
  <si>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</si>
  <si>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</si>
  <si>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</si>
  <si>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</si>
  <si>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</si>
  <si>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</si>
  <si>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</si>
  <si>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</si>
  <si>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</si>
  <si>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</si>
  <si>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</si>
  <si>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</si>
  <si>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</si>
  <si>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</si>
  <si>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</si>
  <si>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</si>
  <si>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</si>
  <si>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</si>
  <si>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</si>
  <si>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</si>
  <si>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</si>
  <si>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</si>
  <si>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</si>
  <si>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</si>
  <si>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</si>
  <si>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</si>
  <si>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</si>
  <si>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</si>
  <si>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</si>
  <si>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</si>
  <si>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</si>
  <si>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</si>
  <si>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</si>
  <si>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</si>
  <si>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</si>
  <si>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</si>
  <si>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</si>
  <si>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</si>
  <si>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</si>
  <si>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</si>
  <si>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</si>
  <si>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</si>
  <si>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</si>
  <si>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</si>
  <si>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</si>
  <si>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</si>
  <si>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</si>
  <si>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</si>
  <si>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</si>
  <si>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</si>
  <si>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</si>
  <si>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</si>
  <si>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</si>
  <si>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</si>
  <si>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</si>
  <si>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</si>
  <si>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</si>
  <si>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</si>
  <si>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</si>
  <si>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</si>
  <si>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</si>
  <si>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</si>
  <si>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</si>
  <si>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</si>
  <si>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</si>
  <si>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</si>
  <si>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</si>
  <si>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</si>
  <si>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</si>
  <si>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</si>
  <si>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</si>
  <si>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</si>
  <si>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</si>
  <si>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</si>
  <si>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</si>
  <si>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</si>
  <si>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</si>
  <si>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</si>
  <si>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</si>
  <si>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</si>
  <si>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</si>
  <si>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</si>
  <si>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</si>
  <si>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</si>
  <si>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</si>
  <si>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</si>
  <si>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</si>
  <si>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</si>
  <si>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</si>
  <si>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</si>
  <si>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</si>
  <si>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</si>
  <si>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</si>
  <si>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</si>
  <si>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</si>
  <si>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</si>
  <si>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</si>
  <si>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</si>
  <si>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</si>
  <si>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</si>
  <si>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</si>
  <si>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</si>
  <si>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</si>
  <si>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</si>
  <si>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</si>
  <si>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</si>
  <si>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</si>
  <si>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</si>
  <si>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</si>
  <si>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</si>
  <si>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</si>
  <si>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</si>
  <si>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</si>
  <si>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</si>
  <si>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</si>
  <si>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</si>
  <si>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</si>
  <si>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</si>
  <si>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</si>
  <si>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</si>
  <si>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</si>
  <si>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</si>
  <si>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</si>
  <si>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</si>
  <si>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</si>
  <si>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</si>
  <si>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</si>
  <si>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</si>
  <si>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</si>
  <si>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</si>
  <si>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</si>
  <si>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</si>
  <si>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</si>
  <si>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</si>
  <si>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</si>
  <si>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</si>
  <si>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</si>
  <si>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</si>
  <si>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</si>
  <si>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</si>
  <si>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</si>
  <si>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</si>
  <si>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</si>
  <si>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</si>
  <si>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</si>
  <si>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</si>
  <si>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</si>
  <si>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</si>
  <si>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</si>
  <si>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</si>
  <si>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</si>
  <si>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</si>
  <si>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</si>
  <si>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</si>
  <si>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</si>
  <si>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</si>
  <si>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</si>
  <si>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</si>
  <si>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</si>
  <si>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</si>
  <si>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</si>
  <si>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</si>
  <si>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</si>
  <si>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</si>
  <si>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</si>
  <si>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</si>
  <si>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</si>
  <si>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</si>
  <si>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</si>
  <si>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</si>
  <si>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</si>
  <si>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</si>
  <si>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</si>
  <si>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</si>
  <si>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</si>
  <si>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</si>
  <si>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</si>
  <si>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</si>
  <si>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</si>
  <si>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</si>
  <si>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</si>
  <si>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</si>
  <si>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</si>
  <si>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</si>
  <si>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</si>
  <si>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</si>
  <si>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</si>
  <si>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</si>
  <si>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</si>
  <si>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</si>
  <si>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</si>
  <si>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</si>
  <si>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</si>
  <si>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</si>
  <si>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</si>
  <si>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</si>
  <si>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</si>
  <si>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D.R. Horton Inc</t>
  </si>
  <si>
    <t>Interdigital Inc</t>
  </si>
  <si>
    <t>ROA</t>
  </si>
  <si>
    <t>Adj Split</t>
  </si>
  <si>
    <t>Dividend suspended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</si>
  <si>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</si>
  <si>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</si>
  <si>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</si>
  <si>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</si>
  <si>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</si>
  <si>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</si>
  <si>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</si>
  <si>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</si>
  <si>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</si>
  <si>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</si>
  <si>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</si>
  <si>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</si>
  <si>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</si>
  <si>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</si>
  <si>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</si>
  <si>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</si>
  <si>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</si>
  <si>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</si>
  <si>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</si>
  <si>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</si>
  <si>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</si>
  <si>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</si>
  <si>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</si>
  <si>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</si>
  <si>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</si>
  <si>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</si>
  <si>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</si>
  <si>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</si>
  <si>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</si>
  <si>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</si>
  <si>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</si>
  <si>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</si>
  <si>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</si>
  <si>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</si>
  <si>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</si>
  <si>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</si>
  <si>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</si>
  <si>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</si>
  <si>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</si>
  <si>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</si>
  <si>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</si>
  <si>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</si>
  <si>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</si>
  <si>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</si>
  <si>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</si>
  <si>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</si>
  <si>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</si>
  <si>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</si>
  <si>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</si>
  <si>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</si>
  <si>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</si>
  <si>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</si>
  <si>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</si>
  <si>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</si>
  <si>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Jul19</t>
  </si>
  <si>
    <t>C</t>
  </si>
  <si>
    <t>KBAL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</si>
  <si>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</si>
  <si>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</si>
  <si>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</si>
  <si>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</si>
  <si>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</si>
  <si>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</si>
  <si>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</si>
  <si>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</si>
  <si>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</si>
  <si>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</si>
  <si>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</si>
  <si>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</si>
  <si>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</si>
  <si>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</si>
  <si>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</si>
  <si>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</si>
  <si>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</si>
  <si>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</si>
  <si>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</si>
  <si>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</si>
  <si>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</si>
  <si>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</si>
  <si>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</si>
  <si>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</si>
  <si>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</si>
  <si>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</si>
  <si>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</si>
  <si>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</si>
  <si>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Gannett Co., Inc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</si>
  <si>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</si>
  <si>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</si>
  <si>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</si>
  <si>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</si>
  <si>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</si>
  <si>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</si>
  <si>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</si>
  <si>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</si>
  <si>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</si>
  <si>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</si>
  <si>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</si>
  <si>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</si>
  <si>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</si>
  <si>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</si>
  <si>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</si>
  <si>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</si>
  <si>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</si>
  <si>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</si>
  <si>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</si>
  <si>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</si>
  <si>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</si>
  <si>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</si>
  <si>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</si>
  <si>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</si>
  <si>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</si>
  <si>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</si>
  <si>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</si>
  <si>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</si>
  <si>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</si>
  <si>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</si>
  <si>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</si>
  <si>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</si>
  <si>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</si>
  <si>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</si>
  <si>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</si>
  <si>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</si>
  <si>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</si>
  <si>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</si>
  <si>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</si>
  <si>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</si>
  <si>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</si>
  <si>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</si>
  <si>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</si>
  <si>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</si>
  <si>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</si>
  <si>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</si>
  <si>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</si>
  <si>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</si>
  <si>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</si>
  <si>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</si>
  <si>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</si>
  <si>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</si>
  <si>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</si>
  <si>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</si>
  <si>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Updated Historical data with 2019 dividends</t>
  </si>
  <si>
    <t>EXC</t>
  </si>
  <si>
    <t>ALLY</t>
  </si>
  <si>
    <t>IBKC</t>
  </si>
  <si>
    <t>Ally Financial Inc.</t>
  </si>
  <si>
    <t>Exelon Corporation</t>
  </si>
  <si>
    <t>IBERIABANK Corporation</t>
  </si>
  <si>
    <t>Acquired by OceanFirst Financial</t>
  </si>
  <si>
    <t>Jan20</t>
  </si>
  <si>
    <t>Dec19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</si>
  <si>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</si>
  <si>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</si>
  <si>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</si>
  <si>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</si>
  <si>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</si>
  <si>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</si>
  <si>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</si>
  <si>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</si>
  <si>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</si>
  <si>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</si>
  <si>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</si>
  <si>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</si>
  <si>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</si>
  <si>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</si>
  <si>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</si>
  <si>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</si>
  <si>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</si>
  <si>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</si>
  <si>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</si>
  <si>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</si>
  <si>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</si>
  <si>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</si>
  <si>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</si>
  <si>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</si>
  <si>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</si>
  <si>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</si>
  <si>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</si>
  <si>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</si>
  <si>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</si>
  <si>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</si>
  <si>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</si>
  <si>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</si>
  <si>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</si>
  <si>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</si>
  <si>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</si>
  <si>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</si>
  <si>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</si>
  <si>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</si>
  <si>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</si>
  <si>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Merged with United Technologies</t>
  </si>
  <si>
    <t>Merged with Northwest Bancshares Inc</t>
  </si>
  <si>
    <t>To Contender</t>
  </si>
  <si>
    <t>Apr20</t>
  </si>
  <si>
    <t>May20</t>
  </si>
  <si>
    <t>Currency</t>
  </si>
  <si>
    <t>Tax</t>
  </si>
  <si>
    <t>USD</t>
  </si>
  <si>
    <t>Corp</t>
  </si>
  <si>
    <t>REIT</t>
  </si>
  <si>
    <t>LP</t>
  </si>
  <si>
    <t>CAD</t>
  </si>
  <si>
    <t>CHF</t>
  </si>
  <si>
    <t>Jun20</t>
  </si>
  <si>
    <t>Acquired by Cambridge Bancorp</t>
  </si>
  <si>
    <t>PFC</t>
  </si>
  <si>
    <t>Premier Bank</t>
  </si>
  <si>
    <t>Acquired by South State Corporation</t>
  </si>
  <si>
    <t>Acquired by First Horizon National</t>
  </si>
  <si>
    <t>Acquired by WillScot</t>
  </si>
  <si>
    <t>AVNT</t>
  </si>
  <si>
    <t>Avient Corporation</t>
  </si>
  <si>
    <t>Avient Corp.</t>
  </si>
  <si>
    <t>ALTA</t>
  </si>
  <si>
    <t>Altabancorp</t>
  </si>
  <si>
    <t>Acquired by Infrastructure Investment Fund</t>
  </si>
  <si>
    <t>Jul20</t>
  </si>
  <si>
    <t>LCI Industries</t>
  </si>
  <si>
    <t>LCII</t>
  </si>
  <si>
    <t>Kilroy Realty Corporation</t>
  </si>
  <si>
    <t>KRC</t>
  </si>
  <si>
    <t>Canada CAD</t>
  </si>
  <si>
    <t>Acquired by Franklin Templeton</t>
  </si>
  <si>
    <t>Aug20</t>
  </si>
  <si>
    <t>FMNB</t>
  </si>
  <si>
    <t>Martin Marietta Materials, Inc.</t>
  </si>
  <si>
    <t>Farmers National Banc Corp.</t>
  </si>
  <si>
    <t>Sep20</t>
  </si>
  <si>
    <t>CRAI</t>
  </si>
  <si>
    <t>PRGS</t>
  </si>
  <si>
    <t>CRA International, Inc.</t>
  </si>
  <si>
    <t>Progress Software Corporation</t>
  </si>
  <si>
    <t>Peoples Bancorp Inc.</t>
  </si>
  <si>
    <t>Oct20</t>
  </si>
  <si>
    <t>Acquired by Charles Schwab Corporation</t>
  </si>
  <si>
    <t>VVV</t>
  </si>
  <si>
    <t>TAIT</t>
  </si>
  <si>
    <t>AEM</t>
  </si>
  <si>
    <t>Valvoline Inc.</t>
  </si>
  <si>
    <t>Taitron Components Inc.</t>
  </si>
  <si>
    <t>Agnico Eagle Mines Limited</t>
  </si>
  <si>
    <t>Nov20</t>
  </si>
  <si>
    <t>HOFT</t>
  </si>
  <si>
    <t>ALRS</t>
  </si>
  <si>
    <t>SAP</t>
  </si>
  <si>
    <t>SNE</t>
  </si>
  <si>
    <t>CSWC</t>
  </si>
  <si>
    <t>FCPT</t>
  </si>
  <si>
    <t>FNCB</t>
  </si>
  <si>
    <t>FWRD</t>
  </si>
  <si>
    <t>AQN</t>
  </si>
  <si>
    <t>Diversified Financial Services</t>
  </si>
  <si>
    <t>SAP SE</t>
  </si>
  <si>
    <t>Capital Southwest Corp.</t>
  </si>
  <si>
    <t>Sony Corp.</t>
  </si>
  <si>
    <t>Alerus Financial Corp.</t>
  </si>
  <si>
    <t>Hooker Furniture Corp.</t>
  </si>
  <si>
    <t>Four Corners Property Trust, Inc.</t>
  </si>
  <si>
    <t>FNCB Bancorp, Inc.</t>
  </si>
  <si>
    <t>Forward Air Corp.</t>
  </si>
  <si>
    <t>Algonquin Power &amp; Utilities Corp.</t>
  </si>
  <si>
    <t>BDC</t>
  </si>
  <si>
    <t>Dec20</t>
  </si>
  <si>
    <t>Updated Historical data with 2020 dividends</t>
  </si>
  <si>
    <t>Removed Appendix B - Near Challengers from "Notes"</t>
  </si>
  <si>
    <t>Removed Appendix C - Frozen Angels from "Notes"</t>
  </si>
  <si>
    <t>Warnings:</t>
  </si>
  <si>
    <t>Watchlist expanded to 300 rows</t>
  </si>
  <si>
    <t>LW</t>
  </si>
  <si>
    <t>HESM</t>
  </si>
  <si>
    <t>GHC</t>
  </si>
  <si>
    <t>HTLF</t>
  </si>
  <si>
    <t>IIPR</t>
  </si>
  <si>
    <t>CBAN</t>
  </si>
  <si>
    <t>Norfolk Southern Corporation</t>
  </si>
  <si>
    <t>Lamb Weston Holdings, Inc.</t>
  </si>
  <si>
    <t>Hess Midstream LP</t>
  </si>
  <si>
    <t>Graham Holdings Company</t>
  </si>
  <si>
    <t>Heartland Financial USA, Inc.</t>
  </si>
  <si>
    <t>Innovative Industrial Properties, Inc.</t>
  </si>
  <si>
    <t>Colony Bankcorp, Inc.</t>
  </si>
  <si>
    <t>Acquired by LVMH</t>
  </si>
  <si>
    <t>To Champion</t>
  </si>
  <si>
    <t>Apartment Income REIT Corp.</t>
  </si>
  <si>
    <t>AIRC</t>
  </si>
  <si>
    <t>Spinoff</t>
  </si>
  <si>
    <t>JEF</t>
  </si>
  <si>
    <t>CQP</t>
  </si>
  <si>
    <t>ODFL</t>
  </si>
  <si>
    <t>CNA</t>
  </si>
  <si>
    <t>OLED</t>
  </si>
  <si>
    <t>G</t>
  </si>
  <si>
    <t>SF</t>
  </si>
  <si>
    <t>PFIS</t>
  </si>
  <si>
    <t>MVBF</t>
  </si>
  <si>
    <t>FFNW</t>
  </si>
  <si>
    <t>Jefferies Financial Group Inc.</t>
  </si>
  <si>
    <t>Cheniere Energy Partners, L.P.</t>
  </si>
  <si>
    <t>Old Dominion Freight Line, Inc.</t>
  </si>
  <si>
    <t>CNA Financial Corporation</t>
  </si>
  <si>
    <t>Universal Display Corporation</t>
  </si>
  <si>
    <t>Genpact Limited</t>
  </si>
  <si>
    <t>Stifel Financial Corp.</t>
  </si>
  <si>
    <t>Peoples Financial Services Corp.</t>
  </si>
  <si>
    <t>MVB Financial Corp.</t>
  </si>
  <si>
    <t>First Financial Northwest, Inc.</t>
  </si>
  <si>
    <t>Acquired by Advanced Micro Devices</t>
  </si>
  <si>
    <t>Feb21</t>
  </si>
  <si>
    <t>Jan21</t>
  </si>
  <si>
    <t>UFP Industries</t>
  </si>
  <si>
    <t>SUI</t>
  </si>
  <si>
    <t>GOLF</t>
  </si>
  <si>
    <t>NBHC</t>
  </si>
  <si>
    <t>Sun Communities, Inc.</t>
  </si>
  <si>
    <t>Acushnet Holdings Corp.</t>
  </si>
  <si>
    <t>National Bank Holdings Corporation</t>
  </si>
  <si>
    <t>Acquired by Morgan Stanley</t>
  </si>
  <si>
    <t>Spinoff, renamed to PROG Holdings, eliminated div</t>
  </si>
  <si>
    <t>Mar21</t>
  </si>
  <si>
    <t>COFS</t>
  </si>
  <si>
    <t>CAC</t>
  </si>
  <si>
    <t>FCFS</t>
  </si>
  <si>
    <t>SSNC</t>
  </si>
  <si>
    <t>TRTN</t>
  </si>
  <si>
    <t>GWRS</t>
  </si>
  <si>
    <t>FCF</t>
  </si>
  <si>
    <t>ChoiceOne Financial Services Inc.</t>
  </si>
  <si>
    <t>Camden National Corporation</t>
  </si>
  <si>
    <t>FirstCash Inc.</t>
  </si>
  <si>
    <t>SS&amp;C Technologies Holdings Inc.</t>
  </si>
  <si>
    <t>Triton International Limited</t>
  </si>
  <si>
    <t>Global Water Resources Inc.</t>
  </si>
  <si>
    <t>First Commonwealth Financial Corporation</t>
  </si>
  <si>
    <t>Sign up for free updates at:</t>
  </si>
  <si>
    <t>SAH</t>
  </si>
  <si>
    <t>Sonic Automotive Inc.</t>
  </si>
  <si>
    <t>Sony Group Corporation</t>
  </si>
  <si>
    <t>SONY</t>
  </si>
  <si>
    <t>Apr21</t>
  </si>
  <si>
    <t>CTO Realty Growth, Inc.</t>
  </si>
  <si>
    <t>CW</t>
  </si>
  <si>
    <t>AY</t>
  </si>
  <si>
    <t>Atlantica Sustainable Infrastructure</t>
  </si>
  <si>
    <t>First Capital, Inc.</t>
  </si>
  <si>
    <t>Curtiss-Wright Corporation</t>
  </si>
  <si>
    <t>May21</t>
  </si>
  <si>
    <t>Acquired by Farm Bureau Property &amp; Casualty Insurance Company</t>
  </si>
  <si>
    <t>HLNE</t>
  </si>
  <si>
    <t>FMS</t>
  </si>
  <si>
    <t>H&amp;R Block, Inc.</t>
  </si>
  <si>
    <t>Hamilton Lane Incorporated</t>
  </si>
  <si>
    <t>Jun21</t>
  </si>
  <si>
    <t>Acquired by Huntington Bancshares</t>
  </si>
  <si>
    <t>GIC</t>
  </si>
  <si>
    <t>Global Industrial Company</t>
  </si>
  <si>
    <t>Added Dividend Currency</t>
  </si>
  <si>
    <t>Added Tax Status</t>
  </si>
  <si>
    <t>Dividend Currency</t>
  </si>
  <si>
    <t>shows the currency in which the dividend is declared</t>
  </si>
  <si>
    <t>shows the structure of the company for US federal tax purposes</t>
  </si>
  <si>
    <t>HIW</t>
  </si>
  <si>
    <t>Highwoods Properties, Inc.</t>
  </si>
  <si>
    <t>Lake Shore Bancorp, Inc.</t>
  </si>
  <si>
    <t>Bank of Hawaii Corporation</t>
  </si>
  <si>
    <t>Jul21</t>
  </si>
  <si>
    <t>Acquired by Brookfield Asset Management</t>
  </si>
  <si>
    <t>To King</t>
  </si>
  <si>
    <t>WING</t>
  </si>
  <si>
    <t>IROQ</t>
  </si>
  <si>
    <t>Wingstop Inc.</t>
  </si>
  <si>
    <t>MarSep</t>
  </si>
  <si>
    <t>IF Bancorp Inc.</t>
  </si>
  <si>
    <t>"Recessions Survived" formula updated to reflect 2020 recession</t>
  </si>
  <si>
    <t>following years are defined as beginnings of recessions: 1953, 1958, 1960, 1970, 1973, 1980, 1990, 2001, 2008, 2020</t>
  </si>
  <si>
    <t>Aug21</t>
  </si>
  <si>
    <t>Agilent Technologies, Inc.</t>
  </si>
  <si>
    <t>ABM Industries Incorporated</t>
  </si>
  <si>
    <t>Arbor Realty Trust, Inc.</t>
  </si>
  <si>
    <t>American Campus Communities, Inc.</t>
  </si>
  <si>
    <t>Agree Realty Corporation</t>
  </si>
  <si>
    <t>AmerisourceBergen Corporation</t>
  </si>
  <si>
    <t>Analog Devices, Inc.</t>
  </si>
  <si>
    <t>Archer-Daniels-Midland Company</t>
  </si>
  <si>
    <t>Automatic Data Processing, Inc.</t>
  </si>
  <si>
    <t>Ameren Corporation</t>
  </si>
  <si>
    <t>American Equity Investment Life Holding Company</t>
  </si>
  <si>
    <t>American Electric Power Company, Inc.</t>
  </si>
  <si>
    <t>The AES Corporation</t>
  </si>
  <si>
    <t>American Financial Group, Inc.</t>
  </si>
  <si>
    <t>Aflac Incorporated</t>
  </si>
  <si>
    <t>AGCO Corporation</t>
  </si>
  <si>
    <t>Federal Agricultural Mortgage Corporation</t>
  </si>
  <si>
    <t>Applied Industrial Technologies, Inc.</t>
  </si>
  <si>
    <t>Assurant, Inc.</t>
  </si>
  <si>
    <t>Air Lease Corporation</t>
  </si>
  <si>
    <t>Albemarle Corporation</t>
  </si>
  <si>
    <t>ALLETE, Inc.</t>
  </si>
  <si>
    <t>Alamo Group Inc.</t>
  </si>
  <si>
    <t>The Allstate Corporation</t>
  </si>
  <si>
    <t>Alerus Financial Corporation</t>
  </si>
  <si>
    <t>Ameriprise Financial, Inc.</t>
  </si>
  <si>
    <t>AMERISAFE, Inc.</t>
  </si>
  <si>
    <t>American Tower Corporation (REIT)</t>
  </si>
  <si>
    <t>The Andersons, Inc.</t>
  </si>
  <si>
    <t>Anthem, Inc.</t>
  </si>
  <si>
    <t>A. O. Smith Corporation</t>
  </si>
  <si>
    <t>Air Products and Chemicals, Inc.</t>
  </si>
  <si>
    <t>Amphenol Corporation</t>
  </si>
  <si>
    <t>Apollo Bancorp, Inc.</t>
  </si>
  <si>
    <t>Apogee Enterprises, Inc.</t>
  </si>
  <si>
    <t>Alexandria Real Estate Equities, Inc.</t>
  </si>
  <si>
    <t>Arrow Financial Corporation</t>
  </si>
  <si>
    <t>Artesian Resources Corporation</t>
  </si>
  <si>
    <t>Ames National Corporation</t>
  </si>
  <si>
    <t>Atmos Energy Corporation</t>
  </si>
  <si>
    <t>AptarGroup, Inc.</t>
  </si>
  <si>
    <t>Atrion Corporation</t>
  </si>
  <si>
    <t>Activision Blizzard, Inc.</t>
  </si>
  <si>
    <t>Atlantic Union Bankshares Corporation</t>
  </si>
  <si>
    <t>Auburn National Bancorporation, Inc.</t>
  </si>
  <si>
    <t>Avista Corporation</t>
  </si>
  <si>
    <t>AvalonBay Communities, Inc.</t>
  </si>
  <si>
    <t>Broadcom Inc.</t>
  </si>
  <si>
    <t>Avnet, Inc.</t>
  </si>
  <si>
    <t>Avery Dennison Corporation</t>
  </si>
  <si>
    <t>American Water Works Company, Inc.</t>
  </si>
  <si>
    <t>American States Water Company</t>
  </si>
  <si>
    <t>AXIS Capital Holdings Limited</t>
  </si>
  <si>
    <t>Atlantica Sustainable Infrastructure plc</t>
  </si>
  <si>
    <t>Bank of America Corporation</t>
  </si>
  <si>
    <t>Booz Allen Hamilton Holding Corporation</t>
  </si>
  <si>
    <t>BancFirst Corporation</t>
  </si>
  <si>
    <t>Banner Corporation</t>
  </si>
  <si>
    <t>Best Buy Co., Inc.</t>
  </si>
  <si>
    <t>Brunswick Corporation</t>
  </si>
  <si>
    <t>Balchem Corporation</t>
  </si>
  <si>
    <t>Flanigan's Enterprises, Inc.</t>
  </si>
  <si>
    <t>Becton, Dickinson and Company</t>
  </si>
  <si>
    <t>Franklin Resources, Inc.</t>
  </si>
  <si>
    <t>Brookfield Renewable Partners L.P.</t>
  </si>
  <si>
    <t>Brown-Forman Corporation</t>
  </si>
  <si>
    <t>Brookfield Infrastructure Partners L.P.</t>
  </si>
  <si>
    <t>The Bank of New York Mellon Corporation</t>
  </si>
  <si>
    <t>Black Hills Corporation</t>
  </si>
  <si>
    <t>Bank of South Carolina Corporation</t>
  </si>
  <si>
    <t>BlackRock, Inc.</t>
  </si>
  <si>
    <t>Badger Meter, Inc.</t>
  </si>
  <si>
    <t>Bryn Mawr Bank Corporation</t>
  </si>
  <si>
    <t>Bristol-Myers Squibb Company</t>
  </si>
  <si>
    <t>BOK Financial Corporation</t>
  </si>
  <si>
    <t>Broadridge Financial Solutions, Inc.</t>
  </si>
  <si>
    <t>Brady Corporation</t>
  </si>
  <si>
    <t>Brown &amp; Brown, Inc.</t>
  </si>
  <si>
    <t>First Busey Corporation</t>
  </si>
  <si>
    <t>Bankwell Financial Group, Inc.</t>
  </si>
  <si>
    <t>BancorpSouth Bank</t>
  </si>
  <si>
    <t>Cardinal Health, Inc.</t>
  </si>
  <si>
    <t>Cass Information Systems, Inc.</t>
  </si>
  <si>
    <t>Casey's General Stores, Inc.</t>
  </si>
  <si>
    <t>Cboe Global Markets, Inc.</t>
  </si>
  <si>
    <t>Commerce Bancshares, Inc.</t>
  </si>
  <si>
    <t>Cabot Corporation</t>
  </si>
  <si>
    <t>Community Bank System, Inc.</t>
  </si>
  <si>
    <t>Capital City Bank Group, Inc.</t>
  </si>
  <si>
    <t>CCFNB Bancorp, Inc.</t>
  </si>
  <si>
    <t>Crown Castle International Corp. (REIT)</t>
  </si>
  <si>
    <t>CMC Materials, Inc.</t>
  </si>
  <si>
    <t>Cogent Communications Holdings, Inc.</t>
  </si>
  <si>
    <t>CDW Corporation</t>
  </si>
  <si>
    <t>Celanese Corporation</t>
  </si>
  <si>
    <t>C&amp;F Financial Corporation</t>
  </si>
  <si>
    <t>Citizens Financial Group, Inc.</t>
  </si>
  <si>
    <t>Cullen/Frost Bankers, Inc.</t>
  </si>
  <si>
    <t>City Holding Company</t>
  </si>
  <si>
    <t>Community Healthcare Trust Incorporated</t>
  </si>
  <si>
    <t>Church &amp; Dwight Co., Inc.</t>
  </si>
  <si>
    <t>Churchill Downs Incorporated</t>
  </si>
  <si>
    <t>Chemed Corporation</t>
  </si>
  <si>
    <t>C.H. Robinson Worldwide, Inc.</t>
  </si>
  <si>
    <t>Cincinnati Financial Corporation</t>
  </si>
  <si>
    <t>Civista Bancshares, Inc.</t>
  </si>
  <si>
    <t>Colgate-Palmolive Company</t>
  </si>
  <si>
    <t>The Clorox Company</t>
  </si>
  <si>
    <t>Comerica Incorporated</t>
  </si>
  <si>
    <t>Comcast Corporation</t>
  </si>
  <si>
    <t>CMS Energy Corporation</t>
  </si>
  <si>
    <t>Canadian National Railway Company</t>
  </si>
  <si>
    <t>CNO Financial Group, Inc.</t>
  </si>
  <si>
    <t>Cohen &amp; Steers, Inc.</t>
  </si>
  <si>
    <t>ChoiceOne Financial Services, Inc.</t>
  </si>
  <si>
    <t>CoreSite Realty Corporation</t>
  </si>
  <si>
    <t>Acquired by Performance Food Group Company</t>
  </si>
  <si>
    <t>Costco Wholesale Corporation</t>
  </si>
  <si>
    <t>Chesapeake Utilities Corporation</t>
  </si>
  <si>
    <t>Chesapeake Financial Shares, Inc.</t>
  </si>
  <si>
    <t>Cisco Systems, Inc.</t>
  </si>
  <si>
    <t>CSG Systems International, Inc.</t>
  </si>
  <si>
    <t>Carlisle Companies Incorporated</t>
  </si>
  <si>
    <t>Computer Services, Inc.</t>
  </si>
  <si>
    <t>Capital Southwest</t>
  </si>
  <si>
    <t>CSX Corporation</t>
  </si>
  <si>
    <t>Cintas Corporation</t>
  </si>
  <si>
    <t>Community Trust Bancorp, Inc.</t>
  </si>
  <si>
    <t>CareTrust REIT, Inc.</t>
  </si>
  <si>
    <t>Culp, Inc.</t>
  </si>
  <si>
    <t>Calavo Growers, Inc.</t>
  </si>
  <si>
    <t>Chevron Corporation</t>
  </si>
  <si>
    <t>California Water Service Group</t>
  </si>
  <si>
    <t>Citizens Financial Services, Inc.</t>
  </si>
  <si>
    <t>Donaldson Company, Inc.</t>
  </si>
  <si>
    <t>Dillard's, Inc.</t>
  </si>
  <si>
    <t>Douglas Emmett, Inc.</t>
  </si>
  <si>
    <t>Dollar General Corporation</t>
  </si>
  <si>
    <t>Quest Diagnostics Incorporated</t>
  </si>
  <si>
    <t>D.R. Horton, Inc.</t>
  </si>
  <si>
    <t>Diamond Hill Investment Group, Inc.</t>
  </si>
  <si>
    <t>Danaher Corporation</t>
  </si>
  <si>
    <t>Delek Logistics Partners, LP</t>
  </si>
  <si>
    <t>DICK'S Sporting Goods, Inc.</t>
  </si>
  <si>
    <t>Dolby Laboratories, Inc.</t>
  </si>
  <si>
    <t>Digital Realty Trust, Inc.</t>
  </si>
  <si>
    <t>Dover Corporation</t>
  </si>
  <si>
    <t>Domino's Pizza, Inc.</t>
  </si>
  <si>
    <t>Duke Energy Corporation</t>
  </si>
  <si>
    <t>Eagle Bancorp Montana, Inc.</t>
  </si>
  <si>
    <t>Enterprise Bancorp, Inc.</t>
  </si>
  <si>
    <t>Consolidated Edison, Inc.</t>
  </si>
  <si>
    <t>Eagle Financial Services, Inc.</t>
  </si>
  <si>
    <t>EastGroup Properties, Inc.</t>
  </si>
  <si>
    <t>Encompass Health Corporation</t>
  </si>
  <si>
    <t>Equity LifeStyle Properties, Inc.</t>
  </si>
  <si>
    <t>Emclaire Financial Corp</t>
  </si>
  <si>
    <t>Eastman Chemical Company</t>
  </si>
  <si>
    <t>Emerson Electric Co.</t>
  </si>
  <si>
    <t>The Ensign Group, Inc.</t>
  </si>
  <si>
    <t>Enterprise Products Partners L.P.</t>
  </si>
  <si>
    <t>Equinix, Inc. (REIT)</t>
  </si>
  <si>
    <t>Essex Property Trust, Inc.</t>
  </si>
  <si>
    <t>Eaton Corporation plc</t>
  </si>
  <si>
    <t>Evans Bancorp, Inc.</t>
  </si>
  <si>
    <t>Evergy, Inc.</t>
  </si>
  <si>
    <t>Expeditors International of Washington, Inc.</t>
  </si>
  <si>
    <t>Exponent, Inc.</t>
  </si>
  <si>
    <t>Exchange Bank (Santa Rosa, CA)</t>
  </si>
  <si>
    <t>First American Financial Corporation</t>
  </si>
  <si>
    <t>Fortune Brands Home &amp; Security, Inc.</t>
  </si>
  <si>
    <t>First Business Financial Services, Inc.</t>
  </si>
  <si>
    <t>Farmers Bankshares, Inc.</t>
  </si>
  <si>
    <t>First Community Bankshares, Inc.</t>
  </si>
  <si>
    <t>First Community Corporation</t>
  </si>
  <si>
    <t>FirstCash, Inc.</t>
  </si>
  <si>
    <t>FactSet Research Systems Inc.</t>
  </si>
  <si>
    <t>Franklin Electric Co., Inc.</t>
  </si>
  <si>
    <t>First Financial Bankshares, Inc.</t>
  </si>
  <si>
    <t>First Farmers Financial Corporation</t>
  </si>
  <si>
    <t>First Horizon Corporation</t>
  </si>
  <si>
    <t>First Interstate BancSystem, Inc.</t>
  </si>
  <si>
    <t>Financial Institutions, Inc.</t>
  </si>
  <si>
    <t>Comfort Systems USA, Inc.</t>
  </si>
  <si>
    <t>The First of Long Island Corporation</t>
  </si>
  <si>
    <t>Flowers Foods, Inc.</t>
  </si>
  <si>
    <t>Farmers &amp; Merchants Bancorp, Inc.</t>
  </si>
  <si>
    <t>First Mid Bancshares, Inc.</t>
  </si>
  <si>
    <t>First Midwest Bancorp, Inc.</t>
  </si>
  <si>
    <t>F &amp; M Bank Corp.</t>
  </si>
  <si>
    <t>Fresenius Medical Care AG &amp; Co. KGaA</t>
  </si>
  <si>
    <t>Fidelity National Financial, Inc.</t>
  </si>
  <si>
    <t>The First Bancorp, Inc.</t>
  </si>
  <si>
    <t>Franco-Nevada Corporation</t>
  </si>
  <si>
    <t>First Industrial Realty Trust, Inc.</t>
  </si>
  <si>
    <t>Franklin Financial Services Corporation</t>
  </si>
  <si>
    <t>First Merchants Corporation</t>
  </si>
  <si>
    <t>Federal Realty Investment Trust</t>
  </si>
  <si>
    <t>FS Bancorp, Inc.</t>
  </si>
  <si>
    <t>First Savings Financial Group, Inc.</t>
  </si>
  <si>
    <t>FirstService Corporation</t>
  </si>
  <si>
    <t>Fulton Financial Corporation</t>
  </si>
  <si>
    <t>Forward Air Corporation</t>
  </si>
  <si>
    <t>First National Corporation</t>
  </si>
  <si>
    <t>German American Bancorp, Inc.</t>
  </si>
  <si>
    <t>Gladstone Investment</t>
  </si>
  <si>
    <t>GATX Corporation</t>
  </si>
  <si>
    <t>Glacier Bancorp, Inc.</t>
  </si>
  <si>
    <t>The Greenbrier Companies, Inc.</t>
  </si>
  <si>
    <t>General Dynamics Corporation</t>
  </si>
  <si>
    <t>Guaranty Federal Bancshares, Inc.</t>
  </si>
  <si>
    <t>Griffon Corporation</t>
  </si>
  <si>
    <t>Gilead Sciences, Inc.</t>
  </si>
  <si>
    <t>Globe Life Inc.</t>
  </si>
  <si>
    <t>Corning Incorporated</t>
  </si>
  <si>
    <t>Gentex Corporation</t>
  </si>
  <si>
    <t>Genuine Parts Company</t>
  </si>
  <si>
    <t>Acquired by Standard Industries Holdings</t>
  </si>
  <si>
    <t>The Gorman-Rupp Company</t>
  </si>
  <si>
    <t>The Goldman Sachs Group, Inc.</t>
  </si>
  <si>
    <t>Great Southern Bancorp, Inc.</t>
  </si>
  <si>
    <t>Global Water Resources, Inc.</t>
  </si>
  <si>
    <t>W.W. Grainger, Inc.</t>
  </si>
  <si>
    <t>Huntington Bancshares Incorporated</t>
  </si>
  <si>
    <t>Home Bancorp, Inc.</t>
  </si>
  <si>
    <t>Horizon Bancorp, Inc.</t>
  </si>
  <si>
    <t>The Hackett Group, Inc.</t>
  </si>
  <si>
    <t>Healthcare Services Group, Inc.</t>
  </si>
  <si>
    <t>The Home Depot, Inc.</t>
  </si>
  <si>
    <t>HEICO Corporation</t>
  </si>
  <si>
    <t>Home Federal Bancorp, Inc. of Louisiana</t>
  </si>
  <si>
    <t>Heritage Financial Corporation</t>
  </si>
  <si>
    <t>Hillenbrand, Inc.</t>
  </si>
  <si>
    <t>The Hartford Financial Services Group, Inc.</t>
  </si>
  <si>
    <t>Huntington Ingalls Industries, Inc.</t>
  </si>
  <si>
    <t>Heartland BancCorp</t>
  </si>
  <si>
    <t>Horace Mann Educators Corporation</t>
  </si>
  <si>
    <t>HNI Corporation</t>
  </si>
  <si>
    <t>Hennessy Advisors, Inc.</t>
  </si>
  <si>
    <t>Hooker Furnishings Corporation</t>
  </si>
  <si>
    <t>Home Bancshares, Inc. (Conway, AR)</t>
  </si>
  <si>
    <t>Honat Bancorp, Inc.</t>
  </si>
  <si>
    <t>Hill-Rom Holdings, Inc.</t>
  </si>
  <si>
    <t>Hormel Foods Corporation</t>
  </si>
  <si>
    <t>The Hershey Company</t>
  </si>
  <si>
    <t>Heritage Commerce Corp</t>
  </si>
  <si>
    <t>Hubbell Incorporated</t>
  </si>
  <si>
    <t>Hurco Companies, Inc.</t>
  </si>
  <si>
    <t>Hawthorn Bancshares, Inc.</t>
  </si>
  <si>
    <t>Hawkins, Inc.</t>
  </si>
  <si>
    <t>Hyster-Yale Materials Handling, Inc.</t>
  </si>
  <si>
    <t>Independent Bank Corporation</t>
  </si>
  <si>
    <t>International Business Machines Corporation</t>
  </si>
  <si>
    <t>International Bancshares Corporation</t>
  </si>
  <si>
    <t>Independent Bank Group, Inc.</t>
  </si>
  <si>
    <t>Intercontinental Exchange, Inc.</t>
  </si>
  <si>
    <t>IDACORP, Inc.</t>
  </si>
  <si>
    <t>IDEX Corporation</t>
  </si>
  <si>
    <t>International Flavors &amp; Fragrances Inc.</t>
  </si>
  <si>
    <t>Independent Bank Corp.</t>
  </si>
  <si>
    <t>Ingredion Incorporated</t>
  </si>
  <si>
    <t>Intel Corporation</t>
  </si>
  <si>
    <t>International Paper Company</t>
  </si>
  <si>
    <t>The Interpublic Group of Companies, Inc.</t>
  </si>
  <si>
    <t>Iron Mountain Incorporated</t>
  </si>
  <si>
    <t>IF Bancorp, Inc.</t>
  </si>
  <si>
    <t>Isabella Bank Corporation</t>
  </si>
  <si>
    <t>Investors Bancorp, Inc.</t>
  </si>
  <si>
    <t>Investar Holding Corporation</t>
  </si>
  <si>
    <t>ITT Inc</t>
  </si>
  <si>
    <t>Illinois Tool Works Inc.</t>
  </si>
  <si>
    <t>J.B. Hunt Transport Services, Inc.</t>
  </si>
  <si>
    <t>J &amp; J Snack Foods Corp.</t>
  </si>
  <si>
    <t>Jack Henry &amp; Associates, Inc.</t>
  </si>
  <si>
    <t>John Wiley &amp; Sons, Inc.</t>
  </si>
  <si>
    <t>Kaiser Aluminum Corporation</t>
  </si>
  <si>
    <t>Kimball International, Inc.</t>
  </si>
  <si>
    <t>KLA Corporation</t>
  </si>
  <si>
    <t>Kimberly-Clark Corporation</t>
  </si>
  <si>
    <t>The Coca-Cola Company</t>
  </si>
  <si>
    <t>The Kroger Co.</t>
  </si>
  <si>
    <t>Kennedy-Wilson Holdings, Inc.</t>
  </si>
  <si>
    <t>Quaker Chemical Corporation</t>
  </si>
  <si>
    <t>Lithia Motors, Inc.</t>
  </si>
  <si>
    <t>Lancaster Colony Corporation</t>
  </si>
  <si>
    <t>Gladstone Land Corporation</t>
  </si>
  <si>
    <t>Landmark Bancorp, Inc.</t>
  </si>
  <si>
    <t>Lazard Ltd</t>
  </si>
  <si>
    <t>Lakeland Bancorp, Inc.</t>
  </si>
  <si>
    <t>Lincoln Electric Holdings, Inc.</t>
  </si>
  <si>
    <t>Leggett &amp; Platt, Incorporated</t>
  </si>
  <si>
    <t>Littelfuse, Inc.</t>
  </si>
  <si>
    <t>L3Harris Technologies, Inc.</t>
  </si>
  <si>
    <t>Linde plc</t>
  </si>
  <si>
    <t>Lakeland Financial Corporation</t>
  </si>
  <si>
    <t>Eli Lilly and Company</t>
  </si>
  <si>
    <t>LeMaitre Vascular, Inc.</t>
  </si>
  <si>
    <t>Lockheed Martin Corporation</t>
  </si>
  <si>
    <t>Lincoln National Corporation</t>
  </si>
  <si>
    <t>Lindsay Corporation</t>
  </si>
  <si>
    <t>Alliant Energy Corporation</t>
  </si>
  <si>
    <t>Logitech International S.A.</t>
  </si>
  <si>
    <t>Lowe's Companies, Inc.</t>
  </si>
  <si>
    <t>Lam Research Corporation</t>
  </si>
  <si>
    <t>Landstar System, Inc.</t>
  </si>
  <si>
    <t>LyondellBasell Industries N.V.</t>
  </si>
  <si>
    <t>Mastercard Incorporated</t>
  </si>
  <si>
    <t>Mid-America Apartment Communities, Inc.</t>
  </si>
  <si>
    <t>Main Street Capital</t>
  </si>
  <si>
    <t>ManpowerGroup Inc</t>
  </si>
  <si>
    <t>Masco Corporation</t>
  </si>
  <si>
    <t>Matthews International Corporation</t>
  </si>
  <si>
    <t>Matson, Inc.</t>
  </si>
  <si>
    <t>Mercantile Bank Corporation</t>
  </si>
  <si>
    <t>Macatawa Bank Corporation</t>
  </si>
  <si>
    <t>McDonald's Corporation</t>
  </si>
  <si>
    <t>Microchip Technology Incorporated</t>
  </si>
  <si>
    <t>McKesson Corporation</t>
  </si>
  <si>
    <t>Moody's Corporation</t>
  </si>
  <si>
    <t>Mercury General Corporation</t>
  </si>
  <si>
    <t>Mondelez International, Inc.</t>
  </si>
  <si>
    <t>MDU Resources Group, Inc.</t>
  </si>
  <si>
    <t>MetLife, Inc.</t>
  </si>
  <si>
    <t>Mackinac Financial Corporation</t>
  </si>
  <si>
    <t>MGE Energy, Inc.</t>
  </si>
  <si>
    <t>McGrath RentCorp</t>
  </si>
  <si>
    <t>McCormick &amp; Company, Incorporated</t>
  </si>
  <si>
    <t>Marsh &amp; McLennan Companies, Inc.</t>
  </si>
  <si>
    <t>Magellan Midstream Partners, L.P.</t>
  </si>
  <si>
    <t>Marquette National Corporation</t>
  </si>
  <si>
    <t>Monro, Inc.</t>
  </si>
  <si>
    <t>Altria Group, Inc.</t>
  </si>
  <si>
    <t>MidWestOne Financial Group, Inc.</t>
  </si>
  <si>
    <t>Morningstar, Inc.</t>
  </si>
  <si>
    <t>Mid Penn Bancorp, Inc.</t>
  </si>
  <si>
    <t>Marathon Petroleum Corporation</t>
  </si>
  <si>
    <t>Medical Properties Trust, Inc.</t>
  </si>
  <si>
    <t>Merck &amp; Co., Inc.</t>
  </si>
  <si>
    <t>MSA Safety Incorporated</t>
  </si>
  <si>
    <t>Middlesex Water Company</t>
  </si>
  <si>
    <t>Microsoft Corporation</t>
  </si>
  <si>
    <t>Motorola Solutions, Inc.</t>
  </si>
  <si>
    <t>MSC Industrial Direct Co., Inc.</t>
  </si>
  <si>
    <t>Materion Corporation</t>
  </si>
  <si>
    <t>Mueller Water Products, Inc</t>
  </si>
  <si>
    <t>Muncy Bank Financial, Inc.</t>
  </si>
  <si>
    <t>National Instruments Corporation</t>
  </si>
  <si>
    <t>NACCO Industries, Inc.</t>
  </si>
  <si>
    <t>Nasdaq, Inc.</t>
  </si>
  <si>
    <t>Nordson Corporation</t>
  </si>
  <si>
    <t>NextEra Energy, Inc.</t>
  </si>
  <si>
    <t>NextEra Energy Partners, LP</t>
  </si>
  <si>
    <t>NewMarket Corporation</t>
  </si>
  <si>
    <t>Northfield Bancorp, Inc. (Staten Island, NY)</t>
  </si>
  <si>
    <t>National Fuel Gas Company</t>
  </si>
  <si>
    <t>National HealthCare Corporation</t>
  </si>
  <si>
    <t>Northeast Indiana Bancorp, Inc.</t>
  </si>
  <si>
    <t>New Jersey Resources Corporation</t>
  </si>
  <si>
    <t>NIKE, Inc.</t>
  </si>
  <si>
    <t>National Retail Properties, Inc.</t>
  </si>
  <si>
    <t>Northrop Grumman Corporation</t>
  </si>
  <si>
    <t>EnPro Industries, Inc.</t>
  </si>
  <si>
    <t>Northrim BanCorp, Inc.</t>
  </si>
  <si>
    <t>Insperity, Inc.</t>
  </si>
  <si>
    <t>NetApp, Inc.</t>
  </si>
  <si>
    <t>Northern Trust Corporation</t>
  </si>
  <si>
    <t>Nucor Corporation</t>
  </si>
  <si>
    <t>Nu Skin Enterprises, Inc.</t>
  </si>
  <si>
    <t>Northwest Bancshares, Inc.</t>
  </si>
  <si>
    <t>NorthWestern Corporation</t>
  </si>
  <si>
    <t>Norwood Financial Corp.</t>
  </si>
  <si>
    <t>Northwest Natural Holding Company</t>
  </si>
  <si>
    <t>NexPoint Residential Trust, Inc.</t>
  </si>
  <si>
    <t>Nexstar Media Group, Inc.</t>
  </si>
  <si>
    <t>Realty Income Corporation</t>
  </si>
  <si>
    <t>Owens Corning</t>
  </si>
  <si>
    <t>Oil-Dri Corporation of America</t>
  </si>
  <si>
    <t>ONE Gas, Inc.</t>
  </si>
  <si>
    <t>Omega Healthcare Investors, Inc.</t>
  </si>
  <si>
    <t>ONEOK, Inc.</t>
  </si>
  <si>
    <t>Oracle Corporation</t>
  </si>
  <si>
    <t>Old Republic International Corporation</t>
  </si>
  <si>
    <t>Orrstown Financial Services, Inc.</t>
  </si>
  <si>
    <t>Oshkosh Corporation</t>
  </si>
  <si>
    <t>Open Text Corporation</t>
  </si>
  <si>
    <t>Otter Tail Corporation</t>
  </si>
  <si>
    <t>Paychex, Inc.</t>
  </si>
  <si>
    <t>Prosperity Bancshares, Inc.</t>
  </si>
  <si>
    <t>People's United Financial, Inc.</t>
  </si>
  <si>
    <t>Peoples Bancorp of North Carolina, Inc.</t>
  </si>
  <si>
    <t>Public Service Enterprise Group Incorporated</t>
  </si>
  <si>
    <t>PepsiCo, Inc.</t>
  </si>
  <si>
    <t>PetMed Express, Inc.</t>
  </si>
  <si>
    <t>Premier Financial Corp.</t>
  </si>
  <si>
    <t>Principal Financial Group, Inc.</t>
  </si>
  <si>
    <t>The Procter &amp; Gamble Company</t>
  </si>
  <si>
    <t>Parker-Hannifin Corporation</t>
  </si>
  <si>
    <t>Polaris Inc.</t>
  </si>
  <si>
    <t>Parke Bancorp, Inc.</t>
  </si>
  <si>
    <t>Prologis, Inc.</t>
  </si>
  <si>
    <t>Douglas Dynamics, Inc.</t>
  </si>
  <si>
    <t>Philip Morris International Inc.</t>
  </si>
  <si>
    <t>Pioneer Bankshares, Inc.</t>
  </si>
  <si>
    <t>The PNC Financial Services Group, Inc.</t>
  </si>
  <si>
    <t>PNM Resources, Inc.</t>
  </si>
  <si>
    <t>Pentair plc</t>
  </si>
  <si>
    <t>Pinnacle West Capital Corporation</t>
  </si>
  <si>
    <t>Pool Corporation</t>
  </si>
  <si>
    <t>Portland General Electric Company</t>
  </si>
  <si>
    <t>Power Integrations, Inc.</t>
  </si>
  <si>
    <t>Pinnacle Bankshares Corporation</t>
  </si>
  <si>
    <t>PPG Industries, Inc.</t>
  </si>
  <si>
    <t>PPL Corporation</t>
  </si>
  <si>
    <t>Primerica, Inc.</t>
  </si>
  <si>
    <t>Prudential Financial, Inc.</t>
  </si>
  <si>
    <t>PSB Holdings, Inc.</t>
  </si>
  <si>
    <t>QUALCOMM Incorporated</t>
  </si>
  <si>
    <t>Quaint Oak Bancorp, Inc.</t>
  </si>
  <si>
    <t>QTS Realty Trust, Inc.</t>
  </si>
  <si>
    <t>Ryder System, Inc.</t>
  </si>
  <si>
    <t>Ritchie Bros. Auctioneers Incorporated</t>
  </si>
  <si>
    <t>Regal Beloit Corporation</t>
  </si>
  <si>
    <t>Republic Bancorp, Inc.</t>
  </si>
  <si>
    <t>Everest Re Group, Ltd.</t>
  </si>
  <si>
    <t>Regency Centers Corporation</t>
  </si>
  <si>
    <t>Rexford Industrial Realty, Inc.</t>
  </si>
  <si>
    <t>Regions Financial Corporation</t>
  </si>
  <si>
    <t>Reinsurance Group of America, Incorporated</t>
  </si>
  <si>
    <t>RGC Resources, Inc.</t>
  </si>
  <si>
    <t>Royal Gold, Inc.</t>
  </si>
  <si>
    <t>Resources Connection, Inc.</t>
  </si>
  <si>
    <t>Raymond James Financial, Inc.</t>
  </si>
  <si>
    <t>RE/MAX Holdings, Inc.</t>
  </si>
  <si>
    <t>RenaissanceRe Holdings Ltd.</t>
  </si>
  <si>
    <t>Rockwell Automation, Inc.</t>
  </si>
  <si>
    <t>Roper Technologies, Inc.</t>
  </si>
  <si>
    <t>Republic Services, Inc.</t>
  </si>
  <si>
    <t>Riverview Bancorp, Inc.</t>
  </si>
  <si>
    <t>Sonic Automotive, Inc.</t>
  </si>
  <si>
    <t>Sandy Spring Bancorp, Inc.</t>
  </si>
  <si>
    <t>SB Financial Group, Inc.</t>
  </si>
  <si>
    <t>Southside Bancshares, Inc.</t>
  </si>
  <si>
    <t>Starbucks Corporation</t>
  </si>
  <si>
    <t>The Charles Schwab Corporation</t>
  </si>
  <si>
    <t>Service Corporation International</t>
  </si>
  <si>
    <t>Shoe Carnival, Inc.</t>
  </si>
  <si>
    <t>Sound Financial Bancorp, Inc.</t>
  </si>
  <si>
    <t>ServisFirst Bancshares, Inc.</t>
  </si>
  <si>
    <t>Simmons First National Corporation</t>
  </si>
  <si>
    <t>Star Group, L.P.</t>
  </si>
  <si>
    <t>Shenandoah Telecommunications Company</t>
  </si>
  <si>
    <t>The Sherwin-Williams Company</t>
  </si>
  <si>
    <t>Selective Insurance Group, Inc.</t>
  </si>
  <si>
    <t>South Jersey Industries, Inc.</t>
  </si>
  <si>
    <t>The J. M. Smucker Company</t>
  </si>
  <si>
    <t>SJW Group</t>
  </si>
  <si>
    <t>Southern Missouri Bancorp, Inc.</t>
  </si>
  <si>
    <t>The Scotts Miracle-Gro Company</t>
  </si>
  <si>
    <t>Snap-on Incorporated</t>
  </si>
  <si>
    <t>Synovus Financial Corp.</t>
  </si>
  <si>
    <t>The Southern Company</t>
  </si>
  <si>
    <t>Southern Michigan Bancorp, Inc.</t>
  </si>
  <si>
    <t>Sonoco Products Company</t>
  </si>
  <si>
    <t>1st Source Corporation</t>
  </si>
  <si>
    <t>Sempra</t>
  </si>
  <si>
    <t>SouthState Corporation</t>
  </si>
  <si>
    <t>Simpson Manufacturing Co., Inc.</t>
  </si>
  <si>
    <t>SS&amp;C Technologies Holdings, Inc.</t>
  </si>
  <si>
    <t>STAG Industrial, Inc.</t>
  </si>
  <si>
    <t>S&amp;T Bancorp, Inc.</t>
  </si>
  <si>
    <t>Sturgis Bancorp, Inc.</t>
  </si>
  <si>
    <t>STERIS plc</t>
  </si>
  <si>
    <t>Steel Dynamics, Inc.</t>
  </si>
  <si>
    <t>STORE Capital Corporation</t>
  </si>
  <si>
    <t>State Street Corporation</t>
  </si>
  <si>
    <t>Constellation Brands, Inc.</t>
  </si>
  <si>
    <t>Stanley Black &amp; Decker, Inc.</t>
  </si>
  <si>
    <t>Skyworks Solutions, Inc.</t>
  </si>
  <si>
    <t>Southwest Gas Holdings, Inc.</t>
  </si>
  <si>
    <t>Standex International Corporation</t>
  </si>
  <si>
    <t>Sensient Technologies Corporation</t>
  </si>
  <si>
    <t>Stock Yards Bancorp, Inc.</t>
  </si>
  <si>
    <t>Stryker Corporation</t>
  </si>
  <si>
    <t>Sysco Corporation</t>
  </si>
  <si>
    <t>Taitron Components Incorporated</t>
  </si>
  <si>
    <t>Territorial Bancorp Inc.</t>
  </si>
  <si>
    <t>Telephone and Data Systems, Inc.</t>
  </si>
  <si>
    <t>Truist Financial Corporation</t>
  </si>
  <si>
    <t>Target Corporation</t>
  </si>
  <si>
    <t>First Financial Corporation</t>
  </si>
  <si>
    <t>The Hanover Insurance Group, Inc.</t>
  </si>
  <si>
    <t>Thor Industries, Inc.</t>
  </si>
  <si>
    <t>The Timken Company</t>
  </si>
  <si>
    <t>Tompkins Financial Corporation</t>
  </si>
  <si>
    <t>TowneBank</t>
  </si>
  <si>
    <t>Texas Pacific Land Corporation</t>
  </si>
  <si>
    <t>Tootsie Roll Industries, Inc.</t>
  </si>
  <si>
    <t>Thomson Reuters Corporation</t>
  </si>
  <si>
    <t>Trinity Industries, Inc.</t>
  </si>
  <si>
    <t>Terreno Realty Corporation</t>
  </si>
  <si>
    <t>T. Rowe Price Group, Inc.</t>
  </si>
  <si>
    <t>Truxton Corporation</t>
  </si>
  <si>
    <t>The Travelers Companies, Inc.</t>
  </si>
  <si>
    <t>Timberland Bancorp, Inc.</t>
  </si>
  <si>
    <t>Tyson Foods, Inc.</t>
  </si>
  <si>
    <t>The Toro Company</t>
  </si>
  <si>
    <t>TTEC Holdings, Inc.</t>
  </si>
  <si>
    <t>Tetra Tech, Inc.</t>
  </si>
  <si>
    <t>Texas Instruments Incorporated</t>
  </si>
  <si>
    <t>Trinity Bank, N.A.</t>
  </si>
  <si>
    <t>Calvin B. Taylor Bankshares, Inc.</t>
  </si>
  <si>
    <t>United Bancorp, Inc.</t>
  </si>
  <si>
    <t>United Community Banks, Inc.</t>
  </si>
  <si>
    <t>UDR, Inc.</t>
  </si>
  <si>
    <t>UFP Industries, Inc.</t>
  </si>
  <si>
    <t>UGI Corporation</t>
  </si>
  <si>
    <t>Universal Health Realty Income Trust</t>
  </si>
  <si>
    <t>UMB Financial Corporation</t>
  </si>
  <si>
    <t>Union Bankshares, Inc.</t>
  </si>
  <si>
    <t>UnitedHealth Group Incorporated</t>
  </si>
  <si>
    <t>Union Pacific Corporation</t>
  </si>
  <si>
    <t>Unity Bancorp, Inc.</t>
  </si>
  <si>
    <t>United Parcel Service, Inc.</t>
  </si>
  <si>
    <t>Unitil Corporation</t>
  </si>
  <si>
    <t>Utah Medical Products, Inc.</t>
  </si>
  <si>
    <t>Universal Corporation</t>
  </si>
  <si>
    <t>Value Line, Inc.</t>
  </si>
  <si>
    <t>V.F. Corporation</t>
  </si>
  <si>
    <t>Valero Energy Corporation</t>
  </si>
  <si>
    <t>Vulcan Materials Company</t>
  </si>
  <si>
    <t>VSE Corporation</t>
  </si>
  <si>
    <t>Verizon Communications Inc.</t>
  </si>
  <si>
    <t>Westamerica Bancorporation</t>
  </si>
  <si>
    <t>Washington Federal, Inc.</t>
  </si>
  <si>
    <t>Washington Trust Bancorp, Inc.</t>
  </si>
  <si>
    <t>Walgreens Boots Alliance, Inc.</t>
  </si>
  <si>
    <t>Webster Financial Corporation</t>
  </si>
  <si>
    <t>Waste Connections, Inc.</t>
  </si>
  <si>
    <t>Woodlands Financial Services Company</t>
  </si>
  <si>
    <t>WEC Energy Group, Inc.</t>
  </si>
  <si>
    <t>Weyco Group, Inc.</t>
  </si>
  <si>
    <t>Whirlpool Corporation</t>
  </si>
  <si>
    <t>Westlake Chemical Corporation</t>
  </si>
  <si>
    <t>Willis Towers Watson Public Limited Company</t>
  </si>
  <si>
    <t>Waste Management, Inc.</t>
  </si>
  <si>
    <t>William Penn Bancorporation</t>
  </si>
  <si>
    <t>Advanced Drainage Systems, Inc.</t>
  </si>
  <si>
    <t>Walmart Inc.</t>
  </si>
  <si>
    <t>Worthington Industries, Inc.</t>
  </si>
  <si>
    <t>W. P. Carey Inc.</t>
  </si>
  <si>
    <t>W. R. Berkley Corporation</t>
  </si>
  <si>
    <t>WesBanco, Inc.</t>
  </si>
  <si>
    <t>WSFS Financial Corporation</t>
  </si>
  <si>
    <t>Williams-Sonoma, Inc.</t>
  </si>
  <si>
    <t>Watsco, Inc.</t>
  </si>
  <si>
    <t>West Pharmaceutical Services, Inc.</t>
  </si>
  <si>
    <t>West Bancorporation, Inc.</t>
  </si>
  <si>
    <t>W.T.B. Financial Corporation</t>
  </si>
  <si>
    <t>Wintrust Financial Corporation</t>
  </si>
  <si>
    <t>Essential Utilities, Inc.</t>
  </si>
  <si>
    <t>Watts Water Technologies, Inc.</t>
  </si>
  <si>
    <t>The Western Union Company</t>
  </si>
  <si>
    <t>Xcel Energy Inc.</t>
  </si>
  <si>
    <t>Exxon Mobil Corporation</t>
  </si>
  <si>
    <t>DENTSPLY SIRONA Inc.</t>
  </si>
  <si>
    <t>The York Water Company</t>
  </si>
  <si>
    <t>Zions Bancorporation, National Association</t>
  </si>
  <si>
    <t>Updated Company Names</t>
  </si>
  <si>
    <t>Acquired by Blackstone</t>
  </si>
  <si>
    <t>Acquired by Nicolet National Bank</t>
  </si>
  <si>
    <t>Sep21</t>
  </si>
  <si>
    <t>SIRI</t>
  </si>
  <si>
    <t>CTRA</t>
  </si>
  <si>
    <t>SWCH</t>
  </si>
  <si>
    <t>SIMO</t>
  </si>
  <si>
    <t>ACRE</t>
  </si>
  <si>
    <t>Sirius XM Holdings Inc.</t>
  </si>
  <si>
    <t>Coterra Energy Inc.</t>
  </si>
  <si>
    <t>Switch, Inc.</t>
  </si>
  <si>
    <t>Silicon Motion Technology Corporation</t>
  </si>
  <si>
    <t>Ares Commercial Real Estate Corporation</t>
  </si>
  <si>
    <t>Oct21</t>
  </si>
  <si>
    <t>Acquired by Glacier Bancorp</t>
  </si>
  <si>
    <t>RRX</t>
  </si>
  <si>
    <t>Regal Rexnord Corporation</t>
  </si>
  <si>
    <t>VSH</t>
  </si>
  <si>
    <t>Vishay Intertechnology, Inc.</t>
  </si>
  <si>
    <t>M&amp;T Bank Corporation</t>
  </si>
  <si>
    <t>Acquired by Independent Bancorp</t>
  </si>
  <si>
    <t>Cadence Bank</t>
  </si>
  <si>
    <t>CADE</t>
  </si>
  <si>
    <t>Nov21</t>
  </si>
  <si>
    <t>Growth streak based on special dividends; company initiated regular quarterly dividends</t>
  </si>
  <si>
    <t>Acquired by Farmers National Banc Corp.</t>
  </si>
  <si>
    <t>Acquired by Baxter</t>
  </si>
  <si>
    <t>Updated Historical data with 2021 dividends</t>
  </si>
  <si>
    <t>Dec21</t>
  </si>
  <si>
    <t>Evercore Inc.</t>
  </si>
  <si>
    <t>JBSS</t>
  </si>
  <si>
    <t>SNDR</t>
  </si>
  <si>
    <t>FGBI</t>
  </si>
  <si>
    <t>Park National Corporation</t>
  </si>
  <si>
    <t>EOG Resources, Inc.</t>
  </si>
  <si>
    <t>John B. Sanfilippo &amp; Son, Inc.</t>
  </si>
  <si>
    <t>Schneider National, Inc.</t>
  </si>
  <si>
    <t>First Guaranty Bancshares, Inc.</t>
  </si>
  <si>
    <t>Acquired by WSFS Financial Corp</t>
  </si>
  <si>
    <t>Acquired by American Tower Corp</t>
  </si>
  <si>
    <t>WTW</t>
  </si>
  <si>
    <t>Symbol Change</t>
  </si>
  <si>
    <t>Willis Towers Watson Plc</t>
  </si>
  <si>
    <t>Jan22</t>
  </si>
  <si>
    <t>TMO</t>
  </si>
  <si>
    <t>NXPI</t>
  </si>
  <si>
    <t>FANG</t>
  </si>
  <si>
    <t>LPX</t>
  </si>
  <si>
    <t>WD</t>
  </si>
  <si>
    <t>MANT</t>
  </si>
  <si>
    <t>MPWR</t>
  </si>
  <si>
    <t>KFRC</t>
  </si>
  <si>
    <t>Thermo Fisher Scientific Inc.</t>
  </si>
  <si>
    <t>NXP Semiconductors N.V.</t>
  </si>
  <si>
    <t>Netherlands, US$</t>
  </si>
  <si>
    <t>Diamondback Energy, Inc.</t>
  </si>
  <si>
    <t>Louisiana-Pacific Corporation</t>
  </si>
  <si>
    <t>Yum! Brands, Inc.</t>
  </si>
  <si>
    <t>Walker &amp; Dunlop, Inc.</t>
  </si>
  <si>
    <t>ManTech International Corporation</t>
  </si>
  <si>
    <t>The Williams Companies, Inc.</t>
  </si>
  <si>
    <t>East West Bancorp, Inc.</t>
  </si>
  <si>
    <t>Monolithic Power Systems, Inc.</t>
  </si>
  <si>
    <t>First Bancorp</t>
  </si>
  <si>
    <t>FBNC</t>
  </si>
  <si>
    <t>Kforce Inc.</t>
  </si>
  <si>
    <t>Acquired by Geneve Holdings</t>
  </si>
  <si>
    <t>Feb22</t>
  </si>
  <si>
    <t>LEVL</t>
  </si>
  <si>
    <t>GNTY</t>
  </si>
  <si>
    <t>FBMS</t>
  </si>
  <si>
    <t>MBIN</t>
  </si>
  <si>
    <t>TD</t>
  </si>
  <si>
    <t>BMO</t>
  </si>
  <si>
    <t>CM</t>
  </si>
  <si>
    <t>Level One Bancorp, Inc.</t>
  </si>
  <si>
    <t>Guaranty Bancshares, Inc.</t>
  </si>
  <si>
    <t>The First Bancshares, Inc.</t>
  </si>
  <si>
    <t>Merchants Bancorp</t>
  </si>
  <si>
    <t>The Toronto-Dominion Bank</t>
  </si>
  <si>
    <t>The Bank of Nova Scotia</t>
  </si>
  <si>
    <t>Canadian Imperial Bank of Commerce</t>
  </si>
  <si>
    <t>Bank of Montreal</t>
  </si>
  <si>
    <t>Mar22</t>
  </si>
  <si>
    <t>Canada</t>
  </si>
  <si>
    <t>WLY</t>
  </si>
  <si>
    <t>Acquired by M&amp;T Bank Corporation</t>
  </si>
  <si>
    <t>BRKL</t>
  </si>
  <si>
    <t>FBP</t>
  </si>
  <si>
    <t>OBNK</t>
  </si>
  <si>
    <t>MRTN</t>
  </si>
  <si>
    <t>Kinder Morgan, Inc.</t>
  </si>
  <si>
    <t>Applied Materials, Inc.</t>
  </si>
  <si>
    <t>Marten Transport, Ltd.</t>
  </si>
  <si>
    <t>Origin Bancorp, Inc.</t>
  </si>
  <si>
    <t>First BanCorp.</t>
  </si>
  <si>
    <t>Brookline Bancorp, Inc.</t>
  </si>
  <si>
    <t>Acquired by KKR</t>
  </si>
  <si>
    <t>Acquired by Citizens Financial Group</t>
  </si>
  <si>
    <t>Acquired by First Merchants Corp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</si>
  <si>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</si>
  <si>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</si>
  <si>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</si>
  <si>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</si>
  <si>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</si>
  <si>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</si>
  <si>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</si>
  <si>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</si>
  <si>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</si>
  <si>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</si>
  <si>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</si>
  <si>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</si>
  <si>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</si>
  <si>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</si>
  <si>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</si>
  <si>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Examples: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</si>
  <si>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</si>
  <si>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</si>
  <si>
    <t>Added Methodology section to Notes</t>
  </si>
  <si>
    <t>Apr22</t>
  </si>
  <si>
    <t>HBB</t>
  </si>
  <si>
    <t>EQH</t>
  </si>
  <si>
    <t>Hamilton Beach Brands Holding Company</t>
  </si>
  <si>
    <t>Equitable Holdings, Inc.</t>
  </si>
  <si>
    <t>Acquired by VICI Properties</t>
  </si>
  <si>
    <t>May22</t>
  </si>
  <si>
    <t>Elevance Health Inc.</t>
  </si>
  <si>
    <t>ELV</t>
  </si>
  <si>
    <t>Switzerland</t>
  </si>
  <si>
    <t>Jun22</t>
  </si>
  <si>
    <t>Rush Enterprises, Inc.</t>
  </si>
  <si>
    <t>RUSHA</t>
  </si>
  <si>
    <t>Acquired by Entegris</t>
  </si>
  <si>
    <t>Acquired by Schweitzer-Mauduit</t>
  </si>
  <si>
    <t>Neenah Paper, Inc.</t>
  </si>
  <si>
    <t>HR</t>
  </si>
  <si>
    <t>Healthcare Realty Trust Inc.</t>
  </si>
  <si>
    <t>Jul22</t>
  </si>
  <si>
    <t>Silvercrest Asset Management Group Inc.</t>
  </si>
  <si>
    <t>SAMG</t>
  </si>
  <si>
    <t>Aug22</t>
  </si>
  <si>
    <t>VICI Properties Inc.</t>
  </si>
  <si>
    <t>VICI</t>
  </si>
  <si>
    <t>Acquired by Carlyle Group</t>
  </si>
  <si>
    <t>Sep22</t>
  </si>
  <si>
    <t>https://www.ireitinvestor.com/dividend-champions/</t>
  </si>
  <si>
    <t>AWI</t>
  </si>
  <si>
    <t>HTBI</t>
  </si>
  <si>
    <t>Armstrong World Industries, Inc.</t>
  </si>
  <si>
    <t>HomeTrust Bancshares, Inc.</t>
  </si>
  <si>
    <t>Acquired by Prologis</t>
  </si>
  <si>
    <t>Oct22</t>
  </si>
  <si>
    <t>MBCN</t>
  </si>
  <si>
    <t>Middlefield Banc Corp.</t>
  </si>
  <si>
    <t>Acquired by Centerbridge Partners</t>
  </si>
  <si>
    <t>Currency Exchange Rates</t>
  </si>
  <si>
    <t>Acquired by DigitalBridge</t>
  </si>
  <si>
    <t>Spinoff of MasterBrand</t>
  </si>
  <si>
    <t>2022 = Year 13</t>
  </si>
  <si>
    <t>2022 = Year 14</t>
  </si>
  <si>
    <t>2022 = Year 29</t>
  </si>
  <si>
    <t>2022 = Year 9</t>
  </si>
  <si>
    <t>2022 = Year 10</t>
  </si>
  <si>
    <t>2022 = Year 11</t>
  </si>
  <si>
    <t>2022 = Year 12</t>
  </si>
  <si>
    <t>2022 = Year 8</t>
  </si>
  <si>
    <t>2022 = Year 6</t>
  </si>
  <si>
    <t>2022 = Year 7</t>
  </si>
  <si>
    <t>2022 = Year 17</t>
  </si>
  <si>
    <t>2022 = Year 31</t>
  </si>
  <si>
    <t>24 yrs</t>
  </si>
  <si>
    <t>'99-'22</t>
  </si>
  <si>
    <t>Nov22</t>
  </si>
  <si>
    <t>PulteGroup, Inc.</t>
  </si>
  <si>
    <t>PHM</t>
  </si>
  <si>
    <t>PWR</t>
  </si>
  <si>
    <t>SPFI</t>
  </si>
  <si>
    <t>MOS</t>
  </si>
  <si>
    <t>Quanta Services, Inc.</t>
  </si>
  <si>
    <t>FMC Corporation</t>
  </si>
  <si>
    <t>South Plains Financial, Inc.</t>
  </si>
  <si>
    <t>The Mosaic Company</t>
  </si>
  <si>
    <t>Numbers in Gray last updated 12/31/2022</t>
  </si>
  <si>
    <t>Last updated 12/31/2022</t>
  </si>
  <si>
    <t>©2023 All Rights Reserved. This listing is intended for personal, non-commercial use only.</t>
  </si>
  <si>
    <t>Jan23</t>
  </si>
  <si>
    <t>Dec22</t>
  </si>
  <si>
    <t>Enviva Inc.</t>
  </si>
  <si>
    <t>Feb23</t>
  </si>
  <si>
    <t>PSTL</t>
  </si>
  <si>
    <t>ESNT</t>
  </si>
  <si>
    <t>VCTR</t>
  </si>
  <si>
    <t>HE</t>
  </si>
  <si>
    <t>OCSL</t>
  </si>
  <si>
    <t>Postal Realty Trust, Inc.</t>
  </si>
  <si>
    <t>Essent Group Ltd.</t>
  </si>
  <si>
    <t>Victory Capital Holdings, Inc.</t>
  </si>
  <si>
    <t>Hawaiian Electric Industries, Inc.</t>
  </si>
  <si>
    <t>Oaktree Specialty Lending Corporation</t>
  </si>
  <si>
    <t>Acquired by Infrastructure Investments Fund</t>
  </si>
  <si>
    <t>Acquired by GIC and Oak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</si>
</sst>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</numFmts>
  <fonts count="8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84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163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36" fillId="0" borderId="1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3" fillId="0" borderId="12" xfId="0" applyFont="1" applyBorder="1"/>
    <xf numFmtId="0" fontId="23" fillId="0" borderId="7" xfId="0" applyFont="1" applyBorder="1" applyAlignment="1">
      <alignment horizontal="center"/>
    </xf>
    <xf numFmtId="0" fontId="43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3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3" fillId="0" borderId="10" xfId="0" applyFont="1" applyBorder="1"/>
    <xf numFmtId="0" fontId="43" fillId="0" borderId="8" xfId="0" applyFont="1" applyBorder="1"/>
    <xf numFmtId="0" fontId="43" fillId="0" borderId="12" xfId="0" applyFont="1" applyBorder="1" applyAlignment="1">
      <alignment horizontal="left"/>
    </xf>
    <xf numFmtId="0" fontId="18" fillId="0" borderId="3" xfId="0" applyFont="1" applyBorder="1"/>
    <xf numFmtId="0" fontId="43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4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3" fillId="0" borderId="12" xfId="0" applyFont="1" applyBorder="1" applyAlignment="1">
      <alignment horizontal="center"/>
    </xf>
    <xf numFmtId="0" fontId="43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5" fillId="0" borderId="0" xfId="0" applyFont="1" applyBorder="1" applyAlignment="1">
      <alignment horizontal="left"/>
    </xf>
    <xf numFmtId="0" fontId="4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6" fillId="0" borderId="0" xfId="0" applyFont="1" applyBorder="1" applyAlignment="1">
      <alignment horizontal="left"/>
    </xf>
    <xf numFmtId="0" fontId="46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7" fillId="0" borderId="13" xfId="0" applyFont="1" applyBorder="1" applyAlignment="1">
      <alignment horizontal="left"/>
    </xf>
    <xf numFmtId="0" fontId="47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8" fillId="0" borderId="0" xfId="1" applyNumberFormat="1" applyFont="1" applyFill="1" applyBorder="1" applyAlignment="1" applyProtection="1"/>
    <xf numFmtId="0" fontId="6" fillId="7" borderId="0" xfId="0" applyFont="1" applyFill="1"/>
    <xf numFmtId="0" fontId="47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7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7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5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49" fillId="0" borderId="0" xfId="0" applyFont="1" applyBorder="1" applyAlignment="1">
      <alignment horizontal="right"/>
    </xf>
    <xf numFmtId="0" fontId="23" fillId="0" borderId="0" xfId="0" applyFont="1" applyBorder="1"/>
    <xf numFmtId="0" fontId="50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44" fillId="0" borderId="5" xfId="0" applyFont="1" applyBorder="1" applyAlignment="1">
      <alignment horizontal="right"/>
    </xf>
    <xf numFmtId="0" fontId="44" fillId="0" borderId="9" xfId="0" applyFont="1" applyBorder="1" applyAlignment="1">
      <alignment horizontal="right"/>
    </xf>
    <xf numFmtId="0" fontId="42" fillId="0" borderId="9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2" fillId="0" borderId="7" xfId="0" applyFont="1" applyBorder="1"/>
    <xf numFmtId="0" fontId="52" fillId="0" borderId="0" xfId="0" applyFont="1" applyBorder="1"/>
    <xf numFmtId="0" fontId="52" fillId="0" borderId="0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54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5" fillId="0" borderId="12" xfId="0" applyFont="1" applyBorder="1" applyAlignment="1">
      <alignment horizontal="left"/>
    </xf>
    <xf numFmtId="0" fontId="55" fillId="0" borderId="12" xfId="0" applyFont="1" applyBorder="1"/>
    <xf numFmtId="0" fontId="54" fillId="0" borderId="7" xfId="0" applyFont="1" applyBorder="1"/>
    <xf numFmtId="0" fontId="54" fillId="0" borderId="12" xfId="0" applyFont="1" applyBorder="1"/>
    <xf numFmtId="0" fontId="55" fillId="0" borderId="7" xfId="0" applyFont="1" applyBorder="1" applyAlignment="1">
      <alignment horizontal="center"/>
    </xf>
    <xf numFmtId="0" fontId="55" fillId="0" borderId="15" xfId="0" applyFont="1" applyBorder="1"/>
    <xf numFmtId="0" fontId="55" fillId="0" borderId="8" xfId="0" applyFont="1" applyBorder="1" applyAlignment="1">
      <alignment horizontal="center"/>
    </xf>
    <xf numFmtId="0" fontId="55" fillId="0" borderId="13" xfId="0" applyFont="1" applyBorder="1"/>
    <xf numFmtId="0" fontId="55" fillId="0" borderId="7" xfId="0" applyFont="1" applyBorder="1"/>
    <xf numFmtId="0" fontId="55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6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6" fillId="0" borderId="8" xfId="0" applyNumberFormat="1" applyFont="1" applyFill="1" applyBorder="1"/>
    <xf numFmtId="169" fontId="56" fillId="0" borderId="18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6" fillId="0" borderId="3" xfId="0" applyNumberFormat="1" applyFont="1" applyFill="1" applyBorder="1" applyAlignment="1">
      <alignment horizontal="right"/>
    </xf>
    <xf numFmtId="169" fontId="56" fillId="0" borderId="5" xfId="0" applyNumberFormat="1" applyFont="1" applyFill="1" applyBorder="1"/>
    <xf numFmtId="169" fontId="56" fillId="0" borderId="8" xfId="0" applyNumberFormat="1" applyFont="1" applyFill="1" applyBorder="1" applyAlignment="1">
      <alignment horizontal="right"/>
    </xf>
    <xf numFmtId="169" fontId="56" fillId="0" borderId="0" xfId="0" applyNumberFormat="1" applyFont="1" applyFill="1" applyBorder="1"/>
    <xf numFmtId="2" fontId="10" fillId="0" borderId="11" xfId="0" applyNumberFormat="1" applyFont="1" applyFill="1" applyBorder="1"/>
    <xf numFmtId="169" fontId="56" fillId="0" borderId="12" xfId="0" applyNumberFormat="1" applyFont="1" applyFill="1" applyBorder="1" applyAlignment="1">
      <alignment horizontal="right"/>
    </xf>
    <xf numFmtId="169" fontId="56" fillId="0" borderId="7" xfId="0" applyNumberFormat="1" applyFont="1" applyFill="1" applyBorder="1"/>
    <xf numFmtId="169" fontId="56" fillId="0" borderId="10" xfId="0" applyNumberFormat="1" applyFont="1" applyFill="1" applyBorder="1" applyAlignment="1">
      <alignment horizontal="right"/>
    </xf>
    <xf numFmtId="169" fontId="56" fillId="0" borderId="9" xfId="0" applyNumberFormat="1" applyFont="1" applyFill="1" applyBorder="1"/>
    <xf numFmtId="169" fontId="56" fillId="0" borderId="13" xfId="0" applyNumberFormat="1" applyFont="1" applyFill="1" applyBorder="1"/>
    <xf numFmtId="2" fontId="10" fillId="0" borderId="12" xfId="0" applyNumberFormat="1" applyFont="1" applyFill="1" applyBorder="1"/>
    <xf numFmtId="169" fontId="10" fillId="0" borderId="24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169" fontId="56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1" fillId="0" borderId="0" xfId="0" applyFont="1" applyBorder="1"/>
    <xf numFmtId="0" fontId="5" fillId="0" borderId="0" xfId="1" applyNumberFormat="1" applyFont="1" applyFill="1" applyBorder="1" applyAlignment="1" applyProtection="1"/>
    <xf numFmtId="0" fontId="62" fillId="0" borderId="0" xfId="0" applyFont="1" applyBorder="1"/>
    <xf numFmtId="0" fontId="63" fillId="0" borderId="0" xfId="0" applyFont="1" applyBorder="1" applyAlignment="1">
      <alignment horizontal="left"/>
    </xf>
    <xf numFmtId="0" fontId="64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26" xfId="0" applyFont="1" applyFill="1" applyBorder="1" applyAlignment="1">
      <alignment horizontal="left"/>
    </xf>
    <xf numFmtId="0" fontId="37" fillId="0" borderId="7" xfId="0" applyFont="1" applyBorder="1" applyAlignment="1">
      <alignment horizontal="left" wrapText="1"/>
    </xf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7" fillId="0" borderId="0" xfId="0" applyFont="1" applyFill="1" applyBorder="1"/>
    <xf numFmtId="0" fontId="6" fillId="0" borderId="27" xfId="0" applyFont="1" applyFill="1" applyBorder="1" applyAlignment="1">
      <alignment horizontal="center"/>
    </xf>
    <xf numFmtId="0" fontId="61" fillId="0" borderId="0" xfId="0" applyFont="1" applyFill="1" applyBorder="1"/>
    <xf numFmtId="0" fontId="10" fillId="0" borderId="0" xfId="0" applyFont="1" applyFill="1"/>
    <xf numFmtId="0" fontId="0" fillId="0" borderId="27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26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left"/>
    </xf>
    <xf numFmtId="0" fontId="10" fillId="0" borderId="28" xfId="0" applyFont="1" applyFill="1" applyBorder="1"/>
    <xf numFmtId="0" fontId="0" fillId="0" borderId="28" xfId="0" applyFill="1" applyBorder="1"/>
    <xf numFmtId="0" fontId="0" fillId="0" borderId="28" xfId="0" applyBorder="1"/>
    <xf numFmtId="0" fontId="10" fillId="0" borderId="30" xfId="0" applyFont="1" applyFill="1" applyBorder="1"/>
    <xf numFmtId="0" fontId="10" fillId="0" borderId="34" xfId="0" applyFont="1" applyBorder="1"/>
    <xf numFmtId="0" fontId="10" fillId="0" borderId="24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7" xfId="0" applyBorder="1"/>
    <xf numFmtId="0" fontId="10" fillId="0" borderId="27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56" fillId="0" borderId="8" xfId="0" applyNumberFormat="1" applyFont="1" applyBorder="1"/>
    <xf numFmtId="1" fontId="10" fillId="0" borderId="27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27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28" xfId="0" applyFont="1" applyFill="1" applyBorder="1" applyAlignment="1">
      <alignment horizontal="center"/>
    </xf>
    <xf numFmtId="0" fontId="10" fillId="0" borderId="23" xfId="0" applyFont="1" applyFill="1" applyBorder="1"/>
    <xf numFmtId="0" fontId="0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28" xfId="0" applyFont="1" applyFill="1" applyBorder="1"/>
    <xf numFmtId="2" fontId="10" fillId="0" borderId="28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2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2" xfId="0" applyFont="1" applyFill="1" applyBorder="1"/>
    <xf numFmtId="0" fontId="0" fillId="0" borderId="32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4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4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19" fillId="0" borderId="18" xfId="0" applyFont="1" applyFill="1" applyBorder="1"/>
    <xf numFmtId="0" fontId="56" fillId="0" borderId="18" xfId="0" applyFont="1" applyFill="1" applyBorder="1" applyAlignment="1">
      <alignment horizontal="left"/>
    </xf>
    <xf numFmtId="0" fontId="69" fillId="0" borderId="18" xfId="0" applyFont="1" applyFill="1" applyBorder="1" applyAlignment="1">
      <alignment horizontal="left"/>
    </xf>
    <xf numFmtId="0" fontId="28" fillId="0" borderId="18" xfId="0" applyFont="1" applyFill="1" applyBorder="1"/>
    <xf numFmtId="0" fontId="29" fillId="0" borderId="18" xfId="0" applyFont="1" applyFill="1" applyBorder="1" applyAlignment="1">
      <alignment horizontal="left"/>
    </xf>
    <xf numFmtId="0" fontId="7" fillId="0" borderId="28" xfId="0" applyFont="1" applyFill="1" applyBorder="1"/>
    <xf numFmtId="0" fontId="27" fillId="0" borderId="18" xfId="0" applyFont="1" applyFill="1" applyBorder="1"/>
    <xf numFmtId="0" fontId="74" fillId="0" borderId="0" xfId="0" applyFont="1" applyFill="1" applyBorder="1" applyAlignment="1">
      <alignment horizontal="left"/>
    </xf>
    <xf numFmtId="170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 applyAlignment="1">
      <alignment horizontal="center"/>
    </xf>
    <xf numFmtId="0" fontId="61" fillId="0" borderId="27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2" fillId="0" borderId="0" xfId="0" applyNumberFormat="1" applyFont="1" applyFill="1" applyBorder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69" fontId="62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68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36" xfId="0" applyFont="1" applyFill="1" applyBorder="1"/>
    <xf numFmtId="0" fontId="10" fillId="0" borderId="36" xfId="0" applyFont="1" applyFill="1" applyBorder="1" applyAlignment="1">
      <alignment horizontal="center"/>
    </xf>
    <xf numFmtId="0" fontId="20" fillId="0" borderId="36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1" fontId="10" fillId="0" borderId="36" xfId="0" applyNumberFormat="1" applyFont="1" applyFill="1" applyBorder="1" applyAlignment="1">
      <alignment horizontal="center"/>
    </xf>
    <xf numFmtId="0" fontId="62" fillId="0" borderId="36" xfId="0" applyFont="1" applyFill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0" fontId="22" fillId="0" borderId="36" xfId="0" applyFont="1" applyFill="1" applyBorder="1" applyAlignment="1">
      <alignment horizontal="center"/>
    </xf>
    <xf numFmtId="0" fontId="0" fillId="0" borderId="36" xfId="0" applyFill="1" applyBorder="1"/>
    <xf numFmtId="0" fontId="5" fillId="0" borderId="32" xfId="1" applyNumberFormat="1" applyFill="1" applyBorder="1" applyAlignment="1" applyProtection="1"/>
    <xf numFmtId="0" fontId="10" fillId="0" borderId="37" xfId="0" applyFont="1" applyFill="1" applyBorder="1" applyAlignment="1">
      <alignment horizontal="center"/>
    </xf>
    <xf numFmtId="0" fontId="13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10" fillId="0" borderId="38" xfId="0" applyFont="1" applyFill="1" applyBorder="1" applyAlignment="1">
      <alignment horizontal="center"/>
    </xf>
    <xf numFmtId="0" fontId="9" fillId="0" borderId="28" xfId="0" applyFont="1" applyFill="1" applyBorder="1"/>
    <xf numFmtId="0" fontId="14" fillId="0" borderId="28" xfId="0" applyFont="1" applyFill="1" applyBorder="1" applyAlignment="1">
      <alignment horizontal="left"/>
    </xf>
    <xf numFmtId="0" fontId="6" fillId="0" borderId="28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0" fontId="13" fillId="0" borderId="28" xfId="0" applyFont="1" applyFill="1" applyBorder="1" applyAlignment="1">
      <alignment horizontal="left"/>
    </xf>
    <xf numFmtId="0" fontId="7" fillId="0" borderId="28" xfId="0" applyFont="1" applyFill="1" applyBorder="1" applyAlignment="1">
      <alignment horizontal="left"/>
    </xf>
    <xf numFmtId="0" fontId="18" fillId="0" borderId="28" xfId="0" applyFont="1" applyFill="1" applyBorder="1" applyAlignment="1">
      <alignment horizontal="center"/>
    </xf>
    <xf numFmtId="0" fontId="18" fillId="0" borderId="38" xfId="0" applyFont="1" applyFill="1" applyBorder="1" applyAlignment="1">
      <alignment horizontal="center"/>
    </xf>
    <xf numFmtId="0" fontId="61" fillId="0" borderId="28" xfId="0" applyFont="1" applyFill="1" applyBorder="1" applyAlignment="1">
      <alignment horizontal="center"/>
    </xf>
    <xf numFmtId="0" fontId="0" fillId="0" borderId="38" xfId="0" applyFill="1" applyBorder="1"/>
    <xf numFmtId="0" fontId="15" fillId="0" borderId="28" xfId="0" applyFont="1" applyFill="1" applyBorder="1" applyAlignment="1">
      <alignment horizontal="left"/>
    </xf>
    <xf numFmtId="0" fontId="66" fillId="0" borderId="28" xfId="0" applyFont="1" applyFill="1" applyBorder="1" applyAlignment="1">
      <alignment horizontal="left"/>
    </xf>
    <xf numFmtId="0" fontId="23" fillId="0" borderId="28" xfId="0" applyFont="1" applyFill="1" applyBorder="1" applyAlignment="1">
      <alignment horizontal="center"/>
    </xf>
    <xf numFmtId="165" fontId="10" fillId="0" borderId="28" xfId="0" applyNumberFormat="1" applyFont="1" applyFill="1" applyBorder="1"/>
    <xf numFmtId="165" fontId="10" fillId="0" borderId="28" xfId="0" applyNumberFormat="1" applyFont="1" applyFill="1" applyBorder="1" applyAlignment="1">
      <alignment horizontal="right"/>
    </xf>
    <xf numFmtId="165" fontId="58" fillId="0" borderId="28" xfId="0" applyNumberFormat="1" applyFont="1" applyFill="1" applyBorder="1"/>
    <xf numFmtId="165" fontId="69" fillId="0" borderId="28" xfId="0" applyNumberFormat="1" applyFont="1" applyFill="1" applyBorder="1"/>
    <xf numFmtId="165" fontId="27" fillId="0" borderId="28" xfId="0" applyNumberFormat="1" applyFont="1" applyFill="1" applyBorder="1"/>
    <xf numFmtId="167" fontId="10" fillId="0" borderId="28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28" xfId="0" applyFont="1" applyFill="1" applyBorder="1" applyAlignment="1">
      <alignment horizontal="left"/>
    </xf>
    <xf numFmtId="0" fontId="73" fillId="0" borderId="28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38" xfId="0" applyFont="1" applyFill="1" applyBorder="1" applyAlignment="1">
      <alignment horizontal="right"/>
    </xf>
    <xf numFmtId="0" fontId="6" fillId="0" borderId="36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28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1" fillId="0" borderId="23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3" xfId="0" applyNumberFormat="1" applyFont="1" applyFill="1" applyBorder="1"/>
    <xf numFmtId="1" fontId="10" fillId="0" borderId="23" xfId="0" applyNumberFormat="1" applyFont="1" applyFill="1" applyBorder="1" applyAlignment="1">
      <alignment horizontal="center"/>
    </xf>
    <xf numFmtId="2" fontId="10" fillId="0" borderId="23" xfId="0" applyNumberFormat="1" applyFont="1" applyFill="1" applyBorder="1" applyAlignment="1">
      <alignment horizontal="center"/>
    </xf>
    <xf numFmtId="164" fontId="10" fillId="0" borderId="23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0" fontId="25" fillId="0" borderId="19" xfId="0" applyFont="1" applyFill="1" applyBorder="1" applyAlignment="1">
      <alignment horizontal="left"/>
    </xf>
    <xf numFmtId="2" fontId="10" fillId="0" borderId="23" xfId="0" applyNumberFormat="1" applyFont="1" applyFill="1" applyBorder="1" applyAlignment="1">
      <alignment horizontal="right"/>
    </xf>
    <xf numFmtId="2" fontId="61" fillId="0" borderId="23" xfId="0" applyNumberFormat="1" applyFont="1" applyFill="1" applyBorder="1" applyAlignment="1">
      <alignment horizontal="right"/>
    </xf>
    <xf numFmtId="3" fontId="61" fillId="0" borderId="23" xfId="0" applyNumberFormat="1" applyFont="1" applyFill="1" applyBorder="1" applyAlignment="1">
      <alignment horizontal="right"/>
    </xf>
    <xf numFmtId="168" fontId="61" fillId="0" borderId="23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3" xfId="0" applyNumberFormat="1" applyFont="1" applyFill="1" applyBorder="1" applyAlignment="1">
      <alignment horizontal="right"/>
    </xf>
    <xf numFmtId="168" fontId="10" fillId="0" borderId="23" xfId="0" applyNumberFormat="1" applyFont="1" applyFill="1" applyBorder="1" applyAlignment="1">
      <alignment horizontal="right"/>
    </xf>
    <xf numFmtId="0" fontId="0" fillId="0" borderId="23" xfId="0" applyFill="1" applyBorder="1"/>
    <xf numFmtId="0" fontId="10" fillId="0" borderId="19" xfId="0" applyFont="1" applyFill="1" applyBorder="1" applyAlignment="1">
      <alignment horizontal="left"/>
    </xf>
    <xf numFmtId="2" fontId="65" fillId="0" borderId="23" xfId="0" applyNumberFormat="1" applyFont="1" applyFill="1" applyBorder="1" applyAlignment="1">
      <alignment horizontal="right"/>
    </xf>
    <xf numFmtId="0" fontId="24" fillId="0" borderId="19" xfId="0" applyFont="1" applyFill="1" applyBorder="1" applyAlignment="1">
      <alignment horizontal="left"/>
    </xf>
    <xf numFmtId="165" fontId="10" fillId="0" borderId="23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27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left"/>
    </xf>
    <xf numFmtId="0" fontId="18" fillId="0" borderId="27" xfId="0" applyFont="1" applyFill="1" applyBorder="1" applyAlignment="1">
      <alignment horizontal="center"/>
    </xf>
    <xf numFmtId="0" fontId="22" fillId="0" borderId="27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27" xfId="0" applyNumberFormat="1" applyFont="1" applyFill="1" applyBorder="1" applyAlignment="1">
      <alignment horizontal="center"/>
    </xf>
    <xf numFmtId="0" fontId="6" fillId="0" borderId="27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27" xfId="0" applyNumberFormat="1" applyFont="1" applyFill="1" applyBorder="1" applyAlignment="1">
      <alignment horizontal="center"/>
    </xf>
    <xf numFmtId="168" fontId="10" fillId="0" borderId="27" xfId="0" applyNumberFormat="1" applyFont="1" applyFill="1" applyBorder="1" applyAlignment="1">
      <alignment horizontal="center"/>
    </xf>
    <xf numFmtId="0" fontId="22" fillId="0" borderId="29" xfId="0" applyFont="1" applyFill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0" fillId="0" borderId="36" xfId="0" applyFill="1" applyBorder="1" applyAlignment="1">
      <alignment horizontal="center"/>
    </xf>
    <xf numFmtId="1" fontId="0" fillId="0" borderId="36" xfId="0" applyNumberFormat="1" applyFill="1" applyBorder="1" applyAlignment="1">
      <alignment horizontal="center"/>
    </xf>
    <xf numFmtId="0" fontId="64" fillId="0" borderId="36" xfId="0" applyFont="1" applyFill="1" applyBorder="1" applyAlignment="1">
      <alignment horizontal="center"/>
    </xf>
    <xf numFmtId="0" fontId="68" fillId="0" borderId="36" xfId="0" applyFont="1" applyFill="1" applyBorder="1"/>
    <xf numFmtId="0" fontId="0" fillId="0" borderId="38" xfId="0" applyFill="1" applyBorder="1" applyAlignment="1">
      <alignment horizontal="right"/>
    </xf>
    <xf numFmtId="0" fontId="0" fillId="0" borderId="36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27" xfId="0" applyNumberFormat="1" applyFont="1" applyFill="1" applyBorder="1" applyAlignment="1">
      <alignment horizontal="center"/>
    </xf>
    <xf numFmtId="0" fontId="61" fillId="0" borderId="23" xfId="0" applyFont="1" applyFill="1" applyBorder="1" applyAlignment="1">
      <alignment horizontal="right"/>
    </xf>
    <xf numFmtId="0" fontId="0" fillId="0" borderId="41" xfId="0" applyFill="1" applyBorder="1"/>
    <xf numFmtId="0" fontId="0" fillId="0" borderId="38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28" xfId="0" applyFont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1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1" fillId="0" borderId="0" xfId="0" applyNumberFormat="1" applyFont="1" applyFill="1" applyBorder="1" applyAlignment="1">
      <alignment horizontal="right"/>
    </xf>
    <xf numFmtId="168" fontId="65" fillId="0" borderId="0" xfId="0" applyNumberFormat="1" applyFont="1" applyFill="1" applyBorder="1" applyAlignment="1">
      <alignment horizontal="right"/>
    </xf>
    <xf numFmtId="2" fontId="61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1" fillId="0" borderId="0" xfId="0" applyNumberFormat="1" applyFont="1" applyFill="1" applyBorder="1" applyAlignment="1">
      <alignment horizontal="right"/>
    </xf>
    <xf numFmtId="0" fontId="61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1" fillId="0" borderId="0" xfId="0" applyFont="1" applyFill="1" applyBorder="1" applyAlignment="1">
      <alignment horizontal="right"/>
    </xf>
    <xf numFmtId="0" fontId="61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28" xfId="0" applyFont="1" applyFill="1" applyBorder="1" applyAlignment="1">
      <alignment horizontal="center"/>
    </xf>
    <xf numFmtId="172" fontId="10" fillId="12" borderId="28" xfId="0" applyNumberFormat="1" applyFont="1" applyFill="1" applyBorder="1" applyAlignment="1">
      <alignment horizontal="center"/>
    </xf>
    <xf numFmtId="0" fontId="10" fillId="12" borderId="29" xfId="0" applyFont="1" applyFill="1" applyBorder="1" applyAlignment="1">
      <alignment horizontal="center"/>
    </xf>
    <xf numFmtId="172" fontId="10" fillId="12" borderId="29" xfId="0" applyNumberFormat="1" applyFont="1" applyFill="1" applyBorder="1" applyAlignment="1">
      <alignment horizontal="center"/>
    </xf>
    <xf numFmtId="0" fontId="55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2" xfId="0" applyFont="1" applyFill="1" applyBorder="1"/>
    <xf numFmtId="0" fontId="10" fillId="0" borderId="32" xfId="0" applyFont="1" applyFill="1" applyBorder="1" applyAlignment="1">
      <alignment horizontal="left"/>
    </xf>
    <xf numFmtId="0" fontId="10" fillId="0" borderId="38" xfId="0" applyFont="1" applyFill="1" applyBorder="1"/>
    <xf numFmtId="0" fontId="0" fillId="0" borderId="0" xfId="0" applyNumberFormat="1" applyFill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54" fillId="0" borderId="18" xfId="0" quotePrefix="1" applyFont="1" applyFill="1" applyBorder="1" applyAlignment="1">
      <alignment horizontal="left"/>
    </xf>
    <xf numFmtId="0" fontId="55" fillId="0" borderId="9" xfId="0" applyFont="1" applyBorder="1"/>
    <xf numFmtId="0" fontId="0" fillId="0" borderId="12" xfId="0" applyBorder="1"/>
    <xf numFmtId="0" fontId="10" fillId="0" borderId="24" xfId="0" applyFont="1" applyBorder="1"/>
    <xf numFmtId="0" fontId="7" fillId="0" borderId="5" xfId="0" applyFont="1" applyFill="1" applyBorder="1" applyAlignment="1">
      <alignment horizontal="left"/>
    </xf>
    <xf numFmtId="0" fontId="9" fillId="0" borderId="28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2" xfId="0" applyFont="1" applyBorder="1"/>
    <xf numFmtId="0" fontId="44" fillId="0" borderId="27" xfId="0" applyFont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10" fillId="0" borderId="27" xfId="0" applyFont="1" applyBorder="1"/>
    <xf numFmtId="0" fontId="10" fillId="0" borderId="17" xfId="0" applyFont="1" applyBorder="1"/>
    <xf numFmtId="0" fontId="51" fillId="0" borderId="15" xfId="0" applyFont="1" applyBorder="1" applyAlignment="1">
      <alignment horizontal="left"/>
    </xf>
    <xf numFmtId="2" fontId="0" fillId="0" borderId="39" xfId="0" applyNumberFormat="1" applyFill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0" fontId="23" fillId="0" borderId="35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0" fillId="0" borderId="43" xfId="0" applyFont="1" applyBorder="1" applyAlignment="1">
      <alignment horizontal="right"/>
    </xf>
    <xf numFmtId="0" fontId="10" fillId="0" borderId="44" xfId="0" applyFont="1" applyBorder="1" applyAlignment="1">
      <alignment horizontal="right"/>
    </xf>
    <xf numFmtId="0" fontId="10" fillId="0" borderId="44" xfId="0" applyFont="1" applyFill="1" applyBorder="1" applyAlignment="1">
      <alignment horizontal="right"/>
    </xf>
    <xf numFmtId="2" fontId="10" fillId="0" borderId="23" xfId="0" applyNumberFormat="1" applyFont="1" applyFill="1" applyBorder="1" applyAlignment="1">
      <alignment horizontal="left"/>
    </xf>
    <xf numFmtId="0" fontId="23" fillId="0" borderId="39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6" fillId="0" borderId="19" xfId="0" applyFont="1" applyFill="1" applyBorder="1" applyAlignment="1">
      <alignment horizontal="left"/>
    </xf>
    <xf numFmtId="171" fontId="61" fillId="0" borderId="28" xfId="0" applyNumberFormat="1" applyFont="1" applyFill="1" applyBorder="1" applyAlignment="1">
      <alignment horizontal="center"/>
    </xf>
    <xf numFmtId="171" fontId="61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6" fillId="0" borderId="18" xfId="0" applyFont="1" applyFill="1" applyBorder="1" applyAlignment="1">
      <alignment horizontal="left"/>
    </xf>
    <xf numFmtId="172" fontId="56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9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2" xfId="0" applyNumberFormat="1" applyFill="1" applyBorder="1" applyAlignment="1">
      <alignment horizontal="center"/>
    </xf>
    <xf numFmtId="2" fontId="0" fillId="0" borderId="32" xfId="0" applyNumberFormat="1" applyFill="1" applyBorder="1"/>
    <xf numFmtId="165" fontId="0" fillId="0" borderId="0" xfId="0" applyNumberFormat="1" applyFill="1" applyBorder="1"/>
    <xf numFmtId="2" fontId="0" fillId="0" borderId="32" xfId="0" applyNumberFormat="1" applyFill="1" applyBorder="1" applyAlignment="1">
      <alignment horizontal="center"/>
    </xf>
    <xf numFmtId="0" fontId="68" fillId="0" borderId="32" xfId="0" applyFont="1" applyFill="1" applyBorder="1"/>
    <xf numFmtId="1" fontId="0" fillId="0" borderId="0" xfId="0" applyNumberFormat="1" applyFill="1" applyBorder="1"/>
    <xf numFmtId="2" fontId="0" fillId="0" borderId="46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0" fontId="6" fillId="0" borderId="28" xfId="0" applyFont="1" applyFill="1" applyBorder="1" applyAlignment="1">
      <alignment horizontal="left"/>
    </xf>
    <xf numFmtId="0" fontId="43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47" xfId="0" applyBorder="1"/>
    <xf numFmtId="0" fontId="10" fillId="0" borderId="47" xfId="0" applyFont="1" applyBorder="1" applyAlignment="1">
      <alignment horizontal="left"/>
    </xf>
    <xf numFmtId="0" fontId="10" fillId="0" borderId="19" xfId="0" applyFont="1" applyBorder="1"/>
    <xf numFmtId="0" fontId="10" fillId="0" borderId="23" xfId="0" applyFont="1" applyBorder="1"/>
    <xf numFmtId="0" fontId="10" fillId="0" borderId="47" xfId="0" applyFont="1" applyBorder="1" applyAlignment="1">
      <alignment horizontal="center"/>
    </xf>
    <xf numFmtId="0" fontId="0" fillId="0" borderId="47" xfId="0" applyFill="1" applyBorder="1"/>
    <xf numFmtId="169" fontId="64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2" xfId="0" applyNumberFormat="1" applyFont="1" applyFill="1" applyBorder="1"/>
    <xf numFmtId="0" fontId="10" fillId="0" borderId="18" xfId="0" applyFont="1" applyBorder="1" applyAlignment="1"/>
    <xf numFmtId="169" fontId="10" fillId="0" borderId="22" xfId="0" applyNumberFormat="1" applyFont="1" applyFill="1" applyBorder="1"/>
    <xf numFmtId="0" fontId="55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4" fillId="0" borderId="13" xfId="0" applyFont="1" applyBorder="1"/>
    <xf numFmtId="0" fontId="18" fillId="0" borderId="13" xfId="0" applyFont="1" applyBorder="1" applyAlignment="1">
      <alignment horizontal="left"/>
    </xf>
    <xf numFmtId="0" fontId="43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14" borderId="0" xfId="0" applyFont="1" applyFill="1" applyAlignment="1">
      <alignment horizontal="center"/>
    </xf>
    <xf numFmtId="0" fontId="80" fillId="14" borderId="0" xfId="0" applyFont="1" applyFill="1" applyAlignment="1">
      <alignment horizontal="center"/>
    </xf>
    <xf numFmtId="0" fontId="81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83" fillId="0" borderId="0" xfId="0" applyFont="1" applyAlignment="1">
      <alignment horizontal="center"/>
    </xf>
    <xf numFmtId="14" fontId="0" fillId="0" borderId="0" xfId="0" applyNumberFormat="1"/>
    <xf numFmtId="169" fontId="10" fillId="0" borderId="0" xfId="0" applyNumberFormat="1" applyFont="1" applyFill="1"/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0" fontId="54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28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3" fillId="0" borderId="11" xfId="0" applyFont="1" applyBorder="1" applyAlignment="1">
      <alignment horizontal="left"/>
    </xf>
    <xf numFmtId="0" fontId="54" fillId="0" borderId="15" xfId="0" applyFont="1" applyBorder="1"/>
    <xf numFmtId="0" fontId="54" fillId="0" borderId="7" xfId="0" applyFont="1" applyBorder="1" applyAlignment="1">
      <alignment horizontal="left"/>
    </xf>
    <xf numFmtId="0" fontId="54" fillId="0" borderId="6" xfId="0" applyFont="1" applyBorder="1"/>
    <xf numFmtId="169" fontId="25" fillId="0" borderId="3" xfId="0" applyNumberFormat="1" applyFont="1" applyFill="1" applyBorder="1" applyAlignment="1">
      <alignment horizontal="right"/>
    </xf>
    <xf numFmtId="169" fontId="56" fillId="0" borderId="0" xfId="0" applyNumberFormat="1" applyFont="1" applyBorder="1"/>
    <xf numFmtId="165" fontId="69" fillId="0" borderId="20" xfId="0" applyNumberFormat="1" applyFont="1" applyFill="1" applyBorder="1"/>
    <xf numFmtId="0" fontId="0" fillId="0" borderId="7" xfId="0" applyBorder="1"/>
    <xf numFmtId="2" fontId="55" fillId="0" borderId="15" xfId="0" applyNumberFormat="1" applyFont="1" applyBorder="1" applyAlignment="1">
      <alignment horizontal="left"/>
    </xf>
    <xf numFmtId="0" fontId="43" fillId="0" borderId="11" xfId="0" applyFont="1" applyBorder="1"/>
    <xf numFmtId="2" fontId="10" fillId="0" borderId="11" xfId="0" applyNumberFormat="1" applyFont="1" applyBorder="1"/>
    <xf numFmtId="2" fontId="43" fillId="0" borderId="6" xfId="0" applyNumberFormat="1" applyFont="1" applyBorder="1"/>
    <xf numFmtId="0" fontId="54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5" fillId="0" borderId="8" xfId="0" applyFont="1" applyBorder="1"/>
    <xf numFmtId="0" fontId="25" fillId="0" borderId="9" xfId="0" applyFont="1" applyBorder="1"/>
    <xf numFmtId="0" fontId="10" fillId="0" borderId="40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6" fillId="0" borderId="3" xfId="0" applyFont="1" applyBorder="1" applyAlignment="1">
      <alignment horizontal="left"/>
    </xf>
    <xf numFmtId="0" fontId="54" fillId="0" borderId="8" xfId="0" applyFont="1" applyBorder="1" applyAlignment="1">
      <alignment horizontal="left"/>
    </xf>
    <xf numFmtId="0" fontId="24" fillId="0" borderId="10" xfId="0" applyFont="1" applyBorder="1"/>
    <xf numFmtId="169" fontId="56" fillId="0" borderId="0" xfId="0" applyNumberFormat="1" applyFont="1" applyFill="1"/>
    <xf numFmtId="0" fontId="23" fillId="0" borderId="6" xfId="0" applyFont="1" applyFill="1" applyBorder="1" applyAlignment="1">
      <alignment horizontal="center"/>
    </xf>
    <xf numFmtId="169" fontId="56" fillId="0" borderId="7" xfId="0" applyNumberFormat="1" applyFont="1" applyFill="1" applyBorder="1" applyAlignment="1">
      <alignment horizontal="right"/>
    </xf>
    <xf numFmtId="0" fontId="0" fillId="0" borderId="28" xfId="0" applyFont="1" applyFill="1" applyBorder="1" applyAlignment="1">
      <alignment horizontal="center"/>
    </xf>
    <xf numFmtId="0" fontId="23" fillId="0" borderId="32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2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0" fillId="0" borderId="0" xfId="0" applyNumberFormat="1" applyFill="1" applyAlignment="1">
      <alignment horizontal="right"/>
    </xf>
    <xf numFmtId="0" fontId="69" fillId="0" borderId="19" xfId="0" applyFont="1" applyFill="1" applyBorder="1" applyAlignment="1">
      <alignment horizontal="left"/>
    </xf>
    <xf numFmtId="1" fontId="10" fillId="0" borderId="48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56" fillId="0" borderId="3" xfId="0" applyNumberFormat="1" applyFont="1" applyFill="1" applyBorder="1"/>
    <xf numFmtId="0" fontId="0" fillId="0" borderId="0" xfId="0" applyBorder="1" applyAlignment="1">
      <alignment vertical="center"/>
    </xf>
    <xf numFmtId="2" fontId="71" fillId="0" borderId="0" xfId="0" applyNumberFormat="1" applyFont="1" applyFill="1" applyBorder="1" applyAlignment="1">
      <alignment horizontal="center"/>
    </xf>
    <xf numFmtId="169" fontId="77" fillId="0" borderId="0" xfId="0" applyNumberFormat="1" applyFont="1" applyFill="1" applyBorder="1" applyAlignment="1">
      <alignment horizontal="right"/>
    </xf>
    <xf numFmtId="2" fontId="10" fillId="0" borderId="6" xfId="0" applyNumberFormat="1" applyFont="1" applyFill="1" applyBorder="1" applyAlignment="1">
      <alignment horizontal="left"/>
    </xf>
    <xf numFmtId="164" fontId="10" fillId="0" borderId="18" xfId="0" applyNumberFormat="1" applyFont="1" applyBorder="1"/>
    <xf numFmtId="172" fontId="60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169" fontId="56" fillId="0" borderId="13" xfId="0" applyNumberFormat="1" applyFont="1" applyFill="1" applyBorder="1" applyAlignment="1">
      <alignment horizontal="right"/>
    </xf>
    <xf numFmtId="2" fontId="10" fillId="0" borderId="11" xfId="0" applyNumberFormat="1" applyFont="1" applyFill="1" applyBorder="1" applyAlignment="1">
      <alignment horizontal="left"/>
    </xf>
    <xf numFmtId="164" fontId="10" fillId="0" borderId="28" xfId="0" applyNumberFormat="1" applyFont="1" applyBorder="1"/>
    <xf numFmtId="0" fontId="10" fillId="0" borderId="25" xfId="0" applyFont="1" applyBorder="1" applyAlignment="1">
      <alignment horizontal="center"/>
    </xf>
    <xf numFmtId="0" fontId="0" fillId="0" borderId="18" xfId="0" applyBorder="1"/>
    <xf numFmtId="0" fontId="10" fillId="0" borderId="18" xfId="0" applyFont="1" applyBorder="1" applyAlignment="1">
      <alignment horizontal="left"/>
    </xf>
    <xf numFmtId="0" fontId="69" fillId="0" borderId="18" xfId="0" applyFont="1" applyFill="1" applyBorder="1"/>
    <xf numFmtId="0" fontId="56" fillId="0" borderId="19" xfId="0" applyFont="1" applyFill="1" applyBorder="1"/>
    <xf numFmtId="0" fontId="0" fillId="0" borderId="13" xfId="0" applyBorder="1"/>
    <xf numFmtId="16" fontId="6" fillId="0" borderId="0" xfId="0" applyNumberFormat="1" applyFont="1"/>
    <xf numFmtId="14" fontId="75" fillId="0" borderId="0" xfId="0" applyNumberFormat="1" applyFont="1" applyFill="1" applyBorder="1" applyAlignment="1">
      <alignment horizontal="left"/>
    </xf>
    <xf numFmtId="2" fontId="10" fillId="0" borderId="6" xfId="0" applyNumberFormat="1" applyFont="1" applyFill="1" applyBorder="1"/>
    <xf numFmtId="165" fontId="69" fillId="0" borderId="28" xfId="0" applyNumberFormat="1" applyFont="1" applyFill="1" applyBorder="1" applyAlignment="1">
      <alignment horizontal="right"/>
    </xf>
    <xf numFmtId="164" fontId="6" fillId="0" borderId="23" xfId="0" applyNumberFormat="1" applyFont="1" applyBorder="1"/>
    <xf numFmtId="0" fontId="13" fillId="0" borderId="2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72" fillId="0" borderId="28" xfId="0" applyFont="1" applyFill="1" applyBorder="1" applyAlignment="1">
      <alignment horizontal="center"/>
    </xf>
    <xf numFmtId="0" fontId="87" fillId="0" borderId="0" xfId="0" applyFont="1"/>
    <xf numFmtId="2" fontId="10" fillId="0" borderId="13" xfId="0" applyNumberFormat="1" applyFont="1" applyFill="1" applyBorder="1" applyAlignment="1">
      <alignment horizontal="left"/>
    </xf>
    <xf numFmtId="169" fontId="56" fillId="0" borderId="11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5" fillId="0" borderId="0" xfId="1" applyNumberFormat="1" applyFill="1" applyBorder="1" applyAlignment="1" applyProtection="1">
      <alignment horizontal="right"/>
    </xf>
    <xf numFmtId="1" fontId="10" fillId="0" borderId="48" xfId="0" applyNumberFormat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8" fontId="10" fillId="0" borderId="47" xfId="0" applyNumberFormat="1" applyFont="1" applyFill="1" applyBorder="1" applyAlignment="1">
      <alignment horizontal="center"/>
    </xf>
    <xf numFmtId="172" fontId="56" fillId="0" borderId="23" xfId="0" applyNumberFormat="1" applyFont="1" applyFill="1" applyBorder="1" applyAlignment="1">
      <alignment horizontal="right"/>
    </xf>
    <xf numFmtId="169" fontId="56" fillId="0" borderId="15" xfId="0" applyNumberFormat="1" applyFont="1" applyFill="1" applyBorder="1" applyAlignment="1">
      <alignment horizontal="right"/>
    </xf>
    <xf numFmtId="169" fontId="56" fillId="0" borderId="6" xfId="0" applyNumberFormat="1" applyFont="1" applyFill="1" applyBorder="1" applyAlignment="1">
      <alignment horizontal="right"/>
    </xf>
    <xf numFmtId="172" fontId="10" fillId="0" borderId="23" xfId="0" applyNumberFormat="1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169" fontId="10" fillId="0" borderId="11" xfId="0" applyNumberFormat="1" applyFont="1" applyFill="1" applyBorder="1" applyAlignment="1">
      <alignment horizontal="right"/>
    </xf>
    <xf numFmtId="169" fontId="56" fillId="0" borderId="5" xfId="0" applyNumberFormat="1" applyFont="1" applyFill="1" applyBorder="1" applyAlignment="1">
      <alignment horizontal="right"/>
    </xf>
    <xf numFmtId="0" fontId="10" fillId="0" borderId="35" xfId="0" applyFont="1" applyFill="1" applyBorder="1"/>
    <xf numFmtId="169" fontId="24" fillId="0" borderId="5" xfId="0" applyNumberFormat="1" applyFont="1" applyFill="1" applyBorder="1" applyAlignment="1">
      <alignment horizontal="right"/>
    </xf>
    <xf numFmtId="169" fontId="25" fillId="0" borderId="15" xfId="0" applyNumberFormat="1" applyFont="1" applyFill="1" applyBorder="1" applyAlignment="1">
      <alignment horizontal="right"/>
    </xf>
    <xf numFmtId="0" fontId="86" fillId="0" borderId="18" xfId="0" applyFont="1" applyFill="1" applyBorder="1" applyAlignment="1">
      <alignment horizontal="left"/>
    </xf>
    <xf numFmtId="169" fontId="10" fillId="0" borderId="12" xfId="0" applyNumberFormat="1" applyFont="1" applyBorder="1"/>
    <xf numFmtId="169" fontId="56" fillId="0" borderId="12" xfId="0" applyNumberFormat="1" applyFont="1" applyBorder="1"/>
    <xf numFmtId="169" fontId="56" fillId="0" borderId="7" xfId="0" applyNumberFormat="1" applyFont="1" applyBorder="1"/>
    <xf numFmtId="0" fontId="61" fillId="0" borderId="20" xfId="0" applyFont="1" applyFill="1" applyBorder="1" applyAlignment="1">
      <alignment horizontal="center"/>
    </xf>
    <xf numFmtId="172" fontId="60" fillId="0" borderId="23" xfId="0" applyNumberFormat="1" applyFont="1" applyFill="1" applyBorder="1" applyAlignment="1">
      <alignment horizontal="center"/>
    </xf>
    <xf numFmtId="0" fontId="31" fillId="0" borderId="19" xfId="0" applyFont="1" applyFill="1" applyBorder="1" applyAlignment="1">
      <alignment horizontal="left"/>
    </xf>
    <xf numFmtId="2" fontId="67" fillId="0" borderId="23" xfId="0" applyNumberFormat="1" applyFont="1" applyFill="1" applyBorder="1" applyAlignment="1">
      <alignment horizontal="right"/>
    </xf>
    <xf numFmtId="0" fontId="6" fillId="0" borderId="19" xfId="0" applyFont="1" applyFill="1" applyBorder="1" applyAlignment="1">
      <alignment horizontal="left"/>
    </xf>
    <xf numFmtId="173" fontId="10" fillId="0" borderId="23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1" fillId="0" borderId="23" xfId="0" applyNumberFormat="1" applyFont="1" applyFill="1" applyBorder="1" applyAlignment="1"/>
    <xf numFmtId="0" fontId="10" fillId="0" borderId="20" xfId="0" applyFont="1" applyFill="1" applyBorder="1"/>
    <xf numFmtId="170" fontId="61" fillId="0" borderId="23" xfId="0" applyNumberFormat="1" applyFont="1" applyFill="1" applyBorder="1" applyAlignment="1">
      <alignment horizontal="right"/>
    </xf>
    <xf numFmtId="169" fontId="77" fillId="0" borderId="8" xfId="0" applyNumberFormat="1" applyFont="1" applyFill="1" applyBorder="1" applyAlignment="1">
      <alignment horizontal="right"/>
    </xf>
    <xf numFmtId="2" fontId="10" fillId="0" borderId="0" xfId="0" applyNumberFormat="1" applyFont="1" applyFill="1" applyBorder="1" applyAlignment="1">
      <alignment horizontal="left" wrapText="1"/>
    </xf>
    <xf numFmtId="169" fontId="24" fillId="0" borderId="11" xfId="0" applyNumberFormat="1" applyFont="1" applyFill="1" applyBorder="1" applyAlignment="1">
      <alignment horizontal="right"/>
    </xf>
    <xf numFmtId="0" fontId="0" fillId="0" borderId="0" xfId="0" applyFont="1"/>
    <xf numFmtId="168" fontId="0" fillId="0" borderId="0" xfId="0" applyNumberFormat="1" applyFill="1"/>
    <xf numFmtId="0" fontId="57" fillId="0" borderId="18" xfId="0" applyFont="1" applyFill="1" applyBorder="1"/>
    <xf numFmtId="169" fontId="77" fillId="0" borderId="0" xfId="0" applyNumberFormat="1" applyFont="1" applyFill="1" applyBorder="1"/>
    <xf numFmtId="173" fontId="10" fillId="0" borderId="13" xfId="0" applyNumberFormat="1" applyFont="1" applyFill="1" applyBorder="1" applyAlignment="1"/>
    <xf numFmtId="169" fontId="10" fillId="0" borderId="21" xfId="0" applyNumberFormat="1" applyFont="1" applyFill="1" applyBorder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 applyAlignment="1">
      <alignment horizontal="right"/>
    </xf>
    <xf numFmtId="169" fontId="56" fillId="0" borderId="10" xfId="0" applyNumberFormat="1" applyFont="1" applyFill="1" applyBorder="1"/>
    <xf numFmtId="169" fontId="10" fillId="0" borderId="5" xfId="0" applyNumberFormat="1" applyFont="1" applyFill="1" applyBorder="1" applyAlignment="1">
      <alignment horizontal="right"/>
    </xf>
    <xf numFmtId="0" fontId="75" fillId="0" borderId="0" xfId="0" applyFont="1"/>
    <xf numFmtId="0" fontId="10" fillId="0" borderId="0" xfId="0" applyFont="1" applyFill="1" applyBorder="1" applyAlignment="1">
      <alignment horizontal="center"/>
    </xf>
    <xf numFmtId="2" fontId="10" fillId="0" borderId="13" xfId="0" applyNumberFormat="1" applyFont="1" applyFill="1" applyBorder="1"/>
    <xf numFmtId="169" fontId="56" fillId="0" borderId="15" xfId="0" applyNumberFormat="1" applyFont="1" applyFill="1" applyBorder="1"/>
    <xf numFmtId="0" fontId="0" fillId="0" borderId="11" xfId="0" applyFill="1" applyBorder="1"/>
    <xf numFmtId="0" fontId="10" fillId="0" borderId="0" xfId="0" applyFont="1" applyFill="1" applyBorder="1" applyAlignment="1">
      <alignment horizontal="center"/>
    </xf>
    <xf numFmtId="169" fontId="10" fillId="0" borderId="3" xfId="0" applyNumberFormat="1" applyFont="1" applyBorder="1"/>
    <xf numFmtId="169" fontId="56" fillId="0" borderId="3" xfId="0" applyNumberFormat="1" applyFont="1" applyBorder="1"/>
    <xf numFmtId="169" fontId="24" fillId="0" borderId="6" xfId="0" applyNumberFormat="1" applyFont="1" applyFill="1" applyBorder="1" applyAlignment="1">
      <alignment horizontal="right"/>
    </xf>
    <xf numFmtId="0" fontId="10" fillId="0" borderId="28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8" fillId="0" borderId="18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5" xfId="0" applyFill="1" applyBorder="1"/>
    <xf numFmtId="169" fontId="10" fillId="0" borderId="13" xfId="0" applyNumberFormat="1" applyFont="1" applyBorder="1"/>
    <xf numFmtId="169" fontId="56" fillId="0" borderId="19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61" fillId="0" borderId="23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77" fillId="0" borderId="8" xfId="0" applyNumberFormat="1" applyFont="1" applyFill="1" applyBorder="1"/>
    <xf numFmtId="169" fontId="10" fillId="0" borderId="18" xfId="0" applyNumberFormat="1" applyFont="1" applyBorder="1"/>
    <xf numFmtId="169" fontId="25" fillId="0" borderId="8" xfId="0" applyNumberFormat="1" applyFont="1" applyFill="1" applyBorder="1" applyAlignment="1">
      <alignment horizontal="center"/>
    </xf>
    <xf numFmtId="169" fontId="77" fillId="0" borderId="0" xfId="0" applyNumberFormat="1" applyFont="1" applyFill="1"/>
    <xf numFmtId="169" fontId="24" fillId="0" borderId="9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7" fillId="0" borderId="0" xfId="0" applyFont="1" applyFill="1"/>
    <xf numFmtId="169" fontId="56" fillId="0" borderId="16" xfId="0" applyNumberFormat="1" applyFont="1" applyFill="1" applyBorder="1"/>
    <xf numFmtId="0" fontId="0" fillId="0" borderId="8" xfId="0" applyFont="1" applyFill="1" applyBorder="1"/>
    <xf numFmtId="0" fontId="57" fillId="0" borderId="3" xfId="0" applyFont="1" applyFill="1" applyBorder="1"/>
    <xf numFmtId="169" fontId="56" fillId="0" borderId="13" xfId="0" applyNumberFormat="1" applyFont="1" applyBorder="1"/>
    <xf numFmtId="169" fontId="56" fillId="0" borderId="6" xfId="0" applyNumberFormat="1" applyFont="1" applyBorder="1"/>
    <xf numFmtId="169" fontId="33" fillId="0" borderId="0" xfId="0" applyNumberFormat="1" applyFont="1" applyFill="1" applyBorder="1"/>
    <xf numFmtId="169" fontId="10" fillId="0" borderId="5" xfId="0" applyNumberFormat="1" applyFont="1" applyBorder="1"/>
    <xf numFmtId="169" fontId="34" fillId="0" borderId="0" xfId="0" applyNumberFormat="1" applyFont="1" applyFill="1" applyBorder="1"/>
    <xf numFmtId="168" fontId="65" fillId="0" borderId="23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2" fontId="10" fillId="0" borderId="23" xfId="0" applyNumberFormat="1" applyFont="1" applyFill="1" applyBorder="1"/>
    <xf numFmtId="0" fontId="25" fillId="0" borderId="19" xfId="0" applyFont="1" applyFill="1" applyBorder="1"/>
    <xf numFmtId="0" fontId="54" fillId="0" borderId="19" xfId="0" applyFont="1" applyFill="1" applyBorder="1" applyAlignment="1">
      <alignment horizontal="left"/>
    </xf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3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31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27" fillId="0" borderId="19" xfId="0" applyFont="1" applyFill="1" applyBorder="1" applyAlignment="1">
      <alignment horizontal="left"/>
    </xf>
    <xf numFmtId="0" fontId="18" fillId="0" borderId="19" xfId="0" applyFont="1" applyFill="1" applyBorder="1" applyAlignment="1">
      <alignment horizontal="left"/>
    </xf>
    <xf numFmtId="0" fontId="12" fillId="0" borderId="19" xfId="0" applyFont="1" applyFill="1" applyBorder="1" applyAlignment="1">
      <alignment horizontal="left"/>
    </xf>
    <xf numFmtId="0" fontId="10" fillId="0" borderId="28" xfId="0" applyFont="1" applyBorder="1" applyAlignment="1"/>
    <xf numFmtId="165" fontId="58" fillId="0" borderId="20" xfId="0" applyNumberFormat="1" applyFont="1" applyFill="1" applyBorder="1"/>
    <xf numFmtId="0" fontId="19" fillId="0" borderId="19" xfId="0" applyFont="1" applyFill="1" applyBorder="1"/>
    <xf numFmtId="0" fontId="57" fillId="0" borderId="19" xfId="0" applyFont="1" applyFill="1" applyBorder="1"/>
    <xf numFmtId="173" fontId="10" fillId="0" borderId="15" xfId="0" applyNumberFormat="1" applyFont="1" applyFill="1" applyBorder="1" applyAlignment="1"/>
    <xf numFmtId="2" fontId="10" fillId="0" borderId="32" xfId="0" applyNumberFormat="1" applyFont="1" applyFill="1" applyBorder="1" applyAlignment="1">
      <alignment horizontal="left"/>
    </xf>
    <xf numFmtId="0" fontId="56" fillId="0" borderId="12" xfId="0" applyFont="1" applyFill="1" applyBorder="1"/>
    <xf numFmtId="0" fontId="10" fillId="0" borderId="13" xfId="0" applyFont="1" applyFill="1" applyBorder="1" applyAlignment="1"/>
    <xf numFmtId="169" fontId="10" fillId="0" borderId="15" xfId="0" applyNumberFormat="1" applyFont="1" applyBorder="1"/>
    <xf numFmtId="169" fontId="10" fillId="0" borderId="3" xfId="0" applyNumberFormat="1" applyFont="1" applyBorder="1" applyAlignment="1">
      <alignment horizontal="right"/>
    </xf>
    <xf numFmtId="169" fontId="10" fillId="0" borderId="10" xfId="0" applyNumberFormat="1" applyFont="1" applyBorder="1"/>
    <xf numFmtId="169" fontId="56" fillId="0" borderId="10" xfId="0" applyNumberFormat="1" applyFont="1" applyBorder="1"/>
    <xf numFmtId="0" fontId="57" fillId="0" borderId="8" xfId="0" applyFont="1" applyFill="1" applyBorder="1"/>
    <xf numFmtId="0" fontId="57" fillId="0" borderId="0" xfId="0" applyFont="1" applyFill="1" applyBorder="1"/>
    <xf numFmtId="169" fontId="25" fillId="0" borderId="3" xfId="0" applyNumberFormat="1" applyFont="1" applyBorder="1" applyAlignment="1">
      <alignment horizontal="right"/>
    </xf>
    <xf numFmtId="169" fontId="33" fillId="0" borderId="8" xfId="0" applyNumberFormat="1" applyFont="1" applyFill="1" applyBorder="1" applyAlignment="1">
      <alignment horizontal="right"/>
    </xf>
    <xf numFmtId="169" fontId="10" fillId="0" borderId="13" xfId="0" applyNumberFormat="1" applyFont="1" applyBorder="1" applyAlignment="1">
      <alignment horizontal="right"/>
    </xf>
    <xf numFmtId="169" fontId="56" fillId="0" borderId="15" xfId="0" applyNumberFormat="1" applyFont="1" applyBorder="1"/>
    <xf numFmtId="0" fontId="0" fillId="0" borderId="3" xfId="0" applyFont="1" applyFill="1" applyBorder="1"/>
    <xf numFmtId="169" fontId="10" fillId="0" borderId="6" xfId="0" applyNumberFormat="1" applyFont="1" applyBorder="1"/>
    <xf numFmtId="169" fontId="56" fillId="0" borderId="11" xfId="0" applyNumberFormat="1" applyFont="1" applyBorder="1"/>
    <xf numFmtId="169" fontId="56" fillId="0" borderId="11" xfId="0" applyNumberFormat="1" applyFont="1" applyFill="1" applyBorder="1"/>
    <xf numFmtId="169" fontId="10" fillId="0" borderId="11" xfId="0" applyNumberFormat="1" applyFont="1" applyBorder="1"/>
    <xf numFmtId="169" fontId="10" fillId="0" borderId="9" xfId="0" applyNumberFormat="1" applyFont="1" applyBorder="1"/>
    <xf numFmtId="169" fontId="24" fillId="0" borderId="5" xfId="0" applyNumberFormat="1" applyFont="1" applyBorder="1"/>
    <xf numFmtId="169" fontId="56" fillId="0" borderId="9" xfId="0" applyNumberFormat="1" applyFont="1" applyBorder="1"/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67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6"/>
      <tableStyleElement type="headerRow" dxfId="65"/>
      <tableStyleElement type="firstRowStripe" dxfId="64"/>
    </tableStyle>
    <tableStyle name="TableStyleQueryResult" pivot="0" count="3">
      <tableStyleElement type="wholeTable" dxfId="63"/>
      <tableStyleElement type="headerRow" dxfId="62"/>
      <tableStyleElement type="firstRowStripe" dxfId="6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15" Target="calcChain.xml" Type="http://schemas.openxmlformats.org/officeDocument/2006/relationships/calcChain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s://secure.widemoatresearch.com/dividend-champions/" TargetMode="External" Type="http://schemas.openxmlformats.org/officeDocument/2006/relationships/hyperlink"/><Relationship Id="rId2" Target="https://seekingalpha.com/instablog/41194975-justin-law/5583585-dividend-champions-is-moving-to-new-home" TargetMode="External" Type="http://schemas.openxmlformats.org/officeDocument/2006/relationships/hyperlink"/><Relationship Id="rId3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4.bin" Type="http://schemas.openxmlformats.org/officeDocument/2006/relationships/printerSettings"/></Relationships>
</file>

<file path=xl/worksheets/_rels/sheet5.xml.rels><?xml version="1.0" encoding="UTF-8" standalone="no"?><Relationships xmlns="http://schemas.openxmlformats.org/package/2006/relationships"><Relationship Id="rId1" Target="https://www.ireitinvestor.com/dividend-champions/" TargetMode="External" Type="http://schemas.openxmlformats.org/officeDocument/2006/relationships/hyperlink"/><Relationship Id="rId2" Target="../printerSettings/printerSettings5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9.xml.rels><?xml version="1.0" encoding="UTF-8" standalone="no"?><Relationships xmlns="http://schemas.openxmlformats.org/package/2006/relationships"><Relationship Id="rId1" Target="http://en.wikipedia.org/wiki/List_of_recessions_in_the_United_States" TargetMode="External" Type="http://schemas.openxmlformats.org/officeDocument/2006/relationships/hyperlink"/><Relationship Id="rId2" Target="../printerSettings/printerSettings9.bin" Type="http://schemas.openxmlformats.org/officeDocument/2006/relationships/printerSettings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http://seekingalpha.com/author/david-fish/articles" TargetMode="External" Type="http://schemas.openxmlformats.org/officeDocument/2006/relationships/hyperlink"/><Relationship Id="rId2" Target="http://www.tessellation.com/david_fish/" TargetMode="External" Type="http://schemas.openxmlformats.org/officeDocument/2006/relationships/hyperlink"/><Relationship Id="rId3" Target="../printerSettings/printerSettings1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H6:M38"/>
  <sheetViews>
    <sheetView tabSelected="1" workbookViewId="0">
      <selection activeCell="M39" sqref="M39"/>
    </sheetView>
  </sheetViews>
  <sheetFormatPr defaultRowHeight="12.75" x14ac:dyDescent="0.2"/>
  <cols>
    <col min="1" max="1" customWidth="true" style="934" width="9.140625"/>
    <col min="2" max="2" customWidth="true" style="935" width="9.140625"/>
    <col min="3" max="3" customWidth="true" style="934" width="9.140625"/>
    <col min="4" max="4" customWidth="true" style="936" width="9.140625"/>
    <col min="5" max="5" customWidth="true" style="934" width="9.140625"/>
    <col min="6" max="6" customWidth="true" style="936" width="9.140625"/>
    <col min="7" max="9" customWidth="true" style="934" width="9.140625"/>
    <col min="10" max="16384" style="934" width="9.140625"/>
  </cols>
  <sheetData>
    <row r="6" spans="13:13" ht="61.5" x14ac:dyDescent="0.9">
      <c r="M6" s="938" t="s">
        <v>4269</v>
      </c>
    </row>
    <row r="8" spans="13:13" ht="21" x14ac:dyDescent="0.35">
      <c r="M8" s="940" t="s">
        <v>4270</v>
      </c>
    </row>
    <row r="18" spans="13:13" ht="15.75" x14ac:dyDescent="0.25">
      <c r="M18" s="942" t="s">
        <v>4271</v>
      </c>
    </row>
    <row r="20" spans="13:13" ht="15.75" x14ac:dyDescent="0.25">
      <c r="M20" s="939" t="s">
        <v>4274</v>
      </c>
    </row>
    <row r="34" spans="8:13" x14ac:dyDescent="0.2">
      <c r="M34" s="935" t="s">
        <v>4272</v>
      </c>
    </row>
    <row r="36" spans="8:13" x14ac:dyDescent="0.2">
      <c r="H36" s="937"/>
      <c r="M36" s="935" t="s">
        <v>4273</v>
      </c>
    </row>
    <row r="38" spans="8:13" x14ac:dyDescent="0.2">
      <c r="M38" s="941" t="s">
        <v>5373</v>
      </c>
    </row>
  </sheetData>
  <hyperlinks>
    <hyperlink ref="M14" r:id="rId1" display="https://secure.widemoatresearch.com/dividend-champions/"/>
    <hyperlink ref="M16" r:id="rId2" display="https://seekingalpha.com/instablog/41194975-justin-law/5583585-dividend-champions-is-moving-to-new-home"/>
  </hyperlinks>
  <pageMargins left="0.7" right="0.7" top="0.75" bottom="0.75" header="0.3" footer="0.3"/>
  <pageSetup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7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0" width="25.5703125"/>
    <col min="2" max="2" customWidth="true" style="624" width="6.0"/>
    <col min="3" max="3" customWidth="true" style="820" width="12.28515625"/>
    <col min="4" max="4" customWidth="true" style="820" width="13.85546875"/>
    <col min="5" max="5" customWidth="true" style="594" width="4.85546875"/>
    <col min="6" max="6" customWidth="true" style="594" width="3.7109375"/>
    <col min="7" max="7" customWidth="true" style="820" width="3.85546875"/>
    <col min="8" max="8" customWidth="true" style="820" width="4.0"/>
    <col min="9" max="9" customWidth="true" style="820" width="7.140625"/>
    <col min="10" max="10" customWidth="true" style="576" width="5.42578125"/>
    <col min="11" max="11" customWidth="true" style="820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0" width="7.5703125"/>
    <col min="16" max="17" customWidth="true" style="820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0" width="12.5703125"/>
    <col min="26" max="26" customWidth="true" style="576" width="7.85546875"/>
    <col min="27" max="27" customWidth="true" style="820" width="6.140625"/>
    <col min="28" max="28" customWidth="true" style="820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0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0" width="6.7109375"/>
    <col min="56" max="56" customWidth="true" style="861" width="8.85546875"/>
    <col min="57" max="58" customWidth="true" style="594" width="8.85546875"/>
    <col min="59" max="61" customWidth="true" style="820" width="8.85546875"/>
    <col min="62" max="16384" style="820" width="8.85546875"/>
  </cols>
  <sheetData>
    <row r="1" spans="1:61" ht="12.75" customHeight="1" x14ac:dyDescent="0.2">
      <c r="A1" s="1" t="s">
        <v>0</v>
      </c>
      <c r="B1" s="623"/>
      <c r="C1" s="553" t="s">
        <v>4579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0" t="s">
        <v>1787</v>
      </c>
    </row>
    <row r="2" spans="1:61" ht="12.75" customHeight="1" x14ac:dyDescent="0.2">
      <c r="A2" s="554" t="s">
        <v>6</v>
      </c>
      <c r="B2" s="623"/>
      <c r="C2" s="12" t="s">
        <v>5334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44985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0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19"/>
      <c r="D4" s="515"/>
      <c r="E4" s="659"/>
      <c r="F4" s="659"/>
      <c r="G4" s="515"/>
      <c r="H4" s="515"/>
      <c r="I4" s="515"/>
      <c r="J4" s="698" t="s">
        <v>5371</v>
      </c>
      <c r="K4" s="819"/>
      <c r="L4" s="820"/>
      <c r="N4" s="1122"/>
      <c r="O4" s="611"/>
      <c r="P4" s="819"/>
      <c r="R4" s="1122"/>
      <c r="T4" s="653"/>
      <c r="W4" s="653"/>
      <c r="Y4" s="819"/>
      <c r="Z4" s="685" t="s">
        <v>14</v>
      </c>
      <c r="AA4" s="819"/>
      <c r="AB4" s="819"/>
      <c r="AC4" s="834"/>
      <c r="AD4" s="834"/>
      <c r="AE4" s="834"/>
      <c r="AF4" s="834"/>
      <c r="AG4" s="834"/>
      <c r="AH4" s="834"/>
      <c r="AI4" s="834"/>
      <c r="AJ4" s="834"/>
      <c r="AK4" s="834"/>
      <c r="AL4" s="834"/>
      <c r="AM4" s="834"/>
      <c r="AN4" s="834"/>
      <c r="AO4" s="617"/>
      <c r="AP4" s="383"/>
      <c r="AQ4" s="660"/>
      <c r="AR4" s="903" t="s">
        <v>5372</v>
      </c>
      <c r="AS4" s="710"/>
      <c r="AT4" s="710"/>
      <c r="AU4" s="710"/>
      <c r="AV4" s="710"/>
      <c r="AW4" s="661" t="s">
        <v>18</v>
      </c>
      <c r="AX4" s="710"/>
      <c r="AZ4" s="1123" t="s">
        <v>19</v>
      </c>
      <c r="BA4" s="1124"/>
      <c r="BB4" s="1124"/>
      <c r="BC4" s="1125"/>
    </row>
    <row r="5" spans="1:61" ht="12.75" customHeight="1" x14ac:dyDescent="0.2">
      <c r="A5" s="819" t="s">
        <v>20</v>
      </c>
      <c r="B5" s="620" t="s">
        <v>21</v>
      </c>
      <c r="C5" s="529"/>
      <c r="D5" s="819"/>
      <c r="E5" s="662" t="s">
        <v>22</v>
      </c>
      <c r="F5" s="662" t="s">
        <v>23</v>
      </c>
      <c r="G5" s="661" t="s">
        <v>24</v>
      </c>
      <c r="H5" s="529"/>
      <c r="I5" s="663">
        <v>44985</v>
      </c>
      <c r="J5" s="612" t="s">
        <v>25</v>
      </c>
      <c r="K5" s="1122" t="s">
        <v>4059</v>
      </c>
      <c r="L5" s="842" t="s">
        <v>4019</v>
      </c>
      <c r="M5" s="529"/>
      <c r="N5" s="1122" t="s">
        <v>27</v>
      </c>
      <c r="O5" s="1122" t="s">
        <v>4060</v>
      </c>
      <c r="P5" s="1126" t="s">
        <v>4065</v>
      </c>
      <c r="Q5" s="1126"/>
      <c r="R5" s="1122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2" t="s">
        <v>31</v>
      </c>
      <c r="AB5" s="1122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2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0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3" t="s">
        <v>4244</v>
      </c>
      <c r="BH6" s="681" t="s">
        <v>4441</v>
      </c>
      <c r="BI6" s="681" t="s">
        <v>4442</v>
      </c>
    </row>
    <row r="7" spans="1:61" ht="11.25" customHeight="1" x14ac:dyDescent="0.2">
      <c r="A7" s="819" t="s">
        <v>4622</v>
      </c>
      <c r="B7" s="830" t="s">
        <v>113</v>
      </c>
      <c r="C7" s="885" t="s">
        <v>111</v>
      </c>
      <c r="D7" s="885" t="s">
        <v>4181</v>
      </c>
      <c r="E7" s="699">
        <v>56</v>
      </c>
      <c r="F7" s="1122">
        <v>19</v>
      </c>
      <c r="G7" s="1122" t="s">
        <v>114</v>
      </c>
      <c r="H7" s="1122" t="s">
        <v>36</v>
      </c>
      <c r="I7" s="821">
        <v>48.41</v>
      </c>
      <c r="J7" s="618">
        <f>(M7/I7)*100</f>
        <v>1.8178062383805</v>
      </c>
      <c r="K7" s="832">
        <v>0.22</v>
      </c>
      <c r="L7" s="842">
        <v>4</v>
      </c>
      <c r="M7" s="609">
        <f>K7*L7</f>
        <v>0.88</v>
      </c>
      <c r="N7" s="825" t="s">
        <v>241</v>
      </c>
      <c r="O7" s="700">
        <v>0.19500000000000001</v>
      </c>
      <c r="P7" s="603">
        <v>44930</v>
      </c>
      <c r="Q7" s="603">
        <v>44963</v>
      </c>
      <c r="R7" s="609">
        <f>(K7-O7)/O7*100</f>
        <v>12.820512820512816</v>
      </c>
      <c r="S7" s="667">
        <f>IF(INDEX(Historical!$D$7:$D$1220,MATCH(B7,Historical!$B$7:$B$1244,0))=0,"n/a",(INDEX(Historical!$C$7:$C$1222,MATCH(B7,Historical!$B$7:$B$1244,0))/INDEX(Historical!$D$7:$D$1220,MATCH(B7,Historical!$B$7:$B$1244,0))-1)*100)</f>
        <v>2.6315789473684292</v>
      </c>
      <c r="T7" s="667">
        <f>IF(INDEX(Historical!$F$7:$F$1213,MATCH(B7,Historical!$B$7:$B$1244,0))=0,"n/a",((INDEX(Historical!$C$7:$C$1222,MATCH(B7,Historical!$B$7:$B$1244,0))/INDEX(Historical!$F$7:$F$1213,MATCH(B7,Historical!$B$7:$B$1244,0)))^(1/3)-1)*100)</f>
        <v>2.7040024624839898</v>
      </c>
      <c r="U7" s="667">
        <f>IF(INDEX(Historical!$H$7:$H$1213,MATCH(B7,Historical!$B$7:$B$1244,0))=0,"n/a",((INDEX(Historical!$C$7:$C$1222,MATCH(B7,Historical!$B$7:$B$1244,0))/INDEX(Historical!$H$7:$H$1213,MATCH(B7,Historical!$B$7:$B$1244,0)))^(1/5)-1)*100)</f>
        <v>2.7820174603307546</v>
      </c>
      <c r="V7" s="667">
        <f>IF(INDEX(Historical!$N$7:$N$1213,MATCH(B7,Historical!$B$7:$B$1244,0))=0,"n/a",((INDEX(Historical!$C$7:$C$1222,MATCH(B7,Historical!$B$7:$B$1244,0))/INDEX(Historical!$N$7:$N$1213,MATCH(B7,Historical!$B$7:$B$1244,0)))^(1/10)-1)*100)</f>
        <v>3.0069815119941889</v>
      </c>
      <c r="W7" s="668">
        <f>IF(OR(U7&lt;=0,U7="n/a",V7&lt;=0,V7="n/a"),"n/a",U7/V7)</f>
        <v>0.92518608752128928</v>
      </c>
      <c r="X7" s="669">
        <f>IF(OR(AJ7&lt;=0,AJ7="n/a",U7&lt;=0,U7="n/a"),"n/a",U7/AJ7)</f>
        <v>0.13504939127819199</v>
      </c>
      <c r="Y7" s="626"/>
      <c r="Z7" s="618">
        <f>IF(OR(AC7&lt;0.01,AC7="n/a"),"n/a",M7/AC7*100)</f>
        <v>25.806451612903224</v>
      </c>
      <c r="AA7" s="841">
        <f>IF(OR(AC7&lt;0.01,AC7="n/a"),"n/a",I7/AC7)</f>
        <v>14.196480938416421</v>
      </c>
      <c r="AB7" s="842">
        <v>10</v>
      </c>
      <c r="AC7" s="821">
        <v>3.41</v>
      </c>
      <c r="AD7" s="821">
        <v>5.17</v>
      </c>
      <c r="AE7" s="821">
        <v>0.41</v>
      </c>
      <c r="AF7" s="821">
        <v>1.9</v>
      </c>
      <c r="AG7" s="821">
        <v>13.700000000000001</v>
      </c>
      <c r="AH7" s="821">
        <v>83.8</v>
      </c>
      <c r="AI7" s="821">
        <v>12.53</v>
      </c>
      <c r="AJ7" s="821">
        <v>20.599999999999998</v>
      </c>
      <c r="AK7" s="821">
        <v>2.78</v>
      </c>
      <c r="AL7" s="833">
        <v>3240</v>
      </c>
      <c r="AM7" s="827">
        <v>1.0999999999999999</v>
      </c>
      <c r="AN7" s="821">
        <v>0.74</v>
      </c>
      <c r="AO7" s="705">
        <f>IF(U7="n/a","n/a",IF(AA7&lt;0,"n/a",IF(AA7="n/a","n/a",J7+U7-AA7)))</f>
        <v>-9.5966572397051664</v>
      </c>
      <c r="AP7" s="706">
        <f>IF(U7="n/a","n/a",J7+U7)</f>
        <v>4.5998236987112548</v>
      </c>
      <c r="AQ7" s="843">
        <f>IF(OR(AC7&lt;0.01,AC7="n/a",AF7="n/a"),"n/a",(I7/SQRT(22.5*AC7*(I7/AF7))-1)*100)</f>
        <v>9.4903624028489517</v>
      </c>
      <c r="AR7" s="618">
        <f>INDEX(Historical!$C$7:$C$1222,MATCH(B7,Historical!$B$7:$B$1244,0))*IF(AH7="n/a",1.03,IF(AH7&lt;0,1.01,IF(AH7&gt;10,1.1,(1+AH7/100))))</f>
        <v>0.8580000000000001</v>
      </c>
      <c r="AS7" s="841">
        <f>IF($AI7="n/a",1.03*AR7,IF($AI7&lt;0,1.01*AR7,IF($AI7&gt;10,1.1*AR7,(1+$AI7/100)*AR7)))</f>
        <v>0.94380000000000019</v>
      </c>
      <c r="AT7" s="841">
        <f>IF($AK7="n/a",1.03*AS7,IF($AK7&lt;0,1.01*AS7,IF($AK7&gt;10,1.1*AS7,(1+$AK7/100)*AS7)))</f>
        <v>0.97003764000000026</v>
      </c>
      <c r="AU7" s="841">
        <f>IF($AK7="n/a",1.03*AT7,IF($AK7&lt;0,1.01*AT7,IF($AK7&gt;10,1.1*AT7,(1+$AK7/100)*AT7)))</f>
        <v>0.99700468639200035</v>
      </c>
      <c r="AV7" s="841">
        <f>IF($AK7="n/a",1.03*AU7,IF($AK7&lt;0,1.01*AU7,IF($AK7&gt;10,1.1*AU7,(1+$AK7/100)*AU7)))</f>
        <v>1.024721416673698</v>
      </c>
      <c r="AW7" s="618">
        <f>SUM(AR7:AV7)</f>
        <v>4.7935637430656985</v>
      </c>
      <c r="AX7" s="713">
        <f>AW7/I7*100</f>
        <v>9.9020114502493257</v>
      </c>
      <c r="AY7" s="887">
        <v>1.1100000000000001</v>
      </c>
      <c r="AZ7" s="827">
        <v>28.48</v>
      </c>
      <c r="BA7" s="827">
        <v>-10.35</v>
      </c>
      <c r="BB7" s="827">
        <v>4.68</v>
      </c>
      <c r="BC7" s="827">
        <v>8.64</v>
      </c>
      <c r="BE7" s="594">
        <v>1968</v>
      </c>
      <c r="BF7" s="853">
        <f>IF(BE7&gt;2020,0,IF(BE7&gt;2008,1,IF(BE7&gt;2001,2,IF(BE7&gt;1990,3,IF(BE7&gt;1980,4,IF(BE7&gt;1973,5,IF(BE7&gt;1970,6,IF(BE7&gt;1960,7,IF(BE7&gt;1958,8,IF(BE7&gt;1953,9,10))))))))))</f>
        <v>7</v>
      </c>
      <c r="BG7" s="837">
        <v>5</v>
      </c>
      <c r="BH7" s="820" t="s">
        <v>4443</v>
      </c>
      <c r="BI7" s="820" t="s">
        <v>4444</v>
      </c>
    </row>
    <row r="8" spans="1:61" ht="11.25" customHeight="1" x14ac:dyDescent="0.2">
      <c r="A8" s="819" t="s">
        <v>4628</v>
      </c>
      <c r="B8" s="830" t="s">
        <v>133</v>
      </c>
      <c r="C8" s="885" t="s">
        <v>127</v>
      </c>
      <c r="D8" s="885" t="s">
        <v>4186</v>
      </c>
      <c r="E8" s="699">
        <v>48</v>
      </c>
      <c r="F8" s="1122">
        <v>50</v>
      </c>
      <c r="G8" s="1122" t="s">
        <v>36</v>
      </c>
      <c r="H8" s="1122" t="s">
        <v>114</v>
      </c>
      <c r="I8" s="821">
        <v>79.599999999999994</v>
      </c>
      <c r="J8" s="618">
        <f>(M8/I8)*100</f>
        <v>2.2613065326633168</v>
      </c>
      <c r="K8" s="832">
        <v>0.45</v>
      </c>
      <c r="L8" s="842">
        <v>4</v>
      </c>
      <c r="M8" s="609">
        <f>K8*L8</f>
        <v>1.8</v>
      </c>
      <c r="N8" s="825" t="s">
        <v>260</v>
      </c>
      <c r="O8" s="700">
        <v>0.4</v>
      </c>
      <c r="P8" s="603">
        <v>44965</v>
      </c>
      <c r="Q8" s="603">
        <v>44987</v>
      </c>
      <c r="R8" s="609">
        <f>(K8-O8)/O8*100</f>
        <v>12.499999999999996</v>
      </c>
      <c r="S8" s="667">
        <f>IF(INDEX(Historical!$D$7:$D$1220,MATCH(B8,Historical!$B$7:$B$1244,0))=0,"n/a",(INDEX(Historical!$C$7:$C$1222,MATCH(B8,Historical!$B$7:$B$1244,0))/INDEX(Historical!$D$7:$D$1220,MATCH(B8,Historical!$B$7:$B$1244,0))-1)*100)</f>
        <v>8.1081081081081141</v>
      </c>
      <c r="T8" s="667">
        <f>IF(INDEX(Historical!$F$7:$F$1213,MATCH(B8,Historical!$B$7:$B$1244,0))=0,"n/a",((INDEX(Historical!$C$7:$C$1222,MATCH(B8,Historical!$B$7:$B$1244,0))/INDEX(Historical!$F$7:$F$1213,MATCH(B8,Historical!$B$7:$B$1244,0)))^(1/3)-1)*100)</f>
        <v>4.5515917149420382</v>
      </c>
      <c r="U8" s="667">
        <f>IF(INDEX(Historical!$H$7:$H$1213,MATCH(B8,Historical!$B$7:$B$1244,0))=0,"n/a",((INDEX(Historical!$C$7:$C$1222,MATCH(B8,Historical!$B$7:$B$1244,0))/INDEX(Historical!$H$7:$H$1213,MATCH(B8,Historical!$B$7:$B$1244,0)))^(1/5)-1)*100)</f>
        <v>4.5639552591273169</v>
      </c>
      <c r="V8" s="667">
        <f>IF(INDEX(Historical!$N$7:$N$1213,MATCH(B8,Historical!$B$7:$B$1244,0))=0,"n/a",((INDEX(Historical!$C$7:$C$1222,MATCH(B8,Historical!$B$7:$B$1244,0))/INDEX(Historical!$N$7:$N$1213,MATCH(B8,Historical!$B$7:$B$1244,0)))^(1/10)-1)*100)</f>
        <v>8.6180981564665249</v>
      </c>
      <c r="W8" s="668">
        <f>IF(OR(U8&lt;=0,U8="n/a",V8&lt;=0,V8="n/a"),"n/a",U8/V8)</f>
        <v>0.52957800854273018</v>
      </c>
      <c r="X8" s="669">
        <f>IF(OR(AJ8&lt;=0,AJ8="n/a",U8&lt;=0,U8="n/a"),"n/a",U8/AJ8)</f>
        <v>0.15523657343970468</v>
      </c>
      <c r="Y8" s="831"/>
      <c r="Z8" s="618">
        <f>IF(OR(AC8&lt;0.01,AC8="n/a"),"n/a",M8/AC8*100)</f>
        <v>23.376623376623375</v>
      </c>
      <c r="AA8" s="841">
        <f>IF(OR(AC8&lt;0.01,AC8="n/a"),"n/a",I8/AC8)</f>
        <v>10.337662337662337</v>
      </c>
      <c r="AB8" s="842">
        <v>6</v>
      </c>
      <c r="AC8" s="821">
        <v>7.7</v>
      </c>
      <c r="AD8" s="821" t="s">
        <v>135</v>
      </c>
      <c r="AE8" s="821">
        <v>0.44</v>
      </c>
      <c r="AF8" s="821">
        <v>1.85</v>
      </c>
      <c r="AG8" s="821">
        <v>18</v>
      </c>
      <c r="AH8" s="821">
        <v>61.3</v>
      </c>
      <c r="AI8" s="821">
        <v>-3.52</v>
      </c>
      <c r="AJ8" s="821">
        <v>29.4</v>
      </c>
      <c r="AK8" s="821">
        <v>-2.8000000000000003</v>
      </c>
      <c r="AL8" s="833">
        <v>44830</v>
      </c>
      <c r="AM8" s="827">
        <v>0.2</v>
      </c>
      <c r="AN8" s="821">
        <v>0.38</v>
      </c>
      <c r="AO8" s="705">
        <f>IF(U8="n/a","n/a",IF(AA8&lt;0,"n/a",IF(AA8="n/a","n/a",J8+U8-AA8)))</f>
        <v>-3.5124005458717029</v>
      </c>
      <c r="AP8" s="706">
        <f>IF(U8="n/a","n/a",J8+U8)</f>
        <v>6.8252617917906342</v>
      </c>
      <c r="AQ8" s="843">
        <f>IF(OR(AC8&lt;0.01,AC8="n/a",AF8="n/a"),"n/a",(I8/SQRT(22.5*AC8*(I8/AF8))-1)*100)</f>
        <v>-7.8053380078016765</v>
      </c>
      <c r="AR8" s="618">
        <f>INDEX(Historical!$C$7:$C$1222,MATCH(B8,Historical!$B$7:$B$1244,0))*IF(AH8="n/a",1.03,IF(AH8&lt;0,1.01,IF(AH8&gt;10,1.1,(1+AH8/100))))</f>
        <v>1.7600000000000002</v>
      </c>
      <c r="AS8" s="841">
        <f>IF($AI8="n/a",1.03*AR8,IF($AI8&lt;0,1.01*AR8,IF($AI8&gt;10,1.1*AR8,(1+$AI8/100)*AR8)))</f>
        <v>1.7776000000000003</v>
      </c>
      <c r="AT8" s="841">
        <f>IF($AK8="n/a",1.03*AS8,IF($AK8&lt;0,1.01*AS8,IF($AK8&gt;10,1.1*AS8,(1+$AK8/100)*AS8)))</f>
        <v>1.7953760000000003</v>
      </c>
      <c r="AU8" s="841">
        <f>IF($AK8="n/a",1.03*AT8,IF($AK8&lt;0,1.01*AT8,IF($AK8&gt;10,1.1*AT8,(1+$AK8/100)*AT8)))</f>
        <v>1.8133297600000002</v>
      </c>
      <c r="AV8" s="841">
        <f>IF($AK8="n/a",1.03*AU8,IF($AK8&lt;0,1.01*AU8,IF($AK8&gt;10,1.1*AU8,(1+$AK8/100)*AU8)))</f>
        <v>1.8314630576000002</v>
      </c>
      <c r="AW8" s="618">
        <f>SUM(AR8:AV8)</f>
        <v>8.9777688176000012</v>
      </c>
      <c r="AX8" s="713">
        <f>AW8/I8*100</f>
        <v>11.278604042211057</v>
      </c>
      <c r="AY8" s="887">
        <v>0.79</v>
      </c>
      <c r="AZ8" s="827">
        <v>13.68</v>
      </c>
      <c r="BA8" s="827">
        <v>-19.5</v>
      </c>
      <c r="BB8" s="827">
        <v>-7.6</v>
      </c>
      <c r="BC8" s="827">
        <v>-7.4399999999999995</v>
      </c>
      <c r="BE8" s="594">
        <v>1976</v>
      </c>
      <c r="BF8" s="853">
        <f>IF(BE8&gt;2020,0,IF(BE8&gt;2008,1,IF(BE8&gt;2001,2,IF(BE8&gt;1990,3,IF(BE8&gt;1980,4,IF(BE8&gt;1973,5,IF(BE8&gt;1970,6,IF(BE8&gt;1960,7,IF(BE8&gt;1958,8,IF(BE8&gt;1953,9,10))))))))))</f>
        <v>5</v>
      </c>
      <c r="BG8" s="837">
        <v>7.1</v>
      </c>
      <c r="BH8" s="820" t="s">
        <v>4443</v>
      </c>
      <c r="BI8" s="820" t="s">
        <v>4444</v>
      </c>
    </row>
    <row r="9" spans="1:61" ht="11.25" customHeight="1" x14ac:dyDescent="0.2">
      <c r="A9" s="819" t="s">
        <v>4629</v>
      </c>
      <c r="B9" s="830" t="s">
        <v>143</v>
      </c>
      <c r="C9" s="885" t="s">
        <v>4055</v>
      </c>
      <c r="D9" s="885" t="s">
        <v>4184</v>
      </c>
      <c r="E9" s="699">
        <v>47</v>
      </c>
      <c r="F9" s="1122">
        <v>56</v>
      </c>
      <c r="G9" s="1122" t="s">
        <v>36</v>
      </c>
      <c r="H9" s="1122" t="s">
        <v>114</v>
      </c>
      <c r="I9" s="821">
        <v>219.82</v>
      </c>
      <c r="J9" s="618">
        <f>(M9/I9)*100</f>
        <v>2.2745882995177871</v>
      </c>
      <c r="K9" s="832">
        <v>1.25</v>
      </c>
      <c r="L9" s="842">
        <v>4</v>
      </c>
      <c r="M9" s="609">
        <f>K9*L9</f>
        <v>5</v>
      </c>
      <c r="N9" s="825" t="s">
        <v>144</v>
      </c>
      <c r="O9" s="700">
        <v>1.04</v>
      </c>
      <c r="P9" s="603">
        <v>44903</v>
      </c>
      <c r="Q9" s="603">
        <v>44927</v>
      </c>
      <c r="R9" s="609">
        <f>(K9-O9)/O9*100</f>
        <v>20.192307692307686</v>
      </c>
      <c r="S9" s="667">
        <f>IF(INDEX(Historical!$D$7:$D$1220,MATCH(B9,Historical!$B$7:$B$1244,0))=0,"n/a",(INDEX(Historical!$C$7:$C$1222,MATCH(B9,Historical!$B$7:$B$1244,0))/INDEX(Historical!$D$7:$D$1220,MATCH(B9,Historical!$B$7:$B$1244,0))-1)*100)</f>
        <v>11.827956989247301</v>
      </c>
      <c r="T9" s="667">
        <f>IF(INDEX(Historical!$F$7:$F$1213,MATCH(B9,Historical!$B$7:$B$1244,0))=0,"n/a",((INDEX(Historical!$C$7:$C$1222,MATCH(B9,Historical!$B$7:$B$1244,0))/INDEX(Historical!$F$7:$F$1213,MATCH(B9,Historical!$B$7:$B$1244,0)))^(1/3)-1)*100)</f>
        <v>9.5978621302570399</v>
      </c>
      <c r="U9" s="667">
        <f>IF(INDEX(Historical!$H$7:$H$1213,MATCH(B9,Historical!$B$7:$B$1244,0))=0,"n/a",((INDEX(Historical!$C$7:$C$1222,MATCH(B9,Historical!$B$7:$B$1244,0))/INDEX(Historical!$H$7:$H$1213,MATCH(B9,Historical!$B$7:$B$1244,0)))^(1/5)-1)*100)</f>
        <v>12.779897806752238</v>
      </c>
      <c r="V9" s="667">
        <f>IF(INDEX(Historical!$N$7:$N$1213,MATCH(B9,Historical!$B$7:$B$1244,0))=0,"n/a",((INDEX(Historical!$C$7:$C$1222,MATCH(B9,Historical!$B$7:$B$1244,0))/INDEX(Historical!$N$7:$N$1213,MATCH(B9,Historical!$B$7:$B$1244,0)))^(1/10)-1)*100)</f>
        <v>11.663789383567757</v>
      </c>
      <c r="W9" s="668">
        <f>IF(OR(U9&lt;=0,U9="n/a",V9&lt;=0,V9="n/a"),"n/a",U9/V9)</f>
        <v>1.0956900357577515</v>
      </c>
      <c r="X9" s="669">
        <f>IF(OR(AJ9&lt;=0,AJ9="n/a",U9&lt;=0,U9="n/a"),"n/a",U9/AJ9)</f>
        <v>1.0649914838960199</v>
      </c>
      <c r="Y9" s="830"/>
      <c r="Z9" s="618">
        <f>IF(OR(AC9&lt;0.01,AC9="n/a"),"n/a",M9/AC9*100)</f>
        <v>66.40106241699867</v>
      </c>
      <c r="AA9" s="841">
        <f>IF(OR(AC9&lt;0.01,AC9="n/a"),"n/a",I9/AC9)</f>
        <v>29.192563081009293</v>
      </c>
      <c r="AB9" s="842">
        <v>6</v>
      </c>
      <c r="AC9" s="821">
        <v>7.53</v>
      </c>
      <c r="AD9" s="821">
        <v>2.19</v>
      </c>
      <c r="AE9" s="821">
        <v>5.35</v>
      </c>
      <c r="AF9" s="821">
        <v>30.74</v>
      </c>
      <c r="AG9" s="821">
        <v>96.899999999999991</v>
      </c>
      <c r="AH9" s="821">
        <v>15.4</v>
      </c>
      <c r="AI9" s="821">
        <v>10.93</v>
      </c>
      <c r="AJ9" s="821">
        <v>12</v>
      </c>
      <c r="AK9" s="821">
        <v>13.43</v>
      </c>
      <c r="AL9" s="833">
        <v>92320</v>
      </c>
      <c r="AM9" s="827">
        <v>0.1</v>
      </c>
      <c r="AN9" s="821">
        <v>1</v>
      </c>
      <c r="AO9" s="705">
        <f>IF(U9="n/a","n/a",IF(AA9&lt;0,"n/a",IF(AA9="n/a","n/a",J9+U9-AA9)))</f>
        <v>-14.138076974739267</v>
      </c>
      <c r="AP9" s="706">
        <f>IF(U9="n/a","n/a",J9+U9)</f>
        <v>15.054486106270026</v>
      </c>
      <c r="AQ9" s="843">
        <f>IF(OR(AC9&lt;0.01,AC9="n/a",AF9="n/a"),"n/a",(I9/SQRT(22.5*AC9*(I9/AF9))-1)*100)</f>
        <v>531.53407196206706</v>
      </c>
      <c r="AR9" s="618">
        <f>INDEX(Historical!$C$7:$C$1222,MATCH(B9,Historical!$B$7:$B$1244,0))*IF(AH9="n/a",1.03,IF(AH9&lt;0,1.01,IF(AH9&gt;10,1.1,(1+AH9/100))))</f>
        <v>4.5760000000000005</v>
      </c>
      <c r="AS9" s="841">
        <f>IF($AI9="n/a",1.03*AR9,IF($AI9&lt;0,1.01*AR9,IF($AI9&gt;10,1.1*AR9,(1+$AI9/100)*AR9)))</f>
        <v>5.0336000000000007</v>
      </c>
      <c r="AT9" s="841">
        <f>IF($AK9="n/a",1.03*AS9,IF($AK9&lt;0,1.01*AS9,IF($AK9&gt;10,1.1*AS9,(1+$AK9/100)*AS9)))</f>
        <v>5.5369600000000014</v>
      </c>
      <c r="AU9" s="841">
        <f>IF($AK9="n/a",1.03*AT9,IF($AK9&lt;0,1.01*AT9,IF($AK9&gt;10,1.1*AT9,(1+$AK9/100)*AT9)))</f>
        <v>6.0906560000000018</v>
      </c>
      <c r="AV9" s="841">
        <f>IF($AK9="n/a",1.03*AU9,IF($AK9&lt;0,1.01*AU9,IF($AK9&gt;10,1.1*AU9,(1+$AK9/100)*AU9)))</f>
        <v>6.6997216000000028</v>
      </c>
      <c r="AW9" s="618">
        <f>SUM(AR9:AV9)</f>
        <v>27.936937600000007</v>
      </c>
      <c r="AX9" s="713">
        <f>AW9/I9*100</f>
        <v>12.709006277863711</v>
      </c>
      <c r="AY9" s="887">
        <v>0.82</v>
      </c>
      <c r="AZ9" s="827">
        <v>11.81</v>
      </c>
      <c r="BA9" s="827">
        <v>-20.04</v>
      </c>
      <c r="BB9" s="827">
        <v>-6.01</v>
      </c>
      <c r="BC9" s="827">
        <v>-6.01</v>
      </c>
      <c r="BE9" s="594">
        <v>1976</v>
      </c>
      <c r="BF9" s="853">
        <f>IF(BE9&gt;2020,0,IF(BE9&gt;2008,1,IF(BE9&gt;2001,2,IF(BE9&gt;1990,3,IF(BE9&gt;1980,4,IF(BE9&gt;1973,5,IF(BE9&gt;1970,6,IF(BE9&gt;1960,7,IF(BE9&gt;1958,8,IF(BE9&gt;1953,9,10))))))))))</f>
        <v>5</v>
      </c>
      <c r="BG9" s="837">
        <v>5.3</v>
      </c>
      <c r="BH9" s="820" t="s">
        <v>4443</v>
      </c>
      <c r="BI9" s="820" t="s">
        <v>4444</v>
      </c>
    </row>
    <row r="10" spans="1:61" ht="11.25" customHeight="1" x14ac:dyDescent="0.2">
      <c r="A10" s="819" t="s">
        <v>4635</v>
      </c>
      <c r="B10" s="830" t="s">
        <v>116</v>
      </c>
      <c r="C10" s="885" t="s">
        <v>107</v>
      </c>
      <c r="D10" s="885" t="s">
        <v>117</v>
      </c>
      <c r="E10" s="699">
        <v>41</v>
      </c>
      <c r="F10" s="1122">
        <v>65</v>
      </c>
      <c r="G10" s="1122" t="s">
        <v>36</v>
      </c>
      <c r="H10" s="1122" t="s">
        <v>36</v>
      </c>
      <c r="I10" s="821">
        <v>68.150000000000006</v>
      </c>
      <c r="J10" s="618">
        <f>(M10/I10)*100</f>
        <v>2.4651504035216432</v>
      </c>
      <c r="K10" s="832">
        <v>0.42</v>
      </c>
      <c r="L10" s="842">
        <v>4</v>
      </c>
      <c r="M10" s="609">
        <f>K10*L10</f>
        <v>1.68</v>
      </c>
      <c r="N10" s="825" t="s">
        <v>118</v>
      </c>
      <c r="O10" s="700">
        <v>0.4</v>
      </c>
      <c r="P10" s="603">
        <v>44971</v>
      </c>
      <c r="Q10" s="603">
        <v>44986</v>
      </c>
      <c r="R10" s="609">
        <f>(K10-O10)/O10*100</f>
        <v>4.9999999999999902</v>
      </c>
      <c r="S10" s="667">
        <f>IF(INDEX(Historical!$D$7:$D$1220,MATCH(B10,Historical!$B$7:$B$1244,0))=0,"n/a",(INDEX(Historical!$C$7:$C$1222,MATCH(B10,Historical!$B$7:$B$1244,0))/INDEX(Historical!$D$7:$D$1220,MATCH(B10,Historical!$B$7:$B$1244,0))-1)*100)</f>
        <v>21.212121212121215</v>
      </c>
      <c r="T10" s="667">
        <f>IF(INDEX(Historical!$F$7:$F$1213,MATCH(B10,Historical!$B$7:$B$1244,0))=0,"n/a",((INDEX(Historical!$C$7:$C$1222,MATCH(B10,Historical!$B$7:$B$1244,0))/INDEX(Historical!$F$7:$F$1213,MATCH(B10,Historical!$B$7:$B$1244,0)))^(1/3)-1)*100)</f>
        <v>13.998396445113137</v>
      </c>
      <c r="U10" s="667">
        <f>IF(INDEX(Historical!$H$7:$H$1213,MATCH(B10,Historical!$B$7:$B$1244,0))=0,"n/a",((INDEX(Historical!$C$7:$C$1222,MATCH(B10,Historical!$B$7:$B$1244,0))/INDEX(Historical!$H$7:$H$1213,MATCH(B10,Historical!$B$7:$B$1244,0)))^(1/5)-1)*100)</f>
        <v>12.958819750271445</v>
      </c>
      <c r="V10" s="667">
        <f>IF(INDEX(Historical!$N$7:$N$1213,MATCH(B10,Historical!$B$7:$B$1244,0))=0,"n/a",((INDEX(Historical!$C$7:$C$1222,MATCH(B10,Historical!$B$7:$B$1244,0))/INDEX(Historical!$N$7:$N$1213,MATCH(B10,Historical!$B$7:$B$1244,0)))^(1/10)-1)*100)</f>
        <v>9.0949174476007588</v>
      </c>
      <c r="W10" s="668">
        <f>IF(OR(U10&lt;=0,U10="n/a",V10&lt;=0,V10="n/a"),"n/a",U10/V10)</f>
        <v>1.4248419323135235</v>
      </c>
      <c r="X10" s="669">
        <f>IF(OR(AJ10&lt;=0,AJ10="n/a",U10&lt;=0,U10="n/a"),"n/a",U10/AJ10)</f>
        <v>0.87559592907239503</v>
      </c>
      <c r="Y10" s="629"/>
      <c r="Z10" s="618">
        <f>IF(OR(AC10&lt;0.01,AC10="n/a"),"n/a",M10/AC10*100)</f>
        <v>25.609756097560975</v>
      </c>
      <c r="AA10" s="841">
        <f>IF(OR(AC10&lt;0.01,AC10="n/a"),"n/a",I10/AC10)</f>
        <v>10.388719512195124</v>
      </c>
      <c r="AB10" s="842">
        <v>12</v>
      </c>
      <c r="AC10" s="821">
        <v>6.56</v>
      </c>
      <c r="AD10" s="821">
        <v>9.1999999999999993</v>
      </c>
      <c r="AE10" s="821">
        <v>2.13</v>
      </c>
      <c r="AF10" s="821">
        <v>1.78</v>
      </c>
      <c r="AG10" s="821">
        <v>15.299999999999999</v>
      </c>
      <c r="AH10" s="821">
        <v>-4.2</v>
      </c>
      <c r="AI10" s="821">
        <v>6.45</v>
      </c>
      <c r="AJ10" s="821">
        <v>14.799999999999999</v>
      </c>
      <c r="AK10" s="821">
        <v>1.1299999999999999</v>
      </c>
      <c r="AL10" s="833">
        <v>41630</v>
      </c>
      <c r="AM10" s="827">
        <v>0.1</v>
      </c>
      <c r="AN10" s="821">
        <v>0.31</v>
      </c>
      <c r="AO10" s="705">
        <f>IF(U10="n/a","n/a",IF(AA10&lt;0,"n/a",IF(AA10="n/a","n/a",J10+U10-AA10)))</f>
        <v>5.0352506415979654</v>
      </c>
      <c r="AP10" s="706">
        <f>IF(U10="n/a","n/a",J10+U10)</f>
        <v>15.423970153793089</v>
      </c>
      <c r="AQ10" s="843">
        <f>IF(OR(AC10&lt;0.01,AC10="n/a",AF10="n/a"),"n/a",(I10/SQRT(22.5*AC10*(I10/AF10))-1)*100)</f>
        <v>-9.3433320912666531</v>
      </c>
      <c r="AR10" s="618">
        <f>INDEX(Historical!$C$7:$C$1222,MATCH(B10,Historical!$B$7:$B$1244,0))*IF(AH10="n/a",1.03,IF(AH10&lt;0,1.01,IF(AH10&gt;10,1.1,(1+AH10/100))))</f>
        <v>1.6160000000000001</v>
      </c>
      <c r="AS10" s="841">
        <f>IF($AI10="n/a",1.03*AR10,IF($AI10&lt;0,1.01*AR10,IF($AI10&gt;10,1.1*AR10,(1+$AI10/100)*AR10)))</f>
        <v>1.7202320000000002</v>
      </c>
      <c r="AT10" s="841">
        <f>IF($AK10="n/a",1.03*AS10,IF($AK10&lt;0,1.01*AS10,IF($AK10&gt;10,1.1*AS10,(1+$AK10/100)*AS10)))</f>
        <v>1.7396706216000004</v>
      </c>
      <c r="AU10" s="841">
        <f>IF($AK10="n/a",1.03*AT10,IF($AK10&lt;0,1.01*AT10,IF($AK10&gt;10,1.1*AT10,(1+$AK10/100)*AT10)))</f>
        <v>1.7593288996240806</v>
      </c>
      <c r="AV10" s="841">
        <f>IF($AK10="n/a",1.03*AU10,IF($AK10&lt;0,1.01*AU10,IF($AK10&gt;10,1.1*AU10,(1+$AK10/100)*AU10)))</f>
        <v>1.7792093161898328</v>
      </c>
      <c r="AW10" s="618">
        <f>SUM(AR10:AV10)</f>
        <v>8.6144408374139143</v>
      </c>
      <c r="AX10" s="713">
        <f>AW10/I10*100</f>
        <v>12.64041208718109</v>
      </c>
      <c r="AY10" s="887">
        <v>0.94</v>
      </c>
      <c r="AZ10" s="827">
        <v>30.880000000000003</v>
      </c>
      <c r="BA10" s="827">
        <v>-7.9200000000000008</v>
      </c>
      <c r="BB10" s="827">
        <v>-3.8899999999999997</v>
      </c>
      <c r="BC10" s="827">
        <v>7.68</v>
      </c>
      <c r="BE10" s="594">
        <v>1983</v>
      </c>
      <c r="BF10" s="853">
        <f>IF(BE10&gt;2020,0,IF(BE10&gt;2008,1,IF(BE10&gt;2001,2,IF(BE10&gt;1990,3,IF(BE10&gt;1980,4,IF(BE10&gt;1973,5,IF(BE10&gt;1970,6,IF(BE10&gt;1960,7,IF(BE10&gt;1958,8,IF(BE10&gt;1953,9,10))))))))))</f>
        <v>4</v>
      </c>
      <c r="BG10" s="837">
        <v>3.1</v>
      </c>
      <c r="BH10" s="820" t="s">
        <v>4443</v>
      </c>
      <c r="BI10" s="820" t="s">
        <v>4444</v>
      </c>
    </row>
    <row r="11" spans="1:61" ht="11.25" customHeight="1" x14ac:dyDescent="0.2">
      <c r="A11" s="819" t="s">
        <v>4641</v>
      </c>
      <c r="B11" s="830" t="s">
        <v>398</v>
      </c>
      <c r="C11" s="885" t="s">
        <v>122</v>
      </c>
      <c r="D11" s="885" t="s">
        <v>4037</v>
      </c>
      <c r="E11" s="699">
        <v>29</v>
      </c>
      <c r="F11" s="1122">
        <v>121</v>
      </c>
      <c r="G11" s="1122" t="s">
        <v>36</v>
      </c>
      <c r="H11" s="1122" t="s">
        <v>36</v>
      </c>
      <c r="I11" s="821">
        <v>254.31</v>
      </c>
      <c r="J11" s="618">
        <f>(M11/I11)*100</f>
        <v>0.62915339546223115</v>
      </c>
      <c r="K11" s="839">
        <v>0.4</v>
      </c>
      <c r="L11" s="842">
        <v>4</v>
      </c>
      <c r="M11" s="609">
        <f>K11*L11</f>
        <v>1.6</v>
      </c>
      <c r="N11" s="825" t="s">
        <v>162</v>
      </c>
      <c r="O11" s="701">
        <v>0.39500000000000002</v>
      </c>
      <c r="P11" s="603">
        <v>45001</v>
      </c>
      <c r="Q11" s="603">
        <v>45019</v>
      </c>
      <c r="R11" s="609">
        <f>(K11-O11)/O11*100</f>
        <v>1.2658227848101276</v>
      </c>
      <c r="S11" s="667">
        <f>IF(INDEX(Historical!$D$7:$D$1220,MATCH(B11,Historical!$B$7:$B$1244,0))=0,"n/a",(INDEX(Historical!$C$7:$C$1222,MATCH(B11,Historical!$B$7:$B$1244,0))/INDEX(Historical!$D$7:$D$1220,MATCH(B11,Historical!$B$7:$B$1244,0))-1)*100)</f>
        <v>1.2861736334405238</v>
      </c>
      <c r="T11" s="667">
        <f>IF(INDEX(Historical!$F$7:$F$1213,MATCH(B11,Historical!$B$7:$B$1244,0))=0,"n/a",((INDEX(Historical!$C$7:$C$1222,MATCH(B11,Historical!$B$7:$B$1244,0))/INDEX(Historical!$F$7:$F$1213,MATCH(B11,Historical!$B$7:$B$1244,0)))^(1/3)-1)*100)</f>
        <v>3.0918266757153035</v>
      </c>
      <c r="U11" s="667">
        <f>IF(INDEX(Historical!$H$7:$H$1213,MATCH(B11,Historical!$B$7:$B$1244,0))=0,"n/a",((INDEX(Historical!$C$7:$C$1222,MATCH(B11,Historical!$B$7:$B$1244,0))/INDEX(Historical!$H$7:$H$1213,MATCH(B11,Historical!$B$7:$B$1244,0)))^(1/5)-1)*100)</f>
        <v>4.4811650086030719</v>
      </c>
      <c r="V11" s="667">
        <f>IF(INDEX(Historical!$N$7:$N$1213,MATCH(B11,Historical!$B$7:$B$1244,0))=0,"n/a",((INDEX(Historical!$C$7:$C$1222,MATCH(B11,Historical!$B$7:$B$1244,0))/INDEX(Historical!$N$7:$N$1213,MATCH(B11,Historical!$B$7:$B$1244,0)))^(1/10)-1)*100)</f>
        <v>7.348970932152854</v>
      </c>
      <c r="W11" s="668">
        <f>IF(OR(U11&lt;=0,U11="n/a",V11&lt;=0,V11="n/a"),"n/a",U11/V11)</f>
        <v>0.60976768720057128</v>
      </c>
      <c r="X11" s="669">
        <f>IF(OR(AJ11&lt;=0,AJ11="n/a",U11&lt;=0,U11="n/a"),"n/a",U11/AJ11)</f>
        <v>0.1030152875540936</v>
      </c>
      <c r="Y11" s="831"/>
      <c r="Z11" s="618">
        <f>IF(OR(AC11&lt;0.01,AC11="n/a"),"n/a",M11/AC11*100)</f>
        <v>7.0113935144609991</v>
      </c>
      <c r="AA11" s="841">
        <f>IF(OR(AC11&lt;0.01,AC11="n/a"),"n/a",I11/AC11)</f>
        <v>11.144171779141104</v>
      </c>
      <c r="AB11" s="842">
        <v>12</v>
      </c>
      <c r="AC11" s="821">
        <v>22.82</v>
      </c>
      <c r="AD11" s="821" t="s">
        <v>135</v>
      </c>
      <c r="AE11" s="821">
        <v>4.1900000000000004</v>
      </c>
      <c r="AF11" s="821">
        <v>3.77</v>
      </c>
      <c r="AG11" s="821">
        <v>40.400000000000006</v>
      </c>
      <c r="AH11" s="821">
        <v>32.5</v>
      </c>
      <c r="AI11" s="821">
        <v>2.62</v>
      </c>
      <c r="AJ11" s="821">
        <v>43.5</v>
      </c>
      <c r="AK11" s="821" t="s">
        <v>135</v>
      </c>
      <c r="AL11" s="833">
        <v>30640</v>
      </c>
      <c r="AM11" s="827">
        <v>0.1</v>
      </c>
      <c r="AN11" s="821">
        <v>0.4</v>
      </c>
      <c r="AO11" s="705">
        <f>IF(U11="n/a","n/a",IF(AA11&lt;0,"n/a",IF(AA11="n/a","n/a",J11+U11-AA11)))</f>
        <v>-6.0338533750758003</v>
      </c>
      <c r="AP11" s="706">
        <f>IF(U11="n/a","n/a",J11+U11)</f>
        <v>5.1103184040653034</v>
      </c>
      <c r="AQ11" s="843">
        <f>IF(OR(AC11&lt;0.01,AC11="n/a",AF11="n/a"),"n/a",(I11/SQRT(22.5*AC11*(I11/AF11))-1)*100)</f>
        <v>36.648011096412645</v>
      </c>
      <c r="AR11" s="618">
        <f>INDEX(Historical!$C$7:$C$1222,MATCH(B11,Historical!$B$7:$B$1244,0))*IF(AH11="n/a",1.03,IF(AH11&lt;0,1.01,IF(AH11&gt;10,1.1,(1+AH11/100))))</f>
        <v>1.7325000000000002</v>
      </c>
      <c r="AS11" s="841">
        <f>IF($AI11="n/a",1.03*AR11,IF($AI11&lt;0,1.01*AR11,IF($AI11&gt;10,1.1*AR11,(1+$AI11/100)*AR11)))</f>
        <v>1.7778915000000002</v>
      </c>
      <c r="AT11" s="841">
        <f>IF($AK11="n/a",1.03*AS11,IF($AK11&lt;0,1.01*AS11,IF($AK11&gt;10,1.1*AS11,(1+$AK11/100)*AS11)))</f>
        <v>1.8312282450000001</v>
      </c>
      <c r="AU11" s="841">
        <f>IF($AK11="n/a",1.03*AT11,IF($AK11&lt;0,1.01*AT11,IF($AK11&gt;10,1.1*AT11,(1+$AK11/100)*AT11)))</f>
        <v>1.8861650923500002</v>
      </c>
      <c r="AV11" s="841">
        <f>IF($AK11="n/a",1.03*AU11,IF($AK11&lt;0,1.01*AU11,IF($AK11&gt;10,1.1*AU11,(1+$AK11/100)*AU11)))</f>
        <v>1.9427500451205002</v>
      </c>
      <c r="AW11" s="618">
        <f>SUM(AR11:AV11)</f>
        <v>9.1705348824705002</v>
      </c>
      <c r="AX11" s="713">
        <f>AW11/I11*100</f>
        <v>3.6060457246944679</v>
      </c>
      <c r="AY11" s="887">
        <v>1.58</v>
      </c>
      <c r="AZ11" s="827">
        <v>49.59</v>
      </c>
      <c r="BA11" s="827">
        <v>-23.98</v>
      </c>
      <c r="BB11" s="827">
        <v>1.6500000000000001</v>
      </c>
      <c r="BC11" s="827">
        <v>-0.22999999999999998</v>
      </c>
      <c r="BE11" s="594">
        <v>1995</v>
      </c>
      <c r="BF11" s="853">
        <f>IF(BE11&gt;2020,0,IF(BE11&gt;2008,1,IF(BE11&gt;2001,2,IF(BE11&gt;1990,3,IF(BE11&gt;1980,4,IF(BE11&gt;1973,5,IF(BE11&gt;1970,6,IF(BE11&gt;1960,7,IF(BE11&gt;1958,8,IF(BE11&gt;1953,9,10))))))))))</f>
        <v>3</v>
      </c>
      <c r="BG11" s="837">
        <v>20.200000000000003</v>
      </c>
      <c r="BH11" s="820" t="s">
        <v>4443</v>
      </c>
      <c r="BI11" s="820" t="s">
        <v>4444</v>
      </c>
    </row>
    <row r="12" spans="1:61" ht="11.25" customHeight="1" x14ac:dyDescent="0.2">
      <c r="A12" s="819" t="s">
        <v>4651</v>
      </c>
      <c r="B12" s="830" t="s">
        <v>389</v>
      </c>
      <c r="C12" s="885" t="s">
        <v>111</v>
      </c>
      <c r="D12" s="885" t="s">
        <v>1181</v>
      </c>
      <c r="E12" s="699">
        <v>29</v>
      </c>
      <c r="F12" s="1122">
        <v>117</v>
      </c>
      <c r="G12" s="1122" t="s">
        <v>36</v>
      </c>
      <c r="H12" s="1122" t="s">
        <v>36</v>
      </c>
      <c r="I12" s="821">
        <v>65.63</v>
      </c>
      <c r="J12" s="618">
        <f>(M12/I12)*100</f>
        <v>1.8284321194575655</v>
      </c>
      <c r="K12" s="839">
        <v>0.3</v>
      </c>
      <c r="L12" s="842">
        <v>4</v>
      </c>
      <c r="M12" s="609">
        <f>K12*L12</f>
        <v>1.2</v>
      </c>
      <c r="N12" s="825" t="s">
        <v>106</v>
      </c>
      <c r="O12" s="701">
        <v>0.28000000000000003</v>
      </c>
      <c r="P12" s="603">
        <v>44862</v>
      </c>
      <c r="Q12" s="603">
        <v>44880</v>
      </c>
      <c r="R12" s="609">
        <f>(K12-O12)/O12*100</f>
        <v>7.1428571428571281</v>
      </c>
      <c r="S12" s="667">
        <f>IF(INDEX(Historical!$D$7:$D$1220,MATCH(B12,Historical!$B$7:$B$1244,0))=0,"n/a",(INDEX(Historical!$C$7:$C$1222,MATCH(B12,Historical!$B$7:$B$1244,0))/INDEX(Historical!$D$7:$D$1220,MATCH(B12,Historical!$B$7:$B$1244,0))-1)*100)</f>
        <v>7.5471698113207308</v>
      </c>
      <c r="T12" s="667">
        <f>IF(INDEX(Historical!$F$7:$F$1213,MATCH(B12,Historical!$B$7:$B$1244,0))=0,"n/a",((INDEX(Historical!$C$7:$C$1222,MATCH(B12,Historical!$B$7:$B$1244,0))/INDEX(Historical!$F$7:$F$1213,MATCH(B12,Historical!$B$7:$B$1244,0)))^(1/3)-1)*100)</f>
        <v>8.1983855523197526</v>
      </c>
      <c r="U12" s="667">
        <f>IF(INDEX(Historical!$H$7:$H$1213,MATCH(B12,Historical!$B$7:$B$1244,0))=0,"n/a",((INDEX(Historical!$C$7:$C$1222,MATCH(B12,Historical!$B$7:$B$1244,0))/INDEX(Historical!$H$7:$H$1213,MATCH(B12,Historical!$B$7:$B$1244,0)))^(1/5)-1)*100)</f>
        <v>15.27718556868798</v>
      </c>
      <c r="V12" s="667">
        <f>IF(INDEX(Historical!$N$7:$N$1213,MATCH(B12,Historical!$B$7:$B$1244,0))=0,"n/a",((INDEX(Historical!$C$7:$C$1222,MATCH(B12,Historical!$B$7:$B$1244,0))/INDEX(Historical!$N$7:$N$1213,MATCH(B12,Historical!$B$7:$B$1244,0)))^(1/10)-1)*100)</f>
        <v>20.271640459758732</v>
      </c>
      <c r="W12" s="668">
        <f>IF(OR(U12&lt;=0,U12="n/a",V12&lt;=0,V12="n/a"),"n/a",U12/V12)</f>
        <v>0.75362354610692439</v>
      </c>
      <c r="X12" s="669" t="str">
        <f>IF(OR(AJ12&lt;=0,AJ12="n/a",U12&lt;=0,U12="n/a"),"n/a",U12/AJ12)</f>
        <v>n/a</v>
      </c>
      <c r="Y12" s="628"/>
      <c r="Z12" s="618">
        <f>IF(OR(AC12&lt;0.01,AC12="n/a"),"n/a",M12/AC12*100)</f>
        <v>81.081081081081081</v>
      </c>
      <c r="AA12" s="841">
        <f>IF(OR(AC12&lt;0.01,AC12="n/a"),"n/a",I12/AC12)</f>
        <v>44.344594594594589</v>
      </c>
      <c r="AB12" s="842">
        <v>12</v>
      </c>
      <c r="AC12" s="821">
        <v>1.48</v>
      </c>
      <c r="AD12" s="821">
        <v>5.51</v>
      </c>
      <c r="AE12" s="821">
        <v>2.66</v>
      </c>
      <c r="AF12" s="821">
        <v>5.69</v>
      </c>
      <c r="AG12" s="821">
        <v>13.3</v>
      </c>
      <c r="AH12" s="821">
        <v>-49.9</v>
      </c>
      <c r="AI12" s="821">
        <v>8.2000000000000011</v>
      </c>
      <c r="AJ12" s="821">
        <v>-6.9</v>
      </c>
      <c r="AK12" s="821">
        <v>8</v>
      </c>
      <c r="AL12" s="833">
        <v>9990</v>
      </c>
      <c r="AM12" s="827">
        <v>0.80999999999999994</v>
      </c>
      <c r="AN12" s="821">
        <v>0.2</v>
      </c>
      <c r="AO12" s="705">
        <f>IF(U12="n/a","n/a",IF(AA12&lt;0,"n/a",IF(AA12="n/a","n/a",J12+U12-AA12)))</f>
        <v>-27.238976906449043</v>
      </c>
      <c r="AP12" s="706">
        <f>IF(U12="n/a","n/a",J12+U12)</f>
        <v>17.105617688145546</v>
      </c>
      <c r="AQ12" s="843">
        <f>IF(OR(AC12&lt;0.01,AC12="n/a",AF12="n/a"),"n/a",(I12/SQRT(22.5*AC12*(I12/AF12))-1)*100)</f>
        <v>234.87692149885842</v>
      </c>
      <c r="AR12" s="618">
        <f>INDEX(Historical!$C$7:$C$1222,MATCH(B12,Historical!$B$7:$B$1244,0))*IF(AH12="n/a",1.03,IF(AH12&lt;0,1.01,IF(AH12&gt;10,1.1,(1+AH12/100))))</f>
        <v>1.1514</v>
      </c>
      <c r="AS12" s="841">
        <f>IF($AI12="n/a",1.03*AR12,IF($AI12&lt;0,1.01*AR12,IF($AI12&gt;10,1.1*AR12,(1+$AI12/100)*AR12)))</f>
        <v>1.2458148</v>
      </c>
      <c r="AT12" s="841">
        <f>IF($AK12="n/a",1.03*AS12,IF($AK12&lt;0,1.01*AS12,IF($AK12&gt;10,1.1*AS12,(1+$AK12/100)*AS12)))</f>
        <v>1.345479984</v>
      </c>
      <c r="AU12" s="841">
        <f>IF($AK12="n/a",1.03*AT12,IF($AK12&lt;0,1.01*AT12,IF($AK12&gt;10,1.1*AT12,(1+$AK12/100)*AT12)))</f>
        <v>1.45311838272</v>
      </c>
      <c r="AV12" s="841">
        <f>IF($AK12="n/a",1.03*AU12,IF($AK12&lt;0,1.01*AU12,IF($AK12&gt;10,1.1*AU12,(1+$AK12/100)*AU12)))</f>
        <v>1.5693678533376001</v>
      </c>
      <c r="AW12" s="618">
        <f>SUM(AR12:AV12)</f>
        <v>6.765181020057601</v>
      </c>
      <c r="AX12" s="713">
        <f>AW12/I12*100</f>
        <v>10.308061892515012</v>
      </c>
      <c r="AY12" s="887">
        <v>1.26</v>
      </c>
      <c r="AZ12" s="827">
        <v>40.9</v>
      </c>
      <c r="BA12" s="827">
        <v>-8.68</v>
      </c>
      <c r="BB12" s="827">
        <v>5.72</v>
      </c>
      <c r="BC12" s="827">
        <v>12.76</v>
      </c>
      <c r="BE12" s="594">
        <v>1994</v>
      </c>
      <c r="BF12" s="853">
        <f>IF(BE12&gt;2020,0,IF(BE12&gt;2008,1,IF(BE12&gt;2001,2,IF(BE12&gt;1990,3,IF(BE12&gt;1980,4,IF(BE12&gt;1973,5,IF(BE12&gt;1970,6,IF(BE12&gt;1960,7,IF(BE12&gt;1958,8,IF(BE12&gt;1953,9,10))))))))))</f>
        <v>3</v>
      </c>
      <c r="BG12" s="837">
        <v>7.1</v>
      </c>
      <c r="BH12" s="820" t="s">
        <v>4443</v>
      </c>
      <c r="BI12" s="820" t="s">
        <v>4444</v>
      </c>
    </row>
    <row r="13" spans="1:61" ht="11.25" customHeight="1" x14ac:dyDescent="0.2">
      <c r="A13" s="819" t="s">
        <v>4652</v>
      </c>
      <c r="B13" s="830" t="s">
        <v>120</v>
      </c>
      <c r="C13" s="885" t="s">
        <v>122</v>
      </c>
      <c r="D13" s="885" t="s">
        <v>4037</v>
      </c>
      <c r="E13" s="699">
        <v>41</v>
      </c>
      <c r="F13" s="1122">
        <v>66</v>
      </c>
      <c r="G13" s="1122" t="s">
        <v>114</v>
      </c>
      <c r="H13" s="1122" t="s">
        <v>114</v>
      </c>
      <c r="I13" s="821">
        <v>285.98</v>
      </c>
      <c r="J13" s="618">
        <f>(M13/I13)*100</f>
        <v>2.4477236170361563</v>
      </c>
      <c r="K13" s="832">
        <v>1.75</v>
      </c>
      <c r="L13" s="842">
        <v>4</v>
      </c>
      <c r="M13" s="609">
        <f>K13*L13</f>
        <v>7</v>
      </c>
      <c r="N13" s="825" t="s">
        <v>549</v>
      </c>
      <c r="O13" s="700">
        <v>1.62</v>
      </c>
      <c r="P13" s="603">
        <v>45016</v>
      </c>
      <c r="Q13" s="603">
        <v>45054</v>
      </c>
      <c r="R13" s="609">
        <f>(K13-O13)/O13*100</f>
        <v>8.0246913580246844</v>
      </c>
      <c r="S13" s="667">
        <f>IF(INDEX(Historical!$D$7:$D$1220,MATCH(B13,Historical!$B$7:$B$1244,0))=0,"n/a",(INDEX(Historical!$C$7:$C$1222,MATCH(B13,Historical!$B$7:$B$1244,0))/INDEX(Historical!$D$7:$D$1220,MATCH(B13,Historical!$B$7:$B$1244,0))-1)*100)</f>
        <v>8.9041095890411093</v>
      </c>
      <c r="T13" s="667">
        <f>IF(INDEX(Historical!$F$7:$F$1213,MATCH(B13,Historical!$B$7:$B$1244,0))=0,"n/a",((INDEX(Historical!$C$7:$C$1222,MATCH(B13,Historical!$B$7:$B$1244,0))/INDEX(Historical!$F$7:$F$1213,MATCH(B13,Historical!$B$7:$B$1244,0)))^(1/3)-1)*100)</f>
        <v>11.565661773219048</v>
      </c>
      <c r="U13" s="667">
        <f>IF(INDEX(Historical!$H$7:$H$1213,MATCH(B13,Historical!$B$7:$B$1244,0))=0,"n/a",((INDEX(Historical!$C$7:$C$1222,MATCH(B13,Historical!$B$7:$B$1244,0))/INDEX(Historical!$H$7:$H$1213,MATCH(B13,Historical!$B$7:$B$1244,0)))^(1/5)-1)*100)</f>
        <v>11.382417860287909</v>
      </c>
      <c r="V13" s="667">
        <f>IF(INDEX(Historical!$N$7:$N$1213,MATCH(B13,Historical!$B$7:$B$1244,0))=0,"n/a",((INDEX(Historical!$C$7:$C$1222,MATCH(B13,Historical!$B$7:$B$1244,0))/INDEX(Historical!$N$7:$N$1213,MATCH(B13,Historical!$B$7:$B$1244,0)))^(1/10)-1)*100)</f>
        <v>9.7872004224497822</v>
      </c>
      <c r="W13" s="668">
        <f>IF(OR(U13&lt;=0,U13="n/a",V13&lt;=0,V13="n/a"),"n/a",U13/V13)</f>
        <v>1.162990167666234</v>
      </c>
      <c r="X13" s="669">
        <f>IF(OR(AJ13&lt;=0,AJ13="n/a",U13&lt;=0,U13="n/a"),"n/a",U13/AJ13)</f>
        <v>0.79597327694321041</v>
      </c>
      <c r="Y13" s="830"/>
      <c r="Z13" s="618">
        <f>IF(OR(AC13&lt;0.01,AC13="n/a"),"n/a",M13/AC13*100)</f>
        <v>69.101678183613018</v>
      </c>
      <c r="AA13" s="841">
        <f>IF(OR(AC13&lt;0.01,AC13="n/a"),"n/a",I13/AC13)</f>
        <v>28.230997038499506</v>
      </c>
      <c r="AB13" s="842">
        <v>9</v>
      </c>
      <c r="AC13" s="821">
        <v>10.130000000000001</v>
      </c>
      <c r="AD13" s="821">
        <v>3.2</v>
      </c>
      <c r="AE13" s="821">
        <v>4.9000000000000004</v>
      </c>
      <c r="AF13" s="821">
        <v>4.55</v>
      </c>
      <c r="AG13" s="821">
        <v>16.600000000000001</v>
      </c>
      <c r="AH13" s="821">
        <v>10.6</v>
      </c>
      <c r="AI13" s="821">
        <v>10.14</v>
      </c>
      <c r="AJ13" s="821">
        <v>14.299999999999999</v>
      </c>
      <c r="AK13" s="821">
        <v>8.7900000000000009</v>
      </c>
      <c r="AL13" s="833">
        <v>63100</v>
      </c>
      <c r="AM13" s="827">
        <v>0.3</v>
      </c>
      <c r="AN13" s="821">
        <v>0.57999999999999996</v>
      </c>
      <c r="AO13" s="705">
        <f>IF(U13="n/a","n/a",IF(AA13&lt;0,"n/a",IF(AA13="n/a","n/a",J13+U13-AA13)))</f>
        <v>-14.40085556117544</v>
      </c>
      <c r="AP13" s="706">
        <f>IF(U13="n/a","n/a",J13+U13)</f>
        <v>13.830141477324066</v>
      </c>
      <c r="AQ13" s="843">
        <f>IF(OR(AC13&lt;0.01,AC13="n/a",AF13="n/a"),"n/a",(I13/SQRT(22.5*AC13*(I13/AF13))-1)*100)</f>
        <v>138.93377652969752</v>
      </c>
      <c r="AR13" s="618">
        <f>INDEX(Historical!$C$7:$C$1222,MATCH(B13,Historical!$B$7:$B$1244,0))*IF(AH13="n/a",1.03,IF(AH13&lt;0,1.01,IF(AH13&gt;10,1.1,(1+AH13/100))))</f>
        <v>6.9960000000000013</v>
      </c>
      <c r="AS13" s="841">
        <f>IF($AI13="n/a",1.03*AR13,IF($AI13&lt;0,1.01*AR13,IF($AI13&gt;10,1.1*AR13,(1+$AI13/100)*AR13)))</f>
        <v>7.6956000000000024</v>
      </c>
      <c r="AT13" s="841">
        <f>IF($AK13="n/a",1.03*AS13,IF($AK13&lt;0,1.01*AS13,IF($AK13&gt;10,1.1*AS13,(1+$AK13/100)*AS13)))</f>
        <v>8.3720432400000035</v>
      </c>
      <c r="AU13" s="841">
        <f>IF($AK13="n/a",1.03*AT13,IF($AK13&lt;0,1.01*AT13,IF($AK13&gt;10,1.1*AT13,(1+$AK13/100)*AT13)))</f>
        <v>9.1079458407960043</v>
      </c>
      <c r="AV13" s="841">
        <f>IF($AK13="n/a",1.03*AU13,IF($AK13&lt;0,1.01*AU13,IF($AK13&gt;10,1.1*AU13,(1+$AK13/100)*AU13)))</f>
        <v>9.9085342802019731</v>
      </c>
      <c r="AW13" s="618">
        <f>SUM(AR13:AV13)</f>
        <v>42.080123360997987</v>
      </c>
      <c r="AX13" s="713">
        <f>AW13/I13*100</f>
        <v>14.714358822644236</v>
      </c>
      <c r="AY13" s="887">
        <v>0.86</v>
      </c>
      <c r="AZ13" s="827">
        <v>32.25</v>
      </c>
      <c r="BA13" s="827">
        <v>-12.959999999999999</v>
      </c>
      <c r="BB13" s="827">
        <v>-5.34</v>
      </c>
      <c r="BC13" s="827">
        <v>7.06</v>
      </c>
      <c r="BE13" s="594">
        <v>1983</v>
      </c>
      <c r="BF13" s="853">
        <f>IF(BE13&gt;2020,0,IF(BE13&gt;2008,1,IF(BE13&gt;2001,2,IF(BE13&gt;1990,3,IF(BE13&gt;1980,4,IF(BE13&gt;1973,5,IF(BE13&gt;1970,6,IF(BE13&gt;1960,7,IF(BE13&gt;1958,8,IF(BE13&gt;1953,9,10))))))))))</f>
        <v>4</v>
      </c>
      <c r="BG13" s="837">
        <v>8.2000000000000011</v>
      </c>
      <c r="BH13" s="820" t="s">
        <v>4443</v>
      </c>
      <c r="BI13" s="820" t="s">
        <v>4444</v>
      </c>
    </row>
    <row r="14" spans="1:61" ht="11.25" customHeight="1" x14ac:dyDescent="0.2">
      <c r="A14" s="819" t="s">
        <v>4657</v>
      </c>
      <c r="B14" s="830" t="s">
        <v>430</v>
      </c>
      <c r="C14" s="885" t="s">
        <v>107</v>
      </c>
      <c r="D14" s="885" t="s">
        <v>4197</v>
      </c>
      <c r="E14" s="699">
        <v>29</v>
      </c>
      <c r="F14" s="1122">
        <v>110</v>
      </c>
      <c r="G14" s="1122" t="s">
        <v>36</v>
      </c>
      <c r="H14" s="1122" t="s">
        <v>36</v>
      </c>
      <c r="I14" s="821">
        <v>30.48</v>
      </c>
      <c r="J14" s="618">
        <f>(M14/I14)*100</f>
        <v>3.5433070866141732</v>
      </c>
      <c r="K14" s="839">
        <v>0.27</v>
      </c>
      <c r="L14" s="842">
        <v>4</v>
      </c>
      <c r="M14" s="609">
        <f>K14*L14</f>
        <v>1.08</v>
      </c>
      <c r="N14" s="825" t="s">
        <v>147</v>
      </c>
      <c r="O14" s="1020">
        <v>0.26</v>
      </c>
      <c r="P14" s="891">
        <v>44620</v>
      </c>
      <c r="Q14" s="891">
        <v>44635</v>
      </c>
      <c r="R14" s="609">
        <f>(K14-O14)/O14*100</f>
        <v>3.8461538461538494</v>
      </c>
      <c r="S14" s="667">
        <f>IF(INDEX(Historical!$D$7:$D$1220,MATCH(B14,Historical!$B$7:$B$1244,0))=0,"n/a",(INDEX(Historical!$C$7:$C$1222,MATCH(B14,Historical!$B$7:$B$1244,0))/INDEX(Historical!$D$7:$D$1220,MATCH(B14,Historical!$B$7:$B$1244,0))-1)*100)</f>
        <v>6.9693275658670784</v>
      </c>
      <c r="T14" s="667">
        <f>IF(INDEX(Historical!$F$7:$F$1213,MATCH(B14,Historical!$B$7:$B$1244,0))=0,"n/a",((INDEX(Historical!$C$7:$C$1222,MATCH(B14,Historical!$B$7:$B$1244,0))/INDEX(Historical!$F$7:$F$1213,MATCH(B14,Historical!$B$7:$B$1244,0)))^(1/3)-1)*100)</f>
        <v>4.3036802681474251</v>
      </c>
      <c r="U14" s="667">
        <f>IF(INDEX(Historical!$H$7:$H$1213,MATCH(B14,Historical!$B$7:$B$1244,0))=0,"n/a",((INDEX(Historical!$C$7:$C$1222,MATCH(B14,Historical!$B$7:$B$1244,0))/INDEX(Historical!$H$7:$H$1213,MATCH(B14,Historical!$B$7:$B$1244,0)))^(1/5)-1)*100)</f>
        <v>4.5975078685341453</v>
      </c>
      <c r="V14" s="667">
        <f>IF(INDEX(Historical!$N$7:$N$1213,MATCH(B14,Historical!$B$7:$B$1244,0))=0,"n/a",((INDEX(Historical!$C$7:$C$1222,MATCH(B14,Historical!$B$7:$B$1244,0))/INDEX(Historical!$N$7:$N$1213,MATCH(B14,Historical!$B$7:$B$1244,0)))^(1/10)-1)*100)</f>
        <v>3.4171009195412161</v>
      </c>
      <c r="W14" s="668">
        <f>IF(OR(U14&lt;=0,U14="n/a",V14&lt;=0,V14="n/a"),"n/a",U14/V14)</f>
        <v>1.3454410556745897</v>
      </c>
      <c r="X14" s="669">
        <f>IF(OR(AJ14&lt;=0,AJ14="n/a",U14&lt;=0,U14="n/a"),"n/a",U14/AJ14)</f>
        <v>0.35918030222923009</v>
      </c>
      <c r="Y14" s="641" t="s">
        <v>4247</v>
      </c>
      <c r="Z14" s="618">
        <f>IF(OR(AC14&lt;0.01,AC14="n/a"),"n/a",M14/AC14*100)</f>
        <v>36.610169491525426</v>
      </c>
      <c r="AA14" s="841">
        <f>IF(OR(AC14&lt;0.01,AC14="n/a"),"n/a",I14/AC14)</f>
        <v>10.332203389830507</v>
      </c>
      <c r="AB14" s="842">
        <v>12</v>
      </c>
      <c r="AC14" s="821">
        <v>2.95</v>
      </c>
      <c r="AD14" s="821">
        <v>1.51</v>
      </c>
      <c r="AE14" s="821">
        <v>5.0999999999999996</v>
      </c>
      <c r="AF14" s="821">
        <v>1.47</v>
      </c>
      <c r="AG14" s="821">
        <v>13.4</v>
      </c>
      <c r="AH14" s="821">
        <v>21.099999999999998</v>
      </c>
      <c r="AI14" s="821">
        <v>3.1399999999999997</v>
      </c>
      <c r="AJ14" s="821">
        <v>12.8</v>
      </c>
      <c r="AK14" s="821">
        <v>6.9</v>
      </c>
      <c r="AL14" s="833">
        <v>662.08</v>
      </c>
      <c r="AM14" s="827">
        <v>3</v>
      </c>
      <c r="AN14" s="821">
        <v>7.0000000000000007E-2</v>
      </c>
      <c r="AO14" s="705">
        <f>IF(U14="n/a","n/a",IF(AA14&lt;0,"n/a",IF(AA14="n/a","n/a",J14+U14-AA14)))</f>
        <v>-2.1913884346821888</v>
      </c>
      <c r="AP14" s="706">
        <f>IF(U14="n/a","n/a",J14+U14)</f>
        <v>8.1408149551483184</v>
      </c>
      <c r="AQ14" s="843">
        <f>IF(OR(AC14&lt;0.01,AC14="n/a",AF14="n/a"),"n/a",(I14/SQRT(22.5*AC14*(I14/AF14))-1)*100)</f>
        <v>-17.839347121898228</v>
      </c>
      <c r="AR14" s="618">
        <f>INDEX(Historical!$C$7:$C$1222,MATCH(B14,Historical!$B$7:$B$1244,0))*IF(AH14="n/a",1.03,IF(AH14&lt;0,1.01,IF(AH14&gt;10,1.1,(1+AH14/100))))</f>
        <v>1.1620400000000002</v>
      </c>
      <c r="AS14" s="841">
        <f>IF($AI14="n/a",1.03*AR14,IF($AI14&lt;0,1.01*AR14,IF($AI14&gt;10,1.1*AR14,(1+$AI14/100)*AR14)))</f>
        <v>1.1985280560000002</v>
      </c>
      <c r="AT14" s="841">
        <f>IF($AK14="n/a",1.03*AS14,IF($AK14&lt;0,1.01*AS14,IF($AK14&gt;10,1.1*AS14,(1+$AK14/100)*AS14)))</f>
        <v>1.2812264918640002</v>
      </c>
      <c r="AU14" s="841">
        <f>IF($AK14="n/a",1.03*AT14,IF($AK14&lt;0,1.01*AT14,IF($AK14&gt;10,1.1*AT14,(1+$AK14/100)*AT14)))</f>
        <v>1.3696311198026161</v>
      </c>
      <c r="AV14" s="841">
        <f>IF($AK14="n/a",1.03*AU14,IF($AK14&lt;0,1.01*AU14,IF($AK14&gt;10,1.1*AU14,(1+$AK14/100)*AU14)))</f>
        <v>1.4641356670689964</v>
      </c>
      <c r="AW14" s="618">
        <f>SUM(AR14:AV14)</f>
        <v>6.4755613347356125</v>
      </c>
      <c r="AX14" s="713">
        <f>AW14/I14*100</f>
        <v>21.245279969605026</v>
      </c>
      <c r="AY14" s="887">
        <v>0.68</v>
      </c>
      <c r="AZ14" s="827">
        <v>6.9500000000000011</v>
      </c>
      <c r="BA14" s="827">
        <v>-16.5</v>
      </c>
      <c r="BB14" s="827">
        <v>-6.9500000000000011</v>
      </c>
      <c r="BC14" s="827">
        <v>-5.59</v>
      </c>
      <c r="BE14" s="594">
        <v>1994</v>
      </c>
      <c r="BF14" s="853">
        <f>IF(BE14&gt;2020,0,IF(BE14&gt;2008,1,IF(BE14&gt;2001,2,IF(BE14&gt;1990,3,IF(BE14&gt;1980,4,IF(BE14&gt;1973,5,IF(BE14&gt;1970,6,IF(BE14&gt;1960,7,IF(BE14&gt;1958,8,IF(BE14&gt;1953,9,10))))))))))</f>
        <v>3</v>
      </c>
      <c r="BG14" s="837">
        <v>1.2</v>
      </c>
      <c r="BH14" s="820" t="s">
        <v>4443</v>
      </c>
      <c r="BI14" s="820" t="s">
        <v>4444</v>
      </c>
    </row>
    <row r="15" spans="1:61" ht="11.25" customHeight="1" x14ac:dyDescent="0.2">
      <c r="A15" s="819" t="s">
        <v>4658</v>
      </c>
      <c r="B15" s="830" t="s">
        <v>433</v>
      </c>
      <c r="C15" s="885" t="s">
        <v>130</v>
      </c>
      <c r="D15" s="885" t="s">
        <v>4199</v>
      </c>
      <c r="E15" s="699">
        <v>30</v>
      </c>
      <c r="F15" s="1122">
        <v>102</v>
      </c>
      <c r="G15" s="1122" t="s">
        <v>36</v>
      </c>
      <c r="H15" s="1122" t="s">
        <v>36</v>
      </c>
      <c r="I15" s="829">
        <v>56.33</v>
      </c>
      <c r="J15" s="618">
        <f>(M15/I15)*100</f>
        <v>1.9769217113438664</v>
      </c>
      <c r="K15" s="839">
        <v>0.27839999999999998</v>
      </c>
      <c r="L15" s="842">
        <v>4</v>
      </c>
      <c r="M15" s="609">
        <f>K15*L15</f>
        <v>1.1135999999999999</v>
      </c>
      <c r="N15" s="825" t="s">
        <v>434</v>
      </c>
      <c r="O15" s="701">
        <v>0.27289999999999998</v>
      </c>
      <c r="P15" s="603">
        <v>44875</v>
      </c>
      <c r="Q15" s="603">
        <v>44888</v>
      </c>
      <c r="R15" s="609">
        <f>(K15-O15)/O15*100</f>
        <v>2.0153902528398699</v>
      </c>
      <c r="S15" s="667">
        <f>IF(INDEX(Historical!$D$7:$D$1220,MATCH(B15,Historical!$B$7:$B$1244,0))=0,"n/a",(INDEX(Historical!$C$7:$C$1222,MATCH(B15,Historical!$B$7:$B$1244,0))/INDEX(Historical!$D$7:$D$1220,MATCH(B15,Historical!$B$7:$B$1244,0))-1)*100)</f>
        <v>4.3091916682591158</v>
      </c>
      <c r="T15" s="667">
        <f>IF(INDEX(Historical!$F$7:$F$1213,MATCH(B15,Historical!$B$7:$B$1244,0))=0,"n/a",((INDEX(Historical!$C$7:$C$1222,MATCH(B15,Historical!$B$7:$B$1244,0))/INDEX(Historical!$F$7:$F$1213,MATCH(B15,Historical!$B$7:$B$1244,0)))^(1/3)-1)*100)</f>
        <v>3.5333372190206713</v>
      </c>
      <c r="U15" s="667">
        <f>IF(INDEX(Historical!$H$7:$H$1213,MATCH(B15,Historical!$B$7:$B$1244,0))=0,"n/a",((INDEX(Historical!$C$7:$C$1222,MATCH(B15,Historical!$B$7:$B$1244,0))/INDEX(Historical!$H$7:$H$1213,MATCH(B15,Historical!$B$7:$B$1244,0)))^(1/5)-1)*100)</f>
        <v>3.3270631388925054</v>
      </c>
      <c r="V15" s="667">
        <f>IF(INDEX(Historical!$N$7:$N$1213,MATCH(B15,Historical!$B$7:$B$1244,0))=0,"n/a",((INDEX(Historical!$C$7:$C$1222,MATCH(B15,Historical!$B$7:$B$1244,0))/INDEX(Historical!$N$7:$N$1213,MATCH(B15,Historical!$B$7:$B$1244,0)))^(1/10)-1)*100)</f>
        <v>3.2080490531666062</v>
      </c>
      <c r="W15" s="668">
        <f>IF(OR(U15&lt;=0,U15="n/a",V15&lt;=0,V15="n/a"),"n/a",U15/V15)</f>
        <v>1.0370985866342732</v>
      </c>
      <c r="X15" s="669">
        <f>IF(OR(AJ15&lt;=0,AJ15="n/a",U15&lt;=0,U15="n/a"),"n/a",U15/AJ15)</f>
        <v>0.69313815393593869</v>
      </c>
      <c r="Y15" s="831"/>
      <c r="Z15" s="618">
        <f>IF(OR(AC15&lt;0.01,AC15="n/a"),"n/a",M15/AC15*100)</f>
        <v>56.242424242424235</v>
      </c>
      <c r="AA15" s="841">
        <f>IF(OR(AC15&lt;0.01,AC15="n/a"),"n/a",I15/AC15)</f>
        <v>28.449494949494948</v>
      </c>
      <c r="AB15" s="842">
        <v>12</v>
      </c>
      <c r="AC15" s="821">
        <v>1.98</v>
      </c>
      <c r="AD15" s="821">
        <v>7.2</v>
      </c>
      <c r="AE15" s="821">
        <v>5.66</v>
      </c>
      <c r="AF15" s="821">
        <v>2.87</v>
      </c>
      <c r="AG15" s="821">
        <v>10.299999999999999</v>
      </c>
      <c r="AH15" s="821">
        <v>-0.5</v>
      </c>
      <c r="AI15" s="821">
        <v>6.74</v>
      </c>
      <c r="AJ15" s="821">
        <v>4.8</v>
      </c>
      <c r="AK15" s="821">
        <v>4</v>
      </c>
      <c r="AL15" s="833">
        <v>545.96</v>
      </c>
      <c r="AM15" s="827">
        <v>1.5</v>
      </c>
      <c r="AN15" s="821">
        <v>0.99</v>
      </c>
      <c r="AO15" s="705">
        <f>IF(U15="n/a","n/a",IF(AA15&lt;0,"n/a",IF(AA15="n/a","n/a",J15+U15-AA15)))</f>
        <v>-23.145510099258576</v>
      </c>
      <c r="AP15" s="706">
        <f>IF(U15="n/a","n/a",J15+U15)</f>
        <v>5.3039848502363718</v>
      </c>
      <c r="AQ15" s="843">
        <f>IF(OR(AC15&lt;0.01,AC15="n/a",AF15="n/a"),"n/a",(I15/SQRT(22.5*AC15*(I15/AF15))-1)*100)</f>
        <v>90.496486412684291</v>
      </c>
      <c r="AR15" s="618">
        <f>INDEX(Historical!$C$7:$C$1222,MATCH(B15,Historical!$B$7:$B$1244,0))*IF(AH15="n/a",1.03,IF(AH15&lt;0,1.01,IF(AH15&gt;10,1.1,(1+AH15/100))))</f>
        <v>1.102617</v>
      </c>
      <c r="AS15" s="841">
        <f>IF($AI15="n/a",1.03*AR15,IF($AI15&lt;0,1.01*AR15,IF($AI15&gt;10,1.1*AR15,(1+$AI15/100)*AR15)))</f>
        <v>1.1769333858</v>
      </c>
      <c r="AT15" s="841">
        <f>IF($AK15="n/a",1.03*AS15,IF($AK15&lt;0,1.01*AS15,IF($AK15&gt;10,1.1*AS15,(1+$AK15/100)*AS15)))</f>
        <v>1.2240107212319999</v>
      </c>
      <c r="AU15" s="841">
        <f>IF($AK15="n/a",1.03*AT15,IF($AK15&lt;0,1.01*AT15,IF($AK15&gt;10,1.1*AT15,(1+$AK15/100)*AT15)))</f>
        <v>1.2729711500812799</v>
      </c>
      <c r="AV15" s="841">
        <f>IF($AK15="n/a",1.03*AU15,IF($AK15&lt;0,1.01*AU15,IF($AK15&gt;10,1.1*AU15,(1+$AK15/100)*AU15)))</f>
        <v>1.3238899960845312</v>
      </c>
      <c r="AW15" s="618">
        <f>SUM(AR15:AV15)</f>
        <v>6.1004222531978112</v>
      </c>
      <c r="AX15" s="713">
        <f>AW15/I15*100</f>
        <v>10.829792744892263</v>
      </c>
      <c r="AY15" s="887">
        <v>0.14000000000000001</v>
      </c>
      <c r="AZ15" s="827">
        <v>27.79</v>
      </c>
      <c r="BA15" s="827">
        <v>-10.59</v>
      </c>
      <c r="BB15" s="827">
        <v>-3.8</v>
      </c>
      <c r="BC15" s="827">
        <v>6.08</v>
      </c>
      <c r="BE15" s="594">
        <v>1993</v>
      </c>
      <c r="BF15" s="853">
        <f>IF(BE15&gt;2020,0,IF(BE15&gt;2008,1,IF(BE15&gt;2001,2,IF(BE15&gt;1990,3,IF(BE15&gt;1980,4,IF(BE15&gt;1973,5,IF(BE15&gt;1970,6,IF(BE15&gt;1960,7,IF(BE15&gt;1958,8,IF(BE15&gt;1953,9,10))))))))))</f>
        <v>3</v>
      </c>
      <c r="BG15" s="837">
        <v>2.8000000000000003</v>
      </c>
      <c r="BH15" s="820" t="s">
        <v>4443</v>
      </c>
      <c r="BI15" s="820" t="s">
        <v>4444</v>
      </c>
    </row>
    <row r="16" spans="1:61" s="737" customFormat="1" ht="11.25" customHeight="1" x14ac:dyDescent="0.2">
      <c r="A16" s="720" t="s">
        <v>4660</v>
      </c>
      <c r="B16" s="743" t="s">
        <v>140</v>
      </c>
      <c r="C16" s="885" t="s">
        <v>130</v>
      </c>
      <c r="D16" s="885" t="s">
        <v>4198</v>
      </c>
      <c r="E16" s="721">
        <v>39</v>
      </c>
      <c r="F16" s="1122">
        <v>70</v>
      </c>
      <c r="G16" s="1121" t="s">
        <v>36</v>
      </c>
      <c r="H16" s="1121" t="s">
        <v>36</v>
      </c>
      <c r="I16" s="731">
        <v>112.81</v>
      </c>
      <c r="J16" s="723">
        <f>(M16/I16)*100</f>
        <v>2.6238808616257421</v>
      </c>
      <c r="K16" s="741">
        <v>0.74</v>
      </c>
      <c r="L16" s="725">
        <v>4</v>
      </c>
      <c r="M16" s="726">
        <f>K16*L16</f>
        <v>2.96</v>
      </c>
      <c r="N16" s="727" t="s">
        <v>141</v>
      </c>
      <c r="O16" s="742">
        <v>0.68</v>
      </c>
      <c r="P16" s="1037">
        <v>44890</v>
      </c>
      <c r="Q16" s="1037">
        <v>44907</v>
      </c>
      <c r="R16" s="726">
        <f>(K16-O16)/O16*100</f>
        <v>8.8235294117646959</v>
      </c>
      <c r="S16" s="667">
        <f>IF(INDEX(Historical!$D$7:$D$1220,MATCH(B16,Historical!$B$7:$B$1244,0))=0,"n/a",(INDEX(Historical!$C$7:$C$1222,MATCH(B16,Historical!$B$7:$B$1244,0))/INDEX(Historical!$D$7:$D$1220,MATCH(B16,Historical!$B$7:$B$1244,0))-1)*100)</f>
        <v>8.80626223091976</v>
      </c>
      <c r="T16" s="667">
        <f>IF(INDEX(Historical!$F$7:$F$1213,MATCH(B16,Historical!$B$7:$B$1244,0))=0,"n/a",((INDEX(Historical!$C$7:$C$1222,MATCH(B16,Historical!$B$7:$B$1244,0))/INDEX(Historical!$F$7:$F$1213,MATCH(B16,Historical!$B$7:$B$1244,0)))^(1/3)-1)*100)</f>
        <v>8.9436977645396496</v>
      </c>
      <c r="U16" s="667">
        <f>IF(INDEX(Historical!$H$7:$H$1213,MATCH(B16,Historical!$B$7:$B$1244,0))=0,"n/a",((INDEX(Historical!$C$7:$C$1222,MATCH(B16,Historical!$B$7:$B$1244,0))/INDEX(Historical!$H$7:$H$1213,MATCH(B16,Historical!$B$7:$B$1244,0)))^(1/5)-1)*100)</f>
        <v>8.6630136295215543</v>
      </c>
      <c r="V16" s="667">
        <f>IF(INDEX(Historical!$N$7:$N$1213,MATCH(B16,Historical!$B$7:$B$1244,0))=0,"n/a",((INDEX(Historical!$C$7:$C$1222,MATCH(B16,Historical!$B$7:$B$1244,0))/INDEX(Historical!$N$7:$N$1213,MATCH(B16,Historical!$B$7:$B$1244,0)))^(1/10)-1)*100)</f>
        <v>7.2159757223977827</v>
      </c>
      <c r="W16" s="668">
        <f>IF(OR(U16&lt;=0,U16="n/a",V16&lt;=0,V16="n/a"),"n/a",U16/V16)</f>
        <v>1.2005325354175302</v>
      </c>
      <c r="X16" s="669">
        <f>IF(OR(AJ16&lt;=0,AJ16="n/a",U16&lt;=0,U16="n/a"),"n/a",U16/AJ16)</f>
        <v>0.94163191625234288</v>
      </c>
      <c r="Y16" s="830"/>
      <c r="Z16" s="723">
        <f>IF(OR(AC16&lt;0.01,AC16="n/a"),"n/a",M16/AC16*100)</f>
        <v>52.389380530973447</v>
      </c>
      <c r="AA16" s="730">
        <f>IF(OR(AC16&lt;0.01,AC16="n/a"),"n/a",I16/AC16)</f>
        <v>19.966371681415929</v>
      </c>
      <c r="AB16" s="725">
        <v>9</v>
      </c>
      <c r="AC16" s="731">
        <v>5.65</v>
      </c>
      <c r="AD16" s="731">
        <v>2.74</v>
      </c>
      <c r="AE16" s="731">
        <v>3.53</v>
      </c>
      <c r="AF16" s="731">
        <v>1.66</v>
      </c>
      <c r="AG16" s="731" t="s">
        <v>135</v>
      </c>
      <c r="AH16" s="731">
        <v>9.4</v>
      </c>
      <c r="AI16" s="731">
        <v>6.5500000000000007</v>
      </c>
      <c r="AJ16" s="731">
        <v>9.1999999999999993</v>
      </c>
      <c r="AK16" s="731">
        <v>7.4300000000000006</v>
      </c>
      <c r="AL16" s="732">
        <v>16510</v>
      </c>
      <c r="AM16" s="733">
        <v>0.3</v>
      </c>
      <c r="AN16" s="731">
        <v>0.89</v>
      </c>
      <c r="AO16" s="734">
        <f>IF(U16="n/a","n/a",IF(AA16&lt;0,"n/a",IF(AA16="n/a","n/a",J16+U16-AA16)))</f>
        <v>-8.6794771902686314</v>
      </c>
      <c r="AP16" s="735">
        <f>IF(U16="n/a","n/a",J16+U16)</f>
        <v>11.286894491147297</v>
      </c>
      <c r="AQ16" s="843">
        <f>IF(OR(AC16&lt;0.01,AC16="n/a",AF16="n/a"),"n/a",(I16/SQRT(22.5*AC16*(I16/AF16))-1)*100)</f>
        <v>21.37028190376833</v>
      </c>
      <c r="AR16" s="618">
        <f>INDEX(Historical!$C$7:$C$1222,MATCH(B16,Historical!$B$7:$B$1244,0))*IF(AH16="n/a",1.03,IF(AH16&lt;0,1.01,IF(AH16&gt;10,1.1,(1+AH16/100))))</f>
        <v>3.0413199999999998</v>
      </c>
      <c r="AS16" s="730">
        <f>IF($AI16="n/a",1.03*AR16,IF($AI16&lt;0,1.01*AR16,IF($AI16&gt;10,1.1*AR16,(1+$AI16/100)*AR16)))</f>
        <v>3.2405264600000003</v>
      </c>
      <c r="AT16" s="730">
        <f>IF($AK16="n/a",1.03*AS16,IF($AK16&lt;0,1.01*AS16,IF($AK16&gt;10,1.1*AS16,(1+$AK16/100)*AS16)))</f>
        <v>3.4812975759780005</v>
      </c>
      <c r="AU16" s="730">
        <f>IF($AK16="n/a",1.03*AT16,IF($AK16&lt;0,1.01*AT16,IF($AK16&gt;10,1.1*AT16,(1+$AK16/100)*AT16)))</f>
        <v>3.7399579858731662</v>
      </c>
      <c r="AV16" s="730">
        <f>IF($AK16="n/a",1.03*AU16,IF($AK16&lt;0,1.01*AU16,IF($AK16&gt;10,1.1*AU16,(1+$AK16/100)*AU16)))</f>
        <v>4.0178368642235425</v>
      </c>
      <c r="AW16" s="723">
        <f>SUM(AR16:AV16)</f>
        <v>17.52093888607471</v>
      </c>
      <c r="AX16" s="736">
        <f>AW16/I16*100</f>
        <v>15.531370344893814</v>
      </c>
      <c r="AY16" s="888">
        <v>0.61</v>
      </c>
      <c r="AZ16" s="733">
        <v>15.45</v>
      </c>
      <c r="BA16" s="733">
        <v>-8.25</v>
      </c>
      <c r="BB16" s="733">
        <v>-1.9900000000000002</v>
      </c>
      <c r="BC16" s="733">
        <v>0.03</v>
      </c>
      <c r="BD16" s="862"/>
      <c r="BE16" s="594">
        <v>1985</v>
      </c>
      <c r="BF16" s="853">
        <f>IF(BE16&gt;2020,0,IF(BE16&gt;2008,1,IF(BE16&gt;2001,2,IF(BE16&gt;1990,3,IF(BE16&gt;1980,4,IF(BE16&gt;1973,5,IF(BE16&gt;1970,6,IF(BE16&gt;1960,7,IF(BE16&gt;1958,8,IF(BE16&gt;1953,9,10))))))))))</f>
        <v>4</v>
      </c>
      <c r="BG16" s="783" t="s">
        <v>135</v>
      </c>
      <c r="BH16" s="820" t="s">
        <v>4443</v>
      </c>
      <c r="BI16" s="820" t="s">
        <v>4444</v>
      </c>
    </row>
    <row r="17" spans="1:61" ht="11.25" customHeight="1" x14ac:dyDescent="0.2">
      <c r="A17" s="819" t="s">
        <v>4661</v>
      </c>
      <c r="B17" s="830" t="s">
        <v>425</v>
      </c>
      <c r="C17" s="885" t="s">
        <v>122</v>
      </c>
      <c r="D17" s="885" t="s">
        <v>4200</v>
      </c>
      <c r="E17" s="699">
        <v>29</v>
      </c>
      <c r="F17" s="1122">
        <v>109</v>
      </c>
      <c r="G17" s="1122" t="s">
        <v>105</v>
      </c>
      <c r="H17" s="1122" t="s">
        <v>105</v>
      </c>
      <c r="I17" s="821">
        <v>116.72</v>
      </c>
      <c r="J17" s="618">
        <f>(M17/I17)*100</f>
        <v>1.3022618231665526</v>
      </c>
      <c r="K17" s="839">
        <v>0.38</v>
      </c>
      <c r="L17" s="842">
        <v>4</v>
      </c>
      <c r="M17" s="609">
        <f>K17*L17</f>
        <v>1.52</v>
      </c>
      <c r="N17" s="825" t="s">
        <v>426</v>
      </c>
      <c r="O17" s="701">
        <v>0.36</v>
      </c>
      <c r="P17" s="891">
        <v>44313</v>
      </c>
      <c r="Q17" s="891">
        <v>44335</v>
      </c>
      <c r="R17" s="609">
        <f>(K17-O17)/O17*100</f>
        <v>5.5555555555555607</v>
      </c>
      <c r="S17" s="667">
        <f>IF(INDEX(Historical!$D$7:$D$1220,MATCH(B17,Historical!$B$7:$B$1244,0))=0,"n/a",(INDEX(Historical!$C$7:$C$1222,MATCH(B17,Historical!$B$7:$B$1244,0))/INDEX(Historical!$D$7:$D$1220,MATCH(B17,Historical!$B$7:$B$1244,0))-1)*100)</f>
        <v>1.3333333333333419</v>
      </c>
      <c r="T17" s="667">
        <f>IF(INDEX(Historical!$F$7:$F$1213,MATCH(B17,Historical!$B$7:$B$1244,0))=0,"n/a",((INDEX(Historical!$C$7:$C$1222,MATCH(B17,Historical!$B$7:$B$1244,0))/INDEX(Historical!$F$7:$F$1213,MATCH(B17,Historical!$B$7:$B$1244,0)))^(1/3)-1)*100)</f>
        <v>2.2943737343978032</v>
      </c>
      <c r="U17" s="667">
        <f>IF(INDEX(Historical!$H$7:$H$1213,MATCH(B17,Historical!$B$7:$B$1244,0))=0,"n/a",((INDEX(Historical!$C$7:$C$1222,MATCH(B17,Historical!$B$7:$B$1244,0))/INDEX(Historical!$H$7:$H$1213,MATCH(B17,Historical!$B$7:$B$1244,0)))^(1/5)-1)*100)</f>
        <v>3.4967527040806967</v>
      </c>
      <c r="V17" s="667">
        <f>IF(INDEX(Historical!$N$7:$N$1213,MATCH(B17,Historical!$B$7:$B$1244,0))=0,"n/a",((INDEX(Historical!$C$7:$C$1222,MATCH(B17,Historical!$B$7:$B$1244,0))/INDEX(Historical!$N$7:$N$1213,MATCH(B17,Historical!$B$7:$B$1244,0)))^(1/10)-1)*100)</f>
        <v>5.6175506315376156</v>
      </c>
      <c r="W17" s="668">
        <f>IF(OR(U17&lt;=0,U17="n/a",V17&lt;=0,V17="n/a"),"n/a",U17/V17)</f>
        <v>0.622469281264596</v>
      </c>
      <c r="X17" s="669" t="str">
        <f>IF(OR(AJ17&lt;=0,AJ17="n/a",U17&lt;=0,U17="n/a"),"n/a",U17/AJ17)</f>
        <v>n/a</v>
      </c>
      <c r="Y17" s="640" t="s">
        <v>5349</v>
      </c>
      <c r="Z17" s="618">
        <f>IF(OR(AC17&lt;0.01,AC17="n/a"),"n/a",M17/AC17*100)</f>
        <v>42.458100558659218</v>
      </c>
      <c r="AA17" s="841">
        <f>IF(OR(AC17&lt;0.01,AC17="n/a"),"n/a",I17/AC17)</f>
        <v>32.603351955307261</v>
      </c>
      <c r="AB17" s="842">
        <v>12</v>
      </c>
      <c r="AC17" s="821">
        <v>3.58</v>
      </c>
      <c r="AD17" s="821">
        <v>3.28</v>
      </c>
      <c r="AE17" s="821">
        <v>2.29</v>
      </c>
      <c r="AF17" s="821">
        <v>3.71</v>
      </c>
      <c r="AG17" s="821">
        <v>12.2</v>
      </c>
      <c r="AH17" s="821">
        <v>-0.6</v>
      </c>
      <c r="AI17" s="821">
        <v>12.58</v>
      </c>
      <c r="AJ17" s="821">
        <v>-1.0999999999999999</v>
      </c>
      <c r="AK17" s="821">
        <v>9.94</v>
      </c>
      <c r="AL17" s="833">
        <v>7620</v>
      </c>
      <c r="AM17" s="827">
        <v>0.2</v>
      </c>
      <c r="AN17" s="821">
        <v>0.56999999999999995</v>
      </c>
      <c r="AO17" s="705">
        <f>IF(U17="n/a","n/a",IF(AA17&lt;0,"n/a",IF(AA17="n/a","n/a",J17+U17-AA17)))</f>
        <v>-27.804337428060013</v>
      </c>
      <c r="AP17" s="706">
        <f>IF(U17="n/a","n/a",J17+U17)</f>
        <v>4.7990145272472491</v>
      </c>
      <c r="AQ17" s="843">
        <f>IF(OR(AC17&lt;0.01,AC17="n/a",AF17="n/a"),"n/a",(I17/SQRT(22.5*AC17*(I17/AF17))-1)*100)</f>
        <v>131.86052872285092</v>
      </c>
      <c r="AR17" s="618">
        <f>INDEX(Historical!$C$7:$C$1222,MATCH(B17,Historical!$B$7:$B$1244,0))*IF(AH17="n/a",1.03,IF(AH17&lt;0,1.01,IF(AH17&gt;10,1.1,(1+AH17/100))))</f>
        <v>1.5352000000000001</v>
      </c>
      <c r="AS17" s="841">
        <f>IF($AI17="n/a",1.03*AR17,IF($AI17&lt;0,1.01*AR17,IF($AI17&gt;10,1.1*AR17,(1+$AI17/100)*AR17)))</f>
        <v>1.6887200000000002</v>
      </c>
      <c r="AT17" s="841">
        <f>IF($AK17="n/a",1.03*AS17,IF($AK17&lt;0,1.01*AS17,IF($AK17&gt;10,1.1*AS17,(1+$AK17/100)*AS17)))</f>
        <v>1.8565787680000001</v>
      </c>
      <c r="AU17" s="841">
        <f>IF($AK17="n/a",1.03*AT17,IF($AK17&lt;0,1.01*AT17,IF($AK17&gt;10,1.1*AT17,(1+$AK17/100)*AT17)))</f>
        <v>2.0411226975391998</v>
      </c>
      <c r="AV17" s="841">
        <f>IF($AK17="n/a",1.03*AU17,IF($AK17&lt;0,1.01*AU17,IF($AK17&gt;10,1.1*AU17,(1+$AK17/100)*AU17)))</f>
        <v>2.244010293674596</v>
      </c>
      <c r="AW17" s="618">
        <f>SUM(AR17:AV17)</f>
        <v>9.3656317592137981</v>
      </c>
      <c r="AX17" s="713">
        <f>AW17/I17*100</f>
        <v>8.0240162433291626</v>
      </c>
      <c r="AY17" s="887">
        <v>0.63</v>
      </c>
      <c r="AZ17" s="827">
        <v>29.360000000000003</v>
      </c>
      <c r="BA17" s="827">
        <v>-5.0599999999999996</v>
      </c>
      <c r="BB17" s="827">
        <v>4.1500000000000004</v>
      </c>
      <c r="BC17" s="827">
        <v>10.780000000000001</v>
      </c>
      <c r="BE17" s="594">
        <v>1994</v>
      </c>
      <c r="BF17" s="853">
        <f>IF(BE17&gt;2020,0,IF(BE17&gt;2008,1,IF(BE17&gt;2001,2,IF(BE17&gt;1990,3,IF(BE17&gt;1980,4,IF(BE17&gt;1973,5,IF(BE17&gt;1970,6,IF(BE17&gt;1960,7,IF(BE17&gt;1958,8,IF(BE17&gt;1953,9,10))))))))))</f>
        <v>3</v>
      </c>
      <c r="BG17" s="837">
        <v>5.7</v>
      </c>
      <c r="BH17" s="820" t="s">
        <v>4443</v>
      </c>
      <c r="BI17" s="820" t="s">
        <v>4444</v>
      </c>
    </row>
    <row r="18" spans="1:61" ht="11.25" customHeight="1" x14ac:dyDescent="0.2">
      <c r="A18" s="819" t="s">
        <v>4672</v>
      </c>
      <c r="B18" s="830" t="s">
        <v>129</v>
      </c>
      <c r="C18" s="885" t="s">
        <v>130</v>
      </c>
      <c r="D18" s="885" t="s">
        <v>4199</v>
      </c>
      <c r="E18" s="699">
        <v>68</v>
      </c>
      <c r="F18" s="1122">
        <v>1</v>
      </c>
      <c r="G18" s="1122" t="s">
        <v>36</v>
      </c>
      <c r="H18" s="1122" t="s">
        <v>36</v>
      </c>
      <c r="I18" s="821">
        <v>89.3</v>
      </c>
      <c r="J18" s="618">
        <f>(M18/I18)*100</f>
        <v>1.7805151175811871</v>
      </c>
      <c r="K18" s="832">
        <v>0.39750000000000002</v>
      </c>
      <c r="L18" s="842">
        <v>4</v>
      </c>
      <c r="M18" s="609">
        <f>K18*L18</f>
        <v>1.59</v>
      </c>
      <c r="N18" s="825" t="s">
        <v>118</v>
      </c>
      <c r="O18" s="700">
        <v>0.36499999999999999</v>
      </c>
      <c r="P18" s="603">
        <v>44785</v>
      </c>
      <c r="Q18" s="603">
        <v>44805</v>
      </c>
      <c r="R18" s="609">
        <f>(K18-O18)/O18*100</f>
        <v>8.9041095890411039</v>
      </c>
      <c r="S18" s="667">
        <f>IF(INDEX(Historical!$D$7:$D$1220,MATCH(B18,Historical!$B$7:$B$1244,0))=0,"n/a",(INDEX(Historical!$C$7:$C$1222,MATCH(B18,Historical!$B$7:$B$1244,0))/INDEX(Historical!$D$7:$D$1220,MATCH(B18,Historical!$B$7:$B$1244,0))-1)*100)</f>
        <v>8.9285714285714199</v>
      </c>
      <c r="T18" s="667">
        <f>IF(INDEX(Historical!$F$7:$F$1213,MATCH(B18,Historical!$B$7:$B$1244,0))=0,"n/a",((INDEX(Historical!$C$7:$C$1222,MATCH(B18,Historical!$B$7:$B$1244,0))/INDEX(Historical!$F$7:$F$1213,MATCH(B18,Historical!$B$7:$B$1244,0)))^(1/3)-1)*100)</f>
        <v>9.5478734645576111</v>
      </c>
      <c r="U18" s="667">
        <f>IF(INDEX(Historical!$H$7:$H$1213,MATCH(B18,Historical!$B$7:$B$1244,0))=0,"n/a",((INDEX(Historical!$C$7:$C$1222,MATCH(B18,Historical!$B$7:$B$1244,0))/INDEX(Historical!$H$7:$H$1213,MATCH(B18,Historical!$B$7:$B$1244,0)))^(1/5)-1)*100)</f>
        <v>8.9373212538450773</v>
      </c>
      <c r="V18" s="667">
        <f>IF(INDEX(Historical!$N$7:$N$1213,MATCH(B18,Historical!$B$7:$B$1244,0))=0,"n/a",((INDEX(Historical!$C$7:$C$1222,MATCH(B18,Historical!$B$7:$B$1244,0))/INDEX(Historical!$N$7:$N$1213,MATCH(B18,Historical!$B$7:$B$1244,0)))^(1/10)-1)*100)</f>
        <v>9.156502478247198</v>
      </c>
      <c r="W18" s="668">
        <f>IF(OR(U18&lt;=0,U18="n/a",V18&lt;=0,V18="n/a"),"n/a",U18/V18)</f>
        <v>0.97606277889152304</v>
      </c>
      <c r="X18" s="669">
        <f>IF(OR(AJ18&lt;=0,AJ18="n/a",U18&lt;=0,U18="n/a"),"n/a",U18/AJ18)</f>
        <v>0.94077065829948181</v>
      </c>
      <c r="Y18" s="631"/>
      <c r="Z18" s="618">
        <f>IF(OR(AC18&lt;0.01,AC18="n/a"),"n/a",M18/AC18*100)</f>
        <v>73.6111111111111</v>
      </c>
      <c r="AA18" s="841">
        <f>IF(OR(AC18&lt;0.01,AC18="n/a"),"n/a",I18/AC18)</f>
        <v>41.342592592592588</v>
      </c>
      <c r="AB18" s="842">
        <v>12</v>
      </c>
      <c r="AC18" s="821">
        <v>2.16</v>
      </c>
      <c r="AD18" s="821">
        <v>9.48</v>
      </c>
      <c r="AE18" s="821">
        <v>6.93</v>
      </c>
      <c r="AF18" s="821">
        <v>4.71</v>
      </c>
      <c r="AG18" s="821">
        <v>11.5</v>
      </c>
      <c r="AH18" s="821">
        <v>9.1999999999999993</v>
      </c>
      <c r="AI18" s="821">
        <v>10.67</v>
      </c>
      <c r="AJ18" s="821">
        <v>9.5</v>
      </c>
      <c r="AK18" s="821">
        <v>4.3999999999999995</v>
      </c>
      <c r="AL18" s="833">
        <v>3350</v>
      </c>
      <c r="AM18" s="827">
        <v>0.2</v>
      </c>
      <c r="AN18" s="821">
        <v>0.98</v>
      </c>
      <c r="AO18" s="705">
        <f>IF(U18="n/a","n/a",IF(AA18&lt;0,"n/a",IF(AA18="n/a","n/a",J18+U18-AA18)))</f>
        <v>-30.624756221166322</v>
      </c>
      <c r="AP18" s="706">
        <f>IF(U18="n/a","n/a",J18+U18)</f>
        <v>10.717836371426264</v>
      </c>
      <c r="AQ18" s="843">
        <f>IF(OR(AC18&lt;0.01,AC18="n/a",AF18="n/a"),"n/a",(I18/SQRT(22.5*AC18*(I18/AF18))-1)*100)</f>
        <v>194.18332236973228</v>
      </c>
      <c r="AR18" s="618">
        <f>INDEX(Historical!$C$7:$C$1222,MATCH(B18,Historical!$B$7:$B$1244,0))*IF(AH18="n/a",1.03,IF(AH18&lt;0,1.01,IF(AH18&gt;10,1.1,(1+AH18/100))))</f>
        <v>1.6653</v>
      </c>
      <c r="AS18" s="841">
        <f>IF($AI18="n/a",1.03*AR18,IF($AI18&lt;0,1.01*AR18,IF($AI18&gt;10,1.1*AR18,(1+$AI18/100)*AR18)))</f>
        <v>1.8318300000000001</v>
      </c>
      <c r="AT18" s="841">
        <f>IF($AK18="n/a",1.03*AS18,IF($AK18&lt;0,1.01*AS18,IF($AK18&gt;10,1.1*AS18,(1+$AK18/100)*AS18)))</f>
        <v>1.9124305200000002</v>
      </c>
      <c r="AU18" s="841">
        <f>IF($AK18="n/a",1.03*AT18,IF($AK18&lt;0,1.01*AT18,IF($AK18&gt;10,1.1*AT18,(1+$AK18/100)*AT18)))</f>
        <v>1.9965774628800004</v>
      </c>
      <c r="AV18" s="841">
        <f>IF($AK18="n/a",1.03*AU18,IF($AK18&lt;0,1.01*AU18,IF($AK18&gt;10,1.1*AU18,(1+$AK18/100)*AU18)))</f>
        <v>2.0844268712467207</v>
      </c>
      <c r="AW18" s="618">
        <f>SUM(AR18:AV18)</f>
        <v>9.4905648541267205</v>
      </c>
      <c r="AX18" s="713">
        <f>AW18/I18*100</f>
        <v>10.627732199470012</v>
      </c>
      <c r="AY18" s="887">
        <v>0.41</v>
      </c>
      <c r="AZ18" s="827">
        <v>25.39</v>
      </c>
      <c r="BA18" s="827">
        <v>-11.15</v>
      </c>
      <c r="BB18" s="827">
        <v>-5.27</v>
      </c>
      <c r="BC18" s="827">
        <v>2.1</v>
      </c>
      <c r="BE18" s="594">
        <v>1955</v>
      </c>
      <c r="BF18" s="853">
        <f>IF(BE18&gt;2020,0,IF(BE18&gt;2008,1,IF(BE18&gt;2001,2,IF(BE18&gt;1990,3,IF(BE18&gt;1980,4,IF(BE18&gt;1973,5,IF(BE18&gt;1970,6,IF(BE18&gt;1960,7,IF(BE18&gt;1958,8,IF(BE18&gt;1953,9,10))))))))))</f>
        <v>9</v>
      </c>
      <c r="BG18" s="837">
        <v>4.1000000000000005</v>
      </c>
      <c r="BH18" s="820" t="s">
        <v>4443</v>
      </c>
      <c r="BI18" s="820" t="s">
        <v>4444</v>
      </c>
    </row>
    <row r="19" spans="1:61" ht="11.25" customHeight="1" x14ac:dyDescent="0.2">
      <c r="A19" s="819" t="s">
        <v>4677</v>
      </c>
      <c r="B19" s="830" t="s">
        <v>446</v>
      </c>
      <c r="C19" s="885" t="s">
        <v>107</v>
      </c>
      <c r="D19" s="885" t="s">
        <v>4197</v>
      </c>
      <c r="E19" s="699">
        <v>29</v>
      </c>
      <c r="F19" s="1122">
        <v>116</v>
      </c>
      <c r="G19" s="1122" t="s">
        <v>105</v>
      </c>
      <c r="H19" s="1122" t="s">
        <v>105</v>
      </c>
      <c r="I19" s="821">
        <v>90.25</v>
      </c>
      <c r="J19" s="618">
        <f>(M19/I19)*100</f>
        <v>1.772853185595568</v>
      </c>
      <c r="K19" s="839">
        <v>0.4</v>
      </c>
      <c r="L19" s="842">
        <v>4</v>
      </c>
      <c r="M19" s="609">
        <f>K19*L19</f>
        <v>1.6</v>
      </c>
      <c r="N19" s="825" t="s">
        <v>238</v>
      </c>
      <c r="O19" s="701">
        <v>0.36</v>
      </c>
      <c r="P19" s="603">
        <v>44833</v>
      </c>
      <c r="Q19" s="603">
        <v>44851</v>
      </c>
      <c r="R19" s="609">
        <f>(K19-O19)/O19*100</f>
        <v>11.111111111111121</v>
      </c>
      <c r="S19" s="667">
        <f>IF(INDEX(Historical!$D$7:$D$1220,MATCH(B19,Historical!$B$7:$B$1244,0))=0,"n/a",(INDEX(Historical!$C$7:$C$1222,MATCH(B19,Historical!$B$7:$B$1244,0))/INDEX(Historical!$D$7:$D$1220,MATCH(B19,Historical!$B$7:$B$1244,0))-1)*100)</f>
        <v>7.2463768115942129</v>
      </c>
      <c r="T19" s="667">
        <f>IF(INDEX(Historical!$F$7:$F$1213,MATCH(B19,Historical!$B$7:$B$1244,0))=0,"n/a",((INDEX(Historical!$C$7:$C$1222,MATCH(B19,Historical!$B$7:$B$1244,0))/INDEX(Historical!$F$7:$F$1213,MATCH(B19,Historical!$B$7:$B$1244,0)))^(1/3)-1)*100)</f>
        <v>6.6515802889484332</v>
      </c>
      <c r="U19" s="667">
        <f>IF(INDEX(Historical!$H$7:$H$1213,MATCH(B19,Historical!$B$7:$B$1244,0))=0,"n/a",((INDEX(Historical!$C$7:$C$1222,MATCH(B19,Historical!$B$7:$B$1244,0))/INDEX(Historical!$H$7:$H$1213,MATCH(B19,Historical!$B$7:$B$1244,0)))^(1/5)-1)*100)</f>
        <v>13.666744731549407</v>
      </c>
      <c r="V19" s="667">
        <f>IF(INDEX(Historical!$N$7:$N$1213,MATCH(B19,Historical!$B$7:$B$1244,0))=0,"n/a",((INDEX(Historical!$C$7:$C$1222,MATCH(B19,Historical!$B$7:$B$1244,0))/INDEX(Historical!$N$7:$N$1213,MATCH(B19,Historical!$B$7:$B$1244,0)))^(1/10)-1)*100)</f>
        <v>10.405295021184235</v>
      </c>
      <c r="W19" s="668">
        <f>IF(OR(U19&lt;=0,U19="n/a",V19&lt;=0,V19="n/a"),"n/a",U19/V19)</f>
        <v>1.3134413492097203</v>
      </c>
      <c r="X19" s="669">
        <f>IF(OR(AJ19&lt;=0,AJ19="n/a",U19&lt;=0,U19="n/a"),"n/a",U19/AJ19)</f>
        <v>0.76779464783985429</v>
      </c>
      <c r="Y19" s="628"/>
      <c r="Z19" s="618">
        <f>IF(OR(AC19&lt;0.01,AC19="n/a"),"n/a",M19/AC19*100)</f>
        <v>27.729636048526867</v>
      </c>
      <c r="AA19" s="841">
        <f>IF(OR(AC19&lt;0.01,AC19="n/a"),"n/a",I19/AC19)</f>
        <v>15.641247833622185</v>
      </c>
      <c r="AB19" s="842">
        <v>12</v>
      </c>
      <c r="AC19" s="821">
        <v>5.77</v>
      </c>
      <c r="AD19" s="821">
        <v>2.2400000000000002</v>
      </c>
      <c r="AE19" s="821">
        <v>7.41</v>
      </c>
      <c r="AF19" s="821">
        <v>2.4900000000000002</v>
      </c>
      <c r="AG19" s="821">
        <v>13.3</v>
      </c>
      <c r="AH19" s="821">
        <v>67.800000000000011</v>
      </c>
      <c r="AI19" s="821">
        <v>-9.5500000000000007</v>
      </c>
      <c r="AJ19" s="821">
        <v>17.8</v>
      </c>
      <c r="AK19" s="821">
        <v>7.0000000000000009</v>
      </c>
      <c r="AL19" s="833">
        <v>2920</v>
      </c>
      <c r="AM19" s="827">
        <v>15.4</v>
      </c>
      <c r="AN19" s="821">
        <v>7.0000000000000007E-2</v>
      </c>
      <c r="AO19" s="705">
        <f>IF(U19="n/a","n/a",IF(AA19&lt;0,"n/a",IF(AA19="n/a","n/a",J19+U19-AA19)))</f>
        <v>-0.20164991647720854</v>
      </c>
      <c r="AP19" s="706">
        <f>IF(U19="n/a","n/a",J19+U19)</f>
        <v>15.439597917144976</v>
      </c>
      <c r="AQ19" s="843">
        <f>IF(OR(AC19&lt;0.01,AC19="n/a",AF19="n/a"),"n/a",(I19/SQRT(22.5*AC19*(I19/AF19))-1)*100)</f>
        <v>31.566133949971675</v>
      </c>
      <c r="AR19" s="618">
        <f>INDEX(Historical!$C$7:$C$1222,MATCH(B19,Historical!$B$7:$B$1244,0))*IF(AH19="n/a",1.03,IF(AH19&lt;0,1.01,IF(AH19&gt;10,1.1,(1+AH19/100))))</f>
        <v>1.6280000000000001</v>
      </c>
      <c r="AS19" s="841">
        <f>IF($AI19="n/a",1.03*AR19,IF($AI19&lt;0,1.01*AR19,IF($AI19&gt;10,1.1*AR19,(1+$AI19/100)*AR19)))</f>
        <v>1.6442800000000002</v>
      </c>
      <c r="AT19" s="841">
        <f>IF($AK19="n/a",1.03*AS19,IF($AK19&lt;0,1.01*AS19,IF($AK19&gt;10,1.1*AS19,(1+$AK19/100)*AS19)))</f>
        <v>1.7593796000000004</v>
      </c>
      <c r="AU19" s="841">
        <f>IF($AK19="n/a",1.03*AT19,IF($AK19&lt;0,1.01*AT19,IF($AK19&gt;10,1.1*AT19,(1+$AK19/100)*AT19)))</f>
        <v>1.8825361720000005</v>
      </c>
      <c r="AV19" s="841">
        <f>IF($AK19="n/a",1.03*AU19,IF($AK19&lt;0,1.01*AU19,IF($AK19&gt;10,1.1*AU19,(1+$AK19/100)*AU19)))</f>
        <v>2.0143137040400005</v>
      </c>
      <c r="AW19" s="618">
        <f>SUM(AR19:AV19)</f>
        <v>8.9285094760400021</v>
      </c>
      <c r="AX19" s="713">
        <f>AW19/I19*100</f>
        <v>9.8930852920110812</v>
      </c>
      <c r="AY19" s="887">
        <v>1.0900000000000001</v>
      </c>
      <c r="AZ19" s="827">
        <v>20.34</v>
      </c>
      <c r="BA19" s="827">
        <v>-23.56</v>
      </c>
      <c r="BB19" s="827">
        <v>3.75</v>
      </c>
      <c r="BC19" s="827">
        <v>-4.78</v>
      </c>
      <c r="BE19" s="594">
        <v>1994</v>
      </c>
      <c r="BF19" s="853">
        <f>IF(BE19&gt;2020,0,IF(BE19&gt;2008,1,IF(BE19&gt;2001,2,IF(BE19&gt;1990,3,IF(BE19&gt;1980,4,IF(BE19&gt;1973,5,IF(BE19&gt;1970,6,IF(BE19&gt;1960,7,IF(BE19&gt;1958,8,IF(BE19&gt;1953,9,10))))))))))</f>
        <v>3</v>
      </c>
      <c r="BG19" s="837">
        <v>1.3</v>
      </c>
      <c r="BH19" s="820" t="s">
        <v>4443</v>
      </c>
      <c r="BI19" s="820" t="s">
        <v>4444</v>
      </c>
    </row>
    <row r="20" spans="1:61" ht="11.25" customHeight="1" x14ac:dyDescent="0.2">
      <c r="A20" s="819" t="s">
        <v>4683</v>
      </c>
      <c r="B20" s="830" t="s">
        <v>149</v>
      </c>
      <c r="C20" s="885" t="s">
        <v>152</v>
      </c>
      <c r="D20" s="885" t="s">
        <v>4183</v>
      </c>
      <c r="E20" s="699">
        <v>51</v>
      </c>
      <c r="F20" s="1122">
        <v>38</v>
      </c>
      <c r="G20" s="1122" t="s">
        <v>36</v>
      </c>
      <c r="H20" s="1122" t="s">
        <v>36</v>
      </c>
      <c r="I20" s="821">
        <v>234.55</v>
      </c>
      <c r="J20" s="618">
        <f>(M20/I20)*100</f>
        <v>1.551907908761458</v>
      </c>
      <c r="K20" s="832">
        <v>0.91</v>
      </c>
      <c r="L20" s="842">
        <v>4</v>
      </c>
      <c r="M20" s="609">
        <f>K20*L20</f>
        <v>3.64</v>
      </c>
      <c r="N20" s="825" t="s">
        <v>150</v>
      </c>
      <c r="O20" s="700">
        <v>0.87</v>
      </c>
      <c r="P20" s="603">
        <v>44903</v>
      </c>
      <c r="Q20" s="603">
        <v>44925</v>
      </c>
      <c r="R20" s="609">
        <f>(K20-O20)/O20*100</f>
        <v>4.5977011494252915</v>
      </c>
      <c r="S20" s="667">
        <f>IF(INDEX(Historical!$D$7:$D$1220,MATCH(B20,Historical!$B$7:$B$1244,0))=0,"n/a",(INDEX(Historical!$C$7:$C$1222,MATCH(B20,Historical!$B$7:$B$1244,0))/INDEX(Historical!$D$7:$D$1220,MATCH(B20,Historical!$B$7:$B$1244,0))-1)*100)</f>
        <v>4.7619047619047672</v>
      </c>
      <c r="T20" s="667">
        <f>IF(INDEX(Historical!$F$7:$F$1213,MATCH(B20,Historical!$B$7:$B$1244,0))=0,"n/a",((INDEX(Historical!$C$7:$C$1222,MATCH(B20,Historical!$B$7:$B$1244,0))/INDEX(Historical!$F$7:$F$1213,MATCH(B20,Historical!$B$7:$B$1244,0)))^(1/3)-1)*100)</f>
        <v>4.3262643101762421</v>
      </c>
      <c r="U20" s="667">
        <f>IF(INDEX(Historical!$H$7:$H$1213,MATCH(B20,Historical!$B$7:$B$1244,0))=0,"n/a",((INDEX(Historical!$C$7:$C$1222,MATCH(B20,Historical!$B$7:$B$1244,0))/INDEX(Historical!$H$7:$H$1213,MATCH(B20,Historical!$B$7:$B$1244,0)))^(1/5)-1)*100)</f>
        <v>3.6666505080253708</v>
      </c>
      <c r="V20" s="667">
        <f>IF(INDEX(Historical!$N$7:$N$1213,MATCH(B20,Historical!$B$7:$B$1244,0))=0,"n/a",((INDEX(Historical!$C$7:$C$1222,MATCH(B20,Historical!$B$7:$B$1244,0))/INDEX(Historical!$N$7:$N$1213,MATCH(B20,Historical!$B$7:$B$1244,0)))^(1/10)-1)*100)</f>
        <v>6.6730295310166943</v>
      </c>
      <c r="W20" s="668">
        <f>IF(OR(U20&lt;=0,U20="n/a",V20&lt;=0,V20="n/a"),"n/a",U20/V20)</f>
        <v>0.54947314274311698</v>
      </c>
      <c r="X20" s="669">
        <f>IF(OR(AJ20&lt;=0,AJ20="n/a",U20&lt;=0,U20="n/a"),"n/a",U20/AJ20)</f>
        <v>1.1827904864597971</v>
      </c>
      <c r="Y20" s="831" t="s">
        <v>151</v>
      </c>
      <c r="Z20" s="618">
        <f>IF(OR(AC20&lt;0.01,AC20="n/a"),"n/a",M20/AC20*100)</f>
        <v>70.270270270270274</v>
      </c>
      <c r="AA20" s="841">
        <f>IF(OR(AC20&lt;0.01,AC20="n/a"),"n/a",I20/AC20)</f>
        <v>45.279922779922785</v>
      </c>
      <c r="AB20" s="842">
        <v>9</v>
      </c>
      <c r="AC20" s="821">
        <v>5.18</v>
      </c>
      <c r="AD20" s="821">
        <v>7.26</v>
      </c>
      <c r="AE20" s="821">
        <v>3.61</v>
      </c>
      <c r="AF20" s="821">
        <v>2.64</v>
      </c>
      <c r="AG20" s="821" t="s">
        <v>135</v>
      </c>
      <c r="AH20" s="821">
        <v>3.6999999999999997</v>
      </c>
      <c r="AI20" s="821">
        <v>11.540000000000001</v>
      </c>
      <c r="AJ20" s="821">
        <v>3.1</v>
      </c>
      <c r="AK20" s="821">
        <v>6.3</v>
      </c>
      <c r="AL20" s="833">
        <v>67640</v>
      </c>
      <c r="AM20" s="827">
        <v>0.1</v>
      </c>
      <c r="AN20" s="821">
        <v>0.65</v>
      </c>
      <c r="AO20" s="705">
        <f>IF(U20="n/a","n/a",IF(AA20&lt;0,"n/a",IF(AA20="n/a","n/a",J20+U20-AA20)))</f>
        <v>-40.061364363135958</v>
      </c>
      <c r="AP20" s="706">
        <f>IF(U20="n/a","n/a",J20+U20)</f>
        <v>5.2185584167868289</v>
      </c>
      <c r="AQ20" s="843">
        <f>IF(OR(AC20&lt;0.01,AC20="n/a",AF20="n/a"),"n/a",(I20/SQRT(22.5*AC20*(I20/AF20))-1)*100)</f>
        <v>130.49607963790345</v>
      </c>
      <c r="AR20" s="618">
        <f>INDEX(Historical!$C$7:$C$1222,MATCH(B20,Historical!$B$7:$B$1244,0))*IF(AH20="n/a",1.03,IF(AH20&lt;0,1.01,IF(AH20&gt;10,1.1,(1+AH20/100))))</f>
        <v>3.6502399999999997</v>
      </c>
      <c r="AS20" s="841">
        <f>IF($AI20="n/a",1.03*AR20,IF($AI20&lt;0,1.01*AR20,IF($AI20&gt;10,1.1*AR20,(1+$AI20/100)*AR20)))</f>
        <v>4.0152640000000002</v>
      </c>
      <c r="AT20" s="841">
        <f>IF($AK20="n/a",1.03*AS20,IF($AK20&lt;0,1.01*AS20,IF($AK20&gt;10,1.1*AS20,(1+$AK20/100)*AS20)))</f>
        <v>4.268225632</v>
      </c>
      <c r="AU20" s="841">
        <f>IF($AK20="n/a",1.03*AT20,IF($AK20&lt;0,1.01*AT20,IF($AK20&gt;10,1.1*AT20,(1+$AK20/100)*AT20)))</f>
        <v>4.5371238468159998</v>
      </c>
      <c r="AV20" s="841">
        <f>IF($AK20="n/a",1.03*AU20,IF($AK20&lt;0,1.01*AU20,IF($AK20&gt;10,1.1*AU20,(1+$AK20/100)*AU20)))</f>
        <v>4.8229626491654072</v>
      </c>
      <c r="AW20" s="618">
        <f>SUM(AR20:AV20)</f>
        <v>21.293816127981408</v>
      </c>
      <c r="AX20" s="713">
        <f>AW20/I20*100</f>
        <v>9.0785828727270985</v>
      </c>
      <c r="AY20" s="887">
        <v>0.54</v>
      </c>
      <c r="AZ20" s="827">
        <v>8.64</v>
      </c>
      <c r="BA20" s="827">
        <v>-15.409999999999998</v>
      </c>
      <c r="BB20" s="827">
        <v>-6.25</v>
      </c>
      <c r="BC20" s="827">
        <v>-4.24</v>
      </c>
      <c r="BE20" s="594">
        <v>1973</v>
      </c>
      <c r="BF20" s="853">
        <f>IF(BE20&gt;2020,0,IF(BE20&gt;2008,1,IF(BE20&gt;2001,2,IF(BE20&gt;1990,3,IF(BE20&gt;1980,4,IF(BE20&gt;1973,5,IF(BE20&gt;1970,6,IF(BE20&gt;1960,7,IF(BE20&gt;1958,8,IF(BE20&gt;1953,9,10))))))))))</f>
        <v>6</v>
      </c>
      <c r="BG20" s="837" t="s">
        <v>135</v>
      </c>
      <c r="BH20" s="820" t="s">
        <v>4443</v>
      </c>
      <c r="BI20" s="820" t="s">
        <v>4444</v>
      </c>
    </row>
    <row r="21" spans="1:61" ht="11.25" customHeight="1" x14ac:dyDescent="0.2">
      <c r="A21" s="819" t="s">
        <v>4684</v>
      </c>
      <c r="B21" s="830" t="s">
        <v>237</v>
      </c>
      <c r="C21" s="885" t="s">
        <v>107</v>
      </c>
      <c r="D21" s="885" t="s">
        <v>4193</v>
      </c>
      <c r="E21" s="699">
        <v>43</v>
      </c>
      <c r="F21" s="1122">
        <v>62</v>
      </c>
      <c r="G21" s="1122" t="s">
        <v>36</v>
      </c>
      <c r="H21" s="1122" t="s">
        <v>114</v>
      </c>
      <c r="I21" s="821">
        <v>29.47</v>
      </c>
      <c r="J21" s="618">
        <f>(M21/I21)*100</f>
        <v>4.071937563624024</v>
      </c>
      <c r="K21" s="832">
        <v>0.3</v>
      </c>
      <c r="L21" s="842">
        <v>4</v>
      </c>
      <c r="M21" s="609">
        <f>K21*L21</f>
        <v>1.2</v>
      </c>
      <c r="N21" s="825" t="s">
        <v>126</v>
      </c>
      <c r="O21" s="700">
        <v>0.28999999999999998</v>
      </c>
      <c r="P21" s="603">
        <v>44924</v>
      </c>
      <c r="Q21" s="603">
        <v>44939</v>
      </c>
      <c r="R21" s="609">
        <f>(K21-O21)/O21*100</f>
        <v>3.4482758620689689</v>
      </c>
      <c r="S21" s="667">
        <f>IF(INDEX(Historical!$D$7:$D$1220,MATCH(B21,Historical!$B$7:$B$1244,0))=0,"n/a",(INDEX(Historical!$C$7:$C$1222,MATCH(B21,Historical!$B$7:$B$1244,0))/INDEX(Historical!$D$7:$D$1220,MATCH(B21,Historical!$B$7:$B$1244,0))-1)*100)</f>
        <v>3.5714285714285587</v>
      </c>
      <c r="T21" s="667">
        <f>IF(INDEX(Historical!$F$7:$F$1213,MATCH(B21,Historical!$B$7:$B$1244,0))=0,"n/a",((INDEX(Historical!$C$7:$C$1222,MATCH(B21,Historical!$B$7:$B$1244,0))/INDEX(Historical!$F$7:$F$1213,MATCH(B21,Historical!$B$7:$B$1244,0)))^(1/3)-1)*100)</f>
        <v>3.7070347012313709</v>
      </c>
      <c r="U21" s="667">
        <f>IF(INDEX(Historical!$H$7:$H$1213,MATCH(B21,Historical!$B$7:$B$1244,0))=0,"n/a",((INDEX(Historical!$C$7:$C$1222,MATCH(B21,Historical!$B$7:$B$1244,0))/INDEX(Historical!$H$7:$H$1213,MATCH(B21,Historical!$B$7:$B$1244,0)))^(1/5)-1)*100)</f>
        <v>7.7143587792743107</v>
      </c>
      <c r="V21" s="667">
        <f>IF(INDEX(Historical!$N$7:$N$1213,MATCH(B21,Historical!$B$7:$B$1244,0))=0,"n/a",((INDEX(Historical!$C$7:$C$1222,MATCH(B21,Historical!$B$7:$B$1244,0))/INDEX(Historical!$N$7:$N$1213,MATCH(B21,Historical!$B$7:$B$1244,0)))^(1/10)-1)*100)</f>
        <v>12.206665360175627</v>
      </c>
      <c r="W21" s="668">
        <f>IF(OR(U21&lt;=0,U21="n/a",V21&lt;=0,V21="n/a"),"n/a",U21/V21)</f>
        <v>0.63197921394998557</v>
      </c>
      <c r="X21" s="669" t="str">
        <f>IF(OR(AJ21&lt;=0,AJ21="n/a",U21&lt;=0,U21="n/a"),"n/a",U21/AJ21)</f>
        <v>n/a</v>
      </c>
      <c r="Y21" s="628"/>
      <c r="Z21" s="618">
        <f>IF(OR(AC21&lt;0.01,AC21="n/a"),"n/a",M21/AC21*100)</f>
        <v>60.913705583756339</v>
      </c>
      <c r="AA21" s="841">
        <f>IF(OR(AC21&lt;0.01,AC21="n/a"),"n/a",I21/AC21)</f>
        <v>14.959390862944161</v>
      </c>
      <c r="AB21" s="842">
        <v>9</v>
      </c>
      <c r="AC21" s="821">
        <v>1.97</v>
      </c>
      <c r="AD21" s="821" t="s">
        <v>135</v>
      </c>
      <c r="AE21" s="821">
        <v>1.87</v>
      </c>
      <c r="AF21" s="821">
        <v>1.24</v>
      </c>
      <c r="AG21" s="821">
        <v>8.3000000000000007</v>
      </c>
      <c r="AH21" s="821">
        <v>-29.2</v>
      </c>
      <c r="AI21" s="821">
        <v>13.780000000000001</v>
      </c>
      <c r="AJ21" s="821">
        <v>-3.4000000000000004</v>
      </c>
      <c r="AK21" s="821">
        <v>-4.34</v>
      </c>
      <c r="AL21" s="833">
        <v>14980</v>
      </c>
      <c r="AM21" s="827">
        <v>18.7</v>
      </c>
      <c r="AN21" s="821">
        <v>0.82</v>
      </c>
      <c r="AO21" s="705">
        <f>IF(U21="n/a","n/a",IF(AA21&lt;0,"n/a",IF(AA21="n/a","n/a",J21+U21-AA21)))</f>
        <v>-3.1730945200458258</v>
      </c>
      <c r="AP21" s="706">
        <f>IF(U21="n/a","n/a",J21+U21)</f>
        <v>11.786296342898336</v>
      </c>
      <c r="AQ21" s="843">
        <f>IF(OR(AC21&lt;0.01,AC21="n/a",AF21="n/a"),"n/a",(I21/SQRT(22.5*AC21*(I21/AF21))-1)*100)</f>
        <v>-9.2019464965103932</v>
      </c>
      <c r="AR21" s="618">
        <f>INDEX(Historical!$C$7:$C$1222,MATCH(B21,Historical!$B$7:$B$1244,0))*IF(AH21="n/a",1.03,IF(AH21&lt;0,1.01,IF(AH21&gt;10,1.1,(1+AH21/100))))</f>
        <v>1.1716</v>
      </c>
      <c r="AS21" s="841">
        <f>IF($AI21="n/a",1.03*AR21,IF($AI21&lt;0,1.01*AR21,IF($AI21&gt;10,1.1*AR21,(1+$AI21/100)*AR21)))</f>
        <v>1.2887600000000001</v>
      </c>
      <c r="AT21" s="841">
        <f>IF($AK21="n/a",1.03*AS21,IF($AK21&lt;0,1.01*AS21,IF($AK21&gt;10,1.1*AS21,(1+$AK21/100)*AS21)))</f>
        <v>1.3016476000000001</v>
      </c>
      <c r="AU21" s="841">
        <f>IF($AK21="n/a",1.03*AT21,IF($AK21&lt;0,1.01*AT21,IF($AK21&gt;10,1.1*AT21,(1+$AK21/100)*AT21)))</f>
        <v>1.3146640760000001</v>
      </c>
      <c r="AV21" s="841">
        <f>IF($AK21="n/a",1.03*AU21,IF($AK21&lt;0,1.01*AU21,IF($AK21&gt;10,1.1*AU21,(1+$AK21/100)*AU21)))</f>
        <v>1.3278107167600002</v>
      </c>
      <c r="AW21" s="618">
        <f>SUM(AR21:AV21)</f>
        <v>6.4044823927600003</v>
      </c>
      <c r="AX21" s="713">
        <f>AW21/I21*100</f>
        <v>21.732210358873434</v>
      </c>
      <c r="AY21" s="887">
        <v>1.29</v>
      </c>
      <c r="AZ21" s="827">
        <v>45.62</v>
      </c>
      <c r="BA21" s="827">
        <v>-14.24</v>
      </c>
      <c r="BB21" s="827">
        <v>0.2</v>
      </c>
      <c r="BC21" s="827">
        <v>12.4</v>
      </c>
      <c r="BE21" s="594">
        <v>1981</v>
      </c>
      <c r="BF21" s="853">
        <f>IF(BE21&gt;2020,0,IF(BE21&gt;2008,1,IF(BE21&gt;2001,2,IF(BE21&gt;1990,3,IF(BE21&gt;1980,4,IF(BE21&gt;1973,5,IF(BE21&gt;1970,6,IF(BE21&gt;1960,7,IF(BE21&gt;1958,8,IF(BE21&gt;1953,9,10))))))))))</f>
        <v>4</v>
      </c>
      <c r="BG21" s="837">
        <v>3.5000000000000004</v>
      </c>
      <c r="BH21" s="820" t="s">
        <v>4443</v>
      </c>
      <c r="BI21" s="820" t="s">
        <v>4444</v>
      </c>
    </row>
    <row r="22" spans="1:61" ht="11.25" customHeight="1" x14ac:dyDescent="0.2">
      <c r="A22" s="826" t="s">
        <v>4686</v>
      </c>
      <c r="B22" s="830" t="s">
        <v>161</v>
      </c>
      <c r="C22" s="885" t="s">
        <v>127</v>
      </c>
      <c r="D22" s="885" t="s">
        <v>4205</v>
      </c>
      <c r="E22" s="699">
        <v>38</v>
      </c>
      <c r="F22" s="1122">
        <v>71</v>
      </c>
      <c r="G22" s="1122" t="s">
        <v>114</v>
      </c>
      <c r="H22" s="1122" t="s">
        <v>114</v>
      </c>
      <c r="I22" s="821">
        <v>64.87</v>
      </c>
      <c r="J22" s="618">
        <f>(M22/I22)*100</f>
        <v>1.2671496839833511</v>
      </c>
      <c r="K22" s="832">
        <v>0.20549999999999999</v>
      </c>
      <c r="L22" s="842">
        <v>4</v>
      </c>
      <c r="M22" s="609">
        <f>K22*L22</f>
        <v>0.82199999999999995</v>
      </c>
      <c r="N22" s="825" t="s">
        <v>162</v>
      </c>
      <c r="O22" s="700">
        <v>0.1885</v>
      </c>
      <c r="P22" s="603">
        <v>44896</v>
      </c>
      <c r="Q22" s="603">
        <v>44929</v>
      </c>
      <c r="R22" s="609">
        <f>(K22-O22)/O22*100</f>
        <v>9.018567639257288</v>
      </c>
      <c r="S22" s="667">
        <f>IF(INDEX(Historical!$D$7:$D$1220,MATCH(B22,Historical!$B$7:$B$1244,0))=0,"n/a",(INDEX(Historical!$C$7:$C$1222,MATCH(B22,Historical!$B$7:$B$1244,0))/INDEX(Historical!$D$7:$D$1220,MATCH(B22,Historical!$B$7:$B$1244,0))-1)*100)</f>
        <v>5.0139275766016844</v>
      </c>
      <c r="T22" s="667">
        <f>IF(INDEX(Historical!$F$7:$F$1213,MATCH(B22,Historical!$B$7:$B$1244,0))=0,"n/a",((INDEX(Historical!$C$7:$C$1222,MATCH(B22,Historical!$B$7:$B$1244,0))/INDEX(Historical!$F$7:$F$1213,MATCH(B22,Historical!$B$7:$B$1244,0)))^(1/3)-1)*100)</f>
        <v>4.3280497099388748</v>
      </c>
      <c r="U22" s="667">
        <f>IF(INDEX(Historical!$H$7:$H$1213,MATCH(B22,Historical!$B$7:$B$1244,0))=0,"n/a",((INDEX(Historical!$C$7:$C$1222,MATCH(B22,Historical!$B$7:$B$1244,0))/INDEX(Historical!$H$7:$H$1213,MATCH(B22,Historical!$B$7:$B$1244,0)))^(1/5)-1)*100)</f>
        <v>5.2426317540045231</v>
      </c>
      <c r="V22" s="667">
        <f>IF(INDEX(Historical!$N$7:$N$1213,MATCH(B22,Historical!$B$7:$B$1244,0))=0,"n/a",((INDEX(Historical!$C$7:$C$1222,MATCH(B22,Historical!$B$7:$B$1244,0))/INDEX(Historical!$N$7:$N$1213,MATCH(B22,Historical!$B$7:$B$1244,0)))^(1/10)-1)*100)</f>
        <v>7.036228570733738</v>
      </c>
      <c r="W22" s="668">
        <f>IF(OR(U22&lt;=0,U22="n/a",V22&lt;=0,V22="n/a"),"n/a",U22/V22)</f>
        <v>0.74509116656763485</v>
      </c>
      <c r="X22" s="669">
        <f>IF(OR(AJ22&lt;=0,AJ22="n/a",U22&lt;=0,U22="n/a"),"n/a",U22/AJ22)</f>
        <v>1.069924847756025</v>
      </c>
      <c r="Y22" s="855"/>
      <c r="Z22" s="618">
        <f>IF(OR(AC22&lt;0.01,AC22="n/a"),"n/a",M22/AC22*100)</f>
        <v>44.673913043478258</v>
      </c>
      <c r="AA22" s="841">
        <f>IF(OR(AC22&lt;0.01,AC22="n/a"),"n/a",I22/AC22)</f>
        <v>35.255434782608695</v>
      </c>
      <c r="AB22" s="842">
        <v>4</v>
      </c>
      <c r="AC22" s="821">
        <v>1.84</v>
      </c>
      <c r="AD22" s="821">
        <v>4.0999999999999996</v>
      </c>
      <c r="AE22" s="821">
        <v>7.59</v>
      </c>
      <c r="AF22" s="821">
        <v>10.29</v>
      </c>
      <c r="AG22" s="821">
        <v>31.900000000000002</v>
      </c>
      <c r="AH22" s="821">
        <v>-7.1999999999999993</v>
      </c>
      <c r="AI22" s="821">
        <v>10.299999999999999</v>
      </c>
      <c r="AJ22" s="821">
        <v>4.9000000000000004</v>
      </c>
      <c r="AK22" s="821">
        <v>8.6199999999999992</v>
      </c>
      <c r="AL22" s="833">
        <v>31360</v>
      </c>
      <c r="AM22" s="827">
        <v>1.7500000000000002</v>
      </c>
      <c r="AN22" s="821">
        <v>0.79</v>
      </c>
      <c r="AO22" s="705">
        <f>IF(U22="n/a","n/a",IF(AA22&lt;0,"n/a",IF(AA22="n/a","n/a",J22+U22-AA22)))</f>
        <v>-28.74565334462082</v>
      </c>
      <c r="AP22" s="706">
        <f>IF(U22="n/a","n/a",J22+U22)</f>
        <v>6.5097814379878738</v>
      </c>
      <c r="AQ22" s="843">
        <f>IF(OR(AC22&lt;0.01,AC22="n/a",AF22="n/a"),"n/a",(I22/SQRT(22.5*AC22*(I22/AF22))-1)*100)</f>
        <v>301.54060202234064</v>
      </c>
      <c r="AR22" s="618">
        <f>INDEX(Historical!$C$7:$C$1222,MATCH(B22,Historical!$B$7:$B$1244,0))*IF(AH22="n/a",1.03,IF(AH22&lt;0,1.01,IF(AH22&gt;10,1.1,(1+AH22/100))))</f>
        <v>0.76153999999999999</v>
      </c>
      <c r="AS22" s="841">
        <f>IF($AI22="n/a",1.03*AR22,IF($AI22&lt;0,1.01*AR22,IF($AI22&gt;10,1.1*AR22,(1+$AI22/100)*AR22)))</f>
        <v>0.83769400000000005</v>
      </c>
      <c r="AT22" s="841">
        <f>IF($AK22="n/a",1.03*AS22,IF($AK22&lt;0,1.01*AS22,IF($AK22&gt;10,1.1*AS22,(1+$AK22/100)*AS22)))</f>
        <v>0.90990322280000013</v>
      </c>
      <c r="AU22" s="841">
        <f>IF($AK22="n/a",1.03*AT22,IF($AK22&lt;0,1.01*AT22,IF($AK22&gt;10,1.1*AT22,(1+$AK22/100)*AT22)))</f>
        <v>0.98833688060536018</v>
      </c>
      <c r="AV22" s="841">
        <f>IF($AK22="n/a",1.03*AU22,IF($AK22&lt;0,1.01*AU22,IF($AK22&gt;10,1.1*AU22,(1+$AK22/100)*AU22)))</f>
        <v>1.0735315197135422</v>
      </c>
      <c r="AW22" s="618">
        <f>SUM(AR22:AV22)</f>
        <v>4.5710056231189027</v>
      </c>
      <c r="AX22" s="713">
        <f>AW22/I22*100</f>
        <v>7.046409161583016</v>
      </c>
      <c r="AY22" s="887">
        <v>0.7</v>
      </c>
      <c r="AZ22" s="827">
        <v>7.7</v>
      </c>
      <c r="BA22" s="827">
        <v>-16.989999999999998</v>
      </c>
      <c r="BB22" s="827">
        <v>-1.71</v>
      </c>
      <c r="BC22" s="827">
        <v>-5.7799999999999994</v>
      </c>
      <c r="BE22" s="594">
        <v>1985</v>
      </c>
      <c r="BF22" s="853">
        <f>IF(BE22&gt;2020,0,IF(BE22&gt;2008,1,IF(BE22&gt;2001,2,IF(BE22&gt;1990,3,IF(BE22&gt;1980,4,IF(BE22&gt;1973,5,IF(BE22&gt;1970,6,IF(BE22&gt;1960,7,IF(BE22&gt;1958,8,IF(BE22&gt;1953,9,10))))))))))</f>
        <v>4</v>
      </c>
      <c r="BG22" s="837">
        <v>13.600000000000001</v>
      </c>
      <c r="BH22" s="820" t="s">
        <v>4443</v>
      </c>
      <c r="BI22" s="820" t="s">
        <v>4444</v>
      </c>
    </row>
    <row r="23" spans="1:61" s="737" customFormat="1" ht="11.25" customHeight="1" x14ac:dyDescent="0.2">
      <c r="A23" s="613" t="s">
        <v>4689</v>
      </c>
      <c r="B23" s="743" t="s">
        <v>156</v>
      </c>
      <c r="C23" s="885" t="s">
        <v>130</v>
      </c>
      <c r="D23" s="885" t="s">
        <v>4187</v>
      </c>
      <c r="E23" s="721">
        <v>52</v>
      </c>
      <c r="F23" s="1122">
        <v>32</v>
      </c>
      <c r="G23" s="1121" t="s">
        <v>36</v>
      </c>
      <c r="H23" s="1121" t="s">
        <v>36</v>
      </c>
      <c r="I23" s="731">
        <v>61.41</v>
      </c>
      <c r="J23" s="723">
        <f>(M23/I23)*100</f>
        <v>4.0709982087607886</v>
      </c>
      <c r="K23" s="724">
        <v>0.625</v>
      </c>
      <c r="L23" s="725">
        <v>4</v>
      </c>
      <c r="M23" s="726">
        <f>K23*L23</f>
        <v>2.5</v>
      </c>
      <c r="N23" s="727" t="s">
        <v>118</v>
      </c>
      <c r="O23" s="728">
        <v>0.59499999999999997</v>
      </c>
      <c r="P23" s="1037">
        <v>44881</v>
      </c>
      <c r="Q23" s="1037">
        <v>44896</v>
      </c>
      <c r="R23" s="726">
        <f>(K23-O23)/O23*100</f>
        <v>5.0420168067226943</v>
      </c>
      <c r="S23" s="667">
        <f>IF(INDEX(Historical!$D$7:$D$1220,MATCH(B23,Historical!$B$7:$B$1244,0))=0,"n/a",(INDEX(Historical!$C$7:$C$1222,MATCH(B23,Historical!$B$7:$B$1244,0))/INDEX(Historical!$D$7:$D$1220,MATCH(B23,Historical!$B$7:$B$1244,0))-1)*100)</f>
        <v>5.2401746724890952</v>
      </c>
      <c r="T23" s="667">
        <f>IF(INDEX(Historical!$F$7:$F$1213,MATCH(B23,Historical!$B$7:$B$1244,0))=0,"n/a",((INDEX(Historical!$C$7:$C$1222,MATCH(B23,Historical!$B$7:$B$1244,0))/INDEX(Historical!$F$7:$F$1213,MATCH(B23,Historical!$B$7:$B$1244,0)))^(1/3)-1)*100)</f>
        <v>5.5409649349586587</v>
      </c>
      <c r="U23" s="667">
        <f>IF(INDEX(Historical!$H$7:$H$1213,MATCH(B23,Historical!$B$7:$B$1244,0))=0,"n/a",((INDEX(Historical!$C$7:$C$1222,MATCH(B23,Historical!$B$7:$B$1244,0))/INDEX(Historical!$H$7:$H$1213,MATCH(B23,Historical!$B$7:$B$1244,0)))^(1/5)-1)*100)</f>
        <v>5.8931075984437031</v>
      </c>
      <c r="V23" s="667">
        <f>IF(INDEX(Historical!$N$7:$N$1213,MATCH(B23,Historical!$B$7:$B$1244,0))=0,"n/a",((INDEX(Historical!$C$7:$C$1222,MATCH(B23,Historical!$B$7:$B$1244,0))/INDEX(Historical!$N$7:$N$1213,MATCH(B23,Historical!$B$7:$B$1244,0)))^(1/10)-1)*100)</f>
        <v>4.9966717420884654</v>
      </c>
      <c r="W23" s="668">
        <f>IF(OR(U23&lt;=0,U23="n/a",V23&lt;=0,V23="n/a"),"n/a",U23/V23)</f>
        <v>1.1794065935539231</v>
      </c>
      <c r="X23" s="669" t="str">
        <f>IF(OR(AJ23&lt;=0,AJ23="n/a",U23&lt;=0,U23="n/a"),"n/a",U23/AJ23)</f>
        <v>n/a</v>
      </c>
      <c r="Y23" s="830"/>
      <c r="Z23" s="723">
        <f>IF(OR(AC23&lt;0.01,AC23="n/a"),"n/a",M23/AC23*100)</f>
        <v>62.814070351758801</v>
      </c>
      <c r="AA23" s="730">
        <f>IF(OR(AC23&lt;0.01,AC23="n/a"),"n/a",I23/AC23)</f>
        <v>15.42964824120603</v>
      </c>
      <c r="AB23" s="725">
        <v>12</v>
      </c>
      <c r="AC23" s="731">
        <v>3.98</v>
      </c>
      <c r="AD23" s="731">
        <v>2.91</v>
      </c>
      <c r="AE23" s="731">
        <v>1.61</v>
      </c>
      <c r="AF23" s="731">
        <v>1.36</v>
      </c>
      <c r="AG23" s="731">
        <v>8.9</v>
      </c>
      <c r="AH23" s="731">
        <v>6.3</v>
      </c>
      <c r="AI23" s="731">
        <v>3.8699999999999997</v>
      </c>
      <c r="AJ23" s="731">
        <v>-15.299999999999999</v>
      </c>
      <c r="AK23" s="731">
        <v>5.4</v>
      </c>
      <c r="AL23" s="732">
        <v>4100</v>
      </c>
      <c r="AM23" s="733">
        <v>0.1</v>
      </c>
      <c r="AN23" s="731">
        <v>1.56</v>
      </c>
      <c r="AO23" s="734">
        <f>IF(U23="n/a","n/a",IF(AA23&lt;0,"n/a",IF(AA23="n/a","n/a",J23+U23-AA23)))</f>
        <v>-5.4655424340015379</v>
      </c>
      <c r="AP23" s="735">
        <f>IF(U23="n/a","n/a",J23+U23)</f>
        <v>9.9641058072044917</v>
      </c>
      <c r="AQ23" s="843">
        <f>IF(OR(AC23&lt;0.01,AC23="n/a",AF23="n/a"),"n/a",(I23/SQRT(22.5*AC23*(I23/AF23))-1)*100)</f>
        <v>-3.4268921535141939</v>
      </c>
      <c r="AR23" s="618">
        <f>INDEX(Historical!$C$7:$C$1222,MATCH(B23,Historical!$B$7:$B$1244,0))*IF(AH23="n/a",1.03,IF(AH23&lt;0,1.01,IF(AH23&gt;10,1.1,(1+AH23/100))))</f>
        <v>2.5618300000000001</v>
      </c>
      <c r="AS23" s="730">
        <f>IF($AI23="n/a",1.03*AR23,IF($AI23&lt;0,1.01*AR23,IF($AI23&gt;10,1.1*AR23,(1+$AI23/100)*AR23)))</f>
        <v>2.6609728210000001</v>
      </c>
      <c r="AT23" s="730">
        <f>IF($AK23="n/a",1.03*AS23,IF($AK23&lt;0,1.01*AS23,IF($AK23&gt;10,1.1*AS23,(1+$AK23/100)*AS23)))</f>
        <v>2.8046653533340002</v>
      </c>
      <c r="AU23" s="730">
        <f>IF($AK23="n/a",1.03*AT23,IF($AK23&lt;0,1.01*AT23,IF($AK23&gt;10,1.1*AT23,(1+$AK23/100)*AT23)))</f>
        <v>2.9561172824140365</v>
      </c>
      <c r="AV23" s="730">
        <f>IF($AK23="n/a",1.03*AU23,IF($AK23&lt;0,1.01*AU23,IF($AK23&gt;10,1.1*AU23,(1+$AK23/100)*AU23)))</f>
        <v>3.1157476156643944</v>
      </c>
      <c r="AW23" s="723">
        <f>SUM(AR23:AV23)</f>
        <v>14.099333072412431</v>
      </c>
      <c r="AX23" s="736">
        <f>AW23/I23*100</f>
        <v>22.9593438730051</v>
      </c>
      <c r="AY23" s="888">
        <v>0.55000000000000004</v>
      </c>
      <c r="AZ23" s="733">
        <v>3.95</v>
      </c>
      <c r="BA23" s="733">
        <v>-24.14</v>
      </c>
      <c r="BB23" s="733">
        <v>-10.95</v>
      </c>
      <c r="BC23" s="733">
        <v>-13.66</v>
      </c>
      <c r="BD23" s="862"/>
      <c r="BE23" s="594">
        <v>1972</v>
      </c>
      <c r="BF23" s="853">
        <f>IF(BE23&gt;2020,0,IF(BE23&gt;2008,1,IF(BE23&gt;2001,2,IF(BE23&gt;1990,3,IF(BE23&gt;1980,4,IF(BE23&gt;1973,5,IF(BE23&gt;1970,6,IF(BE23&gt;1960,7,IF(BE23&gt;1958,8,IF(BE23&gt;1953,9,10))))))))))</f>
        <v>6</v>
      </c>
      <c r="BG23" s="783">
        <v>2.8000000000000003</v>
      </c>
      <c r="BH23" s="820" t="s">
        <v>4443</v>
      </c>
      <c r="BI23" s="820" t="s">
        <v>4444</v>
      </c>
    </row>
    <row r="24" spans="1:61" ht="11.25" customHeight="1" x14ac:dyDescent="0.2">
      <c r="A24" s="819" t="s">
        <v>4692</v>
      </c>
      <c r="B24" s="830" t="s">
        <v>146</v>
      </c>
      <c r="C24" s="885" t="s">
        <v>4055</v>
      </c>
      <c r="D24" s="885" t="s">
        <v>4196</v>
      </c>
      <c r="E24" s="699">
        <v>30</v>
      </c>
      <c r="F24" s="1122">
        <v>100</v>
      </c>
      <c r="G24" s="1122" t="s">
        <v>36</v>
      </c>
      <c r="H24" s="1122" t="s">
        <v>114</v>
      </c>
      <c r="I24" s="821">
        <v>121.62</v>
      </c>
      <c r="J24" s="618">
        <f>(M24/I24)*100</f>
        <v>0.740009866798224</v>
      </c>
      <c r="K24" s="839">
        <v>0.22500000000000001</v>
      </c>
      <c r="L24" s="842">
        <v>4</v>
      </c>
      <c r="M24" s="609">
        <f>K24*L24</f>
        <v>0.9</v>
      </c>
      <c r="N24" s="825" t="s">
        <v>147</v>
      </c>
      <c r="O24" s="701">
        <v>0.2</v>
      </c>
      <c r="P24" s="603">
        <v>44798</v>
      </c>
      <c r="Q24" s="603">
        <v>44813</v>
      </c>
      <c r="R24" s="609">
        <f>(K24-O24)/O24*100</f>
        <v>12.499999999999996</v>
      </c>
      <c r="S24" s="667">
        <f>IF(INDEX(Historical!$D$7:$D$1220,MATCH(B24,Historical!$B$7:$B$1244,0))=0,"n/a",(INDEX(Historical!$C$7:$C$1222,MATCH(B24,Historical!$B$7:$B$1244,0))/INDEX(Historical!$D$7:$D$1220,MATCH(B24,Historical!$B$7:$B$1244,0))-1)*100)</f>
        <v>11.842105263157897</v>
      </c>
      <c r="T24" s="667">
        <f>IF(INDEX(Historical!$F$7:$F$1213,MATCH(B24,Historical!$B$7:$B$1244,0))=0,"n/a",((INDEX(Historical!$C$7:$C$1222,MATCH(B24,Historical!$B$7:$B$1244,0))/INDEX(Historical!$F$7:$F$1213,MATCH(B24,Historical!$B$7:$B$1244,0)))^(1/3)-1)*100)</f>
        <v>9.9207418039544812</v>
      </c>
      <c r="U24" s="667">
        <f>IF(INDEX(Historical!$H$7:$H$1213,MATCH(B24,Historical!$B$7:$B$1244,0))=0,"n/a",((INDEX(Historical!$C$7:$C$1222,MATCH(B24,Historical!$B$7:$B$1244,0))/INDEX(Historical!$H$7:$H$1213,MATCH(B24,Historical!$B$7:$B$1244,0)))^(1/5)-1)*100)</f>
        <v>11.646360199868532</v>
      </c>
      <c r="V24" s="667">
        <f>IF(INDEX(Historical!$N$7:$N$1213,MATCH(B24,Historical!$B$7:$B$1244,0))=0,"n/a",((INDEX(Historical!$C$7:$C$1222,MATCH(B24,Historical!$B$7:$B$1244,0))/INDEX(Historical!$N$7:$N$1213,MATCH(B24,Historical!$B$7:$B$1244,0)))^(1/10)-1)*100)</f>
        <v>9.9234874889701388</v>
      </c>
      <c r="W24" s="668">
        <f>IF(OR(U24&lt;=0,U24="n/a",V24&lt;=0,V24="n/a"),"n/a",U24/V24)</f>
        <v>1.1736156480081574</v>
      </c>
      <c r="X24" s="669">
        <f>IF(OR(AJ24&lt;=0,AJ24="n/a",U24&lt;=0,U24="n/a"),"n/a",U24/AJ24)</f>
        <v>0.875666180441243</v>
      </c>
      <c r="Y24" s="628"/>
      <c r="Z24" s="618">
        <f>IF(OR(AC24&lt;0.01,AC24="n/a"),"n/a",M24/AC24*100)</f>
        <v>39.823008849557532</v>
      </c>
      <c r="AA24" s="841">
        <f>IF(OR(AC24&lt;0.01,AC24="n/a"),"n/a",I24/AC24)</f>
        <v>53.814159292035406</v>
      </c>
      <c r="AB24" s="842">
        <v>12</v>
      </c>
      <c r="AC24" s="821">
        <v>2.2599999999999998</v>
      </c>
      <c r="AD24" s="821">
        <v>3.53</v>
      </c>
      <c r="AE24" s="821">
        <v>6.22</v>
      </c>
      <c r="AF24" s="821">
        <v>7.86</v>
      </c>
      <c r="AG24" s="821">
        <v>15.7</v>
      </c>
      <c r="AH24" s="821">
        <v>9.1</v>
      </c>
      <c r="AI24" s="821">
        <v>8.33</v>
      </c>
      <c r="AJ24" s="821">
        <v>13.3</v>
      </c>
      <c r="AK24" s="821">
        <v>14.899999999999999</v>
      </c>
      <c r="AL24" s="833">
        <v>3520</v>
      </c>
      <c r="AM24" s="827">
        <v>0.61</v>
      </c>
      <c r="AN24" s="821">
        <v>0</v>
      </c>
      <c r="AO24" s="705">
        <f>IF(U24="n/a","n/a",IF(AA24&lt;0,"n/a",IF(AA24="n/a","n/a",J24+U24-AA24)))</f>
        <v>-41.427789225368649</v>
      </c>
      <c r="AP24" s="706">
        <f>IF(U24="n/a","n/a",J24+U24)</f>
        <v>12.386370066666757</v>
      </c>
      <c r="AQ24" s="843">
        <f>IF(OR(AC24&lt;0.01,AC24="n/a",AF24="n/a"),"n/a",(I24/SQRT(22.5*AC24*(I24/AF24))-1)*100)</f>
        <v>333.57905445279181</v>
      </c>
      <c r="AR24" s="618">
        <f>INDEX(Historical!$C$7:$C$1222,MATCH(B24,Historical!$B$7:$B$1244,0))*IF(AH24="n/a",1.03,IF(AH24&lt;0,1.01,IF(AH24&gt;10,1.1,(1+AH24/100))))</f>
        <v>0.9273499999999999</v>
      </c>
      <c r="AS24" s="841">
        <f>IF($AI24="n/a",1.03*AR24,IF($AI24&lt;0,1.01*AR24,IF($AI24&gt;10,1.1*AR24,(1+$AI24/100)*AR24)))</f>
        <v>1.0045982549999999</v>
      </c>
      <c r="AT24" s="841">
        <f>IF($AK24="n/a",1.03*AS24,IF($AK24&lt;0,1.01*AS24,IF($AK24&gt;10,1.1*AS24,(1+$AK24/100)*AS24)))</f>
        <v>1.1050580804999999</v>
      </c>
      <c r="AU24" s="841">
        <f>IF($AK24="n/a",1.03*AT24,IF($AK24&lt;0,1.01*AT24,IF($AK24&gt;10,1.1*AT24,(1+$AK24/100)*AT24)))</f>
        <v>1.21556388855</v>
      </c>
      <c r="AV24" s="841">
        <f>IF($AK24="n/a",1.03*AU24,IF($AK24&lt;0,1.01*AU24,IF($AK24&gt;10,1.1*AU24,(1+$AK24/100)*AU24)))</f>
        <v>1.3371202774050002</v>
      </c>
      <c r="AW24" s="618">
        <f>SUM(AR24:AV24)</f>
        <v>5.5896905014549993</v>
      </c>
      <c r="AX24" s="713">
        <f>AW24/I24*100</f>
        <v>4.5960290260277912</v>
      </c>
      <c r="AY24" s="887">
        <v>0.9</v>
      </c>
      <c r="AZ24" s="827">
        <v>66.149999999999991</v>
      </c>
      <c r="BA24" s="827">
        <v>-1.59</v>
      </c>
      <c r="BB24" s="827">
        <v>5.93</v>
      </c>
      <c r="BC24" s="827">
        <v>22.040000000000003</v>
      </c>
      <c r="BE24" s="594">
        <v>1993</v>
      </c>
      <c r="BF24" s="853">
        <f>IF(BE24&gt;2020,0,IF(BE24&gt;2008,1,IF(BE24&gt;2001,2,IF(BE24&gt;1990,3,IF(BE24&gt;1980,4,IF(BE24&gt;1973,5,IF(BE24&gt;1970,6,IF(BE24&gt;1960,7,IF(BE24&gt;1958,8,IF(BE24&gt;1953,9,10))))))))))</f>
        <v>3</v>
      </c>
      <c r="BG24" s="837">
        <v>11.600000000000001</v>
      </c>
      <c r="BH24" s="820" t="s">
        <v>4443</v>
      </c>
      <c r="BI24" s="820" t="s">
        <v>4444</v>
      </c>
    </row>
    <row r="25" spans="1:61" ht="11.25" customHeight="1" x14ac:dyDescent="0.2">
      <c r="A25" s="826" t="s">
        <v>4697</v>
      </c>
      <c r="B25" s="830" t="s">
        <v>158</v>
      </c>
      <c r="C25" s="885" t="s">
        <v>111</v>
      </c>
      <c r="D25" s="885" t="s">
        <v>4181</v>
      </c>
      <c r="E25" s="699">
        <v>37</v>
      </c>
      <c r="F25" s="1122">
        <v>73</v>
      </c>
      <c r="G25" s="1122" t="s">
        <v>36</v>
      </c>
      <c r="H25" s="1122" t="s">
        <v>36</v>
      </c>
      <c r="I25" s="821">
        <v>55.16</v>
      </c>
      <c r="J25" s="618">
        <f>(M25/I25)*100</f>
        <v>1.667875271936186</v>
      </c>
      <c r="K25" s="839">
        <v>0.23</v>
      </c>
      <c r="L25" s="842">
        <v>4</v>
      </c>
      <c r="M25" s="609">
        <f>K25*L25</f>
        <v>0.92</v>
      </c>
      <c r="N25" s="825" t="s">
        <v>159</v>
      </c>
      <c r="O25" s="701">
        <v>0.22500000000000001</v>
      </c>
      <c r="P25" s="603">
        <v>44840</v>
      </c>
      <c r="Q25" s="603">
        <v>44862</v>
      </c>
      <c r="R25" s="609">
        <f>(K25-O25)/O25*100</f>
        <v>2.2222222222222241</v>
      </c>
      <c r="S25" s="667">
        <f>IF(INDEX(Historical!$D$7:$D$1220,MATCH(B25,Historical!$B$7:$B$1244,0))=0,"n/a",(INDEX(Historical!$C$7:$C$1222,MATCH(B25,Historical!$B$7:$B$1244,0))/INDEX(Historical!$D$7:$D$1220,MATCH(B25,Historical!$B$7:$B$1244,0))-1)*100)</f>
        <v>2.2598870056497189</v>
      </c>
      <c r="T25" s="667">
        <f>IF(INDEX(Historical!$F$7:$F$1213,MATCH(B25,Historical!$B$7:$B$1244,0))=0,"n/a",((INDEX(Historical!$C$7:$C$1222,MATCH(B25,Historical!$B$7:$B$1244,0))/INDEX(Historical!$F$7:$F$1213,MATCH(B25,Historical!$B$7:$B$1244,0)))^(1/3)-1)*100)</f>
        <v>1.9125077032384308</v>
      </c>
      <c r="U25" s="667">
        <f>IF(INDEX(Historical!$H$7:$H$1213,MATCH(B25,Historical!$B$7:$B$1244,0))=0,"n/a",((INDEX(Historical!$C$7:$C$1222,MATCH(B25,Historical!$B$7:$B$1244,0))/INDEX(Historical!$H$7:$H$1213,MATCH(B25,Historical!$B$7:$B$1244,0)))^(1/5)-1)*100)</f>
        <v>1.9301197698436523</v>
      </c>
      <c r="V25" s="667">
        <f>IF(INDEX(Historical!$N$7:$N$1213,MATCH(B25,Historical!$B$7:$B$1244,0))=0,"n/a",((INDEX(Historical!$C$7:$C$1222,MATCH(B25,Historical!$B$7:$B$1244,0))/INDEX(Historical!$N$7:$N$1213,MATCH(B25,Historical!$B$7:$B$1244,0)))^(1/10)-1)*100)</f>
        <v>1.9645555738537768</v>
      </c>
      <c r="W25" s="668">
        <f>IF(OR(U25&lt;=0,U25="n/a",V25&lt;=0,V25="n/a"),"n/a",U25/V25)</f>
        <v>0.98247145335645891</v>
      </c>
      <c r="X25" s="669">
        <f>IF(OR(AJ25&lt;=0,AJ25="n/a",U25&lt;=0,U25="n/a"),"n/a",U25/AJ25)</f>
        <v>0.20105414269204713</v>
      </c>
      <c r="Y25" s="830"/>
      <c r="Z25" s="618">
        <f>IF(OR(AC25&lt;0.01,AC25="n/a"),"n/a",M25/AC25*100)</f>
        <v>30.564784053156153</v>
      </c>
      <c r="AA25" s="841">
        <f>IF(OR(AC25&lt;0.01,AC25="n/a"),"n/a",I25/AC25)</f>
        <v>18.325581395348838</v>
      </c>
      <c r="AB25" s="842">
        <v>7</v>
      </c>
      <c r="AC25" s="821">
        <v>3.01</v>
      </c>
      <c r="AD25" s="821">
        <v>2.59</v>
      </c>
      <c r="AE25" s="821">
        <v>2.02</v>
      </c>
      <c r="AF25" s="821">
        <v>2.99</v>
      </c>
      <c r="AG25" s="821">
        <v>16.100000000000001</v>
      </c>
      <c r="AH25" s="821">
        <v>17.5</v>
      </c>
      <c r="AI25" s="821">
        <v>9.31</v>
      </c>
      <c r="AJ25" s="821">
        <v>9.6</v>
      </c>
      <c r="AK25" s="821">
        <v>7.0000000000000009</v>
      </c>
      <c r="AL25" s="833">
        <v>2630</v>
      </c>
      <c r="AM25" s="827">
        <v>1.7000000000000002</v>
      </c>
      <c r="AN25" s="821">
        <v>0.11</v>
      </c>
      <c r="AO25" s="705">
        <f>IF(U25="n/a","n/a",IF(AA25&lt;0,"n/a",IF(AA25="n/a","n/a",J25+U25-AA25)))</f>
        <v>-14.727586353568999</v>
      </c>
      <c r="AP25" s="706">
        <f>IF(U25="n/a","n/a",J25+U25)</f>
        <v>3.5979950417798383</v>
      </c>
      <c r="AQ25" s="843">
        <f>IF(OR(AC25&lt;0.01,AC25="n/a",AF25="n/a"),"n/a",(I25/SQRT(22.5*AC25*(I25/AF25))-1)*100)</f>
        <v>56.053393102194391</v>
      </c>
      <c r="AR25" s="618">
        <f>INDEX(Historical!$C$7:$C$1222,MATCH(B25,Historical!$B$7:$B$1244,0))*IF(AH25="n/a",1.03,IF(AH25&lt;0,1.01,IF(AH25&gt;10,1.1,(1+AH25/100))))</f>
        <v>0.99550000000000016</v>
      </c>
      <c r="AS25" s="841">
        <f>IF($AI25="n/a",1.03*AR25,IF($AI25&lt;0,1.01*AR25,IF($AI25&gt;10,1.1*AR25,(1+$AI25/100)*AR25)))</f>
        <v>1.0881810500000002</v>
      </c>
      <c r="AT25" s="841">
        <f>IF($AK25="n/a",1.03*AS25,IF($AK25&lt;0,1.01*AS25,IF($AK25&gt;10,1.1*AS25,(1+$AK25/100)*AS25)))</f>
        <v>1.1643537235000003</v>
      </c>
      <c r="AU25" s="841">
        <f>IF($AK25="n/a",1.03*AT25,IF($AK25&lt;0,1.01*AT25,IF($AK25&gt;10,1.1*AT25,(1+$AK25/100)*AT25)))</f>
        <v>1.2458584841450004</v>
      </c>
      <c r="AV25" s="841">
        <f>IF($AK25="n/a",1.03*AU25,IF($AK25&lt;0,1.01*AU25,IF($AK25&gt;10,1.1*AU25,(1+$AK25/100)*AU25)))</f>
        <v>1.3330685780351506</v>
      </c>
      <c r="AW25" s="618">
        <f>SUM(AR25:AV25)</f>
        <v>5.8269618356801516</v>
      </c>
      <c r="AX25" s="713">
        <f>AW25/I25*100</f>
        <v>10.563745169833489</v>
      </c>
      <c r="AY25" s="887">
        <v>0.79</v>
      </c>
      <c r="AZ25" s="827">
        <v>36.130000000000003</v>
      </c>
      <c r="BA25" s="827">
        <v>-1.01</v>
      </c>
      <c r="BB25" s="827">
        <v>9.35</v>
      </c>
      <c r="BC25" s="827">
        <v>17.07</v>
      </c>
      <c r="BE25" s="594">
        <v>1986</v>
      </c>
      <c r="BF25" s="853">
        <f>IF(BE25&gt;2020,0,IF(BE25&gt;2008,1,IF(BE25&gt;2001,2,IF(BE25&gt;1990,3,IF(BE25&gt;1980,4,IF(BE25&gt;1973,5,IF(BE25&gt;1970,6,IF(BE25&gt;1960,7,IF(BE25&gt;1958,8,IF(BE25&gt;1953,9,10))))))))))</f>
        <v>4</v>
      </c>
      <c r="BG25" s="837">
        <v>10.9</v>
      </c>
      <c r="BH25" s="820" t="s">
        <v>4443</v>
      </c>
      <c r="BI25" s="820" t="s">
        <v>4444</v>
      </c>
    </row>
    <row r="26" spans="1:61" ht="11.25" customHeight="1" x14ac:dyDescent="0.2">
      <c r="A26" s="819" t="s">
        <v>4698</v>
      </c>
      <c r="B26" s="830" t="s">
        <v>469</v>
      </c>
      <c r="C26" s="885" t="s">
        <v>107</v>
      </c>
      <c r="D26" s="885" t="s">
        <v>117</v>
      </c>
      <c r="E26" s="699">
        <v>29</v>
      </c>
      <c r="F26" s="1122">
        <v>118</v>
      </c>
      <c r="G26" s="1122" t="s">
        <v>105</v>
      </c>
      <c r="H26" s="1122" t="s">
        <v>105</v>
      </c>
      <c r="I26" s="821">
        <v>56.07</v>
      </c>
      <c r="J26" s="618">
        <f>(M26/I26)*100</f>
        <v>0.82040306759407888</v>
      </c>
      <c r="K26" s="839">
        <v>0.115</v>
      </c>
      <c r="L26" s="842">
        <v>4</v>
      </c>
      <c r="M26" s="609">
        <f>K26*L26</f>
        <v>0.46</v>
      </c>
      <c r="N26" s="825" t="s">
        <v>121</v>
      </c>
      <c r="O26" s="701">
        <v>0.10249999999999999</v>
      </c>
      <c r="P26" s="603">
        <v>44866</v>
      </c>
      <c r="Q26" s="603">
        <v>44881</v>
      </c>
      <c r="R26" s="609">
        <f>(K26-O26)/O26*100</f>
        <v>12.195121951219525</v>
      </c>
      <c r="S26" s="667">
        <f>IF(INDEX(Historical!$D$7:$D$1220,MATCH(B26,Historical!$B$7:$B$1244,0))=0,"n/a",(INDEX(Historical!$C$7:$C$1222,MATCH(B26,Historical!$B$7:$B$1244,0))/INDEX(Historical!$D$7:$D$1220,MATCH(B26,Historical!$B$7:$B$1244,0))-1)*100)</f>
        <v>11.184210526315773</v>
      </c>
      <c r="T26" s="667">
        <f>IF(INDEX(Historical!$F$7:$F$1213,MATCH(B26,Historical!$B$7:$B$1244,0))=0,"n/a",((INDEX(Historical!$C$7:$C$1222,MATCH(B26,Historical!$B$7:$B$1244,0))/INDEX(Historical!$F$7:$F$1213,MATCH(B26,Historical!$B$7:$B$1244,0)))^(1/3)-1)*100)</f>
        <v>9.1392883061105721</v>
      </c>
      <c r="U26" s="667">
        <f>IF(INDEX(Historical!$H$7:$H$1213,MATCH(B26,Historical!$B$7:$B$1244,0))=0,"n/a",((INDEX(Historical!$C$7:$C$1222,MATCH(B26,Historical!$B$7:$B$1244,0))/INDEX(Historical!$H$7:$H$1213,MATCH(B26,Historical!$B$7:$B$1244,0)))^(1/5)-1)*100)</f>
        <v>8.7709057973108795</v>
      </c>
      <c r="V26" s="667">
        <f>IF(INDEX(Historical!$N$7:$N$1213,MATCH(B26,Historical!$B$7:$B$1244,0))=0,"n/a",((INDEX(Historical!$C$7:$C$1222,MATCH(B26,Historical!$B$7:$B$1244,0))/INDEX(Historical!$N$7:$N$1213,MATCH(B26,Historical!$B$7:$B$1244,0)))^(1/10)-1)*100)</f>
        <v>9.3713975030832906</v>
      </c>
      <c r="W26" s="668">
        <f>IF(OR(U26&lt;=0,U26="n/a",V26&lt;=0,V26="n/a"),"n/a",U26/V26)</f>
        <v>0.93592292872276062</v>
      </c>
      <c r="X26" s="669">
        <f>IF(OR(AJ26&lt;=0,AJ26="n/a",U26&lt;=0,U26="n/a"),"n/a",U26/AJ26)</f>
        <v>0.48999473727993742</v>
      </c>
      <c r="Y26" s="629"/>
      <c r="Z26" s="618">
        <f>IF(OR(AC26&lt;0.01,AC26="n/a"),"n/a",M26/AC26*100)</f>
        <v>21.296296296296298</v>
      </c>
      <c r="AA26" s="841">
        <f>IF(OR(AC26&lt;0.01,AC26="n/a"),"n/a",I26/AC26)</f>
        <v>25.958333333333332</v>
      </c>
      <c r="AB26" s="842">
        <v>12</v>
      </c>
      <c r="AC26" s="821">
        <v>2.16</v>
      </c>
      <c r="AD26" s="821">
        <v>1.96</v>
      </c>
      <c r="AE26" s="821">
        <v>4.87</v>
      </c>
      <c r="AF26" s="821">
        <v>3.61</v>
      </c>
      <c r="AG26" s="821">
        <v>14.000000000000002</v>
      </c>
      <c r="AH26" s="821">
        <v>22.7</v>
      </c>
      <c r="AI26" s="821">
        <v>10.37</v>
      </c>
      <c r="AJ26" s="821">
        <v>17.899999999999999</v>
      </c>
      <c r="AK26" s="821">
        <v>13.22</v>
      </c>
      <c r="AL26" s="833">
        <v>15850</v>
      </c>
      <c r="AM26" s="827">
        <v>0.1</v>
      </c>
      <c r="AN26" s="821">
        <v>0.95</v>
      </c>
      <c r="AO26" s="705">
        <f>IF(U26="n/a","n/a",IF(AA26&lt;0,"n/a",IF(AA26="n/a","n/a",J26+U26-AA26)))</f>
        <v>-16.367024468428376</v>
      </c>
      <c r="AP26" s="706">
        <f>IF(U26="n/a","n/a",J26+U26)</f>
        <v>9.591308864904958</v>
      </c>
      <c r="AQ26" s="843">
        <f>IF(OR(AC26&lt;0.01,AC26="n/a",AF26="n/a"),"n/a",(I26/SQRT(22.5*AC26*(I26/AF26))-1)*100)</f>
        <v>104.08014039514893</v>
      </c>
      <c r="AR26" s="618">
        <f>INDEX(Historical!$C$7:$C$1222,MATCH(B26,Historical!$B$7:$B$1244,0))*IF(AH26="n/a",1.03,IF(AH26&lt;0,1.01,IF(AH26&gt;10,1.1,(1+AH26/100))))</f>
        <v>0.46475</v>
      </c>
      <c r="AS26" s="841">
        <f>IF($AI26="n/a",1.03*AR26,IF($AI26&lt;0,1.01*AR26,IF($AI26&gt;10,1.1*AR26,(1+$AI26/100)*AR26)))</f>
        <v>0.51122500000000004</v>
      </c>
      <c r="AT26" s="841">
        <f>IF($AK26="n/a",1.03*AS26,IF($AK26&lt;0,1.01*AS26,IF($AK26&gt;10,1.1*AS26,(1+$AK26/100)*AS26)))</f>
        <v>0.56234750000000011</v>
      </c>
      <c r="AU26" s="841">
        <f>IF($AK26="n/a",1.03*AT26,IF($AK26&lt;0,1.01*AT26,IF($AK26&gt;10,1.1*AT26,(1+$AK26/100)*AT26)))</f>
        <v>0.61858225000000022</v>
      </c>
      <c r="AV26" s="841">
        <f>IF($AK26="n/a",1.03*AU26,IF($AK26&lt;0,1.01*AU26,IF($AK26&gt;10,1.1*AU26,(1+$AK26/100)*AU26)))</f>
        <v>0.68044047500000027</v>
      </c>
      <c r="AW26" s="618">
        <f>SUM(AR26:AV26)</f>
        <v>2.8373452250000004</v>
      </c>
      <c r="AX26" s="713">
        <f>AW26/I26*100</f>
        <v>5.0603624487248089</v>
      </c>
      <c r="AY26" s="887">
        <v>0.75</v>
      </c>
      <c r="AZ26" s="827">
        <v>5.9700000000000006</v>
      </c>
      <c r="BA26" s="827">
        <v>-24.23</v>
      </c>
      <c r="BB26" s="827">
        <v>-3.64</v>
      </c>
      <c r="BC26" s="827">
        <v>-6.02</v>
      </c>
      <c r="BE26" s="594">
        <v>1995</v>
      </c>
      <c r="BF26" s="853">
        <f>IF(BE26&gt;2020,0,IF(BE26&gt;2008,1,IF(BE26&gt;2001,2,IF(BE26&gt;1990,3,IF(BE26&gt;1980,4,IF(BE26&gt;1973,5,IF(BE26&gt;1970,6,IF(BE26&gt;1960,7,IF(BE26&gt;1958,8,IF(BE26&gt;1953,9,10))))))))))</f>
        <v>3</v>
      </c>
      <c r="BG26" s="837">
        <v>5.0999999999999996</v>
      </c>
      <c r="BH26" s="820" t="s">
        <v>4443</v>
      </c>
      <c r="BI26" s="820" t="s">
        <v>4444</v>
      </c>
    </row>
    <row r="27" spans="1:61" ht="11.25" customHeight="1" x14ac:dyDescent="0.2">
      <c r="A27" s="819" t="s">
        <v>4702</v>
      </c>
      <c r="B27" s="830" t="s">
        <v>482</v>
      </c>
      <c r="C27" s="885" t="s">
        <v>152</v>
      </c>
      <c r="D27" s="885" t="s">
        <v>4180</v>
      </c>
      <c r="E27" s="699">
        <v>26</v>
      </c>
      <c r="F27" s="1122">
        <v>135</v>
      </c>
      <c r="G27" s="1122" t="s">
        <v>105</v>
      </c>
      <c r="H27" s="1122" t="s">
        <v>105</v>
      </c>
      <c r="I27" s="821">
        <v>75.709999999999994</v>
      </c>
      <c r="J27" s="618">
        <f>(M27/I27)*100</f>
        <v>2.618940694756307</v>
      </c>
      <c r="K27" s="839">
        <v>0.49569999999999997</v>
      </c>
      <c r="L27" s="842">
        <v>4</v>
      </c>
      <c r="M27" s="609">
        <f>K27*L27</f>
        <v>1.9827999999999999</v>
      </c>
      <c r="N27" s="825" t="s">
        <v>483</v>
      </c>
      <c r="O27" s="701">
        <v>0.49080000000000001</v>
      </c>
      <c r="P27" s="603">
        <v>44742</v>
      </c>
      <c r="Q27" s="603">
        <v>44757</v>
      </c>
      <c r="R27" s="609">
        <f>(K27-O27)/O27*100</f>
        <v>0.99837000814995103</v>
      </c>
      <c r="S27" s="667">
        <f>IF(INDEX(Historical!$D$7:$D$1220,MATCH(B27,Historical!$B$7:$B$1244,0))=0,"n/a",(INDEX(Historical!$C$7:$C$1222,MATCH(B27,Historical!$B$7:$B$1244,0))/INDEX(Historical!$D$7:$D$1220,MATCH(B27,Historical!$B$7:$B$1244,0))-1)*100)</f>
        <v>1.0033787242756276</v>
      </c>
      <c r="T27" s="667">
        <f>IF(INDEX(Historical!$F$7:$F$1213,MATCH(B27,Historical!$B$7:$B$1244,0))=0,"n/a",((INDEX(Historical!$C$7:$C$1222,MATCH(B27,Historical!$B$7:$B$1244,0))/INDEX(Historical!$F$7:$F$1213,MATCH(B27,Historical!$B$7:$B$1244,0)))^(1/3)-1)*100)</f>
        <v>1.0030655966633883</v>
      </c>
      <c r="U27" s="667">
        <f>IF(INDEX(Historical!$H$7:$H$1213,MATCH(B27,Historical!$B$7:$B$1244,0))=0,"n/a",((INDEX(Historical!$C$7:$C$1222,MATCH(B27,Historical!$B$7:$B$1244,0))/INDEX(Historical!$H$7:$H$1213,MATCH(B27,Historical!$B$7:$B$1244,0)))^(1/5)-1)*100)</f>
        <v>1.5984643922049901</v>
      </c>
      <c r="V27" s="667">
        <f>IF(INDEX(Historical!$N$7:$N$1213,MATCH(B27,Historical!$B$7:$B$1244,0))=0,"n/a",((INDEX(Historical!$C$7:$C$1222,MATCH(B27,Historical!$B$7:$B$1244,0))/INDEX(Historical!$N$7:$N$1213,MATCH(B27,Historical!$B$7:$B$1244,0)))^(1/10)-1)*100)</f>
        <v>8.1055151405622148</v>
      </c>
      <c r="W27" s="668">
        <f>IF(OR(U27&lt;=0,U27="n/a",V27&lt;=0,V27="n/a"),"n/a",U27/V27)</f>
        <v>0.19720700837456179</v>
      </c>
      <c r="X27" s="669" t="str">
        <f>IF(OR(AJ27&lt;=0,AJ27="n/a",U27&lt;=0,U27="n/a"),"n/a",U27/AJ27)</f>
        <v>n/a</v>
      </c>
      <c r="Y27" s="831"/>
      <c r="Z27" s="618" t="str">
        <f>IF(OR(AC27&lt;0.01,AC27="n/a"),"n/a",M27/AC27*100)</f>
        <v>n/a</v>
      </c>
      <c r="AA27" s="841" t="str">
        <f>IF(OR(AC27&lt;0.01,AC27="n/a"),"n/a",I27/AC27)</f>
        <v>n/a</v>
      </c>
      <c r="AB27" s="842">
        <v>6</v>
      </c>
      <c r="AC27" s="821">
        <v>-4.6500000000000004</v>
      </c>
      <c r="AD27" s="821" t="s">
        <v>135</v>
      </c>
      <c r="AE27" s="821">
        <v>0.1</v>
      </c>
      <c r="AF27" s="821" t="s">
        <v>135</v>
      </c>
      <c r="AG27" s="821">
        <v>94.3</v>
      </c>
      <c r="AH27" s="821">
        <v>-260.89999999999998</v>
      </c>
      <c r="AI27" s="821">
        <v>16.239999999999998</v>
      </c>
      <c r="AJ27" s="821">
        <v>-23.1</v>
      </c>
      <c r="AK27" s="821">
        <v>11.85</v>
      </c>
      <c r="AL27" s="833">
        <v>19980</v>
      </c>
      <c r="AM27" s="827">
        <v>0.6</v>
      </c>
      <c r="AN27" s="821" t="s">
        <v>135</v>
      </c>
      <c r="AO27" s="705" t="str">
        <f>IF(U27="n/a","n/a",IF(AA27&lt;0,"n/a",IF(AA27="n/a","n/a",J27+U27-AA27)))</f>
        <v>n/a</v>
      </c>
      <c r="AP27" s="706">
        <f>IF(U27="n/a","n/a",J27+U27)</f>
        <v>4.2174050869612971</v>
      </c>
      <c r="AQ27" s="843" t="str">
        <f>IF(OR(AC27&lt;0.01,AC27="n/a",AF27="n/a"),"n/a",(I27/SQRT(22.5*AC27*(I27/AF27))-1)*100)</f>
        <v>n/a</v>
      </c>
      <c r="AR27" s="618">
        <f>INDEX(Historical!$C$7:$C$1222,MATCH(B27,Historical!$B$7:$B$1244,0))*IF(AH27="n/a",1.03,IF(AH27&lt;0,1.01,IF(AH27&gt;10,1.1,(1+AH27/100))))</f>
        <v>1.9927300000000001</v>
      </c>
      <c r="AS27" s="841">
        <f>IF($AI27="n/a",1.03*AR27,IF($AI27&lt;0,1.01*AR27,IF($AI27&gt;10,1.1*AR27,(1+$AI27/100)*AR27)))</f>
        <v>2.1920030000000001</v>
      </c>
      <c r="AT27" s="841">
        <f>IF($AK27="n/a",1.03*AS27,IF($AK27&lt;0,1.01*AS27,IF($AK27&gt;10,1.1*AS27,(1+$AK27/100)*AS27)))</f>
        <v>2.4112033000000004</v>
      </c>
      <c r="AU27" s="841">
        <f>IF($AK27="n/a",1.03*AT27,IF($AK27&lt;0,1.01*AT27,IF($AK27&gt;10,1.1*AT27,(1+$AK27/100)*AT27)))</f>
        <v>2.6523236300000006</v>
      </c>
      <c r="AV27" s="841">
        <f>IF($AK27="n/a",1.03*AU27,IF($AK27&lt;0,1.01*AU27,IF($AK27&gt;10,1.1*AU27,(1+$AK27/100)*AU27)))</f>
        <v>2.917555993000001</v>
      </c>
      <c r="AW27" s="618">
        <f>SUM(AR27:AV27)</f>
        <v>12.165815923000002</v>
      </c>
      <c r="AX27" s="713">
        <f>AW27/I27*100</f>
        <v>16.068968330471538</v>
      </c>
      <c r="AY27" s="887">
        <v>0.77</v>
      </c>
      <c r="AZ27" s="827">
        <v>52.33</v>
      </c>
      <c r="BA27" s="827">
        <v>-7.1800000000000006</v>
      </c>
      <c r="BB27" s="827">
        <v>-2.6599999999999997</v>
      </c>
      <c r="BC27" s="827">
        <v>10.63</v>
      </c>
      <c r="BE27" s="594">
        <v>1997</v>
      </c>
      <c r="BF27" s="853">
        <f>IF(BE27&gt;2020,0,IF(BE27&gt;2008,1,IF(BE27&gt;2001,2,IF(BE27&gt;1990,3,IF(BE27&gt;1980,4,IF(BE27&gt;1973,5,IF(BE27&gt;1970,6,IF(BE27&gt;1960,7,IF(BE27&gt;1958,8,IF(BE27&gt;1953,9,10))))))))))</f>
        <v>3</v>
      </c>
      <c r="BG27" s="837">
        <v>-2.9000000000000004</v>
      </c>
      <c r="BH27" s="820" t="s">
        <v>4443</v>
      </c>
      <c r="BI27" s="820" t="s">
        <v>4444</v>
      </c>
    </row>
    <row r="28" spans="1:61" ht="11.25" customHeight="1" x14ac:dyDescent="0.2">
      <c r="A28" s="819" t="s">
        <v>488</v>
      </c>
      <c r="B28" s="830" t="s">
        <v>489</v>
      </c>
      <c r="C28" s="885" t="s">
        <v>111</v>
      </c>
      <c r="D28" s="885" t="s">
        <v>210</v>
      </c>
      <c r="E28" s="699">
        <v>29</v>
      </c>
      <c r="F28" s="1122">
        <v>114</v>
      </c>
      <c r="G28" s="1122" t="s">
        <v>36</v>
      </c>
      <c r="H28" s="1122" t="s">
        <v>114</v>
      </c>
      <c r="I28" s="821">
        <v>239.55</v>
      </c>
      <c r="J28" s="618">
        <f>(M28/I28)*100</f>
        <v>2.0037570444583594</v>
      </c>
      <c r="K28" s="839">
        <v>1.2</v>
      </c>
      <c r="L28" s="842">
        <v>4</v>
      </c>
      <c r="M28" s="609">
        <f>K28*L28</f>
        <v>4.8</v>
      </c>
      <c r="N28" s="825" t="s">
        <v>412</v>
      </c>
      <c r="O28" s="701">
        <v>1.1100000000000001</v>
      </c>
      <c r="P28" s="603">
        <v>44761</v>
      </c>
      <c r="Q28" s="603">
        <v>44792</v>
      </c>
      <c r="R28" s="609">
        <f>(K28-O28)/O28*100</f>
        <v>8.1081081081080946</v>
      </c>
      <c r="S28" s="667">
        <f>IF(INDEX(Historical!$D$7:$D$1220,MATCH(B28,Historical!$B$7:$B$1244,0))=0,"n/a",(INDEX(Historical!$C$7:$C$1222,MATCH(B28,Historical!$B$7:$B$1244,0))/INDEX(Historical!$D$7:$D$1220,MATCH(B28,Historical!$B$7:$B$1244,0))-1)*100)</f>
        <v>7.9439252336448662</v>
      </c>
      <c r="T28" s="667">
        <f>IF(INDEX(Historical!$F$7:$F$1213,MATCH(B28,Historical!$B$7:$B$1244,0))=0,"n/a",((INDEX(Historical!$C$7:$C$1222,MATCH(B28,Historical!$B$7:$B$1244,0))/INDEX(Historical!$F$7:$F$1213,MATCH(B28,Historical!$B$7:$B$1244,0)))^(1/3)-1)*100)</f>
        <v>6.917810999860885</v>
      </c>
      <c r="U28" s="667">
        <f>IF(INDEX(Historical!$H$7:$H$1213,MATCH(B28,Historical!$B$7:$B$1244,0))=0,"n/a",((INDEX(Historical!$C$7:$C$1222,MATCH(B28,Historical!$B$7:$B$1244,0))/INDEX(Historical!$H$7:$H$1213,MATCH(B28,Historical!$B$7:$B$1244,0)))^(1/5)-1)*100)</f>
        <v>8.3068827596891168</v>
      </c>
      <c r="V28" s="667">
        <f>IF(INDEX(Historical!$N$7:$N$1213,MATCH(B28,Historical!$B$7:$B$1244,0))=0,"n/a",((INDEX(Historical!$C$7:$C$1222,MATCH(B28,Historical!$B$7:$B$1244,0))/INDEX(Historical!$N$7:$N$1213,MATCH(B28,Historical!$B$7:$B$1244,0)))^(1/10)-1)*100)</f>
        <v>8.9528488381578342</v>
      </c>
      <c r="W28" s="668">
        <f>IF(OR(U28&lt;=0,U28="n/a",V28&lt;=0,V28="n/a"),"n/a",U28/V28)</f>
        <v>0.92784798558023762</v>
      </c>
      <c r="X28" s="669">
        <f>IF(OR(AJ28&lt;=0,AJ28="n/a",U28&lt;=0,U28="n/a"),"n/a",U28/AJ28)</f>
        <v>0.42818983297366575</v>
      </c>
      <c r="Y28" s="640"/>
      <c r="Z28" s="618">
        <f>IF(OR(AC28&lt;0.01,AC28="n/a"),"n/a",M28/AC28*100)</f>
        <v>37.974683544303794</v>
      </c>
      <c r="AA28" s="841">
        <f>IF(OR(AC28&lt;0.01,AC28="n/a"),"n/a",I28/AC28)</f>
        <v>18.951740506329113</v>
      </c>
      <c r="AB28" s="842">
        <v>12</v>
      </c>
      <c r="AC28" s="821">
        <v>12.64</v>
      </c>
      <c r="AD28" s="821">
        <v>1.44</v>
      </c>
      <c r="AE28" s="821">
        <v>2.1</v>
      </c>
      <c r="AF28" s="821">
        <v>7.82</v>
      </c>
      <c r="AG28" s="821">
        <v>41.699999999999996</v>
      </c>
      <c r="AH28" s="822">
        <v>7.5</v>
      </c>
      <c r="AI28" s="822">
        <v>6.88</v>
      </c>
      <c r="AJ28" s="821">
        <v>19.400000000000002</v>
      </c>
      <c r="AK28" s="821">
        <v>13.22</v>
      </c>
      <c r="AL28" s="833">
        <v>124850</v>
      </c>
      <c r="AM28" s="827">
        <v>0.15</v>
      </c>
      <c r="AN28" s="821">
        <v>2.33</v>
      </c>
      <c r="AO28" s="705">
        <f>IF(U28="n/a","n/a",IF(AA28&lt;0,"n/a",IF(AA28="n/a","n/a",J28+U28-AA28)))</f>
        <v>-8.6411007021816371</v>
      </c>
      <c r="AP28" s="706">
        <f>IF(U28="n/a","n/a",J28+U28)</f>
        <v>10.310639804147476</v>
      </c>
      <c r="AQ28" s="843">
        <f>IF(OR(AC28&lt;0.01,AC28="n/a",AF28="n/a"),"n/a",(I28/SQRT(22.5*AC28*(I28/AF28))-1)*100)</f>
        <v>156.64728131078925</v>
      </c>
      <c r="AR28" s="618">
        <f>INDEX(Historical!$C$7:$C$1222,MATCH(B28,Historical!$B$7:$B$1244,0))*IF(AH28="n/a",1.03,IF(AH28&lt;0,1.01,IF(AH28&gt;10,1.1,(1+AH28/100))))</f>
        <v>4.9664999999999999</v>
      </c>
      <c r="AS28" s="841">
        <f>IF($AI28="n/a",1.03*AR28,IF($AI28&lt;0,1.01*AR28,IF($AI28&gt;10,1.1*AR28,(1+$AI28/100)*AR28)))</f>
        <v>5.3081952000000001</v>
      </c>
      <c r="AT28" s="841">
        <f>IF($AK28="n/a",1.03*AS28,IF($AK28&lt;0,1.01*AS28,IF($AK28&gt;10,1.1*AS28,(1+$AK28/100)*AS28)))</f>
        <v>5.8390147200000007</v>
      </c>
      <c r="AU28" s="841">
        <f>IF($AK28="n/a",1.03*AT28,IF($AK28&lt;0,1.01*AT28,IF($AK28&gt;10,1.1*AT28,(1+$AK28/100)*AT28)))</f>
        <v>6.4229161920000015</v>
      </c>
      <c r="AV28" s="841">
        <f>IF($AK28="n/a",1.03*AU28,IF($AK28&lt;0,1.01*AU28,IF($AK28&gt;10,1.1*AU28,(1+$AK28/100)*AU28)))</f>
        <v>7.0652078112000023</v>
      </c>
      <c r="AW28" s="618">
        <f>SUM(AR28:AV28)</f>
        <v>29.601833923200005</v>
      </c>
      <c r="AX28" s="713">
        <f>AW28/I28*100</f>
        <v>12.357267344270509</v>
      </c>
      <c r="AY28" s="887">
        <v>1.1000000000000001</v>
      </c>
      <c r="AZ28" s="827">
        <v>49.16</v>
      </c>
      <c r="BA28" s="827">
        <v>-9.9599999999999991</v>
      </c>
      <c r="BB28" s="827">
        <v>-2.67</v>
      </c>
      <c r="BC28" s="827">
        <v>13.94</v>
      </c>
      <c r="BE28" s="594">
        <v>1994</v>
      </c>
      <c r="BF28" s="853">
        <f>IF(BE28&gt;2020,0,IF(BE28&gt;2008,1,IF(BE28&gt;2001,2,IF(BE28&gt;1990,3,IF(BE28&gt;1980,4,IF(BE28&gt;1973,5,IF(BE28&gt;1970,6,IF(BE28&gt;1960,7,IF(BE28&gt;1958,8,IF(BE28&gt;1953,9,10))))))))))</f>
        <v>3</v>
      </c>
      <c r="BG28" s="837">
        <v>8.2000000000000011</v>
      </c>
      <c r="BH28" s="820" t="s">
        <v>4443</v>
      </c>
      <c r="BI28" s="820" t="s">
        <v>4444</v>
      </c>
    </row>
    <row r="29" spans="1:61" ht="11.25" customHeight="1" x14ac:dyDescent="0.2">
      <c r="A29" s="819" t="s">
        <v>476</v>
      </c>
      <c r="B29" s="830" t="s">
        <v>477</v>
      </c>
      <c r="C29" s="885" t="s">
        <v>107</v>
      </c>
      <c r="D29" s="885" t="s">
        <v>4197</v>
      </c>
      <c r="E29" s="699">
        <v>25</v>
      </c>
      <c r="F29" s="1122">
        <v>145</v>
      </c>
      <c r="G29" s="1122" t="s">
        <v>105</v>
      </c>
      <c r="H29" s="1122" t="s">
        <v>105</v>
      </c>
      <c r="I29" s="829">
        <v>79.53</v>
      </c>
      <c r="J29" s="618">
        <f>(M29/I29)*100</f>
        <v>3.3697975606689301</v>
      </c>
      <c r="K29" s="832">
        <v>0.67</v>
      </c>
      <c r="L29" s="842">
        <v>4</v>
      </c>
      <c r="M29" s="609">
        <f>K29*L29</f>
        <v>2.68</v>
      </c>
      <c r="N29" s="825" t="s">
        <v>434</v>
      </c>
      <c r="O29" s="700">
        <v>0.64</v>
      </c>
      <c r="P29" s="603">
        <v>44965</v>
      </c>
      <c r="Q29" s="603">
        <v>44980</v>
      </c>
      <c r="R29" s="609">
        <f>(K29-O29)/O29*100</f>
        <v>4.6875000000000044</v>
      </c>
      <c r="S29" s="667">
        <f>IF(INDEX(Historical!$D$7:$D$1220,MATCH(B29,Historical!$B$7:$B$1244,0))=0,"n/a",(INDEX(Historical!$C$7:$C$1222,MATCH(B29,Historical!$B$7:$B$1244,0))/INDEX(Historical!$D$7:$D$1220,MATCH(B29,Historical!$B$7:$B$1244,0))-1)*100)</f>
        <v>7.5630252100840512</v>
      </c>
      <c r="T29" s="667">
        <f>IF(INDEX(Historical!$F$7:$F$1213,MATCH(B29,Historical!$B$7:$B$1244,0))=0,"n/a",((INDEX(Historical!$C$7:$C$1222,MATCH(B29,Historical!$B$7:$B$1244,0))/INDEX(Historical!$F$7:$F$1213,MATCH(B29,Historical!$B$7:$B$1244,0)))^(1/3)-1)*100)</f>
        <v>7.862363557487706</v>
      </c>
      <c r="U29" s="667">
        <f>IF(INDEX(Historical!$H$7:$H$1213,MATCH(B29,Historical!$B$7:$B$1244,0))=0,"n/a",((INDEX(Historical!$C$7:$C$1222,MATCH(B29,Historical!$B$7:$B$1244,0))/INDEX(Historical!$H$7:$H$1213,MATCH(B29,Historical!$B$7:$B$1244,0)))^(1/5)-1)*100)</f>
        <v>6.5971035478162188</v>
      </c>
      <c r="V29" s="667">
        <f>IF(INDEX(Historical!$N$7:$N$1213,MATCH(B29,Historical!$B$7:$B$1244,0))=0,"n/a",((INDEX(Historical!$C$7:$C$1222,MATCH(B29,Historical!$B$7:$B$1244,0))/INDEX(Historical!$N$7:$N$1213,MATCH(B29,Historical!$B$7:$B$1244,0)))^(1/10)-1)*100)</f>
        <v>5.4908691707876933</v>
      </c>
      <c r="W29" s="668">
        <f>IF(OR(U29&lt;=0,U29="n/a",V29&lt;=0,V29="n/a"),"n/a",U29/V29)</f>
        <v>1.2014679903345484</v>
      </c>
      <c r="X29" s="669">
        <f>IF(OR(AJ29&lt;=0,AJ29="n/a",U29&lt;=0,U29="n/a"),"n/a",U29/AJ29)</f>
        <v>0.5035956906729937</v>
      </c>
      <c r="Y29" s="831"/>
      <c r="Z29" s="618">
        <f>IF(OR(AC29&lt;0.01,AC29="n/a"),"n/a",M29/AC29*100)</f>
        <v>36.51226158038147</v>
      </c>
      <c r="AA29" s="841">
        <f>IF(OR(AC29&lt;0.01,AC29="n/a"),"n/a",I29/AC29)</f>
        <v>10.835149863760218</v>
      </c>
      <c r="AB29" s="842">
        <v>12</v>
      </c>
      <c r="AC29" s="821">
        <v>7.34</v>
      </c>
      <c r="AD29" s="821" t="s">
        <v>135</v>
      </c>
      <c r="AE29" s="821">
        <v>3.92</v>
      </c>
      <c r="AF29" s="821">
        <v>1.24</v>
      </c>
      <c r="AG29" s="821">
        <v>12.1</v>
      </c>
      <c r="AH29" s="821">
        <v>52.900000000000006</v>
      </c>
      <c r="AI29" s="821">
        <v>7.48</v>
      </c>
      <c r="AJ29" s="821">
        <v>13.100000000000001</v>
      </c>
      <c r="AK29" s="821" t="s">
        <v>135</v>
      </c>
      <c r="AL29" s="833">
        <v>627.74</v>
      </c>
      <c r="AM29" s="827">
        <v>1.6</v>
      </c>
      <c r="AN29" s="821">
        <v>0</v>
      </c>
      <c r="AO29" s="705">
        <f>IF(U29="n/a","n/a",IF(AA29&lt;0,"n/a",IF(AA29="n/a","n/a",J29+U29-AA29)))</f>
        <v>-0.86824875527506862</v>
      </c>
      <c r="AP29" s="706">
        <f>IF(U29="n/a","n/a",J29+U29)</f>
        <v>9.9669011084851498</v>
      </c>
      <c r="AQ29" s="843">
        <f>IF(OR(AC29&lt;0.01,AC29="n/a",AF29="n/a"),"n/a",(I29/SQRT(22.5*AC29*(I29/AF29))-1)*100)</f>
        <v>-22.72535033743409</v>
      </c>
      <c r="AR29" s="618">
        <f>INDEX(Historical!$C$7:$C$1222,MATCH(B29,Historical!$B$7:$B$1244,0))*IF(AH29="n/a",1.03,IF(AH29&lt;0,1.01,IF(AH29&gt;10,1.1,(1+AH29/100))))</f>
        <v>2.8160000000000003</v>
      </c>
      <c r="AS29" s="841">
        <f>IF($AI29="n/a",1.03*AR29,IF($AI29&lt;0,1.01*AR29,IF($AI29&gt;10,1.1*AR29,(1+$AI29/100)*AR29)))</f>
        <v>3.0266368000000003</v>
      </c>
      <c r="AT29" s="841">
        <f>IF($AK29="n/a",1.03*AS29,IF($AK29&lt;0,1.01*AS29,IF($AK29&gt;10,1.1*AS29,(1+$AK29/100)*AS29)))</f>
        <v>3.1174359040000006</v>
      </c>
      <c r="AU29" s="841">
        <f>IF($AK29="n/a",1.03*AT29,IF($AK29&lt;0,1.01*AT29,IF($AK29&gt;10,1.1*AT29,(1+$AK29/100)*AT29)))</f>
        <v>3.2109589811200006</v>
      </c>
      <c r="AV29" s="841">
        <f>IF($AK29="n/a",1.03*AU29,IF($AK29&lt;0,1.01*AU29,IF($AK29&gt;10,1.1*AU29,(1+$AK29/100)*AU29)))</f>
        <v>3.3072877505536007</v>
      </c>
      <c r="AW29" s="618">
        <f>SUM(AR29:AV29)</f>
        <v>15.478319435673603</v>
      </c>
      <c r="AX29" s="713">
        <f>AW29/I29*100</f>
        <v>19.462239954323653</v>
      </c>
      <c r="AY29" s="887">
        <v>0.51</v>
      </c>
      <c r="AZ29" s="827">
        <v>3.9600000000000004</v>
      </c>
      <c r="BA29" s="827">
        <v>-14.48</v>
      </c>
      <c r="BB29" s="827">
        <v>-3.26</v>
      </c>
      <c r="BC29" s="827">
        <v>-4.41</v>
      </c>
      <c r="BE29" s="594">
        <v>1999</v>
      </c>
      <c r="BF29" s="853">
        <f>IF(BE29&gt;2020,0,IF(BE29&gt;2008,1,IF(BE29&gt;2001,2,IF(BE29&gt;1990,3,IF(BE29&gt;1980,4,IF(BE29&gt;1973,5,IF(BE29&gt;1970,6,IF(BE29&gt;1960,7,IF(BE29&gt;1958,8,IF(BE29&gt;1953,9,10))))))))))</f>
        <v>3</v>
      </c>
      <c r="BG29" s="837">
        <v>1.0999999999999999</v>
      </c>
      <c r="BH29" s="820" t="s">
        <v>4443</v>
      </c>
      <c r="BI29" s="820" t="s">
        <v>4444</v>
      </c>
    </row>
    <row r="30" spans="1:61" ht="11.25" customHeight="1" x14ac:dyDescent="0.2">
      <c r="A30" s="826" t="s">
        <v>497</v>
      </c>
      <c r="B30" s="830" t="s">
        <v>498</v>
      </c>
      <c r="C30" s="885" t="s">
        <v>107</v>
      </c>
      <c r="D30" s="885" t="s">
        <v>117</v>
      </c>
      <c r="E30" s="699">
        <v>29</v>
      </c>
      <c r="F30" s="1122">
        <v>111</v>
      </c>
      <c r="G30" s="1122" t="s">
        <v>36</v>
      </c>
      <c r="H30" s="1122" t="s">
        <v>36</v>
      </c>
      <c r="I30" s="821">
        <v>211.02</v>
      </c>
      <c r="J30" s="618">
        <f>(M30/I30)*100</f>
        <v>1.5733105866742487</v>
      </c>
      <c r="K30" s="839">
        <v>0.83</v>
      </c>
      <c r="L30" s="842">
        <v>4</v>
      </c>
      <c r="M30" s="609">
        <f>K30*L30</f>
        <v>3.32</v>
      </c>
      <c r="N30" s="825" t="s">
        <v>499</v>
      </c>
      <c r="O30" s="701">
        <v>0.8</v>
      </c>
      <c r="P30" s="603">
        <v>44728</v>
      </c>
      <c r="Q30" s="603">
        <v>44750</v>
      </c>
      <c r="R30" s="609">
        <f>(K30-O30)/O30*100</f>
        <v>3.7499999999999893</v>
      </c>
      <c r="S30" s="667">
        <f>IF(INDEX(Historical!$D$7:$D$1220,MATCH(B30,Historical!$B$7:$B$1244,0))=0,"n/a",(INDEX(Historical!$C$7:$C$1222,MATCH(B30,Historical!$B$7:$B$1244,0))/INDEX(Historical!$D$7:$D$1220,MATCH(B30,Historical!$B$7:$B$1244,0))-1)*100)</f>
        <v>3.1645569620253111</v>
      </c>
      <c r="T30" s="667">
        <f>IF(INDEX(Historical!$F$7:$F$1213,MATCH(B30,Historical!$B$7:$B$1244,0))=0,"n/a",((INDEX(Historical!$C$7:$C$1222,MATCH(B30,Historical!$B$7:$B$1244,0))/INDEX(Historical!$F$7:$F$1213,MATCH(B30,Historical!$B$7:$B$1244,0)))^(1/3)-1)*100)</f>
        <v>3.2702661600755523</v>
      </c>
      <c r="U30" s="667">
        <f>IF(INDEX(Historical!$H$7:$H$1213,MATCH(B30,Historical!$B$7:$B$1244,0))=0,"n/a",((INDEX(Historical!$C$7:$C$1222,MATCH(B30,Historical!$B$7:$B$1244,0))/INDEX(Historical!$H$7:$H$1213,MATCH(B30,Historical!$B$7:$B$1244,0)))^(1/5)-1)*100)</f>
        <v>3.0889019447015276</v>
      </c>
      <c r="V30" s="667">
        <f>IF(INDEX(Historical!$N$7:$N$1213,MATCH(B30,Historical!$B$7:$B$1244,0))=0,"n/a",((INDEX(Historical!$C$7:$C$1222,MATCH(B30,Historical!$B$7:$B$1244,0))/INDEX(Historical!$N$7:$N$1213,MATCH(B30,Historical!$B$7:$B$1244,0)))^(1/10)-1)*100)</f>
        <v>5.4366593096546678</v>
      </c>
      <c r="W30" s="668">
        <f>IF(OR(U30&lt;=0,U30="n/a",V30&lt;=0,V30="n/a"),"n/a",U30/V30)</f>
        <v>0.56816176419517672</v>
      </c>
      <c r="X30" s="669">
        <f>IF(OR(AJ30&lt;=0,AJ30="n/a",U30&lt;=0,U30="n/a"),"n/a",U30/AJ30)</f>
        <v>0.18386321099413855</v>
      </c>
      <c r="Y30" s="831" t="s">
        <v>500</v>
      </c>
      <c r="Z30" s="618">
        <f>IF(OR(AC30&lt;0.01,AC30="n/a"),"n/a",M30/AC30*100)</f>
        <v>26.517571884984026</v>
      </c>
      <c r="AA30" s="841">
        <f>IF(OR(AC30&lt;0.01,AC30="n/a"),"n/a",I30/AC30)</f>
        <v>16.854632587859427</v>
      </c>
      <c r="AB30" s="842">
        <v>12</v>
      </c>
      <c r="AC30" s="821">
        <v>12.52</v>
      </c>
      <c r="AD30" s="821">
        <v>1.19</v>
      </c>
      <c r="AE30" s="821">
        <v>2.0099999999999998</v>
      </c>
      <c r="AF30" s="821">
        <v>1.85</v>
      </c>
      <c r="AG30" s="821">
        <v>13.3</v>
      </c>
      <c r="AH30" s="821">
        <v>147.30000000000001</v>
      </c>
      <c r="AI30" s="821">
        <v>10.51</v>
      </c>
      <c r="AJ30" s="821">
        <v>16.8</v>
      </c>
      <c r="AK30" s="821">
        <v>14.19</v>
      </c>
      <c r="AL30" s="833">
        <v>86890</v>
      </c>
      <c r="AM30" s="827">
        <v>0.3</v>
      </c>
      <c r="AN30" s="821">
        <v>0.33</v>
      </c>
      <c r="AO30" s="705">
        <f>IF(U30="n/a","n/a",IF(AA30&lt;0,"n/a",IF(AA30="n/a","n/a",J30+U30-AA30)))</f>
        <v>-12.192420056483652</v>
      </c>
      <c r="AP30" s="706">
        <f>IF(U30="n/a","n/a",J30+U30)</f>
        <v>4.6622125313757765</v>
      </c>
      <c r="AQ30" s="843">
        <f>IF(OR(AC30&lt;0.01,AC30="n/a",AF30="n/a"),"n/a",(I30/SQRT(22.5*AC30*(I30/AF30))-1)*100)</f>
        <v>17.721083333143284</v>
      </c>
      <c r="AR30" s="618">
        <f>INDEX(Historical!$C$7:$C$1222,MATCH(B30,Historical!$B$7:$B$1244,0))*IF(AH30="n/a",1.03,IF(AH30&lt;0,1.01,IF(AH30&gt;10,1.1,(1+AH30/100))))</f>
        <v>3.5859999999999999</v>
      </c>
      <c r="AS30" s="841">
        <f>IF($AI30="n/a",1.03*AR30,IF($AI30&lt;0,1.01*AR30,IF($AI30&gt;10,1.1*AR30,(1+$AI30/100)*AR30)))</f>
        <v>3.9446000000000003</v>
      </c>
      <c r="AT30" s="841">
        <f>IF($AK30="n/a",1.03*AS30,IF($AK30&lt;0,1.01*AS30,IF($AK30&gt;10,1.1*AS30,(1+$AK30/100)*AS30)))</f>
        <v>4.3390600000000008</v>
      </c>
      <c r="AU30" s="841">
        <f>IF($AK30="n/a",1.03*AT30,IF($AK30&lt;0,1.01*AT30,IF($AK30&gt;10,1.1*AT30,(1+$AK30/100)*AT30)))</f>
        <v>4.7729660000000012</v>
      </c>
      <c r="AV30" s="841">
        <f>IF($AK30="n/a",1.03*AU30,IF($AK30&lt;0,1.01*AU30,IF($AK30&gt;10,1.1*AU30,(1+$AK30/100)*AU30)))</f>
        <v>5.2502626000000019</v>
      </c>
      <c r="AW30" s="618">
        <f>SUM(AR30:AV30)</f>
        <v>21.892888600000003</v>
      </c>
      <c r="AX30" s="713">
        <f>AW30/I30*100</f>
        <v>10.374793194957824</v>
      </c>
      <c r="AY30" s="887">
        <v>0.67</v>
      </c>
      <c r="AZ30" s="827">
        <v>21.43</v>
      </c>
      <c r="BA30" s="827">
        <v>-8.7999999999999989</v>
      </c>
      <c r="BB30" s="827">
        <v>-3.44</v>
      </c>
      <c r="BC30" s="827">
        <v>3.7699999999999996</v>
      </c>
      <c r="BE30" s="594">
        <v>1994</v>
      </c>
      <c r="BF30" s="853">
        <f>IF(BE30&gt;2020,0,IF(BE30&gt;2008,1,IF(BE30&gt;2001,2,IF(BE30&gt;1990,3,IF(BE30&gt;1980,4,IF(BE30&gt;1973,5,IF(BE30&gt;1970,6,IF(BE30&gt;1960,7,IF(BE30&gt;1958,8,IF(BE30&gt;1953,9,10))))))))))</f>
        <v>3</v>
      </c>
      <c r="BG30" s="837">
        <v>3.5999999999999996</v>
      </c>
      <c r="BH30" s="820" t="s">
        <v>4443</v>
      </c>
      <c r="BI30" s="820" t="s">
        <v>4444</v>
      </c>
    </row>
    <row r="31" spans="1:61" s="737" customFormat="1" ht="11.25" customHeight="1" x14ac:dyDescent="0.2">
      <c r="A31" s="613" t="s">
        <v>4706</v>
      </c>
      <c r="B31" s="743" t="s">
        <v>192</v>
      </c>
      <c r="C31" s="885" t="s">
        <v>107</v>
      </c>
      <c r="D31" s="885" t="s">
        <v>4197</v>
      </c>
      <c r="E31" s="699">
        <v>55</v>
      </c>
      <c r="F31" s="1122">
        <v>26</v>
      </c>
      <c r="G31" s="1121" t="s">
        <v>105</v>
      </c>
      <c r="H31" s="1121" t="s">
        <v>105</v>
      </c>
      <c r="I31" s="731">
        <v>66.150000000000006</v>
      </c>
      <c r="J31" s="723">
        <f>(M31/I31)*100</f>
        <v>1.6326530612244896</v>
      </c>
      <c r="K31" s="724">
        <v>0.27</v>
      </c>
      <c r="L31" s="725">
        <v>4</v>
      </c>
      <c r="M31" s="726">
        <f>K31*L31</f>
        <v>1.08</v>
      </c>
      <c r="N31" s="727" t="s">
        <v>3851</v>
      </c>
      <c r="O31" s="1138">
        <v>0.26500000000000001</v>
      </c>
      <c r="P31" s="1037">
        <v>44991</v>
      </c>
      <c r="Q31" s="1037">
        <v>45012</v>
      </c>
      <c r="R31" s="726">
        <f>(K31-O31)/O31*100</f>
        <v>1.8867924528301903</v>
      </c>
      <c r="S31" s="667">
        <f>IF(INDEX(Historical!$D$7:$D$1220,MATCH(B31,Historical!$B$7:$B$1244,0))=0,"n/a",(INDEX(Historical!$C$7:$C$1222,MATCH(B31,Historical!$B$7:$B$1244,0))/INDEX(Historical!$D$7:$D$1220,MATCH(B31,Historical!$B$7:$B$1244,0))-1)*100)</f>
        <v>6.0000000000000053</v>
      </c>
      <c r="T31" s="667">
        <f>IF(INDEX(Historical!$F$7:$F$1213,MATCH(B31,Historical!$B$7:$B$1244,0))=0,"n/a",((INDEX(Historical!$C$7:$C$1222,MATCH(B31,Historical!$B$7:$B$1244,0))/INDEX(Historical!$F$7:$F$1213,MATCH(B31,Historical!$B$7:$B$1244,0)))^(1/3)-1)*100)</f>
        <v>3.964174145508137</v>
      </c>
      <c r="U31" s="667">
        <f>IF(INDEX(Historical!$H$7:$H$1213,MATCH(B31,Historical!$B$7:$B$1244,0))=0,"n/a",((INDEX(Historical!$C$7:$C$1222,MATCH(B31,Historical!$B$7:$B$1244,0))/INDEX(Historical!$H$7:$H$1213,MATCH(B31,Historical!$B$7:$B$1244,0)))^(1/5)-1)*100)</f>
        <v>7.4395326225138225</v>
      </c>
      <c r="V31" s="667">
        <f>IF(INDEX(Historical!$N$7:$N$1213,MATCH(B31,Historical!$B$7:$B$1244,0))=0,"n/a",((INDEX(Historical!$C$7:$C$1222,MATCH(B31,Historical!$B$7:$B$1244,0))/INDEX(Historical!$N$7:$N$1213,MATCH(B31,Historical!$B$7:$B$1244,0)))^(1/10)-1)*100)</f>
        <v>6.3656992925987588</v>
      </c>
      <c r="W31" s="668">
        <f>IF(OR(U31&lt;=0,U31="n/a",V31&lt;=0,V31="n/a"),"n/a",U31/V31)</f>
        <v>1.1686905523739683</v>
      </c>
      <c r="X31" s="669">
        <f>IF(OR(AJ31&lt;=0,AJ31="n/a",U31&lt;=0,U31="n/a"),"n/a",U31/AJ31)</f>
        <v>0.70184270023715312</v>
      </c>
      <c r="Y31" s="636" t="s">
        <v>431</v>
      </c>
      <c r="Z31" s="723">
        <f>IF(OR(AC31&lt;0.01,AC31="n/a"),"n/a",M31/AC31*100)</f>
        <v>28.346456692913385</v>
      </c>
      <c r="AA31" s="730">
        <f>IF(OR(AC31&lt;0.01,AC31="n/a"),"n/a",I31/AC31)</f>
        <v>17.362204724409452</v>
      </c>
      <c r="AB31" s="725">
        <v>12</v>
      </c>
      <c r="AC31" s="731">
        <v>3.81</v>
      </c>
      <c r="AD31" s="731" t="s">
        <v>135</v>
      </c>
      <c r="AE31" s="731">
        <v>8.23</v>
      </c>
      <c r="AF31" s="731">
        <v>3.53</v>
      </c>
      <c r="AG31" s="731">
        <v>18.5</v>
      </c>
      <c r="AH31" s="731">
        <v>-10.6</v>
      </c>
      <c r="AI31" s="731">
        <v>1.27</v>
      </c>
      <c r="AJ31" s="731">
        <v>10.6</v>
      </c>
      <c r="AK31" s="731" t="s">
        <v>135</v>
      </c>
      <c r="AL31" s="732">
        <v>8220</v>
      </c>
      <c r="AM31" s="733">
        <v>2.1999999999999997</v>
      </c>
      <c r="AN31" s="731">
        <v>0</v>
      </c>
      <c r="AO31" s="734">
        <f>IF(U31="n/a","n/a",IF(AA31&lt;0,"n/a",IF(AA31="n/a","n/a",J31+U31-AA31)))</f>
        <v>-8.2900190406711403</v>
      </c>
      <c r="AP31" s="735">
        <f>IF(U31="n/a","n/a",J31+U31)</f>
        <v>9.0721856837383115</v>
      </c>
      <c r="AQ31" s="843">
        <f>IF(OR(AC31&lt;0.01,AC31="n/a",AF31="n/a"),"n/a",(I31/SQRT(22.5*AC31*(I31/AF31))-1)*100)</f>
        <v>65.043539948524369</v>
      </c>
      <c r="AR31" s="618">
        <f>INDEX(Historical!$C$7:$C$1222,MATCH(B31,Historical!$B$7:$B$1244,0))*IF(AH31="n/a",1.03,IF(AH31&lt;0,1.01,IF(AH31&gt;10,1.1,(1+AH31/100))))</f>
        <v>1.0706</v>
      </c>
      <c r="AS31" s="730">
        <f>IF($AI31="n/a",1.03*AR31,IF($AI31&lt;0,1.01*AR31,IF($AI31&gt;10,1.1*AR31,(1+$AI31/100)*AR31)))</f>
        <v>1.0841966199999999</v>
      </c>
      <c r="AT31" s="730">
        <f>IF($AK31="n/a",1.03*AS31,IF($AK31&lt;0,1.01*AS31,IF($AK31&gt;10,1.1*AS31,(1+$AK31/100)*AS31)))</f>
        <v>1.1167225186</v>
      </c>
      <c r="AU31" s="730">
        <f>IF($AK31="n/a",1.03*AT31,IF($AK31&lt;0,1.01*AT31,IF($AK31&gt;10,1.1*AT31,(1+$AK31/100)*AT31)))</f>
        <v>1.150224194158</v>
      </c>
      <c r="AV31" s="730">
        <f>IF($AK31="n/a",1.03*AU31,IF($AK31&lt;0,1.01*AU31,IF($AK31&gt;10,1.1*AU31,(1+$AK31/100)*AU31)))</f>
        <v>1.18473091998274</v>
      </c>
      <c r="AW31" s="723">
        <f>SUM(AR31:AV31)</f>
        <v>5.6064742527407398</v>
      </c>
      <c r="AX31" s="736">
        <f>AW31/I31*100</f>
        <v>8.4753956957531962</v>
      </c>
      <c r="AY31" s="888">
        <v>0.76</v>
      </c>
      <c r="AZ31" s="733">
        <v>10.6</v>
      </c>
      <c r="BA31" s="733">
        <v>-8.8800000000000008</v>
      </c>
      <c r="BB31" s="733">
        <v>-1.01</v>
      </c>
      <c r="BC31" s="733">
        <v>-0.1</v>
      </c>
      <c r="BD31" s="862"/>
      <c r="BE31" s="594">
        <v>1969</v>
      </c>
      <c r="BF31" s="853">
        <f>IF(BE31&gt;2020,0,IF(BE31&gt;2008,1,IF(BE31&gt;2001,2,IF(BE31&gt;1990,3,IF(BE31&gt;1980,4,IF(BE31&gt;1973,5,IF(BE31&gt;1970,6,IF(BE31&gt;1960,7,IF(BE31&gt;1958,8,IF(BE31&gt;1953,9,10))))))))))</f>
        <v>7</v>
      </c>
      <c r="BG31" s="783">
        <v>1.5</v>
      </c>
      <c r="BH31" s="820" t="s">
        <v>4443</v>
      </c>
      <c r="BI31" s="820" t="s">
        <v>4444</v>
      </c>
    </row>
    <row r="32" spans="1:61" ht="11.25" customHeight="1" x14ac:dyDescent="0.2">
      <c r="A32" s="819" t="s">
        <v>4708</v>
      </c>
      <c r="B32" s="830" t="s">
        <v>195</v>
      </c>
      <c r="C32" s="885" t="s">
        <v>107</v>
      </c>
      <c r="D32" s="885" t="s">
        <v>4197</v>
      </c>
      <c r="E32" s="699">
        <v>31</v>
      </c>
      <c r="F32" s="1122">
        <v>93</v>
      </c>
      <c r="G32" s="1122" t="s">
        <v>36</v>
      </c>
      <c r="H32" s="1122" t="s">
        <v>36</v>
      </c>
      <c r="I32" s="821">
        <v>61.05</v>
      </c>
      <c r="J32" s="618">
        <f>(M32/I32)*100</f>
        <v>2.8828828828828827</v>
      </c>
      <c r="K32" s="839">
        <v>0.44</v>
      </c>
      <c r="L32" s="842">
        <v>4</v>
      </c>
      <c r="M32" s="609">
        <f>K32*L32</f>
        <v>1.76</v>
      </c>
      <c r="N32" s="825" t="s">
        <v>118</v>
      </c>
      <c r="O32" s="701">
        <v>0.43</v>
      </c>
      <c r="P32" s="603">
        <v>44818</v>
      </c>
      <c r="Q32" s="603">
        <v>44844</v>
      </c>
      <c r="R32" s="609">
        <f>(K32-O32)/O32*100</f>
        <v>2.3255813953488391</v>
      </c>
      <c r="S32" s="667">
        <f>IF(INDEX(Historical!$D$7:$D$1220,MATCH(B32,Historical!$B$7:$B$1244,0))=0,"n/a",(INDEX(Historical!$C$7:$C$1222,MATCH(B32,Historical!$B$7:$B$1244,0))/INDEX(Historical!$D$7:$D$1220,MATCH(B32,Historical!$B$7:$B$1244,0))-1)*100)</f>
        <v>2.3668639053254559</v>
      </c>
      <c r="T32" s="667">
        <f>IF(INDEX(Historical!$F$7:$F$1213,MATCH(B32,Historical!$B$7:$B$1244,0))=0,"n/a",((INDEX(Historical!$C$7:$C$1222,MATCH(B32,Historical!$B$7:$B$1244,0))/INDEX(Historical!$F$7:$F$1213,MATCH(B32,Historical!$B$7:$B$1244,0)))^(1/3)-1)*100)</f>
        <v>3.7301012132689992</v>
      </c>
      <c r="U32" s="667">
        <f>IF(INDEX(Historical!$H$7:$H$1213,MATCH(B32,Historical!$B$7:$B$1244,0))=0,"n/a",((INDEX(Historical!$C$7:$C$1222,MATCH(B32,Historical!$B$7:$B$1244,0))/INDEX(Historical!$H$7:$H$1213,MATCH(B32,Historical!$B$7:$B$1244,0)))^(1/5)-1)*100)</f>
        <v>5.881613352187931</v>
      </c>
      <c r="V32" s="667">
        <f>IF(INDEX(Historical!$N$7:$N$1213,MATCH(B32,Historical!$B$7:$B$1244,0))=0,"n/a",((INDEX(Historical!$C$7:$C$1222,MATCH(B32,Historical!$B$7:$B$1244,0))/INDEX(Historical!$N$7:$N$1213,MATCH(B32,Historical!$B$7:$B$1244,0)))^(1/10)-1)*100)</f>
        <v>5.0204860144606123</v>
      </c>
      <c r="W32" s="668">
        <f>IF(OR(U32&lt;=0,U32="n/a",V32&lt;=0,V32="n/a"),"n/a",U32/V32)</f>
        <v>1.1715227042256458</v>
      </c>
      <c r="X32" s="669">
        <f>IF(OR(AJ32&lt;=0,AJ32="n/a",U32&lt;=0,U32="n/a"),"n/a",U32/AJ32)</f>
        <v>0.70019206573665838</v>
      </c>
      <c r="Y32" s="830"/>
      <c r="Z32" s="618">
        <f>IF(OR(AC32&lt;0.01,AC32="n/a"),"n/a",M32/AC32*100)</f>
        <v>53.822629969418955</v>
      </c>
      <c r="AA32" s="841">
        <f>IF(OR(AC32&lt;0.01,AC32="n/a"),"n/a",I32/AC32)</f>
        <v>18.669724770642201</v>
      </c>
      <c r="AB32" s="842">
        <v>12</v>
      </c>
      <c r="AC32" s="821">
        <v>3.27</v>
      </c>
      <c r="AD32" s="821">
        <v>2.3199999999999998</v>
      </c>
      <c r="AE32" s="821">
        <v>8.14</v>
      </c>
      <c r="AF32" s="821">
        <v>2.2400000000000002</v>
      </c>
      <c r="AG32" s="821">
        <v>10</v>
      </c>
      <c r="AH32" s="821">
        <v>13</v>
      </c>
      <c r="AI32" s="821">
        <v>2.71</v>
      </c>
      <c r="AJ32" s="821">
        <v>8.4</v>
      </c>
      <c r="AK32" s="821">
        <v>8</v>
      </c>
      <c r="AL32" s="833">
        <v>3260</v>
      </c>
      <c r="AM32" s="827">
        <v>0.2</v>
      </c>
      <c r="AN32" s="821">
        <v>0</v>
      </c>
      <c r="AO32" s="705">
        <f>IF(U32="n/a","n/a",IF(AA32&lt;0,"n/a",IF(AA32="n/a","n/a",J32+U32-AA32)))</f>
        <v>-9.9052285355713874</v>
      </c>
      <c r="AP32" s="706">
        <f>IF(U32="n/a","n/a",J32+U32)</f>
        <v>8.7644962350708138</v>
      </c>
      <c r="AQ32" s="843">
        <f>IF(OR(AC32&lt;0.01,AC32="n/a",AF32="n/a"),"n/a",(I32/SQRT(22.5*AC32*(I32/AF32))-1)*100)</f>
        <v>36.333224916401122</v>
      </c>
      <c r="AR32" s="618">
        <f>INDEX(Historical!$C$7:$C$1222,MATCH(B32,Historical!$B$7:$B$1244,0))*IF(AH32="n/a",1.03,IF(AH32&lt;0,1.01,IF(AH32&gt;10,1.1,(1+AH32/100))))</f>
        <v>1.903</v>
      </c>
      <c r="AS32" s="841">
        <f>IF($AI32="n/a",1.03*AR32,IF($AI32&lt;0,1.01*AR32,IF($AI32&gt;10,1.1*AR32,(1+$AI32/100)*AR32)))</f>
        <v>1.9545712999999998</v>
      </c>
      <c r="AT32" s="841">
        <f>IF($AK32="n/a",1.03*AS32,IF($AK32&lt;0,1.01*AS32,IF($AK32&gt;10,1.1*AS32,(1+$AK32/100)*AS32)))</f>
        <v>2.1109370039999997</v>
      </c>
      <c r="AU32" s="841">
        <f>IF($AK32="n/a",1.03*AT32,IF($AK32&lt;0,1.01*AT32,IF($AK32&gt;10,1.1*AT32,(1+$AK32/100)*AT32)))</f>
        <v>2.2798119643199999</v>
      </c>
      <c r="AV32" s="841">
        <f>IF($AK32="n/a",1.03*AU32,IF($AK32&lt;0,1.01*AU32,IF($AK32&gt;10,1.1*AU32,(1+$AK32/100)*AU32)))</f>
        <v>2.4621969214655999</v>
      </c>
      <c r="AW32" s="618">
        <f>SUM(AR32:AV32)</f>
        <v>10.7105171897856</v>
      </c>
      <c r="AX32" s="713">
        <f>AW32/I32*100</f>
        <v>17.543844700713514</v>
      </c>
      <c r="AY32" s="887">
        <v>0.65</v>
      </c>
      <c r="AZ32" s="827">
        <v>11.75</v>
      </c>
      <c r="BA32" s="827">
        <v>-17.560000000000002</v>
      </c>
      <c r="BB32" s="827">
        <v>0.25</v>
      </c>
      <c r="BC32" s="827">
        <v>-3.91</v>
      </c>
      <c r="BE32" s="594">
        <v>1993</v>
      </c>
      <c r="BF32" s="853">
        <f>IF(BE32&gt;2020,0,IF(BE32&gt;2008,1,IF(BE32&gt;2001,2,IF(BE32&gt;1990,3,IF(BE32&gt;1980,4,IF(BE32&gt;1973,5,IF(BE32&gt;1970,6,IF(BE32&gt;1960,7,IF(BE32&gt;1958,8,IF(BE32&gt;1953,9,10))))))))))</f>
        <v>3</v>
      </c>
      <c r="BG32" s="837">
        <v>1.0999999999999999</v>
      </c>
      <c r="BH32" s="820" t="s">
        <v>4443</v>
      </c>
      <c r="BI32" s="820" t="s">
        <v>4444</v>
      </c>
    </row>
    <row r="33" spans="1:61" ht="11.25" customHeight="1" x14ac:dyDescent="0.2">
      <c r="A33" s="819" t="s">
        <v>4710</v>
      </c>
      <c r="B33" s="830" t="s">
        <v>491</v>
      </c>
      <c r="C33" s="885" t="s">
        <v>107</v>
      </c>
      <c r="D33" s="885" t="s">
        <v>4197</v>
      </c>
      <c r="E33" s="699">
        <v>25</v>
      </c>
      <c r="F33" s="1122">
        <v>139</v>
      </c>
      <c r="G33" s="1122" t="s">
        <v>114</v>
      </c>
      <c r="H33" s="1122" t="s">
        <v>114</v>
      </c>
      <c r="I33" s="821">
        <v>50.5</v>
      </c>
      <c r="J33" s="618">
        <f>(M33/I33)*100</f>
        <v>3.326732673267327</v>
      </c>
      <c r="K33" s="839">
        <v>0.42</v>
      </c>
      <c r="L33" s="842">
        <v>4</v>
      </c>
      <c r="M33" s="609">
        <f>K33*L33</f>
        <v>1.68</v>
      </c>
      <c r="N33" s="825" t="s">
        <v>147</v>
      </c>
      <c r="O33" s="701">
        <v>0.41</v>
      </c>
      <c r="P33" s="603">
        <v>44704</v>
      </c>
      <c r="Q33" s="603">
        <v>44721</v>
      </c>
      <c r="R33" s="609">
        <f>(K33-O33)/O33*100</f>
        <v>2.4390243902439046</v>
      </c>
      <c r="S33" s="667">
        <f>IF(INDEX(Historical!$D$7:$D$1220,MATCH(B33,Historical!$B$7:$B$1244,0))=0,"n/a",(INDEX(Historical!$C$7:$C$1222,MATCH(B33,Historical!$B$7:$B$1244,0))/INDEX(Historical!$D$7:$D$1220,MATCH(B33,Historical!$B$7:$B$1244,0))-1)*100)</f>
        <v>2.4539877300613577</v>
      </c>
      <c r="T33" s="667">
        <f>IF(INDEX(Historical!$F$7:$F$1213,MATCH(B33,Historical!$B$7:$B$1244,0))=0,"n/a",((INDEX(Historical!$C$7:$C$1222,MATCH(B33,Historical!$B$7:$B$1244,0))/INDEX(Historical!$F$7:$F$1213,MATCH(B33,Historical!$B$7:$B$1244,0)))^(1/3)-1)*100)</f>
        <v>2.5167723444201817</v>
      </c>
      <c r="U33" s="667">
        <f>IF(INDEX(Historical!$H$7:$H$1213,MATCH(B33,Historical!$B$7:$B$1244,0))=0,"n/a",((INDEX(Historical!$C$7:$C$1222,MATCH(B33,Historical!$B$7:$B$1244,0))/INDEX(Historical!$H$7:$H$1213,MATCH(B33,Historical!$B$7:$B$1244,0)))^(1/5)-1)*100)</f>
        <v>2.584046774096449</v>
      </c>
      <c r="V33" s="667">
        <f>IF(INDEX(Historical!$N$7:$N$1213,MATCH(B33,Historical!$B$7:$B$1244,0))=0,"n/a",((INDEX(Historical!$C$7:$C$1222,MATCH(B33,Historical!$B$7:$B$1244,0))/INDEX(Historical!$N$7:$N$1213,MATCH(B33,Historical!$B$7:$B$1244,0)))^(1/10)-1)*100)</f>
        <v>2.5362220682680015</v>
      </c>
      <c r="W33" s="668">
        <f>IF(OR(U33&lt;=0,U33="n/a",V33&lt;=0,V33="n/a"),"n/a",U33/V33)</f>
        <v>1.0188566712776486</v>
      </c>
      <c r="X33" s="669" t="str">
        <f>IF(OR(AJ33&lt;=0,AJ33="n/a",U33&lt;=0,U33="n/a"),"n/a",U33/AJ33)</f>
        <v>n/a</v>
      </c>
      <c r="Y33" s="830"/>
      <c r="Z33" s="618" t="str">
        <f>IF(OR(AC33&lt;0.01,AC33="n/a"),"n/a",M33/AC33*100)</f>
        <v>n/a</v>
      </c>
      <c r="AA33" s="841" t="str">
        <f>IF(OR(AC33&lt;0.01,AC33="n/a"),"n/a",I33/AC33)</f>
        <v>n/a</v>
      </c>
      <c r="AB33" s="842">
        <v>12</v>
      </c>
      <c r="AC33" s="821" t="s">
        <v>135</v>
      </c>
      <c r="AD33" s="821" t="s">
        <v>135</v>
      </c>
      <c r="AE33" s="821" t="s">
        <v>135</v>
      </c>
      <c r="AF33" s="821" t="s">
        <v>135</v>
      </c>
      <c r="AG33" s="821" t="s">
        <v>135</v>
      </c>
      <c r="AH33" s="821" t="s">
        <v>135</v>
      </c>
      <c r="AI33" s="821" t="s">
        <v>135</v>
      </c>
      <c r="AJ33" s="821" t="s">
        <v>135</v>
      </c>
      <c r="AK33" s="821" t="s">
        <v>135</v>
      </c>
      <c r="AL33" s="833" t="s">
        <v>135</v>
      </c>
      <c r="AM33" s="827" t="s">
        <v>135</v>
      </c>
      <c r="AN33" s="821" t="s">
        <v>135</v>
      </c>
      <c r="AO33" s="705" t="str">
        <f>IF(U33="n/a","n/a",IF(AA33&lt;0,"n/a",IF(AA33="n/a","n/a",J33+U33-AA33)))</f>
        <v>n/a</v>
      </c>
      <c r="AP33" s="706">
        <f>IF(U33="n/a","n/a",J33+U33)</f>
        <v>5.910779447363776</v>
      </c>
      <c r="AQ33" s="843" t="str">
        <f>IF(OR(AC33&lt;0.01,AC33="n/a",AF33="n/a"),"n/a",(I33/SQRT(22.5*AC33*(I33/AF33))-1)*100)</f>
        <v>n/a</v>
      </c>
      <c r="AR33" s="618">
        <f>INDEX(Historical!$C$7:$C$1222,MATCH(B33,Historical!$B$7:$B$1244,0))*IF(AH33="n/a",1.03,IF(AH33&lt;0,1.01,IF(AH33&gt;10,1.1,(1+AH33/100))))</f>
        <v>1.7201</v>
      </c>
      <c r="AS33" s="841">
        <f>IF($AI33="n/a",1.03*AR33,IF($AI33&lt;0,1.01*AR33,IF($AI33&gt;10,1.1*AR33,(1+$AI33/100)*AR33)))</f>
        <v>1.771703</v>
      </c>
      <c r="AT33" s="841">
        <f>IF($AK33="n/a",1.03*AS33,IF($AK33&lt;0,1.01*AS33,IF($AK33&gt;10,1.1*AS33,(1+$AK33/100)*AS33)))</f>
        <v>1.8248540900000001</v>
      </c>
      <c r="AU33" s="841">
        <f>IF($AK33="n/a",1.03*AT33,IF($AK33&lt;0,1.01*AT33,IF($AK33&gt;10,1.1*AT33,(1+$AK33/100)*AT33)))</f>
        <v>1.8795997127000001</v>
      </c>
      <c r="AV33" s="841">
        <f>IF($AK33="n/a",1.03*AU33,IF($AK33&lt;0,1.01*AU33,IF($AK33&gt;10,1.1*AU33,(1+$AK33/100)*AU33)))</f>
        <v>1.9359877040810003</v>
      </c>
      <c r="AW33" s="618">
        <f>SUM(AR33:AV33)</f>
        <v>9.1322445067809994</v>
      </c>
      <c r="AX33" s="713">
        <f>AW33/I33*100</f>
        <v>18.083652488675249</v>
      </c>
      <c r="AY33" s="887" t="s">
        <v>135</v>
      </c>
      <c r="AZ33" s="827" t="s">
        <v>135</v>
      </c>
      <c r="BA33" s="827" t="s">
        <v>135</v>
      </c>
      <c r="BB33" s="827" t="s">
        <v>135</v>
      </c>
      <c r="BC33" s="827" t="s">
        <v>135</v>
      </c>
      <c r="BD33" s="861" t="s">
        <v>4126</v>
      </c>
      <c r="BE33" s="594">
        <v>1998</v>
      </c>
      <c r="BF33" s="853">
        <f>IF(BE33&gt;2020,0,IF(BE33&gt;2008,1,IF(BE33&gt;2001,2,IF(BE33&gt;1990,3,IF(BE33&gt;1980,4,IF(BE33&gt;1973,5,IF(BE33&gt;1970,6,IF(BE33&gt;1960,7,IF(BE33&gt;1958,8,IF(BE33&gt;1953,9,10))))))))))</f>
        <v>3</v>
      </c>
      <c r="BG33" s="837" t="s">
        <v>135</v>
      </c>
      <c r="BH33" s="820" t="s">
        <v>4443</v>
      </c>
      <c r="BI33" s="820" t="s">
        <v>4444</v>
      </c>
    </row>
    <row r="34" spans="1:61" ht="11.25" customHeight="1" x14ac:dyDescent="0.2">
      <c r="A34" s="819" t="s">
        <v>4718</v>
      </c>
      <c r="B34" s="830" t="s">
        <v>524</v>
      </c>
      <c r="C34" s="885" t="s">
        <v>107</v>
      </c>
      <c r="D34" s="885" t="s">
        <v>4197</v>
      </c>
      <c r="E34" s="699">
        <v>29</v>
      </c>
      <c r="F34" s="1122">
        <v>115</v>
      </c>
      <c r="G34" s="1122" t="s">
        <v>105</v>
      </c>
      <c r="H34" s="1122" t="s">
        <v>105</v>
      </c>
      <c r="I34" s="821">
        <v>131.82</v>
      </c>
      <c r="J34" s="618">
        <f>(M34/I34)*100</f>
        <v>2.6399635867091491</v>
      </c>
      <c r="K34" s="839">
        <v>0.87</v>
      </c>
      <c r="L34" s="842">
        <v>4</v>
      </c>
      <c r="M34" s="609">
        <f>K34*L34</f>
        <v>3.48</v>
      </c>
      <c r="N34" s="825" t="s">
        <v>147</v>
      </c>
      <c r="O34" s="701">
        <v>0.75</v>
      </c>
      <c r="P34" s="603">
        <v>44803</v>
      </c>
      <c r="Q34" s="603">
        <v>44819</v>
      </c>
      <c r="R34" s="609">
        <f>(K34-O34)/O34*100</f>
        <v>16</v>
      </c>
      <c r="S34" s="667">
        <f>IF(INDEX(Historical!$D$7:$D$1220,MATCH(B34,Historical!$B$7:$B$1244,0))=0,"n/a",(INDEX(Historical!$C$7:$C$1222,MATCH(B34,Historical!$B$7:$B$1244,0))/INDEX(Historical!$D$7:$D$1220,MATCH(B34,Historical!$B$7:$B$1244,0))-1)*100)</f>
        <v>10.204081632653072</v>
      </c>
      <c r="T34" s="667">
        <f>IF(INDEX(Historical!$F$7:$F$1213,MATCH(B34,Historical!$B$7:$B$1244,0))=0,"n/a",((INDEX(Historical!$C$7:$C$1222,MATCH(B34,Historical!$B$7:$B$1244,0))/INDEX(Historical!$F$7:$F$1213,MATCH(B34,Historical!$B$7:$B$1244,0)))^(1/3)-1)*100)</f>
        <v>4.9854207162802533</v>
      </c>
      <c r="U34" s="667">
        <f>IF(INDEX(Historical!$H$7:$H$1213,MATCH(B34,Historical!$B$7:$B$1244,0))=0,"n/a",((INDEX(Historical!$C$7:$C$1222,MATCH(B34,Historical!$B$7:$B$1244,0))/INDEX(Historical!$H$7:$H$1213,MATCH(B34,Historical!$B$7:$B$1244,0)))^(1/5)-1)*100)</f>
        <v>7.5653756932570149</v>
      </c>
      <c r="V34" s="667">
        <f>IF(INDEX(Historical!$N$7:$N$1213,MATCH(B34,Historical!$B$7:$B$1244,0))=0,"n/a",((INDEX(Historical!$C$7:$C$1222,MATCH(B34,Historical!$B$7:$B$1244,0))/INDEX(Historical!$N$7:$N$1213,MATCH(B34,Historical!$B$7:$B$1244,0)))^(1/10)-1)*100)</f>
        <v>5.4821907227550204</v>
      </c>
      <c r="W34" s="668">
        <f>IF(OR(U34&lt;=0,U34="n/a",V34&lt;=0,V34="n/a"),"n/a",U34/V34)</f>
        <v>1.3799913348244679</v>
      </c>
      <c r="X34" s="669">
        <f>IF(OR(AJ34&lt;=0,AJ34="n/a",U34&lt;=0,U34="n/a"),"n/a",U34/AJ34)</f>
        <v>0.7799356384801045</v>
      </c>
      <c r="Y34" s="830"/>
      <c r="Z34" s="618">
        <f>IF(OR(AC34&lt;0.01,AC34="n/a"),"n/a",M34/AC34*100)</f>
        <v>39.590443686006829</v>
      </c>
      <c r="AA34" s="841">
        <f>IF(OR(AC34&lt;0.01,AC34="n/a"),"n/a",I34/AC34)</f>
        <v>14.996587030716725</v>
      </c>
      <c r="AB34" s="842">
        <v>12</v>
      </c>
      <c r="AC34" s="821">
        <v>8.7899999999999991</v>
      </c>
      <c r="AD34" s="821">
        <v>1.5</v>
      </c>
      <c r="AE34" s="821">
        <v>5.62</v>
      </c>
      <c r="AF34" s="821">
        <v>2.83</v>
      </c>
      <c r="AG34" s="821">
        <v>18.2</v>
      </c>
      <c r="AH34" s="821">
        <v>30.4</v>
      </c>
      <c r="AI34" s="821">
        <v>-1.52</v>
      </c>
      <c r="AJ34" s="821">
        <v>9.7000000000000011</v>
      </c>
      <c r="AK34" s="821">
        <v>10.02</v>
      </c>
      <c r="AL34" s="833">
        <v>8290</v>
      </c>
      <c r="AM34" s="827">
        <v>0.8</v>
      </c>
      <c r="AN34" s="821">
        <v>7.0000000000000007E-2</v>
      </c>
      <c r="AO34" s="705">
        <f>IF(U34="n/a","n/a",IF(AA34&lt;0,"n/a",IF(AA34="n/a","n/a",J34+U34-AA34)))</f>
        <v>-4.7912477507505606</v>
      </c>
      <c r="AP34" s="706">
        <f>IF(U34="n/a","n/a",J34+U34)</f>
        <v>10.205339279966164</v>
      </c>
      <c r="AQ34" s="843">
        <f>IF(OR(AC34&lt;0.01,AC34="n/a",AF34="n/a"),"n/a",(I34/SQRT(22.5*AC34*(I34/AF34))-1)*100)</f>
        <v>37.340357905991794</v>
      </c>
      <c r="AR34" s="618">
        <f>INDEX(Historical!$C$7:$C$1222,MATCH(B34,Historical!$B$7:$B$1244,0))*IF(AH34="n/a",1.03,IF(AH34&lt;0,1.01,IF(AH34&gt;10,1.1,(1+AH34/100))))</f>
        <v>3.5640000000000005</v>
      </c>
      <c r="AS34" s="841">
        <f>IF($AI34="n/a",1.03*AR34,IF($AI34&lt;0,1.01*AR34,IF($AI34&gt;10,1.1*AR34,(1+$AI34/100)*AR34)))</f>
        <v>3.5996400000000004</v>
      </c>
      <c r="AT34" s="841">
        <f>IF($AK34="n/a",1.03*AS34,IF($AK34&lt;0,1.01*AS34,IF($AK34&gt;10,1.1*AS34,(1+$AK34/100)*AS34)))</f>
        <v>3.9596040000000006</v>
      </c>
      <c r="AU34" s="841">
        <f>IF($AK34="n/a",1.03*AT34,IF($AK34&lt;0,1.01*AT34,IF($AK34&gt;10,1.1*AT34,(1+$AK34/100)*AT34)))</f>
        <v>4.3555644000000013</v>
      </c>
      <c r="AV34" s="841">
        <f>IF($AK34="n/a",1.03*AU34,IF($AK34&lt;0,1.01*AU34,IF($AK34&gt;10,1.1*AU34,(1+$AK34/100)*AU34)))</f>
        <v>4.7911208400000023</v>
      </c>
      <c r="AW34" s="618">
        <f>SUM(AR34:AV34)</f>
        <v>20.269929240000003</v>
      </c>
      <c r="AX34" s="713">
        <f>AW34/I34*100</f>
        <v>15.376975603095133</v>
      </c>
      <c r="AY34" s="887">
        <v>1.07</v>
      </c>
      <c r="AZ34" s="827">
        <v>17</v>
      </c>
      <c r="BA34" s="827">
        <v>-17.919999999999998</v>
      </c>
      <c r="BB34" s="827">
        <v>0.37</v>
      </c>
      <c r="BC34" s="827">
        <v>-0.82000000000000006</v>
      </c>
      <c r="BE34" s="594">
        <v>1994</v>
      </c>
      <c r="BF34" s="853">
        <f>IF(BE34&gt;2020,0,IF(BE34&gt;2008,1,IF(BE34&gt;2001,2,IF(BE34&gt;1990,3,IF(BE34&gt;1980,4,IF(BE34&gt;1973,5,IF(BE34&gt;1970,6,IF(BE34&gt;1960,7,IF(BE34&gt;1958,8,IF(BE34&gt;1953,9,10))))))))))</f>
        <v>3</v>
      </c>
      <c r="BG34" s="837">
        <v>1.0999999999999999</v>
      </c>
      <c r="BH34" s="820" t="s">
        <v>4443</v>
      </c>
      <c r="BI34" s="820" t="s">
        <v>4444</v>
      </c>
    </row>
    <row r="35" spans="1:61" ht="11.25" customHeight="1" x14ac:dyDescent="0.2">
      <c r="A35" s="819" t="s">
        <v>4721</v>
      </c>
      <c r="B35" s="830" t="s">
        <v>502</v>
      </c>
      <c r="C35" s="885" t="s">
        <v>127</v>
      </c>
      <c r="D35" s="885" t="s">
        <v>4212</v>
      </c>
      <c r="E35" s="699">
        <v>27</v>
      </c>
      <c r="F35" s="1122">
        <v>134</v>
      </c>
      <c r="G35" s="1122" t="s">
        <v>114</v>
      </c>
      <c r="H35" s="1122" t="s">
        <v>114</v>
      </c>
      <c r="I35" s="829">
        <v>83.78</v>
      </c>
      <c r="J35" s="618">
        <f>(M35/I35)*100</f>
        <v>1.3010264979708763</v>
      </c>
      <c r="K35" s="839">
        <v>0.27250000000000002</v>
      </c>
      <c r="L35" s="842">
        <v>4</v>
      </c>
      <c r="M35" s="609">
        <f>K35*L35</f>
        <v>1.0900000000000001</v>
      </c>
      <c r="N35" s="825" t="s">
        <v>118</v>
      </c>
      <c r="O35" s="701">
        <v>0.26250000000000001</v>
      </c>
      <c r="P35" s="603">
        <v>44971</v>
      </c>
      <c r="Q35" s="603">
        <v>44986</v>
      </c>
      <c r="R35" s="609">
        <f>(K35-O35)/O35*100</f>
        <v>3.8095238095238129</v>
      </c>
      <c r="S35" s="667">
        <f>IF(INDEX(Historical!$D$7:$D$1220,MATCH(B35,Historical!$B$7:$B$1244,0))=0,"n/a",(INDEX(Historical!$C$7:$C$1222,MATCH(B35,Historical!$B$7:$B$1244,0))/INDEX(Historical!$D$7:$D$1220,MATCH(B35,Historical!$B$7:$B$1244,0))-1)*100)</f>
        <v>3.9603960396039639</v>
      </c>
      <c r="T35" s="667">
        <f>IF(INDEX(Historical!$F$7:$F$1213,MATCH(B35,Historical!$B$7:$B$1244,0))=0,"n/a",((INDEX(Historical!$C$7:$C$1222,MATCH(B35,Historical!$B$7:$B$1244,0))/INDEX(Historical!$F$7:$F$1213,MATCH(B35,Historical!$B$7:$B$1244,0)))^(1/3)-1)*100)</f>
        <v>4.8856246288387029</v>
      </c>
      <c r="U35" s="667">
        <f>IF(INDEX(Historical!$H$7:$H$1213,MATCH(B35,Historical!$B$7:$B$1244,0))=0,"n/a",((INDEX(Historical!$C$7:$C$1222,MATCH(B35,Historical!$B$7:$B$1244,0))/INDEX(Historical!$H$7:$H$1213,MATCH(B35,Historical!$B$7:$B$1244,0)))^(1/5)-1)*100)</f>
        <v>6.6780678985202568</v>
      </c>
      <c r="V35" s="667">
        <f>IF(INDEX(Historical!$N$7:$N$1213,MATCH(B35,Historical!$B$7:$B$1244,0))=0,"n/a",((INDEX(Historical!$C$7:$C$1222,MATCH(B35,Historical!$B$7:$B$1244,0))/INDEX(Historical!$N$7:$N$1213,MATCH(B35,Historical!$B$7:$B$1244,0)))^(1/10)-1)*100)</f>
        <v>8.1421018250528618</v>
      </c>
      <c r="W35" s="668">
        <f>IF(OR(U35&lt;=0,U35="n/a",V35&lt;=0,V35="n/a"),"n/a",U35/V35)</f>
        <v>0.82018968099516487</v>
      </c>
      <c r="X35" s="669" t="str">
        <f>IF(OR(AJ35&lt;=0,AJ35="n/a",U35&lt;=0,U35="n/a"),"n/a",U35/AJ35)</f>
        <v>n/a</v>
      </c>
      <c r="Y35" s="628"/>
      <c r="Z35" s="618">
        <f>IF(OR(AC35&lt;0.01,AC35="n/a"),"n/a",M35/AC35*100)</f>
        <v>64.88095238095238</v>
      </c>
      <c r="AA35" s="841">
        <f>IF(OR(AC35&lt;0.01,AC35="n/a"),"n/a",I35/AC35)</f>
        <v>49.86904761904762</v>
      </c>
      <c r="AB35" s="842">
        <v>12</v>
      </c>
      <c r="AC35" s="821">
        <v>1.68</v>
      </c>
      <c r="AD35" s="821">
        <v>6.4</v>
      </c>
      <c r="AE35" s="821">
        <v>3.83</v>
      </c>
      <c r="AF35" s="821">
        <v>5.91</v>
      </c>
      <c r="AG35" s="821">
        <v>11.700000000000001</v>
      </c>
      <c r="AH35" s="821">
        <v>-49.3</v>
      </c>
      <c r="AI35" s="821">
        <v>8.35</v>
      </c>
      <c r="AJ35" s="821">
        <v>-1.7999999999999998</v>
      </c>
      <c r="AK35" s="821">
        <v>7.8100000000000005</v>
      </c>
      <c r="AL35" s="833">
        <v>20580</v>
      </c>
      <c r="AM35" s="827">
        <v>0.18</v>
      </c>
      <c r="AN35" s="821">
        <v>0.77</v>
      </c>
      <c r="AO35" s="705">
        <f>IF(U35="n/a","n/a",IF(AA35&lt;0,"n/a",IF(AA35="n/a","n/a",J35+U35-AA35)))</f>
        <v>-41.889953222556485</v>
      </c>
      <c r="AP35" s="706">
        <f>IF(U35="n/a","n/a",J35+U35)</f>
        <v>7.9790943964911332</v>
      </c>
      <c r="AQ35" s="843">
        <f>IF(OR(AC35&lt;0.01,AC35="n/a",AF35="n/a"),"n/a",(I35/SQRT(22.5*AC35*(I35/AF35))-1)*100)</f>
        <v>261.9245295353233</v>
      </c>
      <c r="AR35" s="618">
        <f>INDEX(Historical!$C$7:$C$1222,MATCH(B35,Historical!$B$7:$B$1244,0))*IF(AH35="n/a",1.03,IF(AH35&lt;0,1.01,IF(AH35&gt;10,1.1,(1+AH35/100))))</f>
        <v>1.0605</v>
      </c>
      <c r="AS35" s="841">
        <f>IF($AI35="n/a",1.03*AR35,IF($AI35&lt;0,1.01*AR35,IF($AI35&gt;10,1.1*AR35,(1+$AI35/100)*AR35)))</f>
        <v>1.1490517499999999</v>
      </c>
      <c r="AT35" s="841">
        <f>IF($AK35="n/a",1.03*AS35,IF($AK35&lt;0,1.01*AS35,IF($AK35&gt;10,1.1*AS35,(1+$AK35/100)*AS35)))</f>
        <v>1.2387926916750001</v>
      </c>
      <c r="AU35" s="841">
        <f>IF($AK35="n/a",1.03*AT35,IF($AK35&lt;0,1.01*AT35,IF($AK35&gt;10,1.1*AT35,(1+$AK35/100)*AT35)))</f>
        <v>1.3355424008948176</v>
      </c>
      <c r="AV35" s="841">
        <f>IF($AK35="n/a",1.03*AU35,IF($AK35&lt;0,1.01*AU35,IF($AK35&gt;10,1.1*AU35,(1+$AK35/100)*AU35)))</f>
        <v>1.4398482624047029</v>
      </c>
      <c r="AW35" s="618">
        <f>SUM(AR35:AV35)</f>
        <v>6.2237351049745202</v>
      </c>
      <c r="AX35" s="713">
        <f>AW35/I35*100</f>
        <v>7.4286644843333969</v>
      </c>
      <c r="AY35" s="887">
        <v>0.46</v>
      </c>
      <c r="AZ35" s="827">
        <v>19.41</v>
      </c>
      <c r="BA35" s="827">
        <v>-20.419999999999998</v>
      </c>
      <c r="BB35" s="827">
        <v>1.9800000000000002</v>
      </c>
      <c r="BC35" s="827">
        <v>0.79</v>
      </c>
      <c r="BE35" s="594">
        <v>1997</v>
      </c>
      <c r="BF35" s="853">
        <f>IF(BE35&gt;2020,0,IF(BE35&gt;2008,1,IF(BE35&gt;2001,2,IF(BE35&gt;1990,3,IF(BE35&gt;1980,4,IF(BE35&gt;1973,5,IF(BE35&gt;1970,6,IF(BE35&gt;1960,7,IF(BE35&gt;1958,8,IF(BE35&gt;1953,9,10))))))))))</f>
        <v>3</v>
      </c>
      <c r="BG35" s="837">
        <v>5</v>
      </c>
      <c r="BH35" s="820" t="s">
        <v>4443</v>
      </c>
      <c r="BI35" s="820" t="s">
        <v>4444</v>
      </c>
    </row>
    <row r="36" spans="1:61" ht="11.25" customHeight="1" x14ac:dyDescent="0.2">
      <c r="A36" s="819" t="s">
        <v>4724</v>
      </c>
      <c r="B36" s="830" t="s">
        <v>475</v>
      </c>
      <c r="C36" s="885" t="s">
        <v>111</v>
      </c>
      <c r="D36" s="885" t="s">
        <v>4213</v>
      </c>
      <c r="E36" s="699">
        <v>25</v>
      </c>
      <c r="F36" s="1122">
        <v>141</v>
      </c>
      <c r="G36" s="1122" t="s">
        <v>105</v>
      </c>
      <c r="H36" s="1122" t="s">
        <v>105</v>
      </c>
      <c r="I36" s="829">
        <v>99.96</v>
      </c>
      <c r="J36" s="618">
        <f>(M36/I36)*100</f>
        <v>2.4409763905562225</v>
      </c>
      <c r="K36" s="839">
        <v>0.61</v>
      </c>
      <c r="L36" s="842">
        <v>4</v>
      </c>
      <c r="M36" s="609">
        <f>K36*L36</f>
        <v>2.44</v>
      </c>
      <c r="N36" s="825" t="s">
        <v>150</v>
      </c>
      <c r="O36" s="701">
        <v>0.55000000000000004</v>
      </c>
      <c r="P36" s="603">
        <v>44896</v>
      </c>
      <c r="Q36" s="603">
        <v>44929</v>
      </c>
      <c r="R36" s="609">
        <f>(K36-O36)/O36*100</f>
        <v>10.909090909090898</v>
      </c>
      <c r="S36" s="667">
        <f>IF(INDEX(Historical!$D$7:$D$1220,MATCH(B36,Historical!$B$7:$B$1244,0))=0,"n/a",(INDEX(Historical!$C$7:$C$1222,MATCH(B36,Historical!$B$7:$B$1244,0))/INDEX(Historical!$D$7:$D$1220,MATCH(B36,Historical!$B$7:$B$1244,0))-1)*100)</f>
        <v>7.8431372549019773</v>
      </c>
      <c r="T36" s="667">
        <f>IF(INDEX(Historical!$F$7:$F$1213,MATCH(B36,Historical!$B$7:$B$1244,0))=0,"n/a",((INDEX(Historical!$C$7:$C$1222,MATCH(B36,Historical!$B$7:$B$1244,0))/INDEX(Historical!$F$7:$F$1213,MATCH(B36,Historical!$B$7:$B$1244,0)))^(1/3)-1)*100)</f>
        <v>3.0565361276980951</v>
      </c>
      <c r="U36" s="667">
        <f>IF(INDEX(Historical!$H$7:$H$1213,MATCH(B36,Historical!$B$7:$B$1244,0))=0,"n/a",((INDEX(Historical!$C$7:$C$1222,MATCH(B36,Historical!$B$7:$B$1244,0))/INDEX(Historical!$H$7:$H$1213,MATCH(B36,Historical!$B$7:$B$1244,0)))^(1/5)-1)*100)</f>
        <v>3.9797625151324123</v>
      </c>
      <c r="V36" s="667">
        <f>IF(INDEX(Historical!$N$7:$N$1213,MATCH(B36,Historical!$B$7:$B$1244,0))=0,"n/a",((INDEX(Historical!$C$7:$C$1222,MATCH(B36,Historical!$B$7:$B$1244,0))/INDEX(Historical!$N$7:$N$1213,MATCH(B36,Historical!$B$7:$B$1244,0)))^(1/10)-1)*100)</f>
        <v>5.0828367580991962</v>
      </c>
      <c r="W36" s="668">
        <f>IF(OR(U36&lt;=0,U36="n/a",V36&lt;=0,V36="n/a"),"n/a",U36/V36)</f>
        <v>0.78298058830846751</v>
      </c>
      <c r="X36" s="669">
        <f>IF(OR(AJ36&lt;=0,AJ36="n/a",U36&lt;=0,U36="n/a"),"n/a",U36/AJ36)</f>
        <v>0.24566435278595139</v>
      </c>
      <c r="Y36" s="640" t="s">
        <v>366</v>
      </c>
      <c r="Z36" s="618">
        <f>IF(OR(AC36&lt;0.01,AC36="n/a"),"n/a",M36/AC36*100)</f>
        <v>33.470507544581615</v>
      </c>
      <c r="AA36" s="841">
        <f>IF(OR(AC36&lt;0.01,AC36="n/a"),"n/a",I36/AC36)</f>
        <v>13.7119341563786</v>
      </c>
      <c r="AB36" s="842">
        <v>12</v>
      </c>
      <c r="AC36" s="821">
        <v>7.29</v>
      </c>
      <c r="AD36" s="821">
        <v>14.35</v>
      </c>
      <c r="AE36" s="821">
        <v>0.48</v>
      </c>
      <c r="AF36" s="821">
        <v>8.86</v>
      </c>
      <c r="AG36" s="821">
        <v>52.400000000000006</v>
      </c>
      <c r="AH36" s="821">
        <v>17.299999999999997</v>
      </c>
      <c r="AI36" s="821">
        <v>11.459999999999999</v>
      </c>
      <c r="AJ36" s="821">
        <v>16.2</v>
      </c>
      <c r="AK36" s="821">
        <v>0.96</v>
      </c>
      <c r="AL36" s="833">
        <v>11830</v>
      </c>
      <c r="AM36" s="827">
        <v>0.3</v>
      </c>
      <c r="AN36" s="821">
        <v>1.53</v>
      </c>
      <c r="AO36" s="705">
        <f>IF(U36="n/a","n/a",IF(AA36&lt;0,"n/a",IF(AA36="n/a","n/a",J36+U36-AA36)))</f>
        <v>-7.2911952506899649</v>
      </c>
      <c r="AP36" s="706">
        <f>IF(U36="n/a","n/a",J36+U36)</f>
        <v>6.4207389056886353</v>
      </c>
      <c r="AQ36" s="843">
        <f>IF(OR(AC36&lt;0.01,AC36="n/a",AF36="n/a"),"n/a",(I36/SQRT(22.5*AC36*(I36/AF36))-1)*100)</f>
        <v>132.36727310733696</v>
      </c>
      <c r="AR36" s="618">
        <f>INDEX(Historical!$C$7:$C$1222,MATCH(B36,Historical!$B$7:$B$1244,0))*IF(AH36="n/a",1.03,IF(AH36&lt;0,1.01,IF(AH36&gt;10,1.1,(1+AH36/100))))</f>
        <v>2.4200000000000004</v>
      </c>
      <c r="AS36" s="841">
        <f>IF($AI36="n/a",1.03*AR36,IF($AI36&lt;0,1.01*AR36,IF($AI36&gt;10,1.1*AR36,(1+$AI36/100)*AR36)))</f>
        <v>2.6620000000000008</v>
      </c>
      <c r="AT36" s="841">
        <f>IF($AK36="n/a",1.03*AS36,IF($AK36&lt;0,1.01*AS36,IF($AK36&gt;10,1.1*AS36,(1+$AK36/100)*AS36)))</f>
        <v>2.6875552000000011</v>
      </c>
      <c r="AU36" s="841">
        <f>IF($AK36="n/a",1.03*AT36,IF($AK36&lt;0,1.01*AT36,IF($AK36&gt;10,1.1*AT36,(1+$AK36/100)*AT36)))</f>
        <v>2.7133557299200013</v>
      </c>
      <c r="AV36" s="841">
        <f>IF($AK36="n/a",1.03*AU36,IF($AK36&lt;0,1.01*AU36,IF($AK36&gt;10,1.1*AU36,(1+$AK36/100)*AU36)))</f>
        <v>2.7394039449272336</v>
      </c>
      <c r="AW36" s="618">
        <f>SUM(AR36:AV36)</f>
        <v>13.222314874847235</v>
      </c>
      <c r="AX36" s="713">
        <f>AW36/I36*100</f>
        <v>13.227605917214122</v>
      </c>
      <c r="AY36" s="887">
        <v>0.8</v>
      </c>
      <c r="AZ36" s="827">
        <v>15.43</v>
      </c>
      <c r="BA36" s="827">
        <v>-17.549999999999997</v>
      </c>
      <c r="BB36" s="827">
        <v>2.92</v>
      </c>
      <c r="BC36" s="827">
        <v>-1.37</v>
      </c>
      <c r="BE36" s="594">
        <v>1999</v>
      </c>
      <c r="BF36" s="853">
        <f>IF(BE36&gt;2020,0,IF(BE36&gt;2008,1,IF(BE36&gt;2001,2,IF(BE36&gt;1990,3,IF(BE36&gt;1980,4,IF(BE36&gt;1973,5,IF(BE36&gt;1970,6,IF(BE36&gt;1960,7,IF(BE36&gt;1958,8,IF(BE36&gt;1953,9,10))))))))))</f>
        <v>3</v>
      </c>
      <c r="BG36" s="837">
        <v>13.600000000000001</v>
      </c>
      <c r="BH36" s="820" t="s">
        <v>4443</v>
      </c>
      <c r="BI36" s="820" t="s">
        <v>4444</v>
      </c>
    </row>
    <row r="37" spans="1:61" ht="11.25" customHeight="1" x14ac:dyDescent="0.2">
      <c r="A37" s="819" t="s">
        <v>4725</v>
      </c>
      <c r="B37" s="830" t="s">
        <v>179</v>
      </c>
      <c r="C37" s="885" t="s">
        <v>107</v>
      </c>
      <c r="D37" s="885" t="s">
        <v>117</v>
      </c>
      <c r="E37" s="699">
        <v>63</v>
      </c>
      <c r="F37" s="1122">
        <v>9</v>
      </c>
      <c r="G37" s="1122" t="s">
        <v>36</v>
      </c>
      <c r="H37" s="1122" t="s">
        <v>36</v>
      </c>
      <c r="I37" s="821">
        <v>120.7</v>
      </c>
      <c r="J37" s="618">
        <f>(M37/I37)*100</f>
        <v>2.4855012427506216</v>
      </c>
      <c r="K37" s="832">
        <v>0.75</v>
      </c>
      <c r="L37" s="842">
        <v>4</v>
      </c>
      <c r="M37" s="609">
        <f>K37*L37</f>
        <v>3</v>
      </c>
      <c r="N37" s="825" t="s">
        <v>217</v>
      </c>
      <c r="O37" s="700">
        <v>0.69</v>
      </c>
      <c r="P37" s="603">
        <v>45001</v>
      </c>
      <c r="Q37" s="603">
        <v>45030</v>
      </c>
      <c r="R37" s="609">
        <f>(K37-O37)/O37*100</f>
        <v>8.6956521739130519</v>
      </c>
      <c r="S37" s="667">
        <f>IF(INDEX(Historical!$D$7:$D$1220,MATCH(B37,Historical!$B$7:$B$1244,0))=0,"n/a",(INDEX(Historical!$C$7:$C$1222,MATCH(B37,Historical!$B$7:$B$1244,0))/INDEX(Historical!$D$7:$D$1220,MATCH(B37,Historical!$B$7:$B$1244,0))-1)*100)</f>
        <v>8.4337349397590309</v>
      </c>
      <c r="T37" s="667">
        <f>IF(INDEX(Historical!$F$7:$F$1213,MATCH(B37,Historical!$B$7:$B$1244,0))=0,"n/a",((INDEX(Historical!$C$7:$C$1222,MATCH(B37,Historical!$B$7:$B$1244,0))/INDEX(Historical!$F$7:$F$1213,MATCH(B37,Historical!$B$7:$B$1244,0)))^(1/3)-1)*100)</f>
        <v>6.9031486558756239</v>
      </c>
      <c r="U37" s="667">
        <f>IF(INDEX(Historical!$H$7:$H$1213,MATCH(B37,Historical!$B$7:$B$1244,0))=0,"n/a",((INDEX(Historical!$C$7:$C$1222,MATCH(B37,Historical!$B$7:$B$1244,0))/INDEX(Historical!$H$7:$H$1213,MATCH(B37,Historical!$B$7:$B$1244,0)))^(1/5)-1)*100)</f>
        <v>6.3995312815083638</v>
      </c>
      <c r="V37" s="667">
        <f>IF(INDEX(Historical!$N$7:$N$1213,MATCH(B37,Historical!$B$7:$B$1244,0))=0,"n/a",((INDEX(Historical!$C$7:$C$1222,MATCH(B37,Historical!$B$7:$B$1244,0))/INDEX(Historical!$N$7:$N$1213,MATCH(B37,Historical!$B$7:$B$1244,0)))^(1/10)-1)*100)</f>
        <v>5.2735149564420603</v>
      </c>
      <c r="W37" s="668">
        <f>IF(OR(U37&lt;=0,U37="n/a",V37&lt;=0,V37="n/a"),"n/a",U37/V37)</f>
        <v>1.2135229224467783</v>
      </c>
      <c r="X37" s="669" t="str">
        <f>IF(OR(AJ37&lt;=0,AJ37="n/a",U37&lt;=0,U37="n/a"),"n/a",U37/AJ37)</f>
        <v>n/a</v>
      </c>
      <c r="Y37" s="632"/>
      <c r="Z37" s="618" t="str">
        <f>IF(OR(AC37&lt;0.01,AC37="n/a"),"n/a",M37/AC37*100)</f>
        <v>n/a</v>
      </c>
      <c r="AA37" s="841" t="str">
        <f>IF(OR(AC37&lt;0.01,AC37="n/a"),"n/a",I37/AC37)</f>
        <v>n/a</v>
      </c>
      <c r="AB37" s="842">
        <v>12</v>
      </c>
      <c r="AC37" s="821">
        <v>-3.01</v>
      </c>
      <c r="AD37" s="821" t="s">
        <v>135</v>
      </c>
      <c r="AE37" s="821">
        <v>2.93</v>
      </c>
      <c r="AF37" s="821">
        <v>1.81</v>
      </c>
      <c r="AG37" s="821">
        <v>-4.5999999999999996</v>
      </c>
      <c r="AH37" s="821">
        <v>-116.9</v>
      </c>
      <c r="AI37" s="821">
        <v>12.64</v>
      </c>
      <c r="AJ37" s="821">
        <v>-23.9</v>
      </c>
      <c r="AK37" s="821">
        <v>-1.3</v>
      </c>
      <c r="AL37" s="833">
        <v>19240</v>
      </c>
      <c r="AM37" s="827">
        <v>0.5</v>
      </c>
      <c r="AN37" s="821">
        <v>0.08</v>
      </c>
      <c r="AO37" s="705" t="str">
        <f>IF(U37="n/a","n/a",IF(AA37&lt;0,"n/a",IF(AA37="n/a","n/a",J37+U37-AA37)))</f>
        <v>n/a</v>
      </c>
      <c r="AP37" s="706">
        <f>IF(U37="n/a","n/a",J37+U37)</f>
        <v>8.8850325242589854</v>
      </c>
      <c r="AQ37" s="843" t="str">
        <f>IF(OR(AC37&lt;0.01,AC37="n/a",AF37="n/a"),"n/a",(I37/SQRT(22.5*AC37*(I37/AF37))-1)*100)</f>
        <v>n/a</v>
      </c>
      <c r="AR37" s="618">
        <f>INDEX(Historical!$C$7:$C$1222,MATCH(B37,Historical!$B$7:$B$1244,0))*IF(AH37="n/a",1.03,IF(AH37&lt;0,1.01,IF(AH37&gt;10,1.1,(1+AH37/100))))</f>
        <v>2.7270000000000003</v>
      </c>
      <c r="AS37" s="841">
        <f>IF($AI37="n/a",1.03*AR37,IF($AI37&lt;0,1.01*AR37,IF($AI37&gt;10,1.1*AR37,(1+$AI37/100)*AR37)))</f>
        <v>2.9997000000000007</v>
      </c>
      <c r="AT37" s="841">
        <f>IF($AK37="n/a",1.03*AS37,IF($AK37&lt;0,1.01*AS37,IF($AK37&gt;10,1.1*AS37,(1+$AK37/100)*AS37)))</f>
        <v>3.0296970000000005</v>
      </c>
      <c r="AU37" s="841">
        <f>IF($AK37="n/a",1.03*AT37,IF($AK37&lt;0,1.01*AT37,IF($AK37&gt;10,1.1*AT37,(1+$AK37/100)*AT37)))</f>
        <v>3.0599939700000007</v>
      </c>
      <c r="AV37" s="841">
        <f>IF($AK37="n/a",1.03*AU37,IF($AK37&lt;0,1.01*AU37,IF($AK37&gt;10,1.1*AU37,(1+$AK37/100)*AU37)))</f>
        <v>3.0905939097000008</v>
      </c>
      <c r="AW37" s="618">
        <f>SUM(AR37:AV37)</f>
        <v>14.906984879700003</v>
      </c>
      <c r="AX37" s="713">
        <f>AW37/I37*100</f>
        <v>12.350443148053026</v>
      </c>
      <c r="AY37" s="887">
        <v>0.64</v>
      </c>
      <c r="AZ37" s="827">
        <v>36.14</v>
      </c>
      <c r="BA37" s="827">
        <v>-15.72</v>
      </c>
      <c r="BB37" s="827">
        <v>7.86</v>
      </c>
      <c r="BC37" s="827">
        <v>11.200000000000001</v>
      </c>
      <c r="BE37" s="594">
        <v>1961</v>
      </c>
      <c r="BF37" s="853">
        <f>IF(BE37&gt;2020,0,IF(BE37&gt;2008,1,IF(BE37&gt;2001,2,IF(BE37&gt;1990,3,IF(BE37&gt;1980,4,IF(BE37&gt;1973,5,IF(BE37&gt;1970,6,IF(BE37&gt;1960,7,IF(BE37&gt;1958,8,IF(BE37&gt;1953,9,10))))))))))</f>
        <v>7</v>
      </c>
      <c r="BG37" s="837">
        <v>-1.7000000000000002</v>
      </c>
      <c r="BH37" s="820" t="s">
        <v>4443</v>
      </c>
      <c r="BI37" s="820" t="s">
        <v>4444</v>
      </c>
    </row>
    <row r="38" spans="1:61" ht="11.25" customHeight="1" x14ac:dyDescent="0.2">
      <c r="A38" s="819" t="s">
        <v>4727</v>
      </c>
      <c r="B38" s="830" t="s">
        <v>189</v>
      </c>
      <c r="C38" s="885" t="s">
        <v>127</v>
      </c>
      <c r="D38" s="885" t="s">
        <v>4212</v>
      </c>
      <c r="E38" s="699">
        <v>59</v>
      </c>
      <c r="F38" s="1122">
        <v>15</v>
      </c>
      <c r="G38" s="1122" t="s">
        <v>114</v>
      </c>
      <c r="H38" s="1122" t="s">
        <v>114</v>
      </c>
      <c r="I38" s="821">
        <v>73.3</v>
      </c>
      <c r="J38" s="618">
        <f>(M38/I38)*100</f>
        <v>2.5648021828103684</v>
      </c>
      <c r="K38" s="832">
        <v>0.47</v>
      </c>
      <c r="L38" s="842">
        <v>4</v>
      </c>
      <c r="M38" s="609">
        <f>K38*L38</f>
        <v>1.88</v>
      </c>
      <c r="N38" s="825" t="s">
        <v>106</v>
      </c>
      <c r="O38" s="700">
        <v>0.45</v>
      </c>
      <c r="P38" s="603">
        <v>44671</v>
      </c>
      <c r="Q38" s="603">
        <v>44694</v>
      </c>
      <c r="R38" s="609">
        <f>(K38-O38)/O38*100</f>
        <v>4.4444444444444366</v>
      </c>
      <c r="S38" s="667">
        <f>IF(INDEX(Historical!$D$7:$D$1220,MATCH(B38,Historical!$B$7:$B$1244,0))=0,"n/a",(INDEX(Historical!$C$7:$C$1222,MATCH(B38,Historical!$B$7:$B$1244,0))/INDEX(Historical!$D$7:$D$1220,MATCH(B38,Historical!$B$7:$B$1244,0))-1)*100)</f>
        <v>3.9106145251396773</v>
      </c>
      <c r="T38" s="667">
        <f>IF(INDEX(Historical!$F$7:$F$1213,MATCH(B38,Historical!$B$7:$B$1244,0))=0,"n/a",((INDEX(Historical!$C$7:$C$1222,MATCH(B38,Historical!$B$7:$B$1244,0))/INDEX(Historical!$F$7:$F$1213,MATCH(B38,Historical!$B$7:$B$1244,0)))^(1/3)-1)*100)</f>
        <v>2.8424177276338281</v>
      </c>
      <c r="U38" s="667">
        <f>IF(INDEX(Historical!$H$7:$H$1213,MATCH(B38,Historical!$B$7:$B$1244,0))=0,"n/a",((INDEX(Historical!$C$7:$C$1222,MATCH(B38,Historical!$B$7:$B$1244,0))/INDEX(Historical!$H$7:$H$1213,MATCH(B38,Historical!$B$7:$B$1244,0)))^(1/5)-1)*100)</f>
        <v>3.186567045409161</v>
      </c>
      <c r="V38" s="667">
        <f>IF(INDEX(Historical!$N$7:$N$1213,MATCH(B38,Historical!$B$7:$B$1244,0))=0,"n/a",((INDEX(Historical!$C$7:$C$1222,MATCH(B38,Historical!$B$7:$B$1244,0))/INDEX(Historical!$N$7:$N$1213,MATCH(B38,Historical!$B$7:$B$1244,0)))^(1/10)-1)*100)</f>
        <v>4.3074459172843804</v>
      </c>
      <c r="W38" s="668">
        <f>IF(OR(U38&lt;=0,U38="n/a",V38&lt;=0,V38="n/a"),"n/a",U38/V38)</f>
        <v>0.7397810922297372</v>
      </c>
      <c r="X38" s="669" t="str">
        <f>IF(OR(AJ38&lt;=0,AJ38="n/a",U38&lt;=0,U38="n/a"),"n/a",U38/AJ38)</f>
        <v>n/a</v>
      </c>
      <c r="Y38" s="631"/>
      <c r="Z38" s="618">
        <f>IF(OR(AC38&lt;0.01,AC38="n/a"),"n/a",M38/AC38*100)</f>
        <v>88.679245283018858</v>
      </c>
      <c r="AA38" s="841">
        <f>IF(OR(AC38&lt;0.01,AC38="n/a"),"n/a",I38/AC38)</f>
        <v>34.575471698113205</v>
      </c>
      <c r="AB38" s="842">
        <v>12</v>
      </c>
      <c r="AC38" s="821">
        <v>2.12</v>
      </c>
      <c r="AD38" s="821">
        <v>5.76</v>
      </c>
      <c r="AE38" s="821">
        <v>3.43</v>
      </c>
      <c r="AF38" s="822">
        <v>153.33000000000001</v>
      </c>
      <c r="AG38" s="823">
        <v>472.20000000000005</v>
      </c>
      <c r="AH38" s="821">
        <v>-16.7</v>
      </c>
      <c r="AI38" s="821">
        <v>9.5200000000000014</v>
      </c>
      <c r="AJ38" s="821">
        <v>-3.8</v>
      </c>
      <c r="AK38" s="821">
        <v>6.02</v>
      </c>
      <c r="AL38" s="833">
        <v>61560</v>
      </c>
      <c r="AM38" s="827">
        <v>0.1</v>
      </c>
      <c r="AN38" s="822">
        <v>21.86</v>
      </c>
      <c r="AO38" s="705">
        <f>IF(U38="n/a","n/a",IF(AA38&lt;0,"n/a",IF(AA38="n/a","n/a",J38+U38-AA38)))</f>
        <v>-28.824102469893674</v>
      </c>
      <c r="AP38" s="706">
        <f>IF(U38="n/a","n/a",J38+U38)</f>
        <v>5.751369228219529</v>
      </c>
      <c r="AQ38" s="843">
        <f>IF(OR(AC38&lt;0.01,AC38="n/a",AF38="n/a"),"n/a",(I38/SQRT(22.5*AC38*(I38/AF38))-1)*100)</f>
        <v>1434.9928809783087</v>
      </c>
      <c r="AR38" s="618">
        <f>INDEX(Historical!$C$7:$C$1222,MATCH(B38,Historical!$B$7:$B$1244,0))*IF(AH38="n/a",1.03,IF(AH38&lt;0,1.01,IF(AH38&gt;10,1.1,(1+AH38/100))))</f>
        <v>1.8786</v>
      </c>
      <c r="AS38" s="841">
        <f>IF($AI38="n/a",1.03*AR38,IF($AI38&lt;0,1.01*AR38,IF($AI38&gt;10,1.1*AR38,(1+$AI38/100)*AR38)))</f>
        <v>2.0574427200000001</v>
      </c>
      <c r="AT38" s="841">
        <f>IF($AK38="n/a",1.03*AS38,IF($AK38&lt;0,1.01*AS38,IF($AK38&gt;10,1.1*AS38,(1+$AK38/100)*AS38)))</f>
        <v>2.1813007717440001</v>
      </c>
      <c r="AU38" s="841">
        <f>IF($AK38="n/a",1.03*AT38,IF($AK38&lt;0,1.01*AT38,IF($AK38&gt;10,1.1*AT38,(1+$AK38/100)*AT38)))</f>
        <v>2.3126150782029891</v>
      </c>
      <c r="AV38" s="841">
        <f>IF($AK38="n/a",1.03*AU38,IF($AK38&lt;0,1.01*AU38,IF($AK38&gt;10,1.1*AU38,(1+$AK38/100)*AU38)))</f>
        <v>2.4518345059108091</v>
      </c>
      <c r="AW38" s="618">
        <f>SUM(AR38:AV38)</f>
        <v>10.8817930758578</v>
      </c>
      <c r="AX38" s="713">
        <f>AW38/I38*100</f>
        <v>14.845556720133423</v>
      </c>
      <c r="AY38" s="887">
        <v>0.47</v>
      </c>
      <c r="AZ38" s="827">
        <v>8.0500000000000007</v>
      </c>
      <c r="BA38" s="827">
        <v>-12.540000000000001</v>
      </c>
      <c r="BB38" s="827">
        <v>-3.66</v>
      </c>
      <c r="BC38" s="827">
        <v>-4.2799999999999994</v>
      </c>
      <c r="BE38" s="594">
        <v>1964</v>
      </c>
      <c r="BF38" s="853">
        <f>IF(BE38&gt;2020,0,IF(BE38&gt;2008,1,IF(BE38&gt;2001,2,IF(BE38&gt;1990,3,IF(BE38&gt;1980,4,IF(BE38&gt;1973,5,IF(BE38&gt;1970,6,IF(BE38&gt;1960,7,IF(BE38&gt;1958,8,IF(BE38&gt;1953,9,10))))))))))</f>
        <v>7</v>
      </c>
      <c r="BG38" s="837">
        <v>11.3</v>
      </c>
      <c r="BH38" s="820" t="s">
        <v>4443</v>
      </c>
      <c r="BI38" s="820" t="s">
        <v>4444</v>
      </c>
    </row>
    <row r="39" spans="1:61" ht="11.25" customHeight="1" x14ac:dyDescent="0.2">
      <c r="A39" s="819" t="s">
        <v>4728</v>
      </c>
      <c r="B39" s="830" t="s">
        <v>184</v>
      </c>
      <c r="C39" s="885" t="s">
        <v>127</v>
      </c>
      <c r="D39" s="885" t="s">
        <v>4212</v>
      </c>
      <c r="E39" s="699">
        <v>45</v>
      </c>
      <c r="F39" s="1122">
        <v>60</v>
      </c>
      <c r="G39" s="1122" t="s">
        <v>36</v>
      </c>
      <c r="H39" s="1122" t="s">
        <v>114</v>
      </c>
      <c r="I39" s="821">
        <v>155.44</v>
      </c>
      <c r="J39" s="618">
        <f>(M39/I39)*100</f>
        <v>3.0365414307771488</v>
      </c>
      <c r="K39" s="832">
        <v>1.18</v>
      </c>
      <c r="L39" s="842">
        <v>4</v>
      </c>
      <c r="M39" s="609">
        <f>K39*L39</f>
        <v>4.72</v>
      </c>
      <c r="N39" s="825" t="s">
        <v>449</v>
      </c>
      <c r="O39" s="700">
        <v>1.1599999999999999</v>
      </c>
      <c r="P39" s="603">
        <v>44768</v>
      </c>
      <c r="Q39" s="603">
        <v>44785</v>
      </c>
      <c r="R39" s="609">
        <f>(K39-O39)/O39*100</f>
        <v>1.7241379310344844</v>
      </c>
      <c r="S39" s="667">
        <f>IF(INDEX(Historical!$D$7:$D$1220,MATCH(B39,Historical!$B$7:$B$1244,0))=0,"n/a",(INDEX(Historical!$C$7:$C$1222,MATCH(B39,Historical!$B$7:$B$1244,0))/INDEX(Historical!$D$7:$D$1220,MATCH(B39,Historical!$B$7:$B$1244,0))-1)*100)</f>
        <v>3.0837004405286361</v>
      </c>
      <c r="T39" s="667">
        <f>IF(INDEX(Historical!$F$7:$F$1213,MATCH(B39,Historical!$B$7:$B$1244,0))=0,"n/a",((INDEX(Historical!$C$7:$C$1222,MATCH(B39,Historical!$B$7:$B$1244,0))/INDEX(Historical!$F$7:$F$1213,MATCH(B39,Historical!$B$7:$B$1244,0)))^(1/3)-1)*100)</f>
        <v>5.023905111485294</v>
      </c>
      <c r="U39" s="667">
        <f>IF(INDEX(Historical!$H$7:$H$1213,MATCH(B39,Historical!$B$7:$B$1244,0))=0,"n/a",((INDEX(Historical!$C$7:$C$1222,MATCH(B39,Historical!$B$7:$B$1244,0))/INDEX(Historical!$H$7:$H$1213,MATCH(B39,Historical!$B$7:$B$1244,0)))^(1/5)-1)*100)</f>
        <v>7.3678859107472849</v>
      </c>
      <c r="V39" s="667">
        <f>IF(INDEX(Historical!$N$7:$N$1213,MATCH(B39,Historical!$B$7:$B$1244,0))=0,"n/a",((INDEX(Historical!$C$7:$C$1222,MATCH(B39,Historical!$B$7:$B$1244,0))/INDEX(Historical!$N$7:$N$1213,MATCH(B39,Historical!$B$7:$B$1244,0)))^(1/10)-1)*100)</f>
        <v>6.5563700071211706</v>
      </c>
      <c r="W39" s="668">
        <f>IF(OR(U39&lt;=0,U39="n/a",V39&lt;=0,V39="n/a"),"n/a",U39/V39)</f>
        <v>1.1237751839424392</v>
      </c>
      <c r="X39" s="669" t="str">
        <f>IF(OR(AJ39&lt;=0,AJ39="n/a",U39&lt;=0,U39="n/a"),"n/a",U39/AJ39)</f>
        <v>n/a</v>
      </c>
      <c r="Y39" s="631"/>
      <c r="Z39" s="618">
        <f>IF(OR(AC39&lt;0.01,AC39="n/a"),"n/a",M39/AC39*100)</f>
        <v>134.47293447293447</v>
      </c>
      <c r="AA39" s="841">
        <f>IF(OR(AC39&lt;0.01,AC39="n/a"),"n/a",I39/AC39)</f>
        <v>44.284900284900289</v>
      </c>
      <c r="AB39" s="842">
        <v>6</v>
      </c>
      <c r="AC39" s="821">
        <v>3.51</v>
      </c>
      <c r="AD39" s="821">
        <v>3.3</v>
      </c>
      <c r="AE39" s="821">
        <v>2.7</v>
      </c>
      <c r="AF39" s="822">
        <v>59.64</v>
      </c>
      <c r="AG39" s="822">
        <v>108.5</v>
      </c>
      <c r="AH39" s="821">
        <v>-33.1</v>
      </c>
      <c r="AI39" s="821">
        <v>25.96</v>
      </c>
      <c r="AJ39" s="821">
        <v>-6.9</v>
      </c>
      <c r="AK39" s="821">
        <v>13.38</v>
      </c>
      <c r="AL39" s="833">
        <v>19060</v>
      </c>
      <c r="AM39" s="827">
        <v>0.1</v>
      </c>
      <c r="AN39" s="822">
        <v>8.36</v>
      </c>
      <c r="AO39" s="705">
        <f>IF(U39="n/a","n/a",IF(AA39&lt;0,"n/a",IF(AA39="n/a","n/a",J39+U39-AA39)))</f>
        <v>-33.880472943375857</v>
      </c>
      <c r="AP39" s="706">
        <f>IF(U39="n/a","n/a",J39+U39)</f>
        <v>10.404427341524434</v>
      </c>
      <c r="AQ39" s="843">
        <f>IF(OR(AC39&lt;0.01,AC39="n/a",AF39="n/a"),"n/a",(I39/SQRT(22.5*AC39*(I39/AF39))-1)*100)</f>
        <v>983.44131830866763</v>
      </c>
      <c r="AR39" s="618">
        <f>INDEX(Historical!$C$7:$C$1222,MATCH(B39,Historical!$B$7:$B$1244,0))*IF(AH39="n/a",1.03,IF(AH39&lt;0,1.01,IF(AH39&gt;10,1.1,(1+AH39/100))))</f>
        <v>4.7267999999999999</v>
      </c>
      <c r="AS39" s="841">
        <f>IF($AI39="n/a",1.03*AR39,IF($AI39&lt;0,1.01*AR39,IF($AI39&gt;10,1.1*AR39,(1+$AI39/100)*AR39)))</f>
        <v>5.1994800000000003</v>
      </c>
      <c r="AT39" s="841">
        <f>IF($AK39="n/a",1.03*AS39,IF($AK39&lt;0,1.01*AS39,IF($AK39&gt;10,1.1*AS39,(1+$AK39/100)*AS39)))</f>
        <v>5.7194280000000006</v>
      </c>
      <c r="AU39" s="841">
        <f>IF($AK39="n/a",1.03*AT39,IF($AK39&lt;0,1.01*AT39,IF($AK39&gt;10,1.1*AT39,(1+$AK39/100)*AT39)))</f>
        <v>6.291370800000001</v>
      </c>
      <c r="AV39" s="841">
        <f>IF($AK39="n/a",1.03*AU39,IF($AK39&lt;0,1.01*AU39,IF($AK39&gt;10,1.1*AU39,(1+$AK39/100)*AU39)))</f>
        <v>6.9205078800000015</v>
      </c>
      <c r="AW39" s="618">
        <f>SUM(AR39:AV39)</f>
        <v>28.857586680000004</v>
      </c>
      <c r="AX39" s="713">
        <f>AW39/I39*100</f>
        <v>18.565096937725169</v>
      </c>
      <c r="AY39" s="887">
        <v>0.28000000000000003</v>
      </c>
      <c r="AZ39" s="827">
        <v>28.999999999999996</v>
      </c>
      <c r="BA39" s="827">
        <v>-3.2099999999999995</v>
      </c>
      <c r="BB39" s="827">
        <v>6.21</v>
      </c>
      <c r="BC39" s="827">
        <v>8.5400000000000009</v>
      </c>
      <c r="BE39" s="594">
        <v>1978</v>
      </c>
      <c r="BF39" s="853">
        <f>IF(BE39&gt;2020,0,IF(BE39&gt;2008,1,IF(BE39&gt;2001,2,IF(BE39&gt;1990,3,IF(BE39&gt;1980,4,IF(BE39&gt;1973,5,IF(BE39&gt;1970,6,IF(BE39&gt;1960,7,IF(BE39&gt;1958,8,IF(BE39&gt;1953,9,10))))))))))</f>
        <v>5</v>
      </c>
      <c r="BG39" s="837">
        <v>7.1</v>
      </c>
      <c r="BH39" s="820" t="s">
        <v>4443</v>
      </c>
      <c r="BI39" s="820" t="s">
        <v>4444</v>
      </c>
    </row>
    <row r="40" spans="1:61" s="737" customFormat="1" ht="11.25" customHeight="1" x14ac:dyDescent="0.2">
      <c r="A40" s="613" t="s">
        <v>4732</v>
      </c>
      <c r="B40" s="743" t="s">
        <v>479</v>
      </c>
      <c r="C40" s="885" t="s">
        <v>111</v>
      </c>
      <c r="D40" s="885" t="s">
        <v>4215</v>
      </c>
      <c r="E40" s="721">
        <v>28</v>
      </c>
      <c r="F40" s="1122">
        <v>128</v>
      </c>
      <c r="G40" s="1121" t="s">
        <v>105</v>
      </c>
      <c r="H40" s="1121" t="s">
        <v>105</v>
      </c>
      <c r="I40" s="722">
        <v>113.89</v>
      </c>
      <c r="J40" s="723">
        <f>(M40/I40)*100</f>
        <v>2.7746070770041267</v>
      </c>
      <c r="K40" s="741">
        <v>0.79</v>
      </c>
      <c r="L40" s="725">
        <v>4</v>
      </c>
      <c r="M40" s="726">
        <f>K40*L40</f>
        <v>3.16</v>
      </c>
      <c r="N40" s="727" t="s">
        <v>150</v>
      </c>
      <c r="O40" s="742">
        <v>0.57969999999999999</v>
      </c>
      <c r="P40" s="1037">
        <v>44994</v>
      </c>
      <c r="Q40" s="1037">
        <v>45016</v>
      </c>
      <c r="R40" s="726">
        <f>(K40-O40)/O40*100</f>
        <v>36.27738485423496</v>
      </c>
      <c r="S40" s="667">
        <f>IF(INDEX(Historical!$D$7:$D$1220,MATCH(B40,Historical!$B$7:$B$1244,0))=0,"n/a",(INDEX(Historical!$C$7:$C$1222,MATCH(B40,Historical!$B$7:$B$1244,0))/INDEX(Historical!$D$7:$D$1220,MATCH(B40,Historical!$B$7:$B$1244,0))-1)*100)</f>
        <v>14.541660304372183</v>
      </c>
      <c r="T40" s="667">
        <f>IF(INDEX(Historical!$F$7:$F$1213,MATCH(B40,Historical!$B$7:$B$1244,0))=0,"n/a",((INDEX(Historical!$C$7:$C$1222,MATCH(B40,Historical!$B$7:$B$1244,0))/INDEX(Historical!$F$7:$F$1213,MATCH(B40,Historical!$B$7:$B$1244,0)))^(1/3)-1)*100)</f>
        <v>11.606333565148375</v>
      </c>
      <c r="U40" s="667">
        <f>IF(INDEX(Historical!$H$7:$H$1213,MATCH(B40,Historical!$B$7:$B$1244,0))=0,"n/a",((INDEX(Historical!$C$7:$C$1222,MATCH(B40,Historical!$B$7:$B$1244,0))/INDEX(Historical!$H$7:$H$1213,MATCH(B40,Historical!$B$7:$B$1244,0)))^(1/5)-1)*100)</f>
        <v>12.009253861083668</v>
      </c>
      <c r="V40" s="667">
        <f>IF(INDEX(Historical!$N$7:$N$1213,MATCH(B40,Historical!$B$7:$B$1244,0))=0,"n/a",((INDEX(Historical!$C$7:$C$1222,MATCH(B40,Historical!$B$7:$B$1244,0))/INDEX(Historical!$N$7:$N$1213,MATCH(B40,Historical!$B$7:$B$1244,0)))^(1/10)-1)*100)</f>
        <v>11.610879202263513</v>
      </c>
      <c r="W40" s="668">
        <f>IF(OR(U40&lt;=0,U40="n/a",V40&lt;=0,V40="n/a"),"n/a",U40/V40)</f>
        <v>1.0343104645118082</v>
      </c>
      <c r="X40" s="669" t="str">
        <f>IF(OR(AJ40&lt;=0,AJ40="n/a",U40&lt;=0,U40="n/a"),"n/a",U40/AJ40)</f>
        <v>n/a</v>
      </c>
      <c r="Y40" s="831" t="s">
        <v>480</v>
      </c>
      <c r="Z40" s="723">
        <f>IF(OR(AC40&lt;0.01,AC40="n/a"),"n/a",M40/AC40*100)</f>
        <v>57.45454545454546</v>
      </c>
      <c r="AA40" s="730">
        <f>IF(OR(AC40&lt;0.01,AC40="n/a"),"n/a",I40/AC40)</f>
        <v>20.707272727272727</v>
      </c>
      <c r="AB40" s="725">
        <v>12</v>
      </c>
      <c r="AC40" s="731">
        <v>5.5</v>
      </c>
      <c r="AD40" s="731">
        <v>2.59</v>
      </c>
      <c r="AE40" s="731">
        <v>6.23</v>
      </c>
      <c r="AF40" s="731">
        <v>4.96</v>
      </c>
      <c r="AG40" s="731">
        <v>23.5</v>
      </c>
      <c r="AH40" s="731">
        <v>8</v>
      </c>
      <c r="AI40" s="731">
        <v>9.2100000000000009</v>
      </c>
      <c r="AJ40" s="731">
        <v>-4.9000000000000004</v>
      </c>
      <c r="AK40" s="731">
        <v>8.15</v>
      </c>
      <c r="AL40" s="732">
        <v>78710</v>
      </c>
      <c r="AM40" s="733">
        <v>0.2</v>
      </c>
      <c r="AN40" s="731">
        <v>0.72</v>
      </c>
      <c r="AO40" s="734">
        <f>IF(U40="n/a","n/a",IF(AA40&lt;0,"n/a",IF(AA40="n/a","n/a",J40+U40-AA40)))</f>
        <v>-5.9234117891849323</v>
      </c>
      <c r="AP40" s="735">
        <f>IF(U40="n/a","n/a",J40+U40)</f>
        <v>14.783860938087795</v>
      </c>
      <c r="AQ40" s="843">
        <f>IF(OR(AC40&lt;0.01,AC40="n/a",AF40="n/a"),"n/a",(I40/SQRT(22.5*AC40*(I40/AF40))-1)*100)</f>
        <v>113.65400142106475</v>
      </c>
      <c r="AR40" s="618">
        <f>INDEX(Historical!$C$7:$C$1222,MATCH(B40,Historical!$B$7:$B$1244,0))*IF(AH40="n/a",1.03,IF(AH40&lt;0,1.01,IF(AH40&gt;10,1.1,(1+AH40/100))))</f>
        <v>2.4304320000000001</v>
      </c>
      <c r="AS40" s="730">
        <f>IF($AI40="n/a",1.03*AR40,IF($AI40&lt;0,1.01*AR40,IF($AI40&gt;10,1.1*AR40,(1+$AI40/100)*AR40)))</f>
        <v>2.6542747872000003</v>
      </c>
      <c r="AT40" s="730">
        <f>IF($AK40="n/a",1.03*AS40,IF($AK40&lt;0,1.01*AS40,IF($AK40&gt;10,1.1*AS40,(1+$AK40/100)*AS40)))</f>
        <v>2.8705981823568001</v>
      </c>
      <c r="AU40" s="730">
        <f>IF($AK40="n/a",1.03*AT40,IF($AK40&lt;0,1.01*AT40,IF($AK40&gt;10,1.1*AT40,(1+$AK40/100)*AT40)))</f>
        <v>3.104551934218879</v>
      </c>
      <c r="AV40" s="730">
        <f>IF($AK40="n/a",1.03*AU40,IF($AK40&lt;0,1.01*AU40,IF($AK40&gt;10,1.1*AU40,(1+$AK40/100)*AU40)))</f>
        <v>3.3575729168577175</v>
      </c>
      <c r="AW40" s="723">
        <f>SUM(AR40:AV40)</f>
        <v>14.417429820633396</v>
      </c>
      <c r="AX40" s="736">
        <f>AW40/I40*100</f>
        <v>12.659083168525239</v>
      </c>
      <c r="AY40" s="888">
        <v>0.92</v>
      </c>
      <c r="AZ40" s="733">
        <v>9.73</v>
      </c>
      <c r="BA40" s="733">
        <v>-16.98</v>
      </c>
      <c r="BB40" s="733">
        <v>-5.07</v>
      </c>
      <c r="BC40" s="733">
        <v>-3.5999999999999996</v>
      </c>
      <c r="BD40" s="862"/>
      <c r="BE40" s="594">
        <v>1998</v>
      </c>
      <c r="BF40" s="853">
        <f>IF(BE40&gt;2020,0,IF(BE40&gt;2008,1,IF(BE40&gt;2001,2,IF(BE40&gt;1990,3,IF(BE40&gt;1980,4,IF(BE40&gt;1973,5,IF(BE40&gt;1970,6,IF(BE40&gt;1960,7,IF(BE40&gt;1958,8,IF(BE40&gt;1953,9,10))))))))))</f>
        <v>3</v>
      </c>
      <c r="BG40" s="783">
        <v>10.299999999999999</v>
      </c>
      <c r="BH40" s="820" t="s">
        <v>4447</v>
      </c>
      <c r="BI40" s="820" t="s">
        <v>4444</v>
      </c>
    </row>
    <row r="41" spans="1:61" ht="11.25" customHeight="1" x14ac:dyDescent="0.2">
      <c r="A41" s="826" t="s">
        <v>4740</v>
      </c>
      <c r="B41" s="830" t="s">
        <v>174</v>
      </c>
      <c r="C41" s="885" t="s">
        <v>107</v>
      </c>
      <c r="D41" s="885" t="s">
        <v>4197</v>
      </c>
      <c r="E41" s="699">
        <v>31</v>
      </c>
      <c r="F41" s="1122">
        <v>92</v>
      </c>
      <c r="G41" s="1122" t="s">
        <v>105</v>
      </c>
      <c r="H41" s="1122" t="s">
        <v>105</v>
      </c>
      <c r="I41" s="829">
        <v>23.95</v>
      </c>
      <c r="J41" s="618">
        <f>(M41/I41)*100</f>
        <v>2.5052192066805845</v>
      </c>
      <c r="K41" s="832">
        <v>0.15</v>
      </c>
      <c r="L41" s="842">
        <v>4</v>
      </c>
      <c r="M41" s="609">
        <f>K41*L41</f>
        <v>0.6</v>
      </c>
      <c r="N41" s="825" t="s">
        <v>147</v>
      </c>
      <c r="O41" s="703">
        <v>0.14000000000000001</v>
      </c>
      <c r="P41" s="603">
        <v>44804</v>
      </c>
      <c r="Q41" s="603">
        <v>44819</v>
      </c>
      <c r="R41" s="609">
        <f>(K41-O41)/O41*100</f>
        <v>7.1428571428571281</v>
      </c>
      <c r="S41" s="667">
        <f>IF(INDEX(Historical!$D$7:$D$1220,MATCH(B41,Historical!$B$7:$B$1244,0))=0,"n/a",(INDEX(Historical!$C$7:$C$1222,MATCH(B41,Historical!$B$7:$B$1244,0))/INDEX(Historical!$D$7:$D$1220,MATCH(B41,Historical!$B$7:$B$1244,0))-1)*100)</f>
        <v>9.4339622641509422</v>
      </c>
      <c r="T41" s="667">
        <f>IF(INDEX(Historical!$F$7:$F$1213,MATCH(B41,Historical!$B$7:$B$1244,0))=0,"n/a",((INDEX(Historical!$C$7:$C$1222,MATCH(B41,Historical!$B$7:$B$1244,0))/INDEX(Historical!$F$7:$F$1213,MATCH(B41,Historical!$B$7:$B$1244,0)))^(1/3)-1)*100)</f>
        <v>5.9622385294921809</v>
      </c>
      <c r="U41" s="667">
        <f>IF(INDEX(Historical!$H$7:$H$1213,MATCH(B41,Historical!$B$7:$B$1244,0))=0,"n/a",((INDEX(Historical!$C$7:$C$1222,MATCH(B41,Historical!$B$7:$B$1244,0))/INDEX(Historical!$H$7:$H$1213,MATCH(B41,Historical!$B$7:$B$1244,0)))^(1/5)-1)*100)</f>
        <v>6.4162161704081511</v>
      </c>
      <c r="V41" s="667">
        <f>IF(INDEX(Historical!$N$7:$N$1213,MATCH(B41,Historical!$B$7:$B$1244,0))=0,"n/a",((INDEX(Historical!$C$7:$C$1222,MATCH(B41,Historical!$B$7:$B$1244,0))/INDEX(Historical!$N$7:$N$1213,MATCH(B41,Historical!$B$7:$B$1244,0)))^(1/10)-1)*100)</f>
        <v>6.3794638578869689</v>
      </c>
      <c r="W41" s="668">
        <f>IF(OR(U41&lt;=0,U41="n/a",V41&lt;=0,V41="n/a"),"n/a",U41/V41)</f>
        <v>1.0057610346793868</v>
      </c>
      <c r="X41" s="669" t="str">
        <f>IF(OR(AJ41&lt;=0,AJ41="n/a",U41&lt;=0,U41="n/a"),"n/a",U41/AJ41)</f>
        <v>n/a</v>
      </c>
      <c r="Y41" s="640"/>
      <c r="Z41" s="618" t="str">
        <f>IF(OR(AC41&lt;0.01,AC41="n/a"),"n/a",M41/AC41*100)</f>
        <v>n/a</v>
      </c>
      <c r="AA41" s="841" t="str">
        <f>IF(OR(AC41&lt;0.01,AC41="n/a"),"n/a",I41/AC41)</f>
        <v>n/a</v>
      </c>
      <c r="AB41" s="842">
        <v>12</v>
      </c>
      <c r="AC41" s="821" t="s">
        <v>135</v>
      </c>
      <c r="AD41" s="821" t="s">
        <v>135</v>
      </c>
      <c r="AE41" s="821" t="s">
        <v>135</v>
      </c>
      <c r="AF41" s="821" t="s">
        <v>135</v>
      </c>
      <c r="AG41" s="821" t="s">
        <v>135</v>
      </c>
      <c r="AH41" s="821" t="s">
        <v>135</v>
      </c>
      <c r="AI41" s="821" t="s">
        <v>135</v>
      </c>
      <c r="AJ41" s="821" t="s">
        <v>135</v>
      </c>
      <c r="AK41" s="821" t="s">
        <v>135</v>
      </c>
      <c r="AL41" s="833" t="s">
        <v>135</v>
      </c>
      <c r="AM41" s="827" t="s">
        <v>135</v>
      </c>
      <c r="AN41" s="821" t="s">
        <v>135</v>
      </c>
      <c r="AO41" s="705" t="str">
        <f>IF(U41="n/a","n/a",IF(AA41&lt;0,"n/a",IF(AA41="n/a","n/a",J41+U41-AA41)))</f>
        <v>n/a</v>
      </c>
      <c r="AP41" s="706">
        <f>IF(U41="n/a","n/a",J41+U41)</f>
        <v>8.921435377088736</v>
      </c>
      <c r="AQ41" s="843" t="str">
        <f>IF(OR(AC41&lt;0.01,AC41="n/a",AF41="n/a"),"n/a",(I41/SQRT(22.5*AC41*(I41/AF41))-1)*100)</f>
        <v>n/a</v>
      </c>
      <c r="AR41" s="618">
        <f>INDEX(Historical!$C$7:$C$1222,MATCH(B41,Historical!$B$7:$B$1244,0))*IF(AH41="n/a",1.03,IF(AH41&lt;0,1.01,IF(AH41&gt;10,1.1,(1+AH41/100))))</f>
        <v>0.59739999999999993</v>
      </c>
      <c r="AS41" s="841">
        <f>IF($AI41="n/a",1.03*AR41,IF($AI41&lt;0,1.01*AR41,IF($AI41&gt;10,1.1*AR41,(1+$AI41/100)*AR41)))</f>
        <v>0.61532199999999992</v>
      </c>
      <c r="AT41" s="841">
        <f>IF($AK41="n/a",1.03*AS41,IF($AK41&lt;0,1.01*AS41,IF($AK41&gt;10,1.1*AS41,(1+$AK41/100)*AS41)))</f>
        <v>0.63378165999999991</v>
      </c>
      <c r="AU41" s="841">
        <f>IF($AK41="n/a",1.03*AT41,IF($AK41&lt;0,1.01*AT41,IF($AK41&gt;10,1.1*AT41,(1+$AK41/100)*AT41)))</f>
        <v>0.65279510979999988</v>
      </c>
      <c r="AV41" s="841">
        <f>IF($AK41="n/a",1.03*AU41,IF($AK41&lt;0,1.01*AU41,IF($AK41&gt;10,1.1*AU41,(1+$AK41/100)*AU41)))</f>
        <v>0.67237896309399992</v>
      </c>
      <c r="AW41" s="618">
        <f>SUM(AR41:AV41)</f>
        <v>3.1716777328939996</v>
      </c>
      <c r="AX41" s="713">
        <f>AW41/I41*100</f>
        <v>13.242913289745301</v>
      </c>
      <c r="AY41" s="887" t="s">
        <v>135</v>
      </c>
      <c r="AZ41" s="827" t="s">
        <v>135</v>
      </c>
      <c r="BA41" s="827" t="s">
        <v>135</v>
      </c>
      <c r="BB41" s="827" t="s">
        <v>135</v>
      </c>
      <c r="BC41" s="827" t="s">
        <v>135</v>
      </c>
      <c r="BD41" s="861" t="s">
        <v>4126</v>
      </c>
      <c r="BE41" s="594">
        <v>1992</v>
      </c>
      <c r="BF41" s="853">
        <f>IF(BE41&gt;2020,0,IF(BE41&gt;2008,1,IF(BE41&gt;2001,2,IF(BE41&gt;1990,3,IF(BE41&gt;1980,4,IF(BE41&gt;1973,5,IF(BE41&gt;1970,6,IF(BE41&gt;1960,7,IF(BE41&gt;1958,8,IF(BE41&gt;1953,9,10))))))))))</f>
        <v>3</v>
      </c>
      <c r="BG41" s="837" t="s">
        <v>135</v>
      </c>
      <c r="BH41" s="820" t="s">
        <v>4443</v>
      </c>
      <c r="BI41" s="820" t="s">
        <v>4444</v>
      </c>
    </row>
    <row r="42" spans="1:61" ht="11.25" customHeight="1" x14ac:dyDescent="0.2">
      <c r="A42" s="819" t="s">
        <v>4743</v>
      </c>
      <c r="B42" s="830" t="s">
        <v>172</v>
      </c>
      <c r="C42" s="885" t="s">
        <v>111</v>
      </c>
      <c r="D42" s="885" t="s">
        <v>4219</v>
      </c>
      <c r="E42" s="699">
        <v>46</v>
      </c>
      <c r="F42" s="1122">
        <v>58</v>
      </c>
      <c r="G42" s="1122" t="s">
        <v>36</v>
      </c>
      <c r="H42" s="1122" t="s">
        <v>36</v>
      </c>
      <c r="I42" s="821">
        <v>258.22000000000003</v>
      </c>
      <c r="J42" s="618">
        <f>(M42/I42)*100</f>
        <v>1.1618000154906667</v>
      </c>
      <c r="K42" s="832">
        <v>0.75</v>
      </c>
      <c r="L42" s="842">
        <v>4</v>
      </c>
      <c r="M42" s="609">
        <f>K42*L42</f>
        <v>3</v>
      </c>
      <c r="N42" s="825" t="s">
        <v>118</v>
      </c>
      <c r="O42" s="700">
        <v>0.54</v>
      </c>
      <c r="P42" s="603">
        <v>44790</v>
      </c>
      <c r="Q42" s="603">
        <v>44808</v>
      </c>
      <c r="R42" s="609">
        <f>(K42-O42)/O42*100</f>
        <v>38.888888888888879</v>
      </c>
      <c r="S42" s="667">
        <f>IF(INDEX(Historical!$D$7:$D$1220,MATCH(B42,Historical!$B$7:$B$1244,0))=0,"n/a",(INDEX(Historical!$C$7:$C$1222,MATCH(B42,Historical!$B$7:$B$1244,0))/INDEX(Historical!$D$7:$D$1220,MATCH(B42,Historical!$B$7:$B$1244,0))-1)*100)</f>
        <v>21.126760563380298</v>
      </c>
      <c r="T42" s="667">
        <f>IF(INDEX(Historical!$F$7:$F$1213,MATCH(B42,Historical!$B$7:$B$1244,0))=0,"n/a",((INDEX(Historical!$C$7:$C$1222,MATCH(B42,Historical!$B$7:$B$1244,0))/INDEX(Historical!$F$7:$F$1213,MATCH(B42,Historical!$B$7:$B$1244,0)))^(1/3)-1)*100)</f>
        <v>12.749787911711174</v>
      </c>
      <c r="U42" s="667">
        <f>IF(INDEX(Historical!$H$7:$H$1213,MATCH(B42,Historical!$B$7:$B$1244,0))=0,"n/a",((INDEX(Historical!$C$7:$C$1222,MATCH(B42,Historical!$B$7:$B$1244,0))/INDEX(Historical!$H$7:$H$1213,MATCH(B42,Historical!$B$7:$B$1244,0)))^(1/5)-1)*100)</f>
        <v>12.370274760425982</v>
      </c>
      <c r="V42" s="667">
        <f>IF(INDEX(Historical!$N$7:$N$1213,MATCH(B42,Historical!$B$7:$B$1244,0))=0,"n/a",((INDEX(Historical!$C$7:$C$1222,MATCH(B42,Historical!$B$7:$B$1244,0))/INDEX(Historical!$N$7:$N$1213,MATCH(B42,Historical!$B$7:$B$1244,0)))^(1/10)-1)*100)</f>
        <v>13.000564067946407</v>
      </c>
      <c r="W42" s="668">
        <f>IF(OR(U42&lt;=0,U42="n/a",V42&lt;=0,V42="n/a"),"n/a",U42/V42)</f>
        <v>0.95151831072665249</v>
      </c>
      <c r="X42" s="669">
        <f>IF(OR(AJ42&lt;=0,AJ42="n/a",U42&lt;=0,U42="n/a"),"n/a",U42/AJ42)</f>
        <v>0.38778290785034425</v>
      </c>
      <c r="Y42" s="830"/>
      <c r="Z42" s="618">
        <f>IF(OR(AC42&lt;0.01,AC42="n/a"),"n/a",M42/AC42*100)</f>
        <v>17.055144968732233</v>
      </c>
      <c r="AA42" s="841">
        <f>IF(OR(AC42&lt;0.01,AC42="n/a"),"n/a",I42/AC42)</f>
        <v>14.679931779420127</v>
      </c>
      <c r="AB42" s="842">
        <v>12</v>
      </c>
      <c r="AC42" s="821">
        <v>17.59</v>
      </c>
      <c r="AD42" s="821">
        <v>0.98</v>
      </c>
      <c r="AE42" s="821">
        <v>2</v>
      </c>
      <c r="AF42" s="821">
        <v>4.41</v>
      </c>
      <c r="AG42" s="821">
        <v>31.8</v>
      </c>
      <c r="AH42" s="821">
        <v>142</v>
      </c>
      <c r="AI42" s="821">
        <v>6.97</v>
      </c>
      <c r="AJ42" s="821">
        <v>31.900000000000002</v>
      </c>
      <c r="AK42" s="821">
        <v>15</v>
      </c>
      <c r="AL42" s="833">
        <v>13210</v>
      </c>
      <c r="AM42" s="827">
        <v>0.3</v>
      </c>
      <c r="AN42" s="821">
        <v>0.85</v>
      </c>
      <c r="AO42" s="705">
        <f>IF(U42="n/a","n/a",IF(AA42&lt;0,"n/a",IF(AA42="n/a","n/a",J42+U42-AA42)))</f>
        <v>-1.1478570035034785</v>
      </c>
      <c r="AP42" s="706">
        <f>IF(U42="n/a","n/a",J42+U42)</f>
        <v>13.532074775916648</v>
      </c>
      <c r="AQ42" s="843">
        <f>IF(OR(AC42&lt;0.01,AC42="n/a",AF42="n/a"),"n/a",(I42/SQRT(22.5*AC42*(I42/AF42))-1)*100)</f>
        <v>69.625075645269646</v>
      </c>
      <c r="AR42" s="618">
        <f>INDEX(Historical!$C$7:$C$1222,MATCH(B42,Historical!$B$7:$B$1244,0))*IF(AH42="n/a",1.03,IF(AH42&lt;0,1.01,IF(AH42&gt;10,1.1,(1+AH42/100))))</f>
        <v>2.8380000000000005</v>
      </c>
      <c r="AS42" s="841">
        <f>IF($AI42="n/a",1.03*AR42,IF($AI42&lt;0,1.01*AR42,IF($AI42&gt;10,1.1*AR42,(1+$AI42/100)*AR42)))</f>
        <v>3.0358086000000006</v>
      </c>
      <c r="AT42" s="841">
        <f>IF($AK42="n/a",1.03*AS42,IF($AK42&lt;0,1.01*AS42,IF($AK42&gt;10,1.1*AS42,(1+$AK42/100)*AS42)))</f>
        <v>3.3393894600000009</v>
      </c>
      <c r="AU42" s="841">
        <f>IF($AK42="n/a",1.03*AT42,IF($AK42&lt;0,1.01*AT42,IF($AK42&gt;10,1.1*AT42,(1+$AK42/100)*AT42)))</f>
        <v>3.6733284060000013</v>
      </c>
      <c r="AV42" s="841">
        <f>IF($AK42="n/a",1.03*AU42,IF($AK42&lt;0,1.01*AU42,IF($AK42&gt;10,1.1*AU42,(1+$AK42/100)*AU42)))</f>
        <v>4.0406612466000018</v>
      </c>
      <c r="AW42" s="618">
        <f>SUM(AR42:AV42)</f>
        <v>16.927187712600006</v>
      </c>
      <c r="AX42" s="713">
        <f>AW42/I42*100</f>
        <v>6.5553356489040375</v>
      </c>
      <c r="AY42" s="887">
        <v>0.94</v>
      </c>
      <c r="AZ42" s="827">
        <v>18.490000000000002</v>
      </c>
      <c r="BA42" s="827">
        <v>-18.98</v>
      </c>
      <c r="BB42" s="827">
        <v>5.16</v>
      </c>
      <c r="BC42" s="827">
        <v>-1.9300000000000002</v>
      </c>
      <c r="BE42" s="594">
        <v>1977</v>
      </c>
      <c r="BF42" s="853">
        <f>IF(BE42&gt;2020,0,IF(BE42&gt;2008,1,IF(BE42&gt;2001,2,IF(BE42&gt;1990,3,IF(BE42&gt;1980,4,IF(BE42&gt;1973,5,IF(BE42&gt;1970,6,IF(BE42&gt;1960,7,IF(BE42&gt;1958,8,IF(BE42&gt;1953,9,10))))))))))</f>
        <v>5</v>
      </c>
      <c r="BG42" s="837">
        <v>12.4</v>
      </c>
      <c r="BH42" s="820" t="s">
        <v>4443</v>
      </c>
      <c r="BI42" s="820" t="s">
        <v>4444</v>
      </c>
    </row>
    <row r="43" spans="1:61" ht="11.25" customHeight="1" x14ac:dyDescent="0.2">
      <c r="A43" s="819" t="s">
        <v>4747</v>
      </c>
      <c r="B43" s="830" t="s">
        <v>182</v>
      </c>
      <c r="C43" s="885" t="s">
        <v>111</v>
      </c>
      <c r="D43" s="885" t="s">
        <v>4181</v>
      </c>
      <c r="E43" s="699">
        <v>40</v>
      </c>
      <c r="F43" s="1122">
        <v>68</v>
      </c>
      <c r="G43" s="1122" t="s">
        <v>105</v>
      </c>
      <c r="H43" s="1122" t="s">
        <v>105</v>
      </c>
      <c r="I43" s="821">
        <v>438.47</v>
      </c>
      <c r="J43" s="618">
        <f>(M43/I43)*100</f>
        <v>1.0491025611786438</v>
      </c>
      <c r="K43" s="832">
        <v>1.1499999999999999</v>
      </c>
      <c r="L43" s="842">
        <v>4</v>
      </c>
      <c r="M43" s="609">
        <f>K43*L43</f>
        <v>4.5999999999999996</v>
      </c>
      <c r="N43" s="825" t="s">
        <v>170</v>
      </c>
      <c r="O43" s="700">
        <v>0.95</v>
      </c>
      <c r="P43" s="603">
        <v>44785</v>
      </c>
      <c r="Q43" s="603">
        <v>44819</v>
      </c>
      <c r="R43" s="609">
        <f>(K43-O43)/O43*100</f>
        <v>21.052631578947363</v>
      </c>
      <c r="S43" s="667">
        <f>IF(INDEX(Historical!$D$7:$D$1220,MATCH(B43,Historical!$B$7:$B$1244,0))=0,"n/a",(INDEX(Historical!$C$7:$C$1222,MATCH(B43,Historical!$B$7:$B$1244,0))/INDEX(Historical!$D$7:$D$1220,MATCH(B43,Historical!$B$7:$B$1244,0))-1)*100)</f>
        <v>23.529411764705888</v>
      </c>
      <c r="T43" s="667">
        <f>IF(INDEX(Historical!$F$7:$F$1213,MATCH(B43,Historical!$B$7:$B$1244,0))=0,"n/a",((INDEX(Historical!$C$7:$C$1222,MATCH(B43,Historical!$B$7:$B$1244,0))/INDEX(Historical!$F$7:$F$1213,MATCH(B43,Historical!$B$7:$B$1244,0)))^(1/3)-1)*100)</f>
        <v>18.096321418390858</v>
      </c>
      <c r="U43" s="667">
        <f>IF(INDEX(Historical!$H$7:$H$1213,MATCH(B43,Historical!$B$7:$B$1244,0))=0,"n/a",((INDEX(Historical!$C$7:$C$1222,MATCH(B43,Historical!$B$7:$B$1244,0))/INDEX(Historical!$H$7:$H$1213,MATCH(B43,Historical!$B$7:$B$1244,0)))^(1/5)-1)*100)</f>
        <v>20.989269663456867</v>
      </c>
      <c r="V43" s="667">
        <f>IF(INDEX(Historical!$N$7:$N$1213,MATCH(B43,Historical!$B$7:$B$1244,0))=0,"n/a",((INDEX(Historical!$C$7:$C$1222,MATCH(B43,Historical!$B$7:$B$1244,0))/INDEX(Historical!$N$7:$N$1213,MATCH(B43,Historical!$B$7:$B$1244,0)))^(1/10)-1)*100)</f>
        <v>20.699905935675702</v>
      </c>
      <c r="W43" s="668">
        <f>IF(OR(U43&lt;=0,U43="n/a",V43&lt;=0,V43="n/a"),"n/a",U43/V43)</f>
        <v>1.0139789875702987</v>
      </c>
      <c r="X43" s="669">
        <f>IF(OR(AJ43&lt;=0,AJ43="n/a",U43&lt;=0,U43="n/a"),"n/a",U43/AJ43)</f>
        <v>0.92058200278319591</v>
      </c>
      <c r="Y43" s="831"/>
      <c r="Z43" s="618">
        <f>IF(OR(AC43&lt;0.01,AC43="n/a"),"n/a",M43/AC43*100)</f>
        <v>37.428803905614323</v>
      </c>
      <c r="AA43" s="841">
        <f>IF(OR(AC43&lt;0.01,AC43="n/a"),"n/a",I43/AC43)</f>
        <v>35.676973148901553</v>
      </c>
      <c r="AB43" s="842">
        <v>5</v>
      </c>
      <c r="AC43" s="821">
        <v>12.29</v>
      </c>
      <c r="AD43" s="821">
        <v>2.91</v>
      </c>
      <c r="AE43" s="821">
        <v>5.32</v>
      </c>
      <c r="AF43" s="821">
        <v>12.93</v>
      </c>
      <c r="AG43" s="821">
        <v>38.6</v>
      </c>
      <c r="AH43" s="821">
        <v>13.8</v>
      </c>
      <c r="AI43" s="821">
        <v>11.1</v>
      </c>
      <c r="AJ43" s="821">
        <v>22.8</v>
      </c>
      <c r="AK43" s="821">
        <v>12.21</v>
      </c>
      <c r="AL43" s="833">
        <v>44580</v>
      </c>
      <c r="AM43" s="827">
        <v>0.5</v>
      </c>
      <c r="AN43" s="821">
        <v>0.85</v>
      </c>
      <c r="AO43" s="705">
        <f>IF(U43="n/a","n/a",IF(AA43&lt;0,"n/a",IF(AA43="n/a","n/a",J43+U43-AA43)))</f>
        <v>-13.638600924266044</v>
      </c>
      <c r="AP43" s="706">
        <f>IF(U43="n/a","n/a",J43+U43)</f>
        <v>22.038372224635509</v>
      </c>
      <c r="AQ43" s="843">
        <f>IF(OR(AC43&lt;0.01,AC43="n/a",AF43="n/a"),"n/a",(I43/SQRT(22.5*AC43*(I43/AF43))-1)*100)</f>
        <v>352.79539790324088</v>
      </c>
      <c r="AR43" s="618">
        <f>INDEX(Historical!$C$7:$C$1222,MATCH(B43,Historical!$B$7:$B$1244,0))*IF(AH43="n/a",1.03,IF(AH43&lt;0,1.01,IF(AH43&gt;10,1.1,(1+AH43/100))))</f>
        <v>4.620000000000001</v>
      </c>
      <c r="AS43" s="841">
        <f>IF($AI43="n/a",1.03*AR43,IF($AI43&lt;0,1.01*AR43,IF($AI43&gt;10,1.1*AR43,(1+$AI43/100)*AR43)))</f>
        <v>5.0820000000000016</v>
      </c>
      <c r="AT43" s="841">
        <f>IF($AK43="n/a",1.03*AS43,IF($AK43&lt;0,1.01*AS43,IF($AK43&gt;10,1.1*AS43,(1+$AK43/100)*AS43)))</f>
        <v>5.5902000000000021</v>
      </c>
      <c r="AU43" s="841">
        <f>IF($AK43="n/a",1.03*AT43,IF($AK43&lt;0,1.01*AT43,IF($AK43&gt;10,1.1*AT43,(1+$AK43/100)*AT43)))</f>
        <v>6.1492200000000024</v>
      </c>
      <c r="AV43" s="841">
        <f>IF($AK43="n/a",1.03*AU43,IF($AK43&lt;0,1.01*AU43,IF($AK43&gt;10,1.1*AU43,(1+$AK43/100)*AU43)))</f>
        <v>6.7641420000000032</v>
      </c>
      <c r="AW43" s="618">
        <f>SUM(AR43:AV43)</f>
        <v>28.205562000000011</v>
      </c>
      <c r="AX43" s="713">
        <f>AW43/I43*100</f>
        <v>6.4327233334093572</v>
      </c>
      <c r="AY43" s="887">
        <v>1.33</v>
      </c>
      <c r="AZ43" s="827">
        <v>27.51</v>
      </c>
      <c r="BA43" s="827">
        <v>-6.75</v>
      </c>
      <c r="BB43" s="827">
        <v>-1.21</v>
      </c>
      <c r="BC43" s="827">
        <v>5.3100000000000005</v>
      </c>
      <c r="BE43" s="594">
        <v>1984</v>
      </c>
      <c r="BF43" s="853">
        <f>IF(BE43&gt;2020,0,IF(BE43&gt;2008,1,IF(BE43&gt;2001,2,IF(BE43&gt;1990,3,IF(BE43&gt;1980,4,IF(BE43&gt;1973,5,IF(BE43&gt;1970,6,IF(BE43&gt;1960,7,IF(BE43&gt;1958,8,IF(BE43&gt;1953,9,10))))))))))</f>
        <v>4</v>
      </c>
      <c r="BG43" s="837">
        <v>15.5</v>
      </c>
      <c r="BH43" s="820" t="s">
        <v>4443</v>
      </c>
      <c r="BI43" s="820" t="s">
        <v>4444</v>
      </c>
    </row>
    <row r="44" spans="1:61" ht="11.25" customHeight="1" x14ac:dyDescent="0.2">
      <c r="A44" s="819" t="s">
        <v>4748</v>
      </c>
      <c r="B44" s="830" t="s">
        <v>197</v>
      </c>
      <c r="C44" s="885" t="s">
        <v>107</v>
      </c>
      <c r="D44" s="885" t="s">
        <v>4197</v>
      </c>
      <c r="E44" s="699">
        <v>42</v>
      </c>
      <c r="F44" s="1122">
        <v>63</v>
      </c>
      <c r="G44" s="1122" t="s">
        <v>36</v>
      </c>
      <c r="H44" s="1122" t="s">
        <v>105</v>
      </c>
      <c r="I44" s="821">
        <v>42.75</v>
      </c>
      <c r="J44" s="618">
        <f>(M44/I44)*100</f>
        <v>4.1169590643274852</v>
      </c>
      <c r="K44" s="832">
        <v>0.44</v>
      </c>
      <c r="L44" s="842">
        <v>4</v>
      </c>
      <c r="M44" s="609">
        <f>K44*L44</f>
        <v>1.76</v>
      </c>
      <c r="N44" s="825" t="s">
        <v>144</v>
      </c>
      <c r="O44" s="700">
        <v>0.4</v>
      </c>
      <c r="P44" s="603">
        <v>44818</v>
      </c>
      <c r="Q44" s="603">
        <v>44835</v>
      </c>
      <c r="R44" s="609">
        <f>(K44-O44)/O44*100</f>
        <v>9.9999999999999947</v>
      </c>
      <c r="S44" s="667">
        <f>IF(INDEX(Historical!$D$7:$D$1220,MATCH(B44,Historical!$B$7:$B$1244,0))=0,"n/a",(INDEX(Historical!$C$7:$C$1222,MATCH(B44,Historical!$B$7:$B$1244,0))/INDEX(Historical!$D$7:$D$1220,MATCH(B44,Historical!$B$7:$B$1244,0))-1)*100)</f>
        <v>5.4662379421221763</v>
      </c>
      <c r="T44" s="667">
        <f>IF(INDEX(Historical!$F$7:$F$1213,MATCH(B44,Historical!$B$7:$B$1244,0))=0,"n/a",((INDEX(Historical!$C$7:$C$1222,MATCH(B44,Historical!$B$7:$B$1244,0))/INDEX(Historical!$F$7:$F$1213,MATCH(B44,Historical!$B$7:$B$1244,0)))^(1/3)-1)*100)</f>
        <v>3.4810223898952275</v>
      </c>
      <c r="U44" s="667">
        <f>IF(INDEX(Historical!$H$7:$H$1213,MATCH(B44,Historical!$B$7:$B$1244,0))=0,"n/a",((INDEX(Historical!$C$7:$C$1222,MATCH(B44,Historical!$B$7:$B$1244,0))/INDEX(Historical!$H$7:$H$1213,MATCH(B44,Historical!$B$7:$B$1244,0)))^(1/5)-1)*100)</f>
        <v>4.9181991352027943</v>
      </c>
      <c r="V44" s="667">
        <f>IF(INDEX(Historical!$N$7:$N$1213,MATCH(B44,Historical!$B$7:$B$1244,0))=0,"n/a",((INDEX(Historical!$C$7:$C$1222,MATCH(B44,Historical!$B$7:$B$1244,0))/INDEX(Historical!$N$7:$N$1213,MATCH(B44,Historical!$B$7:$B$1244,0)))^(1/10)-1)*100)</f>
        <v>3.7783396599840424</v>
      </c>
      <c r="W44" s="668">
        <f>IF(OR(U44&lt;=0,U44="n/a",V44&lt;=0,V44="n/a"),"n/a",U44/V44)</f>
        <v>1.3016826378239288</v>
      </c>
      <c r="X44" s="669">
        <f>IF(OR(AJ44&lt;=0,AJ44="n/a",U44&lt;=0,U44="n/a"),"n/a",U44/AJ44)</f>
        <v>0.38125574691494529</v>
      </c>
      <c r="Y44" s="627"/>
      <c r="Z44" s="618">
        <f>IF(OR(AC44&lt;0.01,AC44="n/a"),"n/a",M44/AC44*100)</f>
        <v>38.427947598253276</v>
      </c>
      <c r="AA44" s="841">
        <f>IF(OR(AC44&lt;0.01,AC44="n/a"),"n/a",I44/AC44)</f>
        <v>9.3340611353711793</v>
      </c>
      <c r="AB44" s="842">
        <v>12</v>
      </c>
      <c r="AC44" s="821">
        <v>4.58</v>
      </c>
      <c r="AD44" s="821">
        <v>1.88</v>
      </c>
      <c r="AE44" s="821">
        <v>3.91</v>
      </c>
      <c r="AF44" s="821">
        <v>1.27</v>
      </c>
      <c r="AG44" s="821">
        <v>12.4</v>
      </c>
      <c r="AH44" s="821">
        <v>47.4</v>
      </c>
      <c r="AI44" s="821">
        <v>-4.01</v>
      </c>
      <c r="AJ44" s="821">
        <v>12.9</v>
      </c>
      <c r="AK44" s="821">
        <v>5</v>
      </c>
      <c r="AL44" s="837">
        <v>773.14</v>
      </c>
      <c r="AM44" s="827">
        <v>0.1</v>
      </c>
      <c r="AN44" s="821">
        <v>0.1</v>
      </c>
      <c r="AO44" s="705">
        <f>IF(U44="n/a","n/a",IF(AA44&lt;0,"n/a",IF(AA44="n/a","n/a",J44+U44-AA44)))</f>
        <v>-0.29890293584089989</v>
      </c>
      <c r="AP44" s="706">
        <f>IF(U44="n/a","n/a",J44+U44)</f>
        <v>9.0351581995302794</v>
      </c>
      <c r="AQ44" s="843">
        <f>IF(OR(AC44&lt;0.01,AC44="n/a",AF44="n/a"),"n/a",(I44/SQRT(22.5*AC44*(I44/AF44))-1)*100)</f>
        <v>-27.415160315909869</v>
      </c>
      <c r="AR44" s="618">
        <f>INDEX(Historical!$C$7:$C$1222,MATCH(B44,Historical!$B$7:$B$1244,0))*IF(AH44="n/a",1.03,IF(AH44&lt;0,1.01,IF(AH44&gt;10,1.1,(1+AH44/100))))</f>
        <v>1.804</v>
      </c>
      <c r="AS44" s="841">
        <f>IF($AI44="n/a",1.03*AR44,IF($AI44&lt;0,1.01*AR44,IF($AI44&gt;10,1.1*AR44,(1+$AI44/100)*AR44)))</f>
        <v>1.8220400000000001</v>
      </c>
      <c r="AT44" s="841">
        <f>IF($AK44="n/a",1.03*AS44,IF($AK44&lt;0,1.01*AS44,IF($AK44&gt;10,1.1*AS44,(1+$AK44/100)*AS44)))</f>
        <v>1.9131420000000001</v>
      </c>
      <c r="AU44" s="841">
        <f>IF($AK44="n/a",1.03*AT44,IF($AK44&lt;0,1.01*AT44,IF($AK44&gt;10,1.1*AT44,(1+$AK44/100)*AT44)))</f>
        <v>2.0087991000000001</v>
      </c>
      <c r="AV44" s="841">
        <f>IF($AK44="n/a",1.03*AU44,IF($AK44&lt;0,1.01*AU44,IF($AK44&gt;10,1.1*AU44,(1+$AK44/100)*AU44)))</f>
        <v>2.1092390550000002</v>
      </c>
      <c r="AW44" s="618">
        <f>SUM(AR44:AV44)</f>
        <v>9.657220155000001</v>
      </c>
      <c r="AX44" s="713">
        <f>AW44/I44*100</f>
        <v>22.58998866666667</v>
      </c>
      <c r="AY44" s="887">
        <v>0.72</v>
      </c>
      <c r="AZ44" s="827">
        <v>9.34</v>
      </c>
      <c r="BA44" s="827">
        <v>-11.03</v>
      </c>
      <c r="BB44" s="827">
        <v>-3.64</v>
      </c>
      <c r="BC44" s="827">
        <v>-1.5599999999999998</v>
      </c>
      <c r="BE44" s="594">
        <v>1981</v>
      </c>
      <c r="BF44" s="853">
        <f>IF(BE44&gt;2020,0,IF(BE44&gt;2008,1,IF(BE44&gt;2001,2,IF(BE44&gt;1990,3,IF(BE44&gt;1980,4,IF(BE44&gt;1973,5,IF(BE44&gt;1970,6,IF(BE44&gt;1960,7,IF(BE44&gt;1958,8,IF(BE44&gt;1953,9,10))))))))))</f>
        <v>4</v>
      </c>
      <c r="BG44" s="837">
        <v>1.5</v>
      </c>
      <c r="BH44" s="820" t="s">
        <v>4443</v>
      </c>
      <c r="BI44" s="820" t="s">
        <v>4444</v>
      </c>
    </row>
    <row r="45" spans="1:61" ht="11.25" customHeight="1" x14ac:dyDescent="0.2">
      <c r="A45" s="826" t="s">
        <v>4752</v>
      </c>
      <c r="B45" s="830" t="s">
        <v>176</v>
      </c>
      <c r="C45" s="885" t="s">
        <v>177</v>
      </c>
      <c r="D45" s="885" t="s">
        <v>4195</v>
      </c>
      <c r="E45" s="699">
        <v>36</v>
      </c>
      <c r="F45" s="1122">
        <v>80</v>
      </c>
      <c r="G45" s="1122" t="s">
        <v>114</v>
      </c>
      <c r="H45" s="1122" t="s">
        <v>114</v>
      </c>
      <c r="I45" s="821">
        <v>160.77000000000001</v>
      </c>
      <c r="J45" s="618">
        <f>(M45/I45)*100</f>
        <v>3.7569198233501271</v>
      </c>
      <c r="K45" s="839">
        <v>1.51</v>
      </c>
      <c r="L45" s="842">
        <v>4</v>
      </c>
      <c r="M45" s="609">
        <f>K45*L45</f>
        <v>6.04</v>
      </c>
      <c r="N45" s="825" t="s">
        <v>110</v>
      </c>
      <c r="O45" s="701">
        <v>1.42</v>
      </c>
      <c r="P45" s="603">
        <v>44972</v>
      </c>
      <c r="Q45" s="603">
        <v>44995</v>
      </c>
      <c r="R45" s="609">
        <f>(K45-O45)/O45*100</f>
        <v>6.3380281690140903</v>
      </c>
      <c r="S45" s="667">
        <f>IF(INDEX(Historical!$D$7:$D$1220,MATCH(B45,Historical!$B$7:$B$1244,0))=0,"n/a",(INDEX(Historical!$C$7:$C$1222,MATCH(B45,Historical!$B$7:$B$1244,0))/INDEX(Historical!$D$7:$D$1220,MATCH(B45,Historical!$B$7:$B$1244,0))-1)*100)</f>
        <v>6.9679849340866351</v>
      </c>
      <c r="T45" s="667">
        <f>IF(INDEX(Historical!$F$7:$F$1213,MATCH(B45,Historical!$B$7:$B$1244,0))=0,"n/a",((INDEX(Historical!$C$7:$C$1222,MATCH(B45,Historical!$B$7:$B$1244,0))/INDEX(Historical!$F$7:$F$1213,MATCH(B45,Historical!$B$7:$B$1244,0)))^(1/3)-1)*100)</f>
        <v>6.0670428768653029</v>
      </c>
      <c r="U45" s="667">
        <f>IF(INDEX(Historical!$H$7:$H$1213,MATCH(B45,Historical!$B$7:$B$1244,0))=0,"n/a",((INDEX(Historical!$C$7:$C$1222,MATCH(B45,Historical!$B$7:$B$1244,0))/INDEX(Historical!$H$7:$H$1213,MATCH(B45,Historical!$B$7:$B$1244,0)))^(1/5)-1)*100)</f>
        <v>5.6265068998998302</v>
      </c>
      <c r="V45" s="667">
        <f>IF(INDEX(Historical!$N$7:$N$1213,MATCH(B45,Historical!$B$7:$B$1244,0))=0,"n/a",((INDEX(Historical!$C$7:$C$1222,MATCH(B45,Historical!$B$7:$B$1244,0))/INDEX(Historical!$N$7:$N$1213,MATCH(B45,Historical!$B$7:$B$1244,0)))^(1/10)-1)*100)</f>
        <v>4.9310749445010016</v>
      </c>
      <c r="W45" s="668">
        <f>IF(OR(U45&lt;=0,U45="n/a",V45&lt;=0,V45="n/a"),"n/a",U45/V45)</f>
        <v>1.1410304980609463</v>
      </c>
      <c r="X45" s="669">
        <f>IF(OR(AJ45&lt;=0,AJ45="n/a",U45&lt;=0,U45="n/a"),"n/a",U45/AJ45)</f>
        <v>0.15165786792182831</v>
      </c>
      <c r="Y45" s="631"/>
      <c r="Z45" s="618">
        <f>IF(OR(AC45&lt;0.01,AC45="n/a"),"n/a",M45/AC45*100)</f>
        <v>33.077765607886093</v>
      </c>
      <c r="AA45" s="841">
        <f>IF(OR(AC45&lt;0.01,AC45="n/a"),"n/a",I45/AC45)</f>
        <v>8.8044906900328588</v>
      </c>
      <c r="AB45" s="842">
        <v>12</v>
      </c>
      <c r="AC45" s="821">
        <v>18.260000000000002</v>
      </c>
      <c r="AD45" s="821" t="s">
        <v>135</v>
      </c>
      <c r="AE45" s="821">
        <v>1.33</v>
      </c>
      <c r="AF45" s="821">
        <v>1.95</v>
      </c>
      <c r="AG45" s="821">
        <v>23</v>
      </c>
      <c r="AH45" s="822">
        <v>124.6</v>
      </c>
      <c r="AI45" s="822">
        <v>-2.74</v>
      </c>
      <c r="AJ45" s="821">
        <v>37.1</v>
      </c>
      <c r="AK45" s="821">
        <v>-8.19</v>
      </c>
      <c r="AL45" s="833">
        <v>313900</v>
      </c>
      <c r="AM45" s="827">
        <v>0.08</v>
      </c>
      <c r="AN45" s="821">
        <v>0.15</v>
      </c>
      <c r="AO45" s="705">
        <f>IF(U45="n/a","n/a",IF(AA45&lt;0,"n/a",IF(AA45="n/a","n/a",J45+U45-AA45)))</f>
        <v>0.57893603321709897</v>
      </c>
      <c r="AP45" s="706">
        <f>IF(U45="n/a","n/a",J45+U45)</f>
        <v>9.3834267232499577</v>
      </c>
      <c r="AQ45" s="843">
        <f>IF(OR(AC45&lt;0.01,AC45="n/a",AF45="n/a"),"n/a",(I45/SQRT(22.5*AC45*(I45/AF45))-1)*100)</f>
        <v>-12.646931376004444</v>
      </c>
      <c r="AR45" s="618">
        <f>INDEX(Historical!$C$7:$C$1222,MATCH(B45,Historical!$B$7:$B$1244,0))*IF(AH45="n/a",1.03,IF(AH45&lt;0,1.01,IF(AH45&gt;10,1.1,(1+AH45/100))))</f>
        <v>6.2480000000000002</v>
      </c>
      <c r="AS45" s="841">
        <f>IF($AI45="n/a",1.03*AR45,IF($AI45&lt;0,1.01*AR45,IF($AI45&gt;10,1.1*AR45,(1+$AI45/100)*AR45)))</f>
        <v>6.3104800000000001</v>
      </c>
      <c r="AT45" s="841">
        <f>IF($AK45="n/a",1.03*AS45,IF($AK45&lt;0,1.01*AS45,IF($AK45&gt;10,1.1*AS45,(1+$AK45/100)*AS45)))</f>
        <v>6.3735847999999997</v>
      </c>
      <c r="AU45" s="841">
        <f>IF($AK45="n/a",1.03*AT45,IF($AK45&lt;0,1.01*AT45,IF($AK45&gt;10,1.1*AT45,(1+$AK45/100)*AT45)))</f>
        <v>6.437320648</v>
      </c>
      <c r="AV45" s="841">
        <f>IF($AK45="n/a",1.03*AU45,IF($AK45&lt;0,1.01*AU45,IF($AK45&gt;10,1.1*AU45,(1+$AK45/100)*AU45)))</f>
        <v>6.50169385448</v>
      </c>
      <c r="AW45" s="618">
        <f>SUM(AR45:AV45)</f>
        <v>31.871079302479998</v>
      </c>
      <c r="AX45" s="713">
        <f>AW45/I45*100</f>
        <v>19.824021460770041</v>
      </c>
      <c r="AY45" s="887">
        <v>1.1499999999999999</v>
      </c>
      <c r="AZ45" s="827">
        <v>21.3</v>
      </c>
      <c r="BA45" s="827">
        <v>-15.24</v>
      </c>
      <c r="BB45" s="827">
        <v>-7.1800000000000006</v>
      </c>
      <c r="BC45" s="827">
        <v>-2.91</v>
      </c>
      <c r="BE45" s="594">
        <v>1988</v>
      </c>
      <c r="BF45" s="853">
        <f>IF(BE45&gt;2020,0,IF(BE45&gt;2008,1,IF(BE45&gt;2001,2,IF(BE45&gt;1990,3,IF(BE45&gt;1980,4,IF(BE45&gt;1973,5,IF(BE45&gt;1970,6,IF(BE45&gt;1960,7,IF(BE45&gt;1958,8,IF(BE45&gt;1953,9,10))))))))))</f>
        <v>4</v>
      </c>
      <c r="BG45" s="837">
        <v>13.8</v>
      </c>
      <c r="BH45" s="820" t="s">
        <v>4443</v>
      </c>
      <c r="BI45" s="820" t="s">
        <v>4444</v>
      </c>
    </row>
    <row r="46" spans="1:61" s="737" customFormat="1" ht="11.25" customHeight="1" x14ac:dyDescent="0.2">
      <c r="A46" s="613" t="s">
        <v>4753</v>
      </c>
      <c r="B46" s="743" t="s">
        <v>166</v>
      </c>
      <c r="C46" s="885" t="s">
        <v>130</v>
      </c>
      <c r="D46" s="885" t="s">
        <v>4199</v>
      </c>
      <c r="E46" s="721">
        <v>56</v>
      </c>
      <c r="F46" s="1122">
        <v>20</v>
      </c>
      <c r="G46" s="1121" t="s">
        <v>36</v>
      </c>
      <c r="H46" s="1121" t="s">
        <v>36</v>
      </c>
      <c r="I46" s="731">
        <v>57.24</v>
      </c>
      <c r="J46" s="723">
        <f>(M46/I46)*100</f>
        <v>1.8169112508735148</v>
      </c>
      <c r="K46" s="724">
        <v>0.26</v>
      </c>
      <c r="L46" s="725">
        <v>4</v>
      </c>
      <c r="M46" s="726">
        <f>K46*L46</f>
        <v>1.04</v>
      </c>
      <c r="N46" s="727" t="s">
        <v>426</v>
      </c>
      <c r="O46" s="728">
        <v>0.25</v>
      </c>
      <c r="P46" s="1037">
        <v>44960</v>
      </c>
      <c r="Q46" s="1037">
        <v>44974</v>
      </c>
      <c r="R46" s="726">
        <f>(K46-O46)/O46*100</f>
        <v>4.0000000000000036</v>
      </c>
      <c r="S46" s="667">
        <f>IF(INDEX(Historical!$D$7:$D$1220,MATCH(B46,Historical!$B$7:$B$1244,0))=0,"n/a",(INDEX(Historical!$C$7:$C$1222,MATCH(B46,Historical!$B$7:$B$1244,0))/INDEX(Historical!$D$7:$D$1220,MATCH(B46,Historical!$B$7:$B$1244,0))-1)*100)</f>
        <v>8.6956521739130377</v>
      </c>
      <c r="T46" s="667">
        <f>IF(INDEX(Historical!$F$7:$F$1213,MATCH(B46,Historical!$B$7:$B$1244,0))=0,"n/a",((INDEX(Historical!$C$7:$C$1222,MATCH(B46,Historical!$B$7:$B$1244,0))/INDEX(Historical!$F$7:$F$1213,MATCH(B46,Historical!$B$7:$B$1244,0)))^(1/3)-1)*100)</f>
        <v>8.1743521473638161</v>
      </c>
      <c r="U46" s="667">
        <f>IF(INDEX(Historical!$H$7:$H$1213,MATCH(B46,Historical!$B$7:$B$1244,0))=0,"n/a",((INDEX(Historical!$C$7:$C$1222,MATCH(B46,Historical!$B$7:$B$1244,0))/INDEX(Historical!$H$7:$H$1213,MATCH(B46,Historical!$B$7:$B$1244,0)))^(1/5)-1)*100)</f>
        <v>6.790716584560208</v>
      </c>
      <c r="V46" s="667">
        <f>IF(INDEX(Historical!$N$7:$N$1213,MATCH(B46,Historical!$B$7:$B$1244,0))=0,"n/a",((INDEX(Historical!$C$7:$C$1222,MATCH(B46,Historical!$B$7:$B$1244,0))/INDEX(Historical!$N$7:$N$1213,MATCH(B46,Historical!$B$7:$B$1244,0)))^(1/10)-1)*100)</f>
        <v>4.7287560414866148</v>
      </c>
      <c r="W46" s="668">
        <f>IF(OR(U46&lt;=0,U46="n/a",V46&lt;=0,V46="n/a"),"n/a",U46/V46)</f>
        <v>1.436047139032649</v>
      </c>
      <c r="X46" s="669" t="str">
        <f>IF(OR(AJ46&lt;=0,AJ46="n/a",U46&lt;=0,U46="n/a"),"n/a",U46/AJ46)</f>
        <v>n/a</v>
      </c>
      <c r="Y46" s="631"/>
      <c r="Z46" s="723" t="str">
        <f>IF(OR(AC46&lt;0.01,AC46="n/a"),"n/a",M46/AC46*100)</f>
        <v>n/a</v>
      </c>
      <c r="AA46" s="730" t="str">
        <f>IF(OR(AC46&lt;0.01,AC46="n/a"),"n/a",I46/AC46)</f>
        <v>n/a</v>
      </c>
      <c r="AB46" s="725">
        <v>12</v>
      </c>
      <c r="AC46" s="731">
        <v>-0.24</v>
      </c>
      <c r="AD46" s="731" t="s">
        <v>135</v>
      </c>
      <c r="AE46" s="731">
        <v>3.92</v>
      </c>
      <c r="AF46" s="731">
        <v>2.46</v>
      </c>
      <c r="AG46" s="731">
        <v>6.6000000000000005</v>
      </c>
      <c r="AH46" s="731">
        <v>212.4</v>
      </c>
      <c r="AI46" s="731">
        <v>16.73</v>
      </c>
      <c r="AJ46" s="731">
        <v>-28.7</v>
      </c>
      <c r="AK46" s="731">
        <v>11.700000000000001</v>
      </c>
      <c r="AL46" s="732">
        <v>3210</v>
      </c>
      <c r="AM46" s="733">
        <v>0.70000000000000007</v>
      </c>
      <c r="AN46" s="731">
        <v>0.89</v>
      </c>
      <c r="AO46" s="734" t="str">
        <f>IF(U46="n/a","n/a",IF(AA46&lt;0,"n/a",IF(AA46="n/a","n/a",J46+U46-AA46)))</f>
        <v>n/a</v>
      </c>
      <c r="AP46" s="735">
        <f>IF(U46="n/a","n/a",J46+U46)</f>
        <v>8.607627835433723</v>
      </c>
      <c r="AQ46" s="843" t="str">
        <f>IF(OR(AC46&lt;0.01,AC46="n/a",AF46="n/a"),"n/a",(I46/SQRT(22.5*AC46*(I46/AF46))-1)*100)</f>
        <v>n/a</v>
      </c>
      <c r="AR46" s="618">
        <f>INDEX(Historical!$C$7:$C$1222,MATCH(B46,Historical!$B$7:$B$1244,0))*IF(AH46="n/a",1.03,IF(AH46&lt;0,1.01,IF(AH46&gt;10,1.1,(1+AH46/100))))</f>
        <v>1.1000000000000001</v>
      </c>
      <c r="AS46" s="730">
        <f>IF($AI46="n/a",1.03*AR46,IF($AI46&lt;0,1.01*AR46,IF($AI46&gt;10,1.1*AR46,(1+$AI46/100)*AR46)))</f>
        <v>1.2100000000000002</v>
      </c>
      <c r="AT46" s="730">
        <f>IF($AK46="n/a",1.03*AS46,IF($AK46&lt;0,1.01*AS46,IF($AK46&gt;10,1.1*AS46,(1+$AK46/100)*AS46)))</f>
        <v>1.3310000000000004</v>
      </c>
      <c r="AU46" s="730">
        <f>IF($AK46="n/a",1.03*AT46,IF($AK46&lt;0,1.01*AT46,IF($AK46&gt;10,1.1*AT46,(1+$AK46/100)*AT46)))</f>
        <v>1.4641000000000006</v>
      </c>
      <c r="AV46" s="730">
        <f>IF($AK46="n/a",1.03*AU46,IF($AK46&lt;0,1.01*AU46,IF($AK46&gt;10,1.1*AU46,(1+$AK46/100)*AU46)))</f>
        <v>1.6105100000000008</v>
      </c>
      <c r="AW46" s="723">
        <f>SUM(AR46:AV46)</f>
        <v>6.7156100000000025</v>
      </c>
      <c r="AX46" s="736">
        <f>AW46/I46*100</f>
        <v>11.732372466806433</v>
      </c>
      <c r="AY46" s="888">
        <v>0.47</v>
      </c>
      <c r="AZ46" s="733">
        <v>18.12</v>
      </c>
      <c r="BA46" s="733">
        <v>-13.43</v>
      </c>
      <c r="BB46" s="733">
        <v>-6.5100000000000007</v>
      </c>
      <c r="BC46" s="733">
        <v>-2.2999999999999998</v>
      </c>
      <c r="BD46" s="862"/>
      <c r="BE46" s="594">
        <v>1968</v>
      </c>
      <c r="BF46" s="853">
        <f>IF(BE46&gt;2020,0,IF(BE46&gt;2008,1,IF(BE46&gt;2001,2,IF(BE46&gt;1990,3,IF(BE46&gt;1980,4,IF(BE46&gt;1973,5,IF(BE46&gt;1970,6,IF(BE46&gt;1960,7,IF(BE46&gt;1958,8,IF(BE46&gt;1953,9,10))))))))))</f>
        <v>7</v>
      </c>
      <c r="BG46" s="783">
        <v>2.1999999999999997</v>
      </c>
      <c r="BH46" s="820" t="s">
        <v>4443</v>
      </c>
      <c r="BI46" s="820" t="s">
        <v>4444</v>
      </c>
    </row>
    <row r="47" spans="1:61" ht="11.25" customHeight="1" x14ac:dyDescent="0.2">
      <c r="A47" s="819" t="s">
        <v>4755</v>
      </c>
      <c r="B47" s="830" t="s">
        <v>206</v>
      </c>
      <c r="C47" s="885" t="s">
        <v>111</v>
      </c>
      <c r="D47" s="885" t="s">
        <v>210</v>
      </c>
      <c r="E47" s="699">
        <v>36</v>
      </c>
      <c r="F47" s="1122">
        <v>76</v>
      </c>
      <c r="G47" s="1122" t="s">
        <v>36</v>
      </c>
      <c r="H47" s="1122" t="s">
        <v>36</v>
      </c>
      <c r="I47" s="821">
        <v>63.25</v>
      </c>
      <c r="J47" s="618">
        <f>(M47/I47)*100</f>
        <v>1.4545454545454546</v>
      </c>
      <c r="K47" s="839">
        <v>0.23</v>
      </c>
      <c r="L47" s="842">
        <v>4</v>
      </c>
      <c r="M47" s="609">
        <f>K47*L47</f>
        <v>0.92</v>
      </c>
      <c r="N47" s="825" t="s">
        <v>207</v>
      </c>
      <c r="O47" s="701">
        <v>0.22</v>
      </c>
      <c r="P47" s="603">
        <v>44720</v>
      </c>
      <c r="Q47" s="603">
        <v>44736</v>
      </c>
      <c r="R47" s="609">
        <f>(K47-O47)/O47*100</f>
        <v>4.5454545454545494</v>
      </c>
      <c r="S47" s="667">
        <f>IF(INDEX(Historical!$D$7:$D$1220,MATCH(B47,Historical!$B$7:$B$1244,0))=0,"n/a",(INDEX(Historical!$C$7:$C$1222,MATCH(B47,Historical!$B$7:$B$1244,0))/INDEX(Historical!$D$7:$D$1220,MATCH(B47,Historical!$B$7:$B$1244,0))-1)*100)</f>
        <v>4.5977011494252817</v>
      </c>
      <c r="T47" s="667">
        <f>IF(INDEX(Historical!$F$7:$F$1213,MATCH(B47,Historical!$B$7:$B$1244,0))=0,"n/a",((INDEX(Historical!$C$7:$C$1222,MATCH(B47,Historical!$B$7:$B$1244,0))/INDEX(Historical!$F$7:$F$1213,MATCH(B47,Historical!$B$7:$B$1244,0)))^(1/3)-1)*100)</f>
        <v>3.532296316821637</v>
      </c>
      <c r="U47" s="667">
        <f>IF(INDEX(Historical!$H$7:$H$1213,MATCH(B47,Historical!$B$7:$B$1244,0))=0,"n/a",((INDEX(Historical!$C$7:$C$1222,MATCH(B47,Historical!$B$7:$B$1244,0))/INDEX(Historical!$H$7:$H$1213,MATCH(B47,Historical!$B$7:$B$1244,0)))^(1/5)-1)*100)</f>
        <v>5.088842545712402</v>
      </c>
      <c r="V47" s="667">
        <f>IF(INDEX(Historical!$N$7:$N$1213,MATCH(B47,Historical!$B$7:$B$1244,0))=0,"n/a",((INDEX(Historical!$C$7:$C$1222,MATCH(B47,Historical!$B$7:$B$1244,0))/INDEX(Historical!$N$7:$N$1213,MATCH(B47,Historical!$B$7:$B$1244,0)))^(1/10)-1)*100)</f>
        <v>10.026509310601806</v>
      </c>
      <c r="W47" s="668">
        <f>IF(OR(U47&lt;=0,U47="n/a",V47&lt;=0,V47="n/a"),"n/a",U47/V47)</f>
        <v>0.50753880419096342</v>
      </c>
      <c r="X47" s="669">
        <f>IF(OR(AJ47&lt;=0,AJ47="n/a",U47&lt;=0,U47="n/a"),"n/a",U47/AJ47)</f>
        <v>0.57178006131600023</v>
      </c>
      <c r="Y47" s="640"/>
      <c r="Z47" s="618">
        <f>IF(OR(AC47&lt;0.01,AC47="n/a"),"n/a",M47/AC47*100)</f>
        <v>33.333333333333336</v>
      </c>
      <c r="AA47" s="841">
        <f>IF(OR(AC47&lt;0.01,AC47="n/a"),"n/a",I47/AC47)</f>
        <v>22.916666666666668</v>
      </c>
      <c r="AB47" s="842">
        <v>7</v>
      </c>
      <c r="AC47" s="821">
        <v>2.76</v>
      </c>
      <c r="AD47" s="821">
        <v>2.29</v>
      </c>
      <c r="AE47" s="821">
        <v>2.27</v>
      </c>
      <c r="AF47" s="821">
        <v>6.7</v>
      </c>
      <c r="AG47" s="821">
        <v>30.3</v>
      </c>
      <c r="AH47" s="821">
        <v>18.8</v>
      </c>
      <c r="AI47" s="821">
        <v>5.83</v>
      </c>
      <c r="AJ47" s="821">
        <v>8.9</v>
      </c>
      <c r="AK47" s="821">
        <v>10</v>
      </c>
      <c r="AL47" s="833">
        <v>7690</v>
      </c>
      <c r="AM47" s="827">
        <v>0.5</v>
      </c>
      <c r="AN47" s="821">
        <v>0.52</v>
      </c>
      <c r="AO47" s="705">
        <f>IF(U47="n/a","n/a",IF(AA47&lt;0,"n/a",IF(AA47="n/a","n/a",J47+U47-AA47)))</f>
        <v>-16.373278666408812</v>
      </c>
      <c r="AP47" s="706">
        <f>IF(U47="n/a","n/a",J47+U47)</f>
        <v>6.5433880002578562</v>
      </c>
      <c r="AQ47" s="843">
        <f>IF(OR(AC47&lt;0.01,AC47="n/a",AF47="n/a"),"n/a",(I47/SQRT(22.5*AC47*(I47/AF47))-1)*100)</f>
        <v>161.22928767797217</v>
      </c>
      <c r="AR47" s="618">
        <f>INDEX(Historical!$C$7:$C$1222,MATCH(B47,Historical!$B$7:$B$1244,0))*IF(AH47="n/a",1.03,IF(AH47&lt;0,1.01,IF(AH47&gt;10,1.1,(1+AH47/100))))</f>
        <v>1.0010000000000001</v>
      </c>
      <c r="AS47" s="841">
        <f>IF($AI47="n/a",1.03*AR47,IF($AI47&lt;0,1.01*AR47,IF($AI47&gt;10,1.1*AR47,(1+$AI47/100)*AR47)))</f>
        <v>1.0593583000000002</v>
      </c>
      <c r="AT47" s="841">
        <f>IF($AK47="n/a",1.03*AS47,IF($AK47&lt;0,1.01*AS47,IF($AK47&gt;10,1.1*AS47,(1+$AK47/100)*AS47)))</f>
        <v>1.1652941300000004</v>
      </c>
      <c r="AU47" s="841">
        <f>IF($AK47="n/a",1.03*AT47,IF($AK47&lt;0,1.01*AT47,IF($AK47&gt;10,1.1*AT47,(1+$AK47/100)*AT47)))</f>
        <v>1.2818235430000005</v>
      </c>
      <c r="AV47" s="841">
        <f>IF($AK47="n/a",1.03*AU47,IF($AK47&lt;0,1.01*AU47,IF($AK47&gt;10,1.1*AU47,(1+$AK47/100)*AU47)))</f>
        <v>1.4100058973000007</v>
      </c>
      <c r="AW47" s="618">
        <f>SUM(AR47:AV47)</f>
        <v>5.9174818703000014</v>
      </c>
      <c r="AX47" s="713">
        <f>AW47/I47*100</f>
        <v>9.3557025617391325</v>
      </c>
      <c r="AY47" s="887">
        <v>1.22</v>
      </c>
      <c r="AZ47" s="827">
        <v>37.5</v>
      </c>
      <c r="BA47" s="827">
        <v>-1.72</v>
      </c>
      <c r="BB47" s="827">
        <v>3.29</v>
      </c>
      <c r="BC47" s="827">
        <v>14.52</v>
      </c>
      <c r="BE47" s="594">
        <v>1987</v>
      </c>
      <c r="BF47" s="853">
        <f>IF(BE47&gt;2020,0,IF(BE47&gt;2008,1,IF(BE47&gt;2001,2,IF(BE47&gt;1990,3,IF(BE47&gt;1980,4,IF(BE47&gt;1973,5,IF(BE47&gt;1970,6,IF(BE47&gt;1960,7,IF(BE47&gt;1958,8,IF(BE47&gt;1953,9,10))))))))))</f>
        <v>4</v>
      </c>
      <c r="BG47" s="837">
        <v>13.600000000000001</v>
      </c>
      <c r="BH47" s="820" t="s">
        <v>4443</v>
      </c>
      <c r="BI47" s="820" t="s">
        <v>4444</v>
      </c>
    </row>
    <row r="48" spans="1:61" ht="11.25" customHeight="1" x14ac:dyDescent="0.2">
      <c r="A48" s="819" t="s">
        <v>4767</v>
      </c>
      <c r="B48" s="830" t="s">
        <v>209</v>
      </c>
      <c r="C48" s="885" t="s">
        <v>111</v>
      </c>
      <c r="D48" s="885" t="s">
        <v>210</v>
      </c>
      <c r="E48" s="699">
        <v>67</v>
      </c>
      <c r="F48" s="1122">
        <v>2</v>
      </c>
      <c r="G48" s="1122" t="s">
        <v>114</v>
      </c>
      <c r="H48" s="1122" t="s">
        <v>36</v>
      </c>
      <c r="I48" s="821">
        <v>149.9</v>
      </c>
      <c r="J48" s="618">
        <f>(M48/I48)*100</f>
        <v>1.3475650433622415</v>
      </c>
      <c r="K48" s="832">
        <v>0.505</v>
      </c>
      <c r="L48" s="842">
        <v>4</v>
      </c>
      <c r="M48" s="609">
        <f>K48*L48</f>
        <v>2.02</v>
      </c>
      <c r="N48" s="825" t="s">
        <v>147</v>
      </c>
      <c r="O48" s="700">
        <v>0.5</v>
      </c>
      <c r="P48" s="603">
        <v>44803</v>
      </c>
      <c r="Q48" s="603">
        <v>44819</v>
      </c>
      <c r="R48" s="609">
        <f>(K48-O48)/O48*100</f>
        <v>1.0000000000000009</v>
      </c>
      <c r="S48" s="667">
        <f>IF(INDEX(Historical!$D$7:$D$1220,MATCH(B48,Historical!$B$7:$B$1244,0))=0,"n/a",(INDEX(Historical!$C$7:$C$1222,MATCH(B48,Historical!$B$7:$B$1244,0))/INDEX(Historical!$D$7:$D$1220,MATCH(B48,Historical!$B$7:$B$1244,0))-1)*100)</f>
        <v>1.0050251256281229</v>
      </c>
      <c r="T48" s="667">
        <f>IF(INDEX(Historical!$F$7:$F$1213,MATCH(B48,Historical!$B$7:$B$1244,0))=0,"n/a",((INDEX(Historical!$C$7:$C$1222,MATCH(B48,Historical!$B$7:$B$1244,0))/INDEX(Historical!$F$7:$F$1213,MATCH(B48,Historical!$B$7:$B$1244,0)))^(1/3)-1)*100)</f>
        <v>1.1885662738391645</v>
      </c>
      <c r="U48" s="667">
        <f>IF(INDEX(Historical!$H$7:$H$1213,MATCH(B48,Historical!$B$7:$B$1244,0))=0,"n/a",((INDEX(Historical!$C$7:$C$1222,MATCH(B48,Historical!$B$7:$B$1244,0))/INDEX(Historical!$H$7:$H$1213,MATCH(B48,Historical!$B$7:$B$1244,0)))^(1/5)-1)*100)</f>
        <v>2.005815889628626</v>
      </c>
      <c r="V48" s="667">
        <f>IF(INDEX(Historical!$N$7:$N$1213,MATCH(B48,Historical!$B$7:$B$1244,0))=0,"n/a",((INDEX(Historical!$C$7:$C$1222,MATCH(B48,Historical!$B$7:$B$1244,0))/INDEX(Historical!$N$7:$N$1213,MATCH(B48,Historical!$B$7:$B$1244,0)))^(1/10)-1)*100)</f>
        <v>6.1085044758633744</v>
      </c>
      <c r="W48" s="668">
        <f>IF(OR(U48&lt;=0,U48="n/a",V48&lt;=0,V48="n/a"),"n/a",U48/V48)</f>
        <v>0.32836447899060017</v>
      </c>
      <c r="X48" s="669">
        <f>IF(OR(AJ48&lt;=0,AJ48="n/a",U48&lt;=0,U48="n/a"),"n/a",U48/AJ48)</f>
        <v>0.18234689905714782</v>
      </c>
      <c r="Y48" s="831"/>
      <c r="Z48" s="618">
        <f>IF(OR(AC48&lt;0.01,AC48="n/a"),"n/a",M48/AC48*100)</f>
        <v>27.785419532324624</v>
      </c>
      <c r="AA48" s="841">
        <f>IF(OR(AC48&lt;0.01,AC48="n/a"),"n/a",I48/AC48)</f>
        <v>20.618982118294362</v>
      </c>
      <c r="AB48" s="842">
        <v>12</v>
      </c>
      <c r="AC48" s="821">
        <v>7.27</v>
      </c>
      <c r="AD48" s="821">
        <v>2.1</v>
      </c>
      <c r="AE48" s="821">
        <v>2.4700000000000002</v>
      </c>
      <c r="AF48" s="821">
        <v>4.91</v>
      </c>
      <c r="AG48" s="821">
        <v>25.1</v>
      </c>
      <c r="AH48" s="821">
        <v>-4.1000000000000005</v>
      </c>
      <c r="AI48" s="821">
        <v>9.0300000000000011</v>
      </c>
      <c r="AJ48" s="821">
        <v>11</v>
      </c>
      <c r="AK48" s="821">
        <v>9.85</v>
      </c>
      <c r="AL48" s="833">
        <v>21030</v>
      </c>
      <c r="AM48" s="827">
        <v>0.2</v>
      </c>
      <c r="AN48" s="821">
        <v>0.86</v>
      </c>
      <c r="AO48" s="705">
        <f>IF(U48="n/a","n/a",IF(AA48&lt;0,"n/a",IF(AA48="n/a","n/a",J48+U48-AA48)))</f>
        <v>-17.265601185303495</v>
      </c>
      <c r="AP48" s="706">
        <f>IF(U48="n/a","n/a",J48+U48)</f>
        <v>3.3533809329908673</v>
      </c>
      <c r="AQ48" s="843">
        <f>IF(OR(AC48&lt;0.01,AC48="n/a",AF48="n/a"),"n/a",(I48/SQRT(22.5*AC48*(I48/AF48))-1)*100)</f>
        <v>112.12072265138211</v>
      </c>
      <c r="AR48" s="618">
        <f>INDEX(Historical!$C$7:$C$1222,MATCH(B48,Historical!$B$7:$B$1244,0))*IF(AH48="n/a",1.03,IF(AH48&lt;0,1.01,IF(AH48&gt;10,1.1,(1+AH48/100))))</f>
        <v>2.0301</v>
      </c>
      <c r="AS48" s="841">
        <f>IF($AI48="n/a",1.03*AR48,IF($AI48&lt;0,1.01*AR48,IF($AI48&gt;10,1.1*AR48,(1+$AI48/100)*AR48)))</f>
        <v>2.2134180300000001</v>
      </c>
      <c r="AT48" s="841">
        <f>IF($AK48="n/a",1.03*AS48,IF($AK48&lt;0,1.01*AS48,IF($AK48&gt;10,1.1*AS48,(1+$AK48/100)*AS48)))</f>
        <v>2.4314397059550004</v>
      </c>
      <c r="AU48" s="841">
        <f>IF($AK48="n/a",1.03*AT48,IF($AK48&lt;0,1.01*AT48,IF($AK48&gt;10,1.1*AT48,(1+$AK48/100)*AT48)))</f>
        <v>2.670936516991568</v>
      </c>
      <c r="AV48" s="841">
        <f>IF($AK48="n/a",1.03*AU48,IF($AK48&lt;0,1.01*AU48,IF($AK48&gt;10,1.1*AU48,(1+$AK48/100)*AU48)))</f>
        <v>2.9340237639152376</v>
      </c>
      <c r="AW48" s="618">
        <f>SUM(AR48:AV48)</f>
        <v>12.279918016861807</v>
      </c>
      <c r="AX48" s="713">
        <f>AW48/I48*100</f>
        <v>8.1920733935035397</v>
      </c>
      <c r="AY48" s="887">
        <v>1.36</v>
      </c>
      <c r="AZ48" s="827">
        <v>30.930000000000003</v>
      </c>
      <c r="BA48" s="827">
        <v>-7.9699999999999989</v>
      </c>
      <c r="BB48" s="827">
        <v>3.91</v>
      </c>
      <c r="BC48" s="827">
        <v>12.620000000000001</v>
      </c>
      <c r="BE48" s="594">
        <v>1956</v>
      </c>
      <c r="BF48" s="853">
        <f>IF(BE48&gt;2020,0,IF(BE48&gt;2008,1,IF(BE48&gt;2001,2,IF(BE48&gt;1990,3,IF(BE48&gt;1980,4,IF(BE48&gt;1973,5,IF(BE48&gt;1970,6,IF(BE48&gt;1960,7,IF(BE48&gt;1958,8,IF(BE48&gt;1953,9,10))))))))))</f>
        <v>9</v>
      </c>
      <c r="BG48" s="837">
        <v>9.9</v>
      </c>
      <c r="BH48" s="820" t="s">
        <v>4443</v>
      </c>
      <c r="BI48" s="820" t="s">
        <v>4444</v>
      </c>
    </row>
    <row r="49" spans="1:61" ht="11.25" customHeight="1" x14ac:dyDescent="0.2">
      <c r="A49" s="826" t="s">
        <v>4771</v>
      </c>
      <c r="B49" s="830" t="s">
        <v>553</v>
      </c>
      <c r="C49" s="885" t="s">
        <v>107</v>
      </c>
      <c r="D49" s="885" t="s">
        <v>4197</v>
      </c>
      <c r="E49" s="699">
        <v>31</v>
      </c>
      <c r="F49" s="1122">
        <v>97</v>
      </c>
      <c r="G49" s="1122" t="s">
        <v>36</v>
      </c>
      <c r="H49" s="1122" t="s">
        <v>105</v>
      </c>
      <c r="I49" s="829">
        <v>35.39</v>
      </c>
      <c r="J49" s="618">
        <f>(M49/I49)*100</f>
        <v>2.5996044080248657</v>
      </c>
      <c r="K49" s="832">
        <v>0.23</v>
      </c>
      <c r="L49" s="842">
        <v>4</v>
      </c>
      <c r="M49" s="609">
        <f>K49*L49</f>
        <v>0.92</v>
      </c>
      <c r="N49" s="825" t="s">
        <v>118</v>
      </c>
      <c r="O49" s="700">
        <v>0.20499999999999999</v>
      </c>
      <c r="P49" s="603">
        <v>44964</v>
      </c>
      <c r="Q49" s="603">
        <v>44986</v>
      </c>
      <c r="R49" s="609">
        <f>(K49-O49)/O49*100</f>
        <v>12.195121951219525</v>
      </c>
      <c r="S49" s="667">
        <f>IF(INDEX(Historical!$D$7:$D$1220,MATCH(B49,Historical!$B$7:$B$1244,0))=0,"n/a",(INDEX(Historical!$C$7:$C$1222,MATCH(B49,Historical!$B$7:$B$1244,0))/INDEX(Historical!$D$7:$D$1220,MATCH(B49,Historical!$B$7:$B$1244,0))-1)*100)</f>
        <v>10.810810810810811</v>
      </c>
      <c r="T49" s="667">
        <f>IF(INDEX(Historical!$F$7:$F$1213,MATCH(B49,Historical!$B$7:$B$1244,0))=0,"n/a",((INDEX(Historical!$C$7:$C$1222,MATCH(B49,Historical!$B$7:$B$1244,0))/INDEX(Historical!$F$7:$F$1213,MATCH(B49,Historical!$B$7:$B$1244,0)))^(1/3)-1)*100)</f>
        <v>8.6120371442153001</v>
      </c>
      <c r="U49" s="667">
        <f>IF(INDEX(Historical!$H$7:$H$1213,MATCH(B49,Historical!$B$7:$B$1244,0))=0,"n/a",((INDEX(Historical!$C$7:$C$1222,MATCH(B49,Historical!$B$7:$B$1244,0))/INDEX(Historical!$H$7:$H$1213,MATCH(B49,Historical!$B$7:$B$1244,0)))^(1/5)-1)*100)</f>
        <v>8.7136353136348266</v>
      </c>
      <c r="V49" s="667">
        <f>IF(INDEX(Historical!$N$7:$N$1213,MATCH(B49,Historical!$B$7:$B$1244,0))=0,"n/a",((INDEX(Historical!$C$7:$C$1222,MATCH(B49,Historical!$B$7:$B$1244,0))/INDEX(Historical!$N$7:$N$1213,MATCH(B49,Historical!$B$7:$B$1244,0)))^(1/10)-1)*100)</f>
        <v>6.4231520106765583</v>
      </c>
      <c r="W49" s="668">
        <f>IF(OR(U49&lt;=0,U49="n/a",V49&lt;=0,V49="n/a"),"n/a",U49/V49)</f>
        <v>1.3565980221472307</v>
      </c>
      <c r="X49" s="669">
        <f>IF(OR(AJ49&lt;=0,AJ49="n/a",U49&lt;=0,U49="n/a"),"n/a",U49/AJ49)</f>
        <v>0.55856636625864275</v>
      </c>
      <c r="Y49" s="830"/>
      <c r="Z49" s="618">
        <f>IF(OR(AC49&lt;0.01,AC49="n/a"),"n/a",M49/AC49*100)</f>
        <v>26.136363636363637</v>
      </c>
      <c r="AA49" s="841">
        <f>IF(OR(AC49&lt;0.01,AC49="n/a"),"n/a",I49/AC49)</f>
        <v>10.053977272727273</v>
      </c>
      <c r="AB49" s="842">
        <v>12</v>
      </c>
      <c r="AC49" s="821">
        <v>3.52</v>
      </c>
      <c r="AD49" s="821" t="s">
        <v>135</v>
      </c>
      <c r="AE49" s="821">
        <v>2.68</v>
      </c>
      <c r="AF49" s="821">
        <v>1.58</v>
      </c>
      <c r="AG49" s="821">
        <v>12.9</v>
      </c>
      <c r="AH49" s="821">
        <v>32.6</v>
      </c>
      <c r="AI49" s="821" t="s">
        <v>135</v>
      </c>
      <c r="AJ49" s="821">
        <v>15.6</v>
      </c>
      <c r="AK49" s="821" t="s">
        <v>135</v>
      </c>
      <c r="AL49" s="833">
        <v>431.2</v>
      </c>
      <c r="AM49" s="827">
        <v>10.9</v>
      </c>
      <c r="AN49" s="821">
        <v>0.22</v>
      </c>
      <c r="AO49" s="705">
        <f>IF(U49="n/a","n/a",IF(AA49&lt;0,"n/a",IF(AA49="n/a","n/a",J49+U49-AA49)))</f>
        <v>1.259262448932418</v>
      </c>
      <c r="AP49" s="706">
        <f>IF(U49="n/a","n/a",J49+U49)</f>
        <v>11.313239721659691</v>
      </c>
      <c r="AQ49" s="843">
        <f>IF(OR(AC49&lt;0.01,AC49="n/a",AF49="n/a"),"n/a",(I49/SQRT(22.5*AC49*(I49/AF49))-1)*100)</f>
        <v>-15.97544250264532</v>
      </c>
      <c r="AR49" s="618">
        <f>INDEX(Historical!$C$7:$C$1222,MATCH(B49,Historical!$B$7:$B$1244,0))*IF(AH49="n/a",1.03,IF(AH49&lt;0,1.01,IF(AH49&gt;10,1.1,(1+AH49/100))))</f>
        <v>0.90200000000000002</v>
      </c>
      <c r="AS49" s="841">
        <f>IF($AI49="n/a",1.03*AR49,IF($AI49&lt;0,1.01*AR49,IF($AI49&gt;10,1.1*AR49,(1+$AI49/100)*AR49)))</f>
        <v>0.92906</v>
      </c>
      <c r="AT49" s="841">
        <f>IF($AK49="n/a",1.03*AS49,IF($AK49&lt;0,1.01*AS49,IF($AK49&gt;10,1.1*AS49,(1+$AK49/100)*AS49)))</f>
        <v>0.9569318</v>
      </c>
      <c r="AU49" s="841">
        <f>IF($AK49="n/a",1.03*AT49,IF($AK49&lt;0,1.01*AT49,IF($AK49&gt;10,1.1*AT49,(1+$AK49/100)*AT49)))</f>
        <v>0.98563975400000003</v>
      </c>
      <c r="AV49" s="841">
        <f>IF($AK49="n/a",1.03*AU49,IF($AK49&lt;0,1.01*AU49,IF($AK49&gt;10,1.1*AU49,(1+$AK49/100)*AU49)))</f>
        <v>1.0152089466200001</v>
      </c>
      <c r="AW49" s="618">
        <f>SUM(AR49:AV49)</f>
        <v>4.7888405006200001</v>
      </c>
      <c r="AX49" s="713">
        <f>AW49/I49*100</f>
        <v>13.531620516021475</v>
      </c>
      <c r="AY49" s="887">
        <v>0.52</v>
      </c>
      <c r="AZ49" s="827">
        <v>23.87</v>
      </c>
      <c r="BA49" s="827">
        <v>-15.659999999999998</v>
      </c>
      <c r="BB49" s="827">
        <v>-0.35000000000000003</v>
      </c>
      <c r="BC49" s="827">
        <v>6.97</v>
      </c>
      <c r="BE49" s="594">
        <v>1995</v>
      </c>
      <c r="BF49" s="853">
        <f>IF(BE49&gt;2020,0,IF(BE49&gt;2008,1,IF(BE49&gt;2001,2,IF(BE49&gt;1990,3,IF(BE49&gt;1980,4,IF(BE49&gt;1973,5,IF(BE49&gt;1970,6,IF(BE49&gt;1960,7,IF(BE49&gt;1958,8,IF(BE49&gt;1953,9,10))))))))))</f>
        <v>3</v>
      </c>
      <c r="BG49" s="837">
        <v>0.89999999999999991</v>
      </c>
      <c r="BH49" s="820" t="s">
        <v>4443</v>
      </c>
      <c r="BI49" s="820" t="s">
        <v>4444</v>
      </c>
    </row>
    <row r="50" spans="1:61" ht="11.25" customHeight="1" x14ac:dyDescent="0.2">
      <c r="A50" s="826" t="s">
        <v>215</v>
      </c>
      <c r="B50" s="830" t="s">
        <v>216</v>
      </c>
      <c r="C50" s="885" t="s">
        <v>122</v>
      </c>
      <c r="D50" s="885" t="s">
        <v>4037</v>
      </c>
      <c r="E50" s="699">
        <v>31</v>
      </c>
      <c r="F50" s="1122">
        <v>95</v>
      </c>
      <c r="G50" s="1122" t="s">
        <v>36</v>
      </c>
      <c r="H50" s="1122" t="s">
        <v>36</v>
      </c>
      <c r="I50" s="821">
        <v>159.37</v>
      </c>
      <c r="J50" s="618">
        <f>(M50/I50)*100</f>
        <v>1.3302378113823179</v>
      </c>
      <c r="K50" s="839">
        <v>0.53</v>
      </c>
      <c r="L50" s="842">
        <v>4</v>
      </c>
      <c r="M50" s="609">
        <f>K50*L50</f>
        <v>2.12</v>
      </c>
      <c r="N50" s="825" t="s">
        <v>217</v>
      </c>
      <c r="O50" s="701">
        <v>0.51</v>
      </c>
      <c r="P50" s="603">
        <v>44914</v>
      </c>
      <c r="Q50" s="603">
        <v>44943</v>
      </c>
      <c r="R50" s="609">
        <f>(K50-O50)/O50*100</f>
        <v>3.9215686274509838</v>
      </c>
      <c r="S50" s="667">
        <f>IF(INDEX(Historical!$D$7:$D$1220,MATCH(B50,Historical!$B$7:$B$1244,0))=0,"n/a",(INDEX(Historical!$C$7:$C$1222,MATCH(B50,Historical!$B$7:$B$1244,0))/INDEX(Historical!$D$7:$D$1220,MATCH(B50,Historical!$B$7:$B$1244,0))-1)*100)</f>
        <v>6.25</v>
      </c>
      <c r="T50" s="667">
        <f>IF(INDEX(Historical!$F$7:$F$1213,MATCH(B50,Historical!$B$7:$B$1244,0))=0,"n/a",((INDEX(Historical!$C$7:$C$1222,MATCH(B50,Historical!$B$7:$B$1244,0))/INDEX(Historical!$F$7:$F$1213,MATCH(B50,Historical!$B$7:$B$1244,0)))^(1/3)-1)*100)</f>
        <v>3.4993084871816738</v>
      </c>
      <c r="U50" s="667">
        <f>IF(INDEX(Historical!$H$7:$H$1213,MATCH(B50,Historical!$B$7:$B$1244,0))=0,"n/a",((INDEX(Historical!$C$7:$C$1222,MATCH(B50,Historical!$B$7:$B$1244,0))/INDEX(Historical!$H$7:$H$1213,MATCH(B50,Historical!$B$7:$B$1244,0)))^(1/5)-1)*100)</f>
        <v>6.6285959026347374</v>
      </c>
      <c r="V50" s="667">
        <f>IF(INDEX(Historical!$N$7:$N$1213,MATCH(B50,Historical!$B$7:$B$1244,0))=0,"n/a",((INDEX(Historical!$C$7:$C$1222,MATCH(B50,Historical!$B$7:$B$1244,0))/INDEX(Historical!$N$7:$N$1213,MATCH(B50,Historical!$B$7:$B$1244,0)))^(1/10)-1)*100)</f>
        <v>9.8130661900765137</v>
      </c>
      <c r="W50" s="668">
        <f>IF(OR(U50&lt;=0,U50="n/a",V50&lt;=0,V50="n/a"),"n/a",U50/V50)</f>
        <v>0.67548672089238737</v>
      </c>
      <c r="X50" s="669" t="str">
        <f>IF(OR(AJ50&lt;=0,AJ50="n/a",U50&lt;=0,U50="n/a"),"n/a",U50/AJ50)</f>
        <v>n/a</v>
      </c>
      <c r="Y50" s="626"/>
      <c r="Z50" s="618">
        <f>IF(OR(AC50&lt;0.01,AC50="n/a"),"n/a",M50/AC50*100)</f>
        <v>55.643044619422575</v>
      </c>
      <c r="AA50" s="841">
        <f>IF(OR(AC50&lt;0.01,AC50="n/a"),"n/a",I50/AC50)</f>
        <v>41.829396325459321</v>
      </c>
      <c r="AB50" s="842">
        <v>12</v>
      </c>
      <c r="AC50" s="821">
        <v>3.81</v>
      </c>
      <c r="AD50" s="821">
        <v>3.43</v>
      </c>
      <c r="AE50" s="821">
        <v>3.21</v>
      </c>
      <c r="AF50" s="821">
        <v>6.44</v>
      </c>
      <c r="AG50" s="821">
        <v>15.5</v>
      </c>
      <c r="AH50" s="821">
        <v>15.9</v>
      </c>
      <c r="AI50" s="821">
        <v>17.25</v>
      </c>
      <c r="AJ50" s="821">
        <v>-1.2</v>
      </c>
      <c r="AK50" s="821">
        <v>12.23</v>
      </c>
      <c r="AL50" s="833">
        <v>45570</v>
      </c>
      <c r="AM50" s="827">
        <v>0.1</v>
      </c>
      <c r="AN50" s="821">
        <v>1.21</v>
      </c>
      <c r="AO50" s="705">
        <f>IF(U50="n/a","n/a",IF(AA50&lt;0,"n/a",IF(AA50="n/a","n/a",J50+U50-AA50)))</f>
        <v>-33.870562611442267</v>
      </c>
      <c r="AP50" s="706">
        <f>IF(U50="n/a","n/a",J50+U50)</f>
        <v>7.9588337140170555</v>
      </c>
      <c r="AQ50" s="843">
        <f>IF(OR(AC50&lt;0.01,AC50="n/a",AF50="n/a"),"n/a",(I50/SQRT(22.5*AC50*(I50/AF50))-1)*100)</f>
        <v>246.01304557035166</v>
      </c>
      <c r="AR50" s="618">
        <f>INDEX(Historical!$C$7:$C$1222,MATCH(B50,Historical!$B$7:$B$1244,0))*IF(AH50="n/a",1.03,IF(AH50&lt;0,1.01,IF(AH50&gt;10,1.1,(1+AH50/100))))</f>
        <v>2.2440000000000002</v>
      </c>
      <c r="AS50" s="841">
        <f>IF($AI50="n/a",1.03*AR50,IF($AI50&lt;0,1.01*AR50,IF($AI50&gt;10,1.1*AR50,(1+$AI50/100)*AR50)))</f>
        <v>2.4684000000000004</v>
      </c>
      <c r="AT50" s="841">
        <f>IF($AK50="n/a",1.03*AS50,IF($AK50&lt;0,1.01*AS50,IF($AK50&gt;10,1.1*AS50,(1+$AK50/100)*AS50)))</f>
        <v>2.7152400000000005</v>
      </c>
      <c r="AU50" s="841">
        <f>IF($AK50="n/a",1.03*AT50,IF($AK50&lt;0,1.01*AT50,IF($AK50&gt;10,1.1*AT50,(1+$AK50/100)*AT50)))</f>
        <v>2.9867640000000009</v>
      </c>
      <c r="AV50" s="841">
        <f>IF($AK50="n/a",1.03*AU50,IF($AK50&lt;0,1.01*AU50,IF($AK50&gt;10,1.1*AU50,(1+$AK50/100)*AU50)))</f>
        <v>3.285440400000001</v>
      </c>
      <c r="AW50" s="618">
        <f>SUM(AR50:AV50)</f>
        <v>13.699844400000002</v>
      </c>
      <c r="AX50" s="713">
        <f>AW50/I50*100</f>
        <v>8.5962504862897671</v>
      </c>
      <c r="AY50" s="887">
        <v>0.99</v>
      </c>
      <c r="AZ50" s="827">
        <v>21.62</v>
      </c>
      <c r="BA50" s="827">
        <v>-14.09</v>
      </c>
      <c r="BB50" s="827">
        <v>5.2200000000000006</v>
      </c>
      <c r="BC50" s="827">
        <v>2.7</v>
      </c>
      <c r="BE50" s="594">
        <v>1993</v>
      </c>
      <c r="BF50" s="853">
        <f>IF(BE50&gt;2020,0,IF(BE50&gt;2008,1,IF(BE50&gt;2001,2,IF(BE50&gt;1990,3,IF(BE50&gt;1980,4,IF(BE50&gt;1973,5,IF(BE50&gt;1970,6,IF(BE50&gt;1960,7,IF(BE50&gt;1958,8,IF(BE50&gt;1953,9,10))))))))))</f>
        <v>3</v>
      </c>
      <c r="BG50" s="837">
        <v>5.2</v>
      </c>
      <c r="BH50" s="820" t="s">
        <v>4443</v>
      </c>
      <c r="BI50" s="820" t="s">
        <v>4444</v>
      </c>
    </row>
    <row r="51" spans="1:61" ht="11.25" customHeight="1" x14ac:dyDescent="0.2">
      <c r="A51" s="819" t="s">
        <v>4772</v>
      </c>
      <c r="B51" s="830" t="s">
        <v>204</v>
      </c>
      <c r="C51" s="885" t="s">
        <v>130</v>
      </c>
      <c r="D51" s="885" t="s">
        <v>4187</v>
      </c>
      <c r="E51" s="699">
        <v>49</v>
      </c>
      <c r="F51" s="1122">
        <v>47</v>
      </c>
      <c r="G51" s="1122" t="s">
        <v>36</v>
      </c>
      <c r="H51" s="1122" t="s">
        <v>114</v>
      </c>
      <c r="I51" s="821">
        <v>89.35</v>
      </c>
      <c r="J51" s="618">
        <f>(M51/I51)*100</f>
        <v>3.6261891438164522</v>
      </c>
      <c r="K51" s="832">
        <v>0.81</v>
      </c>
      <c r="L51" s="842">
        <v>4</v>
      </c>
      <c r="M51" s="609">
        <f>K51*L51</f>
        <v>3.24</v>
      </c>
      <c r="N51" s="825" t="s">
        <v>147</v>
      </c>
      <c r="O51" s="700">
        <v>0.79</v>
      </c>
      <c r="P51" s="603">
        <v>44971</v>
      </c>
      <c r="Q51" s="603">
        <v>45000</v>
      </c>
      <c r="R51" s="609">
        <f>(K51-O51)/O51*100</f>
        <v>2.5316455696202551</v>
      </c>
      <c r="S51" s="667">
        <f>IF(INDEX(Historical!$D$7:$D$1220,MATCH(B51,Historical!$B$7:$B$1244,0))=0,"n/a",(INDEX(Historical!$C$7:$C$1222,MATCH(B51,Historical!$B$7:$B$1244,0))/INDEX(Historical!$D$7:$D$1220,MATCH(B51,Historical!$B$7:$B$1244,0))-1)*100)</f>
        <v>1.9354838709677358</v>
      </c>
      <c r="T51" s="667">
        <f>IF(INDEX(Historical!$F$7:$F$1213,MATCH(B51,Historical!$B$7:$B$1244,0))=0,"n/a",((INDEX(Historical!$C$7:$C$1222,MATCH(B51,Historical!$B$7:$B$1244,0))/INDEX(Historical!$F$7:$F$1213,MATCH(B51,Historical!$B$7:$B$1244,0)))^(1/3)-1)*100)</f>
        <v>2.2033482603302845</v>
      </c>
      <c r="U51" s="667">
        <f>IF(INDEX(Historical!$H$7:$H$1213,MATCH(B51,Historical!$B$7:$B$1244,0))=0,"n/a",((INDEX(Historical!$C$7:$C$1222,MATCH(B51,Historical!$B$7:$B$1244,0))/INDEX(Historical!$H$7:$H$1213,MATCH(B51,Historical!$B$7:$B$1244,0)))^(1/5)-1)*100)</f>
        <v>2.7437943119875463</v>
      </c>
      <c r="V51" s="667">
        <f>IF(INDEX(Historical!$N$7:$N$1213,MATCH(B51,Historical!$B$7:$B$1244,0))=0,"n/a",((INDEX(Historical!$C$7:$C$1222,MATCH(B51,Historical!$B$7:$B$1244,0))/INDEX(Historical!$N$7:$N$1213,MATCH(B51,Historical!$B$7:$B$1244,0)))^(1/10)-1)*100)</f>
        <v>2.7039558538958675</v>
      </c>
      <c r="W51" s="668">
        <f>IF(OR(U51&lt;=0,U51="n/a",V51&lt;=0,V51="n/a"),"n/a",U51/V51)</f>
        <v>1.0147333981190112</v>
      </c>
      <c r="X51" s="669">
        <f>IF(OR(AJ51&lt;=0,AJ51="n/a",U51&lt;=0,U51="n/a"),"n/a",U51/AJ51)</f>
        <v>1.0553055046105948</v>
      </c>
      <c r="Y51" s="830"/>
      <c r="Z51" s="618">
        <f>IF(OR(AC51&lt;0.01,AC51="n/a"),"n/a",M51/AC51*100)</f>
        <v>69.379014989293367</v>
      </c>
      <c r="AA51" s="841">
        <f>IF(OR(AC51&lt;0.01,AC51="n/a"),"n/a",I51/AC51)</f>
        <v>19.132762312633833</v>
      </c>
      <c r="AB51" s="842">
        <v>12</v>
      </c>
      <c r="AC51" s="821">
        <v>4.67</v>
      </c>
      <c r="AD51" s="821">
        <v>3.18</v>
      </c>
      <c r="AE51" s="821">
        <v>2.0699999999999998</v>
      </c>
      <c r="AF51" s="821">
        <v>1.56</v>
      </c>
      <c r="AG51" s="821">
        <v>8.1</v>
      </c>
      <c r="AH51" s="821">
        <v>21.099999999999998</v>
      </c>
      <c r="AI51" s="821">
        <v>6.49</v>
      </c>
      <c r="AJ51" s="821">
        <v>2.6</v>
      </c>
      <c r="AK51" s="821">
        <v>6.12</v>
      </c>
      <c r="AL51" s="833">
        <v>32369.999999999996</v>
      </c>
      <c r="AM51" s="827">
        <v>0.1</v>
      </c>
      <c r="AN51" s="821">
        <v>1.1499999999999999</v>
      </c>
      <c r="AO51" s="705">
        <f>IF(U51="n/a","n/a",IF(AA51&lt;0,"n/a",IF(AA51="n/a","n/a",J51+U51-AA51)))</f>
        <v>-12.762778856829835</v>
      </c>
      <c r="AP51" s="706">
        <f>IF(U51="n/a","n/a",J51+U51)</f>
        <v>6.3699834558039985</v>
      </c>
      <c r="AQ51" s="843">
        <f>IF(OR(AC51&lt;0.01,AC51="n/a",AF51="n/a"),"n/a",(I51/SQRT(22.5*AC51*(I51/AF51))-1)*100)</f>
        <v>15.175439526371193</v>
      </c>
      <c r="AR51" s="618">
        <f>INDEX(Historical!$C$7:$C$1222,MATCH(B51,Historical!$B$7:$B$1244,0))*IF(AH51="n/a",1.03,IF(AH51&lt;0,1.01,IF(AH51&gt;10,1.1,(1+AH51/100))))</f>
        <v>3.4760000000000004</v>
      </c>
      <c r="AS51" s="841">
        <f>IF($AI51="n/a",1.03*AR51,IF($AI51&lt;0,1.01*AR51,IF($AI51&gt;10,1.1*AR51,(1+$AI51/100)*AR51)))</f>
        <v>3.7015924000000004</v>
      </c>
      <c r="AT51" s="841">
        <f>IF($AK51="n/a",1.03*AS51,IF($AK51&lt;0,1.01*AS51,IF($AK51&gt;10,1.1*AS51,(1+$AK51/100)*AS51)))</f>
        <v>3.9281298548800003</v>
      </c>
      <c r="AU51" s="841">
        <f>IF($AK51="n/a",1.03*AT51,IF($AK51&lt;0,1.01*AT51,IF($AK51&gt;10,1.1*AT51,(1+$AK51/100)*AT51)))</f>
        <v>4.1685314019986563</v>
      </c>
      <c r="AV51" s="841">
        <f>IF($AK51="n/a",1.03*AU51,IF($AK51&lt;0,1.01*AU51,IF($AK51&gt;10,1.1*AU51,(1+$AK51/100)*AU51)))</f>
        <v>4.4236455238009738</v>
      </c>
      <c r="AW51" s="618">
        <f>SUM(AR51:AV51)</f>
        <v>19.697899180679631</v>
      </c>
      <c r="AX51" s="713">
        <f>AW51/I51*100</f>
        <v>22.045774124991194</v>
      </c>
      <c r="AY51" s="887">
        <v>0.34</v>
      </c>
      <c r="AZ51" s="827">
        <v>14.399999999999999</v>
      </c>
      <c r="BA51" s="827">
        <v>-12.58</v>
      </c>
      <c r="BB51" s="827">
        <v>-5.47</v>
      </c>
      <c r="BC51" s="827">
        <v>-4.9399999999999995</v>
      </c>
      <c r="BE51" s="594">
        <v>1975</v>
      </c>
      <c r="BF51" s="853">
        <f>IF(BE51&gt;2020,0,IF(BE51&gt;2008,1,IF(BE51&gt;2001,2,IF(BE51&gt;1990,3,IF(BE51&gt;1980,4,IF(BE51&gt;1973,5,IF(BE51&gt;1970,6,IF(BE51&gt;1960,7,IF(BE51&gt;1958,8,IF(BE51&gt;1953,9,10))))))))))</f>
        <v>5</v>
      </c>
      <c r="BG51" s="837">
        <v>2.5</v>
      </c>
      <c r="BH51" s="820" t="s">
        <v>4443</v>
      </c>
      <c r="BI51" s="820" t="s">
        <v>4444</v>
      </c>
    </row>
    <row r="52" spans="1:61" ht="11.25" customHeight="1" x14ac:dyDescent="0.2">
      <c r="A52" s="826" t="s">
        <v>4773</v>
      </c>
      <c r="B52" s="830" t="s">
        <v>212</v>
      </c>
      <c r="C52" s="885" t="s">
        <v>107</v>
      </c>
      <c r="D52" s="885" t="s">
        <v>4197</v>
      </c>
      <c r="E52" s="699">
        <v>36</v>
      </c>
      <c r="F52" s="1122">
        <v>77</v>
      </c>
      <c r="G52" s="1122" t="s">
        <v>105</v>
      </c>
      <c r="H52" s="1122" t="s">
        <v>105</v>
      </c>
      <c r="I52" s="829">
        <v>35.5</v>
      </c>
      <c r="J52" s="618">
        <f>(M52/I52)*100</f>
        <v>3.3802816901408446</v>
      </c>
      <c r="K52" s="832">
        <v>0.3</v>
      </c>
      <c r="L52" s="842">
        <v>4</v>
      </c>
      <c r="M52" s="609">
        <f>K52*L52</f>
        <v>1.2</v>
      </c>
      <c r="N52" s="825" t="s">
        <v>942</v>
      </c>
      <c r="O52" s="700">
        <v>0.28999999999999998</v>
      </c>
      <c r="P52" s="603">
        <v>44869</v>
      </c>
      <c r="Q52" s="603">
        <v>44886</v>
      </c>
      <c r="R52" s="609">
        <f>(K52-O52)/O52*100</f>
        <v>3.4482758620689689</v>
      </c>
      <c r="S52" s="667">
        <f>IF(INDEX(Historical!$D$7:$D$1220,MATCH(B52,Historical!$B$7:$B$1244,0))=0,"n/a",(INDEX(Historical!$C$7:$C$1222,MATCH(B52,Historical!$B$7:$B$1244,0))/INDEX(Historical!$D$7:$D$1220,MATCH(B52,Historical!$B$7:$B$1244,0))-1)*100)</f>
        <v>4.5454545454545192</v>
      </c>
      <c r="T52" s="667">
        <f>IF(INDEX(Historical!$F$7:$F$1213,MATCH(B52,Historical!$B$7:$B$1244,0))=0,"n/a",((INDEX(Historical!$C$7:$C$1222,MATCH(B52,Historical!$B$7:$B$1244,0))/INDEX(Historical!$F$7:$F$1213,MATCH(B52,Historical!$B$7:$B$1244,0)))^(1/3)-1)*100)</f>
        <v>4.7689553171647248</v>
      </c>
      <c r="U52" s="667">
        <f>IF(INDEX(Historical!$H$7:$H$1213,MATCH(B52,Historical!$B$7:$B$1244,0))=0,"n/a",((INDEX(Historical!$C$7:$C$1222,MATCH(B52,Historical!$B$7:$B$1244,0))/INDEX(Historical!$H$7:$H$1213,MATCH(B52,Historical!$B$7:$B$1244,0)))^(1/5)-1)*100)</f>
        <v>5.4977102369160535</v>
      </c>
      <c r="V52" s="667">
        <f>IF(INDEX(Historical!$N$7:$N$1213,MATCH(B52,Historical!$B$7:$B$1244,0))=0,"n/a",((INDEX(Historical!$C$7:$C$1222,MATCH(B52,Historical!$B$7:$B$1244,0))/INDEX(Historical!$N$7:$N$1213,MATCH(B52,Historical!$B$7:$B$1244,0)))^(1/10)-1)*100)</f>
        <v>4.649582009643316</v>
      </c>
      <c r="W52" s="668">
        <f>IF(OR(U52&lt;=0,U52="n/a",V52&lt;=0,V52="n/a"),"n/a",U52/V52)</f>
        <v>1.1824095640239713</v>
      </c>
      <c r="X52" s="669" t="str">
        <f>IF(OR(AJ52&lt;=0,AJ52="n/a",U52&lt;=0,U52="n/a"),"n/a",U52/AJ52)</f>
        <v>n/a</v>
      </c>
      <c r="Y52" s="640"/>
      <c r="Z52" s="618" t="str">
        <f>IF(OR(AC52&lt;0.01,AC52="n/a"),"n/a",M52/AC52*100)</f>
        <v>n/a</v>
      </c>
      <c r="AA52" s="841" t="str">
        <f>IF(OR(AC52&lt;0.01,AC52="n/a"),"n/a",I52/AC52)</f>
        <v>n/a</v>
      </c>
      <c r="AB52" s="842">
        <v>12</v>
      </c>
      <c r="AC52" s="821" t="s">
        <v>135</v>
      </c>
      <c r="AD52" s="821" t="s">
        <v>135</v>
      </c>
      <c r="AE52" s="821" t="s">
        <v>135</v>
      </c>
      <c r="AF52" s="821" t="s">
        <v>135</v>
      </c>
      <c r="AG52" s="821" t="s">
        <v>135</v>
      </c>
      <c r="AH52" s="821" t="s">
        <v>135</v>
      </c>
      <c r="AI52" s="821" t="s">
        <v>135</v>
      </c>
      <c r="AJ52" s="821" t="s">
        <v>135</v>
      </c>
      <c r="AK52" s="821" t="s">
        <v>135</v>
      </c>
      <c r="AL52" s="833" t="s">
        <v>135</v>
      </c>
      <c r="AM52" s="827" t="s">
        <v>135</v>
      </c>
      <c r="AN52" s="821" t="s">
        <v>135</v>
      </c>
      <c r="AO52" s="705" t="str">
        <f>IF(U52="n/a","n/a",IF(AA52&lt;0,"n/a",IF(AA52="n/a","n/a",J52+U52-AA52)))</f>
        <v>n/a</v>
      </c>
      <c r="AP52" s="706">
        <f>IF(U52="n/a","n/a",J52+U52)</f>
        <v>8.8779919270568985</v>
      </c>
      <c r="AQ52" s="843" t="str">
        <f>IF(OR(AC52&lt;0.01,AC52="n/a",AF52="n/a"),"n/a",(I52/SQRT(22.5*AC52*(I52/AF52))-1)*100)</f>
        <v>n/a</v>
      </c>
      <c r="AR52" s="618">
        <f>INDEX(Historical!$C$7:$C$1222,MATCH(B52,Historical!$B$7:$B$1244,0))*IF(AH52="n/a",1.03,IF(AH52&lt;0,1.01,IF(AH52&gt;10,1.1,(1+AH52/100))))</f>
        <v>1.1844999999999999</v>
      </c>
      <c r="AS52" s="841">
        <f>IF($AI52="n/a",1.03*AR52,IF($AI52&lt;0,1.01*AR52,IF($AI52&gt;10,1.1*AR52,(1+$AI52/100)*AR52)))</f>
        <v>1.220035</v>
      </c>
      <c r="AT52" s="841">
        <f>IF($AK52="n/a",1.03*AS52,IF($AK52&lt;0,1.01*AS52,IF($AK52&gt;10,1.1*AS52,(1+$AK52/100)*AS52)))</f>
        <v>1.25663605</v>
      </c>
      <c r="AU52" s="841">
        <f>IF($AK52="n/a",1.03*AT52,IF($AK52&lt;0,1.01*AT52,IF($AK52&gt;10,1.1*AT52,(1+$AK52/100)*AT52)))</f>
        <v>1.2943351315</v>
      </c>
      <c r="AV52" s="841">
        <f>IF($AK52="n/a",1.03*AU52,IF($AK52&lt;0,1.01*AU52,IF($AK52&gt;10,1.1*AU52,(1+$AK52/100)*AU52)))</f>
        <v>1.333165185445</v>
      </c>
      <c r="AW52" s="618">
        <f>SUM(AR52:AV52)</f>
        <v>6.2886713669450005</v>
      </c>
      <c r="AX52" s="713">
        <f>AW52/I52*100</f>
        <v>17.714567230830987</v>
      </c>
      <c r="AY52" s="887" t="s">
        <v>135</v>
      </c>
      <c r="AZ52" s="827" t="s">
        <v>135</v>
      </c>
      <c r="BA52" s="827" t="s">
        <v>135</v>
      </c>
      <c r="BB52" s="827" t="s">
        <v>135</v>
      </c>
      <c r="BC52" s="827" t="s">
        <v>135</v>
      </c>
      <c r="BD52" s="861" t="s">
        <v>4126</v>
      </c>
      <c r="BE52" s="594">
        <v>1987</v>
      </c>
      <c r="BF52" s="853">
        <f>IF(BE52&gt;2020,0,IF(BE52&gt;2008,1,IF(BE52&gt;2001,2,IF(BE52&gt;1990,3,IF(BE52&gt;1980,4,IF(BE52&gt;1973,5,IF(BE52&gt;1970,6,IF(BE52&gt;1960,7,IF(BE52&gt;1958,8,IF(BE52&gt;1953,9,10))))))))))</f>
        <v>4</v>
      </c>
      <c r="BG52" s="837" t="s">
        <v>135</v>
      </c>
      <c r="BH52" s="820" t="s">
        <v>4443</v>
      </c>
      <c r="BI52" s="820" t="s">
        <v>4444</v>
      </c>
    </row>
    <row r="53" spans="1:61" ht="11.25" customHeight="1" x14ac:dyDescent="0.2">
      <c r="A53" s="819" t="s">
        <v>4779</v>
      </c>
      <c r="B53" s="830" t="s">
        <v>219</v>
      </c>
      <c r="C53" s="885" t="s">
        <v>111</v>
      </c>
      <c r="D53" s="885" t="s">
        <v>4221</v>
      </c>
      <c r="E53" s="699">
        <v>66</v>
      </c>
      <c r="F53" s="1122">
        <v>7</v>
      </c>
      <c r="G53" s="1122" t="s">
        <v>36</v>
      </c>
      <c r="H53" s="1122" t="s">
        <v>36</v>
      </c>
      <c r="I53" s="821">
        <v>82.71</v>
      </c>
      <c r="J53" s="618">
        <f>(M53/I53)*100</f>
        <v>2.5148107846693266</v>
      </c>
      <c r="K53" s="832">
        <v>0.52</v>
      </c>
      <c r="L53" s="842">
        <v>4</v>
      </c>
      <c r="M53" s="609">
        <f>K53*L53</f>
        <v>2.08</v>
      </c>
      <c r="N53" s="825" t="s">
        <v>141</v>
      </c>
      <c r="O53" s="700">
        <v>0.51500000000000001</v>
      </c>
      <c r="P53" s="603">
        <v>44874</v>
      </c>
      <c r="Q53" s="603">
        <v>44904</v>
      </c>
      <c r="R53" s="609">
        <f>(K53-O53)/O53*100</f>
        <v>0.97087378640776778</v>
      </c>
      <c r="S53" s="667">
        <f>IF(INDEX(Historical!$D$7:$D$1220,MATCH(B53,Historical!$B$7:$B$1244,0))=0,"n/a",(INDEX(Historical!$C$7:$C$1222,MATCH(B53,Historical!$B$7:$B$1244,0))/INDEX(Historical!$D$7:$D$1220,MATCH(B53,Historical!$B$7:$B$1244,0))-1)*100)</f>
        <v>1.7241379310344973</v>
      </c>
      <c r="T53" s="667">
        <f>IF(INDEX(Historical!$F$7:$F$1213,MATCH(B53,Historical!$B$7:$B$1244,0))=0,"n/a",((INDEX(Historical!$C$7:$C$1222,MATCH(B53,Historical!$B$7:$B$1244,0))/INDEX(Historical!$F$7:$F$1213,MATCH(B53,Historical!$B$7:$B$1244,0)))^(1/3)-1)*100)</f>
        <v>1.5822769584225682</v>
      </c>
      <c r="U53" s="667">
        <f>IF(INDEX(Historical!$H$7:$H$1213,MATCH(B53,Historical!$B$7:$B$1244,0))=0,"n/a",((INDEX(Historical!$C$7:$C$1222,MATCH(B53,Historical!$B$7:$B$1244,0))/INDEX(Historical!$H$7:$H$1213,MATCH(B53,Historical!$B$7:$B$1244,0)))^(1/5)-1)*100)</f>
        <v>1.4139887465853374</v>
      </c>
      <c r="V53" s="667">
        <f>IF(INDEX(Historical!$N$7:$N$1213,MATCH(B53,Historical!$B$7:$B$1244,0))=0,"n/a",((INDEX(Historical!$C$7:$C$1222,MATCH(B53,Historical!$B$7:$B$1244,0))/INDEX(Historical!$N$7:$N$1213,MATCH(B53,Historical!$B$7:$B$1244,0)))^(1/10)-1)*100)</f>
        <v>2.5201936844406969</v>
      </c>
      <c r="W53" s="668">
        <f>IF(OR(U53&lt;=0,U53="n/a",V53&lt;=0,V53="n/a"),"n/a",U53/V53)</f>
        <v>0.56106352274235693</v>
      </c>
      <c r="X53" s="669">
        <f>IF(OR(AJ53&lt;=0,AJ53="n/a",U53&lt;=0,U53="n/a"),"n/a",U53/AJ53)</f>
        <v>8.7283255962057868E-2</v>
      </c>
      <c r="Y53" s="635"/>
      <c r="Z53" s="618">
        <f>IF(OR(AC53&lt;0.01,AC53="n/a"),"n/a",M53/AC53*100)</f>
        <v>46.428571428571423</v>
      </c>
      <c r="AA53" s="841">
        <f>IF(OR(AC53&lt;0.01,AC53="n/a"),"n/a",I53/AC53)</f>
        <v>18.462053571428569</v>
      </c>
      <c r="AB53" s="842">
        <v>9</v>
      </c>
      <c r="AC53" s="821">
        <v>4.4800000000000004</v>
      </c>
      <c r="AD53" s="821" t="s">
        <v>135</v>
      </c>
      <c r="AE53" s="821">
        <v>2.54</v>
      </c>
      <c r="AF53" s="821">
        <v>4.47</v>
      </c>
      <c r="AG53" s="821">
        <v>44.5</v>
      </c>
      <c r="AH53" s="821">
        <v>41.6</v>
      </c>
      <c r="AI53" s="821">
        <v>10.52</v>
      </c>
      <c r="AJ53" s="821">
        <v>16.2</v>
      </c>
      <c r="AK53" s="821" t="s">
        <v>135</v>
      </c>
      <c r="AL53" s="833">
        <v>46990</v>
      </c>
      <c r="AM53" s="827">
        <v>0.2</v>
      </c>
      <c r="AN53" s="821">
        <v>0.93</v>
      </c>
      <c r="AO53" s="705">
        <f>IF(U53="n/a","n/a",IF(AA53&lt;0,"n/a",IF(AA53="n/a","n/a",J53+U53-AA53)))</f>
        <v>-14.533254040173905</v>
      </c>
      <c r="AP53" s="706">
        <f>IF(U53="n/a","n/a",J53+U53)</f>
        <v>3.928799531254664</v>
      </c>
      <c r="AQ53" s="843">
        <f>IF(OR(AC53&lt;0.01,AC53="n/a",AF53="n/a"),"n/a",(I53/SQRT(22.5*AC53*(I53/AF53))-1)*100)</f>
        <v>91.514872604117656</v>
      </c>
      <c r="AR53" s="618">
        <f>INDEX(Historical!$C$7:$C$1222,MATCH(B53,Historical!$B$7:$B$1244,0))*IF(AH53="n/a",1.03,IF(AH53&lt;0,1.01,IF(AH53&gt;10,1.1,(1+AH53/100))))</f>
        <v>2.2715000000000001</v>
      </c>
      <c r="AS53" s="841">
        <f>IF($AI53="n/a",1.03*AR53,IF($AI53&lt;0,1.01*AR53,IF($AI53&gt;10,1.1*AR53,(1+$AI53/100)*AR53)))</f>
        <v>2.4986500000000005</v>
      </c>
      <c r="AT53" s="841">
        <f>IF($AK53="n/a",1.03*AS53,IF($AK53&lt;0,1.01*AS53,IF($AK53&gt;10,1.1*AS53,(1+$AK53/100)*AS53)))</f>
        <v>2.5736095000000008</v>
      </c>
      <c r="AU53" s="841">
        <f>IF($AK53="n/a",1.03*AT53,IF($AK53&lt;0,1.01*AT53,IF($AK53&gt;10,1.1*AT53,(1+$AK53/100)*AT53)))</f>
        <v>2.650817785000001</v>
      </c>
      <c r="AV53" s="841">
        <f>IF($AK53="n/a",1.03*AU53,IF($AK53&lt;0,1.01*AU53,IF($AK53&gt;10,1.1*AU53,(1+$AK53/100)*AU53)))</f>
        <v>2.7303423185500009</v>
      </c>
      <c r="AW53" s="618">
        <f>SUM(AR53:AV53)</f>
        <v>12.724919603550003</v>
      </c>
      <c r="AX53" s="713">
        <f>AW53/I53*100</f>
        <v>15.384983198585422</v>
      </c>
      <c r="AY53" s="887">
        <v>1.39</v>
      </c>
      <c r="AZ53" s="827">
        <v>14.23</v>
      </c>
      <c r="BA53" s="827">
        <v>-17.29</v>
      </c>
      <c r="BB53" s="827">
        <v>-9.31</v>
      </c>
      <c r="BC53" s="827">
        <v>-4.68</v>
      </c>
      <c r="BE53" s="594">
        <v>1958</v>
      </c>
      <c r="BF53" s="853">
        <f>IF(BE53&gt;2020,0,IF(BE53&gt;2008,1,IF(BE53&gt;2001,2,IF(BE53&gt;1990,3,IF(BE53&gt;1980,4,IF(BE53&gt;1973,5,IF(BE53&gt;1970,6,IF(BE53&gt;1960,7,IF(BE53&gt;1958,8,IF(BE53&gt;1953,9,10))))))))))</f>
        <v>9</v>
      </c>
      <c r="BG53" s="837">
        <v>13.5</v>
      </c>
      <c r="BH53" s="820" t="s">
        <v>4443</v>
      </c>
      <c r="BI53" s="820" t="s">
        <v>4444</v>
      </c>
    </row>
    <row r="54" spans="1:61" ht="11.25" customHeight="1" x14ac:dyDescent="0.2">
      <c r="A54" s="819" t="s">
        <v>4781</v>
      </c>
      <c r="B54" s="830" t="s">
        <v>555</v>
      </c>
      <c r="C54" s="885" t="s">
        <v>177</v>
      </c>
      <c r="D54" s="885" t="s">
        <v>4195</v>
      </c>
      <c r="E54" s="699">
        <v>26</v>
      </c>
      <c r="F54" s="1122">
        <v>138</v>
      </c>
      <c r="G54" s="1122" t="s">
        <v>36</v>
      </c>
      <c r="H54" s="1122" t="s">
        <v>105</v>
      </c>
      <c r="I54" s="829">
        <v>25.53</v>
      </c>
      <c r="J54" s="618">
        <f>(M54/I54)*100</f>
        <v>7.6772424598511551</v>
      </c>
      <c r="K54" s="839">
        <v>0.49</v>
      </c>
      <c r="L54" s="842">
        <v>4</v>
      </c>
      <c r="M54" s="609">
        <f>K54*L54</f>
        <v>1.96</v>
      </c>
      <c r="N54" s="825" t="s">
        <v>121</v>
      </c>
      <c r="O54" s="701">
        <v>0.47499999999999998</v>
      </c>
      <c r="P54" s="603">
        <v>44956</v>
      </c>
      <c r="Q54" s="603">
        <v>44971</v>
      </c>
      <c r="R54" s="609">
        <f>(K54-O54)/O54*100</f>
        <v>3.157894736842108</v>
      </c>
      <c r="S54" s="667">
        <f>IF(INDEX(Historical!$D$7:$D$1220,MATCH(B54,Historical!$B$7:$B$1244,0))=0,"n/a",(INDEX(Historical!$C$7:$C$1222,MATCH(B54,Historical!$B$7:$B$1244,0))/INDEX(Historical!$D$7:$D$1220,MATCH(B54,Historical!$B$7:$B$1244,0))-1)*100)</f>
        <v>4.4444444444444287</v>
      </c>
      <c r="T54" s="667">
        <f>IF(INDEX(Historical!$F$7:$F$1213,MATCH(B54,Historical!$B$7:$B$1244,0))=0,"n/a",((INDEX(Historical!$C$7:$C$1222,MATCH(B54,Historical!$B$7:$B$1244,0))/INDEX(Historical!$F$7:$F$1213,MATCH(B54,Historical!$B$7:$B$1244,0)))^(1/3)-1)*100)</f>
        <v>2.3199319939398277</v>
      </c>
      <c r="U54" s="667">
        <f>IF(INDEX(Historical!$H$7:$H$1213,MATCH(B54,Historical!$B$7:$B$1244,0))=0,"n/a",((INDEX(Historical!$C$7:$C$1222,MATCH(B54,Historical!$B$7:$B$1244,0))/INDEX(Historical!$H$7:$H$1213,MATCH(B54,Historical!$B$7:$B$1244,0)))^(1/5)-1)*100)</f>
        <v>2.4279312571862333</v>
      </c>
      <c r="V54" s="667">
        <f>IF(INDEX(Historical!$N$7:$N$1213,MATCH(B54,Historical!$B$7:$B$1244,0))=0,"n/a",((INDEX(Historical!$C$7:$C$1222,MATCH(B54,Historical!$B$7:$B$1244,0))/INDEX(Historical!$N$7:$N$1213,MATCH(B54,Historical!$B$7:$B$1244,0)))^(1/10)-1)*100)</f>
        <v>4.0312553304472809</v>
      </c>
      <c r="W54" s="668">
        <f>IF(OR(U54&lt;=0,U54="n/a",V54&lt;=0,V54="n/a"),"n/a",U54/V54)</f>
        <v>0.60227672478310779</v>
      </c>
      <c r="X54" s="669">
        <f>IF(OR(AJ54&lt;=0,AJ54="n/a",U54&lt;=0,U54="n/a"),"n/a",U54/AJ54)</f>
        <v>0.15174570357413958</v>
      </c>
      <c r="Y54" s="831"/>
      <c r="Z54" s="618">
        <f>IF(OR(AC54&lt;0.01,AC54="n/a"),"n/a",M54/AC54*100)</f>
        <v>85.217391304347828</v>
      </c>
      <c r="AA54" s="841">
        <f>IF(OR(AC54&lt;0.01,AC54="n/a"),"n/a",I54/AC54)</f>
        <v>11.100000000000001</v>
      </c>
      <c r="AB54" s="842">
        <v>12</v>
      </c>
      <c r="AC54" s="821">
        <v>2.2999999999999998</v>
      </c>
      <c r="AD54" s="821">
        <v>1.31</v>
      </c>
      <c r="AE54" s="821">
        <v>1.01</v>
      </c>
      <c r="AF54" s="821">
        <v>2.14</v>
      </c>
      <c r="AG54" s="821">
        <v>18.8</v>
      </c>
      <c r="AH54" s="821">
        <v>21.9</v>
      </c>
      <c r="AI54" s="821">
        <v>4.12</v>
      </c>
      <c r="AJ54" s="821">
        <v>16</v>
      </c>
      <c r="AK54" s="821">
        <v>8.6</v>
      </c>
      <c r="AL54" s="833">
        <v>56240</v>
      </c>
      <c r="AM54" s="827">
        <v>32.629999999999995</v>
      </c>
      <c r="AN54" s="821">
        <v>1.1100000000000001</v>
      </c>
      <c r="AO54" s="705">
        <f>IF(U54="n/a","n/a",IF(AA54&lt;0,"n/a",IF(AA54="n/a","n/a",J54+U54-AA54)))</f>
        <v>-0.99482628296261311</v>
      </c>
      <c r="AP54" s="706">
        <f>IF(U54="n/a","n/a",J54+U54)</f>
        <v>10.105173717037388</v>
      </c>
      <c r="AQ54" s="843">
        <f>IF(OR(AC54&lt;0.01,AC54="n/a",AF54="n/a"),"n/a",(I54/SQRT(22.5*AC54*(I54/AF54))-1)*100)</f>
        <v>2.7488848276872258</v>
      </c>
      <c r="AR54" s="618">
        <f>INDEX(Historical!$C$7:$C$1222,MATCH(B54,Historical!$B$7:$B$1244,0))*IF(AH54="n/a",1.03,IF(AH54&lt;0,1.01,IF(AH54&gt;10,1.1,(1+AH54/100))))</f>
        <v>2.0680000000000001</v>
      </c>
      <c r="AS54" s="841">
        <f>IF($AI54="n/a",1.03*AR54,IF($AI54&lt;0,1.01*AR54,IF($AI54&gt;10,1.1*AR54,(1+$AI54/100)*AR54)))</f>
        <v>2.1532016</v>
      </c>
      <c r="AT54" s="841">
        <f>IF($AK54="n/a",1.03*AS54,IF($AK54&lt;0,1.01*AS54,IF($AK54&gt;10,1.1*AS54,(1+$AK54/100)*AS54)))</f>
        <v>2.3383769376000001</v>
      </c>
      <c r="AU54" s="841">
        <f>IF($AK54="n/a",1.03*AT54,IF($AK54&lt;0,1.01*AT54,IF($AK54&gt;10,1.1*AT54,(1+$AK54/100)*AT54)))</f>
        <v>2.5394773542336004</v>
      </c>
      <c r="AV54" s="841">
        <f>IF($AK54="n/a",1.03*AU54,IF($AK54&lt;0,1.01*AU54,IF($AK54&gt;10,1.1*AU54,(1+$AK54/100)*AU54)))</f>
        <v>2.7578724066976901</v>
      </c>
      <c r="AW54" s="618">
        <f>SUM(AR54:AV54)</f>
        <v>11.85692829853129</v>
      </c>
      <c r="AX54" s="713">
        <f>AW54/I54*100</f>
        <v>46.443119069844457</v>
      </c>
      <c r="AY54" s="887">
        <v>1.06</v>
      </c>
      <c r="AZ54" s="827">
        <v>11.48</v>
      </c>
      <c r="BA54" s="827">
        <v>-10.89</v>
      </c>
      <c r="BB54" s="827">
        <v>0.80999999999999994</v>
      </c>
      <c r="BC54" s="827">
        <v>0.11</v>
      </c>
      <c r="BE54" s="594">
        <v>1998</v>
      </c>
      <c r="BF54" s="853">
        <f>IF(BE54&gt;2020,0,IF(BE54&gt;2008,1,IF(BE54&gt;2001,2,IF(BE54&gt;1990,3,IF(BE54&gt;1980,4,IF(BE54&gt;1973,5,IF(BE54&gt;1970,6,IF(BE54&gt;1960,7,IF(BE54&gt;1958,8,IF(BE54&gt;1953,9,10))))))))))</f>
        <v>3</v>
      </c>
      <c r="BG54" s="837">
        <v>7.0000000000000009</v>
      </c>
      <c r="BH54" s="820" t="s">
        <v>4443</v>
      </c>
      <c r="BI54" s="820" t="s">
        <v>4446</v>
      </c>
    </row>
    <row r="55" spans="1:61" ht="11.25" customHeight="1" x14ac:dyDescent="0.2">
      <c r="A55" s="826" t="s">
        <v>220</v>
      </c>
      <c r="B55" s="830" t="s">
        <v>221</v>
      </c>
      <c r="C55" s="885" t="s">
        <v>107</v>
      </c>
      <c r="D55" s="885" t="s">
        <v>117</v>
      </c>
      <c r="E55" s="699">
        <v>33</v>
      </c>
      <c r="F55" s="1122">
        <v>87</v>
      </c>
      <c r="G55" s="1122" t="s">
        <v>105</v>
      </c>
      <c r="H55" s="1122" t="s">
        <v>105</v>
      </c>
      <c r="I55" s="821">
        <v>235.39</v>
      </c>
      <c r="J55" s="618">
        <f>(M55/I55)*100</f>
        <v>2.0221759632949574</v>
      </c>
      <c r="K55" s="839">
        <v>1.19</v>
      </c>
      <c r="L55" s="842">
        <v>4</v>
      </c>
      <c r="M55" s="609">
        <f>K55*L55</f>
        <v>4.76</v>
      </c>
      <c r="N55" s="825" t="s">
        <v>222</v>
      </c>
      <c r="O55" s="701">
        <v>1.1100000000000001</v>
      </c>
      <c r="P55" s="603">
        <v>44930</v>
      </c>
      <c r="Q55" s="603">
        <v>44946</v>
      </c>
      <c r="R55" s="609">
        <f>(K55-O55)/O55*100</f>
        <v>7.2072072072071931</v>
      </c>
      <c r="S55" s="667">
        <f>IF(INDEX(Historical!$D$7:$D$1220,MATCH(B55,Historical!$B$7:$B$1244,0))=0,"n/a",(INDEX(Historical!$C$7:$C$1222,MATCH(B55,Historical!$B$7:$B$1244,0))/INDEX(Historical!$D$7:$D$1220,MATCH(B55,Historical!$B$7:$B$1244,0))-1)*100)</f>
        <v>7.2463768115942129</v>
      </c>
      <c r="T55" s="667">
        <f>IF(INDEX(Historical!$F$7:$F$1213,MATCH(B55,Historical!$B$7:$B$1244,0))=0,"n/a",((INDEX(Historical!$C$7:$C$1222,MATCH(B55,Historical!$B$7:$B$1244,0))/INDEX(Historical!$F$7:$F$1213,MATCH(B55,Historical!$B$7:$B$1244,0)))^(1/3)-1)*100)</f>
        <v>7.2408274971694553</v>
      </c>
      <c r="U55" s="667">
        <f>IF(INDEX(Historical!$H$7:$H$1213,MATCH(B55,Historical!$B$7:$B$1244,0))=0,"n/a",((INDEX(Historical!$C$7:$C$1222,MATCH(B55,Historical!$B$7:$B$1244,0))/INDEX(Historical!$H$7:$H$1213,MATCH(B55,Historical!$B$7:$B$1244,0)))^(1/5)-1)*100)</f>
        <v>7.2426967980536938</v>
      </c>
      <c r="V55" s="667">
        <f>IF(INDEX(Historical!$N$7:$N$1213,MATCH(B55,Historical!$B$7:$B$1244,0))=0,"n/a",((INDEX(Historical!$C$7:$C$1222,MATCH(B55,Historical!$B$7:$B$1244,0))/INDEX(Historical!$N$7:$N$1213,MATCH(B55,Historical!$B$7:$B$1244,0)))^(1/10)-1)*100)</f>
        <v>7.2257443238562535</v>
      </c>
      <c r="W55" s="668">
        <f>IF(OR(U55&lt;=0,U55="n/a",V55&lt;=0,V55="n/a"),"n/a",U55/V55)</f>
        <v>1.0023461215118656</v>
      </c>
      <c r="X55" s="669">
        <f>IF(OR(AJ55&lt;=0,AJ55="n/a",U55&lt;=0,U55="n/a"),"n/a",U55/AJ55)</f>
        <v>0.99215024630872517</v>
      </c>
      <c r="Y55" s="628"/>
      <c r="Z55" s="618">
        <f>IF(OR(AC55&lt;0.01,AC55="n/a"),"n/a",M55/AC55*100)</f>
        <v>96.551724137931032</v>
      </c>
      <c r="AA55" s="841">
        <f>IF(OR(AC55&lt;0.01,AC55="n/a"),"n/a",I55/AC55)</f>
        <v>47.746450304259632</v>
      </c>
      <c r="AB55" s="842">
        <v>12</v>
      </c>
      <c r="AC55" s="821">
        <v>4.93</v>
      </c>
      <c r="AD55" s="821">
        <v>4.7699999999999996</v>
      </c>
      <c r="AE55" s="821">
        <v>4</v>
      </c>
      <c r="AF55" s="821">
        <v>9.07</v>
      </c>
      <c r="AG55" s="821">
        <v>21.5</v>
      </c>
      <c r="AH55" s="821">
        <v>1.6</v>
      </c>
      <c r="AI55" s="821">
        <v>10.979999999999999</v>
      </c>
      <c r="AJ55" s="821">
        <v>7.3</v>
      </c>
      <c r="AK55" s="821">
        <v>10</v>
      </c>
      <c r="AL55" s="833">
        <v>11110</v>
      </c>
      <c r="AM55" s="827">
        <v>0.8</v>
      </c>
      <c r="AN55" s="821">
        <v>0</v>
      </c>
      <c r="AO55" s="705">
        <f>IF(U55="n/a","n/a",IF(AA55&lt;0,"n/a",IF(AA55="n/a","n/a",J55+U55-AA55)))</f>
        <v>-38.481577542910983</v>
      </c>
      <c r="AP55" s="706">
        <f>IF(U55="n/a","n/a",J55+U55)</f>
        <v>9.2648727613486521</v>
      </c>
      <c r="AQ55" s="843">
        <f>IF(OR(AC55&lt;0.01,AC55="n/a",AF55="n/a"),"n/a",(I55/SQRT(22.5*AC55*(I55/AF55))-1)*100)</f>
        <v>338.71545030647769</v>
      </c>
      <c r="AR55" s="618">
        <f>INDEX(Historical!$C$7:$C$1222,MATCH(B55,Historical!$B$7:$B$1244,0))*IF(AH55="n/a",1.03,IF(AH55&lt;0,1.01,IF(AH55&gt;10,1.1,(1+AH55/100))))</f>
        <v>4.5110400000000004</v>
      </c>
      <c r="AS55" s="841">
        <f>IF($AI55="n/a",1.03*AR55,IF($AI55&lt;0,1.01*AR55,IF($AI55&gt;10,1.1*AR55,(1+$AI55/100)*AR55)))</f>
        <v>4.9621440000000012</v>
      </c>
      <c r="AT55" s="841">
        <f>IF($AK55="n/a",1.03*AS55,IF($AK55&lt;0,1.01*AS55,IF($AK55&gt;10,1.1*AS55,(1+$AK55/100)*AS55)))</f>
        <v>5.4583584000000016</v>
      </c>
      <c r="AU55" s="841">
        <f>IF($AK55="n/a",1.03*AT55,IF($AK55&lt;0,1.01*AT55,IF($AK55&gt;10,1.1*AT55,(1+$AK55/100)*AT55)))</f>
        <v>6.0041942400000021</v>
      </c>
      <c r="AV55" s="841">
        <f>IF($AK55="n/a",1.03*AU55,IF($AK55&lt;0,1.01*AU55,IF($AK55&gt;10,1.1*AU55,(1+$AK55/100)*AU55)))</f>
        <v>6.604613664000003</v>
      </c>
      <c r="AW55" s="618">
        <f>SUM(AR55:AV55)</f>
        <v>27.540350304000007</v>
      </c>
      <c r="AX55" s="713">
        <f>AW55/I55*100</f>
        <v>11.699881177620124</v>
      </c>
      <c r="AY55" s="887">
        <v>0.45</v>
      </c>
      <c r="AZ55" s="827">
        <v>48.55</v>
      </c>
      <c r="BA55" s="827">
        <v>-17.84</v>
      </c>
      <c r="BB55" s="827">
        <v>-5.9499999999999993</v>
      </c>
      <c r="BC55" s="827">
        <v>4.5600000000000005</v>
      </c>
      <c r="BE55" s="594">
        <v>1991</v>
      </c>
      <c r="BF55" s="853">
        <f>IF(BE55&gt;2020,0,IF(BE55&gt;2008,1,IF(BE55&gt;2001,2,IF(BE55&gt;1990,3,IF(BE55&gt;1980,4,IF(BE55&gt;1973,5,IF(BE55&gt;1970,6,IF(BE55&gt;1960,7,IF(BE55&gt;1958,8,IF(BE55&gt;1953,9,10))))))))))</f>
        <v>3</v>
      </c>
      <c r="BG55" s="837">
        <v>13.100000000000001</v>
      </c>
      <c r="BH55" s="820" t="s">
        <v>4443</v>
      </c>
      <c r="BI55" s="820" t="s">
        <v>4444</v>
      </c>
    </row>
    <row r="56" spans="1:61" ht="11.25" customHeight="1" x14ac:dyDescent="0.2">
      <c r="A56" s="819" t="s">
        <v>564</v>
      </c>
      <c r="B56" s="830" t="s">
        <v>565</v>
      </c>
      <c r="C56" s="885" t="s">
        <v>130</v>
      </c>
      <c r="D56" s="885" t="s">
        <v>4188</v>
      </c>
      <c r="E56" s="699">
        <v>25</v>
      </c>
      <c r="F56" s="1122">
        <v>146</v>
      </c>
      <c r="G56" s="1122" t="s">
        <v>36</v>
      </c>
      <c r="H56" s="1122" t="s">
        <v>114</v>
      </c>
      <c r="I56" s="829">
        <v>75.36</v>
      </c>
      <c r="J56" s="618">
        <f>(M56/I56)*100</f>
        <v>3.5828025477707013</v>
      </c>
      <c r="K56" s="839">
        <v>0.67500000000000004</v>
      </c>
      <c r="L56" s="842">
        <v>4</v>
      </c>
      <c r="M56" s="609">
        <f>K56*L56</f>
        <v>2.7</v>
      </c>
      <c r="N56" s="825" t="s">
        <v>352</v>
      </c>
      <c r="O56" s="701">
        <v>0.63749999999999996</v>
      </c>
      <c r="P56" s="603">
        <v>44986</v>
      </c>
      <c r="Q56" s="603">
        <v>45016</v>
      </c>
      <c r="R56" s="609">
        <f>(K56-O56)/O56*100</f>
        <v>5.8823529411764852</v>
      </c>
      <c r="S56" s="667">
        <f>IF(INDEX(Historical!$D$7:$D$1220,MATCH(B56,Historical!$B$7:$B$1244,0))=0,"n/a",(INDEX(Historical!$C$7:$C$1222,MATCH(B56,Historical!$B$7:$B$1244,0))/INDEX(Historical!$D$7:$D$1220,MATCH(B56,Historical!$B$7:$B$1244,0))-1)*100)</f>
        <v>5.8091286307053736</v>
      </c>
      <c r="T56" s="667">
        <f>IF(INDEX(Historical!$F$7:$F$1213,MATCH(B56,Historical!$B$7:$B$1244,0))=0,"n/a",((INDEX(Historical!$C$7:$C$1222,MATCH(B56,Historical!$B$7:$B$1244,0))/INDEX(Historical!$F$7:$F$1213,MATCH(B56,Historical!$B$7:$B$1244,0)))^(1/3)-1)*100)</f>
        <v>6.0169898317826709</v>
      </c>
      <c r="U56" s="667">
        <f>IF(INDEX(Historical!$H$7:$H$1213,MATCH(B56,Historical!$B$7:$B$1244,0))=0,"n/a",((INDEX(Historical!$C$7:$C$1222,MATCH(B56,Historical!$B$7:$B$1244,0))/INDEX(Historical!$H$7:$H$1213,MATCH(B56,Historical!$B$7:$B$1244,0)))^(1/5)-1)*100)</f>
        <v>6.0613903367872979</v>
      </c>
      <c r="V56" s="667">
        <f>IF(INDEX(Historical!$N$7:$N$1213,MATCH(B56,Historical!$B$7:$B$1244,0))=0,"n/a",((INDEX(Historical!$C$7:$C$1222,MATCH(B56,Historical!$B$7:$B$1244,0))/INDEX(Historical!$N$7:$N$1213,MATCH(B56,Historical!$B$7:$B$1244,0)))^(1/10)-1)*100)</f>
        <v>6.7840137811115531</v>
      </c>
      <c r="W56" s="668">
        <f>IF(OR(U56&lt;=0,U56="n/a",V56&lt;=0,V56="n/a"),"n/a",U56/V56)</f>
        <v>0.89348143036851935</v>
      </c>
      <c r="X56" s="669">
        <f>IF(OR(AJ56&lt;=0,AJ56="n/a",U56&lt;=0,U56="n/a"),"n/a",U56/AJ56)</f>
        <v>1.1224796919976476</v>
      </c>
      <c r="Y56" s="625"/>
      <c r="Z56" s="618">
        <f>IF(OR(AC56&lt;0.01,AC56="n/a"),"n/a",M56/AC56*100)</f>
        <v>66.666666666666671</v>
      </c>
      <c r="AA56" s="841">
        <f>IF(OR(AC56&lt;0.01,AC56="n/a"),"n/a",I56/AC56)</f>
        <v>18.607407407407408</v>
      </c>
      <c r="AB56" s="842">
        <v>12</v>
      </c>
      <c r="AC56" s="821">
        <v>4.05</v>
      </c>
      <c r="AD56" s="821">
        <v>2.77</v>
      </c>
      <c r="AE56" s="821">
        <v>2.2200000000000002</v>
      </c>
      <c r="AF56" s="821">
        <v>1.74</v>
      </c>
      <c r="AG56" s="821">
        <v>9.3000000000000007</v>
      </c>
      <c r="AH56" s="822">
        <v>14.2</v>
      </c>
      <c r="AI56" s="822">
        <v>7.21</v>
      </c>
      <c r="AJ56" s="821">
        <v>5.4</v>
      </c>
      <c r="AK56" s="821">
        <v>6.88</v>
      </c>
      <c r="AL56" s="833">
        <v>27090</v>
      </c>
      <c r="AM56" s="827">
        <v>0.1</v>
      </c>
      <c r="AN56" s="821">
        <v>1.49</v>
      </c>
      <c r="AO56" s="705">
        <f>IF(U56="n/a","n/a",IF(AA56&lt;0,"n/a",IF(AA56="n/a","n/a",J56+U56-AA56)))</f>
        <v>-8.9632145228494089</v>
      </c>
      <c r="AP56" s="706">
        <f>IF(U56="n/a","n/a",J56+U56)</f>
        <v>9.6441928845579987</v>
      </c>
      <c r="AQ56" s="843">
        <f>IF(OR(AC56&lt;0.01,AC56="n/a",AF56="n/a"),"n/a",(I56/SQRT(22.5*AC56*(I56/AF56))-1)*100)</f>
        <v>19.957194011287747</v>
      </c>
      <c r="AR56" s="618">
        <f>INDEX(Historical!$C$7:$C$1222,MATCH(B56,Historical!$B$7:$B$1244,0))*IF(AH56="n/a",1.03,IF(AH56&lt;0,1.01,IF(AH56&gt;10,1.1,(1+AH56/100))))</f>
        <v>2.8050000000000002</v>
      </c>
      <c r="AS56" s="841">
        <f>IF($AI56="n/a",1.03*AR56,IF($AI56&lt;0,1.01*AR56,IF($AI56&gt;10,1.1*AR56,(1+$AI56/100)*AR56)))</f>
        <v>3.0072405000000004</v>
      </c>
      <c r="AT56" s="841">
        <f>IF($AK56="n/a",1.03*AS56,IF($AK56&lt;0,1.01*AS56,IF($AK56&gt;10,1.1*AS56,(1+$AK56/100)*AS56)))</f>
        <v>3.2141386464000004</v>
      </c>
      <c r="AU56" s="841">
        <f>IF($AK56="n/a",1.03*AT56,IF($AK56&lt;0,1.01*AT56,IF($AK56&gt;10,1.1*AT56,(1+$AK56/100)*AT56)))</f>
        <v>3.4352713852723205</v>
      </c>
      <c r="AV56" s="841">
        <f>IF($AK56="n/a",1.03*AU56,IF($AK56&lt;0,1.01*AU56,IF($AK56&gt;10,1.1*AU56,(1+$AK56/100)*AU56)))</f>
        <v>3.6716180565790562</v>
      </c>
      <c r="AW56" s="618">
        <f>SUM(AR56:AV56)</f>
        <v>16.133268588251376</v>
      </c>
      <c r="AX56" s="713">
        <f>AW56/I56*100</f>
        <v>21.408265111798535</v>
      </c>
      <c r="AY56" s="887">
        <v>0.46</v>
      </c>
      <c r="AZ56" s="827">
        <v>6.83</v>
      </c>
      <c r="BA56" s="827">
        <v>-20.36</v>
      </c>
      <c r="BB56" s="827">
        <v>-8</v>
      </c>
      <c r="BC56" s="827">
        <v>-10.209999999999999</v>
      </c>
      <c r="BE56" s="594">
        <v>1999</v>
      </c>
      <c r="BF56" s="853">
        <f>IF(BE56&gt;2020,0,IF(BE56&gt;2008,1,IF(BE56&gt;2001,2,IF(BE56&gt;1990,3,IF(BE56&gt;1980,4,IF(BE56&gt;1973,5,IF(BE56&gt;1970,6,IF(BE56&gt;1960,7,IF(BE56&gt;1958,8,IF(BE56&gt;1953,9,10))))))))))</f>
        <v>3</v>
      </c>
      <c r="BG56" s="837">
        <v>2.8000000000000003</v>
      </c>
      <c r="BH56" s="820" t="s">
        <v>4443</v>
      </c>
      <c r="BI56" s="820" t="s">
        <v>4444</v>
      </c>
    </row>
    <row r="57" spans="1:61" ht="11.25" customHeight="1" x14ac:dyDescent="0.2">
      <c r="A57" s="819" t="s">
        <v>4783</v>
      </c>
      <c r="B57" s="830" t="s">
        <v>560</v>
      </c>
      <c r="C57" s="885" t="s">
        <v>4178</v>
      </c>
      <c r="D57" s="885" t="s">
        <v>4179</v>
      </c>
      <c r="E57" s="699">
        <v>29</v>
      </c>
      <c r="F57" s="1122">
        <v>122</v>
      </c>
      <c r="G57" s="1122" t="s">
        <v>36</v>
      </c>
      <c r="H57" s="1122" t="s">
        <v>114</v>
      </c>
      <c r="I57" s="821">
        <v>228.06</v>
      </c>
      <c r="J57" s="618">
        <f>(M57/I57)*100</f>
        <v>4.0515653775322287</v>
      </c>
      <c r="K57" s="839">
        <v>2.31</v>
      </c>
      <c r="L57" s="842">
        <v>4</v>
      </c>
      <c r="M57" s="609">
        <f>K57*L57</f>
        <v>9.24</v>
      </c>
      <c r="N57" s="825" t="s">
        <v>217</v>
      </c>
      <c r="O57" s="701">
        <v>2.2000000000000002</v>
      </c>
      <c r="P57" s="603">
        <v>45015</v>
      </c>
      <c r="Q57" s="603">
        <v>45030</v>
      </c>
      <c r="R57" s="609">
        <f>(K57-O57)/O57*100</f>
        <v>4.9999999999999938</v>
      </c>
      <c r="S57" s="667">
        <f>IF(INDEX(Historical!$D$7:$D$1220,MATCH(B57,Historical!$B$7:$B$1244,0))=0,"n/a",(INDEX(Historical!$C$7:$C$1222,MATCH(B57,Historical!$B$7:$B$1244,0))/INDEX(Historical!$D$7:$D$1220,MATCH(B57,Historical!$B$7:$B$1244,0))-1)*100)</f>
        <v>4.1030248577418327</v>
      </c>
      <c r="T57" s="667">
        <f>IF(INDEX(Historical!$F$7:$F$1213,MATCH(B57,Historical!$B$7:$B$1244,0))=0,"n/a",((INDEX(Historical!$C$7:$C$1222,MATCH(B57,Historical!$B$7:$B$1244,0))/INDEX(Historical!$F$7:$F$1213,MATCH(B57,Historical!$B$7:$B$1244,0)))^(1/3)-1)*100)</f>
        <v>4.0691001701640195</v>
      </c>
      <c r="U57" s="667">
        <f>IF(INDEX(Historical!$H$7:$H$1213,MATCH(B57,Historical!$B$7:$B$1244,0))=0,"n/a",((INDEX(Historical!$C$7:$C$1222,MATCH(B57,Historical!$B$7:$B$1244,0))/INDEX(Historical!$H$7:$H$1213,MATCH(B57,Historical!$B$7:$B$1244,0)))^(1/5)-1)*100)</f>
        <v>4.8735190287737762</v>
      </c>
      <c r="V57" s="667">
        <f>IF(INDEX(Historical!$N$7:$N$1213,MATCH(B57,Historical!$B$7:$B$1244,0))=0,"n/a",((INDEX(Historical!$C$7:$C$1222,MATCH(B57,Historical!$B$7:$B$1244,0))/INDEX(Historical!$N$7:$N$1213,MATCH(B57,Historical!$B$7:$B$1244,0)))^(1/10)-1)*100)</f>
        <v>7.1896874774161512</v>
      </c>
      <c r="W57" s="668">
        <f>IF(OR(U57&lt;=0,U57="n/a",V57&lt;=0,V57="n/a"),"n/a",U57/V57)</f>
        <v>0.67784852180045441</v>
      </c>
      <c r="X57" s="669" t="str">
        <f>IF(OR(AJ57&lt;=0,AJ57="n/a",U57&lt;=0,U57="n/a"),"n/a",U57/AJ57)</f>
        <v>n/a</v>
      </c>
      <c r="Y57" s="830"/>
      <c r="Z57" s="618">
        <f>IF(OR(AC57&lt;0.01,AC57="n/a"),"n/a",M57/AC57*100)</f>
        <v>147.13375796178343</v>
      </c>
      <c r="AA57" s="841">
        <f>IF(OR(AC57&lt;0.01,AC57="n/a"),"n/a",I57/AC57)</f>
        <v>36.315286624203821</v>
      </c>
      <c r="AB57" s="842">
        <v>12</v>
      </c>
      <c r="AC57" s="821">
        <v>6.28</v>
      </c>
      <c r="AD57" s="821">
        <v>4.59</v>
      </c>
      <c r="AE57" s="821">
        <v>9.26</v>
      </c>
      <c r="AF57" s="821">
        <v>2.58</v>
      </c>
      <c r="AG57" s="821">
        <v>7.0000000000000009</v>
      </c>
      <c r="AH57" s="821">
        <v>-16.400000000000002</v>
      </c>
      <c r="AI57" s="821">
        <v>9.8699999999999992</v>
      </c>
      <c r="AJ57" s="821">
        <v>-0.89999999999999991</v>
      </c>
      <c r="AK57" s="821">
        <v>7.9</v>
      </c>
      <c r="AL57" s="833">
        <v>14880</v>
      </c>
      <c r="AM57" s="827">
        <v>1.2</v>
      </c>
      <c r="AN57" s="821">
        <v>1.04</v>
      </c>
      <c r="AO57" s="705">
        <f>IF(U57="n/a","n/a",IF(AA57&lt;0,"n/a",IF(AA57="n/a","n/a",J57+U57-AA57)))</f>
        <v>-27.390202217897816</v>
      </c>
      <c r="AP57" s="706">
        <f>IF(U57="n/a","n/a",J57+U57)</f>
        <v>8.9250844063060057</v>
      </c>
      <c r="AQ57" s="843">
        <f>IF(OR(AC57&lt;0.01,AC57="n/a",AF57="n/a"),"n/a",(I57/SQRT(22.5*AC57*(I57/AF57))-1)*100)</f>
        <v>104.06256065829513</v>
      </c>
      <c r="AR57" s="618">
        <f>INDEX(Historical!$C$7:$C$1222,MATCH(B57,Historical!$B$7:$B$1244,0))*IF(AH57="n/a",1.03,IF(AH57&lt;0,1.01,IF(AH57&gt;10,1.1,(1+AH57/100))))</f>
        <v>8.7768999999999995</v>
      </c>
      <c r="AS57" s="841">
        <f>IF($AI57="n/a",1.03*AR57,IF($AI57&lt;0,1.01*AR57,IF($AI57&gt;10,1.1*AR57,(1+$AI57/100)*AR57)))</f>
        <v>9.6431800299999999</v>
      </c>
      <c r="AT57" s="841">
        <f>IF($AK57="n/a",1.03*AS57,IF($AK57&lt;0,1.01*AS57,IF($AK57&gt;10,1.1*AS57,(1+$AK57/100)*AS57)))</f>
        <v>10.404991252369999</v>
      </c>
      <c r="AU57" s="841">
        <f>IF($AK57="n/a",1.03*AT57,IF($AK57&lt;0,1.01*AT57,IF($AK57&gt;10,1.1*AT57,(1+$AK57/100)*AT57)))</f>
        <v>11.226985561307229</v>
      </c>
      <c r="AV57" s="841">
        <f>IF($AK57="n/a",1.03*AU57,IF($AK57&lt;0,1.01*AU57,IF($AK57&gt;10,1.1*AU57,(1+$AK57/100)*AU57)))</f>
        <v>12.1139174206505</v>
      </c>
      <c r="AW57" s="618">
        <f>SUM(AR57:AV57)</f>
        <v>52.16597426432773</v>
      </c>
      <c r="AX57" s="713">
        <f>AW57/I57*100</f>
        <v>22.873793854392584</v>
      </c>
      <c r="AY57" s="887">
        <v>0.76</v>
      </c>
      <c r="AZ57" s="827">
        <v>11.12</v>
      </c>
      <c r="BA57" s="827">
        <v>-37.24</v>
      </c>
      <c r="BB57" s="827">
        <v>2.9000000000000004</v>
      </c>
      <c r="BC57" s="827">
        <v>-7.39</v>
      </c>
      <c r="BE57" s="594">
        <v>1995</v>
      </c>
      <c r="BF57" s="853">
        <f>IF(BE57&gt;2020,0,IF(BE57&gt;2008,1,IF(BE57&gt;2001,2,IF(BE57&gt;1990,3,IF(BE57&gt;1980,4,IF(BE57&gt;1973,5,IF(BE57&gt;1970,6,IF(BE57&gt;1960,7,IF(BE57&gt;1958,8,IF(BE57&gt;1953,9,10))))))))))</f>
        <v>3</v>
      </c>
      <c r="BG57" s="837">
        <v>3.2</v>
      </c>
      <c r="BH57" s="820" t="s">
        <v>4443</v>
      </c>
      <c r="BI57" s="820" t="s">
        <v>4445</v>
      </c>
    </row>
    <row r="58" spans="1:61" ht="11.25" customHeight="1" x14ac:dyDescent="0.2">
      <c r="A58" s="819" t="s">
        <v>4787</v>
      </c>
      <c r="B58" s="830" t="s">
        <v>567</v>
      </c>
      <c r="C58" s="885" t="s">
        <v>111</v>
      </c>
      <c r="D58" s="885" t="s">
        <v>4213</v>
      </c>
      <c r="E58" s="699">
        <v>28</v>
      </c>
      <c r="F58" s="1122">
        <v>123</v>
      </c>
      <c r="G58" s="1122" t="s">
        <v>105</v>
      </c>
      <c r="H58" s="1122" t="s">
        <v>105</v>
      </c>
      <c r="I58" s="821">
        <v>104.56</v>
      </c>
      <c r="J58" s="618">
        <f>(M58/I58)*100</f>
        <v>1.2815608263198164</v>
      </c>
      <c r="K58" s="839">
        <v>0.67</v>
      </c>
      <c r="L58" s="842">
        <v>2</v>
      </c>
      <c r="M58" s="609">
        <f>K58*L58</f>
        <v>1.34</v>
      </c>
      <c r="N58" s="825" t="s">
        <v>568</v>
      </c>
      <c r="O58" s="701">
        <v>0.57999999999999996</v>
      </c>
      <c r="P58" s="603">
        <v>44712</v>
      </c>
      <c r="Q58" s="603">
        <v>44727</v>
      </c>
      <c r="R58" s="609">
        <f>(K58-O58)/O58*100</f>
        <v>15.517241379310359</v>
      </c>
      <c r="S58" s="667">
        <f>IF(INDEX(Historical!$D$7:$D$1220,MATCH(B58,Historical!$B$7:$B$1244,0))=0,"n/a",(INDEX(Historical!$C$7:$C$1222,MATCH(B58,Historical!$B$7:$B$1244,0))/INDEX(Historical!$D$7:$D$1220,MATCH(B58,Historical!$B$7:$B$1244,0))-1)*100)</f>
        <v>15.517241379310365</v>
      </c>
      <c r="T58" s="667">
        <f>IF(INDEX(Historical!$F$7:$F$1213,MATCH(B58,Historical!$B$7:$B$1244,0))=0,"n/a",((INDEX(Historical!$C$7:$C$1222,MATCH(B58,Historical!$B$7:$B$1244,0))/INDEX(Historical!$F$7:$F$1213,MATCH(B58,Historical!$B$7:$B$1244,0)))^(1/3)-1)*100)</f>
        <v>10.247377144973324</v>
      </c>
      <c r="U58" s="667">
        <f>IF(INDEX(Historical!$H$7:$H$1213,MATCH(B58,Historical!$B$7:$B$1244,0))=0,"n/a",((INDEX(Historical!$C$7:$C$1222,MATCH(B58,Historical!$B$7:$B$1244,0))/INDEX(Historical!$H$7:$H$1213,MATCH(B58,Historical!$B$7:$B$1244,0)))^(1/5)-1)*100)</f>
        <v>9.7905858369374599</v>
      </c>
      <c r="V58" s="667">
        <f>IF(INDEX(Historical!$N$7:$N$1213,MATCH(B58,Historical!$B$7:$B$1244,0))=0,"n/a",((INDEX(Historical!$C$7:$C$1222,MATCH(B58,Historical!$B$7:$B$1244,0))/INDEX(Historical!$N$7:$N$1213,MATCH(B58,Historical!$B$7:$B$1244,0)))^(1/10)-1)*100)</f>
        <v>9.1168140496305625</v>
      </c>
      <c r="W58" s="668">
        <f>IF(OR(U58&lt;=0,U58="n/a",V58&lt;=0,V58="n/a"),"n/a",U58/V58)</f>
        <v>1.0739043029329089</v>
      </c>
      <c r="X58" s="669">
        <f>IF(OR(AJ58&lt;=0,AJ58="n/a",U58&lt;=0,U58="n/a"),"n/a",U58/AJ58)</f>
        <v>0.34352932761184074</v>
      </c>
      <c r="Y58" s="831"/>
      <c r="Z58" s="618">
        <f>IF(OR(AC58&lt;0.01,AC58="n/a"),"n/a",M58/AC58*100)</f>
        <v>16.281895504252734</v>
      </c>
      <c r="AA58" s="841">
        <f>IF(OR(AC58&lt;0.01,AC58="n/a"),"n/a",I58/AC58)</f>
        <v>12.704738760631834</v>
      </c>
      <c r="AB58" s="842">
        <v>12</v>
      </c>
      <c r="AC58" s="821">
        <v>8.23</v>
      </c>
      <c r="AD58" s="821" t="s">
        <v>135</v>
      </c>
      <c r="AE58" s="821">
        <v>0.96</v>
      </c>
      <c r="AF58" s="821">
        <v>4.92</v>
      </c>
      <c r="AG58" s="821">
        <v>42.8</v>
      </c>
      <c r="AH58" s="821">
        <v>102.89999999999999</v>
      </c>
      <c r="AI58" s="821">
        <v>-5.27</v>
      </c>
      <c r="AJ58" s="821">
        <v>28.499999999999996</v>
      </c>
      <c r="AK58" s="821" t="s">
        <v>135</v>
      </c>
      <c r="AL58" s="833">
        <v>16410</v>
      </c>
      <c r="AM58" s="827">
        <v>0.2</v>
      </c>
      <c r="AN58" s="821">
        <v>0</v>
      </c>
      <c r="AO58" s="705">
        <f>IF(U58="n/a","n/a",IF(AA58&lt;0,"n/a",IF(AA58="n/a","n/a",J58+U58-AA58)))</f>
        <v>-1.6325920973745571</v>
      </c>
      <c r="AP58" s="706">
        <f>IF(U58="n/a","n/a",J58+U58)</f>
        <v>11.072146663257277</v>
      </c>
      <c r="AQ58" s="843">
        <f>IF(OR(AC58&lt;0.01,AC58="n/a",AF58="n/a"),"n/a",(I58/SQRT(22.5*AC58*(I58/AF58))-1)*100)</f>
        <v>66.676419317735565</v>
      </c>
      <c r="AR58" s="618">
        <f>INDEX(Historical!$C$7:$C$1222,MATCH(B58,Historical!$B$7:$B$1244,0))*IF(AH58="n/a",1.03,IF(AH58&lt;0,1.01,IF(AH58&gt;10,1.1,(1+AH58/100))))</f>
        <v>1.4740000000000002</v>
      </c>
      <c r="AS58" s="841">
        <f>IF($AI58="n/a",1.03*AR58,IF($AI58&lt;0,1.01*AR58,IF($AI58&gt;10,1.1*AR58,(1+$AI58/100)*AR58)))</f>
        <v>1.4887400000000002</v>
      </c>
      <c r="AT58" s="841">
        <f>IF($AK58="n/a",1.03*AS58,IF($AK58&lt;0,1.01*AS58,IF($AK58&gt;10,1.1*AS58,(1+$AK58/100)*AS58)))</f>
        <v>1.5334022000000003</v>
      </c>
      <c r="AU58" s="841">
        <f>IF($AK58="n/a",1.03*AT58,IF($AK58&lt;0,1.01*AT58,IF($AK58&gt;10,1.1*AT58,(1+$AK58/100)*AT58)))</f>
        <v>1.5794042660000003</v>
      </c>
      <c r="AV58" s="841">
        <f>IF($AK58="n/a",1.03*AU58,IF($AK58&lt;0,1.01*AU58,IF($AK58&gt;10,1.1*AU58,(1+$AK58/100)*AU58)))</f>
        <v>1.6267863939800002</v>
      </c>
      <c r="AW58" s="618">
        <f>SUM(AR58:AV58)</f>
        <v>7.7023328599800003</v>
      </c>
      <c r="AX58" s="713">
        <f>AW58/I58*100</f>
        <v>7.3664239288255553</v>
      </c>
      <c r="AY58" s="887">
        <v>0.99</v>
      </c>
      <c r="AZ58" s="827">
        <v>21.47</v>
      </c>
      <c r="BA58" s="827">
        <v>-12.790000000000001</v>
      </c>
      <c r="BB58" s="827">
        <v>-4.08</v>
      </c>
      <c r="BC58" s="827">
        <v>1.06</v>
      </c>
      <c r="BE58" s="594">
        <v>1995</v>
      </c>
      <c r="BF58" s="853">
        <f>IF(BE58&gt;2020,0,IF(BE58&gt;2008,1,IF(BE58&gt;2001,2,IF(BE58&gt;1990,3,IF(BE58&gt;1980,4,IF(BE58&gt;1973,5,IF(BE58&gt;1970,6,IF(BE58&gt;1960,7,IF(BE58&gt;1958,8,IF(BE58&gt;1953,9,10))))))))))</f>
        <v>3</v>
      </c>
      <c r="BG58" s="837">
        <v>20.8</v>
      </c>
      <c r="BH58" s="820" t="s">
        <v>4443</v>
      </c>
      <c r="BI58" s="820" t="s">
        <v>4444</v>
      </c>
    </row>
    <row r="59" spans="1:61" s="737" customFormat="1" ht="11.25" customHeight="1" x14ac:dyDescent="0.2">
      <c r="A59" s="720" t="s">
        <v>4798</v>
      </c>
      <c r="B59" s="743" t="s">
        <v>234</v>
      </c>
      <c r="C59" s="885" t="s">
        <v>111</v>
      </c>
      <c r="D59" s="885" t="s">
        <v>210</v>
      </c>
      <c r="E59" s="721">
        <v>31</v>
      </c>
      <c r="F59" s="1122">
        <v>96</v>
      </c>
      <c r="G59" s="1121" t="s">
        <v>105</v>
      </c>
      <c r="H59" s="1121" t="s">
        <v>105</v>
      </c>
      <c r="I59" s="731">
        <v>95.57</v>
      </c>
      <c r="J59" s="723">
        <f>(M59/I59)*100</f>
        <v>0.94171811237836156</v>
      </c>
      <c r="K59" s="741">
        <v>0.22500000000000001</v>
      </c>
      <c r="L59" s="725">
        <v>4</v>
      </c>
      <c r="M59" s="726">
        <f>K59*L59</f>
        <v>0.9</v>
      </c>
      <c r="N59" s="727" t="s">
        <v>167</v>
      </c>
      <c r="O59" s="742">
        <v>0.19500000000000001</v>
      </c>
      <c r="P59" s="1037">
        <v>44958</v>
      </c>
      <c r="Q59" s="1037">
        <v>44973</v>
      </c>
      <c r="R59" s="726">
        <f>(K59-O59)/O59*100</f>
        <v>15.384615384615383</v>
      </c>
      <c r="S59" s="667">
        <f>IF(INDEX(Historical!$D$7:$D$1220,MATCH(B59,Historical!$B$7:$B$1244,0))=0,"n/a",(INDEX(Historical!$C$7:$C$1222,MATCH(B59,Historical!$B$7:$B$1244,0))/INDEX(Historical!$D$7:$D$1220,MATCH(B59,Historical!$B$7:$B$1244,0))-1)*100)</f>
        <v>11.428571428571432</v>
      </c>
      <c r="T59" s="667">
        <f>IF(INDEX(Historical!$F$7:$F$1213,MATCH(B59,Historical!$B$7:$B$1244,0))=0,"n/a",((INDEX(Historical!$C$7:$C$1222,MATCH(B59,Historical!$B$7:$B$1244,0))/INDEX(Historical!$F$7:$F$1213,MATCH(B59,Historical!$B$7:$B$1244,0)))^(1/3)-1)*100)</f>
        <v>10.37961367337601</v>
      </c>
      <c r="U59" s="667">
        <f>IF(INDEX(Historical!$H$7:$H$1213,MATCH(B59,Historical!$B$7:$B$1244,0))=0,"n/a",((INDEX(Historical!$C$7:$C$1222,MATCH(B59,Historical!$B$7:$B$1244,0))/INDEX(Historical!$H$7:$H$1213,MATCH(B59,Historical!$B$7:$B$1244,0)))^(1/5)-1)*100)</f>
        <v>13.045577778664775</v>
      </c>
      <c r="V59" s="667">
        <f>IF(INDEX(Historical!$N$7:$N$1213,MATCH(B59,Historical!$B$7:$B$1244,0))=0,"n/a",((INDEX(Historical!$C$7:$C$1222,MATCH(B59,Historical!$B$7:$B$1244,0))/INDEX(Historical!$N$7:$N$1213,MATCH(B59,Historical!$B$7:$B$1244,0)))^(1/10)-1)*100)</f>
        <v>10.592321401616323</v>
      </c>
      <c r="W59" s="668">
        <f>IF(OR(U59&lt;=0,U59="n/a",V59&lt;=0,V59="n/a"),"n/a",U59/V59)</f>
        <v>1.2316070560957584</v>
      </c>
      <c r="X59" s="669">
        <f>IF(OR(AJ59&lt;=0,AJ59="n/a",U59&lt;=0,U59="n/a"),"n/a",U59/AJ59)</f>
        <v>0.79064107749483481</v>
      </c>
      <c r="Y59" s="729"/>
      <c r="Z59" s="723">
        <f>IF(OR(AC59&lt;0.01,AC59="n/a"),"n/a",M59/AC59*100)</f>
        <v>22.613065326633166</v>
      </c>
      <c r="AA59" s="730">
        <f>IF(OR(AC59&lt;0.01,AC59="n/a"),"n/a",I59/AC59)</f>
        <v>24.01256281407035</v>
      </c>
      <c r="AB59" s="725">
        <v>12</v>
      </c>
      <c r="AC59" s="731">
        <v>3.98</v>
      </c>
      <c r="AD59" s="731">
        <v>1.8</v>
      </c>
      <c r="AE59" s="731">
        <v>2.2200000000000002</v>
      </c>
      <c r="AF59" s="731">
        <v>0.08</v>
      </c>
      <c r="AG59" s="731">
        <v>18.600000000000001</v>
      </c>
      <c r="AH59" s="731">
        <v>22.900000000000002</v>
      </c>
      <c r="AI59" s="731">
        <v>7.84</v>
      </c>
      <c r="AJ59" s="731">
        <v>16.5</v>
      </c>
      <c r="AK59" s="731">
        <v>13.4</v>
      </c>
      <c r="AL59" s="732">
        <v>4530</v>
      </c>
      <c r="AM59" s="733">
        <v>0.4</v>
      </c>
      <c r="AN59" s="731">
        <v>0.2</v>
      </c>
      <c r="AO59" s="734">
        <f>IF(U59="n/a","n/a",IF(AA59&lt;0,"n/a",IF(AA59="n/a","n/a",J59+U59-AA59)))</f>
        <v>-10.025266923027214</v>
      </c>
      <c r="AP59" s="735">
        <f>IF(U59="n/a","n/a",J59+U59)</f>
        <v>13.987295891043136</v>
      </c>
      <c r="AQ59" s="843">
        <f>IF(OR(AC59&lt;0.01,AC59="n/a",AF59="n/a"),"n/a",(I59/SQRT(22.5*AC59*(I59/AF59))-1)*100)</f>
        <v>-70.780485781468826</v>
      </c>
      <c r="AR59" s="618">
        <f>INDEX(Historical!$C$7:$C$1222,MATCH(B59,Historical!$B$7:$B$1244,0))*IF(AH59="n/a",1.03,IF(AH59&lt;0,1.01,IF(AH59&gt;10,1.1,(1+AH59/100))))</f>
        <v>0.8580000000000001</v>
      </c>
      <c r="AS59" s="730">
        <f>IF($AI59="n/a",1.03*AR59,IF($AI59&lt;0,1.01*AR59,IF($AI59&gt;10,1.1*AR59,(1+$AI59/100)*AR59)))</f>
        <v>0.92526720000000018</v>
      </c>
      <c r="AT59" s="730">
        <f>IF($AK59="n/a",1.03*AS59,IF($AK59&lt;0,1.01*AS59,IF($AK59&gt;10,1.1*AS59,(1+$AK59/100)*AS59)))</f>
        <v>1.0177939200000004</v>
      </c>
      <c r="AU59" s="730">
        <f>IF($AK59="n/a",1.03*AT59,IF($AK59&lt;0,1.01*AT59,IF($AK59&gt;10,1.1*AT59,(1+$AK59/100)*AT59)))</f>
        <v>1.1195733120000004</v>
      </c>
      <c r="AV59" s="730">
        <f>IF($AK59="n/a",1.03*AU59,IF($AK59&lt;0,1.01*AU59,IF($AK59&gt;10,1.1*AU59,(1+$AK59/100)*AU59)))</f>
        <v>1.2315306432000006</v>
      </c>
      <c r="AW59" s="723">
        <f>SUM(AR59:AV59)</f>
        <v>5.1521650752000019</v>
      </c>
      <c r="AX59" s="736">
        <f>AW59/I59*100</f>
        <v>5.3909857436434052</v>
      </c>
      <c r="AY59" s="888">
        <v>0.98</v>
      </c>
      <c r="AZ59" s="733">
        <v>39.989999999999995</v>
      </c>
      <c r="BA59" s="733">
        <v>-4.43</v>
      </c>
      <c r="BB59" s="733">
        <v>10.11</v>
      </c>
      <c r="BC59" s="733">
        <v>15.39</v>
      </c>
      <c r="BD59" s="862"/>
      <c r="BE59" s="594">
        <v>1993</v>
      </c>
      <c r="BF59" s="853">
        <f>IF(BE59&gt;2020,0,IF(BE59&gt;2008,1,IF(BE59&gt;2001,2,IF(BE59&gt;1990,3,IF(BE59&gt;1980,4,IF(BE59&gt;1973,5,IF(BE59&gt;1970,6,IF(BE59&gt;1960,7,IF(BE59&gt;1958,8,IF(BE59&gt;1953,9,10))))))))))</f>
        <v>3</v>
      </c>
      <c r="BG59" s="783">
        <v>11</v>
      </c>
      <c r="BH59" s="820" t="s">
        <v>4443</v>
      </c>
      <c r="BI59" s="820" t="s">
        <v>4444</v>
      </c>
    </row>
    <row r="60" spans="1:61" ht="11.25" customHeight="1" x14ac:dyDescent="0.2">
      <c r="A60" s="836" t="s">
        <v>4800</v>
      </c>
      <c r="B60" s="830" t="s">
        <v>579</v>
      </c>
      <c r="C60" s="885" t="s">
        <v>107</v>
      </c>
      <c r="D60" s="885" t="s">
        <v>4197</v>
      </c>
      <c r="E60" s="699">
        <v>33</v>
      </c>
      <c r="F60" s="1122">
        <v>86</v>
      </c>
      <c r="G60" s="1122" t="s">
        <v>105</v>
      </c>
      <c r="H60" s="1122" t="s">
        <v>105</v>
      </c>
      <c r="I60" s="829">
        <v>62.79</v>
      </c>
      <c r="J60" s="618">
        <f>(M60/I60)*100</f>
        <v>2.9304029304029302</v>
      </c>
      <c r="K60" s="832">
        <v>0.46</v>
      </c>
      <c r="L60" s="842">
        <v>4</v>
      </c>
      <c r="M60" s="609">
        <f>K60*L60</f>
        <v>1.84</v>
      </c>
      <c r="N60" s="825" t="s">
        <v>238</v>
      </c>
      <c r="O60" s="700">
        <v>0.45</v>
      </c>
      <c r="P60" s="603">
        <v>44924</v>
      </c>
      <c r="Q60" s="603">
        <v>44939</v>
      </c>
      <c r="R60" s="609">
        <f>(K60-O60)/O60*100</f>
        <v>2.2222222222222241</v>
      </c>
      <c r="S60" s="667">
        <f>IF(INDEX(Historical!$D$7:$D$1220,MATCH(B60,Historical!$B$7:$B$1244,0))=0,"n/a",(INDEX(Historical!$C$7:$C$1222,MATCH(B60,Historical!$B$7:$B$1244,0))/INDEX(Historical!$D$7:$D$1220,MATCH(B60,Historical!$B$7:$B$1244,0))-1)*100)</f>
        <v>19.852941176470562</v>
      </c>
      <c r="T60" s="667">
        <f>IF(INDEX(Historical!$F$7:$F$1213,MATCH(B60,Historical!$B$7:$B$1244,0))=0,"n/a",((INDEX(Historical!$C$7:$C$1222,MATCH(B60,Historical!$B$7:$B$1244,0))/INDEX(Historical!$F$7:$F$1213,MATCH(B60,Historical!$B$7:$B$1244,0)))^(1/3)-1)*100)</f>
        <v>11.370080189782783</v>
      </c>
      <c r="U60" s="667">
        <f>IF(INDEX(Historical!$H$7:$H$1213,MATCH(B60,Historical!$B$7:$B$1244,0))=0,"n/a",((INDEX(Historical!$C$7:$C$1222,MATCH(B60,Historical!$B$7:$B$1244,0))/INDEX(Historical!$H$7:$H$1213,MATCH(B60,Historical!$B$7:$B$1244,0)))^(1/5)-1)*100)</f>
        <v>19.46001373396944</v>
      </c>
      <c r="V60" s="667">
        <f>IF(INDEX(Historical!$N$7:$N$1213,MATCH(B60,Historical!$B$7:$B$1244,0))=0,"n/a",((INDEX(Historical!$C$7:$C$1222,MATCH(B60,Historical!$B$7:$B$1244,0))/INDEX(Historical!$N$7:$N$1213,MATCH(B60,Historical!$B$7:$B$1244,0)))^(1/10)-1)*100)</f>
        <v>16.714087657663669</v>
      </c>
      <c r="W60" s="668">
        <f>IF(OR(U60&lt;=0,U60="n/a",V60&lt;=0,V60="n/a"),"n/a",U60/V60)</f>
        <v>1.1642881222443944</v>
      </c>
      <c r="X60" s="669" t="str">
        <f>IF(OR(AJ60&lt;=0,AJ60="n/a",U60&lt;=0,U60="n/a"),"n/a",U60/AJ60)</f>
        <v>n/a</v>
      </c>
      <c r="Y60" s="641"/>
      <c r="Z60" s="618" t="str">
        <f>IF(OR(AC60&lt;0.01,AC60="n/a"),"n/a",M60/AC60*100)</f>
        <v>n/a</v>
      </c>
      <c r="AA60" s="841" t="str">
        <f>IF(OR(AC60&lt;0.01,AC60="n/a"),"n/a",I60/AC60)</f>
        <v>n/a</v>
      </c>
      <c r="AB60" s="842">
        <v>12</v>
      </c>
      <c r="AC60" s="821" t="s">
        <v>135</v>
      </c>
      <c r="AD60" s="821" t="s">
        <v>135</v>
      </c>
      <c r="AE60" s="821" t="s">
        <v>135</v>
      </c>
      <c r="AF60" s="821" t="s">
        <v>135</v>
      </c>
      <c r="AG60" s="821" t="s">
        <v>135</v>
      </c>
      <c r="AH60" s="821" t="s">
        <v>135</v>
      </c>
      <c r="AI60" s="821" t="s">
        <v>135</v>
      </c>
      <c r="AJ60" s="821" t="s">
        <v>135</v>
      </c>
      <c r="AK60" s="821" t="s">
        <v>135</v>
      </c>
      <c r="AL60" s="833" t="s">
        <v>135</v>
      </c>
      <c r="AM60" s="827" t="s">
        <v>135</v>
      </c>
      <c r="AN60" s="821" t="s">
        <v>135</v>
      </c>
      <c r="AO60" s="705" t="str">
        <f>IF(U60="n/a","n/a",IF(AA60&lt;0,"n/a",IF(AA60="n/a","n/a",J60+U60-AA60)))</f>
        <v>n/a</v>
      </c>
      <c r="AP60" s="706">
        <f>IF(U60="n/a","n/a",J60+U60)</f>
        <v>22.390416664372371</v>
      </c>
      <c r="AQ60" s="843" t="str">
        <f>IF(OR(AC60&lt;0.01,AC60="n/a",AF60="n/a"),"n/a",(I60/SQRT(22.5*AC60*(I60/AF60))-1)*100)</f>
        <v>n/a</v>
      </c>
      <c r="AR60" s="618">
        <f>INDEX(Historical!$C$7:$C$1222,MATCH(B60,Historical!$B$7:$B$1244,0))*IF(AH60="n/a",1.03,IF(AH60&lt;0,1.01,IF(AH60&gt;10,1.1,(1+AH60/100))))</f>
        <v>1.6788999999999998</v>
      </c>
      <c r="AS60" s="841">
        <f>IF($AI60="n/a",1.03*AR60,IF($AI60&lt;0,1.01*AR60,IF($AI60&gt;10,1.1*AR60,(1+$AI60/100)*AR60)))</f>
        <v>1.7292669999999999</v>
      </c>
      <c r="AT60" s="841">
        <f>IF($AK60="n/a",1.03*AS60,IF($AK60&lt;0,1.01*AS60,IF($AK60&gt;10,1.1*AS60,(1+$AK60/100)*AS60)))</f>
        <v>1.7811450099999999</v>
      </c>
      <c r="AU60" s="841">
        <f>IF($AK60="n/a",1.03*AT60,IF($AK60&lt;0,1.01*AT60,IF($AK60&gt;10,1.1*AT60,(1+$AK60/100)*AT60)))</f>
        <v>1.8345793603</v>
      </c>
      <c r="AV60" s="841">
        <f>IF($AK60="n/a",1.03*AU60,IF($AK60&lt;0,1.01*AU60,IF($AK60&gt;10,1.1*AU60,(1+$AK60/100)*AU60)))</f>
        <v>1.8896167411090001</v>
      </c>
      <c r="AW60" s="618">
        <f>SUM(AR60:AV60)</f>
        <v>8.9135081114090013</v>
      </c>
      <c r="AX60" s="713">
        <f>AW60/I60*100</f>
        <v>14.195744722740885</v>
      </c>
      <c r="AY60" s="887" t="s">
        <v>135</v>
      </c>
      <c r="AZ60" s="827" t="s">
        <v>135</v>
      </c>
      <c r="BA60" s="827" t="s">
        <v>135</v>
      </c>
      <c r="BB60" s="827" t="s">
        <v>135</v>
      </c>
      <c r="BC60" s="827" t="s">
        <v>135</v>
      </c>
      <c r="BD60" s="861" t="s">
        <v>4126</v>
      </c>
      <c r="BE60" s="594">
        <v>2008</v>
      </c>
      <c r="BF60" s="853">
        <f>IF(BE60&gt;2020,0,IF(BE60&gt;2008,1,IF(BE60&gt;2001,2,IF(BE60&gt;1990,3,IF(BE60&gt;1980,4,IF(BE60&gt;1973,5,IF(BE60&gt;1970,6,IF(BE60&gt;1960,7,IF(BE60&gt;1958,8,IF(BE60&gt;1953,9,10))))))))))</f>
        <v>2</v>
      </c>
      <c r="BG60" s="837" t="s">
        <v>135</v>
      </c>
      <c r="BH60" s="820" t="s">
        <v>4443</v>
      </c>
      <c r="BI60" s="820" t="s">
        <v>4444</v>
      </c>
    </row>
    <row r="61" spans="1:61" ht="11.25" customHeight="1" x14ac:dyDescent="0.2">
      <c r="A61" s="819" t="s">
        <v>4805</v>
      </c>
      <c r="B61" s="830" t="s">
        <v>581</v>
      </c>
      <c r="C61" s="885" t="s">
        <v>107</v>
      </c>
      <c r="D61" s="885" t="s">
        <v>4197</v>
      </c>
      <c r="E61" s="699">
        <v>27</v>
      </c>
      <c r="F61" s="1122">
        <v>132</v>
      </c>
      <c r="G61" s="1122" t="s">
        <v>36</v>
      </c>
      <c r="H61" s="1122" t="s">
        <v>36</v>
      </c>
      <c r="I61" s="821">
        <v>17.02</v>
      </c>
      <c r="J61" s="618">
        <f>(M61/I61)*100</f>
        <v>4.9353701527614566</v>
      </c>
      <c r="K61" s="839">
        <v>0.21</v>
      </c>
      <c r="L61" s="842">
        <v>4</v>
      </c>
      <c r="M61" s="609">
        <f>K61*L61</f>
        <v>0.84</v>
      </c>
      <c r="N61" s="825" t="s">
        <v>450</v>
      </c>
      <c r="O61" s="701">
        <v>0.2</v>
      </c>
      <c r="P61" s="603">
        <v>44845</v>
      </c>
      <c r="Q61" s="603">
        <v>44855</v>
      </c>
      <c r="R61" s="609">
        <f>(K61-O61)/O61*100</f>
        <v>4.9999999999999902</v>
      </c>
      <c r="S61" s="667">
        <f>IF(INDEX(Historical!$D$7:$D$1220,MATCH(B61,Historical!$B$7:$B$1244,0))=0,"n/a",(INDEX(Historical!$C$7:$C$1222,MATCH(B61,Historical!$B$7:$B$1244,0))/INDEX(Historical!$D$7:$D$1220,MATCH(B61,Historical!$B$7:$B$1244,0))-1)*100)</f>
        <v>5.1948051948051965</v>
      </c>
      <c r="T61" s="667">
        <f>IF(INDEX(Historical!$F$7:$F$1213,MATCH(B61,Historical!$B$7:$B$1244,0))=0,"n/a",((INDEX(Historical!$C$7:$C$1222,MATCH(B61,Historical!$B$7:$B$1244,0))/INDEX(Historical!$F$7:$F$1213,MATCH(B61,Historical!$B$7:$B$1244,0)))^(1/3)-1)*100)</f>
        <v>5.4901660750877879</v>
      </c>
      <c r="U61" s="667">
        <f>IF(INDEX(Historical!$H$7:$H$1213,MATCH(B61,Historical!$B$7:$B$1244,0))=0,"n/a",((INDEX(Historical!$C$7:$C$1222,MATCH(B61,Historical!$B$7:$B$1244,0))/INDEX(Historical!$H$7:$H$1213,MATCH(B61,Historical!$B$7:$B$1244,0)))^(1/5)-1)*100)</f>
        <v>7.2808072187642514</v>
      </c>
      <c r="V61" s="667">
        <f>IF(INDEX(Historical!$N$7:$N$1213,MATCH(B61,Historical!$B$7:$B$1244,0))=0,"n/a",((INDEX(Historical!$C$7:$C$1222,MATCH(B61,Historical!$B$7:$B$1244,0))/INDEX(Historical!$N$7:$N$1213,MATCH(B61,Historical!$B$7:$B$1244,0)))^(1/10)-1)*100)</f>
        <v>6.844942170324031</v>
      </c>
      <c r="W61" s="668">
        <f>IF(OR(U61&lt;=0,U61="n/a",V61&lt;=0,V61="n/a"),"n/a",U61/V61)</f>
        <v>1.0636769511844666</v>
      </c>
      <c r="X61" s="669">
        <f>IF(OR(AJ61&lt;=0,AJ61="n/a",U61&lt;=0,U61="n/a"),"n/a",U61/AJ61)</f>
        <v>1.1556836855181352</v>
      </c>
      <c r="Y61" s="628"/>
      <c r="Z61" s="618">
        <f>IF(OR(AC61&lt;0.01,AC61="n/a"),"n/a",M61/AC61*100)</f>
        <v>41.17647058823529</v>
      </c>
      <c r="AA61" s="841">
        <f>IF(OR(AC61&lt;0.01,AC61="n/a"),"n/a",I61/AC61)</f>
        <v>8.3431372549019596</v>
      </c>
      <c r="AB61" s="842">
        <v>12</v>
      </c>
      <c r="AC61" s="821">
        <v>2.04</v>
      </c>
      <c r="AD61" s="821">
        <v>1.2</v>
      </c>
      <c r="AE61" s="821">
        <v>2.88</v>
      </c>
      <c r="AF61" s="821">
        <v>1.0900000000000001</v>
      </c>
      <c r="AG61" s="821">
        <v>11.700000000000001</v>
      </c>
      <c r="AH61" s="821">
        <v>5.2</v>
      </c>
      <c r="AI61" s="821">
        <v>8.25</v>
      </c>
      <c r="AJ61" s="821">
        <v>6.3</v>
      </c>
      <c r="AK61" s="821">
        <v>7.0000000000000009</v>
      </c>
      <c r="AL61" s="833">
        <v>386.27</v>
      </c>
      <c r="AM61" s="827">
        <v>0.1</v>
      </c>
      <c r="AN61" s="821">
        <v>0.74</v>
      </c>
      <c r="AO61" s="705">
        <f>IF(U61="n/a","n/a",IF(AA61&lt;0,"n/a",IF(AA61="n/a","n/a",J61+U61-AA61)))</f>
        <v>3.8730401166237485</v>
      </c>
      <c r="AP61" s="706">
        <f>IF(U61="n/a","n/a",J61+U61)</f>
        <v>12.216177371525708</v>
      </c>
      <c r="AQ61" s="843">
        <f>IF(OR(AC61&lt;0.01,AC61="n/a",AF61="n/a"),"n/a",(I61/SQRT(22.5*AC61*(I61/AF61))-1)*100)</f>
        <v>-36.424953854718055</v>
      </c>
      <c r="AR61" s="618">
        <f>INDEX(Historical!$C$7:$C$1222,MATCH(B61,Historical!$B$7:$B$1244,0))*IF(AH61="n/a",1.03,IF(AH61&lt;0,1.01,IF(AH61&gt;10,1.1,(1+AH61/100))))</f>
        <v>0.8521200000000001</v>
      </c>
      <c r="AS61" s="841">
        <f>IF($AI61="n/a",1.03*AR61,IF($AI61&lt;0,1.01*AR61,IF($AI61&gt;10,1.1*AR61,(1+$AI61/100)*AR61)))</f>
        <v>0.92241990000000007</v>
      </c>
      <c r="AT61" s="841">
        <f>IF($AK61="n/a",1.03*AS61,IF($AK61&lt;0,1.01*AS61,IF($AK61&gt;10,1.1*AS61,(1+$AK61/100)*AS61)))</f>
        <v>0.98698929300000016</v>
      </c>
      <c r="AU61" s="841">
        <f>IF($AK61="n/a",1.03*AT61,IF($AK61&lt;0,1.01*AT61,IF($AK61&gt;10,1.1*AT61,(1+$AK61/100)*AT61)))</f>
        <v>1.0560785435100002</v>
      </c>
      <c r="AV61" s="841">
        <f>IF($AK61="n/a",1.03*AU61,IF($AK61&lt;0,1.01*AU61,IF($AK61&gt;10,1.1*AU61,(1+$AK61/100)*AU61)))</f>
        <v>1.1300040415557002</v>
      </c>
      <c r="AW61" s="618">
        <f>SUM(AR61:AV61)</f>
        <v>4.947611778065701</v>
      </c>
      <c r="AX61" s="713">
        <f>AW61/I61*100</f>
        <v>29.069399401091079</v>
      </c>
      <c r="AY61" s="887">
        <v>0.54</v>
      </c>
      <c r="AZ61" s="827">
        <v>3.09</v>
      </c>
      <c r="BA61" s="827">
        <v>-22.74</v>
      </c>
      <c r="BB61" s="827">
        <v>-5.25</v>
      </c>
      <c r="BC61" s="827">
        <v>-6.5299999999999994</v>
      </c>
      <c r="BE61" s="594">
        <v>1997</v>
      </c>
      <c r="BF61" s="853">
        <f>IF(BE61&gt;2020,0,IF(BE61&gt;2008,1,IF(BE61&gt;2001,2,IF(BE61&gt;1990,3,IF(BE61&gt;1980,4,IF(BE61&gt;1973,5,IF(BE61&gt;1970,6,IF(BE61&gt;1960,7,IF(BE61&gt;1958,8,IF(BE61&gt;1953,9,10))))))))))</f>
        <v>3</v>
      </c>
      <c r="BG61" s="837">
        <v>1.0999999999999999</v>
      </c>
      <c r="BH61" s="820" t="s">
        <v>4443</v>
      </c>
      <c r="BI61" s="820" t="s">
        <v>4444</v>
      </c>
    </row>
    <row r="62" spans="1:61" ht="11.25" customHeight="1" x14ac:dyDescent="0.2">
      <c r="A62" s="826" t="s">
        <v>226</v>
      </c>
      <c r="B62" s="830" t="s">
        <v>227</v>
      </c>
      <c r="C62" s="885" t="s">
        <v>107</v>
      </c>
      <c r="D62" s="885" t="s">
        <v>4197</v>
      </c>
      <c r="E62" s="699">
        <v>60</v>
      </c>
      <c r="F62" s="1122">
        <v>14</v>
      </c>
      <c r="G62" s="1122" t="s">
        <v>105</v>
      </c>
      <c r="H62" s="1122" t="s">
        <v>105</v>
      </c>
      <c r="I62" s="821">
        <v>1011.75</v>
      </c>
      <c r="J62" s="618">
        <f>(M62/I62)*100</f>
        <v>1.6407215221151472</v>
      </c>
      <c r="K62" s="839">
        <v>8.3000000000000007</v>
      </c>
      <c r="L62" s="842">
        <v>2</v>
      </c>
      <c r="M62" s="609">
        <f>K62*L62</f>
        <v>16.600000000000001</v>
      </c>
      <c r="N62" s="825" t="s">
        <v>228</v>
      </c>
      <c r="O62" s="701">
        <v>7.85</v>
      </c>
      <c r="P62" s="603">
        <v>44901</v>
      </c>
      <c r="Q62" s="603">
        <v>44929</v>
      </c>
      <c r="R62" s="609">
        <f>(K62-O62)/O62*100</f>
        <v>5.7324840764331348</v>
      </c>
      <c r="S62" s="667">
        <f>IF(INDEX(Historical!$D$7:$D$1220,MATCH(B62,Historical!$B$7:$B$1244,0))=0,"n/a",(INDEX(Historical!$C$7:$C$1222,MATCH(B62,Historical!$B$7:$B$1244,0))/INDEX(Historical!$D$7:$D$1220,MATCH(B62,Historical!$B$7:$B$1244,0))-1)*100)</f>
        <v>4.3333333333333446</v>
      </c>
      <c r="T62" s="667">
        <f>IF(INDEX(Historical!$F$7:$F$1213,MATCH(B62,Historical!$B$7:$B$1244,0))=0,"n/a",((INDEX(Historical!$C$7:$C$1222,MATCH(B62,Historical!$B$7:$B$1244,0))/INDEX(Historical!$F$7:$F$1213,MATCH(B62,Historical!$B$7:$B$1244,0)))^(1/3)-1)*100)</f>
        <v>3.294056356709496</v>
      </c>
      <c r="U62" s="667">
        <f>IF(INDEX(Historical!$H$7:$H$1213,MATCH(B62,Historical!$B$7:$B$1244,0))=0,"n/a",((INDEX(Historical!$C$7:$C$1222,MATCH(B62,Historical!$B$7:$B$1244,0))/INDEX(Historical!$H$7:$H$1213,MATCH(B62,Historical!$B$7:$B$1244,0)))^(1/5)-1)*100)</f>
        <v>2.9236097256839289</v>
      </c>
      <c r="V62" s="667">
        <f>IF(INDEX(Historical!$N$7:$N$1213,MATCH(B62,Historical!$B$7:$B$1244,0))=0,"n/a",((INDEX(Historical!$C$7:$C$1222,MATCH(B62,Historical!$B$7:$B$1244,0))/INDEX(Historical!$N$7:$N$1213,MATCH(B62,Historical!$B$7:$B$1244,0)))^(1/10)-1)*100)</f>
        <v>2.6912190913354284</v>
      </c>
      <c r="W62" s="668">
        <f>IF(OR(U62&lt;=0,U62="n/a",V62&lt;=0,V62="n/a"),"n/a",U62/V62)</f>
        <v>1.0863514364537241</v>
      </c>
      <c r="X62" s="669" t="str">
        <f>IF(OR(AJ62&lt;=0,AJ62="n/a",U62&lt;=0,U62="n/a"),"n/a",U62/AJ62)</f>
        <v>n/a</v>
      </c>
      <c r="Y62" s="831"/>
      <c r="Z62" s="618" t="str">
        <f>IF(OR(AC62&lt;0.01,AC62="n/a"),"n/a",M62/AC62*100)</f>
        <v>n/a</v>
      </c>
      <c r="AA62" s="841" t="str">
        <f>IF(OR(AC62&lt;0.01,AC62="n/a"),"n/a",I62/AC62)</f>
        <v>n/a</v>
      </c>
      <c r="AB62" s="842">
        <v>12</v>
      </c>
      <c r="AC62" s="821" t="s">
        <v>135</v>
      </c>
      <c r="AD62" s="821" t="s">
        <v>135</v>
      </c>
      <c r="AE62" s="821" t="s">
        <v>135</v>
      </c>
      <c r="AF62" s="821" t="s">
        <v>135</v>
      </c>
      <c r="AG62" s="821" t="s">
        <v>135</v>
      </c>
      <c r="AH62" s="821" t="s">
        <v>135</v>
      </c>
      <c r="AI62" s="821" t="s">
        <v>135</v>
      </c>
      <c r="AJ62" s="821" t="s">
        <v>135</v>
      </c>
      <c r="AK62" s="821" t="s">
        <v>135</v>
      </c>
      <c r="AL62" s="833" t="s">
        <v>135</v>
      </c>
      <c r="AM62" s="827" t="s">
        <v>135</v>
      </c>
      <c r="AN62" s="821" t="s">
        <v>135</v>
      </c>
      <c r="AO62" s="705" t="str">
        <f>IF(U62="n/a","n/a",IF(AA62&lt;0,"n/a",IF(AA62="n/a","n/a",J62+U62-AA62)))</f>
        <v>n/a</v>
      </c>
      <c r="AP62" s="706">
        <f>IF(U62="n/a","n/a",J62+U62)</f>
        <v>4.5643312477990765</v>
      </c>
      <c r="AQ62" s="843" t="str">
        <f>IF(OR(AC62&lt;0.01,AC62="n/a",AF62="n/a"),"n/a",(I62/SQRT(22.5*AC62*(I62/AF62))-1)*100)</f>
        <v>n/a</v>
      </c>
      <c r="AR62" s="618">
        <f>INDEX(Historical!$C$7:$C$1222,MATCH(B62,Historical!$B$7:$B$1244,0))*IF(AH62="n/a",1.03,IF(AH62&lt;0,1.01,IF(AH62&gt;10,1.1,(1+AH62/100))))</f>
        <v>16.119500000000002</v>
      </c>
      <c r="AS62" s="841">
        <f>IF($AI62="n/a",1.03*AR62,IF($AI62&lt;0,1.01*AR62,IF($AI62&gt;10,1.1*AR62,(1+$AI62/100)*AR62)))</f>
        <v>16.603085000000004</v>
      </c>
      <c r="AT62" s="841">
        <f>IF($AK62="n/a",1.03*AS62,IF($AK62&lt;0,1.01*AS62,IF($AK62&gt;10,1.1*AS62,(1+$AK62/100)*AS62)))</f>
        <v>17.101177550000003</v>
      </c>
      <c r="AU62" s="841">
        <f>IF($AK62="n/a",1.03*AT62,IF($AK62&lt;0,1.01*AT62,IF($AK62&gt;10,1.1*AT62,(1+$AK62/100)*AT62)))</f>
        <v>17.614212876500002</v>
      </c>
      <c r="AV62" s="841">
        <f>IF($AK62="n/a",1.03*AU62,IF($AK62&lt;0,1.01*AU62,IF($AK62&gt;10,1.1*AU62,(1+$AK62/100)*AU62)))</f>
        <v>18.142639262795001</v>
      </c>
      <c r="AW62" s="618">
        <f>SUM(AR62:AV62)</f>
        <v>85.580614689295018</v>
      </c>
      <c r="AX62" s="713">
        <f>AW62/I62*100</f>
        <v>8.4586720720825319</v>
      </c>
      <c r="AY62" s="887" t="s">
        <v>135</v>
      </c>
      <c r="AZ62" s="827" t="s">
        <v>135</v>
      </c>
      <c r="BA62" s="827" t="s">
        <v>135</v>
      </c>
      <c r="BB62" s="827" t="s">
        <v>135</v>
      </c>
      <c r="BC62" s="827" t="s">
        <v>135</v>
      </c>
      <c r="BD62" s="861" t="s">
        <v>4126</v>
      </c>
      <c r="BE62" s="594">
        <v>1964</v>
      </c>
      <c r="BF62" s="853">
        <f>IF(BE62&gt;2020,0,IF(BE62&gt;2008,1,IF(BE62&gt;2001,2,IF(BE62&gt;1990,3,IF(BE62&gt;1980,4,IF(BE62&gt;1973,5,IF(BE62&gt;1970,6,IF(BE62&gt;1960,7,IF(BE62&gt;1958,8,IF(BE62&gt;1953,9,10))))))))))</f>
        <v>7</v>
      </c>
      <c r="BG62" s="837" t="s">
        <v>135</v>
      </c>
      <c r="BH62" s="820" t="s">
        <v>4443</v>
      </c>
      <c r="BI62" s="820" t="s">
        <v>4444</v>
      </c>
    </row>
    <row r="63" spans="1:61" ht="11.25" customHeight="1" x14ac:dyDescent="0.2">
      <c r="A63" s="819" t="s">
        <v>4818</v>
      </c>
      <c r="B63" s="830" t="s">
        <v>230</v>
      </c>
      <c r="C63" s="885" t="s">
        <v>4178</v>
      </c>
      <c r="D63" s="885" t="s">
        <v>4179</v>
      </c>
      <c r="E63" s="699">
        <v>55</v>
      </c>
      <c r="F63" s="1122">
        <v>24</v>
      </c>
      <c r="G63" s="1122" t="s">
        <v>36</v>
      </c>
      <c r="H63" s="1122" t="s">
        <v>36</v>
      </c>
      <c r="I63" s="821">
        <v>106.78</v>
      </c>
      <c r="J63" s="618">
        <f>(M63/I63)*100</f>
        <v>4.0457014422176441</v>
      </c>
      <c r="K63" s="832">
        <v>1.08</v>
      </c>
      <c r="L63" s="842">
        <v>4</v>
      </c>
      <c r="M63" s="609">
        <f>K63*L63</f>
        <v>4.32</v>
      </c>
      <c r="N63" s="825" t="s">
        <v>217</v>
      </c>
      <c r="O63" s="700">
        <v>1.07</v>
      </c>
      <c r="P63" s="603">
        <v>44825</v>
      </c>
      <c r="Q63" s="603">
        <v>44851</v>
      </c>
      <c r="R63" s="609">
        <f>(K63-O63)/O63*100</f>
        <v>0.93457943925233722</v>
      </c>
      <c r="S63" s="667">
        <f>IF(INDEX(Historical!$D$7:$D$1220,MATCH(B63,Historical!$B$7:$B$1244,0))=0,"n/a",(INDEX(Historical!$C$7:$C$1222,MATCH(B63,Historical!$B$7:$B$1244,0))/INDEX(Historical!$D$7:$D$1220,MATCH(B63,Historical!$B$7:$B$1244,0))-1)*100)</f>
        <v>0.94117647058824527</v>
      </c>
      <c r="T63" s="667">
        <f>IF(INDEX(Historical!$F$7:$F$1213,MATCH(B63,Historical!$B$7:$B$1244,0))=0,"n/a",((INDEX(Historical!$C$7:$C$1222,MATCH(B63,Historical!$B$7:$B$1244,0))/INDEX(Historical!$F$7:$F$1213,MATCH(B63,Historical!$B$7:$B$1244,0)))^(1/3)-1)*100)</f>
        <v>1.4390461414863776</v>
      </c>
      <c r="U63" s="667">
        <f>IF(INDEX(Historical!$H$7:$H$1213,MATCH(B63,Historical!$B$7:$B$1244,0))=0,"n/a",((INDEX(Historical!$C$7:$C$1222,MATCH(B63,Historical!$B$7:$B$1244,0))/INDEX(Historical!$H$7:$H$1213,MATCH(B63,Historical!$B$7:$B$1244,0)))^(1/5)-1)*100)</f>
        <v>1.7166887993728785</v>
      </c>
      <c r="V63" s="667">
        <f>IF(INDEX(Historical!$N$7:$N$1213,MATCH(B63,Historical!$B$7:$B$1244,0))=0,"n/a",((INDEX(Historical!$C$7:$C$1222,MATCH(B63,Historical!$B$7:$B$1244,0))/INDEX(Historical!$N$7:$N$1213,MATCH(B63,Historical!$B$7:$B$1244,0)))^(1/10)-1)*100)</f>
        <v>4.3590041281038161</v>
      </c>
      <c r="W63" s="668">
        <f>IF(OR(U63&lt;=0,U63="n/a",V63&lt;=0,V63="n/a"),"n/a",U63/V63)</f>
        <v>0.39382591732475486</v>
      </c>
      <c r="X63" s="669">
        <f>IF(OR(AJ63&lt;=0,AJ63="n/a",U63&lt;=0,U63="n/a"),"n/a",U63/AJ63)</f>
        <v>1.3205298456714449</v>
      </c>
      <c r="Y63" s="830"/>
      <c r="Z63" s="618">
        <f>IF(OR(AC63&lt;0.01,AC63="n/a"),"n/a",M63/AC63*100)</f>
        <v>125.58139534883721</v>
      </c>
      <c r="AA63" s="841">
        <f>IF(OR(AC63&lt;0.01,AC63="n/a"),"n/a",I63/AC63)</f>
        <v>31.040697674418606</v>
      </c>
      <c r="AB63" s="842">
        <v>12</v>
      </c>
      <c r="AC63" s="821">
        <v>3.44</v>
      </c>
      <c r="AD63" s="821">
        <v>4.3600000000000003</v>
      </c>
      <c r="AE63" s="821">
        <v>8.44</v>
      </c>
      <c r="AF63" s="821">
        <v>3.14</v>
      </c>
      <c r="AG63" s="821">
        <v>10.6</v>
      </c>
      <c r="AH63" s="821">
        <v>100.69999999999999</v>
      </c>
      <c r="AI63" s="821">
        <v>5.54</v>
      </c>
      <c r="AJ63" s="821">
        <v>1.3</v>
      </c>
      <c r="AK63" s="821">
        <v>7.12</v>
      </c>
      <c r="AL63" s="833">
        <v>8700</v>
      </c>
      <c r="AM63" s="827">
        <v>0.1</v>
      </c>
      <c r="AN63" s="821">
        <v>1.59</v>
      </c>
      <c r="AO63" s="705">
        <f>IF(U63="n/a","n/a",IF(AA63&lt;0,"n/a",IF(AA63="n/a","n/a",J63+U63-AA63)))</f>
        <v>-25.278307432828083</v>
      </c>
      <c r="AP63" s="706">
        <f>IF(U63="n/a","n/a",J63+U63)</f>
        <v>5.7623902415905226</v>
      </c>
      <c r="AQ63" s="843">
        <f>IF(OR(AC63&lt;0.01,AC63="n/a",AF63="n/a"),"n/a",(I63/SQRT(22.5*AC63*(I63/AF63))-1)*100)</f>
        <v>108.13221299898603</v>
      </c>
      <c r="AR63" s="618">
        <f>INDEX(Historical!$C$7:$C$1222,MATCH(B63,Historical!$B$7:$B$1244,0))*IF(AH63="n/a",1.03,IF(AH63&lt;0,1.01,IF(AH63&gt;10,1.1,(1+AH63/100))))</f>
        <v>4.7190000000000003</v>
      </c>
      <c r="AS63" s="841">
        <f>IF($AI63="n/a",1.03*AR63,IF($AI63&lt;0,1.01*AR63,IF($AI63&gt;10,1.1*AR63,(1+$AI63/100)*AR63)))</f>
        <v>4.9804325999999994</v>
      </c>
      <c r="AT63" s="841">
        <f>IF($AK63="n/a",1.03*AS63,IF($AK63&lt;0,1.01*AS63,IF($AK63&gt;10,1.1*AS63,(1+$AK63/100)*AS63)))</f>
        <v>5.3350394011199986</v>
      </c>
      <c r="AU63" s="841">
        <f>IF($AK63="n/a",1.03*AT63,IF($AK63&lt;0,1.01*AT63,IF($AK63&gt;10,1.1*AT63,(1+$AK63/100)*AT63)))</f>
        <v>5.7148942064797419</v>
      </c>
      <c r="AV63" s="841">
        <f>IF($AK63="n/a",1.03*AU63,IF($AK63&lt;0,1.01*AU63,IF($AK63&gt;10,1.1*AU63,(1+$AK63/100)*AU63)))</f>
        <v>6.1217946739810989</v>
      </c>
      <c r="AW63" s="618">
        <f>SUM(AR63:AV63)</f>
        <v>26.871160881580838</v>
      </c>
      <c r="AX63" s="713">
        <f>AW63/I63*100</f>
        <v>25.164975539970818</v>
      </c>
      <c r="AY63" s="887">
        <v>1.22</v>
      </c>
      <c r="AZ63" s="827">
        <v>23.549999999999997</v>
      </c>
      <c r="BA63" s="827">
        <v>-16.66</v>
      </c>
      <c r="BB63" s="827">
        <v>-0.3</v>
      </c>
      <c r="BC63" s="827">
        <v>3.06</v>
      </c>
      <c r="BE63" s="594">
        <v>1968</v>
      </c>
      <c r="BF63" s="853">
        <f>IF(BE63&gt;2020,0,IF(BE63&gt;2008,1,IF(BE63&gt;2001,2,IF(BE63&gt;1990,3,IF(BE63&gt;1980,4,IF(BE63&gt;1973,5,IF(BE63&gt;1970,6,IF(BE63&gt;1960,7,IF(BE63&gt;1958,8,IF(BE63&gt;1953,9,10))))))))))</f>
        <v>7</v>
      </c>
      <c r="BG63" s="837">
        <v>3.5000000000000004</v>
      </c>
      <c r="BH63" s="820" t="s">
        <v>4443</v>
      </c>
      <c r="BI63" s="820" t="s">
        <v>4445</v>
      </c>
    </row>
    <row r="64" spans="1:61" ht="11.25" customHeight="1" x14ac:dyDescent="0.2">
      <c r="A64" s="819" t="s">
        <v>248</v>
      </c>
      <c r="B64" s="830" t="s">
        <v>249</v>
      </c>
      <c r="C64" s="885" t="s">
        <v>122</v>
      </c>
      <c r="D64" s="885" t="s">
        <v>4037</v>
      </c>
      <c r="E64" s="699">
        <v>53</v>
      </c>
      <c r="F64" s="1122">
        <v>27</v>
      </c>
      <c r="G64" s="1122" t="s">
        <v>114</v>
      </c>
      <c r="H64" s="1122" t="s">
        <v>114</v>
      </c>
      <c r="I64" s="821">
        <v>69.760000000000005</v>
      </c>
      <c r="J64" s="618">
        <f>(M64/I64)*100</f>
        <v>1.0894495412844036</v>
      </c>
      <c r="K64" s="832">
        <v>0.19</v>
      </c>
      <c r="L64" s="842">
        <v>4</v>
      </c>
      <c r="M64" s="609">
        <f>K64*L64</f>
        <v>0.76</v>
      </c>
      <c r="N64" s="825" t="s">
        <v>679</v>
      </c>
      <c r="O64" s="700">
        <v>0.16750000000000001</v>
      </c>
      <c r="P64" s="603">
        <v>44671</v>
      </c>
      <c r="Q64" s="603">
        <v>44686</v>
      </c>
      <c r="R64" s="609">
        <f>(K64-O64)/O64*100</f>
        <v>13.432835820895516</v>
      </c>
      <c r="S64" s="667">
        <f>IF(INDEX(Historical!$D$7:$D$1220,MATCH(B64,Historical!$B$7:$B$1244,0))=0,"n/a",(INDEX(Historical!$C$7:$C$1222,MATCH(B64,Historical!$B$7:$B$1244,0))/INDEX(Historical!$D$7:$D$1220,MATCH(B64,Historical!$B$7:$B$1244,0))-1)*100)</f>
        <v>10.902255639097746</v>
      </c>
      <c r="T64" s="667">
        <f>IF(INDEX(Historical!$F$7:$F$1213,MATCH(B64,Historical!$B$7:$B$1244,0))=0,"n/a",((INDEX(Historical!$C$7:$C$1222,MATCH(B64,Historical!$B$7:$B$1244,0))/INDEX(Historical!$F$7:$F$1213,MATCH(B64,Historical!$B$7:$B$1244,0)))^(1/3)-1)*100)</f>
        <v>5.1145333091566547</v>
      </c>
      <c r="U64" s="667">
        <f>IF(INDEX(Historical!$H$7:$H$1213,MATCH(B64,Historical!$B$7:$B$1244,0))=0,"n/a",((INDEX(Historical!$C$7:$C$1222,MATCH(B64,Historical!$B$7:$B$1244,0))/INDEX(Historical!$H$7:$H$1213,MATCH(B64,Historical!$B$7:$B$1244,0)))^(1/5)-1)*100)</f>
        <v>4.5639552591273169</v>
      </c>
      <c r="V64" s="667">
        <f>IF(INDEX(Historical!$N$7:$N$1213,MATCH(B64,Historical!$B$7:$B$1244,0))=0,"n/a",((INDEX(Historical!$C$7:$C$1222,MATCH(B64,Historical!$B$7:$B$1244,0))/INDEX(Historical!$N$7:$N$1213,MATCH(B64,Historical!$B$7:$B$1244,0)))^(1/10)-1)*100)</f>
        <v>8.3739264710404484</v>
      </c>
      <c r="W64" s="668">
        <f>IF(OR(U64&lt;=0,U64="n/a",V64&lt;=0,V64="n/a"),"n/a",U64/V64)</f>
        <v>0.54501974371411599</v>
      </c>
      <c r="X64" s="669">
        <f>IF(OR(AJ64&lt;=0,AJ64="n/a",U64&lt;=0,U64="n/a"),"n/a",U64/AJ64)</f>
        <v>0.19672220944514296</v>
      </c>
      <c r="Y64" s="830"/>
      <c r="Z64" s="618">
        <f>IF(OR(AC64&lt;0.01,AC64="n/a"),"n/a",M64/AC64*100)</f>
        <v>23.312883435582823</v>
      </c>
      <c r="AA64" s="841">
        <f>IF(OR(AC64&lt;0.01,AC64="n/a"),"n/a",I64/AC64)</f>
        <v>21.398773006134974</v>
      </c>
      <c r="AB64" s="842">
        <v>11</v>
      </c>
      <c r="AC64" s="821">
        <v>3.26</v>
      </c>
      <c r="AD64" s="821">
        <v>1.31</v>
      </c>
      <c r="AE64" s="821">
        <v>1</v>
      </c>
      <c r="AF64" s="821">
        <v>2.35</v>
      </c>
      <c r="AG64" s="821">
        <v>11.200000000000001</v>
      </c>
      <c r="AH64" s="821">
        <v>9.8000000000000007</v>
      </c>
      <c r="AI64" s="821">
        <v>18.490000000000002</v>
      </c>
      <c r="AJ64" s="821">
        <v>23.200000000000003</v>
      </c>
      <c r="AK64" s="821">
        <v>16.420000000000002</v>
      </c>
      <c r="AL64" s="833">
        <v>3760</v>
      </c>
      <c r="AM64" s="827">
        <v>0.4</v>
      </c>
      <c r="AN64" s="821">
        <v>1.1000000000000001</v>
      </c>
      <c r="AO64" s="705">
        <f>IF(U64="n/a","n/a",IF(AA64&lt;0,"n/a",IF(AA64="n/a","n/a",J64+U64-AA64)))</f>
        <v>-15.745368205723253</v>
      </c>
      <c r="AP64" s="706">
        <f>IF(U64="n/a","n/a",J64+U64)</f>
        <v>5.653404800411721</v>
      </c>
      <c r="AQ64" s="843">
        <f>IF(OR(AC64&lt;0.01,AC64="n/a",AF64="n/a"),"n/a",(I64/SQRT(22.5*AC64*(I64/AF64))-1)*100)</f>
        <v>49.498593920429279</v>
      </c>
      <c r="AR64" s="618">
        <f>INDEX(Historical!$C$7:$C$1222,MATCH(B64,Historical!$B$7:$B$1244,0))*IF(AH64="n/a",1.03,IF(AH64&lt;0,1.01,IF(AH64&gt;10,1.1,(1+AH64/100))))</f>
        <v>0.80977500000000013</v>
      </c>
      <c r="AS64" s="841">
        <f>IF($AI64="n/a",1.03*AR64,IF($AI64&lt;0,1.01*AR64,IF($AI64&gt;10,1.1*AR64,(1+$AI64/100)*AR64)))</f>
        <v>0.89075250000000017</v>
      </c>
      <c r="AT64" s="841">
        <f>IF($AK64="n/a",1.03*AS64,IF($AK64&lt;0,1.01*AS64,IF($AK64&gt;10,1.1*AS64,(1+$AK64/100)*AS64)))</f>
        <v>0.97982775000000022</v>
      </c>
      <c r="AU64" s="841">
        <f>IF($AK64="n/a",1.03*AT64,IF($AK64&lt;0,1.01*AT64,IF($AK64&gt;10,1.1*AT64,(1+$AK64/100)*AT64)))</f>
        <v>1.0778105250000003</v>
      </c>
      <c r="AV64" s="841">
        <f>IF($AK64="n/a",1.03*AU64,IF($AK64&lt;0,1.01*AU64,IF($AK64&gt;10,1.1*AU64,(1+$AK64/100)*AU64)))</f>
        <v>1.1855915775000003</v>
      </c>
      <c r="AW64" s="618">
        <f>SUM(AR64:AV64)</f>
        <v>4.9437573525000005</v>
      </c>
      <c r="AX64" s="713">
        <f>AW64/I64*100</f>
        <v>7.0868081314506881</v>
      </c>
      <c r="AY64" s="887">
        <v>1.54</v>
      </c>
      <c r="AZ64" s="827">
        <v>21.62</v>
      </c>
      <c r="BA64" s="827">
        <v>-14.31</v>
      </c>
      <c r="BB64" s="827">
        <v>-2.8400000000000003</v>
      </c>
      <c r="BC64" s="827">
        <v>2.25</v>
      </c>
      <c r="BE64" s="594">
        <v>1970</v>
      </c>
      <c r="BF64" s="853">
        <f>IF(BE64&gt;2020,0,IF(BE64&gt;2008,1,IF(BE64&gt;2001,2,IF(BE64&gt;1990,3,IF(BE64&gt;1980,4,IF(BE64&gt;1973,5,IF(BE64&gt;1970,6,IF(BE64&gt;1960,7,IF(BE64&gt;1958,8,IF(BE64&gt;1953,9,10))))))))))</f>
        <v>7</v>
      </c>
      <c r="BG64" s="837">
        <v>3.9</v>
      </c>
      <c r="BH64" s="820" t="s">
        <v>4443</v>
      </c>
      <c r="BI64" s="820" t="s">
        <v>4444</v>
      </c>
    </row>
    <row r="65" spans="1:61" ht="11.25" customHeight="1" x14ac:dyDescent="0.2">
      <c r="A65" s="826" t="s">
        <v>4830</v>
      </c>
      <c r="B65" s="830" t="s">
        <v>240</v>
      </c>
      <c r="C65" s="885" t="s">
        <v>111</v>
      </c>
      <c r="D65" s="885" t="s">
        <v>4203</v>
      </c>
      <c r="E65" s="699">
        <v>31</v>
      </c>
      <c r="F65" s="1122">
        <v>91</v>
      </c>
      <c r="G65" s="1122" t="s">
        <v>105</v>
      </c>
      <c r="H65" s="1122" t="s">
        <v>105</v>
      </c>
      <c r="I65" s="821">
        <v>227.91</v>
      </c>
      <c r="J65" s="618">
        <f>(M65/I65)*100</f>
        <v>2.21139923654074</v>
      </c>
      <c r="K65" s="839">
        <v>1.26</v>
      </c>
      <c r="L65" s="842">
        <v>4</v>
      </c>
      <c r="M65" s="609">
        <f>K65*L65</f>
        <v>5.04</v>
      </c>
      <c r="N65" s="825" t="s">
        <v>449</v>
      </c>
      <c r="O65" s="701">
        <v>1.19</v>
      </c>
      <c r="P65" s="603">
        <v>44658</v>
      </c>
      <c r="Q65" s="603">
        <v>44687</v>
      </c>
      <c r="R65" s="609">
        <f>(K65-O65)/O65*100</f>
        <v>5.8823529411764763</v>
      </c>
      <c r="S65" s="667">
        <f>IF(INDEX(Historical!$D$7:$D$1220,MATCH(B65,Historical!$B$7:$B$1244,0))=0,"n/a",(INDEX(Historical!$C$7:$C$1222,MATCH(B65,Historical!$B$7:$B$1244,0))/INDEX(Historical!$D$7:$D$1220,MATCH(B65,Historical!$B$7:$B$1244,0))-1)*100)</f>
        <v>6.4239828693790191</v>
      </c>
      <c r="T65" s="667">
        <f>IF(INDEX(Historical!$F$7:$F$1213,MATCH(B65,Historical!$B$7:$B$1244,0))=0,"n/a",((INDEX(Historical!$C$7:$C$1222,MATCH(B65,Historical!$B$7:$B$1244,0))/INDEX(Historical!$F$7:$F$1213,MATCH(B65,Historical!$B$7:$B$1244,0)))^(1/3)-1)*100)</f>
        <v>7.5955965238099665</v>
      </c>
      <c r="U65" s="667">
        <f>IF(INDEX(Historical!$H$7:$H$1213,MATCH(B65,Historical!$B$7:$B$1244,0))=0,"n/a",((INDEX(Historical!$C$7:$C$1222,MATCH(B65,Historical!$B$7:$B$1244,0))/INDEX(Historical!$H$7:$H$1213,MATCH(B65,Historical!$B$7:$B$1244,0)))^(1/5)-1)*100)</f>
        <v>8.6667076157506795</v>
      </c>
      <c r="V65" s="667">
        <f>IF(INDEX(Historical!$N$7:$N$1213,MATCH(B65,Historical!$B$7:$B$1244,0))=0,"n/a",((INDEX(Historical!$C$7:$C$1222,MATCH(B65,Historical!$B$7:$B$1244,0))/INDEX(Historical!$N$7:$N$1213,MATCH(B65,Historical!$B$7:$B$1244,0)))^(1/10)-1)*100)</f>
        <v>9.5298869220854279</v>
      </c>
      <c r="W65" s="668">
        <f>IF(OR(U65&lt;=0,U65="n/a",V65&lt;=0,V65="n/a"),"n/a",U65/V65)</f>
        <v>0.90942397182758405</v>
      </c>
      <c r="X65" s="669">
        <f>IF(OR(AJ65&lt;=0,AJ65="n/a",U65&lt;=0,U65="n/a"),"n/a",U65/AJ65)</f>
        <v>2.1138311257928484</v>
      </c>
      <c r="Y65" s="626"/>
      <c r="Z65" s="618">
        <f>IF(OR(AC65&lt;0.01,AC65="n/a"),"n/a",M65/AC65*100)</f>
        <v>41.345365053322396</v>
      </c>
      <c r="AA65" s="841">
        <f>IF(OR(AC65&lt;0.01,AC65="n/a"),"n/a",I65/AC65)</f>
        <v>18.696472518457753</v>
      </c>
      <c r="AB65" s="842">
        <v>12</v>
      </c>
      <c r="AC65" s="821">
        <v>12.19</v>
      </c>
      <c r="AD65" s="821">
        <v>2.0299999999999998</v>
      </c>
      <c r="AE65" s="821">
        <v>1.6</v>
      </c>
      <c r="AF65" s="821">
        <v>3.4</v>
      </c>
      <c r="AG65" s="821">
        <v>18.899999999999999</v>
      </c>
      <c r="AH65" s="822">
        <v>5.5</v>
      </c>
      <c r="AI65" s="822">
        <v>15.82</v>
      </c>
      <c r="AJ65" s="821">
        <v>4.1000000000000005</v>
      </c>
      <c r="AK65" s="821">
        <v>9.32</v>
      </c>
      <c r="AL65" s="833">
        <v>63130</v>
      </c>
      <c r="AM65" s="827">
        <v>0.5</v>
      </c>
      <c r="AN65" s="821">
        <v>0.57999999999999996</v>
      </c>
      <c r="AO65" s="705">
        <f>IF(U65="n/a","n/a",IF(AA65&lt;0,"n/a",IF(AA65="n/a","n/a",J65+U65-AA65)))</f>
        <v>-7.8183656661663328</v>
      </c>
      <c r="AP65" s="706">
        <f>IF(U65="n/a","n/a",J65+U65)</f>
        <v>10.87810685229142</v>
      </c>
      <c r="AQ65" s="843">
        <f>IF(OR(AC65&lt;0.01,AC65="n/a",AF65="n/a"),"n/a",(I65/SQRT(22.5*AC65*(I65/AF65))-1)*100)</f>
        <v>68.084643442597255</v>
      </c>
      <c r="AR65" s="618">
        <f>INDEX(Historical!$C$7:$C$1222,MATCH(B65,Historical!$B$7:$B$1244,0))*IF(AH65="n/a",1.03,IF(AH65&lt;0,1.01,IF(AH65&gt;10,1.1,(1+AH65/100))))</f>
        <v>5.2433499999999995</v>
      </c>
      <c r="AS65" s="841">
        <f>IF($AI65="n/a",1.03*AR65,IF($AI65&lt;0,1.01*AR65,IF($AI65&gt;10,1.1*AR65,(1+$AI65/100)*AR65)))</f>
        <v>5.7676850000000002</v>
      </c>
      <c r="AT65" s="841">
        <f>IF($AK65="n/a",1.03*AS65,IF($AK65&lt;0,1.01*AS65,IF($AK65&gt;10,1.1*AS65,(1+$AK65/100)*AS65)))</f>
        <v>6.3052332419999999</v>
      </c>
      <c r="AU65" s="841">
        <f>IF($AK65="n/a",1.03*AT65,IF($AK65&lt;0,1.01*AT65,IF($AK65&gt;10,1.1*AT65,(1+$AK65/100)*AT65)))</f>
        <v>6.8928809801543993</v>
      </c>
      <c r="AV65" s="841">
        <f>IF($AK65="n/a",1.03*AU65,IF($AK65&lt;0,1.01*AU65,IF($AK65&gt;10,1.1*AU65,(1+$AK65/100)*AU65)))</f>
        <v>7.5352974875047893</v>
      </c>
      <c r="AW65" s="618">
        <f>SUM(AR65:AV65)</f>
        <v>31.744446709659186</v>
      </c>
      <c r="AX65" s="713">
        <f>AW65/I65*100</f>
        <v>13.92850103534693</v>
      </c>
      <c r="AY65" s="887">
        <v>0.83</v>
      </c>
      <c r="AZ65" s="827">
        <v>9.879999999999999</v>
      </c>
      <c r="BA65" s="827">
        <v>-11.27</v>
      </c>
      <c r="BB65" s="827">
        <v>-4.34</v>
      </c>
      <c r="BC65" s="827">
        <v>-2.1</v>
      </c>
      <c r="BE65" s="594">
        <v>1992</v>
      </c>
      <c r="BF65" s="853">
        <f>IF(BE65&gt;2020,0,IF(BE65&gt;2008,1,IF(BE65&gt;2001,2,IF(BE65&gt;1990,3,IF(BE65&gt;1980,4,IF(BE65&gt;1973,5,IF(BE65&gt;1970,6,IF(BE65&gt;1960,7,IF(BE65&gt;1958,8,IF(BE65&gt;1953,9,10))))))))))</f>
        <v>3</v>
      </c>
      <c r="BG65" s="837">
        <v>6.6000000000000005</v>
      </c>
      <c r="BH65" s="820" t="s">
        <v>4443</v>
      </c>
      <c r="BI65" s="820" t="s">
        <v>4444</v>
      </c>
    </row>
    <row r="66" spans="1:61" ht="11.25" customHeight="1" x14ac:dyDescent="0.2">
      <c r="A66" s="819" t="s">
        <v>593</v>
      </c>
      <c r="B66" s="830" t="s">
        <v>594</v>
      </c>
      <c r="C66" s="885" t="s">
        <v>111</v>
      </c>
      <c r="D66" s="885" t="s">
        <v>210</v>
      </c>
      <c r="E66" s="699">
        <v>26</v>
      </c>
      <c r="F66" s="1122">
        <v>137</v>
      </c>
      <c r="G66" s="1122" t="s">
        <v>36</v>
      </c>
      <c r="H66" s="1122" t="s">
        <v>36</v>
      </c>
      <c r="I66" s="829">
        <v>69.540000000000006</v>
      </c>
      <c r="J66" s="618">
        <f>(M66/I66)*100</f>
        <v>1.351740005752085</v>
      </c>
      <c r="K66" s="839">
        <v>0.23499999999999999</v>
      </c>
      <c r="L66" s="842">
        <v>4</v>
      </c>
      <c r="M66" s="609">
        <f>K66*L66</f>
        <v>0.94</v>
      </c>
      <c r="N66" s="825" t="s">
        <v>556</v>
      </c>
      <c r="O66" s="701">
        <v>0.21</v>
      </c>
      <c r="P66" s="603">
        <v>44943</v>
      </c>
      <c r="Q66" s="603">
        <v>44958</v>
      </c>
      <c r="R66" s="609">
        <f>(K66-O66)/O66*100</f>
        <v>11.904761904761903</v>
      </c>
      <c r="S66" s="667">
        <f>IF(INDEX(Historical!$D$7:$D$1220,MATCH(B66,Historical!$B$7:$B$1244,0))=0,"n/a",(INDEX(Historical!$C$7:$C$1222,MATCH(B66,Historical!$B$7:$B$1244,0))/INDEX(Historical!$D$7:$D$1220,MATCH(B66,Historical!$B$7:$B$1244,0))-1)*100)</f>
        <v>11.999999999999989</v>
      </c>
      <c r="T66" s="667">
        <f>IF(INDEX(Historical!$F$7:$F$1213,MATCH(B66,Historical!$B$7:$B$1244,0))=0,"n/a",((INDEX(Historical!$C$7:$C$1222,MATCH(B66,Historical!$B$7:$B$1244,0))/INDEX(Historical!$F$7:$F$1213,MATCH(B66,Historical!$B$7:$B$1244,0)))^(1/3)-1)*100)</f>
        <v>9.4879784971972256</v>
      </c>
      <c r="U66" s="667">
        <f>IF(INDEX(Historical!$H$7:$H$1213,MATCH(B66,Historical!$B$7:$B$1244,0))=0,"n/a",((INDEX(Historical!$C$7:$C$1222,MATCH(B66,Historical!$B$7:$B$1244,0))/INDEX(Historical!$H$7:$H$1213,MATCH(B66,Historical!$B$7:$B$1244,0)))^(1/5)-1)*100)</f>
        <v>11.842691472014465</v>
      </c>
      <c r="V66" s="667">
        <f>IF(INDEX(Historical!$N$7:$N$1213,MATCH(B66,Historical!$B$7:$B$1244,0))=0,"n/a",((INDEX(Historical!$C$7:$C$1222,MATCH(B66,Historical!$B$7:$B$1244,0))/INDEX(Historical!$N$7:$N$1213,MATCH(B66,Historical!$B$7:$B$1244,0)))^(1/10)-1)*100)</f>
        <v>10.8449222600272</v>
      </c>
      <c r="W66" s="668">
        <f>IF(OR(U66&lt;=0,U66="n/a",V66&lt;=0,V66="n/a"),"n/a",U66/V66)</f>
        <v>1.0920033530959365</v>
      </c>
      <c r="X66" s="669">
        <f>IF(OR(AJ66&lt;=0,AJ66="n/a",U66&lt;=0,U66="n/a"),"n/a",U66/AJ66)</f>
        <v>1.1842691472014466</v>
      </c>
      <c r="Y66" s="626"/>
      <c r="Z66" s="618">
        <f>IF(OR(AC66&lt;0.01,AC66="n/a"),"n/a",M66/AC66*100)</f>
        <v>35.205992509363291</v>
      </c>
      <c r="AA66" s="841">
        <f>IF(OR(AC66&lt;0.01,AC66="n/a"),"n/a",I66/AC66)</f>
        <v>26.044943820224724</v>
      </c>
      <c r="AB66" s="842">
        <v>12</v>
      </c>
      <c r="AC66" s="821">
        <v>2.67</v>
      </c>
      <c r="AD66" s="821">
        <v>2.52</v>
      </c>
      <c r="AE66" s="821">
        <v>5.53</v>
      </c>
      <c r="AF66" s="821">
        <v>6.31</v>
      </c>
      <c r="AG66" s="821">
        <v>26</v>
      </c>
      <c r="AH66" s="821">
        <v>5.7</v>
      </c>
      <c r="AI66" s="821">
        <v>7.04</v>
      </c>
      <c r="AJ66" s="821">
        <v>10</v>
      </c>
      <c r="AK66" s="821">
        <v>10.4</v>
      </c>
      <c r="AL66" s="833">
        <v>11850</v>
      </c>
      <c r="AM66" s="827">
        <v>0.1</v>
      </c>
      <c r="AN66" s="821">
        <v>0.05</v>
      </c>
      <c r="AO66" s="705">
        <f>IF(U66="n/a","n/a",IF(AA66&lt;0,"n/a",IF(AA66="n/a","n/a",J66+U66-AA66)))</f>
        <v>-12.850512342458174</v>
      </c>
      <c r="AP66" s="706">
        <f>IF(U66="n/a","n/a",J66+U66)</f>
        <v>13.19443147776655</v>
      </c>
      <c r="AQ66" s="843">
        <f>IF(OR(AC66&lt;0.01,AC66="n/a",AF66="n/a"),"n/a",(I66/SQRT(22.5*AC66*(I66/AF66))-1)*100)</f>
        <v>170.26209131599805</v>
      </c>
      <c r="AR66" s="618">
        <f>INDEX(Historical!$C$7:$C$1222,MATCH(B66,Historical!$B$7:$B$1244,0))*IF(AH66="n/a",1.03,IF(AH66&lt;0,1.01,IF(AH66&gt;10,1.1,(1+AH66/100))))</f>
        <v>0.88787999999999989</v>
      </c>
      <c r="AS66" s="841">
        <f>IF($AI66="n/a",1.03*AR66,IF($AI66&lt;0,1.01*AR66,IF($AI66&gt;10,1.1*AR66,(1+$AI66/100)*AR66)))</f>
        <v>0.95038675199999989</v>
      </c>
      <c r="AT66" s="841">
        <f>IF($AK66="n/a",1.03*AS66,IF($AK66&lt;0,1.01*AS66,IF($AK66&gt;10,1.1*AS66,(1+$AK66/100)*AS66)))</f>
        <v>1.0454254271999999</v>
      </c>
      <c r="AU66" s="841">
        <f>IF($AK66="n/a",1.03*AT66,IF($AK66&lt;0,1.01*AT66,IF($AK66&gt;10,1.1*AT66,(1+$AK66/100)*AT66)))</f>
        <v>1.1499679699200001</v>
      </c>
      <c r="AV66" s="841">
        <f>IF($AK66="n/a",1.03*AU66,IF($AK66&lt;0,1.01*AU66,IF($AK66&gt;10,1.1*AU66,(1+$AK66/100)*AU66)))</f>
        <v>1.2649647669120001</v>
      </c>
      <c r="AW66" s="618">
        <f>SUM(AR66:AV66)</f>
        <v>5.2986249160319989</v>
      </c>
      <c r="AX66" s="713">
        <f>AW66/I66*100</f>
        <v>7.6195353983779093</v>
      </c>
      <c r="AY66" s="887">
        <v>0.78</v>
      </c>
      <c r="AZ66" s="827">
        <v>23.119999999999997</v>
      </c>
      <c r="BA66" s="827">
        <v>-4.5699999999999994</v>
      </c>
      <c r="BB66" s="827">
        <v>1.04</v>
      </c>
      <c r="BC66" s="827">
        <v>6.4</v>
      </c>
      <c r="BE66" s="594">
        <v>1998</v>
      </c>
      <c r="BF66" s="853">
        <f>IF(BE66&gt;2020,0,IF(BE66&gt;2008,1,IF(BE66&gt;2001,2,IF(BE66&gt;1990,3,IF(BE66&gt;1980,4,IF(BE66&gt;1973,5,IF(BE66&gt;1970,6,IF(BE66&gt;1960,7,IF(BE66&gt;1958,8,IF(BE66&gt;1953,9,10))))))))))</f>
        <v>3</v>
      </c>
      <c r="BG66" s="837">
        <v>19.2</v>
      </c>
      <c r="BH66" s="820" t="s">
        <v>4443</v>
      </c>
      <c r="BI66" s="820" t="s">
        <v>4444</v>
      </c>
    </row>
    <row r="67" spans="1:61" ht="11.25" customHeight="1" x14ac:dyDescent="0.2">
      <c r="A67" s="819" t="s">
        <v>4837</v>
      </c>
      <c r="B67" s="830" t="s">
        <v>243</v>
      </c>
      <c r="C67" s="885" t="s">
        <v>244</v>
      </c>
      <c r="D67" s="885" t="s">
        <v>4217</v>
      </c>
      <c r="E67" s="699">
        <v>67</v>
      </c>
      <c r="F67" s="1122">
        <v>4</v>
      </c>
      <c r="G67" s="1122" t="s">
        <v>36</v>
      </c>
      <c r="H67" s="1122" t="s">
        <v>36</v>
      </c>
      <c r="I67" s="821">
        <v>176.86</v>
      </c>
      <c r="J67" s="618">
        <f>(M67/I67)*100</f>
        <v>2.1485921067511025</v>
      </c>
      <c r="K67" s="832">
        <v>0.95</v>
      </c>
      <c r="L67" s="842">
        <v>4</v>
      </c>
      <c r="M67" s="609">
        <f>K67*L67</f>
        <v>3.8</v>
      </c>
      <c r="N67" s="825" t="s">
        <v>162</v>
      </c>
      <c r="O67" s="700">
        <v>0.89500000000000002</v>
      </c>
      <c r="P67" s="603">
        <v>44987</v>
      </c>
      <c r="Q67" s="603">
        <v>45019</v>
      </c>
      <c r="R67" s="609">
        <f>(K67-O67)/O67*100</f>
        <v>6.1452513966480371</v>
      </c>
      <c r="S67" s="667">
        <f>IF(INDEX(Historical!$D$7:$D$1220,MATCH(B67,Historical!$B$7:$B$1244,0))=0,"n/a",(INDEX(Historical!$C$7:$C$1222,MATCH(B67,Historical!$B$7:$B$1244,0))/INDEX(Historical!$D$7:$D$1220,MATCH(B67,Historical!$B$7:$B$1244,0))-1)*100)</f>
        <v>8.1916537867078976</v>
      </c>
      <c r="T67" s="667">
        <f>IF(INDEX(Historical!$F$7:$F$1213,MATCH(B67,Historical!$B$7:$B$1244,0))=0,"n/a",((INDEX(Historical!$C$7:$C$1222,MATCH(B67,Historical!$B$7:$B$1244,0))/INDEX(Historical!$F$7:$F$1213,MATCH(B67,Historical!$B$7:$B$1244,0)))^(1/3)-1)*100)</f>
        <v>5.1850786726231002</v>
      </c>
      <c r="U67" s="667">
        <f>IF(INDEX(Historical!$H$7:$H$1213,MATCH(B67,Historical!$B$7:$B$1244,0))=0,"n/a",((INDEX(Historical!$C$7:$C$1222,MATCH(B67,Historical!$B$7:$B$1244,0))/INDEX(Historical!$H$7:$H$1213,MATCH(B67,Historical!$B$7:$B$1244,0)))^(1/5)-1)*100)</f>
        <v>5.4643457249476279</v>
      </c>
      <c r="V67" s="667">
        <f>IF(INDEX(Historical!$N$7:$N$1213,MATCH(B67,Historical!$B$7:$B$1244,0))=0,"n/a",((INDEX(Historical!$C$7:$C$1222,MATCH(B67,Historical!$B$7:$B$1244,0))/INDEX(Historical!$N$7:$N$1213,MATCH(B67,Historical!$B$7:$B$1244,0)))^(1/10)-1)*100)</f>
        <v>6.1056982078341981</v>
      </c>
      <c r="W67" s="668">
        <f>IF(OR(U67&lt;=0,U67="n/a",V67&lt;=0,V67="n/a"),"n/a",U67/V67)</f>
        <v>0.89495837149899526</v>
      </c>
      <c r="X67" s="669">
        <f>IF(OR(AJ67&lt;=0,AJ67="n/a",U67&lt;=0,U67="n/a"),"n/a",U67/AJ67)</f>
        <v>0.42359269185640525</v>
      </c>
      <c r="Y67" s="830"/>
      <c r="Z67" s="618">
        <f>IF(OR(AC67&lt;0.01,AC67="n/a"),"n/a",M67/AC67*100)</f>
        <v>45.728038507821893</v>
      </c>
      <c r="AA67" s="841">
        <f>IF(OR(AC67&lt;0.01,AC67="n/a"),"n/a",I67/AC67)</f>
        <v>21.282791817087848</v>
      </c>
      <c r="AB67" s="842">
        <v>12</v>
      </c>
      <c r="AC67" s="821">
        <v>8.31</v>
      </c>
      <c r="AD67" s="821">
        <v>4.66</v>
      </c>
      <c r="AE67" s="821">
        <v>1.1399999999999999</v>
      </c>
      <c r="AF67" s="821">
        <v>6.64</v>
      </c>
      <c r="AG67" s="821">
        <v>32.200000000000003</v>
      </c>
      <c r="AH67" s="821">
        <v>33.300000000000004</v>
      </c>
      <c r="AI67" s="821">
        <v>7.7799999999999994</v>
      </c>
      <c r="AJ67" s="821">
        <v>12.9</v>
      </c>
      <c r="AK67" s="821">
        <v>4.5999999999999996</v>
      </c>
      <c r="AL67" s="833">
        <v>25270</v>
      </c>
      <c r="AM67" s="827">
        <v>0.1</v>
      </c>
      <c r="AN67" s="821">
        <v>0.88</v>
      </c>
      <c r="AO67" s="705">
        <f>IF(U67="n/a","n/a",IF(AA67&lt;0,"n/a",IF(AA67="n/a","n/a",J67+U67-AA67)))</f>
        <v>-13.669853985389118</v>
      </c>
      <c r="AP67" s="706">
        <f>IF(U67="n/a","n/a",J67+U67)</f>
        <v>7.61293783169873</v>
      </c>
      <c r="AQ67" s="843">
        <f>IF(OR(AC67&lt;0.01,AC67="n/a",AF67="n/a"),"n/a",(I67/SQRT(22.5*AC67*(I67/AF67))-1)*100)</f>
        <v>150.61501033831269</v>
      </c>
      <c r="AR67" s="618">
        <f>INDEX(Historical!$C$7:$C$1222,MATCH(B67,Historical!$B$7:$B$1244,0))*IF(AH67="n/a",1.03,IF(AH67&lt;0,1.01,IF(AH67&gt;10,1.1,(1+AH67/100))))</f>
        <v>3.8500000000000005</v>
      </c>
      <c r="AS67" s="841">
        <f>IF($AI67="n/a",1.03*AR67,IF($AI67&lt;0,1.01*AR67,IF($AI67&gt;10,1.1*AR67,(1+$AI67/100)*AR67)))</f>
        <v>4.1495300000000013</v>
      </c>
      <c r="AT67" s="841">
        <f>IF($AK67="n/a",1.03*AS67,IF($AK67&lt;0,1.01*AS67,IF($AK67&gt;10,1.1*AS67,(1+$AK67/100)*AS67)))</f>
        <v>4.3404083800000013</v>
      </c>
      <c r="AU67" s="841">
        <f>IF($AK67="n/a",1.03*AT67,IF($AK67&lt;0,1.01*AT67,IF($AK67&gt;10,1.1*AT67,(1+$AK67/100)*AT67)))</f>
        <v>4.5400671654800018</v>
      </c>
      <c r="AV67" s="841">
        <f>IF($AK67="n/a",1.03*AU67,IF($AK67&lt;0,1.01*AU67,IF($AK67&gt;10,1.1*AU67,(1+$AK67/100)*AU67)))</f>
        <v>4.7489102550920821</v>
      </c>
      <c r="AW67" s="618">
        <f>SUM(AR67:AV67)</f>
        <v>21.628915800572084</v>
      </c>
      <c r="AX67" s="713">
        <f>AW67/I67*100</f>
        <v>12.229399412287732</v>
      </c>
      <c r="AY67" s="887">
        <v>0.92</v>
      </c>
      <c r="AZ67" s="827">
        <v>49.669999999999995</v>
      </c>
      <c r="BA67" s="827">
        <v>-5.79</v>
      </c>
      <c r="BB67" s="827">
        <v>2.82</v>
      </c>
      <c r="BC67" s="827">
        <v>11.21</v>
      </c>
      <c r="BE67" s="594">
        <v>1957</v>
      </c>
      <c r="BF67" s="853">
        <f>IF(BE67&gt;2020,0,IF(BE67&gt;2008,1,IF(BE67&gt;2001,2,IF(BE67&gt;1990,3,IF(BE67&gt;1980,4,IF(BE67&gt;1973,5,IF(BE67&gt;1970,6,IF(BE67&gt;1960,7,IF(BE67&gt;1958,8,IF(BE67&gt;1953,9,10))))))))))</f>
        <v>9</v>
      </c>
      <c r="BG67" s="837">
        <v>7.1999999999999993</v>
      </c>
      <c r="BH67" s="820" t="s">
        <v>4443</v>
      </c>
      <c r="BI67" s="820" t="s">
        <v>4444</v>
      </c>
    </row>
    <row r="68" spans="1:61" ht="11.25" customHeight="1" x14ac:dyDescent="0.2">
      <c r="A68" s="819" t="s">
        <v>4839</v>
      </c>
      <c r="B68" s="830" t="s">
        <v>246</v>
      </c>
      <c r="C68" s="885" t="s">
        <v>111</v>
      </c>
      <c r="D68" s="885" t="s">
        <v>210</v>
      </c>
      <c r="E68" s="699">
        <v>50</v>
      </c>
      <c r="F68" s="1122">
        <v>41</v>
      </c>
      <c r="G68" s="1122" t="s">
        <v>36</v>
      </c>
      <c r="H68" s="1122" t="s">
        <v>36</v>
      </c>
      <c r="I68" s="821">
        <v>27.86</v>
      </c>
      <c r="J68" s="618">
        <f>(M68/I68)*100</f>
        <v>2.5125628140703515</v>
      </c>
      <c r="K68" s="832">
        <v>0.17499999999999999</v>
      </c>
      <c r="L68" s="842">
        <v>4</v>
      </c>
      <c r="M68" s="609">
        <f>K68*L68</f>
        <v>0.7</v>
      </c>
      <c r="N68" s="825" t="s">
        <v>247</v>
      </c>
      <c r="O68" s="700">
        <v>0.17</v>
      </c>
      <c r="P68" s="603">
        <v>44879</v>
      </c>
      <c r="Q68" s="603">
        <v>44904</v>
      </c>
      <c r="R68" s="609">
        <f>(K68-O68)/O68*100</f>
        <v>2.9411764705882213</v>
      </c>
      <c r="S68" s="667">
        <f>IF(INDEX(Historical!$D$7:$D$1220,MATCH(B68,Historical!$B$7:$B$1244,0))=0,"n/a",(INDEX(Historical!$C$7:$C$1222,MATCH(B68,Historical!$B$7:$B$1244,0))/INDEX(Historical!$D$7:$D$1220,MATCH(B68,Historical!$B$7:$B$1244,0))-1)*100)</f>
        <v>7.8740157480315043</v>
      </c>
      <c r="T68" s="667">
        <f>IF(INDEX(Historical!$F$7:$F$1213,MATCH(B68,Historical!$B$7:$B$1244,0))=0,"n/a",((INDEX(Historical!$C$7:$C$1222,MATCH(B68,Historical!$B$7:$B$1244,0))/INDEX(Historical!$F$7:$F$1213,MATCH(B68,Historical!$B$7:$B$1244,0)))^(1/3)-1)*100)</f>
        <v>7.5910041128383288</v>
      </c>
      <c r="U68" s="667">
        <f>IF(INDEX(Historical!$H$7:$H$1213,MATCH(B68,Historical!$B$7:$B$1244,0))=0,"n/a",((INDEX(Historical!$C$7:$C$1222,MATCH(B68,Historical!$B$7:$B$1244,0))/INDEX(Historical!$H$7:$H$1213,MATCH(B68,Historical!$B$7:$B$1244,0)))^(1/5)-1)*100)</f>
        <v>7.824770566522421</v>
      </c>
      <c r="V68" s="667">
        <f>IF(INDEX(Historical!$N$7:$N$1213,MATCH(B68,Historical!$B$7:$B$1244,0))=0,"n/a",((INDEX(Historical!$C$7:$C$1222,MATCH(B68,Historical!$B$7:$B$1244,0))/INDEX(Historical!$N$7:$N$1213,MATCH(B68,Historical!$B$7:$B$1244,0)))^(1/10)-1)*100)</f>
        <v>8.1816491723258231</v>
      </c>
      <c r="W68" s="668">
        <f>IF(OR(U68&lt;=0,U68="n/a",V68&lt;=0,V68="n/a"),"n/a",U68/V68)</f>
        <v>0.95638060270164926</v>
      </c>
      <c r="X68" s="669">
        <f>IF(OR(AJ68&lt;=0,AJ68="n/a",U68&lt;=0,U68="n/a"),"n/a",U68/AJ68)</f>
        <v>2.1148028558168708</v>
      </c>
      <c r="Y68" s="631"/>
      <c r="Z68" s="618">
        <f>IF(OR(AC68&lt;0.01,AC68="n/a"),"n/a",M68/AC68*100)</f>
        <v>162.7906976744186</v>
      </c>
      <c r="AA68" s="841">
        <f>IF(OR(AC68&lt;0.01,AC68="n/a"),"n/a",I68/AC68)</f>
        <v>64.79069767441861</v>
      </c>
      <c r="AB68" s="842">
        <v>12</v>
      </c>
      <c r="AC68" s="821">
        <v>0.43</v>
      </c>
      <c r="AD68" s="821">
        <v>4.33</v>
      </c>
      <c r="AE68" s="821">
        <v>1.42</v>
      </c>
      <c r="AF68" s="821">
        <v>2.21</v>
      </c>
      <c r="AG68" s="821">
        <v>6.6000000000000005</v>
      </c>
      <c r="AH68" s="821">
        <v>18.399999999999999</v>
      </c>
      <c r="AI68" s="821">
        <v>53</v>
      </c>
      <c r="AJ68" s="821">
        <v>3.6999999999999997</v>
      </c>
      <c r="AK68" s="821">
        <v>15</v>
      </c>
      <c r="AL68" s="837">
        <v>739.34</v>
      </c>
      <c r="AM68" s="827">
        <v>0.6</v>
      </c>
      <c r="AN68" s="821">
        <v>1.31</v>
      </c>
      <c r="AO68" s="705">
        <f>IF(U68="n/a","n/a",IF(AA68&lt;0,"n/a",IF(AA68="n/a","n/a",J68+U68-AA68)))</f>
        <v>-54.453364293825835</v>
      </c>
      <c r="AP68" s="706">
        <f>IF(U68="n/a","n/a",J68+U68)</f>
        <v>10.337333380592773</v>
      </c>
      <c r="AQ68" s="843">
        <f>IF(OR(AC68&lt;0.01,AC68="n/a",AF68="n/a"),"n/a",(I68/SQRT(22.5*AC68*(I68/AF68))-1)*100)</f>
        <v>152.26744349815652</v>
      </c>
      <c r="AR68" s="618">
        <f>INDEX(Historical!$C$7:$C$1222,MATCH(B68,Historical!$B$7:$B$1244,0))*IF(AH68="n/a",1.03,IF(AH68&lt;0,1.01,IF(AH68&gt;10,1.1,(1+AH68/100))))</f>
        <v>0.75350000000000017</v>
      </c>
      <c r="AS68" s="841">
        <f>IF($AI68="n/a",1.03*AR68,IF($AI68&lt;0,1.01*AR68,IF($AI68&gt;10,1.1*AR68,(1+$AI68/100)*AR68)))</f>
        <v>0.82885000000000031</v>
      </c>
      <c r="AT68" s="841">
        <f>IF($AK68="n/a",1.03*AS68,IF($AK68&lt;0,1.01*AS68,IF($AK68&gt;10,1.1*AS68,(1+$AK68/100)*AS68)))</f>
        <v>0.91173500000000041</v>
      </c>
      <c r="AU68" s="841">
        <f>IF($AK68="n/a",1.03*AT68,IF($AK68&lt;0,1.01*AT68,IF($AK68&gt;10,1.1*AT68,(1+$AK68/100)*AT68)))</f>
        <v>1.0029085000000004</v>
      </c>
      <c r="AV68" s="841">
        <f>IF($AK68="n/a",1.03*AU68,IF($AK68&lt;0,1.01*AU68,IF($AK68&gt;10,1.1*AU68,(1+$AK68/100)*AU68)))</f>
        <v>1.1031993500000006</v>
      </c>
      <c r="AW68" s="618">
        <f>SUM(AR68:AV68)</f>
        <v>4.6001928500000018</v>
      </c>
      <c r="AX68" s="713">
        <f>AW68/I68*100</f>
        <v>16.511819274946166</v>
      </c>
      <c r="AY68" s="887">
        <v>0.79</v>
      </c>
      <c r="AZ68" s="827">
        <v>22.89</v>
      </c>
      <c r="BA68" s="827">
        <v>-30.19</v>
      </c>
      <c r="BB68" s="827">
        <v>2.81</v>
      </c>
      <c r="BC68" s="827">
        <v>2.0099999999999998</v>
      </c>
      <c r="BE68" s="594">
        <v>1974</v>
      </c>
      <c r="BF68" s="853">
        <f>IF(BE68&gt;2020,0,IF(BE68&gt;2008,1,IF(BE68&gt;2001,2,IF(BE68&gt;1990,3,IF(BE68&gt;1980,4,IF(BE68&gt;1973,5,IF(BE68&gt;1970,6,IF(BE68&gt;1960,7,IF(BE68&gt;1958,8,IF(BE68&gt;1953,9,10))))))))))</f>
        <v>5</v>
      </c>
      <c r="BG68" s="837">
        <v>3.4000000000000004</v>
      </c>
      <c r="BH68" s="820" t="s">
        <v>4443</v>
      </c>
      <c r="BI68" s="820" t="s">
        <v>4444</v>
      </c>
    </row>
    <row r="69" spans="1:61" ht="11.25" customHeight="1" x14ac:dyDescent="0.2">
      <c r="A69" s="819" t="s">
        <v>4843</v>
      </c>
      <c r="B69" s="830" t="s">
        <v>376</v>
      </c>
      <c r="C69" s="885" t="s">
        <v>111</v>
      </c>
      <c r="D69" s="885" t="s">
        <v>4191</v>
      </c>
      <c r="E69" s="699">
        <v>51</v>
      </c>
      <c r="F69" s="1122">
        <v>33</v>
      </c>
      <c r="G69" s="1122" t="s">
        <v>105</v>
      </c>
      <c r="H69" s="1122" t="s">
        <v>105</v>
      </c>
      <c r="I69" s="821">
        <v>668.43</v>
      </c>
      <c r="J69" s="618">
        <f>(M69/I69)*100</f>
        <v>1.0292775608515476</v>
      </c>
      <c r="K69" s="832">
        <v>1.72</v>
      </c>
      <c r="L69" s="842">
        <v>4</v>
      </c>
      <c r="M69" s="609">
        <f>K69*L69</f>
        <v>6.88</v>
      </c>
      <c r="N69" s="825" t="s">
        <v>118</v>
      </c>
      <c r="O69" s="700">
        <v>1.62</v>
      </c>
      <c r="P69" s="603">
        <v>44687</v>
      </c>
      <c r="Q69" s="603">
        <v>44713</v>
      </c>
      <c r="R69" s="609">
        <f>(K69-O69)/O69*100</f>
        <v>6.1728395061728305</v>
      </c>
      <c r="S69" s="667">
        <f>IF(INDEX(Historical!$D$7:$D$1220,MATCH(B69,Historical!$B$7:$B$1244,0))=0,"n/a",(INDEX(Historical!$C$7:$C$1222,MATCH(B69,Historical!$B$7:$B$1244,0))/INDEX(Historical!$D$7:$D$1220,MATCH(B69,Historical!$B$7:$B$1244,0))-1)*100)</f>
        <v>6.1032863849765251</v>
      </c>
      <c r="T69" s="667">
        <f>IF(INDEX(Historical!$F$7:$F$1213,MATCH(B69,Historical!$B$7:$B$1244,0))=0,"n/a",((INDEX(Historical!$C$7:$C$1222,MATCH(B69,Historical!$B$7:$B$1244,0))/INDEX(Historical!$F$7:$F$1213,MATCH(B69,Historical!$B$7:$B$1244,0)))^(1/3)-1)*100)</f>
        <v>6.0784387922021343</v>
      </c>
      <c r="U69" s="667">
        <f>IF(INDEX(Historical!$H$7:$H$1213,MATCH(B69,Historical!$B$7:$B$1244,0))=0,"n/a",((INDEX(Historical!$C$7:$C$1222,MATCH(B69,Historical!$B$7:$B$1244,0))/INDEX(Historical!$H$7:$H$1213,MATCH(B69,Historical!$B$7:$B$1244,0)))^(1/5)-1)*100)</f>
        <v>6.0268442528491395</v>
      </c>
      <c r="V69" s="667">
        <f>IF(INDEX(Historical!$N$7:$N$1213,MATCH(B69,Historical!$B$7:$B$1244,0))=0,"n/a",((INDEX(Historical!$C$7:$C$1222,MATCH(B69,Historical!$B$7:$B$1244,0))/INDEX(Historical!$N$7:$N$1213,MATCH(B69,Historical!$B$7:$B$1244,0)))^(1/10)-1)*100)</f>
        <v>8.2806431678711601</v>
      </c>
      <c r="W69" s="668">
        <f>IF(OR(U69&lt;=0,U69="n/a",V69&lt;=0,V69="n/a"),"n/a",U69/V69)</f>
        <v>0.72782320535598666</v>
      </c>
      <c r="X69" s="669">
        <f>IF(OR(AJ69&lt;=0,AJ69="n/a",U69&lt;=0,U69="n/a"),"n/a",U69/AJ69)</f>
        <v>0.2440017916133255</v>
      </c>
      <c r="Y69" s="830"/>
      <c r="Z69" s="618">
        <f>IF(OR(AC69&lt;0.01,AC69="n/a"),"n/a",M69/AC69*100)</f>
        <v>22.721268163804488</v>
      </c>
      <c r="AA69" s="841">
        <f>IF(OR(AC69&lt;0.01,AC69="n/a"),"n/a",I69/AC69)</f>
        <v>22.074966974900921</v>
      </c>
      <c r="AB69" s="842">
        <v>12</v>
      </c>
      <c r="AC69" s="821">
        <v>30.28</v>
      </c>
      <c r="AD69" s="821">
        <v>0.8</v>
      </c>
      <c r="AE69" s="821">
        <v>2.2000000000000002</v>
      </c>
      <c r="AF69" s="821">
        <v>14</v>
      </c>
      <c r="AG69" s="821">
        <v>68.5</v>
      </c>
      <c r="AH69" s="821">
        <v>51.5</v>
      </c>
      <c r="AI69" s="821">
        <v>9.1300000000000008</v>
      </c>
      <c r="AJ69" s="821">
        <v>24.7</v>
      </c>
      <c r="AK69" s="821">
        <v>27.950000000000003</v>
      </c>
      <c r="AL69" s="833">
        <v>33570</v>
      </c>
      <c r="AM69" s="827">
        <v>0.2</v>
      </c>
      <c r="AN69" s="821">
        <v>0.95</v>
      </c>
      <c r="AO69" s="705">
        <f>IF(U69="n/a","n/a",IF(AA69&lt;0,"n/a",IF(AA69="n/a","n/a",J69+U69-AA69)))</f>
        <v>-15.018845161200232</v>
      </c>
      <c r="AP69" s="706">
        <f>IF(U69="n/a","n/a",J69+U69)</f>
        <v>7.0561218137006874</v>
      </c>
      <c r="AQ69" s="843">
        <f>IF(OR(AC69&lt;0.01,AC69="n/a",AF69="n/a"),"n/a",(I69/SQRT(22.5*AC69*(I69/AF69))-1)*100)</f>
        <v>270.61482709957818</v>
      </c>
      <c r="AR69" s="618">
        <f>INDEX(Historical!$C$7:$C$1222,MATCH(B69,Historical!$B$7:$B$1244,0))*IF(AH69="n/a",1.03,IF(AH69&lt;0,1.01,IF(AH69&gt;10,1.1,(1+AH69/100))))</f>
        <v>7.4580000000000011</v>
      </c>
      <c r="AS69" s="841">
        <f>IF($AI69="n/a",1.03*AR69,IF($AI69&lt;0,1.01*AR69,IF($AI69&gt;10,1.1*AR69,(1+$AI69/100)*AR69)))</f>
        <v>8.1389154000000001</v>
      </c>
      <c r="AT69" s="841">
        <f>IF($AK69="n/a",1.03*AS69,IF($AK69&lt;0,1.01*AS69,IF($AK69&gt;10,1.1*AS69,(1+$AK69/100)*AS69)))</f>
        <v>8.9528069400000003</v>
      </c>
      <c r="AU69" s="841">
        <f>IF($AK69="n/a",1.03*AT69,IF($AK69&lt;0,1.01*AT69,IF($AK69&gt;10,1.1*AT69,(1+$AK69/100)*AT69)))</f>
        <v>9.8480876340000005</v>
      </c>
      <c r="AV69" s="841">
        <f>IF($AK69="n/a",1.03*AU69,IF($AK69&lt;0,1.01*AU69,IF($AK69&gt;10,1.1*AU69,(1+$AK69/100)*AU69)))</f>
        <v>10.832896397400001</v>
      </c>
      <c r="AW69" s="618">
        <f>SUM(AR69:AV69)</f>
        <v>45.230706371400004</v>
      </c>
      <c r="AX69" s="713">
        <f>AW69/I69*100</f>
        <v>6.7667080130155748</v>
      </c>
      <c r="AY69" s="887">
        <v>1.19</v>
      </c>
      <c r="AZ69" s="827">
        <v>51.749999999999993</v>
      </c>
      <c r="BA69" s="827">
        <v>-2.4500000000000002</v>
      </c>
      <c r="BB69" s="827">
        <v>11.41</v>
      </c>
      <c r="BC69" s="827">
        <v>22.62</v>
      </c>
      <c r="BE69" s="594">
        <v>1972</v>
      </c>
      <c r="BF69" s="853">
        <f>IF(BE69&gt;2020,0,IF(BE69&gt;2008,1,IF(BE69&gt;2001,2,IF(BE69&gt;1990,3,IF(BE69&gt;1980,4,IF(BE69&gt;1973,5,IF(BE69&gt;1970,6,IF(BE69&gt;1960,7,IF(BE69&gt;1958,8,IF(BE69&gt;1953,9,10))))))))))</f>
        <v>6</v>
      </c>
      <c r="BG69" s="837">
        <v>21.5</v>
      </c>
      <c r="BH69" s="820" t="s">
        <v>4443</v>
      </c>
      <c r="BI69" s="820" t="s">
        <v>4444</v>
      </c>
    </row>
    <row r="70" spans="1:61" ht="11.25" customHeight="1" x14ac:dyDescent="0.2">
      <c r="A70" s="819" t="s">
        <v>4864</v>
      </c>
      <c r="B70" s="830" t="s">
        <v>253</v>
      </c>
      <c r="C70" s="885" t="s">
        <v>127</v>
      </c>
      <c r="D70" s="885" t="s">
        <v>4186</v>
      </c>
      <c r="E70" s="699">
        <v>57</v>
      </c>
      <c r="F70" s="1122">
        <v>17</v>
      </c>
      <c r="G70" s="1122" t="s">
        <v>36</v>
      </c>
      <c r="H70" s="1122" t="s">
        <v>36</v>
      </c>
      <c r="I70" s="821">
        <v>44.38</v>
      </c>
      <c r="J70" s="618">
        <f>(M70/I70)*100</f>
        <v>2.4785939612438033</v>
      </c>
      <c r="K70" s="832">
        <v>0.27500000000000002</v>
      </c>
      <c r="L70" s="842">
        <v>4</v>
      </c>
      <c r="M70" s="609">
        <f>K70*L70</f>
        <v>1.1000000000000001</v>
      </c>
      <c r="N70" s="825" t="s">
        <v>106</v>
      </c>
      <c r="O70" s="700">
        <v>0.26</v>
      </c>
      <c r="P70" s="603">
        <v>44939</v>
      </c>
      <c r="Q70" s="603">
        <v>44972</v>
      </c>
      <c r="R70" s="609">
        <f>(K70-O70)/O70*100</f>
        <v>5.7692307692307745</v>
      </c>
      <c r="S70" s="667">
        <f>IF(INDEX(Historical!$D$7:$D$1220,MATCH(B70,Historical!$B$7:$B$1244,0))=0,"n/a",(INDEX(Historical!$C$7:$C$1222,MATCH(B70,Historical!$B$7:$B$1244,0))/INDEX(Historical!$D$7:$D$1220,MATCH(B70,Historical!$B$7:$B$1244,0))-1)*100)</f>
        <v>6.1224489795918435</v>
      </c>
      <c r="T70" s="667">
        <f>IF(INDEX(Historical!$F$7:$F$1213,MATCH(B70,Historical!$B$7:$B$1244,0))=0,"n/a",((INDEX(Historical!$C$7:$C$1222,MATCH(B70,Historical!$B$7:$B$1244,0))/INDEX(Historical!$F$7:$F$1213,MATCH(B70,Historical!$B$7:$B$1244,0)))^(1/3)-1)*100)</f>
        <v>7.3786693294802586</v>
      </c>
      <c r="U70" s="667">
        <f>IF(INDEX(Historical!$H$7:$H$1213,MATCH(B70,Historical!$B$7:$B$1244,0))=0,"n/a",((INDEX(Historical!$C$7:$C$1222,MATCH(B70,Historical!$B$7:$B$1244,0))/INDEX(Historical!$H$7:$H$1213,MATCH(B70,Historical!$B$7:$B$1244,0)))^(1/5)-1)*100)</f>
        <v>8.8691633250776114</v>
      </c>
      <c r="V70" s="667">
        <f>IF(INDEX(Historical!$N$7:$N$1213,MATCH(B70,Historical!$B$7:$B$1244,0))=0,"n/a",((INDEX(Historical!$C$7:$C$1222,MATCH(B70,Historical!$B$7:$B$1244,0))/INDEX(Historical!$N$7:$N$1213,MATCH(B70,Historical!$B$7:$B$1244,0)))^(1/10)-1)*100)</f>
        <v>13.237743997702346</v>
      </c>
      <c r="W70" s="668">
        <f>IF(OR(U70&lt;=0,U70="n/a",V70&lt;=0,V70="n/a"),"n/a",U70/V70)</f>
        <v>0.66999054571662797</v>
      </c>
      <c r="X70" s="669">
        <f>IF(OR(AJ70&lt;=0,AJ70="n/a",U70&lt;=0,U70="n/a"),"n/a",U70/AJ70)</f>
        <v>2.9563877750258705</v>
      </c>
      <c r="Y70" s="628"/>
      <c r="Z70" s="618">
        <f>IF(OR(AC70&lt;0.01,AC70="n/a"),"n/a",M70/AC70*100)</f>
        <v>60.439560439560445</v>
      </c>
      <c r="AA70" s="841">
        <f>IF(OR(AC70&lt;0.01,AC70="n/a"),"n/a",I70/AC70)</f>
        <v>24.384615384615387</v>
      </c>
      <c r="AB70" s="842">
        <v>10</v>
      </c>
      <c r="AC70" s="821">
        <v>1.82</v>
      </c>
      <c r="AD70" s="821">
        <v>4.4800000000000004</v>
      </c>
      <c r="AE70" s="821">
        <v>1.97</v>
      </c>
      <c r="AF70" s="821">
        <v>3.25</v>
      </c>
      <c r="AG70" s="821">
        <v>13.600000000000001</v>
      </c>
      <c r="AH70" s="821">
        <v>9.6</v>
      </c>
      <c r="AI70" s="821">
        <v>6.87</v>
      </c>
      <c r="AJ70" s="821">
        <v>3</v>
      </c>
      <c r="AK70" s="821">
        <v>5.5</v>
      </c>
      <c r="AL70" s="833">
        <v>24570</v>
      </c>
      <c r="AM70" s="827">
        <v>0.2</v>
      </c>
      <c r="AN70" s="821">
        <v>0.44</v>
      </c>
      <c r="AO70" s="705">
        <f>IF(U70="n/a","n/a",IF(AA70&lt;0,"n/a",IF(AA70="n/a","n/a",J70+U70-AA70)))</f>
        <v>-13.036858098293973</v>
      </c>
      <c r="AP70" s="706">
        <f>IF(U70="n/a","n/a",J70+U70)</f>
        <v>11.347757286321414</v>
      </c>
      <c r="AQ70" s="843">
        <f>IF(OR(AC70&lt;0.01,AC70="n/a",AF70="n/a"),"n/a",(I70/SQRT(22.5*AC70*(I70/AF70))-1)*100)</f>
        <v>87.675843470123297</v>
      </c>
      <c r="AR70" s="618">
        <f>INDEX(Historical!$C$7:$C$1222,MATCH(B70,Historical!$B$7:$B$1244,0))*IF(AH70="n/a",1.03,IF(AH70&lt;0,1.01,IF(AH70&gt;10,1.1,(1+AH70/100))))</f>
        <v>1.1398400000000002</v>
      </c>
      <c r="AS70" s="841">
        <f>IF($AI70="n/a",1.03*AR70,IF($AI70&lt;0,1.01*AR70,IF($AI70&gt;10,1.1*AR70,(1+$AI70/100)*AR70)))</f>
        <v>1.2181470080000001</v>
      </c>
      <c r="AT70" s="841">
        <f>IF($AK70="n/a",1.03*AS70,IF($AK70&lt;0,1.01*AS70,IF($AK70&gt;10,1.1*AS70,(1+$AK70/100)*AS70)))</f>
        <v>1.2851450934399999</v>
      </c>
      <c r="AU70" s="841">
        <f>IF($AK70="n/a",1.03*AT70,IF($AK70&lt;0,1.01*AT70,IF($AK70&gt;10,1.1*AT70,(1+$AK70/100)*AT70)))</f>
        <v>1.3558280735791999</v>
      </c>
      <c r="AV70" s="841">
        <f>IF($AK70="n/a",1.03*AU70,IF($AK70&lt;0,1.01*AU70,IF($AK70&gt;10,1.1*AU70,(1+$AK70/100)*AU70)))</f>
        <v>1.4303986176260557</v>
      </c>
      <c r="AW70" s="618">
        <f>SUM(AR70:AV70)</f>
        <v>6.4293587926452549</v>
      </c>
      <c r="AX70" s="713">
        <f>AW70/I70*100</f>
        <v>14.48706352556389</v>
      </c>
      <c r="AY70" s="887">
        <v>0.16</v>
      </c>
      <c r="AZ70" s="827">
        <v>0.69</v>
      </c>
      <c r="BA70" s="827">
        <v>-19.470000000000002</v>
      </c>
      <c r="BB70" s="827">
        <v>-2.25</v>
      </c>
      <c r="BC70" s="827">
        <v>-5.72</v>
      </c>
      <c r="BE70" s="594">
        <v>1967</v>
      </c>
      <c r="BF70" s="853">
        <f>IF(BE70&gt;2020,0,IF(BE70&gt;2008,1,IF(BE70&gt;2001,2,IF(BE70&gt;1990,3,IF(BE70&gt;1980,4,IF(BE70&gt;1973,5,IF(BE70&gt;1970,6,IF(BE70&gt;1960,7,IF(BE70&gt;1958,8,IF(BE70&gt;1953,9,10))))))))))</f>
        <v>7</v>
      </c>
      <c r="BG70" s="837">
        <v>7.6</v>
      </c>
      <c r="BH70" s="820" t="s">
        <v>4443</v>
      </c>
      <c r="BI70" s="820" t="s">
        <v>4444</v>
      </c>
    </row>
    <row r="71" spans="1:61" ht="11.25" customHeight="1" x14ac:dyDescent="0.2">
      <c r="A71" s="819" t="s">
        <v>4873</v>
      </c>
      <c r="B71" s="830" t="s">
        <v>620</v>
      </c>
      <c r="C71" s="885" t="s">
        <v>4055</v>
      </c>
      <c r="D71" s="885" t="s">
        <v>4184</v>
      </c>
      <c r="E71" s="699">
        <v>27</v>
      </c>
      <c r="F71" s="1122">
        <v>130</v>
      </c>
      <c r="G71" s="1122" t="s">
        <v>114</v>
      </c>
      <c r="H71" s="1122" t="s">
        <v>114</v>
      </c>
      <c r="I71" s="821">
        <v>129.30000000000001</v>
      </c>
      <c r="J71" s="618">
        <f>(M71/I71)*100</f>
        <v>5.1044083526682122</v>
      </c>
      <c r="K71" s="839">
        <v>1.65</v>
      </c>
      <c r="L71" s="842">
        <v>4</v>
      </c>
      <c r="M71" s="609">
        <f>K71*L71</f>
        <v>6.6</v>
      </c>
      <c r="N71" s="825" t="s">
        <v>225</v>
      </c>
      <c r="O71" s="701">
        <v>1.64</v>
      </c>
      <c r="P71" s="603">
        <v>44690</v>
      </c>
      <c r="Q71" s="603">
        <v>44722</v>
      </c>
      <c r="R71" s="609">
        <f>(K71-O71)/O71*100</f>
        <v>0.60975609756097615</v>
      </c>
      <c r="S71" s="667">
        <f>IF(INDEX(Historical!$D$7:$D$1220,MATCH(B71,Historical!$B$7:$B$1244,0))=0,"n/a",(INDEX(Historical!$C$7:$C$1222,MATCH(B71,Historical!$B$7:$B$1244,0))/INDEX(Historical!$D$7:$D$1220,MATCH(B71,Historical!$B$7:$B$1244,0))-1)*100)</f>
        <v>0.61068702290076882</v>
      </c>
      <c r="T71" s="667">
        <f>IF(INDEX(Historical!$F$7:$F$1213,MATCH(B71,Historical!$B$7:$B$1244,0))=0,"n/a",((INDEX(Historical!$C$7:$C$1222,MATCH(B71,Historical!$B$7:$B$1244,0))/INDEX(Historical!$F$7:$F$1213,MATCH(B71,Historical!$B$7:$B$1244,0)))^(1/3)-1)*100)</f>
        <v>0.82265907067466948</v>
      </c>
      <c r="U71" s="667">
        <f>IF(INDEX(Historical!$H$7:$H$1213,MATCH(B71,Historical!$B$7:$B$1244,0))=0,"n/a",((INDEX(Historical!$C$7:$C$1222,MATCH(B71,Historical!$B$7:$B$1244,0))/INDEX(Historical!$H$7:$H$1213,MATCH(B71,Historical!$B$7:$B$1244,0)))^(1/5)-1)*100)</f>
        <v>2.2366665068161762</v>
      </c>
      <c r="V71" s="667">
        <f>IF(INDEX(Historical!$N$7:$N$1213,MATCH(B71,Historical!$B$7:$B$1244,0))=0,"n/a",((INDEX(Historical!$C$7:$C$1222,MATCH(B71,Historical!$B$7:$B$1244,0))/INDEX(Historical!$N$7:$N$1213,MATCH(B71,Historical!$B$7:$B$1244,0)))^(1/10)-1)*100)</f>
        <v>7.1610961790964378</v>
      </c>
      <c r="W71" s="668">
        <f>IF(OR(U71&lt;=0,U71="n/a",V71&lt;=0,V71="n/a"),"n/a",U71/V71)</f>
        <v>0.31233577246806243</v>
      </c>
      <c r="X71" s="669" t="str">
        <f>IF(OR(AJ71&lt;=0,AJ71="n/a",U71&lt;=0,U71="n/a"),"n/a",U71/AJ71)</f>
        <v>n/a</v>
      </c>
      <c r="Y71" s="830"/>
      <c r="Z71" s="618">
        <f>IF(OR(AC71&lt;0.01,AC71="n/a"),"n/a",M71/AC71*100)</f>
        <v>331.6582914572864</v>
      </c>
      <c r="AA71" s="841">
        <f>IF(OR(AC71&lt;0.01,AC71="n/a"),"n/a",I71/AC71)</f>
        <v>64.9748743718593</v>
      </c>
      <c r="AB71" s="842">
        <v>12</v>
      </c>
      <c r="AC71" s="821">
        <v>1.99</v>
      </c>
      <c r="AD71" s="821">
        <v>9.82</v>
      </c>
      <c r="AE71" s="821">
        <v>1.95</v>
      </c>
      <c r="AF71" s="821">
        <v>5.88</v>
      </c>
      <c r="AG71" s="822">
        <v>34.9</v>
      </c>
      <c r="AH71" s="821">
        <v>13.4</v>
      </c>
      <c r="AI71" s="821">
        <v>6.61</v>
      </c>
      <c r="AJ71" s="821">
        <v>-16.2</v>
      </c>
      <c r="AK71" s="821">
        <v>6.67</v>
      </c>
      <c r="AL71" s="833">
        <v>118180</v>
      </c>
      <c r="AM71" s="827">
        <v>0.1</v>
      </c>
      <c r="AN71" s="821">
        <v>2.5299999999999998</v>
      </c>
      <c r="AO71" s="705">
        <f>IF(U71="n/a","n/a",IF(AA71&lt;0,"n/a",IF(AA71="n/a","n/a",J71+U71-AA71)))</f>
        <v>-57.633799512374914</v>
      </c>
      <c r="AP71" s="706">
        <f>IF(U71="n/a","n/a",J71+U71)</f>
        <v>7.3410748594843884</v>
      </c>
      <c r="AQ71" s="843">
        <f>IF(OR(AC71&lt;0.01,AC71="n/a",AF71="n/a"),"n/a",(I71/SQRT(22.5*AC71*(I71/AF71))-1)*100)</f>
        <v>312.06917504846876</v>
      </c>
      <c r="AR71" s="618">
        <f>INDEX(Historical!$C$7:$C$1222,MATCH(B71,Historical!$B$7:$B$1244,0))*IF(AH71="n/a",1.03,IF(AH71&lt;0,1.01,IF(AH71&gt;10,1.1,(1+AH71/100))))</f>
        <v>7.2490000000000006</v>
      </c>
      <c r="AS71" s="841">
        <f>IF($AI71="n/a",1.03*AR71,IF($AI71&lt;0,1.01*AR71,IF($AI71&gt;10,1.1*AR71,(1+$AI71/100)*AR71)))</f>
        <v>7.7281589000000013</v>
      </c>
      <c r="AT71" s="841">
        <f>IF($AK71="n/a",1.03*AS71,IF($AK71&lt;0,1.01*AS71,IF($AK71&gt;10,1.1*AS71,(1+$AK71/100)*AS71)))</f>
        <v>8.243627098630002</v>
      </c>
      <c r="AU71" s="841">
        <f>IF($AK71="n/a",1.03*AT71,IF($AK71&lt;0,1.01*AT71,IF($AK71&gt;10,1.1*AT71,(1+$AK71/100)*AT71)))</f>
        <v>8.7934770261086221</v>
      </c>
      <c r="AV71" s="841">
        <f>IF($AK71="n/a",1.03*AU71,IF($AK71&lt;0,1.01*AU71,IF($AK71&gt;10,1.1*AU71,(1+$AK71/100)*AU71)))</f>
        <v>9.3800019437500666</v>
      </c>
      <c r="AW71" s="618">
        <f>SUM(AR71:AV71)</f>
        <v>41.394264968488692</v>
      </c>
      <c r="AX71" s="713">
        <f>AW71/I71*100</f>
        <v>32.01412603904771</v>
      </c>
      <c r="AY71" s="887">
        <v>0.85</v>
      </c>
      <c r="AZ71" s="827">
        <v>11.899999999999999</v>
      </c>
      <c r="BA71" s="827">
        <v>-15.61</v>
      </c>
      <c r="BB71" s="827">
        <v>-6.93</v>
      </c>
      <c r="BC71" s="827">
        <v>-4.6899999999999995</v>
      </c>
      <c r="BE71" s="594">
        <v>1996</v>
      </c>
      <c r="BF71" s="853">
        <f>IF(BE71&gt;2020,0,IF(BE71&gt;2008,1,IF(BE71&gt;2001,2,IF(BE71&gt;1990,3,IF(BE71&gt;1980,4,IF(BE71&gt;1973,5,IF(BE71&gt;1970,6,IF(BE71&gt;1960,7,IF(BE71&gt;1958,8,IF(BE71&gt;1953,9,10))))))))))</f>
        <v>3</v>
      </c>
      <c r="BG71" s="837">
        <v>5.2</v>
      </c>
      <c r="BH71" s="820" t="s">
        <v>4443</v>
      </c>
      <c r="BI71" s="820" t="s">
        <v>4444</v>
      </c>
    </row>
    <row r="72" spans="1:61" ht="11.25" customHeight="1" x14ac:dyDescent="0.2">
      <c r="A72" s="819" t="s">
        <v>4891</v>
      </c>
      <c r="B72" s="830" t="s">
        <v>255</v>
      </c>
      <c r="C72" s="885" t="s">
        <v>111</v>
      </c>
      <c r="D72" s="885" t="s">
        <v>210</v>
      </c>
      <c r="E72" s="699">
        <v>48</v>
      </c>
      <c r="F72" s="1122">
        <v>49</v>
      </c>
      <c r="G72" s="1122" t="s">
        <v>36</v>
      </c>
      <c r="H72" s="1122" t="s">
        <v>36</v>
      </c>
      <c r="I72" s="821">
        <v>233.16</v>
      </c>
      <c r="J72" s="618">
        <f>(M72/I72)*100</f>
        <v>2.2473837708011666</v>
      </c>
      <c r="K72" s="832">
        <v>1.31</v>
      </c>
      <c r="L72" s="842">
        <v>4</v>
      </c>
      <c r="M72" s="609">
        <f>K72*L72</f>
        <v>5.24</v>
      </c>
      <c r="N72" s="825" t="s">
        <v>126</v>
      </c>
      <c r="O72" s="700">
        <v>1.22</v>
      </c>
      <c r="P72" s="603">
        <v>44833</v>
      </c>
      <c r="Q72" s="603">
        <v>44848</v>
      </c>
      <c r="R72" s="609">
        <f>(K72-O72)/O72*100</f>
        <v>7.3770491803278757</v>
      </c>
      <c r="S72" s="667">
        <f>IF(INDEX(Historical!$D$7:$D$1220,MATCH(B72,Historical!$B$7:$B$1244,0))=0,"n/a",(INDEX(Historical!$C$7:$C$1222,MATCH(B72,Historical!$B$7:$B$1244,0))/INDEX(Historical!$D$7:$D$1220,MATCH(B72,Historical!$B$7:$B$1244,0))-1)*100)</f>
        <v>7.1120689655172376</v>
      </c>
      <c r="T72" s="667">
        <f>IF(INDEX(Historical!$F$7:$F$1213,MATCH(B72,Historical!$B$7:$B$1244,0))=0,"n/a",((INDEX(Historical!$C$7:$C$1222,MATCH(B72,Historical!$B$7:$B$1244,0))/INDEX(Historical!$F$7:$F$1213,MATCH(B72,Historical!$B$7:$B$1244,0)))^(1/3)-1)*100)</f>
        <v>6.885959412067133</v>
      </c>
      <c r="U72" s="667">
        <f>IF(INDEX(Historical!$H$7:$H$1213,MATCH(B72,Historical!$B$7:$B$1244,0))=0,"n/a",((INDEX(Historical!$C$7:$C$1222,MATCH(B72,Historical!$B$7:$B$1244,0))/INDEX(Historical!$H$7:$H$1213,MATCH(B72,Historical!$B$7:$B$1244,0)))^(1/5)-1)*100)</f>
        <v>12.729803073711565</v>
      </c>
      <c r="V72" s="667">
        <f>IF(INDEX(Historical!$N$7:$N$1213,MATCH(B72,Historical!$B$7:$B$1244,0))=0,"n/a",((INDEX(Historical!$C$7:$C$1222,MATCH(B72,Historical!$B$7:$B$1244,0))/INDEX(Historical!$N$7:$N$1213,MATCH(B72,Historical!$B$7:$B$1244,0)))^(1/10)-1)*100)</f>
        <v>13.031724424184542</v>
      </c>
      <c r="W72" s="668">
        <f>IF(OR(U72&lt;=0,U72="n/a",V72&lt;=0,V72="n/a"),"n/a",U72/V72)</f>
        <v>0.97683181897917781</v>
      </c>
      <c r="X72" s="669">
        <f>IF(OR(AJ72&lt;=0,AJ72="n/a",U72&lt;=0,U72="n/a"),"n/a",U72/AJ72)</f>
        <v>1.6749740886462587</v>
      </c>
      <c r="Y72" s="626"/>
      <c r="Z72" s="618">
        <f>IF(OR(AC72&lt;0.01,AC72="n/a"),"n/a",M72/AC72*100)</f>
        <v>53.633572159672468</v>
      </c>
      <c r="AA72" s="841">
        <f>IF(OR(AC72&lt;0.01,AC72="n/a"),"n/a",I72/AC72)</f>
        <v>23.86489252814739</v>
      </c>
      <c r="AB72" s="842">
        <v>12</v>
      </c>
      <c r="AC72" s="821">
        <v>9.77</v>
      </c>
      <c r="AD72" s="821">
        <v>5.41</v>
      </c>
      <c r="AE72" s="821">
        <v>4.4800000000000004</v>
      </c>
      <c r="AF72" s="821">
        <v>23.12</v>
      </c>
      <c r="AG72" s="821">
        <v>92.9</v>
      </c>
      <c r="AH72" s="821">
        <v>14.7</v>
      </c>
      <c r="AI72" s="821">
        <v>7.62</v>
      </c>
      <c r="AJ72" s="821">
        <v>7.6</v>
      </c>
      <c r="AK72" s="821">
        <v>4.41</v>
      </c>
      <c r="AL72" s="833">
        <v>71380</v>
      </c>
      <c r="AM72" s="827">
        <v>0.1</v>
      </c>
      <c r="AN72" s="821">
        <v>2.5099999999999998</v>
      </c>
      <c r="AO72" s="705">
        <f>IF(U72="n/a","n/a",IF(AA72&lt;0,"n/a",IF(AA72="n/a","n/a",J72+U72-AA72)))</f>
        <v>-8.8877056836346586</v>
      </c>
      <c r="AP72" s="706">
        <f>IF(U72="n/a","n/a",J72+U72)</f>
        <v>14.977186844512731</v>
      </c>
      <c r="AQ72" s="843">
        <f>IF(OR(AC72&lt;0.01,AC72="n/a",AF72="n/a"),"n/a",(I72/SQRT(22.5*AC72*(I72/AF72))-1)*100)</f>
        <v>395.2020082757553</v>
      </c>
      <c r="AR72" s="618">
        <f>INDEX(Historical!$C$7:$C$1222,MATCH(B72,Historical!$B$7:$B$1244,0))*IF(AH72="n/a",1.03,IF(AH72&lt;0,1.01,IF(AH72&gt;10,1.1,(1+AH72/100))))</f>
        <v>5.4670000000000005</v>
      </c>
      <c r="AS72" s="841">
        <f>IF($AI72="n/a",1.03*AR72,IF($AI72&lt;0,1.01*AR72,IF($AI72&gt;10,1.1*AR72,(1+$AI72/100)*AR72)))</f>
        <v>5.8835854000000012</v>
      </c>
      <c r="AT72" s="841">
        <f>IF($AK72="n/a",1.03*AS72,IF($AK72&lt;0,1.01*AS72,IF($AK72&gt;10,1.1*AS72,(1+$AK72/100)*AS72)))</f>
        <v>6.1430515161400017</v>
      </c>
      <c r="AU72" s="841">
        <f>IF($AK72="n/a",1.03*AT72,IF($AK72&lt;0,1.01*AT72,IF($AK72&gt;10,1.1*AT72,(1+$AK72/100)*AT72)))</f>
        <v>6.413960088001776</v>
      </c>
      <c r="AV72" s="841">
        <f>IF($AK72="n/a",1.03*AU72,IF($AK72&lt;0,1.01*AU72,IF($AK72&gt;10,1.1*AU72,(1+$AK72/100)*AU72)))</f>
        <v>6.6968157278826546</v>
      </c>
      <c r="AW72" s="618">
        <f>SUM(AR72:AV72)</f>
        <v>30.604412732024436</v>
      </c>
      <c r="AX72" s="713">
        <f>AW72/I72*100</f>
        <v>13.125927574208458</v>
      </c>
      <c r="AY72" s="887">
        <v>1.1200000000000001</v>
      </c>
      <c r="AZ72" s="827">
        <v>34.369999999999997</v>
      </c>
      <c r="BA72" s="827">
        <v>-7.9799999999999995</v>
      </c>
      <c r="BB72" s="827">
        <v>1.47</v>
      </c>
      <c r="BC72" s="827">
        <v>11.58</v>
      </c>
      <c r="BE72" s="594">
        <v>1975</v>
      </c>
      <c r="BF72" s="853">
        <f>IF(BE72&gt;2020,0,IF(BE72&gt;2008,1,IF(BE72&gt;2001,2,IF(BE72&gt;1990,3,IF(BE72&gt;1980,4,IF(BE72&gt;1973,5,IF(BE72&gt;1970,6,IF(BE72&gt;1960,7,IF(BE72&gt;1958,8,IF(BE72&gt;1953,9,10))))))))))</f>
        <v>5</v>
      </c>
      <c r="BG72" s="837">
        <v>19.400000000000002</v>
      </c>
      <c r="BH72" s="820" t="s">
        <v>4443</v>
      </c>
      <c r="BI72" s="820" t="s">
        <v>4444</v>
      </c>
    </row>
    <row r="73" spans="1:61" ht="11.25" customHeight="1" x14ac:dyDescent="0.2">
      <c r="A73" s="826" t="s">
        <v>4894</v>
      </c>
      <c r="B73" s="830" t="s">
        <v>257</v>
      </c>
      <c r="C73" s="885" t="s">
        <v>4055</v>
      </c>
      <c r="D73" s="885" t="s">
        <v>4184</v>
      </c>
      <c r="E73" s="699">
        <v>33</v>
      </c>
      <c r="F73" s="1122">
        <v>88</v>
      </c>
      <c r="G73" s="1122" t="s">
        <v>36</v>
      </c>
      <c r="H73" s="1122" t="s">
        <v>105</v>
      </c>
      <c r="I73" s="821">
        <v>164.24</v>
      </c>
      <c r="J73" s="618">
        <f>(M73/I73)*100</f>
        <v>1.2664393570384802</v>
      </c>
      <c r="K73" s="839">
        <v>0.52</v>
      </c>
      <c r="L73" s="842">
        <v>4</v>
      </c>
      <c r="M73" s="609">
        <f>K73*L73</f>
        <v>2.08</v>
      </c>
      <c r="N73" s="825" t="s">
        <v>584</v>
      </c>
      <c r="O73" s="701">
        <v>0.49</v>
      </c>
      <c r="P73" s="603">
        <v>44992</v>
      </c>
      <c r="Q73" s="603">
        <v>45009</v>
      </c>
      <c r="R73" s="609">
        <f>(K73-O73)/O73*100</f>
        <v>6.1224489795918418</v>
      </c>
      <c r="S73" s="667">
        <f>IF(INDEX(Historical!$D$7:$D$1220,MATCH(B73,Historical!$B$7:$B$1244,0))=0,"n/a",(INDEX(Historical!$C$7:$C$1222,MATCH(B73,Historical!$B$7:$B$1244,0))/INDEX(Historical!$D$7:$D$1220,MATCH(B73,Historical!$B$7:$B$1244,0))-1)*100)</f>
        <v>6.5217391304347672</v>
      </c>
      <c r="T73" s="667">
        <f>IF(INDEX(Historical!$F$7:$F$1213,MATCH(B73,Historical!$B$7:$B$1244,0))=0,"n/a",((INDEX(Historical!$C$7:$C$1222,MATCH(B73,Historical!$B$7:$B$1244,0))/INDEX(Historical!$F$7:$F$1213,MATCH(B73,Historical!$B$7:$B$1244,0)))^(1/3)-1)*100)</f>
        <v>6.998748056507953</v>
      </c>
      <c r="U73" s="667">
        <f>IF(INDEX(Historical!$H$7:$H$1213,MATCH(B73,Historical!$B$7:$B$1244,0))=0,"n/a",((INDEX(Historical!$C$7:$C$1222,MATCH(B73,Historical!$B$7:$B$1244,0))/INDEX(Historical!$H$7:$H$1213,MATCH(B73,Historical!$B$7:$B$1244,0)))^(1/5)-1)*100)</f>
        <v>9.5889781040844788</v>
      </c>
      <c r="V73" s="667">
        <f>IF(INDEX(Historical!$N$7:$N$1213,MATCH(B73,Historical!$B$7:$B$1244,0))=0,"n/a",((INDEX(Historical!$C$7:$C$1222,MATCH(B73,Historical!$B$7:$B$1244,0))/INDEX(Historical!$N$7:$N$1213,MATCH(B73,Historical!$B$7:$B$1244,0)))^(1/10)-1)*100)</f>
        <v>15.597867896031659</v>
      </c>
      <c r="W73" s="668">
        <f>IF(OR(U73&lt;=0,U73="n/a",V73&lt;=0,V73="n/a"),"n/a",U73/V73)</f>
        <v>0.61476210518003327</v>
      </c>
      <c r="X73" s="669">
        <f>IF(OR(AJ73&lt;=0,AJ73="n/a",U73&lt;=0,U73="n/a"),"n/a",U73/AJ73)</f>
        <v>0.87172528218949807</v>
      </c>
      <c r="Y73" s="831" t="s">
        <v>151</v>
      </c>
      <c r="Z73" s="618">
        <f>IF(OR(AC73&lt;0.01,AC73="n/a"),"n/a",M73/AC73*100)</f>
        <v>43.153526970954353</v>
      </c>
      <c r="AA73" s="841">
        <f>IF(OR(AC73&lt;0.01,AC73="n/a"),"n/a",I73/AC73)</f>
        <v>34.074688796680498</v>
      </c>
      <c r="AB73" s="842">
        <v>6</v>
      </c>
      <c r="AC73" s="821">
        <v>4.82</v>
      </c>
      <c r="AD73" s="821">
        <v>3.82</v>
      </c>
      <c r="AE73" s="821">
        <v>6.11</v>
      </c>
      <c r="AF73" s="821">
        <v>8</v>
      </c>
      <c r="AG73" s="821">
        <v>24.8</v>
      </c>
      <c r="AH73" s="821">
        <v>20</v>
      </c>
      <c r="AI73" s="821">
        <v>10.72</v>
      </c>
      <c r="AJ73" s="821">
        <v>11</v>
      </c>
      <c r="AK73" s="821">
        <v>9</v>
      </c>
      <c r="AL73" s="833">
        <v>12190</v>
      </c>
      <c r="AM73" s="827">
        <v>0.5</v>
      </c>
      <c r="AN73" s="821">
        <v>0.18</v>
      </c>
      <c r="AO73" s="705">
        <f>IF(U73="n/a","n/a",IF(AA73&lt;0,"n/a",IF(AA73="n/a","n/a",J73+U73-AA73)))</f>
        <v>-23.219271335557536</v>
      </c>
      <c r="AP73" s="706">
        <f>IF(U73="n/a","n/a",J73+U73)</f>
        <v>10.855417461122959</v>
      </c>
      <c r="AQ73" s="843">
        <f>IF(OR(AC73&lt;0.01,AC73="n/a",AF73="n/a"),"n/a",(I73/SQRT(22.5*AC73*(I73/AF73))-1)*100)</f>
        <v>248.0724767269943</v>
      </c>
      <c r="AR73" s="618">
        <f>INDEX(Historical!$C$7:$C$1222,MATCH(B73,Historical!$B$7:$B$1244,0))*IF(AH73="n/a",1.03,IF(AH73&lt;0,1.01,IF(AH73&gt;10,1.1,(1+AH73/100))))</f>
        <v>2.1560000000000001</v>
      </c>
      <c r="AS73" s="841">
        <f>IF($AI73="n/a",1.03*AR73,IF($AI73&lt;0,1.01*AR73,IF($AI73&gt;10,1.1*AR73,(1+$AI73/100)*AR73)))</f>
        <v>2.3716000000000004</v>
      </c>
      <c r="AT73" s="841">
        <f>IF($AK73="n/a",1.03*AS73,IF($AK73&lt;0,1.01*AS73,IF($AK73&gt;10,1.1*AS73,(1+$AK73/100)*AS73)))</f>
        <v>2.5850440000000008</v>
      </c>
      <c r="AU73" s="841">
        <f>IF($AK73="n/a",1.03*AT73,IF($AK73&lt;0,1.01*AT73,IF($AK73&gt;10,1.1*AT73,(1+$AK73/100)*AT73)))</f>
        <v>2.8176979600000012</v>
      </c>
      <c r="AV73" s="841">
        <f>IF($AK73="n/a",1.03*AU73,IF($AK73&lt;0,1.01*AU73,IF($AK73&gt;10,1.1*AU73,(1+$AK73/100)*AU73)))</f>
        <v>3.0712907764000015</v>
      </c>
      <c r="AW73" s="618">
        <f>SUM(AR73:AV73)</f>
        <v>13.001632736400005</v>
      </c>
      <c r="AX73" s="713">
        <f>AW73/I73*100</f>
        <v>7.9162400976619614</v>
      </c>
      <c r="AY73" s="887">
        <v>0.64</v>
      </c>
      <c r="AZ73" s="827">
        <v>0.88</v>
      </c>
      <c r="BA73" s="827">
        <v>-22.75</v>
      </c>
      <c r="BB73" s="827">
        <v>-6.5500000000000007</v>
      </c>
      <c r="BC73" s="827">
        <v>-11.63</v>
      </c>
      <c r="BE73" s="594">
        <v>1991</v>
      </c>
      <c r="BF73" s="853">
        <f>IF(BE73&gt;2020,0,IF(BE73&gt;2008,1,IF(BE73&gt;2001,2,IF(BE73&gt;1990,3,IF(BE73&gt;1980,4,IF(BE73&gt;1973,5,IF(BE73&gt;1970,6,IF(BE73&gt;1960,7,IF(BE73&gt;1958,8,IF(BE73&gt;1953,9,10))))))))))</f>
        <v>3</v>
      </c>
      <c r="BG73" s="837">
        <v>14.299999999999999</v>
      </c>
      <c r="BH73" s="820" t="s">
        <v>4443</v>
      </c>
      <c r="BI73" s="820" t="s">
        <v>4444</v>
      </c>
    </row>
    <row r="74" spans="1:61" ht="11.25" customHeight="1" x14ac:dyDescent="0.2">
      <c r="A74" s="819" t="s">
        <v>258</v>
      </c>
      <c r="B74" s="830" t="s">
        <v>259</v>
      </c>
      <c r="C74" s="885" t="s">
        <v>152</v>
      </c>
      <c r="D74" s="885" t="s">
        <v>4207</v>
      </c>
      <c r="E74" s="699">
        <v>60</v>
      </c>
      <c r="F74" s="1122">
        <v>11</v>
      </c>
      <c r="G74" s="1122" t="s">
        <v>36</v>
      </c>
      <c r="H74" s="1122" t="s">
        <v>36</v>
      </c>
      <c r="I74" s="821">
        <v>153.26</v>
      </c>
      <c r="J74" s="618">
        <f>(M74/I74)*100</f>
        <v>2.9492365914132845</v>
      </c>
      <c r="K74" s="832">
        <v>1.1299999999999999</v>
      </c>
      <c r="L74" s="842">
        <v>4</v>
      </c>
      <c r="M74" s="609">
        <f>K74*L74</f>
        <v>4.5199999999999996</v>
      </c>
      <c r="N74" s="825" t="s">
        <v>110</v>
      </c>
      <c r="O74" s="700">
        <v>1.06</v>
      </c>
      <c r="P74" s="603">
        <v>44704</v>
      </c>
      <c r="Q74" s="603">
        <v>44719</v>
      </c>
      <c r="R74" s="609">
        <f>(K74-O74)/O74*100</f>
        <v>6.6037735849056451</v>
      </c>
      <c r="S74" s="667">
        <f>IF(INDEX(Historical!$D$7:$D$1220,MATCH(B74,Historical!$B$7:$B$1244,0))=0,"n/a",(INDEX(Historical!$C$7:$C$1222,MATCH(B74,Historical!$B$7:$B$1244,0))/INDEX(Historical!$D$7:$D$1220,MATCH(B74,Historical!$B$7:$B$1244,0))-1)*100)</f>
        <v>6.2052505966587068</v>
      </c>
      <c r="T74" s="667">
        <f>IF(INDEX(Historical!$F$7:$F$1213,MATCH(B74,Historical!$B$7:$B$1244,0))=0,"n/a",((INDEX(Historical!$C$7:$C$1222,MATCH(B74,Historical!$B$7:$B$1244,0))/INDEX(Historical!$F$7:$F$1213,MATCH(B74,Historical!$B$7:$B$1244,0)))^(1/3)-1)*100)</f>
        <v>5.8708129115965901</v>
      </c>
      <c r="U74" s="667">
        <f>IF(INDEX(Historical!$H$7:$H$1213,MATCH(B74,Historical!$B$7:$B$1244,0))=0,"n/a",((INDEX(Historical!$C$7:$C$1222,MATCH(B74,Historical!$B$7:$B$1244,0))/INDEX(Historical!$H$7:$H$1213,MATCH(B74,Historical!$B$7:$B$1244,0)))^(1/5)-1)*100)</f>
        <v>6.0338145721220426</v>
      </c>
      <c r="V74" s="667">
        <f>IF(INDEX(Historical!$N$7:$N$1213,MATCH(B74,Historical!$B$7:$B$1244,0))=0,"n/a",((INDEX(Historical!$C$7:$C$1222,MATCH(B74,Historical!$B$7:$B$1244,0))/INDEX(Historical!$N$7:$N$1213,MATCH(B74,Historical!$B$7:$B$1244,0)))^(1/10)-1)*100)</f>
        <v>6.3689511551615174</v>
      </c>
      <c r="W74" s="668">
        <f>IF(OR(U74&lt;=0,U74="n/a",V74&lt;=0,V74="n/a"),"n/a",U74/V74)</f>
        <v>0.94737962737116077</v>
      </c>
      <c r="X74" s="669">
        <f>IF(OR(AJ74&lt;=0,AJ74="n/a",U74&lt;=0,U74="n/a"),"n/a",U74/AJ74)</f>
        <v>1.1384555796456686</v>
      </c>
      <c r="Y74" s="830"/>
      <c r="Z74" s="618">
        <f>IF(OR(AC74&lt;0.01,AC74="n/a"),"n/a",M74/AC74*100)</f>
        <v>67.062314540059347</v>
      </c>
      <c r="AA74" s="841">
        <f>IF(OR(AC74&lt;0.01,AC74="n/a"),"n/a",I74/AC74)</f>
        <v>22.73887240356083</v>
      </c>
      <c r="AB74" s="842">
        <v>12</v>
      </c>
      <c r="AC74" s="821">
        <v>6.74</v>
      </c>
      <c r="AD74" s="821">
        <v>5.86</v>
      </c>
      <c r="AE74" s="821">
        <v>4.32</v>
      </c>
      <c r="AF74" s="821">
        <v>5.3</v>
      </c>
      <c r="AG74" s="821">
        <v>23.7</v>
      </c>
      <c r="AH74" s="821">
        <v>-13.700000000000001</v>
      </c>
      <c r="AI74" s="821">
        <v>3.91</v>
      </c>
      <c r="AJ74" s="821">
        <v>5.3</v>
      </c>
      <c r="AK74" s="821">
        <v>3.94</v>
      </c>
      <c r="AL74" s="833">
        <v>409880</v>
      </c>
      <c r="AM74" s="827">
        <v>0.1</v>
      </c>
      <c r="AN74" s="821">
        <v>0.52</v>
      </c>
      <c r="AO74" s="705">
        <f>IF(U74="n/a","n/a",IF(AA74&lt;0,"n/a",IF(AA74="n/a","n/a",J74+U74-AA74)))</f>
        <v>-13.755821240025503</v>
      </c>
      <c r="AP74" s="706">
        <f>IF(U74="n/a","n/a",J74+U74)</f>
        <v>8.9830511635353272</v>
      </c>
      <c r="AQ74" s="843">
        <f>IF(OR(AC74&lt;0.01,AC74="n/a",AF74="n/a"),"n/a",(I74/SQRT(22.5*AC74*(I74/AF74))-1)*100)</f>
        <v>131.43611908532478</v>
      </c>
      <c r="AR74" s="618">
        <f>INDEX(Historical!$C$7:$C$1222,MATCH(B74,Historical!$B$7:$B$1244,0))*IF(AH74="n/a",1.03,IF(AH74&lt;0,1.01,IF(AH74&gt;10,1.1,(1+AH74/100))))</f>
        <v>4.4945000000000004</v>
      </c>
      <c r="AS74" s="841">
        <f>IF($AI74="n/a",1.03*AR74,IF($AI74&lt;0,1.01*AR74,IF($AI74&gt;10,1.1*AR74,(1+$AI74/100)*AR74)))</f>
        <v>4.6702349500000002</v>
      </c>
      <c r="AT74" s="841">
        <f>IF($AK74="n/a",1.03*AS74,IF($AK74&lt;0,1.01*AS74,IF($AK74&gt;10,1.1*AS74,(1+$AK74/100)*AS74)))</f>
        <v>4.8542422070300004</v>
      </c>
      <c r="AU74" s="841">
        <f>IF($AK74="n/a",1.03*AT74,IF($AK74&lt;0,1.01*AT74,IF($AK74&gt;10,1.1*AT74,(1+$AK74/100)*AT74)))</f>
        <v>5.0454993499869829</v>
      </c>
      <c r="AV74" s="841">
        <f>IF($AK74="n/a",1.03*AU74,IF($AK74&lt;0,1.01*AU74,IF($AK74&gt;10,1.1*AU74,(1+$AK74/100)*AU74)))</f>
        <v>5.2442920243764704</v>
      </c>
      <c r="AW74" s="618">
        <f>SUM(AR74:AV74)</f>
        <v>24.308768531393454</v>
      </c>
      <c r="AX74" s="713">
        <f>AW74/I74*100</f>
        <v>15.861130452429503</v>
      </c>
      <c r="AY74" s="887">
        <v>0.53</v>
      </c>
      <c r="AZ74" s="827">
        <v>-1.17</v>
      </c>
      <c r="BA74" s="827">
        <v>-17.91</v>
      </c>
      <c r="BB74" s="827">
        <v>-9.43</v>
      </c>
      <c r="BC74" s="827">
        <v>-10.43</v>
      </c>
      <c r="BE74" s="594">
        <v>1963</v>
      </c>
      <c r="BF74" s="853">
        <f>IF(BE74&gt;2020,0,IF(BE74&gt;2008,1,IF(BE74&gt;2001,2,IF(BE74&gt;1990,3,IF(BE74&gt;1980,4,IF(BE74&gt;1973,5,IF(BE74&gt;1970,6,IF(BE74&gt;1960,7,IF(BE74&gt;1958,8,IF(BE74&gt;1953,9,10))))))))))</f>
        <v>7</v>
      </c>
      <c r="BG74" s="837">
        <v>10</v>
      </c>
      <c r="BH74" s="820" t="s">
        <v>4443</v>
      </c>
      <c r="BI74" s="820" t="s">
        <v>4444</v>
      </c>
    </row>
    <row r="75" spans="1:61" s="737" customFormat="1" ht="11.25" customHeight="1" x14ac:dyDescent="0.2">
      <c r="A75" s="613" t="s">
        <v>4899</v>
      </c>
      <c r="B75" s="743" t="s">
        <v>262</v>
      </c>
      <c r="C75" s="885" t="s">
        <v>127</v>
      </c>
      <c r="D75" s="885" t="s">
        <v>4212</v>
      </c>
      <c r="E75" s="721">
        <v>51</v>
      </c>
      <c r="F75" s="1122">
        <v>39</v>
      </c>
      <c r="G75" s="1121" t="s">
        <v>114</v>
      </c>
      <c r="H75" s="1121" t="s">
        <v>36</v>
      </c>
      <c r="I75" s="731">
        <v>125.05</v>
      </c>
      <c r="J75" s="723">
        <f>(M75/I75)*100</f>
        <v>3.7744902039184325</v>
      </c>
      <c r="K75" s="724">
        <v>1.18</v>
      </c>
      <c r="L75" s="725">
        <v>4</v>
      </c>
      <c r="M75" s="726">
        <f>K75*L75</f>
        <v>4.72</v>
      </c>
      <c r="N75" s="727" t="s">
        <v>187</v>
      </c>
      <c r="O75" s="728">
        <v>1.1599999999999999</v>
      </c>
      <c r="P75" s="1037">
        <v>44994</v>
      </c>
      <c r="Q75" s="1037">
        <v>45020</v>
      </c>
      <c r="R75" s="726">
        <f>(K75-O75)/O75*100</f>
        <v>1.7241379310344844</v>
      </c>
      <c r="S75" s="667">
        <f>IF(INDEX(Historical!$D$7:$D$1220,MATCH(B75,Historical!$B$7:$B$1244,0))=0,"n/a",(INDEX(Historical!$C$7:$C$1222,MATCH(B75,Historical!$B$7:$B$1244,0))/INDEX(Historical!$D$7:$D$1220,MATCH(B75,Historical!$B$7:$B$1244,0))-1)*100)</f>
        <v>2.8953229398663627</v>
      </c>
      <c r="T75" s="667">
        <f>IF(INDEX(Historical!$F$7:$F$1213,MATCH(B75,Historical!$B$7:$B$1244,0))=0,"n/a",((INDEX(Historical!$C$7:$C$1222,MATCH(B75,Historical!$B$7:$B$1244,0))/INDEX(Historical!$F$7:$F$1213,MATCH(B75,Historical!$B$7:$B$1244,0)))^(1/3)-1)*100)</f>
        <v>4.1452713460953028</v>
      </c>
      <c r="U75" s="667">
        <f>IF(INDEX(Historical!$H$7:$H$1213,MATCH(B75,Historical!$B$7:$B$1244,0))=0,"n/a",((INDEX(Historical!$C$7:$C$1222,MATCH(B75,Historical!$B$7:$B$1244,0))/INDEX(Historical!$H$7:$H$1213,MATCH(B75,Historical!$B$7:$B$1244,0)))^(1/5)-1)*100)</f>
        <v>3.8218206002880839</v>
      </c>
      <c r="V75" s="667">
        <f>IF(INDEX(Historical!$N$7:$N$1213,MATCH(B75,Historical!$B$7:$B$1244,0))=0,"n/a",((INDEX(Historical!$C$7:$C$1222,MATCH(B75,Historical!$B$7:$B$1244,0))/INDEX(Historical!$N$7:$N$1213,MATCH(B75,Historical!$B$7:$B$1244,0)))^(1/10)-1)*100)</f>
        <v>5.1399333840656647</v>
      </c>
      <c r="W75" s="668">
        <f>IF(OR(U75&lt;=0,U75="n/a",V75&lt;=0,V75="n/a"),"n/a",U75/V75)</f>
        <v>0.74355450055756178</v>
      </c>
      <c r="X75" s="669" t="str">
        <f>IF(OR(AJ75&lt;=0,AJ75="n/a",U75&lt;=0,U75="n/a"),"n/a",U75/AJ75)</f>
        <v>n/a</v>
      </c>
      <c r="Y75" s="738"/>
      <c r="Z75" s="723">
        <f>IF(OR(AC75&lt;0.01,AC75="n/a"),"n/a",M75/AC75*100)</f>
        <v>82.51748251748252</v>
      </c>
      <c r="AA75" s="730">
        <f>IF(OR(AC75&lt;0.01,AC75="n/a"),"n/a",I75/AC75)</f>
        <v>21.861888111888113</v>
      </c>
      <c r="AB75" s="725">
        <v>12</v>
      </c>
      <c r="AC75" s="731">
        <v>5.72</v>
      </c>
      <c r="AD75" s="731">
        <v>2.33</v>
      </c>
      <c r="AE75" s="731">
        <v>2.13</v>
      </c>
      <c r="AF75" s="739">
        <v>77.930000000000007</v>
      </c>
      <c r="AG75" s="739">
        <v>339</v>
      </c>
      <c r="AH75" s="731">
        <v>6.8000000000000007</v>
      </c>
      <c r="AI75" s="731">
        <v>14.42</v>
      </c>
      <c r="AJ75" s="731">
        <v>-1.6</v>
      </c>
      <c r="AK75" s="731">
        <v>9.4700000000000006</v>
      </c>
      <c r="AL75" s="732">
        <v>42960</v>
      </c>
      <c r="AM75" s="733">
        <v>0.15</v>
      </c>
      <c r="AN75" s="1051">
        <v>15.87</v>
      </c>
      <c r="AO75" s="734">
        <f>IF(U75="n/a","n/a",IF(AA75&lt;0,"n/a",IF(AA75="n/a","n/a",J75+U75-AA75)))</f>
        <v>-14.265577307681596</v>
      </c>
      <c r="AP75" s="735">
        <f>IF(U75="n/a","n/a",J75+U75)</f>
        <v>7.5963108042065164</v>
      </c>
      <c r="AQ75" s="843">
        <f>IF(OR(AC75&lt;0.01,AC75="n/a",AF75="n/a"),"n/a",(I75/SQRT(22.5*AC75*(I75/AF75))-1)*100)</f>
        <v>770.17161540045663</v>
      </c>
      <c r="AR75" s="618">
        <f>INDEX(Historical!$C$7:$C$1222,MATCH(B75,Historical!$B$7:$B$1244,0))*IF(AH75="n/a",1.03,IF(AH75&lt;0,1.01,IF(AH75&gt;10,1.1,(1+AH75/100))))</f>
        <v>4.9341600000000003</v>
      </c>
      <c r="AS75" s="730">
        <f>IF($AI75="n/a",1.03*AR75,IF($AI75&lt;0,1.01*AR75,IF($AI75&gt;10,1.1*AR75,(1+$AI75/100)*AR75)))</f>
        <v>5.4275760000000011</v>
      </c>
      <c r="AT75" s="730">
        <f>IF($AK75="n/a",1.03*AS75,IF($AK75&lt;0,1.01*AS75,IF($AK75&gt;10,1.1*AS75,(1+$AK75/100)*AS75)))</f>
        <v>5.9415674472000015</v>
      </c>
      <c r="AU75" s="730">
        <f>IF($AK75="n/a",1.03*AT75,IF($AK75&lt;0,1.01*AT75,IF($AK75&gt;10,1.1*AT75,(1+$AK75/100)*AT75)))</f>
        <v>6.5042338844498415</v>
      </c>
      <c r="AV75" s="730">
        <f>IF($AK75="n/a",1.03*AU75,IF($AK75&lt;0,1.01*AU75,IF($AK75&gt;10,1.1*AU75,(1+$AK75/100)*AU75)))</f>
        <v>7.1201848333072419</v>
      </c>
      <c r="AW75" s="723">
        <f>SUM(AR75:AV75)</f>
        <v>29.927722164957085</v>
      </c>
      <c r="AX75" s="736">
        <f>AW75/I75*100</f>
        <v>23.932604690089633</v>
      </c>
      <c r="AY75" s="888">
        <v>0.41</v>
      </c>
      <c r="AZ75" s="733">
        <v>15</v>
      </c>
      <c r="BA75" s="733">
        <v>-13.48</v>
      </c>
      <c r="BB75" s="733">
        <v>-5.8999999999999995</v>
      </c>
      <c r="BC75" s="733">
        <v>-3.52</v>
      </c>
      <c r="BD75" s="862"/>
      <c r="BE75" s="594">
        <v>1973</v>
      </c>
      <c r="BF75" s="853">
        <f>IF(BE75&gt;2020,0,IF(BE75&gt;2008,1,IF(BE75&gt;2001,2,IF(BE75&gt;1990,3,IF(BE75&gt;1980,4,IF(BE75&gt;1973,5,IF(BE75&gt;1970,6,IF(BE75&gt;1960,7,IF(BE75&gt;1958,8,IF(BE75&gt;1953,9,10))))))))))</f>
        <v>6</v>
      </c>
      <c r="BG75" s="783">
        <v>10.7</v>
      </c>
      <c r="BH75" s="820" t="s">
        <v>4443</v>
      </c>
      <c r="BI75" s="820" t="s">
        <v>4444</v>
      </c>
    </row>
    <row r="76" spans="1:61" ht="11.25" customHeight="1" x14ac:dyDescent="0.2">
      <c r="A76" s="819" t="s">
        <v>4900</v>
      </c>
      <c r="B76" s="830" t="s">
        <v>186</v>
      </c>
      <c r="C76" s="885" t="s">
        <v>127</v>
      </c>
      <c r="D76" s="885" t="s">
        <v>4205</v>
      </c>
      <c r="E76" s="699">
        <v>61</v>
      </c>
      <c r="F76" s="1122">
        <v>10</v>
      </c>
      <c r="G76" s="1122" t="s">
        <v>114</v>
      </c>
      <c r="H76" s="1122" t="s">
        <v>114</v>
      </c>
      <c r="I76" s="821">
        <v>59.51</v>
      </c>
      <c r="J76" s="618">
        <f>(M76/I76)*100</f>
        <v>3.0919173248193585</v>
      </c>
      <c r="K76" s="832">
        <v>0.46</v>
      </c>
      <c r="L76" s="842">
        <v>4</v>
      </c>
      <c r="M76" s="609">
        <f>K76*L76</f>
        <v>1.84</v>
      </c>
      <c r="N76" s="825" t="s">
        <v>162</v>
      </c>
      <c r="O76" s="700">
        <v>0.44</v>
      </c>
      <c r="P76" s="603">
        <v>45001</v>
      </c>
      <c r="Q76" s="603">
        <v>45019</v>
      </c>
      <c r="R76" s="609">
        <f>(K76-O76)/O76*100</f>
        <v>4.5454545454545494</v>
      </c>
      <c r="S76" s="667">
        <f>IF(INDEX(Historical!$D$7:$D$1220,MATCH(B76,Historical!$B$7:$B$1244,0))=0,"n/a",(INDEX(Historical!$C$7:$C$1222,MATCH(B76,Historical!$B$7:$B$1244,0))/INDEX(Historical!$D$7:$D$1220,MATCH(B76,Historical!$B$7:$B$1244,0))-1)*100)</f>
        <v>4.7619047619047672</v>
      </c>
      <c r="T76" s="667">
        <f>IF(INDEX(Historical!$F$7:$F$1213,MATCH(B76,Historical!$B$7:$B$1244,0))=0,"n/a",((INDEX(Historical!$C$7:$C$1222,MATCH(B76,Historical!$B$7:$B$1244,0))/INDEX(Historical!$F$7:$F$1213,MATCH(B76,Historical!$B$7:$B$1244,0)))^(1/3)-1)*100)</f>
        <v>3.228011545636722</v>
      </c>
      <c r="U76" s="667">
        <f>IF(INDEX(Historical!$H$7:$H$1213,MATCH(B76,Historical!$B$7:$B$1244,0))=0,"n/a",((INDEX(Historical!$C$7:$C$1222,MATCH(B76,Historical!$B$7:$B$1244,0))/INDEX(Historical!$H$7:$H$1213,MATCH(B76,Historical!$B$7:$B$1244,0)))^(1/5)-1)*100)</f>
        <v>3.5261802757145411</v>
      </c>
      <c r="V76" s="667">
        <f>IF(INDEX(Historical!$N$7:$N$1213,MATCH(B76,Historical!$B$7:$B$1244,0))=0,"n/a",((INDEX(Historical!$C$7:$C$1222,MATCH(B76,Historical!$B$7:$B$1244,0))/INDEX(Historical!$N$7:$N$1213,MATCH(B76,Historical!$B$7:$B$1244,0)))^(1/10)-1)*100)</f>
        <v>5.6066459224445753</v>
      </c>
      <c r="W76" s="668">
        <f>IF(OR(U76&lt;=0,U76="n/a",V76&lt;=0,V76="n/a"),"n/a",U76/V76)</f>
        <v>0.62892865440253765</v>
      </c>
      <c r="X76" s="669">
        <f>IF(OR(AJ76&lt;=0,AJ76="n/a",U76&lt;=0,U76="n/a"),"n/a",U76/AJ76)</f>
        <v>0.24658603326675113</v>
      </c>
      <c r="Y76" s="631"/>
      <c r="Z76" s="618">
        <f>IF(OR(AC76&lt;0.01,AC76="n/a"),"n/a",M76/AC76*100)</f>
        <v>84.018264840182653</v>
      </c>
      <c r="AA76" s="841">
        <f>IF(OR(AC76&lt;0.01,AC76="n/a"),"n/a",I76/AC76)</f>
        <v>27.173515981735161</v>
      </c>
      <c r="AB76" s="842">
        <v>12</v>
      </c>
      <c r="AC76" s="821">
        <v>2.19</v>
      </c>
      <c r="AD76" s="821">
        <v>4.5</v>
      </c>
      <c r="AE76" s="821">
        <v>6.04</v>
      </c>
      <c r="AF76" s="821">
        <v>10.74</v>
      </c>
      <c r="AG76" s="821">
        <v>40.300000000000004</v>
      </c>
      <c r="AH76" s="821">
        <v>-2.6</v>
      </c>
      <c r="AI76" s="821">
        <v>7.89</v>
      </c>
      <c r="AJ76" s="821">
        <v>14.299999999999999</v>
      </c>
      <c r="AK76" s="821">
        <v>6.0699999999999994</v>
      </c>
      <c r="AL76" s="833">
        <v>259899.99999999997</v>
      </c>
      <c r="AM76" s="827">
        <v>0.67</v>
      </c>
      <c r="AN76" s="821">
        <v>1.62</v>
      </c>
      <c r="AO76" s="705">
        <f>IF(U76="n/a","n/a",IF(AA76&lt;0,"n/a",IF(AA76="n/a","n/a",J76+U76-AA76)))</f>
        <v>-20.55541838120126</v>
      </c>
      <c r="AP76" s="706">
        <f>IF(U76="n/a","n/a",J76+U76)</f>
        <v>6.6180976005338996</v>
      </c>
      <c r="AQ76" s="843">
        <f>IF(OR(AC76&lt;0.01,AC76="n/a",AF76="n/a"),"n/a",(I76/SQRT(22.5*AC76*(I76/AF76))-1)*100)</f>
        <v>260.15031531220745</v>
      </c>
      <c r="AR76" s="618">
        <f>INDEX(Historical!$C$7:$C$1222,MATCH(B76,Historical!$B$7:$B$1244,0))*IF(AH76="n/a",1.03,IF(AH76&lt;0,1.01,IF(AH76&gt;10,1.1,(1+AH76/100))))</f>
        <v>1.7776000000000001</v>
      </c>
      <c r="AS76" s="841">
        <f>IF($AI76="n/a",1.03*AR76,IF($AI76&lt;0,1.01*AR76,IF($AI76&gt;10,1.1*AR76,(1+$AI76/100)*AR76)))</f>
        <v>1.91785264</v>
      </c>
      <c r="AT76" s="841">
        <f>IF($AK76="n/a",1.03*AS76,IF($AK76&lt;0,1.01*AS76,IF($AK76&gt;10,1.1*AS76,(1+$AK76/100)*AS76)))</f>
        <v>2.034266295248</v>
      </c>
      <c r="AU76" s="841">
        <f>IF($AK76="n/a",1.03*AT76,IF($AK76&lt;0,1.01*AT76,IF($AK76&gt;10,1.1*AT76,(1+$AK76/100)*AT76)))</f>
        <v>2.1577462593695533</v>
      </c>
      <c r="AV76" s="841">
        <f>IF($AK76="n/a",1.03*AU76,IF($AK76&lt;0,1.01*AU76,IF($AK76&gt;10,1.1*AU76,(1+$AK76/100)*AU76)))</f>
        <v>2.2887214573132852</v>
      </c>
      <c r="AW76" s="618">
        <f>SUM(AR76:AV76)</f>
        <v>10.176186651930838</v>
      </c>
      <c r="AX76" s="713">
        <f>AW76/I76*100</f>
        <v>17.099960766141553</v>
      </c>
      <c r="AY76" s="887">
        <v>0.54</v>
      </c>
      <c r="AZ76" s="827">
        <v>10.17</v>
      </c>
      <c r="BA76" s="827">
        <v>-11.44</v>
      </c>
      <c r="BB76" s="827">
        <v>-3.02</v>
      </c>
      <c r="BC76" s="827">
        <v>-3.06</v>
      </c>
      <c r="BE76" s="594">
        <v>1963</v>
      </c>
      <c r="BF76" s="853">
        <f>IF(BE76&gt;2020,0,IF(BE76&gt;2008,1,IF(BE76&gt;2001,2,IF(BE76&gt;1990,3,IF(BE76&gt;1980,4,IF(BE76&gt;1973,5,IF(BE76&gt;1970,6,IF(BE76&gt;1960,7,IF(BE76&gt;1958,8,IF(BE76&gt;1953,9,10))))))))))</f>
        <v>7</v>
      </c>
      <c r="BG76" s="837">
        <v>10.199999999999999</v>
      </c>
      <c r="BH76" s="820" t="s">
        <v>4443</v>
      </c>
      <c r="BI76" s="820" t="s">
        <v>4444</v>
      </c>
    </row>
    <row r="77" spans="1:61" ht="11.25" customHeight="1" x14ac:dyDescent="0.2">
      <c r="A77" s="819" t="s">
        <v>4905</v>
      </c>
      <c r="B77" s="830" t="s">
        <v>265</v>
      </c>
      <c r="C77" s="885" t="s">
        <v>127</v>
      </c>
      <c r="D77" s="885" t="s">
        <v>4186</v>
      </c>
      <c r="E77" s="699">
        <v>60</v>
      </c>
      <c r="F77" s="1122">
        <v>13</v>
      </c>
      <c r="G77" s="1122" t="s">
        <v>36</v>
      </c>
      <c r="H77" s="1122" t="s">
        <v>36</v>
      </c>
      <c r="I77" s="821">
        <v>191.98</v>
      </c>
      <c r="J77" s="618">
        <f>(M77/I77)*100</f>
        <v>1.7710178143556621</v>
      </c>
      <c r="K77" s="832">
        <v>0.85</v>
      </c>
      <c r="L77" s="842">
        <v>4</v>
      </c>
      <c r="M77" s="609">
        <f>K77*L77</f>
        <v>3.4</v>
      </c>
      <c r="N77" s="825" t="s">
        <v>150</v>
      </c>
      <c r="O77" s="700">
        <v>0.8</v>
      </c>
      <c r="P77" s="603">
        <v>44897</v>
      </c>
      <c r="Q77" s="603">
        <v>44925</v>
      </c>
      <c r="R77" s="609">
        <f>(K77-O77)/O77*100</f>
        <v>6.249999999999992</v>
      </c>
      <c r="S77" s="667">
        <f>IF(INDEX(Historical!$D$7:$D$1220,MATCH(B77,Historical!$B$7:$B$1244,0))=0,"n/a",(INDEX(Historical!$C$7:$C$1222,MATCH(B77,Historical!$B$7:$B$1244,0))/INDEX(Historical!$D$7:$D$1220,MATCH(B77,Historical!$B$7:$B$1244,0))-1)*100)</f>
        <v>6.5573770491803351</v>
      </c>
      <c r="T77" s="667">
        <f>IF(INDEX(Historical!$F$7:$F$1213,MATCH(B77,Historical!$B$7:$B$1244,0))=0,"n/a",((INDEX(Historical!$C$7:$C$1222,MATCH(B77,Historical!$B$7:$B$1244,0))/INDEX(Historical!$F$7:$F$1213,MATCH(B77,Historical!$B$7:$B$1244,0)))^(1/3)-1)*100)</f>
        <v>7.0399331060163606</v>
      </c>
      <c r="U77" s="667">
        <f>IF(INDEX(Historical!$H$7:$H$1213,MATCH(B77,Historical!$B$7:$B$1244,0))=0,"n/a",((INDEX(Historical!$C$7:$C$1222,MATCH(B77,Historical!$B$7:$B$1244,0))/INDEX(Historical!$H$7:$H$1213,MATCH(B77,Historical!$B$7:$B$1244,0)))^(1/5)-1)*100)</f>
        <v>7.6316922514810814</v>
      </c>
      <c r="V77" s="667">
        <f>IF(INDEX(Historical!$N$7:$N$1213,MATCH(B77,Historical!$B$7:$B$1244,0))=0,"n/a",((INDEX(Historical!$C$7:$C$1222,MATCH(B77,Historical!$B$7:$B$1244,0))/INDEX(Historical!$N$7:$N$1213,MATCH(B77,Historical!$B$7:$B$1244,0)))^(1/10)-1)*100)</f>
        <v>8.3310744323163544</v>
      </c>
      <c r="W77" s="668">
        <f>IF(OR(U77&lt;=0,U77="n/a",V77&lt;=0,V77="n/a"),"n/a",U77/V77)</f>
        <v>0.91605138250567542</v>
      </c>
      <c r="X77" s="669" t="str">
        <f>IF(OR(AJ77&lt;=0,AJ77="n/a",U77&lt;=0,U77="n/a"),"n/a",U77/AJ77)</f>
        <v>n/a</v>
      </c>
      <c r="Y77" s="632"/>
      <c r="Z77" s="618">
        <f>IF(OR(AC77&lt;0.01,AC77="n/a"),"n/a",M77/AC77*100)</f>
        <v>91.891891891891888</v>
      </c>
      <c r="AA77" s="841">
        <f>IF(OR(AC77&lt;0.01,AC77="n/a"),"n/a",I77/AC77)</f>
        <v>51.886486486486483</v>
      </c>
      <c r="AB77" s="842">
        <v>6</v>
      </c>
      <c r="AC77" s="821">
        <v>3.7</v>
      </c>
      <c r="AD77" s="821">
        <v>17.420000000000002</v>
      </c>
      <c r="AE77" s="821">
        <v>3.06</v>
      </c>
      <c r="AF77" s="821">
        <v>6.05</v>
      </c>
      <c r="AG77" s="821">
        <v>11.899999999999999</v>
      </c>
      <c r="AH77" s="821">
        <v>-37</v>
      </c>
      <c r="AI77" s="821">
        <v>15.110000000000001</v>
      </c>
      <c r="AJ77" s="821">
        <v>-5</v>
      </c>
      <c r="AK77" s="821">
        <v>3</v>
      </c>
      <c r="AL77" s="833">
        <v>5380</v>
      </c>
      <c r="AM77" s="827">
        <v>1.4000000000000001</v>
      </c>
      <c r="AN77" s="821">
        <v>0</v>
      </c>
      <c r="AO77" s="705">
        <f>IF(U77="n/a","n/a",IF(AA77&lt;0,"n/a",IF(AA77="n/a","n/a",J77+U77-AA77)))</f>
        <v>-42.48377642064974</v>
      </c>
      <c r="AP77" s="706">
        <f>IF(U77="n/a","n/a",J77+U77)</f>
        <v>9.4027100658367431</v>
      </c>
      <c r="AQ77" s="843">
        <f>IF(OR(AC77&lt;0.01,AC77="n/a",AF77="n/a"),"n/a",(I77/SQRT(22.5*AC77*(I77/AF77))-1)*100)</f>
        <v>273.51974110747744</v>
      </c>
      <c r="AR77" s="618">
        <f>INDEX(Historical!$C$7:$C$1222,MATCH(B77,Historical!$B$7:$B$1244,0))*IF(AH77="n/a",1.03,IF(AH77&lt;0,1.01,IF(AH77&gt;10,1.1,(1+AH77/100))))</f>
        <v>3.2825000000000002</v>
      </c>
      <c r="AS77" s="841">
        <f>IF($AI77="n/a",1.03*AR77,IF($AI77&lt;0,1.01*AR77,IF($AI77&gt;10,1.1*AR77,(1+$AI77/100)*AR77)))</f>
        <v>3.6107500000000003</v>
      </c>
      <c r="AT77" s="841">
        <f>IF($AK77="n/a",1.03*AS77,IF($AK77&lt;0,1.01*AS77,IF($AK77&gt;10,1.1*AS77,(1+$AK77/100)*AS77)))</f>
        <v>3.7190725000000007</v>
      </c>
      <c r="AU77" s="841">
        <f>IF($AK77="n/a",1.03*AT77,IF($AK77&lt;0,1.01*AT77,IF($AK77&gt;10,1.1*AT77,(1+$AK77/100)*AT77)))</f>
        <v>3.8306446750000007</v>
      </c>
      <c r="AV77" s="841">
        <f>IF($AK77="n/a",1.03*AU77,IF($AK77&lt;0,1.01*AU77,IF($AK77&gt;10,1.1*AU77,(1+$AK77/100)*AU77)))</f>
        <v>3.9455640152500009</v>
      </c>
      <c r="AW77" s="618">
        <f>SUM(AR77:AV77)</f>
        <v>18.388531190250003</v>
      </c>
      <c r="AX77" s="713">
        <f>AW77/I77*100</f>
        <v>9.5783577405198486</v>
      </c>
      <c r="AY77" s="887">
        <v>0.21</v>
      </c>
      <c r="AZ77" s="827">
        <v>64.3</v>
      </c>
      <c r="BA77" s="827">
        <v>-10.290000000000001</v>
      </c>
      <c r="BB77" s="827">
        <v>-1.52</v>
      </c>
      <c r="BC77" s="827">
        <v>15.629999999999999</v>
      </c>
      <c r="BE77" s="594">
        <v>1964</v>
      </c>
      <c r="BF77" s="853">
        <f>IF(BE77&gt;2020,0,IF(BE77&gt;2008,1,IF(BE77&gt;2001,2,IF(BE77&gt;1990,3,IF(BE77&gt;1980,4,IF(BE77&gt;1973,5,IF(BE77&gt;1970,6,IF(BE77&gt;1960,7,IF(BE77&gt;1958,8,IF(BE77&gt;1953,9,10))))))))))</f>
        <v>7</v>
      </c>
      <c r="BG77" s="837">
        <v>9.1</v>
      </c>
      <c r="BH77" s="820" t="s">
        <v>4443</v>
      </c>
      <c r="BI77" s="820" t="s">
        <v>4444</v>
      </c>
    </row>
    <row r="78" spans="1:61" ht="11.25" customHeight="1" x14ac:dyDescent="0.2">
      <c r="A78" s="819" t="s">
        <v>4910</v>
      </c>
      <c r="B78" s="830" t="s">
        <v>648</v>
      </c>
      <c r="C78" s="885" t="s">
        <v>111</v>
      </c>
      <c r="D78" s="885" t="s">
        <v>210</v>
      </c>
      <c r="E78" s="699">
        <v>28</v>
      </c>
      <c r="F78" s="1122">
        <v>126</v>
      </c>
      <c r="G78" s="1122" t="s">
        <v>36</v>
      </c>
      <c r="H78" s="1122" t="s">
        <v>36</v>
      </c>
      <c r="I78" s="821">
        <v>167.93</v>
      </c>
      <c r="J78" s="618">
        <f>(M78/I78)*100</f>
        <v>1.5244447091049842</v>
      </c>
      <c r="K78" s="839">
        <v>0.64</v>
      </c>
      <c r="L78" s="842">
        <v>4</v>
      </c>
      <c r="M78" s="609">
        <f>K78*L78</f>
        <v>2.56</v>
      </c>
      <c r="N78" s="825" t="s">
        <v>457</v>
      </c>
      <c r="O78" s="701">
        <v>0.56000000000000005</v>
      </c>
      <c r="P78" s="603">
        <v>44924</v>
      </c>
      <c r="Q78" s="603">
        <v>44939</v>
      </c>
      <c r="R78" s="609">
        <f>(K78-O78)/O78*100</f>
        <v>14.285714285714276</v>
      </c>
      <c r="S78" s="667">
        <f>IF(INDEX(Historical!$D$7:$D$1220,MATCH(B78,Historical!$B$7:$B$1244,0))=0,"n/a",(INDEX(Historical!$C$7:$C$1222,MATCH(B78,Historical!$B$7:$B$1244,0))/INDEX(Historical!$D$7:$D$1220,MATCH(B78,Historical!$B$7:$B$1244,0))-1)*100)</f>
        <v>9.8039215686274606</v>
      </c>
      <c r="T78" s="667">
        <f>IF(INDEX(Historical!$F$7:$F$1213,MATCH(B78,Historical!$B$7:$B$1244,0))=0,"n/a",((INDEX(Historical!$C$7:$C$1222,MATCH(B78,Historical!$B$7:$B$1244,0))/INDEX(Historical!$F$7:$F$1213,MATCH(B78,Historical!$B$7:$B$1244,0)))^(1/3)-1)*100)</f>
        <v>6.014041147633864</v>
      </c>
      <c r="U78" s="667">
        <f>IF(INDEX(Historical!$H$7:$H$1213,MATCH(B78,Historical!$B$7:$B$1244,0))=0,"n/a",((INDEX(Historical!$C$7:$C$1222,MATCH(B78,Historical!$B$7:$B$1244,0))/INDEX(Historical!$H$7:$H$1213,MATCH(B78,Historical!$B$7:$B$1244,0)))^(1/5)-1)*100)</f>
        <v>9.8560543306117854</v>
      </c>
      <c r="V78" s="667">
        <f>IF(INDEX(Historical!$N$7:$N$1213,MATCH(B78,Historical!$B$7:$B$1244,0))=0,"n/a",((INDEX(Historical!$C$7:$C$1222,MATCH(B78,Historical!$B$7:$B$1244,0))/INDEX(Historical!$N$7:$N$1213,MATCH(B78,Historical!$B$7:$B$1244,0)))^(1/10)-1)*100)</f>
        <v>12.66108009793725</v>
      </c>
      <c r="W78" s="668">
        <f>IF(OR(U78&lt;=0,U78="n/a",V78&lt;=0,V78="n/a"),"n/a",U78/V78)</f>
        <v>0.77845288509133903</v>
      </c>
      <c r="X78" s="669">
        <f>IF(OR(AJ78&lt;=0,AJ78="n/a",U78&lt;=0,U78="n/a"),"n/a",U78/AJ78)</f>
        <v>0.69408833314167506</v>
      </c>
      <c r="Y78" s="628"/>
      <c r="Z78" s="618">
        <f>IF(OR(AC78&lt;0.01,AC78="n/a"),"n/a",M78/AC78*100)</f>
        <v>31.840796019900502</v>
      </c>
      <c r="AA78" s="841">
        <f>IF(OR(AC78&lt;0.01,AC78="n/a"),"n/a",I78/AC78)</f>
        <v>20.886815920398014</v>
      </c>
      <c r="AB78" s="842">
        <v>12</v>
      </c>
      <c r="AC78" s="821">
        <v>8.0399999999999991</v>
      </c>
      <c r="AD78" s="821">
        <v>1.41</v>
      </c>
      <c r="AE78" s="821">
        <v>2.58</v>
      </c>
      <c r="AF78" s="821">
        <v>9.3699999999999992</v>
      </c>
      <c r="AG78" s="821">
        <v>50.6</v>
      </c>
      <c r="AH78" s="821">
        <v>74.599999999999994</v>
      </c>
      <c r="AI78" s="821">
        <v>6.4799999999999995</v>
      </c>
      <c r="AJ78" s="821">
        <v>14.2</v>
      </c>
      <c r="AK78" s="821">
        <v>14.799999999999999</v>
      </c>
      <c r="AL78" s="833">
        <v>9700</v>
      </c>
      <c r="AM78" s="827">
        <v>0.2</v>
      </c>
      <c r="AN78" s="821">
        <v>1.1599999999999999</v>
      </c>
      <c r="AO78" s="705">
        <f>IF(U78="n/a","n/a",IF(AA78&lt;0,"n/a",IF(AA78="n/a","n/a",J78+U78-AA78)))</f>
        <v>-9.5063168806812453</v>
      </c>
      <c r="AP78" s="706">
        <f>IF(U78="n/a","n/a",J78+U78)</f>
        <v>11.380499039716769</v>
      </c>
      <c r="AQ78" s="843">
        <f>IF(OR(AC78&lt;0.01,AC78="n/a",AF78="n/a"),"n/a",(I78/SQRT(22.5*AC78*(I78/AF78))-1)*100)</f>
        <v>194.92708339831267</v>
      </c>
      <c r="AR78" s="618">
        <f>INDEX(Historical!$C$7:$C$1222,MATCH(B78,Historical!$B$7:$B$1244,0))*IF(AH78="n/a",1.03,IF(AH78&lt;0,1.01,IF(AH78&gt;10,1.1,(1+AH78/100))))</f>
        <v>2.4640000000000004</v>
      </c>
      <c r="AS78" s="841">
        <f>IF($AI78="n/a",1.03*AR78,IF($AI78&lt;0,1.01*AR78,IF($AI78&gt;10,1.1*AR78,(1+$AI78/100)*AR78)))</f>
        <v>2.6236672000000003</v>
      </c>
      <c r="AT78" s="841">
        <f>IF($AK78="n/a",1.03*AS78,IF($AK78&lt;0,1.01*AS78,IF($AK78&gt;10,1.1*AS78,(1+$AK78/100)*AS78)))</f>
        <v>2.8860339200000005</v>
      </c>
      <c r="AU78" s="841">
        <f>IF($AK78="n/a",1.03*AT78,IF($AK78&lt;0,1.01*AT78,IF($AK78&gt;10,1.1*AT78,(1+$AK78/100)*AT78)))</f>
        <v>3.1746373120000007</v>
      </c>
      <c r="AV78" s="841">
        <f>IF($AK78="n/a",1.03*AU78,IF($AK78&lt;0,1.01*AU78,IF($AK78&gt;10,1.1*AU78,(1+$AK78/100)*AU78)))</f>
        <v>3.4921010432000008</v>
      </c>
      <c r="AW78" s="618">
        <f>SUM(AR78:AV78)</f>
        <v>14.640439475200004</v>
      </c>
      <c r="AX78" s="713">
        <f>AW78/I78*100</f>
        <v>8.7181798816173419</v>
      </c>
      <c r="AY78" s="887">
        <v>1.1499999999999999</v>
      </c>
      <c r="AZ78" s="827">
        <v>42.11</v>
      </c>
      <c r="BA78" s="827">
        <v>-4.87</v>
      </c>
      <c r="BB78" s="827">
        <v>5.76</v>
      </c>
      <c r="BC78" s="827">
        <v>18.77</v>
      </c>
      <c r="BE78" s="594">
        <v>1996</v>
      </c>
      <c r="BF78" s="853">
        <f>IF(BE78&gt;2020,0,IF(BE78&gt;2008,1,IF(BE78&gt;2001,2,IF(BE78&gt;1990,3,IF(BE78&gt;1980,4,IF(BE78&gt;1973,5,IF(BE78&gt;1970,6,IF(BE78&gt;1960,7,IF(BE78&gt;1958,8,IF(BE78&gt;1953,9,10))))))))))</f>
        <v>3</v>
      </c>
      <c r="BG78" s="837">
        <v>16.7</v>
      </c>
      <c r="BH78" s="820" t="s">
        <v>4443</v>
      </c>
      <c r="BI78" s="820" t="s">
        <v>4444</v>
      </c>
    </row>
    <row r="79" spans="1:61" ht="11.25" customHeight="1" x14ac:dyDescent="0.2">
      <c r="A79" s="819" t="s">
        <v>4911</v>
      </c>
      <c r="B79" s="830" t="s">
        <v>267</v>
      </c>
      <c r="C79" s="885" t="s">
        <v>244</v>
      </c>
      <c r="D79" s="885" t="s">
        <v>4209</v>
      </c>
      <c r="E79" s="699">
        <v>51</v>
      </c>
      <c r="F79" s="1122">
        <v>35</v>
      </c>
      <c r="G79" s="1122" t="s">
        <v>105</v>
      </c>
      <c r="H79" s="1122" t="s">
        <v>105</v>
      </c>
      <c r="I79" s="821">
        <v>34.49</v>
      </c>
      <c r="J79" s="618">
        <f>(M79/I79)*100</f>
        <v>5.1029283850391414</v>
      </c>
      <c r="K79" s="832">
        <v>0.44</v>
      </c>
      <c r="L79" s="842">
        <v>4</v>
      </c>
      <c r="M79" s="609">
        <f>K79*L79</f>
        <v>1.76</v>
      </c>
      <c r="N79" s="825" t="s">
        <v>180</v>
      </c>
      <c r="O79" s="700">
        <v>0.42</v>
      </c>
      <c r="P79" s="603">
        <v>44726</v>
      </c>
      <c r="Q79" s="603">
        <v>44757</v>
      </c>
      <c r="R79" s="609">
        <f>(K79-O79)/O79*100</f>
        <v>4.7619047619047663</v>
      </c>
      <c r="S79" s="667">
        <f>IF(INDEX(Historical!$D$7:$D$1220,MATCH(B79,Historical!$B$7:$B$1244,0))=0,"n/a",(INDEX(Historical!$C$7:$C$1222,MATCH(B79,Historical!$B$7:$B$1244,0))/INDEX(Historical!$D$7:$D$1220,MATCH(B79,Historical!$B$7:$B$1244,0))-1)*100)</f>
        <v>4.8780487804878092</v>
      </c>
      <c r="T79" s="667">
        <f>IF(INDEX(Historical!$F$7:$F$1213,MATCH(B79,Historical!$B$7:$B$1244,0))=0,"n/a",((INDEX(Historical!$C$7:$C$1222,MATCH(B79,Historical!$B$7:$B$1244,0))/INDEX(Historical!$F$7:$F$1213,MATCH(B79,Historical!$B$7:$B$1244,0)))^(1/3)-1)*100)</f>
        <v>3.3081575495287785</v>
      </c>
      <c r="U79" s="667">
        <f>IF(INDEX(Historical!$H$7:$H$1213,MATCH(B79,Historical!$B$7:$B$1244,0))=0,"n/a",((INDEX(Historical!$C$7:$C$1222,MATCH(B79,Historical!$B$7:$B$1244,0))/INDEX(Historical!$H$7:$H$1213,MATCH(B79,Historical!$B$7:$B$1244,0)))^(1/5)-1)*100)</f>
        <v>4.2029663567282105</v>
      </c>
      <c r="V79" s="667">
        <f>IF(INDEX(Historical!$N$7:$N$1213,MATCH(B79,Historical!$B$7:$B$1244,0))=0,"n/a",((INDEX(Historical!$C$7:$C$1222,MATCH(B79,Historical!$B$7:$B$1244,0))/INDEX(Historical!$N$7:$N$1213,MATCH(B79,Historical!$B$7:$B$1244,0)))^(1/10)-1)*100)</f>
        <v>4.2905602124559516</v>
      </c>
      <c r="W79" s="668">
        <f>IF(OR(U79&lt;=0,U79="n/a",V79&lt;=0,V79="n/a"),"n/a",U79/V79)</f>
        <v>0.97958451778081401</v>
      </c>
      <c r="X79" s="669">
        <f>IF(OR(AJ79&lt;=0,AJ79="n/a",U79&lt;=0,U79="n/a"),"n/a",U79/AJ79)</f>
        <v>1.7512359819700878</v>
      </c>
      <c r="Y79" s="638"/>
      <c r="Z79" s="618">
        <f>IF(OR(AC79&lt;0.01,AC79="n/a"),"n/a",M79/AC79*100)</f>
        <v>77.533039647577098</v>
      </c>
      <c r="AA79" s="841">
        <f>IF(OR(AC79&lt;0.01,AC79="n/a"),"n/a",I79/AC79)</f>
        <v>15.193832599118943</v>
      </c>
      <c r="AB79" s="842">
        <v>12</v>
      </c>
      <c r="AC79" s="821">
        <v>2.27</v>
      </c>
      <c r="AD79" s="821">
        <v>2.92</v>
      </c>
      <c r="AE79" s="821">
        <v>0.9</v>
      </c>
      <c r="AF79" s="821">
        <v>3</v>
      </c>
      <c r="AG79" s="821">
        <v>23.9</v>
      </c>
      <c r="AH79" s="821">
        <v>58.099999999999994</v>
      </c>
      <c r="AI79" s="821">
        <v>15.629999999999999</v>
      </c>
      <c r="AJ79" s="821">
        <v>2.4</v>
      </c>
      <c r="AK79" s="821">
        <v>5.2</v>
      </c>
      <c r="AL79" s="833">
        <v>4610</v>
      </c>
      <c r="AM79" s="827">
        <v>2</v>
      </c>
      <c r="AN79" s="821">
        <v>1.37</v>
      </c>
      <c r="AO79" s="705">
        <f>IF(U79="n/a","n/a",IF(AA79&lt;0,"n/a",IF(AA79="n/a","n/a",J79+U79-AA79)))</f>
        <v>-5.8879378573515915</v>
      </c>
      <c r="AP79" s="706">
        <f>IF(U79="n/a","n/a",J79+U79)</f>
        <v>9.3058947417673519</v>
      </c>
      <c r="AQ79" s="843">
        <f>IF(OR(AC79&lt;0.01,AC79="n/a",AF79="n/a"),"n/a",(I79/SQRT(22.5*AC79*(I79/AF79))-1)*100)</f>
        <v>42.332158929357668</v>
      </c>
      <c r="AR79" s="618">
        <f>INDEX(Historical!$C$7:$C$1222,MATCH(B79,Historical!$B$7:$B$1244,0))*IF(AH79="n/a",1.03,IF(AH79&lt;0,1.01,IF(AH79&gt;10,1.1,(1+AH79/100))))</f>
        <v>1.8920000000000001</v>
      </c>
      <c r="AS79" s="841">
        <f>IF($AI79="n/a",1.03*AR79,IF($AI79&lt;0,1.01*AR79,IF($AI79&gt;10,1.1*AR79,(1+$AI79/100)*AR79)))</f>
        <v>2.0812000000000004</v>
      </c>
      <c r="AT79" s="841">
        <f>IF($AK79="n/a",1.03*AS79,IF($AK79&lt;0,1.01*AS79,IF($AK79&gt;10,1.1*AS79,(1+$AK79/100)*AS79)))</f>
        <v>2.1894224000000007</v>
      </c>
      <c r="AU79" s="841">
        <f>IF($AK79="n/a",1.03*AT79,IF($AK79&lt;0,1.01*AT79,IF($AK79&gt;10,1.1*AT79,(1+$AK79/100)*AT79)))</f>
        <v>2.3032723648000006</v>
      </c>
      <c r="AV79" s="841">
        <f>IF($AK79="n/a",1.03*AU79,IF($AK79&lt;0,1.01*AU79,IF($AK79&gt;10,1.1*AU79,(1+$AK79/100)*AU79)))</f>
        <v>2.4230425277696006</v>
      </c>
      <c r="AW79" s="618">
        <f>SUM(AR79:AV79)</f>
        <v>10.888937292569603</v>
      </c>
      <c r="AX79" s="713">
        <f>AW79/I79*100</f>
        <v>31.571288177934481</v>
      </c>
      <c r="AY79" s="887">
        <v>1.33</v>
      </c>
      <c r="AZ79" s="827">
        <v>13.900000000000002</v>
      </c>
      <c r="BA79" s="827">
        <v>-17.75</v>
      </c>
      <c r="BB79" s="827">
        <v>0.97</v>
      </c>
      <c r="BC79" s="827">
        <v>-3.71</v>
      </c>
      <c r="BE79" s="594">
        <v>1972</v>
      </c>
      <c r="BF79" s="853">
        <f>IF(BE79&gt;2020,0,IF(BE79&gt;2008,1,IF(BE79&gt;2001,2,IF(BE79&gt;1990,3,IF(BE79&gt;1980,4,IF(BE79&gt;1973,5,IF(BE79&gt;1970,6,IF(BE79&gt;1960,7,IF(BE79&gt;1958,8,IF(BE79&gt;1953,9,10))))))))))</f>
        <v>6</v>
      </c>
      <c r="BG79" s="837">
        <v>7.3999999999999995</v>
      </c>
      <c r="BH79" s="820" t="s">
        <v>4443</v>
      </c>
      <c r="BI79" s="820" t="s">
        <v>4444</v>
      </c>
    </row>
    <row r="80" spans="1:61" ht="11.25" customHeight="1" x14ac:dyDescent="0.2">
      <c r="A80" s="819" t="s">
        <v>4914</v>
      </c>
      <c r="B80" s="830" t="s">
        <v>4236</v>
      </c>
      <c r="C80" s="885" t="s">
        <v>122</v>
      </c>
      <c r="D80" s="885" t="s">
        <v>4037</v>
      </c>
      <c r="E80" s="699">
        <v>30</v>
      </c>
      <c r="F80" s="1122">
        <v>108</v>
      </c>
      <c r="G80" s="1122" t="s">
        <v>36</v>
      </c>
      <c r="H80" s="1122" t="s">
        <v>36</v>
      </c>
      <c r="I80" s="821">
        <v>348.37</v>
      </c>
      <c r="J80" s="618">
        <f>(M80/I80)*100</f>
        <v>1.4639607314062635</v>
      </c>
      <c r="K80" s="839">
        <v>1.2749999999999999</v>
      </c>
      <c r="L80" s="842">
        <v>4</v>
      </c>
      <c r="M80" s="609">
        <f>K80*L80</f>
        <v>5.0999999999999996</v>
      </c>
      <c r="N80" s="825" t="s">
        <v>147</v>
      </c>
      <c r="O80" s="701">
        <v>1.17</v>
      </c>
      <c r="P80" s="603">
        <v>44998</v>
      </c>
      <c r="Q80" s="603">
        <v>45013</v>
      </c>
      <c r="R80" s="609">
        <f>(K80-O80)/O80*100</f>
        <v>8.9743589743589727</v>
      </c>
      <c r="S80" s="667">
        <f>IF(INDEX(Historical!$D$7:$D$1220,MATCH(B80,Historical!$B$7:$B$1244,0))=0,"n/a",(INDEX(Historical!$C$7:$C$1222,MATCH(B80,Historical!$B$7:$B$1244,0))/INDEX(Historical!$D$7:$D$1220,MATCH(B80,Historical!$B$7:$B$1244,0))-1)*100)</f>
        <v>10.377358490566024</v>
      </c>
      <c r="T80" s="667">
        <f>IF(INDEX(Historical!$F$7:$F$1213,MATCH(B80,Historical!$B$7:$B$1244,0))=0,"n/a",((INDEX(Historical!$C$7:$C$1222,MATCH(B80,Historical!$B$7:$B$1244,0))/INDEX(Historical!$F$7:$F$1213,MATCH(B80,Historical!$B$7:$B$1244,0)))^(1/3)-1)*100)</f>
        <v>10.168965043737209</v>
      </c>
      <c r="U80" s="667">
        <f>IF(INDEX(Historical!$H$7:$H$1213,MATCH(B80,Historical!$B$7:$B$1244,0))=0,"n/a",((INDEX(Historical!$C$7:$C$1222,MATCH(B80,Historical!$B$7:$B$1244,0))/INDEX(Historical!$H$7:$H$1213,MATCH(B80,Historical!$B$7:$B$1244,0)))^(1/5)-1)*100)</f>
        <v>8.2398196229486853</v>
      </c>
      <c r="V80" s="667">
        <f>IF(INDEX(Historical!$N$7:$N$1213,MATCH(B80,Historical!$B$7:$B$1244,0))=0,"n/a",((INDEX(Historical!$C$7:$C$1222,MATCH(B80,Historical!$B$7:$B$1244,0))/INDEX(Historical!$N$7:$N$1213,MATCH(B80,Historical!$B$7:$B$1244,0)))^(1/10)-1)*100)</f>
        <v>7.8406053918016472</v>
      </c>
      <c r="W80" s="668">
        <f>IF(OR(U80&lt;=0,U80="n/a",V80&lt;=0,V80="n/a"),"n/a",U80/V80)</f>
        <v>1.0509162508757892</v>
      </c>
      <c r="X80" s="669">
        <f>IF(OR(AJ80&lt;=0,AJ80="n/a",U80&lt;=0,U80="n/a"),"n/a",U80/AJ80)</f>
        <v>1.1771170889926692</v>
      </c>
      <c r="Y80" s="637"/>
      <c r="Z80" s="618">
        <f>IF(OR(AC80&lt;0.01,AC80="n/a"),"n/a",M80/AC80*100)</f>
        <v>61.89320388349514</v>
      </c>
      <c r="AA80" s="841">
        <f>IF(OR(AC80&lt;0.01,AC80="n/a"),"n/a",I80/AC80)</f>
        <v>42.277912621359221</v>
      </c>
      <c r="AB80" s="842">
        <v>12</v>
      </c>
      <c r="AC80" s="821">
        <v>8.24</v>
      </c>
      <c r="AD80" s="821">
        <v>4.12</v>
      </c>
      <c r="AE80" s="821">
        <v>4.8499999999999996</v>
      </c>
      <c r="AF80" s="821">
        <v>4.55</v>
      </c>
      <c r="AG80" s="821">
        <v>8.6</v>
      </c>
      <c r="AH80" s="821">
        <v>55.7</v>
      </c>
      <c r="AI80" s="821">
        <v>10.220000000000001</v>
      </c>
      <c r="AJ80" s="821">
        <v>7.0000000000000009</v>
      </c>
      <c r="AK80" s="821">
        <v>10.14</v>
      </c>
      <c r="AL80" s="833">
        <v>161970</v>
      </c>
      <c r="AM80" s="827">
        <v>0.1</v>
      </c>
      <c r="AN80" s="821">
        <v>0.41</v>
      </c>
      <c r="AO80" s="705">
        <f>IF(U80="n/a","n/a",IF(AA80&lt;0,"n/a",IF(AA80="n/a","n/a",J80+U80-AA80)))</f>
        <v>-32.574132267004273</v>
      </c>
      <c r="AP80" s="706">
        <f>IF(U80="n/a","n/a",J80+U80)</f>
        <v>9.703780354354949</v>
      </c>
      <c r="AQ80" s="843">
        <f>IF(OR(AC80&lt;0.01,AC80="n/a",AF80="n/a"),"n/a",(I80/SQRT(22.5*AC80*(I80/AF80))-1)*100)</f>
        <v>192.39585224842361</v>
      </c>
      <c r="AR80" s="618">
        <f>INDEX(Historical!$C$7:$C$1222,MATCH(B80,Historical!$B$7:$B$1244,0))*IF(AH80="n/a",1.03,IF(AH80&lt;0,1.01,IF(AH80&gt;10,1.1,(1+AH80/100))))</f>
        <v>5.1479999999999997</v>
      </c>
      <c r="AS80" s="841">
        <f>IF($AI80="n/a",1.03*AR80,IF($AI80&lt;0,1.01*AR80,IF($AI80&gt;10,1.1*AR80,(1+$AI80/100)*AR80)))</f>
        <v>5.6627999999999998</v>
      </c>
      <c r="AT80" s="841">
        <f>IF($AK80="n/a",1.03*AS80,IF($AK80&lt;0,1.01*AS80,IF($AK80&gt;10,1.1*AS80,(1+$AK80/100)*AS80)))</f>
        <v>6.2290800000000006</v>
      </c>
      <c r="AU80" s="841">
        <f>IF($AK80="n/a",1.03*AT80,IF($AK80&lt;0,1.01*AT80,IF($AK80&gt;10,1.1*AT80,(1+$AK80/100)*AT80)))</f>
        <v>6.8519880000000013</v>
      </c>
      <c r="AV80" s="841">
        <f>IF($AK80="n/a",1.03*AU80,IF($AK80&lt;0,1.01*AU80,IF($AK80&gt;10,1.1*AU80,(1+$AK80/100)*AU80)))</f>
        <v>7.5371868000000024</v>
      </c>
      <c r="AW80" s="618">
        <f>SUM(AR80:AV80)</f>
        <v>31.429054800000003</v>
      </c>
      <c r="AX80" s="713">
        <f>AW80/I80*100</f>
        <v>9.0217455004736351</v>
      </c>
      <c r="AY80" s="887">
        <v>0.87</v>
      </c>
      <c r="AZ80" s="827">
        <v>32.729999999999997</v>
      </c>
      <c r="BA80" s="827">
        <v>0.01</v>
      </c>
      <c r="BB80" s="827">
        <v>6.1</v>
      </c>
      <c r="BC80" s="827">
        <v>13.370000000000001</v>
      </c>
      <c r="BE80" s="594">
        <v>1994</v>
      </c>
      <c r="BF80" s="853">
        <f>IF(BE80&gt;2020,0,IF(BE80&gt;2008,1,IF(BE80&gt;2001,2,IF(BE80&gt;1990,3,IF(BE80&gt;1980,4,IF(BE80&gt;1973,5,IF(BE80&gt;1970,6,IF(BE80&gt;1960,7,IF(BE80&gt;1958,8,IF(BE80&gt;1953,9,10))))))))))</f>
        <v>3</v>
      </c>
      <c r="BG80" s="837">
        <v>4.5</v>
      </c>
      <c r="BH80" s="820" t="s">
        <v>4443</v>
      </c>
      <c r="BI80" s="820" t="s">
        <v>4444</v>
      </c>
    </row>
    <row r="81" spans="1:61" ht="11.25" customHeight="1" x14ac:dyDescent="0.2">
      <c r="A81" s="819" t="s">
        <v>4923</v>
      </c>
      <c r="B81" s="830" t="s">
        <v>269</v>
      </c>
      <c r="C81" s="885" t="s">
        <v>244</v>
      </c>
      <c r="D81" s="885" t="s">
        <v>4176</v>
      </c>
      <c r="E81" s="699">
        <v>60</v>
      </c>
      <c r="F81" s="1122">
        <v>12</v>
      </c>
      <c r="G81" s="1122" t="s">
        <v>36</v>
      </c>
      <c r="H81" s="1122" t="s">
        <v>114</v>
      </c>
      <c r="I81" s="821">
        <v>205.75</v>
      </c>
      <c r="J81" s="618">
        <f>(M81/I81)*100</f>
        <v>2.0413122721749697</v>
      </c>
      <c r="K81" s="832">
        <v>1.05</v>
      </c>
      <c r="L81" s="842">
        <v>4</v>
      </c>
      <c r="M81" s="609">
        <f>K81*L81</f>
        <v>4.2</v>
      </c>
      <c r="N81" s="825" t="s">
        <v>270</v>
      </c>
      <c r="O81" s="700">
        <v>0.8</v>
      </c>
      <c r="P81" s="603">
        <v>44761</v>
      </c>
      <c r="Q81" s="603">
        <v>44776</v>
      </c>
      <c r="R81" s="609">
        <f>(K81-O81)/O81*100</f>
        <v>31.25</v>
      </c>
      <c r="S81" s="667">
        <f>IF(INDEX(Historical!$D$7:$D$1220,MATCH(B81,Historical!$B$7:$B$1244,0))=0,"n/a",(INDEX(Historical!$C$7:$C$1222,MATCH(B81,Historical!$B$7:$B$1244,0))/INDEX(Historical!$D$7:$D$1220,MATCH(B81,Historical!$B$7:$B$1244,0))-1)*100)</f>
        <v>32.14285714285716</v>
      </c>
      <c r="T81" s="667">
        <f>IF(INDEX(Historical!$F$7:$F$1213,MATCH(B81,Historical!$B$7:$B$1244,0))=0,"n/a",((INDEX(Historical!$C$7:$C$1222,MATCH(B81,Historical!$B$7:$B$1244,0))/INDEX(Historical!$F$7:$F$1213,MATCH(B81,Historical!$B$7:$B$1244,0)))^(1/3)-1)*100)</f>
        <v>21.556494692374926</v>
      </c>
      <c r="U81" s="667">
        <f>IF(INDEX(Historical!$H$7:$H$1213,MATCH(B81,Historical!$B$7:$B$1244,0))=0,"n/a",((INDEX(Historical!$C$7:$C$1222,MATCH(B81,Historical!$B$7:$B$1244,0))/INDEX(Historical!$H$7:$H$1213,MATCH(B81,Historical!$B$7:$B$1244,0)))^(1/5)-1)*100)</f>
        <v>19.473511169445558</v>
      </c>
      <c r="V81" s="667">
        <f>IF(INDEX(Historical!$N$7:$N$1213,MATCH(B81,Historical!$B$7:$B$1244,0))=0,"n/a",((INDEX(Historical!$C$7:$C$1222,MATCH(B81,Historical!$B$7:$B$1244,0))/INDEX(Historical!$N$7:$N$1213,MATCH(B81,Historical!$B$7:$B$1244,0)))^(1/10)-1)*100)</f>
        <v>19.951324380539639</v>
      </c>
      <c r="W81" s="668">
        <f>IF(OR(U81&lt;=0,U81="n/a",V81&lt;=0,V81="n/a"),"n/a",U81/V81)</f>
        <v>0.9760510529536508</v>
      </c>
      <c r="X81" s="669">
        <f>IF(OR(AJ81&lt;=0,AJ81="n/a",U81&lt;=0,U81="n/a"),"n/a",U81/AJ81)</f>
        <v>0.69055004146970078</v>
      </c>
      <c r="Y81" s="830"/>
      <c r="Z81" s="618">
        <f>IF(OR(AC81&lt;0.01,AC81="n/a"),"n/a",M81/AC81*100)</f>
        <v>41.176470588235297</v>
      </c>
      <c r="AA81" s="841">
        <f>IF(OR(AC81&lt;0.01,AC81="n/a"),"n/a",I81/AC81)</f>
        <v>20.171568627450981</v>
      </c>
      <c r="AB81" s="842">
        <v>1</v>
      </c>
      <c r="AC81" s="821">
        <v>10.199999999999999</v>
      </c>
      <c r="AD81" s="821">
        <v>2.62</v>
      </c>
      <c r="AE81" s="821">
        <v>1.29</v>
      </c>
      <c r="AF81" s="821" t="s">
        <v>135</v>
      </c>
      <c r="AG81" s="821">
        <v>-80.7</v>
      </c>
      <c r="AH81" s="821">
        <v>55.300000000000004</v>
      </c>
      <c r="AI81" s="821">
        <v>0.49</v>
      </c>
      <c r="AJ81" s="821">
        <v>28.199999999999996</v>
      </c>
      <c r="AK81" s="821">
        <v>7.6300000000000008</v>
      </c>
      <c r="AL81" s="833">
        <v>123910</v>
      </c>
      <c r="AM81" s="827">
        <v>0.08</v>
      </c>
      <c r="AN81" s="821" t="s">
        <v>135</v>
      </c>
      <c r="AO81" s="705">
        <f>IF(U81="n/a","n/a",IF(AA81&lt;0,"n/a",IF(AA81="n/a","n/a",J81+U81-AA81)))</f>
        <v>1.3432548141695477</v>
      </c>
      <c r="AP81" s="706">
        <f>IF(U81="n/a","n/a",J81+U81)</f>
        <v>21.514823441620528</v>
      </c>
      <c r="AQ81" s="843" t="str">
        <f>IF(OR(AC81&lt;0.01,AC81="n/a",AF81="n/a"),"n/a",(I81/SQRT(22.5*AC81*(I81/AF81))-1)*100)</f>
        <v>n/a</v>
      </c>
      <c r="AR81" s="618">
        <f>INDEX(Historical!$C$7:$C$1222,MATCH(B81,Historical!$B$7:$B$1244,0))*IF(AH81="n/a",1.03,IF(AH81&lt;0,1.01,IF(AH81&gt;10,1.1,(1+AH81/100))))</f>
        <v>4.07</v>
      </c>
      <c r="AS81" s="841">
        <f>IF($AI81="n/a",1.03*AR81,IF($AI81&lt;0,1.01*AR81,IF($AI81&gt;10,1.1*AR81,(1+$AI81/100)*AR81)))</f>
        <v>4.0899429999999999</v>
      </c>
      <c r="AT81" s="841">
        <f>IF($AK81="n/a",1.03*AS81,IF($AK81&lt;0,1.01*AS81,IF($AK81&gt;10,1.1*AS81,(1+$AK81/100)*AS81)))</f>
        <v>4.4020056508999996</v>
      </c>
      <c r="AU81" s="841">
        <f>IF($AK81="n/a",1.03*AT81,IF($AK81&lt;0,1.01*AT81,IF($AK81&gt;10,1.1*AT81,(1+$AK81/100)*AT81)))</f>
        <v>4.7378786820636698</v>
      </c>
      <c r="AV81" s="841">
        <f>IF($AK81="n/a",1.03*AU81,IF($AK81&lt;0,1.01*AU81,IF($AK81&gt;10,1.1*AU81,(1+$AK81/100)*AU81)))</f>
        <v>5.099378825505128</v>
      </c>
      <c r="AW81" s="618">
        <f>SUM(AR81:AV81)</f>
        <v>22.399206158468797</v>
      </c>
      <c r="AX81" s="713">
        <f>AW81/I81*100</f>
        <v>10.886612956728456</v>
      </c>
      <c r="AY81" s="887">
        <v>1.0900000000000001</v>
      </c>
      <c r="AZ81" s="827">
        <v>20.94</v>
      </c>
      <c r="BA81" s="827">
        <v>-13.68</v>
      </c>
      <c r="BB81" s="827">
        <v>-0.33</v>
      </c>
      <c r="BC81" s="827">
        <v>4.29</v>
      </c>
      <c r="BE81" s="594">
        <v>1963</v>
      </c>
      <c r="BF81" s="853">
        <f>IF(BE81&gt;2020,0,IF(BE81&gt;2008,1,IF(BE81&gt;2001,2,IF(BE81&gt;1990,3,IF(BE81&gt;1980,4,IF(BE81&gt;1973,5,IF(BE81&gt;1970,6,IF(BE81&gt;1960,7,IF(BE81&gt;1958,8,IF(BE81&gt;1953,9,10))))))))))</f>
        <v>7</v>
      </c>
      <c r="BG81" s="837">
        <v>14.2</v>
      </c>
      <c r="BH81" s="820" t="s">
        <v>4443</v>
      </c>
      <c r="BI81" s="820" t="s">
        <v>4444</v>
      </c>
    </row>
    <row r="82" spans="1:61" ht="11.25" customHeight="1" x14ac:dyDescent="0.2">
      <c r="A82" s="819" t="s">
        <v>4932</v>
      </c>
      <c r="B82" s="830" t="s">
        <v>658</v>
      </c>
      <c r="C82" s="885" t="s">
        <v>111</v>
      </c>
      <c r="D82" s="885" t="s">
        <v>4181</v>
      </c>
      <c r="E82" s="699">
        <v>28</v>
      </c>
      <c r="F82" s="1122">
        <v>125</v>
      </c>
      <c r="G82" s="1122" t="s">
        <v>105</v>
      </c>
      <c r="H82" s="1122" t="s">
        <v>105</v>
      </c>
      <c r="I82" s="821">
        <v>38.159999999999997</v>
      </c>
      <c r="J82" s="618">
        <f>(M82/I82)*100</f>
        <v>2.4109014675052416</v>
      </c>
      <c r="K82" s="839">
        <v>0.23</v>
      </c>
      <c r="L82" s="842">
        <v>4</v>
      </c>
      <c r="M82" s="609">
        <f>K82*L82</f>
        <v>0.92</v>
      </c>
      <c r="N82" s="825" t="s">
        <v>141</v>
      </c>
      <c r="O82" s="701">
        <v>0.22</v>
      </c>
      <c r="P82" s="603">
        <v>44890</v>
      </c>
      <c r="Q82" s="603">
        <v>44907</v>
      </c>
      <c r="R82" s="609">
        <f>(K82-O82)/O82*100</f>
        <v>4.5454545454545494</v>
      </c>
      <c r="S82" s="667">
        <f>IF(INDEX(Historical!$D$7:$D$1220,MATCH(B82,Historical!$B$7:$B$1244,0))=0,"n/a",(INDEX(Historical!$C$7:$C$1222,MATCH(B82,Historical!$B$7:$B$1244,0))/INDEX(Historical!$D$7:$D$1220,MATCH(B82,Historical!$B$7:$B$1244,0))-1)*100)</f>
        <v>2.8901734104046284</v>
      </c>
      <c r="T82" s="667">
        <f>IF(INDEX(Historical!$F$7:$F$1213,MATCH(B82,Historical!$B$7:$B$1244,0))=0,"n/a",((INDEX(Historical!$C$7:$C$1222,MATCH(B82,Historical!$B$7:$B$1244,0))/INDEX(Historical!$F$7:$F$1213,MATCH(B82,Historical!$B$7:$B$1244,0)))^(1/3)-1)*100)</f>
        <v>3.189378304174717</v>
      </c>
      <c r="U82" s="667">
        <f>IF(INDEX(Historical!$H$7:$H$1213,MATCH(B82,Historical!$B$7:$B$1244,0))=0,"n/a",((INDEX(Historical!$C$7:$C$1222,MATCH(B82,Historical!$B$7:$B$1244,0))/INDEX(Historical!$H$7:$H$1213,MATCH(B82,Historical!$B$7:$B$1244,0)))^(1/5)-1)*100)</f>
        <v>4.9200269147087194</v>
      </c>
      <c r="V82" s="667">
        <f>IF(INDEX(Historical!$N$7:$N$1213,MATCH(B82,Historical!$B$7:$B$1244,0))=0,"n/a",((INDEX(Historical!$C$7:$C$1222,MATCH(B82,Historical!$B$7:$B$1244,0))/INDEX(Historical!$N$7:$N$1213,MATCH(B82,Historical!$B$7:$B$1244,0)))^(1/10)-1)*100)</f>
        <v>9.1739008671429367</v>
      </c>
      <c r="W82" s="668">
        <f>IF(OR(U82&lt;=0,U82="n/a",V82&lt;=0,V82="n/a"),"n/a",U82/V82)</f>
        <v>0.53630696319492521</v>
      </c>
      <c r="X82" s="669" t="str">
        <f>IF(OR(AJ82&lt;=0,AJ82="n/a",U82&lt;=0,U82="n/a"),"n/a",U82/AJ82)</f>
        <v>n/a</v>
      </c>
      <c r="Y82" s="830"/>
      <c r="Z82" s="618" t="str">
        <f>IF(OR(AC82&lt;0.01,AC82="n/a"),"n/a",M82/AC82*100)</f>
        <v>n/a</v>
      </c>
      <c r="AA82" s="841" t="str">
        <f>IF(OR(AC82&lt;0.01,AC82="n/a"),"n/a",I82/AC82)</f>
        <v>n/a</v>
      </c>
      <c r="AB82" s="842">
        <v>9</v>
      </c>
      <c r="AC82" s="821">
        <v>-2.4700000000000002</v>
      </c>
      <c r="AD82" s="821" t="s">
        <v>135</v>
      </c>
      <c r="AE82" s="821">
        <v>0.66</v>
      </c>
      <c r="AF82" s="821">
        <v>2.27</v>
      </c>
      <c r="AG82" s="821">
        <v>-13.8</v>
      </c>
      <c r="AH82" s="821">
        <v>-3.5000000000000004</v>
      </c>
      <c r="AI82" s="821">
        <v>11.85</v>
      </c>
      <c r="AJ82" s="821">
        <v>-27.700000000000003</v>
      </c>
      <c r="AK82" s="821">
        <v>-10</v>
      </c>
      <c r="AL82" s="833">
        <v>1160</v>
      </c>
      <c r="AM82" s="827">
        <v>2.4</v>
      </c>
      <c r="AN82" s="821">
        <v>1.66</v>
      </c>
      <c r="AO82" s="705" t="str">
        <f>IF(U82="n/a","n/a",IF(AA82&lt;0,"n/a",IF(AA82="n/a","n/a",J82+U82-AA82)))</f>
        <v>n/a</v>
      </c>
      <c r="AP82" s="706">
        <f>IF(U82="n/a","n/a",J82+U82)</f>
        <v>7.330928382213961</v>
      </c>
      <c r="AQ82" s="843" t="str">
        <f>IF(OR(AC82&lt;0.01,AC82="n/a",AF82="n/a"),"n/a",(I82/SQRT(22.5*AC82*(I82/AF82))-1)*100)</f>
        <v>n/a</v>
      </c>
      <c r="AR82" s="618">
        <f>INDEX(Historical!$C$7:$C$1222,MATCH(B82,Historical!$B$7:$B$1244,0))*IF(AH82="n/a",1.03,IF(AH82&lt;0,1.01,IF(AH82&gt;10,1.1,(1+AH82/100))))</f>
        <v>0.89890000000000003</v>
      </c>
      <c r="AS82" s="841">
        <f>IF($AI82="n/a",1.03*AR82,IF($AI82&lt;0,1.01*AR82,IF($AI82&gt;10,1.1*AR82,(1+$AI82/100)*AR82)))</f>
        <v>0.98879000000000017</v>
      </c>
      <c r="AT82" s="841">
        <f>IF($AK82="n/a",1.03*AS82,IF($AK82&lt;0,1.01*AS82,IF($AK82&gt;10,1.1*AS82,(1+$AK82/100)*AS82)))</f>
        <v>0.99867790000000023</v>
      </c>
      <c r="AU82" s="841">
        <f>IF($AK82="n/a",1.03*AT82,IF($AK82&lt;0,1.01*AT82,IF($AK82&gt;10,1.1*AT82,(1+$AK82/100)*AT82)))</f>
        <v>1.0086646790000002</v>
      </c>
      <c r="AV82" s="841">
        <f>IF($AK82="n/a",1.03*AU82,IF($AK82&lt;0,1.01*AU82,IF($AK82&gt;10,1.1*AU82,(1+$AK82/100)*AU82)))</f>
        <v>1.0187513257900003</v>
      </c>
      <c r="AW82" s="618">
        <f>SUM(AR82:AV82)</f>
        <v>4.9137839047900007</v>
      </c>
      <c r="AX82" s="713">
        <f>AW82/I82*100</f>
        <v>12.876792203328094</v>
      </c>
      <c r="AY82" s="887">
        <v>1.1399999999999999</v>
      </c>
      <c r="AZ82" s="827">
        <v>72.509999999999991</v>
      </c>
      <c r="BA82" s="827">
        <v>-3.73</v>
      </c>
      <c r="BB82" s="827">
        <v>7.3999999999999995</v>
      </c>
      <c r="BC82" s="827">
        <v>29.360000000000003</v>
      </c>
      <c r="BE82" s="594">
        <v>1996</v>
      </c>
      <c r="BF82" s="853">
        <f>IF(BE82&gt;2020,0,IF(BE82&gt;2008,1,IF(BE82&gt;2001,2,IF(BE82&gt;1990,3,IF(BE82&gt;1980,4,IF(BE82&gt;1973,5,IF(BE82&gt;1970,6,IF(BE82&gt;1960,7,IF(BE82&gt;1958,8,IF(BE82&gt;1953,9,10))))))))))</f>
        <v>3</v>
      </c>
      <c r="BG82" s="837">
        <v>-4</v>
      </c>
      <c r="BH82" s="820" t="s">
        <v>4443</v>
      </c>
      <c r="BI82" s="820" t="s">
        <v>4444</v>
      </c>
    </row>
    <row r="83" spans="1:61" ht="11.25" customHeight="1" x14ac:dyDescent="0.2">
      <c r="A83" s="819" t="s">
        <v>4936</v>
      </c>
      <c r="B83" s="830" t="s">
        <v>274</v>
      </c>
      <c r="C83" s="885" t="s">
        <v>244</v>
      </c>
      <c r="D83" s="885" t="s">
        <v>4211</v>
      </c>
      <c r="E83" s="699">
        <v>47</v>
      </c>
      <c r="F83" s="1122">
        <v>55</v>
      </c>
      <c r="G83" s="1122" t="s">
        <v>36</v>
      </c>
      <c r="H83" s="1122" t="s">
        <v>114</v>
      </c>
      <c r="I83" s="821">
        <v>263.91000000000003</v>
      </c>
      <c r="J83" s="618">
        <f>(M83/I83)*100</f>
        <v>2.3038156947444204</v>
      </c>
      <c r="K83" s="832">
        <v>1.52</v>
      </c>
      <c r="L83" s="842">
        <v>4</v>
      </c>
      <c r="M83" s="609">
        <f>K83*L83</f>
        <v>6.08</v>
      </c>
      <c r="N83" s="825" t="s">
        <v>147</v>
      </c>
      <c r="O83" s="700">
        <v>1.38</v>
      </c>
      <c r="P83" s="603">
        <v>44895</v>
      </c>
      <c r="Q83" s="603">
        <v>44910</v>
      </c>
      <c r="R83" s="609">
        <f>(K83-O83)/O83*100</f>
        <v>10.144927536231894</v>
      </c>
      <c r="S83" s="667">
        <f>IF(INDEX(Historical!$D$7:$D$1220,MATCH(B83,Historical!$B$7:$B$1244,0))=0,"n/a",(INDEX(Historical!$C$7:$C$1222,MATCH(B83,Historical!$B$7:$B$1244,0))/INDEX(Historical!$D$7:$D$1220,MATCH(B83,Historical!$B$7:$B$1244,0))-1)*100)</f>
        <v>7.8095238095238217</v>
      </c>
      <c r="T83" s="667">
        <f>IF(INDEX(Historical!$F$7:$F$1213,MATCH(B83,Historical!$B$7:$B$1244,0))=0,"n/a",((INDEX(Historical!$C$7:$C$1222,MATCH(B83,Historical!$B$7:$B$1244,0))/INDEX(Historical!$F$7:$F$1213,MATCH(B83,Historical!$B$7:$B$1244,0)))^(1/3)-1)*100)</f>
        <v>6.1659124841075386</v>
      </c>
      <c r="U83" s="667">
        <f>IF(INDEX(Historical!$H$7:$H$1213,MATCH(B83,Historical!$B$7:$B$1244,0))=0,"n/a",((INDEX(Historical!$C$7:$C$1222,MATCH(B83,Historical!$B$7:$B$1244,0))/INDEX(Historical!$H$7:$H$1213,MATCH(B83,Historical!$B$7:$B$1244,0)))^(1/5)-1)*100)</f>
        <v>8.1243554191188672</v>
      </c>
      <c r="V83" s="667">
        <f>IF(INDEX(Historical!$N$7:$N$1213,MATCH(B83,Historical!$B$7:$B$1244,0))=0,"n/a",((INDEX(Historical!$C$7:$C$1222,MATCH(B83,Historical!$B$7:$B$1244,0))/INDEX(Historical!$N$7:$N$1213,MATCH(B83,Historical!$B$7:$B$1244,0)))^(1/10)-1)*100)</f>
        <v>7.0270249537150775</v>
      </c>
      <c r="W83" s="668">
        <f>IF(OR(U83&lt;=0,U83="n/a",V83&lt;=0,V83="n/a"),"n/a",U83/V83)</f>
        <v>1.1561586123048628</v>
      </c>
      <c r="X83" s="669">
        <f>IF(OR(AJ83&lt;=0,AJ83="n/a",U83&lt;=0,U83="n/a"),"n/a",U83/AJ83)</f>
        <v>0.62495041685529751</v>
      </c>
      <c r="Y83" s="1084"/>
      <c r="Z83" s="618">
        <f>IF(OR(AC83&lt;0.01,AC83="n/a"),"n/a",M83/AC83*100)</f>
        <v>72.901678657074342</v>
      </c>
      <c r="AA83" s="841">
        <f>IF(OR(AC83&lt;0.01,AC83="n/a"),"n/a",I83/AC83)</f>
        <v>31.643884892086334</v>
      </c>
      <c r="AB83" s="842">
        <v>12</v>
      </c>
      <c r="AC83" s="821">
        <v>8.34</v>
      </c>
      <c r="AD83" s="821">
        <v>4.3499999999999996</v>
      </c>
      <c r="AE83" s="821">
        <v>8.4600000000000009</v>
      </c>
      <c r="AF83" s="821" t="s">
        <v>135</v>
      </c>
      <c r="AG83" s="823">
        <v>-103.4</v>
      </c>
      <c r="AH83" s="821">
        <v>59.099999999999994</v>
      </c>
      <c r="AI83" s="821">
        <v>10.42</v>
      </c>
      <c r="AJ83" s="821">
        <v>13</v>
      </c>
      <c r="AK83" s="821">
        <v>7.3</v>
      </c>
      <c r="AL83" s="833">
        <v>196210</v>
      </c>
      <c r="AM83" s="827">
        <v>0.16999999999999998</v>
      </c>
      <c r="AN83" s="821" t="s">
        <v>135</v>
      </c>
      <c r="AO83" s="705">
        <f>IF(U83="n/a","n/a",IF(AA83&lt;0,"n/a",IF(AA83="n/a","n/a",J83+U83-AA83)))</f>
        <v>-21.215713778223048</v>
      </c>
      <c r="AP83" s="706">
        <f>IF(U83="n/a","n/a",J83+U83)</f>
        <v>10.428171113863288</v>
      </c>
      <c r="AQ83" s="843" t="str">
        <f>IF(OR(AC83&lt;0.01,AC83="n/a",AF83="n/a"),"n/a",(I83/SQRT(22.5*AC83*(I83/AF83))-1)*100)</f>
        <v>n/a</v>
      </c>
      <c r="AR83" s="618">
        <f>INDEX(Historical!$C$7:$C$1222,MATCH(B83,Historical!$B$7:$B$1244,0))*IF(AH83="n/a",1.03,IF(AH83&lt;0,1.01,IF(AH83&gt;10,1.1,(1+AH83/100))))</f>
        <v>6.2260000000000009</v>
      </c>
      <c r="AS83" s="841">
        <f>IF($AI83="n/a",1.03*AR83,IF($AI83&lt;0,1.01*AR83,IF($AI83&gt;10,1.1*AR83,(1+$AI83/100)*AR83)))</f>
        <v>6.8486000000000011</v>
      </c>
      <c r="AT83" s="841">
        <f>IF($AK83="n/a",1.03*AS83,IF($AK83&lt;0,1.01*AS83,IF($AK83&gt;10,1.1*AS83,(1+$AK83/100)*AS83)))</f>
        <v>7.3485478000000013</v>
      </c>
      <c r="AU83" s="841">
        <f>IF($AK83="n/a",1.03*AT83,IF($AK83&lt;0,1.01*AT83,IF($AK83&gt;10,1.1*AT83,(1+$AK83/100)*AT83)))</f>
        <v>7.8849917894000008</v>
      </c>
      <c r="AV83" s="841">
        <f>IF($AK83="n/a",1.03*AU83,IF($AK83&lt;0,1.01*AU83,IF($AK83&gt;10,1.1*AU83,(1+$AK83/100)*AU83)))</f>
        <v>8.4605961900261999</v>
      </c>
      <c r="AW83" s="618">
        <f>SUM(AR83:AV83)</f>
        <v>36.768735779426201</v>
      </c>
      <c r="AX83" s="713">
        <f>AW83/I83*100</f>
        <v>13.932301079696183</v>
      </c>
      <c r="AY83" s="887">
        <v>0.62</v>
      </c>
      <c r="AZ83" s="827">
        <v>21.240000000000002</v>
      </c>
      <c r="BA83" s="827">
        <v>-6.3100000000000005</v>
      </c>
      <c r="BB83" s="827">
        <v>-1.24</v>
      </c>
      <c r="BC83" s="827">
        <v>2.2200000000000002</v>
      </c>
      <c r="BE83" s="594">
        <v>1976</v>
      </c>
      <c r="BF83" s="853">
        <f>IF(BE83&gt;2020,0,IF(BE83&gt;2008,1,IF(BE83&gt;2001,2,IF(BE83&gt;1990,3,IF(BE83&gt;1980,4,IF(BE83&gt;1973,5,IF(BE83&gt;1970,6,IF(BE83&gt;1960,7,IF(BE83&gt;1958,8,IF(BE83&gt;1953,9,10))))))))))</f>
        <v>5</v>
      </c>
      <c r="BG83" s="837">
        <v>12</v>
      </c>
      <c r="BH83" s="820" t="s">
        <v>4443</v>
      </c>
      <c r="BI83" s="820" t="s">
        <v>4444</v>
      </c>
    </row>
    <row r="84" spans="1:61" s="515" customFormat="1" ht="11.25" customHeight="1" x14ac:dyDescent="0.2">
      <c r="A84" s="826" t="s">
        <v>280</v>
      </c>
      <c r="B84" s="830" t="s">
        <v>281</v>
      </c>
      <c r="C84" s="885" t="s">
        <v>152</v>
      </c>
      <c r="D84" s="885" t="s">
        <v>4183</v>
      </c>
      <c r="E84" s="699">
        <v>45</v>
      </c>
      <c r="F84" s="1122">
        <v>59</v>
      </c>
      <c r="G84" s="1122" t="s">
        <v>114</v>
      </c>
      <c r="H84" s="1122" t="s">
        <v>114</v>
      </c>
      <c r="I84" s="821">
        <v>82.8</v>
      </c>
      <c r="J84" s="618">
        <f>(M84/I84)*100</f>
        <v>3.2850241545893724</v>
      </c>
      <c r="K84" s="832">
        <v>0.68</v>
      </c>
      <c r="L84" s="842">
        <v>4</v>
      </c>
      <c r="M84" s="609">
        <f>K84*L84</f>
        <v>2.72</v>
      </c>
      <c r="N84" s="825" t="s">
        <v>282</v>
      </c>
      <c r="O84" s="700">
        <v>0.63</v>
      </c>
      <c r="P84" s="603">
        <v>44735</v>
      </c>
      <c r="Q84" s="603">
        <v>44757</v>
      </c>
      <c r="R84" s="609">
        <f>(K84-O84)/O84*100</f>
        <v>7.936507936507943</v>
      </c>
      <c r="S84" s="667">
        <f>IF(INDEX(Historical!$D$7:$D$1220,MATCH(B84,Historical!$B$7:$B$1244,0))=0,"n/a",(INDEX(Historical!$C$7:$C$1222,MATCH(B84,Historical!$B$7:$B$1244,0))/INDEX(Historical!$D$7:$D$1220,MATCH(B84,Historical!$B$7:$B$1244,0))-1)*100)</f>
        <v>8.2644628099173723</v>
      </c>
      <c r="T84" s="667">
        <f>IF(INDEX(Historical!$F$7:$F$1213,MATCH(B84,Historical!$B$7:$B$1244,0))=0,"n/a",((INDEX(Historical!$C$7:$C$1222,MATCH(B84,Historical!$B$7:$B$1244,0))/INDEX(Historical!$F$7:$F$1213,MATCH(B84,Historical!$B$7:$B$1244,0)))^(1/3)-1)*100)</f>
        <v>7.9972388587466137</v>
      </c>
      <c r="U84" s="667">
        <f>IF(INDEX(Historical!$H$7:$H$1213,MATCH(B84,Historical!$B$7:$B$1244,0))=0,"n/a",((INDEX(Historical!$C$7:$C$1222,MATCH(B84,Historical!$B$7:$B$1244,0))/INDEX(Historical!$H$7:$H$1213,MATCH(B84,Historical!$B$7:$B$1244,0)))^(1/5)-1)*100)</f>
        <v>8.0379308115328776</v>
      </c>
      <c r="V84" s="667">
        <f>IF(INDEX(Historical!$N$7:$N$1213,MATCH(B84,Historical!$B$7:$B$1244,0))=0,"n/a",((INDEX(Historical!$C$7:$C$1222,MATCH(B84,Historical!$B$7:$B$1244,0))/INDEX(Historical!$N$7:$N$1213,MATCH(B84,Historical!$B$7:$B$1244,0)))^(1/10)-1)*100)</f>
        <v>10.001344085854068</v>
      </c>
      <c r="W84" s="668">
        <f>IF(OR(U84&lt;=0,U84="n/a",V84&lt;=0,V84="n/a"),"n/a",U84/V84)</f>
        <v>0.80368505898139742</v>
      </c>
      <c r="X84" s="669">
        <f>IF(OR(AJ84&lt;=0,AJ84="n/a",U84&lt;=0,U84="n/a"),"n/a",U84/AJ84)</f>
        <v>1.5457559252947841</v>
      </c>
      <c r="Y84" s="1052" t="s">
        <v>283</v>
      </c>
      <c r="Z84" s="618">
        <f>IF(OR(AC84&lt;0.01,AC84="n/a"),"n/a",M84/AC84*100)</f>
        <v>89.473684210526315</v>
      </c>
      <c r="AA84" s="841">
        <f>IF(OR(AC84&lt;0.01,AC84="n/a"),"n/a",I84/AC84)</f>
        <v>27.236842105263158</v>
      </c>
      <c r="AB84" s="842">
        <v>4</v>
      </c>
      <c r="AC84" s="821">
        <v>3.04</v>
      </c>
      <c r="AD84" s="821">
        <v>12.59</v>
      </c>
      <c r="AE84" s="821">
        <v>3.63</v>
      </c>
      <c r="AF84" s="821">
        <v>2.14</v>
      </c>
      <c r="AG84" s="821">
        <v>9.9</v>
      </c>
      <c r="AH84" s="821">
        <v>44.2</v>
      </c>
      <c r="AI84" s="821">
        <v>1.27</v>
      </c>
      <c r="AJ84" s="821">
        <v>5.2</v>
      </c>
      <c r="AK84" s="821">
        <v>2.1800000000000002</v>
      </c>
      <c r="AL84" s="833">
        <v>111600</v>
      </c>
      <c r="AM84" s="827">
        <v>0.1</v>
      </c>
      <c r="AN84" s="821">
        <v>0.51</v>
      </c>
      <c r="AO84" s="705">
        <f>IF(U84="n/a","n/a",IF(AA84&lt;0,"n/a",IF(AA84="n/a","n/a",J84+U84-AA84)))</f>
        <v>-15.913887139140908</v>
      </c>
      <c r="AP84" s="706">
        <f>IF(U84="n/a","n/a",J84+U84)</f>
        <v>11.32295496612225</v>
      </c>
      <c r="AQ84" s="843">
        <f>IF(OR(AC84&lt;0.01,AC84="n/a",AF84="n/a"),"n/a",(I84/SQRT(22.5*AC84*(I84/AF84))-1)*100)</f>
        <v>60.951120399625466</v>
      </c>
      <c r="AR84" s="618">
        <f>INDEX(Historical!$C$7:$C$1222,MATCH(B84,Historical!$B$7:$B$1244,0))*IF(AH84="n/a",1.03,IF(AH84&lt;0,1.01,IF(AH84&gt;10,1.1,(1+AH84/100))))</f>
        <v>2.8820000000000006</v>
      </c>
      <c r="AS84" s="841">
        <f>IF($AI84="n/a",1.03*AR84,IF($AI84&lt;0,1.01*AR84,IF($AI84&gt;10,1.1*AR84,(1+$AI84/100)*AR84)))</f>
        <v>2.9186014000000005</v>
      </c>
      <c r="AT84" s="841">
        <f>IF($AK84="n/a",1.03*AS84,IF($AK84&lt;0,1.01*AS84,IF($AK84&gt;10,1.1*AS84,(1+$AK84/100)*AS84)))</f>
        <v>2.9822269105200006</v>
      </c>
      <c r="AU84" s="841">
        <f>IF($AK84="n/a",1.03*AT84,IF($AK84&lt;0,1.01*AT84,IF($AK84&gt;10,1.1*AT84,(1+$AK84/100)*AT84)))</f>
        <v>3.0472394571693369</v>
      </c>
      <c r="AV84" s="841">
        <f>IF($AK84="n/a",1.03*AU84,IF($AK84&lt;0,1.01*AU84,IF($AK84&gt;10,1.1*AU84,(1+$AK84/100)*AU84)))</f>
        <v>3.1136692773356285</v>
      </c>
      <c r="AW84" s="618">
        <f>SUM(AR84:AV84)</f>
        <v>14.943737045024967</v>
      </c>
      <c r="AX84" s="713">
        <f>AW84/I84*100</f>
        <v>18.0479916002717</v>
      </c>
      <c r="AY84" s="887">
        <v>0.72</v>
      </c>
      <c r="AZ84" s="827">
        <v>9.2899999999999991</v>
      </c>
      <c r="BA84" s="827">
        <v>-27.57</v>
      </c>
      <c r="BB84" s="827">
        <v>1.7500000000000002</v>
      </c>
      <c r="BC84" s="827">
        <v>-4.62</v>
      </c>
      <c r="BD84" s="861"/>
      <c r="BE84" s="594">
        <v>1978</v>
      </c>
      <c r="BF84" s="853">
        <f>IF(BE84&gt;2020,0,IF(BE84&gt;2008,1,IF(BE84&gt;2001,2,IF(BE84&gt;1990,3,IF(BE84&gt;1980,4,IF(BE84&gt;1973,5,IF(BE84&gt;1970,6,IF(BE84&gt;1960,7,IF(BE84&gt;1958,8,IF(BE84&gt;1953,9,10))))))))))</f>
        <v>5</v>
      </c>
      <c r="BG84" s="837">
        <v>5.7</v>
      </c>
      <c r="BH84" s="820" t="s">
        <v>4443</v>
      </c>
      <c r="BI84" s="820" t="s">
        <v>4444</v>
      </c>
    </row>
    <row r="85" spans="1:61" ht="11.25" customHeight="1" x14ac:dyDescent="0.2">
      <c r="A85" s="826" t="s">
        <v>4942</v>
      </c>
      <c r="B85" s="830" t="s">
        <v>279</v>
      </c>
      <c r="C85" s="885" t="s">
        <v>130</v>
      </c>
      <c r="D85" s="885" t="s">
        <v>4187</v>
      </c>
      <c r="E85" s="699">
        <v>31</v>
      </c>
      <c r="F85" s="1122">
        <v>94</v>
      </c>
      <c r="G85" s="1122" t="s">
        <v>36</v>
      </c>
      <c r="H85" s="1122" t="s">
        <v>36</v>
      </c>
      <c r="I85" s="821">
        <v>31.85</v>
      </c>
      <c r="J85" s="618">
        <f>(M85/I85)*100</f>
        <v>2.794348508634223</v>
      </c>
      <c r="K85" s="839">
        <v>0.2225</v>
      </c>
      <c r="L85" s="842">
        <v>4</v>
      </c>
      <c r="M85" s="609">
        <f>K85*L85</f>
        <v>0.89</v>
      </c>
      <c r="N85" s="825" t="s">
        <v>144</v>
      </c>
      <c r="O85" s="701">
        <v>0.2175</v>
      </c>
      <c r="P85" s="603">
        <v>44902</v>
      </c>
      <c r="Q85" s="603">
        <v>44927</v>
      </c>
      <c r="R85" s="609">
        <f>(K85-O85)/O85*100</f>
        <v>2.2988505747126458</v>
      </c>
      <c r="S85" s="667">
        <f>IF(INDEX(Historical!$D$7:$D$1220,MATCH(B85,Historical!$B$7:$B$1244,0))=0,"n/a",(INDEX(Historical!$C$7:$C$1222,MATCH(B85,Historical!$B$7:$B$1244,0))/INDEX(Historical!$D$7:$D$1220,MATCH(B85,Historical!$B$7:$B$1244,0))-1)*100)</f>
        <v>2.3529411764705799</v>
      </c>
      <c r="T85" s="667">
        <f>IF(INDEX(Historical!$F$7:$F$1213,MATCH(B85,Historical!$B$7:$B$1244,0))=0,"n/a",((INDEX(Historical!$C$7:$C$1222,MATCH(B85,Historical!$B$7:$B$1244,0))/INDEX(Historical!$F$7:$F$1213,MATCH(B85,Historical!$B$7:$B$1244,0)))^(1/3)-1)*100)</f>
        <v>2.2007025614354747</v>
      </c>
      <c r="U85" s="667">
        <f>IF(INDEX(Historical!$H$7:$H$1213,MATCH(B85,Historical!$B$7:$B$1244,0))=0,"n/a",((INDEX(Historical!$C$7:$C$1222,MATCH(B85,Historical!$B$7:$B$1244,0))/INDEX(Historical!$H$7:$H$1213,MATCH(B85,Historical!$B$7:$B$1244,0)))^(1/5)-1)*100)</f>
        <v>2.4721162872832769</v>
      </c>
      <c r="V85" s="667">
        <f>IF(INDEX(Historical!$N$7:$N$1213,MATCH(B85,Historical!$B$7:$B$1244,0))=0,"n/a",((INDEX(Historical!$C$7:$C$1222,MATCH(B85,Historical!$B$7:$B$1244,0))/INDEX(Historical!$N$7:$N$1213,MATCH(B85,Historical!$B$7:$B$1244,0)))^(1/10)-1)*100)</f>
        <v>2.6465707722236331</v>
      </c>
      <c r="W85" s="668">
        <f>IF(OR(U85&lt;=0,U85="n/a",V85&lt;=0,V85="n/a"),"n/a",U85/V85)</f>
        <v>0.93408281887970046</v>
      </c>
      <c r="X85" s="669">
        <f>IF(OR(AJ85&lt;=0,AJ85="n/a",U85&lt;=0,U85="n/a"),"n/a",U85/AJ85)</f>
        <v>0.26022276708245018</v>
      </c>
      <c r="Y85" s="626"/>
      <c r="Z85" s="618">
        <f>IF(OR(AC85&lt;0.01,AC85="n/a"),"n/a",M85/AC85*100)</f>
        <v>49.444444444444443</v>
      </c>
      <c r="AA85" s="841">
        <f>IF(OR(AC85&lt;0.01,AC85="n/a"),"n/a",I85/AC85)</f>
        <v>17.694444444444446</v>
      </c>
      <c r="AB85" s="842">
        <v>12</v>
      </c>
      <c r="AC85" s="821">
        <v>1.8</v>
      </c>
      <c r="AD85" s="821">
        <v>2.96</v>
      </c>
      <c r="AE85" s="821">
        <v>0.92</v>
      </c>
      <c r="AF85" s="821">
        <v>1.87</v>
      </c>
      <c r="AG85" s="821">
        <v>9.6</v>
      </c>
      <c r="AH85" s="822">
        <v>-4.1000000000000005</v>
      </c>
      <c r="AI85" s="822">
        <v>9.0300000000000011</v>
      </c>
      <c r="AJ85" s="821">
        <v>9.5</v>
      </c>
      <c r="AK85" s="821">
        <v>6</v>
      </c>
      <c r="AL85" s="833">
        <v>6420</v>
      </c>
      <c r="AM85" s="827">
        <v>0.3</v>
      </c>
      <c r="AN85" s="821">
        <v>0.88</v>
      </c>
      <c r="AO85" s="705">
        <f>IF(U85="n/a","n/a",IF(AA85&lt;0,"n/a",IF(AA85="n/a","n/a",J85+U85-AA85)))</f>
        <v>-12.427979648526946</v>
      </c>
      <c r="AP85" s="706">
        <f>IF(U85="n/a","n/a",J85+U85)</f>
        <v>5.2664647959174999</v>
      </c>
      <c r="AQ85" s="843">
        <f>IF(OR(AC85&lt;0.01,AC85="n/a",AF85="n/a"),"n/a",(I85/SQRT(22.5*AC85*(I85/AF85))-1)*100)</f>
        <v>21.268501197615407</v>
      </c>
      <c r="AR85" s="618">
        <f>INDEX(Historical!$C$7:$C$1222,MATCH(B85,Historical!$B$7:$B$1244,0))*IF(AH85="n/a",1.03,IF(AH85&lt;0,1.01,IF(AH85&gt;10,1.1,(1+AH85/100))))</f>
        <v>0.87870000000000004</v>
      </c>
      <c r="AS85" s="841">
        <f>IF($AI85="n/a",1.03*AR85,IF($AI85&lt;0,1.01*AR85,IF($AI85&gt;10,1.1*AR85,(1+$AI85/100)*AR85)))</f>
        <v>0.95804661000000013</v>
      </c>
      <c r="AT85" s="841">
        <f>IF($AK85="n/a",1.03*AS85,IF($AK85&lt;0,1.01*AS85,IF($AK85&gt;10,1.1*AS85,(1+$AK85/100)*AS85)))</f>
        <v>1.0155294066000002</v>
      </c>
      <c r="AU85" s="841">
        <f>IF($AK85="n/a",1.03*AT85,IF($AK85&lt;0,1.01*AT85,IF($AK85&gt;10,1.1*AT85,(1+$AK85/100)*AT85)))</f>
        <v>1.0764611709960004</v>
      </c>
      <c r="AV85" s="841">
        <f>IF($AK85="n/a",1.03*AU85,IF($AK85&lt;0,1.01*AU85,IF($AK85&gt;10,1.1*AU85,(1+$AK85/100)*AU85)))</f>
        <v>1.1410488412557604</v>
      </c>
      <c r="AW85" s="618">
        <f>SUM(AR85:AV85)</f>
        <v>5.0697860288517616</v>
      </c>
      <c r="AX85" s="713">
        <f>AW85/I85*100</f>
        <v>15.91769553799611</v>
      </c>
      <c r="AY85" s="887">
        <v>0.76</v>
      </c>
      <c r="AZ85" s="827">
        <v>27.810000000000002</v>
      </c>
      <c r="BA85" s="827">
        <v>-1.7399999999999998</v>
      </c>
      <c r="BB85" s="827">
        <v>3.8899999999999997</v>
      </c>
      <c r="BC85" s="827">
        <v>9.2799999999999994</v>
      </c>
      <c r="BE85" s="594">
        <v>1992</v>
      </c>
      <c r="BF85" s="853">
        <f>IF(BE85&gt;2020,0,IF(BE85&gt;2008,1,IF(BE85&gt;2001,2,IF(BE85&gt;1990,3,IF(BE85&gt;1980,4,IF(BE85&gt;1973,5,IF(BE85&gt;1970,6,IF(BE85&gt;1960,7,IF(BE85&gt;1958,8,IF(BE85&gt;1953,9,10))))))))))</f>
        <v>3</v>
      </c>
      <c r="BG85" s="837">
        <v>3.5999999999999996</v>
      </c>
      <c r="BH85" s="820" t="s">
        <v>4443</v>
      </c>
      <c r="BI85" s="820" t="s">
        <v>4444</v>
      </c>
    </row>
    <row r="86" spans="1:61" ht="11.25" customHeight="1" x14ac:dyDescent="0.2">
      <c r="A86" s="819" t="s">
        <v>4945</v>
      </c>
      <c r="B86" s="830" t="s">
        <v>287</v>
      </c>
      <c r="C86" s="885" t="s">
        <v>130</v>
      </c>
      <c r="D86" s="885" t="s">
        <v>4188</v>
      </c>
      <c r="E86" s="699">
        <v>47</v>
      </c>
      <c r="F86" s="1122">
        <v>54</v>
      </c>
      <c r="G86" s="1122" t="s">
        <v>36</v>
      </c>
      <c r="H86" s="1122" t="s">
        <v>36</v>
      </c>
      <c r="I86" s="821">
        <v>70.78</v>
      </c>
      <c r="J86" s="618">
        <f>(M86/I86)*100</f>
        <v>2.3029104266742015</v>
      </c>
      <c r="K86" s="832">
        <v>0.40749999999999997</v>
      </c>
      <c r="L86" s="842">
        <v>4</v>
      </c>
      <c r="M86" s="609">
        <f>K86*L86</f>
        <v>1.63</v>
      </c>
      <c r="N86" s="825" t="s">
        <v>147</v>
      </c>
      <c r="O86" s="700">
        <v>0.38750000000000001</v>
      </c>
      <c r="P86" s="603">
        <v>44804</v>
      </c>
      <c r="Q86" s="603">
        <v>44819</v>
      </c>
      <c r="R86" s="609">
        <f>(K86-O86)/O86*100</f>
        <v>5.1612903225806352</v>
      </c>
      <c r="S86" s="667">
        <f>IF(INDEX(Historical!$D$7:$D$1220,MATCH(B86,Historical!$B$7:$B$1244,0))=0,"n/a",(INDEX(Historical!$C$7:$C$1222,MATCH(B86,Historical!$B$7:$B$1244,0))/INDEX(Historical!$D$7:$D$1220,MATCH(B86,Historical!$B$7:$B$1244,0))-1)*100)</f>
        <v>4.9504950495049549</v>
      </c>
      <c r="T86" s="667">
        <f>IF(INDEX(Historical!$F$7:$F$1213,MATCH(B86,Historical!$B$7:$B$1244,0))=0,"n/a",((INDEX(Historical!$C$7:$C$1222,MATCH(B86,Historical!$B$7:$B$1244,0))/INDEX(Historical!$F$7:$F$1213,MATCH(B86,Historical!$B$7:$B$1244,0)))^(1/3)-1)*100)</f>
        <v>4.8349307472692393</v>
      </c>
      <c r="U86" s="667">
        <f>IF(INDEX(Historical!$H$7:$H$1213,MATCH(B86,Historical!$B$7:$B$1244,0))=0,"n/a",((INDEX(Historical!$C$7:$C$1222,MATCH(B86,Historical!$B$7:$B$1244,0))/INDEX(Historical!$H$7:$H$1213,MATCH(B86,Historical!$B$7:$B$1244,0)))^(1/5)-1)*100)</f>
        <v>4.762370263962179</v>
      </c>
      <c r="V86" s="667">
        <f>IF(INDEX(Historical!$N$7:$N$1213,MATCH(B86,Historical!$B$7:$B$1244,0))=0,"n/a",((INDEX(Historical!$C$7:$C$1222,MATCH(B86,Historical!$B$7:$B$1244,0))/INDEX(Historical!$N$7:$N$1213,MATCH(B86,Historical!$B$7:$B$1244,0)))^(1/10)-1)*100)</f>
        <v>4.3673433854583665</v>
      </c>
      <c r="W86" s="668">
        <f>IF(OR(U86&lt;=0,U86="n/a",V86&lt;=0,V86="n/a"),"n/a",U86/V86)</f>
        <v>1.0904501532485642</v>
      </c>
      <c r="X86" s="669">
        <f>IF(OR(AJ86&lt;=0,AJ86="n/a",U86&lt;=0,U86="n/a"),"n/a",U86/AJ86)</f>
        <v>0.68033860913745403</v>
      </c>
      <c r="Y86" s="631"/>
      <c r="Z86" s="618">
        <f>IF(OR(AC86&lt;0.01,AC86="n/a"),"n/a",M86/AC86*100)</f>
        <v>53.094462540716613</v>
      </c>
      <c r="AA86" s="841">
        <f>IF(OR(AC86&lt;0.01,AC86="n/a"),"n/a",I86/AC86)</f>
        <v>23.055374592833878</v>
      </c>
      <c r="AB86" s="842">
        <v>12</v>
      </c>
      <c r="AC86" s="821">
        <v>3.07</v>
      </c>
      <c r="AD86" s="821">
        <v>5.54</v>
      </c>
      <c r="AE86" s="821">
        <v>3.6</v>
      </c>
      <c r="AF86" s="821">
        <v>2.38</v>
      </c>
      <c r="AG86" s="821">
        <v>10.4</v>
      </c>
      <c r="AH86" s="821">
        <v>4.9000000000000004</v>
      </c>
      <c r="AI86" s="821">
        <v>15.28</v>
      </c>
      <c r="AJ86" s="821">
        <v>7.0000000000000009</v>
      </c>
      <c r="AK86" s="821">
        <v>4.2</v>
      </c>
      <c r="AL86" s="833">
        <v>2580</v>
      </c>
      <c r="AM86" s="827">
        <v>0.16999999999999998</v>
      </c>
      <c r="AN86" s="821">
        <v>0.67</v>
      </c>
      <c r="AO86" s="705">
        <f>IF(U86="n/a","n/a",IF(AA86&lt;0,"n/a",IF(AA86="n/a","n/a",J86+U86-AA86)))</f>
        <v>-15.990093902197497</v>
      </c>
      <c r="AP86" s="706">
        <f>IF(U86="n/a","n/a",J86+U86)</f>
        <v>7.0652806906363805</v>
      </c>
      <c r="AQ86" s="843">
        <f>IF(OR(AC86&lt;0.01,AC86="n/a",AF86="n/a"),"n/a",(I86/SQRT(22.5*AC86*(I86/AF86))-1)*100)</f>
        <v>56.164858091191739</v>
      </c>
      <c r="AR86" s="618">
        <f>INDEX(Historical!$C$7:$C$1222,MATCH(B86,Historical!$B$7:$B$1244,0))*IF(AH86="n/a",1.03,IF(AH86&lt;0,1.01,IF(AH86&gt;10,1.1,(1+AH86/100))))</f>
        <v>1.66791</v>
      </c>
      <c r="AS86" s="841">
        <f>IF($AI86="n/a",1.03*AR86,IF($AI86&lt;0,1.01*AR86,IF($AI86&gt;10,1.1*AR86,(1+$AI86/100)*AR86)))</f>
        <v>1.8347010000000001</v>
      </c>
      <c r="AT86" s="841">
        <f>IF($AK86="n/a",1.03*AS86,IF($AK86&lt;0,1.01*AS86,IF($AK86&gt;10,1.1*AS86,(1+$AK86/100)*AS86)))</f>
        <v>1.9117584420000002</v>
      </c>
      <c r="AU86" s="841">
        <f>IF($AK86="n/a",1.03*AT86,IF($AK86&lt;0,1.01*AT86,IF($AK86&gt;10,1.1*AT86,(1+$AK86/100)*AT86)))</f>
        <v>1.9920522965640004</v>
      </c>
      <c r="AV86" s="841">
        <f>IF($AK86="n/a",1.03*AU86,IF($AK86&lt;0,1.01*AU86,IF($AK86&gt;10,1.1*AU86,(1+$AK86/100)*AU86)))</f>
        <v>2.0757184930196884</v>
      </c>
      <c r="AW86" s="618">
        <f>SUM(AR86:AV86)</f>
        <v>9.4821402315836885</v>
      </c>
      <c r="AX86" s="713">
        <f>AW86/I86*100</f>
        <v>13.396637795399391</v>
      </c>
      <c r="AY86" s="887">
        <v>0.68</v>
      </c>
      <c r="AZ86" s="827">
        <v>14.77</v>
      </c>
      <c r="BA86" s="827">
        <v>-17.96</v>
      </c>
      <c r="BB86" s="827">
        <v>-0.91</v>
      </c>
      <c r="BC86" s="827">
        <v>-4.4799999999999995</v>
      </c>
      <c r="BE86" s="594">
        <v>1976</v>
      </c>
      <c r="BF86" s="853">
        <f>IF(BE86&gt;2020,0,IF(BE86&gt;2008,1,IF(BE86&gt;2001,2,IF(BE86&gt;1990,3,IF(BE86&gt;1980,4,IF(BE86&gt;1973,5,IF(BE86&gt;1970,6,IF(BE86&gt;1960,7,IF(BE86&gt;1958,8,IF(BE86&gt;1953,9,10))))))))))</f>
        <v>5</v>
      </c>
      <c r="BG86" s="837">
        <v>4.5</v>
      </c>
      <c r="BH86" s="820" t="s">
        <v>4443</v>
      </c>
      <c r="BI86" s="820" t="s">
        <v>4444</v>
      </c>
    </row>
    <row r="87" spans="1:61" s="737" customFormat="1" ht="11.25" customHeight="1" x14ac:dyDescent="0.2">
      <c r="A87" s="720" t="s">
        <v>4946</v>
      </c>
      <c r="B87" s="743" t="s">
        <v>276</v>
      </c>
      <c r="C87" s="885" t="s">
        <v>111</v>
      </c>
      <c r="D87" s="885" t="s">
        <v>4181</v>
      </c>
      <c r="E87" s="721">
        <v>31</v>
      </c>
      <c r="F87" s="1122">
        <v>98</v>
      </c>
      <c r="G87" s="1121" t="s">
        <v>105</v>
      </c>
      <c r="H87" s="1121" t="s">
        <v>105</v>
      </c>
      <c r="I87" s="731">
        <v>102.84</v>
      </c>
      <c r="J87" s="723">
        <f>(M87/I87)*100</f>
        <v>1.8086347724620768</v>
      </c>
      <c r="K87" s="741">
        <v>0.46500000000000002</v>
      </c>
      <c r="L87" s="725">
        <v>4</v>
      </c>
      <c r="M87" s="726">
        <f>K87*L87</f>
        <v>1.86</v>
      </c>
      <c r="N87" s="727" t="s">
        <v>706</v>
      </c>
      <c r="O87" s="742">
        <v>0.45500000000000002</v>
      </c>
      <c r="P87" s="1037">
        <v>45029</v>
      </c>
      <c r="Q87" s="1037">
        <v>45044</v>
      </c>
      <c r="R87" s="726">
        <f>(K87-O87)/O87*100</f>
        <v>2.1978021978021998</v>
      </c>
      <c r="S87" s="667">
        <f>IF(INDEX(Historical!$D$7:$D$1220,MATCH(B87,Historical!$B$7:$B$1244,0))=0,"n/a",(INDEX(Historical!$C$7:$C$1222,MATCH(B87,Historical!$B$7:$B$1244,0))/INDEX(Historical!$D$7:$D$1220,MATCH(B87,Historical!$B$7:$B$1244,0))-1)*100)</f>
        <v>4.3478260869565188</v>
      </c>
      <c r="T87" s="667">
        <f>IF(INDEX(Historical!$F$7:$F$1213,MATCH(B87,Historical!$B$7:$B$1244,0))=0,"n/a",((INDEX(Historical!$C$7:$C$1222,MATCH(B87,Historical!$B$7:$B$1244,0))/INDEX(Historical!$F$7:$F$1213,MATCH(B87,Historical!$B$7:$B$1244,0)))^(1/3)-1)*100)</f>
        <v>7.1054639542676323</v>
      </c>
      <c r="U87" s="667">
        <f>IF(INDEX(Historical!$H$7:$H$1213,MATCH(B87,Historical!$B$7:$B$1244,0))=0,"n/a",((INDEX(Historical!$C$7:$C$1222,MATCH(B87,Historical!$B$7:$B$1244,0))/INDEX(Historical!$H$7:$H$1213,MATCH(B87,Historical!$B$7:$B$1244,0)))^(1/5)-1)*100)</f>
        <v>11.703409979372005</v>
      </c>
      <c r="V87" s="667">
        <f>IF(INDEX(Historical!$N$7:$N$1213,MATCH(B87,Historical!$B$7:$B$1244,0))=0,"n/a",((INDEX(Historical!$C$7:$C$1222,MATCH(B87,Historical!$B$7:$B$1244,0))/INDEX(Historical!$N$7:$N$1213,MATCH(B87,Historical!$B$7:$B$1244,0)))^(1/10)-1)*100)</f>
        <v>6.7692247733309507</v>
      </c>
      <c r="W87" s="668">
        <f>IF(OR(U87&lt;=0,U87="n/a",V87&lt;=0,V87="n/a"),"n/a",U87/V87)</f>
        <v>1.7289143692613824</v>
      </c>
      <c r="X87" s="669">
        <f>IF(OR(AJ87&lt;=0,AJ87="n/a",U87&lt;=0,U87="n/a"),"n/a",U87/AJ87)</f>
        <v>0.67649768666890209</v>
      </c>
      <c r="Y87" s="743"/>
      <c r="Z87" s="723">
        <f>IF(OR(AC87&lt;0.01,AC87="n/a"),"n/a",M87/AC87*100)</f>
        <v>43.867924528301891</v>
      </c>
      <c r="AA87" s="730">
        <f>IF(OR(AC87&lt;0.01,AC87="n/a"),"n/a",I87/AC87)</f>
        <v>24.254716981132074</v>
      </c>
      <c r="AB87" s="725">
        <v>12</v>
      </c>
      <c r="AC87" s="731">
        <v>4.24</v>
      </c>
      <c r="AD87" s="731">
        <v>2.41</v>
      </c>
      <c r="AE87" s="731">
        <v>3.63</v>
      </c>
      <c r="AF87" s="731">
        <v>3.09</v>
      </c>
      <c r="AG87" s="731">
        <v>15</v>
      </c>
      <c r="AH87" s="731">
        <v>28.299999999999997</v>
      </c>
      <c r="AI87" s="731">
        <v>8.73</v>
      </c>
      <c r="AJ87" s="731">
        <v>17.299999999999997</v>
      </c>
      <c r="AK87" s="731">
        <v>10</v>
      </c>
      <c r="AL87" s="732">
        <v>2540</v>
      </c>
      <c r="AM87" s="733">
        <v>1.48</v>
      </c>
      <c r="AN87" s="731">
        <v>0.51</v>
      </c>
      <c r="AO87" s="734">
        <f>IF(U87="n/a","n/a",IF(AA87&lt;0,"n/a",IF(AA87="n/a","n/a",J87+U87-AA87)))</f>
        <v>-10.742672229297993</v>
      </c>
      <c r="AP87" s="735">
        <f>IF(U87="n/a","n/a",J87+U87)</f>
        <v>13.512044751834081</v>
      </c>
      <c r="AQ87" s="843">
        <f>IF(OR(AC87&lt;0.01,AC87="n/a",AF87="n/a"),"n/a",(I87/SQRT(22.5*AC87*(I87/AF87))-1)*100)</f>
        <v>82.509756782355922</v>
      </c>
      <c r="AR87" s="618">
        <f>INDEX(Historical!$C$7:$C$1222,MATCH(B87,Historical!$B$7:$B$1244,0))*IF(AH87="n/a",1.03,IF(AH87&lt;0,1.01,IF(AH87&gt;10,1.1,(1+AH87/100))))</f>
        <v>1.9800000000000002</v>
      </c>
      <c r="AS87" s="730">
        <f>IF($AI87="n/a",1.03*AR87,IF($AI87&lt;0,1.01*AR87,IF($AI87&gt;10,1.1*AR87,(1+$AI87/100)*AR87)))</f>
        <v>2.152854</v>
      </c>
      <c r="AT87" s="730">
        <f>IF($AK87="n/a",1.03*AS87,IF($AK87&lt;0,1.01*AS87,IF($AK87&gt;10,1.1*AS87,(1+$AK87/100)*AS87)))</f>
        <v>2.3681394000000004</v>
      </c>
      <c r="AU87" s="730">
        <f>IF($AK87="n/a",1.03*AT87,IF($AK87&lt;0,1.01*AT87,IF($AK87&gt;10,1.1*AT87,(1+$AK87/100)*AT87)))</f>
        <v>2.6049533400000007</v>
      </c>
      <c r="AV87" s="730">
        <f>IF($AK87="n/a",1.03*AU87,IF($AK87&lt;0,1.01*AU87,IF($AK87&gt;10,1.1*AU87,(1+$AK87/100)*AU87)))</f>
        <v>2.8654486740000009</v>
      </c>
      <c r="AW87" s="723">
        <f>SUM(AR87:AV87)</f>
        <v>11.971395414000002</v>
      </c>
      <c r="AX87" s="736">
        <f>AW87/I87*100</f>
        <v>11.640796785297551</v>
      </c>
      <c r="AY87" s="888">
        <v>0.77</v>
      </c>
      <c r="AZ87" s="733">
        <v>40.32</v>
      </c>
      <c r="BA87" s="733">
        <v>-7.93</v>
      </c>
      <c r="BB87" s="733">
        <v>2.46</v>
      </c>
      <c r="BC87" s="733">
        <v>15.36</v>
      </c>
      <c r="BD87" s="862"/>
      <c r="BE87" s="594">
        <v>1993</v>
      </c>
      <c r="BF87" s="853">
        <f>IF(BE87&gt;2020,0,IF(BE87&gt;2008,1,IF(BE87&gt;2001,2,IF(BE87&gt;1990,3,IF(BE87&gt;1980,4,IF(BE87&gt;1973,5,IF(BE87&gt;1970,6,IF(BE87&gt;1960,7,IF(BE87&gt;1958,8,IF(BE87&gt;1953,9,10))))))))))</f>
        <v>3</v>
      </c>
      <c r="BG87" s="783">
        <v>6.9</v>
      </c>
      <c r="BH87" s="820" t="s">
        <v>4443</v>
      </c>
      <c r="BI87" s="820" t="s">
        <v>4444</v>
      </c>
    </row>
    <row r="88" spans="1:61" ht="11.25" customHeight="1" x14ac:dyDescent="0.2">
      <c r="A88" s="819" t="s">
        <v>4947</v>
      </c>
      <c r="B88" s="830" t="s">
        <v>272</v>
      </c>
      <c r="C88" s="885" t="s">
        <v>127</v>
      </c>
      <c r="D88" s="885" t="s">
        <v>4186</v>
      </c>
      <c r="E88" s="699">
        <v>36</v>
      </c>
      <c r="F88" s="1122">
        <v>79</v>
      </c>
      <c r="G88" s="1122" t="s">
        <v>36</v>
      </c>
      <c r="H88" s="1122" t="s">
        <v>36</v>
      </c>
      <c r="I88" s="821">
        <v>74.319999999999993</v>
      </c>
      <c r="J88" s="618">
        <f>(M88/I88)*100</f>
        <v>2.0990312163616793</v>
      </c>
      <c r="K88" s="839">
        <v>0.39</v>
      </c>
      <c r="L88" s="842">
        <v>4</v>
      </c>
      <c r="M88" s="609">
        <f>K88*L88</f>
        <v>1.56</v>
      </c>
      <c r="N88" s="825" t="s">
        <v>217</v>
      </c>
      <c r="O88" s="701">
        <v>0.37</v>
      </c>
      <c r="P88" s="603">
        <v>44924</v>
      </c>
      <c r="Q88" s="603">
        <v>44935</v>
      </c>
      <c r="R88" s="609">
        <f>(K88-O88)/O88*100</f>
        <v>5.4054054054054106</v>
      </c>
      <c r="S88" s="667">
        <f>IF(INDEX(Historical!$D$7:$D$1220,MATCH(B88,Historical!$B$7:$B$1244,0))=0,"n/a",(INDEX(Historical!$C$7:$C$1222,MATCH(B88,Historical!$B$7:$B$1244,0))/INDEX(Historical!$D$7:$D$1220,MATCH(B88,Historical!$B$7:$B$1244,0))-1)*100)</f>
        <v>8.8235294117646959</v>
      </c>
      <c r="T88" s="667">
        <f>IF(INDEX(Historical!$F$7:$F$1213,MATCH(B88,Historical!$B$7:$B$1244,0))=0,"n/a",((INDEX(Historical!$C$7:$C$1222,MATCH(B88,Historical!$B$7:$B$1244,0))/INDEX(Historical!$F$7:$F$1213,MATCH(B88,Historical!$B$7:$B$1244,0)))^(1/3)-1)*100)</f>
        <v>9.0901707079799934</v>
      </c>
      <c r="U88" s="667">
        <f>IF(INDEX(Historical!$H$7:$H$1213,MATCH(B88,Historical!$B$7:$B$1244,0))=0,"n/a",((INDEX(Historical!$C$7:$C$1222,MATCH(B88,Historical!$B$7:$B$1244,0))/INDEX(Historical!$H$7:$H$1213,MATCH(B88,Historical!$B$7:$B$1244,0)))^(1/5)-1)*100)</f>
        <v>9.5031903322992051</v>
      </c>
      <c r="V88" s="667">
        <f>IF(INDEX(Historical!$N$7:$N$1213,MATCH(B88,Historical!$B$7:$B$1244,0))=0,"n/a",((INDEX(Historical!$C$7:$C$1222,MATCH(B88,Historical!$B$7:$B$1244,0))/INDEX(Historical!$N$7:$N$1213,MATCH(B88,Historical!$B$7:$B$1244,0)))^(1/10)-1)*100)</f>
        <v>9.0905176605865279</v>
      </c>
      <c r="W88" s="668">
        <f>IF(OR(U88&lt;=0,U88="n/a",V88&lt;=0,V88="n/a"),"n/a",U88/V88)</f>
        <v>1.0453959485169793</v>
      </c>
      <c r="X88" s="669">
        <f>IF(OR(AJ88&lt;=0,AJ88="n/a",U88&lt;=0,U88="n/a"),"n/a",U88/AJ88)</f>
        <v>1.5084429098887628</v>
      </c>
      <c r="Y88" s="830" t="s">
        <v>3870</v>
      </c>
      <c r="Z88" s="618">
        <f>IF(OR(AC88&lt;0.01,AC88="n/a"),"n/a",M88/AC88*100)</f>
        <v>61.904761904761905</v>
      </c>
      <c r="AA88" s="841">
        <f>IF(OR(AC88&lt;0.01,AC88="n/a"),"n/a",I88/AC88)</f>
        <v>29.49206349206349</v>
      </c>
      <c r="AB88" s="842">
        <v>11</v>
      </c>
      <c r="AC88" s="824">
        <v>2.52</v>
      </c>
      <c r="AD88" s="824">
        <v>96.49</v>
      </c>
      <c r="AE88" s="824">
        <v>3.18</v>
      </c>
      <c r="AF88" s="824">
        <v>4.3</v>
      </c>
      <c r="AG88" s="821">
        <v>14.799999999999999</v>
      </c>
      <c r="AH88" s="824">
        <v>-9.8000000000000007</v>
      </c>
      <c r="AI88" s="824">
        <v>10.639999999999999</v>
      </c>
      <c r="AJ88" s="821">
        <v>6.3</v>
      </c>
      <c r="AK88" s="821">
        <v>0.31</v>
      </c>
      <c r="AL88" s="671">
        <v>20220</v>
      </c>
      <c r="AM88" s="827">
        <v>0.49</v>
      </c>
      <c r="AN88" s="821">
        <v>1.1000000000000001</v>
      </c>
      <c r="AO88" s="705">
        <f>IF(U88="n/a","n/a",IF(AA88&lt;0,"n/a",IF(AA88="n/a","n/a",J88+U88-AA88)))</f>
        <v>-17.889841943402608</v>
      </c>
      <c r="AP88" s="706">
        <f>IF(U88="n/a","n/a",J88+U88)</f>
        <v>11.602221548660884</v>
      </c>
      <c r="AQ88" s="843">
        <f>IF(OR(AC88&lt;0.01,AC88="n/a",AF88="n/a"),"n/a",(I88/SQRT(22.5*AC88*(I88/AF88))-1)*100)</f>
        <v>137.40810902173686</v>
      </c>
      <c r="AR88" s="618">
        <f>INDEX(Historical!$C$7:$C$1222,MATCH(B88,Historical!$B$7:$B$1244,0))*IF(AH88="n/a",1.03,IF(AH88&lt;0,1.01,IF(AH88&gt;10,1.1,(1+AH88/100))))</f>
        <v>1.4947999999999999</v>
      </c>
      <c r="AS88" s="841">
        <f>IF($AI88="n/a",1.03*AR88,IF($AI88&lt;0,1.01*AR88,IF($AI88&gt;10,1.1*AR88,(1+$AI88/100)*AR88)))</f>
        <v>1.64428</v>
      </c>
      <c r="AT88" s="841">
        <f>IF($AK88="n/a",1.03*AS88,IF($AK88&lt;0,1.01*AS88,IF($AK88&gt;10,1.1*AS88,(1+$AK88/100)*AS88)))</f>
        <v>1.6493772680000001</v>
      </c>
      <c r="AU88" s="841">
        <f>IF($AK88="n/a",1.03*AT88,IF($AK88&lt;0,1.01*AT88,IF($AK88&gt;10,1.1*AT88,(1+$AK88/100)*AT88)))</f>
        <v>1.6544903375308002</v>
      </c>
      <c r="AV88" s="841">
        <f>IF($AK88="n/a",1.03*AU88,IF($AK88&lt;0,1.01*AU88,IF($AK88&gt;10,1.1*AU88,(1+$AK88/100)*AU88)))</f>
        <v>1.6596192575771458</v>
      </c>
      <c r="AW88" s="618">
        <f>SUM(AR88:AV88)</f>
        <v>8.1025668631079473</v>
      </c>
      <c r="AX88" s="713">
        <f>AW88/I88*100</f>
        <v>10.902269729693149</v>
      </c>
      <c r="AY88" s="887">
        <v>0.55000000000000004</v>
      </c>
      <c r="AZ88" s="827">
        <v>4.3999999999999995</v>
      </c>
      <c r="BA88" s="827">
        <v>-30.769999999999996</v>
      </c>
      <c r="BB88" s="827">
        <v>-6.0600000000000005</v>
      </c>
      <c r="BC88" s="827">
        <v>-10.130000000000001</v>
      </c>
      <c r="BE88" s="594">
        <v>1987</v>
      </c>
      <c r="BF88" s="853">
        <f>IF(BE88&gt;2020,0,IF(BE88&gt;2008,1,IF(BE88&gt;2001,2,IF(BE88&gt;1990,3,IF(BE88&gt;1980,4,IF(BE88&gt;1973,5,IF(BE88&gt;1970,6,IF(BE88&gt;1960,7,IF(BE88&gt;1958,8,IF(BE88&gt;1953,9,10))))))))))</f>
        <v>4</v>
      </c>
      <c r="BG88" s="837">
        <v>5.2</v>
      </c>
      <c r="BH88" s="820" t="s">
        <v>4443</v>
      </c>
      <c r="BI88" s="820" t="s">
        <v>4444</v>
      </c>
    </row>
    <row r="89" spans="1:61" ht="11.25" customHeight="1" x14ac:dyDescent="0.2">
      <c r="A89" s="819" t="s">
        <v>108</v>
      </c>
      <c r="B89" s="830" t="s">
        <v>109</v>
      </c>
      <c r="C89" s="885" t="s">
        <v>111</v>
      </c>
      <c r="D89" s="885" t="s">
        <v>4219</v>
      </c>
      <c r="E89" s="699">
        <v>65</v>
      </c>
      <c r="F89" s="1122">
        <v>8</v>
      </c>
      <c r="G89" s="1122" t="s">
        <v>36</v>
      </c>
      <c r="H89" s="1122" t="s">
        <v>36</v>
      </c>
      <c r="I89" s="821">
        <v>107.74</v>
      </c>
      <c r="J89" s="618">
        <f>(M89/I89)*100</f>
        <v>5.5689623166883235</v>
      </c>
      <c r="K89" s="832">
        <v>1.5</v>
      </c>
      <c r="L89" s="842">
        <v>4</v>
      </c>
      <c r="M89" s="609">
        <f>K89*L89</f>
        <v>6</v>
      </c>
      <c r="N89" s="825" t="s">
        <v>110</v>
      </c>
      <c r="O89" s="700">
        <v>1.49</v>
      </c>
      <c r="P89" s="603">
        <v>44973</v>
      </c>
      <c r="Q89" s="603">
        <v>44997</v>
      </c>
      <c r="R89" s="609">
        <f>(K89-O89)/O89*100</f>
        <v>0.67114093959731602</v>
      </c>
      <c r="S89" s="667">
        <f>IF(INDEX(Historical!$D$7:$D$1220,MATCH(B89,Historical!$B$7:$B$1244,0))=0,"n/a",(INDEX(Historical!$C$7:$C$1222,MATCH(B89,Historical!$B$7:$B$1244,0))/INDEX(Historical!$D$7:$D$1220,MATCH(B89,Historical!$B$7:$B$1244,0))-1)*100)</f>
        <v>0.67567567567567988</v>
      </c>
      <c r="T89" s="667">
        <f>IF(INDEX(Historical!$F$7:$F$1213,MATCH(B89,Historical!$B$7:$B$1244,0))=0,"n/a",((INDEX(Historical!$C$7:$C$1222,MATCH(B89,Historical!$B$7:$B$1244,0))/INDEX(Historical!$F$7:$F$1213,MATCH(B89,Historical!$B$7:$B$1244,0)))^(1/3)-1)*100)</f>
        <v>1.1442640638950952</v>
      </c>
      <c r="U89" s="667">
        <f>IF(INDEX(Historical!$H$7:$H$1213,MATCH(B89,Historical!$B$7:$B$1244,0))=0,"n/a",((INDEX(Historical!$C$7:$C$1222,MATCH(B89,Historical!$B$7:$B$1244,0))/INDEX(Historical!$H$7:$H$1213,MATCH(B89,Historical!$B$7:$B$1244,0)))^(1/5)-1)*100)</f>
        <v>4.8647873159884947</v>
      </c>
      <c r="V89" s="667">
        <f>IF(INDEX(Historical!$N$7:$N$1213,MATCH(B89,Historical!$B$7:$B$1244,0))=0,"n/a",((INDEX(Historical!$C$7:$C$1222,MATCH(B89,Historical!$B$7:$B$1244,0))/INDEX(Historical!$N$7:$N$1213,MATCH(B89,Historical!$B$7:$B$1244,0)))^(1/10)-1)*100)</f>
        <v>9.7067692375690804</v>
      </c>
      <c r="W89" s="668">
        <f>IF(OR(U89&lt;=0,U89="n/a",V89&lt;=0,V89="n/a"),"n/a",U89/V89)</f>
        <v>0.50117471600744579</v>
      </c>
      <c r="X89" s="669">
        <f>IF(OR(AJ89&lt;=0,AJ89="n/a",U89&lt;=0,U89="n/a"),"n/a",U89/AJ89)</f>
        <v>2.3165653885659498</v>
      </c>
      <c r="Y89" s="830"/>
      <c r="Z89" s="618">
        <f>IF(OR(AC89&lt;0.01,AC89="n/a"),"n/a",M89/AC89*100)</f>
        <v>59.171597633136088</v>
      </c>
      <c r="AA89" s="841">
        <f>IF(OR(AC89&lt;0.01,AC89="n/a"),"n/a",I89/AC89)</f>
        <v>10.625246548323471</v>
      </c>
      <c r="AB89" s="842">
        <v>12</v>
      </c>
      <c r="AC89" s="821">
        <v>10.14</v>
      </c>
      <c r="AD89" s="821" t="s">
        <v>135</v>
      </c>
      <c r="AE89" s="821">
        <v>1.76</v>
      </c>
      <c r="AF89" s="821">
        <v>4.0599999999999996</v>
      </c>
      <c r="AG89" s="821">
        <v>40.200000000000003</v>
      </c>
      <c r="AH89" s="821">
        <v>0.6</v>
      </c>
      <c r="AI89" s="821">
        <v>9.91</v>
      </c>
      <c r="AJ89" s="821">
        <v>2.1</v>
      </c>
      <c r="AK89" s="821">
        <v>-0.22999999999999998</v>
      </c>
      <c r="AL89" s="833">
        <v>60220</v>
      </c>
      <c r="AM89" s="827">
        <v>0.11</v>
      </c>
      <c r="AN89" s="821">
        <v>1.08</v>
      </c>
      <c r="AO89" s="705">
        <f>IF(U89="n/a","n/a",IF(AA89&lt;0,"n/a",IF(AA89="n/a","n/a",J89+U89-AA89)))</f>
        <v>-0.19149691564665261</v>
      </c>
      <c r="AP89" s="706">
        <f>IF(U89="n/a","n/a",J89+U89)</f>
        <v>10.433749632676818</v>
      </c>
      <c r="AQ89" s="843">
        <f>IF(OR(AC89&lt;0.01,AC89="n/a",AF89="n/a"),"n/a",(I89/SQRT(22.5*AC89*(I89/AF89))-1)*100)</f>
        <v>38.465400389320337</v>
      </c>
      <c r="AR89" s="618">
        <f>INDEX(Historical!$C$7:$C$1222,MATCH(B89,Historical!$B$7:$B$1244,0))*IF(AH89="n/a",1.03,IF(AH89&lt;0,1.01,IF(AH89&gt;10,1.1,(1+AH89/100))))</f>
        <v>5.9957599999999998</v>
      </c>
      <c r="AS89" s="841">
        <f>IF($AI89="n/a",1.03*AR89,IF($AI89&lt;0,1.01*AR89,IF($AI89&gt;10,1.1*AR89,(1+$AI89/100)*AR89)))</f>
        <v>6.5899398159999993</v>
      </c>
      <c r="AT89" s="841">
        <f>IF($AK89="n/a",1.03*AS89,IF($AK89&lt;0,1.01*AS89,IF($AK89&gt;10,1.1*AS89,(1+$AK89/100)*AS89)))</f>
        <v>6.6558392141599994</v>
      </c>
      <c r="AU89" s="841">
        <f>IF($AK89="n/a",1.03*AT89,IF($AK89&lt;0,1.01*AT89,IF($AK89&gt;10,1.1*AT89,(1+$AK89/100)*AT89)))</f>
        <v>6.7223976063015991</v>
      </c>
      <c r="AV89" s="841">
        <f>IF($AK89="n/a",1.03*AU89,IF($AK89&lt;0,1.01*AU89,IF($AK89&gt;10,1.1*AU89,(1+$AK89/100)*AU89)))</f>
        <v>6.7896215823646155</v>
      </c>
      <c r="AW89" s="618">
        <f>SUM(AR89:AV89)</f>
        <v>32.753558218826214</v>
      </c>
      <c r="AX89" s="713">
        <f>AW89/I89*100</f>
        <v>30.400555243016719</v>
      </c>
      <c r="AY89" s="887">
        <v>0.96</v>
      </c>
      <c r="AZ89" s="827">
        <v>0.91999999999999993</v>
      </c>
      <c r="BA89" s="827">
        <v>-30.34</v>
      </c>
      <c r="BB89" s="827">
        <v>-9.2299999999999986</v>
      </c>
      <c r="BC89" s="827">
        <v>-15.5</v>
      </c>
      <c r="BE89" s="594">
        <v>1959</v>
      </c>
      <c r="BF89" s="853">
        <f>IF(BE89&gt;2020,0,IF(BE89&gt;2008,1,IF(BE89&gt;2001,2,IF(BE89&gt;1990,3,IF(BE89&gt;1980,4,IF(BE89&gt;1973,5,IF(BE89&gt;1970,6,IF(BE89&gt;1960,7,IF(BE89&gt;1958,8,IF(BE89&gt;1953,9,10))))))))))</f>
        <v>8</v>
      </c>
      <c r="BG89" s="837">
        <v>12.6</v>
      </c>
      <c r="BH89" s="820" t="s">
        <v>4443</v>
      </c>
      <c r="BI89" s="820" t="s">
        <v>4444</v>
      </c>
    </row>
    <row r="90" spans="1:61" ht="11.25" customHeight="1" x14ac:dyDescent="0.2">
      <c r="A90" s="819" t="s">
        <v>4952</v>
      </c>
      <c r="B90" s="830" t="s">
        <v>124</v>
      </c>
      <c r="C90" s="885" t="s">
        <v>127</v>
      </c>
      <c r="D90" s="885" t="s">
        <v>125</v>
      </c>
      <c r="E90" s="699">
        <v>53</v>
      </c>
      <c r="F90" s="1122">
        <v>28</v>
      </c>
      <c r="G90" s="1122" t="s">
        <v>114</v>
      </c>
      <c r="H90" s="1122" t="s">
        <v>114</v>
      </c>
      <c r="I90" s="821">
        <v>46.43</v>
      </c>
      <c r="J90" s="618">
        <f>(M90/I90)*100</f>
        <v>8.0982123626965308</v>
      </c>
      <c r="K90" s="832">
        <v>0.94</v>
      </c>
      <c r="L90" s="842">
        <v>4</v>
      </c>
      <c r="M90" s="609">
        <f>K90*L90</f>
        <v>3.76</v>
      </c>
      <c r="N90" s="825" t="s">
        <v>126</v>
      </c>
      <c r="O90" s="700">
        <v>0.9</v>
      </c>
      <c r="P90" s="603">
        <v>44818</v>
      </c>
      <c r="Q90" s="603">
        <v>44845</v>
      </c>
      <c r="R90" s="609">
        <f>(K90-O90)/O90*100</f>
        <v>4.4444444444444366</v>
      </c>
      <c r="S90" s="667">
        <f>IF(INDEX(Historical!$D$7:$D$1220,MATCH(B90,Historical!$B$7:$B$1244,0))=0,"n/a",(INDEX(Historical!$C$7:$C$1222,MATCH(B90,Historical!$B$7:$B$1244,0))/INDEX(Historical!$D$7:$D$1220,MATCH(B90,Historical!$B$7:$B$1244,0))-1)*100)</f>
        <v>4.5977011494252817</v>
      </c>
      <c r="T90" s="667">
        <f>IF(INDEX(Historical!$F$7:$F$1213,MATCH(B90,Historical!$B$7:$B$1244,0))=0,"n/a",((INDEX(Historical!$C$7:$C$1222,MATCH(B90,Historical!$B$7:$B$1244,0))/INDEX(Historical!$F$7:$F$1213,MATCH(B90,Historical!$B$7:$B$1244,0)))^(1/3)-1)*100)</f>
        <v>3.532296316821637</v>
      </c>
      <c r="U90" s="667">
        <f>IF(INDEX(Historical!$H$7:$H$1213,MATCH(B90,Historical!$B$7:$B$1244,0))=0,"n/a",((INDEX(Historical!$C$7:$C$1222,MATCH(B90,Historical!$B$7:$B$1244,0))/INDEX(Historical!$H$7:$H$1213,MATCH(B90,Historical!$B$7:$B$1244,0)))^(1/5)-1)*100)</f>
        <v>7.8898047904029989</v>
      </c>
      <c r="V90" s="667">
        <f>IF(INDEX(Historical!$N$7:$N$1213,MATCH(B90,Historical!$B$7:$B$1244,0))=0,"n/a",((INDEX(Historical!$C$7:$C$1222,MATCH(B90,Historical!$B$7:$B$1244,0))/INDEX(Historical!$N$7:$N$1213,MATCH(B90,Historical!$B$7:$B$1244,0)))^(1/10)-1)*100)</f>
        <v>8.1031854150305236</v>
      </c>
      <c r="W90" s="668">
        <f>IF(OR(U90&lt;=0,U90="n/a",V90&lt;=0,V90="n/a"),"n/a",U90/V90)</f>
        <v>0.97366706872685804</v>
      </c>
      <c r="X90" s="669" t="str">
        <f>IF(OR(AJ90&lt;=0,AJ90="n/a",U90&lt;=0,U90="n/a"),"n/a",U90/AJ90)</f>
        <v>n/a</v>
      </c>
      <c r="Y90" s="772"/>
      <c r="Z90" s="618">
        <f>IF(OR(AC90&lt;0.01,AC90="n/a"),"n/a",M90/AC90*100)</f>
        <v>117.86833855799372</v>
      </c>
      <c r="AA90" s="841">
        <f>IF(OR(AC90&lt;0.01,AC90="n/a"),"n/a",I90/AC90)</f>
        <v>14.55485893416928</v>
      </c>
      <c r="AB90" s="842">
        <v>12</v>
      </c>
      <c r="AC90" s="821">
        <v>3.19</v>
      </c>
      <c r="AD90" s="821">
        <v>3.14</v>
      </c>
      <c r="AE90" s="821">
        <v>3.34</v>
      </c>
      <c r="AF90" s="821" t="s">
        <v>135</v>
      </c>
      <c r="AG90" s="822">
        <v>-69.599999999999994</v>
      </c>
      <c r="AH90" s="821">
        <v>-44.6</v>
      </c>
      <c r="AI90" s="821">
        <v>4.6899999999999995</v>
      </c>
      <c r="AJ90" s="821">
        <v>-28.799999999999997</v>
      </c>
      <c r="AK90" s="821">
        <v>4.6399999999999997</v>
      </c>
      <c r="AL90" s="833">
        <v>83700</v>
      </c>
      <c r="AM90" s="827">
        <v>0.1</v>
      </c>
      <c r="AN90" s="821" t="s">
        <v>135</v>
      </c>
      <c r="AO90" s="705">
        <f>IF(U90="n/a","n/a",IF(AA90&lt;0,"n/a",IF(AA90="n/a","n/a",J90+U90-AA90)))</f>
        <v>1.4331582189302505</v>
      </c>
      <c r="AP90" s="706">
        <f>IF(U90="n/a","n/a",J90+U90)</f>
        <v>15.988017153099531</v>
      </c>
      <c r="AQ90" s="843" t="str">
        <f>IF(OR(AC90&lt;0.01,AC90="n/a",AF90="n/a"),"n/a",(I90/SQRT(22.5*AC90*(I90/AF90))-1)*100)</f>
        <v>n/a</v>
      </c>
      <c r="AR90" s="618">
        <f>INDEX(Historical!$C$7:$C$1222,MATCH(B90,Historical!$B$7:$B$1244,0))*IF(AH90="n/a",1.03,IF(AH90&lt;0,1.01,IF(AH90&gt;10,1.1,(1+AH90/100))))</f>
        <v>3.6764000000000001</v>
      </c>
      <c r="AS90" s="841">
        <f>IF($AI90="n/a",1.03*AR90,IF($AI90&lt;0,1.01*AR90,IF($AI90&gt;10,1.1*AR90,(1+$AI90/100)*AR90)))</f>
        <v>3.8488231599999998</v>
      </c>
      <c r="AT90" s="841">
        <f>IF($AK90="n/a",1.03*AS90,IF($AK90&lt;0,1.01*AS90,IF($AK90&gt;10,1.1*AS90,(1+$AK90/100)*AS90)))</f>
        <v>4.0274085546239995</v>
      </c>
      <c r="AU90" s="841">
        <f>IF($AK90="n/a",1.03*AT90,IF($AK90&lt;0,1.01*AT90,IF($AK90&gt;10,1.1*AT90,(1+$AK90/100)*AT90)))</f>
        <v>4.2142803115585528</v>
      </c>
      <c r="AV90" s="841">
        <f>IF($AK90="n/a",1.03*AU90,IF($AK90&lt;0,1.01*AU90,IF($AK90&gt;10,1.1*AU90,(1+$AK90/100)*AU90)))</f>
        <v>4.4098229180148696</v>
      </c>
      <c r="AW90" s="618">
        <f>SUM(AR90:AV90)</f>
        <v>20.17673494419742</v>
      </c>
      <c r="AX90" s="713">
        <f>AW90/I90*100</f>
        <v>43.456245841476246</v>
      </c>
      <c r="AY90" s="887">
        <v>0.63</v>
      </c>
      <c r="AZ90" s="827">
        <v>15.07</v>
      </c>
      <c r="BA90" s="827">
        <v>-18.62</v>
      </c>
      <c r="BB90" s="827">
        <v>0.63</v>
      </c>
      <c r="BC90" s="827">
        <v>1.72</v>
      </c>
      <c r="BE90" s="594">
        <v>1970</v>
      </c>
      <c r="BF90" s="853">
        <f>IF(BE90&gt;2020,0,IF(BE90&gt;2008,1,IF(BE90&gt;2001,2,IF(BE90&gt;1990,3,IF(BE90&gt;1980,4,IF(BE90&gt;1973,5,IF(BE90&gt;1970,6,IF(BE90&gt;1960,7,IF(BE90&gt;1958,8,IF(BE90&gt;1953,9,10))))))))))</f>
        <v>7</v>
      </c>
      <c r="BG90" s="837">
        <v>4.5999999999999996</v>
      </c>
      <c r="BH90" s="820" t="s">
        <v>4443</v>
      </c>
      <c r="BI90" s="820" t="s">
        <v>4444</v>
      </c>
    </row>
    <row r="91" spans="1:61" ht="11.25" customHeight="1" x14ac:dyDescent="0.2">
      <c r="A91" s="819" t="s">
        <v>4959</v>
      </c>
      <c r="B91" s="830" t="s">
        <v>291</v>
      </c>
      <c r="C91" s="885" t="s">
        <v>111</v>
      </c>
      <c r="D91" s="885" t="s">
        <v>4181</v>
      </c>
      <c r="E91" s="699">
        <v>51</v>
      </c>
      <c r="F91" s="1122">
        <v>34</v>
      </c>
      <c r="G91" s="1122" t="s">
        <v>105</v>
      </c>
      <c r="H91" s="1122" t="s">
        <v>105</v>
      </c>
      <c r="I91" s="821">
        <v>134.35</v>
      </c>
      <c r="J91" s="618">
        <f>(M91/I91)*100</f>
        <v>1.3695571269073317</v>
      </c>
      <c r="K91" s="832">
        <v>0.46</v>
      </c>
      <c r="L91" s="842">
        <v>4</v>
      </c>
      <c r="M91" s="609">
        <f>K91*L91</f>
        <v>1.84</v>
      </c>
      <c r="N91" s="825" t="s">
        <v>292</v>
      </c>
      <c r="O91" s="700">
        <v>0.44</v>
      </c>
      <c r="P91" s="603">
        <v>44694</v>
      </c>
      <c r="Q91" s="603">
        <v>44722</v>
      </c>
      <c r="R91" s="609">
        <f>(K91-O91)/O91*100</f>
        <v>4.5454545454545494</v>
      </c>
      <c r="S91" s="667">
        <f>IF(INDEX(Historical!$D$7:$D$1220,MATCH(B91,Historical!$B$7:$B$1244,0))=0,"n/a",(INDEX(Historical!$C$7:$C$1222,MATCH(B91,Historical!$B$7:$B$1244,0))/INDEX(Historical!$D$7:$D$1220,MATCH(B91,Historical!$B$7:$B$1244,0))-1)*100)</f>
        <v>4.0000000000000036</v>
      </c>
      <c r="T91" s="667">
        <f>IF(INDEX(Historical!$F$7:$F$1213,MATCH(B91,Historical!$B$7:$B$1244,0))=0,"n/a",((INDEX(Historical!$C$7:$C$1222,MATCH(B91,Historical!$B$7:$B$1244,0))/INDEX(Historical!$F$7:$F$1213,MATCH(B91,Historical!$B$7:$B$1244,0)))^(1/3)-1)*100)</f>
        <v>3.532296316821637</v>
      </c>
      <c r="U91" s="667">
        <f>IF(INDEX(Historical!$H$7:$H$1213,MATCH(B91,Historical!$B$7:$B$1244,0))=0,"n/a",((INDEX(Historical!$C$7:$C$1222,MATCH(B91,Historical!$B$7:$B$1244,0))/INDEX(Historical!$H$7:$H$1213,MATCH(B91,Historical!$B$7:$B$1244,0)))^(1/5)-1)*100)</f>
        <v>5.6911103163532539</v>
      </c>
      <c r="V91" s="667">
        <f>IF(INDEX(Historical!$N$7:$N$1213,MATCH(B91,Historical!$B$7:$B$1244,0))=0,"n/a",((INDEX(Historical!$C$7:$C$1222,MATCH(B91,Historical!$B$7:$B$1244,0))/INDEX(Historical!$N$7:$N$1213,MATCH(B91,Historical!$B$7:$B$1244,0)))^(1/10)-1)*100)</f>
        <v>5.1641873710462471</v>
      </c>
      <c r="W91" s="668">
        <f>IF(OR(U91&lt;=0,U91="n/a",V91&lt;=0,V91="n/a"),"n/a",U91/V91)</f>
        <v>1.1020340486213331</v>
      </c>
      <c r="X91" s="669">
        <f>IF(OR(AJ91&lt;=0,AJ91="n/a",U91&lt;=0,U91="n/a"),"n/a",U91/AJ91)</f>
        <v>0.18358420375333076</v>
      </c>
      <c r="Y91" s="631"/>
      <c r="Z91" s="618">
        <f>IF(OR(AC91&lt;0.01,AC91="n/a"),"n/a",M91/AC91*100)</f>
        <v>40.350877192982459</v>
      </c>
      <c r="AA91" s="841">
        <f>IF(OR(AC91&lt;0.01,AC91="n/a"),"n/a",I91/AC91)</f>
        <v>29.462719298245617</v>
      </c>
      <c r="AB91" s="842">
        <v>12</v>
      </c>
      <c r="AC91" s="821">
        <v>4.5599999999999996</v>
      </c>
      <c r="AD91" s="821">
        <v>1.63</v>
      </c>
      <c r="AE91" s="821">
        <v>3.43</v>
      </c>
      <c r="AF91" s="821">
        <v>5.71</v>
      </c>
      <c r="AG91" s="821">
        <v>20.8</v>
      </c>
      <c r="AH91" s="821">
        <v>744.9</v>
      </c>
      <c r="AI91" s="821">
        <v>12.09</v>
      </c>
      <c r="AJ91" s="821">
        <v>31</v>
      </c>
      <c r="AK91" s="821">
        <v>18</v>
      </c>
      <c r="AL91" s="833">
        <v>5240</v>
      </c>
      <c r="AM91" s="827">
        <v>5.3</v>
      </c>
      <c r="AN91" s="821">
        <v>0.62</v>
      </c>
      <c r="AO91" s="705">
        <f>IF(U91="n/a","n/a",IF(AA91&lt;0,"n/a",IF(AA91="n/a","n/a",J91+U91-AA91)))</f>
        <v>-22.402051854985032</v>
      </c>
      <c r="AP91" s="706">
        <f>IF(U91="n/a","n/a",J91+U91)</f>
        <v>7.060667443260586</v>
      </c>
      <c r="AQ91" s="843">
        <f>IF(OR(AC91&lt;0.01,AC91="n/a",AF91="n/a"),"n/a",(I91/SQRT(22.5*AC91*(I91/AF91))-1)*100)</f>
        <v>173.44073271550494</v>
      </c>
      <c r="AR91" s="618">
        <f>INDEX(Historical!$C$7:$C$1222,MATCH(B91,Historical!$B$7:$B$1244,0))*IF(AH91="n/a",1.03,IF(AH91&lt;0,1.01,IF(AH91&gt;10,1.1,(1+AH91/100))))</f>
        <v>2.0020000000000002</v>
      </c>
      <c r="AS91" s="841">
        <f>IF($AI91="n/a",1.03*AR91,IF($AI91&lt;0,1.01*AR91,IF($AI91&gt;10,1.1*AR91,(1+$AI91/100)*AR91)))</f>
        <v>2.2022000000000004</v>
      </c>
      <c r="AT91" s="841">
        <f>IF($AK91="n/a",1.03*AS91,IF($AK91&lt;0,1.01*AS91,IF($AK91&gt;10,1.1*AS91,(1+$AK91/100)*AS91)))</f>
        <v>2.4224200000000007</v>
      </c>
      <c r="AU91" s="841">
        <f>IF($AK91="n/a",1.03*AT91,IF($AK91&lt;0,1.01*AT91,IF($AK91&gt;10,1.1*AT91,(1+$AK91/100)*AT91)))</f>
        <v>2.6646620000000008</v>
      </c>
      <c r="AV91" s="841">
        <f>IF($AK91="n/a",1.03*AU91,IF($AK91&lt;0,1.01*AU91,IF($AK91&gt;10,1.1*AU91,(1+$AK91/100)*AU91)))</f>
        <v>2.9311282000000012</v>
      </c>
      <c r="AW91" s="618">
        <f>SUM(AR91:AV91)</f>
        <v>12.222410200000004</v>
      </c>
      <c r="AX91" s="713">
        <f>AW91/I91*100</f>
        <v>9.0974396724972131</v>
      </c>
      <c r="AY91" s="887">
        <v>0.93</v>
      </c>
      <c r="AZ91" s="827">
        <v>23.54</v>
      </c>
      <c r="BA91" s="827">
        <v>-8.19</v>
      </c>
      <c r="BB91" s="827">
        <v>-1.46</v>
      </c>
      <c r="BC91" s="827">
        <v>5.1499999999999995</v>
      </c>
      <c r="BE91" s="594">
        <v>1972</v>
      </c>
      <c r="BF91" s="853">
        <f>IF(BE91&gt;2020,0,IF(BE91&gt;2008,1,IF(BE91&gt;2001,2,IF(BE91&gt;1990,3,IF(BE91&gt;1980,4,IF(BE91&gt;1973,5,IF(BE91&gt;1970,6,IF(BE91&gt;1960,7,IF(BE91&gt;1958,8,IF(BE91&gt;1953,9,10))))))))))</f>
        <v>6</v>
      </c>
      <c r="BG91" s="837">
        <v>7.5</v>
      </c>
      <c r="BH91" s="820" t="s">
        <v>4443</v>
      </c>
      <c r="BI91" s="820" t="s">
        <v>4444</v>
      </c>
    </row>
    <row r="92" spans="1:61" ht="11.25" customHeight="1" x14ac:dyDescent="0.2">
      <c r="A92" s="819" t="s">
        <v>4960</v>
      </c>
      <c r="B92" s="830" t="s">
        <v>289</v>
      </c>
      <c r="C92" s="885" t="s">
        <v>130</v>
      </c>
      <c r="D92" s="885" t="s">
        <v>4199</v>
      </c>
      <c r="E92" s="699">
        <v>50</v>
      </c>
      <c r="F92" s="1122">
        <v>42</v>
      </c>
      <c r="G92" s="1122" t="s">
        <v>36</v>
      </c>
      <c r="H92" s="1122" t="s">
        <v>36</v>
      </c>
      <c r="I92" s="821">
        <v>76.5</v>
      </c>
      <c r="J92" s="618">
        <f>(M92/I92)*100</f>
        <v>1.6339869281045754</v>
      </c>
      <c r="K92" s="832">
        <v>0.3125</v>
      </c>
      <c r="L92" s="842">
        <v>4</v>
      </c>
      <c r="M92" s="609">
        <f>K92*L92</f>
        <v>1.25</v>
      </c>
      <c r="N92" s="825" t="s">
        <v>118</v>
      </c>
      <c r="O92" s="700">
        <v>0.28999999999999998</v>
      </c>
      <c r="P92" s="603">
        <v>44880</v>
      </c>
      <c r="Q92" s="603">
        <v>44896</v>
      </c>
      <c r="R92" s="609">
        <f>(K92-O92)/O92*100</f>
        <v>7.7586206896551797</v>
      </c>
      <c r="S92" s="667">
        <f>IF(INDEX(Historical!$D$7:$D$1220,MATCH(B92,Historical!$B$7:$B$1244,0))=0,"n/a",(INDEX(Historical!$C$7:$C$1222,MATCH(B92,Historical!$B$7:$B$1244,0))/INDEX(Historical!$D$7:$D$1220,MATCH(B92,Historical!$B$7:$B$1244,0))-1)*100)</f>
        <v>6.7720090293453827</v>
      </c>
      <c r="T92" s="667">
        <f>IF(INDEX(Historical!$F$7:$F$1213,MATCH(B92,Historical!$B$7:$B$1244,0))=0,"n/a",((INDEX(Historical!$C$7:$C$1222,MATCH(B92,Historical!$B$7:$B$1244,0))/INDEX(Historical!$F$7:$F$1213,MATCH(B92,Historical!$B$7:$B$1244,0)))^(1/3)-1)*100)</f>
        <v>6.5992417100670275</v>
      </c>
      <c r="U92" s="667">
        <f>IF(INDEX(Historical!$H$7:$H$1213,MATCH(B92,Historical!$B$7:$B$1244,0))=0,"n/a",((INDEX(Historical!$C$7:$C$1222,MATCH(B92,Historical!$B$7:$B$1244,0))/INDEX(Historical!$H$7:$H$1213,MATCH(B92,Historical!$B$7:$B$1244,0)))^(1/5)-1)*100)</f>
        <v>6.6383469203584511</v>
      </c>
      <c r="V92" s="667">
        <f>IF(INDEX(Historical!$N$7:$N$1213,MATCH(B92,Historical!$B$7:$B$1244,0))=0,"n/a",((INDEX(Historical!$C$7:$C$1222,MATCH(B92,Historical!$B$7:$B$1244,0))/INDEX(Historical!$N$7:$N$1213,MATCH(B92,Historical!$B$7:$B$1244,0)))^(1/10)-1)*100)</f>
        <v>4.7636133727362973</v>
      </c>
      <c r="W92" s="668">
        <f>IF(OR(U92&lt;=0,U92="n/a",V92&lt;=0,V92="n/a"),"n/a",U92/V92)</f>
        <v>1.3935528349869579</v>
      </c>
      <c r="X92" s="669">
        <f>IF(OR(AJ92&lt;=0,AJ92="n/a",U92&lt;=0,U92="n/a"),"n/a",U92/AJ92)</f>
        <v>0.78098199063040596</v>
      </c>
      <c r="Y92" s="830"/>
      <c r="Z92" s="618">
        <f>IF(OR(AC92&lt;0.01,AC92="n/a"),"n/a",M92/AC92*100)</f>
        <v>52.083333333333336</v>
      </c>
      <c r="AA92" s="841">
        <f>IF(OR(AC92&lt;0.01,AC92="n/a"),"n/a",I92/AC92)</f>
        <v>31.875</v>
      </c>
      <c r="AB92" s="842">
        <v>12</v>
      </c>
      <c r="AC92" s="821">
        <v>2.4</v>
      </c>
      <c r="AD92" s="821">
        <v>12.21</v>
      </c>
      <c r="AE92" s="821">
        <v>8.9700000000000006</v>
      </c>
      <c r="AF92" s="821">
        <v>3.51</v>
      </c>
      <c r="AG92" s="821">
        <v>10.299999999999999</v>
      </c>
      <c r="AH92" s="821">
        <v>-5.0999999999999996</v>
      </c>
      <c r="AI92" s="821">
        <v>7.84</v>
      </c>
      <c r="AJ92" s="821">
        <v>8.5</v>
      </c>
      <c r="AK92" s="821">
        <v>2.7</v>
      </c>
      <c r="AL92" s="837">
        <v>1410</v>
      </c>
      <c r="AM92" s="827">
        <v>0.1</v>
      </c>
      <c r="AN92" s="821">
        <v>0.88</v>
      </c>
      <c r="AO92" s="705">
        <f>IF(U92="n/a","n/a",IF(AA92&lt;0,"n/a",IF(AA92="n/a","n/a",J92+U92-AA92)))</f>
        <v>-23.602666151536972</v>
      </c>
      <c r="AP92" s="706">
        <f>IF(U92="n/a","n/a",J92+U92)</f>
        <v>8.2723338484630258</v>
      </c>
      <c r="AQ92" s="843">
        <f>IF(OR(AC92&lt;0.01,AC92="n/a",AF92="n/a"),"n/a",(I92/SQRT(22.5*AC92*(I92/AF92))-1)*100)</f>
        <v>122.99103120977759</v>
      </c>
      <c r="AR92" s="618">
        <f>INDEX(Historical!$C$7:$C$1222,MATCH(B92,Historical!$B$7:$B$1244,0))*IF(AH92="n/a",1.03,IF(AH92&lt;0,1.01,IF(AH92&gt;10,1.1,(1+AH92/100))))</f>
        <v>1.1943250000000001</v>
      </c>
      <c r="AS92" s="841">
        <f>IF($AI92="n/a",1.03*AR92,IF($AI92&lt;0,1.01*AR92,IF($AI92&gt;10,1.1*AR92,(1+$AI92/100)*AR92)))</f>
        <v>1.2879600800000002</v>
      </c>
      <c r="AT92" s="841">
        <f>IF($AK92="n/a",1.03*AS92,IF($AK92&lt;0,1.01*AS92,IF($AK92&gt;10,1.1*AS92,(1+$AK92/100)*AS92)))</f>
        <v>1.3227350021600002</v>
      </c>
      <c r="AU92" s="841">
        <f>IF($AK92="n/a",1.03*AT92,IF($AK92&lt;0,1.01*AT92,IF($AK92&gt;10,1.1*AT92,(1+$AK92/100)*AT92)))</f>
        <v>1.35844884721832</v>
      </c>
      <c r="AV92" s="841">
        <f>IF($AK92="n/a",1.03*AU92,IF($AK92&lt;0,1.01*AU92,IF($AK92&gt;10,1.1*AU92,(1+$AK92/100)*AU92)))</f>
        <v>1.3951269660932146</v>
      </c>
      <c r="AW92" s="618">
        <f>SUM(AR92:AV92)</f>
        <v>6.5585958954715347</v>
      </c>
      <c r="AX92" s="713">
        <f>AW92/I92*100</f>
        <v>8.5733279679366454</v>
      </c>
      <c r="AY92" s="887">
        <v>0.73</v>
      </c>
      <c r="AZ92" s="827">
        <v>3.1</v>
      </c>
      <c r="BA92" s="827">
        <v>-30.14</v>
      </c>
      <c r="BB92" s="827">
        <v>-9.16</v>
      </c>
      <c r="BC92" s="827">
        <v>-11.95</v>
      </c>
      <c r="BE92" s="594">
        <v>1974</v>
      </c>
      <c r="BF92" s="853">
        <f>IF(BE92&gt;2020,0,IF(BE92&gt;2008,1,IF(BE92&gt;2001,2,IF(BE92&gt;1990,3,IF(BE92&gt;1980,4,IF(BE92&gt;1973,5,IF(BE92&gt;1970,6,IF(BE92&gt;1960,7,IF(BE92&gt;1958,8,IF(BE92&gt;1953,9,10))))))))))</f>
        <v>5</v>
      </c>
      <c r="BG92" s="837">
        <v>3.8</v>
      </c>
      <c r="BH92" s="820" t="s">
        <v>4443</v>
      </c>
      <c r="BI92" s="820" t="s">
        <v>4444</v>
      </c>
    </row>
    <row r="93" spans="1:61" ht="11.25" customHeight="1" x14ac:dyDescent="0.2">
      <c r="A93" s="826" t="s">
        <v>4968</v>
      </c>
      <c r="B93" s="744" t="s">
        <v>294</v>
      </c>
      <c r="C93" s="885" t="s">
        <v>177</v>
      </c>
      <c r="D93" s="885" t="s">
        <v>4195</v>
      </c>
      <c r="E93" s="699">
        <v>37</v>
      </c>
      <c r="F93" s="1122">
        <v>72</v>
      </c>
      <c r="G93" s="1122" t="s">
        <v>105</v>
      </c>
      <c r="H93" s="1122" t="s">
        <v>105</v>
      </c>
      <c r="I93" s="821">
        <v>37.39</v>
      </c>
      <c r="J93" s="618">
        <f>(M93/I93)*100</f>
        <v>2.2198448783097082</v>
      </c>
      <c r="K93" s="832">
        <v>0.20749999999999999</v>
      </c>
      <c r="L93" s="842">
        <v>4</v>
      </c>
      <c r="M93" s="609">
        <f>K93*L93</f>
        <v>0.83</v>
      </c>
      <c r="N93" s="825" t="s">
        <v>147</v>
      </c>
      <c r="O93" s="704">
        <v>0.19750000000000001</v>
      </c>
      <c r="P93" s="603">
        <v>44708</v>
      </c>
      <c r="Q93" s="603">
        <v>44727</v>
      </c>
      <c r="R93" s="609">
        <f>(K93-O93)/O93*100</f>
        <v>5.0632911392404969</v>
      </c>
      <c r="S93" s="667">
        <f>IF(INDEX(Historical!$D$7:$D$1220,MATCH(B93,Historical!$B$7:$B$1244,0))=0,"n/a",(INDEX(Historical!$C$7:$C$1222,MATCH(B93,Historical!$B$7:$B$1244,0))/INDEX(Historical!$D$7:$D$1220,MATCH(B93,Historical!$B$7:$B$1244,0))-1)*100)</f>
        <v>4.4585987261146487</v>
      </c>
      <c r="T93" s="667">
        <f>IF(INDEX(Historical!$F$7:$F$1213,MATCH(B93,Historical!$B$7:$B$1244,0))=0,"n/a",((INDEX(Historical!$C$7:$C$1222,MATCH(B93,Historical!$B$7:$B$1244,0))/INDEX(Historical!$F$7:$F$1213,MATCH(B93,Historical!$B$7:$B$1244,0)))^(1/3)-1)*100)</f>
        <v>3.7151431480745289</v>
      </c>
      <c r="U93" s="667">
        <f>IF(INDEX(Historical!$H$7:$H$1213,MATCH(B93,Historical!$B$7:$B$1244,0))=0,"n/a",((INDEX(Historical!$C$7:$C$1222,MATCH(B93,Historical!$B$7:$B$1244,0))/INDEX(Historical!$H$7:$H$1213,MATCH(B93,Historical!$B$7:$B$1244,0)))^(1/5)-1)*100)</f>
        <v>14.250975512920316</v>
      </c>
      <c r="V93" s="667">
        <f>IF(INDEX(Historical!$N$7:$N$1213,MATCH(B93,Historical!$B$7:$B$1244,0))=0,"n/a",((INDEX(Historical!$C$7:$C$1222,MATCH(B93,Historical!$B$7:$B$1244,0))/INDEX(Historical!$N$7:$N$1213,MATCH(B93,Historical!$B$7:$B$1244,0)))^(1/10)-1)*100)</f>
        <v>12.893999747624218</v>
      </c>
      <c r="W93" s="668">
        <f>IF(OR(U93&lt;=0,U93="n/a",V93&lt;=0,V93="n/a"),"n/a",U93/V93)</f>
        <v>1.1052408710916974</v>
      </c>
      <c r="X93" s="669">
        <f>IF(OR(AJ93&lt;=0,AJ93="n/a",U93&lt;=0,U93="n/a"),"n/a",U93/AJ93)</f>
        <v>0.19495178540246672</v>
      </c>
      <c r="Y93" s="640"/>
      <c r="Z93" s="618">
        <f>IF(OR(AC93&lt;0.01,AC93="n/a"),"n/a",M93/AC93*100)</f>
        <v>8.9151450053705688</v>
      </c>
      <c r="AA93" s="841">
        <f>IF(OR(AC93&lt;0.01,AC93="n/a"),"n/a",I93/AC93)</f>
        <v>4.0161117078410307</v>
      </c>
      <c r="AB93" s="842">
        <v>12</v>
      </c>
      <c r="AC93" s="821">
        <v>9.31</v>
      </c>
      <c r="AD93" s="821" t="s">
        <v>135</v>
      </c>
      <c r="AE93" s="821">
        <v>1.2</v>
      </c>
      <c r="AF93" s="821">
        <v>0.65</v>
      </c>
      <c r="AG93" s="821">
        <v>17.8</v>
      </c>
      <c r="AH93" s="821">
        <v>219.3</v>
      </c>
      <c r="AI93" s="821" t="s">
        <v>135</v>
      </c>
      <c r="AJ93" s="821">
        <v>73.099999999999994</v>
      </c>
      <c r="AK93" s="821" t="s">
        <v>135</v>
      </c>
      <c r="AL93" s="833">
        <v>272.69</v>
      </c>
      <c r="AM93" s="827">
        <v>3.5999999999999996</v>
      </c>
      <c r="AN93" s="821">
        <v>0.04</v>
      </c>
      <c r="AO93" s="705">
        <f>IF(U93="n/a","n/a",IF(AA93&lt;0,"n/a",IF(AA93="n/a","n/a",J93+U93-AA93)))</f>
        <v>12.454708683388994</v>
      </c>
      <c r="AP93" s="706">
        <f>IF(U93="n/a","n/a",J93+U93)</f>
        <v>16.470820391230024</v>
      </c>
      <c r="AQ93" s="843">
        <f>IF(OR(AC93&lt;0.01,AC93="n/a",AF93="n/a"),"n/a",(I93/SQRT(22.5*AC93*(I93/AF93))-1)*100)</f>
        <v>-65.938143783230871</v>
      </c>
      <c r="AR93" s="618">
        <f>INDEX(Historical!$C$7:$C$1222,MATCH(B93,Historical!$B$7:$B$1244,0))*IF(AH93="n/a",1.03,IF(AH93&lt;0,1.01,IF(AH93&gt;10,1.1,(1+AH93/100))))</f>
        <v>0.90200000000000002</v>
      </c>
      <c r="AS93" s="841">
        <f>IF($AI93="n/a",1.03*AR93,IF($AI93&lt;0,1.01*AR93,IF($AI93&gt;10,1.1*AR93,(1+$AI93/100)*AR93)))</f>
        <v>0.92906</v>
      </c>
      <c r="AT93" s="841">
        <f>IF($AK93="n/a",1.03*AS93,IF($AK93&lt;0,1.01*AS93,IF($AK93&gt;10,1.1*AS93,(1+$AK93/100)*AS93)))</f>
        <v>0.9569318</v>
      </c>
      <c r="AU93" s="841">
        <f>IF($AK93="n/a",1.03*AT93,IF($AK93&lt;0,1.01*AT93,IF($AK93&gt;10,1.1*AT93,(1+$AK93/100)*AT93)))</f>
        <v>0.98563975400000003</v>
      </c>
      <c r="AV93" s="841">
        <f>IF($AK93="n/a",1.03*AU93,IF($AK93&lt;0,1.01*AU93,IF($AK93&gt;10,1.1*AU93,(1+$AK93/100)*AU93)))</f>
        <v>1.0152089466200001</v>
      </c>
      <c r="AW93" s="618">
        <f>SUM(AR93:AV93)</f>
        <v>4.7888405006200001</v>
      </c>
      <c r="AX93" s="713">
        <f>AW93/I93*100</f>
        <v>12.807810913666756</v>
      </c>
      <c r="AY93" s="887">
        <v>0.84</v>
      </c>
      <c r="AZ93" s="827">
        <v>30.459999999999997</v>
      </c>
      <c r="BA93" s="827">
        <v>-40.83</v>
      </c>
      <c r="BB93" s="827">
        <v>-1.02</v>
      </c>
      <c r="BC93" s="827">
        <v>-16.21</v>
      </c>
      <c r="BE93" s="594">
        <v>1987</v>
      </c>
      <c r="BF93" s="853">
        <f>IF(BE93&gt;2020,0,IF(BE93&gt;2008,1,IF(BE93&gt;2001,2,IF(BE93&gt;1990,3,IF(BE93&gt;1980,4,IF(BE93&gt;1973,5,IF(BE93&gt;1970,6,IF(BE93&gt;1960,7,IF(BE93&gt;1958,8,IF(BE93&gt;1953,9,10))))))))))</f>
        <v>4</v>
      </c>
      <c r="BG93" s="837">
        <v>12.8</v>
      </c>
      <c r="BH93" s="820" t="s">
        <v>4443</v>
      </c>
      <c r="BI93" s="820" t="s">
        <v>4444</v>
      </c>
    </row>
    <row r="94" spans="1:61" s="737" customFormat="1" ht="11.25" customHeight="1" x14ac:dyDescent="0.2">
      <c r="A94" s="613" t="s">
        <v>4970</v>
      </c>
      <c r="B94" s="743" t="s">
        <v>300</v>
      </c>
      <c r="C94" s="885" t="s">
        <v>111</v>
      </c>
      <c r="D94" s="885" t="s">
        <v>210</v>
      </c>
      <c r="E94" s="721">
        <v>59</v>
      </c>
      <c r="F94" s="1122">
        <v>16</v>
      </c>
      <c r="G94" s="1121" t="s">
        <v>36</v>
      </c>
      <c r="H94" s="1121" t="s">
        <v>36</v>
      </c>
      <c r="I94" s="731">
        <v>219.64</v>
      </c>
      <c r="J94" s="723">
        <f>(M94/I94)*100</f>
        <v>1.1837552358404664</v>
      </c>
      <c r="K94" s="724">
        <v>0.65</v>
      </c>
      <c r="L94" s="725">
        <v>4</v>
      </c>
      <c r="M94" s="726">
        <f>K94*L94</f>
        <v>2.6</v>
      </c>
      <c r="N94" s="727" t="s">
        <v>301</v>
      </c>
      <c r="O94" s="728">
        <v>0.51</v>
      </c>
      <c r="P94" s="1037">
        <v>44795</v>
      </c>
      <c r="Q94" s="1037">
        <v>44810</v>
      </c>
      <c r="R94" s="726">
        <f>(K94-O94)/O94*100</f>
        <v>27.450980392156865</v>
      </c>
      <c r="S94" s="667">
        <f>IF(INDEX(Historical!$D$7:$D$1220,MATCH(B94,Historical!$B$7:$B$1244,0))=0,"n/a",(INDEX(Historical!$C$7:$C$1222,MATCH(B94,Historical!$B$7:$B$1244,0))/INDEX(Historical!$D$7:$D$1220,MATCH(B94,Historical!$B$7:$B$1244,0))-1)*100)</f>
        <v>29.761904761904766</v>
      </c>
      <c r="T94" s="667">
        <f>IF(INDEX(Historical!$F$7:$F$1213,MATCH(B94,Historical!$B$7:$B$1244,0))=0,"n/a",((INDEX(Historical!$C$7:$C$1222,MATCH(B94,Historical!$B$7:$B$1244,0))/INDEX(Historical!$F$7:$F$1213,MATCH(B94,Historical!$B$7:$B$1244,0)))^(1/3)-1)*100)</f>
        <v>15.090678939099011</v>
      </c>
      <c r="U94" s="667">
        <f>IF(INDEX(Historical!$H$7:$H$1213,MATCH(B94,Historical!$B$7:$B$1244,0))=0,"n/a",((INDEX(Historical!$C$7:$C$1222,MATCH(B94,Historical!$B$7:$B$1244,0))/INDEX(Historical!$H$7:$H$1213,MATCH(B94,Historical!$B$7:$B$1244,0)))^(1/5)-1)*100)</f>
        <v>13.844047662880499</v>
      </c>
      <c r="V94" s="667">
        <f>IF(INDEX(Historical!$N$7:$N$1213,MATCH(B94,Historical!$B$7:$B$1244,0))=0,"n/a",((INDEX(Historical!$C$7:$C$1222,MATCH(B94,Historical!$B$7:$B$1244,0))/INDEX(Historical!$N$7:$N$1213,MATCH(B94,Historical!$B$7:$B$1244,0)))^(1/10)-1)*100)</f>
        <v>15.30010930816783</v>
      </c>
      <c r="W94" s="668">
        <f>IF(OR(U94&lt;=0,U94="n/a",V94&lt;=0,V94="n/a"),"n/a",U94/V94)</f>
        <v>0.90483325210558951</v>
      </c>
      <c r="X94" s="669">
        <f>IF(OR(AJ94&lt;=0,AJ94="n/a",U94&lt;=0,U94="n/a"),"n/a",U94/AJ94)</f>
        <v>1.1934523847310774</v>
      </c>
      <c r="Y94" s="740"/>
      <c r="Z94" s="723">
        <f>IF(OR(AC94&lt;0.01,AC94="n/a"),"n/a",M94/AC94*100)</f>
        <v>30.338389731621941</v>
      </c>
      <c r="AA94" s="730">
        <f>IF(OR(AC94&lt;0.01,AC94="n/a"),"n/a",I94/AC94)</f>
        <v>25.628938156359389</v>
      </c>
      <c r="AB94" s="725">
        <v>10</v>
      </c>
      <c r="AC94" s="731">
        <v>8.57</v>
      </c>
      <c r="AD94" s="731">
        <v>1.98</v>
      </c>
      <c r="AE94" s="731">
        <v>4.91</v>
      </c>
      <c r="AF94" s="731">
        <v>5.14</v>
      </c>
      <c r="AG94" s="731">
        <v>21.8</v>
      </c>
      <c r="AH94" s="731">
        <v>13.900000000000002</v>
      </c>
      <c r="AI94" s="731">
        <v>8.16</v>
      </c>
      <c r="AJ94" s="731">
        <v>11.600000000000001</v>
      </c>
      <c r="AK94" s="731">
        <v>13</v>
      </c>
      <c r="AL94" s="732">
        <v>12720</v>
      </c>
      <c r="AM94" s="733">
        <v>0.4</v>
      </c>
      <c r="AN94" s="731">
        <v>0.42</v>
      </c>
      <c r="AO94" s="734">
        <f>IF(U94="n/a","n/a",IF(AA94&lt;0,"n/a",IF(AA94="n/a","n/a",J94+U94-AA94)))</f>
        <v>-10.601135257638424</v>
      </c>
      <c r="AP94" s="735">
        <f>IF(U94="n/a","n/a",J94+U94)</f>
        <v>15.027802898720966</v>
      </c>
      <c r="AQ94" s="843">
        <f>IF(OR(AC94&lt;0.01,AC94="n/a",AF94="n/a"),"n/a",(I94/SQRT(22.5*AC94*(I94/AF94))-1)*100)</f>
        <v>141.96670305706411</v>
      </c>
      <c r="AR94" s="618">
        <f>INDEX(Historical!$C$7:$C$1222,MATCH(B94,Historical!$B$7:$B$1244,0))*IF(AH94="n/a",1.03,IF(AH94&lt;0,1.01,IF(AH94&gt;10,1.1,(1+AH94/100))))</f>
        <v>2.3980000000000006</v>
      </c>
      <c r="AS94" s="730">
        <f>IF($AI94="n/a",1.03*AR94,IF($AI94&lt;0,1.01*AR94,IF($AI94&gt;10,1.1*AR94,(1+$AI94/100)*AR94)))</f>
        <v>2.5936768000000003</v>
      </c>
      <c r="AT94" s="730">
        <f>IF($AK94="n/a",1.03*AS94,IF($AK94&lt;0,1.01*AS94,IF($AK94&gt;10,1.1*AS94,(1+$AK94/100)*AS94)))</f>
        <v>2.8530444800000008</v>
      </c>
      <c r="AU94" s="730">
        <f>IF($AK94="n/a",1.03*AT94,IF($AK94&lt;0,1.01*AT94,IF($AK94&gt;10,1.1*AT94,(1+$AK94/100)*AT94)))</f>
        <v>3.138348928000001</v>
      </c>
      <c r="AV94" s="730">
        <f>IF($AK94="n/a",1.03*AU94,IF($AK94&lt;0,1.01*AU94,IF($AK94&gt;10,1.1*AU94,(1+$AK94/100)*AU94)))</f>
        <v>3.4521838208000015</v>
      </c>
      <c r="AW94" s="723">
        <f>SUM(AR94:AV94)</f>
        <v>14.435254028800005</v>
      </c>
      <c r="AX94" s="736">
        <f>AW94/I94*100</f>
        <v>6.572233668184305</v>
      </c>
      <c r="AY94" s="888">
        <v>0.91</v>
      </c>
      <c r="AZ94" s="733">
        <v>12.7</v>
      </c>
      <c r="BA94" s="733">
        <v>-12.58</v>
      </c>
      <c r="BB94" s="733">
        <v>-7.6</v>
      </c>
      <c r="BC94" s="733">
        <v>-2.5499999999999998</v>
      </c>
      <c r="BD94" s="862"/>
      <c r="BE94" s="594">
        <v>1964</v>
      </c>
      <c r="BF94" s="853">
        <f>IF(BE94&gt;2020,0,IF(BE94&gt;2008,1,IF(BE94&gt;2001,2,IF(BE94&gt;1990,3,IF(BE94&gt;1980,4,IF(BE94&gt;1973,5,IF(BE94&gt;1970,6,IF(BE94&gt;1960,7,IF(BE94&gt;1958,8,IF(BE94&gt;1953,9,10))))))))))</f>
        <v>7</v>
      </c>
      <c r="BG94" s="783">
        <v>12.7</v>
      </c>
      <c r="BH94" s="820" t="s">
        <v>4443</v>
      </c>
      <c r="BI94" s="820" t="s">
        <v>4444</v>
      </c>
    </row>
    <row r="95" spans="1:61" ht="11.25" customHeight="1" x14ac:dyDescent="0.2">
      <c r="A95" s="826" t="s">
        <v>4971</v>
      </c>
      <c r="B95" s="830" t="s">
        <v>687</v>
      </c>
      <c r="C95" s="885" t="s">
        <v>130</v>
      </c>
      <c r="D95" s="885" t="s">
        <v>4188</v>
      </c>
      <c r="E95" s="699">
        <v>29</v>
      </c>
      <c r="F95" s="1122">
        <v>120</v>
      </c>
      <c r="G95" s="1122" t="s">
        <v>36</v>
      </c>
      <c r="H95" s="1122" t="s">
        <v>36</v>
      </c>
      <c r="I95" s="821">
        <v>71.03</v>
      </c>
      <c r="J95" s="618">
        <f>(M95/I95)*100</f>
        <v>2.6326904125017601</v>
      </c>
      <c r="K95" s="839">
        <v>0.46750000000000003</v>
      </c>
      <c r="L95" s="842">
        <v>4</v>
      </c>
      <c r="M95" s="609">
        <f>K95*L95</f>
        <v>1.87</v>
      </c>
      <c r="N95" s="825" t="s">
        <v>147</v>
      </c>
      <c r="O95" s="701">
        <v>0.42499999999999999</v>
      </c>
      <c r="P95" s="603">
        <v>44984</v>
      </c>
      <c r="Q95" s="603">
        <v>45000</v>
      </c>
      <c r="R95" s="609">
        <f>(K95-O95)/O95*100</f>
        <v>10.000000000000009</v>
      </c>
      <c r="S95" s="667">
        <f>IF(INDEX(Historical!$D$7:$D$1220,MATCH(B95,Historical!$B$7:$B$1244,0))=0,"n/a",(INDEX(Historical!$C$7:$C$1222,MATCH(B95,Historical!$B$7:$B$1244,0))/INDEX(Historical!$D$7:$D$1220,MATCH(B95,Historical!$B$7:$B$1244,0))-1)*100)</f>
        <v>10.389610389610393</v>
      </c>
      <c r="T95" s="667">
        <f>IF(INDEX(Historical!$F$7:$F$1213,MATCH(B95,Historical!$B$7:$B$1244,0))=0,"n/a",((INDEX(Historical!$C$7:$C$1222,MATCH(B95,Historical!$B$7:$B$1244,0))/INDEX(Historical!$F$7:$F$1213,MATCH(B95,Historical!$B$7:$B$1244,0)))^(1/3)-1)*100)</f>
        <v>10.793165135089279</v>
      </c>
      <c r="U95" s="667">
        <f>IF(INDEX(Historical!$H$7:$H$1213,MATCH(B95,Historical!$B$7:$B$1244,0))=0,"n/a",((INDEX(Historical!$C$7:$C$1222,MATCH(B95,Historical!$B$7:$B$1244,0))/INDEX(Historical!$H$7:$H$1213,MATCH(B95,Historical!$B$7:$B$1244,0)))^(1/5)-1)*100)</f>
        <v>11.589484795812455</v>
      </c>
      <c r="V95" s="667">
        <f>IF(INDEX(Historical!$N$7:$N$1213,MATCH(B95,Historical!$B$7:$B$1244,0))=0,"n/a",((INDEX(Historical!$C$7:$C$1222,MATCH(B95,Historical!$B$7:$B$1244,0))/INDEX(Historical!$N$7:$N$1213,MATCH(B95,Historical!$B$7:$B$1244,0)))^(1/10)-1)*100)</f>
        <v>10.97617886603237</v>
      </c>
      <c r="W95" s="668">
        <f>IF(OR(U95&lt;=0,U95="n/a",V95&lt;=0,V95="n/a"),"n/a",U95/V95)</f>
        <v>1.0558760874130853</v>
      </c>
      <c r="X95" s="669">
        <f>IF(OR(AJ95&lt;=0,AJ95="n/a",U95&lt;=0,U95="n/a"),"n/a",U95/AJ95)</f>
        <v>4.6357939183249819</v>
      </c>
      <c r="Y95" s="830"/>
      <c r="Z95" s="618">
        <f>IF(OR(AC95&lt;0.01,AC95="n/a"),"n/a",M95/AC95*100)</f>
        <v>89.473684210526329</v>
      </c>
      <c r="AA95" s="841">
        <f>IF(OR(AC95&lt;0.01,AC95="n/a"),"n/a",I95/AC95)</f>
        <v>33.985645933014354</v>
      </c>
      <c r="AB95" s="842">
        <v>12</v>
      </c>
      <c r="AC95" s="821">
        <v>2.09</v>
      </c>
      <c r="AD95" s="821">
        <v>3.37</v>
      </c>
      <c r="AE95" s="821">
        <v>6.81</v>
      </c>
      <c r="AF95" s="821">
        <v>3.64</v>
      </c>
      <c r="AG95" s="821">
        <v>11</v>
      </c>
      <c r="AH95" s="821">
        <v>15.7</v>
      </c>
      <c r="AI95" s="821">
        <v>8.49</v>
      </c>
      <c r="AJ95" s="821">
        <v>2.5</v>
      </c>
      <c r="AK95" s="821">
        <v>10.209999999999999</v>
      </c>
      <c r="AL95" s="833">
        <v>142720</v>
      </c>
      <c r="AM95" s="827">
        <v>0.2</v>
      </c>
      <c r="AN95" s="821">
        <v>1.66</v>
      </c>
      <c r="AO95" s="705">
        <f>IF(U95="n/a","n/a",IF(AA95&lt;0,"n/a",IF(AA95="n/a","n/a",J95+U95-AA95)))</f>
        <v>-19.763470724700138</v>
      </c>
      <c r="AP95" s="706">
        <f>IF(U95="n/a","n/a",J95+U95)</f>
        <v>14.222175208314216</v>
      </c>
      <c r="AQ95" s="843">
        <f>IF(OR(AC95&lt;0.01,AC95="n/a",AF95="n/a"),"n/a",(I95/SQRT(22.5*AC95*(I95/AF95))-1)*100)</f>
        <v>134.4807513504133</v>
      </c>
      <c r="AR95" s="618">
        <f>INDEX(Historical!$C$7:$C$1222,MATCH(B95,Historical!$B$7:$B$1244,0))*IF(AH95="n/a",1.03,IF(AH95&lt;0,1.01,IF(AH95&gt;10,1.1,(1+AH95/100))))</f>
        <v>1.87</v>
      </c>
      <c r="AS95" s="841">
        <f>IF($AI95="n/a",1.03*AR95,IF($AI95&lt;0,1.01*AR95,IF($AI95&gt;10,1.1*AR95,(1+$AI95/100)*AR95)))</f>
        <v>2.0287630000000001</v>
      </c>
      <c r="AT95" s="841">
        <f>IF($AK95="n/a",1.03*AS95,IF($AK95&lt;0,1.01*AS95,IF($AK95&gt;10,1.1*AS95,(1+$AK95/100)*AS95)))</f>
        <v>2.2316393000000003</v>
      </c>
      <c r="AU95" s="841">
        <f>IF($AK95="n/a",1.03*AT95,IF($AK95&lt;0,1.01*AT95,IF($AK95&gt;10,1.1*AT95,(1+$AK95/100)*AT95)))</f>
        <v>2.4548032300000004</v>
      </c>
      <c r="AV95" s="841">
        <f>IF($AK95="n/a",1.03*AU95,IF($AK95&lt;0,1.01*AU95,IF($AK95&gt;10,1.1*AU95,(1+$AK95/100)*AU95)))</f>
        <v>2.7002835530000007</v>
      </c>
      <c r="AW95" s="618">
        <f>SUM(AR95:AV95)</f>
        <v>11.285489083</v>
      </c>
      <c r="AX95" s="713">
        <f>AW95/I95*100</f>
        <v>15.888341662677741</v>
      </c>
      <c r="AY95" s="887">
        <v>0.44</v>
      </c>
      <c r="AZ95" s="827">
        <v>5.67</v>
      </c>
      <c r="BA95" s="827">
        <v>-22.24</v>
      </c>
      <c r="BB95" s="827">
        <v>-11.04</v>
      </c>
      <c r="BC95" s="827">
        <v>-11.81</v>
      </c>
      <c r="BE95" s="594">
        <v>1995</v>
      </c>
      <c r="BF95" s="853">
        <f>IF(BE95&gt;2020,0,IF(BE95&gt;2008,1,IF(BE95&gt;2001,2,IF(BE95&gt;1990,3,IF(BE95&gt;1980,4,IF(BE95&gt;1973,5,IF(BE95&gt;1970,6,IF(BE95&gt;1960,7,IF(BE95&gt;1958,8,IF(BE95&gt;1953,9,10))))))))))</f>
        <v>3</v>
      </c>
      <c r="BG95" s="837">
        <v>2.7</v>
      </c>
      <c r="BH95" s="820" t="s">
        <v>4443</v>
      </c>
      <c r="BI95" s="820" t="s">
        <v>4444</v>
      </c>
    </row>
    <row r="96" spans="1:61" ht="11.25" customHeight="1" x14ac:dyDescent="0.2">
      <c r="A96" s="819" t="s">
        <v>4975</v>
      </c>
      <c r="B96" s="830" t="s">
        <v>296</v>
      </c>
      <c r="C96" s="885" t="s">
        <v>130</v>
      </c>
      <c r="D96" s="885" t="s">
        <v>4198</v>
      </c>
      <c r="E96" s="699">
        <v>52</v>
      </c>
      <c r="F96" s="1122">
        <v>29</v>
      </c>
      <c r="G96" s="1122" t="s">
        <v>36</v>
      </c>
      <c r="H96" s="1122" t="s">
        <v>36</v>
      </c>
      <c r="I96" s="821">
        <v>57.28</v>
      </c>
      <c r="J96" s="618">
        <f>(M96/I96)*100</f>
        <v>3.3170391061452511</v>
      </c>
      <c r="K96" s="832">
        <v>0.47499999999999998</v>
      </c>
      <c r="L96" s="842">
        <v>4</v>
      </c>
      <c r="M96" s="609">
        <f>K96*L96</f>
        <v>1.9</v>
      </c>
      <c r="N96" s="825" t="s">
        <v>180</v>
      </c>
      <c r="O96" s="700">
        <v>0.45500000000000002</v>
      </c>
      <c r="P96" s="603">
        <v>44741</v>
      </c>
      <c r="Q96" s="603">
        <v>44757</v>
      </c>
      <c r="R96" s="609">
        <f>(K96-O96)/O96*100</f>
        <v>4.3956043956043871</v>
      </c>
      <c r="S96" s="667">
        <f>IF(INDEX(Historical!$D$7:$D$1220,MATCH(B96,Historical!$B$7:$B$1244,0))=0,"n/a",(INDEX(Historical!$C$7:$C$1222,MATCH(B96,Historical!$B$7:$B$1244,0))/INDEX(Historical!$D$7:$D$1220,MATCH(B96,Historical!$B$7:$B$1244,0))-1)*100)</f>
        <v>3.3333333333333437</v>
      </c>
      <c r="T96" s="667">
        <f>IF(INDEX(Historical!$F$7:$F$1213,MATCH(B96,Historical!$B$7:$B$1244,0))=0,"n/a",((INDEX(Historical!$C$7:$C$1222,MATCH(B96,Historical!$B$7:$B$1244,0))/INDEX(Historical!$F$7:$F$1213,MATCH(B96,Historical!$B$7:$B$1244,0)))^(1/3)-1)*100)</f>
        <v>2.6427232101898568</v>
      </c>
      <c r="U96" s="667">
        <f>IF(INDEX(Historical!$H$7:$H$1213,MATCH(B96,Historical!$B$7:$B$1244,0))=0,"n/a",((INDEX(Historical!$C$7:$C$1222,MATCH(B96,Historical!$B$7:$B$1244,0))/INDEX(Historical!$H$7:$H$1213,MATCH(B96,Historical!$B$7:$B$1244,0)))^(1/5)-1)*100)</f>
        <v>2.5495642298272392</v>
      </c>
      <c r="V96" s="667">
        <f>IF(INDEX(Historical!$N$7:$N$1213,MATCH(B96,Historical!$B$7:$B$1244,0))=0,"n/a",((INDEX(Historical!$C$7:$C$1222,MATCH(B96,Historical!$B$7:$B$1244,0))/INDEX(Historical!$N$7:$N$1213,MATCH(B96,Historical!$B$7:$B$1244,0)))^(1/10)-1)*100)</f>
        <v>2.5923658862717858</v>
      </c>
      <c r="W96" s="668">
        <f>IF(OR(U96&lt;=0,U96="n/a",V96&lt;=0,V96="n/a"),"n/a",U96/V96)</f>
        <v>0.98348934590166903</v>
      </c>
      <c r="X96" s="669">
        <f>IF(OR(AJ96&lt;=0,AJ96="n/a",U96&lt;=0,U96="n/a"),"n/a",U96/AJ96)</f>
        <v>0.191696558633627</v>
      </c>
      <c r="Y96" s="830"/>
      <c r="Z96" s="618">
        <f>IF(OR(AC96&lt;0.01,AC96="n/a"),"n/a",M96/AC96*100)</f>
        <v>29.007633587786259</v>
      </c>
      <c r="AA96" s="841">
        <f>IF(OR(AC96&lt;0.01,AC96="n/a"),"n/a",I96/AC96)</f>
        <v>8.7450381679389313</v>
      </c>
      <c r="AB96" s="842">
        <v>9</v>
      </c>
      <c r="AC96" s="821">
        <v>6.55</v>
      </c>
      <c r="AD96" s="821">
        <v>0.88</v>
      </c>
      <c r="AE96" s="821">
        <v>2.29</v>
      </c>
      <c r="AF96" s="821">
        <v>2.09</v>
      </c>
      <c r="AG96" s="821">
        <v>28.4</v>
      </c>
      <c r="AH96" s="821">
        <v>54.900000000000006</v>
      </c>
      <c r="AI96" s="821">
        <v>16.189999999999998</v>
      </c>
      <c r="AJ96" s="821">
        <v>13.3</v>
      </c>
      <c r="AK96" s="821">
        <v>10</v>
      </c>
      <c r="AL96" s="833">
        <v>5270</v>
      </c>
      <c r="AM96" s="827">
        <v>0.8</v>
      </c>
      <c r="AN96" s="821">
        <v>1.08</v>
      </c>
      <c r="AO96" s="705">
        <f>IF(U96="n/a","n/a",IF(AA96&lt;0,"n/a",IF(AA96="n/a","n/a",J96+U96-AA96)))</f>
        <v>-2.878434831966441</v>
      </c>
      <c r="AP96" s="706">
        <f>IF(U96="n/a","n/a",J96+U96)</f>
        <v>5.8666033359724903</v>
      </c>
      <c r="AQ96" s="843">
        <f>IF(OR(AC96&lt;0.01,AC96="n/a",AF96="n/a"),"n/a",(I96/SQRT(22.5*AC96*(I96/AF96))-1)*100)</f>
        <v>-9.8713764273096309</v>
      </c>
      <c r="AR96" s="618">
        <f>INDEX(Historical!$C$7:$C$1222,MATCH(B96,Historical!$B$7:$B$1244,0))*IF(AH96="n/a",1.03,IF(AH96&lt;0,1.01,IF(AH96&gt;10,1.1,(1+AH96/100))))</f>
        <v>2.0460000000000003</v>
      </c>
      <c r="AS96" s="841">
        <f>IF($AI96="n/a",1.03*AR96,IF($AI96&lt;0,1.01*AR96,IF($AI96&gt;10,1.1*AR96,(1+$AI96/100)*AR96)))</f>
        <v>2.2506000000000004</v>
      </c>
      <c r="AT96" s="841">
        <f>IF($AK96="n/a",1.03*AS96,IF($AK96&lt;0,1.01*AS96,IF($AK96&gt;10,1.1*AS96,(1+$AK96/100)*AS96)))</f>
        <v>2.4756600000000004</v>
      </c>
      <c r="AU96" s="841">
        <f>IF($AK96="n/a",1.03*AT96,IF($AK96&lt;0,1.01*AT96,IF($AK96&gt;10,1.1*AT96,(1+$AK96/100)*AT96)))</f>
        <v>2.7232260000000008</v>
      </c>
      <c r="AV96" s="841">
        <f>IF($AK96="n/a",1.03*AU96,IF($AK96&lt;0,1.01*AU96,IF($AK96&gt;10,1.1*AU96,(1+$AK96/100)*AU96)))</f>
        <v>2.9955486000000011</v>
      </c>
      <c r="AW96" s="618">
        <f>SUM(AR96:AV96)</f>
        <v>12.491034600000003</v>
      </c>
      <c r="AX96" s="713">
        <f>AW96/I96*100</f>
        <v>21.806973812849165</v>
      </c>
      <c r="AY96" s="887">
        <v>0.68</v>
      </c>
      <c r="AZ96" s="827">
        <v>1.9</v>
      </c>
      <c r="BA96" s="827">
        <v>-24.6</v>
      </c>
      <c r="BB96" s="827">
        <v>-4.68</v>
      </c>
      <c r="BC96" s="827">
        <v>-12.85</v>
      </c>
      <c r="BE96" s="594">
        <v>1971</v>
      </c>
      <c r="BF96" s="853">
        <f>IF(BE96&gt;2020,0,IF(BE96&gt;2008,1,IF(BE96&gt;2001,2,IF(BE96&gt;1990,3,IF(BE96&gt;1980,4,IF(BE96&gt;1973,5,IF(BE96&gt;1970,6,IF(BE96&gt;1960,7,IF(BE96&gt;1958,8,IF(BE96&gt;1953,9,10))))))))))</f>
        <v>6</v>
      </c>
      <c r="BG96" s="837">
        <v>7.6</v>
      </c>
      <c r="BH96" s="820" t="s">
        <v>4443</v>
      </c>
      <c r="BI96" s="820" t="s">
        <v>4444</v>
      </c>
    </row>
    <row r="97" spans="1:61" ht="12" customHeight="1" x14ac:dyDescent="0.2">
      <c r="A97" s="819" t="s">
        <v>4977</v>
      </c>
      <c r="B97" s="830" t="s">
        <v>691</v>
      </c>
      <c r="C97" s="885" t="s">
        <v>107</v>
      </c>
      <c r="D97" s="885" t="s">
        <v>4190</v>
      </c>
      <c r="E97" s="699">
        <v>28</v>
      </c>
      <c r="F97" s="1122">
        <v>124</v>
      </c>
      <c r="G97" s="1122" t="s">
        <v>105</v>
      </c>
      <c r="H97" s="1122" t="s">
        <v>105</v>
      </c>
      <c r="I97" s="821">
        <v>44.9</v>
      </c>
      <c r="J97" s="618">
        <f>(M97/I97)*100</f>
        <v>2.8507795100222717</v>
      </c>
      <c r="K97" s="839">
        <v>0.32</v>
      </c>
      <c r="L97" s="842">
        <v>4</v>
      </c>
      <c r="M97" s="609">
        <f>K97*L97</f>
        <v>1.28</v>
      </c>
      <c r="N97" s="825" t="s">
        <v>692</v>
      </c>
      <c r="O97" s="701">
        <v>0.3</v>
      </c>
      <c r="P97" s="603">
        <v>44874</v>
      </c>
      <c r="Q97" s="603">
        <v>44890</v>
      </c>
      <c r="R97" s="609">
        <f>(K97-O97)/O97*100</f>
        <v>6.6666666666666732</v>
      </c>
      <c r="S97" s="667">
        <f>IF(INDEX(Historical!$D$7:$D$1220,MATCH(B97,Historical!$B$7:$B$1244,0))=0,"n/a",(INDEX(Historical!$C$7:$C$1222,MATCH(B97,Historical!$B$7:$B$1244,0))/INDEX(Historical!$D$7:$D$1220,MATCH(B97,Historical!$B$7:$B$1244,0))-1)*100)</f>
        <v>7.0175438596491224</v>
      </c>
      <c r="T97" s="667">
        <f>IF(INDEX(Historical!$F$7:$F$1213,MATCH(B97,Historical!$B$7:$B$1244,0))=0,"n/a",((INDEX(Historical!$C$7:$C$1222,MATCH(B97,Historical!$B$7:$B$1244,0))/INDEX(Historical!$F$7:$F$1213,MATCH(B97,Historical!$B$7:$B$1244,0)))^(1/3)-1)*100)</f>
        <v>6.1499725766982261</v>
      </c>
      <c r="U97" s="667">
        <f>IF(INDEX(Historical!$H$7:$H$1213,MATCH(B97,Historical!$B$7:$B$1244,0))=0,"n/a",((INDEX(Historical!$C$7:$C$1222,MATCH(B97,Historical!$B$7:$B$1244,0))/INDEX(Historical!$H$7:$H$1213,MATCH(B97,Historical!$B$7:$B$1244,0)))^(1/5)-1)*100)</f>
        <v>6.2731281549329498</v>
      </c>
      <c r="V97" s="667">
        <f>IF(INDEX(Historical!$N$7:$N$1213,MATCH(B97,Historical!$B$7:$B$1244,0))=0,"n/a",((INDEX(Historical!$C$7:$C$1222,MATCH(B97,Historical!$B$7:$B$1244,0))/INDEX(Historical!$N$7:$N$1213,MATCH(B97,Historical!$B$7:$B$1244,0)))^(1/10)-1)*100)</f>
        <v>5.2697755733728924</v>
      </c>
      <c r="W97" s="668">
        <f>IF(OR(U97&lt;=0,U97="n/a",V97&lt;=0,V97="n/a"),"n/a",U97/V97)</f>
        <v>1.1903975923813142</v>
      </c>
      <c r="X97" s="669" t="str">
        <f>IF(OR(AJ97&lt;=0,AJ97="n/a",U97&lt;=0,U97="n/a"),"n/a",U97/AJ97)</f>
        <v>n/a</v>
      </c>
      <c r="Y97" s="632"/>
      <c r="Z97" s="618" t="str">
        <f>IF(OR(AC97&lt;0.01,AC97="n/a"),"n/a",M97/AC97*100)</f>
        <v>n/a</v>
      </c>
      <c r="AA97" s="841" t="str">
        <f>IF(OR(AC97&lt;0.01,AC97="n/a"),"n/a",I97/AC97)</f>
        <v>n/a</v>
      </c>
      <c r="AB97" s="842">
        <v>12</v>
      </c>
      <c r="AC97" s="821" t="s">
        <v>135</v>
      </c>
      <c r="AD97" s="821" t="s">
        <v>135</v>
      </c>
      <c r="AE97" s="821" t="s">
        <v>135</v>
      </c>
      <c r="AF97" s="821" t="s">
        <v>135</v>
      </c>
      <c r="AG97" s="821" t="s">
        <v>135</v>
      </c>
      <c r="AH97" s="821" t="s">
        <v>135</v>
      </c>
      <c r="AI97" s="821" t="s">
        <v>135</v>
      </c>
      <c r="AJ97" s="821" t="s">
        <v>135</v>
      </c>
      <c r="AK97" s="821" t="s">
        <v>135</v>
      </c>
      <c r="AL97" s="833" t="s">
        <v>135</v>
      </c>
      <c r="AM97" s="827" t="s">
        <v>135</v>
      </c>
      <c r="AN97" s="821" t="s">
        <v>135</v>
      </c>
      <c r="AO97" s="705" t="str">
        <f>IF(U97="n/a","n/a",IF(AA97&lt;0,"n/a",IF(AA97="n/a","n/a",J97+U97-AA97)))</f>
        <v>n/a</v>
      </c>
      <c r="AP97" s="706">
        <f>IF(U97="n/a","n/a",J97+U97)</f>
        <v>9.1239076649552224</v>
      </c>
      <c r="AQ97" s="843" t="str">
        <f>IF(OR(AC97&lt;0.01,AC97="n/a",AF97="n/a"),"n/a",(I97/SQRT(22.5*AC97*(I97/AF97))-1)*100)</f>
        <v>n/a</v>
      </c>
      <c r="AR97" s="618">
        <f>INDEX(Historical!$C$7:$C$1222,MATCH(B97,Historical!$B$7:$B$1244,0))*IF(AH97="n/a",1.03,IF(AH97&lt;0,1.01,IF(AH97&gt;10,1.1,(1+AH97/100))))</f>
        <v>1.2565999999999999</v>
      </c>
      <c r="AS97" s="841">
        <f>IF($AI97="n/a",1.03*AR97,IF($AI97&lt;0,1.01*AR97,IF($AI97&gt;10,1.1*AR97,(1+$AI97/100)*AR97)))</f>
        <v>1.2942979999999999</v>
      </c>
      <c r="AT97" s="841">
        <f>IF($AK97="n/a",1.03*AS97,IF($AK97&lt;0,1.01*AS97,IF($AK97&gt;10,1.1*AS97,(1+$AK97/100)*AS97)))</f>
        <v>1.3331269399999999</v>
      </c>
      <c r="AU97" s="841">
        <f>IF($AK97="n/a",1.03*AT97,IF($AK97&lt;0,1.01*AT97,IF($AK97&gt;10,1.1*AT97,(1+$AK97/100)*AT97)))</f>
        <v>1.3731207481999999</v>
      </c>
      <c r="AV97" s="841">
        <f>IF($AK97="n/a",1.03*AU97,IF($AK97&lt;0,1.01*AU97,IF($AK97&gt;10,1.1*AU97,(1+$AK97/100)*AU97)))</f>
        <v>1.414314370646</v>
      </c>
      <c r="AW97" s="618">
        <f>SUM(AR97:AV97)</f>
        <v>6.6714600588459998</v>
      </c>
      <c r="AX97" s="713">
        <f>AW97/I97*100</f>
        <v>14.858485654445433</v>
      </c>
      <c r="AY97" s="887" t="s">
        <v>135</v>
      </c>
      <c r="AZ97" s="827" t="s">
        <v>135</v>
      </c>
      <c r="BA97" s="827" t="s">
        <v>135</v>
      </c>
      <c r="BB97" s="827" t="s">
        <v>135</v>
      </c>
      <c r="BC97" s="827" t="s">
        <v>135</v>
      </c>
      <c r="BD97" s="861" t="s">
        <v>4126</v>
      </c>
      <c r="BE97" s="594">
        <v>1996</v>
      </c>
      <c r="BF97" s="853">
        <f>IF(BE97&gt;2020,0,IF(BE97&gt;2008,1,IF(BE97&gt;2001,2,IF(BE97&gt;1990,3,IF(BE97&gt;1980,4,IF(BE97&gt;1973,5,IF(BE97&gt;1970,6,IF(BE97&gt;1960,7,IF(BE97&gt;1958,8,IF(BE97&gt;1953,9,10))))))))))</f>
        <v>3</v>
      </c>
      <c r="BG97" s="837" t="s">
        <v>135</v>
      </c>
      <c r="BH97" s="820" t="s">
        <v>4443</v>
      </c>
      <c r="BI97" s="820" t="s">
        <v>4444</v>
      </c>
    </row>
    <row r="98" spans="1:61" ht="11.25" customHeight="1" x14ac:dyDescent="0.2">
      <c r="A98" s="819" t="s">
        <v>4978</v>
      </c>
      <c r="B98" s="830" t="s">
        <v>683</v>
      </c>
      <c r="C98" s="885" t="s">
        <v>130</v>
      </c>
      <c r="D98" s="885" t="s">
        <v>4198</v>
      </c>
      <c r="E98" s="699">
        <v>27</v>
      </c>
      <c r="F98" s="1122">
        <v>131</v>
      </c>
      <c r="G98" s="1122" t="s">
        <v>36</v>
      </c>
      <c r="H98" s="1122" t="s">
        <v>36</v>
      </c>
      <c r="I98" s="821">
        <v>51.03</v>
      </c>
      <c r="J98" s="618">
        <f>(M98/I98)*100</f>
        <v>3.0570252792475014</v>
      </c>
      <c r="K98" s="839">
        <v>0.39</v>
      </c>
      <c r="L98" s="842">
        <v>4</v>
      </c>
      <c r="M98" s="609">
        <f>K98*L98</f>
        <v>1.56</v>
      </c>
      <c r="N98" s="825" t="s">
        <v>162</v>
      </c>
      <c r="O98" s="701">
        <v>0.36249999999999999</v>
      </c>
      <c r="P98" s="603">
        <v>44827</v>
      </c>
      <c r="Q98" s="603">
        <v>44837</v>
      </c>
      <c r="R98" s="609">
        <f>(K98-O98)/O98*100</f>
        <v>7.5862068965517313</v>
      </c>
      <c r="S98" s="667">
        <f>IF(INDEX(Historical!$D$7:$D$1220,MATCH(B98,Historical!$B$7:$B$1244,0))=0,"n/a",(INDEX(Historical!$C$7:$C$1222,MATCH(B98,Historical!$B$7:$B$1244,0))/INDEX(Historical!$D$7:$D$1220,MATCH(B98,Historical!$B$7:$B$1244,0))-1)*100)</f>
        <v>8.6397058823529438</v>
      </c>
      <c r="T98" s="667">
        <f>IF(INDEX(Historical!$F$7:$F$1213,MATCH(B98,Historical!$B$7:$B$1244,0))=0,"n/a",((INDEX(Historical!$C$7:$C$1222,MATCH(B98,Historical!$B$7:$B$1244,0))/INDEX(Historical!$F$7:$F$1213,MATCH(B98,Historical!$B$7:$B$1244,0)))^(1/3)-1)*100)</f>
        <v>7.479798292368689</v>
      </c>
      <c r="U98" s="667">
        <f>IF(INDEX(Historical!$H$7:$H$1213,MATCH(B98,Historical!$B$7:$B$1244,0))=0,"n/a",((INDEX(Historical!$C$7:$C$1222,MATCH(B98,Historical!$B$7:$B$1244,0))/INDEX(Historical!$H$7:$H$1213,MATCH(B98,Historical!$B$7:$B$1244,0)))^(1/5)-1)*100)</f>
        <v>7.3267248674795171</v>
      </c>
      <c r="V98" s="667">
        <f>IF(INDEX(Historical!$N$7:$N$1213,MATCH(B98,Historical!$B$7:$B$1244,0))=0,"n/a",((INDEX(Historical!$C$7:$C$1222,MATCH(B98,Historical!$B$7:$B$1244,0))/INDEX(Historical!$N$7:$N$1213,MATCH(B98,Historical!$B$7:$B$1244,0)))^(1/10)-1)*100)</f>
        <v>6.7342189607728864</v>
      </c>
      <c r="W98" s="668">
        <f>IF(OR(U98&lt;=0,U98="n/a",V98&lt;=0,V98="n/a"),"n/a",U98/V98)</f>
        <v>1.0879843542596406</v>
      </c>
      <c r="X98" s="669">
        <f>IF(OR(AJ98&lt;=0,AJ98="n/a",U98&lt;=0,U98="n/a"),"n/a",U98/AJ98)</f>
        <v>0.54272036055403827</v>
      </c>
      <c r="Y98" s="631"/>
      <c r="Z98" s="618">
        <f>IF(OR(AC98&lt;0.01,AC98="n/a"),"n/a",M98/AC98*100)</f>
        <v>53.979238754325252</v>
      </c>
      <c r="AA98" s="841">
        <f>IF(OR(AC98&lt;0.01,AC98="n/a"),"n/a",I98/AC98)</f>
        <v>17.65743944636678</v>
      </c>
      <c r="AB98" s="842">
        <v>9</v>
      </c>
      <c r="AC98" s="821">
        <v>2.89</v>
      </c>
      <c r="AD98" s="821">
        <v>2.96</v>
      </c>
      <c r="AE98" s="821">
        <v>1.69</v>
      </c>
      <c r="AF98" s="821">
        <v>2.58</v>
      </c>
      <c r="AG98" s="821">
        <v>15.299999999999999</v>
      </c>
      <c r="AH98" s="821">
        <v>133.4</v>
      </c>
      <c r="AI98" s="821">
        <v>2.77</v>
      </c>
      <c r="AJ98" s="821">
        <v>13.5</v>
      </c>
      <c r="AK98" s="821">
        <v>6</v>
      </c>
      <c r="AL98" s="833">
        <v>5000</v>
      </c>
      <c r="AM98" s="827">
        <v>0.3</v>
      </c>
      <c r="AN98" s="821">
        <v>1.68</v>
      </c>
      <c r="AO98" s="705">
        <f>IF(U98="n/a","n/a",IF(AA98&lt;0,"n/a",IF(AA98="n/a","n/a",J98+U98-AA98)))</f>
        <v>-7.2736892996397611</v>
      </c>
      <c r="AP98" s="706">
        <f>IF(U98="n/a","n/a",J98+U98)</f>
        <v>10.383750146727019</v>
      </c>
      <c r="AQ98" s="843">
        <f>IF(OR(AC98&lt;0.01,AC98="n/a",AF98="n/a"),"n/a",(I98/SQRT(22.5*AC98*(I98/AF98))-1)*100)</f>
        <v>42.292646443285697</v>
      </c>
      <c r="AR98" s="618">
        <f>INDEX(Historical!$C$7:$C$1222,MATCH(B98,Historical!$B$7:$B$1244,0))*IF(AH98="n/a",1.03,IF(AH98&lt;0,1.01,IF(AH98&gt;10,1.1,(1+AH98/100))))</f>
        <v>1.6252500000000001</v>
      </c>
      <c r="AS98" s="841">
        <f>IF($AI98="n/a",1.03*AR98,IF($AI98&lt;0,1.01*AR98,IF($AI98&gt;10,1.1*AR98,(1+$AI98/100)*AR98)))</f>
        <v>1.6702694250000001</v>
      </c>
      <c r="AT98" s="841">
        <f>IF($AK98="n/a",1.03*AS98,IF($AK98&lt;0,1.01*AS98,IF($AK98&gt;10,1.1*AS98,(1+$AK98/100)*AS98)))</f>
        <v>1.7704855905000001</v>
      </c>
      <c r="AU98" s="841">
        <f>IF($AK98="n/a",1.03*AT98,IF($AK98&lt;0,1.01*AT98,IF($AK98&gt;10,1.1*AT98,(1+$AK98/100)*AT98)))</f>
        <v>1.8767147259300001</v>
      </c>
      <c r="AV98" s="841">
        <f>IF($AK98="n/a",1.03*AU98,IF($AK98&lt;0,1.01*AU98,IF($AK98&gt;10,1.1*AU98,(1+$AK98/100)*AU98)))</f>
        <v>1.9893176094858003</v>
      </c>
      <c r="AW98" s="618">
        <f>SUM(AR98:AV98)</f>
        <v>8.9320373509158006</v>
      </c>
      <c r="AX98" s="713">
        <f>AW98/I98*100</f>
        <v>17.503502549315698</v>
      </c>
      <c r="AY98" s="887">
        <v>0.66</v>
      </c>
      <c r="AZ98" s="827">
        <v>34.04</v>
      </c>
      <c r="BA98" s="827">
        <v>-4.66</v>
      </c>
      <c r="BB98" s="827">
        <v>1.4500000000000002</v>
      </c>
      <c r="BC98" s="827">
        <v>10.68</v>
      </c>
      <c r="BE98" s="594">
        <v>1996</v>
      </c>
      <c r="BF98" s="853">
        <f>IF(BE98&gt;2020,0,IF(BE98&gt;2008,1,IF(BE98&gt;2001,2,IF(BE98&gt;1990,3,IF(BE98&gt;1980,4,IF(BE98&gt;1973,5,IF(BE98&gt;1970,6,IF(BE98&gt;1960,7,IF(BE98&gt;1958,8,IF(BE98&gt;1953,9,10))))))))))</f>
        <v>3</v>
      </c>
      <c r="BG98" s="837">
        <v>4.5</v>
      </c>
      <c r="BH98" s="820" t="s">
        <v>4443</v>
      </c>
      <c r="BI98" s="820" t="s">
        <v>4444</v>
      </c>
    </row>
    <row r="99" spans="1:61" ht="11.25" customHeight="1" x14ac:dyDescent="0.2">
      <c r="A99" s="826" t="s">
        <v>4980</v>
      </c>
      <c r="B99" s="830" t="s">
        <v>298</v>
      </c>
      <c r="C99" s="885" t="s">
        <v>4178</v>
      </c>
      <c r="D99" s="885" t="s">
        <v>4179</v>
      </c>
      <c r="E99" s="699">
        <v>33</v>
      </c>
      <c r="F99" s="1122">
        <v>84</v>
      </c>
      <c r="G99" s="1122" t="s">
        <v>36</v>
      </c>
      <c r="H99" s="1122" t="s">
        <v>36</v>
      </c>
      <c r="I99" s="821">
        <v>45.32</v>
      </c>
      <c r="J99" s="618">
        <f>(M99/I99)*100</f>
        <v>4.8543689320388355</v>
      </c>
      <c r="K99" s="839">
        <v>0.55000000000000004</v>
      </c>
      <c r="L99" s="842">
        <v>4</v>
      </c>
      <c r="M99" s="609">
        <f>K99*L99</f>
        <v>2.2000000000000002</v>
      </c>
      <c r="N99" s="825" t="s">
        <v>106</v>
      </c>
      <c r="O99" s="701">
        <v>0.53</v>
      </c>
      <c r="P99" s="603">
        <v>44770</v>
      </c>
      <c r="Q99" s="603">
        <v>44788</v>
      </c>
      <c r="R99" s="609">
        <f>(K99-O99)/O99*100</f>
        <v>3.7735849056603805</v>
      </c>
      <c r="S99" s="667">
        <f>IF(INDEX(Historical!$D$7:$D$1220,MATCH(B99,Historical!$B$7:$B$1244,0))=0,"n/a",(INDEX(Historical!$C$7:$C$1222,MATCH(B99,Historical!$B$7:$B$1244,0))/INDEX(Historical!$D$7:$D$1220,MATCH(B99,Historical!$B$7:$B$1244,0))-1)*100)</f>
        <v>2.8571428571428692</v>
      </c>
      <c r="T99" s="667">
        <f>IF(INDEX(Historical!$F$7:$F$1213,MATCH(B99,Historical!$B$7:$B$1244,0))=0,"n/a",((INDEX(Historical!$C$7:$C$1222,MATCH(B99,Historical!$B$7:$B$1244,0))/INDEX(Historical!$F$7:$F$1213,MATCH(B99,Historical!$B$7:$B$1244,0)))^(1/3)-1)*100)</f>
        <v>2.0906348337976333</v>
      </c>
      <c r="U99" s="667">
        <f>IF(INDEX(Historical!$H$7:$H$1213,MATCH(B99,Historical!$B$7:$B$1244,0))=0,"n/a",((INDEX(Historical!$C$7:$C$1222,MATCH(B99,Historical!$B$7:$B$1244,0))/INDEX(Historical!$H$7:$H$1213,MATCH(B99,Historical!$B$7:$B$1244,0)))^(1/5)-1)*100)</f>
        <v>3.0358033101851145</v>
      </c>
      <c r="V99" s="667">
        <f>IF(INDEX(Historical!$N$7:$N$1213,MATCH(B99,Historical!$B$7:$B$1244,0))=0,"n/a",((INDEX(Historical!$C$7:$C$1222,MATCH(B99,Historical!$B$7:$B$1244,0))/INDEX(Historical!$N$7:$N$1213,MATCH(B99,Historical!$B$7:$B$1244,0)))^(1/10)-1)*100)</f>
        <v>3.3077529462111066</v>
      </c>
      <c r="W99" s="668">
        <f>IF(OR(U99&lt;=0,U99="n/a",V99&lt;=0,V99="n/a"),"n/a",U99/V99)</f>
        <v>0.91778417540599611</v>
      </c>
      <c r="X99" s="669">
        <f>IF(OR(AJ99&lt;=0,AJ99="n/a",U99&lt;=0,U99="n/a"),"n/a",U99/AJ99)</f>
        <v>0.56218579818242853</v>
      </c>
      <c r="Y99" s="830"/>
      <c r="Z99" s="618">
        <f>IF(OR(AC99&lt;0.01,AC99="n/a"),"n/a",M99/AC99*100)</f>
        <v>117.02127659574471</v>
      </c>
      <c r="AA99" s="841">
        <f>IF(OR(AC99&lt;0.01,AC99="n/a"),"n/a",I99/AC99)</f>
        <v>24.106382978723406</v>
      </c>
      <c r="AB99" s="842">
        <v>12</v>
      </c>
      <c r="AC99" s="821">
        <v>1.88</v>
      </c>
      <c r="AD99" s="821">
        <v>2.4700000000000002</v>
      </c>
      <c r="AE99" s="821">
        <v>10.76</v>
      </c>
      <c r="AF99" s="821">
        <v>1.97</v>
      </c>
      <c r="AG99" s="821">
        <v>8.4</v>
      </c>
      <c r="AH99" s="821">
        <v>25.2</v>
      </c>
      <c r="AI99" s="821">
        <v>1.3599999999999999</v>
      </c>
      <c r="AJ99" s="821">
        <v>5.4</v>
      </c>
      <c r="AK99" s="821">
        <v>9.7900000000000009</v>
      </c>
      <c r="AL99" s="833">
        <v>8320</v>
      </c>
      <c r="AM99" s="827">
        <v>0.2</v>
      </c>
      <c r="AN99" s="821">
        <v>0.95</v>
      </c>
      <c r="AO99" s="705">
        <f>IF(U99="n/a","n/a",IF(AA99&lt;0,"n/a",IF(AA99="n/a","n/a",J99+U99-AA99)))</f>
        <v>-16.216210736499455</v>
      </c>
      <c r="AP99" s="706">
        <f>IF(U99="n/a","n/a",J99+U99)</f>
        <v>7.89017224222395</v>
      </c>
      <c r="AQ99" s="843">
        <f>IF(OR(AC99&lt;0.01,AC99="n/a",AF99="n/a"),"n/a",(I99/SQRT(22.5*AC99*(I99/AF99))-1)*100)</f>
        <v>45.280685369291817</v>
      </c>
      <c r="AR99" s="618">
        <f>INDEX(Historical!$C$7:$C$1222,MATCH(B99,Historical!$B$7:$B$1244,0))*IF(AH99="n/a",1.03,IF(AH99&lt;0,1.01,IF(AH99&gt;10,1.1,(1+AH99/100))))</f>
        <v>2.3760000000000003</v>
      </c>
      <c r="AS99" s="841">
        <f>IF($AI99="n/a",1.03*AR99,IF($AI99&lt;0,1.01*AR99,IF($AI99&gt;10,1.1*AR99,(1+$AI99/100)*AR99)))</f>
        <v>2.4083136000000005</v>
      </c>
      <c r="AT99" s="841">
        <f>IF($AK99="n/a",1.03*AS99,IF($AK99&lt;0,1.01*AS99,IF($AK99&gt;10,1.1*AS99,(1+$AK99/100)*AS99)))</f>
        <v>2.6440875014400009</v>
      </c>
      <c r="AU99" s="841">
        <f>IF($AK99="n/a",1.03*AT99,IF($AK99&lt;0,1.01*AT99,IF($AK99&gt;10,1.1*AT99,(1+$AK99/100)*AT99)))</f>
        <v>2.9029436678309772</v>
      </c>
      <c r="AV99" s="841">
        <f>IF($AK99="n/a",1.03*AU99,IF($AK99&lt;0,1.01*AU99,IF($AK99&gt;10,1.1*AU99,(1+$AK99/100)*AU99)))</f>
        <v>3.1871418529116302</v>
      </c>
      <c r="AW99" s="618">
        <f>SUM(AR99:AV99)</f>
        <v>13.518486622182609</v>
      </c>
      <c r="AX99" s="713">
        <f>AW99/I99*100</f>
        <v>29.828964303139031</v>
      </c>
      <c r="AY99" s="887">
        <v>0.87</v>
      </c>
      <c r="AZ99" s="827">
        <v>19.11</v>
      </c>
      <c r="BA99" s="827">
        <v>-7.0499999999999989</v>
      </c>
      <c r="BB99" s="827">
        <v>-2.6100000000000003</v>
      </c>
      <c r="BC99" s="827">
        <v>1.76</v>
      </c>
      <c r="BD99" s="612"/>
      <c r="BE99" s="594">
        <v>1990</v>
      </c>
      <c r="BF99" s="853">
        <f>IF(BE99&gt;2020,0,IF(BE99&gt;2008,1,IF(BE99&gt;2001,2,IF(BE99&gt;1990,3,IF(BE99&gt;1980,4,IF(BE99&gt;1973,5,IF(BE99&gt;1970,6,IF(BE99&gt;1960,7,IF(BE99&gt;1958,8,IF(BE99&gt;1953,9,10))))))))))</f>
        <v>4</v>
      </c>
      <c r="BG99" s="837">
        <v>4.2</v>
      </c>
      <c r="BH99" s="820" t="s">
        <v>4443</v>
      </c>
      <c r="BI99" s="820" t="s">
        <v>4445</v>
      </c>
    </row>
    <row r="100" spans="1:61" ht="11.25" customHeight="1" x14ac:dyDescent="0.2">
      <c r="A100" s="819" t="s">
        <v>4987</v>
      </c>
      <c r="B100" s="830" t="s">
        <v>305</v>
      </c>
      <c r="C100" s="885" t="s">
        <v>122</v>
      </c>
      <c r="D100" s="885" t="s">
        <v>4214</v>
      </c>
      <c r="E100" s="699">
        <v>50</v>
      </c>
      <c r="F100" s="1122">
        <v>43</v>
      </c>
      <c r="G100" s="1122" t="s">
        <v>36</v>
      </c>
      <c r="H100" s="1122" t="s">
        <v>36</v>
      </c>
      <c r="I100" s="821">
        <v>167.44</v>
      </c>
      <c r="J100" s="618">
        <f>(M100/I100)*100</f>
        <v>1.2183468705207836</v>
      </c>
      <c r="K100" s="832">
        <v>0.51</v>
      </c>
      <c r="L100" s="842">
        <v>4</v>
      </c>
      <c r="M100" s="609">
        <f>K100*L100</f>
        <v>2.04</v>
      </c>
      <c r="N100" s="825" t="s">
        <v>270</v>
      </c>
      <c r="O100" s="700">
        <v>0.5</v>
      </c>
      <c r="P100" s="603">
        <v>44924</v>
      </c>
      <c r="Q100" s="603">
        <v>44967</v>
      </c>
      <c r="R100" s="609">
        <f>(K100-O100)/O100*100</f>
        <v>2.0000000000000018</v>
      </c>
      <c r="S100" s="667">
        <f>IF(INDEX(Historical!$D$7:$D$1220,MATCH(B100,Historical!$B$7:$B$1244,0))=0,"n/a",(INDEX(Historical!$C$7:$C$1222,MATCH(B100,Historical!$B$7:$B$1244,0))/INDEX(Historical!$D$7:$D$1220,MATCH(B100,Historical!$B$7:$B$1244,0))-1)*100)</f>
        <v>23.456790123456784</v>
      </c>
      <c r="T100" s="667">
        <f>IF(INDEX(Historical!$F$7:$F$1213,MATCH(B100,Historical!$B$7:$B$1244,0))=0,"n/a",((INDEX(Historical!$C$7:$C$1222,MATCH(B100,Historical!$B$7:$B$1244,0))/INDEX(Historical!$F$7:$F$1213,MATCH(B100,Historical!$B$7:$B$1244,0)))^(1/3)-1)*100)</f>
        <v>7.7217345015941907</v>
      </c>
      <c r="U100" s="667">
        <f>IF(INDEX(Historical!$H$7:$H$1213,MATCH(B100,Historical!$B$7:$B$1244,0))=0,"n/a",((INDEX(Historical!$C$7:$C$1222,MATCH(B100,Historical!$B$7:$B$1244,0))/INDEX(Historical!$H$7:$H$1213,MATCH(B100,Historical!$B$7:$B$1244,0)))^(1/5)-1)*100)</f>
        <v>5.7817164316095848</v>
      </c>
      <c r="V100" s="667">
        <f>IF(INDEX(Historical!$N$7:$N$1213,MATCH(B100,Historical!$B$7:$B$1244,0))=0,"n/a",((INDEX(Historical!$C$7:$C$1222,MATCH(B100,Historical!$B$7:$B$1244,0))/INDEX(Historical!$N$7:$N$1213,MATCH(B100,Historical!$B$7:$B$1244,0)))^(1/10)-1)*100)</f>
        <v>3.1971524855039402</v>
      </c>
      <c r="W100" s="668">
        <f>IF(OR(U100&lt;=0,U100="n/a",V100&lt;=0,V100="n/a"),"n/a",U100/V100)</f>
        <v>1.8083955825767446</v>
      </c>
      <c r="X100" s="669">
        <f>IF(OR(AJ100&lt;=0,AJ100="n/a",U100&lt;=0,U100="n/a"),"n/a",U100/AJ100)</f>
        <v>0.10269478564137807</v>
      </c>
      <c r="Y100" s="642"/>
      <c r="Z100" s="618">
        <f>IF(OR(AC100&lt;0.01,AC100="n/a"),"n/a",M100/AC100*100)</f>
        <v>6.0986547085201792</v>
      </c>
      <c r="AA100" s="841">
        <f>IF(OR(AC100&lt;0.01,AC100="n/a"),"n/a",I100/AC100)</f>
        <v>5.0056801195814646</v>
      </c>
      <c r="AB100" s="842">
        <v>12</v>
      </c>
      <c r="AC100" s="821">
        <v>33.450000000000003</v>
      </c>
      <c r="AD100" s="821" t="s">
        <v>135</v>
      </c>
      <c r="AE100" s="821">
        <v>0.98</v>
      </c>
      <c r="AF100" s="821">
        <v>2.4</v>
      </c>
      <c r="AG100" s="821">
        <v>56.3</v>
      </c>
      <c r="AH100" s="821">
        <v>879.5</v>
      </c>
      <c r="AI100" s="821">
        <v>-11.72</v>
      </c>
      <c r="AJ100" s="821">
        <v>56.3</v>
      </c>
      <c r="AK100" s="821">
        <v>-7.5</v>
      </c>
      <c r="AL100" s="833">
        <v>42340</v>
      </c>
      <c r="AM100" s="827">
        <v>0.2</v>
      </c>
      <c r="AN100" s="821">
        <v>0.38</v>
      </c>
      <c r="AO100" s="705">
        <f>IF(U100="n/a","n/a",IF(AA100&lt;0,"n/a",IF(AA100="n/a","n/a",J100+U100-AA100)))</f>
        <v>1.994383182548904</v>
      </c>
      <c r="AP100" s="706">
        <f>IF(U100="n/a","n/a",J100+U100)</f>
        <v>7.0000633021303686</v>
      </c>
      <c r="AQ100" s="843">
        <f>IF(OR(AC100&lt;0.01,AC100="n/a",AF100="n/a"),"n/a",(I100/SQRT(22.5*AC100*(I100/AF100))-1)*100)</f>
        <v>-26.928855712028422</v>
      </c>
      <c r="AR100" s="618">
        <f>INDEX(Historical!$C$7:$C$1222,MATCH(B100,Historical!$B$7:$B$1244,0))*IF(AH100="n/a",1.03,IF(AH100&lt;0,1.01,IF(AH100&gt;10,1.1,(1+AH100/100))))</f>
        <v>2.2000000000000002</v>
      </c>
      <c r="AS100" s="841">
        <f>IF($AI100="n/a",1.03*AR100,IF($AI100&lt;0,1.01*AR100,IF($AI100&gt;10,1.1*AR100,(1+$AI100/100)*AR100)))</f>
        <v>2.2220000000000004</v>
      </c>
      <c r="AT100" s="841">
        <f>IF($AK100="n/a",1.03*AS100,IF($AK100&lt;0,1.01*AS100,IF($AK100&gt;10,1.1*AS100,(1+$AK100/100)*AS100)))</f>
        <v>2.2442200000000003</v>
      </c>
      <c r="AU100" s="841">
        <f>IF($AK100="n/a",1.03*AT100,IF($AK100&lt;0,1.01*AT100,IF($AK100&gt;10,1.1*AT100,(1+$AK100/100)*AT100)))</f>
        <v>2.2666622000000003</v>
      </c>
      <c r="AV100" s="841">
        <f>IF($AK100="n/a",1.03*AU100,IF($AK100&lt;0,1.01*AU100,IF($AK100&gt;10,1.1*AU100,(1+$AK100/100)*AU100)))</f>
        <v>2.2893288220000003</v>
      </c>
      <c r="AW100" s="618">
        <f>SUM(AR100:AV100)</f>
        <v>11.222211022000002</v>
      </c>
      <c r="AX100" s="713">
        <f>AW100/I100*100</f>
        <v>6.7022282740086006</v>
      </c>
      <c r="AY100" s="887">
        <v>1.61</v>
      </c>
      <c r="AZ100" s="827">
        <v>67.23</v>
      </c>
      <c r="BA100" s="827">
        <v>-10.89</v>
      </c>
      <c r="BB100" s="827">
        <v>8.61</v>
      </c>
      <c r="BC100" s="827">
        <v>24.5</v>
      </c>
      <c r="BE100" s="594">
        <v>1974</v>
      </c>
      <c r="BF100" s="853">
        <f>IF(BE100&gt;2020,0,IF(BE100&gt;2008,1,IF(BE100&gt;2001,2,IF(BE100&gt;1990,3,IF(BE100&gt;1980,4,IF(BE100&gt;1973,5,IF(BE100&gt;1970,6,IF(BE100&gt;1960,7,IF(BE100&gt;1958,8,IF(BE100&gt;1953,9,10))))))))))</f>
        <v>5</v>
      </c>
      <c r="BG100" s="837">
        <v>30.3</v>
      </c>
      <c r="BH100" s="820" t="s">
        <v>4443</v>
      </c>
      <c r="BI100" s="820" t="s">
        <v>4444</v>
      </c>
    </row>
    <row r="101" spans="1:61" ht="11.25" customHeight="1" x14ac:dyDescent="0.2">
      <c r="A101" s="819" t="s">
        <v>4991</v>
      </c>
      <c r="B101" s="830" t="s">
        <v>699</v>
      </c>
      <c r="C101" s="885" t="s">
        <v>107</v>
      </c>
      <c r="D101" s="885" t="s">
        <v>4197</v>
      </c>
      <c r="E101" s="699">
        <v>25</v>
      </c>
      <c r="F101" s="1122">
        <v>144</v>
      </c>
      <c r="G101" s="1122" t="s">
        <v>36</v>
      </c>
      <c r="H101" s="1122" t="s">
        <v>36</v>
      </c>
      <c r="I101" s="829">
        <v>34.22</v>
      </c>
      <c r="J101" s="618">
        <f>(M101/I101)*100</f>
        <v>3.3898305084745761</v>
      </c>
      <c r="K101" s="839">
        <v>0.28999999999999998</v>
      </c>
      <c r="L101" s="842">
        <v>4</v>
      </c>
      <c r="M101" s="609">
        <f>K101*L101</f>
        <v>1.1599999999999999</v>
      </c>
      <c r="N101" s="825" t="s">
        <v>138</v>
      </c>
      <c r="O101" s="701">
        <v>0.28000000000000003</v>
      </c>
      <c r="P101" s="603">
        <v>44938</v>
      </c>
      <c r="Q101" s="603">
        <v>44958</v>
      </c>
      <c r="R101" s="609">
        <f>(K101-O101)/O101*100</f>
        <v>3.5714285714285547</v>
      </c>
      <c r="S101" s="667">
        <f>IF(INDEX(Historical!$D$7:$D$1220,MATCH(B101,Historical!$B$7:$B$1244,0))=0,"n/a",(INDEX(Historical!$C$7:$C$1222,MATCH(B101,Historical!$B$7:$B$1244,0))/INDEX(Historical!$D$7:$D$1220,MATCH(B101,Historical!$B$7:$B$1244,0))-1)*100)</f>
        <v>7.6923076923077094</v>
      </c>
      <c r="T101" s="667">
        <f>IF(INDEX(Historical!$F$7:$F$1213,MATCH(B101,Historical!$B$7:$B$1244,0))=0,"n/a",((INDEX(Historical!$C$7:$C$1222,MATCH(B101,Historical!$B$7:$B$1244,0))/INDEX(Historical!$F$7:$F$1213,MATCH(B101,Historical!$B$7:$B$1244,0)))^(1/3)-1)*100)</f>
        <v>5.2726599609396629</v>
      </c>
      <c r="U101" s="667">
        <f>IF(INDEX(Historical!$H$7:$H$1213,MATCH(B101,Historical!$B$7:$B$1244,0))=0,"n/a",((INDEX(Historical!$C$7:$C$1222,MATCH(B101,Historical!$B$7:$B$1244,0))/INDEX(Historical!$H$7:$H$1213,MATCH(B101,Historical!$B$7:$B$1244,0)))^(1/5)-1)*100)</f>
        <v>5.2623963446703836</v>
      </c>
      <c r="V101" s="667">
        <f>IF(INDEX(Historical!$N$7:$N$1213,MATCH(B101,Historical!$B$7:$B$1244,0))=0,"n/a",((INDEX(Historical!$C$7:$C$1222,MATCH(B101,Historical!$B$7:$B$1244,0))/INDEX(Historical!$N$7:$N$1213,MATCH(B101,Historical!$B$7:$B$1244,0)))^(1/10)-1)*100)</f>
        <v>4.4123984639697023</v>
      </c>
      <c r="W101" s="668">
        <f>IF(OR(U101&lt;=0,U101="n/a",V101&lt;=0,V101="n/a"),"n/a",U101/V101)</f>
        <v>1.1926385134165702</v>
      </c>
      <c r="X101" s="669">
        <f>IF(OR(AJ101&lt;=0,AJ101="n/a",U101&lt;=0,U101="n/a"),"n/a",U101/AJ101)</f>
        <v>0.24590637124627962</v>
      </c>
      <c r="Y101" s="627"/>
      <c r="Z101" s="618">
        <f>IF(OR(AC101&lt;0.01,AC101="n/a"),"n/a",M101/AC101*100)</f>
        <v>32.402234636871505</v>
      </c>
      <c r="AA101" s="841">
        <f>IF(OR(AC101&lt;0.01,AC101="n/a"),"n/a",I101/AC101)</f>
        <v>9.5586592178770946</v>
      </c>
      <c r="AB101" s="842">
        <v>12</v>
      </c>
      <c r="AC101" s="821">
        <v>3.58</v>
      </c>
      <c r="AD101" s="821" t="s">
        <v>135</v>
      </c>
      <c r="AE101" s="821">
        <v>3.69</v>
      </c>
      <c r="AF101" s="821">
        <v>1.75</v>
      </c>
      <c r="AG101" s="821">
        <v>15.2</v>
      </c>
      <c r="AH101" s="821">
        <v>45.7</v>
      </c>
      <c r="AI101" s="821" t="s">
        <v>135</v>
      </c>
      <c r="AJ101" s="821">
        <v>21.4</v>
      </c>
      <c r="AK101" s="821" t="s">
        <v>135</v>
      </c>
      <c r="AL101" s="833">
        <v>279.07</v>
      </c>
      <c r="AM101" s="827">
        <v>1</v>
      </c>
      <c r="AN101" s="821">
        <v>0</v>
      </c>
      <c r="AO101" s="705">
        <f>IF(U101="n/a","n/a",IF(AA101&lt;0,"n/a",IF(AA101="n/a","n/a",J101+U101-AA101)))</f>
        <v>-0.90643236473213484</v>
      </c>
      <c r="AP101" s="706">
        <f>IF(U101="n/a","n/a",J101+U101)</f>
        <v>8.6522268531449598</v>
      </c>
      <c r="AQ101" s="843">
        <f>IF(OR(AC101&lt;0.01,AC101="n/a",AF101="n/a"),"n/a",(I101/SQRT(22.5*AC101*(I101/AF101))-1)*100)</f>
        <v>-13.776379541244522</v>
      </c>
      <c r="AR101" s="618">
        <f>INDEX(Historical!$C$7:$C$1222,MATCH(B101,Historical!$B$7:$B$1244,0))*IF(AH101="n/a",1.03,IF(AH101&lt;0,1.01,IF(AH101&gt;10,1.1,(1+AH101/100))))</f>
        <v>1.2320000000000002</v>
      </c>
      <c r="AS101" s="841">
        <f>IF($AI101="n/a",1.03*AR101,IF($AI101&lt;0,1.01*AR101,IF($AI101&gt;10,1.1*AR101,(1+$AI101/100)*AR101)))</f>
        <v>1.2689600000000003</v>
      </c>
      <c r="AT101" s="841">
        <f>IF($AK101="n/a",1.03*AS101,IF($AK101&lt;0,1.01*AS101,IF($AK101&gt;10,1.1*AS101,(1+$AK101/100)*AS101)))</f>
        <v>1.3070288000000003</v>
      </c>
      <c r="AU101" s="841">
        <f>IF($AK101="n/a",1.03*AT101,IF($AK101&lt;0,1.01*AT101,IF($AK101&gt;10,1.1*AT101,(1+$AK101/100)*AT101)))</f>
        <v>1.3462396640000003</v>
      </c>
      <c r="AV101" s="841">
        <f>IF($AK101="n/a",1.03*AU101,IF($AK101&lt;0,1.01*AU101,IF($AK101&gt;10,1.1*AU101,(1+$AK101/100)*AU101)))</f>
        <v>1.3866268539200004</v>
      </c>
      <c r="AW101" s="618">
        <f>SUM(AR101:AV101)</f>
        <v>6.5408553179200011</v>
      </c>
      <c r="AX101" s="713">
        <f>AW101/I101*100</f>
        <v>19.114130093278789</v>
      </c>
      <c r="AY101" s="887">
        <v>0.44</v>
      </c>
      <c r="AZ101" s="827">
        <v>48.8</v>
      </c>
      <c r="BA101" s="827">
        <v>-1.51</v>
      </c>
      <c r="BB101" s="827">
        <v>0.8</v>
      </c>
      <c r="BC101" s="827">
        <v>19.52</v>
      </c>
      <c r="BE101" s="594">
        <v>2000</v>
      </c>
      <c r="BF101" s="853">
        <f>IF(BE101&gt;2020,0,IF(BE101&gt;2008,1,IF(BE101&gt;2001,2,IF(BE101&gt;1990,3,IF(BE101&gt;1980,4,IF(BE101&gt;1973,5,IF(BE101&gt;1970,6,IF(BE101&gt;1960,7,IF(BE101&gt;1958,8,IF(BE101&gt;1953,9,10))))))))))</f>
        <v>3</v>
      </c>
      <c r="BG101" s="837">
        <v>1.3</v>
      </c>
      <c r="BH101" s="820" t="s">
        <v>4443</v>
      </c>
      <c r="BI101" s="820" t="s">
        <v>4444</v>
      </c>
    </row>
    <row r="102" spans="1:61" s="737" customFormat="1" ht="11.25" customHeight="1" x14ac:dyDescent="0.2">
      <c r="A102" s="613" t="s">
        <v>4992</v>
      </c>
      <c r="B102" s="743" t="s">
        <v>303</v>
      </c>
      <c r="C102" s="994" t="s">
        <v>130</v>
      </c>
      <c r="D102" s="994" t="s">
        <v>4198</v>
      </c>
      <c r="E102" s="721">
        <v>67</v>
      </c>
      <c r="F102" s="1122">
        <v>3</v>
      </c>
      <c r="G102" s="1121" t="s">
        <v>36</v>
      </c>
      <c r="H102" s="1121" t="s">
        <v>36</v>
      </c>
      <c r="I102" s="731">
        <v>48.34</v>
      </c>
      <c r="J102" s="723">
        <f>(M102/I102)*100</f>
        <v>4.0132395531650804</v>
      </c>
      <c r="K102" s="724">
        <v>0.48499999999999999</v>
      </c>
      <c r="L102" s="725">
        <v>4</v>
      </c>
      <c r="M102" s="726">
        <f>K102*L102</f>
        <v>1.94</v>
      </c>
      <c r="N102" s="727" t="s">
        <v>106</v>
      </c>
      <c r="O102" s="728">
        <v>0.48249999999999998</v>
      </c>
      <c r="P102" s="1037">
        <v>44862</v>
      </c>
      <c r="Q102" s="1037">
        <v>44880</v>
      </c>
      <c r="R102" s="726">
        <f>(K102-O102)/O102*100</f>
        <v>0.51813471502590724</v>
      </c>
      <c r="S102" s="667">
        <f>IF(INDEX(Historical!$D$7:$D$1220,MATCH(B102,Historical!$B$7:$B$1244,0))=0,"n/a",(INDEX(Historical!$C$7:$C$1222,MATCH(B102,Historical!$B$7:$B$1244,0))/INDEX(Historical!$D$7:$D$1220,MATCH(B102,Historical!$B$7:$B$1244,0))-1)*100)</f>
        <v>0.52015604681403538</v>
      </c>
      <c r="T102" s="667">
        <f>IF(INDEX(Historical!$F$7:$F$1213,MATCH(B102,Historical!$B$7:$B$1244,0))=0,"n/a",((INDEX(Historical!$C$7:$C$1222,MATCH(B102,Historical!$B$7:$B$1244,0))/INDEX(Historical!$F$7:$F$1213,MATCH(B102,Historical!$B$7:$B$1244,0)))^(1/3)-1)*100)</f>
        <v>0.52288532271891341</v>
      </c>
      <c r="U102" s="667">
        <f>IF(INDEX(Historical!$H$7:$H$1213,MATCH(B102,Historical!$B$7:$B$1244,0))=0,"n/a",((INDEX(Historical!$C$7:$C$1222,MATCH(B102,Historical!$B$7:$B$1244,0))/INDEX(Historical!$H$7:$H$1213,MATCH(B102,Historical!$B$7:$B$1244,0)))^(1/5)-1)*100)</f>
        <v>0.52565314946300123</v>
      </c>
      <c r="V102" s="667">
        <f>IF(INDEX(Historical!$N$7:$N$1213,MATCH(B102,Historical!$B$7:$B$1244,0))=0,"n/a",((INDEX(Historical!$C$7:$C$1222,MATCH(B102,Historical!$B$7:$B$1244,0))/INDEX(Historical!$N$7:$N$1213,MATCH(B102,Historical!$B$7:$B$1244,0)))^(1/10)-1)*100)</f>
        <v>0.76893001555744522</v>
      </c>
      <c r="W102" s="668">
        <f>IF(OR(U102&lt;=0,U102="n/a",V102&lt;=0,V102="n/a"),"n/a",U102/V102)</f>
        <v>0.68361637447840107</v>
      </c>
      <c r="X102" s="669" t="str">
        <f>IF(OR(AJ102&lt;=0,AJ102="n/a",U102&lt;=0,U102="n/a"),"n/a",U102/AJ102)</f>
        <v>n/a</v>
      </c>
      <c r="Y102" s="743"/>
      <c r="Z102" s="723">
        <f>IF(OR(AC102&lt;0.01,AC102="n/a"),"n/a",M102/AC102*100)</f>
        <v>74.615384615384599</v>
      </c>
      <c r="AA102" s="730">
        <f>IF(OR(AC102&lt;0.01,AC102="n/a"),"n/a",I102/AC102)</f>
        <v>18.592307692307692</v>
      </c>
      <c r="AB102" s="725">
        <v>12</v>
      </c>
      <c r="AC102" s="731">
        <v>2.6</v>
      </c>
      <c r="AD102" s="731">
        <v>4.2699999999999996</v>
      </c>
      <c r="AE102" s="731">
        <v>1.77</v>
      </c>
      <c r="AF102" s="731">
        <v>1.43</v>
      </c>
      <c r="AG102" s="731" t="s">
        <v>135</v>
      </c>
      <c r="AH102" s="739">
        <v>-0.4</v>
      </c>
      <c r="AI102" s="739">
        <v>3.2</v>
      </c>
      <c r="AJ102" s="731">
        <v>-11.75</v>
      </c>
      <c r="AK102" s="731">
        <v>4.3</v>
      </c>
      <c r="AL102" s="732">
        <v>1700</v>
      </c>
      <c r="AM102" s="733">
        <v>0.5</v>
      </c>
      <c r="AN102" s="731">
        <v>1.36</v>
      </c>
      <c r="AO102" s="734">
        <f>IF(U102="n/a","n/a",IF(AA102&lt;0,"n/a",IF(AA102="n/a","n/a",J102+U102-AA102)))</f>
        <v>-14.053414989679609</v>
      </c>
      <c r="AP102" s="735">
        <f>IF(U102="n/a","n/a",J102+U102)</f>
        <v>4.5388927026280816</v>
      </c>
      <c r="AQ102" s="843">
        <f>IF(OR(AC102&lt;0.01,AC102="n/a",AF102="n/a"),"n/a",(I102/SQRT(22.5*AC102*(I102/AF102))-1)*100)</f>
        <v>8.7034702502383219</v>
      </c>
      <c r="AR102" s="618">
        <f>INDEX(Historical!$C$7:$C$1222,MATCH(B102,Historical!$B$7:$B$1244,0))*IF(AH102="n/a",1.03,IF(AH102&lt;0,1.01,IF(AH102&gt;10,1.1,(1+AH102/100))))</f>
        <v>1.9518250000000001</v>
      </c>
      <c r="AS102" s="730">
        <f>IF($AI102="n/a",1.03*AR102,IF($AI102&lt;0,1.01*AR102,IF($AI102&gt;10,1.1*AR102,(1+$AI102/100)*AR102)))</f>
        <v>2.0142834000000001</v>
      </c>
      <c r="AT102" s="730">
        <f>IF($AK102="n/a",1.03*AS102,IF($AK102&lt;0,1.01*AS102,IF($AK102&gt;10,1.1*AS102,(1+$AK102/100)*AS102)))</f>
        <v>2.1008975861999999</v>
      </c>
      <c r="AU102" s="730">
        <f>IF($AK102="n/a",1.03*AT102,IF($AK102&lt;0,1.01*AT102,IF($AK102&gt;10,1.1*AT102,(1+$AK102/100)*AT102)))</f>
        <v>2.1912361824065996</v>
      </c>
      <c r="AV102" s="730">
        <f>IF($AK102="n/a",1.03*AU102,IF($AK102&lt;0,1.01*AU102,IF($AK102&gt;10,1.1*AU102,(1+$AK102/100)*AU102)))</f>
        <v>2.2854593382500834</v>
      </c>
      <c r="AW102" s="723">
        <f>SUM(AR102:AV102)</f>
        <v>10.543701506856683</v>
      </c>
      <c r="AX102" s="736">
        <f>AW102/I102*100</f>
        <v>21.811546352620361</v>
      </c>
      <c r="AY102" s="888">
        <v>0.55000000000000004</v>
      </c>
      <c r="AZ102" s="733">
        <v>14.09</v>
      </c>
      <c r="BA102" s="733">
        <v>-16.12</v>
      </c>
      <c r="BB102" s="733">
        <v>-0.76</v>
      </c>
      <c r="BC102" s="733">
        <v>-2.48</v>
      </c>
      <c r="BD102" s="862"/>
      <c r="BE102" s="594">
        <v>1957</v>
      </c>
      <c r="BF102" s="853">
        <f>IF(BE102&gt;2020,0,IF(BE102&gt;2008,1,IF(BE102&gt;2001,2,IF(BE102&gt;1990,3,IF(BE102&gt;1980,4,IF(BE102&gt;1973,5,IF(BE102&gt;1970,6,IF(BE102&gt;1960,7,IF(BE102&gt;1958,8,IF(BE102&gt;1953,9,10))))))))))</f>
        <v>9</v>
      </c>
      <c r="BG102" s="783" t="s">
        <v>135</v>
      </c>
      <c r="BH102" s="820" t="s">
        <v>4443</v>
      </c>
      <c r="BI102" s="820" t="s">
        <v>4444</v>
      </c>
    </row>
    <row r="103" spans="1:61" ht="11.25" customHeight="1" x14ac:dyDescent="0.2">
      <c r="A103" s="819" t="s">
        <v>4995</v>
      </c>
      <c r="B103" s="830" t="s">
        <v>736</v>
      </c>
      <c r="C103" s="885" t="s">
        <v>4178</v>
      </c>
      <c r="D103" s="885" t="s">
        <v>4179</v>
      </c>
      <c r="E103" s="699">
        <v>30</v>
      </c>
      <c r="F103" s="1122">
        <v>107</v>
      </c>
      <c r="G103" s="1122" t="s">
        <v>114</v>
      </c>
      <c r="H103" s="1122" t="s">
        <v>114</v>
      </c>
      <c r="I103" s="821">
        <v>63.95</v>
      </c>
      <c r="J103" s="618">
        <f>(M103/I103)*100</f>
        <v>4.7756059421422989</v>
      </c>
      <c r="K103" s="839">
        <v>0.2545</v>
      </c>
      <c r="L103" s="842">
        <v>12</v>
      </c>
      <c r="M103" s="609">
        <f>K103*L103</f>
        <v>3.0540000000000003</v>
      </c>
      <c r="N103" s="825" t="s">
        <v>737</v>
      </c>
      <c r="O103" s="701">
        <v>0.2485</v>
      </c>
      <c r="P103" s="603">
        <v>44985</v>
      </c>
      <c r="Q103" s="603">
        <v>45000</v>
      </c>
      <c r="R103" s="609">
        <f>(K103-O103)/O103*100</f>
        <v>2.4144869215291775</v>
      </c>
      <c r="S103" s="667">
        <f>IF(INDEX(Historical!$D$7:$D$1220,MATCH(B103,Historical!$B$7:$B$1244,0))=0,"n/a",(INDEX(Historical!$C$7:$C$1222,MATCH(B103,Historical!$B$7:$B$1244,0))/INDEX(Historical!$D$7:$D$1220,MATCH(B103,Historical!$B$7:$B$1244,0))-1)*100)</f>
        <v>4.7299682315566471</v>
      </c>
      <c r="T103" s="667">
        <f>IF(INDEX(Historical!$F$7:$F$1213,MATCH(B103,Historical!$B$7:$B$1244,0))=0,"n/a",((INDEX(Historical!$C$7:$C$1222,MATCH(B103,Historical!$B$7:$B$1244,0))/INDEX(Historical!$F$7:$F$1213,MATCH(B103,Historical!$B$7:$B$1244,0)))^(1/3)-1)*100)</f>
        <v>3.059819674511588</v>
      </c>
      <c r="U103" s="667">
        <f>IF(INDEX(Historical!$H$7:$H$1213,MATCH(B103,Historical!$B$7:$B$1244,0))=0,"n/a",((INDEX(Historical!$C$7:$C$1222,MATCH(B103,Historical!$B$7:$B$1244,0))/INDEX(Historical!$H$7:$H$1213,MATCH(B103,Historical!$B$7:$B$1244,0)))^(1/5)-1)*100)</f>
        <v>3.1972006134821651</v>
      </c>
      <c r="V103" s="667">
        <f>IF(INDEX(Historical!$N$7:$N$1213,MATCH(B103,Historical!$B$7:$B$1244,0))=0,"n/a",((INDEX(Historical!$C$7:$C$1222,MATCH(B103,Historical!$B$7:$B$1244,0))/INDEX(Historical!$N$7:$N$1213,MATCH(B103,Historical!$B$7:$B$1244,0)))^(1/10)-1)*100)</f>
        <v>5.2918059284882135</v>
      </c>
      <c r="W103" s="668">
        <f>IF(OR(U103&lt;=0,U103="n/a",V103&lt;=0,V103="n/a"),"n/a",U103/V103)</f>
        <v>0.60417949121493109</v>
      </c>
      <c r="X103" s="669">
        <f>IF(OR(AJ103&lt;=0,AJ103="n/a",U103&lt;=0,U103="n/a"),"n/a",U103/AJ103)</f>
        <v>0.61484627182349327</v>
      </c>
      <c r="Y103" s="831"/>
      <c r="Z103" s="618">
        <f>IF(OR(AC103&lt;0.01,AC103="n/a"),"n/a",M103/AC103*100)</f>
        <v>215.07042253521132</v>
      </c>
      <c r="AA103" s="841">
        <f>IF(OR(AC103&lt;0.01,AC103="n/a"),"n/a",I103/AC103)</f>
        <v>45.035211267605639</v>
      </c>
      <c r="AB103" s="842">
        <v>12</v>
      </c>
      <c r="AC103" s="821">
        <v>1.42</v>
      </c>
      <c r="AD103" s="821">
        <v>2.02</v>
      </c>
      <c r="AE103" s="821">
        <v>13.01</v>
      </c>
      <c r="AF103" s="821">
        <v>1.43</v>
      </c>
      <c r="AG103" s="821">
        <v>3.2</v>
      </c>
      <c r="AH103" s="821">
        <v>63.9</v>
      </c>
      <c r="AI103" s="821">
        <v>8.3800000000000008</v>
      </c>
      <c r="AJ103" s="821">
        <v>5.2</v>
      </c>
      <c r="AK103" s="821">
        <v>22.62</v>
      </c>
      <c r="AL103" s="833">
        <v>43500</v>
      </c>
      <c r="AM103" s="827">
        <v>0.13</v>
      </c>
      <c r="AN103" s="821">
        <v>0.63</v>
      </c>
      <c r="AO103" s="705">
        <f>IF(U103="n/a","n/a",IF(AA103&lt;0,"n/a",IF(AA103="n/a","n/a",J103+U103-AA103)))</f>
        <v>-37.062404711981173</v>
      </c>
      <c r="AP103" s="706">
        <f>IF(U103="n/a","n/a",J103+U103)</f>
        <v>7.9728065556244641</v>
      </c>
      <c r="AQ103" s="843">
        <f>IF(OR(AC103&lt;0.01,AC103="n/a",AF103="n/a"),"n/a",(I103/SQRT(22.5*AC103*(I103/AF103))-1)*100)</f>
        <v>69.181496378135023</v>
      </c>
      <c r="AR103" s="618">
        <f>INDEX(Historical!$C$7:$C$1222,MATCH(B103,Historical!$B$7:$B$1244,0))*IF(AH103="n/a",1.03,IF(AH103&lt;0,1.01,IF(AH103&gt;10,1.1,(1+AH103/100))))</f>
        <v>3.2637000000000005</v>
      </c>
      <c r="AS103" s="841">
        <f>IF($AI103="n/a",1.03*AR103,IF($AI103&lt;0,1.01*AR103,IF($AI103&gt;10,1.1*AR103,(1+$AI103/100)*AR103)))</f>
        <v>3.537198060000001</v>
      </c>
      <c r="AT103" s="841">
        <f>IF($AK103="n/a",1.03*AS103,IF($AK103&lt;0,1.01*AS103,IF($AK103&gt;10,1.1*AS103,(1+$AK103/100)*AS103)))</f>
        <v>3.8909178660000014</v>
      </c>
      <c r="AU103" s="841">
        <f>IF($AK103="n/a",1.03*AT103,IF($AK103&lt;0,1.01*AT103,IF($AK103&gt;10,1.1*AT103,(1+$AK103/100)*AT103)))</f>
        <v>4.2800096526000022</v>
      </c>
      <c r="AV103" s="841">
        <f>IF($AK103="n/a",1.03*AU103,IF($AK103&lt;0,1.01*AU103,IF($AK103&gt;10,1.1*AU103,(1+$AK103/100)*AU103)))</f>
        <v>4.708010617860003</v>
      </c>
      <c r="AW103" s="618">
        <f>SUM(AR103:AV103)</f>
        <v>19.679836196460009</v>
      </c>
      <c r="AX103" s="713">
        <f>AW103/I103*100</f>
        <v>30.773786077341686</v>
      </c>
      <c r="AY103" s="887">
        <v>0.79</v>
      </c>
      <c r="AZ103" s="827">
        <v>15.229999999999999</v>
      </c>
      <c r="BA103" s="827">
        <v>-15.190000000000001</v>
      </c>
      <c r="BB103" s="827">
        <v>-2.65</v>
      </c>
      <c r="BC103" s="827">
        <v>-3.05</v>
      </c>
      <c r="BE103" s="594">
        <v>1994</v>
      </c>
      <c r="BF103" s="853">
        <f>IF(BE103&gt;2020,0,IF(BE103&gt;2008,1,IF(BE103&gt;2001,2,IF(BE103&gt;1990,3,IF(BE103&gt;1980,4,IF(BE103&gt;1973,5,IF(BE103&gt;1970,6,IF(BE103&gt;1960,7,IF(BE103&gt;1958,8,IF(BE103&gt;1953,9,10))))))))))</f>
        <v>3</v>
      </c>
      <c r="BG103" s="837">
        <v>1.9</v>
      </c>
      <c r="BH103" s="820" t="s">
        <v>4443</v>
      </c>
      <c r="BI103" s="820" t="s">
        <v>4445</v>
      </c>
    </row>
    <row r="104" spans="1:61" ht="11.25" customHeight="1" x14ac:dyDescent="0.2">
      <c r="A104" s="826" t="s">
        <v>5002</v>
      </c>
      <c r="B104" s="830" t="s">
        <v>307</v>
      </c>
      <c r="C104" s="885" t="s">
        <v>107</v>
      </c>
      <c r="D104" s="885" t="s">
        <v>117</v>
      </c>
      <c r="E104" s="699">
        <v>42</v>
      </c>
      <c r="F104" s="1122">
        <v>64</v>
      </c>
      <c r="G104" s="1122" t="s">
        <v>36</v>
      </c>
      <c r="H104" s="1122" t="s">
        <v>114</v>
      </c>
      <c r="I104" s="821">
        <v>26.37</v>
      </c>
      <c r="J104" s="618">
        <f>(M104/I104)*100</f>
        <v>3.7163443306788015</v>
      </c>
      <c r="K104" s="832">
        <v>0.245</v>
      </c>
      <c r="L104" s="842">
        <v>4</v>
      </c>
      <c r="M104" s="609">
        <f>K104*L104</f>
        <v>0.98</v>
      </c>
      <c r="N104" s="825" t="s">
        <v>147</v>
      </c>
      <c r="O104" s="700">
        <v>0.23</v>
      </c>
      <c r="P104" s="603">
        <v>44988</v>
      </c>
      <c r="Q104" s="603">
        <v>45000</v>
      </c>
      <c r="R104" s="609">
        <f>(K104-O104)/O104*100</f>
        <v>6.5217391304347752</v>
      </c>
      <c r="S104" s="667">
        <f>IF(INDEX(Historical!$D$7:$D$1220,MATCH(B104,Historical!$B$7:$B$1244,0))=0,"n/a",(INDEX(Historical!$C$7:$C$1222,MATCH(B104,Historical!$B$7:$B$1244,0))/INDEX(Historical!$D$7:$D$1220,MATCH(B104,Historical!$B$7:$B$1244,0))-1)*100)</f>
        <v>4.5454545454545414</v>
      </c>
      <c r="T104" s="667">
        <f>IF(INDEX(Historical!$F$7:$F$1213,MATCH(B104,Historical!$B$7:$B$1244,0))=0,"n/a",((INDEX(Historical!$C$7:$C$1222,MATCH(B104,Historical!$B$7:$B$1244,0))/INDEX(Historical!$F$7:$F$1213,MATCH(B104,Historical!$B$7:$B$1244,0)))^(1/3)-1)*100)</f>
        <v>4.7689553171647248</v>
      </c>
      <c r="U104" s="667">
        <f>IF(INDEX(Historical!$H$7:$H$1213,MATCH(B104,Historical!$B$7:$B$1244,0))=0,"n/a",((INDEX(Historical!$C$7:$C$1222,MATCH(B104,Historical!$B$7:$B$1244,0))/INDEX(Historical!$H$7:$H$1213,MATCH(B104,Historical!$B$7:$B$1244,0)))^(1/5)-1)*100)</f>
        <v>3.8950477489882784</v>
      </c>
      <c r="V104" s="667">
        <f>IF(INDEX(Historical!$N$7:$N$1213,MATCH(B104,Historical!$B$7:$B$1244,0))=0,"n/a",((INDEX(Historical!$C$7:$C$1222,MATCH(B104,Historical!$B$7:$B$1244,0))/INDEX(Historical!$N$7:$N$1213,MATCH(B104,Historical!$B$7:$B$1244,0)))^(1/10)-1)*100)</f>
        <v>2.6249474782083171</v>
      </c>
      <c r="W104" s="668">
        <f>IF(OR(U104&lt;=0,U104="n/a",V104&lt;=0,V104="n/a"),"n/a",U104/V104)</f>
        <v>1.4838574033667449</v>
      </c>
      <c r="X104" s="669">
        <f>IF(OR(AJ104&lt;=0,AJ104="n/a",U104&lt;=0,U104="n/a"),"n/a",U104/AJ104)</f>
        <v>0.14866594461787322</v>
      </c>
      <c r="Y104" s="634"/>
      <c r="Z104" s="618">
        <f>IF(OR(AC104&lt;0.01,AC104="n/a"),"n/a",M104/AC104*100)</f>
        <v>42.608695652173914</v>
      </c>
      <c r="AA104" s="841">
        <f>IF(OR(AC104&lt;0.01,AC104="n/a"),"n/a",I104/AC104)</f>
        <v>11.46521739130435</v>
      </c>
      <c r="AB104" s="842">
        <v>12</v>
      </c>
      <c r="AC104" s="821">
        <v>2.2999999999999998</v>
      </c>
      <c r="AD104" s="821">
        <v>1.1399999999999999</v>
      </c>
      <c r="AE104" s="821">
        <v>0.96</v>
      </c>
      <c r="AF104" s="821">
        <v>1.41</v>
      </c>
      <c r="AG104" s="821">
        <v>15.299999999999999</v>
      </c>
      <c r="AH104" s="821">
        <v>170.4</v>
      </c>
      <c r="AI104" s="821">
        <v>10.56</v>
      </c>
      <c r="AJ104" s="821">
        <v>26.200000000000003</v>
      </c>
      <c r="AK104" s="821">
        <v>10</v>
      </c>
      <c r="AL104" s="833">
        <v>7970</v>
      </c>
      <c r="AM104" s="827">
        <v>0.1</v>
      </c>
      <c r="AN104" s="821">
        <v>0.28000000000000003</v>
      </c>
      <c r="AO104" s="705">
        <f>IF(U104="n/a","n/a",IF(AA104&lt;0,"n/a",IF(AA104="n/a","n/a",J104+U104-AA104)))</f>
        <v>-3.8538253116372694</v>
      </c>
      <c r="AP104" s="706">
        <f>IF(U104="n/a","n/a",J104+U104)</f>
        <v>7.6113920796670804</v>
      </c>
      <c r="AQ104" s="843">
        <f>IF(OR(AC104&lt;0.01,AC104="n/a",AF104="n/a"),"n/a",(I104/SQRT(22.5*AC104*(I104/AF104))-1)*100)</f>
        <v>-15.236390088568131</v>
      </c>
      <c r="AR104" s="618">
        <f>INDEX(Historical!$C$7:$C$1222,MATCH(B104,Historical!$B$7:$B$1244,0))*IF(AH104="n/a",1.03,IF(AH104&lt;0,1.01,IF(AH104&gt;10,1.1,(1+AH104/100))))</f>
        <v>1.0120000000000002</v>
      </c>
      <c r="AS104" s="841">
        <f>IF($AI104="n/a",1.03*AR104,IF($AI104&lt;0,1.01*AR104,IF($AI104&gt;10,1.1*AR104,(1+$AI104/100)*AR104)))</f>
        <v>1.1132000000000004</v>
      </c>
      <c r="AT104" s="841">
        <f>IF($AK104="n/a",1.03*AS104,IF($AK104&lt;0,1.01*AS104,IF($AK104&gt;10,1.1*AS104,(1+$AK104/100)*AS104)))</f>
        <v>1.2245200000000005</v>
      </c>
      <c r="AU104" s="841">
        <f>IF($AK104="n/a",1.03*AT104,IF($AK104&lt;0,1.01*AT104,IF($AK104&gt;10,1.1*AT104,(1+$AK104/100)*AT104)))</f>
        <v>1.3469720000000007</v>
      </c>
      <c r="AV104" s="841">
        <f>IF($AK104="n/a",1.03*AU104,IF($AK104&lt;0,1.01*AU104,IF($AK104&gt;10,1.1*AU104,(1+$AK104/100)*AU104)))</f>
        <v>1.4816692000000009</v>
      </c>
      <c r="AW104" s="618">
        <f>SUM(AR104:AV104)</f>
        <v>6.1783612000000021</v>
      </c>
      <c r="AX104" s="713">
        <f>AW104/I104*100</f>
        <v>23.429507773985598</v>
      </c>
      <c r="AY104" s="887">
        <v>0.81</v>
      </c>
      <c r="AZ104" s="827">
        <v>31.66</v>
      </c>
      <c r="BA104" s="827">
        <v>-1.31</v>
      </c>
      <c r="BB104" s="827">
        <v>5.0999999999999996</v>
      </c>
      <c r="BC104" s="827">
        <v>14.6</v>
      </c>
      <c r="BE104" s="594">
        <v>1982</v>
      </c>
      <c r="BF104" s="853">
        <f>IF(BE104&gt;2020,0,IF(BE104&gt;2008,1,IF(BE104&gt;2001,2,IF(BE104&gt;1990,3,IF(BE104&gt;1980,4,IF(BE104&gt;1973,5,IF(BE104&gt;1970,6,IF(BE104&gt;1960,7,IF(BE104&gt;1958,8,IF(BE104&gt;1953,9,10))))))))))</f>
        <v>4</v>
      </c>
      <c r="BG104" s="837">
        <v>3.9</v>
      </c>
      <c r="BH104" s="820" t="s">
        <v>4443</v>
      </c>
      <c r="BI104" s="820" t="s">
        <v>4444</v>
      </c>
    </row>
    <row r="105" spans="1:61" ht="11.25" customHeight="1" x14ac:dyDescent="0.2">
      <c r="A105" s="819" t="s">
        <v>4241</v>
      </c>
      <c r="B105" s="830" t="s">
        <v>4047</v>
      </c>
      <c r="C105" s="885" t="s">
        <v>107</v>
      </c>
      <c r="D105" s="885" t="s">
        <v>4197</v>
      </c>
      <c r="E105" s="699">
        <v>27</v>
      </c>
      <c r="F105" s="1122">
        <v>133</v>
      </c>
      <c r="G105" s="1122" t="s">
        <v>105</v>
      </c>
      <c r="H105" s="1122" t="s">
        <v>105</v>
      </c>
      <c r="I105" s="829">
        <v>46.03</v>
      </c>
      <c r="J105" s="618">
        <f>(M105/I105)*100</f>
        <v>2.9545948294590487</v>
      </c>
      <c r="K105" s="839">
        <v>0.34</v>
      </c>
      <c r="L105" s="842">
        <v>4</v>
      </c>
      <c r="M105" s="609">
        <f>K105*L105</f>
        <v>1.36</v>
      </c>
      <c r="N105" s="825" t="s">
        <v>450</v>
      </c>
      <c r="O105" s="701">
        <v>0.33</v>
      </c>
      <c r="P105" s="603">
        <v>44939</v>
      </c>
      <c r="Q105" s="603">
        <v>44950</v>
      </c>
      <c r="R105" s="609">
        <f>(K105-O105)/O105*100</f>
        <v>3.0303030303030329</v>
      </c>
      <c r="S105" s="667">
        <f>IF(INDEX(Historical!$D$7:$D$1220,MATCH(B105,Historical!$B$7:$B$1244,0))=0,"n/a",(INDEX(Historical!$C$7:$C$1222,MATCH(B105,Historical!$B$7:$B$1244,0))/INDEX(Historical!$D$7:$D$1220,MATCH(B105,Historical!$B$7:$B$1244,0))-1)*100)</f>
        <v>11.258278145695355</v>
      </c>
      <c r="T105" s="667">
        <f>IF(INDEX(Historical!$F$7:$F$1213,MATCH(B105,Historical!$B$7:$B$1244,0))=0,"n/a",((INDEX(Historical!$C$7:$C$1222,MATCH(B105,Historical!$B$7:$B$1244,0))/INDEX(Historical!$F$7:$F$1213,MATCH(B105,Historical!$B$7:$B$1244,0)))^(1/3)-1)*100)</f>
        <v>10.259046003776074</v>
      </c>
      <c r="U105" s="667">
        <f>IF(INDEX(Historical!$H$7:$H$1213,MATCH(B105,Historical!$B$7:$B$1244,0))=0,"n/a",((INDEX(Historical!$C$7:$C$1222,MATCH(B105,Historical!$B$7:$B$1244,0))/INDEX(Historical!$H$7:$H$1213,MATCH(B105,Historical!$B$7:$B$1244,0)))^(1/5)-1)*100)</f>
        <v>12.155981231579238</v>
      </c>
      <c r="V105" s="667">
        <f>IF(INDEX(Historical!$N$7:$N$1213,MATCH(B105,Historical!$B$7:$B$1244,0))=0,"n/a",((INDEX(Historical!$C$7:$C$1222,MATCH(B105,Historical!$B$7:$B$1244,0))/INDEX(Historical!$N$7:$N$1213,MATCH(B105,Historical!$B$7:$B$1244,0)))^(1/10)-1)*100)</f>
        <v>17.555527238117708</v>
      </c>
      <c r="W105" s="668">
        <f>IF(OR(U105&lt;=0,U105="n/a",V105&lt;=0,V105="n/a"),"n/a",U105/V105)</f>
        <v>0.69243042756274376</v>
      </c>
      <c r="X105" s="669">
        <f>IF(OR(AJ105&lt;=0,AJ105="n/a",U105&lt;=0,U105="n/a"),"n/a",U105/AJ105)</f>
        <v>1.0479294165154514</v>
      </c>
      <c r="Y105" s="831" t="s">
        <v>4265</v>
      </c>
      <c r="Z105" s="618">
        <f>IF(OR(AC105&lt;0.01,AC105="n/a"),"n/a",M105/AC105*100)</f>
        <v>29.955947136563875</v>
      </c>
      <c r="AA105" s="841">
        <f>IF(OR(AC105&lt;0.01,AC105="n/a"),"n/a",I105/AC105)</f>
        <v>10.138766519823788</v>
      </c>
      <c r="AB105" s="842">
        <v>12</v>
      </c>
      <c r="AC105" s="821">
        <v>4.54</v>
      </c>
      <c r="AD105" s="821">
        <v>0.85</v>
      </c>
      <c r="AE105" s="821">
        <v>4.7</v>
      </c>
      <c r="AF105" s="821">
        <v>1.3</v>
      </c>
      <c r="AG105" s="821">
        <v>12.5</v>
      </c>
      <c r="AH105" s="821">
        <v>98.1</v>
      </c>
      <c r="AI105" s="821">
        <v>-0.16999999999999998</v>
      </c>
      <c r="AJ105" s="821">
        <v>11.600000000000001</v>
      </c>
      <c r="AK105" s="821">
        <v>12</v>
      </c>
      <c r="AL105" s="833">
        <v>5950</v>
      </c>
      <c r="AM105" s="827">
        <v>0.1</v>
      </c>
      <c r="AN105" s="821">
        <v>0.22</v>
      </c>
      <c r="AO105" s="705">
        <f>IF(U105="n/a","n/a",IF(AA105&lt;0,"n/a",IF(AA105="n/a","n/a",J105+U105-AA105)))</f>
        <v>4.9718095412144994</v>
      </c>
      <c r="AP105" s="706">
        <f>IF(U105="n/a","n/a",J105+U105)</f>
        <v>15.110576061038287</v>
      </c>
      <c r="AQ105" s="843">
        <f>IF(OR(AC105&lt;0.01,AC105="n/a",AF105="n/a"),"n/a",(I105/SQRT(22.5*AC105*(I105/AF105))-1)*100)</f>
        <v>-23.462728104331276</v>
      </c>
      <c r="AR105" s="618">
        <f>INDEX(Historical!$C$7:$C$1222,MATCH(B105,Historical!$B$7:$B$1244,0))*IF(AH105="n/a",1.03,IF(AH105&lt;0,1.01,IF(AH105&gt;10,1.1,(1+AH105/100))))</f>
        <v>1.3860000000000001</v>
      </c>
      <c r="AS105" s="841">
        <f>IF($AI105="n/a",1.03*AR105,IF($AI105&lt;0,1.01*AR105,IF($AI105&gt;10,1.1*AR105,(1+$AI105/100)*AR105)))</f>
        <v>1.3998600000000001</v>
      </c>
      <c r="AT105" s="841">
        <f>IF($AK105="n/a",1.03*AS105,IF($AK105&lt;0,1.01*AS105,IF($AK105&gt;10,1.1*AS105,(1+$AK105/100)*AS105)))</f>
        <v>1.5398460000000003</v>
      </c>
      <c r="AU105" s="841">
        <f>IF($AK105="n/a",1.03*AT105,IF($AK105&lt;0,1.01*AT105,IF($AK105&gt;10,1.1*AT105,(1+$AK105/100)*AT105)))</f>
        <v>1.6938306000000005</v>
      </c>
      <c r="AV105" s="841">
        <f>IF($AK105="n/a",1.03*AU105,IF($AK105&lt;0,1.01*AU105,IF($AK105&gt;10,1.1*AU105,(1+$AK105/100)*AU105)))</f>
        <v>1.8632136600000007</v>
      </c>
      <c r="AW105" s="618">
        <f>SUM(AR105:AV105)</f>
        <v>7.8827502600000008</v>
      </c>
      <c r="AX105" s="713">
        <f>AW105/I105*100</f>
        <v>17.125244970671304</v>
      </c>
      <c r="AY105" s="887">
        <v>1.4</v>
      </c>
      <c r="AZ105" s="827">
        <v>32.31</v>
      </c>
      <c r="BA105" s="827">
        <v>-7.0499999999999989</v>
      </c>
      <c r="BB105" s="827">
        <v>6.2700000000000005</v>
      </c>
      <c r="BC105" s="827">
        <v>10.66</v>
      </c>
      <c r="BE105" s="594">
        <v>1997</v>
      </c>
      <c r="BF105" s="853">
        <f>IF(BE105&gt;2020,0,IF(BE105&gt;2008,1,IF(BE105&gt;2001,2,IF(BE105&gt;1990,3,IF(BE105&gt;1980,4,IF(BE105&gt;1973,5,IF(BE105&gt;1970,6,IF(BE105&gt;1960,7,IF(BE105&gt;1958,8,IF(BE105&gt;1953,9,10))))))))))</f>
        <v>3</v>
      </c>
      <c r="BG105" s="837">
        <v>2.1</v>
      </c>
      <c r="BH105" s="820" t="s">
        <v>4443</v>
      </c>
      <c r="BI105" s="820" t="s">
        <v>4444</v>
      </c>
    </row>
    <row r="106" spans="1:61" ht="11.25" customHeight="1" x14ac:dyDescent="0.2">
      <c r="A106" s="819" t="s">
        <v>5008</v>
      </c>
      <c r="B106" s="830" t="s">
        <v>724</v>
      </c>
      <c r="C106" s="885" t="s">
        <v>107</v>
      </c>
      <c r="D106" s="885" t="s">
        <v>4197</v>
      </c>
      <c r="E106" s="699">
        <v>25</v>
      </c>
      <c r="F106" s="1122">
        <v>142</v>
      </c>
      <c r="G106" s="1122" t="s">
        <v>36</v>
      </c>
      <c r="H106" s="1122" t="s">
        <v>36</v>
      </c>
      <c r="I106" s="829">
        <v>73.489999999999995</v>
      </c>
      <c r="J106" s="618">
        <f>(M106/I106)*100</f>
        <v>2.9936045720506193</v>
      </c>
      <c r="K106" s="839">
        <v>0.55000000000000004</v>
      </c>
      <c r="L106" s="842">
        <v>4</v>
      </c>
      <c r="M106" s="609">
        <f>K106*L106</f>
        <v>2.2000000000000002</v>
      </c>
      <c r="N106" s="825" t="s">
        <v>162</v>
      </c>
      <c r="O106" s="701">
        <v>0.52</v>
      </c>
      <c r="P106" s="603">
        <v>44909</v>
      </c>
      <c r="Q106" s="603">
        <v>44929</v>
      </c>
      <c r="R106" s="609">
        <f>(K106-O106)/O106*100</f>
        <v>5.7692307692307745</v>
      </c>
      <c r="S106" s="667">
        <f>IF(INDEX(Historical!$D$7:$D$1220,MATCH(B106,Historical!$B$7:$B$1244,0))=0,"n/a",(INDEX(Historical!$C$7:$C$1222,MATCH(B106,Historical!$B$7:$B$1244,0))/INDEX(Historical!$D$7:$D$1220,MATCH(B106,Historical!$B$7:$B$1244,0))-1)*100)</f>
        <v>6.1224489795918435</v>
      </c>
      <c r="T106" s="667">
        <f>IF(INDEX(Historical!$F$7:$F$1213,MATCH(B106,Historical!$B$7:$B$1244,0))=0,"n/a",((INDEX(Historical!$C$7:$C$1222,MATCH(B106,Historical!$B$7:$B$1244,0))/INDEX(Historical!$F$7:$F$1213,MATCH(B106,Historical!$B$7:$B$1244,0)))^(1/3)-1)*100)</f>
        <v>8.2446637382673327</v>
      </c>
      <c r="U106" s="667">
        <f>IF(INDEX(Historical!$H$7:$H$1213,MATCH(B106,Historical!$B$7:$B$1244,0))=0,"n/a",((INDEX(Historical!$C$7:$C$1222,MATCH(B106,Historical!$B$7:$B$1244,0))/INDEX(Historical!$H$7:$H$1213,MATCH(B106,Historical!$B$7:$B$1244,0)))^(1/5)-1)*100)</f>
        <v>8.8691633250776114</v>
      </c>
      <c r="V106" s="667">
        <f>IF(INDEX(Historical!$N$7:$N$1213,MATCH(B106,Historical!$B$7:$B$1244,0))=0,"n/a",((INDEX(Historical!$C$7:$C$1222,MATCH(B106,Historical!$B$7:$B$1244,0))/INDEX(Historical!$N$7:$N$1213,MATCH(B106,Historical!$B$7:$B$1244,0)))^(1/10)-1)*100)</f>
        <v>10.026509310601806</v>
      </c>
      <c r="W106" s="668">
        <f>IF(OR(U106&lt;=0,U106="n/a",V106&lt;=0,V106="n/a"),"n/a",U106/V106)</f>
        <v>0.88457139472254387</v>
      </c>
      <c r="X106" s="669">
        <f>IF(OR(AJ106&lt;=0,AJ106="n/a",U106&lt;=0,U106="n/a"),"n/a",U106/AJ106)</f>
        <v>1.2149538801476181</v>
      </c>
      <c r="Y106" s="626"/>
      <c r="Z106" s="618">
        <f>IF(OR(AC106&lt;0.01,AC106="n/a"),"n/a",M106/AC106*100)</f>
        <v>38.394415357766142</v>
      </c>
      <c r="AA106" s="841">
        <f>IF(OR(AC106&lt;0.01,AC106="n/a"),"n/a",I106/AC106)</f>
        <v>12.825479930191971</v>
      </c>
      <c r="AB106" s="842">
        <v>12</v>
      </c>
      <c r="AC106" s="821">
        <v>5.73</v>
      </c>
      <c r="AD106" s="821">
        <v>1.4</v>
      </c>
      <c r="AE106" s="821">
        <v>6.12</v>
      </c>
      <c r="AF106" s="821">
        <v>1.01</v>
      </c>
      <c r="AG106" s="821">
        <v>7.8</v>
      </c>
      <c r="AH106" s="821">
        <v>-1.4000000000000001</v>
      </c>
      <c r="AI106" s="821">
        <v>7.6499999999999995</v>
      </c>
      <c r="AJ106" s="821">
        <v>7.3</v>
      </c>
      <c r="AK106" s="821">
        <v>9.120000000000001</v>
      </c>
      <c r="AL106" s="833">
        <v>6700</v>
      </c>
      <c r="AM106" s="827">
        <v>0.6</v>
      </c>
      <c r="AN106" s="821">
        <v>0</v>
      </c>
      <c r="AO106" s="705">
        <f>IF(U106="n/a","n/a",IF(AA106&lt;0,"n/a",IF(AA106="n/a","n/a",J106+U106-AA106)))</f>
        <v>-0.96271203306373998</v>
      </c>
      <c r="AP106" s="706">
        <f>IF(U106="n/a","n/a",J106+U106)</f>
        <v>11.862767897128231</v>
      </c>
      <c r="AQ106" s="843">
        <f>IF(OR(AC106&lt;0.01,AC106="n/a",AF106="n/a"),"n/a",(I106/SQRT(22.5*AC106*(I106/AF106))-1)*100)</f>
        <v>-24.123683304138854</v>
      </c>
      <c r="AR106" s="618">
        <f>INDEX(Historical!$C$7:$C$1222,MATCH(B106,Historical!$B$7:$B$1244,0))*IF(AH106="n/a",1.03,IF(AH106&lt;0,1.01,IF(AH106&gt;10,1.1,(1+AH106/100))))</f>
        <v>2.1008</v>
      </c>
      <c r="AS106" s="841">
        <f>IF($AI106="n/a",1.03*AR106,IF($AI106&lt;0,1.01*AR106,IF($AI106&gt;10,1.1*AR106,(1+$AI106/100)*AR106)))</f>
        <v>2.2615112000000002</v>
      </c>
      <c r="AT106" s="841">
        <f>IF($AK106="n/a",1.03*AS106,IF($AK106&lt;0,1.01*AS106,IF($AK106&gt;10,1.1*AS106,(1+$AK106/100)*AS106)))</f>
        <v>2.4677610214399999</v>
      </c>
      <c r="AU106" s="841">
        <f>IF($AK106="n/a",1.03*AT106,IF($AK106&lt;0,1.01*AT106,IF($AK106&gt;10,1.1*AT106,(1+$AK106/100)*AT106)))</f>
        <v>2.6928208265953275</v>
      </c>
      <c r="AV106" s="841">
        <f>IF($AK106="n/a",1.03*AU106,IF($AK106&lt;0,1.01*AU106,IF($AK106&gt;10,1.1*AU106,(1+$AK106/100)*AU106)))</f>
        <v>2.9384060859808212</v>
      </c>
      <c r="AW106" s="618">
        <f>SUM(AR106:AV106)</f>
        <v>12.46129913401615</v>
      </c>
      <c r="AX106" s="713">
        <f>AW106/I106*100</f>
        <v>16.956455482400532</v>
      </c>
      <c r="AY106" s="887">
        <v>1</v>
      </c>
      <c r="AZ106" s="827">
        <v>13.600000000000001</v>
      </c>
      <c r="BA106" s="827">
        <v>-6.69</v>
      </c>
      <c r="BB106" s="827">
        <v>-0.45999999999999996</v>
      </c>
      <c r="BC106" s="827">
        <v>2.0500000000000003</v>
      </c>
      <c r="BE106" s="594">
        <v>2000</v>
      </c>
      <c r="BF106" s="853">
        <f>IF(BE106&gt;2020,0,IF(BE106&gt;2008,1,IF(BE106&gt;2001,2,IF(BE106&gt;1990,3,IF(BE106&gt;1980,4,IF(BE106&gt;1973,5,IF(BE106&gt;1970,6,IF(BE106&gt;1960,7,IF(BE106&gt;1958,8,IF(BE106&gt;1953,9,10))))))))))</f>
        <v>3</v>
      </c>
      <c r="BG106" s="837">
        <v>1.3</v>
      </c>
      <c r="BH106" s="820" t="s">
        <v>4443</v>
      </c>
      <c r="BI106" s="820" t="s">
        <v>4444</v>
      </c>
    </row>
    <row r="107" spans="1:61" ht="11.25" customHeight="1" x14ac:dyDescent="0.2">
      <c r="A107" s="819" t="s">
        <v>5012</v>
      </c>
      <c r="B107" s="830" t="s">
        <v>315</v>
      </c>
      <c r="C107" s="885" t="s">
        <v>127</v>
      </c>
      <c r="D107" s="885" t="s">
        <v>4205</v>
      </c>
      <c r="E107" s="699">
        <v>50</v>
      </c>
      <c r="F107" s="1122">
        <v>40</v>
      </c>
      <c r="G107" s="1122" t="s">
        <v>114</v>
      </c>
      <c r="H107" s="1122" t="s">
        <v>114</v>
      </c>
      <c r="I107" s="821">
        <v>173.53</v>
      </c>
      <c r="J107" s="618">
        <f>(M107/I107)*100</f>
        <v>2.6508384717339939</v>
      </c>
      <c r="K107" s="832">
        <v>1.1499999999999999</v>
      </c>
      <c r="L107" s="842">
        <v>4</v>
      </c>
      <c r="M107" s="609">
        <f>K107*L107</f>
        <v>4.5999999999999996</v>
      </c>
      <c r="N107" s="825" t="s">
        <v>316</v>
      </c>
      <c r="O107" s="700">
        <v>1.075</v>
      </c>
      <c r="P107" s="603">
        <v>44714</v>
      </c>
      <c r="Q107" s="603">
        <v>44742</v>
      </c>
      <c r="R107" s="609">
        <f>(K107-O107)/O107*100</f>
        <v>6.9767441860465071</v>
      </c>
      <c r="S107" s="667">
        <f>IF(INDEX(Historical!$D$7:$D$1220,MATCH(B107,Historical!$B$7:$B$1244,0))=0,"n/a",(INDEX(Historical!$C$7:$C$1222,MATCH(B107,Historical!$B$7:$B$1244,0))/INDEX(Historical!$D$7:$D$1220,MATCH(B107,Historical!$B$7:$B$1244,0))-1)*100)</f>
        <v>6.0786650774731887</v>
      </c>
      <c r="T107" s="667">
        <f>IF(INDEX(Historical!$F$7:$F$1213,MATCH(B107,Historical!$B$7:$B$1244,0))=0,"n/a",((INDEX(Historical!$C$7:$C$1222,MATCH(B107,Historical!$B$7:$B$1244,0))/INDEX(Historical!$F$7:$F$1213,MATCH(B107,Historical!$B$7:$B$1244,0)))^(1/3)-1)*100)</f>
        <v>5.7300270900475292</v>
      </c>
      <c r="U107" s="667">
        <f>IF(INDEX(Historical!$H$7:$H$1213,MATCH(B107,Historical!$B$7:$B$1244,0))=0,"n/a",((INDEX(Historical!$C$7:$C$1222,MATCH(B107,Historical!$B$7:$B$1244,0))/INDEX(Historical!$H$7:$H$1213,MATCH(B107,Historical!$B$7:$B$1244,0)))^(1/5)-1)*100)</f>
        <v>7.3940923785779322</v>
      </c>
      <c r="V107" s="667">
        <f>IF(INDEX(Historical!$N$7:$N$1213,MATCH(B107,Historical!$B$7:$B$1244,0))=0,"n/a",((INDEX(Historical!$C$7:$C$1222,MATCH(B107,Historical!$B$7:$B$1244,0))/INDEX(Historical!$N$7:$N$1213,MATCH(B107,Historical!$B$7:$B$1244,0)))^(1/10)-1)*100)</f>
        <v>7.7732032181209831</v>
      </c>
      <c r="W107" s="668">
        <f>IF(OR(U107&lt;=0,U107="n/a",V107&lt;=0,V107="n/a"),"n/a",U107/V107)</f>
        <v>0.95122849243677776</v>
      </c>
      <c r="X107" s="669">
        <f>IF(OR(AJ107&lt;=0,AJ107="n/a",U107&lt;=0,U107="n/a"),"n/a",U107/AJ107)</f>
        <v>1.5089984446077411</v>
      </c>
      <c r="Y107" s="635"/>
      <c r="Z107" s="618">
        <f>IF(OR(AC107&lt;0.01,AC107="n/a"),"n/a",M107/AC107*100)</f>
        <v>70.987654320987644</v>
      </c>
      <c r="AA107" s="841">
        <f>IF(OR(AC107&lt;0.01,AC107="n/a"),"n/a",I107/AC107)</f>
        <v>26.779320987654319</v>
      </c>
      <c r="AB107" s="842">
        <v>12</v>
      </c>
      <c r="AC107" s="821">
        <v>6.48</v>
      </c>
      <c r="AD107" s="821">
        <v>3.59</v>
      </c>
      <c r="AE107" s="821">
        <v>2.81</v>
      </c>
      <c r="AF107" s="821">
        <v>14.1</v>
      </c>
      <c r="AG107" s="821">
        <v>48.9</v>
      </c>
      <c r="AH107" s="821">
        <v>15.4</v>
      </c>
      <c r="AI107" s="821">
        <v>8.6300000000000008</v>
      </c>
      <c r="AJ107" s="821">
        <v>4.9000000000000004</v>
      </c>
      <c r="AK107" s="821">
        <v>7.55</v>
      </c>
      <c r="AL107" s="833">
        <v>242750</v>
      </c>
      <c r="AM107" s="827">
        <v>0.1</v>
      </c>
      <c r="AN107" s="821">
        <v>2.2799999999999998</v>
      </c>
      <c r="AO107" s="705">
        <f>IF(U107="n/a","n/a",IF(AA107&lt;0,"n/a",IF(AA107="n/a","n/a",J107+U107-AA107)))</f>
        <v>-16.734390137342395</v>
      </c>
      <c r="AP107" s="706">
        <f>IF(U107="n/a","n/a",J107+U107)</f>
        <v>10.044930850311927</v>
      </c>
      <c r="AQ107" s="843">
        <f>IF(OR(AC107&lt;0.01,AC107="n/a",AF107="n/a"),"n/a",(I107/SQRT(22.5*AC107*(I107/AF107))-1)*100)</f>
        <v>309.65482810446696</v>
      </c>
      <c r="AR107" s="618">
        <f>INDEX(Historical!$C$7:$C$1222,MATCH(B107,Historical!$B$7:$B$1244,0))*IF(AH107="n/a",1.03,IF(AH107&lt;0,1.01,IF(AH107&gt;10,1.1,(1+AH107/100))))</f>
        <v>4.8950000000000005</v>
      </c>
      <c r="AS107" s="841">
        <f>IF($AI107="n/a",1.03*AR107,IF($AI107&lt;0,1.01*AR107,IF($AI107&gt;10,1.1*AR107,(1+$AI107/100)*AR107)))</f>
        <v>5.3174385000000006</v>
      </c>
      <c r="AT107" s="841">
        <f>IF($AK107="n/a",1.03*AS107,IF($AK107&lt;0,1.01*AS107,IF($AK107&gt;10,1.1*AS107,(1+$AK107/100)*AS107)))</f>
        <v>5.7189051067500003</v>
      </c>
      <c r="AU107" s="841">
        <f>IF($AK107="n/a",1.03*AT107,IF($AK107&lt;0,1.01*AT107,IF($AK107&gt;10,1.1*AT107,(1+$AK107/100)*AT107)))</f>
        <v>6.1506824423096251</v>
      </c>
      <c r="AV107" s="841">
        <f>IF($AK107="n/a",1.03*AU107,IF($AK107&lt;0,1.01*AU107,IF($AK107&gt;10,1.1*AU107,(1+$AK107/100)*AU107)))</f>
        <v>6.6150589667040016</v>
      </c>
      <c r="AW107" s="618">
        <f>SUM(AR107:AV107)</f>
        <v>28.69708501576363</v>
      </c>
      <c r="AX107" s="713">
        <f>AW107/I107*100</f>
        <v>16.537247170958121</v>
      </c>
      <c r="AY107" s="887">
        <v>0.54</v>
      </c>
      <c r="AZ107" s="827">
        <v>13.139999999999999</v>
      </c>
      <c r="BA107" s="827">
        <v>-7.12</v>
      </c>
      <c r="BB107" s="827">
        <v>-1.38</v>
      </c>
      <c r="BC107" s="827">
        <v>0.09</v>
      </c>
      <c r="BE107" s="594">
        <v>1973</v>
      </c>
      <c r="BF107" s="853">
        <f>IF(BE107&gt;2020,0,IF(BE107&gt;2008,1,IF(BE107&gt;2001,2,IF(BE107&gt;1990,3,IF(BE107&gt;1980,4,IF(BE107&gt;1973,5,IF(BE107&gt;1970,6,IF(BE107&gt;1960,7,IF(BE107&gt;1958,8,IF(BE107&gt;1953,9,10))))))))))</f>
        <v>6</v>
      </c>
      <c r="BG107" s="837">
        <v>9.6</v>
      </c>
      <c r="BH107" s="820" t="s">
        <v>4443</v>
      </c>
      <c r="BI107" s="820" t="s">
        <v>4444</v>
      </c>
    </row>
    <row r="108" spans="1:61" ht="11.25" customHeight="1" x14ac:dyDescent="0.2">
      <c r="A108" s="819" t="s">
        <v>5016</v>
      </c>
      <c r="B108" s="830" t="s">
        <v>320</v>
      </c>
      <c r="C108" s="885" t="s">
        <v>127</v>
      </c>
      <c r="D108" s="885" t="s">
        <v>4212</v>
      </c>
      <c r="E108" s="699">
        <v>66</v>
      </c>
      <c r="F108" s="1122">
        <v>5</v>
      </c>
      <c r="G108" s="1122" t="s">
        <v>36</v>
      </c>
      <c r="H108" s="1122" t="s">
        <v>114</v>
      </c>
      <c r="I108" s="821">
        <v>137.56</v>
      </c>
      <c r="J108" s="618">
        <f>(M108/I108)*100</f>
        <v>2.6557138703111369</v>
      </c>
      <c r="K108" s="832">
        <v>0.9133</v>
      </c>
      <c r="L108" s="842">
        <v>4</v>
      </c>
      <c r="M108" s="609">
        <f>K108*L108</f>
        <v>3.6532</v>
      </c>
      <c r="N108" s="825" t="s">
        <v>106</v>
      </c>
      <c r="O108" s="700">
        <v>0.86980000000000002</v>
      </c>
      <c r="P108" s="603">
        <v>44672</v>
      </c>
      <c r="Q108" s="603">
        <v>44697</v>
      </c>
      <c r="R108" s="609">
        <f>(K108-O108)/O108*100</f>
        <v>5.0011496895838103</v>
      </c>
      <c r="S108" s="667">
        <f>IF(INDEX(Historical!$D$7:$D$1220,MATCH(B108,Historical!$B$7:$B$1244,0))=0,"n/a",(INDEX(Historical!$C$7:$C$1222,MATCH(B108,Historical!$B$7:$B$1244,0))/INDEX(Historical!$D$7:$D$1220,MATCH(B108,Historical!$B$7:$B$1244,0))-1)*100)</f>
        <v>6.1645245728066733</v>
      </c>
      <c r="T108" s="667">
        <f>IF(INDEX(Historical!$F$7:$F$1213,MATCH(B108,Historical!$B$7:$B$1244,0))=0,"n/a",((INDEX(Historical!$C$7:$C$1222,MATCH(B108,Historical!$B$7:$B$1244,0))/INDEX(Historical!$F$7:$F$1213,MATCH(B108,Historical!$B$7:$B$1244,0)))^(1/3)-1)*100)</f>
        <v>6.8996066419300561</v>
      </c>
      <c r="U108" s="667">
        <f>IF(INDEX(Historical!$H$7:$H$1213,MATCH(B108,Historical!$B$7:$B$1244,0))=0,"n/a",((INDEX(Historical!$C$7:$C$1222,MATCH(B108,Historical!$B$7:$B$1244,0))/INDEX(Historical!$H$7:$H$1213,MATCH(B108,Historical!$B$7:$B$1244,0)))^(1/5)-1)*100)</f>
        <v>5.6812682812400483</v>
      </c>
      <c r="V108" s="667">
        <f>IF(INDEX(Historical!$N$7:$N$1213,MATCH(B108,Historical!$B$7:$B$1244,0))=0,"n/a",((INDEX(Historical!$C$7:$C$1222,MATCH(B108,Historical!$B$7:$B$1244,0))/INDEX(Historical!$N$7:$N$1213,MATCH(B108,Historical!$B$7:$B$1244,0)))^(1/10)-1)*100)</f>
        <v>5.02392301457808</v>
      </c>
      <c r="W108" s="668">
        <f>IF(OR(U108&lt;=0,U108="n/a",V108&lt;=0,V108="n/a"),"n/a",U108/V108)</f>
        <v>1.1308430214305689</v>
      </c>
      <c r="X108" s="669">
        <f>IF(OR(AJ108&lt;=0,AJ108="n/a",U108&lt;=0,U108="n/a"),"n/a",U108/AJ108)</f>
        <v>0.59802824013053135</v>
      </c>
      <c r="Y108" s="830"/>
      <c r="Z108" s="618">
        <f>IF(OR(AC108&lt;0.01,AC108="n/a"),"n/a",M108/AC108*100)</f>
        <v>64.203866432337435</v>
      </c>
      <c r="AA108" s="841">
        <f>IF(OR(AC108&lt;0.01,AC108="n/a"),"n/a",I108/AC108)</f>
        <v>24.175746924428822</v>
      </c>
      <c r="AB108" s="842">
        <v>6</v>
      </c>
      <c r="AC108" s="821">
        <v>5.69</v>
      </c>
      <c r="AD108" s="821">
        <v>4.82</v>
      </c>
      <c r="AE108" s="821">
        <v>4.1100000000000003</v>
      </c>
      <c r="AF108" s="821">
        <v>7.55</v>
      </c>
      <c r="AG108" s="821">
        <v>31.6</v>
      </c>
      <c r="AH108" s="821">
        <v>5.6000000000000005</v>
      </c>
      <c r="AI108" s="821">
        <v>8.44</v>
      </c>
      <c r="AJ108" s="821">
        <v>9.5</v>
      </c>
      <c r="AK108" s="821">
        <v>5.07</v>
      </c>
      <c r="AL108" s="833">
        <v>330110</v>
      </c>
      <c r="AM108" s="827">
        <v>0.13</v>
      </c>
      <c r="AN108" s="821">
        <v>0.8</v>
      </c>
      <c r="AO108" s="705">
        <f>IF(U108="n/a","n/a",IF(AA108&lt;0,"n/a",IF(AA108="n/a","n/a",J108+U108-AA108)))</f>
        <v>-15.838764772877637</v>
      </c>
      <c r="AP108" s="706">
        <f>IF(U108="n/a","n/a",J108+U108)</f>
        <v>8.3369821515511848</v>
      </c>
      <c r="AQ108" s="843">
        <f>IF(OR(AC108&lt;0.01,AC108="n/a",AF108="n/a"),"n/a",(I108/SQRT(22.5*AC108*(I108/AF108))-1)*100)</f>
        <v>184.82110508523112</v>
      </c>
      <c r="AR108" s="618">
        <f>INDEX(Historical!$C$7:$C$1222,MATCH(B108,Historical!$B$7:$B$1244,0))*IF(AH108="n/a",1.03,IF(AH108&lt;0,1.01,IF(AH108&gt;10,1.1,(1+AH108/100))))</f>
        <v>3.8118432000000002</v>
      </c>
      <c r="AS108" s="841">
        <f>IF($AI108="n/a",1.03*AR108,IF($AI108&lt;0,1.01*AR108,IF($AI108&gt;10,1.1*AR108,(1+$AI108/100)*AR108)))</f>
        <v>4.1335627660800007</v>
      </c>
      <c r="AT108" s="841">
        <f>IF($AK108="n/a",1.03*AS108,IF($AK108&lt;0,1.01*AS108,IF($AK108&gt;10,1.1*AS108,(1+$AK108/100)*AS108)))</f>
        <v>4.3431343983202568</v>
      </c>
      <c r="AU108" s="841">
        <f>IF($AK108="n/a",1.03*AT108,IF($AK108&lt;0,1.01*AT108,IF($AK108&gt;10,1.1*AT108,(1+$AK108/100)*AT108)))</f>
        <v>4.5633313123150936</v>
      </c>
      <c r="AV108" s="841">
        <f>IF($AK108="n/a",1.03*AU108,IF($AK108&lt;0,1.01*AU108,IF($AK108&gt;10,1.1*AU108,(1+$AK108/100)*AU108)))</f>
        <v>4.7946922098494689</v>
      </c>
      <c r="AW108" s="618">
        <f>SUM(AR108:AV108)</f>
        <v>21.64656388656482</v>
      </c>
      <c r="AX108" s="713">
        <f>AW108/I108*100</f>
        <v>15.736088896892134</v>
      </c>
      <c r="AY108" s="887">
        <v>0.38</v>
      </c>
      <c r="AZ108" s="827">
        <v>12.590000000000002</v>
      </c>
      <c r="BA108" s="827">
        <v>-16.580000000000002</v>
      </c>
      <c r="BB108" s="827">
        <v>-5.45</v>
      </c>
      <c r="BC108" s="827">
        <v>-3.18</v>
      </c>
      <c r="BE108" s="594">
        <v>1957</v>
      </c>
      <c r="BF108" s="853">
        <f>IF(BE108&gt;2020,0,IF(BE108&gt;2008,1,IF(BE108&gt;2001,2,IF(BE108&gt;1990,3,IF(BE108&gt;1980,4,IF(BE108&gt;1973,5,IF(BE108&gt;1970,6,IF(BE108&gt;1960,7,IF(BE108&gt;1958,8,IF(BE108&gt;1953,9,10))))))))))</f>
        <v>9</v>
      </c>
      <c r="BG108" s="837">
        <v>11.899999999999999</v>
      </c>
      <c r="BH108" s="820" t="s">
        <v>4443</v>
      </c>
      <c r="BI108" s="820" t="s">
        <v>4444</v>
      </c>
    </row>
    <row r="109" spans="1:61" ht="11.25" customHeight="1" x14ac:dyDescent="0.2">
      <c r="A109" s="819" t="s">
        <v>5017</v>
      </c>
      <c r="B109" s="830" t="s">
        <v>309</v>
      </c>
      <c r="C109" s="885" t="s">
        <v>111</v>
      </c>
      <c r="D109" s="885" t="s">
        <v>210</v>
      </c>
      <c r="E109" s="699">
        <v>66</v>
      </c>
      <c r="F109" s="1122">
        <v>6</v>
      </c>
      <c r="G109" s="1122" t="s">
        <v>36</v>
      </c>
      <c r="H109" s="1122" t="s">
        <v>36</v>
      </c>
      <c r="I109" s="821">
        <v>351.85</v>
      </c>
      <c r="J109" s="618">
        <f>(M109/I109)*100</f>
        <v>1.5120079579366208</v>
      </c>
      <c r="K109" s="832">
        <v>1.33</v>
      </c>
      <c r="L109" s="842">
        <v>4</v>
      </c>
      <c r="M109" s="609">
        <f>K109*L109</f>
        <v>5.32</v>
      </c>
      <c r="N109" s="825" t="s">
        <v>292</v>
      </c>
      <c r="O109" s="700">
        <v>1.03</v>
      </c>
      <c r="P109" s="603">
        <v>44693</v>
      </c>
      <c r="Q109" s="603">
        <v>44715</v>
      </c>
      <c r="R109" s="609">
        <f>(K109-O109)/O109*100</f>
        <v>29.126213592233015</v>
      </c>
      <c r="S109" s="667">
        <f>IF(INDEX(Historical!$D$7:$D$1220,MATCH(B109,Historical!$B$7:$B$1244,0))=0,"n/a",(INDEX(Historical!$C$7:$C$1222,MATCH(B109,Historical!$B$7:$B$1244,0))/INDEX(Historical!$D$7:$D$1220,MATCH(B109,Historical!$B$7:$B$1244,0))-1)*100)</f>
        <v>26.448362720403008</v>
      </c>
      <c r="T109" s="667">
        <f>IF(INDEX(Historical!$F$7:$F$1213,MATCH(B109,Historical!$B$7:$B$1244,0))=0,"n/a",((INDEX(Historical!$C$7:$C$1222,MATCH(B109,Historical!$B$7:$B$1244,0))/INDEX(Historical!$F$7:$F$1213,MATCH(B109,Historical!$B$7:$B$1244,0)))^(1/3)-1)*100)</f>
        <v>13.869723659793953</v>
      </c>
      <c r="U109" s="667">
        <f>IF(INDEX(Historical!$H$7:$H$1213,MATCH(B109,Historical!$B$7:$B$1244,0))=0,"n/a",((INDEX(Historical!$C$7:$C$1222,MATCH(B109,Historical!$B$7:$B$1244,0))/INDEX(Historical!$H$7:$H$1213,MATCH(B109,Historical!$B$7:$B$1244,0)))^(1/5)-1)*100)</f>
        <v>13.715576663963592</v>
      </c>
      <c r="V109" s="667">
        <f>IF(INDEX(Historical!$N$7:$N$1213,MATCH(B109,Historical!$B$7:$B$1244,0))=0,"n/a",((INDEX(Historical!$C$7:$C$1222,MATCH(B109,Historical!$B$7:$B$1244,0))/INDEX(Historical!$N$7:$N$1213,MATCH(B109,Historical!$B$7:$B$1244,0)))^(1/10)-1)*100)</f>
        <v>11.974432550283453</v>
      </c>
      <c r="W109" s="668">
        <f>IF(OR(U109&lt;=0,U109="n/a",V109&lt;=0,V109="n/a"),"n/a",U109/V109)</f>
        <v>1.1454051460366632</v>
      </c>
      <c r="X109" s="669">
        <f>IF(OR(AJ109&lt;=0,AJ109="n/a",U109&lt;=0,U109="n/a"),"n/a",U109/AJ109)</f>
        <v>2.0169965682299398</v>
      </c>
      <c r="Y109" s="640"/>
      <c r="Z109" s="618">
        <f>IF(OR(AC109&lt;0.01,AC109="n/a"),"n/a",M109/AC109*100)</f>
        <v>54.95867768595042</v>
      </c>
      <c r="AA109" s="841">
        <f>IF(OR(AC109&lt;0.01,AC109="n/a"),"n/a",I109/AC109)</f>
        <v>36.348140495867774</v>
      </c>
      <c r="AB109" s="842">
        <v>6</v>
      </c>
      <c r="AC109" s="821">
        <v>9.68</v>
      </c>
      <c r="AD109" s="821">
        <v>3.26</v>
      </c>
      <c r="AE109" s="821">
        <v>2.62</v>
      </c>
      <c r="AF109" s="821">
        <v>4.82</v>
      </c>
      <c r="AG109" s="821">
        <v>14.000000000000002</v>
      </c>
      <c r="AH109" s="821">
        <v>-24.4</v>
      </c>
      <c r="AI109" s="821">
        <v>8.91</v>
      </c>
      <c r="AJ109" s="821">
        <v>6.8000000000000007</v>
      </c>
      <c r="AK109" s="821">
        <v>11.1</v>
      </c>
      <c r="AL109" s="833">
        <v>45080</v>
      </c>
      <c r="AM109" s="827">
        <v>0.2</v>
      </c>
      <c r="AN109" s="821">
        <v>1.5</v>
      </c>
      <c r="AO109" s="705">
        <f>IF(U109="n/a","n/a",IF(AA109&lt;0,"n/a",IF(AA109="n/a","n/a",J109+U109-AA109)))</f>
        <v>-21.120555873967561</v>
      </c>
      <c r="AP109" s="706">
        <f>IF(U109="n/a","n/a",J109+U109)</f>
        <v>15.227584621900213</v>
      </c>
      <c r="AQ109" s="843">
        <f>IF(OR(AC109&lt;0.01,AC109="n/a",AF109="n/a"),"n/a",(I109/SQRT(22.5*AC109*(I109/AF109))-1)*100)</f>
        <v>179.04443070361287</v>
      </c>
      <c r="AR109" s="618">
        <f>INDEX(Historical!$C$7:$C$1222,MATCH(B109,Historical!$B$7:$B$1244,0))*IF(AH109="n/a",1.03,IF(AH109&lt;0,1.01,IF(AH109&gt;10,1.1,(1+AH109/100))))</f>
        <v>5.0701999999999998</v>
      </c>
      <c r="AS109" s="841">
        <f>IF($AI109="n/a",1.03*AR109,IF($AI109&lt;0,1.01*AR109,IF($AI109&gt;10,1.1*AR109,(1+$AI109/100)*AR109)))</f>
        <v>5.5219548199999995</v>
      </c>
      <c r="AT109" s="841">
        <f>IF($AK109="n/a",1.03*AS109,IF($AK109&lt;0,1.01*AS109,IF($AK109&gt;10,1.1*AS109,(1+$AK109/100)*AS109)))</f>
        <v>6.0741503019999996</v>
      </c>
      <c r="AU109" s="841">
        <f>IF($AK109="n/a",1.03*AT109,IF($AK109&lt;0,1.01*AT109,IF($AK109&gt;10,1.1*AT109,(1+$AK109/100)*AT109)))</f>
        <v>6.6815653321999999</v>
      </c>
      <c r="AV109" s="841">
        <f>IF($AK109="n/a",1.03*AU109,IF($AK109&lt;0,1.01*AU109,IF($AK109&gt;10,1.1*AU109,(1+$AK109/100)*AU109)))</f>
        <v>7.3497218654200003</v>
      </c>
      <c r="AW109" s="618">
        <f>SUM(AR109:AV109)</f>
        <v>30.69759231962</v>
      </c>
      <c r="AX109" s="713">
        <f>AW109/I109*100</f>
        <v>8.7246247888645723</v>
      </c>
      <c r="AY109" s="887">
        <v>1.52</v>
      </c>
      <c r="AZ109" s="827">
        <v>52.690000000000005</v>
      </c>
      <c r="BA109" s="827">
        <v>-2.62</v>
      </c>
      <c r="BB109" s="827">
        <v>10.27</v>
      </c>
      <c r="BC109" s="827">
        <v>23.53</v>
      </c>
      <c r="BE109" s="594">
        <v>1957</v>
      </c>
      <c r="BF109" s="853">
        <f>IF(BE109&gt;2020,0,IF(BE109&gt;2008,1,IF(BE109&gt;2001,2,IF(BE109&gt;1990,3,IF(BE109&gt;1980,4,IF(BE109&gt;1973,5,IF(BE109&gt;1970,6,IF(BE109&gt;1960,7,IF(BE109&gt;1958,8,IF(BE109&gt;1953,9,10))))))))))</f>
        <v>9</v>
      </c>
      <c r="BG109" s="837">
        <v>4.5999999999999996</v>
      </c>
      <c r="BH109" s="820" t="s">
        <v>4443</v>
      </c>
      <c r="BI109" s="820" t="s">
        <v>4444</v>
      </c>
    </row>
    <row r="110" spans="1:61" s="737" customFormat="1" ht="11.25" customHeight="1" x14ac:dyDescent="0.2">
      <c r="A110" s="613" t="s">
        <v>5018</v>
      </c>
      <c r="B110" s="743" t="s">
        <v>719</v>
      </c>
      <c r="C110" s="885" t="s">
        <v>244</v>
      </c>
      <c r="D110" s="885" t="s">
        <v>4204</v>
      </c>
      <c r="E110" s="721">
        <v>28</v>
      </c>
      <c r="F110" s="1122">
        <v>127</v>
      </c>
      <c r="G110" s="1121" t="s">
        <v>36</v>
      </c>
      <c r="H110" s="1121" t="s">
        <v>36</v>
      </c>
      <c r="I110" s="731">
        <v>113.75</v>
      </c>
      <c r="J110" s="723">
        <f>(M110/I110)*100</f>
        <v>2.2857142857142856</v>
      </c>
      <c r="K110" s="741">
        <v>0.65</v>
      </c>
      <c r="L110" s="725">
        <v>4</v>
      </c>
      <c r="M110" s="726">
        <f>K110*L110</f>
        <v>2.6</v>
      </c>
      <c r="N110" s="727" t="s">
        <v>147</v>
      </c>
      <c r="O110" s="742">
        <v>0.64</v>
      </c>
      <c r="P110" s="1037">
        <v>44985</v>
      </c>
      <c r="Q110" s="1037">
        <v>45000</v>
      </c>
      <c r="R110" s="726">
        <f>(K110-O110)/O110*100</f>
        <v>1.5625000000000013</v>
      </c>
      <c r="S110" s="667">
        <f>IF(INDEX(Historical!$D$7:$D$1220,MATCH(B110,Historical!$B$7:$B$1244,0))=0,"n/a",(INDEX(Historical!$C$7:$C$1222,MATCH(B110,Historical!$B$7:$B$1244,0))/INDEX(Historical!$D$7:$D$1220,MATCH(B110,Historical!$B$7:$B$1244,0))-1)*100)</f>
        <v>1.5873015873015817</v>
      </c>
      <c r="T110" s="667">
        <f>IF(INDEX(Historical!$F$7:$F$1213,MATCH(B110,Historical!$B$7:$B$1244,0))=0,"n/a",((INDEX(Historical!$C$7:$C$1222,MATCH(B110,Historical!$B$7:$B$1244,0))/INDEX(Historical!$F$7:$F$1213,MATCH(B110,Historical!$B$7:$B$1244,0)))^(1/3)-1)*100)</f>
        <v>1.6131808037465278</v>
      </c>
      <c r="U110" s="667">
        <f>IF(INDEX(Historical!$H$7:$H$1213,MATCH(B110,Historical!$B$7:$B$1244,0))=0,"n/a",((INDEX(Historical!$C$7:$C$1222,MATCH(B110,Historical!$B$7:$B$1244,0))/INDEX(Historical!$H$7:$H$1213,MATCH(B110,Historical!$B$7:$B$1244,0)))^(1/5)-1)*100)</f>
        <v>1.9883101710944429</v>
      </c>
      <c r="V110" s="667">
        <f>IF(INDEX(Historical!$N$7:$N$1213,MATCH(B110,Historical!$B$7:$B$1244,0))=0,"n/a",((INDEX(Historical!$C$7:$C$1222,MATCH(B110,Historical!$B$7:$B$1244,0))/INDEX(Historical!$N$7:$N$1213,MATCH(B110,Historical!$B$7:$B$1244,0)))^(1/10)-1)*100)</f>
        <v>5.6325648568896325</v>
      </c>
      <c r="W110" s="668">
        <f>IF(OR(U110&lt;=0,U110="n/a",V110&lt;=0,V110="n/a"),"n/a",U110/V110)</f>
        <v>0.35300262342516742</v>
      </c>
      <c r="X110" s="669">
        <f>IF(OR(AJ110&lt;=0,AJ110="n/a",U110&lt;=0,U110="n/a"),"n/a",U110/AJ110)</f>
        <v>8.6074033380711804E-2</v>
      </c>
      <c r="Y110" s="740"/>
      <c r="Z110" s="723">
        <f>IF(OR(AC110&lt;0.01,AC110="n/a"),"n/a",M110/AC110*100)</f>
        <v>25.691699604743086</v>
      </c>
      <c r="AA110" s="730">
        <f>IF(OR(AC110&lt;0.01,AC110="n/a"),"n/a",I110/AC110)</f>
        <v>11.2401185770751</v>
      </c>
      <c r="AB110" s="725">
        <v>12</v>
      </c>
      <c r="AC110" s="731">
        <v>10.119999999999999</v>
      </c>
      <c r="AD110" s="731">
        <v>0.76</v>
      </c>
      <c r="AE110" s="731">
        <v>0.77</v>
      </c>
      <c r="AF110" s="731">
        <v>6.04</v>
      </c>
      <c r="AG110" s="731">
        <v>41.5</v>
      </c>
      <c r="AH110" s="731">
        <v>26.8</v>
      </c>
      <c r="AI110" s="731">
        <v>4.8500000000000005</v>
      </c>
      <c r="AJ110" s="731">
        <v>23.1</v>
      </c>
      <c r="AK110" s="731">
        <v>15</v>
      </c>
      <c r="AL110" s="732">
        <v>6650</v>
      </c>
      <c r="AM110" s="733">
        <v>0.70000000000000007</v>
      </c>
      <c r="AN110" s="731">
        <v>1.87</v>
      </c>
      <c r="AO110" s="734">
        <f>IF(U110="n/a","n/a",IF(AA110&lt;0,"n/a",IF(AA110="n/a","n/a",J110+U110-AA110)))</f>
        <v>-6.9660941202663711</v>
      </c>
      <c r="AP110" s="735">
        <f>IF(U110="n/a","n/a",J110+U110)</f>
        <v>4.2740244568087284</v>
      </c>
      <c r="AQ110" s="843">
        <f>IF(OR(AC110&lt;0.01,AC110="n/a",AF110="n/a"),"n/a",(I110/SQRT(22.5*AC110*(I110/AF110))-1)*100)</f>
        <v>73.705134838110183</v>
      </c>
      <c r="AR110" s="618">
        <f>INDEX(Historical!$C$7:$C$1222,MATCH(B110,Historical!$B$7:$B$1244,0))*IF(AH110="n/a",1.03,IF(AH110&lt;0,1.01,IF(AH110&gt;10,1.1,(1+AH110/100))))</f>
        <v>2.8160000000000003</v>
      </c>
      <c r="AS110" s="730">
        <f>IF($AI110="n/a",1.03*AR110,IF($AI110&lt;0,1.01*AR110,IF($AI110&gt;10,1.1*AR110,(1+$AI110/100)*AR110)))</f>
        <v>2.9525760000000001</v>
      </c>
      <c r="AT110" s="730">
        <f>IF($AK110="n/a",1.03*AS110,IF($AK110&lt;0,1.01*AS110,IF($AK110&gt;10,1.1*AS110,(1+$AK110/100)*AS110)))</f>
        <v>3.2478336000000003</v>
      </c>
      <c r="AU110" s="730">
        <f>IF($AK110="n/a",1.03*AT110,IF($AK110&lt;0,1.01*AT110,IF($AK110&gt;10,1.1*AT110,(1+$AK110/100)*AT110)))</f>
        <v>3.5726169600000008</v>
      </c>
      <c r="AV110" s="730">
        <f>IF($AK110="n/a",1.03*AU110,IF($AK110&lt;0,1.01*AU110,IF($AK110&gt;10,1.1*AU110,(1+$AK110/100)*AU110)))</f>
        <v>3.9298786560000014</v>
      </c>
      <c r="AW110" s="723">
        <f>SUM(AR110:AV110)</f>
        <v>16.518905216000004</v>
      </c>
      <c r="AX110" s="736">
        <f>AW110/I110*100</f>
        <v>14.5221144756044</v>
      </c>
      <c r="AY110" s="888">
        <v>1.62</v>
      </c>
      <c r="AZ110" s="733">
        <v>23.830000000000002</v>
      </c>
      <c r="BA110" s="733">
        <v>-8.17</v>
      </c>
      <c r="BB110" s="733">
        <v>4.75</v>
      </c>
      <c r="BC110" s="733">
        <v>5.5100000000000007</v>
      </c>
      <c r="BD110" s="862"/>
      <c r="BE110" s="594">
        <v>1996</v>
      </c>
      <c r="BF110" s="853">
        <f>IF(BE110&gt;2020,0,IF(BE110&gt;2008,1,IF(BE110&gt;2001,2,IF(BE110&gt;1990,3,IF(BE110&gt;1980,4,IF(BE110&gt;1973,5,IF(BE110&gt;1970,6,IF(BE110&gt;1960,7,IF(BE110&gt;1958,8,IF(BE110&gt;1953,9,10))))))))))</f>
        <v>3</v>
      </c>
      <c r="BG110" s="783">
        <v>8.6</v>
      </c>
      <c r="BH110" s="820" t="s">
        <v>4443</v>
      </c>
      <c r="BI110" s="820" t="s">
        <v>4444</v>
      </c>
    </row>
    <row r="111" spans="1:61" ht="11.25" customHeight="1" x14ac:dyDescent="0.2">
      <c r="A111" s="826" t="s">
        <v>5026</v>
      </c>
      <c r="B111" s="830" t="s">
        <v>311</v>
      </c>
      <c r="C111" s="885" t="s">
        <v>111</v>
      </c>
      <c r="D111" s="885" t="s">
        <v>210</v>
      </c>
      <c r="E111" s="699">
        <v>47</v>
      </c>
      <c r="F111" s="1122">
        <v>57</v>
      </c>
      <c r="G111" s="1122" t="s">
        <v>36</v>
      </c>
      <c r="H111" s="1122" t="s">
        <v>36</v>
      </c>
      <c r="I111" s="821">
        <v>55.94</v>
      </c>
      <c r="J111" s="618">
        <f>(M111/I111)*100</f>
        <v>1.5731140507686807</v>
      </c>
      <c r="K111" s="840">
        <v>0.22</v>
      </c>
      <c r="L111" s="842">
        <v>4</v>
      </c>
      <c r="M111" s="609">
        <f>K111*L111</f>
        <v>0.88</v>
      </c>
      <c r="N111" s="825" t="s">
        <v>270</v>
      </c>
      <c r="O111" s="700">
        <v>0.21</v>
      </c>
      <c r="P111" s="603">
        <v>44945</v>
      </c>
      <c r="Q111" s="603">
        <v>44960</v>
      </c>
      <c r="R111" s="609">
        <f>(K111-O111)/O111*100</f>
        <v>4.7619047619047663</v>
      </c>
      <c r="S111" s="667">
        <f>IF(INDEX(Historical!$D$7:$D$1220,MATCH(B111,Historical!$B$7:$B$1244,0))=0,"n/a",(INDEX(Historical!$C$7:$C$1222,MATCH(B111,Historical!$B$7:$B$1244,0))/INDEX(Historical!$D$7:$D$1220,MATCH(B111,Historical!$B$7:$B$1244,0))-1)*100)</f>
        <v>4.9999999999999822</v>
      </c>
      <c r="T111" s="667">
        <f>IF(INDEX(Historical!$F$7:$F$1213,MATCH(B111,Historical!$B$7:$B$1244,0))=0,"n/a",((INDEX(Historical!$C$7:$C$1222,MATCH(B111,Historical!$B$7:$B$1244,0))/INDEX(Historical!$F$7:$F$1213,MATCH(B111,Historical!$B$7:$B$1244,0)))^(1/3)-1)*100)</f>
        <v>5.2726599609396629</v>
      </c>
      <c r="U111" s="667">
        <f>IF(INDEX(Historical!$H$7:$H$1213,MATCH(B111,Historical!$B$7:$B$1244,0))=0,"n/a",((INDEX(Historical!$C$7:$C$1222,MATCH(B111,Historical!$B$7:$B$1244,0))/INDEX(Historical!$H$7:$H$1213,MATCH(B111,Historical!$B$7:$B$1244,0)))^(1/5)-1)*100)</f>
        <v>-1.9474303873017296</v>
      </c>
      <c r="V111" s="667">
        <f>IF(INDEX(Historical!$N$7:$N$1213,MATCH(B111,Historical!$B$7:$B$1244,0))=0,"n/a",((INDEX(Historical!$C$7:$C$1222,MATCH(B111,Historical!$B$7:$B$1244,0))/INDEX(Historical!$N$7:$N$1213,MATCH(B111,Historical!$B$7:$B$1244,0)))^(1/10)-1)*100)</f>
        <v>3.5783840402104472</v>
      </c>
      <c r="W111" s="668" t="str">
        <f>IF(OR(U111&lt;=0,U111="n/a",V111&lt;=0,V111="n/a"),"n/a",U111/V111)</f>
        <v>n/a</v>
      </c>
      <c r="X111" s="669" t="str">
        <f>IF(OR(AJ111&lt;=0,AJ111="n/a",U111&lt;=0,U111="n/a"),"n/a",U111/AJ111)</f>
        <v>n/a</v>
      </c>
      <c r="Y111" s="641"/>
      <c r="Z111" s="618">
        <f>IF(OR(AC111&lt;0.01,AC111="n/a"),"n/a",M111/AC111*100)</f>
        <v>30.136986301369863</v>
      </c>
      <c r="AA111" s="841">
        <f>IF(OR(AC111&lt;0.01,AC111="n/a"),"n/a",I111/AC111)</f>
        <v>19.157534246575342</v>
      </c>
      <c r="AB111" s="842">
        <v>12</v>
      </c>
      <c r="AC111" s="821">
        <v>2.92</v>
      </c>
      <c r="AD111" s="821">
        <v>3.73</v>
      </c>
      <c r="AE111" s="821">
        <v>2.21</v>
      </c>
      <c r="AF111" s="821">
        <v>3.38</v>
      </c>
      <c r="AG111" s="821">
        <v>18.5</v>
      </c>
      <c r="AH111" s="822">
        <v>-12.1</v>
      </c>
      <c r="AI111" s="822">
        <v>11.700000000000001</v>
      </c>
      <c r="AJ111" s="821">
        <v>24.8</v>
      </c>
      <c r="AK111" s="821">
        <v>5.0999999999999996</v>
      </c>
      <c r="AL111" s="833">
        <v>9090</v>
      </c>
      <c r="AM111" s="827">
        <v>0.1</v>
      </c>
      <c r="AN111" s="821">
        <v>0.86</v>
      </c>
      <c r="AO111" s="705">
        <f>IF(U111="n/a","n/a",IF(AA111&lt;0,"n/a",IF(AA111="n/a","n/a",J111+U111-AA111)))</f>
        <v>-19.53185058310839</v>
      </c>
      <c r="AP111" s="706">
        <f>IF(U111="n/a","n/a",J111+U111)</f>
        <v>-0.37431633653304885</v>
      </c>
      <c r="AQ111" s="843">
        <f>IF(OR(AC111&lt;0.01,AC111="n/a",AF111="n/a"),"n/a",(I111/SQRT(22.5*AC111*(I111/AF111))-1)*100)</f>
        <v>69.643372013729831</v>
      </c>
      <c r="AR111" s="618">
        <f>INDEX(Historical!$C$7:$C$1222,MATCH(B111,Historical!$B$7:$B$1244,0))*IF(AH111="n/a",1.03,IF(AH111&lt;0,1.01,IF(AH111&gt;10,1.1,(1+AH111/100))))</f>
        <v>0.84839999999999993</v>
      </c>
      <c r="AS111" s="841">
        <f>IF($AI111="n/a",1.03*AR111,IF($AI111&lt;0,1.01*AR111,IF($AI111&gt;10,1.1*AR111,(1+$AI111/100)*AR111)))</f>
        <v>0.93323999999999996</v>
      </c>
      <c r="AT111" s="841">
        <f>IF($AK111="n/a",1.03*AS111,IF($AK111&lt;0,1.01*AS111,IF($AK111&gt;10,1.1*AS111,(1+$AK111/100)*AS111)))</f>
        <v>0.98083523999999989</v>
      </c>
      <c r="AU111" s="841">
        <f>IF($AK111="n/a",1.03*AT111,IF($AK111&lt;0,1.01*AT111,IF($AK111&gt;10,1.1*AT111,(1+$AK111/100)*AT111)))</f>
        <v>1.0308578372399999</v>
      </c>
      <c r="AV111" s="841">
        <f>IF($AK111="n/a",1.03*AU111,IF($AK111&lt;0,1.01*AU111,IF($AK111&gt;10,1.1*AU111,(1+$AK111/100)*AU111)))</f>
        <v>1.0834315869392399</v>
      </c>
      <c r="AW111" s="618">
        <f>SUM(AR111:AV111)</f>
        <v>4.8767646641792393</v>
      </c>
      <c r="AX111" s="713">
        <f>AW111/I111*100</f>
        <v>8.7178488812642829</v>
      </c>
      <c r="AY111" s="887">
        <v>1.1200000000000001</v>
      </c>
      <c r="AZ111" s="827">
        <v>45.11</v>
      </c>
      <c r="BA111" s="827">
        <v>-8.07</v>
      </c>
      <c r="BB111" s="827">
        <v>10.09</v>
      </c>
      <c r="BC111" s="827">
        <v>19.040000000000003</v>
      </c>
      <c r="BE111" s="594">
        <v>1977</v>
      </c>
      <c r="BF111" s="853">
        <f>IF(BE111&gt;2020,0,IF(BE111&gt;2008,1,IF(BE111&gt;2001,2,IF(BE111&gt;1990,3,IF(BE111&gt;1980,4,IF(BE111&gt;1973,5,IF(BE111&gt;1970,6,IF(BE111&gt;1960,7,IF(BE111&gt;1958,8,IF(BE111&gt;1953,9,10))))))))))</f>
        <v>5</v>
      </c>
      <c r="BG111" s="837">
        <v>8.4</v>
      </c>
      <c r="BH111" s="820" t="s">
        <v>4443</v>
      </c>
      <c r="BI111" s="820" t="s">
        <v>4444</v>
      </c>
    </row>
    <row r="112" spans="1:61" ht="11.25" customHeight="1" x14ac:dyDescent="0.2">
      <c r="A112" s="819" t="s">
        <v>5032</v>
      </c>
      <c r="B112" s="830" t="s">
        <v>318</v>
      </c>
      <c r="C112" s="885" t="s">
        <v>122</v>
      </c>
      <c r="D112" s="885" t="s">
        <v>4037</v>
      </c>
      <c r="E112" s="699">
        <v>51</v>
      </c>
      <c r="F112" s="1122">
        <v>36</v>
      </c>
      <c r="G112" s="1122" t="s">
        <v>36</v>
      </c>
      <c r="H112" s="1122" t="s">
        <v>114</v>
      </c>
      <c r="I112" s="821">
        <v>132.06</v>
      </c>
      <c r="J112" s="618">
        <f>(M112/I112)*100</f>
        <v>1.8779342723004695</v>
      </c>
      <c r="K112" s="832">
        <v>0.62</v>
      </c>
      <c r="L112" s="842">
        <v>4</v>
      </c>
      <c r="M112" s="609">
        <f>K112*L112</f>
        <v>2.48</v>
      </c>
      <c r="N112" s="825" t="s">
        <v>110</v>
      </c>
      <c r="O112" s="700">
        <v>0.59</v>
      </c>
      <c r="P112" s="603">
        <v>44782</v>
      </c>
      <c r="Q112" s="603">
        <v>44814</v>
      </c>
      <c r="R112" s="609">
        <f>(K112-O112)/O112*100</f>
        <v>5.0847457627118686</v>
      </c>
      <c r="S112" s="667">
        <f>IF(INDEX(Historical!$D$7:$D$1220,MATCH(B112,Historical!$B$7:$B$1244,0))=0,"n/a",(INDEX(Historical!$C$7:$C$1222,MATCH(B112,Historical!$B$7:$B$1244,0))/INDEX(Historical!$D$7:$D$1220,MATCH(B112,Historical!$B$7:$B$1244,0))-1)*100)</f>
        <v>7.079646017699126</v>
      </c>
      <c r="T112" s="667">
        <f>IF(INDEX(Historical!$F$7:$F$1213,MATCH(B112,Historical!$B$7:$B$1244,0))=0,"n/a",((INDEX(Historical!$C$7:$C$1222,MATCH(B112,Historical!$B$7:$B$1244,0))/INDEX(Historical!$F$7:$F$1213,MATCH(B112,Historical!$B$7:$B$1244,0)))^(1/3)-1)*100)</f>
        <v>6.917810999860885</v>
      </c>
      <c r="U112" s="667">
        <f>IF(INDEX(Historical!$H$7:$H$1213,MATCH(B112,Historical!$B$7:$B$1244,0))=0,"n/a",((INDEX(Historical!$C$7:$C$1222,MATCH(B112,Historical!$B$7:$B$1244,0))/INDEX(Historical!$H$7:$H$1213,MATCH(B112,Historical!$B$7:$B$1244,0)))^(1/5)-1)*100)</f>
        <v>7.3181775342739508</v>
      </c>
      <c r="V112" s="667">
        <f>IF(INDEX(Historical!$N$7:$N$1213,MATCH(B112,Historical!$B$7:$B$1244,0))=0,"n/a",((INDEX(Historical!$C$7:$C$1222,MATCH(B112,Historical!$B$7:$B$1244,0))/INDEX(Historical!$N$7:$N$1213,MATCH(B112,Historical!$B$7:$B$1244,0)))^(1/10)-1)*100)</f>
        <v>7.5382464393603632</v>
      </c>
      <c r="W112" s="668">
        <f>IF(OR(U112&lt;=0,U112="n/a",V112&lt;=0,V112="n/a"),"n/a",U112/V112)</f>
        <v>0.97080635306145735</v>
      </c>
      <c r="X112" s="669" t="str">
        <f>IF(OR(AJ112&lt;=0,AJ112="n/a",U112&lt;=0,U112="n/a"),"n/a",U112/AJ112)</f>
        <v>n/a</v>
      </c>
      <c r="Y112" s="631"/>
      <c r="Z112" s="618">
        <f>IF(OR(AC112&lt;0.01,AC112="n/a"),"n/a",M112/AC112*100)</f>
        <v>57.142857142857139</v>
      </c>
      <c r="AA112" s="841">
        <f>IF(OR(AC112&lt;0.01,AC112="n/a"),"n/a",I112/AC112)</f>
        <v>30.428571428571431</v>
      </c>
      <c r="AB112" s="842">
        <v>12</v>
      </c>
      <c r="AC112" s="821">
        <v>4.34</v>
      </c>
      <c r="AD112" s="821">
        <v>2.65</v>
      </c>
      <c r="AE112" s="821">
        <v>1.73</v>
      </c>
      <c r="AF112" s="821">
        <v>4.71</v>
      </c>
      <c r="AG112" s="821">
        <v>16.400000000000002</v>
      </c>
      <c r="AH112" s="821">
        <v>-27</v>
      </c>
      <c r="AI112" s="821">
        <v>18.350000000000001</v>
      </c>
      <c r="AJ112" s="821">
        <v>-5.8000000000000007</v>
      </c>
      <c r="AK112" s="821">
        <v>11.459999999999999</v>
      </c>
      <c r="AL112" s="833">
        <v>30580</v>
      </c>
      <c r="AM112" s="827">
        <v>0.27</v>
      </c>
      <c r="AN112" s="821">
        <v>1.03</v>
      </c>
      <c r="AO112" s="705">
        <f>IF(U112="n/a","n/a",IF(AA112&lt;0,"n/a",IF(AA112="n/a","n/a",J112+U112-AA112)))</f>
        <v>-21.232459621997009</v>
      </c>
      <c r="AP112" s="706">
        <f>IF(U112="n/a","n/a",J112+U112)</f>
        <v>9.1961118065744198</v>
      </c>
      <c r="AQ112" s="843">
        <f>IF(OR(AC112&lt;0.01,AC112="n/a",AF112="n/a"),"n/a",(I112/SQRT(22.5*AC112*(I112/AF112))-1)*100)</f>
        <v>152.38292901292442</v>
      </c>
      <c r="AR112" s="618">
        <f>INDEX(Historical!$C$7:$C$1222,MATCH(B112,Historical!$B$7:$B$1244,0))*IF(AH112="n/a",1.03,IF(AH112&lt;0,1.01,IF(AH112&gt;10,1.1,(1+AH112/100))))</f>
        <v>2.4441999999999999</v>
      </c>
      <c r="AS112" s="841">
        <f>IF($AI112="n/a",1.03*AR112,IF($AI112&lt;0,1.01*AR112,IF($AI112&gt;10,1.1*AR112,(1+$AI112/100)*AR112)))</f>
        <v>2.6886200000000002</v>
      </c>
      <c r="AT112" s="841">
        <f>IF($AK112="n/a",1.03*AS112,IF($AK112&lt;0,1.01*AS112,IF($AK112&gt;10,1.1*AS112,(1+$AK112/100)*AS112)))</f>
        <v>2.9574820000000006</v>
      </c>
      <c r="AU112" s="841">
        <f>IF($AK112="n/a",1.03*AT112,IF($AK112&lt;0,1.01*AT112,IF($AK112&gt;10,1.1*AT112,(1+$AK112/100)*AT112)))</f>
        <v>3.2532302000000008</v>
      </c>
      <c r="AV112" s="841">
        <f>IF($AK112="n/a",1.03*AU112,IF($AK112&lt;0,1.01*AU112,IF($AK112&gt;10,1.1*AU112,(1+$AK112/100)*AU112)))</f>
        <v>3.5785532200000012</v>
      </c>
      <c r="AW112" s="618">
        <f>SUM(AR112:AV112)</f>
        <v>14.922085420000004</v>
      </c>
      <c r="AX112" s="713">
        <f>AW112/I112*100</f>
        <v>11.299474042102077</v>
      </c>
      <c r="AY112" s="887">
        <v>1.18</v>
      </c>
      <c r="AZ112" s="827">
        <v>23.35</v>
      </c>
      <c r="BA112" s="827">
        <v>-4.92</v>
      </c>
      <c r="BB112" s="827">
        <v>2.6</v>
      </c>
      <c r="BC112" s="827">
        <v>6.68</v>
      </c>
      <c r="BE112" s="594">
        <v>1972</v>
      </c>
      <c r="BF112" s="853">
        <f>IF(BE112&gt;2020,0,IF(BE112&gt;2008,1,IF(BE112&gt;2001,2,IF(BE112&gt;1990,3,IF(BE112&gt;1980,4,IF(BE112&gt;1973,5,IF(BE112&gt;1970,6,IF(BE112&gt;1960,7,IF(BE112&gt;1958,8,IF(BE112&gt;1953,9,10))))))))))</f>
        <v>6</v>
      </c>
      <c r="BG112" s="837">
        <v>4.8</v>
      </c>
      <c r="BH112" s="820" t="s">
        <v>4443</v>
      </c>
      <c r="BI112" s="820" t="s">
        <v>4444</v>
      </c>
    </row>
    <row r="113" spans="1:61" ht="11.25" customHeight="1" x14ac:dyDescent="0.2">
      <c r="A113" s="826" t="s">
        <v>5036</v>
      </c>
      <c r="B113" s="830" t="s">
        <v>726</v>
      </c>
      <c r="C113" s="885" t="s">
        <v>107</v>
      </c>
      <c r="D113" s="885" t="s">
        <v>4197</v>
      </c>
      <c r="E113" s="699">
        <v>29</v>
      </c>
      <c r="F113" s="1122">
        <v>113</v>
      </c>
      <c r="G113" s="1122" t="s">
        <v>105</v>
      </c>
      <c r="H113" s="1122" t="s">
        <v>105</v>
      </c>
      <c r="I113" s="829">
        <v>24</v>
      </c>
      <c r="J113" s="618">
        <f>(M113/I113)*100</f>
        <v>2.083333333333333</v>
      </c>
      <c r="K113" s="832">
        <v>0.25</v>
      </c>
      <c r="L113" s="842">
        <v>2</v>
      </c>
      <c r="M113" s="609">
        <f>K113*L113</f>
        <v>0.5</v>
      </c>
      <c r="N113" s="825" t="s">
        <v>228</v>
      </c>
      <c r="O113" s="703">
        <v>0.23</v>
      </c>
      <c r="P113" s="603">
        <v>44756</v>
      </c>
      <c r="Q113" s="603">
        <v>44771</v>
      </c>
      <c r="R113" s="609">
        <f>(K113-O113)/O113*100</f>
        <v>8.6956521739130395</v>
      </c>
      <c r="S113" s="667">
        <f>IF(INDEX(Historical!$D$7:$D$1220,MATCH(B113,Historical!$B$7:$B$1244,0))=0,"n/a",(INDEX(Historical!$C$7:$C$1222,MATCH(B113,Historical!$B$7:$B$1244,0))/INDEX(Historical!$D$7:$D$1220,MATCH(B113,Historical!$B$7:$B$1244,0))-1)*100)</f>
        <v>9.0909090909090828</v>
      </c>
      <c r="T113" s="667">
        <f>IF(INDEX(Historical!$F$7:$F$1213,MATCH(B113,Historical!$B$7:$B$1244,0))=0,"n/a",((INDEX(Historical!$C$7:$C$1222,MATCH(B113,Historical!$B$7:$B$1244,0))/INDEX(Historical!$F$7:$F$1213,MATCH(B113,Historical!$B$7:$B$1244,0)))^(1/3)-1)*100)</f>
        <v>8.0983869874452274</v>
      </c>
      <c r="U113" s="667">
        <f>IF(INDEX(Historical!$H$7:$H$1213,MATCH(B113,Historical!$B$7:$B$1244,0))=0,"n/a",((INDEX(Historical!$C$7:$C$1222,MATCH(B113,Historical!$B$7:$B$1244,0))/INDEX(Historical!$H$7:$H$1213,MATCH(B113,Historical!$B$7:$B$1244,0)))^(1/5)-1)*100)</f>
        <v>8.4471771197698544</v>
      </c>
      <c r="V113" s="667">
        <f>IF(INDEX(Historical!$N$7:$N$1213,MATCH(B113,Historical!$B$7:$B$1244,0))=0,"n/a",((INDEX(Historical!$C$7:$C$1222,MATCH(B113,Historical!$B$7:$B$1244,0))/INDEX(Historical!$N$7:$N$1213,MATCH(B113,Historical!$B$7:$B$1244,0)))^(1/10)-1)*100)</f>
        <v>7.7859739573856501</v>
      </c>
      <c r="W113" s="668">
        <f>IF(OR(U113&lt;=0,U113="n/a",V113&lt;=0,V113="n/a"),"n/a",U113/V113)</f>
        <v>1.0849223444623775</v>
      </c>
      <c r="X113" s="669" t="str">
        <f>IF(OR(AJ113&lt;=0,AJ113="n/a",U113&lt;=0,U113="n/a"),"n/a",U113/AJ113)</f>
        <v>n/a</v>
      </c>
      <c r="Y113" s="641" t="s">
        <v>4245</v>
      </c>
      <c r="Z113" s="618" t="str">
        <f>IF(OR(AC113&lt;0.01,AC113="n/a"),"n/a",M113/AC113*100)</f>
        <v>n/a</v>
      </c>
      <c r="AA113" s="841" t="str">
        <f>IF(OR(AC113&lt;0.01,AC113="n/a"),"n/a",I113/AC113)</f>
        <v>n/a</v>
      </c>
      <c r="AB113" s="842">
        <v>12</v>
      </c>
      <c r="AC113" s="821" t="s">
        <v>135</v>
      </c>
      <c r="AD113" s="821" t="s">
        <v>135</v>
      </c>
      <c r="AE113" s="821" t="s">
        <v>135</v>
      </c>
      <c r="AF113" s="821" t="s">
        <v>135</v>
      </c>
      <c r="AG113" s="821" t="s">
        <v>135</v>
      </c>
      <c r="AH113" s="821" t="s">
        <v>135</v>
      </c>
      <c r="AI113" s="821" t="s">
        <v>135</v>
      </c>
      <c r="AJ113" s="821" t="s">
        <v>135</v>
      </c>
      <c r="AK113" s="821" t="s">
        <v>135</v>
      </c>
      <c r="AL113" s="833" t="s">
        <v>135</v>
      </c>
      <c r="AM113" s="827" t="s">
        <v>135</v>
      </c>
      <c r="AN113" s="821" t="s">
        <v>135</v>
      </c>
      <c r="AO113" s="705" t="str">
        <f>IF(U113="n/a","n/a",IF(AA113&lt;0,"n/a",IF(AA113="n/a","n/a",J113+U113-AA113)))</f>
        <v>n/a</v>
      </c>
      <c r="AP113" s="706">
        <f>IF(U113="n/a","n/a",J113+U113)</f>
        <v>10.530510453103187</v>
      </c>
      <c r="AQ113" s="843" t="str">
        <f>IF(OR(AC113&lt;0.01,AC113="n/a",AF113="n/a"),"n/a",(I113/SQRT(22.5*AC113*(I113/AF113))-1)*100)</f>
        <v>n/a</v>
      </c>
      <c r="AR113" s="618">
        <f>INDEX(Historical!$C$7:$C$1222,MATCH(B113,Historical!$B$7:$B$1244,0))*IF(AH113="n/a",1.03,IF(AH113&lt;0,1.01,IF(AH113&gt;10,1.1,(1+AH113/100))))</f>
        <v>0.49440000000000001</v>
      </c>
      <c r="AS113" s="841">
        <f>IF($AI113="n/a",1.03*AR113,IF($AI113&lt;0,1.01*AR113,IF($AI113&gt;10,1.1*AR113,(1+$AI113/100)*AR113)))</f>
        <v>0.50923200000000002</v>
      </c>
      <c r="AT113" s="841">
        <f>IF($AK113="n/a",1.03*AS113,IF($AK113&lt;0,1.01*AS113,IF($AK113&gt;10,1.1*AS113,(1+$AK113/100)*AS113)))</f>
        <v>0.52450896000000002</v>
      </c>
      <c r="AU113" s="841">
        <f>IF($AK113="n/a",1.03*AT113,IF($AK113&lt;0,1.01*AT113,IF($AK113&gt;10,1.1*AT113,(1+$AK113/100)*AT113)))</f>
        <v>0.5402442288</v>
      </c>
      <c r="AV113" s="841">
        <f>IF($AK113="n/a",1.03*AU113,IF($AK113&lt;0,1.01*AU113,IF($AK113&gt;10,1.1*AU113,(1+$AK113/100)*AU113)))</f>
        <v>0.55645155566400006</v>
      </c>
      <c r="AW113" s="618">
        <f>SUM(AR113:AV113)</f>
        <v>2.6248367444639999</v>
      </c>
      <c r="AX113" s="713">
        <f>AW113/I113*100</f>
        <v>10.936819768599999</v>
      </c>
      <c r="AY113" s="887" t="s">
        <v>135</v>
      </c>
      <c r="AZ113" s="827" t="s">
        <v>135</v>
      </c>
      <c r="BA113" s="827" t="s">
        <v>135</v>
      </c>
      <c r="BB113" s="827" t="s">
        <v>135</v>
      </c>
      <c r="BC113" s="827" t="s">
        <v>135</v>
      </c>
      <c r="BD113" s="861" t="s">
        <v>4126</v>
      </c>
      <c r="BE113" s="594">
        <v>1994</v>
      </c>
      <c r="BF113" s="853">
        <f>IF(BE113&gt;2020,0,IF(BE113&gt;2008,1,IF(BE113&gt;2001,2,IF(BE113&gt;1990,3,IF(BE113&gt;1980,4,IF(BE113&gt;1973,5,IF(BE113&gt;1970,6,IF(BE113&gt;1960,7,IF(BE113&gt;1958,8,IF(BE113&gt;1953,9,10))))))))))</f>
        <v>3</v>
      </c>
      <c r="BG113" s="837" t="s">
        <v>135</v>
      </c>
      <c r="BH113" s="820" t="s">
        <v>4443</v>
      </c>
      <c r="BI113" s="820" t="s">
        <v>4444</v>
      </c>
    </row>
    <row r="114" spans="1:61" ht="11.25" customHeight="1" x14ac:dyDescent="0.2">
      <c r="A114" s="819" t="s">
        <v>5043</v>
      </c>
      <c r="B114" s="830" t="s">
        <v>743</v>
      </c>
      <c r="C114" s="885" t="s">
        <v>107</v>
      </c>
      <c r="D114" s="885" t="s">
        <v>4197</v>
      </c>
      <c r="E114" s="699">
        <v>25</v>
      </c>
      <c r="F114" s="1122">
        <v>147</v>
      </c>
      <c r="G114" s="1122" t="s">
        <v>36</v>
      </c>
      <c r="H114" s="1122" t="s">
        <v>114</v>
      </c>
      <c r="I114" s="829">
        <v>44.5</v>
      </c>
      <c r="J114" s="618">
        <f>(M114/I114)*100</f>
        <v>3.3617977528089886</v>
      </c>
      <c r="K114" s="839">
        <v>0.374</v>
      </c>
      <c r="L114" s="842">
        <v>4</v>
      </c>
      <c r="M114" s="609">
        <f>K114*L114</f>
        <v>1.496</v>
      </c>
      <c r="N114" s="825" t="s">
        <v>450</v>
      </c>
      <c r="O114" s="701">
        <v>0.34100000000000003</v>
      </c>
      <c r="P114" s="603">
        <v>45001</v>
      </c>
      <c r="Q114" s="603">
        <v>45037</v>
      </c>
      <c r="R114" s="609">
        <f>(K114-O114)/O114*100</f>
        <v>9.6774193548387011</v>
      </c>
      <c r="S114" s="667">
        <f>IF(INDEX(Historical!$D$7:$D$1220,MATCH(B114,Historical!$B$7:$B$1244,0))=0,"n/a",(INDEX(Historical!$C$7:$C$1222,MATCH(B114,Historical!$B$7:$B$1244,0))/INDEX(Historical!$D$7:$D$1220,MATCH(B114,Historical!$B$7:$B$1244,0))-1)*100)</f>
        <v>10.000000000000009</v>
      </c>
      <c r="T114" s="667">
        <f>IF(INDEX(Historical!$F$7:$F$1213,MATCH(B114,Historical!$B$7:$B$1244,0))=0,"n/a",((INDEX(Historical!$C$7:$C$1222,MATCH(B114,Historical!$B$7:$B$1244,0))/INDEX(Historical!$F$7:$F$1213,MATCH(B114,Historical!$B$7:$B$1244,0)))^(1/3)-1)*100)</f>
        <v>8.7808644166906369</v>
      </c>
      <c r="U114" s="667">
        <f>IF(INDEX(Historical!$H$7:$H$1213,MATCH(B114,Historical!$B$7:$B$1244,0))=0,"n/a",((INDEX(Historical!$C$7:$C$1222,MATCH(B114,Historical!$B$7:$B$1244,0))/INDEX(Historical!$H$7:$H$1213,MATCH(B114,Historical!$B$7:$B$1244,0)))^(1/5)-1)*100)</f>
        <v>9.1787590034019715</v>
      </c>
      <c r="V114" s="667">
        <f>IF(INDEX(Historical!$N$7:$N$1213,MATCH(B114,Historical!$B$7:$B$1244,0))=0,"n/a",((INDEX(Historical!$C$7:$C$1222,MATCH(B114,Historical!$B$7:$B$1244,0))/INDEX(Historical!$N$7:$N$1213,MATCH(B114,Historical!$B$7:$B$1244,0)))^(1/10)-1)*100)</f>
        <v>7.6305941425866441</v>
      </c>
      <c r="W114" s="668">
        <f>IF(OR(U114&lt;=0,U114="n/a",V114&lt;=0,V114="n/a"),"n/a",U114/V114)</f>
        <v>1.2028891632664565</v>
      </c>
      <c r="X114" s="669">
        <f>IF(OR(AJ114&lt;=0,AJ114="n/a",U114&lt;=0,U114="n/a"),"n/a",U114/AJ114)</f>
        <v>0.66512746401463563</v>
      </c>
      <c r="Y114" s="637"/>
      <c r="Z114" s="618">
        <f>IF(OR(AC114&lt;0.01,AC114="n/a"),"n/a",M114/AC114*100)</f>
        <v>31.829787234042549</v>
      </c>
      <c r="AA114" s="841">
        <f>IF(OR(AC114&lt;0.01,AC114="n/a"),"n/a",I114/AC114)</f>
        <v>9.4680851063829792</v>
      </c>
      <c r="AB114" s="842">
        <v>12</v>
      </c>
      <c r="AC114" s="821">
        <v>4.7</v>
      </c>
      <c r="AD114" s="821">
        <v>0.96</v>
      </c>
      <c r="AE114" s="821">
        <v>3.73</v>
      </c>
      <c r="AF114" s="821">
        <v>1.06</v>
      </c>
      <c r="AG114" s="821">
        <v>10.5</v>
      </c>
      <c r="AH114" s="821">
        <v>5.8000000000000007</v>
      </c>
      <c r="AI114" s="821">
        <v>-2.37</v>
      </c>
      <c r="AJ114" s="821">
        <v>13.8</v>
      </c>
      <c r="AK114" s="821">
        <v>10</v>
      </c>
      <c r="AL114" s="833">
        <v>903.5</v>
      </c>
      <c r="AM114" s="827">
        <v>1.9</v>
      </c>
      <c r="AN114" s="821">
        <v>0</v>
      </c>
      <c r="AO114" s="705">
        <f>IF(U114="n/a","n/a",IF(AA114&lt;0,"n/a",IF(AA114="n/a","n/a",J114+U114-AA114)))</f>
        <v>3.0724716498279818</v>
      </c>
      <c r="AP114" s="706">
        <f>IF(U114="n/a","n/a",J114+U114)</f>
        <v>12.540556756210961</v>
      </c>
      <c r="AQ114" s="843">
        <f>IF(OR(AC114&lt;0.01,AC114="n/a",AF114="n/a"),"n/a",(I114/SQRT(22.5*AC114*(I114/AF114))-1)*100)</f>
        <v>-33.212874784411859</v>
      </c>
      <c r="AR114" s="618">
        <f>INDEX(Historical!$C$7:$C$1222,MATCH(B114,Historical!$B$7:$B$1244,0))*IF(AH114="n/a",1.03,IF(AH114&lt;0,1.01,IF(AH114&gt;10,1.1,(1+AH114/100))))</f>
        <v>1.4081980000000001</v>
      </c>
      <c r="AS114" s="841">
        <f>IF($AI114="n/a",1.03*AR114,IF($AI114&lt;0,1.01*AR114,IF($AI114&gt;10,1.1*AR114,(1+$AI114/100)*AR114)))</f>
        <v>1.4222799800000001</v>
      </c>
      <c r="AT114" s="841">
        <f>IF($AK114="n/a",1.03*AS114,IF($AK114&lt;0,1.01*AS114,IF($AK114&gt;10,1.1*AS114,(1+$AK114/100)*AS114)))</f>
        <v>1.5645079780000002</v>
      </c>
      <c r="AU114" s="841">
        <f>IF($AK114="n/a",1.03*AT114,IF($AK114&lt;0,1.01*AT114,IF($AK114&gt;10,1.1*AT114,(1+$AK114/100)*AT114)))</f>
        <v>1.7209587758000005</v>
      </c>
      <c r="AV114" s="841">
        <f>IF($AK114="n/a",1.03*AU114,IF($AK114&lt;0,1.01*AU114,IF($AK114&gt;10,1.1*AU114,(1+$AK114/100)*AU114)))</f>
        <v>1.8930546533800006</v>
      </c>
      <c r="AW114" s="618">
        <f>SUM(AR114:AV114)</f>
        <v>8.0089993871800012</v>
      </c>
      <c r="AX114" s="713">
        <f>AW114/I114*100</f>
        <v>17.997751431865172</v>
      </c>
      <c r="AY114" s="887">
        <v>0.62</v>
      </c>
      <c r="AZ114" s="827">
        <v>16.580000000000002</v>
      </c>
      <c r="BA114" s="827">
        <v>-11.28</v>
      </c>
      <c r="BB114" s="827">
        <v>2.71</v>
      </c>
      <c r="BC114" s="827">
        <v>1.24</v>
      </c>
      <c r="BE114" s="594">
        <v>1999</v>
      </c>
      <c r="BF114" s="853">
        <f>IF(BE114&gt;2020,0,IF(BE114&gt;2008,1,IF(BE114&gt;2001,2,IF(BE114&gt;1990,3,IF(BE114&gt;1980,4,IF(BE114&gt;1973,5,IF(BE114&gt;1970,6,IF(BE114&gt;1960,7,IF(BE114&gt;1958,8,IF(BE114&gt;1953,9,10))))))))))</f>
        <v>3</v>
      </c>
      <c r="BG114" s="837">
        <v>1.4000000000000001</v>
      </c>
      <c r="BH114" s="820" t="s">
        <v>4443</v>
      </c>
      <c r="BI114" s="820" t="s">
        <v>4444</v>
      </c>
    </row>
    <row r="115" spans="1:61" ht="11.25" customHeight="1" x14ac:dyDescent="0.2">
      <c r="A115" s="819" t="s">
        <v>321</v>
      </c>
      <c r="B115" s="830" t="s">
        <v>322</v>
      </c>
      <c r="C115" s="885" t="s">
        <v>107</v>
      </c>
      <c r="D115" s="885" t="s">
        <v>117</v>
      </c>
      <c r="E115" s="699">
        <v>47</v>
      </c>
      <c r="F115" s="1122">
        <v>52</v>
      </c>
      <c r="G115" s="1122" t="s">
        <v>36</v>
      </c>
      <c r="H115" s="1122" t="s">
        <v>36</v>
      </c>
      <c r="I115" s="821">
        <v>137.91</v>
      </c>
      <c r="J115" s="618">
        <f>(M115/I115)*100</f>
        <v>0.7541150025378871</v>
      </c>
      <c r="K115" s="832">
        <v>0.26</v>
      </c>
      <c r="L115" s="842">
        <v>4</v>
      </c>
      <c r="M115" s="609">
        <f>K115*L115</f>
        <v>1.04</v>
      </c>
      <c r="N115" s="825" t="s">
        <v>323</v>
      </c>
      <c r="O115" s="700">
        <v>0.25</v>
      </c>
      <c r="P115" s="603">
        <v>44708</v>
      </c>
      <c r="Q115" s="603">
        <v>44733</v>
      </c>
      <c r="R115" s="609">
        <f>(K115-O115)/O115*100</f>
        <v>4.0000000000000036</v>
      </c>
      <c r="S115" s="667">
        <f>IF(INDEX(Historical!$D$7:$D$1220,MATCH(B115,Historical!$B$7:$B$1244,0))=0,"n/a",(INDEX(Historical!$C$7:$C$1222,MATCH(B115,Historical!$B$7:$B$1244,0))/INDEX(Historical!$D$7:$D$1220,MATCH(B115,Historical!$B$7:$B$1244,0))-1)*100)</f>
        <v>4.0404040404040442</v>
      </c>
      <c r="T115" s="667">
        <f>IF(INDEX(Historical!$F$7:$F$1213,MATCH(B115,Historical!$B$7:$B$1244,0))=0,"n/a",((INDEX(Historical!$C$7:$C$1222,MATCH(B115,Historical!$B$7:$B$1244,0))/INDEX(Historical!$F$7:$F$1213,MATCH(B115,Historical!$B$7:$B$1244,0)))^(1/3)-1)*100)</f>
        <v>4.2154106425138949</v>
      </c>
      <c r="U115" s="667">
        <f>IF(INDEX(Historical!$H$7:$H$1213,MATCH(B115,Historical!$B$7:$B$1244,0))=0,"n/a",((INDEX(Historical!$C$7:$C$1222,MATCH(B115,Historical!$B$7:$B$1244,0))/INDEX(Historical!$H$7:$H$1213,MATCH(B115,Historical!$B$7:$B$1244,0)))^(1/5)-1)*100)</f>
        <v>4.4123394129335969</v>
      </c>
      <c r="V115" s="667">
        <f>IF(INDEX(Historical!$N$7:$N$1213,MATCH(B115,Historical!$B$7:$B$1244,0))=0,"n/a",((INDEX(Historical!$C$7:$C$1222,MATCH(B115,Historical!$B$7:$B$1244,0))/INDEX(Historical!$N$7:$N$1213,MATCH(B115,Historical!$B$7:$B$1244,0)))^(1/10)-1)*100)</f>
        <v>5.0387796709987942</v>
      </c>
      <c r="W115" s="668">
        <f>IF(OR(U115&lt;=0,U115="n/a",V115&lt;=0,V115="n/a"),"n/a",U115/V115)</f>
        <v>0.87567619563309396</v>
      </c>
      <c r="X115" s="669">
        <f>IF(OR(AJ115&lt;=0,AJ115="n/a",U115&lt;=0,U115="n/a"),"n/a",U115/AJ115)</f>
        <v>0.23469890494327642</v>
      </c>
      <c r="Y115" s="632"/>
      <c r="Z115" s="618">
        <f>IF(OR(AC115&lt;0.01,AC115="n/a"),"n/a",M115/AC115*100)</f>
        <v>8.1632653061224492</v>
      </c>
      <c r="AA115" s="841">
        <f>IF(OR(AC115&lt;0.01,AC115="n/a"),"n/a",I115/AC115)</f>
        <v>10.824960753532181</v>
      </c>
      <c r="AB115" s="842">
        <v>12</v>
      </c>
      <c r="AC115" s="821">
        <v>12.74</v>
      </c>
      <c r="AD115" s="821">
        <v>1.07</v>
      </c>
      <c r="AE115" s="821">
        <v>3.56</v>
      </c>
      <c r="AF115" s="821">
        <v>4.3499999999999996</v>
      </c>
      <c r="AG115" s="821">
        <v>14.099999999999998</v>
      </c>
      <c r="AH115" s="821">
        <v>76.5</v>
      </c>
      <c r="AI115" s="821">
        <v>3.53</v>
      </c>
      <c r="AJ115" s="821">
        <v>18.8</v>
      </c>
      <c r="AK115" s="821">
        <v>9.8000000000000007</v>
      </c>
      <c r="AL115" s="833">
        <v>6050</v>
      </c>
      <c r="AM115" s="827">
        <v>0.4</v>
      </c>
      <c r="AN115" s="821">
        <v>0.14000000000000001</v>
      </c>
      <c r="AO115" s="705">
        <f>IF(U115="n/a","n/a",IF(AA115&lt;0,"n/a",IF(AA115="n/a","n/a",J115+U115-AA115)))</f>
        <v>-5.6585063380606977</v>
      </c>
      <c r="AP115" s="706">
        <f>IF(U115="n/a","n/a",J115+U115)</f>
        <v>5.1664544154714838</v>
      </c>
      <c r="AQ115" s="843">
        <f>IF(OR(AC115&lt;0.01,AC115="n/a",AF115="n/a"),"n/a",(I115/SQRT(22.5*AC115*(I115/AF115))-1)*100)</f>
        <v>44.666020394662432</v>
      </c>
      <c r="AR115" s="618">
        <f>INDEX(Historical!$C$7:$C$1222,MATCH(B115,Historical!$B$7:$B$1244,0))*IF(AH115="n/a",1.03,IF(AH115&lt;0,1.01,IF(AH115&gt;10,1.1,(1+AH115/100))))</f>
        <v>1.1330000000000002</v>
      </c>
      <c r="AS115" s="841">
        <f>IF($AI115="n/a",1.03*AR115,IF($AI115&lt;0,1.01*AR115,IF($AI115&gt;10,1.1*AR115,(1+$AI115/100)*AR115)))</f>
        <v>1.1729949000000002</v>
      </c>
      <c r="AT115" s="841">
        <f>IF($AK115="n/a",1.03*AS115,IF($AK115&lt;0,1.01*AS115,IF($AK115&gt;10,1.1*AS115,(1+$AK115/100)*AS115)))</f>
        <v>1.2879484002000003</v>
      </c>
      <c r="AU115" s="841">
        <f>IF($AK115="n/a",1.03*AT115,IF($AK115&lt;0,1.01*AT115,IF($AK115&gt;10,1.1*AT115,(1+$AK115/100)*AT115)))</f>
        <v>1.4141673434196005</v>
      </c>
      <c r="AV115" s="841">
        <f>IF($AK115="n/a",1.03*AU115,IF($AK115&lt;0,1.01*AU115,IF($AK115&gt;10,1.1*AU115,(1+$AK115/100)*AU115)))</f>
        <v>1.5527557430747214</v>
      </c>
      <c r="AW115" s="618">
        <f>SUM(AR115:AV115)</f>
        <v>6.5608663866943226</v>
      </c>
      <c r="AX115" s="713">
        <f>AW115/I115*100</f>
        <v>4.7573536267814678</v>
      </c>
      <c r="AY115" s="887">
        <v>0.43</v>
      </c>
      <c r="AZ115" s="827">
        <v>48.41</v>
      </c>
      <c r="BA115" s="827">
        <v>-1.9800000000000002</v>
      </c>
      <c r="BB115" s="827">
        <v>4.1099999999999994</v>
      </c>
      <c r="BC115" s="827">
        <v>18.64</v>
      </c>
      <c r="BE115" s="594">
        <v>1976</v>
      </c>
      <c r="BF115" s="853">
        <f>IF(BE115&gt;2020,0,IF(BE115&gt;2008,1,IF(BE115&gt;2001,2,IF(BE115&gt;1990,3,IF(BE115&gt;1980,4,IF(BE115&gt;1973,5,IF(BE115&gt;1970,6,IF(BE115&gt;1960,7,IF(BE115&gt;1958,8,IF(BE115&gt;1953,9,10))))))))))</f>
        <v>5</v>
      </c>
      <c r="BG115" s="837">
        <v>3.6999999999999997</v>
      </c>
      <c r="BH115" s="820" t="s">
        <v>4443</v>
      </c>
      <c r="BI115" s="820" t="s">
        <v>4444</v>
      </c>
    </row>
    <row r="116" spans="1:61" ht="11.25" customHeight="1" x14ac:dyDescent="0.2">
      <c r="A116" s="819" t="s">
        <v>5054</v>
      </c>
      <c r="B116" s="830" t="s">
        <v>740</v>
      </c>
      <c r="C116" s="885" t="s">
        <v>107</v>
      </c>
      <c r="D116" s="885" t="s">
        <v>117</v>
      </c>
      <c r="E116" s="699">
        <v>28</v>
      </c>
      <c r="F116" s="1122">
        <v>129</v>
      </c>
      <c r="G116" s="1122" t="s">
        <v>105</v>
      </c>
      <c r="H116" s="1122" t="s">
        <v>105</v>
      </c>
      <c r="I116" s="821">
        <v>214.9</v>
      </c>
      <c r="J116" s="618">
        <f>(M116/I116)*100</f>
        <v>0.70730572359236854</v>
      </c>
      <c r="K116" s="839">
        <v>0.38</v>
      </c>
      <c r="L116" s="842">
        <v>4</v>
      </c>
      <c r="M116" s="609">
        <f>K116*L116</f>
        <v>1.52</v>
      </c>
      <c r="N116" s="825" t="s">
        <v>150</v>
      </c>
      <c r="O116" s="701">
        <v>0.37</v>
      </c>
      <c r="P116" s="603">
        <v>44999</v>
      </c>
      <c r="Q116" s="603">
        <v>45016</v>
      </c>
      <c r="R116" s="609">
        <f>(K116-O116)/O116*100</f>
        <v>2.7027027027027053</v>
      </c>
      <c r="S116" s="667">
        <f>IF(INDEX(Historical!$D$7:$D$1220,MATCH(B116,Historical!$B$7:$B$1244,0))=0,"n/a",(INDEX(Historical!$C$7:$C$1222,MATCH(B116,Historical!$B$7:$B$1244,0))/INDEX(Historical!$D$7:$D$1220,MATCH(B116,Historical!$B$7:$B$1244,0))-1)*100)</f>
        <v>2.7777777777777901</v>
      </c>
      <c r="T116" s="667">
        <f>IF(INDEX(Historical!$F$7:$F$1213,MATCH(B116,Historical!$B$7:$B$1244,0))=0,"n/a",((INDEX(Historical!$C$7:$C$1222,MATCH(B116,Historical!$B$7:$B$1244,0))/INDEX(Historical!$F$7:$F$1213,MATCH(B116,Historical!$B$7:$B$1244,0)))^(1/3)-1)*100)</f>
        <v>2.8586773986917446</v>
      </c>
      <c r="U116" s="667">
        <f>IF(INDEX(Historical!$H$7:$H$1213,MATCH(B116,Historical!$B$7:$B$1244,0))=0,"n/a",((INDEX(Historical!$C$7:$C$1222,MATCH(B116,Historical!$B$7:$B$1244,0))/INDEX(Historical!$H$7:$H$1213,MATCH(B116,Historical!$B$7:$B$1244,0)))^(1/5)-1)*100)</f>
        <v>2.9462068239258565</v>
      </c>
      <c r="V116" s="667">
        <f>IF(INDEX(Historical!$N$7:$N$1213,MATCH(B116,Historical!$B$7:$B$1244,0))=0,"n/a",((INDEX(Historical!$C$7:$C$1222,MATCH(B116,Historical!$B$7:$B$1244,0))/INDEX(Historical!$N$7:$N$1213,MATCH(B116,Historical!$B$7:$B$1244,0)))^(1/10)-1)*100)</f>
        <v>3.2009739653925839</v>
      </c>
      <c r="W116" s="668">
        <f>IF(OR(U116&lt;=0,U116="n/a",V116&lt;=0,V116="n/a"),"n/a",U116/V116)</f>
        <v>0.9204094927915224</v>
      </c>
      <c r="X116" s="669" t="str">
        <f>IF(OR(AJ116&lt;=0,AJ116="n/a",U116&lt;=0,U116="n/a"),"n/a",U116/AJ116)</f>
        <v>n/a</v>
      </c>
      <c r="Y116" s="831" t="s">
        <v>741</v>
      </c>
      <c r="Z116" s="618" t="str">
        <f>IF(OR(AC116&lt;0.01,AC116="n/a"),"n/a",M116/AC116*100)</f>
        <v>n/a</v>
      </c>
      <c r="AA116" s="841" t="str">
        <f>IF(OR(AC116&lt;0.01,AC116="n/a"),"n/a",I116/AC116)</f>
        <v>n/a</v>
      </c>
      <c r="AB116" s="842">
        <v>12</v>
      </c>
      <c r="AC116" s="821">
        <v>-25.45</v>
      </c>
      <c r="AD116" s="821" t="s">
        <v>135</v>
      </c>
      <c r="AE116" s="821">
        <v>1.78</v>
      </c>
      <c r="AF116" s="821">
        <v>1.98</v>
      </c>
      <c r="AG116" s="821">
        <v>-23</v>
      </c>
      <c r="AH116" s="822">
        <v>241.2</v>
      </c>
      <c r="AI116" s="822">
        <v>13.56</v>
      </c>
      <c r="AJ116" s="821">
        <v>-37.5</v>
      </c>
      <c r="AK116" s="821">
        <v>23.599999999999998</v>
      </c>
      <c r="AL116" s="833">
        <v>9090</v>
      </c>
      <c r="AM116" s="827">
        <v>0.1</v>
      </c>
      <c r="AN116" s="821">
        <v>0.26</v>
      </c>
      <c r="AO116" s="705" t="str">
        <f>IF(U116="n/a","n/a",IF(AA116&lt;0,"n/a",IF(AA116="n/a","n/a",J116+U116-AA116)))</f>
        <v>n/a</v>
      </c>
      <c r="AP116" s="706">
        <f>IF(U116="n/a","n/a",J116+U116)</f>
        <v>3.6535125475182251</v>
      </c>
      <c r="AQ116" s="843" t="str">
        <f>IF(OR(AC116&lt;0.01,AC116="n/a",AF116="n/a"),"n/a",(I116/SQRT(22.5*AC116*(I116/AF116))-1)*100)</f>
        <v>n/a</v>
      </c>
      <c r="AR116" s="618">
        <f>INDEX(Historical!$C$7:$C$1222,MATCH(B116,Historical!$B$7:$B$1244,0))*IF(AH116="n/a",1.03,IF(AH116&lt;0,1.01,IF(AH116&gt;10,1.1,(1+AH116/100))))</f>
        <v>1.6280000000000001</v>
      </c>
      <c r="AS116" s="841">
        <f>IF($AI116="n/a",1.03*AR116,IF($AI116&lt;0,1.01*AR116,IF($AI116&gt;10,1.1*AR116,(1+$AI116/100)*AR116)))</f>
        <v>1.7908000000000002</v>
      </c>
      <c r="AT116" s="841">
        <f>IF($AK116="n/a",1.03*AS116,IF($AK116&lt;0,1.01*AS116,IF($AK116&gt;10,1.1*AS116,(1+$AK116/100)*AS116)))</f>
        <v>1.9698800000000003</v>
      </c>
      <c r="AU116" s="841">
        <f>IF($AK116="n/a",1.03*AT116,IF($AK116&lt;0,1.01*AT116,IF($AK116&gt;10,1.1*AT116,(1+$AK116/100)*AT116)))</f>
        <v>2.1668680000000005</v>
      </c>
      <c r="AV116" s="841">
        <f>IF($AK116="n/a",1.03*AU116,IF($AK116&lt;0,1.01*AU116,IF($AK116&gt;10,1.1*AU116,(1+$AK116/100)*AU116)))</f>
        <v>2.3835548000000006</v>
      </c>
      <c r="AW116" s="618">
        <f>SUM(AR116:AV116)</f>
        <v>9.9391028000000023</v>
      </c>
      <c r="AX116" s="713">
        <f>AW116/I116*100</f>
        <v>4.6249896696137753</v>
      </c>
      <c r="AY116" s="887">
        <v>0.44</v>
      </c>
      <c r="AZ116" s="827">
        <v>73.06</v>
      </c>
      <c r="BA116" s="827">
        <v>-3.9800000000000004</v>
      </c>
      <c r="BB116" s="827">
        <v>8.6199999999999992</v>
      </c>
      <c r="BC116" s="827">
        <v>32.33</v>
      </c>
      <c r="BE116" s="594">
        <v>1996</v>
      </c>
      <c r="BF116" s="853">
        <f>IF(BE116&gt;2020,0,IF(BE116&gt;2008,1,IF(BE116&gt;2001,2,IF(BE116&gt;1990,3,IF(BE116&gt;1980,4,IF(BE116&gt;1973,5,IF(BE116&gt;1970,6,IF(BE116&gt;1960,7,IF(BE116&gt;1958,8,IF(BE116&gt;1953,9,10))))))))))</f>
        <v>3</v>
      </c>
      <c r="BG116" s="837">
        <v>-3.1</v>
      </c>
      <c r="BH116" s="820" t="s">
        <v>4443</v>
      </c>
      <c r="BI116" s="820" t="s">
        <v>4444</v>
      </c>
    </row>
    <row r="117" spans="1:61" s="737" customFormat="1" ht="11.25" customHeight="1" x14ac:dyDescent="0.2">
      <c r="A117" s="720" t="s">
        <v>5056</v>
      </c>
      <c r="B117" s="743" t="s">
        <v>756</v>
      </c>
      <c r="C117" s="885" t="s">
        <v>111</v>
      </c>
      <c r="D117" s="885" t="s">
        <v>4219</v>
      </c>
      <c r="E117" s="721">
        <v>30</v>
      </c>
      <c r="F117" s="1122">
        <v>105</v>
      </c>
      <c r="G117" s="1121" t="s">
        <v>105</v>
      </c>
      <c r="H117" s="1121" t="s">
        <v>105</v>
      </c>
      <c r="I117" s="731">
        <v>430.2</v>
      </c>
      <c r="J117" s="723">
        <f>(M117/I117)*100</f>
        <v>0.63458856345885639</v>
      </c>
      <c r="K117" s="741">
        <v>0.6825</v>
      </c>
      <c r="L117" s="725">
        <v>4</v>
      </c>
      <c r="M117" s="726">
        <f>K117*L117</f>
        <v>2.73</v>
      </c>
      <c r="N117" s="727" t="s">
        <v>222</v>
      </c>
      <c r="O117" s="742">
        <v>0.62</v>
      </c>
      <c r="P117" s="1037">
        <v>44932</v>
      </c>
      <c r="Q117" s="1037">
        <v>44949</v>
      </c>
      <c r="R117" s="726">
        <f>(K117-O117)/O117*100</f>
        <v>10.080645161290324</v>
      </c>
      <c r="S117" s="667">
        <f>IF(INDEX(Historical!$D$7:$D$1220,MATCH(B117,Historical!$B$7:$B$1244,0))=0,"n/a",(INDEX(Historical!$C$7:$C$1222,MATCH(B117,Historical!$B$7:$B$1244,0))/INDEX(Historical!$D$7:$D$1220,MATCH(B117,Historical!$B$7:$B$1244,0))-1)*100)</f>
        <v>10.222222222222221</v>
      </c>
      <c r="T117" s="667">
        <f>IF(INDEX(Historical!$F$7:$F$1213,MATCH(B117,Historical!$B$7:$B$1244,0))=0,"n/a",((INDEX(Historical!$C$7:$C$1222,MATCH(B117,Historical!$B$7:$B$1244,0))/INDEX(Historical!$F$7:$F$1213,MATCH(B117,Historical!$B$7:$B$1244,0)))^(1/3)-1)*100)</f>
        <v>10.262199325461818</v>
      </c>
      <c r="U117" s="667">
        <f>IF(INDEX(Historical!$H$7:$H$1213,MATCH(B117,Historical!$B$7:$B$1244,0))=0,"n/a",((INDEX(Historical!$C$7:$C$1222,MATCH(B117,Historical!$B$7:$B$1244,0))/INDEX(Historical!$H$7:$H$1213,MATCH(B117,Historical!$B$7:$B$1244,0)))^(1/5)-1)*100)</f>
        <v>12.115260160214426</v>
      </c>
      <c r="V117" s="667">
        <f>IF(INDEX(Historical!$N$7:$N$1213,MATCH(B117,Historical!$B$7:$B$1244,0))=0,"n/a",((INDEX(Historical!$C$7:$C$1222,MATCH(B117,Historical!$B$7:$B$1244,0))/INDEX(Historical!$N$7:$N$1213,MATCH(B117,Historical!$B$7:$B$1244,0)))^(1/10)-1)*100)</f>
        <v>16.254266175891942</v>
      </c>
      <c r="W117" s="668">
        <f>IF(OR(U117&lt;=0,U117="n/a",V117&lt;=0,V117="n/a"),"n/a",U117/V117)</f>
        <v>0.74535878944714085</v>
      </c>
      <c r="X117" s="669">
        <f>IF(OR(AJ117&lt;=0,AJ117="n/a",U117&lt;=0,U117="n/a"),"n/a",U117/AJ117)</f>
        <v>3.6712909576407347</v>
      </c>
      <c r="Y117" s="1119"/>
      <c r="Z117" s="723">
        <f>IF(OR(AC117&lt;0.01,AC117="n/a"),"n/a",M117/AC117*100)</f>
        <v>29.577464788732392</v>
      </c>
      <c r="AA117" s="730">
        <f>IF(OR(AC117&lt;0.01,AC117="n/a"),"n/a",I117/AC117)</f>
        <v>46.608884073672805</v>
      </c>
      <c r="AB117" s="725">
        <v>12</v>
      </c>
      <c r="AC117" s="731">
        <v>9.23</v>
      </c>
      <c r="AD117" s="731">
        <v>5.1100000000000003</v>
      </c>
      <c r="AE117" s="731">
        <v>8.52</v>
      </c>
      <c r="AF117" s="731">
        <v>3.28</v>
      </c>
      <c r="AG117" s="731">
        <v>22</v>
      </c>
      <c r="AH117" s="731">
        <v>-3.2</v>
      </c>
      <c r="AI117" s="731">
        <v>6.98</v>
      </c>
      <c r="AJ117" s="731">
        <v>3.3000000000000003</v>
      </c>
      <c r="AK117" s="731">
        <v>9.1</v>
      </c>
      <c r="AL117" s="732">
        <v>45770</v>
      </c>
      <c r="AM117" s="733">
        <v>0.3</v>
      </c>
      <c r="AN117" s="731">
        <v>0.48</v>
      </c>
      <c r="AO117" s="734">
        <f>IF(U117="n/a","n/a",IF(AA117&lt;0,"n/a",IF(AA117="n/a","n/a",J117+U117-AA117)))</f>
        <v>-33.859035349999523</v>
      </c>
      <c r="AP117" s="735">
        <f>IF(U117="n/a","n/a",J117+U117)</f>
        <v>12.749848723673281</v>
      </c>
      <c r="AQ117" s="843">
        <f>IF(OR(AC117&lt;0.01,AC117="n/a",AF117="n/a"),"n/a",(I117/SQRT(22.5*AC117*(I117/AF117))-1)*100)</f>
        <v>160.66337573510552</v>
      </c>
      <c r="AR117" s="618">
        <f>INDEX(Historical!$C$7:$C$1222,MATCH(B117,Historical!$B$7:$B$1244,0))*IF(AH117="n/a",1.03,IF(AH117&lt;0,1.01,IF(AH117&gt;10,1.1,(1+AH117/100))))</f>
        <v>2.5047999999999999</v>
      </c>
      <c r="AS117" s="730">
        <f>IF($AI117="n/a",1.03*AR117,IF($AI117&lt;0,1.01*AR117,IF($AI117&gt;10,1.1*AR117,(1+$AI117/100)*AR117)))</f>
        <v>2.67963504</v>
      </c>
      <c r="AT117" s="730">
        <f>IF($AK117="n/a",1.03*AS117,IF($AK117&lt;0,1.01*AS117,IF($AK117&gt;10,1.1*AS117,(1+$AK117/100)*AS117)))</f>
        <v>2.9234818286399999</v>
      </c>
      <c r="AU117" s="730">
        <f>IF($AK117="n/a",1.03*AT117,IF($AK117&lt;0,1.01*AT117,IF($AK117&gt;10,1.1*AT117,(1+$AK117/100)*AT117)))</f>
        <v>3.1895186750462399</v>
      </c>
      <c r="AV117" s="730">
        <f>IF($AK117="n/a",1.03*AU117,IF($AK117&lt;0,1.01*AU117,IF($AK117&gt;10,1.1*AU117,(1+$AK117/100)*AU117)))</f>
        <v>3.4797648744754475</v>
      </c>
      <c r="AW117" s="723">
        <f>SUM(AR117:AV117)</f>
        <v>14.777200418161689</v>
      </c>
      <c r="AX117" s="736">
        <f>AW117/I117*100</f>
        <v>3.4349605806977426</v>
      </c>
      <c r="AY117" s="888">
        <v>1.03</v>
      </c>
      <c r="AZ117" s="733">
        <v>20.77</v>
      </c>
      <c r="BA117" s="733">
        <v>-11.89</v>
      </c>
      <c r="BB117" s="733">
        <v>-0.8</v>
      </c>
      <c r="BC117" s="733">
        <v>3.75</v>
      </c>
      <c r="BD117" s="862"/>
      <c r="BE117" s="594">
        <v>1994</v>
      </c>
      <c r="BF117" s="853">
        <f>IF(BE117&gt;2020,0,IF(BE117&gt;2008,1,IF(BE117&gt;2001,2,IF(BE117&gt;1990,3,IF(BE117&gt;1980,4,IF(BE117&gt;1973,5,IF(BE117&gt;1970,6,IF(BE117&gt;1960,7,IF(BE117&gt;1958,8,IF(BE117&gt;1953,9,10))))))))))</f>
        <v>3</v>
      </c>
      <c r="BG117" s="783">
        <v>11.700000000000001</v>
      </c>
      <c r="BH117" s="820" t="s">
        <v>4443</v>
      </c>
      <c r="BI117" s="820" t="s">
        <v>4444</v>
      </c>
    </row>
    <row r="118" spans="1:61" ht="11.25" customHeight="1" x14ac:dyDescent="0.2">
      <c r="A118" s="819" t="s">
        <v>324</v>
      </c>
      <c r="B118" s="830" t="s">
        <v>325</v>
      </c>
      <c r="C118" s="885" t="s">
        <v>122</v>
      </c>
      <c r="D118" s="885" t="s">
        <v>4037</v>
      </c>
      <c r="E118" s="699">
        <v>49</v>
      </c>
      <c r="F118" s="1122">
        <v>46</v>
      </c>
      <c r="G118" s="1122" t="s">
        <v>36</v>
      </c>
      <c r="H118" s="1122" t="s">
        <v>36</v>
      </c>
      <c r="I118" s="821">
        <v>88.63</v>
      </c>
      <c r="J118" s="618">
        <f>(M118/I118)*100</f>
        <v>1.8955207040505473</v>
      </c>
      <c r="K118" s="832">
        <v>0.42</v>
      </c>
      <c r="L118" s="842">
        <v>4</v>
      </c>
      <c r="M118" s="609">
        <f>K118*L118</f>
        <v>1.68</v>
      </c>
      <c r="N118" s="825" t="s">
        <v>159</v>
      </c>
      <c r="O118" s="700">
        <v>0.4</v>
      </c>
      <c r="P118" s="603">
        <v>44848</v>
      </c>
      <c r="Q118" s="603">
        <v>44865</v>
      </c>
      <c r="R118" s="609">
        <f>(K118-O118)/O118*100</f>
        <v>4.9999999999999902</v>
      </c>
      <c r="S118" s="667">
        <f>IF(INDEX(Historical!$D$7:$D$1220,MATCH(B118,Historical!$B$7:$B$1244,0))=0,"n/a",(INDEX(Historical!$C$7:$C$1222,MATCH(B118,Historical!$B$7:$B$1244,0))/INDEX(Historical!$D$7:$D$1220,MATCH(B118,Historical!$B$7:$B$1244,0))-1)*100)</f>
        <v>5.1948051948051965</v>
      </c>
      <c r="T118" s="667">
        <f>IF(INDEX(Historical!$F$7:$F$1213,MATCH(B118,Historical!$B$7:$B$1244,0))=0,"n/a",((INDEX(Historical!$C$7:$C$1222,MATCH(B118,Historical!$B$7:$B$1244,0))/INDEX(Historical!$F$7:$F$1213,MATCH(B118,Historical!$B$7:$B$1244,0)))^(1/3)-1)*100)</f>
        <v>4.7366391660347285</v>
      </c>
      <c r="U118" s="667">
        <f>IF(INDEX(Historical!$H$7:$H$1213,MATCH(B118,Historical!$B$7:$B$1244,0))=0,"n/a",((INDEX(Historical!$C$7:$C$1222,MATCH(B118,Historical!$B$7:$B$1244,0))/INDEX(Historical!$H$7:$H$1213,MATCH(B118,Historical!$B$7:$B$1244,0)))^(1/5)-1)*100)</f>
        <v>5.8354197970304833</v>
      </c>
      <c r="V118" s="667">
        <f>IF(INDEX(Historical!$N$7:$N$1213,MATCH(B118,Historical!$B$7:$B$1244,0))=0,"n/a",((INDEX(Historical!$C$7:$C$1222,MATCH(B118,Historical!$B$7:$B$1244,0))/INDEX(Historical!$N$7:$N$1213,MATCH(B118,Historical!$B$7:$B$1244,0)))^(1/10)-1)*100)</f>
        <v>6.4141979777603053</v>
      </c>
      <c r="W118" s="668">
        <f>IF(OR(U118&lt;=0,U118="n/a",V118&lt;=0,V118="n/a"),"n/a",U118/V118)</f>
        <v>0.90976608724323815</v>
      </c>
      <c r="X118" s="669">
        <f>IF(OR(AJ118&lt;=0,AJ118="n/a",U118&lt;=0,U118="n/a"),"n/a",U118/AJ118)</f>
        <v>0.25706695141103453</v>
      </c>
      <c r="Y118" s="626"/>
      <c r="Z118" s="618">
        <f>IF(OR(AC118&lt;0.01,AC118="n/a"),"n/a",M118/AC118*100)</f>
        <v>40.776699029126213</v>
      </c>
      <c r="AA118" s="841">
        <f>IF(OR(AC118&lt;0.01,AC118="n/a"),"n/a",I118/AC118)</f>
        <v>21.512135922330096</v>
      </c>
      <c r="AB118" s="842">
        <v>5</v>
      </c>
      <c r="AC118" s="821">
        <v>4.12</v>
      </c>
      <c r="AD118" s="821">
        <v>1.02</v>
      </c>
      <c r="AE118" s="821">
        <v>1.59</v>
      </c>
      <c r="AF118" s="821">
        <v>5.39</v>
      </c>
      <c r="AG118" s="821">
        <v>26.8</v>
      </c>
      <c r="AH118" s="821">
        <v>-1.9</v>
      </c>
      <c r="AI118" s="821">
        <v>11.04</v>
      </c>
      <c r="AJ118" s="821">
        <v>22.7</v>
      </c>
      <c r="AK118" s="821">
        <v>20.990000000000002</v>
      </c>
      <c r="AL118" s="833">
        <v>11340</v>
      </c>
      <c r="AM118" s="827">
        <v>1.2</v>
      </c>
      <c r="AN118" s="821">
        <v>1.36</v>
      </c>
      <c r="AO118" s="705">
        <f>IF(U118="n/a","n/a",IF(AA118&lt;0,"n/a",IF(AA118="n/a","n/a",J118+U118-AA118)))</f>
        <v>-13.781195421249066</v>
      </c>
      <c r="AP118" s="706">
        <f>IF(U118="n/a","n/a",J118+U118)</f>
        <v>7.7309405010810304</v>
      </c>
      <c r="AQ118" s="843">
        <f>IF(OR(AC118&lt;0.01,AC118="n/a",AF118="n/a"),"n/a",(I118/SQRT(22.5*AC118*(I118/AF118))-1)*100)</f>
        <v>127.00994850579588</v>
      </c>
      <c r="AR118" s="618">
        <f>INDEX(Historical!$C$7:$C$1222,MATCH(B118,Historical!$B$7:$B$1244,0))*IF(AH118="n/a",1.03,IF(AH118&lt;0,1.01,IF(AH118&gt;10,1.1,(1+AH118/100))))</f>
        <v>1.6362000000000001</v>
      </c>
      <c r="AS118" s="841">
        <f>IF($AI118="n/a",1.03*AR118,IF($AI118&lt;0,1.01*AR118,IF($AI118&gt;10,1.1*AR118,(1+$AI118/100)*AR118)))</f>
        <v>1.7998200000000002</v>
      </c>
      <c r="AT118" s="841">
        <f>IF($AK118="n/a",1.03*AS118,IF($AK118&lt;0,1.01*AS118,IF($AK118&gt;10,1.1*AS118,(1+$AK118/100)*AS118)))</f>
        <v>1.9798020000000003</v>
      </c>
      <c r="AU118" s="841">
        <f>IF($AK118="n/a",1.03*AT118,IF($AK118&lt;0,1.01*AT118,IF($AK118&gt;10,1.1*AT118,(1+$AK118/100)*AT118)))</f>
        <v>2.1777822000000007</v>
      </c>
      <c r="AV118" s="841">
        <f>IF($AK118="n/a",1.03*AU118,IF($AK118&lt;0,1.01*AU118,IF($AK118&gt;10,1.1*AU118,(1+$AK118/100)*AU118)))</f>
        <v>2.3955604200000011</v>
      </c>
      <c r="AW118" s="618">
        <f>SUM(AR118:AV118)</f>
        <v>9.9891646200000022</v>
      </c>
      <c r="AX118" s="713">
        <f>AW118/I118*100</f>
        <v>11.27063592463049</v>
      </c>
      <c r="AY118" s="887">
        <v>0.95</v>
      </c>
      <c r="AZ118" s="827">
        <v>18.88</v>
      </c>
      <c r="BA118" s="827">
        <v>-16.78</v>
      </c>
      <c r="BB118" s="827">
        <v>-2.63</v>
      </c>
      <c r="BC118" s="827">
        <v>-1.87</v>
      </c>
      <c r="BE118" s="594">
        <v>1975</v>
      </c>
      <c r="BF118" s="853">
        <f>IF(BE118&gt;2020,0,IF(BE118&gt;2008,1,IF(BE118&gt;2001,2,IF(BE118&gt;1990,3,IF(BE118&gt;1980,4,IF(BE118&gt;1973,5,IF(BE118&gt;1970,6,IF(BE118&gt;1960,7,IF(BE118&gt;1958,8,IF(BE118&gt;1953,9,10))))))))))</f>
        <v>5</v>
      </c>
      <c r="BG118" s="837">
        <v>7.9</v>
      </c>
      <c r="BH118" s="820" t="s">
        <v>4443</v>
      </c>
      <c r="BI118" s="820" t="s">
        <v>4444</v>
      </c>
    </row>
    <row r="119" spans="1:61" ht="11.25" customHeight="1" x14ac:dyDescent="0.2">
      <c r="A119" s="819" t="s">
        <v>5062</v>
      </c>
      <c r="B119" s="830" t="s">
        <v>776</v>
      </c>
      <c r="C119" s="885" t="s">
        <v>107</v>
      </c>
      <c r="D119" s="885" t="s">
        <v>4197</v>
      </c>
      <c r="E119" s="699">
        <v>29</v>
      </c>
      <c r="F119" s="1122">
        <v>119</v>
      </c>
      <c r="G119" s="1122" t="s">
        <v>36</v>
      </c>
      <c r="H119" s="1122" t="s">
        <v>105</v>
      </c>
      <c r="I119" s="821">
        <v>38.19</v>
      </c>
      <c r="J119" s="618">
        <f>(M119/I119)*100</f>
        <v>3.6658811207122284</v>
      </c>
      <c r="K119" s="839">
        <v>0.35</v>
      </c>
      <c r="L119" s="842">
        <v>4</v>
      </c>
      <c r="M119" s="609">
        <f>K119*L119</f>
        <v>1.4</v>
      </c>
      <c r="N119" s="825" t="s">
        <v>421</v>
      </c>
      <c r="O119" s="701">
        <v>0.34</v>
      </c>
      <c r="P119" s="603">
        <v>44972</v>
      </c>
      <c r="Q119" s="603">
        <v>44987</v>
      </c>
      <c r="R119" s="609">
        <f>(K119-O119)/O119*100</f>
        <v>2.9411764705882213</v>
      </c>
      <c r="S119" s="667">
        <f>IF(INDEX(Historical!$D$7:$D$1220,MATCH(B119,Historical!$B$7:$B$1244,0))=0,"n/a",(INDEX(Historical!$C$7:$C$1222,MATCH(B119,Historical!$B$7:$B$1244,0))/INDEX(Historical!$D$7:$D$1220,MATCH(B119,Historical!$B$7:$B$1244,0))-1)*100)</f>
        <v>3.8167938931297662</v>
      </c>
      <c r="T119" s="667">
        <f>IF(INDEX(Historical!$F$7:$F$1213,MATCH(B119,Historical!$B$7:$B$1244,0))=0,"n/a",((INDEX(Historical!$C$7:$C$1222,MATCH(B119,Historical!$B$7:$B$1244,0))/INDEX(Historical!$F$7:$F$1213,MATCH(B119,Historical!$B$7:$B$1244,0)))^(1/3)-1)*100)</f>
        <v>3.4057285912321822</v>
      </c>
      <c r="U119" s="667">
        <f>IF(INDEX(Historical!$H$7:$H$1213,MATCH(B119,Historical!$B$7:$B$1244,0))=0,"n/a",((INDEX(Historical!$C$7:$C$1222,MATCH(B119,Historical!$B$7:$B$1244,0))/INDEX(Historical!$H$7:$H$1213,MATCH(B119,Historical!$B$7:$B$1244,0)))^(1/5)-1)*100)</f>
        <v>4.7752421445453219</v>
      </c>
      <c r="V119" s="667">
        <f>IF(INDEX(Historical!$N$7:$N$1213,MATCH(B119,Historical!$B$7:$B$1244,0))=0,"n/a",((INDEX(Historical!$C$7:$C$1222,MATCH(B119,Historical!$B$7:$B$1244,0))/INDEX(Historical!$N$7:$N$1213,MATCH(B119,Historical!$B$7:$B$1244,0)))^(1/10)-1)*100)</f>
        <v>8.186739798759346</v>
      </c>
      <c r="W119" s="668">
        <f>IF(OR(U119&lt;=0,U119="n/a",V119&lt;=0,V119="n/a"),"n/a",U119/V119)</f>
        <v>0.58328983965863712</v>
      </c>
      <c r="X119" s="669">
        <f>IF(OR(AJ119&lt;=0,AJ119="n/a",U119&lt;=0,U119="n/a"),"n/a",U119/AJ119)</f>
        <v>0.34354260032700151</v>
      </c>
      <c r="Y119" s="627"/>
      <c r="Z119" s="618">
        <f>IF(OR(AC119&lt;0.01,AC119="n/a"),"n/a",M119/AC119*100)</f>
        <v>42.944785276073624</v>
      </c>
      <c r="AA119" s="841">
        <f>IF(OR(AC119&lt;0.01,AC119="n/a"),"n/a",I119/AC119)</f>
        <v>11.714723926380367</v>
      </c>
      <c r="AB119" s="842">
        <v>12</v>
      </c>
      <c r="AC119" s="821">
        <v>3.26</v>
      </c>
      <c r="AD119" s="821">
        <v>5.93</v>
      </c>
      <c r="AE119" s="821">
        <v>4.83</v>
      </c>
      <c r="AF119" s="821">
        <v>1.75</v>
      </c>
      <c r="AG119" s="821">
        <v>13.8</v>
      </c>
      <c r="AH119" s="821">
        <v>40.5</v>
      </c>
      <c r="AI119" s="821">
        <v>0.37</v>
      </c>
      <c r="AJ119" s="821">
        <v>13.900000000000002</v>
      </c>
      <c r="AK119" s="821">
        <v>2</v>
      </c>
      <c r="AL119" s="833">
        <v>1220</v>
      </c>
      <c r="AM119" s="827">
        <v>1.3</v>
      </c>
      <c r="AN119" s="821">
        <v>0.22</v>
      </c>
      <c r="AO119" s="705">
        <f>IF(U119="n/a","n/a",IF(AA119&lt;0,"n/a",IF(AA119="n/a","n/a",J119+U119-AA119)))</f>
        <v>-3.273600661122817</v>
      </c>
      <c r="AP119" s="706">
        <f>IF(U119="n/a","n/a",J119+U119)</f>
        <v>8.4411232652575503</v>
      </c>
      <c r="AQ119" s="843">
        <f>IF(OR(AC119&lt;0.01,AC119="n/a",AF119="n/a"),"n/a",(I119/SQRT(22.5*AC119*(I119/AF119))-1)*100)</f>
        <v>-4.5460742413373278</v>
      </c>
      <c r="AR119" s="618">
        <f>INDEX(Historical!$C$7:$C$1222,MATCH(B119,Historical!$B$7:$B$1244,0))*IF(AH119="n/a",1.03,IF(AH119&lt;0,1.01,IF(AH119&gt;10,1.1,(1+AH119/100))))</f>
        <v>1.4960000000000002</v>
      </c>
      <c r="AS119" s="841">
        <f>IF($AI119="n/a",1.03*AR119,IF($AI119&lt;0,1.01*AR119,IF($AI119&gt;10,1.1*AR119,(1+$AI119/100)*AR119)))</f>
        <v>1.5015352000000002</v>
      </c>
      <c r="AT119" s="841">
        <f>IF($AK119="n/a",1.03*AS119,IF($AK119&lt;0,1.01*AS119,IF($AK119&gt;10,1.1*AS119,(1+$AK119/100)*AS119)))</f>
        <v>1.5315659040000003</v>
      </c>
      <c r="AU119" s="841">
        <f>IF($AK119="n/a",1.03*AT119,IF($AK119&lt;0,1.01*AT119,IF($AK119&gt;10,1.1*AT119,(1+$AK119/100)*AT119)))</f>
        <v>1.5621972220800002</v>
      </c>
      <c r="AV119" s="841">
        <f>IF($AK119="n/a",1.03*AU119,IF($AK119&lt;0,1.01*AU119,IF($AK119&gt;10,1.1*AU119,(1+$AK119/100)*AU119)))</f>
        <v>1.5934411665216002</v>
      </c>
      <c r="AW119" s="618">
        <f>SUM(AR119:AV119)</f>
        <v>7.6847394926016008</v>
      </c>
      <c r="AX119" s="713">
        <f>AW119/I119*100</f>
        <v>20.12238673108563</v>
      </c>
      <c r="AY119" s="887">
        <v>0.54</v>
      </c>
      <c r="AZ119" s="827">
        <v>22.62</v>
      </c>
      <c r="BA119" s="827">
        <v>-11.41</v>
      </c>
      <c r="BB119" s="827">
        <v>3.4299999999999997</v>
      </c>
      <c r="BC119" s="827">
        <v>2.48</v>
      </c>
      <c r="BE119" s="594">
        <v>1995</v>
      </c>
      <c r="BF119" s="853">
        <f>IF(BE119&gt;2020,0,IF(BE119&gt;2008,1,IF(BE119&gt;2001,2,IF(BE119&gt;1990,3,IF(BE119&gt;1980,4,IF(BE119&gt;1973,5,IF(BE119&gt;1970,6,IF(BE119&gt;1960,7,IF(BE119&gt;1958,8,IF(BE119&gt;1953,9,10))))))))))</f>
        <v>3</v>
      </c>
      <c r="BG119" s="837">
        <v>1.5</v>
      </c>
      <c r="BH119" s="820" t="s">
        <v>4443</v>
      </c>
      <c r="BI119" s="820" t="s">
        <v>4444</v>
      </c>
    </row>
    <row r="120" spans="1:61" ht="11.25" customHeight="1" x14ac:dyDescent="0.2">
      <c r="A120" s="819" t="s">
        <v>340</v>
      </c>
      <c r="B120" s="830" t="s">
        <v>341</v>
      </c>
      <c r="C120" s="885" t="s">
        <v>122</v>
      </c>
      <c r="D120" s="885" t="s">
        <v>4037</v>
      </c>
      <c r="E120" s="699">
        <v>55</v>
      </c>
      <c r="F120" s="1122">
        <v>25</v>
      </c>
      <c r="G120" s="1122" t="s">
        <v>105</v>
      </c>
      <c r="H120" s="1122" t="s">
        <v>105</v>
      </c>
      <c r="I120" s="821">
        <v>104.09</v>
      </c>
      <c r="J120" s="618">
        <f>(M120/I120)*100</f>
        <v>1.4026323374003267</v>
      </c>
      <c r="K120" s="832">
        <v>0.36499999999999999</v>
      </c>
      <c r="L120" s="842">
        <v>4</v>
      </c>
      <c r="M120" s="609">
        <f>K120*L120</f>
        <v>1.46</v>
      </c>
      <c r="N120" s="825" t="s">
        <v>147</v>
      </c>
      <c r="O120" s="700">
        <v>0.33500000000000002</v>
      </c>
      <c r="P120" s="603">
        <v>44894</v>
      </c>
      <c r="Q120" s="603">
        <v>44910</v>
      </c>
      <c r="R120" s="609">
        <f>(K120-O120)/O120*100</f>
        <v>8.9552238805970052</v>
      </c>
      <c r="S120" s="667">
        <f>IF(INDEX(Historical!$D$7:$D$1220,MATCH(B120,Historical!$B$7:$B$1244,0))=0,"n/a",(INDEX(Historical!$C$7:$C$1222,MATCH(B120,Historical!$B$7:$B$1244,0))/INDEX(Historical!$D$7:$D$1220,MATCH(B120,Historical!$B$7:$B$1244,0))-1)*100)</f>
        <v>9.6000000000000085</v>
      </c>
      <c r="T120" s="667">
        <f>IF(INDEX(Historical!$F$7:$F$1213,MATCH(B120,Historical!$B$7:$B$1244,0))=0,"n/a",((INDEX(Historical!$C$7:$C$1222,MATCH(B120,Historical!$B$7:$B$1244,0))/INDEX(Historical!$F$7:$F$1213,MATCH(B120,Historical!$B$7:$B$1244,0)))^(1/3)-1)*100)</f>
        <v>10.153652101008358</v>
      </c>
      <c r="U120" s="667">
        <f>IF(INDEX(Historical!$H$7:$H$1213,MATCH(B120,Historical!$B$7:$B$1244,0))=0,"n/a",((INDEX(Historical!$C$7:$C$1222,MATCH(B120,Historical!$B$7:$B$1244,0))/INDEX(Historical!$H$7:$H$1213,MATCH(B120,Historical!$B$7:$B$1244,0)))^(1/5)-1)*100)</f>
        <v>10.277841315432546</v>
      </c>
      <c r="V120" s="667">
        <f>IF(INDEX(Historical!$N$7:$N$1213,MATCH(B120,Historical!$B$7:$B$1244,0))=0,"n/a",((INDEX(Historical!$C$7:$C$1222,MATCH(B120,Historical!$B$7:$B$1244,0))/INDEX(Historical!$N$7:$N$1213,MATCH(B120,Historical!$B$7:$B$1244,0)))^(1/10)-1)*100)</f>
        <v>8.9755971183579355</v>
      </c>
      <c r="W120" s="668">
        <f>IF(OR(U120&lt;=0,U120="n/a",V120&lt;=0,V120="n/a"),"n/a",U120/V120)</f>
        <v>1.1450871936320659</v>
      </c>
      <c r="X120" s="669">
        <f>IF(OR(AJ120&lt;=0,AJ120="n/a",U120&lt;=0,U120="n/a"),"n/a",U120/AJ120)</f>
        <v>1.0595712696322213</v>
      </c>
      <c r="Y120" s="631"/>
      <c r="Z120" s="618">
        <f>IF(OR(AC120&lt;0.01,AC120="n/a"),"n/a",M120/AC120*100)</f>
        <v>22.884012539184955</v>
      </c>
      <c r="AA120" s="841">
        <f>IF(OR(AC120&lt;0.01,AC120="n/a"),"n/a",I120/AC120)</f>
        <v>16.315047021943574</v>
      </c>
      <c r="AB120" s="842">
        <v>12</v>
      </c>
      <c r="AC120" s="821">
        <v>6.38</v>
      </c>
      <c r="AD120" s="821">
        <v>3.73</v>
      </c>
      <c r="AE120" s="821">
        <v>0.84</v>
      </c>
      <c r="AF120" s="821">
        <v>2.11</v>
      </c>
      <c r="AG120" s="821">
        <v>13.600000000000001</v>
      </c>
      <c r="AH120" s="821">
        <v>8.6</v>
      </c>
      <c r="AI120" s="821">
        <v>29.439999999999998</v>
      </c>
      <c r="AJ120" s="821">
        <v>9.7000000000000011</v>
      </c>
      <c r="AK120" s="821">
        <v>4.3999999999999995</v>
      </c>
      <c r="AL120" s="833">
        <v>2320</v>
      </c>
      <c r="AM120" s="827">
        <v>1.5</v>
      </c>
      <c r="AN120" s="821">
        <v>0.5</v>
      </c>
      <c r="AO120" s="705">
        <f>IF(U120="n/a","n/a",IF(AA120&lt;0,"n/a",IF(AA120="n/a","n/a",J120+U120-AA120)))</f>
        <v>-4.6345733691107007</v>
      </c>
      <c r="AP120" s="706">
        <f>IF(U120="n/a","n/a",J120+U120)</f>
        <v>11.680473652832873</v>
      </c>
      <c r="AQ120" s="843">
        <f>IF(OR(AC120&lt;0.01,AC120="n/a",AF120="n/a"),"n/a",(I120/SQRT(22.5*AC120*(I120/AF120))-1)*100)</f>
        <v>23.69271821970036</v>
      </c>
      <c r="AR120" s="618">
        <f>INDEX(Historical!$C$7:$C$1222,MATCH(B120,Historical!$B$7:$B$1244,0))*IF(AH120="n/a",1.03,IF(AH120&lt;0,1.01,IF(AH120&gt;10,1.1,(1+AH120/100))))</f>
        <v>1.4878200000000001</v>
      </c>
      <c r="AS120" s="841">
        <f>IF($AI120="n/a",1.03*AR120,IF($AI120&lt;0,1.01*AR120,IF($AI120&gt;10,1.1*AR120,(1+$AI120/100)*AR120)))</f>
        <v>1.6366020000000003</v>
      </c>
      <c r="AT120" s="841">
        <f>IF($AK120="n/a",1.03*AS120,IF($AK120&lt;0,1.01*AS120,IF($AK120&gt;10,1.1*AS120,(1+$AK120/100)*AS120)))</f>
        <v>1.7086124880000004</v>
      </c>
      <c r="AU120" s="841">
        <f>IF($AK120="n/a",1.03*AT120,IF($AK120&lt;0,1.01*AT120,IF($AK120&gt;10,1.1*AT120,(1+$AK120/100)*AT120)))</f>
        <v>1.7837914374720005</v>
      </c>
      <c r="AV120" s="841">
        <f>IF($AK120="n/a",1.03*AU120,IF($AK120&lt;0,1.01*AU120,IF($AK120&gt;10,1.1*AU120,(1+$AK120/100)*AU120)))</f>
        <v>1.8622782607207686</v>
      </c>
      <c r="AW120" s="618">
        <f>SUM(AR120:AV120)</f>
        <v>8.479104186192771</v>
      </c>
      <c r="AX120" s="713">
        <f>AW120/I120*100</f>
        <v>8.1459354272194933</v>
      </c>
      <c r="AY120" s="887">
        <v>0.83</v>
      </c>
      <c r="AZ120" s="827">
        <v>13.59</v>
      </c>
      <c r="BA120" s="827">
        <v>-10.82</v>
      </c>
      <c r="BB120" s="827">
        <v>-3.8</v>
      </c>
      <c r="BC120" s="827">
        <v>-1.18</v>
      </c>
      <c r="BE120" s="594">
        <v>1969</v>
      </c>
      <c r="BF120" s="853">
        <f>IF(BE120&gt;2020,0,IF(BE120&gt;2008,1,IF(BE120&gt;2001,2,IF(BE120&gt;1990,3,IF(BE120&gt;1980,4,IF(BE120&gt;1973,5,IF(BE120&gt;1970,6,IF(BE120&gt;1960,7,IF(BE120&gt;1958,8,IF(BE120&gt;1953,9,10))))))))))</f>
        <v>7</v>
      </c>
      <c r="BG120" s="837">
        <v>6.7</v>
      </c>
      <c r="BH120" s="820" t="s">
        <v>4443</v>
      </c>
      <c r="BI120" s="820" t="s">
        <v>4444</v>
      </c>
    </row>
    <row r="121" spans="1:61" ht="11.25" customHeight="1" x14ac:dyDescent="0.2">
      <c r="A121" s="826" t="s">
        <v>328</v>
      </c>
      <c r="B121" s="830" t="s">
        <v>329</v>
      </c>
      <c r="C121" s="885" t="s">
        <v>107</v>
      </c>
      <c r="D121" s="885" t="s">
        <v>4193</v>
      </c>
      <c r="E121" s="699">
        <v>32</v>
      </c>
      <c r="F121" s="1122">
        <v>89</v>
      </c>
      <c r="G121" s="1122" t="s">
        <v>105</v>
      </c>
      <c r="H121" s="1122" t="s">
        <v>105</v>
      </c>
      <c r="I121" s="821">
        <v>60.25</v>
      </c>
      <c r="J121" s="618">
        <f>(M121/I121)*100</f>
        <v>1.4273858921161826</v>
      </c>
      <c r="K121" s="839">
        <v>0.43</v>
      </c>
      <c r="L121" s="842">
        <v>2</v>
      </c>
      <c r="M121" s="609">
        <f>K121*L121</f>
        <v>0.86</v>
      </c>
      <c r="N121" s="825" t="s">
        <v>330</v>
      </c>
      <c r="O121" s="701">
        <v>0.4</v>
      </c>
      <c r="P121" s="603">
        <v>44911</v>
      </c>
      <c r="Q121" s="603">
        <v>44931</v>
      </c>
      <c r="R121" s="609">
        <f>(K121-O121)/O121*100</f>
        <v>7.4999999999999929</v>
      </c>
      <c r="S121" s="667">
        <f>IF(INDEX(Historical!$D$7:$D$1220,MATCH(B121,Historical!$B$7:$B$1244,0))=0,"n/a",(INDEX(Historical!$C$7:$C$1222,MATCH(B121,Historical!$B$7:$B$1244,0))/INDEX(Historical!$D$7:$D$1220,MATCH(B121,Historical!$B$7:$B$1244,0))-1)*100)</f>
        <v>8.1081081081081141</v>
      </c>
      <c r="T121" s="667">
        <f>IF(INDEX(Historical!$F$7:$F$1213,MATCH(B121,Historical!$B$7:$B$1244,0))=0,"n/a",((INDEX(Historical!$C$7:$C$1222,MATCH(B121,Historical!$B$7:$B$1244,0))/INDEX(Historical!$F$7:$F$1213,MATCH(B121,Historical!$B$7:$B$1244,0)))^(1/3)-1)*100)</f>
        <v>6.6224564261434971</v>
      </c>
      <c r="U121" s="667">
        <f>IF(INDEX(Historical!$H$7:$H$1213,MATCH(B121,Historical!$B$7:$B$1244,0))=0,"n/a",((INDEX(Historical!$C$7:$C$1222,MATCH(B121,Historical!$B$7:$B$1244,0))/INDEX(Historical!$H$7:$H$1213,MATCH(B121,Historical!$B$7:$B$1244,0)))^(1/5)-1)*100)</f>
        <v>6.6430110168431922</v>
      </c>
      <c r="V121" s="667">
        <f>IF(INDEX(Historical!$N$7:$N$1213,MATCH(B121,Historical!$B$7:$B$1244,0))=0,"n/a",((INDEX(Historical!$C$7:$C$1222,MATCH(B121,Historical!$B$7:$B$1244,0))/INDEX(Historical!$N$7:$N$1213,MATCH(B121,Historical!$B$7:$B$1244,0)))^(1/10)-1)*100)</f>
        <v>10.30542524220699</v>
      </c>
      <c r="W121" s="668">
        <f>IF(OR(U121&lt;=0,U121="n/a",V121&lt;=0,V121="n/a"),"n/a",U121/V121)</f>
        <v>0.64461299371092595</v>
      </c>
      <c r="X121" s="669">
        <f>IF(OR(AJ121&lt;=0,AJ121="n/a",U121&lt;=0,U121="n/a"),"n/a",U121/AJ121)</f>
        <v>0.88573480224575896</v>
      </c>
      <c r="Y121" s="831"/>
      <c r="Z121" s="618">
        <f>IF(OR(AC121&lt;0.01,AC121="n/a"),"n/a",M121/AC121*100)</f>
        <v>24.927536231884055</v>
      </c>
      <c r="AA121" s="841">
        <f>IF(OR(AC121&lt;0.01,AC121="n/a"),"n/a",I121/AC121)</f>
        <v>17.463768115942027</v>
      </c>
      <c r="AB121" s="842">
        <v>12</v>
      </c>
      <c r="AC121" s="821">
        <v>3.45</v>
      </c>
      <c r="AD121" s="821">
        <v>1.44</v>
      </c>
      <c r="AE121" s="821">
        <v>4.0599999999999996</v>
      </c>
      <c r="AF121" s="821">
        <v>4.12</v>
      </c>
      <c r="AG121" s="821">
        <v>24.4</v>
      </c>
      <c r="AH121" s="821">
        <v>-9.3000000000000007</v>
      </c>
      <c r="AI121" s="821">
        <v>11.84</v>
      </c>
      <c r="AJ121" s="821">
        <v>7.5</v>
      </c>
      <c r="AK121" s="821">
        <v>12</v>
      </c>
      <c r="AL121" s="833">
        <v>8080</v>
      </c>
      <c r="AM121" s="827">
        <v>7.9</v>
      </c>
      <c r="AN121" s="821">
        <v>0</v>
      </c>
      <c r="AO121" s="705">
        <f>IF(U121="n/a","n/a",IF(AA121&lt;0,"n/a",IF(AA121="n/a","n/a",J121+U121-AA121)))</f>
        <v>-9.3933712069826534</v>
      </c>
      <c r="AP121" s="706">
        <f>IF(U121="n/a","n/a",J121+U121)</f>
        <v>8.0703969089593741</v>
      </c>
      <c r="AQ121" s="843">
        <f>IF(OR(AC121&lt;0.01,AC121="n/a",AF121="n/a"),"n/a",(I121/SQRT(22.5*AC121*(I121/AF121))-1)*100)</f>
        <v>78.824214912213165</v>
      </c>
      <c r="AR121" s="618">
        <f>INDEX(Historical!$C$7:$C$1222,MATCH(B121,Historical!$B$7:$B$1244,0))*IF(AH121="n/a",1.03,IF(AH121&lt;0,1.01,IF(AH121&gt;10,1.1,(1+AH121/100))))</f>
        <v>0.80800000000000005</v>
      </c>
      <c r="AS121" s="841">
        <f>IF($AI121="n/a",1.03*AR121,IF($AI121&lt;0,1.01*AR121,IF($AI121&gt;10,1.1*AR121,(1+$AI121/100)*AR121)))</f>
        <v>0.88880000000000015</v>
      </c>
      <c r="AT121" s="841">
        <f>IF($AK121="n/a",1.03*AS121,IF($AK121&lt;0,1.01*AS121,IF($AK121&gt;10,1.1*AS121,(1+$AK121/100)*AS121)))</f>
        <v>0.97768000000000022</v>
      </c>
      <c r="AU121" s="841">
        <f>IF($AK121="n/a",1.03*AT121,IF($AK121&lt;0,1.01*AT121,IF($AK121&gt;10,1.1*AT121,(1+$AK121/100)*AT121)))</f>
        <v>1.0754480000000004</v>
      </c>
      <c r="AV121" s="841">
        <f>IF($AK121="n/a",1.03*AU121,IF($AK121&lt;0,1.01*AU121,IF($AK121&gt;10,1.1*AU121,(1+$AK121/100)*AU121)))</f>
        <v>1.1829928000000005</v>
      </c>
      <c r="AW121" s="618">
        <f>SUM(AR121:AV121)</f>
        <v>4.9329208000000015</v>
      </c>
      <c r="AX121" s="713">
        <f>AW121/I121*100</f>
        <v>8.1874204149377618</v>
      </c>
      <c r="AY121" s="887">
        <v>1.02</v>
      </c>
      <c r="AZ121" s="827">
        <v>30.130000000000003</v>
      </c>
      <c r="BA121" s="827">
        <v>-6.8599999999999994</v>
      </c>
      <c r="BB121" s="827">
        <v>-1.2</v>
      </c>
      <c r="BC121" s="827">
        <v>6.4600000000000009</v>
      </c>
      <c r="BE121" s="594">
        <v>1992</v>
      </c>
      <c r="BF121" s="853">
        <f>IF(BE121&gt;2020,0,IF(BE121&gt;2008,1,IF(BE121&gt;2001,2,IF(BE121&gt;1990,3,IF(BE121&gt;1980,4,IF(BE121&gt;1973,5,IF(BE121&gt;1970,6,IF(BE121&gt;1960,7,IF(BE121&gt;1958,8,IF(BE121&gt;1953,9,10))))))))))</f>
        <v>3</v>
      </c>
      <c r="BG121" s="837">
        <v>20.5</v>
      </c>
      <c r="BH121" s="820" t="s">
        <v>4443</v>
      </c>
      <c r="BI121" s="820" t="s">
        <v>4444</v>
      </c>
    </row>
    <row r="122" spans="1:61" ht="11.25" customHeight="1" x14ac:dyDescent="0.2">
      <c r="A122" s="819" t="s">
        <v>5072</v>
      </c>
      <c r="B122" s="830" t="s">
        <v>332</v>
      </c>
      <c r="C122" s="885" t="s">
        <v>122</v>
      </c>
      <c r="D122" s="885" t="s">
        <v>4037</v>
      </c>
      <c r="E122" s="699">
        <v>45</v>
      </c>
      <c r="F122" s="1122">
        <v>61</v>
      </c>
      <c r="G122" s="1122" t="s">
        <v>36</v>
      </c>
      <c r="H122" s="1122" t="s">
        <v>36</v>
      </c>
      <c r="I122" s="821">
        <v>221.35</v>
      </c>
      <c r="J122" s="618">
        <f>(M122/I122)*100</f>
        <v>1.0932911678337476</v>
      </c>
      <c r="K122" s="832">
        <v>0.60499999999999998</v>
      </c>
      <c r="L122" s="842">
        <v>4</v>
      </c>
      <c r="M122" s="609">
        <f>K122*L122</f>
        <v>2.42</v>
      </c>
      <c r="N122" s="825" t="s">
        <v>225</v>
      </c>
      <c r="O122" s="700">
        <v>0.6</v>
      </c>
      <c r="P122" s="603">
        <v>44981</v>
      </c>
      <c r="Q122" s="603">
        <v>44995</v>
      </c>
      <c r="R122" s="609">
        <f>(K122-O122)/O122*100</f>
        <v>0.83333333333333415</v>
      </c>
      <c r="S122" s="667">
        <f>IF(INDEX(Historical!$D$7:$D$1220,MATCH(B122,Historical!$B$7:$B$1244,0))=0,"n/a",(INDEX(Historical!$C$7:$C$1222,MATCH(B122,Historical!$B$7:$B$1244,0))/INDEX(Historical!$D$7:$D$1220,MATCH(B122,Historical!$B$7:$B$1244,0))-1)*100)</f>
        <v>9.0909090909090828</v>
      </c>
      <c r="T122" s="667">
        <f>IF(INDEX(Historical!$F$7:$F$1213,MATCH(B122,Historical!$B$7:$B$1244,0))=0,"n/a",((INDEX(Historical!$C$7:$C$1222,MATCH(B122,Historical!$B$7:$B$1244,0))/INDEX(Historical!$F$7:$F$1213,MATCH(B122,Historical!$B$7:$B$1244,0)))^(1/3)-1)*100)</f>
        <v>16.787946042870637</v>
      </c>
      <c r="U122" s="667">
        <f>IF(INDEX(Historical!$H$7:$H$1213,MATCH(B122,Historical!$B$7:$B$1244,0))=0,"n/a",((INDEX(Historical!$C$7:$C$1222,MATCH(B122,Historical!$B$7:$B$1244,0))/INDEX(Historical!$H$7:$H$1213,MATCH(B122,Historical!$B$7:$B$1244,0)))^(1/5)-1)*100)</f>
        <v>16.190525490599008</v>
      </c>
      <c r="V122" s="667">
        <f>IF(INDEX(Historical!$N$7:$N$1213,MATCH(B122,Historical!$B$7:$B$1244,0))=0,"n/a",((INDEX(Historical!$C$7:$C$1222,MATCH(B122,Historical!$B$7:$B$1244,0))/INDEX(Historical!$N$7:$N$1213,MATCH(B122,Historical!$B$7:$B$1244,0)))^(1/10)-1)*100)</f>
        <v>16.525450277397582</v>
      </c>
      <c r="W122" s="668">
        <f>IF(OR(U122&lt;=0,U122="n/a",V122&lt;=0,V122="n/a"),"n/a",U122/V122)</f>
        <v>0.97973278905103955</v>
      </c>
      <c r="X122" s="669">
        <f>IF(OR(AJ122&lt;=0,AJ122="n/a",U122&lt;=0,U122="n/a"),"n/a",U122/AJ122)</f>
        <v>1.190479815485221</v>
      </c>
      <c r="Y122" s="830"/>
      <c r="Z122" s="618">
        <f>IF(OR(AC122&lt;0.01,AC122="n/a"),"n/a",M122/AC122*100)</f>
        <v>31.347150259067359</v>
      </c>
      <c r="AA122" s="841">
        <f>IF(OR(AC122&lt;0.01,AC122="n/a"),"n/a",I122/AC122)</f>
        <v>28.672279792746114</v>
      </c>
      <c r="AB122" s="842">
        <v>12</v>
      </c>
      <c r="AC122" s="821">
        <v>7.72</v>
      </c>
      <c r="AD122" s="821">
        <v>3.17</v>
      </c>
      <c r="AE122" s="821">
        <v>2.61</v>
      </c>
      <c r="AF122" s="821">
        <v>18.420000000000002</v>
      </c>
      <c r="AG122" s="822">
        <v>79.5</v>
      </c>
      <c r="AH122" s="821">
        <v>10.5</v>
      </c>
      <c r="AI122" s="821">
        <v>17.23</v>
      </c>
      <c r="AJ122" s="821">
        <v>13.600000000000001</v>
      </c>
      <c r="AK122" s="821">
        <v>9.07</v>
      </c>
      <c r="AL122" s="833">
        <v>57870</v>
      </c>
      <c r="AM122" s="827">
        <v>0.1</v>
      </c>
      <c r="AN122" s="821">
        <v>3.41</v>
      </c>
      <c r="AO122" s="705">
        <f>IF(U122="n/a","n/a",IF(AA122&lt;0,"n/a",IF(AA122="n/a","n/a",J122+U122-AA122)))</f>
        <v>-11.388463134313358</v>
      </c>
      <c r="AP122" s="706">
        <f>IF(U122="n/a","n/a",J122+U122)</f>
        <v>17.283816658432755</v>
      </c>
      <c r="AQ122" s="843">
        <f>IF(OR(AC122&lt;0.01,AC122="n/a",AF122="n/a"),"n/a",(I122/SQRT(22.5*AC122*(I122/AF122))-1)*100)</f>
        <v>384.48983192283288</v>
      </c>
      <c r="AR122" s="618">
        <f>INDEX(Historical!$C$7:$C$1222,MATCH(B122,Historical!$B$7:$B$1244,0))*IF(AH122="n/a",1.03,IF(AH122&lt;0,1.01,IF(AH122&gt;10,1.1,(1+AH122/100))))</f>
        <v>2.64</v>
      </c>
      <c r="AS122" s="841">
        <f>IF($AI122="n/a",1.03*AR122,IF($AI122&lt;0,1.01*AR122,IF($AI122&gt;10,1.1*AR122,(1+$AI122/100)*AR122)))</f>
        <v>2.9040000000000004</v>
      </c>
      <c r="AT122" s="841">
        <f>IF($AK122="n/a",1.03*AS122,IF($AK122&lt;0,1.01*AS122,IF($AK122&gt;10,1.1*AS122,(1+$AK122/100)*AS122)))</f>
        <v>3.1673928000000005</v>
      </c>
      <c r="AU122" s="841">
        <f>IF($AK122="n/a",1.03*AT122,IF($AK122&lt;0,1.01*AT122,IF($AK122&gt;10,1.1*AT122,(1+$AK122/100)*AT122)))</f>
        <v>3.4546753269600003</v>
      </c>
      <c r="AV122" s="841">
        <f>IF($AK122="n/a",1.03*AU122,IF($AK122&lt;0,1.01*AU122,IF($AK122&gt;10,1.1*AU122,(1+$AK122/100)*AU122)))</f>
        <v>3.7680143791152725</v>
      </c>
      <c r="AW122" s="618">
        <f>SUM(AR122:AV122)</f>
        <v>15.934082506075274</v>
      </c>
      <c r="AX122" s="713">
        <f>AW122/I122*100</f>
        <v>7.1985915997629437</v>
      </c>
      <c r="AY122" s="887">
        <v>1.07</v>
      </c>
      <c r="AZ122" s="827">
        <v>13.370000000000001</v>
      </c>
      <c r="BA122" s="827">
        <v>-22.33</v>
      </c>
      <c r="BB122" s="827">
        <v>-6.6199999999999992</v>
      </c>
      <c r="BC122" s="827">
        <v>-6.77</v>
      </c>
      <c r="BE122" s="594">
        <v>1979</v>
      </c>
      <c r="BF122" s="853">
        <f>IF(BE122&gt;2020,0,IF(BE122&gt;2008,1,IF(BE122&gt;2001,2,IF(BE122&gt;1990,3,IF(BE122&gt;1980,4,IF(BE122&gt;1973,5,IF(BE122&gt;1970,6,IF(BE122&gt;1960,7,IF(BE122&gt;1958,8,IF(BE122&gt;1953,9,10))))))))))</f>
        <v>5</v>
      </c>
      <c r="BG122" s="837">
        <v>9.1</v>
      </c>
      <c r="BH122" s="820" t="s">
        <v>4443</v>
      </c>
      <c r="BI122" s="820" t="s">
        <v>4444</v>
      </c>
    </row>
    <row r="123" spans="1:61" ht="11.25" customHeight="1" x14ac:dyDescent="0.2">
      <c r="A123" s="819" t="s">
        <v>5075</v>
      </c>
      <c r="B123" s="830" t="s">
        <v>627</v>
      </c>
      <c r="C123" s="885" t="s">
        <v>127</v>
      </c>
      <c r="D123" s="885" t="s">
        <v>4186</v>
      </c>
      <c r="E123" s="699">
        <v>25</v>
      </c>
      <c r="F123" s="1122">
        <v>140</v>
      </c>
      <c r="G123" s="1122" t="s">
        <v>36</v>
      </c>
      <c r="H123" s="1122" t="s">
        <v>114</v>
      </c>
      <c r="I123" s="829">
        <v>147.88999999999999</v>
      </c>
      <c r="J123" s="618">
        <f>(M123/I123)*100</f>
        <v>2.7588072215836097</v>
      </c>
      <c r="K123" s="839">
        <v>1.02</v>
      </c>
      <c r="L123" s="842">
        <v>4</v>
      </c>
      <c r="M123" s="609">
        <f>K123*L123</f>
        <v>4.08</v>
      </c>
      <c r="N123" s="825" t="s">
        <v>118</v>
      </c>
      <c r="O123" s="701">
        <v>0.99</v>
      </c>
      <c r="P123" s="603">
        <v>44784</v>
      </c>
      <c r="Q123" s="603">
        <v>44805</v>
      </c>
      <c r="R123" s="609">
        <f>(K123-O123)/O123*100</f>
        <v>3.0303030303030329</v>
      </c>
      <c r="S123" s="667">
        <f>IF(INDEX(Historical!$D$7:$D$1220,MATCH(B123,Historical!$B$7:$B$1244,0))=0,"n/a",(INDEX(Historical!$C$7:$C$1222,MATCH(B123,Historical!$B$7:$B$1244,0))/INDEX(Historical!$D$7:$D$1220,MATCH(B123,Historical!$B$7:$B$1244,0))-1)*100)</f>
        <v>6.3492063492063489</v>
      </c>
      <c r="T123" s="667">
        <f>IF(INDEX(Historical!$F$7:$F$1213,MATCH(B123,Historical!$B$7:$B$1244,0))=0,"n/a",((INDEX(Historical!$C$7:$C$1222,MATCH(B123,Historical!$B$7:$B$1244,0))/INDEX(Historical!$F$7:$F$1213,MATCH(B123,Historical!$B$7:$B$1244,0)))^(1/3)-1)*100)</f>
        <v>5.1275761773769801</v>
      </c>
      <c r="U123" s="667">
        <f>IF(INDEX(Historical!$H$7:$H$1213,MATCH(B123,Historical!$B$7:$B$1244,0))=0,"n/a",((INDEX(Historical!$C$7:$C$1222,MATCH(B123,Historical!$B$7:$B$1244,0))/INDEX(Historical!$H$7:$H$1213,MATCH(B123,Historical!$B$7:$B$1244,0)))^(1/5)-1)*100)</f>
        <v>5.6089987757983018</v>
      </c>
      <c r="V123" s="667">
        <f>IF(INDEX(Historical!$N$7:$N$1213,MATCH(B123,Historical!$B$7:$B$1244,0))=0,"n/a",((INDEX(Historical!$C$7:$C$1222,MATCH(B123,Historical!$B$7:$B$1244,0))/INDEX(Historical!$N$7:$N$1213,MATCH(B123,Historical!$B$7:$B$1244,0)))^(1/10)-1)*100)</f>
        <v>7.230814732682167</v>
      </c>
      <c r="W123" s="668">
        <f>IF(OR(U123&lt;=0,U123="n/a",V123&lt;=0,V123="n/a"),"n/a",U123/V123)</f>
        <v>0.77570771526567994</v>
      </c>
      <c r="X123" s="669">
        <f>IF(OR(AJ123&lt;=0,AJ123="n/a",U123&lt;=0,U123="n/a"),"n/a",U123/AJ123)</f>
        <v>2.0774069539993709</v>
      </c>
      <c r="Y123" s="831"/>
      <c r="Z123" s="618">
        <f>IF(OR(AC123&lt;0.01,AC123="n/a"),"n/a",M123/AC123*100)</f>
        <v>76.404494382022463</v>
      </c>
      <c r="AA123" s="841">
        <f>IF(OR(AC123&lt;0.01,AC123="n/a"),"n/a",I123/AC123)</f>
        <v>27.694756554307116</v>
      </c>
      <c r="AB123" s="842">
        <v>4</v>
      </c>
      <c r="AC123" s="821">
        <v>5.34</v>
      </c>
      <c r="AD123" s="821">
        <v>5.87</v>
      </c>
      <c r="AE123" s="821">
        <v>1.94</v>
      </c>
      <c r="AF123" s="821">
        <v>1.92</v>
      </c>
      <c r="AG123" s="821">
        <v>7.0000000000000009</v>
      </c>
      <c r="AH123" s="821">
        <v>-25.1</v>
      </c>
      <c r="AI123" s="821">
        <v>12.389999999999999</v>
      </c>
      <c r="AJ123" s="821">
        <v>2.7</v>
      </c>
      <c r="AK123" s="821">
        <v>4.72</v>
      </c>
      <c r="AL123" s="833">
        <v>15860</v>
      </c>
      <c r="AM123" s="827">
        <v>1.3</v>
      </c>
      <c r="AN123" s="821">
        <v>0.56000000000000005</v>
      </c>
      <c r="AO123" s="705">
        <f>IF(U123="n/a","n/a",IF(AA123&lt;0,"n/a",IF(AA123="n/a","n/a",J123+U123-AA123)))</f>
        <v>-19.326950556925205</v>
      </c>
      <c r="AP123" s="706">
        <f>IF(U123="n/a","n/a",J123+U123)</f>
        <v>8.367805997381911</v>
      </c>
      <c r="AQ123" s="843">
        <f>IF(OR(AC123&lt;0.01,AC123="n/a",AF123="n/a"),"n/a",(I123/SQRT(22.5*AC123*(I123/AF123))-1)*100)</f>
        <v>53.729824452973588</v>
      </c>
      <c r="AR123" s="618">
        <f>INDEX(Historical!$C$7:$C$1222,MATCH(B123,Historical!$B$7:$B$1244,0))*IF(AH123="n/a",1.03,IF(AH123&lt;0,1.01,IF(AH123&gt;10,1.1,(1+AH123/100))))</f>
        <v>4.0602</v>
      </c>
      <c r="AS123" s="841">
        <f>IF($AI123="n/a",1.03*AR123,IF($AI123&lt;0,1.01*AR123,IF($AI123&gt;10,1.1*AR123,(1+$AI123/100)*AR123)))</f>
        <v>4.4662200000000007</v>
      </c>
      <c r="AT123" s="841">
        <f>IF($AK123="n/a",1.03*AS123,IF($AK123&lt;0,1.01*AS123,IF($AK123&gt;10,1.1*AS123,(1+$AK123/100)*AS123)))</f>
        <v>4.6770255840000008</v>
      </c>
      <c r="AU123" s="841">
        <f>IF($AK123="n/a",1.03*AT123,IF($AK123&lt;0,1.01*AT123,IF($AK123&gt;10,1.1*AT123,(1+$AK123/100)*AT123)))</f>
        <v>4.8977811915648006</v>
      </c>
      <c r="AV123" s="841">
        <f>IF($AK123="n/a",1.03*AU123,IF($AK123&lt;0,1.01*AU123,IF($AK123&gt;10,1.1*AU123,(1+$AK123/100)*AU123)))</f>
        <v>5.1289564638066585</v>
      </c>
      <c r="AW123" s="618">
        <f>SUM(AR123:AV123)</f>
        <v>23.230183239371463</v>
      </c>
      <c r="AX123" s="713">
        <f>AW123/I123*100</f>
        <v>15.707744431247187</v>
      </c>
      <c r="AY123" s="887">
        <v>0.21</v>
      </c>
      <c r="AZ123" s="827">
        <v>23.43</v>
      </c>
      <c r="BA123" s="827">
        <v>-9.31</v>
      </c>
      <c r="BB123" s="827">
        <v>-3.36</v>
      </c>
      <c r="BC123" s="827">
        <v>4.25</v>
      </c>
      <c r="BE123" s="594">
        <v>1998</v>
      </c>
      <c r="BF123" s="853">
        <f>IF(BE123&gt;2020,0,IF(BE123&gt;2008,1,IF(BE123&gt;2001,2,IF(BE123&gt;1990,3,IF(BE123&gt;1980,4,IF(BE123&gt;1973,5,IF(BE123&gt;1970,6,IF(BE123&gt;1960,7,IF(BE123&gt;1958,8,IF(BE123&gt;1953,9,10))))))))))</f>
        <v>3</v>
      </c>
      <c r="BG123" s="837">
        <v>3.5000000000000004</v>
      </c>
      <c r="BH123" s="820" t="s">
        <v>4443</v>
      </c>
      <c r="BI123" s="820" t="s">
        <v>4444</v>
      </c>
    </row>
    <row r="124" spans="1:61" ht="11.25" customHeight="1" x14ac:dyDescent="0.2">
      <c r="A124" s="819" t="s">
        <v>5076</v>
      </c>
      <c r="B124" s="830" t="s">
        <v>334</v>
      </c>
      <c r="C124" s="885" t="s">
        <v>130</v>
      </c>
      <c r="D124" s="885" t="s">
        <v>4199</v>
      </c>
      <c r="E124" s="699">
        <v>56</v>
      </c>
      <c r="F124" s="1122">
        <v>21</v>
      </c>
      <c r="G124" s="1122" t="s">
        <v>36</v>
      </c>
      <c r="H124" s="1122" t="s">
        <v>36</v>
      </c>
      <c r="I124" s="821">
        <v>76.44</v>
      </c>
      <c r="J124" s="618">
        <f>(M124/I124)*100</f>
        <v>1.9884877027734171</v>
      </c>
      <c r="K124" s="832">
        <v>0.38</v>
      </c>
      <c r="L124" s="842">
        <v>4</v>
      </c>
      <c r="M124" s="609">
        <f>K124*L124</f>
        <v>1.52</v>
      </c>
      <c r="N124" s="825" t="s">
        <v>118</v>
      </c>
      <c r="O124" s="700">
        <v>0.36</v>
      </c>
      <c r="P124" s="603">
        <v>44960</v>
      </c>
      <c r="Q124" s="603">
        <v>44986</v>
      </c>
      <c r="R124" s="609">
        <f>(K124-O124)/O124*100</f>
        <v>5.5555555555555607</v>
      </c>
      <c r="S124" s="667">
        <f>IF(INDEX(Historical!$D$7:$D$1220,MATCH(B124,Historical!$B$7:$B$1244,0))=0,"n/a",(INDEX(Historical!$C$7:$C$1222,MATCH(B124,Historical!$B$7:$B$1244,0))/INDEX(Historical!$D$7:$D$1220,MATCH(B124,Historical!$B$7:$B$1244,0))-1)*100)</f>
        <v>5.8823529411764497</v>
      </c>
      <c r="T124" s="667">
        <f>IF(INDEX(Historical!$F$7:$F$1213,MATCH(B124,Historical!$B$7:$B$1244,0))=0,"n/a",((INDEX(Historical!$C$7:$C$1222,MATCH(B124,Historical!$B$7:$B$1244,0))/INDEX(Historical!$F$7:$F$1213,MATCH(B124,Historical!$B$7:$B$1244,0)))^(1/3)-1)*100)</f>
        <v>6.2658569182611146</v>
      </c>
      <c r="U124" s="667">
        <f>IF(INDEX(Historical!$H$7:$H$1213,MATCH(B124,Historical!$B$7:$B$1244,0))=0,"n/a",((INDEX(Historical!$C$7:$C$1222,MATCH(B124,Historical!$B$7:$B$1244,0))/INDEX(Historical!$H$7:$H$1213,MATCH(B124,Historical!$B$7:$B$1244,0)))^(1/5)-1)*100)</f>
        <v>10.603443372707044</v>
      </c>
      <c r="V124" s="667">
        <f>IF(INDEX(Historical!$N$7:$N$1213,MATCH(B124,Historical!$B$7:$B$1244,0))=0,"n/a",((INDEX(Historical!$C$7:$C$1222,MATCH(B124,Historical!$B$7:$B$1244,0))/INDEX(Historical!$N$7:$N$1213,MATCH(B124,Historical!$B$7:$B$1244,0)))^(1/10)-1)*100)</f>
        <v>7.3273519598731518</v>
      </c>
      <c r="W124" s="668">
        <f>IF(OR(U124&lt;=0,U124="n/a",V124&lt;=0,V124="n/a"),"n/a",U124/V124)</f>
        <v>1.4471044151795607</v>
      </c>
      <c r="X124" s="669" t="str">
        <f>IF(OR(AJ124&lt;=0,AJ124="n/a",U124&lt;=0,U124="n/a"),"n/a",U124/AJ124)</f>
        <v>n/a</v>
      </c>
      <c r="Y124" s="639"/>
      <c r="Z124" s="618">
        <f>IF(OR(AC124&lt;0.01,AC124="n/a"),"n/a",M124/AC124*100)</f>
        <v>62.809917355371901</v>
      </c>
      <c r="AA124" s="841">
        <f>IF(OR(AC124&lt;0.01,AC124="n/a"),"n/a",I124/AC124)</f>
        <v>31.58677685950413</v>
      </c>
      <c r="AB124" s="842">
        <v>12</v>
      </c>
      <c r="AC124" s="821">
        <v>2.42</v>
      </c>
      <c r="AD124" s="821">
        <v>3.28</v>
      </c>
      <c r="AE124" s="821">
        <v>3.78</v>
      </c>
      <c r="AF124" s="821">
        <v>2.2400000000000002</v>
      </c>
      <c r="AG124" s="821">
        <v>5.0999999999999996</v>
      </c>
      <c r="AH124" s="821">
        <v>-5.0999999999999996</v>
      </c>
      <c r="AI124" s="821">
        <v>9.81</v>
      </c>
      <c r="AJ124" s="821">
        <v>-4.5</v>
      </c>
      <c r="AK124" s="821">
        <v>9.8000000000000007</v>
      </c>
      <c r="AL124" s="833">
        <v>2340</v>
      </c>
      <c r="AM124" s="827">
        <v>0.5</v>
      </c>
      <c r="AN124" s="821">
        <v>1.58</v>
      </c>
      <c r="AO124" s="705">
        <f>IF(U124="n/a","n/a",IF(AA124&lt;0,"n/a",IF(AA124="n/a","n/a",J124+U124-AA124)))</f>
        <v>-18.994845784023667</v>
      </c>
      <c r="AP124" s="706">
        <f>IF(U124="n/a","n/a",J124+U124)</f>
        <v>12.591931075480462</v>
      </c>
      <c r="AQ124" s="843">
        <f>IF(OR(AC124&lt;0.01,AC124="n/a",AF124="n/a"),"n/a",(I124/SQRT(22.5*AC124*(I124/AF124))-1)*100)</f>
        <v>77.331303453657085</v>
      </c>
      <c r="AR124" s="618">
        <f>INDEX(Historical!$C$7:$C$1222,MATCH(B124,Historical!$B$7:$B$1244,0))*IF(AH124="n/a",1.03,IF(AH124&lt;0,1.01,IF(AH124&gt;10,1.1,(1+AH124/100))))</f>
        <v>1.4543999999999999</v>
      </c>
      <c r="AS124" s="841">
        <f>IF($AI124="n/a",1.03*AR124,IF($AI124&lt;0,1.01*AR124,IF($AI124&gt;10,1.1*AR124,(1+$AI124/100)*AR124)))</f>
        <v>1.59707664</v>
      </c>
      <c r="AT124" s="841">
        <f>IF($AK124="n/a",1.03*AS124,IF($AK124&lt;0,1.01*AS124,IF($AK124&gt;10,1.1*AS124,(1+$AK124/100)*AS124)))</f>
        <v>1.7535901507200002</v>
      </c>
      <c r="AU124" s="841">
        <f>IF($AK124="n/a",1.03*AT124,IF($AK124&lt;0,1.01*AT124,IF($AK124&gt;10,1.1*AT124,(1+$AK124/100)*AT124)))</f>
        <v>1.9254419854905604</v>
      </c>
      <c r="AV124" s="841">
        <f>IF($AK124="n/a",1.03*AU124,IF($AK124&lt;0,1.01*AU124,IF($AK124&gt;10,1.1*AU124,(1+$AK124/100)*AU124)))</f>
        <v>2.1141353000686354</v>
      </c>
      <c r="AW124" s="618">
        <f>SUM(AR124:AV124)</f>
        <v>8.8446440762791951</v>
      </c>
      <c r="AX124" s="713">
        <f>AW124/I124*100</f>
        <v>11.570701303347979</v>
      </c>
      <c r="AY124" s="887">
        <v>0.56999999999999995</v>
      </c>
      <c r="AZ124" s="827">
        <v>37.15</v>
      </c>
      <c r="BA124" s="827">
        <v>-8.870000000000001</v>
      </c>
      <c r="BB124" s="827">
        <v>-3.08</v>
      </c>
      <c r="BC124" s="827">
        <v>11.37</v>
      </c>
      <c r="BE124" s="594">
        <v>1968</v>
      </c>
      <c r="BF124" s="853">
        <f>IF(BE124&gt;2020,0,IF(BE124&gt;2008,1,IF(BE124&gt;2001,2,IF(BE124&gt;1990,3,IF(BE124&gt;1980,4,IF(BE124&gt;1973,5,IF(BE124&gt;1970,6,IF(BE124&gt;1960,7,IF(BE124&gt;1958,8,IF(BE124&gt;1953,9,10))))))))))</f>
        <v>7</v>
      </c>
      <c r="BG124" s="837">
        <v>1.5</v>
      </c>
      <c r="BH124" s="820" t="s">
        <v>4443</v>
      </c>
      <c r="BI124" s="820" t="s">
        <v>4444</v>
      </c>
    </row>
    <row r="125" spans="1:61" ht="11.25" customHeight="1" x14ac:dyDescent="0.2">
      <c r="A125" s="819" t="s">
        <v>5083</v>
      </c>
      <c r="B125" s="830" t="s">
        <v>336</v>
      </c>
      <c r="C125" s="885" t="s">
        <v>122</v>
      </c>
      <c r="D125" s="885" t="s">
        <v>4200</v>
      </c>
      <c r="E125" s="699">
        <v>40</v>
      </c>
      <c r="F125" s="1122">
        <v>67</v>
      </c>
      <c r="G125" s="1122" t="s">
        <v>36</v>
      </c>
      <c r="H125" s="1122" t="s">
        <v>36</v>
      </c>
      <c r="I125" s="821">
        <v>59.06</v>
      </c>
      <c r="J125" s="618">
        <f>(M125/I125)*100</f>
        <v>3.3186589908567559</v>
      </c>
      <c r="K125" s="832">
        <v>0.49</v>
      </c>
      <c r="L125" s="842">
        <v>4</v>
      </c>
      <c r="M125" s="609">
        <f>K125*L125</f>
        <v>1.96</v>
      </c>
      <c r="N125" s="825" t="s">
        <v>247</v>
      </c>
      <c r="O125" s="700">
        <v>0.45</v>
      </c>
      <c r="P125" s="603">
        <v>44690</v>
      </c>
      <c r="Q125" s="603">
        <v>44722</v>
      </c>
      <c r="R125" s="609">
        <f>(K125-O125)/O125*100</f>
        <v>8.888888888888884</v>
      </c>
      <c r="S125" s="667">
        <f>IF(INDEX(Historical!$D$7:$D$1220,MATCH(B125,Historical!$B$7:$B$1244,0))=0,"n/a",(INDEX(Historical!$C$7:$C$1222,MATCH(B125,Historical!$B$7:$B$1244,0))/INDEX(Historical!$D$7:$D$1220,MATCH(B125,Historical!$B$7:$B$1244,0))-1)*100)</f>
        <v>6.6666666666666652</v>
      </c>
      <c r="T125" s="667">
        <f>IF(INDEX(Historical!$F$7:$F$1213,MATCH(B125,Historical!$B$7:$B$1244,0))=0,"n/a",((INDEX(Historical!$C$7:$C$1222,MATCH(B125,Historical!$B$7:$B$1244,0))/INDEX(Historical!$F$7:$F$1213,MATCH(B125,Historical!$B$7:$B$1244,0)))^(1/3)-1)*100)</f>
        <v>4.139967013227519</v>
      </c>
      <c r="U125" s="667">
        <f>IF(INDEX(Historical!$H$7:$H$1213,MATCH(B125,Historical!$B$7:$B$1244,0))=0,"n/a",((INDEX(Historical!$C$7:$C$1222,MATCH(B125,Historical!$B$7:$B$1244,0))/INDEX(Historical!$H$7:$H$1213,MATCH(B125,Historical!$B$7:$B$1244,0)))^(1/5)-1)*100)</f>
        <v>4.5095797979590513</v>
      </c>
      <c r="V125" s="667">
        <f>IF(INDEX(Historical!$N$7:$N$1213,MATCH(B125,Historical!$B$7:$B$1244,0))=0,"n/a",((INDEX(Historical!$C$7:$C$1222,MATCH(B125,Historical!$B$7:$B$1244,0))/INDEX(Historical!$N$7:$N$1213,MATCH(B125,Historical!$B$7:$B$1244,0)))^(1/10)-1)*100)</f>
        <v>4.8999851542871342</v>
      </c>
      <c r="W125" s="668">
        <f>IF(OR(U125&lt;=0,U125="n/a",V125&lt;=0,V125="n/a"),"n/a",U125/V125)</f>
        <v>0.92032519609033792</v>
      </c>
      <c r="X125" s="669" t="str">
        <f>IF(OR(AJ125&lt;=0,AJ125="n/a",U125&lt;=0,U125="n/a"),"n/a",U125/AJ125)</f>
        <v>n/a</v>
      </c>
      <c r="Y125" s="638"/>
      <c r="Z125" s="618">
        <f>IF(OR(AC125&lt;0.01,AC125="n/a"),"n/a",M125/AC125*100)</f>
        <v>41.525423728813557</v>
      </c>
      <c r="AA125" s="841">
        <f>IF(OR(AC125&lt;0.01,AC125="n/a"),"n/a",I125/AC125)</f>
        <v>12.51271186440678</v>
      </c>
      <c r="AB125" s="842">
        <v>12</v>
      </c>
      <c r="AC125" s="821">
        <v>4.72</v>
      </c>
      <c r="AD125" s="821" t="s">
        <v>135</v>
      </c>
      <c r="AE125" s="821">
        <v>0.8</v>
      </c>
      <c r="AF125" s="821">
        <v>3.02</v>
      </c>
      <c r="AG125" s="821">
        <v>22.3</v>
      </c>
      <c r="AH125" s="821">
        <v>-141.9</v>
      </c>
      <c r="AI125" s="821">
        <v>5.24</v>
      </c>
      <c r="AJ125" s="821">
        <v>-18.2</v>
      </c>
      <c r="AK125" s="821">
        <v>-2.5499999999999998</v>
      </c>
      <c r="AL125" s="833">
        <v>5770</v>
      </c>
      <c r="AM125" s="827">
        <v>0.1</v>
      </c>
      <c r="AN125" s="821">
        <v>1.63</v>
      </c>
      <c r="AO125" s="705">
        <f>IF(U125="n/a","n/a",IF(AA125&lt;0,"n/a",IF(AA125="n/a","n/a",J125+U125-AA125)))</f>
        <v>-4.6844730755909731</v>
      </c>
      <c r="AP125" s="706">
        <f>IF(U125="n/a","n/a",J125+U125)</f>
        <v>7.8282387888158071</v>
      </c>
      <c r="AQ125" s="843">
        <f>IF(OR(AC125&lt;0.01,AC125="n/a",AF125="n/a"),"n/a",(I125/SQRT(22.5*AC125*(I125/AF125))-1)*100)</f>
        <v>29.594907016712789</v>
      </c>
      <c r="AR125" s="618">
        <f>INDEX(Historical!$C$7:$C$1222,MATCH(B125,Historical!$B$7:$B$1244,0))*IF(AH125="n/a",1.03,IF(AH125&lt;0,1.01,IF(AH125&gt;10,1.1,(1+AH125/100))))</f>
        <v>1.9392</v>
      </c>
      <c r="AS125" s="841">
        <f>IF($AI125="n/a",1.03*AR125,IF($AI125&lt;0,1.01*AR125,IF($AI125&gt;10,1.1*AR125,(1+$AI125/100)*AR125)))</f>
        <v>2.0408140800000001</v>
      </c>
      <c r="AT125" s="841">
        <f>IF($AK125="n/a",1.03*AS125,IF($AK125&lt;0,1.01*AS125,IF($AK125&gt;10,1.1*AS125,(1+$AK125/100)*AS125)))</f>
        <v>2.0612222207999999</v>
      </c>
      <c r="AU125" s="841">
        <f>IF($AK125="n/a",1.03*AT125,IF($AK125&lt;0,1.01*AT125,IF($AK125&gt;10,1.1*AT125,(1+$AK125/100)*AT125)))</f>
        <v>2.0818344430079998</v>
      </c>
      <c r="AV125" s="841">
        <f>IF($AK125="n/a",1.03*AU125,IF($AK125&lt;0,1.01*AU125,IF($AK125&gt;10,1.1*AU125,(1+$AK125/100)*AU125)))</f>
        <v>2.10265278743808</v>
      </c>
      <c r="AW125" s="618">
        <f>SUM(AR125:AV125)</f>
        <v>10.22572353124608</v>
      </c>
      <c r="AX125" s="713">
        <f>AW125/I125*100</f>
        <v>17.314127211727193</v>
      </c>
      <c r="AY125" s="887">
        <v>0.7</v>
      </c>
      <c r="AZ125" s="827">
        <v>14.64</v>
      </c>
      <c r="BA125" s="827">
        <v>-11.93</v>
      </c>
      <c r="BB125" s="827">
        <v>-1.68</v>
      </c>
      <c r="BC125" s="827">
        <v>-1.59</v>
      </c>
      <c r="BE125" s="594">
        <v>1983</v>
      </c>
      <c r="BF125" s="853">
        <f>IF(BE125&gt;2020,0,IF(BE125&gt;2008,1,IF(BE125&gt;2001,2,IF(BE125&gt;1990,3,IF(BE125&gt;1980,4,IF(BE125&gt;1973,5,IF(BE125&gt;1970,6,IF(BE125&gt;1960,7,IF(BE125&gt;1958,8,IF(BE125&gt;1953,9,10))))))))))</f>
        <v>4</v>
      </c>
      <c r="BG125" s="837">
        <v>6.5</v>
      </c>
      <c r="BH125" s="820" t="s">
        <v>4443</v>
      </c>
      <c r="BI125" s="820" t="s">
        <v>4444</v>
      </c>
    </row>
    <row r="126" spans="1:61" ht="11.25" customHeight="1" x14ac:dyDescent="0.2">
      <c r="A126" s="826" t="s">
        <v>326</v>
      </c>
      <c r="B126" s="831" t="s">
        <v>327</v>
      </c>
      <c r="C126" s="885" t="s">
        <v>107</v>
      </c>
      <c r="D126" s="885" t="s">
        <v>4193</v>
      </c>
      <c r="E126" s="699">
        <v>50</v>
      </c>
      <c r="F126" s="1122">
        <v>44</v>
      </c>
      <c r="G126" s="1122" t="s">
        <v>36</v>
      </c>
      <c r="H126" s="1122" t="s">
        <v>36</v>
      </c>
      <c r="I126" s="821">
        <v>341.2</v>
      </c>
      <c r="J126" s="618">
        <f>(M126/I126)*100</f>
        <v>1.0550996483001174</v>
      </c>
      <c r="K126" s="832">
        <v>0.9</v>
      </c>
      <c r="L126" s="842">
        <v>4</v>
      </c>
      <c r="M126" s="609">
        <f>K126*L126</f>
        <v>3.6</v>
      </c>
      <c r="N126" s="825" t="s">
        <v>110</v>
      </c>
      <c r="O126" s="700">
        <v>0.85</v>
      </c>
      <c r="P126" s="603">
        <v>44980</v>
      </c>
      <c r="Q126" s="603">
        <v>44995</v>
      </c>
      <c r="R126" s="609">
        <f>(K126-O126)/O126*100</f>
        <v>5.8823529411764763</v>
      </c>
      <c r="S126" s="667">
        <f>IF(INDEX(Historical!$D$7:$D$1220,MATCH(B126,Historical!$B$7:$B$1244,0))=0,"n/a",(INDEX(Historical!$C$7:$C$1222,MATCH(B126,Historical!$B$7:$B$1244,0))/INDEX(Historical!$D$7:$D$1220,MATCH(B126,Historical!$B$7:$B$1244,0))-1)*100)</f>
        <v>7.7922077922077948</v>
      </c>
      <c r="T126" s="667">
        <f>IF(INDEX(Historical!$F$7:$F$1213,MATCH(B126,Historical!$B$7:$B$1244,0))=0,"n/a",((INDEX(Historical!$C$7:$C$1222,MATCH(B126,Historical!$B$7:$B$1244,0))/INDEX(Historical!$F$7:$F$1213,MATCH(B126,Historical!$B$7:$B$1244,0)))^(1/3)-1)*100)</f>
        <v>13.344663874573094</v>
      </c>
      <c r="U126" s="667">
        <f>IF(INDEX(Historical!$H$7:$H$1213,MATCH(B126,Historical!$B$7:$B$1244,0))=0,"n/a",((INDEX(Historical!$C$7:$C$1222,MATCH(B126,Historical!$B$7:$B$1244,0))/INDEX(Historical!$H$7:$H$1213,MATCH(B126,Historical!$B$7:$B$1244,0)))^(1/5)-1)*100)</f>
        <v>15.148649061198993</v>
      </c>
      <c r="V126" s="667">
        <f>IF(INDEX(Historical!$N$7:$N$1213,MATCH(B126,Historical!$B$7:$B$1244,0))=0,"n/a",((INDEX(Historical!$C$7:$C$1222,MATCH(B126,Historical!$B$7:$B$1244,0))/INDEX(Historical!$N$7:$N$1213,MATCH(B126,Historical!$B$7:$B$1244,0)))^(1/10)-1)*100)</f>
        <v>12.526235798230934</v>
      </c>
      <c r="W126" s="668">
        <f>IF(OR(U126&lt;=0,U126="n/a",V126&lt;=0,V126="n/a"),"n/a",U126/V126)</f>
        <v>1.209353656214776</v>
      </c>
      <c r="X126" s="669">
        <f>IF(OR(AJ126&lt;=0,AJ126="n/a",U126&lt;=0,U126="n/a"),"n/a",U126/AJ126)</f>
        <v>1.5301665718382822</v>
      </c>
      <c r="Y126" s="637"/>
      <c r="Z126" s="618">
        <f>IF(OR(AC126&lt;0.01,AC126="n/a"),"n/a",M126/AC126*100)</f>
        <v>34.285714285714285</v>
      </c>
      <c r="AA126" s="841">
        <f>IF(OR(AC126&lt;0.01,AC126="n/a"),"n/a",I126/AC126)</f>
        <v>32.495238095238093</v>
      </c>
      <c r="AB126" s="842">
        <v>12</v>
      </c>
      <c r="AC126" s="821">
        <v>10.5</v>
      </c>
      <c r="AD126" s="821">
        <v>2.48</v>
      </c>
      <c r="AE126" s="821">
        <v>9.9700000000000006</v>
      </c>
      <c r="AF126" s="823">
        <v>3.04</v>
      </c>
      <c r="AG126" s="822">
        <v>8.5</v>
      </c>
      <c r="AH126" s="821">
        <v>-18.5</v>
      </c>
      <c r="AI126" s="821">
        <v>15.17</v>
      </c>
      <c r="AJ126" s="821">
        <v>9.9</v>
      </c>
      <c r="AK126" s="821">
        <v>13.100000000000001</v>
      </c>
      <c r="AL126" s="833">
        <v>111490</v>
      </c>
      <c r="AM126" s="827">
        <v>0.1</v>
      </c>
      <c r="AN126" s="823">
        <v>0.3</v>
      </c>
      <c r="AO126" s="705">
        <f>IF(U126="n/a","n/a",IF(AA126&lt;0,"n/a",IF(AA126="n/a","n/a",J126+U126-AA126)))</f>
        <v>-16.291489385738984</v>
      </c>
      <c r="AP126" s="706">
        <f>IF(U126="n/a","n/a",J126+U126)</f>
        <v>16.203748709499109</v>
      </c>
      <c r="AQ126" s="843">
        <f>IF(OR(AC126&lt;0.01,AC126="n/a",AF126="n/a"),"n/a",(I126/SQRT(22.5*AC126*(I126/AF126))-1)*100)</f>
        <v>109.53442974527418</v>
      </c>
      <c r="AR126" s="618">
        <f>INDEX(Historical!$C$7:$C$1222,MATCH(B126,Historical!$B$7:$B$1244,0))*IF(AH126="n/a",1.03,IF(AH126&lt;0,1.01,IF(AH126&gt;10,1.1,(1+AH126/100))))</f>
        <v>3.3531999999999997</v>
      </c>
      <c r="AS126" s="841">
        <f>IF($AI126="n/a",1.03*AR126,IF($AI126&lt;0,1.01*AR126,IF($AI126&gt;10,1.1*AR126,(1+$AI126/100)*AR126)))</f>
        <v>3.68852</v>
      </c>
      <c r="AT126" s="841">
        <f>IF($AK126="n/a",1.03*AS126,IF($AK126&lt;0,1.01*AS126,IF($AK126&gt;10,1.1*AS126,(1+$AK126/100)*AS126)))</f>
        <v>4.057372</v>
      </c>
      <c r="AU126" s="841">
        <f>IF($AK126="n/a",1.03*AT126,IF($AK126&lt;0,1.01*AT126,IF($AK126&gt;10,1.1*AT126,(1+$AK126/100)*AT126)))</f>
        <v>4.4631092000000008</v>
      </c>
      <c r="AV126" s="841">
        <f>IF($AK126="n/a",1.03*AU126,IF($AK126&lt;0,1.01*AU126,IF($AK126&gt;10,1.1*AU126,(1+$AK126/100)*AU126)))</f>
        <v>4.9094201200000009</v>
      </c>
      <c r="AW126" s="618">
        <f>SUM(AR126:AV126)</f>
        <v>20.471621320000001</v>
      </c>
      <c r="AX126" s="713">
        <f>AW126/I126*100</f>
        <v>5.9998890152403286</v>
      </c>
      <c r="AY126" s="887">
        <v>1.1100000000000001</v>
      </c>
      <c r="AZ126" s="827">
        <v>22.15</v>
      </c>
      <c r="BA126" s="827">
        <v>-19.439999999999998</v>
      </c>
      <c r="BB126" s="827">
        <v>-4.01</v>
      </c>
      <c r="BC126" s="827">
        <v>-1.3</v>
      </c>
      <c r="BE126" s="594">
        <v>1974</v>
      </c>
      <c r="BF126" s="853">
        <f>IF(BE126&gt;2020,0,IF(BE126&gt;2008,1,IF(BE126&gt;2001,2,IF(BE126&gt;1990,3,IF(BE126&gt;1980,4,IF(BE126&gt;1973,5,IF(BE126&gt;1970,6,IF(BE126&gt;1960,7,IF(BE126&gt;1958,8,IF(BE126&gt;1953,9,10))))))))))</f>
        <v>5</v>
      </c>
      <c r="BG126" s="837">
        <v>5.0999999999999996</v>
      </c>
      <c r="BH126" s="820" t="s">
        <v>4443</v>
      </c>
      <c r="BI126" s="820" t="s">
        <v>4444</v>
      </c>
    </row>
    <row r="127" spans="1:61" ht="11.25" customHeight="1" x14ac:dyDescent="0.2">
      <c r="A127" s="826" t="s">
        <v>5084</v>
      </c>
      <c r="B127" s="830" t="s">
        <v>104</v>
      </c>
      <c r="C127" s="885" t="s">
        <v>107</v>
      </c>
      <c r="D127" s="885" t="s">
        <v>4197</v>
      </c>
      <c r="E127" s="699">
        <v>35</v>
      </c>
      <c r="F127" s="1122">
        <v>82</v>
      </c>
      <c r="G127" s="1122" t="s">
        <v>105</v>
      </c>
      <c r="H127" s="1122" t="s">
        <v>105</v>
      </c>
      <c r="I127" s="821">
        <v>49.82</v>
      </c>
      <c r="J127" s="618">
        <f>(M127/I127)*100</f>
        <v>2.5692492974708951</v>
      </c>
      <c r="K127" s="839">
        <v>0.32</v>
      </c>
      <c r="L127" s="842">
        <v>4</v>
      </c>
      <c r="M127" s="609">
        <f>K127*L127</f>
        <v>1.28</v>
      </c>
      <c r="N127" s="825" t="s">
        <v>106</v>
      </c>
      <c r="O127" s="701">
        <v>0.31</v>
      </c>
      <c r="P127" s="603">
        <v>44774</v>
      </c>
      <c r="Q127" s="603">
        <v>44785</v>
      </c>
      <c r="R127" s="609">
        <f>(K127-O127)/O127*100</f>
        <v>3.2258064516129057</v>
      </c>
      <c r="S127" s="667">
        <f>IF(INDEX(Historical!$D$7:$D$1220,MATCH(B127,Historical!$B$7:$B$1244,0))=0,"n/a",(INDEX(Historical!$C$7:$C$1222,MATCH(B127,Historical!$B$7:$B$1244,0))/INDEX(Historical!$D$7:$D$1220,MATCH(B127,Historical!$B$7:$B$1244,0))-1)*100)</f>
        <v>4.1322314049586861</v>
      </c>
      <c r="T127" s="667">
        <f>IF(INDEX(Historical!$F$7:$F$1213,MATCH(B127,Historical!$B$7:$B$1244,0))=0,"n/a",((INDEX(Historical!$C$7:$C$1222,MATCH(B127,Historical!$B$7:$B$1244,0))/INDEX(Historical!$F$7:$F$1213,MATCH(B127,Historical!$B$7:$B$1244,0)))^(1/3)-1)*100)</f>
        <v>4.6307375375326698</v>
      </c>
      <c r="U127" s="667">
        <f>IF(INDEX(Historical!$H$7:$H$1213,MATCH(B127,Historical!$B$7:$B$1244,0))=0,"n/a",((INDEX(Historical!$C$7:$C$1222,MATCH(B127,Historical!$B$7:$B$1244,0))/INDEX(Historical!$H$7:$H$1213,MATCH(B127,Historical!$B$7:$B$1244,0)))^(1/5)-1)*100)</f>
        <v>10.639802171942204</v>
      </c>
      <c r="V127" s="667">
        <f>IF(INDEX(Historical!$N$7:$N$1213,MATCH(B127,Historical!$B$7:$B$1244,0))=0,"n/a",((INDEX(Historical!$C$7:$C$1222,MATCH(B127,Historical!$B$7:$B$1244,0))/INDEX(Historical!$N$7:$N$1213,MATCH(B127,Historical!$B$7:$B$1244,0)))^(1/10)-1)*100)</f>
        <v>7.7015440304363247</v>
      </c>
      <c r="W127" s="668">
        <f>IF(OR(U127&lt;=0,U127="n/a",V127&lt;=0,V127="n/a"),"n/a",U127/V127)</f>
        <v>1.3815154636387132</v>
      </c>
      <c r="X127" s="669">
        <f>IF(OR(AJ127&lt;=0,AJ127="n/a",U127&lt;=0,U127="n/a"),"n/a",U127/AJ127)</f>
        <v>0.75459589871930532</v>
      </c>
      <c r="Y127" s="640"/>
      <c r="Z127" s="618">
        <f>IF(OR(AC127&lt;0.01,AC127="n/a"),"n/a",M127/AC127*100)</f>
        <v>26.446280991735538</v>
      </c>
      <c r="AA127" s="841">
        <f>IF(OR(AC127&lt;0.01,AC127="n/a"),"n/a",I127/AC127)</f>
        <v>10.293388429752067</v>
      </c>
      <c r="AB127" s="842">
        <v>12</v>
      </c>
      <c r="AC127" s="821">
        <v>4.84</v>
      </c>
      <c r="AD127" s="821">
        <v>1.03</v>
      </c>
      <c r="AE127" s="821">
        <v>4.1900000000000004</v>
      </c>
      <c r="AF127" s="821">
        <v>1.42</v>
      </c>
      <c r="AG127" s="821">
        <v>14.000000000000002</v>
      </c>
      <c r="AH127" s="821">
        <v>3.1</v>
      </c>
      <c r="AI127" s="821">
        <v>-7.99</v>
      </c>
      <c r="AJ127" s="821">
        <v>14.099999999999998</v>
      </c>
      <c r="AK127" s="821">
        <v>10</v>
      </c>
      <c r="AL127" s="833">
        <v>1230</v>
      </c>
      <c r="AM127" s="827">
        <v>0.4</v>
      </c>
      <c r="AN127" s="821">
        <v>0.12</v>
      </c>
      <c r="AO127" s="705">
        <f>IF(U127="n/a","n/a",IF(AA127&lt;0,"n/a",IF(AA127="n/a","n/a",J127+U127-AA127)))</f>
        <v>2.9156630396610321</v>
      </c>
      <c r="AP127" s="706">
        <f>IF(U127="n/a","n/a",J127+U127)</f>
        <v>13.209051469413099</v>
      </c>
      <c r="AQ127" s="843">
        <f>IF(OR(AC127&lt;0.01,AC127="n/a",AF127="n/a"),"n/a",(I127/SQRT(22.5*AC127*(I127/AF127))-1)*100)</f>
        <v>-19.400547092433172</v>
      </c>
      <c r="AR127" s="618">
        <f>INDEX(Historical!$C$7:$C$1222,MATCH(B127,Historical!$B$7:$B$1244,0))*IF(AH127="n/a",1.03,IF(AH127&lt;0,1.01,IF(AH127&gt;10,1.1,(1+AH127/100))))</f>
        <v>1.2990599999999999</v>
      </c>
      <c r="AS127" s="841">
        <f>IF($AI127="n/a",1.03*AR127,IF($AI127&lt;0,1.01*AR127,IF($AI127&gt;10,1.1*AR127,(1+$AI127/100)*AR127)))</f>
        <v>1.3120505999999998</v>
      </c>
      <c r="AT127" s="841">
        <f>IF($AK127="n/a",1.03*AS127,IF($AK127&lt;0,1.01*AS127,IF($AK127&gt;10,1.1*AS127,(1+$AK127/100)*AS127)))</f>
        <v>1.4432556599999999</v>
      </c>
      <c r="AU127" s="841">
        <f>IF($AK127="n/a",1.03*AT127,IF($AK127&lt;0,1.01*AT127,IF($AK127&gt;10,1.1*AT127,(1+$AK127/100)*AT127)))</f>
        <v>1.587581226</v>
      </c>
      <c r="AV127" s="841">
        <f>IF($AK127="n/a",1.03*AU127,IF($AK127&lt;0,1.01*AU127,IF($AK127&gt;10,1.1*AU127,(1+$AK127/100)*AU127)))</f>
        <v>1.7463393486000001</v>
      </c>
      <c r="AW127" s="618">
        <f>SUM(AR127:AV127)</f>
        <v>7.3882868346000006</v>
      </c>
      <c r="AX127" s="713">
        <f>AW127/I127*100</f>
        <v>14.829961530710559</v>
      </c>
      <c r="AY127" s="887">
        <v>0.93</v>
      </c>
      <c r="AZ127" s="827">
        <v>17.810000000000002</v>
      </c>
      <c r="BA127" s="827">
        <v>-16.88</v>
      </c>
      <c r="BB127" s="827">
        <v>-2.5299999999999998</v>
      </c>
      <c r="BC127" s="827">
        <v>-0.11</v>
      </c>
      <c r="BE127" s="594">
        <v>1988</v>
      </c>
      <c r="BF127" s="853">
        <f>IF(BE127&gt;2020,0,IF(BE127&gt;2008,1,IF(BE127&gt;2001,2,IF(BE127&gt;1990,3,IF(BE127&gt;1980,4,IF(BE127&gt;1973,5,IF(BE127&gt;1970,6,IF(BE127&gt;1960,7,IF(BE127&gt;1958,8,IF(BE127&gt;1953,9,10))))))))))</f>
        <v>4</v>
      </c>
      <c r="BG127" s="837">
        <v>1.5</v>
      </c>
      <c r="BH127" s="820" t="s">
        <v>4443</v>
      </c>
      <c r="BI127" s="820" t="s">
        <v>4444</v>
      </c>
    </row>
    <row r="128" spans="1:61" ht="11.25" customHeight="1" x14ac:dyDescent="0.2">
      <c r="A128" s="826" t="s">
        <v>5097</v>
      </c>
      <c r="B128" s="830" t="s">
        <v>338</v>
      </c>
      <c r="C128" s="885" t="s">
        <v>111</v>
      </c>
      <c r="D128" s="885" t="s">
        <v>210</v>
      </c>
      <c r="E128" s="699">
        <v>55</v>
      </c>
      <c r="F128" s="1122">
        <v>23</v>
      </c>
      <c r="G128" s="1122" t="s">
        <v>114</v>
      </c>
      <c r="H128" s="1122" t="s">
        <v>114</v>
      </c>
      <c r="I128" s="821">
        <v>85.61</v>
      </c>
      <c r="J128" s="618">
        <f>(M128/I128)*100</f>
        <v>3.7378810886578671</v>
      </c>
      <c r="K128" s="832">
        <v>0.8</v>
      </c>
      <c r="L128" s="842">
        <v>4</v>
      </c>
      <c r="M128" s="609">
        <f>K128*L128</f>
        <v>3.2</v>
      </c>
      <c r="N128" s="825" t="s">
        <v>339</v>
      </c>
      <c r="O128" s="700">
        <v>0.79</v>
      </c>
      <c r="P128" s="603">
        <v>44806</v>
      </c>
      <c r="Q128" s="603">
        <v>44824</v>
      </c>
      <c r="R128" s="609">
        <f>(K128-O128)/O128*100</f>
        <v>1.2658227848101276</v>
      </c>
      <c r="S128" s="667">
        <f>IF(INDEX(Historical!$D$7:$D$1220,MATCH(B128,Historical!$B$7:$B$1244,0))=0,"n/a",(INDEX(Historical!$C$7:$C$1222,MATCH(B128,Historical!$B$7:$B$1244,0))/INDEX(Historical!$D$7:$D$1220,MATCH(B128,Historical!$B$7:$B$1244,0))-1)*100)</f>
        <v>6.7114093959731669</v>
      </c>
      <c r="T128" s="667">
        <f>IF(INDEX(Historical!$F$7:$F$1213,MATCH(B128,Historical!$B$7:$B$1244,0))=0,"n/a",((INDEX(Historical!$C$7:$C$1222,MATCH(B128,Historical!$B$7:$B$1244,0))/INDEX(Historical!$F$7:$F$1213,MATCH(B128,Historical!$B$7:$B$1244,0)))^(1/3)-1)*100)</f>
        <v>5.6058035105890136</v>
      </c>
      <c r="U128" s="667">
        <f>IF(INDEX(Historical!$H$7:$H$1213,MATCH(B128,Historical!$B$7:$B$1244,0))=0,"n/a",((INDEX(Historical!$C$7:$C$1222,MATCH(B128,Historical!$B$7:$B$1244,0))/INDEX(Historical!$H$7:$H$1213,MATCH(B128,Historical!$B$7:$B$1244,0)))^(1/5)-1)*100)</f>
        <v>5.6142090177524695</v>
      </c>
      <c r="V128" s="667">
        <f>IF(INDEX(Historical!$N$7:$N$1213,MATCH(B128,Historical!$B$7:$B$1244,0))=0,"n/a",((INDEX(Historical!$C$7:$C$1222,MATCH(B128,Historical!$B$7:$B$1244,0))/INDEX(Historical!$N$7:$N$1213,MATCH(B128,Historical!$B$7:$B$1244,0)))^(1/10)-1)*100)</f>
        <v>5.8559956827601622</v>
      </c>
      <c r="W128" s="668">
        <f>IF(OR(U128&lt;=0,U128="n/a",V128&lt;=0,V128="n/a"),"n/a",U128/V128)</f>
        <v>0.95871126310432508</v>
      </c>
      <c r="X128" s="669">
        <f>IF(OR(AJ128&lt;=0,AJ128="n/a",U128&lt;=0,U128="n/a"),"n/a",U128/AJ128)</f>
        <v>0.6931122244138852</v>
      </c>
      <c r="Y128" s="830"/>
      <c r="Z128" s="618">
        <f>IF(OR(AC128&lt;0.01,AC128="n/a"),"n/a",M128/AC128*100)</f>
        <v>329.89690721649487</v>
      </c>
      <c r="AA128" s="841">
        <f>IF(OR(AC128&lt;0.01,AC128="n/a"),"n/a",I128/AC128)</f>
        <v>88.257731958762889</v>
      </c>
      <c r="AB128" s="842">
        <v>12</v>
      </c>
      <c r="AC128" s="821">
        <v>0.97</v>
      </c>
      <c r="AD128" s="821">
        <v>3.62</v>
      </c>
      <c r="AE128" s="821">
        <v>0.76</v>
      </c>
      <c r="AF128" s="821">
        <v>1.37</v>
      </c>
      <c r="AG128" s="821">
        <v>10.9</v>
      </c>
      <c r="AH128" s="821">
        <v>34.4</v>
      </c>
      <c r="AI128" s="821">
        <v>408.71000000000004</v>
      </c>
      <c r="AJ128" s="821">
        <v>8.1</v>
      </c>
      <c r="AK128" s="821">
        <v>24.060000000000002</v>
      </c>
      <c r="AL128" s="833">
        <v>12820</v>
      </c>
      <c r="AM128" s="827">
        <v>0.2</v>
      </c>
      <c r="AN128" s="821">
        <v>0.89</v>
      </c>
      <c r="AO128" s="705">
        <f>IF(U128="n/a","n/a",IF(AA128&lt;0,"n/a",IF(AA128="n/a","n/a",J128+U128-AA128)))</f>
        <v>-78.905641852352545</v>
      </c>
      <c r="AP128" s="706">
        <f>IF(U128="n/a","n/a",J128+U128)</f>
        <v>9.352090106410337</v>
      </c>
      <c r="AQ128" s="843">
        <f>IF(OR(AC128&lt;0.01,AC128="n/a",AF128="n/a"),"n/a",(I128/SQRT(22.5*AC128*(I128/AF128))-1)*100)</f>
        <v>131.81706655944149</v>
      </c>
      <c r="AR128" s="618">
        <f>INDEX(Historical!$C$7:$C$1222,MATCH(B128,Historical!$B$7:$B$1244,0))*IF(AH128="n/a",1.03,IF(AH128&lt;0,1.01,IF(AH128&gt;10,1.1,(1+AH128/100))))</f>
        <v>3.4980000000000007</v>
      </c>
      <c r="AS128" s="841">
        <f>IF($AI128="n/a",1.03*AR128,IF($AI128&lt;0,1.01*AR128,IF($AI128&gt;10,1.1*AR128,(1+$AI128/100)*AR128)))</f>
        <v>3.8478000000000012</v>
      </c>
      <c r="AT128" s="841">
        <f>IF($AK128="n/a",1.03*AS128,IF($AK128&lt;0,1.01*AS128,IF($AK128&gt;10,1.1*AS128,(1+$AK128/100)*AS128)))</f>
        <v>4.2325800000000013</v>
      </c>
      <c r="AU128" s="841">
        <f>IF($AK128="n/a",1.03*AT128,IF($AK128&lt;0,1.01*AT128,IF($AK128&gt;10,1.1*AT128,(1+$AK128/100)*AT128)))</f>
        <v>4.6558380000000019</v>
      </c>
      <c r="AV128" s="841">
        <f>IF($AK128="n/a",1.03*AU128,IF($AK128&lt;0,1.01*AU128,IF($AK128&gt;10,1.1*AU128,(1+$AK128/100)*AU128)))</f>
        <v>5.1214218000000029</v>
      </c>
      <c r="AW128" s="618">
        <f>SUM(AR128:AV128)</f>
        <v>21.355639800000009</v>
      </c>
      <c r="AX128" s="713">
        <f>AW128/I128*100</f>
        <v>24.945263170190408</v>
      </c>
      <c r="AY128" s="887">
        <v>1.31</v>
      </c>
      <c r="AZ128" s="827">
        <v>21.88</v>
      </c>
      <c r="BA128" s="827">
        <v>-49.13</v>
      </c>
      <c r="BB128" s="827">
        <v>2.08</v>
      </c>
      <c r="BC128" s="827">
        <v>-6.6000000000000005</v>
      </c>
      <c r="BE128" s="594">
        <v>1968</v>
      </c>
      <c r="BF128" s="853">
        <f>IF(BE128&gt;2020,0,IF(BE128&gt;2008,1,IF(BE128&gt;2001,2,IF(BE128&gt;1990,3,IF(BE128&gt;1980,4,IF(BE128&gt;1973,5,IF(BE128&gt;1970,6,IF(BE128&gt;1960,7,IF(BE128&gt;1958,8,IF(BE128&gt;1953,9,10))))))))))</f>
        <v>7</v>
      </c>
      <c r="BG128" s="837">
        <v>3.5999999999999996</v>
      </c>
      <c r="BH128" s="820" t="s">
        <v>4443</v>
      </c>
      <c r="BI128" s="820" t="s">
        <v>4444</v>
      </c>
    </row>
    <row r="129" spans="1:61" ht="11.25" customHeight="1" x14ac:dyDescent="0.2">
      <c r="A129" s="819" t="s">
        <v>5103</v>
      </c>
      <c r="B129" s="830" t="s">
        <v>343</v>
      </c>
      <c r="C129" s="885" t="s">
        <v>152</v>
      </c>
      <c r="D129" s="885" t="s">
        <v>4183</v>
      </c>
      <c r="E129" s="699">
        <v>30</v>
      </c>
      <c r="F129" s="1122">
        <v>104</v>
      </c>
      <c r="G129" s="1122" t="s">
        <v>105</v>
      </c>
      <c r="H129" s="1122" t="s">
        <v>105</v>
      </c>
      <c r="I129" s="821">
        <v>262.88</v>
      </c>
      <c r="J129" s="618">
        <f>(M129/I129)*100</f>
        <v>1.1412051125989044</v>
      </c>
      <c r="K129" s="839">
        <v>0.75</v>
      </c>
      <c r="L129" s="842">
        <v>4</v>
      </c>
      <c r="M129" s="609">
        <f>K129*L129</f>
        <v>3</v>
      </c>
      <c r="N129" s="825" t="s">
        <v>159</v>
      </c>
      <c r="O129" s="701">
        <v>0.69499999999999995</v>
      </c>
      <c r="P129" s="603">
        <v>44924</v>
      </c>
      <c r="Q129" s="603">
        <v>44957</v>
      </c>
      <c r="R129" s="609">
        <f>(K129-O129)/O129*100</f>
        <v>7.9136690647482091</v>
      </c>
      <c r="S129" s="667">
        <f>IF(INDEX(Historical!$D$7:$D$1220,MATCH(B129,Historical!$B$7:$B$1244,0))=0,"n/a",(INDEX(Historical!$C$7:$C$1222,MATCH(B129,Historical!$B$7:$B$1244,0))/INDEX(Historical!$D$7:$D$1220,MATCH(B129,Historical!$B$7:$B$1244,0))-1)*100)</f>
        <v>10.317460317460302</v>
      </c>
      <c r="T129" s="667">
        <f>IF(INDEX(Historical!$F$7:$F$1213,MATCH(B129,Historical!$B$7:$B$1244,0))=0,"n/a",((INDEX(Historical!$C$7:$C$1222,MATCH(B129,Historical!$B$7:$B$1244,0))/INDEX(Historical!$F$7:$F$1213,MATCH(B129,Historical!$B$7:$B$1244,0)))^(1/3)-1)*100)</f>
        <v>10.152363558281262</v>
      </c>
      <c r="U129" s="667">
        <f>IF(INDEX(Historical!$H$7:$H$1213,MATCH(B129,Historical!$B$7:$B$1244,0))=0,"n/a",((INDEX(Historical!$C$7:$C$1222,MATCH(B129,Historical!$B$7:$B$1244,0))/INDEX(Historical!$H$7:$H$1213,MATCH(B129,Historical!$B$7:$B$1244,0)))^(1/5)-1)*100)</f>
        <v>10.336492730229697</v>
      </c>
      <c r="V129" s="667">
        <f>IF(INDEX(Historical!$N$7:$N$1213,MATCH(B129,Historical!$B$7:$B$1244,0))=0,"n/a",((INDEX(Historical!$C$7:$C$1222,MATCH(B129,Historical!$B$7:$B$1244,0))/INDEX(Historical!$N$7:$N$1213,MATCH(B129,Historical!$B$7:$B$1244,0)))^(1/10)-1)*100)</f>
        <v>12.580348060999146</v>
      </c>
      <c r="W129" s="668">
        <f>IF(OR(U129&lt;=0,U129="n/a",V129&lt;=0,V129="n/a"),"n/a",U129/V129)</f>
        <v>0.82163805644410448</v>
      </c>
      <c r="X129" s="669">
        <f>IF(OR(AJ129&lt;=0,AJ129="n/a",U129&lt;=0,U129="n/a"),"n/a",U129/AJ129)</f>
        <v>2.1534359854645202</v>
      </c>
      <c r="Y129" s="626"/>
      <c r="Z129" s="618">
        <f>IF(OR(AC129&lt;0.01,AC129="n/a"),"n/a",M129/AC129*100)</f>
        <v>48.622366288492707</v>
      </c>
      <c r="AA129" s="841">
        <f>IF(OR(AC129&lt;0.01,AC129="n/a"),"n/a",I129/AC129)</f>
        <v>42.606158833063212</v>
      </c>
      <c r="AB129" s="842">
        <v>12</v>
      </c>
      <c r="AC129" s="821">
        <v>6.17</v>
      </c>
      <c r="AD129" s="821">
        <v>4.5999999999999996</v>
      </c>
      <c r="AE129" s="821">
        <v>5.41</v>
      </c>
      <c r="AF129" s="821">
        <v>5.98</v>
      </c>
      <c r="AG129" s="821">
        <v>14.799999999999999</v>
      </c>
      <c r="AH129" s="821">
        <v>18.3</v>
      </c>
      <c r="AI129" s="821">
        <v>10.94</v>
      </c>
      <c r="AJ129" s="821">
        <v>4.8</v>
      </c>
      <c r="AK129" s="821">
        <v>9.24</v>
      </c>
      <c r="AL129" s="833">
        <v>99880</v>
      </c>
      <c r="AM129" s="827">
        <v>0.1</v>
      </c>
      <c r="AN129" s="821">
        <v>0.79</v>
      </c>
      <c r="AO129" s="705">
        <f>IF(U129="n/a","n/a",IF(AA129&lt;0,"n/a",IF(AA129="n/a","n/a",J129+U129-AA129)))</f>
        <v>-31.128460990234611</v>
      </c>
      <c r="AP129" s="706">
        <f>IF(U129="n/a","n/a",J129+U129)</f>
        <v>11.477697842828601</v>
      </c>
      <c r="AQ129" s="843">
        <f>IF(OR(AC129&lt;0.01,AC129="n/a",AF129="n/a"),"n/a",(I129/SQRT(22.5*AC129*(I129/AF129))-1)*100)</f>
        <v>236.50810115506249</v>
      </c>
      <c r="AR129" s="618">
        <f>INDEX(Historical!$C$7:$C$1222,MATCH(B129,Historical!$B$7:$B$1244,0))*IF(AH129="n/a",1.03,IF(AH129&lt;0,1.01,IF(AH129&gt;10,1.1,(1+AH129/100))))</f>
        <v>3.0579999999999998</v>
      </c>
      <c r="AS129" s="841">
        <f>IF($AI129="n/a",1.03*AR129,IF($AI129&lt;0,1.01*AR129,IF($AI129&gt;10,1.1*AR129,(1+$AI129/100)*AR129)))</f>
        <v>3.3637999999999999</v>
      </c>
      <c r="AT129" s="841">
        <f>IF($AK129="n/a",1.03*AS129,IF($AK129&lt;0,1.01*AS129,IF($AK129&gt;10,1.1*AS129,(1+$AK129/100)*AS129)))</f>
        <v>3.6746151199999999</v>
      </c>
      <c r="AU129" s="841">
        <f>IF($AK129="n/a",1.03*AT129,IF($AK129&lt;0,1.01*AT129,IF($AK129&gt;10,1.1*AT129,(1+$AK129/100)*AT129)))</f>
        <v>4.0141495570880004</v>
      </c>
      <c r="AV129" s="841">
        <f>IF($AK129="n/a",1.03*AU129,IF($AK129&lt;0,1.01*AU129,IF($AK129&gt;10,1.1*AU129,(1+$AK129/100)*AU129)))</f>
        <v>4.3850569761629314</v>
      </c>
      <c r="AW129" s="618">
        <f>SUM(AR129:AV129)</f>
        <v>18.495621653250932</v>
      </c>
      <c r="AX129" s="713">
        <f>AW129/I129*100</f>
        <v>7.0357659971283226</v>
      </c>
      <c r="AY129" s="887">
        <v>0.94</v>
      </c>
      <c r="AZ129" s="827">
        <v>39.21</v>
      </c>
      <c r="BA129" s="827">
        <v>-7.4399999999999995</v>
      </c>
      <c r="BB129" s="827">
        <v>2.4</v>
      </c>
      <c r="BC129" s="827">
        <v>15.939999999999998</v>
      </c>
      <c r="BE129" s="594">
        <v>1994</v>
      </c>
      <c r="BF129" s="853">
        <f>IF(BE129&gt;2020,0,IF(BE129&gt;2008,1,IF(BE129&gt;2001,2,IF(BE129&gt;1990,3,IF(BE129&gt;1980,4,IF(BE129&gt;1973,5,IF(BE129&gt;1970,6,IF(BE129&gt;1960,7,IF(BE129&gt;1958,8,IF(BE129&gt;1953,9,10))))))))))</f>
        <v>3</v>
      </c>
      <c r="BG129" s="837">
        <v>6.5</v>
      </c>
      <c r="BH129" s="820" t="s">
        <v>4443</v>
      </c>
      <c r="BI129" s="820" t="s">
        <v>4444</v>
      </c>
    </row>
    <row r="130" spans="1:61" ht="11.25" customHeight="1" x14ac:dyDescent="0.2">
      <c r="A130" s="819" t="s">
        <v>5104</v>
      </c>
      <c r="B130" s="830" t="s">
        <v>345</v>
      </c>
      <c r="C130" s="885" t="s">
        <v>127</v>
      </c>
      <c r="D130" s="885" t="s">
        <v>4194</v>
      </c>
      <c r="E130" s="699">
        <v>52</v>
      </c>
      <c r="F130" s="1122">
        <v>30</v>
      </c>
      <c r="G130" s="1122" t="s">
        <v>36</v>
      </c>
      <c r="H130" s="1122" t="s">
        <v>114</v>
      </c>
      <c r="I130" s="821">
        <v>74.569999999999993</v>
      </c>
      <c r="J130" s="618">
        <f>(M130/I130)*100</f>
        <v>2.6284028429663406</v>
      </c>
      <c r="K130" s="832">
        <v>0.49</v>
      </c>
      <c r="L130" s="842">
        <v>4</v>
      </c>
      <c r="M130" s="609">
        <f>K130*L130</f>
        <v>1.96</v>
      </c>
      <c r="N130" s="825" t="s">
        <v>282</v>
      </c>
      <c r="O130" s="700">
        <v>0.47</v>
      </c>
      <c r="P130" s="603">
        <v>44742</v>
      </c>
      <c r="Q130" s="603">
        <v>44764</v>
      </c>
      <c r="R130" s="609">
        <f>(K130-O130)/O130*100</f>
        <v>4.2553191489361746</v>
      </c>
      <c r="S130" s="667">
        <f>IF(INDEX(Historical!$D$7:$D$1220,MATCH(B130,Historical!$B$7:$B$1244,0))=0,"n/a",(INDEX(Historical!$C$7:$C$1222,MATCH(B130,Historical!$B$7:$B$1244,0))/INDEX(Historical!$D$7:$D$1220,MATCH(B130,Historical!$B$7:$B$1244,0))-1)*100)</f>
        <v>4.3478260869565188</v>
      </c>
      <c r="T130" s="667">
        <f>IF(INDEX(Historical!$F$7:$F$1213,MATCH(B130,Historical!$B$7:$B$1244,0))=0,"n/a",((INDEX(Historical!$C$7:$C$1222,MATCH(B130,Historical!$B$7:$B$1244,0))/INDEX(Historical!$F$7:$F$1213,MATCH(B130,Historical!$B$7:$B$1244,0)))^(1/3)-1)*100)</f>
        <v>7.1664579674248552</v>
      </c>
      <c r="U130" s="667">
        <f>IF(INDEX(Historical!$H$7:$H$1213,MATCH(B130,Historical!$B$7:$B$1244,0))=0,"n/a",((INDEX(Historical!$C$7:$C$1222,MATCH(B130,Historical!$B$7:$B$1244,0))/INDEX(Historical!$H$7:$H$1213,MATCH(B130,Historical!$B$7:$B$1244,0)))^(1/5)-1)*100)</f>
        <v>7.7818067712725814</v>
      </c>
      <c r="V130" s="667">
        <f>IF(INDEX(Historical!$N$7:$N$1213,MATCH(B130,Historical!$B$7:$B$1244,0))=0,"n/a",((INDEX(Historical!$C$7:$C$1222,MATCH(B130,Historical!$B$7:$B$1244,0))/INDEX(Historical!$N$7:$N$1213,MATCH(B130,Historical!$B$7:$B$1244,0)))^(1/10)-1)*100)</f>
        <v>5.9223841048812176</v>
      </c>
      <c r="W130" s="668">
        <f>IF(OR(U130&lt;=0,U130="n/a",V130&lt;=0,V130="n/a"),"n/a",U130/V130)</f>
        <v>1.3139652264125914</v>
      </c>
      <c r="X130" s="669">
        <f>IF(OR(AJ130&lt;=0,AJ130="n/a",U130&lt;=0,U130="n/a"),"n/a",U130/AJ130)</f>
        <v>1.5881238308719552</v>
      </c>
      <c r="Y130" s="626"/>
      <c r="Z130" s="618">
        <f>IF(OR(AC130&lt;0.01,AC130="n/a"),"n/a",M130/AC130*100)</f>
        <v>70.758122743682307</v>
      </c>
      <c r="AA130" s="841">
        <f>IF(OR(AC130&lt;0.01,AC130="n/a"),"n/a",I130/AC130)</f>
        <v>26.920577617328519</v>
      </c>
      <c r="AB130" s="842">
        <v>6</v>
      </c>
      <c r="AC130" s="821">
        <v>2.77</v>
      </c>
      <c r="AD130" s="821">
        <v>1.71</v>
      </c>
      <c r="AE130" s="821">
        <v>0.53</v>
      </c>
      <c r="AF130" s="821">
        <v>26.75</v>
      </c>
      <c r="AG130" s="821">
        <v>108.1</v>
      </c>
      <c r="AH130" s="821">
        <v>159</v>
      </c>
      <c r="AI130" s="821">
        <v>14.45</v>
      </c>
      <c r="AJ130" s="821">
        <v>4.9000000000000004</v>
      </c>
      <c r="AK130" s="821">
        <v>15.939999999999998</v>
      </c>
      <c r="AL130" s="833">
        <v>38790</v>
      </c>
      <c r="AM130" s="827">
        <v>0.2</v>
      </c>
      <c r="AN130" s="821">
        <v>7.69</v>
      </c>
      <c r="AO130" s="705">
        <f>IF(U130="n/a","n/a",IF(AA130&lt;0,"n/a",IF(AA130="n/a","n/a",J130+U130-AA130)))</f>
        <v>-16.510368003089596</v>
      </c>
      <c r="AP130" s="706">
        <f>IF(U130="n/a","n/a",J130+U130)</f>
        <v>10.410209614238923</v>
      </c>
      <c r="AQ130" s="843">
        <f>IF(OR(AC130&lt;0.01,AC130="n/a",AF130="n/a"),"n/a",(I130/SQRT(22.5*AC130*(I130/AF130))-1)*100)</f>
        <v>465.73470471337356</v>
      </c>
      <c r="AR130" s="618">
        <f>INDEX(Historical!$C$7:$C$1222,MATCH(B130,Historical!$B$7:$B$1244,0))*IF(AH130="n/a",1.03,IF(AH130&lt;0,1.01,IF(AH130&gt;10,1.1,(1+AH130/100))))</f>
        <v>2.1120000000000001</v>
      </c>
      <c r="AS130" s="841">
        <f>IF($AI130="n/a",1.03*AR130,IF($AI130&lt;0,1.01*AR130,IF($AI130&gt;10,1.1*AR130,(1+$AI130/100)*AR130)))</f>
        <v>2.3232000000000004</v>
      </c>
      <c r="AT130" s="841">
        <f>IF($AK130="n/a",1.03*AS130,IF($AK130&lt;0,1.01*AS130,IF($AK130&gt;10,1.1*AS130,(1+$AK130/100)*AS130)))</f>
        <v>2.5555200000000005</v>
      </c>
      <c r="AU130" s="841">
        <f>IF($AK130="n/a",1.03*AT130,IF($AK130&lt;0,1.01*AT130,IF($AK130&gt;10,1.1*AT130,(1+$AK130/100)*AT130)))</f>
        <v>2.8110720000000007</v>
      </c>
      <c r="AV130" s="841">
        <f>IF($AK130="n/a",1.03*AU130,IF($AK130&lt;0,1.01*AU130,IF($AK130&gt;10,1.1*AU130,(1+$AK130/100)*AU130)))</f>
        <v>3.0921792000000008</v>
      </c>
      <c r="AW130" s="618">
        <f>SUM(AR130:AV130)</f>
        <v>12.893971200000001</v>
      </c>
      <c r="AX130" s="713">
        <f>AW130/I130*100</f>
        <v>17.291097224084755</v>
      </c>
      <c r="AY130" s="887">
        <v>1.0900000000000001</v>
      </c>
      <c r="AZ130" s="827">
        <v>5.6099999999999994</v>
      </c>
      <c r="BA130" s="827">
        <v>-18.529999999999998</v>
      </c>
      <c r="BB130" s="827">
        <v>-4.21</v>
      </c>
      <c r="BC130" s="827">
        <v>-8.2600000000000016</v>
      </c>
      <c r="BE130" s="594">
        <v>1971</v>
      </c>
      <c r="BF130" s="853">
        <f>IF(BE130&gt;2020,0,IF(BE130&gt;2008,1,IF(BE130&gt;2001,2,IF(BE130&gt;1990,3,IF(BE130&gt;1980,4,IF(BE130&gt;1973,5,IF(BE130&gt;1970,6,IF(BE130&gt;1960,7,IF(BE130&gt;1958,8,IF(BE130&gt;1953,9,10))))))))))</f>
        <v>6</v>
      </c>
      <c r="BG130" s="837">
        <v>6.4</v>
      </c>
      <c r="BH130" s="820" t="s">
        <v>4443</v>
      </c>
      <c r="BI130" s="820" t="s">
        <v>4444</v>
      </c>
    </row>
    <row r="131" spans="1:61" ht="11.25" customHeight="1" x14ac:dyDescent="0.2">
      <c r="A131" s="819" t="s">
        <v>5107</v>
      </c>
      <c r="B131" s="830" t="s">
        <v>351</v>
      </c>
      <c r="C131" s="885" t="s">
        <v>4201</v>
      </c>
      <c r="D131" s="885" t="s">
        <v>4229</v>
      </c>
      <c r="E131" s="699">
        <v>49</v>
      </c>
      <c r="F131" s="1122">
        <v>48</v>
      </c>
      <c r="G131" s="1122" t="s">
        <v>36</v>
      </c>
      <c r="H131" s="1122" t="s">
        <v>36</v>
      </c>
      <c r="I131" s="821">
        <v>12.69</v>
      </c>
      <c r="J131" s="618">
        <f>(M131/I131)*100</f>
        <v>5.8313632781717892</v>
      </c>
      <c r="K131" s="832">
        <v>0.185</v>
      </c>
      <c r="L131" s="842">
        <v>4</v>
      </c>
      <c r="M131" s="609">
        <f>K131*L131</f>
        <v>0.74</v>
      </c>
      <c r="N131" s="825" t="s">
        <v>150</v>
      </c>
      <c r="O131" s="700">
        <v>0.18</v>
      </c>
      <c r="P131" s="603">
        <v>44999</v>
      </c>
      <c r="Q131" s="603">
        <v>45016</v>
      </c>
      <c r="R131" s="609">
        <f>(K131-O131)/O131*100</f>
        <v>2.7777777777777803</v>
      </c>
      <c r="S131" s="667">
        <f>IF(INDEX(Historical!$D$7:$D$1220,MATCH(B131,Historical!$B$7:$B$1244,0))=0,"n/a",(INDEX(Historical!$C$7:$C$1222,MATCH(B131,Historical!$B$7:$B$1244,0))/INDEX(Historical!$D$7:$D$1220,MATCH(B131,Historical!$B$7:$B$1244,0))-1)*100)</f>
        <v>2.8571428571428692</v>
      </c>
      <c r="T131" s="667">
        <f>IF(INDEX(Historical!$F$7:$F$1213,MATCH(B131,Historical!$B$7:$B$1244,0))=0,"n/a",((INDEX(Historical!$C$7:$C$1222,MATCH(B131,Historical!$B$7:$B$1244,0))/INDEX(Historical!$F$7:$F$1213,MATCH(B131,Historical!$B$7:$B$1244,0)))^(1/3)-1)*100)</f>
        <v>2.9428498400178693</v>
      </c>
      <c r="U131" s="667">
        <f>IF(INDEX(Historical!$H$7:$H$1213,MATCH(B131,Historical!$B$7:$B$1244,0))=0,"n/a",((INDEX(Historical!$C$7:$C$1222,MATCH(B131,Historical!$B$7:$B$1244,0))/INDEX(Historical!$H$7:$H$1213,MATCH(B131,Historical!$B$7:$B$1244,0)))^(1/5)-1)*100)</f>
        <v>3.0358033101851145</v>
      </c>
      <c r="V131" s="667">
        <f>IF(INDEX(Historical!$N$7:$N$1213,MATCH(B131,Historical!$B$7:$B$1244,0))=0,"n/a",((INDEX(Historical!$C$7:$C$1222,MATCH(B131,Historical!$B$7:$B$1244,0))/INDEX(Historical!$N$7:$N$1213,MATCH(B131,Historical!$B$7:$B$1244,0)))^(1/10)-1)*100)</f>
        <v>3.923470540787144</v>
      </c>
      <c r="W131" s="668">
        <f>IF(OR(U131&lt;=0,U131="n/a",V131&lt;=0,V131="n/a"),"n/a",U131/V131)</f>
        <v>0.77375458248657025</v>
      </c>
      <c r="X131" s="669">
        <f>IF(OR(AJ131&lt;=0,AJ131="n/a",U131&lt;=0,U131="n/a"),"n/a",U131/AJ131)</f>
        <v>6.3643675265935326E-2</v>
      </c>
      <c r="Y131" s="830"/>
      <c r="Z131" s="618" t="str">
        <f>IF(OR(AC131&lt;0.01,AC131="n/a"),"n/a",M131/AC131*100)</f>
        <v>n/a</v>
      </c>
      <c r="AA131" s="841" t="str">
        <f>IF(OR(AC131&lt;0.01,AC131="n/a"),"n/a",I131/AC131)</f>
        <v>n/a</v>
      </c>
      <c r="AB131" s="842">
        <v>12</v>
      </c>
      <c r="AC131" s="821">
        <v>-0.05</v>
      </c>
      <c r="AD131" s="821" t="s">
        <v>135</v>
      </c>
      <c r="AE131" s="821">
        <v>0.24</v>
      </c>
      <c r="AF131" s="821">
        <v>0.28999999999999998</v>
      </c>
      <c r="AG131" s="821">
        <v>-0.1</v>
      </c>
      <c r="AH131" s="822">
        <v>-106.1</v>
      </c>
      <c r="AI131" s="822">
        <v>33.300000000000004</v>
      </c>
      <c r="AJ131" s="821">
        <v>47.699999999999996</v>
      </c>
      <c r="AK131" s="821" t="s">
        <v>135</v>
      </c>
      <c r="AL131" s="833">
        <v>1310</v>
      </c>
      <c r="AM131" s="827">
        <v>7.02</v>
      </c>
      <c r="AN131" s="821">
        <v>0.79</v>
      </c>
      <c r="AO131" s="705" t="str">
        <f>IF(U131="n/a","n/a",IF(AA131&lt;0,"n/a",IF(AA131="n/a","n/a",J131+U131-AA131)))</f>
        <v>n/a</v>
      </c>
      <c r="AP131" s="706">
        <f>IF(U131="n/a","n/a",J131+U131)</f>
        <v>8.8671665883569037</v>
      </c>
      <c r="AQ131" s="843" t="str">
        <f>IF(OR(AC131&lt;0.01,AC131="n/a",AF131="n/a"),"n/a",(I131/SQRT(22.5*AC131*(I131/AF131))-1)*100)</f>
        <v>n/a</v>
      </c>
      <c r="AR131" s="618">
        <f>INDEX(Historical!$C$7:$C$1222,MATCH(B131,Historical!$B$7:$B$1244,0))*IF(AH131="n/a",1.03,IF(AH131&lt;0,1.01,IF(AH131&gt;10,1.1,(1+AH131/100))))</f>
        <v>0.72719999999999996</v>
      </c>
      <c r="AS131" s="841">
        <f>IF($AI131="n/a",1.03*AR131,IF($AI131&lt;0,1.01*AR131,IF($AI131&gt;10,1.1*AR131,(1+$AI131/100)*AR131)))</f>
        <v>0.79991999999999996</v>
      </c>
      <c r="AT131" s="841">
        <f>IF($AK131="n/a",1.03*AS131,IF($AK131&lt;0,1.01*AS131,IF($AK131&gt;10,1.1*AS131,(1+$AK131/100)*AS131)))</f>
        <v>0.82391760000000003</v>
      </c>
      <c r="AU131" s="841">
        <f>IF($AK131="n/a",1.03*AT131,IF($AK131&lt;0,1.01*AT131,IF($AK131&gt;10,1.1*AT131,(1+$AK131/100)*AT131)))</f>
        <v>0.84863512800000007</v>
      </c>
      <c r="AV131" s="841">
        <f>IF($AK131="n/a",1.03*AU131,IF($AK131&lt;0,1.01*AU131,IF($AK131&gt;10,1.1*AU131,(1+$AK131/100)*AU131)))</f>
        <v>0.8740941818400001</v>
      </c>
      <c r="AW131" s="618">
        <f>SUM(AR131:AV131)</f>
        <v>4.0737669098400007</v>
      </c>
      <c r="AX131" s="713">
        <f>AW131/I131*100</f>
        <v>32.102182110638303</v>
      </c>
      <c r="AY131" s="887">
        <v>1.07</v>
      </c>
      <c r="AZ131" s="827">
        <v>31.5</v>
      </c>
      <c r="BA131" s="827">
        <v>-39.57</v>
      </c>
      <c r="BB131" s="827">
        <v>7.7399999999999993</v>
      </c>
      <c r="BC131" s="827">
        <v>-10.879999999999999</v>
      </c>
      <c r="BE131" s="594">
        <v>1975</v>
      </c>
      <c r="BF131" s="853">
        <f>IF(BE131&gt;2020,0,IF(BE131&gt;2008,1,IF(BE131&gt;2001,2,IF(BE131&gt;1990,3,IF(BE131&gt;1980,4,IF(BE131&gt;1973,5,IF(BE131&gt;1970,6,IF(BE131&gt;1960,7,IF(BE131&gt;1958,8,IF(BE131&gt;1953,9,10))))))))))</f>
        <v>5</v>
      </c>
      <c r="BG131" s="837">
        <v>0</v>
      </c>
      <c r="BH131" s="820" t="s">
        <v>4443</v>
      </c>
      <c r="BI131" s="820" t="s">
        <v>4444</v>
      </c>
    </row>
    <row r="132" spans="1:61" s="737" customFormat="1" ht="11.25" customHeight="1" x14ac:dyDescent="0.2">
      <c r="A132" s="613" t="s">
        <v>5109</v>
      </c>
      <c r="B132" s="743" t="s">
        <v>349</v>
      </c>
      <c r="C132" s="885" t="s">
        <v>244</v>
      </c>
      <c r="D132" s="885" t="s">
        <v>4206</v>
      </c>
      <c r="E132" s="721">
        <v>55</v>
      </c>
      <c r="F132" s="1122">
        <v>22</v>
      </c>
      <c r="G132" s="1121" t="s">
        <v>114</v>
      </c>
      <c r="H132" s="1121" t="s">
        <v>114</v>
      </c>
      <c r="I132" s="731">
        <v>168.5</v>
      </c>
      <c r="J132" s="723">
        <f>(M132/I132)*100</f>
        <v>2.5637982195845699</v>
      </c>
      <c r="K132" s="724">
        <v>1.08</v>
      </c>
      <c r="L132" s="725">
        <v>4</v>
      </c>
      <c r="M132" s="726">
        <f>K132*L132</f>
        <v>4.32</v>
      </c>
      <c r="N132" s="727" t="s">
        <v>292</v>
      </c>
      <c r="O132" s="728">
        <v>0.9</v>
      </c>
      <c r="P132" s="1037">
        <v>44789</v>
      </c>
      <c r="Q132" s="1037">
        <v>44814</v>
      </c>
      <c r="R132" s="726">
        <f>(K132-O132)/O132*100</f>
        <v>20.000000000000004</v>
      </c>
      <c r="S132" s="667">
        <f>IF(INDEX(Historical!$D$7:$D$1220,MATCH(B132,Historical!$B$7:$B$1244,0))=0,"n/a",(INDEX(Historical!$C$7:$C$1222,MATCH(B132,Historical!$B$7:$B$1244,0))/INDEX(Historical!$D$7:$D$1220,MATCH(B132,Historical!$B$7:$B$1244,0))-1)*100)</f>
        <v>25.316455696202532</v>
      </c>
      <c r="T132" s="667">
        <f>IF(INDEX(Historical!$F$7:$F$1213,MATCH(B132,Historical!$B$7:$B$1244,0))=0,"n/a",((INDEX(Historical!$C$7:$C$1222,MATCH(B132,Historical!$B$7:$B$1244,0))/INDEX(Historical!$F$7:$F$1213,MATCH(B132,Historical!$B$7:$B$1244,0)))^(1/3)-1)*100)</f>
        <v>15.055472244048484</v>
      </c>
      <c r="U132" s="667">
        <f>IF(INDEX(Historical!$H$7:$H$1213,MATCH(B132,Historical!$B$7:$B$1244,0))=0,"n/a",((INDEX(Historical!$C$7:$C$1222,MATCH(B132,Historical!$B$7:$B$1244,0))/INDEX(Historical!$H$7:$H$1213,MATCH(B132,Historical!$B$7:$B$1244,0)))^(1/5)-1)*100)</f>
        <v>10.169422251126825</v>
      </c>
      <c r="V132" s="667">
        <f>IF(INDEX(Historical!$N$7:$N$1213,MATCH(B132,Historical!$B$7:$B$1244,0))=0,"n/a",((INDEX(Historical!$C$7:$C$1222,MATCH(B132,Historical!$B$7:$B$1244,0))/INDEX(Historical!$N$7:$N$1213,MATCH(B132,Historical!$B$7:$B$1244,0)))^(1/10)-1)*100)</f>
        <v>11.612317403390438</v>
      </c>
      <c r="W132" s="668">
        <f>IF(OR(U132&lt;=0,U132="n/a",V132&lt;=0,V132="n/a"),"n/a",U132/V132)</f>
        <v>0.87574442704758204</v>
      </c>
      <c r="X132" s="669">
        <f>IF(OR(AJ132&lt;=0,AJ132="n/a",U132&lt;=0,U132="n/a"),"n/a",U132/AJ132)</f>
        <v>0.40354850202884229</v>
      </c>
      <c r="Y132" s="743"/>
      <c r="Z132" s="723">
        <f>IF(OR(AC132&lt;0.01,AC132="n/a"),"n/a",M132/AC132*100)</f>
        <v>59.178082191780824</v>
      </c>
      <c r="AA132" s="730">
        <f>IF(OR(AC132&lt;0.01,AC132="n/a"),"n/a",I132/AC132)</f>
        <v>23.082191780821919</v>
      </c>
      <c r="AB132" s="725">
        <v>1</v>
      </c>
      <c r="AC132" s="731">
        <v>7.3</v>
      </c>
      <c r="AD132" s="731" t="s">
        <v>135</v>
      </c>
      <c r="AE132" s="731">
        <v>0.7</v>
      </c>
      <c r="AF132" s="731">
        <v>6.97</v>
      </c>
      <c r="AG132" s="731">
        <v>30.5</v>
      </c>
      <c r="AH132" s="731">
        <v>63.1</v>
      </c>
      <c r="AI132" s="731">
        <v>66.600000000000009</v>
      </c>
      <c r="AJ132" s="731">
        <v>25.2</v>
      </c>
      <c r="AK132" s="731">
        <v>-7.51</v>
      </c>
      <c r="AL132" s="732">
        <v>76110</v>
      </c>
      <c r="AM132" s="733">
        <v>0.2</v>
      </c>
      <c r="AN132" s="731">
        <v>1.49</v>
      </c>
      <c r="AO132" s="734">
        <f>IF(U132="n/a","n/a",IF(AA132&lt;0,"n/a",IF(AA132="n/a","n/a",J132+U132-AA132)))</f>
        <v>-10.348971310110525</v>
      </c>
      <c r="AP132" s="735">
        <f>IF(U132="n/a","n/a",J132+U132)</f>
        <v>12.733220470711395</v>
      </c>
      <c r="AQ132" s="843">
        <f>IF(OR(AC132&lt;0.01,AC132="n/a",AF132="n/a"),"n/a",(I132/SQRT(22.5*AC132*(I132/AF132))-1)*100)</f>
        <v>167.40138511427909</v>
      </c>
      <c r="AR132" s="618">
        <f>INDEX(Historical!$C$7:$C$1222,MATCH(B132,Historical!$B$7:$B$1244,0))*IF(AH132="n/a",1.03,IF(AH132&lt;0,1.01,IF(AH132&gt;10,1.1,(1+AH132/100))))</f>
        <v>4.3559999999999999</v>
      </c>
      <c r="AS132" s="730">
        <f>IF($AI132="n/a",1.03*AR132,IF($AI132&lt;0,1.01*AR132,IF($AI132&gt;10,1.1*AR132,(1+$AI132/100)*AR132)))</f>
        <v>4.7915999999999999</v>
      </c>
      <c r="AT132" s="730">
        <f>IF($AK132="n/a",1.03*AS132,IF($AK132&lt;0,1.01*AS132,IF($AK132&gt;10,1.1*AS132,(1+$AK132/100)*AS132)))</f>
        <v>4.8395159999999997</v>
      </c>
      <c r="AU132" s="730">
        <f>IF($AK132="n/a",1.03*AT132,IF($AK132&lt;0,1.01*AT132,IF($AK132&gt;10,1.1*AT132,(1+$AK132/100)*AT132)))</f>
        <v>4.8879111599999998</v>
      </c>
      <c r="AV132" s="730">
        <f>IF($AK132="n/a",1.03*AU132,IF($AK132&lt;0,1.01*AU132,IF($AK132&gt;10,1.1*AU132,(1+$AK132/100)*AU132)))</f>
        <v>4.9367902715999996</v>
      </c>
      <c r="AW132" s="723">
        <f>SUM(AR132:AV132)</f>
        <v>23.811817431600002</v>
      </c>
      <c r="AX132" s="736">
        <f>AW132/I132*100</f>
        <v>14.13164239264095</v>
      </c>
      <c r="AY132" s="888">
        <v>1.05</v>
      </c>
      <c r="AZ132" s="733">
        <v>22.85</v>
      </c>
      <c r="BA132" s="733">
        <v>-33.89</v>
      </c>
      <c r="BB132" s="733">
        <v>4.3499999999999996</v>
      </c>
      <c r="BC132" s="733">
        <v>5</v>
      </c>
      <c r="BD132" s="862"/>
      <c r="BE132" s="594">
        <v>1968</v>
      </c>
      <c r="BF132" s="853">
        <f>IF(BE132&gt;2020,0,IF(BE132&gt;2008,1,IF(BE132&gt;2001,2,IF(BE132&gt;1990,3,IF(BE132&gt;1980,4,IF(BE132&gt;1973,5,IF(BE132&gt;1970,6,IF(BE132&gt;1960,7,IF(BE132&gt;1958,8,IF(BE132&gt;1953,9,10))))))))))</f>
        <v>7</v>
      </c>
      <c r="BG132" s="783">
        <v>6.5</v>
      </c>
      <c r="BH132" s="820" t="s">
        <v>4443</v>
      </c>
      <c r="BI132" s="820" t="s">
        <v>4444</v>
      </c>
    </row>
    <row r="133" spans="1:61" ht="11.25" customHeight="1" x14ac:dyDescent="0.2">
      <c r="A133" s="826" t="s">
        <v>5110</v>
      </c>
      <c r="B133" s="830" t="s">
        <v>232</v>
      </c>
      <c r="C133" s="885" t="s">
        <v>107</v>
      </c>
      <c r="D133" s="885" t="s">
        <v>4197</v>
      </c>
      <c r="E133" s="699">
        <v>33</v>
      </c>
      <c r="F133" s="1122">
        <v>83</v>
      </c>
      <c r="G133" s="1122" t="s">
        <v>105</v>
      </c>
      <c r="H133" s="1122" t="s">
        <v>105</v>
      </c>
      <c r="I133" s="821">
        <v>43.95</v>
      </c>
      <c r="J133" s="618">
        <f>(M133/I133)*100</f>
        <v>2.4573378839590441</v>
      </c>
      <c r="K133" s="839">
        <v>0.54</v>
      </c>
      <c r="L133" s="842">
        <v>2</v>
      </c>
      <c r="M133" s="609">
        <f>K133*L133</f>
        <v>1.08</v>
      </c>
      <c r="N133" s="825" t="s">
        <v>228</v>
      </c>
      <c r="O133" s="701">
        <v>0.53</v>
      </c>
      <c r="P133" s="603">
        <v>44728</v>
      </c>
      <c r="Q133" s="603">
        <v>44743</v>
      </c>
      <c r="R133" s="609">
        <f>(K133-O133)/O133*100</f>
        <v>1.8867924528301903</v>
      </c>
      <c r="S133" s="667">
        <f>IF(INDEX(Historical!$D$7:$D$1220,MATCH(B133,Historical!$B$7:$B$1244,0))=0,"n/a",(INDEX(Historical!$C$7:$C$1222,MATCH(B133,Historical!$B$7:$B$1244,0))/INDEX(Historical!$D$7:$D$1220,MATCH(B133,Historical!$B$7:$B$1244,0))-1)*100)</f>
        <v>0.94339622641510523</v>
      </c>
      <c r="T133" s="667">
        <f>IF(INDEX(Historical!$F$7:$F$1213,MATCH(B133,Historical!$B$7:$B$1244,0))=0,"n/a",((INDEX(Historical!$C$7:$C$1222,MATCH(B133,Historical!$B$7:$B$1244,0))/INDEX(Historical!$F$7:$F$1213,MATCH(B133,Historical!$B$7:$B$1244,0)))^(1/3)-1)*100)</f>
        <v>1.2780935572852092</v>
      </c>
      <c r="U133" s="667">
        <f>IF(INDEX(Historical!$H$7:$H$1213,MATCH(B133,Historical!$B$7:$B$1244,0))=0,"n/a",((INDEX(Historical!$C$7:$C$1222,MATCH(B133,Historical!$B$7:$B$1244,0))/INDEX(Historical!$H$7:$H$1213,MATCH(B133,Historical!$B$7:$B$1244,0)))^(1/5)-1)*100)</f>
        <v>1.3623697910505994</v>
      </c>
      <c r="V133" s="667">
        <f>IF(INDEX(Historical!$N$7:$N$1213,MATCH(B133,Historical!$B$7:$B$1244,0))=0,"n/a",((INDEX(Historical!$C$7:$C$1222,MATCH(B133,Historical!$B$7:$B$1244,0))/INDEX(Historical!$N$7:$N$1213,MATCH(B133,Historical!$B$7:$B$1244,0)))^(1/10)-1)*100)</f>
        <v>1.3037663992196746</v>
      </c>
      <c r="W133" s="668">
        <f>IF(OR(U133&lt;=0,U133="n/a",V133&lt;=0,V133="n/a"),"n/a",U133/V133)</f>
        <v>1.0449493036988833</v>
      </c>
      <c r="X133" s="669">
        <f>IF(OR(AJ133&lt;=0,AJ133="n/a",U133&lt;=0,U133="n/a"),"n/a",U133/AJ133)</f>
        <v>0.26199419058665374</v>
      </c>
      <c r="Y133" s="831"/>
      <c r="Z133" s="618">
        <f>IF(OR(AC133&lt;0.01,AC133="n/a"),"n/a",M133/AC133*100)</f>
        <v>18.556701030927837</v>
      </c>
      <c r="AA133" s="841">
        <f>IF(OR(AC133&lt;0.01,AC133="n/a"),"n/a",I133/AC133)</f>
        <v>7.5515463917525771</v>
      </c>
      <c r="AB133" s="842">
        <v>12</v>
      </c>
      <c r="AC133" s="821">
        <v>5.82</v>
      </c>
      <c r="AD133" s="821" t="s">
        <v>135</v>
      </c>
      <c r="AE133" s="821">
        <v>2.92</v>
      </c>
      <c r="AF133" s="821">
        <v>1.21</v>
      </c>
      <c r="AG133" s="821">
        <v>12</v>
      </c>
      <c r="AH133" s="821">
        <v>2.2999999999999998</v>
      </c>
      <c r="AI133" s="821">
        <v>-2.83</v>
      </c>
      <c r="AJ133" s="821">
        <v>5.2</v>
      </c>
      <c r="AK133" s="821" t="s">
        <v>135</v>
      </c>
      <c r="AL133" s="837">
        <v>534.62</v>
      </c>
      <c r="AM133" s="827">
        <v>0.2</v>
      </c>
      <c r="AN133" s="821">
        <v>0</v>
      </c>
      <c r="AO133" s="705">
        <f>IF(U133="n/a","n/a",IF(AA133&lt;0,"n/a",IF(AA133="n/a","n/a",J133+U133-AA133)))</f>
        <v>-3.7318387167429337</v>
      </c>
      <c r="AP133" s="706">
        <f>IF(U133="n/a","n/a",J133+U133)</f>
        <v>3.8197076750096435</v>
      </c>
      <c r="AQ133" s="843">
        <f>IF(OR(AC133&lt;0.01,AC133="n/a",AF133="n/a"),"n/a",(I133/SQRT(22.5*AC133*(I133/AF133))-1)*100)</f>
        <v>-36.273601723128138</v>
      </c>
      <c r="AR133" s="618">
        <f>INDEX(Historical!$C$7:$C$1222,MATCH(B133,Historical!$B$7:$B$1244,0))*IF(AH133="n/a",1.03,IF(AH133&lt;0,1.01,IF(AH133&gt;10,1.1,(1+AH133/100))))</f>
        <v>1.0946099999999999</v>
      </c>
      <c r="AS133" s="841">
        <f>IF($AI133="n/a",1.03*AR133,IF($AI133&lt;0,1.01*AR133,IF($AI133&gt;10,1.1*AR133,(1+$AI133/100)*AR133)))</f>
        <v>1.1055560999999998</v>
      </c>
      <c r="AT133" s="841">
        <f>IF($AK133="n/a",1.03*AS133,IF($AK133&lt;0,1.01*AS133,IF($AK133&gt;10,1.1*AS133,(1+$AK133/100)*AS133)))</f>
        <v>1.1387227829999997</v>
      </c>
      <c r="AU133" s="841">
        <f>IF($AK133="n/a",1.03*AT133,IF($AK133&lt;0,1.01*AT133,IF($AK133&gt;10,1.1*AT133,(1+$AK133/100)*AT133)))</f>
        <v>1.1728844664899998</v>
      </c>
      <c r="AV133" s="841">
        <f>IF($AK133="n/a",1.03*AU133,IF($AK133&lt;0,1.01*AU133,IF($AK133&gt;10,1.1*AU133,(1+$AK133/100)*AU133)))</f>
        <v>1.2080710004846997</v>
      </c>
      <c r="AW133" s="618">
        <f>SUM(AR133:AV133)</f>
        <v>5.7198443499746991</v>
      </c>
      <c r="AX133" s="713">
        <f>AW133/I133*100</f>
        <v>13.014435381057336</v>
      </c>
      <c r="AY133" s="887">
        <v>0.56999999999999995</v>
      </c>
      <c r="AZ133" s="827">
        <v>6.370000000000001</v>
      </c>
      <c r="BA133" s="827">
        <v>-11.540000000000001</v>
      </c>
      <c r="BB133" s="827">
        <v>-2.1800000000000002</v>
      </c>
      <c r="BC133" s="827">
        <v>-3.92</v>
      </c>
      <c r="BE133" s="594">
        <v>1989</v>
      </c>
      <c r="BF133" s="853">
        <f>IF(BE133&gt;2020,0,IF(BE133&gt;2008,1,IF(BE133&gt;2001,2,IF(BE133&gt;1990,3,IF(BE133&gt;1980,4,IF(BE133&gt;1973,5,IF(BE133&gt;1970,6,IF(BE133&gt;1960,7,IF(BE133&gt;1958,8,IF(BE133&gt;1953,9,10))))))))))</f>
        <v>4</v>
      </c>
      <c r="BG133" s="837">
        <v>1.2</v>
      </c>
      <c r="BH133" s="820" t="s">
        <v>4443</v>
      </c>
      <c r="BI133" s="820" t="s">
        <v>4444</v>
      </c>
    </row>
    <row r="134" spans="1:61" ht="11.25" customHeight="1" x14ac:dyDescent="0.2">
      <c r="A134" s="819" t="s">
        <v>5114</v>
      </c>
      <c r="B134" s="830" t="s">
        <v>356</v>
      </c>
      <c r="C134" s="885" t="s">
        <v>107</v>
      </c>
      <c r="D134" s="885" t="s">
        <v>4197</v>
      </c>
      <c r="E134" s="699">
        <v>36</v>
      </c>
      <c r="F134" s="1122">
        <v>78</v>
      </c>
      <c r="G134" s="1122" t="s">
        <v>36</v>
      </c>
      <c r="H134" s="1122" t="s">
        <v>36</v>
      </c>
      <c r="I134" s="821">
        <v>74.790000000000006</v>
      </c>
      <c r="J134" s="618">
        <f>(M134/I134)*100</f>
        <v>3.208985158443642</v>
      </c>
      <c r="K134" s="839">
        <v>0.6</v>
      </c>
      <c r="L134" s="842">
        <v>4</v>
      </c>
      <c r="M134" s="609">
        <f>K134*L134</f>
        <v>2.4</v>
      </c>
      <c r="N134" s="825" t="s">
        <v>106</v>
      </c>
      <c r="O134" s="701">
        <v>0.56999999999999995</v>
      </c>
      <c r="P134" s="603">
        <v>44872</v>
      </c>
      <c r="Q134" s="603">
        <v>44880</v>
      </c>
      <c r="R134" s="609">
        <f>(K134-O134)/O134*100</f>
        <v>5.2631578947368478</v>
      </c>
      <c r="S134" s="667">
        <f>IF(INDEX(Historical!$D$7:$D$1220,MATCH(B134,Historical!$B$7:$B$1244,0))=0,"n/a",(INDEX(Historical!$C$7:$C$1222,MATCH(B134,Historical!$B$7:$B$1244,0))/INDEX(Historical!$D$7:$D$1220,MATCH(B134,Historical!$B$7:$B$1244,0))-1)*100)</f>
        <v>5.4794520547945202</v>
      </c>
      <c r="T134" s="667">
        <f>IF(INDEX(Historical!$F$7:$F$1213,MATCH(B134,Historical!$B$7:$B$1244,0))=0,"n/a",((INDEX(Historical!$C$7:$C$1222,MATCH(B134,Historical!$B$7:$B$1244,0))/INDEX(Historical!$F$7:$F$1213,MATCH(B134,Historical!$B$7:$B$1244,0)))^(1/3)-1)*100)</f>
        <v>4.5731531904378064</v>
      </c>
      <c r="U134" s="667">
        <f>IF(INDEX(Historical!$H$7:$H$1213,MATCH(B134,Historical!$B$7:$B$1244,0))=0,"n/a",((INDEX(Historical!$C$7:$C$1222,MATCH(B134,Historical!$B$7:$B$1244,0))/INDEX(Historical!$H$7:$H$1213,MATCH(B134,Historical!$B$7:$B$1244,0)))^(1/5)-1)*100)</f>
        <v>4.8837286784054301</v>
      </c>
      <c r="V134" s="667">
        <f>IF(INDEX(Historical!$N$7:$N$1213,MATCH(B134,Historical!$B$7:$B$1244,0))=0,"n/a",((INDEX(Historical!$C$7:$C$1222,MATCH(B134,Historical!$B$7:$B$1244,0))/INDEX(Historical!$N$7:$N$1213,MATCH(B134,Historical!$B$7:$B$1244,0)))^(1/10)-1)*100)</f>
        <v>4.694993050886076</v>
      </c>
      <c r="W134" s="668">
        <f>IF(OR(U134&lt;=0,U134="n/a",V134&lt;=0,V134="n/a"),"n/a",U134/V134)</f>
        <v>1.0401993411861887</v>
      </c>
      <c r="X134" s="669">
        <f>IF(OR(AJ134&lt;=0,AJ134="n/a",U134&lt;=0,U134="n/a"),"n/a",U134/AJ134)</f>
        <v>0.53667348114345392</v>
      </c>
      <c r="Y134" s="645"/>
      <c r="Z134" s="618">
        <f>IF(OR(AC134&lt;0.01,AC134="n/a"),"n/a",M134/AC134*100)</f>
        <v>41.166380789022291</v>
      </c>
      <c r="AA134" s="841">
        <f>IF(OR(AC134&lt;0.01,AC134="n/a"),"n/a",I134/AC134)</f>
        <v>12.828473413379074</v>
      </c>
      <c r="AB134" s="842">
        <v>12</v>
      </c>
      <c r="AC134" s="821">
        <v>5.83</v>
      </c>
      <c r="AD134" s="821">
        <v>1.61</v>
      </c>
      <c r="AE134" s="821">
        <v>4.5</v>
      </c>
      <c r="AF134" s="821">
        <v>1.88</v>
      </c>
      <c r="AG134" s="821">
        <v>13.100000000000001</v>
      </c>
      <c r="AH134" s="821">
        <v>16.3</v>
      </c>
      <c r="AI134" s="821">
        <v>1.46</v>
      </c>
      <c r="AJ134" s="821">
        <v>9.1</v>
      </c>
      <c r="AK134" s="821">
        <v>8</v>
      </c>
      <c r="AL134" s="833">
        <v>1090</v>
      </c>
      <c r="AM134" s="827">
        <v>2.4</v>
      </c>
      <c r="AN134" s="821">
        <v>0</v>
      </c>
      <c r="AO134" s="705">
        <f>IF(U134="n/a","n/a",IF(AA134&lt;0,"n/a",IF(AA134="n/a","n/a",J134+U134-AA134)))</f>
        <v>-4.7357595765300022</v>
      </c>
      <c r="AP134" s="706">
        <f>IF(U134="n/a","n/a",J134+U134)</f>
        <v>8.0927138368490716</v>
      </c>
      <c r="AQ134" s="843">
        <f>IF(OR(AC134&lt;0.01,AC134="n/a",AF134="n/a"),"n/a",(I134/SQRT(22.5*AC134*(I134/AF134))-1)*100)</f>
        <v>3.5321313884999928</v>
      </c>
      <c r="AR134" s="618">
        <f>INDEX(Historical!$C$7:$C$1222,MATCH(B134,Historical!$B$7:$B$1244,0))*IF(AH134="n/a",1.03,IF(AH134&lt;0,1.01,IF(AH134&gt;10,1.1,(1+AH134/100))))</f>
        <v>2.5410000000000004</v>
      </c>
      <c r="AS134" s="841">
        <f>IF($AI134="n/a",1.03*AR134,IF($AI134&lt;0,1.01*AR134,IF($AI134&gt;10,1.1*AR134,(1+$AI134/100)*AR134)))</f>
        <v>2.5780986000000001</v>
      </c>
      <c r="AT134" s="841">
        <f>IF($AK134="n/a",1.03*AS134,IF($AK134&lt;0,1.01*AS134,IF($AK134&gt;10,1.1*AS134,(1+$AK134/100)*AS134)))</f>
        <v>2.7843464880000002</v>
      </c>
      <c r="AU134" s="841">
        <f>IF($AK134="n/a",1.03*AT134,IF($AK134&lt;0,1.01*AT134,IF($AK134&gt;10,1.1*AT134,(1+$AK134/100)*AT134)))</f>
        <v>3.0070942070400002</v>
      </c>
      <c r="AV134" s="841">
        <f>IF($AK134="n/a",1.03*AU134,IF($AK134&lt;0,1.01*AU134,IF($AK134&gt;10,1.1*AU134,(1+$AK134/100)*AU134)))</f>
        <v>3.2476617436032003</v>
      </c>
      <c r="AW134" s="618">
        <f>SUM(AR134:AV134)</f>
        <v>14.158201038643202</v>
      </c>
      <c r="AX134" s="713">
        <f>AW134/I134*100</f>
        <v>18.930607084694749</v>
      </c>
      <c r="AY134" s="887">
        <v>0.63</v>
      </c>
      <c r="AZ134" s="827">
        <v>9.1800000000000015</v>
      </c>
      <c r="BA134" s="827">
        <v>-12.01</v>
      </c>
      <c r="BB134" s="827">
        <v>-1.97</v>
      </c>
      <c r="BC134" s="827">
        <v>-1.82</v>
      </c>
      <c r="BE134" s="594">
        <v>1987</v>
      </c>
      <c r="BF134" s="853">
        <f>IF(BE134&gt;2020,0,IF(BE134&gt;2008,1,IF(BE134&gt;2001,2,IF(BE134&gt;1990,3,IF(BE134&gt;1980,4,IF(BE134&gt;1973,5,IF(BE134&gt;1970,6,IF(BE134&gt;1960,7,IF(BE134&gt;1958,8,IF(BE134&gt;1953,9,10))))))))))</f>
        <v>4</v>
      </c>
      <c r="BG134" s="837">
        <v>1.0999999999999999</v>
      </c>
      <c r="BH134" s="820" t="s">
        <v>4443</v>
      </c>
      <c r="BI134" s="820" t="s">
        <v>4444</v>
      </c>
    </row>
    <row r="135" spans="1:61" ht="11.25" customHeight="1" x14ac:dyDescent="0.2">
      <c r="A135" s="819" t="s">
        <v>353</v>
      </c>
      <c r="B135" s="830" t="s">
        <v>354</v>
      </c>
      <c r="C135" s="885" t="s">
        <v>111</v>
      </c>
      <c r="D135" s="885" t="s">
        <v>210</v>
      </c>
      <c r="E135" s="699">
        <v>51</v>
      </c>
      <c r="F135" s="1122">
        <v>37</v>
      </c>
      <c r="G135" s="1122" t="s">
        <v>36</v>
      </c>
      <c r="H135" s="1122" t="s">
        <v>36</v>
      </c>
      <c r="I135" s="821">
        <v>70.819999999999993</v>
      </c>
      <c r="J135" s="618">
        <f>(M135/I135)*100</f>
        <v>1.4967523298503249</v>
      </c>
      <c r="K135" s="832">
        <v>0.26500000000000001</v>
      </c>
      <c r="L135" s="842">
        <v>4</v>
      </c>
      <c r="M135" s="609">
        <f>K135*L135</f>
        <v>1.06</v>
      </c>
      <c r="N135" s="825" t="s">
        <v>147</v>
      </c>
      <c r="O135" s="700">
        <v>0.25</v>
      </c>
      <c r="P135" s="603">
        <v>44894</v>
      </c>
      <c r="Q135" s="603">
        <v>44910</v>
      </c>
      <c r="R135" s="609">
        <f>(K135-O135)/O135*100</f>
        <v>6.0000000000000053</v>
      </c>
      <c r="S135" s="667">
        <f>IF(INDEX(Historical!$D$7:$D$1220,MATCH(B135,Historical!$B$7:$B$1244,0))=0,"n/a",(INDEX(Historical!$C$7:$C$1222,MATCH(B135,Historical!$B$7:$B$1244,0))/INDEX(Historical!$D$7:$D$1220,MATCH(B135,Historical!$B$7:$B$1244,0))-1)*100)</f>
        <v>7.9787234042553168</v>
      </c>
      <c r="T135" s="667">
        <f>IF(INDEX(Historical!$F$7:$F$1213,MATCH(B135,Historical!$B$7:$B$1244,0))=0,"n/a",((INDEX(Historical!$C$7:$C$1222,MATCH(B135,Historical!$B$7:$B$1244,0))/INDEX(Historical!$F$7:$F$1213,MATCH(B135,Historical!$B$7:$B$1244,0)))^(1/3)-1)*100)</f>
        <v>4.8723798219509673</v>
      </c>
      <c r="U135" s="667">
        <f>IF(INDEX(Historical!$H$7:$H$1213,MATCH(B135,Historical!$B$7:$B$1244,0))=0,"n/a",((INDEX(Historical!$C$7:$C$1222,MATCH(B135,Historical!$B$7:$B$1244,0))/INDEX(Historical!$H$7:$H$1213,MATCH(B135,Historical!$B$7:$B$1244,0)))^(1/5)-1)*100)</f>
        <v>3.8573773084258578</v>
      </c>
      <c r="V135" s="667">
        <f>IF(INDEX(Historical!$N$7:$N$1213,MATCH(B135,Historical!$B$7:$B$1244,0))=0,"n/a",((INDEX(Historical!$C$7:$C$1222,MATCH(B135,Historical!$B$7:$B$1244,0))/INDEX(Historical!$N$7:$N$1213,MATCH(B135,Historical!$B$7:$B$1244,0)))^(1/10)-1)*100)</f>
        <v>3.934970028174356</v>
      </c>
      <c r="W135" s="668">
        <f>IF(OR(U135&lt;=0,U135="n/a",V135&lt;=0,V135="n/a"),"n/a",U135/V135)</f>
        <v>0.98028124250173831</v>
      </c>
      <c r="X135" s="669">
        <f>IF(OR(AJ135&lt;=0,AJ135="n/a",U135&lt;=0,U135="n/a"),"n/a",U135/AJ135)</f>
        <v>0.66506505317687192</v>
      </c>
      <c r="Y135" s="640"/>
      <c r="Z135" s="618">
        <f>IF(OR(AC135&lt;0.01,AC135="n/a"),"n/a",M135/AC135*100)</f>
        <v>29.943502824858758</v>
      </c>
      <c r="AA135" s="841">
        <f>IF(OR(AC135&lt;0.01,AC135="n/a"),"n/a",I135/AC135)</f>
        <v>20.005649717514121</v>
      </c>
      <c r="AB135" s="842">
        <v>12</v>
      </c>
      <c r="AC135" s="821">
        <v>3.54</v>
      </c>
      <c r="AD135" s="821">
        <v>1.37</v>
      </c>
      <c r="AE135" s="821">
        <v>1.26</v>
      </c>
      <c r="AF135" s="821">
        <v>3.17</v>
      </c>
      <c r="AG135" s="821">
        <v>13</v>
      </c>
      <c r="AH135" s="822">
        <v>90.4</v>
      </c>
      <c r="AI135" s="822">
        <v>14.17</v>
      </c>
      <c r="AJ135" s="821">
        <v>5.8000000000000007</v>
      </c>
      <c r="AK135" s="821">
        <v>15</v>
      </c>
      <c r="AL135" s="833">
        <v>1380</v>
      </c>
      <c r="AM135" s="827">
        <v>0.3</v>
      </c>
      <c r="AN135" s="821">
        <v>0.66</v>
      </c>
      <c r="AO135" s="705">
        <f>IF(U135="n/a","n/a",IF(AA135&lt;0,"n/a",IF(AA135="n/a","n/a",J135+U135-AA135)))</f>
        <v>-14.651520079237939</v>
      </c>
      <c r="AP135" s="706">
        <f>IF(U135="n/a","n/a",J135+U135)</f>
        <v>5.3541296382761825</v>
      </c>
      <c r="AQ135" s="843">
        <f>IF(OR(AC135&lt;0.01,AC135="n/a",AF135="n/a"),"n/a",(I135/SQRT(22.5*AC135*(I135/AF135))-1)*100)</f>
        <v>67.88608519472001</v>
      </c>
      <c r="AR135" s="618">
        <f>INDEX(Historical!$C$7:$C$1222,MATCH(B135,Historical!$B$7:$B$1244,0))*IF(AH135="n/a",1.03,IF(AH135&lt;0,1.01,IF(AH135&gt;10,1.1,(1+AH135/100))))</f>
        <v>1.1165</v>
      </c>
      <c r="AS135" s="841">
        <f>IF($AI135="n/a",1.03*AR135,IF($AI135&lt;0,1.01*AR135,IF($AI135&gt;10,1.1*AR135,(1+$AI135/100)*AR135)))</f>
        <v>1.2281500000000001</v>
      </c>
      <c r="AT135" s="841">
        <f>IF($AK135="n/a",1.03*AS135,IF($AK135&lt;0,1.01*AS135,IF($AK135&gt;10,1.1*AS135,(1+$AK135/100)*AS135)))</f>
        <v>1.3509650000000002</v>
      </c>
      <c r="AU135" s="841">
        <f>IF($AK135="n/a",1.03*AT135,IF($AK135&lt;0,1.01*AT135,IF($AK135&gt;10,1.1*AT135,(1+$AK135/100)*AT135)))</f>
        <v>1.4860615000000004</v>
      </c>
      <c r="AV135" s="841">
        <f>IF($AK135="n/a",1.03*AU135,IF($AK135&lt;0,1.01*AU135,IF($AK135&gt;10,1.1*AU135,(1+$AK135/100)*AU135)))</f>
        <v>1.6346676500000006</v>
      </c>
      <c r="AW135" s="618">
        <f>SUM(AR135:AV135)</f>
        <v>6.8163441500000008</v>
      </c>
      <c r="AX135" s="713">
        <f>AW135/I135*100</f>
        <v>9.6248858373340873</v>
      </c>
      <c r="AY135" s="887">
        <v>1.08</v>
      </c>
      <c r="AZ135" s="827">
        <v>28.99</v>
      </c>
      <c r="BA135" s="827">
        <v>-17</v>
      </c>
      <c r="BB135" s="827">
        <v>7.0000000000000009</v>
      </c>
      <c r="BC135" s="827">
        <v>12.86</v>
      </c>
      <c r="BE135" s="594">
        <v>1973</v>
      </c>
      <c r="BF135" s="853">
        <f>IF(BE135&gt;2020,0,IF(BE135&gt;2008,1,IF(BE135&gt;2001,2,IF(BE135&gt;1990,3,IF(BE135&gt;1980,4,IF(BE135&gt;1973,5,IF(BE135&gt;1970,6,IF(BE135&gt;1960,7,IF(BE135&gt;1958,8,IF(BE135&gt;1953,9,10))))))))))</f>
        <v>6</v>
      </c>
      <c r="BG135" s="837">
        <v>5.4</v>
      </c>
      <c r="BH135" s="820" t="s">
        <v>4443</v>
      </c>
      <c r="BI135" s="820" t="s">
        <v>4444</v>
      </c>
    </row>
    <row r="136" spans="1:61" ht="11.25" customHeight="1" x14ac:dyDescent="0.2">
      <c r="A136" s="819" t="s">
        <v>5117</v>
      </c>
      <c r="B136" s="830" t="s">
        <v>358</v>
      </c>
      <c r="C136" s="885" t="s">
        <v>127</v>
      </c>
      <c r="D136" s="885" t="s">
        <v>4186</v>
      </c>
      <c r="E136" s="699">
        <v>56</v>
      </c>
      <c r="F136" s="1122">
        <v>18</v>
      </c>
      <c r="G136" s="1122" t="s">
        <v>105</v>
      </c>
      <c r="H136" s="1122" t="s">
        <v>105</v>
      </c>
      <c r="I136" s="821">
        <v>44.03</v>
      </c>
      <c r="J136" s="618">
        <f>(M136/I136)*100</f>
        <v>0.81762434703611164</v>
      </c>
      <c r="K136" s="832">
        <v>0.09</v>
      </c>
      <c r="L136" s="842">
        <v>4</v>
      </c>
      <c r="M136" s="609">
        <f>K136*L136</f>
        <v>0.36</v>
      </c>
      <c r="N136" s="825" t="s">
        <v>193</v>
      </c>
      <c r="O136" s="703">
        <v>8.7378640776699018E-2</v>
      </c>
      <c r="P136" s="603">
        <v>44729</v>
      </c>
      <c r="Q136" s="603">
        <v>44749</v>
      </c>
      <c r="R136" s="609">
        <f>(K136-O136)/O136*100</f>
        <v>3.0000000000000093</v>
      </c>
      <c r="S136" s="667">
        <f>IF(INDEX(Historical!$D$7:$D$1220,MATCH(B136,Historical!$B$7:$B$1244,0))=0,"n/a",(INDEX(Historical!$C$7:$C$1222,MATCH(B136,Historical!$B$7:$B$1244,0))/INDEX(Historical!$D$7:$D$1220,MATCH(B136,Historical!$B$7:$B$1244,0))-1)*100)</f>
        <v>3.0000000000000027</v>
      </c>
      <c r="T136" s="667">
        <f>IF(INDEX(Historical!$F$7:$F$1213,MATCH(B136,Historical!$B$7:$B$1244,0))=0,"n/a",((INDEX(Historical!$C$7:$C$1222,MATCH(B136,Historical!$B$7:$B$1244,0))/INDEX(Historical!$F$7:$F$1213,MATCH(B136,Historical!$B$7:$B$1244,0)))^(1/3)-1)*100)</f>
        <v>3.0000000000000027</v>
      </c>
      <c r="U136" s="667">
        <f>IF(INDEX(Historical!$H$7:$H$1213,MATCH(B136,Historical!$B$7:$B$1244,0))=0,"n/a",((INDEX(Historical!$C$7:$C$1222,MATCH(B136,Historical!$B$7:$B$1244,0))/INDEX(Historical!$H$7:$H$1213,MATCH(B136,Historical!$B$7:$B$1244,0)))^(1/5)-1)*100)</f>
        <v>3.0000000000000027</v>
      </c>
      <c r="V136" s="667">
        <f>IF(INDEX(Historical!$N$7:$N$1213,MATCH(B136,Historical!$B$7:$B$1244,0))=0,"n/a",((INDEX(Historical!$C$7:$C$1222,MATCH(B136,Historical!$B$7:$B$1244,0))/INDEX(Historical!$N$7:$N$1213,MATCH(B136,Historical!$B$7:$B$1244,0)))^(1/10)-1)*100)</f>
        <v>4.4519275182816953</v>
      </c>
      <c r="W136" s="668">
        <f>IF(OR(U136&lt;=0,U136="n/a",V136&lt;=0,V136="n/a"),"n/a",U136/V136)</f>
        <v>0.67386541844641457</v>
      </c>
      <c r="X136" s="669">
        <f>IF(OR(AJ136&lt;=0,AJ136="n/a",U136&lt;=0,U136="n/a"),"n/a",U136/AJ136)</f>
        <v>4.2857142857142891</v>
      </c>
      <c r="Y136" s="641" t="s">
        <v>359</v>
      </c>
      <c r="Z136" s="618">
        <f>IF(OR(AC136&lt;0.01,AC136="n/a"),"n/a",M136/AC136*100)</f>
        <v>34.95145631067961</v>
      </c>
      <c r="AA136" s="841">
        <f>IF(OR(AC136&lt;0.01,AC136="n/a"),"n/a",I136/AC136)</f>
        <v>42.747572815533978</v>
      </c>
      <c r="AB136" s="842">
        <v>12</v>
      </c>
      <c r="AC136" s="821">
        <v>1.03</v>
      </c>
      <c r="AD136" s="821">
        <v>4.7300000000000004</v>
      </c>
      <c r="AE136" s="821">
        <v>4.67</v>
      </c>
      <c r="AF136" s="821">
        <v>3.87</v>
      </c>
      <c r="AG136" s="821">
        <v>9.1</v>
      </c>
      <c r="AH136" s="821">
        <v>12.5</v>
      </c>
      <c r="AI136" s="821" t="s">
        <v>135</v>
      </c>
      <c r="AJ136" s="821">
        <v>0.70000000000000007</v>
      </c>
      <c r="AK136" s="821">
        <v>9</v>
      </c>
      <c r="AL136" s="833">
        <v>3100</v>
      </c>
      <c r="AM136" s="827">
        <v>35.29</v>
      </c>
      <c r="AN136" s="821">
        <v>0.01</v>
      </c>
      <c r="AO136" s="705">
        <f>IF(U136="n/a","n/a",IF(AA136&lt;0,"n/a",IF(AA136="n/a","n/a",J136+U136-AA136)))</f>
        <v>-38.929948468497862</v>
      </c>
      <c r="AP136" s="706">
        <f>IF(U136="n/a","n/a",J136+U136)</f>
        <v>3.8176243470361144</v>
      </c>
      <c r="AQ136" s="843">
        <f>IF(OR(AC136&lt;0.01,AC136="n/a",AF136="n/a"),"n/a",(I136/SQRT(22.5*AC136*(I136/AF136))-1)*100)</f>
        <v>171.15645897289343</v>
      </c>
      <c r="AR136" s="618">
        <f>INDEX(Historical!$C$7:$C$1222,MATCH(B136,Historical!$B$7:$B$1244,0))*IF(AH136="n/a",1.03,IF(AH136&lt;0,1.01,IF(AH136&gt;10,1.1,(1+AH136/100))))</f>
        <v>0.39023300970873787</v>
      </c>
      <c r="AS136" s="841">
        <f>IF($AI136="n/a",1.03*AR136,IF($AI136&lt;0,1.01*AR136,IF($AI136&gt;10,1.1*AR136,(1+$AI136/100)*AR136)))</f>
        <v>0.40194000000000002</v>
      </c>
      <c r="AT136" s="841">
        <f>IF($AK136="n/a",1.03*AS136,IF($AK136&lt;0,1.01*AS136,IF($AK136&gt;10,1.1*AS136,(1+$AK136/100)*AS136)))</f>
        <v>0.43811460000000008</v>
      </c>
      <c r="AU136" s="841">
        <f>IF($AK136="n/a",1.03*AT136,IF($AK136&lt;0,1.01*AT136,IF($AK136&gt;10,1.1*AT136,(1+$AK136/100)*AT136)))</f>
        <v>0.4775449140000001</v>
      </c>
      <c r="AV136" s="841">
        <f>IF($AK136="n/a",1.03*AU136,IF($AK136&lt;0,1.01*AU136,IF($AK136&gt;10,1.1*AU136,(1+$AK136/100)*AU136)))</f>
        <v>0.52052395626000014</v>
      </c>
      <c r="AW136" s="618">
        <f>SUM(AR136:AV136)</f>
        <v>2.2283564799687383</v>
      </c>
      <c r="AX136" s="713">
        <f>AW136/I136*100</f>
        <v>5.0609958663836894</v>
      </c>
      <c r="AY136" s="887">
        <v>0.14000000000000001</v>
      </c>
      <c r="AZ136" s="827">
        <v>41.83</v>
      </c>
      <c r="BA136" s="827">
        <v>-7.2900000000000009</v>
      </c>
      <c r="BB136" s="827">
        <v>-0.89999999999999991</v>
      </c>
      <c r="BC136" s="827">
        <v>14.45</v>
      </c>
      <c r="BE136" s="594">
        <v>1967</v>
      </c>
      <c r="BF136" s="853">
        <f>IF(BE136&gt;2020,0,IF(BE136&gt;2008,1,IF(BE136&gt;2001,2,IF(BE136&gt;1990,3,IF(BE136&gt;1980,4,IF(BE136&gt;1973,5,IF(BE136&gt;1970,6,IF(BE136&gt;1960,7,IF(BE136&gt;1958,8,IF(BE136&gt;1953,9,10))))))))))</f>
        <v>7</v>
      </c>
      <c r="BG136" s="837">
        <v>7.0000000000000009</v>
      </c>
      <c r="BH136" s="820" t="s">
        <v>4443</v>
      </c>
      <c r="BI136" s="820" t="s">
        <v>4444</v>
      </c>
    </row>
    <row r="137" spans="1:61" ht="11.25" customHeight="1" x14ac:dyDescent="0.2">
      <c r="A137" s="819" t="s">
        <v>5118</v>
      </c>
      <c r="B137" s="830" t="s">
        <v>799</v>
      </c>
      <c r="C137" s="885" t="s">
        <v>107</v>
      </c>
      <c r="D137" s="885" t="s">
        <v>4193</v>
      </c>
      <c r="E137" s="699">
        <v>30</v>
      </c>
      <c r="F137" s="1122">
        <v>106</v>
      </c>
      <c r="G137" s="1122" t="s">
        <v>105</v>
      </c>
      <c r="H137" s="1122" t="s">
        <v>105</v>
      </c>
      <c r="I137" s="829">
        <v>121.03</v>
      </c>
      <c r="J137" s="618">
        <f>(M137/I137)*100</f>
        <v>1.6194331983805668</v>
      </c>
      <c r="K137" s="832">
        <v>0.49</v>
      </c>
      <c r="L137" s="842">
        <v>4</v>
      </c>
      <c r="M137" s="609">
        <f>K137*L137</f>
        <v>1.96</v>
      </c>
      <c r="N137" s="825" t="s">
        <v>147</v>
      </c>
      <c r="O137" s="700">
        <v>0.44500000000000001</v>
      </c>
      <c r="P137" s="603">
        <v>44979</v>
      </c>
      <c r="Q137" s="603">
        <v>45001</v>
      </c>
      <c r="R137" s="609">
        <f>(K137-O137)/O137*100</f>
        <v>10.112359550561795</v>
      </c>
      <c r="S137" s="667">
        <f>IF(INDEX(Historical!$D$7:$D$1220,MATCH(B137,Historical!$B$7:$B$1244,0))=0,"n/a",(INDEX(Historical!$C$7:$C$1222,MATCH(B137,Historical!$B$7:$B$1244,0))/INDEX(Historical!$D$7:$D$1220,MATCH(B137,Historical!$B$7:$B$1244,0))-1)*100)</f>
        <v>9.8765432098765427</v>
      </c>
      <c r="T137" s="667">
        <f>IF(INDEX(Historical!$F$7:$F$1213,MATCH(B137,Historical!$B$7:$B$1244,0))=0,"n/a",((INDEX(Historical!$C$7:$C$1222,MATCH(B137,Historical!$B$7:$B$1244,0))/INDEX(Historical!$F$7:$F$1213,MATCH(B137,Historical!$B$7:$B$1244,0)))^(1/3)-1)*100)</f>
        <v>7.3212782606484783</v>
      </c>
      <c r="U137" s="667">
        <f>IF(INDEX(Historical!$H$7:$H$1213,MATCH(B137,Historical!$B$7:$B$1244,0))=0,"n/a",((INDEX(Historical!$C$7:$C$1222,MATCH(B137,Historical!$B$7:$B$1244,0))/INDEX(Historical!$H$7:$H$1213,MATCH(B137,Historical!$B$7:$B$1244,0)))^(1/5)-1)*100)</f>
        <v>5.2223951198590024</v>
      </c>
      <c r="V137" s="667">
        <f>IF(INDEX(Historical!$N$7:$N$1213,MATCH(B137,Historical!$B$7:$B$1244,0))=0,"n/a",((INDEX(Historical!$C$7:$C$1222,MATCH(B137,Historical!$B$7:$B$1244,0))/INDEX(Historical!$N$7:$N$1213,MATCH(B137,Historical!$B$7:$B$1244,0)))^(1/10)-1)*100)</f>
        <v>3.3525040455574251</v>
      </c>
      <c r="W137" s="668">
        <f>IF(OR(U137&lt;=0,U137="n/a",V137&lt;=0,V137="n/a"),"n/a",U137/V137)</f>
        <v>1.5577595280696128</v>
      </c>
      <c r="X137" s="669">
        <f>IF(OR(AJ137&lt;=0,AJ137="n/a",U137&lt;=0,U137="n/a"),"n/a",U137/AJ137)</f>
        <v>0.10239990431096083</v>
      </c>
      <c r="Y137" s="831" t="s">
        <v>800</v>
      </c>
      <c r="Z137" s="618">
        <f>IF(OR(AC137&lt;0.01,AC137="n/a"),"n/a",M137/AC137*100)</f>
        <v>65.551839464882931</v>
      </c>
      <c r="AA137" s="841">
        <f>IF(OR(AC137&lt;0.01,AC137="n/a"),"n/a",I137/AC137)</f>
        <v>40.478260869565212</v>
      </c>
      <c r="AB137" s="842">
        <v>12</v>
      </c>
      <c r="AC137" s="821">
        <v>2.99</v>
      </c>
      <c r="AD137" s="821">
        <v>2.39</v>
      </c>
      <c r="AE137" s="821">
        <v>8.83</v>
      </c>
      <c r="AF137" s="821">
        <v>4.83</v>
      </c>
      <c r="AG137" s="821">
        <v>3.5000000000000004</v>
      </c>
      <c r="AH137" s="821">
        <v>399.2</v>
      </c>
      <c r="AI137" s="821">
        <v>13.81</v>
      </c>
      <c r="AJ137" s="821">
        <v>51</v>
      </c>
      <c r="AK137" s="821">
        <v>17</v>
      </c>
      <c r="AL137" s="833">
        <v>58530</v>
      </c>
      <c r="AM137" s="827">
        <v>55.000000000000007</v>
      </c>
      <c r="AN137" s="821">
        <v>0.35</v>
      </c>
      <c r="AO137" s="705">
        <f>IF(U137="n/a","n/a",IF(AA137&lt;0,"n/a",IF(AA137="n/a","n/a",J137+U137-AA137)))</f>
        <v>-33.63643255132564</v>
      </c>
      <c r="AP137" s="706">
        <f>IF(U137="n/a","n/a",J137+U137)</f>
        <v>6.8418283182395694</v>
      </c>
      <c r="AQ137" s="843">
        <f>IF(OR(AC137&lt;0.01,AC137="n/a",AF137="n/a"),"n/a",(I137/SQRT(22.5*AC137*(I137/AF137))-1)*100)</f>
        <v>194.77675168393679</v>
      </c>
      <c r="AR137" s="618">
        <f>INDEX(Historical!$C$7:$C$1222,MATCH(B137,Historical!$B$7:$B$1244,0))*IF(AH137="n/a",1.03,IF(AH137&lt;0,1.01,IF(AH137&gt;10,1.1,(1+AH137/100))))</f>
        <v>1.9580000000000002</v>
      </c>
      <c r="AS137" s="841">
        <f>IF($AI137="n/a",1.03*AR137,IF($AI137&lt;0,1.01*AR137,IF($AI137&gt;10,1.1*AR137,(1+$AI137/100)*AR137)))</f>
        <v>2.1538000000000004</v>
      </c>
      <c r="AT137" s="841">
        <f>IF($AK137="n/a",1.03*AS137,IF($AK137&lt;0,1.01*AS137,IF($AK137&gt;10,1.1*AS137,(1+$AK137/100)*AS137)))</f>
        <v>2.3691800000000005</v>
      </c>
      <c r="AU137" s="841">
        <f>IF($AK137="n/a",1.03*AT137,IF($AK137&lt;0,1.01*AT137,IF($AK137&gt;10,1.1*AT137,(1+$AK137/100)*AT137)))</f>
        <v>2.6060980000000007</v>
      </c>
      <c r="AV137" s="841">
        <f>IF($AK137="n/a",1.03*AU137,IF($AK137&lt;0,1.01*AU137,IF($AK137&gt;10,1.1*AU137,(1+$AK137/100)*AU137)))</f>
        <v>2.8667078000000008</v>
      </c>
      <c r="AW137" s="618">
        <f>SUM(AR137:AV137)</f>
        <v>11.953785800000002</v>
      </c>
      <c r="AX137" s="713">
        <f>AW137/I137*100</f>
        <v>9.8767130463521458</v>
      </c>
      <c r="AY137" s="887">
        <v>0.57999999999999996</v>
      </c>
      <c r="AZ137" s="827">
        <v>32.200000000000003</v>
      </c>
      <c r="BA137" s="827">
        <v>-3.42</v>
      </c>
      <c r="BB137" s="827">
        <v>2.87</v>
      </c>
      <c r="BC137" s="827">
        <v>10.530000000000001</v>
      </c>
      <c r="BE137" s="594">
        <v>1995</v>
      </c>
      <c r="BF137" s="853">
        <f>IF(BE137&gt;2020,0,IF(BE137&gt;2008,1,IF(BE137&gt;2001,2,IF(BE137&gt;1990,3,IF(BE137&gt;1980,4,IF(BE137&gt;1973,5,IF(BE137&gt;1970,6,IF(BE137&gt;1960,7,IF(BE137&gt;1958,8,IF(BE137&gt;1953,9,10))))))))))</f>
        <v>3</v>
      </c>
      <c r="BG137" s="837">
        <v>2.1999999999999997</v>
      </c>
      <c r="BH137" s="820" t="s">
        <v>4443</v>
      </c>
      <c r="BI137" s="820" t="s">
        <v>4444</v>
      </c>
    </row>
    <row r="138" spans="1:61" ht="11.25" customHeight="1" x14ac:dyDescent="0.2">
      <c r="A138" s="826" t="s">
        <v>5121</v>
      </c>
      <c r="B138" s="830" t="s">
        <v>347</v>
      </c>
      <c r="C138" s="885" t="s">
        <v>107</v>
      </c>
      <c r="D138" s="885" t="s">
        <v>4193</v>
      </c>
      <c r="E138" s="699">
        <v>37</v>
      </c>
      <c r="F138" s="1122">
        <v>75</v>
      </c>
      <c r="G138" s="1122" t="s">
        <v>105</v>
      </c>
      <c r="H138" s="1122" t="s">
        <v>105</v>
      </c>
      <c r="I138" s="821">
        <v>112.28</v>
      </c>
      <c r="J138" s="618">
        <f>(M138/I138)*100</f>
        <v>4.3462771642322764</v>
      </c>
      <c r="K138" s="839">
        <v>1.22</v>
      </c>
      <c r="L138" s="842">
        <v>4</v>
      </c>
      <c r="M138" s="609">
        <f>K138*L138</f>
        <v>4.88</v>
      </c>
      <c r="N138" s="825" t="s">
        <v>316</v>
      </c>
      <c r="O138" s="701">
        <v>1.2</v>
      </c>
      <c r="P138" s="603">
        <v>44999</v>
      </c>
      <c r="Q138" s="603">
        <v>45015</v>
      </c>
      <c r="R138" s="609">
        <f>(K138-O138)/O138*100</f>
        <v>1.6666666666666683</v>
      </c>
      <c r="S138" s="667">
        <f>IF(INDEX(Historical!$D$7:$D$1220,MATCH(B138,Historical!$B$7:$B$1244,0))=0,"n/a",(INDEX(Historical!$C$7:$C$1222,MATCH(B138,Historical!$B$7:$B$1244,0))/INDEX(Historical!$D$7:$D$1220,MATCH(B138,Historical!$B$7:$B$1244,0))-1)*100)</f>
        <v>11.111111111111093</v>
      </c>
      <c r="T138" s="667">
        <f>IF(INDEX(Historical!$F$7:$F$1213,MATCH(B138,Historical!$B$7:$B$1244,0))=0,"n/a",((INDEX(Historical!$C$7:$C$1222,MATCH(B138,Historical!$B$7:$B$1244,0))/INDEX(Historical!$F$7:$F$1213,MATCH(B138,Historical!$B$7:$B$1244,0)))^(1/3)-1)*100)</f>
        <v>16.445457431121579</v>
      </c>
      <c r="U138" s="667">
        <f>IF(INDEX(Historical!$H$7:$H$1213,MATCH(B138,Historical!$B$7:$B$1244,0))=0,"n/a",((INDEX(Historical!$C$7:$C$1222,MATCH(B138,Historical!$B$7:$B$1244,0))/INDEX(Historical!$H$7:$H$1213,MATCH(B138,Historical!$B$7:$B$1244,0)))^(1/5)-1)*100)</f>
        <v>16.054311135316702</v>
      </c>
      <c r="V138" s="667">
        <f>IF(INDEX(Historical!$N$7:$N$1213,MATCH(B138,Historical!$B$7:$B$1244,0))=0,"n/a",((INDEX(Historical!$C$7:$C$1222,MATCH(B138,Historical!$B$7:$B$1244,0))/INDEX(Historical!$N$7:$N$1213,MATCH(B138,Historical!$B$7:$B$1244,0)))^(1/10)-1)*100)</f>
        <v>13.441048760014528</v>
      </c>
      <c r="W138" s="668">
        <f>IF(OR(U138&lt;=0,U138="n/a",V138&lt;=0,V138="n/a"),"n/a",U138/V138)</f>
        <v>1.1944239933922649</v>
      </c>
      <c r="X138" s="669">
        <f>IF(OR(AJ138&lt;=0,AJ138="n/a",U138&lt;=0,U138="n/a"),"n/a",U138/AJ138)</f>
        <v>11.467365096654786</v>
      </c>
      <c r="Y138" s="628"/>
      <c r="Z138" s="618">
        <f>IF(OR(AC138&lt;0.01,AC138="n/a"),"n/a",M138/AC138*100)</f>
        <v>72.944693572496249</v>
      </c>
      <c r="AA138" s="841">
        <f>IF(OR(AC138&lt;0.01,AC138="n/a"),"n/a",I138/AC138)</f>
        <v>16.783258594917786</v>
      </c>
      <c r="AB138" s="842">
        <v>12</v>
      </c>
      <c r="AC138" s="821">
        <v>6.69</v>
      </c>
      <c r="AD138" s="821" t="s">
        <v>135</v>
      </c>
      <c r="AE138" s="821">
        <v>3.95</v>
      </c>
      <c r="AF138" s="821">
        <v>2.83</v>
      </c>
      <c r="AG138" s="821">
        <v>17</v>
      </c>
      <c r="AH138" s="821">
        <v>-48.9</v>
      </c>
      <c r="AI138" s="821">
        <v>6.87</v>
      </c>
      <c r="AJ138" s="821">
        <v>1.4000000000000001</v>
      </c>
      <c r="AK138" s="821" t="s">
        <v>135</v>
      </c>
      <c r="AL138" s="833">
        <v>25600</v>
      </c>
      <c r="AM138" s="827">
        <v>0.8</v>
      </c>
      <c r="AN138" s="821">
        <v>0</v>
      </c>
      <c r="AO138" s="705">
        <f>IF(U138="n/a","n/a",IF(AA138&lt;0,"n/a",IF(AA138="n/a","n/a",J138+U138-AA138)))</f>
        <v>3.6173297046311923</v>
      </c>
      <c r="AP138" s="706">
        <f>IF(U138="n/a","n/a",J138+U138)</f>
        <v>20.400588299548978</v>
      </c>
      <c r="AQ138" s="843">
        <f>IF(OR(AC138&lt;0.01,AC138="n/a",AF138="n/a"),"n/a",(I138/SQRT(22.5*AC138*(I138/AF138))-1)*100)</f>
        <v>45.291464647395884</v>
      </c>
      <c r="AR138" s="618">
        <f>INDEX(Historical!$C$7:$C$1222,MATCH(B138,Historical!$B$7:$B$1244,0))*IF(AH138="n/a",1.03,IF(AH138&lt;0,1.01,IF(AH138&gt;10,1.1,(1+AH138/100))))</f>
        <v>4.8479999999999999</v>
      </c>
      <c r="AS138" s="841">
        <f>IF($AI138="n/a",1.03*AR138,IF($AI138&lt;0,1.01*AR138,IF($AI138&gt;10,1.1*AR138,(1+$AI138/100)*AR138)))</f>
        <v>5.1810575999999999</v>
      </c>
      <c r="AT138" s="841">
        <f>IF($AK138="n/a",1.03*AS138,IF($AK138&lt;0,1.01*AS138,IF($AK138&gt;10,1.1*AS138,(1+$AK138/100)*AS138)))</f>
        <v>5.3364893279999999</v>
      </c>
      <c r="AU138" s="841">
        <f>IF($AK138="n/a",1.03*AT138,IF($AK138&lt;0,1.01*AT138,IF($AK138&gt;10,1.1*AT138,(1+$AK138/100)*AT138)))</f>
        <v>5.4965840078400001</v>
      </c>
      <c r="AV138" s="841">
        <f>IF($AK138="n/a",1.03*AU138,IF($AK138&lt;0,1.01*AU138,IF($AK138&gt;10,1.1*AU138,(1+$AK138/100)*AU138)))</f>
        <v>5.6614815280752007</v>
      </c>
      <c r="AW138" s="618">
        <f>SUM(AR138:AV138)</f>
        <v>26.5236124639152</v>
      </c>
      <c r="AX138" s="713">
        <f>AW138/I138*100</f>
        <v>23.622739992799431</v>
      </c>
      <c r="AY138" s="887">
        <v>1.32</v>
      </c>
      <c r="AZ138" s="827">
        <v>20.05</v>
      </c>
      <c r="BA138" s="827">
        <v>-28.83</v>
      </c>
      <c r="BB138" s="827">
        <v>-2.94</v>
      </c>
      <c r="BC138" s="827">
        <v>-3.95</v>
      </c>
      <c r="BE138" s="594">
        <v>1987</v>
      </c>
      <c r="BF138" s="853">
        <f>IF(BE138&gt;2020,0,IF(BE138&gt;2008,1,IF(BE138&gt;2001,2,IF(BE138&gt;1990,3,IF(BE138&gt;1980,4,IF(BE138&gt;1973,5,IF(BE138&gt;1970,6,IF(BE138&gt;1960,7,IF(BE138&gt;1958,8,IF(BE138&gt;1953,9,10))))))))))</f>
        <v>4</v>
      </c>
      <c r="BG138" s="837">
        <v>12.7</v>
      </c>
      <c r="BH138" s="820" t="s">
        <v>4443</v>
      </c>
      <c r="BI138" s="820" t="s">
        <v>4444</v>
      </c>
    </row>
    <row r="139" spans="1:61" ht="11.25" customHeight="1" x14ac:dyDescent="0.2">
      <c r="A139" s="826" t="s">
        <v>5131</v>
      </c>
      <c r="B139" s="830" t="s">
        <v>169</v>
      </c>
      <c r="C139" s="885" t="s">
        <v>107</v>
      </c>
      <c r="D139" s="885" t="s">
        <v>4197</v>
      </c>
      <c r="E139" s="699">
        <v>33</v>
      </c>
      <c r="F139" s="1122">
        <v>85</v>
      </c>
      <c r="G139" s="1122" t="s">
        <v>105</v>
      </c>
      <c r="H139" s="1122" t="s">
        <v>105</v>
      </c>
      <c r="I139" s="829">
        <v>41.41</v>
      </c>
      <c r="J139" s="618">
        <f>(M139/I139)*100</f>
        <v>3.1876358367544078</v>
      </c>
      <c r="K139" s="832">
        <v>0.33</v>
      </c>
      <c r="L139" s="842">
        <v>4</v>
      </c>
      <c r="M139" s="609">
        <f>K139*L139</f>
        <v>1.32</v>
      </c>
      <c r="N139" s="825" t="s">
        <v>483</v>
      </c>
      <c r="O139" s="700">
        <v>0.3</v>
      </c>
      <c r="P139" s="603">
        <v>44833</v>
      </c>
      <c r="Q139" s="603">
        <v>44848</v>
      </c>
      <c r="R139" s="609">
        <f>(K139-O139)/O139*100</f>
        <v>10.000000000000009</v>
      </c>
      <c r="S139" s="667">
        <f>IF(INDEX(Historical!$D$7:$D$1220,MATCH(B139,Historical!$B$7:$B$1244,0))=0,"n/a",(INDEX(Historical!$C$7:$C$1222,MATCH(B139,Historical!$B$7:$B$1244,0))/INDEX(Historical!$D$7:$D$1220,MATCH(B139,Historical!$B$7:$B$1244,0))-1)*100)</f>
        <v>5.1724137931034475</v>
      </c>
      <c r="T139" s="667">
        <f>IF(INDEX(Historical!$F$7:$F$1213,MATCH(B139,Historical!$B$7:$B$1244,0))=0,"n/a",((INDEX(Historical!$C$7:$C$1222,MATCH(B139,Historical!$B$7:$B$1244,0))/INDEX(Historical!$F$7:$F$1213,MATCH(B139,Historical!$B$7:$B$1244,0)))^(1/3)-1)*100)</f>
        <v>6.8529730148876533</v>
      </c>
      <c r="U139" s="667">
        <f>IF(INDEX(Historical!$H$7:$H$1213,MATCH(B139,Historical!$B$7:$B$1244,0))=0,"n/a",((INDEX(Historical!$C$7:$C$1222,MATCH(B139,Historical!$B$7:$B$1244,0))/INDEX(Historical!$H$7:$H$1213,MATCH(B139,Historical!$B$7:$B$1244,0)))^(1/5)-1)*100)</f>
        <v>4.478457225494159</v>
      </c>
      <c r="V139" s="667">
        <f>IF(INDEX(Historical!$N$7:$N$1213,MATCH(B139,Historical!$B$7:$B$1244,0))=0,"n/a",((INDEX(Historical!$C$7:$C$1222,MATCH(B139,Historical!$B$7:$B$1244,0))/INDEX(Historical!$N$7:$N$1213,MATCH(B139,Historical!$B$7:$B$1244,0)))^(1/10)-1)*100)</f>
        <v>2.7513858776877287</v>
      </c>
      <c r="W139" s="668">
        <f>IF(OR(U139&lt;=0,U139="n/a",V139&lt;=0,V139="n/a"),"n/a",U139/V139)</f>
        <v>1.6277096069337484</v>
      </c>
      <c r="X139" s="669" t="str">
        <f>IF(OR(AJ139&lt;=0,AJ139="n/a",U139&lt;=0,U139="n/a"),"n/a",U139/AJ139)</f>
        <v>n/a</v>
      </c>
      <c r="Y139" s="640"/>
      <c r="Z139" s="618" t="str">
        <f>IF(OR(AC139&lt;0.01,AC139="n/a"),"n/a",M139/AC139*100)</f>
        <v>n/a</v>
      </c>
      <c r="AA139" s="841" t="str">
        <f>IF(OR(AC139&lt;0.01,AC139="n/a"),"n/a",I139/AC139)</f>
        <v>n/a</v>
      </c>
      <c r="AB139" s="842">
        <v>12</v>
      </c>
      <c r="AC139" s="821" t="s">
        <v>135</v>
      </c>
      <c r="AD139" s="821" t="s">
        <v>135</v>
      </c>
      <c r="AE139" s="821" t="s">
        <v>135</v>
      </c>
      <c r="AF139" s="821" t="s">
        <v>135</v>
      </c>
      <c r="AG139" s="821" t="s">
        <v>135</v>
      </c>
      <c r="AH139" s="821" t="s">
        <v>135</v>
      </c>
      <c r="AI139" s="821" t="s">
        <v>135</v>
      </c>
      <c r="AJ139" s="821" t="s">
        <v>135</v>
      </c>
      <c r="AK139" s="821" t="s">
        <v>135</v>
      </c>
      <c r="AL139" s="833" t="s">
        <v>135</v>
      </c>
      <c r="AM139" s="827" t="s">
        <v>135</v>
      </c>
      <c r="AN139" s="821" t="s">
        <v>135</v>
      </c>
      <c r="AO139" s="705" t="str">
        <f>IF(U139="n/a","n/a",IF(AA139&lt;0,"n/a",IF(AA139="n/a","n/a",J139+U139-AA139)))</f>
        <v>n/a</v>
      </c>
      <c r="AP139" s="706">
        <f>IF(U139="n/a","n/a",J139+U139)</f>
        <v>7.6660930622485672</v>
      </c>
      <c r="AQ139" s="843" t="str">
        <f>IF(OR(AC139&lt;0.01,AC139="n/a",AF139="n/a"),"n/a",(I139/SQRT(22.5*AC139*(I139/AF139))-1)*100)</f>
        <v>n/a</v>
      </c>
      <c r="AR139" s="618">
        <f>INDEX(Historical!$C$7:$C$1222,MATCH(B139,Historical!$B$7:$B$1244,0))*IF(AH139="n/a",1.03,IF(AH139&lt;0,1.01,IF(AH139&gt;10,1.1,(1+AH139/100))))</f>
        <v>1.2565999999999999</v>
      </c>
      <c r="AS139" s="841">
        <f>IF($AI139="n/a",1.03*AR139,IF($AI139&lt;0,1.01*AR139,IF($AI139&gt;10,1.1*AR139,(1+$AI139/100)*AR139)))</f>
        <v>1.2942979999999999</v>
      </c>
      <c r="AT139" s="841">
        <f>IF($AK139="n/a",1.03*AS139,IF($AK139&lt;0,1.01*AS139,IF($AK139&gt;10,1.1*AS139,(1+$AK139/100)*AS139)))</f>
        <v>1.3331269399999999</v>
      </c>
      <c r="AU139" s="841">
        <f>IF($AK139="n/a",1.03*AT139,IF($AK139&lt;0,1.01*AT139,IF($AK139&gt;10,1.1*AT139,(1+$AK139/100)*AT139)))</f>
        <v>1.3731207481999999</v>
      </c>
      <c r="AV139" s="841">
        <f>IF($AK139="n/a",1.03*AU139,IF($AK139&lt;0,1.01*AU139,IF($AK139&gt;10,1.1*AU139,(1+$AK139/100)*AU139)))</f>
        <v>1.414314370646</v>
      </c>
      <c r="AW139" s="618">
        <f>SUM(AR139:AV139)</f>
        <v>6.6714600588459998</v>
      </c>
      <c r="AX139" s="713">
        <f>AW139/I139*100</f>
        <v>16.110746338676648</v>
      </c>
      <c r="AY139" s="887" t="s">
        <v>135</v>
      </c>
      <c r="AZ139" s="827" t="s">
        <v>135</v>
      </c>
      <c r="BA139" s="827" t="s">
        <v>135</v>
      </c>
      <c r="BB139" s="827" t="s">
        <v>135</v>
      </c>
      <c r="BC139" s="827" t="s">
        <v>135</v>
      </c>
      <c r="BD139" s="861" t="s">
        <v>4126</v>
      </c>
      <c r="BE139" s="594">
        <v>1992</v>
      </c>
      <c r="BF139" s="853">
        <f>IF(BE139&gt;2020,0,IF(BE139&gt;2008,1,IF(BE139&gt;2001,2,IF(BE139&gt;1990,3,IF(BE139&gt;1980,4,IF(BE139&gt;1973,5,IF(BE139&gt;1970,6,IF(BE139&gt;1960,7,IF(BE139&gt;1958,8,IF(BE139&gt;1953,9,10))))))))))</f>
        <v>3</v>
      </c>
      <c r="BG139" s="837" t="s">
        <v>135</v>
      </c>
      <c r="BH139" s="820" t="s">
        <v>4443</v>
      </c>
      <c r="BI139" s="820" t="s">
        <v>4444</v>
      </c>
    </row>
    <row r="140" spans="1:61" ht="11.25" customHeight="1" x14ac:dyDescent="0.2">
      <c r="A140" s="836" t="s">
        <v>364</v>
      </c>
      <c r="B140" s="830" t="s">
        <v>365</v>
      </c>
      <c r="C140" s="885" t="s">
        <v>107</v>
      </c>
      <c r="D140" s="885" t="s">
        <v>4197</v>
      </c>
      <c r="E140" s="699">
        <v>47</v>
      </c>
      <c r="F140" s="1122">
        <v>51</v>
      </c>
      <c r="G140" s="1122" t="s">
        <v>105</v>
      </c>
      <c r="H140" s="1122" t="s">
        <v>105</v>
      </c>
      <c r="I140" s="829">
        <v>40.770000000000003</v>
      </c>
      <c r="J140" s="618">
        <f>(M140/I140)*100</f>
        <v>3.5320088300220744</v>
      </c>
      <c r="K140" s="832">
        <v>0.36</v>
      </c>
      <c r="L140" s="842">
        <v>4</v>
      </c>
      <c r="M140" s="609">
        <f>K140*L140</f>
        <v>1.44</v>
      </c>
      <c r="N140" s="825" t="s">
        <v>162</v>
      </c>
      <c r="O140" s="700">
        <v>0.35</v>
      </c>
      <c r="P140" s="891">
        <v>44531</v>
      </c>
      <c r="Q140" s="891">
        <v>44564</v>
      </c>
      <c r="R140" s="609">
        <f>(K140-O140)/O140*100</f>
        <v>2.8571428571428599</v>
      </c>
      <c r="S140" s="667">
        <f>IF(INDEX(Historical!$D$7:$D$1220,MATCH(B140,Historical!$B$7:$B$1244,0))=0,"n/a",(INDEX(Historical!$C$7:$C$1222,MATCH(B140,Historical!$B$7:$B$1244,0))/INDEX(Historical!$D$7:$D$1220,MATCH(B140,Historical!$B$7:$B$1244,0))-1)*100)</f>
        <v>2.8571428571428692</v>
      </c>
      <c r="T140" s="667">
        <f>IF(INDEX(Historical!$F$7:$F$1213,MATCH(B140,Historical!$B$7:$B$1244,0))=0,"n/a",((INDEX(Historical!$C$7:$C$1222,MATCH(B140,Historical!$B$7:$B$1244,0))/INDEX(Historical!$F$7:$F$1213,MATCH(B140,Historical!$B$7:$B$1244,0)))^(1/3)-1)*100)</f>
        <v>1.9235467531193207</v>
      </c>
      <c r="U140" s="667">
        <f>IF(INDEX(Historical!$H$7:$H$1213,MATCH(B140,Historical!$B$7:$B$1244,0))=0,"n/a",((INDEX(Historical!$C$7:$C$1222,MATCH(B140,Historical!$B$7:$B$1244,0))/INDEX(Historical!$H$7:$H$1213,MATCH(B140,Historical!$B$7:$B$1244,0)))^(1/5)-1)*100)</f>
        <v>1.7554577175587616</v>
      </c>
      <c r="V140" s="667">
        <f>IF(INDEX(Historical!$N$7:$N$1213,MATCH(B140,Historical!$B$7:$B$1244,0))=0,"n/a",((INDEX(Historical!$C$7:$C$1222,MATCH(B140,Historical!$B$7:$B$1244,0))/INDEX(Historical!$N$7:$N$1213,MATCH(B140,Historical!$B$7:$B$1244,0)))^(1/10)-1)*100)</f>
        <v>1.5065531432257417</v>
      </c>
      <c r="W140" s="668">
        <f>IF(OR(U140&lt;=0,U140="n/a",V140&lt;=0,V140="n/a"),"n/a",U140/V140)</f>
        <v>1.1652145995992416</v>
      </c>
      <c r="X140" s="669">
        <f>IF(OR(AJ140&lt;=0,AJ140="n/a",U140&lt;=0,U140="n/a"),"n/a",U140/AJ140)</f>
        <v>0.23722401588631914</v>
      </c>
      <c r="Y140" s="640" t="s">
        <v>366</v>
      </c>
      <c r="Z140" s="618">
        <f>IF(OR(AC140&lt;0.01,AC140="n/a"),"n/a",M140/AC140*100)</f>
        <v>51.245551601423486</v>
      </c>
      <c r="AA140" s="841">
        <f>IF(OR(AC140&lt;0.01,AC140="n/a"),"n/a",I140/AC140)</f>
        <v>14.508896797153026</v>
      </c>
      <c r="AB140" s="842">
        <v>12</v>
      </c>
      <c r="AC140" s="821">
        <v>2.81</v>
      </c>
      <c r="AD140" s="821">
        <v>1.82</v>
      </c>
      <c r="AE140" s="821">
        <v>5.49</v>
      </c>
      <c r="AF140" s="821">
        <v>1.23</v>
      </c>
      <c r="AG140" s="821">
        <v>7.5</v>
      </c>
      <c r="AH140" s="821">
        <v>18</v>
      </c>
      <c r="AI140" s="821">
        <v>6.9999999999999993E-2</v>
      </c>
      <c r="AJ140" s="821">
        <v>7.3999999999999995</v>
      </c>
      <c r="AK140" s="821">
        <v>8</v>
      </c>
      <c r="AL140" s="833">
        <v>5500</v>
      </c>
      <c r="AM140" s="827">
        <v>1.7000000000000002</v>
      </c>
      <c r="AN140" s="821">
        <v>0.06</v>
      </c>
      <c r="AO140" s="705">
        <f>IF(U140="n/a","n/a",IF(AA140&lt;0,"n/a",IF(AA140="n/a","n/a",J140+U140-AA140)))</f>
        <v>-9.2214302495721903</v>
      </c>
      <c r="AP140" s="706">
        <f>IF(U140="n/a","n/a",J140+U140)</f>
        <v>5.287466547580836</v>
      </c>
      <c r="AQ140" s="843">
        <f>IF(OR(AC140&lt;0.01,AC140="n/a",AF140="n/a"),"n/a",(I140/SQRT(22.5*AC140*(I140/AF140))-1)*100)</f>
        <v>-10.940860945603569</v>
      </c>
      <c r="AR140" s="618">
        <f>INDEX(Historical!$C$7:$C$1222,MATCH(B140,Historical!$B$7:$B$1244,0))*IF(AH140="n/a",1.03,IF(AH140&lt;0,1.01,IF(AH140&gt;10,1.1,(1+AH140/100))))</f>
        <v>1.5840000000000001</v>
      </c>
      <c r="AS140" s="841">
        <f>IF($AI140="n/a",1.03*AR140,IF($AI140&lt;0,1.01*AR140,IF($AI140&gt;10,1.1*AR140,(1+$AI140/100)*AR140)))</f>
        <v>1.5851088</v>
      </c>
      <c r="AT140" s="841">
        <f>IF($AK140="n/a",1.03*AS140,IF($AK140&lt;0,1.01*AS140,IF($AK140&gt;10,1.1*AS140,(1+$AK140/100)*AS140)))</f>
        <v>1.7119175040000001</v>
      </c>
      <c r="AU140" s="841">
        <f>IF($AK140="n/a",1.03*AT140,IF($AK140&lt;0,1.01*AT140,IF($AK140&gt;10,1.1*AT140,(1+$AK140/100)*AT140)))</f>
        <v>1.8488709043200002</v>
      </c>
      <c r="AV140" s="841">
        <f>IF($AK140="n/a",1.03*AU140,IF($AK140&lt;0,1.01*AU140,IF($AK140&gt;10,1.1*AU140,(1+$AK140/100)*AU140)))</f>
        <v>1.9967805766656004</v>
      </c>
      <c r="AW140" s="618">
        <f>SUM(AR140:AV140)</f>
        <v>8.7266777849856005</v>
      </c>
      <c r="AX140" s="713">
        <f>AW140/I140*100</f>
        <v>21.404654856476821</v>
      </c>
      <c r="AY140" s="887">
        <v>1.07</v>
      </c>
      <c r="AZ140" s="827">
        <v>23.14</v>
      </c>
      <c r="BA140" s="827">
        <v>-7.66</v>
      </c>
      <c r="BB140" s="827">
        <v>1.04</v>
      </c>
      <c r="BC140" s="827">
        <v>5.5100000000000007</v>
      </c>
      <c r="BE140" s="594">
        <v>1975</v>
      </c>
      <c r="BF140" s="853">
        <f>IF(BE140&gt;2020,0,IF(BE140&gt;2008,1,IF(BE140&gt;2001,2,IF(BE140&gt;1990,3,IF(BE140&gt;1980,4,IF(BE140&gt;1973,5,IF(BE140&gt;1970,6,IF(BE140&gt;1960,7,IF(BE140&gt;1958,8,IF(BE140&gt;1953,9,10))))))))))</f>
        <v>5</v>
      </c>
      <c r="BG140" s="837">
        <v>1.2</v>
      </c>
      <c r="BH140" s="820" t="s">
        <v>4443</v>
      </c>
      <c r="BI140" s="820" t="s">
        <v>4444</v>
      </c>
    </row>
    <row r="141" spans="1:61" s="737" customFormat="1" ht="11.25" customHeight="1" x14ac:dyDescent="0.2">
      <c r="A141" s="818" t="s">
        <v>5136</v>
      </c>
      <c r="B141" s="817" t="s">
        <v>361</v>
      </c>
      <c r="C141" s="885" t="s">
        <v>130</v>
      </c>
      <c r="D141" s="885" t="s">
        <v>4198</v>
      </c>
      <c r="E141" s="721">
        <v>35</v>
      </c>
      <c r="F141" s="1122">
        <v>81</v>
      </c>
      <c r="G141" s="1121" t="s">
        <v>36</v>
      </c>
      <c r="H141" s="1121" t="s">
        <v>36</v>
      </c>
      <c r="I141" s="731">
        <v>37.229999999999997</v>
      </c>
      <c r="J141" s="723">
        <f>(M141/I141)*100</f>
        <v>3.8678485092667207</v>
      </c>
      <c r="K141" s="741">
        <v>0.36</v>
      </c>
      <c r="L141" s="725">
        <v>4</v>
      </c>
      <c r="M141" s="726">
        <f>K141*L141</f>
        <v>1.44</v>
      </c>
      <c r="N141" s="727" t="s">
        <v>144</v>
      </c>
      <c r="O141" s="742">
        <v>0.34499999999999997</v>
      </c>
      <c r="P141" s="1037">
        <v>44726</v>
      </c>
      <c r="Q141" s="1037">
        <v>44743</v>
      </c>
      <c r="R141" s="726">
        <f>(K141-O141)/O141*100</f>
        <v>4.3478260869565259</v>
      </c>
      <c r="S141" s="667">
        <f>IF(INDEX(Historical!$D$7:$D$1220,MATCH(B141,Historical!$B$7:$B$1244,0))=0,"n/a",(INDEX(Historical!$C$7:$C$1222,MATCH(B141,Historical!$B$7:$B$1244,0))/INDEX(Historical!$D$7:$D$1220,MATCH(B141,Historical!$B$7:$B$1244,0))-1)*100)</f>
        <v>4.4444444444444287</v>
      </c>
      <c r="T141" s="667">
        <f>IF(INDEX(Historical!$F$7:$F$1213,MATCH(B141,Historical!$B$7:$B$1244,0))=0,"n/a",((INDEX(Historical!$C$7:$C$1222,MATCH(B141,Historical!$B$7:$B$1244,0))/INDEX(Historical!$F$7:$F$1213,MATCH(B141,Historical!$B$7:$B$1244,0)))^(1/3)-1)*100)</f>
        <v>7.1859534122732605</v>
      </c>
      <c r="U141" s="667">
        <f>IF(INDEX(Historical!$H$7:$H$1213,MATCH(B141,Historical!$B$7:$B$1244,0))=0,"n/a",((INDEX(Historical!$C$7:$C$1222,MATCH(B141,Historical!$B$7:$B$1244,0))/INDEX(Historical!$H$7:$H$1213,MATCH(B141,Historical!$B$7:$B$1244,0)))^(1/5)-1)*100)</f>
        <v>7.6571551576315011</v>
      </c>
      <c r="V141" s="667">
        <f>IF(INDEX(Historical!$N$7:$N$1213,MATCH(B141,Historical!$B$7:$B$1244,0))=0,"n/a",((INDEX(Historical!$C$7:$C$1222,MATCH(B141,Historical!$B$7:$B$1244,0))/INDEX(Historical!$N$7:$N$1213,MATCH(B141,Historical!$B$7:$B$1244,0)))^(1/10)-1)*100)</f>
        <v>7.1520417097624245</v>
      </c>
      <c r="W141" s="668">
        <f>IF(OR(U141&lt;=0,U141="n/a",V141&lt;=0,V141="n/a"),"n/a",U141/V141)</f>
        <v>1.0706250702061209</v>
      </c>
      <c r="X141" s="669">
        <f>IF(OR(AJ141&lt;=0,AJ141="n/a",U141&lt;=0,U141="n/a"),"n/a",U141/AJ141)</f>
        <v>0.5070963680550663</v>
      </c>
      <c r="Y141" s="738"/>
      <c r="Z141" s="723">
        <f>IF(OR(AC141&lt;0.01,AC141="n/a"),"n/a",M141/AC141*100)</f>
        <v>163.63636363636363</v>
      </c>
      <c r="AA141" s="730">
        <f>IF(OR(AC141&lt;0.01,AC141="n/a"),"n/a",I141/AC141)</f>
        <v>42.30681818181818</v>
      </c>
      <c r="AB141" s="725">
        <v>9</v>
      </c>
      <c r="AC141" s="731">
        <v>0.88</v>
      </c>
      <c r="AD141" s="731">
        <v>6.06</v>
      </c>
      <c r="AE141" s="731">
        <v>0.78</v>
      </c>
      <c r="AF141" s="731">
        <v>1.58</v>
      </c>
      <c r="AG141" s="731">
        <v>3.8</v>
      </c>
      <c r="AH141" s="731">
        <v>-27</v>
      </c>
      <c r="AI141" s="731">
        <v>9.16</v>
      </c>
      <c r="AJ141" s="731">
        <v>15.1</v>
      </c>
      <c r="AK141" s="731">
        <v>7.1</v>
      </c>
      <c r="AL141" s="732">
        <v>7970</v>
      </c>
      <c r="AM141" s="733">
        <v>0.5</v>
      </c>
      <c r="AN141" s="731">
        <v>1.54</v>
      </c>
      <c r="AO141" s="734">
        <f>IF(U141="n/a","n/a",IF(AA141&lt;0,"n/a",IF(AA141="n/a","n/a",J141+U141-AA141)))</f>
        <v>-30.781814514919958</v>
      </c>
      <c r="AP141" s="735">
        <f>IF(U141="n/a","n/a",J141+U141)</f>
        <v>11.525003666898222</v>
      </c>
      <c r="AQ141" s="843">
        <f>IF(OR(AC141&lt;0.01,AC141="n/a",AF141="n/a"),"n/a",(I141/SQRT(22.5*AC141*(I141/AF141))-1)*100)</f>
        <v>72.362373732749077</v>
      </c>
      <c r="AR141" s="618">
        <f>INDEX(Historical!$C$7:$C$1222,MATCH(B141,Historical!$B$7:$B$1244,0))*IF(AH141="n/a",1.03,IF(AH141&lt;0,1.01,IF(AH141&gt;10,1.1,(1+AH141/100))))</f>
        <v>1.4240999999999999</v>
      </c>
      <c r="AS141" s="730">
        <f>IF($AI141="n/a",1.03*AR141,IF($AI141&lt;0,1.01*AR141,IF($AI141&gt;10,1.1*AR141,(1+$AI141/100)*AR141)))</f>
        <v>1.5545475599999998</v>
      </c>
      <c r="AT141" s="730">
        <f>IF($AK141="n/a",1.03*AS141,IF($AK141&lt;0,1.01*AS141,IF($AK141&gt;10,1.1*AS141,(1+$AK141/100)*AS141)))</f>
        <v>1.6649204367599997</v>
      </c>
      <c r="AU141" s="730">
        <f>IF($AK141="n/a",1.03*AT141,IF($AK141&lt;0,1.01*AT141,IF($AK141&gt;10,1.1*AT141,(1+$AK141/100)*AT141)))</f>
        <v>1.7831297877699597</v>
      </c>
      <c r="AV141" s="730">
        <f>IF($AK141="n/a",1.03*AU141,IF($AK141&lt;0,1.01*AU141,IF($AK141&gt;10,1.1*AU141,(1+$AK141/100)*AU141)))</f>
        <v>1.9097320027016267</v>
      </c>
      <c r="AW141" s="723">
        <f>SUM(AR141:AV141)</f>
        <v>8.3364297872315873</v>
      </c>
      <c r="AX141" s="736">
        <f>AW141/I141*100</f>
        <v>22.39169967024332</v>
      </c>
      <c r="AY141" s="888">
        <v>1.0900000000000001</v>
      </c>
      <c r="AZ141" s="733">
        <v>19.37</v>
      </c>
      <c r="BA141" s="733">
        <v>-16.41</v>
      </c>
      <c r="BB141" s="733">
        <v>-4.5999999999999996</v>
      </c>
      <c r="BC141" s="733">
        <v>-3.65</v>
      </c>
      <c r="BD141" s="862"/>
      <c r="BE141" s="594">
        <v>1988</v>
      </c>
      <c r="BF141" s="853">
        <f>IF(BE141&gt;2020,0,IF(BE141&gt;2008,1,IF(BE141&gt;2001,2,IF(BE141&gt;1990,3,IF(BE141&gt;1980,4,IF(BE141&gt;1973,5,IF(BE141&gt;1970,6,IF(BE141&gt;1960,7,IF(BE141&gt;1958,8,IF(BE141&gt;1953,9,10))))))))))</f>
        <v>4</v>
      </c>
      <c r="BG141" s="783">
        <v>1.2</v>
      </c>
      <c r="BH141" s="820" t="s">
        <v>4443</v>
      </c>
      <c r="BI141" s="820" t="s">
        <v>4444</v>
      </c>
    </row>
    <row r="142" spans="1:61" ht="11.25" customHeight="1" x14ac:dyDescent="0.2">
      <c r="A142" s="826" t="s">
        <v>5137</v>
      </c>
      <c r="B142" s="830" t="s">
        <v>370</v>
      </c>
      <c r="C142" s="885" t="s">
        <v>4178</v>
      </c>
      <c r="D142" s="885" t="s">
        <v>4179</v>
      </c>
      <c r="E142" s="699">
        <v>37</v>
      </c>
      <c r="F142" s="1122">
        <v>74</v>
      </c>
      <c r="G142" s="1122" t="s">
        <v>36</v>
      </c>
      <c r="H142" s="1122" t="s">
        <v>36</v>
      </c>
      <c r="I142" s="821">
        <v>53.02</v>
      </c>
      <c r="J142" s="618">
        <f>(M142/I142)*100</f>
        <v>5.3941908713692941</v>
      </c>
      <c r="K142" s="839">
        <v>0.71499999999999997</v>
      </c>
      <c r="L142" s="842">
        <v>4</v>
      </c>
      <c r="M142" s="609">
        <f>K142*L142</f>
        <v>2.86</v>
      </c>
      <c r="N142" s="825" t="s">
        <v>150</v>
      </c>
      <c r="O142" s="701">
        <v>0.71</v>
      </c>
      <c r="P142" s="603">
        <v>44910</v>
      </c>
      <c r="Q142" s="603">
        <v>44925</v>
      </c>
      <c r="R142" s="609">
        <f>(K142-O142)/O142*100</f>
        <v>0.70422535211267667</v>
      </c>
      <c r="S142" s="667">
        <f>IF(INDEX(Historical!$D$7:$D$1220,MATCH(B142,Historical!$B$7:$B$1244,0))=0,"n/a",(INDEX(Historical!$C$7:$C$1222,MATCH(B142,Historical!$B$7:$B$1244,0))/INDEX(Historical!$D$7:$D$1220,MATCH(B142,Historical!$B$7:$B$1244,0))-1)*100)</f>
        <v>1.4285714285714235</v>
      </c>
      <c r="T142" s="667">
        <f>IF(INDEX(Historical!$F$7:$F$1213,MATCH(B142,Historical!$B$7:$B$1244,0))=0,"n/a",((INDEX(Historical!$C$7:$C$1222,MATCH(B142,Historical!$B$7:$B$1244,0))/INDEX(Historical!$F$7:$F$1213,MATCH(B142,Historical!$B$7:$B$1244,0)))^(1/3)-1)*100)</f>
        <v>1.4494768918058121</v>
      </c>
      <c r="U142" s="667">
        <f>IF(INDEX(Historical!$H$7:$H$1213,MATCH(B142,Historical!$B$7:$B$1244,0))=0,"n/a",((INDEX(Historical!$C$7:$C$1222,MATCH(B142,Historical!$B$7:$B$1244,0))/INDEX(Historical!$H$7:$H$1213,MATCH(B142,Historical!$B$7:$B$1244,0)))^(1/5)-1)*100)</f>
        <v>1.4328277021919078</v>
      </c>
      <c r="V142" s="667">
        <f>IF(INDEX(Historical!$N$7:$N$1213,MATCH(B142,Historical!$B$7:$B$1244,0))=0,"n/a",((INDEX(Historical!$C$7:$C$1222,MATCH(B142,Historical!$B$7:$B$1244,0))/INDEX(Historical!$N$7:$N$1213,MATCH(B142,Historical!$B$7:$B$1244,0)))^(1/10)-1)*100)</f>
        <v>1.4881242069967993</v>
      </c>
      <c r="W142" s="668">
        <f>IF(OR(U142&lt;=0,U142="n/a",V142&lt;=0,V142="n/a"),"n/a",U142/V142)</f>
        <v>0.96284147213995941</v>
      </c>
      <c r="X142" s="669">
        <f>IF(OR(AJ142&lt;=0,AJ142="n/a",U142&lt;=0,U142="n/a"),"n/a",U142/AJ142)</f>
        <v>3.2564265958906997E-2</v>
      </c>
      <c r="Y142" s="831"/>
      <c r="Z142" s="618">
        <f>IF(OR(AC142&lt;0.01,AC142="n/a"),"n/a",M142/AC142*100)</f>
        <v>36.808236808236813</v>
      </c>
      <c r="AA142" s="841">
        <f>IF(OR(AC142&lt;0.01,AC142="n/a"),"n/a",I142/AC142)</f>
        <v>6.8236808236808244</v>
      </c>
      <c r="AB142" s="842">
        <v>12</v>
      </c>
      <c r="AC142" s="821">
        <v>7.77</v>
      </c>
      <c r="AD142" s="821" t="s">
        <v>135</v>
      </c>
      <c r="AE142" s="821">
        <v>8.58</v>
      </c>
      <c r="AF142" s="821">
        <v>3.14</v>
      </c>
      <c r="AG142" s="821">
        <v>45.5</v>
      </c>
      <c r="AH142" s="821">
        <v>460.79999999999995</v>
      </c>
      <c r="AI142" s="821" t="s">
        <v>135</v>
      </c>
      <c r="AJ142" s="821">
        <v>44</v>
      </c>
      <c r="AK142" s="821" t="s">
        <v>135</v>
      </c>
      <c r="AL142" s="833">
        <v>753.8</v>
      </c>
      <c r="AM142" s="827">
        <v>1</v>
      </c>
      <c r="AN142" s="821">
        <v>1.46</v>
      </c>
      <c r="AO142" s="705">
        <f>IF(U142="n/a","n/a",IF(AA142&lt;0,"n/a",IF(AA142="n/a","n/a",J142+U142-AA142)))</f>
        <v>3.3377498803774941E-3</v>
      </c>
      <c r="AP142" s="706">
        <f>IF(U142="n/a","n/a",J142+U142)</f>
        <v>6.8270185735612019</v>
      </c>
      <c r="AQ142" s="843">
        <f>IF(OR(AC142&lt;0.01,AC142="n/a",AF142="n/a"),"n/a",(I142/SQRT(22.5*AC142*(I142/AF142))-1)*100)</f>
        <v>-2.4150335203947382</v>
      </c>
      <c r="AR142" s="618">
        <f>INDEX(Historical!$C$7:$C$1222,MATCH(B142,Historical!$B$7:$B$1244,0))*IF(AH142="n/a",1.03,IF(AH142&lt;0,1.01,IF(AH142&gt;10,1.1,(1+AH142/100))))</f>
        <v>3.1240000000000001</v>
      </c>
      <c r="AS142" s="841">
        <f>IF($AI142="n/a",1.03*AR142,IF($AI142&lt;0,1.01*AR142,IF($AI142&gt;10,1.1*AR142,(1+$AI142/100)*AR142)))</f>
        <v>3.2177200000000004</v>
      </c>
      <c r="AT142" s="841">
        <f>IF($AK142="n/a",1.03*AS142,IF($AK142&lt;0,1.01*AS142,IF($AK142&gt;10,1.1*AS142,(1+$AK142/100)*AS142)))</f>
        <v>3.3142516000000004</v>
      </c>
      <c r="AU142" s="841">
        <f>IF($AK142="n/a",1.03*AT142,IF($AK142&lt;0,1.01*AT142,IF($AK142&gt;10,1.1*AT142,(1+$AK142/100)*AT142)))</f>
        <v>3.4136791480000004</v>
      </c>
      <c r="AV142" s="841">
        <f>IF($AK142="n/a",1.03*AU142,IF($AK142&lt;0,1.01*AU142,IF($AK142&gt;10,1.1*AU142,(1+$AK142/100)*AU142)))</f>
        <v>3.5160895224400006</v>
      </c>
      <c r="AW142" s="618">
        <f>SUM(AR142:AV142)</f>
        <v>16.585740270440002</v>
      </c>
      <c r="AX142" s="713">
        <f>AW142/I142*100</f>
        <v>31.282045021576764</v>
      </c>
      <c r="AY142" s="887">
        <v>0.89</v>
      </c>
      <c r="AZ142" s="827">
        <v>29.57</v>
      </c>
      <c r="BA142" s="827">
        <v>-12.65</v>
      </c>
      <c r="BB142" s="827">
        <v>1.71</v>
      </c>
      <c r="BC142" s="827">
        <v>4.6399999999999997</v>
      </c>
      <c r="BE142" s="594">
        <v>1986</v>
      </c>
      <c r="BF142" s="853">
        <f>IF(BE142&gt;2020,0,IF(BE142&gt;2008,1,IF(BE142&gt;2001,2,IF(BE142&gt;1990,3,IF(BE142&gt;1980,4,IF(BE142&gt;1973,5,IF(BE142&gt;1970,6,IF(BE142&gt;1960,7,IF(BE142&gt;1958,8,IF(BE142&gt;1953,9,10))))))))))</f>
        <v>4</v>
      </c>
      <c r="BG142" s="837">
        <v>17.7</v>
      </c>
      <c r="BH142" s="820" t="s">
        <v>4443</v>
      </c>
      <c r="BI142" s="820" t="s">
        <v>4445</v>
      </c>
    </row>
    <row r="143" spans="1:61" ht="11.25" customHeight="1" x14ac:dyDescent="0.2">
      <c r="A143" s="826" t="s">
        <v>5138</v>
      </c>
      <c r="B143" s="830" t="s">
        <v>363</v>
      </c>
      <c r="C143" s="885" t="s">
        <v>107</v>
      </c>
      <c r="D143" s="885" t="s">
        <v>4197</v>
      </c>
      <c r="E143" s="699">
        <v>30</v>
      </c>
      <c r="F143" s="1122">
        <v>103</v>
      </c>
      <c r="G143" s="1122" t="s">
        <v>36</v>
      </c>
      <c r="H143" s="1122" t="s">
        <v>36</v>
      </c>
      <c r="I143" s="821">
        <v>90.66</v>
      </c>
      <c r="J143" s="618">
        <f>(M143/I143)*100</f>
        <v>1.6765938671961176</v>
      </c>
      <c r="K143" s="839">
        <v>0.38</v>
      </c>
      <c r="L143" s="842">
        <v>4</v>
      </c>
      <c r="M143" s="609">
        <f>K143*L143</f>
        <v>1.52</v>
      </c>
      <c r="N143" s="825" t="s">
        <v>162</v>
      </c>
      <c r="O143" s="701">
        <v>0.37</v>
      </c>
      <c r="P143" s="603">
        <v>44904</v>
      </c>
      <c r="Q143" s="603">
        <v>44929</v>
      </c>
      <c r="R143" s="609">
        <f>(K143-O143)/O143*100</f>
        <v>2.7027027027027053</v>
      </c>
      <c r="S143" s="667">
        <f>IF(INDEX(Historical!$D$7:$D$1220,MATCH(B143,Historical!$B$7:$B$1244,0))=0,"n/a",(INDEX(Historical!$C$7:$C$1222,MATCH(B143,Historical!$B$7:$B$1244,0))/INDEX(Historical!$D$7:$D$1220,MATCH(B143,Historical!$B$7:$B$1244,0))-1)*100)</f>
        <v>11.278195488721799</v>
      </c>
      <c r="T143" s="667">
        <f>IF(INDEX(Historical!$F$7:$F$1213,MATCH(B143,Historical!$B$7:$B$1244,0))=0,"n/a",((INDEX(Historical!$C$7:$C$1222,MATCH(B143,Historical!$B$7:$B$1244,0))/INDEX(Historical!$F$7:$F$1213,MATCH(B143,Historical!$B$7:$B$1244,0)))^(1/3)-1)*100)</f>
        <v>7.2408274971694553</v>
      </c>
      <c r="U143" s="667">
        <f>IF(INDEX(Historical!$H$7:$H$1213,MATCH(B143,Historical!$B$7:$B$1244,0))=0,"n/a",((INDEX(Historical!$C$7:$C$1222,MATCH(B143,Historical!$B$7:$B$1244,0))/INDEX(Historical!$H$7:$H$1213,MATCH(B143,Historical!$B$7:$B$1244,0)))^(1/5)-1)*100)</f>
        <v>7.7289206777082953</v>
      </c>
      <c r="V143" s="667">
        <f>IF(INDEX(Historical!$N$7:$N$1213,MATCH(B143,Historical!$B$7:$B$1244,0))=0,"n/a",((INDEX(Historical!$C$7:$C$1222,MATCH(B143,Historical!$B$7:$B$1244,0))/INDEX(Historical!$N$7:$N$1213,MATCH(B143,Historical!$B$7:$B$1244,0)))^(1/10)-1)*100)</f>
        <v>6.0827541059828905</v>
      </c>
      <c r="W143" s="668">
        <f>IF(OR(U143&lt;=0,U143="n/a",V143&lt;=0,V143="n/a"),"n/a",U143/V143)</f>
        <v>1.2706284921342232</v>
      </c>
      <c r="X143" s="669">
        <f>IF(OR(AJ143&lt;=0,AJ143="n/a",U143&lt;=0,U143="n/a"),"n/a",U143/AJ143)</f>
        <v>0.42005003683197262</v>
      </c>
      <c r="Y143" s="831"/>
      <c r="Z143" s="618">
        <f>IF(OR(AC143&lt;0.01,AC143="n/a"),"n/a",M143/AC143*100)</f>
        <v>17.155756207674944</v>
      </c>
      <c r="AA143" s="841">
        <f>IF(OR(AC143&lt;0.01,AC143="n/a"),"n/a",I143/AC143)</f>
        <v>10.232505643340858</v>
      </c>
      <c r="AB143" s="842">
        <v>12</v>
      </c>
      <c r="AC143" s="821">
        <v>8.86</v>
      </c>
      <c r="AD143" s="821" t="s">
        <v>135</v>
      </c>
      <c r="AE143" s="821">
        <v>3.87</v>
      </c>
      <c r="AF143" s="821">
        <v>1.74</v>
      </c>
      <c r="AG143" s="821">
        <v>15.1</v>
      </c>
      <c r="AH143" s="821">
        <v>22.2</v>
      </c>
      <c r="AI143" s="821">
        <v>3.7900000000000005</v>
      </c>
      <c r="AJ143" s="821">
        <v>18.399999999999999</v>
      </c>
      <c r="AK143" s="821" t="s">
        <v>135</v>
      </c>
      <c r="AL143" s="833">
        <v>4400</v>
      </c>
      <c r="AM143" s="827">
        <v>0.70000000000000007</v>
      </c>
      <c r="AN143" s="821">
        <v>0.15</v>
      </c>
      <c r="AO143" s="705">
        <f>IF(U143="n/a","n/a",IF(AA143&lt;0,"n/a",IF(AA143="n/a","n/a",J143+U143-AA143)))</f>
        <v>-0.82699109843644436</v>
      </c>
      <c r="AP143" s="706">
        <f>IF(U143="n/a","n/a",J143+U143)</f>
        <v>9.4055145449044133</v>
      </c>
      <c r="AQ143" s="843">
        <f>IF(OR(AC143&lt;0.01,AC143="n/a",AF143="n/a"),"n/a",(I143/SQRT(22.5*AC143*(I143/AF143))-1)*100)</f>
        <v>-11.044181204842307</v>
      </c>
      <c r="AR143" s="618">
        <f>INDEX(Historical!$C$7:$C$1222,MATCH(B143,Historical!$B$7:$B$1244,0))*IF(AH143="n/a",1.03,IF(AH143&lt;0,1.01,IF(AH143&gt;10,1.1,(1+AH143/100))))</f>
        <v>1.6280000000000001</v>
      </c>
      <c r="AS143" s="841">
        <f>IF($AI143="n/a",1.03*AR143,IF($AI143&lt;0,1.01*AR143,IF($AI143&gt;10,1.1*AR143,(1+$AI143/100)*AR143)))</f>
        <v>1.6897012000000002</v>
      </c>
      <c r="AT143" s="841">
        <f>IF($AK143="n/a",1.03*AS143,IF($AK143&lt;0,1.01*AS143,IF($AK143&gt;10,1.1*AS143,(1+$AK143/100)*AS143)))</f>
        <v>1.7403922360000004</v>
      </c>
      <c r="AU143" s="841">
        <f>IF($AK143="n/a",1.03*AT143,IF($AK143&lt;0,1.01*AT143,IF($AK143&gt;10,1.1*AT143,(1+$AK143/100)*AT143)))</f>
        <v>1.7926040030800003</v>
      </c>
      <c r="AV143" s="841">
        <f>IF($AK143="n/a",1.03*AU143,IF($AK143&lt;0,1.01*AU143,IF($AK143&gt;10,1.1*AU143,(1+$AK143/100)*AU143)))</f>
        <v>1.8463821231724005</v>
      </c>
      <c r="AW143" s="618">
        <f>SUM(AR143:AV143)</f>
        <v>8.6970795622524015</v>
      </c>
      <c r="AX143" s="713">
        <f>AW143/I143*100</f>
        <v>9.5930725372296504</v>
      </c>
      <c r="AY143" s="887">
        <v>0.84</v>
      </c>
      <c r="AZ143" s="827">
        <v>17.79</v>
      </c>
      <c r="BA143" s="827">
        <v>-11.940000000000001</v>
      </c>
      <c r="BB143" s="827">
        <v>4.91</v>
      </c>
      <c r="BC143" s="827">
        <v>3.4299999999999997</v>
      </c>
      <c r="BE143" s="594">
        <v>1993</v>
      </c>
      <c r="BF143" s="853">
        <f>IF(BE143&gt;2020,0,IF(BE143&gt;2008,1,IF(BE143&gt;2001,2,IF(BE143&gt;1990,3,IF(BE143&gt;1980,4,IF(BE143&gt;1973,5,IF(BE143&gt;1970,6,IF(BE143&gt;1960,7,IF(BE143&gt;1958,8,IF(BE143&gt;1953,9,10))))))))))</f>
        <v>3</v>
      </c>
      <c r="BG143" s="837">
        <v>1.0999999999999999</v>
      </c>
      <c r="BH143" s="820" t="s">
        <v>4443</v>
      </c>
      <c r="BI143" s="820" t="s">
        <v>4444</v>
      </c>
    </row>
    <row r="144" spans="1:61" ht="11.25" customHeight="1" x14ac:dyDescent="0.2">
      <c r="A144" s="819" t="s">
        <v>5146</v>
      </c>
      <c r="B144" s="830" t="s">
        <v>368</v>
      </c>
      <c r="C144" s="885" t="s">
        <v>127</v>
      </c>
      <c r="D144" s="885" t="s">
        <v>125</v>
      </c>
      <c r="E144" s="699">
        <v>52</v>
      </c>
      <c r="F144" s="1122">
        <v>31</v>
      </c>
      <c r="G144" s="1122" t="s">
        <v>36</v>
      </c>
      <c r="H144" s="1122" t="s">
        <v>36</v>
      </c>
      <c r="I144" s="821">
        <v>50.59</v>
      </c>
      <c r="J144" s="618">
        <f>(M144/I144)*100</f>
        <v>6.2462937339395133</v>
      </c>
      <c r="K144" s="832">
        <v>0.79</v>
      </c>
      <c r="L144" s="842">
        <v>4</v>
      </c>
      <c r="M144" s="609">
        <f>K144*L144</f>
        <v>3.16</v>
      </c>
      <c r="N144" s="825" t="s">
        <v>241</v>
      </c>
      <c r="O144" s="700">
        <v>0.78</v>
      </c>
      <c r="P144" s="603">
        <v>44750</v>
      </c>
      <c r="Q144" s="603">
        <v>44774</v>
      </c>
      <c r="R144" s="609">
        <f>(K144-O144)/O144*100</f>
        <v>1.2820512820512833</v>
      </c>
      <c r="S144" s="667">
        <f>IF(INDEX(Historical!$D$7:$D$1220,MATCH(B144,Historical!$B$7:$B$1244,0))=0,"n/a",(INDEX(Historical!$C$7:$C$1222,MATCH(B144,Historical!$B$7:$B$1244,0))/INDEX(Historical!$D$7:$D$1220,MATCH(B144,Historical!$B$7:$B$1244,0))-1)*100)</f>
        <v>1.2903225806451646</v>
      </c>
      <c r="T144" s="667">
        <f>IF(INDEX(Historical!$F$7:$F$1213,MATCH(B144,Historical!$B$7:$B$1244,0))=0,"n/a",((INDEX(Historical!$C$7:$C$1222,MATCH(B144,Historical!$B$7:$B$1244,0))/INDEX(Historical!$F$7:$F$1213,MATCH(B144,Historical!$B$7:$B$1244,0)))^(1/3)-1)*100)</f>
        <v>1.3073375170377544</v>
      </c>
      <c r="U144" s="667">
        <f>IF(INDEX(Historical!$H$7:$H$1213,MATCH(B144,Historical!$B$7:$B$1244,0))=0,"n/a",((INDEX(Historical!$C$7:$C$1222,MATCH(B144,Historical!$B$7:$B$1244,0))/INDEX(Historical!$H$7:$H$1213,MATCH(B144,Historical!$B$7:$B$1244,0)))^(1/5)-1)*100)</f>
        <v>7.7693291364427264</v>
      </c>
      <c r="V144" s="667">
        <f>IF(INDEX(Historical!$N$7:$N$1213,MATCH(B144,Historical!$B$7:$B$1244,0))=0,"n/a",((INDEX(Historical!$C$7:$C$1222,MATCH(B144,Historical!$B$7:$B$1244,0))/INDEX(Historical!$N$7:$N$1213,MATCH(B144,Historical!$B$7:$B$1244,0)))^(1/10)-1)*100)</f>
        <v>4.8256001876374466</v>
      </c>
      <c r="W144" s="668">
        <f>IF(OR(U144&lt;=0,U144="n/a",V144&lt;=0,V144="n/a"),"n/a",U144/V144)</f>
        <v>1.6100233824482033</v>
      </c>
      <c r="X144" s="669">
        <f>IF(OR(AJ144&lt;=0,AJ144="n/a",U144&lt;=0,U144="n/a"),"n/a",U144/AJ144)</f>
        <v>0.24586484608995968</v>
      </c>
      <c r="Y144" s="831"/>
      <c r="Z144" s="618">
        <f>IF(OR(AC144&lt;0.01,AC144="n/a"),"n/a",M144/AC144*100)</f>
        <v>82.077922077922082</v>
      </c>
      <c r="AA144" s="841">
        <f>IF(OR(AC144&lt;0.01,AC144="n/a"),"n/a",I144/AC144)</f>
        <v>13.14025974025974</v>
      </c>
      <c r="AB144" s="842">
        <v>3</v>
      </c>
      <c r="AC144" s="821">
        <v>3.85</v>
      </c>
      <c r="AD144" s="821" t="s">
        <v>135</v>
      </c>
      <c r="AE144" s="821">
        <v>0.5</v>
      </c>
      <c r="AF144" s="821">
        <v>0.93</v>
      </c>
      <c r="AG144" s="821">
        <v>7.1999999999999993</v>
      </c>
      <c r="AH144" s="821">
        <v>-1.5</v>
      </c>
      <c r="AI144" s="821" t="s">
        <v>135</v>
      </c>
      <c r="AJ144" s="821">
        <v>31.6</v>
      </c>
      <c r="AK144" s="821" t="s">
        <v>135</v>
      </c>
      <c r="AL144" s="833">
        <v>1270</v>
      </c>
      <c r="AM144" s="827">
        <v>0.70000000000000007</v>
      </c>
      <c r="AN144" s="821">
        <v>0.71</v>
      </c>
      <c r="AO144" s="705">
        <f>IF(U144="n/a","n/a",IF(AA144&lt;0,"n/a",IF(AA144="n/a","n/a",J144+U144-AA144)))</f>
        <v>0.87536313012249956</v>
      </c>
      <c r="AP144" s="706">
        <f>IF(U144="n/a","n/a",J144+U144)</f>
        <v>14.01562287038224</v>
      </c>
      <c r="AQ144" s="843">
        <f>IF(OR(AC144&lt;0.01,AC144="n/a",AF144="n/a"),"n/a",(I144/SQRT(22.5*AC144*(I144/AF144))-1)*100)</f>
        <v>-26.30259597986263</v>
      </c>
      <c r="AR144" s="618">
        <f>INDEX(Historical!$C$7:$C$1222,MATCH(B144,Historical!$B$7:$B$1244,0))*IF(AH144="n/a",1.03,IF(AH144&lt;0,1.01,IF(AH144&gt;10,1.1,(1+AH144/100))))</f>
        <v>3.1714000000000002</v>
      </c>
      <c r="AS144" s="841">
        <f>IF($AI144="n/a",1.03*AR144,IF($AI144&lt;0,1.01*AR144,IF($AI144&gt;10,1.1*AR144,(1+$AI144/100)*AR144)))</f>
        <v>3.2665420000000003</v>
      </c>
      <c r="AT144" s="841">
        <f>IF($AK144="n/a",1.03*AS144,IF($AK144&lt;0,1.01*AS144,IF($AK144&gt;10,1.1*AS144,(1+$AK144/100)*AS144)))</f>
        <v>3.3645382600000002</v>
      </c>
      <c r="AU144" s="841">
        <f>IF($AK144="n/a",1.03*AT144,IF($AK144&lt;0,1.01*AT144,IF($AK144&gt;10,1.1*AT144,(1+$AK144/100)*AT144)))</f>
        <v>3.4654744078000004</v>
      </c>
      <c r="AV144" s="841">
        <f>IF($AK144="n/a",1.03*AU144,IF($AK144&lt;0,1.01*AU144,IF($AK144&gt;10,1.1*AU144,(1+$AK144/100)*AU144)))</f>
        <v>3.5694386400340004</v>
      </c>
      <c r="AW144" s="618">
        <f>SUM(AR144:AV144)</f>
        <v>16.837393307834002</v>
      </c>
      <c r="AX144" s="713">
        <f>AW144/I144*100</f>
        <v>33.282058327404627</v>
      </c>
      <c r="AY144" s="887">
        <v>0.71</v>
      </c>
      <c r="AZ144" s="827">
        <v>15.93</v>
      </c>
      <c r="BA144" s="827">
        <v>-21.11</v>
      </c>
      <c r="BB144" s="827">
        <v>-4.8899999999999997</v>
      </c>
      <c r="BC144" s="827">
        <v>-6.03</v>
      </c>
      <c r="BE144" s="594">
        <v>1972</v>
      </c>
      <c r="BF144" s="853">
        <f>IF(BE144&gt;2020,0,IF(BE144&gt;2008,1,IF(BE144&gt;2001,2,IF(BE144&gt;1990,3,IF(BE144&gt;1980,4,IF(BE144&gt;1973,5,IF(BE144&gt;1970,6,IF(BE144&gt;1960,7,IF(BE144&gt;1958,8,IF(BE144&gt;1953,9,10))))))))))</f>
        <v>6</v>
      </c>
      <c r="BG144" s="837">
        <v>3.5000000000000004</v>
      </c>
      <c r="BH144" s="820" t="s">
        <v>4443</v>
      </c>
      <c r="BI144" s="820" t="s">
        <v>4444</v>
      </c>
    </row>
    <row r="145" spans="1:61" ht="11.25" customHeight="1" x14ac:dyDescent="0.2">
      <c r="A145" s="819" t="s">
        <v>5153</v>
      </c>
      <c r="B145" s="830" t="s">
        <v>384</v>
      </c>
      <c r="C145" s="885" t="s">
        <v>107</v>
      </c>
      <c r="D145" s="885" t="s">
        <v>4197</v>
      </c>
      <c r="E145" s="699">
        <v>31</v>
      </c>
      <c r="F145" s="1122">
        <v>90</v>
      </c>
      <c r="G145" s="1122" t="s">
        <v>36</v>
      </c>
      <c r="H145" s="1122" t="s">
        <v>114</v>
      </c>
      <c r="I145" s="821">
        <v>55.12</v>
      </c>
      <c r="J145" s="618">
        <f>(M145/I145)*100</f>
        <v>3.0478955007256894</v>
      </c>
      <c r="K145" s="839">
        <v>0.42</v>
      </c>
      <c r="L145" s="842">
        <v>4</v>
      </c>
      <c r="M145" s="609">
        <f>K145*L145</f>
        <v>1.68</v>
      </c>
      <c r="N145" s="825" t="s">
        <v>167</v>
      </c>
      <c r="O145" s="701">
        <v>0.41</v>
      </c>
      <c r="P145" s="891">
        <v>44505</v>
      </c>
      <c r="Q145" s="891">
        <v>44519</v>
      </c>
      <c r="R145" s="609">
        <f>(K145-O145)/O145*100</f>
        <v>2.4390243902439046</v>
      </c>
      <c r="S145" s="667">
        <f>IF(INDEX(Historical!$D$7:$D$1220,MATCH(B145,Historical!$B$7:$B$1244,0))=0,"n/a",(INDEX(Historical!$C$7:$C$1222,MATCH(B145,Historical!$B$7:$B$1244,0))/INDEX(Historical!$D$7:$D$1220,MATCH(B145,Historical!$B$7:$B$1244,0))-1)*100)</f>
        <v>1.8181818181818299</v>
      </c>
      <c r="T145" s="667">
        <f>IF(INDEX(Historical!$F$7:$F$1213,MATCH(B145,Historical!$B$7:$B$1244,0))=0,"n/a",((INDEX(Historical!$C$7:$C$1222,MATCH(B145,Historical!$B$7:$B$1244,0))/INDEX(Historical!$F$7:$F$1213,MATCH(B145,Historical!$B$7:$B$1244,0)))^(1/3)-1)*100)</f>
        <v>1.0122145351076473</v>
      </c>
      <c r="U145" s="667">
        <f>IF(INDEX(Historical!$H$7:$H$1213,MATCH(B145,Historical!$B$7:$B$1244,0))=0,"n/a",((INDEX(Historical!$C$7:$C$1222,MATCH(B145,Historical!$B$7:$B$1244,0))/INDEX(Historical!$H$7:$H$1213,MATCH(B145,Historical!$B$7:$B$1244,0)))^(1/5)-1)*100)</f>
        <v>1.3635765290271884</v>
      </c>
      <c r="V145" s="667">
        <f>IF(INDEX(Historical!$N$7:$N$1213,MATCH(B145,Historical!$B$7:$B$1244,0))=0,"n/a",((INDEX(Historical!$C$7:$C$1222,MATCH(B145,Historical!$B$7:$B$1244,0))/INDEX(Historical!$N$7:$N$1213,MATCH(B145,Historical!$B$7:$B$1244,0)))^(1/10)-1)*100)</f>
        <v>1.2755841015251956</v>
      </c>
      <c r="W145" s="668">
        <f>IF(OR(U145&lt;=0,U145="n/a",V145&lt;=0,V145="n/a"),"n/a",U145/V145)</f>
        <v>1.068982066644435</v>
      </c>
      <c r="X145" s="669">
        <f>IF(OR(AJ145&lt;=0,AJ145="n/a",U145&lt;=0,U145="n/a"),"n/a",U145/AJ145)</f>
        <v>0.19479664700388402</v>
      </c>
      <c r="Y145" s="640" t="s">
        <v>5358</v>
      </c>
      <c r="Z145" s="618">
        <f>IF(OR(AC145&lt;0.01,AC145="n/a"),"n/a",M145/AC145*100)</f>
        <v>37.004405286343612</v>
      </c>
      <c r="AA145" s="841">
        <f>IF(OR(AC145&lt;0.01,AC145="n/a"),"n/a",I145/AC145)</f>
        <v>12.140969162995594</v>
      </c>
      <c r="AB145" s="842">
        <v>12</v>
      </c>
      <c r="AC145" s="821">
        <v>4.54</v>
      </c>
      <c r="AD145" s="821">
        <v>4.05</v>
      </c>
      <c r="AE145" s="821">
        <v>6.77</v>
      </c>
      <c r="AF145" s="821">
        <v>2.75</v>
      </c>
      <c r="AG145" s="821">
        <v>13.700000000000001</v>
      </c>
      <c r="AH145" s="821">
        <v>7.9</v>
      </c>
      <c r="AI145" s="821">
        <v>-7.3999999999999995</v>
      </c>
      <c r="AJ145" s="821">
        <v>7.0000000000000009</v>
      </c>
      <c r="AK145" s="821">
        <v>3</v>
      </c>
      <c r="AL145" s="833">
        <v>1500</v>
      </c>
      <c r="AM145" s="827">
        <v>3.92</v>
      </c>
      <c r="AN145" s="821">
        <v>0</v>
      </c>
      <c r="AO145" s="705">
        <f>IF(U145="n/a","n/a",IF(AA145&lt;0,"n/a",IF(AA145="n/a","n/a",J145+U145-AA145)))</f>
        <v>-7.7294971332427167</v>
      </c>
      <c r="AP145" s="706">
        <f>IF(U145="n/a","n/a",J145+U145)</f>
        <v>4.4114720297528773</v>
      </c>
      <c r="AQ145" s="843">
        <f>IF(OR(AC145&lt;0.01,AC145="n/a",AF145="n/a"),"n/a",(I145/SQRT(22.5*AC145*(I145/AF145))-1)*100)</f>
        <v>21.81527946168309</v>
      </c>
      <c r="AR145" s="618">
        <f>INDEX(Historical!$C$7:$C$1222,MATCH(B145,Historical!$B$7:$B$1244,0))*IF(AH145="n/a",1.03,IF(AH145&lt;0,1.01,IF(AH145&gt;10,1.1,(1+AH145/100))))</f>
        <v>1.8127199999999999</v>
      </c>
      <c r="AS145" s="841">
        <f>IF($AI145="n/a",1.03*AR145,IF($AI145&lt;0,1.01*AR145,IF($AI145&gt;10,1.1*AR145,(1+$AI145/100)*AR145)))</f>
        <v>1.8308472</v>
      </c>
      <c r="AT145" s="841">
        <f>IF($AK145="n/a",1.03*AS145,IF($AK145&lt;0,1.01*AS145,IF($AK145&gt;10,1.1*AS145,(1+$AK145/100)*AS145)))</f>
        <v>1.8857726160000001</v>
      </c>
      <c r="AU145" s="841">
        <f>IF($AK145="n/a",1.03*AT145,IF($AK145&lt;0,1.01*AT145,IF($AK145&gt;10,1.1*AT145,(1+$AK145/100)*AT145)))</f>
        <v>1.9423457944800002</v>
      </c>
      <c r="AV145" s="841">
        <f>IF($AK145="n/a",1.03*AU145,IF($AK145&lt;0,1.01*AU145,IF($AK145&gt;10,1.1*AU145,(1+$AK145/100)*AU145)))</f>
        <v>2.0006161683144001</v>
      </c>
      <c r="AW145" s="618">
        <f>SUM(AR145:AV145)</f>
        <v>9.4723017787944013</v>
      </c>
      <c r="AX145" s="713">
        <f>AW145/I145*100</f>
        <v>17.184872603037739</v>
      </c>
      <c r="AY145" s="887">
        <v>0.64</v>
      </c>
      <c r="AZ145" s="827">
        <v>5.92</v>
      </c>
      <c r="BA145" s="827">
        <v>-13.69</v>
      </c>
      <c r="BB145" s="827">
        <v>-2.86</v>
      </c>
      <c r="BC145" s="827">
        <v>-4.32</v>
      </c>
      <c r="BE145" s="594">
        <v>1993</v>
      </c>
      <c r="BF145" s="853">
        <f>IF(BE145&gt;2020,0,IF(BE145&gt;2008,1,IF(BE145&gt;2001,2,IF(BE145&gt;1990,3,IF(BE145&gt;1980,4,IF(BE145&gt;1973,5,IF(BE145&gt;1970,6,IF(BE145&gt;1960,7,IF(BE145&gt;1958,8,IF(BE145&gt;1953,9,10))))))))))</f>
        <v>3</v>
      </c>
      <c r="BG145" s="837">
        <v>1.3</v>
      </c>
      <c r="BH145" s="820" t="s">
        <v>4443</v>
      </c>
      <c r="BI145" s="820" t="s">
        <v>4444</v>
      </c>
    </row>
    <row r="146" spans="1:61" ht="11.25" customHeight="1" x14ac:dyDescent="0.2">
      <c r="A146" s="826" t="s">
        <v>5156</v>
      </c>
      <c r="B146" s="830" t="s">
        <v>380</v>
      </c>
      <c r="C146" s="885" t="s">
        <v>127</v>
      </c>
      <c r="D146" s="885" t="s">
        <v>4194</v>
      </c>
      <c r="E146" s="699">
        <v>47</v>
      </c>
      <c r="F146" s="1122">
        <v>53</v>
      </c>
      <c r="G146" s="1122" t="s">
        <v>36</v>
      </c>
      <c r="H146" s="1122" t="s">
        <v>114</v>
      </c>
      <c r="I146" s="821">
        <v>35.53</v>
      </c>
      <c r="J146" s="618">
        <f>(M146/I146)*100</f>
        <v>5.4038840416549387</v>
      </c>
      <c r="K146" s="832">
        <v>0.48</v>
      </c>
      <c r="L146" s="842">
        <v>4</v>
      </c>
      <c r="M146" s="609">
        <f>K146*L146</f>
        <v>1.92</v>
      </c>
      <c r="N146" s="825" t="s">
        <v>110</v>
      </c>
      <c r="O146" s="700">
        <v>0.47749999999999998</v>
      </c>
      <c r="P146" s="603">
        <v>44791</v>
      </c>
      <c r="Q146" s="603">
        <v>44813</v>
      </c>
      <c r="R146" s="609">
        <f>(K146-O146)/O146*100</f>
        <v>0.52356020942408421</v>
      </c>
      <c r="S146" s="667">
        <f>IF(INDEX(Historical!$D$7:$D$1220,MATCH(B146,Historical!$B$7:$B$1244,0))=0,"n/a",(INDEX(Historical!$C$7:$C$1222,MATCH(B146,Historical!$B$7:$B$1244,0))/INDEX(Historical!$D$7:$D$1220,MATCH(B146,Historical!$B$7:$B$1244,0))-1)*100)</f>
        <v>1.3227513227513255</v>
      </c>
      <c r="T146" s="667">
        <f>IF(INDEX(Historical!$F$7:$F$1213,MATCH(B146,Historical!$B$7:$B$1244,0))=0,"n/a",((INDEX(Historical!$C$7:$C$1222,MATCH(B146,Historical!$B$7:$B$1244,0))/INDEX(Historical!$F$7:$F$1213,MATCH(B146,Historical!$B$7:$B$1244,0)))^(1/3)-1)*100)</f>
        <v>2.1805199935953423</v>
      </c>
      <c r="U146" s="667">
        <f>IF(INDEX(Historical!$H$7:$H$1213,MATCH(B146,Historical!$B$7:$B$1244,0))=0,"n/a",((INDEX(Historical!$C$7:$C$1222,MATCH(B146,Historical!$B$7:$B$1244,0))/INDEX(Historical!$H$7:$H$1213,MATCH(B146,Historical!$B$7:$B$1244,0)))^(1/5)-1)*100)</f>
        <v>4.3199609999793998</v>
      </c>
      <c r="V146" s="667">
        <f>IF(INDEX(Historical!$N$7:$N$1213,MATCH(B146,Historical!$B$7:$B$1244,0))=0,"n/a",((INDEX(Historical!$C$7:$C$1222,MATCH(B146,Historical!$B$7:$B$1244,0))/INDEX(Historical!$N$7:$N$1213,MATCH(B146,Historical!$B$7:$B$1244,0)))^(1/10)-1)*100)</f>
        <v>6.712889065405947</v>
      </c>
      <c r="W146" s="668">
        <f>IF(OR(U146&lt;=0,U146="n/a",V146&lt;=0,V146="n/a"),"n/a",U146/V146)</f>
        <v>0.64353230894903213</v>
      </c>
      <c r="X146" s="669">
        <f>IF(OR(AJ146&lt;=0,AJ146="n/a",U146&lt;=0,U146="n/a"),"n/a",U146/AJ146)</f>
        <v>0.74482086206541365</v>
      </c>
      <c r="Y146" s="830"/>
      <c r="Z146" s="618" t="str">
        <f>IF(OR(AC146&lt;0.01,AC146="n/a"),"n/a",M146/AC146*100)</f>
        <v>n/a</v>
      </c>
      <c r="AA146" s="841" t="str">
        <f>IF(OR(AC146&lt;0.01,AC146="n/a"),"n/a",I146/AC146)</f>
        <v>n/a</v>
      </c>
      <c r="AB146" s="842">
        <v>8</v>
      </c>
      <c r="AC146" s="821">
        <v>-3.43</v>
      </c>
      <c r="AD146" s="821" t="s">
        <v>135</v>
      </c>
      <c r="AE146" s="821">
        <v>0.23</v>
      </c>
      <c r="AF146" s="821">
        <v>1.49</v>
      </c>
      <c r="AG146" s="821">
        <v>-12</v>
      </c>
      <c r="AH146" s="821">
        <v>117.6</v>
      </c>
      <c r="AI146" s="821">
        <v>7.17</v>
      </c>
      <c r="AJ146" s="821">
        <v>5.8000000000000007</v>
      </c>
      <c r="AK146" s="821">
        <v>2.2999999999999998</v>
      </c>
      <c r="AL146" s="833">
        <v>30870</v>
      </c>
      <c r="AM146" s="827">
        <v>0.3</v>
      </c>
      <c r="AN146" s="821">
        <v>0.62</v>
      </c>
      <c r="AO146" s="705" t="str">
        <f>IF(U146="n/a","n/a",IF(AA146&lt;0,"n/a",IF(AA146="n/a","n/a",J146+U146-AA146)))</f>
        <v>n/a</v>
      </c>
      <c r="AP146" s="706">
        <f>IF(U146="n/a","n/a",J146+U146)</f>
        <v>9.7238450416343376</v>
      </c>
      <c r="AQ146" s="843" t="str">
        <f>IF(OR(AC146&lt;0.01,AC146="n/a",AF146="n/a"),"n/a",(I146/SQRT(22.5*AC146*(I146/AF146))-1)*100)</f>
        <v>n/a</v>
      </c>
      <c r="AR146" s="618">
        <f>INDEX(Historical!$C$7:$C$1222,MATCH(B146,Historical!$B$7:$B$1244,0))*IF(AH146="n/a",1.03,IF(AH146&lt;0,1.01,IF(AH146&gt;10,1.1,(1+AH146/100))))</f>
        <v>2.1065</v>
      </c>
      <c r="AS146" s="841">
        <f>IF($AI146="n/a",1.03*AR146,IF($AI146&lt;0,1.01*AR146,IF($AI146&gt;10,1.1*AR146,(1+$AI146/100)*AR146)))</f>
        <v>2.2575360500000001</v>
      </c>
      <c r="AT146" s="841">
        <f>IF($AK146="n/a",1.03*AS146,IF($AK146&lt;0,1.01*AS146,IF($AK146&gt;10,1.1*AS146,(1+$AK146/100)*AS146)))</f>
        <v>2.3094593791499998</v>
      </c>
      <c r="AU146" s="841">
        <f>IF($AK146="n/a",1.03*AT146,IF($AK146&lt;0,1.01*AT146,IF($AK146&gt;10,1.1*AT146,(1+$AK146/100)*AT146)))</f>
        <v>2.3625769448704497</v>
      </c>
      <c r="AV146" s="841">
        <f>IF($AK146="n/a",1.03*AU146,IF($AK146&lt;0,1.01*AU146,IF($AK146&gt;10,1.1*AU146,(1+$AK146/100)*AU146)))</f>
        <v>2.4169162146024696</v>
      </c>
      <c r="AW146" s="618">
        <f>SUM(AR146:AV146)</f>
        <v>11.452988588622919</v>
      </c>
      <c r="AX146" s="713">
        <f>AW146/I146*100</f>
        <v>32.234699095476834</v>
      </c>
      <c r="AY146" s="887">
        <v>0.72</v>
      </c>
      <c r="AZ146" s="827">
        <v>16.91</v>
      </c>
      <c r="BA146" s="827">
        <v>-27.450000000000003</v>
      </c>
      <c r="BB146" s="827">
        <v>-4.01</v>
      </c>
      <c r="BC146" s="827">
        <v>-6.41</v>
      </c>
      <c r="BE146" s="594">
        <v>1976</v>
      </c>
      <c r="BF146" s="853">
        <f>IF(BE146&gt;2020,0,IF(BE146&gt;2008,1,IF(BE146&gt;2001,2,IF(BE146&gt;1990,3,IF(BE146&gt;1980,4,IF(BE146&gt;1973,5,IF(BE146&gt;1970,6,IF(BE146&gt;1960,7,IF(BE146&gt;1958,8,IF(BE146&gt;1953,9,10))))))))))</f>
        <v>5</v>
      </c>
      <c r="BG146" s="837">
        <v>-3.2</v>
      </c>
      <c r="BH146" s="820" t="s">
        <v>4443</v>
      </c>
      <c r="BI146" s="820" t="s">
        <v>4444</v>
      </c>
    </row>
    <row r="147" spans="1:61" ht="11.25" customHeight="1" x14ac:dyDescent="0.2">
      <c r="A147" s="819" t="s">
        <v>4895</v>
      </c>
      <c r="B147" s="830" t="s">
        <v>5274</v>
      </c>
      <c r="C147" s="885" t="s">
        <v>4201</v>
      </c>
      <c r="D147" s="885" t="s">
        <v>513</v>
      </c>
      <c r="E147" s="699">
        <v>29</v>
      </c>
      <c r="F147" s="1122">
        <v>112</v>
      </c>
      <c r="G147" s="1122" t="s">
        <v>105</v>
      </c>
      <c r="H147" s="1122" t="s">
        <v>105</v>
      </c>
      <c r="I147" s="821">
        <v>44.49</v>
      </c>
      <c r="J147" s="618">
        <f>(M147/I147)*100</f>
        <v>3.1242975949651601</v>
      </c>
      <c r="K147" s="839">
        <v>0.34749999999999998</v>
      </c>
      <c r="L147" s="842">
        <v>4</v>
      </c>
      <c r="M147" s="609">
        <f>K147*L147</f>
        <v>1.39</v>
      </c>
      <c r="N147" s="825" t="s">
        <v>418</v>
      </c>
      <c r="O147" s="701">
        <v>0.34499999999999997</v>
      </c>
      <c r="P147" s="603">
        <v>44747</v>
      </c>
      <c r="Q147" s="603">
        <v>44762</v>
      </c>
      <c r="R147" s="609">
        <f>(K147-O147)/O147*100</f>
        <v>0.72463768115942095</v>
      </c>
      <c r="S147" s="667">
        <f>IF(INDEX(Historical!$D$7:$D$1220,MATCH(B147,Historical!$B$7:$B$1244,0))=0,"n/a",(INDEX(Historical!$C$7:$C$1222,MATCH(B147,Historical!$B$7:$B$1244,0))/INDEX(Historical!$D$7:$D$1220,MATCH(B147,Historical!$B$7:$B$1244,0))-1)*100)</f>
        <v>0.72727272727273196</v>
      </c>
      <c r="T147" s="667">
        <f>IF(INDEX(Historical!$F$7:$F$1213,MATCH(B147,Historical!$B$7:$B$1244,0))=0,"n/a",((INDEX(Historical!$C$7:$C$1222,MATCH(B147,Historical!$B$7:$B$1244,0))/INDEX(Historical!$F$7:$F$1213,MATCH(B147,Historical!$B$7:$B$1244,0)))^(1/3)-1)*100)</f>
        <v>1.1071010267898806</v>
      </c>
      <c r="U147" s="667">
        <f>IF(INDEX(Historical!$H$7:$H$1213,MATCH(B147,Historical!$B$7:$B$1244,0))=0,"n/a",((INDEX(Historical!$C$7:$C$1222,MATCH(B147,Historical!$B$7:$B$1244,0))/INDEX(Historical!$H$7:$H$1213,MATCH(B147,Historical!$B$7:$B$1244,0)))^(1/5)-1)*100)</f>
        <v>1.9097756843799996</v>
      </c>
      <c r="V147" s="667">
        <f>IF(INDEX(Historical!$N$7:$N$1213,MATCH(B147,Historical!$B$7:$B$1244,0))=0,"n/a",((INDEX(Historical!$C$7:$C$1222,MATCH(B147,Historical!$B$7:$B$1244,0))/INDEX(Historical!$N$7:$N$1213,MATCH(B147,Historical!$B$7:$B$1244,0)))^(1/10)-1)*100)</f>
        <v>4.6397540328899645</v>
      </c>
      <c r="W147" s="668">
        <f>IF(OR(U147&lt;=0,U147="n/a",V147&lt;=0,V147="n/a"),"n/a",U147/V147)</f>
        <v>0.41161140673451979</v>
      </c>
      <c r="X147" s="669">
        <f>IF(OR(AJ147&lt;=0,AJ147="n/a",U147&lt;=0,U147="n/a"),"n/a",U147/AJ147)</f>
        <v>0.31307798104590157</v>
      </c>
      <c r="Y147" s="831" t="s">
        <v>635</v>
      </c>
      <c r="Z147" s="618">
        <f>IF(OR(AC147&lt;0.01,AC147="n/a"),"n/a",M147/AC147*100)</f>
        <v>79.885057471264361</v>
      </c>
      <c r="AA147" s="841">
        <f>IF(OR(AC147&lt;0.01,AC147="n/a"),"n/a",I147/AC147)</f>
        <v>25.568965517241381</v>
      </c>
      <c r="AB147" s="842">
        <v>4</v>
      </c>
      <c r="AC147" s="821">
        <v>1.74</v>
      </c>
      <c r="AD147" s="821">
        <v>9.86</v>
      </c>
      <c r="AE147" s="821">
        <v>1.2</v>
      </c>
      <c r="AF147" s="821">
        <v>2.31</v>
      </c>
      <c r="AG147" s="821">
        <v>8.9</v>
      </c>
      <c r="AH147" s="821">
        <v>-0.2</v>
      </c>
      <c r="AI147" s="821">
        <v>3.66</v>
      </c>
      <c r="AJ147" s="821">
        <v>6.1</v>
      </c>
      <c r="AK147" s="821">
        <v>2.6</v>
      </c>
      <c r="AL147" s="833">
        <v>2470</v>
      </c>
      <c r="AM147" s="827">
        <v>0.6</v>
      </c>
      <c r="AN147" s="821">
        <v>0.93</v>
      </c>
      <c r="AO147" s="705">
        <f>IF(U147="n/a","n/a",IF(AA147&lt;0,"n/a",IF(AA147="n/a","n/a",J147+U147-AA147)))</f>
        <v>-20.534892237896223</v>
      </c>
      <c r="AP147" s="706">
        <f>IF(U147="n/a","n/a",J147+U147)</f>
        <v>5.0340732793451597</v>
      </c>
      <c r="AQ147" s="843">
        <f>IF(OR(AC147&lt;0.01,AC147="n/a",AF147="n/a"),"n/a",(I147/SQRT(22.5*AC147*(I147/AF147))-1)*100)</f>
        <v>62.021000483582853</v>
      </c>
      <c r="AR147" s="618">
        <f>INDEX(Historical!$C$7:$C$1222,MATCH(B147,Historical!$B$7:$B$1244,0))*IF(AH147="n/a",1.03,IF(AH147&lt;0,1.01,IF(AH147&gt;10,1.1,(1+AH147/100))))</f>
        <v>1.3988499999999999</v>
      </c>
      <c r="AS147" s="841">
        <f>IF($AI147="n/a",1.03*AR147,IF($AI147&lt;0,1.01*AR147,IF($AI147&gt;10,1.1*AR147,(1+$AI147/100)*AR147)))</f>
        <v>1.4500479099999999</v>
      </c>
      <c r="AT147" s="841">
        <f>IF($AK147="n/a",1.03*AS147,IF($AK147&lt;0,1.01*AS147,IF($AK147&gt;10,1.1*AS147,(1+$AK147/100)*AS147)))</f>
        <v>1.48774915566</v>
      </c>
      <c r="AU147" s="841">
        <f>IF($AK147="n/a",1.03*AT147,IF($AK147&lt;0,1.01*AT147,IF($AK147&gt;10,1.1*AT147,(1+$AK147/100)*AT147)))</f>
        <v>1.52643063370716</v>
      </c>
      <c r="AV147" s="841">
        <f>IF($AK147="n/a",1.03*AU147,IF($AK147&lt;0,1.01*AU147,IF($AK147&gt;10,1.1*AU147,(1+$AK147/100)*AU147)))</f>
        <v>1.5661178301835463</v>
      </c>
      <c r="AW147" s="618">
        <f>SUM(AR147:AV147)</f>
        <v>7.4291955295507055</v>
      </c>
      <c r="AX147" s="713">
        <f>AW147/I147*100</f>
        <v>16.698573903238266</v>
      </c>
      <c r="AY147" s="887">
        <v>1.05</v>
      </c>
      <c r="AZ147" s="827">
        <v>21.66</v>
      </c>
      <c r="BA147" s="827">
        <v>-21.029999999999998</v>
      </c>
      <c r="BB147" s="827">
        <v>1.87</v>
      </c>
      <c r="BC147" s="827">
        <v>-2.74</v>
      </c>
      <c r="BE147" s="594">
        <v>1994</v>
      </c>
      <c r="BF147" s="853">
        <f>IF(BE147&gt;2020,0,IF(BE147&gt;2008,1,IF(BE147&gt;2001,2,IF(BE147&gt;1990,3,IF(BE147&gt;1980,4,IF(BE147&gt;1973,5,IF(BE147&gt;1970,6,IF(BE147&gt;1960,7,IF(BE147&gt;1958,8,IF(BE147&gt;1953,9,10))))))))))</f>
        <v>3</v>
      </c>
      <c r="BG147" s="837">
        <v>3</v>
      </c>
      <c r="BH147" s="820" t="s">
        <v>4443</v>
      </c>
      <c r="BI147" s="820" t="s">
        <v>4444</v>
      </c>
    </row>
    <row r="148" spans="1:61" ht="11.25" customHeight="1" x14ac:dyDescent="0.2">
      <c r="A148" s="819" t="s">
        <v>5168</v>
      </c>
      <c r="B148" s="830" t="s">
        <v>378</v>
      </c>
      <c r="C148" s="885" t="s">
        <v>127</v>
      </c>
      <c r="D148" s="885" t="s">
        <v>4194</v>
      </c>
      <c r="E148" s="699">
        <v>50</v>
      </c>
      <c r="F148" s="1122">
        <v>45</v>
      </c>
      <c r="G148" s="1122" t="s">
        <v>36</v>
      </c>
      <c r="H148" s="1122" t="s">
        <v>114</v>
      </c>
      <c r="I148" s="821">
        <v>142.13</v>
      </c>
      <c r="J148" s="618">
        <f>(M148/I148)*100</f>
        <v>1.6041652008724407</v>
      </c>
      <c r="K148" s="832">
        <v>0.56999999999999995</v>
      </c>
      <c r="L148" s="842">
        <v>4</v>
      </c>
      <c r="M148" s="609">
        <f>K148*L148</f>
        <v>2.2799999999999998</v>
      </c>
      <c r="N148" s="825" t="s">
        <v>162</v>
      </c>
      <c r="O148" s="700">
        <v>0.56000000000000005</v>
      </c>
      <c r="P148" s="603">
        <v>45001</v>
      </c>
      <c r="Q148" s="603">
        <v>45019</v>
      </c>
      <c r="R148" s="609">
        <f>(K148-O148)/O148*100</f>
        <v>1.7857142857142672</v>
      </c>
      <c r="S148" s="667">
        <f>IF(INDEX(Historical!$D$7:$D$1220,MATCH(B148,Historical!$B$7:$B$1244,0))=0,"n/a",(INDEX(Historical!$C$7:$C$1222,MATCH(B148,Historical!$B$7:$B$1244,0))/INDEX(Historical!$D$7:$D$1220,MATCH(B148,Historical!$B$7:$B$1244,0))-1)*100)</f>
        <v>1.8264840182648401</v>
      </c>
      <c r="T148" s="667">
        <f>IF(INDEX(Historical!$F$7:$F$1213,MATCH(B148,Historical!$B$7:$B$1244,0))=0,"n/a",((INDEX(Historical!$C$7:$C$1222,MATCH(B148,Historical!$B$7:$B$1244,0))/INDEX(Historical!$F$7:$F$1213,MATCH(B148,Historical!$B$7:$B$1244,0)))^(1/3)-1)*100)</f>
        <v>1.8608906534378411</v>
      </c>
      <c r="U148" s="667">
        <f>IF(INDEX(Historical!$H$7:$H$1213,MATCH(B148,Historical!$B$7:$B$1244,0))=0,"n/a",((INDEX(Historical!$C$7:$C$1222,MATCH(B148,Historical!$B$7:$B$1244,0))/INDEX(Historical!$H$7:$H$1213,MATCH(B148,Historical!$B$7:$B$1244,0)))^(1/5)-1)*100)</f>
        <v>1.8970861340319889</v>
      </c>
      <c r="V148" s="667">
        <f>IF(INDEX(Historical!$N$7:$N$1213,MATCH(B148,Historical!$B$7:$B$1244,0))=0,"n/a",((INDEX(Historical!$C$7:$C$1222,MATCH(B148,Historical!$B$7:$B$1244,0))/INDEX(Historical!$N$7:$N$1213,MATCH(B148,Historical!$B$7:$B$1244,0)))^(1/10)-1)*100)</f>
        <v>3.6543853672965865</v>
      </c>
      <c r="W148" s="668">
        <f>IF(OR(U148&lt;=0,U148="n/a",V148&lt;=0,V148="n/a"),"n/a",U148/V148)</f>
        <v>0.51912591129801966</v>
      </c>
      <c r="X148" s="669">
        <f>IF(OR(AJ148&lt;=0,AJ148="n/a",U148&lt;=0,U148="n/a"),"n/a",U148/AJ148)</f>
        <v>0.90337434953904228</v>
      </c>
      <c r="Y148" s="830"/>
      <c r="Z148" s="618">
        <f>IF(OR(AC148&lt;0.01,AC148="n/a"),"n/a",M148/AC148*100)</f>
        <v>53.395784543325533</v>
      </c>
      <c r="AA148" s="841">
        <f>IF(OR(AC148&lt;0.01,AC148="n/a"),"n/a",I148/AC148)</f>
        <v>33.285714285714285</v>
      </c>
      <c r="AB148" s="842">
        <v>1</v>
      </c>
      <c r="AC148" s="821">
        <v>4.2699999999999996</v>
      </c>
      <c r="AD148" s="821">
        <v>9.02</v>
      </c>
      <c r="AE148" s="821">
        <v>0.62</v>
      </c>
      <c r="AF148" s="821">
        <v>5.31</v>
      </c>
      <c r="AG148" s="821">
        <v>17.899999999999999</v>
      </c>
      <c r="AH148" s="821">
        <v>2.7</v>
      </c>
      <c r="AI148" s="821">
        <v>10.059999999999999</v>
      </c>
      <c r="AJ148" s="821">
        <v>2.1</v>
      </c>
      <c r="AK148" s="821">
        <v>3.6700000000000004</v>
      </c>
      <c r="AL148" s="833">
        <v>380420</v>
      </c>
      <c r="AM148" s="827">
        <v>0.89999999999999991</v>
      </c>
      <c r="AN148" s="821">
        <v>0.71</v>
      </c>
      <c r="AO148" s="705">
        <f>IF(U148="n/a","n/a",IF(AA148&lt;0,"n/a",IF(AA148="n/a","n/a",J148+U148-AA148)))</f>
        <v>-29.784462950809854</v>
      </c>
      <c r="AP148" s="706">
        <f>IF(U148="n/a","n/a",J148+U148)</f>
        <v>3.5012513349044294</v>
      </c>
      <c r="AQ148" s="843">
        <f>IF(OR(AC148&lt;0.01,AC148="n/a",AF148="n/a"),"n/a",(I148/SQRT(22.5*AC148*(I148/AF148))-1)*100)</f>
        <v>180.27537479108955</v>
      </c>
      <c r="AR148" s="618">
        <f>INDEX(Historical!$C$7:$C$1222,MATCH(B148,Historical!$B$7:$B$1244,0))*IF(AH148="n/a",1.03,IF(AH148&lt;0,1.01,IF(AH148&gt;10,1.1,(1+AH148/100))))</f>
        <v>2.2902099999999996</v>
      </c>
      <c r="AS148" s="841">
        <f>IF($AI148="n/a",1.03*AR148,IF($AI148&lt;0,1.01*AR148,IF($AI148&gt;10,1.1*AR148,(1+$AI148/100)*AR148)))</f>
        <v>2.519231</v>
      </c>
      <c r="AT148" s="841">
        <f>IF($AK148="n/a",1.03*AS148,IF($AK148&lt;0,1.01*AS148,IF($AK148&gt;10,1.1*AS148,(1+$AK148/100)*AS148)))</f>
        <v>2.6116867776999997</v>
      </c>
      <c r="AU148" s="841">
        <f>IF($AK148="n/a",1.03*AT148,IF($AK148&lt;0,1.01*AT148,IF($AK148&gt;10,1.1*AT148,(1+$AK148/100)*AT148)))</f>
        <v>2.7075356824415895</v>
      </c>
      <c r="AV148" s="841">
        <f>IF($AK148="n/a",1.03*AU148,IF($AK148&lt;0,1.01*AU148,IF($AK148&gt;10,1.1*AU148,(1+$AK148/100)*AU148)))</f>
        <v>2.8069022419871956</v>
      </c>
      <c r="AW148" s="618">
        <f>SUM(AR148:AV148)</f>
        <v>12.935565702128784</v>
      </c>
      <c r="AX148" s="713">
        <f>AW148/I148*100</f>
        <v>9.1012212074359979</v>
      </c>
      <c r="AY148" s="887">
        <v>0.49</v>
      </c>
      <c r="AZ148" s="827">
        <v>21.2</v>
      </c>
      <c r="BA148" s="827">
        <v>-11.59</v>
      </c>
      <c r="BB148" s="827">
        <v>-0.94000000000000006</v>
      </c>
      <c r="BC148" s="827">
        <v>4.34</v>
      </c>
      <c r="BE148" s="594">
        <v>1974</v>
      </c>
      <c r="BF148" s="853">
        <f>IF(BE148&gt;2020,0,IF(BE148&gt;2008,1,IF(BE148&gt;2001,2,IF(BE148&gt;1990,3,IF(BE148&gt;1980,4,IF(BE148&gt;1973,5,IF(BE148&gt;1970,6,IF(BE148&gt;1960,7,IF(BE148&gt;1958,8,IF(BE148&gt;1953,9,10))))))))))</f>
        <v>5</v>
      </c>
      <c r="BG148" s="837">
        <v>5.6000000000000005</v>
      </c>
      <c r="BH148" s="820" t="s">
        <v>4443</v>
      </c>
      <c r="BI148" s="820" t="s">
        <v>4444</v>
      </c>
    </row>
    <row r="149" spans="1:61" ht="11.25" customHeight="1" x14ac:dyDescent="0.2">
      <c r="A149" s="826" t="s">
        <v>5170</v>
      </c>
      <c r="B149" s="830" t="s">
        <v>827</v>
      </c>
      <c r="C149" s="885" t="s">
        <v>4178</v>
      </c>
      <c r="D149" s="885" t="s">
        <v>4179</v>
      </c>
      <c r="E149" s="699">
        <v>26</v>
      </c>
      <c r="F149" s="1122">
        <v>136</v>
      </c>
      <c r="G149" s="1122" t="s">
        <v>36</v>
      </c>
      <c r="H149" s="1122" t="s">
        <v>36</v>
      </c>
      <c r="I149" s="829">
        <v>81.16</v>
      </c>
      <c r="J149" s="618">
        <f>(M149/I149)*100</f>
        <v>5.2488910793494332</v>
      </c>
      <c r="K149" s="839">
        <v>1.0649999999999999</v>
      </c>
      <c r="L149" s="842">
        <v>4</v>
      </c>
      <c r="M149" s="609">
        <f>K149*L149</f>
        <v>4.26</v>
      </c>
      <c r="N149" s="825" t="s">
        <v>217</v>
      </c>
      <c r="O149" s="701">
        <v>1.0609999999999999</v>
      </c>
      <c r="P149" s="603">
        <v>44924</v>
      </c>
      <c r="Q149" s="603">
        <v>44939</v>
      </c>
      <c r="R149" s="609">
        <f>(K149-O149)/O149*100</f>
        <v>0.37700282752120673</v>
      </c>
      <c r="S149" s="667">
        <f>IF(INDEX(Historical!$D$7:$D$1220,MATCH(B149,Historical!$B$7:$B$1244,0))=0,"n/a",(INDEX(Historical!$C$7:$C$1222,MATCH(B149,Historical!$B$7:$B$1244,0))/INDEX(Historical!$D$7:$D$1220,MATCH(B149,Historical!$B$7:$B$1244,0))-1)*100)</f>
        <v>0.85795996186845969</v>
      </c>
      <c r="T149" s="667">
        <f>IF(INDEX(Historical!$F$7:$F$1213,MATCH(B149,Historical!$B$7:$B$1244,0))=0,"n/a",((INDEX(Historical!$C$7:$C$1222,MATCH(B149,Historical!$B$7:$B$1244,0))/INDEX(Historical!$F$7:$F$1213,MATCH(B149,Historical!$B$7:$B$1244,0)))^(1/3)-1)*100)</f>
        <v>0.80029011461362209</v>
      </c>
      <c r="U149" s="667">
        <f>IF(INDEX(Historical!$H$7:$H$1213,MATCH(B149,Historical!$B$7:$B$1244,0))=0,"n/a",((INDEX(Historical!$C$7:$C$1222,MATCH(B149,Historical!$B$7:$B$1244,0))/INDEX(Historical!$H$7:$H$1213,MATCH(B149,Historical!$B$7:$B$1244,0)))^(1/5)-1)*100)</f>
        <v>1.0331564218439837</v>
      </c>
      <c r="V149" s="667">
        <f>IF(INDEX(Historical!$N$7:$N$1213,MATCH(B149,Historical!$B$7:$B$1244,0))=0,"n/a",((INDEX(Historical!$C$7:$C$1222,MATCH(B149,Historical!$B$7:$B$1244,0))/INDEX(Historical!$N$7:$N$1213,MATCH(B149,Historical!$B$7:$B$1244,0)))^(1/10)-1)*100)</f>
        <v>6.0816536745240235</v>
      </c>
      <c r="W149" s="668">
        <f>IF(OR(U149&lt;=0,U149="n/a",V149&lt;=0,V149="n/a"),"n/a",U149/V149)</f>
        <v>0.16988083786682295</v>
      </c>
      <c r="X149" s="669">
        <f>IF(OR(AJ149&lt;=0,AJ149="n/a",U149&lt;=0,U149="n/a"),"n/a",U149/AJ149)</f>
        <v>0.27923146536323884</v>
      </c>
      <c r="Y149" s="831"/>
      <c r="Z149" s="618">
        <f>IF(OR(AC149&lt;0.01,AC149="n/a"),"n/a",M149/AC149*100)</f>
        <v>142.95302013422818</v>
      </c>
      <c r="AA149" s="841">
        <f>IF(OR(AC149&lt;0.01,AC149="n/a"),"n/a",I149/AC149)</f>
        <v>27.234899328859058</v>
      </c>
      <c r="AB149" s="842">
        <v>12</v>
      </c>
      <c r="AC149" s="821">
        <v>2.98</v>
      </c>
      <c r="AD149" s="821" t="s">
        <v>135</v>
      </c>
      <c r="AE149" s="821">
        <v>11.79</v>
      </c>
      <c r="AF149" s="821">
        <v>1.9</v>
      </c>
      <c r="AG149" s="821">
        <v>7.1999999999999993</v>
      </c>
      <c r="AH149" s="821">
        <v>33.5</v>
      </c>
      <c r="AI149" s="821">
        <v>17.43</v>
      </c>
      <c r="AJ149" s="821">
        <v>3.6999999999999997</v>
      </c>
      <c r="AK149" s="821" t="s">
        <v>135</v>
      </c>
      <c r="AL149" s="833">
        <v>17440</v>
      </c>
      <c r="AM149" s="827">
        <v>0.6</v>
      </c>
      <c r="AN149" s="821">
        <v>0.88</v>
      </c>
      <c r="AO149" s="705">
        <f>IF(U149="n/a","n/a",IF(AA149&lt;0,"n/a",IF(AA149="n/a","n/a",J149+U149-AA149)))</f>
        <v>-20.95285182766564</v>
      </c>
      <c r="AP149" s="706">
        <f>IF(U149="n/a","n/a",J149+U149)</f>
        <v>6.2820475011934169</v>
      </c>
      <c r="AQ149" s="843">
        <f>IF(OR(AC149&lt;0.01,AC149="n/a",AF149="n/a"),"n/a",(I149/SQRT(22.5*AC149*(I149/AF149))-1)*100)</f>
        <v>51.652099996204349</v>
      </c>
      <c r="AR149" s="618">
        <f>INDEX(Historical!$C$7:$C$1222,MATCH(B149,Historical!$B$7:$B$1244,0))*IF(AH149="n/a",1.03,IF(AH149&lt;0,1.01,IF(AH149&gt;10,1.1,(1+AH149/100))))</f>
        <v>4.6552000000000007</v>
      </c>
      <c r="AS149" s="841">
        <f>IF($AI149="n/a",1.03*AR149,IF($AI149&lt;0,1.01*AR149,IF($AI149&gt;10,1.1*AR149,(1+$AI149/100)*AR149)))</f>
        <v>5.1207200000000013</v>
      </c>
      <c r="AT149" s="841">
        <f>IF($AK149="n/a",1.03*AS149,IF($AK149&lt;0,1.01*AS149,IF($AK149&gt;10,1.1*AS149,(1+$AK149/100)*AS149)))</f>
        <v>5.2743416000000014</v>
      </c>
      <c r="AU149" s="841">
        <f>IF($AK149="n/a",1.03*AT149,IF($AK149&lt;0,1.01*AT149,IF($AK149&gt;10,1.1*AT149,(1+$AK149/100)*AT149)))</f>
        <v>5.4325718480000011</v>
      </c>
      <c r="AV149" s="841">
        <f>IF($AK149="n/a",1.03*AU149,IF($AK149&lt;0,1.01*AU149,IF($AK149&gt;10,1.1*AU149,(1+$AK149/100)*AU149)))</f>
        <v>5.5955490034400013</v>
      </c>
      <c r="AW149" s="618">
        <f>SUM(AR149:AV149)</f>
        <v>26.078382451440007</v>
      </c>
      <c r="AX149" s="713">
        <f>AW149/I149*100</f>
        <v>32.132063148644662</v>
      </c>
      <c r="AY149" s="887">
        <v>0.8</v>
      </c>
      <c r="AZ149" s="827">
        <v>19.77</v>
      </c>
      <c r="BA149" s="827">
        <v>-9.4499999999999993</v>
      </c>
      <c r="BB149" s="827">
        <v>-1.1499999999999999</v>
      </c>
      <c r="BC149" s="827">
        <v>0</v>
      </c>
      <c r="BE149" s="594">
        <v>1998</v>
      </c>
      <c r="BF149" s="853">
        <f>IF(BE149&gt;2020,0,IF(BE149&gt;2008,1,IF(BE149&gt;2001,2,IF(BE149&gt;1990,3,IF(BE149&gt;1980,4,IF(BE149&gt;1973,5,IF(BE149&gt;1970,6,IF(BE149&gt;1960,7,IF(BE149&gt;1958,8,IF(BE149&gt;1953,9,10))))))))))</f>
        <v>3</v>
      </c>
      <c r="BG149" s="837">
        <v>3.5999999999999996</v>
      </c>
      <c r="BH149" s="820" t="s">
        <v>4443</v>
      </c>
      <c r="BI149" s="820" t="s">
        <v>4445</v>
      </c>
    </row>
    <row r="150" spans="1:61" s="737" customFormat="1" ht="11.25" customHeight="1" x14ac:dyDescent="0.2">
      <c r="A150" s="720" t="s">
        <v>5176</v>
      </c>
      <c r="B150" s="743" t="s">
        <v>382</v>
      </c>
      <c r="C150" s="885" t="s">
        <v>152</v>
      </c>
      <c r="D150" s="885" t="s">
        <v>4183</v>
      </c>
      <c r="E150" s="721">
        <v>30</v>
      </c>
      <c r="F150" s="1122">
        <v>101</v>
      </c>
      <c r="G150" s="1121" t="s">
        <v>36</v>
      </c>
      <c r="H150" s="1121" t="s">
        <v>36</v>
      </c>
      <c r="I150" s="731">
        <v>317.02999999999997</v>
      </c>
      <c r="J150" s="723">
        <f>(M150/I150)*100</f>
        <v>0.23972494716588336</v>
      </c>
      <c r="K150" s="741">
        <v>0.19</v>
      </c>
      <c r="L150" s="725">
        <v>4</v>
      </c>
      <c r="M150" s="726">
        <f>K150*L150</f>
        <v>0.76</v>
      </c>
      <c r="N150" s="727" t="s">
        <v>138</v>
      </c>
      <c r="O150" s="742">
        <v>0.18</v>
      </c>
      <c r="P150" s="1037">
        <v>44873</v>
      </c>
      <c r="Q150" s="1037">
        <v>44881</v>
      </c>
      <c r="R150" s="726">
        <f>(K150-O150)/O150*100</f>
        <v>5.5555555555555607</v>
      </c>
      <c r="S150" s="667">
        <f>IF(INDEX(Historical!$D$7:$D$1220,MATCH(B150,Historical!$B$7:$B$1244,0))=0,"n/a",(INDEX(Historical!$C$7:$C$1222,MATCH(B150,Historical!$B$7:$B$1244,0))/INDEX(Historical!$D$7:$D$1220,MATCH(B150,Historical!$B$7:$B$1244,0))-1)*100)</f>
        <v>5.7971014492753659</v>
      </c>
      <c r="T150" s="667">
        <f>IF(INDEX(Historical!$F$7:$F$1213,MATCH(B150,Historical!$B$7:$B$1244,0))=0,"n/a",((INDEX(Historical!$C$7:$C$1222,MATCH(B150,Historical!$B$7:$B$1244,0))/INDEX(Historical!$F$7:$F$1213,MATCH(B150,Historical!$B$7:$B$1244,0)))^(1/3)-1)*100)</f>
        <v>6.1689873505176962</v>
      </c>
      <c r="U150" s="667">
        <f>IF(INDEX(Historical!$H$7:$H$1213,MATCH(B150,Historical!$B$7:$B$1244,0))=0,"n/a",((INDEX(Historical!$C$7:$C$1222,MATCH(B150,Historical!$B$7:$B$1244,0))/INDEX(Historical!$H$7:$H$1213,MATCH(B150,Historical!$B$7:$B$1244,0)))^(1/5)-1)*100)</f>
        <v>6.6128119339313285</v>
      </c>
      <c r="V150" s="667">
        <f>IF(INDEX(Historical!$N$7:$N$1213,MATCH(B150,Historical!$B$7:$B$1244,0))=0,"n/a",((INDEX(Historical!$C$7:$C$1222,MATCH(B150,Historical!$B$7:$B$1244,0))/INDEX(Historical!$N$7:$N$1213,MATCH(B150,Historical!$B$7:$B$1244,0)))^(1/10)-1)*100)</f>
        <v>7.1773462536293131</v>
      </c>
      <c r="W150" s="668">
        <f>IF(OR(U150&lt;=0,U150="n/a",V150&lt;=0,V150="n/a"),"n/a",U150/V150)</f>
        <v>0.92134497908436275</v>
      </c>
      <c r="X150" s="669">
        <f>IF(OR(AJ150&lt;=0,AJ150="n/a",U150&lt;=0,U150="n/a"),"n/a",U150/AJ150)</f>
        <v>0.32899561860354865</v>
      </c>
      <c r="Y150" s="740"/>
      <c r="Z150" s="723">
        <f>IF(OR(AC150&lt;0.01,AC150="n/a"),"n/a",M150/AC150*100)</f>
        <v>9.9216710182767613</v>
      </c>
      <c r="AA150" s="730">
        <f>IF(OR(AC150&lt;0.01,AC150="n/a"),"n/a",I150/AC150)</f>
        <v>41.387728459530024</v>
      </c>
      <c r="AB150" s="725">
        <v>12</v>
      </c>
      <c r="AC150" s="731">
        <v>7.66</v>
      </c>
      <c r="AD150" s="731">
        <v>1.5</v>
      </c>
      <c r="AE150" s="731">
        <v>8.08</v>
      </c>
      <c r="AF150" s="731">
        <v>8.67</v>
      </c>
      <c r="AG150" s="731">
        <v>23.7</v>
      </c>
      <c r="AH150" s="731">
        <v>-11.600000000000001</v>
      </c>
      <c r="AI150" s="731">
        <v>14.510000000000002</v>
      </c>
      <c r="AJ150" s="731">
        <v>20.100000000000001</v>
      </c>
      <c r="AK150" s="731">
        <v>27.200000000000003</v>
      </c>
      <c r="AL150" s="732">
        <v>23330</v>
      </c>
      <c r="AM150" s="733">
        <v>0.2</v>
      </c>
      <c r="AN150" s="731">
        <v>0.08</v>
      </c>
      <c r="AO150" s="734">
        <f>IF(U150="n/a","n/a",IF(AA150&lt;0,"n/a",IF(AA150="n/a","n/a",J150+U150-AA150)))</f>
        <v>-34.535191578432816</v>
      </c>
      <c r="AP150" s="735">
        <f>IF(U150="n/a","n/a",J150+U150)</f>
        <v>6.8525368810972118</v>
      </c>
      <c r="AQ150" s="843">
        <f>IF(OR(AC150&lt;0.01,AC150="n/a",AF150="n/a"),"n/a",(I150/SQRT(22.5*AC150*(I150/AF150))-1)*100)</f>
        <v>299.35036454729283</v>
      </c>
      <c r="AR150" s="618">
        <f>INDEX(Historical!$C$7:$C$1222,MATCH(B150,Historical!$B$7:$B$1244,0))*IF(AH150="n/a",1.03,IF(AH150&lt;0,1.01,IF(AH150&gt;10,1.1,(1+AH150/100))))</f>
        <v>0.73729999999999996</v>
      </c>
      <c r="AS150" s="730">
        <f>IF($AI150="n/a",1.03*AR150,IF($AI150&lt;0,1.01*AR150,IF($AI150&gt;10,1.1*AR150,(1+$AI150/100)*AR150)))</f>
        <v>0.81103000000000003</v>
      </c>
      <c r="AT150" s="730">
        <f>IF($AK150="n/a",1.03*AS150,IF($AK150&lt;0,1.01*AS150,IF($AK150&gt;10,1.1*AS150,(1+$AK150/100)*AS150)))</f>
        <v>0.89213300000000006</v>
      </c>
      <c r="AU150" s="730">
        <f>IF($AK150="n/a",1.03*AT150,IF($AK150&lt;0,1.01*AT150,IF($AK150&gt;10,1.1*AT150,(1+$AK150/100)*AT150)))</f>
        <v>0.98134630000000012</v>
      </c>
      <c r="AV150" s="730">
        <f>IF($AK150="n/a",1.03*AU150,IF($AK150&lt;0,1.01*AU150,IF($AK150&gt;10,1.1*AU150,(1+$AK150/100)*AU150)))</f>
        <v>1.0794809300000001</v>
      </c>
      <c r="AW150" s="723">
        <f>SUM(AR150:AV150)</f>
        <v>4.5012902300000004</v>
      </c>
      <c r="AX150" s="736">
        <f>AW150/I150*100</f>
        <v>1.4198310033750752</v>
      </c>
      <c r="AY150" s="888">
        <v>1.1000000000000001</v>
      </c>
      <c r="AZ150" s="733">
        <v>53.76</v>
      </c>
      <c r="BA150" s="733">
        <v>-25.230000000000004</v>
      </c>
      <c r="BB150" s="733">
        <v>21.560000000000002</v>
      </c>
      <c r="BC150" s="733">
        <v>14.940000000000001</v>
      </c>
      <c r="BD150" s="862"/>
      <c r="BE150" s="594">
        <v>1994</v>
      </c>
      <c r="BF150" s="853">
        <f>IF(BE150&gt;2020,0,IF(BE150&gt;2008,1,IF(BE150&gt;2001,2,IF(BE150&gt;1990,3,IF(BE150&gt;1980,4,IF(BE150&gt;1973,5,IF(BE150&gt;1970,6,IF(BE150&gt;1960,7,IF(BE150&gt;1958,8,IF(BE150&gt;1953,9,10))))))))))</f>
        <v>3</v>
      </c>
      <c r="BG150" s="783">
        <v>17.2</v>
      </c>
      <c r="BH150" s="820" t="s">
        <v>4443</v>
      </c>
      <c r="BI150" s="820" t="s">
        <v>4444</v>
      </c>
    </row>
    <row r="151" spans="1:61" ht="11.25" customHeight="1" x14ac:dyDescent="0.2">
      <c r="A151" s="826" t="s">
        <v>5180</v>
      </c>
      <c r="B151" s="830" t="s">
        <v>4397</v>
      </c>
      <c r="C151" s="885" t="s">
        <v>130</v>
      </c>
      <c r="D151" s="885" t="s">
        <v>4199</v>
      </c>
      <c r="E151" s="699">
        <v>30</v>
      </c>
      <c r="F151" s="1122">
        <v>99</v>
      </c>
      <c r="G151" s="1122" t="s">
        <v>36</v>
      </c>
      <c r="H151" s="1122" t="s">
        <v>36</v>
      </c>
      <c r="I151" s="821">
        <v>42.78</v>
      </c>
      <c r="J151" s="618">
        <f>(M151/I151)*100</f>
        <v>2.6834969611968207</v>
      </c>
      <c r="K151" s="839">
        <v>0.28699999999999998</v>
      </c>
      <c r="L151" s="842">
        <v>4</v>
      </c>
      <c r="M151" s="609">
        <f>K151*L151</f>
        <v>1.1479999999999999</v>
      </c>
      <c r="N151" s="825" t="s">
        <v>118</v>
      </c>
      <c r="O151" s="701">
        <v>0.26819999999999999</v>
      </c>
      <c r="P151" s="603">
        <v>44784</v>
      </c>
      <c r="Q151" s="603">
        <v>44805</v>
      </c>
      <c r="R151" s="609">
        <f>(K151-O151)/O151*100</f>
        <v>7.0096942580163999</v>
      </c>
      <c r="S151" s="667">
        <f>IF(INDEX(Historical!$D$7:$D$1220,MATCH(B151,Historical!$B$7:$B$1244,0))=0,"n/a",(INDEX(Historical!$C$7:$C$1222,MATCH(B151,Historical!$B$7:$B$1244,0))/INDEX(Historical!$D$7:$D$1220,MATCH(B151,Historical!$B$7:$B$1244,0))-1)*100)</f>
        <v>6.9955675467334721</v>
      </c>
      <c r="T151" s="667">
        <f>IF(INDEX(Historical!$F$7:$F$1213,MATCH(B151,Historical!$B$7:$B$1244,0))=0,"n/a",((INDEX(Historical!$C$7:$C$1222,MATCH(B151,Historical!$B$7:$B$1244,0))/INDEX(Historical!$F$7:$F$1213,MATCH(B151,Historical!$B$7:$B$1244,0)))^(1/3)-1)*100)</f>
        <v>6.9928064828861602</v>
      </c>
      <c r="U151" s="667">
        <f>IF(INDEX(Historical!$H$7:$H$1213,MATCH(B151,Historical!$B$7:$B$1244,0))=0,"n/a",((INDEX(Historical!$C$7:$C$1222,MATCH(B151,Historical!$B$7:$B$1244,0))/INDEX(Historical!$H$7:$H$1213,MATCH(B151,Historical!$B$7:$B$1244,0)))^(1/5)-1)*100)</f>
        <v>6.991888756633502</v>
      </c>
      <c r="V151" s="667">
        <f>IF(INDEX(Historical!$N$7:$N$1213,MATCH(B151,Historical!$B$7:$B$1244,0))=0,"n/a",((INDEX(Historical!$C$7:$C$1222,MATCH(B151,Historical!$B$7:$B$1244,0))/INDEX(Historical!$N$7:$N$1213,MATCH(B151,Historical!$B$7:$B$1244,0)))^(1/10)-1)*100)</f>
        <v>7.5552134128329174</v>
      </c>
      <c r="W151" s="668">
        <f>IF(OR(U151&lt;=0,U151="n/a",V151&lt;=0,V151="n/a"),"n/a",U151/V151)</f>
        <v>0.92543894852227737</v>
      </c>
      <c r="X151" s="669">
        <f>IF(OR(AJ151&lt;=0,AJ151="n/a",U151&lt;=0,U151="n/a"),"n/a",U151/AJ151)</f>
        <v>1.6260206410775586</v>
      </c>
      <c r="Y151" s="631"/>
      <c r="Z151" s="618">
        <f>IF(OR(AC151&lt;0.01,AC151="n/a"),"n/a",M151/AC151*100)</f>
        <v>66.358381502890168</v>
      </c>
      <c r="AA151" s="841">
        <f>IF(OR(AC151&lt;0.01,AC151="n/a"),"n/a",I151/AC151)</f>
        <v>24.728323699421967</v>
      </c>
      <c r="AB151" s="842">
        <v>12</v>
      </c>
      <c r="AC151" s="821">
        <v>1.73</v>
      </c>
      <c r="AD151" s="821">
        <v>3.79</v>
      </c>
      <c r="AE151" s="821">
        <v>5.47</v>
      </c>
      <c r="AF151" s="821">
        <v>2.13</v>
      </c>
      <c r="AG151" s="821">
        <v>8.7999999999999989</v>
      </c>
      <c r="AH151" s="821">
        <v>53.7</v>
      </c>
      <c r="AI151" s="821">
        <v>6.65</v>
      </c>
      <c r="AJ151" s="821">
        <v>4.3</v>
      </c>
      <c r="AK151" s="821">
        <v>6.6000000000000005</v>
      </c>
      <c r="AL151" s="833">
        <v>11580</v>
      </c>
      <c r="AM151" s="827">
        <v>0.1</v>
      </c>
      <c r="AN151" s="821">
        <v>1.22</v>
      </c>
      <c r="AO151" s="705">
        <f>IF(U151="n/a","n/a",IF(AA151&lt;0,"n/a",IF(AA151="n/a","n/a",J151+U151-AA151)))</f>
        <v>-15.052937981591644</v>
      </c>
      <c r="AP151" s="706">
        <f>IF(U151="n/a","n/a",J151+U151)</f>
        <v>9.6753857178303235</v>
      </c>
      <c r="AQ151" s="843">
        <f>IF(OR(AC151&lt;0.01,AC151="n/a",AF151="n/a"),"n/a",(I151/SQRT(22.5*AC151*(I151/AF151))-1)*100)</f>
        <v>53.001567863816781</v>
      </c>
      <c r="AR151" s="618">
        <f>INDEX(Historical!$C$7:$C$1222,MATCH(B151,Historical!$B$7:$B$1244,0))*IF(AH151="n/a",1.03,IF(AH151&lt;0,1.01,IF(AH151&gt;10,1.1,(1+AH151/100))))</f>
        <v>1.2214400000000001</v>
      </c>
      <c r="AS151" s="841">
        <f>IF($AI151="n/a",1.03*AR151,IF($AI151&lt;0,1.01*AR151,IF($AI151&gt;10,1.1*AR151,(1+$AI151/100)*AR151)))</f>
        <v>1.30266576</v>
      </c>
      <c r="AT151" s="841">
        <f>IF($AK151="n/a",1.03*AS151,IF($AK151&lt;0,1.01*AS151,IF($AK151&gt;10,1.1*AS151,(1+$AK151/100)*AS151)))</f>
        <v>1.38864170016</v>
      </c>
      <c r="AU151" s="841">
        <f>IF($AK151="n/a",1.03*AT151,IF($AK151&lt;0,1.01*AT151,IF($AK151&gt;10,1.1*AT151,(1+$AK151/100)*AT151)))</f>
        <v>1.4802920523705601</v>
      </c>
      <c r="AV151" s="841">
        <f>IF($AK151="n/a",1.03*AU151,IF($AK151&lt;0,1.01*AU151,IF($AK151&gt;10,1.1*AU151,(1+$AK151/100)*AU151)))</f>
        <v>1.577991327827017</v>
      </c>
      <c r="AW151" s="618">
        <f>SUM(AR151:AV151)</f>
        <v>6.9710308403575771</v>
      </c>
      <c r="AX151" s="713">
        <f>AW151/I151*100</f>
        <v>16.295069753056517</v>
      </c>
      <c r="AY151" s="887">
        <v>0.77</v>
      </c>
      <c r="AZ151" s="827">
        <v>11.12</v>
      </c>
      <c r="BA151" s="827">
        <v>-18.7</v>
      </c>
      <c r="BB151" s="827">
        <v>-9.06</v>
      </c>
      <c r="BC151" s="827">
        <v>-8.14</v>
      </c>
      <c r="BE151" s="594">
        <v>1993</v>
      </c>
      <c r="BF151" s="853">
        <f>IF(BE151&gt;2020,0,IF(BE151&gt;2008,1,IF(BE151&gt;2001,2,IF(BE151&gt;1990,3,IF(BE151&gt;1980,4,IF(BE151&gt;1973,5,IF(BE151&gt;1970,6,IF(BE151&gt;1960,7,IF(BE151&gt;1958,8,IF(BE151&gt;1953,9,10))))))))))</f>
        <v>3</v>
      </c>
      <c r="BG151" s="837">
        <v>3.1</v>
      </c>
      <c r="BH151" s="820" t="s">
        <v>4443</v>
      </c>
      <c r="BI151" s="820" t="s">
        <v>4444</v>
      </c>
    </row>
    <row r="152" spans="1:61" ht="11.25" customHeight="1" x14ac:dyDescent="0.2">
      <c r="A152" s="819" t="s">
        <v>5184</v>
      </c>
      <c r="B152" s="830" t="s">
        <v>224</v>
      </c>
      <c r="C152" s="885" t="s">
        <v>177</v>
      </c>
      <c r="D152" s="885" t="s">
        <v>4195</v>
      </c>
      <c r="E152" s="699">
        <v>40</v>
      </c>
      <c r="F152" s="1122">
        <v>69</v>
      </c>
      <c r="G152" s="1122" t="s">
        <v>36</v>
      </c>
      <c r="H152" s="1122" t="s">
        <v>36</v>
      </c>
      <c r="I152" s="821">
        <v>109.91</v>
      </c>
      <c r="J152" s="618">
        <f>(M152/I152)*100</f>
        <v>3.3118005640978985</v>
      </c>
      <c r="K152" s="832">
        <v>0.91</v>
      </c>
      <c r="L152" s="842">
        <v>4</v>
      </c>
      <c r="M152" s="609">
        <f>K152*L152</f>
        <v>3.64</v>
      </c>
      <c r="N152" s="825" t="s">
        <v>141</v>
      </c>
      <c r="O152" s="700">
        <v>0.88</v>
      </c>
      <c r="P152" s="603">
        <v>44879</v>
      </c>
      <c r="Q152" s="603">
        <v>44904</v>
      </c>
      <c r="R152" s="609">
        <f>(K152-O152)/O152*100</f>
        <v>3.4090909090909123</v>
      </c>
      <c r="S152" s="667">
        <f>IF(INDEX(Historical!$D$7:$D$1220,MATCH(B152,Historical!$B$7:$B$1244,0))=0,"n/a",(INDEX(Historical!$C$7:$C$1222,MATCH(B152,Historical!$B$7:$B$1244,0))/INDEX(Historical!$D$7:$D$1220,MATCH(B152,Historical!$B$7:$B$1244,0))-1)*100)</f>
        <v>1.7191977077363862</v>
      </c>
      <c r="T152" s="667">
        <f>IF(INDEX(Historical!$F$7:$F$1213,MATCH(B152,Historical!$B$7:$B$1244,0))=0,"n/a",((INDEX(Historical!$C$7:$C$1222,MATCH(B152,Historical!$B$7:$B$1244,0))/INDEX(Historical!$F$7:$F$1213,MATCH(B152,Historical!$B$7:$B$1244,0)))^(1/3)-1)*100)</f>
        <v>1.1528393012144811</v>
      </c>
      <c r="U152" s="667">
        <f>IF(INDEX(Historical!$H$7:$H$1213,MATCH(B152,Historical!$B$7:$B$1244,0))=0,"n/a",((INDEX(Historical!$C$7:$C$1222,MATCH(B152,Historical!$B$7:$B$1244,0))/INDEX(Historical!$H$7:$H$1213,MATCH(B152,Historical!$B$7:$B$1244,0)))^(1/5)-1)*100)</f>
        <v>3.0152178561747567</v>
      </c>
      <c r="V152" s="667">
        <f>IF(INDEX(Historical!$N$7:$N$1213,MATCH(B152,Historical!$B$7:$B$1244,0))=0,"n/a",((INDEX(Historical!$C$7:$C$1222,MATCH(B152,Historical!$B$7:$B$1244,0))/INDEX(Historical!$N$7:$N$1213,MATCH(B152,Historical!$B$7:$B$1244,0)))^(1/10)-1)*100)</f>
        <v>4.9970714332573163</v>
      </c>
      <c r="W152" s="668">
        <f>IF(OR(U152&lt;=0,U152="n/a",V152&lt;=0,V152="n/a"),"n/a",U152/V152)</f>
        <v>0.60339698890582039</v>
      </c>
      <c r="X152" s="669">
        <f>IF(OR(AJ152&lt;=0,AJ152="n/a",U152&lt;=0,U152="n/a"),"n/a",U152/AJ152)</f>
        <v>9.2491345281434253E-2</v>
      </c>
      <c r="Y152" s="638"/>
      <c r="Z152" s="618">
        <f>IF(OR(AC152&lt;0.01,AC152="n/a"),"n/a",M152/AC152*100)</f>
        <v>27.389014296463511</v>
      </c>
      <c r="AA152" s="841">
        <f>IF(OR(AC152&lt;0.01,AC152="n/a"),"n/a",I152/AC152)</f>
        <v>8.2701279157261105</v>
      </c>
      <c r="AB152" s="842">
        <v>12</v>
      </c>
      <c r="AC152" s="821">
        <v>13.29</v>
      </c>
      <c r="AD152" s="821">
        <v>0.31</v>
      </c>
      <c r="AE152" s="821">
        <v>1.1299999999999999</v>
      </c>
      <c r="AF152" s="821">
        <v>2.35</v>
      </c>
      <c r="AG152" s="821">
        <v>30.599999999999998</v>
      </c>
      <c r="AH152" s="821">
        <v>146.4</v>
      </c>
      <c r="AI152" s="821">
        <v>-3.62</v>
      </c>
      <c r="AJ152" s="821">
        <v>32.6</v>
      </c>
      <c r="AK152" s="821">
        <v>26.96</v>
      </c>
      <c r="AL152" s="833">
        <v>450010</v>
      </c>
      <c r="AM152" s="827">
        <v>0.1</v>
      </c>
      <c r="AN152" s="821">
        <v>0.21</v>
      </c>
      <c r="AO152" s="705">
        <f>IF(U152="n/a","n/a",IF(AA152&lt;0,"n/a",IF(AA152="n/a","n/a",J152+U152-AA152)))</f>
        <v>-1.9431094954534558</v>
      </c>
      <c r="AP152" s="706">
        <f>IF(U152="n/a","n/a",J152+U152)</f>
        <v>6.3270184202726547</v>
      </c>
      <c r="AQ152" s="843">
        <f>IF(OR(AC152&lt;0.01,AC152="n/a",AF152="n/a"),"n/a",(I152/SQRT(22.5*AC152*(I152/AF152))-1)*100)</f>
        <v>-7.0608308815650727</v>
      </c>
      <c r="AR152" s="618">
        <f>INDEX(Historical!$C$7:$C$1222,MATCH(B152,Historical!$B$7:$B$1244,0))*IF(AH152="n/a",1.03,IF(AH152&lt;0,1.01,IF(AH152&gt;10,1.1,(1+AH152/100))))</f>
        <v>3.9050000000000002</v>
      </c>
      <c r="AS152" s="841">
        <f>IF($AI152="n/a",1.03*AR152,IF($AI152&lt;0,1.01*AR152,IF($AI152&gt;10,1.1*AR152,(1+$AI152/100)*AR152)))</f>
        <v>3.9440500000000003</v>
      </c>
      <c r="AT152" s="841">
        <f>IF($AK152="n/a",1.03*AS152,IF($AK152&lt;0,1.01*AS152,IF($AK152&gt;10,1.1*AS152,(1+$AK152/100)*AS152)))</f>
        <v>4.3384550000000006</v>
      </c>
      <c r="AU152" s="841">
        <f>IF($AK152="n/a",1.03*AT152,IF($AK152&lt;0,1.01*AT152,IF($AK152&gt;10,1.1*AT152,(1+$AK152/100)*AT152)))</f>
        <v>4.7723005000000009</v>
      </c>
      <c r="AV152" s="841">
        <f>IF($AK152="n/a",1.03*AU152,IF($AK152&lt;0,1.01*AU152,IF($AK152&gt;10,1.1*AU152,(1+$AK152/100)*AU152)))</f>
        <v>5.2495305500000011</v>
      </c>
      <c r="AW152" s="618">
        <f>SUM(AR152:AV152)</f>
        <v>22.209336050000005</v>
      </c>
      <c r="AX152" s="713">
        <f>AW152/I152*100</f>
        <v>20.206838367755442</v>
      </c>
      <c r="AY152" s="887">
        <v>1.08</v>
      </c>
      <c r="AZ152" s="827">
        <v>44.24</v>
      </c>
      <c r="BA152" s="827">
        <v>-8.129999999999999</v>
      </c>
      <c r="BB152" s="827">
        <v>-1.37</v>
      </c>
      <c r="BC152" s="827">
        <v>9.1300000000000008</v>
      </c>
      <c r="BE152" s="594">
        <v>1983</v>
      </c>
      <c r="BF152" s="853">
        <f>IF(BE152&gt;2020,0,IF(BE152&gt;2008,1,IF(BE152&gt;2001,2,IF(BE152&gt;1990,3,IF(BE152&gt;1980,4,IF(BE152&gt;1973,5,IF(BE152&gt;1970,6,IF(BE152&gt;1960,7,IF(BE152&gt;1958,8,IF(BE152&gt;1953,9,10))))))))))</f>
        <v>4</v>
      </c>
      <c r="BG152" s="837">
        <v>15.299999999999999</v>
      </c>
      <c r="BH152" s="820" t="s">
        <v>4443</v>
      </c>
      <c r="BI152" s="820" t="s">
        <v>4444</v>
      </c>
    </row>
    <row r="153" spans="1:61" ht="11.25" customHeight="1" x14ac:dyDescent="0.2">
      <c r="A153" s="826" t="s">
        <v>5186</v>
      </c>
      <c r="B153" s="830" t="s">
        <v>848</v>
      </c>
      <c r="C153" s="885" t="s">
        <v>130</v>
      </c>
      <c r="D153" s="885" t="s">
        <v>4199</v>
      </c>
      <c r="E153" s="699">
        <v>25</v>
      </c>
      <c r="F153" s="1122">
        <v>143</v>
      </c>
      <c r="G153" s="1122" t="s">
        <v>36</v>
      </c>
      <c r="H153" s="1122" t="s">
        <v>36</v>
      </c>
      <c r="I153" s="829">
        <v>43.48</v>
      </c>
      <c r="J153" s="618">
        <f>(M153/I153)*100</f>
        <v>1.8647654093836248</v>
      </c>
      <c r="K153" s="839">
        <v>0.20269999999999999</v>
      </c>
      <c r="L153" s="842">
        <v>4</v>
      </c>
      <c r="M153" s="609">
        <f>K153*L153</f>
        <v>0.81079999999999997</v>
      </c>
      <c r="N153" s="825" t="s">
        <v>217</v>
      </c>
      <c r="O153" s="701">
        <v>0.19489999999999999</v>
      </c>
      <c r="P153" s="603">
        <v>44924</v>
      </c>
      <c r="Q153" s="603">
        <v>44943</v>
      </c>
      <c r="R153" s="609">
        <f>(K153-O153)/O153*100</f>
        <v>4.0020523345305294</v>
      </c>
      <c r="S153" s="667">
        <f>IF(INDEX(Historical!$D$7:$D$1220,MATCH(B153,Historical!$B$7:$B$1244,0))=0,"n/a",(INDEX(Historical!$C$7:$C$1222,MATCH(B153,Historical!$B$7:$B$1244,0))/INDEX(Historical!$D$7:$D$1220,MATCH(B153,Historical!$B$7:$B$1244,0))-1)*100)</f>
        <v>4.0021344717182439</v>
      </c>
      <c r="T153" s="667">
        <f>IF(INDEX(Historical!$F$7:$F$1213,MATCH(B153,Historical!$B$7:$B$1244,0))=0,"n/a",((INDEX(Historical!$C$7:$C$1222,MATCH(B153,Historical!$B$7:$B$1244,0))/INDEX(Historical!$F$7:$F$1213,MATCH(B153,Historical!$B$7:$B$1244,0)))^(1/3)-1)*100)</f>
        <v>3.9930762686614996</v>
      </c>
      <c r="U153" s="667">
        <f>IF(INDEX(Historical!$H$7:$H$1213,MATCH(B153,Historical!$B$7:$B$1244,0))=0,"n/a",((INDEX(Historical!$C$7:$C$1222,MATCH(B153,Historical!$B$7:$B$1244,0))/INDEX(Historical!$H$7:$H$1213,MATCH(B153,Historical!$B$7:$B$1244,0)))^(1/5)-1)*100)</f>
        <v>3.999168130474251</v>
      </c>
      <c r="V153" s="667">
        <f>IF(INDEX(Historical!$N$7:$N$1213,MATCH(B153,Historical!$B$7:$B$1244,0))=0,"n/a",((INDEX(Historical!$C$7:$C$1222,MATCH(B153,Historical!$B$7:$B$1244,0))/INDEX(Historical!$N$7:$N$1213,MATCH(B153,Historical!$B$7:$B$1244,0)))^(1/10)-1)*100)</f>
        <v>3.8485741707920962</v>
      </c>
      <c r="W153" s="668">
        <f>IF(OR(U153&lt;=0,U153="n/a",V153&lt;=0,V153="n/a"),"n/a",U153/V153)</f>
        <v>1.0391298057407998</v>
      </c>
      <c r="X153" s="669">
        <f>IF(OR(AJ153&lt;=0,AJ153="n/a",U153&lt;=0,U153="n/a"),"n/a",U153/AJ153)</f>
        <v>0.56326311696820441</v>
      </c>
      <c r="Y153" s="626"/>
      <c r="Z153" s="618">
        <f>IF(OR(AC153&lt;0.01,AC153="n/a"),"n/a",M153/AC153*100)</f>
        <v>60.059259259259257</v>
      </c>
      <c r="AA153" s="841">
        <f>IF(OR(AC153&lt;0.01,AC153="n/a"),"n/a",I153/AC153)</f>
        <v>32.207407407407402</v>
      </c>
      <c r="AB153" s="842">
        <v>12</v>
      </c>
      <c r="AC153" s="821">
        <v>1.35</v>
      </c>
      <c r="AD153" s="821">
        <v>6.65</v>
      </c>
      <c r="AE153" s="821">
        <v>10.81</v>
      </c>
      <c r="AF153" s="821">
        <v>3.07</v>
      </c>
      <c r="AG153" s="821">
        <v>10.4</v>
      </c>
      <c r="AH153" s="821">
        <v>2</v>
      </c>
      <c r="AI153" s="821">
        <v>10.870000000000001</v>
      </c>
      <c r="AJ153" s="821">
        <v>7.1</v>
      </c>
      <c r="AK153" s="821">
        <v>4.9000000000000004</v>
      </c>
      <c r="AL153" s="833">
        <v>634.46</v>
      </c>
      <c r="AM153" s="827">
        <v>0.3</v>
      </c>
      <c r="AN153" s="821">
        <v>0.61</v>
      </c>
      <c r="AO153" s="705">
        <f>IF(U153="n/a","n/a",IF(AA153&lt;0,"n/a",IF(AA153="n/a","n/a",J153+U153-AA153)))</f>
        <v>-26.343473867549527</v>
      </c>
      <c r="AP153" s="706">
        <f>IF(U153="n/a","n/a",J153+U153)</f>
        <v>5.863933539857876</v>
      </c>
      <c r="AQ153" s="843">
        <f>IF(OR(AC153&lt;0.01,AC153="n/a",AF153="n/a"),"n/a",(I153/SQRT(22.5*AC153*(I153/AF153))-1)*100)</f>
        <v>109.63114775003233</v>
      </c>
      <c r="AR153" s="618">
        <f>INDEX(Historical!$C$7:$C$1222,MATCH(B153,Historical!$B$7:$B$1244,0))*IF(AH153="n/a",1.03,IF(AH153&lt;0,1.01,IF(AH153&gt;10,1.1,(1+AH153/100))))</f>
        <v>0.79519200000000001</v>
      </c>
      <c r="AS153" s="841">
        <f>IF($AI153="n/a",1.03*AR153,IF($AI153&lt;0,1.01*AR153,IF($AI153&gt;10,1.1*AR153,(1+$AI153/100)*AR153)))</f>
        <v>0.87471120000000013</v>
      </c>
      <c r="AT153" s="841">
        <f>IF($AK153="n/a",1.03*AS153,IF($AK153&lt;0,1.01*AS153,IF($AK153&gt;10,1.1*AS153,(1+$AK153/100)*AS153)))</f>
        <v>0.9175720488000001</v>
      </c>
      <c r="AU153" s="841">
        <f>IF($AK153="n/a",1.03*AT153,IF($AK153&lt;0,1.01*AT153,IF($AK153&gt;10,1.1*AT153,(1+$AK153/100)*AT153)))</f>
        <v>0.96253307919120001</v>
      </c>
      <c r="AV153" s="841">
        <f>IF($AK153="n/a",1.03*AU153,IF($AK153&lt;0,1.01*AU153,IF($AK153&gt;10,1.1*AU153,(1+$AK153/100)*AU153)))</f>
        <v>1.0096972000715687</v>
      </c>
      <c r="AW153" s="618">
        <f>SUM(AR153:AV153)</f>
        <v>4.5597055280627696</v>
      </c>
      <c r="AX153" s="713">
        <f>AW153/I153*100</f>
        <v>10.486903238414834</v>
      </c>
      <c r="AY153" s="887">
        <v>0.54</v>
      </c>
      <c r="AZ153" s="827">
        <v>17.990000000000002</v>
      </c>
      <c r="BA153" s="827">
        <v>-9.32</v>
      </c>
      <c r="BB153" s="827">
        <v>-3.8</v>
      </c>
      <c r="BC153" s="827">
        <v>1.1400000000000001</v>
      </c>
      <c r="BE153" s="594">
        <v>1998</v>
      </c>
      <c r="BF153" s="853">
        <f>IF(BE153&gt;2020,0,IF(BE153&gt;2008,1,IF(BE153&gt;2001,2,IF(BE153&gt;1990,3,IF(BE153&gt;1980,4,IF(BE153&gt;1973,5,IF(BE153&gt;1970,6,IF(BE153&gt;1960,7,IF(BE153&gt;1958,8,IF(BE153&gt;1953,9,10))))))))))</f>
        <v>3</v>
      </c>
      <c r="BG153" s="837">
        <v>3.9</v>
      </c>
      <c r="BH153" s="820" t="s">
        <v>4443</v>
      </c>
      <c r="BI153" s="820" t="s">
        <v>4444</v>
      </c>
    </row>
    <row r="154" spans="1:61" s="681" customFormat="1" ht="13.5" thickBot="1" x14ac:dyDescent="0.25">
      <c r="B154" s="784"/>
      <c r="E154" s="785"/>
      <c r="F154" s="773"/>
      <c r="J154" s="696"/>
      <c r="L154" s="774"/>
      <c r="M154" s="773"/>
      <c r="N154" s="773"/>
      <c r="O154" s="696"/>
      <c r="R154" s="773"/>
      <c r="S154" s="775"/>
      <c r="T154" s="775"/>
      <c r="U154" s="775"/>
      <c r="V154" s="775"/>
      <c r="W154" s="775"/>
      <c r="X154" s="775"/>
      <c r="Y154" s="784"/>
      <c r="Z154" s="696"/>
      <c r="AC154" s="776"/>
      <c r="AD154" s="776"/>
      <c r="AE154" s="776"/>
      <c r="AF154" s="776"/>
      <c r="AG154" s="776"/>
      <c r="AH154" s="776"/>
      <c r="AI154" s="776"/>
      <c r="AJ154" s="776"/>
      <c r="AK154" s="776"/>
      <c r="AL154" s="776"/>
      <c r="AM154" s="776"/>
      <c r="AN154" s="776"/>
      <c r="AO154" s="696"/>
      <c r="AR154" s="777"/>
      <c r="AS154" s="778"/>
      <c r="AT154" s="778"/>
      <c r="AU154" s="778"/>
      <c r="AV154" s="778"/>
      <c r="AW154" s="777"/>
      <c r="AX154" s="778"/>
      <c r="AY154" s="696"/>
      <c r="BD154" s="785"/>
      <c r="BE154" s="773"/>
      <c r="BF154" s="773"/>
      <c r="BI154" s="820"/>
    </row>
    <row r="155" spans="1:61" x14ac:dyDescent="0.2">
      <c r="A155" s="819" t="s">
        <v>4152</v>
      </c>
      <c r="B155" s="624">
        <f>COUNTA(B7:B153)</f>
        <v>147</v>
      </c>
      <c r="E155" s="790">
        <f>AVERAGE(E7:E153)</f>
        <v>40.632653061224488</v>
      </c>
      <c r="I155" s="779">
        <f>AVERAGE(I7:I153)</f>
        <v>119.97612244897961</v>
      </c>
      <c r="J155" s="780">
        <f>AVERAGE(J7:J153)</f>
        <v>2.5911613815173968</v>
      </c>
      <c r="K155" s="786">
        <f>AVERAGE(K7:K153)</f>
        <v>0.65529659863945555</v>
      </c>
      <c r="M155" s="779">
        <f>AVERAGE(M7:M153)</f>
        <v>2.4963972789115636</v>
      </c>
      <c r="O155" s="786">
        <f>AVERAGE(O7:O153)</f>
        <v>0.61372570503929713</v>
      </c>
      <c r="R155" s="779">
        <f>AVERAGE(R7:R153)</f>
        <v>6.6960834626828767</v>
      </c>
      <c r="S155" s="787">
        <f>AVERAGE(S7:S153)</f>
        <v>7.0392433127748637</v>
      </c>
      <c r="T155" s="787">
        <f>AVERAGE(T7:T153)</f>
        <v>6.0221758938029977</v>
      </c>
      <c r="U155" s="787">
        <f>AVERAGE(U7:U153)</f>
        <v>6.8504520463617586</v>
      </c>
      <c r="V155" s="787">
        <f>AVERAGE(V7:V153)</f>
        <v>7.3558362777298187</v>
      </c>
      <c r="W155" s="788">
        <f>AVERAGE(W7:W153)</f>
        <v>0.95487527327947352</v>
      </c>
      <c r="X155" s="789">
        <f>AVERAGE(X7:X153)</f>
        <v>0.92790970751201995</v>
      </c>
      <c r="Z155" s="780">
        <f>AVERAGE(Z7:Z153)</f>
        <v>57.938595156607086</v>
      </c>
      <c r="AA155" s="779">
        <f>AVERAGE(AA7:AA153)</f>
        <v>24.289512968148212</v>
      </c>
      <c r="AB155" s="672"/>
      <c r="AC155" s="779">
        <f>AVERAGE(AC7:AC153)</f>
        <v>5.1806474820143888</v>
      </c>
      <c r="AD155" s="779">
        <f>AVERAGE(AD7:AD153)</f>
        <v>4.5990990990990994</v>
      </c>
      <c r="AE155" s="779">
        <f>AVERAGE(AE7:AE153)</f>
        <v>3.6676258992805746</v>
      </c>
      <c r="AF155" s="779">
        <f>AVERAGE(AF7:AF153)</f>
        <v>6.4097777777777729</v>
      </c>
      <c r="AG155" s="779">
        <f>AVERAGE(AG7:AG153)</f>
        <v>24.738970588235304</v>
      </c>
      <c r="AH155" s="779">
        <f>AVERAGE(AH7:AH153)</f>
        <v>39.780575539568339</v>
      </c>
      <c r="AI155" s="779">
        <f>AVERAGE(AI7:AI153)</f>
        <v>11.971428571428572</v>
      </c>
      <c r="AJ155" s="779">
        <f>AVERAGE(AJ7:AJ153)</f>
        <v>9.9298561151079099</v>
      </c>
      <c r="AK155" s="779">
        <f>AVERAGE(AK7:AK153)</f>
        <v>8.3689516129032295</v>
      </c>
      <c r="AL155" s="913">
        <f>AVERAGE(AL7:AL153)</f>
        <v>42787.869568345326</v>
      </c>
      <c r="AM155" s="779">
        <f>AVERAGE(AM7:AM153)</f>
        <v>1.878345323741007</v>
      </c>
      <c r="AN155" s="779">
        <f>AVERAGE(AN7:AN153)</f>
        <v>1.1174074074074081</v>
      </c>
      <c r="AO155" s="869">
        <f>AVERAGE(AO7:AO153)</f>
        <v>-14.754314558694627</v>
      </c>
      <c r="AP155" s="779">
        <f>AVERAGE(AP7:AP153)</f>
        <v>9.4416134278791581</v>
      </c>
      <c r="AQ155" s="902">
        <f>AVERAGE(AQ7:AQ153)</f>
        <v>124.09475873641072</v>
      </c>
      <c r="AR155" s="901">
        <f>AVERAGE(AR7:AR153)</f>
        <v>2.5308208177531197</v>
      </c>
      <c r="AS155" s="779">
        <f>AVERAGE(AS7:AS153)</f>
        <v>2.7095004385855788</v>
      </c>
      <c r="AT155" s="779">
        <f>AVERAGE(AT7:AT153)</f>
        <v>2.8882166593170155</v>
      </c>
      <c r="AU155" s="779">
        <f>AVERAGE(AU7:AU153)</f>
        <v>3.0814941090314769</v>
      </c>
      <c r="AV155" s="779">
        <f>AVERAGE(AV7:AV153)</f>
        <v>3.2906260727093395</v>
      </c>
      <c r="AW155" s="779">
        <f>AVERAGE(AW7:AW153)</f>
        <v>14.500658097396528</v>
      </c>
      <c r="AX155" s="902">
        <f>AVERAGE(AX7:AX153)</f>
        <v>14.974899676887004</v>
      </c>
      <c r="AY155" s="901">
        <f>AVERAGE(AY7:AY153)</f>
        <v>0.82913669064748197</v>
      </c>
      <c r="AZ155" s="779">
        <f>AVERAGE(AZ7:AZ153)</f>
        <v>23.742949640287755</v>
      </c>
      <c r="BA155" s="779">
        <f>AVERAGE(BA7:BA153)</f>
        <v>-14.079928057553957</v>
      </c>
      <c r="BB155" s="779">
        <f>AVERAGE(BB7:BB153)</f>
        <v>-0.46446043165467649</v>
      </c>
      <c r="BC155" s="902">
        <f>AVERAGE(BC7:BC153)</f>
        <v>2.706330935251799</v>
      </c>
      <c r="BD155" s="779"/>
      <c r="BE155" s="672">
        <f>AVERAGE(BE7:BE153)</f>
        <v>1983.0612244897959</v>
      </c>
      <c r="BF155" s="779">
        <f>AVERAGE(BF7:BF153)</f>
        <v>4.5442176870748296</v>
      </c>
      <c r="BG155" s="779">
        <f>AVERAGE(BG7:BG153)</f>
        <v>6.784558823529415</v>
      </c>
    </row>
    <row r="156" spans="1:61" x14ac:dyDescent="0.2">
      <c r="O156" s="897"/>
      <c r="W156" s="912"/>
      <c r="X156" s="912"/>
      <c r="AC156" s="820"/>
      <c r="AD156" s="820"/>
      <c r="AE156" s="820"/>
      <c r="AF156" s="820"/>
      <c r="AG156" s="820"/>
      <c r="AH156" s="820"/>
      <c r="AI156" s="820"/>
      <c r="AJ156" s="820"/>
      <c r="AK156" s="820"/>
      <c r="AL156" s="914"/>
      <c r="AM156" s="820"/>
      <c r="AN156" s="624"/>
      <c r="AO156" s="820"/>
      <c r="AQ156" s="624"/>
      <c r="AR156" s="820"/>
      <c r="AS156" s="820"/>
      <c r="AT156" s="820"/>
      <c r="AU156" s="820"/>
      <c r="AV156" s="820"/>
      <c r="AW156" s="820"/>
      <c r="AX156" s="624"/>
      <c r="AY156" s="820"/>
      <c r="BC156" s="624"/>
      <c r="BD156" s="820"/>
      <c r="BE156" s="900"/>
      <c r="BF156" s="820"/>
    </row>
    <row r="157" spans="1:61" x14ac:dyDescent="0.2">
      <c r="A157" s="820" t="s">
        <v>4251</v>
      </c>
      <c r="I157" s="624"/>
      <c r="J157" s="820"/>
      <c r="O157" s="897"/>
      <c r="W157" s="912"/>
      <c r="X157" s="912"/>
      <c r="AC157" s="820"/>
      <c r="AD157" s="820"/>
      <c r="AE157" s="820"/>
      <c r="AF157" s="820"/>
      <c r="AG157" s="820"/>
      <c r="AH157" s="820"/>
      <c r="AI157" s="820"/>
      <c r="AJ157" s="820"/>
      <c r="AK157" s="820"/>
      <c r="AL157" s="914"/>
      <c r="AM157" s="820"/>
      <c r="AN157" s="624"/>
      <c r="AO157" s="820"/>
      <c r="AQ157" s="624"/>
      <c r="AR157" s="820"/>
      <c r="AS157" s="820"/>
      <c r="AT157" s="820"/>
      <c r="AU157" s="820"/>
      <c r="AV157" s="820"/>
      <c r="AW157" s="820"/>
      <c r="AX157" s="624"/>
      <c r="AY157" s="820"/>
      <c r="BC157" s="624"/>
      <c r="BD157" s="820"/>
      <c r="BE157" s="900"/>
      <c r="BF157" s="820"/>
    </row>
    <row r="158" spans="1:61" x14ac:dyDescent="0.2">
      <c r="A158" s="820" t="s">
        <v>4201</v>
      </c>
      <c r="B158" s="624">
        <f>COUNTIF($C$7:$C$153,"="&amp;$A158)</f>
        <v>2</v>
      </c>
      <c r="E158" s="790">
        <f>AVERAGEIFS($E$7:$E$153,$C$7:$C$153,"="&amp;$A158)</f>
        <v>39</v>
      </c>
      <c r="I158" s="895">
        <f>AVERAGEIFS(I$7:I$153,$C$7:$C$153,"="&amp;$A158)</f>
        <v>28.59</v>
      </c>
      <c r="J158" s="779">
        <f>AVERAGEIFS(J$7:J$153,$C$7:$C$153,"="&amp;$A158)</f>
        <v>4.4778304365684747</v>
      </c>
      <c r="K158" s="786">
        <f>AVERAGEIFS(K$7:K$153,$C$7:$C$153,"="&amp;$A158)</f>
        <v>0.26624999999999999</v>
      </c>
      <c r="L158" s="790"/>
      <c r="M158" s="779">
        <f>AVERAGEIFS(M$7:M$153,$C$7:$C$153,"="&amp;$A158)</f>
        <v>1.0649999999999999</v>
      </c>
      <c r="N158" s="790"/>
      <c r="O158" s="786">
        <f>AVERAGEIFS(O$7:O$153,$C$7:$C$153,"="&amp;$A158)</f>
        <v>0.26249999999999996</v>
      </c>
      <c r="P158" s="790"/>
      <c r="Q158" s="790"/>
      <c r="R158" s="779">
        <f>AVERAGEIFS(R$7:R$153,$C$7:$C$153,"="&amp;$A158)</f>
        <v>1.7512077294686006</v>
      </c>
      <c r="S158" s="779">
        <f>AVERAGEIFS(S$7:S$153,$C$7:$C$153,"="&amp;$A158)</f>
        <v>1.7922077922078006</v>
      </c>
      <c r="T158" s="779">
        <f>AVERAGEIFS(T$7:T$153,$C$7:$C$153,"="&amp;$A158)</f>
        <v>2.024975433403875</v>
      </c>
      <c r="U158" s="779">
        <f>AVERAGEIFS(U$7:U$153,$C$7:$C$153,"="&amp;$A158)</f>
        <v>2.472789497282557</v>
      </c>
      <c r="V158" s="779">
        <f>AVERAGEIFS(V$7:V$153,$C$7:$C$153,"="&amp;$A158)</f>
        <v>4.2816122868385538</v>
      </c>
      <c r="W158" s="789">
        <f>AVERAGEIFS(W$7:W$153,$C$7:$C$153,"="&amp;$A158)</f>
        <v>0.59268299461054497</v>
      </c>
      <c r="X158" s="789">
        <f>AVERAGEIFS(X$7:X$153,$C$7:$C$153,"="&amp;$A158)</f>
        <v>0.18836082815591845</v>
      </c>
      <c r="Y158" s="624"/>
      <c r="Z158" s="779">
        <f>AVERAGEIFS(Z$7:Z$153,$C$7:$C$153,"="&amp;$A158)</f>
        <v>79.885057471264361</v>
      </c>
      <c r="AA158" s="779">
        <f>AVERAGEIFS(AA$7:AA$153,$C$7:$C$153,"="&amp;$A158)</f>
        <v>25.568965517241381</v>
      </c>
      <c r="AB158" s="779"/>
      <c r="AC158" s="779">
        <f>AVERAGEIFS(AC$7:AC$153,$C$7:$C$153,"="&amp;$A158)</f>
        <v>0.84499999999999997</v>
      </c>
      <c r="AD158" s="779">
        <f>AVERAGEIFS(AD$7:AD$153,$C$7:$C$153,"="&amp;$A158)</f>
        <v>9.86</v>
      </c>
      <c r="AE158" s="779">
        <f>AVERAGEIFS(AE$7:AE$153,$C$7:$C$153,"="&amp;$A158)</f>
        <v>0.72</v>
      </c>
      <c r="AF158" s="779">
        <f>AVERAGEIFS(AF$7:AF$153,$C$7:$C$153,"="&amp;$A158)</f>
        <v>1.3</v>
      </c>
      <c r="AG158" s="779">
        <f>AVERAGEIFS(AG$7:AG$153,$C$7:$C$153,"="&amp;$A158)</f>
        <v>4.4000000000000004</v>
      </c>
      <c r="AH158" s="779">
        <f>AVERAGEIFS(AH$7:AH$153,$C$7:$C$153,"="&amp;$A158)</f>
        <v>-53.15</v>
      </c>
      <c r="AI158" s="779">
        <f>AVERAGEIFS(AI$7:AI$153,$C$7:$C$153,"="&amp;$A158)</f>
        <v>18.480000000000004</v>
      </c>
      <c r="AJ158" s="779">
        <f>AVERAGEIFS(AJ$7:AJ$153,$C$7:$C$153,"="&amp;$A158)</f>
        <v>26.9</v>
      </c>
      <c r="AK158" s="779">
        <f>AVERAGEIFS(AK$7:AK$153,$C$7:$C$153,"="&amp;$A158)</f>
        <v>2.6</v>
      </c>
      <c r="AL158" s="913">
        <f>AVERAGEIFS(AL$7:AL$153,$C$7:$C$153,"="&amp;$A158)</f>
        <v>1890</v>
      </c>
      <c r="AM158" s="779">
        <f>AVERAGEIFS(AM$7:AM$153,$C$7:$C$153,"="&amp;$A158)</f>
        <v>3.8099999999999996</v>
      </c>
      <c r="AN158" s="898">
        <f>AVERAGEIFS(AN$7:AN$153,$C$7:$C$153,"="&amp;$A158)</f>
        <v>0.8600000000000001</v>
      </c>
      <c r="AO158" s="779">
        <f>AVERAGEIFS(AO$7:AO$153,$C$7:$C$153,"="&amp;$A158)</f>
        <v>-20.534892237896223</v>
      </c>
      <c r="AP158" s="779">
        <f>AVERAGEIFS(AP$7:AP$153,$C$7:$C$153,"="&amp;$A158)</f>
        <v>6.9506199338510317</v>
      </c>
      <c r="AQ158" s="898">
        <f>AVERAGEIFS(AQ$7:AQ$153,$C$7:$C$153,"="&amp;$A158)</f>
        <v>62.021000483582853</v>
      </c>
      <c r="AR158" s="779">
        <f>AVERAGEIFS(AR$7:AR$153,$C$7:$C$153,"="&amp;$A158)</f>
        <v>1.0630249999999999</v>
      </c>
      <c r="AS158" s="779">
        <f>AVERAGEIFS(AS$7:AS$153,$C$7:$C$153,"="&amp;$A158)</f>
        <v>1.1249839549999998</v>
      </c>
      <c r="AT158" s="779">
        <f>AVERAGEIFS(AT$7:AT$153,$C$7:$C$153,"="&amp;$A158)</f>
        <v>1.1558333778300001</v>
      </c>
      <c r="AU158" s="779">
        <f>AVERAGEIFS(AU$7:AU$153,$C$7:$C$153,"="&amp;$A158)</f>
        <v>1.1875328808535801</v>
      </c>
      <c r="AV158" s="779">
        <f>AVERAGEIFS(AV$7:AV$153,$C$7:$C$153,"="&amp;$A158)</f>
        <v>1.2201060060117732</v>
      </c>
      <c r="AW158" s="779">
        <f>AVERAGEIFS(AW$7:AW$153,$C$7:$C$153,"="&amp;$A158)</f>
        <v>5.7514812196953535</v>
      </c>
      <c r="AX158" s="898">
        <f>AVERAGEIFS(AX$7:AX$153,$C$7:$C$153,"="&amp;$A158)</f>
        <v>24.400378006938283</v>
      </c>
      <c r="AY158" s="779">
        <f>AVERAGEIFS(AY$7:AY$153,$C$7:$C$153,"="&amp;$A158)</f>
        <v>1.06</v>
      </c>
      <c r="AZ158" s="779">
        <f>AVERAGEIFS(AZ$7:AZ$153,$C$7:$C$153,"="&amp;$A158)</f>
        <v>26.58</v>
      </c>
      <c r="BA158" s="779">
        <f>AVERAGEIFS(BA$7:BA$153,$C$7:$C$153,"="&amp;$A158)</f>
        <v>-30.299999999999997</v>
      </c>
      <c r="BB158" s="779">
        <f>AVERAGEIFS(BB$7:BB$153,$C$7:$C$153,"="&amp;$A158)</f>
        <v>4.8049999999999997</v>
      </c>
      <c r="BC158" s="898">
        <f>AVERAGEIFS(BC$7:BC$153,$C$7:$C$153,"="&amp;$A158)</f>
        <v>-6.81</v>
      </c>
      <c r="BD158" s="779"/>
      <c r="BE158" s="672">
        <f>AVERAGEIFS(BE$7:BE$153,$C$7:$C$153,"="&amp;$A158)</f>
        <v>1984.5</v>
      </c>
      <c r="BF158" s="779">
        <f>AVERAGEIFS(BF$7:BF$153,$C$7:$C$153,"="&amp;$A158)</f>
        <v>4</v>
      </c>
      <c r="BG158" s="779">
        <f>AVERAGEIFS(BG$7:BG$153,$C$7:$C$153,"="&amp;$A158)</f>
        <v>1.5</v>
      </c>
    </row>
    <row r="159" spans="1:61" x14ac:dyDescent="0.2">
      <c r="A159" s="820" t="s">
        <v>244</v>
      </c>
      <c r="B159" s="624">
        <f>COUNTIF($C$7:$C$153,"="&amp;$A159)</f>
        <v>6</v>
      </c>
      <c r="E159" s="790">
        <f>AVERAGEIFS($E$7:$E$153,$C$7:$C$153,"="&amp;$A159)</f>
        <v>51.333333333333336</v>
      </c>
      <c r="I159" s="895">
        <f>AVERAGEIFS(I$7:I$153,$C$7:$C$153,"="&amp;$A159)</f>
        <v>160.54333333333332</v>
      </c>
      <c r="J159" s="779">
        <f>AVERAGEIFS(J$7:J$153,$C$7:$C$153,"="&amp;$A159)</f>
        <v>2.741026827334748</v>
      </c>
      <c r="K159" s="786">
        <f>AVERAGEIFS(K$7:K$153,$C$7:$C$153,"="&amp;$A159)</f>
        <v>0.94833333333333336</v>
      </c>
      <c r="L159" s="790"/>
      <c r="M159" s="779">
        <f>AVERAGEIFS(M$7:M$153,$C$7:$C$153,"="&amp;$A159)</f>
        <v>3.7933333333333334</v>
      </c>
      <c r="N159" s="790"/>
      <c r="O159" s="786">
        <f>AVERAGEIFS(O$7:O$153,$C$7:$C$153,"="&amp;$A159)</f>
        <v>0.83916666666666673</v>
      </c>
      <c r="P159" s="790"/>
      <c r="Q159" s="790"/>
      <c r="R159" s="779">
        <f>AVERAGEIFS(R$7:R$153,$C$7:$C$153,"="&amp;$A159)</f>
        <v>12.310763949130783</v>
      </c>
      <c r="S159" s="779">
        <f>AVERAGEIFS(S$7:S$153,$C$7:$C$153,"="&amp;$A159)</f>
        <v>13.320973467180133</v>
      </c>
      <c r="T159" s="779">
        <f>AVERAGEIFS(T$7:T$153,$C$7:$C$153,"="&amp;$A159)</f>
        <v>8.8140494077382261</v>
      </c>
      <c r="U159" s="779">
        <f>AVERAGEIFS(U$7:U$153,$C$7:$C$153,"="&amp;$A159)</f>
        <v>8.2371518487435882</v>
      </c>
      <c r="V159" s="779">
        <f>AVERAGEIFS(V$7:V$153,$C$7:$C$153,"="&amp;$A159)</f>
        <v>9.1032483358041549</v>
      </c>
      <c r="W159" s="789">
        <f>AVERAGEIFS(W$7:W$153,$C$7:$C$153,"="&amp;$A159)</f>
        <v>0.87258326750184556</v>
      </c>
      <c r="X159" s="789">
        <f>AVERAGEIFS(X$7:X$153,$C$7:$C$153,"="&amp;$A159)</f>
        <v>0.66332527792684093</v>
      </c>
      <c r="Y159" s="624"/>
      <c r="Z159" s="779">
        <f>AVERAGEIFS(Z$7:Z$153,$C$7:$C$153,"="&amp;$A159)</f>
        <v>53.701501532872093</v>
      </c>
      <c r="AA159" s="779">
        <f>AVERAGEIFS(AA$7:AA$153,$C$7:$C$153,"="&amp;$A159)</f>
        <v>20.43573138227352</v>
      </c>
      <c r="AB159" s="779"/>
      <c r="AC159" s="779">
        <f>AVERAGEIFS(AC$7:AC$153,$C$7:$C$153,"="&amp;$A159)</f>
        <v>7.7566666666666668</v>
      </c>
      <c r="AD159" s="779">
        <f>AVERAGEIFS(AD$7:AD$153,$C$7:$C$153,"="&amp;$A159)</f>
        <v>3.0619999999999998</v>
      </c>
      <c r="AE159" s="779">
        <f>AVERAGEIFS(AE$7:AE$153,$C$7:$C$153,"="&amp;$A159)</f>
        <v>2.21</v>
      </c>
      <c r="AF159" s="779">
        <f>AVERAGEIFS(AF$7:AF$153,$C$7:$C$153,"="&amp;$A159)</f>
        <v>5.6624999999999996</v>
      </c>
      <c r="AG159" s="779">
        <f>AVERAGEIFS(AG$7:AG$153,$C$7:$C$153,"="&amp;$A159)</f>
        <v>-9.3333333333333339</v>
      </c>
      <c r="AH159" s="779">
        <f>AVERAGEIFS(AH$7:AH$153,$C$7:$C$153,"="&amp;$A159)</f>
        <v>49.283333333333339</v>
      </c>
      <c r="AI159" s="779">
        <f>AVERAGEIFS(AI$7:AI$153,$C$7:$C$153,"="&amp;$A159)</f>
        <v>17.628333333333334</v>
      </c>
      <c r="AJ159" s="779">
        <f>AVERAGEIFS(AJ$7:AJ$153,$C$7:$C$153,"="&amp;$A159)</f>
        <v>17.466666666666665</v>
      </c>
      <c r="AK159" s="779">
        <f>AVERAGEIFS(AK$7:AK$153,$C$7:$C$153,"="&amp;$A159)</f>
        <v>5.370000000000001</v>
      </c>
      <c r="AL159" s="913">
        <f>AVERAGEIFS(AL$7:AL$153,$C$7:$C$153,"="&amp;$A159)</f>
        <v>72126.666666666672</v>
      </c>
      <c r="AM159" s="779">
        <f>AVERAGEIFS(AM$7:AM$153,$C$7:$C$153,"="&amp;$A159)</f>
        <v>0.54166666666666674</v>
      </c>
      <c r="AN159" s="898">
        <f>AVERAGEIFS(AN$7:AN$153,$C$7:$C$153,"="&amp;$A159)</f>
        <v>1.4025000000000001</v>
      </c>
      <c r="AO159" s="779">
        <f>AVERAGEIFS(AO$7:AO$153,$C$7:$C$153,"="&amp;$A159)</f>
        <v>-9.4575527061951821</v>
      </c>
      <c r="AP159" s="779">
        <f>AVERAGEIFS(AP$7:AP$153,$C$7:$C$153,"="&amp;$A159)</f>
        <v>10.978178676078338</v>
      </c>
      <c r="AQ159" s="898">
        <f>AVERAGEIFS(AQ$7:AQ$153,$C$7:$C$153,"="&amp;$A159)</f>
        <v>108.51342230501491</v>
      </c>
      <c r="AR159" s="779">
        <f>AVERAGEIFS(AR$7:AR$153,$C$7:$C$153,"="&amp;$A159)</f>
        <v>3.8683333333333336</v>
      </c>
      <c r="AS159" s="779">
        <f>AVERAGEIFS(AS$7:AS$153,$C$7:$C$153,"="&amp;$A159)</f>
        <v>4.1522415000000006</v>
      </c>
      <c r="AT159" s="779">
        <f>AVERAGEIFS(AT$7:AT$153,$C$7:$C$153,"="&amp;$A159)</f>
        <v>4.3946223051500004</v>
      </c>
      <c r="AU159" s="779">
        <f>AVERAGEIFS(AU$7:AU$153,$C$7:$C$153,"="&amp;$A159)</f>
        <v>4.6544563536239458</v>
      </c>
      <c r="AV159" s="779">
        <f>AVERAGEIFS(AV$7:AV$153,$C$7:$C$153,"="&amp;$A159)</f>
        <v>4.9330994543321678</v>
      </c>
      <c r="AW159" s="779">
        <f>AVERAGEIFS(AW$7:AW$153,$C$7:$C$153,"="&amp;$A159)</f>
        <v>22.002752946439447</v>
      </c>
      <c r="AX159" s="898">
        <f>AVERAGEIFS(AX$7:AX$153,$C$7:$C$153,"="&amp;$A159)</f>
        <v>16.212226415815369</v>
      </c>
      <c r="AY159" s="779">
        <f>AVERAGEIFS(AY$7:AY$153,$C$7:$C$153,"="&amp;$A159)</f>
        <v>1.105</v>
      </c>
      <c r="AZ159" s="779">
        <f>AVERAGEIFS(AZ$7:AZ$153,$C$7:$C$153,"="&amp;$A159)</f>
        <v>25.405000000000001</v>
      </c>
      <c r="BA159" s="779">
        <f>AVERAGEIFS(BA$7:BA$153,$C$7:$C$153,"="&amp;$A159)</f>
        <v>-14.265000000000001</v>
      </c>
      <c r="BB159" s="779">
        <f>AVERAGEIFS(BB$7:BB$153,$C$7:$C$153,"="&amp;$A159)</f>
        <v>1.8866666666666667</v>
      </c>
      <c r="BC159" s="898">
        <f>AVERAGEIFS(BC$7:BC$153,$C$7:$C$153,"="&amp;$A159)</f>
        <v>4.0866666666666669</v>
      </c>
      <c r="BD159" s="779"/>
      <c r="BE159" s="672">
        <f>AVERAGEIFS(BE$7:BE$153,$C$7:$C$153,"="&amp;$A159)</f>
        <v>1972</v>
      </c>
      <c r="BF159" s="779">
        <f>AVERAGEIFS(BF$7:BF$153,$C$7:$C$153,"="&amp;$A159)</f>
        <v>6.166666666666667</v>
      </c>
      <c r="BG159" s="779">
        <f>AVERAGEIFS(BG$7:BG$153,$C$7:$C$153,"="&amp;$A159)</f>
        <v>9.3166666666666664</v>
      </c>
    </row>
    <row r="160" spans="1:61" x14ac:dyDescent="0.2">
      <c r="A160" s="820" t="s">
        <v>127</v>
      </c>
      <c r="B160" s="624">
        <f>COUNTIF($C$7:$C$153,"="&amp;$A160)</f>
        <v>19</v>
      </c>
      <c r="E160" s="790">
        <f>AVERAGEIFS($E$7:$E$153,$C$7:$C$153,"="&amp;$A160)</f>
        <v>49.10526315789474</v>
      </c>
      <c r="I160" s="895">
        <f>AVERAGEIFS(I$7:I$153,$C$7:$C$153,"="&amp;$A160)</f>
        <v>94.973157894736829</v>
      </c>
      <c r="J160" s="779">
        <f>AVERAGEIFS(J$7:J$153,$C$7:$C$153,"="&amp;$A160)</f>
        <v>2.9742009969315064</v>
      </c>
      <c r="K160" s="786">
        <f>AVERAGEIFS(K$7:K$153,$C$7:$C$153,"="&amp;$A160)</f>
        <v>0.64085789473684196</v>
      </c>
      <c r="L160" s="790"/>
      <c r="M160" s="779">
        <f>AVERAGEIFS(M$7:M$153,$C$7:$C$153,"="&amp;$A160)</f>
        <v>2.5634315789473678</v>
      </c>
      <c r="N160" s="790"/>
      <c r="O160" s="786">
        <f>AVERAGEIFS(O$7:O$153,$C$7:$C$153,"="&amp;$A160)</f>
        <v>0.6158251916198263</v>
      </c>
      <c r="P160" s="790"/>
      <c r="Q160" s="790"/>
      <c r="R160" s="779">
        <f>AVERAGEIFS(R$7:R$153,$C$7:$C$153,"="&amp;$A160)</f>
        <v>4.4994836185204656</v>
      </c>
      <c r="S160" s="779">
        <f>AVERAGEIFS(S$7:S$153,$C$7:$C$153,"="&amp;$A160)</f>
        <v>4.6428847889378657</v>
      </c>
      <c r="T160" s="779">
        <f>AVERAGEIFS(T$7:T$153,$C$7:$C$153,"="&amp;$A160)</f>
        <v>4.7009661729325982</v>
      </c>
      <c r="U160" s="779">
        <f>AVERAGEIFS(U$7:U$153,$C$7:$C$153,"="&amp;$A160)</f>
        <v>5.8807106273902656</v>
      </c>
      <c r="V160" s="779">
        <f>AVERAGEIFS(V$7:V$153,$C$7:$C$153,"="&amp;$A160)</f>
        <v>6.8297090788257258</v>
      </c>
      <c r="W160" s="789">
        <f>AVERAGEIFS(W$7:W$153,$C$7:$C$153,"="&amp;$A160)</f>
        <v>0.87127866891532824</v>
      </c>
      <c r="X160" s="789">
        <f>AVERAGEIFS(X$7:X$153,$C$7:$C$153,"="&amp;$A160)</f>
        <v>1.3760699963381089</v>
      </c>
      <c r="Y160" s="624"/>
      <c r="Z160" s="779">
        <f>AVERAGEIFS(Z$7:Z$153,$C$7:$C$153,"="&amp;$A160)</f>
        <v>72.63907052887987</v>
      </c>
      <c r="AA160" s="779">
        <f>AVERAGEIFS(AA$7:AA$153,$C$7:$C$153,"="&amp;$A160)</f>
        <v>29.912216335473161</v>
      </c>
      <c r="AB160" s="779"/>
      <c r="AC160" s="779">
        <f>AVERAGEIFS(AC$7:AC$153,$C$7:$C$153,"="&amp;$A160)</f>
        <v>3.262631578947369</v>
      </c>
      <c r="AD160" s="779">
        <f>AVERAGEIFS(AD$7:AD$153,$C$7:$C$153,"="&amp;$A160)</f>
        <v>11.10375</v>
      </c>
      <c r="AE160" s="779">
        <f>AVERAGEIFS(AE$7:AE$153,$C$7:$C$153,"="&amp;$A160)</f>
        <v>2.7957894736842102</v>
      </c>
      <c r="AF160" s="779">
        <f>AVERAGEIFS(AF$7:AF$153,$C$7:$C$153,"="&amp;$A160)</f>
        <v>21.956111111111117</v>
      </c>
      <c r="AG160" s="779">
        <f>AVERAGEIFS(AG$7:AG$153,$C$7:$C$153,"="&amp;$A160)</f>
        <v>63.689473684210519</v>
      </c>
      <c r="AH160" s="779">
        <f>AVERAGEIFS(AH$7:AH$153,$C$7:$C$153,"="&amp;$A160)</f>
        <v>8.6105263157894729</v>
      </c>
      <c r="AI160" s="779">
        <f>AVERAGEIFS(AI$7:AI$153,$C$7:$C$153,"="&amp;$A160)</f>
        <v>10.080588235294115</v>
      </c>
      <c r="AJ160" s="779">
        <f>AVERAGEIFS(AJ$7:AJ$153,$C$7:$C$153,"="&amp;$A160)</f>
        <v>3.7999999999999994</v>
      </c>
      <c r="AK160" s="779">
        <f>AVERAGEIFS(AK$7:AK$153,$C$7:$C$153,"="&amp;$A160)</f>
        <v>6.1261111111111113</v>
      </c>
      <c r="AL160" s="913">
        <f>AVERAGEIFS(AL$7:AL$153,$C$7:$C$153,"="&amp;$A160)</f>
        <v>87225.789473684214</v>
      </c>
      <c r="AM160" s="779">
        <f>AVERAGEIFS(AM$7:AM$153,$C$7:$C$153,"="&amp;$A160)</f>
        <v>2.3294736842105261</v>
      </c>
      <c r="AN160" s="898">
        <f>AVERAGEIFS(AN$7:AN$153,$C$7:$C$153,"="&amp;$A160)</f>
        <v>3.5872222222222212</v>
      </c>
      <c r="AO160" s="779">
        <f>AVERAGEIFS(AO$7:AO$153,$C$7:$C$153,"="&amp;$A160)</f>
        <v>-21.105578789890973</v>
      </c>
      <c r="AP160" s="779">
        <f>AVERAGEIFS(AP$7:AP$153,$C$7:$C$153,"="&amp;$A160)</f>
        <v>8.8549116243217725</v>
      </c>
      <c r="AQ160" s="898">
        <f>AVERAGEIFS(AQ$7:AQ$153,$C$7:$C$153,"="&amp;$A160)</f>
        <v>343.65231278170626</v>
      </c>
      <c r="AR160" s="779">
        <f>AVERAGEIFS(AR$7:AR$153,$C$7:$C$153,"="&amp;$A160)</f>
        <v>2.5963224320899334</v>
      </c>
      <c r="AS160" s="779">
        <f>AVERAGEIFS(AS$7:AS$153,$C$7:$C$153,"="&amp;$A160)</f>
        <v>2.8091772417936847</v>
      </c>
      <c r="AT160" s="779">
        <f>AVERAGEIFS(AT$7:AT$153,$C$7:$C$153,"="&amp;$A160)</f>
        <v>2.974737997402698</v>
      </c>
      <c r="AU160" s="779">
        <f>AVERAGEIFS(AU$7:AU$153,$C$7:$C$153,"="&amp;$A160)</f>
        <v>3.1523377556048775</v>
      </c>
      <c r="AV160" s="779">
        <f>AVERAGEIFS(AV$7:AV$153,$C$7:$C$153,"="&amp;$A160)</f>
        <v>3.3429560114716552</v>
      </c>
      <c r="AW160" s="779">
        <f>AVERAGEIFS(AW$7:AW$153,$C$7:$C$153,"="&amp;$A160)</f>
        <v>14.875531438362849</v>
      </c>
      <c r="AX160" s="898">
        <f>AVERAGEIFS(AX$7:AX$153,$C$7:$C$153,"="&amp;$A160)</f>
        <v>17.030104518913355</v>
      </c>
      <c r="AY160" s="779">
        <f>AVERAGEIFS(AY$7:AY$153,$C$7:$C$153,"="&amp;$A160)</f>
        <v>0.49894736842105264</v>
      </c>
      <c r="AZ160" s="779">
        <f>AVERAGEIFS(AZ$7:AZ$153,$C$7:$C$153,"="&amp;$A160)</f>
        <v>17.795263157894738</v>
      </c>
      <c r="BA160" s="779">
        <f>AVERAGEIFS(BA$7:BA$153,$C$7:$C$153,"="&amp;$A160)</f>
        <v>-15.563684210526315</v>
      </c>
      <c r="BB160" s="779">
        <f>AVERAGEIFS(BB$7:BB$153,$C$7:$C$153,"="&amp;$A160)</f>
        <v>-2.5284210526315789</v>
      </c>
      <c r="BC160" s="898">
        <f>AVERAGEIFS(BC$7:BC$153,$C$7:$C$153,"="&amp;$A160)</f>
        <v>-0.73684210526315808</v>
      </c>
      <c r="BD160" s="779"/>
      <c r="BE160" s="672">
        <f>AVERAGEIFS(BE$7:BE$153,$C$7:$C$153,"="&amp;$A160)</f>
        <v>1974.3157894736842</v>
      </c>
      <c r="BF160" s="779">
        <f>AVERAGEIFS(BF$7:BF$153,$C$7:$C$153,"="&amp;$A160)</f>
        <v>5.7368421052631575</v>
      </c>
      <c r="BG160" s="779">
        <f>AVERAGEIFS(BG$7:BG$153,$C$7:$C$153,"="&amp;$A160)</f>
        <v>7.147368421052632</v>
      </c>
    </row>
    <row r="161" spans="1:59" x14ac:dyDescent="0.2">
      <c r="A161" s="820" t="s">
        <v>177</v>
      </c>
      <c r="B161" s="624">
        <f>COUNTIF($C$7:$C$153,"="&amp;$A161)</f>
        <v>4</v>
      </c>
      <c r="E161" s="790">
        <f>AVERAGEIFS($E$7:$E$153,$C$7:$C$153,"="&amp;$A161)</f>
        <v>34.75</v>
      </c>
      <c r="I161" s="895">
        <f>AVERAGEIFS(I$7:I$153,$C$7:$C$153,"="&amp;$A161)</f>
        <v>83.4</v>
      </c>
      <c r="J161" s="779">
        <f>AVERAGEIFS(J$7:J$153,$C$7:$C$153,"="&amp;$A161)</f>
        <v>4.2414519314022217</v>
      </c>
      <c r="K161" s="786">
        <f>AVERAGEIFS(K$7:K$153,$C$7:$C$153,"="&amp;$A161)</f>
        <v>0.77937500000000004</v>
      </c>
      <c r="L161" s="790"/>
      <c r="M161" s="779">
        <f>AVERAGEIFS(M$7:M$153,$C$7:$C$153,"="&amp;$A161)</f>
        <v>3.1175000000000002</v>
      </c>
      <c r="N161" s="790"/>
      <c r="O161" s="786">
        <f>AVERAGEIFS(O$7:O$153,$C$7:$C$153,"="&amp;$A161)</f>
        <v>0.74312500000000004</v>
      </c>
      <c r="P161" s="790"/>
      <c r="Q161" s="790"/>
      <c r="R161" s="779">
        <f>AVERAGEIFS(R$7:R$153,$C$7:$C$153,"="&amp;$A161)</f>
        <v>4.4920762385469022</v>
      </c>
      <c r="S161" s="779">
        <f>AVERAGEIFS(S$7:S$153,$C$7:$C$153,"="&amp;$A161)</f>
        <v>4.3975564530955253</v>
      </c>
      <c r="T161" s="779">
        <f>AVERAGEIFS(T$7:T$153,$C$7:$C$153,"="&amp;$A161)</f>
        <v>3.3137393300235347</v>
      </c>
      <c r="U161" s="779">
        <f>AVERAGEIFS(U$7:U$153,$C$7:$C$153,"="&amp;$A161)</f>
        <v>6.3301578815452846</v>
      </c>
      <c r="V161" s="779">
        <f>AVERAGEIFS(V$7:V$153,$C$7:$C$153,"="&amp;$A161)</f>
        <v>6.7133503639574545</v>
      </c>
      <c r="W161" s="789">
        <f>AVERAGEIFS(W$7:W$153,$C$7:$C$153,"="&amp;$A161)</f>
        <v>0.86298627071039302</v>
      </c>
      <c r="X161" s="789">
        <f>AVERAGEIFS(X$7:X$153,$C$7:$C$153,"="&amp;$A161)</f>
        <v>0.1477116755449672</v>
      </c>
      <c r="Y161" s="624"/>
      <c r="Z161" s="779">
        <f>AVERAGEIFS(Z$7:Z$153,$C$7:$C$153,"="&amp;$A161)</f>
        <v>38.649829053516996</v>
      </c>
      <c r="AA161" s="779">
        <f>AVERAGEIFS(AA$7:AA$153,$C$7:$C$153,"="&amp;$A161)</f>
        <v>8.0476825783999999</v>
      </c>
      <c r="AB161" s="779"/>
      <c r="AC161" s="779">
        <f>AVERAGEIFS(AC$7:AC$153,$C$7:$C$153,"="&amp;$A161)</f>
        <v>10.790000000000001</v>
      </c>
      <c r="AD161" s="779">
        <f>AVERAGEIFS(AD$7:AD$153,$C$7:$C$153,"="&amp;$A161)</f>
        <v>0.81</v>
      </c>
      <c r="AE161" s="779">
        <f>AVERAGEIFS(AE$7:AE$153,$C$7:$C$153,"="&amp;$A161)</f>
        <v>1.1675</v>
      </c>
      <c r="AF161" s="779">
        <f>AVERAGEIFS(AF$7:AF$153,$C$7:$C$153,"="&amp;$A161)</f>
        <v>1.7725</v>
      </c>
      <c r="AG161" s="779">
        <f>AVERAGEIFS(AG$7:AG$153,$C$7:$C$153,"="&amp;$A161)</f>
        <v>22.549999999999997</v>
      </c>
      <c r="AH161" s="779">
        <f>AVERAGEIFS(AH$7:AH$153,$C$7:$C$153,"="&amp;$A161)</f>
        <v>128.05000000000001</v>
      </c>
      <c r="AI161" s="779">
        <f>AVERAGEIFS(AI$7:AI$153,$C$7:$C$153,"="&amp;$A161)</f>
        <v>-0.7466666666666667</v>
      </c>
      <c r="AJ161" s="779">
        <f>AVERAGEIFS(AJ$7:AJ$153,$C$7:$C$153,"="&amp;$A161)</f>
        <v>39.699999999999996</v>
      </c>
      <c r="AK161" s="779">
        <f>AVERAGEIFS(AK$7:AK$153,$C$7:$C$153,"="&amp;$A161)</f>
        <v>9.1233333333333331</v>
      </c>
      <c r="AL161" s="913">
        <f>AVERAGEIFS(AL$7:AL$153,$C$7:$C$153,"="&amp;$A161)</f>
        <v>205105.67249999999</v>
      </c>
      <c r="AM161" s="779">
        <f>AVERAGEIFS(AM$7:AM$153,$C$7:$C$153,"="&amp;$A161)</f>
        <v>9.1024999999999991</v>
      </c>
      <c r="AN161" s="898">
        <f>AVERAGEIFS(AN$7:AN$153,$C$7:$C$153,"="&amp;$A161)</f>
        <v>0.3775</v>
      </c>
      <c r="AO161" s="779">
        <f>AVERAGEIFS(AO$7:AO$153,$C$7:$C$153,"="&amp;$A161)</f>
        <v>2.5239272345475059</v>
      </c>
      <c r="AP161" s="779">
        <f>AVERAGEIFS(AP$7:AP$153,$C$7:$C$153,"="&amp;$A161)</f>
        <v>10.571609812947507</v>
      </c>
      <c r="AQ161" s="898">
        <f>AVERAGEIFS(AQ$7:AQ$153,$C$7:$C$153,"="&amp;$A161)</f>
        <v>-20.724255303278291</v>
      </c>
      <c r="AR161" s="779">
        <f>AVERAGEIFS(AR$7:AR$153,$C$7:$C$153,"="&amp;$A161)</f>
        <v>3.2807500000000003</v>
      </c>
      <c r="AS161" s="779">
        <f>AVERAGEIFS(AS$7:AS$153,$C$7:$C$153,"="&amp;$A161)</f>
        <v>3.3341979000000004</v>
      </c>
      <c r="AT161" s="779">
        <f>AVERAGEIFS(AT$7:AT$153,$C$7:$C$153,"="&amp;$A161)</f>
        <v>3.5018371343999997</v>
      </c>
      <c r="AU161" s="779">
        <f>AVERAGEIFS(AU$7:AU$153,$C$7:$C$153,"="&amp;$A161)</f>
        <v>3.6836845640584004</v>
      </c>
      <c r="AV161" s="779">
        <f>AVERAGEIFS(AV$7:AV$153,$C$7:$C$153,"="&amp;$A161)</f>
        <v>3.8810764394494228</v>
      </c>
      <c r="AW161" s="779">
        <f>AVERAGEIFS(AW$7:AW$153,$C$7:$C$153,"="&amp;$A161)</f>
        <v>17.681546037907822</v>
      </c>
      <c r="AX161" s="898">
        <f>AVERAGEIFS(AX$7:AX$153,$C$7:$C$153,"="&amp;$A161)</f>
        <v>24.820447453009173</v>
      </c>
      <c r="AY161" s="779">
        <f>AVERAGEIFS(AY$7:AY$153,$C$7:$C$153,"="&amp;$A161)</f>
        <v>1.0325</v>
      </c>
      <c r="AZ161" s="779">
        <f>AVERAGEIFS(AZ$7:AZ$153,$C$7:$C$153,"="&amp;$A161)</f>
        <v>26.869999999999997</v>
      </c>
      <c r="BA161" s="779">
        <f>AVERAGEIFS(BA$7:BA$153,$C$7:$C$153,"="&amp;$A161)</f>
        <v>-18.772500000000001</v>
      </c>
      <c r="BB161" s="779">
        <f>AVERAGEIFS(BB$7:BB$153,$C$7:$C$153,"="&amp;$A161)</f>
        <v>-2.1900000000000004</v>
      </c>
      <c r="BC161" s="898">
        <f>AVERAGEIFS(BC$7:BC$153,$C$7:$C$153,"="&amp;$A161)</f>
        <v>-2.4700000000000002</v>
      </c>
      <c r="BD161" s="779"/>
      <c r="BE161" s="672">
        <f>AVERAGEIFS(BE$7:BE$153,$C$7:$C$153,"="&amp;$A161)</f>
        <v>1989</v>
      </c>
      <c r="BF161" s="779">
        <f>AVERAGEIFS(BF$7:BF$153,$C$7:$C$153,"="&amp;$A161)</f>
        <v>3.75</v>
      </c>
      <c r="BG161" s="779">
        <f>AVERAGEIFS(BG$7:BG$153,$C$7:$C$153,"="&amp;$A161)</f>
        <v>12.225</v>
      </c>
    </row>
    <row r="162" spans="1:59" x14ac:dyDescent="0.2">
      <c r="A162" s="820" t="s">
        <v>107</v>
      </c>
      <c r="B162" s="624">
        <f>COUNTIF($C$7:$C$153,"="&amp;$A162)</f>
        <v>41</v>
      </c>
      <c r="E162" s="790">
        <f>AVERAGEIFS($E$7:$E$153,$C$7:$C$153,"="&amp;$A162)</f>
        <v>34.634146341463413</v>
      </c>
      <c r="I162" s="895">
        <f>AVERAGEIFS(I$7:I$153,$C$7:$C$153,"="&amp;$A162)</f>
        <v>101.84195121951218</v>
      </c>
      <c r="J162" s="779">
        <f>AVERAGEIFS(J$7:J$153,$C$7:$C$153,"="&amp;$A162)</f>
        <v>2.6663589463450368</v>
      </c>
      <c r="K162" s="786">
        <f>AVERAGEIFS(K$7:K$153,$C$7:$C$153,"="&amp;$A162)</f>
        <v>0.64351219512195124</v>
      </c>
      <c r="L162" s="790"/>
      <c r="M162" s="779">
        <f>AVERAGEIFS(M$7:M$153,$C$7:$C$153,"="&amp;$A162)</f>
        <v>2.109658536585366</v>
      </c>
      <c r="N162" s="790"/>
      <c r="O162" s="786">
        <f>AVERAGEIFS(O$7:O$153,$C$7:$C$153,"="&amp;$A162)</f>
        <v>0.60898780487804893</v>
      </c>
      <c r="P162" s="790"/>
      <c r="Q162" s="790"/>
      <c r="R162" s="779">
        <f>AVERAGEIFS(R$7:R$153,$C$7:$C$153,"="&amp;$A162)</f>
        <v>5.7425782054311805</v>
      </c>
      <c r="S162" s="779">
        <f>AVERAGEIFS(S$7:S$153,$C$7:$C$153,"="&amp;$A162)</f>
        <v>7.1264521715979976</v>
      </c>
      <c r="T162" s="779">
        <f>AVERAGEIFS(T$7:T$153,$C$7:$C$153,"="&amp;$A162)</f>
        <v>6.208570195449524</v>
      </c>
      <c r="U162" s="779">
        <f>AVERAGEIFS(U$7:U$153,$C$7:$C$153,"="&amp;$A162)</f>
        <v>7.1027670953630286</v>
      </c>
      <c r="V162" s="779">
        <f>AVERAGEIFS(V$7:V$153,$C$7:$C$153,"="&amp;$A162)</f>
        <v>6.6215015298119306</v>
      </c>
      <c r="W162" s="789">
        <f>AVERAGEIFS(W$7:W$153,$C$7:$C$153,"="&amp;$A162)</f>
        <v>1.1183752615147022</v>
      </c>
      <c r="X162" s="789">
        <f>AVERAGEIFS(X$7:X$153,$C$7:$C$153,"="&amp;$A162)</f>
        <v>0.95804920648588099</v>
      </c>
      <c r="Y162" s="624"/>
      <c r="Z162" s="779">
        <f>AVERAGEIFS(Z$7:Z$153,$C$7:$C$153,"="&amp;$A162)</f>
        <v>37.89759430173784</v>
      </c>
      <c r="AA162" s="779">
        <f>AVERAGEIFS(AA$7:AA$153,$C$7:$C$153,"="&amp;$A162)</f>
        <v>15.556387685035563</v>
      </c>
      <c r="AB162" s="779"/>
      <c r="AC162" s="779">
        <f>AVERAGEIFS(AC$7:AC$153,$C$7:$C$153,"="&amp;$A162)</f>
        <v>4.088787878787878</v>
      </c>
      <c r="AD162" s="779">
        <f>AVERAGEIFS(AD$7:AD$153,$C$7:$C$153,"="&amp;$A162)</f>
        <v>2.3452173913043475</v>
      </c>
      <c r="AE162" s="779">
        <f>AVERAGEIFS(AE$7:AE$153,$C$7:$C$153,"="&amp;$A162)</f>
        <v>4.533939393939395</v>
      </c>
      <c r="AF162" s="779">
        <f>AVERAGEIFS(AF$7:AF$153,$C$7:$C$153,"="&amp;$A162)</f>
        <v>2.3260606060606057</v>
      </c>
      <c r="AG162" s="779">
        <f>AVERAGEIFS(AG$7:AG$153,$C$7:$C$153,"="&amp;$A162)</f>
        <v>11.675757575757576</v>
      </c>
      <c r="AH162" s="779">
        <f>AVERAGEIFS(AH$7:AH$153,$C$7:$C$153,"="&amp;$A162)</f>
        <v>40.915151515151514</v>
      </c>
      <c r="AI162" s="779">
        <f>AVERAGEIFS(AI$7:AI$153,$C$7:$C$153,"="&amp;$A162)</f>
        <v>4.5296774193548384</v>
      </c>
      <c r="AJ162" s="779">
        <f>AVERAGEIFS(AJ$7:AJ$153,$C$7:$C$153,"="&amp;$A162)</f>
        <v>10.4</v>
      </c>
      <c r="AK162" s="779">
        <f>AVERAGEIFS(AK$7:AK$153,$C$7:$C$153,"="&amp;$A162)</f>
        <v>8.6323076923076929</v>
      </c>
      <c r="AL162" s="913">
        <f>AVERAGEIFS(AL$7:AL$153,$C$7:$C$153,"="&amp;$A162)</f>
        <v>14284.473333333333</v>
      </c>
      <c r="AM162" s="779">
        <f>AVERAGEIFS(AM$7:AM$153,$C$7:$C$153,"="&amp;$A162)</f>
        <v>4.043030303030303</v>
      </c>
      <c r="AN162" s="898">
        <f>AVERAGEIFS(AN$7:AN$153,$C$7:$C$153,"="&amp;$A162)</f>
        <v>0.17757575757575753</v>
      </c>
      <c r="AO162" s="779">
        <f>AVERAGEIFS(AO$7:AO$153,$C$7:$C$153,"="&amp;$A162)</f>
        <v>-5.5560600465108605</v>
      </c>
      <c r="AP162" s="779">
        <f>AVERAGEIFS(AP$7:AP$153,$C$7:$C$153,"="&amp;$A162)</f>
        <v>9.7691260417080681</v>
      </c>
      <c r="AQ162" s="898">
        <f>AVERAGEIFS(AQ$7:AQ$153,$C$7:$C$153,"="&amp;$A162)</f>
        <v>25.751528039964601</v>
      </c>
      <c r="AR162" s="779">
        <f>AVERAGEIFS(AR$7:AR$153,$C$7:$C$153,"="&amp;$A162)</f>
        <v>2.1075301951219516</v>
      </c>
      <c r="AS162" s="779">
        <f>AVERAGEIFS(AS$7:AS$153,$C$7:$C$153,"="&amp;$A162)</f>
        <v>2.2095110989268298</v>
      </c>
      <c r="AT162" s="779">
        <f>AVERAGEIFS(AT$7:AT$153,$C$7:$C$153,"="&amp;$A162)</f>
        <v>2.3356022841879032</v>
      </c>
      <c r="AU162" s="779">
        <f>AVERAGEIFS(AU$7:AU$153,$C$7:$C$153,"="&amp;$A162)</f>
        <v>2.4714062395531622</v>
      </c>
      <c r="AV162" s="779">
        <f>AVERAGEIFS(AV$7:AV$153,$C$7:$C$153,"="&amp;$A162)</f>
        <v>2.6177856598343689</v>
      </c>
      <c r="AW162" s="779">
        <f>AVERAGEIFS(AW$7:AW$153,$C$7:$C$153,"="&amp;$A162)</f>
        <v>11.741835477624214</v>
      </c>
      <c r="AX162" s="898">
        <f>AVERAGEIFS(AX$7:AX$153,$C$7:$C$153,"="&amp;$A162)</f>
        <v>14.912676098114805</v>
      </c>
      <c r="AY162" s="779">
        <f>AVERAGEIFS(AY$7:AY$153,$C$7:$C$153,"="&amp;$A162)</f>
        <v>0.77787878787878784</v>
      </c>
      <c r="AZ162" s="779">
        <f>AVERAGEIFS(AZ$7:AZ$153,$C$7:$C$153,"="&amp;$A162)</f>
        <v>23.25060606060606</v>
      </c>
      <c r="BA162" s="779">
        <f>AVERAGEIFS(BA$7:BA$153,$C$7:$C$153,"="&amp;$A162)</f>
        <v>-12.562424242424246</v>
      </c>
      <c r="BB162" s="779">
        <f>AVERAGEIFS(BB$7:BB$153,$C$7:$C$153,"="&amp;$A162)</f>
        <v>-9.8181818181818342E-2</v>
      </c>
      <c r="BC162" s="898">
        <f>AVERAGEIFS(BC$7:BC$153,$C$7:$C$153,"="&amp;$A162)</f>
        <v>3.7845454545454551</v>
      </c>
      <c r="BD162" s="779"/>
      <c r="BE162" s="672">
        <f>AVERAGEIFS(BE$7:BE$153,$C$7:$C$153,"="&amp;$A162)</f>
        <v>1989.5121951219512</v>
      </c>
      <c r="BF162" s="779">
        <f>AVERAGEIFS(BF$7:BF$153,$C$7:$C$153,"="&amp;$A162)</f>
        <v>3.6341463414634148</v>
      </c>
      <c r="BG162" s="779">
        <f>AVERAGEIFS(BG$7:BG$153,$C$7:$C$153,"="&amp;$A162)</f>
        <v>2.9545454545454541</v>
      </c>
    </row>
    <row r="163" spans="1:59" x14ac:dyDescent="0.2">
      <c r="A163" s="820" t="s">
        <v>152</v>
      </c>
      <c r="B163" s="624">
        <f>COUNTIF($C$7:$C$153,"="&amp;$A163)</f>
        <v>6</v>
      </c>
      <c r="E163" s="790">
        <f>AVERAGEIFS($E$7:$E$153,$C$7:$C$153,"="&amp;$A163)</f>
        <v>40.333333333333336</v>
      </c>
      <c r="I163" s="895">
        <f>AVERAGEIFS(I$7:I$153,$C$7:$C$153,"="&amp;$A163)</f>
        <v>187.70500000000001</v>
      </c>
      <c r="J163" s="779">
        <f>AVERAGEIFS(J$7:J$153,$C$7:$C$153,"="&amp;$A163)</f>
        <v>1.9643399015475351</v>
      </c>
      <c r="K163" s="786">
        <f>AVERAGEIFS(K$7:K$153,$C$7:$C$153,"="&amp;$A163)</f>
        <v>0.69261666666666677</v>
      </c>
      <c r="L163" s="790"/>
      <c r="M163" s="779">
        <f>AVERAGEIFS(M$7:M$153,$C$7:$C$153,"="&amp;$A163)</f>
        <v>2.7704666666666671</v>
      </c>
      <c r="N163" s="790"/>
      <c r="O163" s="786">
        <f>AVERAGEIFS(O$7:O$153,$C$7:$C$153,"="&amp;$A163)</f>
        <v>0.65429999999999999</v>
      </c>
      <c r="P163" s="790"/>
      <c r="Q163" s="790"/>
      <c r="R163" s="779">
        <f>AVERAGEIFS(R$7:R$153,$C$7:$C$153,"="&amp;$A163)</f>
        <v>5.6009295498821006</v>
      </c>
      <c r="S163" s="779">
        <f>AVERAGEIFS(S$7:S$153,$C$7:$C$153,"="&amp;$A163)</f>
        <v>6.0582597765820232</v>
      </c>
      <c r="T163" s="779">
        <f>AVERAGEIFS(T$7:T$153,$C$7:$C$153,"="&amp;$A163)</f>
        <v>5.9197887643302991</v>
      </c>
      <c r="U163" s="779">
        <f>AVERAGEIFS(U$7:U$153,$C$7:$C$153,"="&amp;$A163)</f>
        <v>6.0476941580077179</v>
      </c>
      <c r="V163" s="779">
        <f>AVERAGEIFS(V$7:V$153,$C$7:$C$153,"="&amp;$A163)</f>
        <v>8.4844223712038254</v>
      </c>
      <c r="W163" s="789">
        <f>AVERAGEIFS(W$7:W$153,$C$7:$C$153,"="&amp;$A163)</f>
        <v>0.70678797883311739</v>
      </c>
      <c r="X163" s="789">
        <f>AVERAGEIFS(X$7:X$153,$C$7:$C$153,"="&amp;$A163)</f>
        <v>1.2698867190936638</v>
      </c>
      <c r="Y163" s="624"/>
      <c r="Z163" s="779">
        <f>AVERAGEIFS(Z$7:Z$153,$C$7:$C$153,"="&amp;$A163)</f>
        <v>57.070061265525077</v>
      </c>
      <c r="AA163" s="779">
        <f>AVERAGEIFS(AA$7:AA$153,$C$7:$C$153,"="&amp;$A163)</f>
        <v>35.849904916268002</v>
      </c>
      <c r="AB163" s="779"/>
      <c r="AC163" s="779">
        <f>AVERAGEIFS(AC$7:AC$153,$C$7:$C$153,"="&amp;$A163)</f>
        <v>4.0233333333333325</v>
      </c>
      <c r="AD163" s="779">
        <f>AVERAGEIFS(AD$7:AD$153,$C$7:$C$153,"="&amp;$A163)</f>
        <v>6.3620000000000001</v>
      </c>
      <c r="AE163" s="779">
        <f>AVERAGEIFS(AE$7:AE$153,$C$7:$C$153,"="&amp;$A163)</f>
        <v>4.1916666666666664</v>
      </c>
      <c r="AF163" s="779">
        <f>AVERAGEIFS(AF$7:AF$153,$C$7:$C$153,"="&amp;$A163)</f>
        <v>4.9460000000000006</v>
      </c>
      <c r="AG163" s="779">
        <f>AVERAGEIFS(AG$7:AG$153,$C$7:$C$153,"="&amp;$A163)</f>
        <v>33.28</v>
      </c>
      <c r="AH163" s="779">
        <f>AVERAGEIFS(AH$7:AH$153,$C$7:$C$153,"="&amp;$A163)</f>
        <v>-36.666666666666664</v>
      </c>
      <c r="AI163" s="779">
        <f>AVERAGEIFS(AI$7:AI$153,$C$7:$C$153,"="&amp;$A163)</f>
        <v>9.7349999999999994</v>
      </c>
      <c r="AJ163" s="779">
        <f>AVERAGEIFS(AJ$7:AJ$153,$C$7:$C$153,"="&amp;$A163)</f>
        <v>2.5666666666666669</v>
      </c>
      <c r="AK163" s="779">
        <f>AVERAGEIFS(AK$7:AK$153,$C$7:$C$153,"="&amp;$A163)</f>
        <v>10.118333333333334</v>
      </c>
      <c r="AL163" s="913">
        <f>AVERAGEIFS(AL$7:AL$153,$C$7:$C$153,"="&amp;$A163)</f>
        <v>122051.66666666667</v>
      </c>
      <c r="AM163" s="779">
        <f>AVERAGEIFS(AM$7:AM$153,$C$7:$C$153,"="&amp;$A163)</f>
        <v>0.19999999999999998</v>
      </c>
      <c r="AN163" s="898">
        <f>AVERAGEIFS(AN$7:AN$153,$C$7:$C$153,"="&amp;$A163)</f>
        <v>0.51</v>
      </c>
      <c r="AO163" s="779">
        <f>AVERAGEIFS(AO$7:AO$153,$C$7:$C$153,"="&amp;$A163)</f>
        <v>-27.078945062193963</v>
      </c>
      <c r="AP163" s="779">
        <f>AVERAGEIFS(AP$7:AP$153,$C$7:$C$153,"="&amp;$A163)</f>
        <v>8.0120340595552531</v>
      </c>
      <c r="AQ163" s="898">
        <f>AVERAGEIFS(AQ$7:AQ$153,$C$7:$C$153,"="&amp;$A163)</f>
        <v>171.74835696504178</v>
      </c>
      <c r="AR163" s="779">
        <f>AVERAGEIFS(AR$7:AR$153,$C$7:$C$153,"="&amp;$A163)</f>
        <v>2.8024616666666673</v>
      </c>
      <c r="AS163" s="779">
        <f>AVERAGEIFS(AS$7:AS$153,$C$7:$C$153,"="&amp;$A163)</f>
        <v>2.9951555583333334</v>
      </c>
      <c r="AT163" s="779">
        <f>AVERAGEIFS(AT$7:AT$153,$C$7:$C$153,"="&amp;$A163)</f>
        <v>3.180441028258334</v>
      </c>
      <c r="AU163" s="779">
        <f>AVERAGEIFS(AU$7:AU$153,$C$7:$C$153,"="&amp;$A163)</f>
        <v>3.3796136901767198</v>
      </c>
      <c r="AV163" s="779">
        <f>AVERAGEIFS(AV$7:AV$153,$C$7:$C$153,"="&amp;$A163)</f>
        <v>3.5938363083400731</v>
      </c>
      <c r="AW163" s="779">
        <f>AVERAGEIFS(AW$7:AW$153,$C$7:$C$153,"="&amp;$A163)</f>
        <v>15.951508251775129</v>
      </c>
      <c r="AX163" s="898">
        <f>AVERAGEIFS(AX$7:AX$153,$C$7:$C$153,"="&amp;$A163)</f>
        <v>11.252045042733874</v>
      </c>
      <c r="AY163" s="779">
        <f>AVERAGEIFS(AY$7:AY$153,$C$7:$C$153,"="&amp;$A163)</f>
        <v>0.76666666666666661</v>
      </c>
      <c r="AZ163" s="779">
        <f>AVERAGEIFS(AZ$7:AZ$153,$C$7:$C$153,"="&amp;$A163)</f>
        <v>27.01</v>
      </c>
      <c r="BA163" s="779">
        <f>AVERAGEIFS(BA$7:BA$153,$C$7:$C$153,"="&amp;$A163)</f>
        <v>-16.79</v>
      </c>
      <c r="BB163" s="779">
        <f>AVERAGEIFS(BB$7:BB$153,$C$7:$C$153,"="&amp;$A163)</f>
        <v>1.2283333333333337</v>
      </c>
      <c r="BC163" s="898">
        <f>AVERAGEIFS(BC$7:BC$153,$C$7:$C$153,"="&amp;$A163)</f>
        <v>3.7033333333333331</v>
      </c>
      <c r="BD163" s="779"/>
      <c r="BE163" s="672">
        <f>AVERAGEIFS(BE$7:BE$153,$C$7:$C$153,"="&amp;$A163)</f>
        <v>1983.1666666666667</v>
      </c>
      <c r="BF163" s="779">
        <f>AVERAGEIFS(BF$7:BF$153,$C$7:$C$153,"="&amp;$A163)</f>
        <v>4.5</v>
      </c>
      <c r="BG163" s="779">
        <f>AVERAGEIFS(BG$7:BG$153,$C$7:$C$153,"="&amp;$A163)</f>
        <v>7.3</v>
      </c>
    </row>
    <row r="164" spans="1:59" x14ac:dyDescent="0.2">
      <c r="A164" s="820" t="s">
        <v>111</v>
      </c>
      <c r="B164" s="624">
        <f>COUNTIF($C$7:$C$153,"="&amp;$A164)</f>
        <v>29</v>
      </c>
      <c r="E164" s="790">
        <f>AVERAGEIFS($E$7:$E$153,$C$7:$C$153,"="&amp;$A164)</f>
        <v>42.586206896551722</v>
      </c>
      <c r="I164" s="895">
        <f>AVERAGEIFS(I$7:I$153,$C$7:$C$153,"="&amp;$A164)</f>
        <v>165.76758620689651</v>
      </c>
      <c r="J164" s="779">
        <f>AVERAGEIFS(J$7:J$153,$C$7:$C$153,"="&amp;$A164)</f>
        <v>1.8778455154115214</v>
      </c>
      <c r="K164" s="786">
        <f>AVERAGEIFS(K$7:K$153,$C$7:$C$153,"="&amp;$A164)</f>
        <v>0.66698275862068968</v>
      </c>
      <c r="L164" s="790"/>
      <c r="M164" s="779">
        <f>AVERAGEIFS(M$7:M$153,$C$7:$C$153,"="&amp;$A164)</f>
        <v>2.6217241379310354</v>
      </c>
      <c r="N164" s="790"/>
      <c r="O164" s="786">
        <f>AVERAGEIFS(O$7:O$153,$C$7:$C$153,"="&amp;$A164)</f>
        <v>0.60085172413793109</v>
      </c>
      <c r="P164" s="790"/>
      <c r="Q164" s="790"/>
      <c r="R164" s="779">
        <f>AVERAGEIFS(R$7:R$153,$C$7:$C$153,"="&amp;$A164)</f>
        <v>10.829282580348128</v>
      </c>
      <c r="S164" s="779">
        <f>AVERAGEIFS(S$7:S$153,$C$7:$C$153,"="&amp;$A164)</f>
        <v>9.2775786590910609</v>
      </c>
      <c r="T164" s="779">
        <f>AVERAGEIFS(T$7:T$153,$C$7:$C$153,"="&amp;$A164)</f>
        <v>7.0955062914147025</v>
      </c>
      <c r="U164" s="779">
        <f>AVERAGEIFS(U$7:U$153,$C$7:$C$153,"="&amp;$A164)</f>
        <v>8.2867180489654046</v>
      </c>
      <c r="V164" s="779">
        <f>AVERAGEIFS(V$7:V$153,$C$7:$C$153,"="&amp;$A164)</f>
        <v>9.4205759085831353</v>
      </c>
      <c r="W164" s="789">
        <f>AVERAGEIFS(W$7:W$153,$C$7:$C$153,"="&amp;$A164)</f>
        <v>0.89708325771310504</v>
      </c>
      <c r="X164" s="789">
        <f>AVERAGEIFS(X$7:X$153,$C$7:$C$153,"="&amp;$A164)</f>
        <v>0.94945740244793564</v>
      </c>
      <c r="Y164" s="624"/>
      <c r="Z164" s="779">
        <f>AVERAGEIFS(Z$7:Z$153,$C$7:$C$153,"="&amp;$A164)</f>
        <v>52.252082384784408</v>
      </c>
      <c r="AA164" s="779">
        <f>AVERAGEIFS(AA$7:AA$153,$C$7:$C$153,"="&amp;$A164)</f>
        <v>27.000638003241232</v>
      </c>
      <c r="AB164" s="779"/>
      <c r="AC164" s="779">
        <f>AVERAGEIFS(AC$7:AC$153,$C$7:$C$153,"="&amp;$A164)</f>
        <v>7.0582758620689656</v>
      </c>
      <c r="AD164" s="779">
        <f>AVERAGEIFS(AD$7:AD$153,$C$7:$C$153,"="&amp;$A164)</f>
        <v>3.2536</v>
      </c>
      <c r="AE164" s="779">
        <f>AVERAGEIFS(AE$7:AE$153,$C$7:$C$153,"="&amp;$A164)</f>
        <v>2.7327586206896552</v>
      </c>
      <c r="AF164" s="779">
        <f>AVERAGEIFS(AF$7:AF$153,$C$7:$C$153,"="&amp;$A164)</f>
        <v>5.7013793103448274</v>
      </c>
      <c r="AG164" s="779">
        <f>AVERAGEIFS(AG$7:AG$153,$C$7:$C$153,"="&amp;$A164)</f>
        <v>28.217241379310348</v>
      </c>
      <c r="AH164" s="779">
        <f>AVERAGEIFS(AH$7:AH$153,$C$7:$C$153,"="&amp;$A164)</f>
        <v>50.406896551724145</v>
      </c>
      <c r="AI164" s="779">
        <f>AVERAGEIFS(AI$7:AI$153,$C$7:$C$153,"="&amp;$A164)</f>
        <v>24.272758620689654</v>
      </c>
      <c r="AJ164" s="779">
        <f>AVERAGEIFS(AJ$7:AJ$153,$C$7:$C$153,"="&amp;$A164)</f>
        <v>11.627586206896554</v>
      </c>
      <c r="AK164" s="779">
        <f>AVERAGEIFS(AK$7:AK$153,$C$7:$C$153,"="&amp;$A164)</f>
        <v>10.280740740740741</v>
      </c>
      <c r="AL164" s="913">
        <f>AVERAGEIFS(AL$7:AL$153,$C$7:$C$153,"="&amp;$A164)</f>
        <v>26623.425517241383</v>
      </c>
      <c r="AM164" s="779">
        <f>AVERAGEIFS(AM$7:AM$153,$C$7:$C$153,"="&amp;$A164)</f>
        <v>0.65689655172413797</v>
      </c>
      <c r="AN164" s="898">
        <f>AVERAGEIFS(AN$7:AN$153,$C$7:$C$153,"="&amp;$A164)</f>
        <v>0.86482758620689659</v>
      </c>
      <c r="AO164" s="779">
        <f>AVERAGEIFS(AO$7:AO$153,$C$7:$C$153,"="&amp;$A164)</f>
        <v>-16.734873182358491</v>
      </c>
      <c r="AP164" s="779">
        <f>AVERAGEIFS(AP$7:AP$153,$C$7:$C$153,"="&amp;$A164)</f>
        <v>10.164563564376925</v>
      </c>
      <c r="AQ164" s="898">
        <f>AVERAGEIFS(AQ$7:AQ$153,$C$7:$C$153,"="&amp;$A164)</f>
        <v>135.10948368009269</v>
      </c>
      <c r="AR164" s="779">
        <f>AVERAGEIFS(AR$7:AR$153,$C$7:$C$153,"="&amp;$A164)</f>
        <v>2.6379559310344831</v>
      </c>
      <c r="AS164" s="779">
        <f>AVERAGEIFS(AS$7:AS$153,$C$7:$C$153,"="&amp;$A164)</f>
        <v>2.8667875239724143</v>
      </c>
      <c r="AT164" s="779">
        <f>AVERAGEIFS(AT$7:AT$153,$C$7:$C$153,"="&amp;$A164)</f>
        <v>3.0907788888259247</v>
      </c>
      <c r="AU164" s="779">
        <f>AVERAGEIFS(AU$7:AU$153,$C$7:$C$153,"="&amp;$A164)</f>
        <v>3.3354213662155692</v>
      </c>
      <c r="AV164" s="779">
        <f>AVERAGEIFS(AV$7:AV$153,$C$7:$C$153,"="&amp;$A164)</f>
        <v>3.6026983081815662</v>
      </c>
      <c r="AW164" s="779">
        <f>AVERAGEIFS(AW$7:AW$153,$C$7:$C$153,"="&amp;$A164)</f>
        <v>15.533642018229958</v>
      </c>
      <c r="AX164" s="898">
        <f>AVERAGEIFS(AX$7:AX$153,$C$7:$C$153,"="&amp;$A164)</f>
        <v>11.048347405496738</v>
      </c>
      <c r="AY164" s="779">
        <f>AVERAGEIFS(AY$7:AY$153,$C$7:$C$153,"="&amp;$A164)</f>
        <v>1.0627586206896551</v>
      </c>
      <c r="AZ164" s="779">
        <f>AVERAGEIFS(AZ$7:AZ$153,$C$7:$C$153,"="&amp;$A164)</f>
        <v>30.120689655172416</v>
      </c>
      <c r="BA164" s="779">
        <f>AVERAGEIFS(BA$7:BA$153,$C$7:$C$153,"="&amp;$A164)</f>
        <v>-11.974827586206896</v>
      </c>
      <c r="BB164" s="779">
        <f>AVERAGEIFS(BB$7:BB$153,$C$7:$C$153,"="&amp;$A164)</f>
        <v>2.108965517241379</v>
      </c>
      <c r="BC164" s="898">
        <f>AVERAGEIFS(BC$7:BC$153,$C$7:$C$153,"="&amp;$A164)</f>
        <v>8.0486206896551753</v>
      </c>
      <c r="BD164" s="779"/>
      <c r="BE164" s="672">
        <f>AVERAGEIFS(BE$7:BE$153,$C$7:$C$153,"="&amp;$A164)</f>
        <v>1981</v>
      </c>
      <c r="BF164" s="779">
        <f>AVERAGEIFS(BF$7:BF$153,$C$7:$C$153,"="&amp;$A164)</f>
        <v>4.8965517241379306</v>
      </c>
      <c r="BG164" s="779">
        <f>AVERAGEIFS(BG$7:BG$153,$C$7:$C$153,"="&amp;$A164)</f>
        <v>10.620689655172415</v>
      </c>
    </row>
    <row r="165" spans="1:59" x14ac:dyDescent="0.2">
      <c r="A165" s="820" t="s">
        <v>4055</v>
      </c>
      <c r="B165" s="624">
        <f>COUNTIF($C$7:$C$153,"="&amp;$A165)</f>
        <v>4</v>
      </c>
      <c r="E165" s="790">
        <f>AVERAGEIFS($E$7:$E$153,$C$7:$C$153,"="&amp;$A165)</f>
        <v>34.25</v>
      </c>
      <c r="I165" s="895">
        <f>AVERAGEIFS(I$7:I$153,$C$7:$C$153,"="&amp;$A165)</f>
        <v>158.745</v>
      </c>
      <c r="J165" s="779">
        <f>AVERAGEIFS(J$7:J$153,$C$7:$C$153,"="&amp;$A165)</f>
        <v>2.346361469005676</v>
      </c>
      <c r="K165" s="786">
        <f>AVERAGEIFS(K$7:K$153,$C$7:$C$153,"="&amp;$A165)</f>
        <v>0.91125</v>
      </c>
      <c r="L165" s="790"/>
      <c r="M165" s="779">
        <f>AVERAGEIFS(M$7:M$153,$C$7:$C$153,"="&amp;$A165)</f>
        <v>3.645</v>
      </c>
      <c r="N165" s="790"/>
      <c r="O165" s="786">
        <f>AVERAGEIFS(O$7:O$153,$C$7:$C$153,"="&amp;$A165)</f>
        <v>0.84250000000000003</v>
      </c>
      <c r="P165" s="790"/>
      <c r="Q165" s="790"/>
      <c r="R165" s="779">
        <f>AVERAGEIFS(R$7:R$153,$C$7:$C$153,"="&amp;$A165)</f>
        <v>9.8561281923651247</v>
      </c>
      <c r="S165" s="779">
        <f>AVERAGEIFS(S$7:S$153,$C$7:$C$153,"="&amp;$A165)</f>
        <v>7.7006221014351839</v>
      </c>
      <c r="T165" s="779">
        <f>AVERAGEIFS(T$7:T$153,$C$7:$C$153,"="&amp;$A165)</f>
        <v>6.835002765348535</v>
      </c>
      <c r="U165" s="779">
        <f>AVERAGEIFS(U$7:U$153,$C$7:$C$153,"="&amp;$A165)</f>
        <v>9.0629756543803559</v>
      </c>
      <c r="V165" s="779">
        <f>AVERAGEIFS(V$7:V$153,$C$7:$C$153,"="&amp;$A165)</f>
        <v>11.086560236916498</v>
      </c>
      <c r="W165" s="789">
        <f>AVERAGEIFS(W$7:W$153,$C$7:$C$153,"="&amp;$A165)</f>
        <v>0.79910089035350118</v>
      </c>
      <c r="X165" s="789">
        <f>AVERAGEIFS(X$7:X$153,$C$7:$C$153,"="&amp;$A165)</f>
        <v>0.93746098217558693</v>
      </c>
      <c r="Y165" s="624"/>
      <c r="Z165" s="779">
        <f>AVERAGEIFS(Z$7:Z$153,$C$7:$C$153,"="&amp;$A165)</f>
        <v>120.25897242369923</v>
      </c>
      <c r="AA165" s="779">
        <f>AVERAGEIFS(AA$7:AA$153,$C$7:$C$153,"="&amp;$A165)</f>
        <v>45.514071385396122</v>
      </c>
      <c r="AB165" s="779"/>
      <c r="AC165" s="779">
        <f>AVERAGEIFS(AC$7:AC$153,$C$7:$C$153,"="&amp;$A165)</f>
        <v>4.1500000000000004</v>
      </c>
      <c r="AD165" s="779">
        <f>AVERAGEIFS(AD$7:AD$153,$C$7:$C$153,"="&amp;$A165)</f>
        <v>4.84</v>
      </c>
      <c r="AE165" s="779">
        <f>AVERAGEIFS(AE$7:AE$153,$C$7:$C$153,"="&amp;$A165)</f>
        <v>4.9074999999999998</v>
      </c>
      <c r="AF165" s="779">
        <f>AVERAGEIFS(AF$7:AF$153,$C$7:$C$153,"="&amp;$A165)</f>
        <v>13.120000000000001</v>
      </c>
      <c r="AG165" s="779">
        <f>AVERAGEIFS(AG$7:AG$153,$C$7:$C$153,"="&amp;$A165)</f>
        <v>43.075000000000003</v>
      </c>
      <c r="AH165" s="779">
        <f>AVERAGEIFS(AH$7:AH$153,$C$7:$C$153,"="&amp;$A165)</f>
        <v>14.475</v>
      </c>
      <c r="AI165" s="779">
        <f>AVERAGEIFS(AI$7:AI$153,$C$7:$C$153,"="&amp;$A165)</f>
        <v>9.1474999999999991</v>
      </c>
      <c r="AJ165" s="779">
        <f>AVERAGEIFS(AJ$7:AJ$153,$C$7:$C$153,"="&amp;$A165)</f>
        <v>5.0250000000000004</v>
      </c>
      <c r="AK165" s="779">
        <f>AVERAGEIFS(AK$7:AK$153,$C$7:$C$153,"="&amp;$A165)</f>
        <v>11</v>
      </c>
      <c r="AL165" s="913">
        <f>AVERAGEIFS(AL$7:AL$153,$C$7:$C$153,"="&amp;$A165)</f>
        <v>56552.5</v>
      </c>
      <c r="AM165" s="779">
        <f>AVERAGEIFS(AM$7:AM$153,$C$7:$C$153,"="&amp;$A165)</f>
        <v>0.32750000000000001</v>
      </c>
      <c r="AN165" s="898">
        <f>AVERAGEIFS(AN$7:AN$153,$C$7:$C$153,"="&amp;$A165)</f>
        <v>0.92749999999999999</v>
      </c>
      <c r="AO165" s="779">
        <f>AVERAGEIFS(AO$7:AO$153,$C$7:$C$153,"="&amp;$A165)</f>
        <v>-34.104734262010098</v>
      </c>
      <c r="AP165" s="779">
        <f>AVERAGEIFS(AP$7:AP$153,$C$7:$C$153,"="&amp;$A165)</f>
        <v>11.409337123386033</v>
      </c>
      <c r="AQ165" s="898">
        <f>AVERAGEIFS(AQ$7:AQ$153,$C$7:$C$153,"="&amp;$A165)</f>
        <v>356.31369454758055</v>
      </c>
      <c r="AR165" s="779">
        <f>AVERAGEIFS(AR$7:AR$153,$C$7:$C$153,"="&amp;$A165)</f>
        <v>3.7270875000000001</v>
      </c>
      <c r="AS165" s="779">
        <f>AVERAGEIFS(AS$7:AS$153,$C$7:$C$153,"="&amp;$A165)</f>
        <v>4.0344892887500006</v>
      </c>
      <c r="AT165" s="779">
        <f>AVERAGEIFS(AT$7:AT$153,$C$7:$C$153,"="&amp;$A165)</f>
        <v>4.3676722947825013</v>
      </c>
      <c r="AU165" s="779">
        <f>AVERAGEIFS(AU$7:AU$153,$C$7:$C$153,"="&amp;$A165)</f>
        <v>4.7293487186646557</v>
      </c>
      <c r="AV165" s="779">
        <f>AVERAGEIFS(AV$7:AV$153,$C$7:$C$153,"="&amp;$A165)</f>
        <v>5.1220336493887677</v>
      </c>
      <c r="AW165" s="779">
        <f>AVERAGEIFS(AW$7:AW$153,$C$7:$C$153,"="&amp;$A165)</f>
        <v>21.980631451585928</v>
      </c>
      <c r="AX165" s="898">
        <f>AVERAGEIFS(AX$7:AX$153,$C$7:$C$153,"="&amp;$A165)</f>
        <v>14.308850360150293</v>
      </c>
      <c r="AY165" s="779">
        <f>AVERAGEIFS(AY$7:AY$153,$C$7:$C$153,"="&amp;$A165)</f>
        <v>0.80249999999999999</v>
      </c>
      <c r="AZ165" s="779">
        <f>AVERAGEIFS(AZ$7:AZ$153,$C$7:$C$153,"="&amp;$A165)</f>
        <v>22.684999999999995</v>
      </c>
      <c r="BA165" s="779">
        <f>AVERAGEIFS(BA$7:BA$153,$C$7:$C$153,"="&amp;$A165)</f>
        <v>-14.997499999999999</v>
      </c>
      <c r="BB165" s="779">
        <f>AVERAGEIFS(BB$7:BB$153,$C$7:$C$153,"="&amp;$A165)</f>
        <v>-3.39</v>
      </c>
      <c r="BC165" s="898">
        <f>AVERAGEIFS(BC$7:BC$153,$C$7:$C$153,"="&amp;$A165)</f>
        <v>-7.2499999999999787E-2</v>
      </c>
      <c r="BD165" s="779"/>
      <c r="BE165" s="672">
        <f>AVERAGEIFS(BE$7:BE$153,$C$7:$C$153,"="&amp;$A165)</f>
        <v>1989</v>
      </c>
      <c r="BF165" s="779">
        <f>AVERAGEIFS(BF$7:BF$153,$C$7:$C$153,"="&amp;$A165)</f>
        <v>3.5</v>
      </c>
      <c r="BG165" s="779">
        <f>AVERAGEIFS(BG$7:BG$153,$C$7:$C$153,"="&amp;$A165)</f>
        <v>9.1</v>
      </c>
    </row>
    <row r="166" spans="1:59" x14ac:dyDescent="0.2">
      <c r="A166" s="820" t="s">
        <v>122</v>
      </c>
      <c r="B166" s="624">
        <f>COUNTIF($C$7:$C$153,"="&amp;$A166)</f>
        <v>12</v>
      </c>
      <c r="E166" s="790">
        <f>AVERAGEIFS($E$7:$E$153,$C$7:$C$153,"="&amp;$A166)</f>
        <v>41.916666666666664</v>
      </c>
      <c r="I166" s="895">
        <f>AVERAGEIFS(I$7:I$153,$C$7:$C$153,"="&amp;$A166)</f>
        <v>167.26166666666663</v>
      </c>
      <c r="J166" s="779">
        <f>AVERAGEIFS(J$7:J$153,$C$7:$C$153,"="&amp;$A166)</f>
        <v>1.5890976052250465</v>
      </c>
      <c r="K166" s="786">
        <f>AVERAGEIFS(K$7:K$153,$C$7:$C$153,"="&amp;$A166)</f>
        <v>0.62791666666666668</v>
      </c>
      <c r="L166" s="790"/>
      <c r="M166" s="779">
        <f>AVERAGEIFS(M$7:M$153,$C$7:$C$153,"="&amp;$A166)</f>
        <v>2.5116666666666667</v>
      </c>
      <c r="N166" s="790"/>
      <c r="O166" s="786">
        <f>AVERAGEIFS(O$7:O$153,$C$7:$C$153,"="&amp;$A166)</f>
        <v>0.59145833333333331</v>
      </c>
      <c r="P166" s="790"/>
      <c r="Q166" s="790"/>
      <c r="R166" s="779">
        <f>AVERAGEIFS(R$7:R$153,$C$7:$C$153,"="&amp;$A166)</f>
        <v>5.99475208221891</v>
      </c>
      <c r="S166" s="779">
        <f>AVERAGEIFS(S$7:S$153,$C$7:$C$153,"="&amp;$A166)</f>
        <v>8.3451706482513011</v>
      </c>
      <c r="T166" s="779">
        <f>AVERAGEIFS(T$7:T$153,$C$7:$C$153,"="&amp;$A166)</f>
        <v>7.1827015706670005</v>
      </c>
      <c r="U166" s="779">
        <f>AVERAGEIFS(U$7:U$153,$C$7:$C$153,"="&amp;$A166)</f>
        <v>7.392163893715586</v>
      </c>
      <c r="V166" s="779">
        <f>AVERAGEIFS(V$7:V$153,$C$7:$C$153,"="&amp;$A166)</f>
        <v>8.027662457643844</v>
      </c>
      <c r="W166" s="789">
        <f>AVERAGEIFS(W$7:W$153,$C$7:$C$153,"="&amp;$A166)</f>
        <v>0.95006358777238142</v>
      </c>
      <c r="X166" s="789">
        <f>AVERAGEIFS(X$7:X$153,$C$7:$C$153,"="&amp;$A166)</f>
        <v>0.6103300856381213</v>
      </c>
      <c r="Y166" s="624"/>
      <c r="Z166" s="779">
        <f>AVERAGEIFS(Z$7:Z$153,$C$7:$C$153,"="&amp;$A166)</f>
        <v>38.266258466900261</v>
      </c>
      <c r="AA166" s="779">
        <f>AVERAGEIFS(AA$7:AA$153,$C$7:$C$153,"="&amp;$A166)</f>
        <v>24.327585739623398</v>
      </c>
      <c r="AB166" s="779"/>
      <c r="AC166" s="779">
        <f>AVERAGEIFS(AC$7:AC$153,$C$7:$C$153,"="&amp;$A166)</f>
        <v>9.3808333333333334</v>
      </c>
      <c r="AD166" s="779">
        <f>AVERAGEIFS(AD$7:AD$153,$C$7:$C$153,"="&amp;$A166)</f>
        <v>2.8788888888888886</v>
      </c>
      <c r="AE166" s="779">
        <f>AVERAGEIFS(AE$7:AE$153,$C$7:$C$153,"="&amp;$A166)</f>
        <v>2.4158333333333331</v>
      </c>
      <c r="AF166" s="779">
        <f>AVERAGEIFS(AF$7:AF$153,$C$7:$C$153,"="&amp;$A166)</f>
        <v>5.1183333333333341</v>
      </c>
      <c r="AG166" s="779">
        <f>AVERAGEIFS(AG$7:AG$153,$C$7:$C$153,"="&amp;$A166)</f>
        <v>26.616666666666671</v>
      </c>
      <c r="AH166" s="779">
        <f>AVERAGEIFS(AH$7:AH$153,$C$7:$C$153,"="&amp;$A166)</f>
        <v>70.975000000000009</v>
      </c>
      <c r="AI166" s="779">
        <f>AVERAGEIFS(AI$7:AI$153,$C$7:$C$153,"="&amp;$A166)</f>
        <v>11.74</v>
      </c>
      <c r="AJ166" s="779">
        <f>AVERAGEIFS(AJ$7:AJ$153,$C$7:$C$153,"="&amp;$A166)</f>
        <v>13.666666666666664</v>
      </c>
      <c r="AK166" s="779">
        <f>AVERAGEIFS(AK$7:AK$153,$C$7:$C$153,"="&amp;$A166)</f>
        <v>8.49</v>
      </c>
      <c r="AL166" s="913">
        <f>AVERAGEIFS(AL$7:AL$153,$C$7:$C$153,"="&amp;$A166)</f>
        <v>38573.333333333336</v>
      </c>
      <c r="AM166" s="779">
        <f>AVERAGEIFS(AM$7:AM$153,$C$7:$C$153,"="&amp;$A166)</f>
        <v>0.3808333333333333</v>
      </c>
      <c r="AN166" s="898">
        <f>AVERAGEIFS(AN$7:AN$153,$C$7:$C$153,"="&amp;$A166)</f>
        <v>1.0483333333333331</v>
      </c>
      <c r="AO166" s="779">
        <f>AVERAGEIFS(AO$7:AO$153,$C$7:$C$153,"="&amp;$A166)</f>
        <v>-15.346324240682769</v>
      </c>
      <c r="AP166" s="779">
        <f>AVERAGEIFS(AP$7:AP$153,$C$7:$C$153,"="&amp;$A166)</f>
        <v>8.9812614989406345</v>
      </c>
      <c r="AQ166" s="898">
        <f>AVERAGEIFS(AQ$7:AQ$153,$C$7:$C$153,"="&amp;$A166)</f>
        <v>123.7992739211753</v>
      </c>
      <c r="AR166" s="779">
        <f>AVERAGEIFS(AR$7:AR$153,$C$7:$C$153,"="&amp;$A166)</f>
        <v>2.5677412499999996</v>
      </c>
      <c r="AS166" s="779">
        <f>AVERAGEIFS(AS$7:AS$153,$C$7:$C$153,"="&amp;$A166)</f>
        <v>2.7896683400000004</v>
      </c>
      <c r="AT166" s="779">
        <f>AVERAGEIFS(AT$7:AT$153,$C$7:$C$153,"="&amp;$A166)</f>
        <v>3.0085607926500004</v>
      </c>
      <c r="AU166" s="779">
        <f>AVERAGEIFS(AU$7:AU$153,$C$7:$C$153,"="&amp;$A166)</f>
        <v>3.2474809969271003</v>
      </c>
      <c r="AV166" s="779">
        <f>AVERAGEIFS(AV$7:AV$153,$C$7:$C$153,"="&amp;$A166)</f>
        <v>3.5083251071475998</v>
      </c>
      <c r="AW166" s="779">
        <f>AVERAGEIFS(AW$7:AW$153,$C$7:$C$153,"="&amp;$A166)</f>
        <v>15.121776486724698</v>
      </c>
      <c r="AX166" s="898">
        <f>AVERAGEIFS(AX$7:AX$153,$C$7:$C$153,"="&amp;$A166)</f>
        <v>9.4150181156943979</v>
      </c>
      <c r="AY166" s="779">
        <f>AVERAGEIFS(AY$7:AY$153,$C$7:$C$153,"="&amp;$A166)</f>
        <v>1.0674999999999999</v>
      </c>
      <c r="AZ166" s="779">
        <f>AVERAGEIFS(AZ$7:AZ$153,$C$7:$C$153,"="&amp;$A166)</f>
        <v>28.185833333333331</v>
      </c>
      <c r="BA166" s="779">
        <f>AVERAGEIFS(BA$7:BA$153,$C$7:$C$153,"="&amp;$A166)</f>
        <v>-12.338333333333333</v>
      </c>
      <c r="BB166" s="779">
        <f>AVERAGEIFS(BB$7:BB$153,$C$7:$C$153,"="&amp;$A166)</f>
        <v>0.45166666666666694</v>
      </c>
      <c r="BC166" s="898">
        <f>AVERAGEIFS(BC$7:BC$153,$C$7:$C$153,"="&amp;$A166)</f>
        <v>4.6416666666666657</v>
      </c>
      <c r="BD166" s="779"/>
      <c r="BE166" s="672">
        <f>AVERAGEIFS(BE$7:BE$153,$C$7:$C$153,"="&amp;$A166)</f>
        <v>1981.75</v>
      </c>
      <c r="BF166" s="779">
        <f>AVERAGEIFS(BF$7:BF$153,$C$7:$C$153,"="&amp;$A166)</f>
        <v>4.583333333333333</v>
      </c>
      <c r="BG166" s="779">
        <f>AVERAGEIFS(BG$7:BG$153,$C$7:$C$153,"="&amp;$A166)</f>
        <v>9.4166666666666679</v>
      </c>
    </row>
    <row r="167" spans="1:59" x14ac:dyDescent="0.2">
      <c r="A167" s="820" t="s">
        <v>4178</v>
      </c>
      <c r="B167" s="624">
        <f>COUNTIF($C$7:$C$153,"="&amp;$A167)</f>
        <v>6</v>
      </c>
      <c r="E167" s="790">
        <f>AVERAGEIFS($E$7:$E$153,$C$7:$C$153,"="&amp;$A167)</f>
        <v>35</v>
      </c>
      <c r="I167" s="895">
        <f>AVERAGEIFS(I$7:I$153,$C$7:$C$153,"="&amp;$A167)</f>
        <v>96.381666666666661</v>
      </c>
      <c r="J167" s="779">
        <f>AVERAGEIFS(J$7:J$153,$C$7:$C$153,"="&amp;$A167)</f>
        <v>4.7283872741082886</v>
      </c>
      <c r="K167" s="786">
        <f>AVERAGEIFS(K$7:K$153,$C$7:$C$153,"="&amp;$A167)</f>
        <v>0.99575000000000014</v>
      </c>
      <c r="L167" s="790"/>
      <c r="M167" s="779">
        <f>AVERAGEIFS(M$7:M$153,$C$7:$C$153,"="&amp;$A167)</f>
        <v>4.3223333333333329</v>
      </c>
      <c r="N167" s="790"/>
      <c r="O167" s="786">
        <f>AVERAGEIFS(O$7:O$153,$C$7:$C$153,"="&amp;$A167)</f>
        <v>0.96991666666666676</v>
      </c>
      <c r="P167" s="790"/>
      <c r="Q167" s="790"/>
      <c r="R167" s="779">
        <f>AVERAGEIFS(R$7:R$153,$C$7:$C$153,"="&amp;$A167)</f>
        <v>2.2006465743459618</v>
      </c>
      <c r="S167" s="779">
        <f>AVERAGEIFS(S$7:S$153,$C$7:$C$153,"="&amp;$A167)</f>
        <v>2.4863073012449131</v>
      </c>
      <c r="T167" s="779">
        <f>AVERAGEIFS(T$7:T$153,$C$7:$C$153,"="&amp;$A167)</f>
        <v>2.1513946377298421</v>
      </c>
      <c r="U167" s="779">
        <f>AVERAGEIFS(U$7:U$153,$C$7:$C$153,"="&amp;$A167)</f>
        <v>2.5481993126416378</v>
      </c>
      <c r="V167" s="779">
        <f>AVERAGEIFS(V$7:V$153,$C$7:$C$153,"="&amp;$A167)</f>
        <v>4.6196713936233511</v>
      </c>
      <c r="W167" s="789">
        <f>AVERAGEIFS(W$7:W$153,$C$7:$C$153,"="&amp;$A167)</f>
        <v>0.62106006929215318</v>
      </c>
      <c r="X167" s="789">
        <f>AVERAGEIFS(X$7:X$153,$C$7:$C$153,"="&amp;$A167)</f>
        <v>0.56187152939990259</v>
      </c>
      <c r="Y167" s="624"/>
      <c r="Z167" s="779">
        <f>AVERAGEIFS(Z$7:Z$153,$C$7:$C$153,"="&amp;$A167)</f>
        <v>130.76135156400696</v>
      </c>
      <c r="AA167" s="779">
        <f>AVERAGEIFS(AA$7:AA$153,$C$7:$C$153,"="&amp;$A167)</f>
        <v>28.426026449581894</v>
      </c>
      <c r="AB167" s="779"/>
      <c r="AC167" s="779">
        <f>AVERAGEIFS(AC$7:AC$153,$C$7:$C$153,"="&amp;$A167)</f>
        <v>3.9616666666666664</v>
      </c>
      <c r="AD167" s="779">
        <f>AVERAGEIFS(AD$7:AD$153,$C$7:$C$153,"="&amp;$A167)</f>
        <v>3.36</v>
      </c>
      <c r="AE167" s="779">
        <f>AVERAGEIFS(AE$7:AE$153,$C$7:$C$153,"="&amp;$A167)</f>
        <v>10.306666666666667</v>
      </c>
      <c r="AF167" s="779">
        <f>AVERAGEIFS(AF$7:AF$153,$C$7:$C$153,"="&amp;$A167)</f>
        <v>2.3600000000000003</v>
      </c>
      <c r="AG167" s="779">
        <f>AVERAGEIFS(AG$7:AG$153,$C$7:$C$153,"="&amp;$A167)</f>
        <v>13.65</v>
      </c>
      <c r="AH167" s="779">
        <f>AVERAGEIFS(AH$7:AH$153,$C$7:$C$153,"="&amp;$A167)</f>
        <v>111.28333333333332</v>
      </c>
      <c r="AI167" s="779">
        <f>AVERAGEIFS(AI$7:AI$153,$C$7:$C$153,"="&amp;$A167)</f>
        <v>8.516</v>
      </c>
      <c r="AJ167" s="779">
        <f>AVERAGEIFS(AJ$7:AJ$153,$C$7:$C$153,"="&amp;$A167)</f>
        <v>9.7833333333333332</v>
      </c>
      <c r="AK167" s="779">
        <f>AVERAGEIFS(AK$7:AK$153,$C$7:$C$153,"="&amp;$A167)</f>
        <v>11.857500000000002</v>
      </c>
      <c r="AL167" s="913">
        <f>AVERAGEIFS(AL$7:AL$153,$C$7:$C$153,"="&amp;$A167)</f>
        <v>15598.966666666667</v>
      </c>
      <c r="AM167" s="779">
        <f>AVERAGEIFS(AM$7:AM$153,$C$7:$C$153,"="&amp;$A167)</f>
        <v>0.53833333333333333</v>
      </c>
      <c r="AN167" s="898">
        <f>AVERAGEIFS(AN$7:AN$153,$C$7:$C$153,"="&amp;$A167)</f>
        <v>1.0916666666666666</v>
      </c>
      <c r="AO167" s="779">
        <f>AVERAGEIFS(AO$7:AO$153,$C$7:$C$153,"="&amp;$A167)</f>
        <v>-21.149439862831965</v>
      </c>
      <c r="AP167" s="779">
        <f>AVERAGEIFS(AP$7:AP$153,$C$7:$C$153,"="&amp;$A167)</f>
        <v>7.2765865867499278</v>
      </c>
      <c r="AQ167" s="898">
        <f>AVERAGEIFS(AQ$7:AQ$153,$C$7:$C$153,"="&amp;$A167)</f>
        <v>62.649003646752938</v>
      </c>
      <c r="AR167" s="779">
        <f>AVERAGEIFS(AR$7:AR$153,$C$7:$C$153,"="&amp;$A167)</f>
        <v>4.4858000000000002</v>
      </c>
      <c r="AS167" s="779">
        <f>AVERAGEIFS(AS$7:AS$153,$C$7:$C$153,"="&amp;$A167)</f>
        <v>4.8179273816666672</v>
      </c>
      <c r="AT167" s="779">
        <f>AVERAGEIFS(AT$7:AT$153,$C$7:$C$153,"="&amp;$A167)</f>
        <v>5.1439382034883332</v>
      </c>
      <c r="AU167" s="779">
        <f>AVERAGEIFS(AU$7:AU$153,$C$7:$C$153,"="&amp;$A167)</f>
        <v>5.495180680702993</v>
      </c>
      <c r="AV167" s="779">
        <f>AVERAGEIFS(AV$7:AV$153,$C$7:$C$153,"="&amp;$A167)</f>
        <v>5.8737505152138718</v>
      </c>
      <c r="AW167" s="779">
        <f>AVERAGEIFS(AW$7:AW$153,$C$7:$C$153,"="&amp;$A167)</f>
        <v>25.816596781071866</v>
      </c>
      <c r="AX167" s="898">
        <f>AVERAGEIFS(AX$7:AX$153,$C$7:$C$153,"="&amp;$A167)</f>
        <v>28.67593799084425</v>
      </c>
      <c r="AY167" s="779">
        <f>AVERAGEIFS(AY$7:AY$153,$C$7:$C$153,"="&amp;$A167)</f>
        <v>0.88833333333333331</v>
      </c>
      <c r="AZ167" s="779">
        <f>AVERAGEIFS(AZ$7:AZ$153,$C$7:$C$153,"="&amp;$A167)</f>
        <v>19.724999999999998</v>
      </c>
      <c r="BA167" s="779">
        <f>AVERAGEIFS(BA$7:BA$153,$C$7:$C$153,"="&amp;$A167)</f>
        <v>-16.373333333333335</v>
      </c>
      <c r="BB167" s="779">
        <f>AVERAGEIFS(BB$7:BB$153,$C$7:$C$153,"="&amp;$A167)</f>
        <v>-0.34999999999999992</v>
      </c>
      <c r="BC167" s="898">
        <f>AVERAGEIFS(BC$7:BC$153,$C$7:$C$153,"="&amp;$A167)</f>
        <v>-0.16333333333333341</v>
      </c>
      <c r="BD167" s="779"/>
      <c r="BE167" s="672">
        <f>AVERAGEIFS(BE$7:BE$153,$C$7:$C$153,"="&amp;$A167)</f>
        <v>1988.5</v>
      </c>
      <c r="BF167" s="779">
        <f>AVERAGEIFS(BF$7:BF$153,$C$7:$C$153,"="&amp;$A167)</f>
        <v>4</v>
      </c>
      <c r="BG167" s="779">
        <f>AVERAGEIFS(BG$7:BG$153,$C$7:$C$153,"="&amp;$A167)</f>
        <v>5.6833333333333336</v>
      </c>
    </row>
    <row r="168" spans="1:59" x14ac:dyDescent="0.2">
      <c r="A168" s="820" t="s">
        <v>130</v>
      </c>
      <c r="B168" s="624">
        <f>COUNTIF($C$7:$C$153,"="&amp;$A168)</f>
        <v>18</v>
      </c>
      <c r="E168" s="790">
        <f>AVERAGEIFS($E$7:$E$153,$C$7:$C$153,"="&amp;$A168)</f>
        <v>42.666666666666664</v>
      </c>
      <c r="I168" s="895">
        <f>AVERAGEIFS(I$7:I$153,$C$7:$C$153,"="&amp;$A168)</f>
        <v>63.807777777777773</v>
      </c>
      <c r="J168" s="779">
        <f>AVERAGEIFS(J$7:J$153,$C$7:$C$153,"="&amp;$A168)</f>
        <v>2.7574476466036355</v>
      </c>
      <c r="K168" s="786">
        <f>AVERAGEIFS(K$7:K$153,$C$7:$C$153,"="&amp;$A168)</f>
        <v>0.43197777777777779</v>
      </c>
      <c r="L168" s="790"/>
      <c r="M168" s="779">
        <f>AVERAGEIFS(M$7:M$153,$C$7:$C$153,"="&amp;$A168)</f>
        <v>1.7279111111111112</v>
      </c>
      <c r="N168" s="790"/>
      <c r="O168" s="786">
        <f>AVERAGEIFS(O$7:O$153,$C$7:$C$153,"="&amp;$A168)</f>
        <v>0.4099166666666666</v>
      </c>
      <c r="P168" s="790"/>
      <c r="Q168" s="790"/>
      <c r="R168" s="779">
        <f>AVERAGEIFS(R$7:R$153,$C$7:$C$153,"="&amp;$A168)</f>
        <v>5.3240489111308129</v>
      </c>
      <c r="S168" s="779">
        <f>AVERAGEIFS(S$7:S$153,$C$7:$C$153,"="&amp;$A168)</f>
        <v>5.667067499296099</v>
      </c>
      <c r="T168" s="779">
        <f>AVERAGEIFS(T$7:T$153,$C$7:$C$153,"="&amp;$A168)</f>
        <v>5.748427982431882</v>
      </c>
      <c r="U168" s="779">
        <f>AVERAGEIFS(U$7:U$153,$C$7:$C$153,"="&amp;$A168)</f>
        <v>5.9740179325372393</v>
      </c>
      <c r="V168" s="779">
        <f>AVERAGEIFS(V$7:V$153,$C$7:$C$153,"="&amp;$A168)</f>
        <v>5.4181292880393039</v>
      </c>
      <c r="W168" s="789">
        <f>AVERAGEIFS(W$7:W$153,$C$7:$C$153,"="&amp;$A168)</f>
        <v>1.0804840372685669</v>
      </c>
      <c r="X168" s="789">
        <f>AVERAGEIFS(X$7:X$153,$C$7:$C$153,"="&amp;$A168)</f>
        <v>1.0386757325399854</v>
      </c>
      <c r="Y168" s="624"/>
      <c r="Z168" s="779">
        <f>AVERAGEIFS(Z$7:Z$153,$C$7:$C$153,"="&amp;$A168)</f>
        <v>66.80381006662526</v>
      </c>
      <c r="AA168" s="779">
        <f>AVERAGEIFS(AA$7:AA$153,$C$7:$C$153,"="&amp;$A168)</f>
        <v>25.021344329988739</v>
      </c>
      <c r="AB168" s="779"/>
      <c r="AC168" s="779">
        <f>AVERAGEIFS(AC$7:AC$153,$C$7:$C$153,"="&amp;$A168)</f>
        <v>2.7794444444444451</v>
      </c>
      <c r="AD168" s="779">
        <f>AVERAGEIFS(AD$7:AD$153,$C$7:$C$153,"="&amp;$A168)</f>
        <v>4.7205882352941186</v>
      </c>
      <c r="AE168" s="779">
        <f>AVERAGEIFS(AE$7:AE$153,$C$7:$C$153,"="&amp;$A168)</f>
        <v>4.0461111111111112</v>
      </c>
      <c r="AF168" s="779">
        <f>AVERAGEIFS(AF$7:AF$153,$C$7:$C$153,"="&amp;$A168)</f>
        <v>2.3822222222222225</v>
      </c>
      <c r="AG168" s="779">
        <f>AVERAGEIFS(AG$7:AG$153,$C$7:$C$153,"="&amp;$A168)</f>
        <v>10.487500000000002</v>
      </c>
      <c r="AH168" s="779">
        <f>AVERAGEIFS(AH$7:AH$153,$C$7:$C$153,"="&amp;$A168)</f>
        <v>27.499999999999996</v>
      </c>
      <c r="AI168" s="779">
        <f>AVERAGEIFS(AI$7:AI$153,$C$7:$C$153,"="&amp;$A168)</f>
        <v>8.7527777777777782</v>
      </c>
      <c r="AJ168" s="779">
        <f>AVERAGEIFS(AJ$7:AJ$153,$C$7:$C$153,"="&amp;$A168)</f>
        <v>2.8916666666666671</v>
      </c>
      <c r="AK168" s="779">
        <f>AVERAGEIFS(AK$7:AK$153,$C$7:$C$153,"="&amp;$A168)</f>
        <v>6.5411111111111104</v>
      </c>
      <c r="AL168" s="913">
        <f>AVERAGEIFS(AL$7:AL$153,$C$7:$C$153,"="&amp;$A168)</f>
        <v>15266.689999999999</v>
      </c>
      <c r="AM168" s="779">
        <f>AVERAGEIFS(AM$7:AM$153,$C$7:$C$153,"="&amp;$A168)</f>
        <v>0.37611111111111106</v>
      </c>
      <c r="AN168" s="898">
        <f>AVERAGEIFS(AN$7:AN$153,$C$7:$C$153,"="&amp;$A168)</f>
        <v>1.1727777777777777</v>
      </c>
      <c r="AO168" s="779">
        <f>AVERAGEIFS(AO$7:AO$153,$C$7:$C$153,"="&amp;$A168)</f>
        <v>-16.282594177688615</v>
      </c>
      <c r="AP168" s="779">
        <f>AVERAGEIFS(AP$7:AP$153,$C$7:$C$153,"="&amp;$A168)</f>
        <v>8.731465579140874</v>
      </c>
      <c r="AQ168" s="898">
        <f>AVERAGEIFS(AQ$7:AQ$153,$C$7:$C$153,"="&amp;$A168)</f>
        <v>60.359535705046895</v>
      </c>
      <c r="AR168" s="779">
        <f>AVERAGEIFS(AR$7:AR$153,$C$7:$C$153,"="&amp;$A168)</f>
        <v>1.7711782777777776</v>
      </c>
      <c r="AS168" s="779">
        <f>AVERAGEIFS(AS$7:AS$153,$C$7:$C$153,"="&amp;$A168)</f>
        <v>1.9001511245444453</v>
      </c>
      <c r="AT168" s="779">
        <f>AVERAGEIFS(AT$7:AT$153,$C$7:$C$153,"="&amp;$A168)</f>
        <v>2.0249501297624444</v>
      </c>
      <c r="AU168" s="779">
        <f>AVERAGEIFS(AU$7:AU$153,$C$7:$C$153,"="&amp;$A168)</f>
        <v>2.1587703348031479</v>
      </c>
      <c r="AV168" s="779">
        <f>AVERAGEIFS(AV$7:AV$153,$C$7:$C$153,"="&amp;$A168)</f>
        <v>2.3023185644095898</v>
      </c>
      <c r="AW168" s="779">
        <f>AVERAGEIFS(AW$7:AW$153,$C$7:$C$153,"="&amp;$A168)</f>
        <v>10.157368431297407</v>
      </c>
      <c r="AX168" s="898">
        <f>AVERAGEIFS(AX$7:AX$153,$C$7:$C$153,"="&amp;$A168)</f>
        <v>16.15428058387306</v>
      </c>
      <c r="AY168" s="779">
        <f>AVERAGEIFS(AY$7:AY$153,$C$7:$C$153,"="&amp;$A168)</f>
        <v>0.58055555555555549</v>
      </c>
      <c r="AZ168" s="779">
        <f>AVERAGEIFS(AZ$7:AZ$153,$C$7:$C$153,"="&amp;$A168)</f>
        <v>16.607777777777777</v>
      </c>
      <c r="BA168" s="779">
        <f>AVERAGEIFS(BA$7:BA$153,$C$7:$C$153,"="&amp;$A168)</f>
        <v>-15.07</v>
      </c>
      <c r="BB168" s="779">
        <f>AVERAGEIFS(BB$7:BB$153,$C$7:$C$153,"="&amp;$A168)</f>
        <v>-4.652222222222222</v>
      </c>
      <c r="BC168" s="898">
        <f>AVERAGEIFS(BC$7:BC$153,$C$7:$C$153,"="&amp;$A168)</f>
        <v>-2.5438888888888886</v>
      </c>
      <c r="BD168" s="779"/>
      <c r="BE168" s="672">
        <f>AVERAGEIFS(BE$7:BE$153,$C$7:$C$153,"="&amp;$A168)</f>
        <v>1980.8333333333333</v>
      </c>
      <c r="BF168" s="779">
        <f>AVERAGEIFS(BF$7:BF$153,$C$7:$C$153,"="&amp;$A168)</f>
        <v>4.8888888888888893</v>
      </c>
      <c r="BG168" s="779">
        <f>AVERAGEIFS(BG$7:BG$153,$C$7:$C$153,"="&amp;$A168)</f>
        <v>3.35</v>
      </c>
    </row>
    <row r="169" spans="1:59" x14ac:dyDescent="0.2">
      <c r="I169" s="624"/>
      <c r="J169" s="820"/>
      <c r="K169" s="897"/>
      <c r="L169" s="820"/>
      <c r="M169" s="820"/>
      <c r="N169" s="820"/>
      <c r="R169" s="820"/>
      <c r="S169" s="820"/>
      <c r="T169" s="820"/>
      <c r="U169" s="820"/>
      <c r="V169" s="820"/>
      <c r="W169" s="820"/>
      <c r="X169" s="820"/>
      <c r="AN169" s="899"/>
      <c r="AO169" s="820"/>
      <c r="BC169" s="624"/>
      <c r="BD169" s="594"/>
    </row>
    <row r="170" spans="1:59" x14ac:dyDescent="0.2">
      <c r="I170" s="896"/>
      <c r="J170" s="894"/>
      <c r="K170" s="897"/>
      <c r="L170" s="894"/>
      <c r="M170" s="894"/>
      <c r="N170" s="894"/>
      <c r="O170" s="894"/>
      <c r="P170" s="894"/>
      <c r="Q170" s="894"/>
      <c r="R170" s="894"/>
      <c r="S170" s="894"/>
      <c r="T170" s="894"/>
      <c r="U170" s="894"/>
      <c r="V170" s="894"/>
      <c r="W170" s="894"/>
      <c r="X170" s="894"/>
    </row>
    <row r="171" spans="1:59" x14ac:dyDescent="0.2">
      <c r="I171" s="896"/>
      <c r="J171" s="894"/>
      <c r="K171" s="897"/>
      <c r="L171" s="894"/>
      <c r="M171" s="894"/>
      <c r="N171" s="894"/>
      <c r="O171" s="894"/>
      <c r="P171" s="894"/>
      <c r="Q171" s="894"/>
      <c r="R171" s="894"/>
      <c r="S171" s="894"/>
      <c r="T171" s="894"/>
      <c r="U171" s="894"/>
      <c r="V171" s="894"/>
      <c r="W171" s="894"/>
      <c r="X171" s="894"/>
    </row>
    <row r="172" spans="1:59" x14ac:dyDescent="0.2">
      <c r="B172" s="820"/>
      <c r="E172" s="820"/>
      <c r="F172" s="820"/>
      <c r="J172" s="820"/>
      <c r="K172" s="893"/>
      <c r="L172" s="820"/>
      <c r="M172" s="820"/>
      <c r="N172" s="820"/>
      <c r="R172" s="820"/>
      <c r="S172" s="820"/>
      <c r="T172" s="820"/>
      <c r="U172" s="820"/>
      <c r="V172" s="820"/>
      <c r="W172" s="820"/>
      <c r="X172" s="820"/>
      <c r="Z172" s="820"/>
      <c r="AC172" s="820"/>
      <c r="AD172" s="820"/>
      <c r="AE172" s="820"/>
      <c r="AF172" s="820"/>
      <c r="AG172" s="820"/>
      <c r="AH172" s="820"/>
      <c r="AI172" s="820"/>
      <c r="AJ172" s="820"/>
      <c r="AK172" s="820"/>
      <c r="AL172" s="820"/>
      <c r="AM172" s="820"/>
      <c r="AN172" s="820"/>
      <c r="AO172" s="820"/>
      <c r="AR172" s="820"/>
      <c r="AS172" s="820"/>
      <c r="AT172" s="820"/>
      <c r="AU172" s="820"/>
      <c r="AV172" s="820"/>
      <c r="AW172" s="820"/>
      <c r="AX172" s="820"/>
      <c r="AY172" s="820"/>
      <c r="BD172" s="820"/>
      <c r="BE172" s="820"/>
      <c r="BF172" s="820"/>
    </row>
    <row r="173" spans="1:59" x14ac:dyDescent="0.2">
      <c r="B173" s="820"/>
      <c r="E173" s="820"/>
      <c r="F173" s="820"/>
      <c r="J173" s="820"/>
      <c r="K173" s="569"/>
      <c r="L173" s="820"/>
      <c r="M173" s="820"/>
      <c r="N173" s="820"/>
      <c r="R173" s="820"/>
      <c r="S173" s="820"/>
      <c r="T173" s="820"/>
      <c r="U173" s="820"/>
      <c r="V173" s="820"/>
      <c r="W173" s="820"/>
      <c r="X173" s="820"/>
      <c r="Z173" s="820"/>
      <c r="AC173" s="820"/>
      <c r="AD173" s="820"/>
      <c r="AE173" s="820"/>
      <c r="AF173" s="820"/>
      <c r="AG173" s="820"/>
      <c r="AH173" s="820"/>
      <c r="AI173" s="820"/>
      <c r="AJ173" s="820"/>
      <c r="AK173" s="820"/>
      <c r="AL173" s="820"/>
      <c r="AM173" s="820"/>
      <c r="AN173" s="820"/>
      <c r="AO173" s="820"/>
      <c r="AR173" s="820"/>
      <c r="AS173" s="820"/>
      <c r="AT173" s="820"/>
      <c r="AU173" s="820"/>
      <c r="AV173" s="820"/>
      <c r="AW173" s="820"/>
      <c r="AX173" s="820"/>
      <c r="AY173" s="820"/>
      <c r="BD173" s="820"/>
      <c r="BE173" s="820"/>
      <c r="BF173" s="820"/>
    </row>
    <row r="174" spans="1:59" x14ac:dyDescent="0.2">
      <c r="B174" s="820"/>
      <c r="E174" s="820"/>
      <c r="F174" s="820"/>
      <c r="J174" s="820"/>
      <c r="K174" s="569"/>
      <c r="L174" s="820"/>
      <c r="M174" s="820"/>
      <c r="N174" s="820"/>
      <c r="R174" s="820"/>
      <c r="S174" s="820"/>
      <c r="T174" s="820"/>
      <c r="U174" s="820"/>
      <c r="V174" s="820"/>
      <c r="W174" s="820"/>
      <c r="X174" s="820"/>
      <c r="Z174" s="820"/>
      <c r="AC174" s="820"/>
      <c r="AD174" s="820"/>
      <c r="AE174" s="820"/>
      <c r="AF174" s="820"/>
      <c r="AG174" s="820"/>
      <c r="AH174" s="820"/>
      <c r="AI174" s="820"/>
      <c r="AJ174" s="820"/>
      <c r="AK174" s="820"/>
      <c r="AL174" s="820"/>
      <c r="AM174" s="820"/>
      <c r="AN174" s="820"/>
      <c r="AO174" s="820"/>
      <c r="AR174" s="820"/>
      <c r="AS174" s="820"/>
      <c r="AT174" s="820"/>
      <c r="AU174" s="820"/>
      <c r="AV174" s="820"/>
      <c r="AW174" s="820"/>
      <c r="AX174" s="820"/>
      <c r="AY174" s="820"/>
      <c r="BD174" s="820"/>
      <c r="BE174" s="820"/>
      <c r="BF174" s="820"/>
    </row>
    <row r="175" spans="1:59" x14ac:dyDescent="0.2">
      <c r="B175" s="820"/>
      <c r="E175" s="820"/>
      <c r="F175" s="820"/>
      <c r="J175" s="820"/>
      <c r="K175" s="569"/>
      <c r="L175" s="820"/>
      <c r="M175" s="820"/>
      <c r="N175" s="820"/>
      <c r="R175" s="820"/>
      <c r="S175" s="820"/>
      <c r="T175" s="820"/>
      <c r="U175" s="820"/>
      <c r="V175" s="820"/>
      <c r="W175" s="820"/>
      <c r="X175" s="820"/>
      <c r="Z175" s="820"/>
      <c r="AC175" s="820"/>
      <c r="AD175" s="820"/>
      <c r="AE175" s="820"/>
      <c r="AF175" s="820"/>
      <c r="AG175" s="820"/>
      <c r="AH175" s="820"/>
      <c r="AI175" s="820"/>
      <c r="AJ175" s="820"/>
      <c r="AK175" s="820"/>
      <c r="AL175" s="820"/>
      <c r="AM175" s="820"/>
      <c r="AN175" s="820"/>
      <c r="AO175" s="820"/>
      <c r="AR175" s="820"/>
      <c r="AS175" s="820"/>
      <c r="AT175" s="820"/>
      <c r="AU175" s="820"/>
      <c r="AV175" s="820"/>
      <c r="AW175" s="820"/>
      <c r="AX175" s="820"/>
      <c r="AY175" s="820"/>
      <c r="BD175" s="820"/>
      <c r="BE175" s="820"/>
      <c r="BF175" s="820"/>
    </row>
    <row r="176" spans="1:59" x14ac:dyDescent="0.2">
      <c r="B176" s="820"/>
      <c r="E176" s="820"/>
      <c r="F176" s="820"/>
      <c r="J176" s="820"/>
      <c r="K176" s="569"/>
      <c r="L176" s="820"/>
      <c r="M176" s="820"/>
      <c r="N176" s="820"/>
      <c r="R176" s="820"/>
      <c r="S176" s="820"/>
      <c r="T176" s="820"/>
      <c r="U176" s="820"/>
      <c r="V176" s="820"/>
      <c r="W176" s="820"/>
      <c r="X176" s="820"/>
      <c r="Z176" s="820"/>
      <c r="AC176" s="820"/>
      <c r="AD176" s="820"/>
      <c r="AE176" s="820"/>
      <c r="AF176" s="820"/>
      <c r="AG176" s="820"/>
      <c r="AH176" s="820"/>
      <c r="AI176" s="820"/>
      <c r="AJ176" s="820"/>
      <c r="AK176" s="820"/>
      <c r="AL176" s="820"/>
      <c r="AM176" s="820"/>
      <c r="AN176" s="820"/>
      <c r="AO176" s="820"/>
      <c r="AR176" s="820"/>
      <c r="AS176" s="820"/>
      <c r="AT176" s="820"/>
      <c r="AU176" s="820"/>
      <c r="AV176" s="820"/>
      <c r="AW176" s="820"/>
      <c r="AX176" s="820"/>
      <c r="AY176" s="820"/>
      <c r="BD176" s="820"/>
      <c r="BE176" s="820"/>
      <c r="BF176" s="820"/>
    </row>
    <row r="177" spans="2:58" x14ac:dyDescent="0.2">
      <c r="B177" s="820"/>
      <c r="E177" s="820"/>
      <c r="F177" s="820"/>
      <c r="J177" s="820"/>
      <c r="L177" s="820"/>
      <c r="M177" s="820"/>
      <c r="N177" s="820"/>
      <c r="R177" s="820"/>
      <c r="S177" s="820"/>
      <c r="T177" s="820"/>
      <c r="U177" s="820"/>
      <c r="V177" s="820"/>
      <c r="W177" s="820"/>
      <c r="X177" s="820"/>
      <c r="Z177" s="820"/>
      <c r="AC177" s="820"/>
      <c r="AD177" s="820"/>
      <c r="AE177" s="820"/>
      <c r="AF177" s="820"/>
      <c r="AG177" s="820"/>
      <c r="AH177" s="820"/>
      <c r="AI177" s="820"/>
      <c r="AJ177" s="820"/>
      <c r="AK177" s="820"/>
      <c r="AL177" s="820"/>
      <c r="AM177" s="820"/>
      <c r="AN177" s="820"/>
      <c r="AO177" s="820"/>
      <c r="AR177" s="820"/>
      <c r="AS177" s="820"/>
      <c r="AT177" s="820"/>
      <c r="AU177" s="820"/>
      <c r="AV177" s="820"/>
      <c r="AW177" s="820"/>
      <c r="AX177" s="820"/>
      <c r="AY177" s="820"/>
      <c r="BD177" s="820"/>
      <c r="BE177" s="820"/>
      <c r="BF177" s="820"/>
    </row>
    <row r="178" spans="2:58" x14ac:dyDescent="0.2">
      <c r="B178" s="820"/>
      <c r="E178" s="820"/>
      <c r="F178" s="820"/>
      <c r="J178" s="820"/>
      <c r="L178" s="820"/>
      <c r="M178" s="820"/>
      <c r="N178" s="820"/>
      <c r="R178" s="820"/>
      <c r="S178" s="820"/>
      <c r="T178" s="820"/>
      <c r="U178" s="820"/>
      <c r="V178" s="820"/>
      <c r="W178" s="820"/>
      <c r="X178" s="820"/>
      <c r="Z178" s="820"/>
      <c r="AC178" s="820"/>
      <c r="AD178" s="820"/>
      <c r="AE178" s="820"/>
      <c r="AF178" s="820"/>
      <c r="AG178" s="820"/>
      <c r="AH178" s="820"/>
      <c r="AI178" s="820"/>
      <c r="AJ178" s="820"/>
      <c r="AK178" s="820"/>
      <c r="AL178" s="820"/>
      <c r="AM178" s="820"/>
      <c r="AN178" s="820"/>
      <c r="AO178" s="820"/>
      <c r="AR178" s="820"/>
      <c r="AS178" s="820"/>
      <c r="AT178" s="820"/>
      <c r="AU178" s="820"/>
      <c r="AV178" s="820"/>
      <c r="AW178" s="820"/>
      <c r="AX178" s="820"/>
      <c r="AY178" s="820"/>
      <c r="BD178" s="820"/>
      <c r="BE178" s="820"/>
      <c r="BF178" s="820"/>
    </row>
  </sheetData>
  <sheetProtection selectLockedCells="1" selectUnlockedCells="1"/>
  <mergeCells count="2">
    <mergeCell ref="AZ4:BC4"/>
    <mergeCell ref="P5:Q5"/>
  </mergeCells>
  <conditionalFormatting sqref="R7:V153">
    <cfRule type="cellIs" dxfId="60" priority="22" stopIfTrue="1" operator="lessThan">
      <formula>2</formula>
    </cfRule>
  </conditionalFormatting>
  <conditionalFormatting sqref="AQ7:AQ153">
    <cfRule type="cellIs" dxfId="59" priority="20" stopIfTrue="1" operator="lessThan">
      <formula>0</formula>
    </cfRule>
  </conditionalFormatting>
  <conditionalFormatting sqref="AP7:AP153">
    <cfRule type="cellIs" dxfId="58" priority="18" stopIfTrue="1" operator="greaterThan">
      <formula>11.99</formula>
    </cfRule>
    <cfRule type="cellIs" dxfId="57" priority="19" stopIfTrue="1" operator="lessThan">
      <formula>8</formula>
    </cfRule>
  </conditionalFormatting>
  <conditionalFormatting sqref="J7:J153">
    <cfRule type="cellIs" dxfId="56" priority="16" stopIfTrue="1" operator="greaterThan">
      <formula>10</formula>
    </cfRule>
    <cfRule type="cellIs" dxfId="55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10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0" width="25.5703125"/>
    <col min="2" max="2" customWidth="true" style="624" width="6.0"/>
    <col min="3" max="3" customWidth="true" style="820" width="12.28515625"/>
    <col min="4" max="4" customWidth="true" style="820" width="13.85546875"/>
    <col min="5" max="5" customWidth="true" style="594" width="4.85546875"/>
    <col min="6" max="6" customWidth="true" style="594" width="3.7109375"/>
    <col min="7" max="7" customWidth="true" style="820" width="3.85546875"/>
    <col min="8" max="8" customWidth="true" style="820" width="4.0"/>
    <col min="9" max="9" customWidth="true" style="820" width="7.140625"/>
    <col min="10" max="10" customWidth="true" style="576" width="5.42578125"/>
    <col min="11" max="11" customWidth="true" style="820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0" width="7.5703125"/>
    <col min="16" max="17" customWidth="true" style="820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0" width="12.5703125"/>
    <col min="26" max="26" customWidth="true" style="576" width="7.85546875"/>
    <col min="27" max="27" customWidth="true" style="820" width="6.140625"/>
    <col min="28" max="28" customWidth="true" style="820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0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0" width="6.7109375"/>
    <col min="56" max="56" customWidth="true" style="861" width="8.85546875"/>
    <col min="57" max="58" customWidth="true" style="594" width="8.85546875"/>
    <col min="59" max="61" customWidth="true" style="820" width="8.85546875"/>
    <col min="62" max="16384" style="820" width="8.85546875"/>
  </cols>
  <sheetData>
    <row r="1" spans="1:61" ht="12.75" customHeight="1" x14ac:dyDescent="0.2">
      <c r="A1" s="105" t="s">
        <v>387</v>
      </c>
      <c r="B1" s="623"/>
      <c r="C1" s="553" t="s">
        <v>4579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0" t="s">
        <v>1787</v>
      </c>
    </row>
    <row r="2" spans="1:61" ht="12.75" customHeight="1" x14ac:dyDescent="0.2">
      <c r="A2" s="554" t="s">
        <v>6</v>
      </c>
      <c r="B2" s="623"/>
      <c r="C2" s="12" t="s">
        <v>5334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44985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0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19"/>
      <c r="D4" s="515"/>
      <c r="E4" s="659"/>
      <c r="F4" s="659"/>
      <c r="G4" s="515"/>
      <c r="H4" s="515"/>
      <c r="I4" s="515"/>
      <c r="J4" s="698" t="s">
        <v>5371</v>
      </c>
      <c r="K4" s="819"/>
      <c r="L4" s="820"/>
      <c r="N4" s="1122"/>
      <c r="O4" s="611"/>
      <c r="P4" s="819"/>
      <c r="R4" s="1122"/>
      <c r="T4" s="653"/>
      <c r="W4" s="653"/>
      <c r="Y4" s="819"/>
      <c r="Z4" s="685" t="s">
        <v>14</v>
      </c>
      <c r="AA4" s="819"/>
      <c r="AB4" s="819"/>
      <c r="AC4" s="834"/>
      <c r="AD4" s="834"/>
      <c r="AE4" s="834"/>
      <c r="AF4" s="834"/>
      <c r="AG4" s="834"/>
      <c r="AH4" s="834"/>
      <c r="AI4" s="834"/>
      <c r="AJ4" s="834"/>
      <c r="AK4" s="834"/>
      <c r="AL4" s="834"/>
      <c r="AM4" s="834"/>
      <c r="AN4" s="834"/>
      <c r="AO4" s="617"/>
      <c r="AP4" s="383"/>
      <c r="AQ4" s="660"/>
      <c r="AR4" s="903" t="s">
        <v>5372</v>
      </c>
      <c r="AS4" s="710"/>
      <c r="AT4" s="710"/>
      <c r="AU4" s="710"/>
      <c r="AV4" s="710"/>
      <c r="AW4" s="661" t="s">
        <v>18</v>
      </c>
      <c r="AX4" s="710"/>
      <c r="AZ4" s="1123" t="s">
        <v>19</v>
      </c>
      <c r="BA4" s="1124"/>
      <c r="BB4" s="1124"/>
      <c r="BC4" s="1125"/>
    </row>
    <row r="5" spans="1:61" ht="12.75" customHeight="1" x14ac:dyDescent="0.2">
      <c r="A5" s="819" t="s">
        <v>20</v>
      </c>
      <c r="B5" s="620" t="s">
        <v>21</v>
      </c>
      <c r="C5" s="529"/>
      <c r="D5" s="819"/>
      <c r="E5" s="662" t="s">
        <v>22</v>
      </c>
      <c r="F5" s="662" t="s">
        <v>23</v>
      </c>
      <c r="G5" s="661" t="s">
        <v>24</v>
      </c>
      <c r="H5" s="529"/>
      <c r="I5" s="663">
        <v>44985</v>
      </c>
      <c r="J5" s="612" t="s">
        <v>25</v>
      </c>
      <c r="K5" s="1122" t="s">
        <v>4059</v>
      </c>
      <c r="L5" s="842" t="s">
        <v>4019</v>
      </c>
      <c r="M5" s="529"/>
      <c r="N5" s="1122" t="s">
        <v>27</v>
      </c>
      <c r="O5" s="1122" t="s">
        <v>4060</v>
      </c>
      <c r="P5" s="1126" t="s">
        <v>4065</v>
      </c>
      <c r="Q5" s="1126"/>
      <c r="R5" s="1122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2" t="s">
        <v>31</v>
      </c>
      <c r="AB5" s="1122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2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0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3" t="s">
        <v>4244</v>
      </c>
      <c r="BH6" s="681" t="s">
        <v>4441</v>
      </c>
      <c r="BI6" s="681" t="s">
        <v>4442</v>
      </c>
    </row>
    <row r="7" spans="1:61" ht="11.25" customHeight="1" x14ac:dyDescent="0.2">
      <c r="A7" s="819" t="s">
        <v>4621</v>
      </c>
      <c r="B7" s="830" t="s">
        <v>80</v>
      </c>
      <c r="C7" s="885" t="s">
        <v>152</v>
      </c>
      <c r="D7" s="885" t="s">
        <v>4175</v>
      </c>
      <c r="E7" s="699">
        <v>12</v>
      </c>
      <c r="F7" s="1122">
        <v>392</v>
      </c>
      <c r="G7" s="1122" t="s">
        <v>105</v>
      </c>
      <c r="H7" s="1122" t="s">
        <v>105</v>
      </c>
      <c r="I7" s="829">
        <v>141.97</v>
      </c>
      <c r="J7" s="618">
        <f>(M7/I7)*100</f>
        <v>0.63393674720011273</v>
      </c>
      <c r="K7" s="832">
        <v>0.22500000000000001</v>
      </c>
      <c r="L7" s="842">
        <v>4</v>
      </c>
      <c r="M7" s="609">
        <f>K7*L7</f>
        <v>0.9</v>
      </c>
      <c r="N7" s="825" t="s">
        <v>423</v>
      </c>
      <c r="O7" s="700">
        <v>0.21</v>
      </c>
      <c r="P7" s="603">
        <v>44925</v>
      </c>
      <c r="Q7" s="603">
        <v>44951</v>
      </c>
      <c r="R7" s="609">
        <f>(K7-O7)/O7*100</f>
        <v>7.1428571428571495</v>
      </c>
      <c r="S7" s="667">
        <f>IF(INDEX(Historical!$D$7:$D$1220,MATCH(B7,Historical!$B$7:$B$1244,0))=0,"n/a",(INDEX(Historical!$C$7:$C$1222,MATCH(B7,Historical!$B$7:$B$1244,0))/INDEX(Historical!$D$7:$D$1220,MATCH(B7,Historical!$B$7:$B$1244,0))-1)*100)</f>
        <v>8.2474226804123631</v>
      </c>
      <c r="T7" s="667">
        <f>IF(INDEX(Historical!$F$7:$F$1213,MATCH(B7,Historical!$B$7:$B$1244,0))=0,"n/a",((INDEX(Historical!$C$7:$C$1222,MATCH(B7,Historical!$B$7:$B$1244,0))/INDEX(Historical!$F$7:$F$1213,MATCH(B7,Historical!$B$7:$B$1244,0)))^(1/3)-1)*100)</f>
        <v>8.5904956844785154</v>
      </c>
      <c r="U7" s="667">
        <f>IF(INDEX(Historical!$H$7:$H$1213,MATCH(B7,Historical!$B$7:$B$1244,0))=0,"n/a",((INDEX(Historical!$C$7:$C$1222,MATCH(B7,Historical!$B$7:$B$1244,0))/INDEX(Historical!$H$7:$H$1213,MATCH(B7,Historical!$B$7:$B$1244,0)))^(1/5)-1)*100)</f>
        <v>9.7309332149995154</v>
      </c>
      <c r="V7" s="667">
        <f>IF(INDEX(Historical!$N$7:$N$1213,MATCH(B7,Historical!$B$7:$B$1244,0))=0,"n/a",((INDEX(Historical!$C$7:$C$1222,MATCH(B7,Historical!$B$7:$B$1244,0))/INDEX(Historical!$N$7:$N$1213,MATCH(B7,Historical!$B$7:$B$1244,0)))^(1/10)-1)*100)</f>
        <v>14.621735700293925</v>
      </c>
      <c r="W7" s="668">
        <f>IF(OR(U7&lt;=0,U7="n/a",V7&lt;=0,V7="n/a"),"n/a",U7/V7)</f>
        <v>0.6655114970245225</v>
      </c>
      <c r="X7" s="669">
        <f>IF(OR(AJ7&lt;=0,AJ7="n/a",U7&lt;=0,U7="n/a"),"n/a",U7/AJ7)</f>
        <v>0.65749548749996733</v>
      </c>
      <c r="Y7" s="628"/>
      <c r="Z7" s="618">
        <f>IF(OR(AC7&lt;0.01,AC7="n/a"),"n/a",M7/AC7*100)</f>
        <v>21.5311004784689</v>
      </c>
      <c r="AA7" s="841">
        <f>IF(OR(AC7&lt;0.01,AC7="n/a"),"n/a",I7/AC7)</f>
        <v>33.964114832535884</v>
      </c>
      <c r="AB7" s="842">
        <v>10</v>
      </c>
      <c r="AC7" s="821">
        <v>4.18</v>
      </c>
      <c r="AD7" s="821">
        <v>2.5099999999999998</v>
      </c>
      <c r="AE7" s="821">
        <v>6.23</v>
      </c>
      <c r="AF7" s="821">
        <v>7.93</v>
      </c>
      <c r="AG7" s="821">
        <v>24.3</v>
      </c>
      <c r="AH7" s="821">
        <v>6.1</v>
      </c>
      <c r="AI7" s="821">
        <v>11.44</v>
      </c>
      <c r="AJ7" s="821">
        <v>14.799999999999999</v>
      </c>
      <c r="AK7" s="821">
        <v>13.52</v>
      </c>
      <c r="AL7" s="833">
        <v>42660</v>
      </c>
      <c r="AM7" s="827">
        <v>0.3</v>
      </c>
      <c r="AN7" s="821">
        <v>0.52</v>
      </c>
      <c r="AO7" s="705">
        <f>IF(U7="n/a","n/a",IF(AA7&lt;0,"n/a",IF(AA7="n/a","n/a",J7+U7-AA7)))</f>
        <v>-23.599244870336257</v>
      </c>
      <c r="AP7" s="706">
        <f>IF(U7="n/a","n/a",J7+U7)</f>
        <v>10.364869962199627</v>
      </c>
      <c r="AQ7" s="843">
        <f>IF(OR(AC7&lt;0.01,AC7="n/a",AF7="n/a"),"n/a",(I7/SQRT(22.5*AC7*(I7/AF7))-1)*100)</f>
        <v>245.98357740217131</v>
      </c>
      <c r="AR7" s="618">
        <f>INDEX(Historical!$C$7:$C$1222,MATCH(B7,Historical!$B$7:$B$1244,0))*IF(AH7="n/a",1.03,IF(AH7&lt;0,1.01,IF(AH7&gt;10,1.1,(1+AH7/100))))</f>
        <v>0.89123999999999992</v>
      </c>
      <c r="AS7" s="841">
        <f>IF($AI7="n/a",1.03*AR7,IF($AI7&lt;0,1.01*AR7,IF($AI7&gt;10,1.1*AR7,(1+$AI7/100)*AR7)))</f>
        <v>0.98036400000000001</v>
      </c>
      <c r="AT7" s="841">
        <f>IF($AK7="n/a",1.03*AS7,IF($AK7&lt;0,1.01*AS7,IF($AK7&gt;10,1.1*AS7,(1+$AK7/100)*AS7)))</f>
        <v>1.0784004</v>
      </c>
      <c r="AU7" s="841">
        <f>IF($AK7="n/a",1.03*AT7,IF($AK7&lt;0,1.01*AT7,IF($AK7&gt;10,1.1*AT7,(1+$AK7/100)*AT7)))</f>
        <v>1.1862404400000002</v>
      </c>
      <c r="AV7" s="841">
        <f>IF($AK7="n/a",1.03*AU7,IF($AK7&lt;0,1.01*AU7,IF($AK7&gt;10,1.1*AU7,(1+$AK7/100)*AU7)))</f>
        <v>1.3048644840000003</v>
      </c>
      <c r="AW7" s="618">
        <f>SUM(AR7:AV7)</f>
        <v>5.4411093240000001</v>
      </c>
      <c r="AX7" s="713">
        <f>AW7/I7*100</f>
        <v>3.8325768289075155</v>
      </c>
      <c r="AY7" s="887">
        <v>1.04</v>
      </c>
      <c r="AZ7" s="827">
        <v>26.169999999999998</v>
      </c>
      <c r="BA7" s="827">
        <v>-11.42</v>
      </c>
      <c r="BB7" s="827">
        <v>-6.3100000000000005</v>
      </c>
      <c r="BC7" s="827">
        <v>4.25</v>
      </c>
      <c r="BE7" s="594">
        <v>2012</v>
      </c>
      <c r="BF7" s="853">
        <f>IF(BE7&gt;2020,0,IF(BE7&gt;2008,1,IF(BE7&gt;2001,2,IF(BE7&gt;1990,3,IF(BE7&gt;1980,4,IF(BE7&gt;1973,5,IF(BE7&gt;1970,6,IF(BE7&gt;1960,7,IF(BE7&gt;1958,8,IF(BE7&gt;1953,9,10))))))))))</f>
        <v>1</v>
      </c>
      <c r="BG7" s="837">
        <v>12</v>
      </c>
      <c r="BH7" s="820" t="s">
        <v>4443</v>
      </c>
      <c r="BI7" s="820" t="s">
        <v>4444</v>
      </c>
    </row>
    <row r="8" spans="1:61" ht="11.25" customHeight="1" x14ac:dyDescent="0.2">
      <c r="A8" s="826" t="s">
        <v>911</v>
      </c>
      <c r="B8" s="830" t="s">
        <v>912</v>
      </c>
      <c r="C8" s="885" t="s">
        <v>4055</v>
      </c>
      <c r="D8" s="885" t="s">
        <v>4177</v>
      </c>
      <c r="E8" s="699">
        <v>11</v>
      </c>
      <c r="F8" s="1122">
        <v>422</v>
      </c>
      <c r="G8" s="1122" t="s">
        <v>105</v>
      </c>
      <c r="H8" s="1122" t="s">
        <v>105</v>
      </c>
      <c r="I8" s="829">
        <v>147.41</v>
      </c>
      <c r="J8" s="618">
        <f>(M8/I8)*100</f>
        <v>0.62410962621260435</v>
      </c>
      <c r="K8" s="832">
        <v>0.23</v>
      </c>
      <c r="L8" s="842">
        <v>4</v>
      </c>
      <c r="M8" s="609">
        <f>K8*L8</f>
        <v>0.92</v>
      </c>
      <c r="N8" s="825" t="s">
        <v>235</v>
      </c>
      <c r="O8" s="700">
        <v>0.22</v>
      </c>
      <c r="P8" s="603">
        <v>44687</v>
      </c>
      <c r="Q8" s="603">
        <v>44693</v>
      </c>
      <c r="R8" s="609">
        <f>(K8-O8)/O8*100</f>
        <v>4.5454545454545494</v>
      </c>
      <c r="S8" s="667">
        <f>IF(INDEX(Historical!$D$7:$D$1220,MATCH(B8,Historical!$B$7:$B$1244,0))=0,"n/a",(INDEX(Historical!$C$7:$C$1222,MATCH(B8,Historical!$B$7:$B$1244,0))/INDEX(Historical!$D$7:$D$1220,MATCH(B8,Historical!$B$7:$B$1244,0))-1)*100)</f>
        <v>5.2023121387283267</v>
      </c>
      <c r="T8" s="667">
        <f>IF(INDEX(Historical!$F$7:$F$1213,MATCH(B8,Historical!$B$7:$B$1244,0))=0,"n/a",((INDEX(Historical!$C$7:$C$1222,MATCH(B8,Historical!$B$7:$B$1244,0))/INDEX(Historical!$F$7:$F$1213,MATCH(B8,Historical!$B$7:$B$1244,0)))^(1/3)-1)*100)</f>
        <v>6.1881203455887102</v>
      </c>
      <c r="U8" s="667">
        <f>IF(INDEX(Historical!$H$7:$H$1213,MATCH(B8,Historical!$B$7:$B$1244,0))=0,"n/a",((INDEX(Historical!$C$7:$C$1222,MATCH(B8,Historical!$B$7:$B$1244,0))/INDEX(Historical!$H$7:$H$1213,MATCH(B8,Historical!$B$7:$B$1244,0)))^(1/5)-1)*100)</f>
        <v>8.1516763304100728</v>
      </c>
      <c r="V8" s="667">
        <f>IF(INDEX(Historical!$N$7:$N$1213,MATCH(B8,Historical!$B$7:$B$1244,0))=0,"n/a",((INDEX(Historical!$C$7:$C$1222,MATCH(B8,Historical!$B$7:$B$1244,0))/INDEX(Historical!$N$7:$N$1213,MATCH(B8,Historical!$B$7:$B$1244,0)))^(1/10)-1)*100)</f>
        <v>17.001793572750113</v>
      </c>
      <c r="W8" s="668">
        <f>IF(OR(U8&lt;=0,U8="n/a",V8&lt;=0,V8="n/a"),"n/a",U8/V8)</f>
        <v>0.47945978731769207</v>
      </c>
      <c r="X8" s="669">
        <f>IF(OR(AJ8&lt;=0,AJ8="n/a",U8&lt;=0,U8="n/a"),"n/a",U8/AJ8)</f>
        <v>0.37739242270417001</v>
      </c>
      <c r="Y8" s="1014" t="s">
        <v>4042</v>
      </c>
      <c r="Z8" s="618">
        <f>IF(OR(AC8&lt;0.01,AC8="n/a"),"n/a",M8/AC8*100)</f>
        <v>15.619694397283531</v>
      </c>
      <c r="AA8" s="841">
        <f>IF(OR(AC8&lt;0.01,AC8="n/a"),"n/a",I8/AC8)</f>
        <v>25.027164685908321</v>
      </c>
      <c r="AB8" s="842">
        <v>9</v>
      </c>
      <c r="AC8" s="821">
        <v>5.89</v>
      </c>
      <c r="AD8" s="821">
        <v>3.09</v>
      </c>
      <c r="AE8" s="821">
        <v>6.15</v>
      </c>
      <c r="AF8" s="821">
        <v>41.43</v>
      </c>
      <c r="AG8" s="821">
        <v>163.5</v>
      </c>
      <c r="AH8" s="821">
        <v>8.9</v>
      </c>
      <c r="AI8" s="821">
        <v>10.220000000000001</v>
      </c>
      <c r="AJ8" s="821">
        <v>21.6</v>
      </c>
      <c r="AK8" s="821">
        <v>8.129999999999999</v>
      </c>
      <c r="AL8" s="833">
        <v>2383290</v>
      </c>
      <c r="AM8" s="827">
        <v>6.9999999999999993E-2</v>
      </c>
      <c r="AN8" s="821">
        <v>1.96</v>
      </c>
      <c r="AO8" s="705">
        <f>IF(U8="n/a","n/a",IF(AA8&lt;0,"n/a",IF(AA8="n/a","n/a",J8+U8-AA8)))</f>
        <v>-16.251378729285644</v>
      </c>
      <c r="AP8" s="706">
        <f>IF(U8="n/a","n/a",J8+U8)</f>
        <v>8.775785956622677</v>
      </c>
      <c r="AQ8" s="843">
        <f>IF(OR(AC8&lt;0.01,AC8="n/a",AF8="n/a"),"n/a",(I8/SQRT(22.5*AC8*(I8/AF8))-1)*100)</f>
        <v>578.84720353689204</v>
      </c>
      <c r="AR8" s="618">
        <f>INDEX(Historical!$C$7:$C$1222,MATCH(B8,Historical!$B$7:$B$1244,0))*IF(AH8="n/a",1.03,IF(AH8&lt;0,1.01,IF(AH8&gt;10,1.1,(1+AH8/100))))</f>
        <v>0.99099000000000004</v>
      </c>
      <c r="AS8" s="841">
        <f>IF($AI8="n/a",1.03*AR8,IF($AI8&lt;0,1.01*AR8,IF($AI8&gt;10,1.1*AR8,(1+$AI8/100)*AR8)))</f>
        <v>1.0900890000000001</v>
      </c>
      <c r="AT8" s="841">
        <f>IF($AK8="n/a",1.03*AS8,IF($AK8&lt;0,1.01*AS8,IF($AK8&gt;10,1.1*AS8,(1+$AK8/100)*AS8)))</f>
        <v>1.1787132357000001</v>
      </c>
      <c r="AU8" s="841">
        <f>IF($AK8="n/a",1.03*AT8,IF($AK8&lt;0,1.01*AT8,IF($AK8&gt;10,1.1*AT8,(1+$AK8/100)*AT8)))</f>
        <v>1.2745426217624101</v>
      </c>
      <c r="AV8" s="841">
        <f>IF($AK8="n/a",1.03*AU8,IF($AK8&lt;0,1.01*AU8,IF($AK8&gt;10,1.1*AU8,(1+$AK8/100)*AU8)))</f>
        <v>1.3781629369116939</v>
      </c>
      <c r="AW8" s="618">
        <f>SUM(AR8:AV8)</f>
        <v>5.9124977943741035</v>
      </c>
      <c r="AX8" s="713">
        <f>AW8/I8*100</f>
        <v>4.0109204222061621</v>
      </c>
      <c r="AY8" s="887">
        <v>1.3</v>
      </c>
      <c r="AZ8" s="827">
        <v>18.72</v>
      </c>
      <c r="BA8" s="827">
        <v>-17.93</v>
      </c>
      <c r="BB8" s="827">
        <v>4.83</v>
      </c>
      <c r="BC8" s="827">
        <v>0.16</v>
      </c>
      <c r="BE8" s="594">
        <v>2012</v>
      </c>
      <c r="BF8" s="853">
        <f>IF(BE8&gt;2020,0,IF(BE8&gt;2008,1,IF(BE8&gt;2001,2,IF(BE8&gt;1990,3,IF(BE8&gt;1980,4,IF(BE8&gt;1973,5,IF(BE8&gt;1970,6,IF(BE8&gt;1960,7,IF(BE8&gt;1958,8,IF(BE8&gt;1953,9,10))))))))))</f>
        <v>1</v>
      </c>
      <c r="BG8" s="837">
        <v>27.500000000000004</v>
      </c>
      <c r="BH8" s="820" t="s">
        <v>4443</v>
      </c>
      <c r="BI8" s="820" t="s">
        <v>4444</v>
      </c>
    </row>
    <row r="9" spans="1:61" ht="11.25" customHeight="1" x14ac:dyDescent="0.2">
      <c r="A9" s="820" t="s">
        <v>850</v>
      </c>
      <c r="B9" s="830" t="s">
        <v>851</v>
      </c>
      <c r="C9" s="885" t="s">
        <v>152</v>
      </c>
      <c r="D9" s="885" t="s">
        <v>894</v>
      </c>
      <c r="E9" s="699">
        <v>11</v>
      </c>
      <c r="F9" s="1122">
        <v>448</v>
      </c>
      <c r="G9" s="1122" t="s">
        <v>36</v>
      </c>
      <c r="H9" s="1122" t="s">
        <v>36</v>
      </c>
      <c r="I9" s="829">
        <v>153.9</v>
      </c>
      <c r="J9" s="618">
        <f>(M9/I9)*100</f>
        <v>3.8466536712150745</v>
      </c>
      <c r="K9" s="832">
        <v>1.48</v>
      </c>
      <c r="L9" s="842">
        <v>4</v>
      </c>
      <c r="M9" s="609">
        <f>K9*L9</f>
        <v>5.92</v>
      </c>
      <c r="N9" s="825" t="s">
        <v>106</v>
      </c>
      <c r="O9" s="700">
        <v>1.41</v>
      </c>
      <c r="P9" s="603">
        <v>44928</v>
      </c>
      <c r="Q9" s="603">
        <v>44972</v>
      </c>
      <c r="R9" s="609">
        <f>(K9-O9)/O9*100</f>
        <v>4.9645390070922026</v>
      </c>
      <c r="S9" s="667">
        <f>IF(INDEX(Historical!$D$7:$D$1220,MATCH(B9,Historical!$B$7:$B$1244,0))=0,"n/a",(INDEX(Historical!$C$7:$C$1222,MATCH(B9,Historical!$B$7:$B$1244,0))/INDEX(Historical!$D$7:$D$1220,MATCH(B9,Historical!$B$7:$B$1244,0))-1)*100)</f>
        <v>8.4615384615384528</v>
      </c>
      <c r="T9" s="667">
        <f>IF(INDEX(Historical!$F$7:$F$1213,MATCH(B9,Historical!$B$7:$B$1244,0))=0,"n/a",((INDEX(Historical!$C$7:$C$1222,MATCH(B9,Historical!$B$7:$B$1244,0))/INDEX(Historical!$F$7:$F$1213,MATCH(B9,Historical!$B$7:$B$1244,0)))^(1/3)-1)*100)</f>
        <v>9.6339626414299708</v>
      </c>
      <c r="U9" s="667">
        <f>IF(INDEX(Historical!$H$7:$H$1213,MATCH(B9,Historical!$B$7:$B$1244,0))=0,"n/a",((INDEX(Historical!$C$7:$C$1222,MATCH(B9,Historical!$B$7:$B$1244,0))/INDEX(Historical!$H$7:$H$1213,MATCH(B9,Historical!$B$7:$B$1244,0)))^(1/5)-1)*100)</f>
        <v>17.113733917207853</v>
      </c>
      <c r="V9" s="667" t="str">
        <f>IF(INDEX(Historical!$N$7:$N$1213,MATCH(B9,Historical!$B$7:$B$1244,0))=0,"n/a",((INDEX(Historical!$C$7:$C$1222,MATCH(B9,Historical!$B$7:$B$1244,0))/INDEX(Historical!$N$7:$N$1213,MATCH(B9,Historical!$B$7:$B$1244,0)))^(1/10)-1)*100)</f>
        <v>n/a</v>
      </c>
      <c r="W9" s="668" t="str">
        <f>IF(OR(U9&lt;=0,U9="n/a",V9&lt;=0,V9="n/a"),"n/a",U9/V9)</f>
        <v>n/a</v>
      </c>
      <c r="X9" s="669">
        <f>IF(OR(AJ9&lt;=0,AJ9="n/a",U9&lt;=0,U9="n/a"),"n/a",U9/AJ9)</f>
        <v>1.2867469110682594</v>
      </c>
      <c r="Y9" s="831"/>
      <c r="Z9" s="618">
        <f>IF(OR(AC9&lt;0.01,AC9="n/a"),"n/a",M9/AC9*100)</f>
        <v>89.291101055806948</v>
      </c>
      <c r="AA9" s="841">
        <f>IF(OR(AC9&lt;0.01,AC9="n/a"),"n/a",I9/AC9)</f>
        <v>23.212669683257921</v>
      </c>
      <c r="AB9" s="842">
        <v>12</v>
      </c>
      <c r="AC9" s="821">
        <v>6.63</v>
      </c>
      <c r="AD9" s="821" t="s">
        <v>135</v>
      </c>
      <c r="AE9" s="821">
        <v>4.68</v>
      </c>
      <c r="AF9" s="821">
        <v>15.84</v>
      </c>
      <c r="AG9" s="822">
        <v>73.400000000000006</v>
      </c>
      <c r="AH9" s="821">
        <v>2.7</v>
      </c>
      <c r="AI9" s="821">
        <v>0.24</v>
      </c>
      <c r="AJ9" s="821">
        <v>13.3</v>
      </c>
      <c r="AK9" s="821">
        <v>-2.5</v>
      </c>
      <c r="AL9" s="833">
        <v>271840</v>
      </c>
      <c r="AM9" s="827">
        <v>0.12</v>
      </c>
      <c r="AN9" s="821">
        <v>3.67</v>
      </c>
      <c r="AO9" s="705">
        <f>IF(U9="n/a","n/a",IF(AA9&lt;0,"n/a",IF(AA9="n/a","n/a",J9+U9-AA9)))</f>
        <v>-2.252282094834996</v>
      </c>
      <c r="AP9" s="706">
        <f>IF(U9="n/a","n/a",J9+U9)</f>
        <v>20.960387588422925</v>
      </c>
      <c r="AQ9" s="843">
        <f>IF(OR(AC9&lt;0.01,AC9="n/a",AF9="n/a"),"n/a",(I9/SQRT(22.5*AC9*(I9/AF9))-1)*100)</f>
        <v>304.24892649224898</v>
      </c>
      <c r="AR9" s="618">
        <f>INDEX(Historical!$C$7:$C$1222,MATCH(B9,Historical!$B$7:$B$1244,0))*IF(AH9="n/a",1.03,IF(AH9&lt;0,1.01,IF(AH9&gt;10,1.1,(1+AH9/100))))</f>
        <v>5.792279999999999</v>
      </c>
      <c r="AS9" s="841">
        <f>IF($AI9="n/a",1.03*AR9,IF($AI9&lt;0,1.01*AR9,IF($AI9&gt;10,1.1*AR9,(1+$AI9/100)*AR9)))</f>
        <v>5.8061814719999987</v>
      </c>
      <c r="AT9" s="841">
        <f>IF($AK9="n/a",1.03*AS9,IF($AK9&lt;0,1.01*AS9,IF($AK9&gt;10,1.1*AS9,(1+$AK9/100)*AS9)))</f>
        <v>5.8642432867199989</v>
      </c>
      <c r="AU9" s="841">
        <f>IF($AK9="n/a",1.03*AT9,IF($AK9&lt;0,1.01*AT9,IF($AK9&gt;10,1.1*AT9,(1+$AK9/100)*AT9)))</f>
        <v>5.9228857195871987</v>
      </c>
      <c r="AV9" s="841">
        <f>IF($AK9="n/a",1.03*AU9,IF($AK9&lt;0,1.01*AU9,IF($AK9&gt;10,1.1*AU9,(1+$AK9/100)*AU9)))</f>
        <v>5.9821145767830703</v>
      </c>
      <c r="AW9" s="618">
        <f>SUM(AR9:AV9)</f>
        <v>29.367705055090262</v>
      </c>
      <c r="AX9" s="713">
        <f>AW9/I9*100</f>
        <v>19.082329470493995</v>
      </c>
      <c r="AY9" s="887">
        <v>0.59</v>
      </c>
      <c r="AZ9" s="827">
        <v>14.77</v>
      </c>
      <c r="BA9" s="827">
        <v>-12.509999999999998</v>
      </c>
      <c r="BB9" s="827">
        <v>-0.22999999999999998</v>
      </c>
      <c r="BC9" s="827">
        <v>3.2800000000000002</v>
      </c>
      <c r="BE9" s="594">
        <v>2013</v>
      </c>
      <c r="BF9" s="853">
        <f>IF(BE9&gt;2020,0,IF(BE9&gt;2008,1,IF(BE9&gt;2001,2,IF(BE9&gt;1990,3,IF(BE9&gt;1980,4,IF(BE9&gt;1973,5,IF(BE9&gt;1970,6,IF(BE9&gt;1960,7,IF(BE9&gt;1958,8,IF(BE9&gt;1953,9,10))))))))))</f>
        <v>1</v>
      </c>
      <c r="BG9" s="837">
        <v>8.3000000000000007</v>
      </c>
      <c r="BH9" s="820" t="s">
        <v>4443</v>
      </c>
      <c r="BI9" s="820" t="s">
        <v>4444</v>
      </c>
    </row>
    <row r="10" spans="1:61" ht="11.25" customHeight="1" x14ac:dyDescent="0.2">
      <c r="A10" s="826" t="s">
        <v>4626</v>
      </c>
      <c r="B10" s="830" t="s">
        <v>414</v>
      </c>
      <c r="C10" s="885" t="s">
        <v>152</v>
      </c>
      <c r="D10" s="885" t="s">
        <v>4180</v>
      </c>
      <c r="E10" s="699">
        <v>18</v>
      </c>
      <c r="F10" s="1122">
        <v>223</v>
      </c>
      <c r="G10" s="1122" t="s">
        <v>105</v>
      </c>
      <c r="H10" s="1122" t="s">
        <v>105</v>
      </c>
      <c r="I10" s="829">
        <v>155.56</v>
      </c>
      <c r="J10" s="618">
        <f>(M10/I10)*100</f>
        <v>1.2471072255078426</v>
      </c>
      <c r="K10" s="832">
        <v>0.48499999999999999</v>
      </c>
      <c r="L10" s="842">
        <v>4</v>
      </c>
      <c r="M10" s="609">
        <f>K10*L10</f>
        <v>1.94</v>
      </c>
      <c r="N10" s="825" t="s">
        <v>415</v>
      </c>
      <c r="O10" s="700">
        <v>0.46</v>
      </c>
      <c r="P10" s="603">
        <v>44875</v>
      </c>
      <c r="Q10" s="603">
        <v>44893</v>
      </c>
      <c r="R10" s="609">
        <f>(K10-O10)/O10*100</f>
        <v>5.4347826086956443</v>
      </c>
      <c r="S10" s="667">
        <f>IF(INDEX(Historical!$D$7:$D$1220,MATCH(B10,Historical!$B$7:$B$1244,0))=0,"n/a",(INDEX(Historical!$C$7:$C$1222,MATCH(B10,Historical!$B$7:$B$1244,0))/INDEX(Historical!$D$7:$D$1220,MATCH(B10,Historical!$B$7:$B$1244,0))-1)*100)</f>
        <v>4.7752808988763995</v>
      </c>
      <c r="T10" s="667">
        <f>IF(INDEX(Historical!$F$7:$F$1213,MATCH(B10,Historical!$B$7:$B$1244,0))=0,"n/a",((INDEX(Historical!$C$7:$C$1222,MATCH(B10,Historical!$B$7:$B$1244,0))/INDEX(Historical!$F$7:$F$1213,MATCH(B10,Historical!$B$7:$B$1244,0)))^(1/3)-1)*100)</f>
        <v>5.2413194827669596</v>
      </c>
      <c r="U10" s="667">
        <f>IF(INDEX(Historical!$H$7:$H$1213,MATCH(B10,Historical!$B$7:$B$1244,0))=0,"n/a",((INDEX(Historical!$C$7:$C$1222,MATCH(B10,Historical!$B$7:$B$1244,0))/INDEX(Historical!$H$7:$H$1213,MATCH(B10,Historical!$B$7:$B$1244,0)))^(1/5)-1)*100)</f>
        <v>4.8038804764925169</v>
      </c>
      <c r="V10" s="667">
        <f>IF(INDEX(Historical!$N$7:$N$1213,MATCH(B10,Historical!$B$7:$B$1244,0))=0,"n/a",((INDEX(Historical!$C$7:$C$1222,MATCH(B10,Historical!$B$7:$B$1244,0))/INDEX(Historical!$N$7:$N$1213,MATCH(B10,Historical!$B$7:$B$1244,0)))^(1/10)-1)*100)</f>
        <v>12.008958384719159</v>
      </c>
      <c r="W10" s="668">
        <f>IF(OR(U10&lt;=0,U10="n/a",V10&lt;=0,V10="n/a"),"n/a",U10/V10)</f>
        <v>0.40002474174656405</v>
      </c>
      <c r="X10" s="669">
        <f>IF(OR(AJ10&lt;=0,AJ10="n/a",U10&lt;=0,U10="n/a"),"n/a",U10/AJ10)</f>
        <v>0.12844600204525447</v>
      </c>
      <c r="Y10" s="640"/>
      <c r="Z10" s="618">
        <f>IF(OR(AC10&lt;0.01,AC10="n/a"),"n/a",M10/AC10*100)</f>
        <v>23.543689320388346</v>
      </c>
      <c r="AA10" s="841">
        <f>IF(OR(AC10&lt;0.01,AC10="n/a"),"n/a",I10/AC10)</f>
        <v>18.878640776699029</v>
      </c>
      <c r="AB10" s="842">
        <v>9</v>
      </c>
      <c r="AC10" s="821">
        <v>8.24</v>
      </c>
      <c r="AD10" s="821">
        <v>2.58</v>
      </c>
      <c r="AE10" s="821">
        <v>0.13</v>
      </c>
      <c r="AF10" s="821" t="s">
        <v>135</v>
      </c>
      <c r="AG10" s="822" t="s">
        <v>135</v>
      </c>
      <c r="AH10" s="822">
        <v>8.9</v>
      </c>
      <c r="AI10" s="822">
        <v>8.23</v>
      </c>
      <c r="AJ10" s="821">
        <v>37.4</v>
      </c>
      <c r="AK10" s="821">
        <v>7.3800000000000008</v>
      </c>
      <c r="AL10" s="833">
        <v>31860</v>
      </c>
      <c r="AM10" s="827">
        <v>0.2</v>
      </c>
      <c r="AN10" s="821" t="s">
        <v>135</v>
      </c>
      <c r="AO10" s="705">
        <f>IF(U10="n/a","n/a",IF(AA10&lt;0,"n/a",IF(AA10="n/a","n/a",J10+U10-AA10)))</f>
        <v>-12.82765307469867</v>
      </c>
      <c r="AP10" s="706">
        <f>IF(U10="n/a","n/a",J10+U10)</f>
        <v>6.0509877020003593</v>
      </c>
      <c r="AQ10" s="843" t="str">
        <f>IF(OR(AC10&lt;0.01,AC10="n/a",AF10="n/a"),"n/a",(I10/SQRT(22.5*AC10*(I10/AF10))-1)*100)</f>
        <v>n/a</v>
      </c>
      <c r="AR10" s="618">
        <f>INDEX(Historical!$C$7:$C$1222,MATCH(B10,Historical!$B$7:$B$1244,0))*IF(AH10="n/a",1.03,IF(AH10&lt;0,1.01,IF(AH10&gt;10,1.1,(1+AH10/100))))</f>
        <v>2.0309849999999998</v>
      </c>
      <c r="AS10" s="841">
        <f>IF($AI10="n/a",1.03*AR10,IF($AI10&lt;0,1.01*AR10,IF($AI10&gt;10,1.1*AR10,(1+$AI10/100)*AR10)))</f>
        <v>2.1981350654999998</v>
      </c>
      <c r="AT10" s="841">
        <f>IF($AK10="n/a",1.03*AS10,IF($AK10&lt;0,1.01*AS10,IF($AK10&gt;10,1.1*AS10,(1+$AK10/100)*AS10)))</f>
        <v>2.3603574333338999</v>
      </c>
      <c r="AU10" s="841">
        <f>IF($AK10="n/a",1.03*AT10,IF($AK10&lt;0,1.01*AT10,IF($AK10&gt;10,1.1*AT10,(1+$AK10/100)*AT10)))</f>
        <v>2.5345518119139419</v>
      </c>
      <c r="AV10" s="841">
        <f>IF($AK10="n/a",1.03*AU10,IF($AK10&lt;0,1.01*AU10,IF($AK10&gt;10,1.1*AU10,(1+$AK10/100)*AU10)))</f>
        <v>2.721601735633191</v>
      </c>
      <c r="AW10" s="618">
        <f>SUM(AR10:AV10)</f>
        <v>11.845631046381033</v>
      </c>
      <c r="AX10" s="713">
        <f>AW10/I10*100</f>
        <v>7.6148309632174298</v>
      </c>
      <c r="AY10" s="887">
        <v>0.53</v>
      </c>
      <c r="AZ10" s="827">
        <v>15.110000000000001</v>
      </c>
      <c r="BA10" s="827">
        <v>-10.92</v>
      </c>
      <c r="BB10" s="827">
        <v>-4.51</v>
      </c>
      <c r="BC10" s="827">
        <v>2.08</v>
      </c>
      <c r="BE10" s="594">
        <v>2006</v>
      </c>
      <c r="BF10" s="853">
        <f>IF(BE10&gt;2020,0,IF(BE10&gt;2008,1,IF(BE10&gt;2001,2,IF(BE10&gt;1990,3,IF(BE10&gt;1980,4,IF(BE10&gt;1973,5,IF(BE10&gt;1970,6,IF(BE10&gt;1960,7,IF(BE10&gt;1958,8,IF(BE10&gt;1953,9,10))))))))))</f>
        <v>2</v>
      </c>
      <c r="BG10" s="837">
        <v>3</v>
      </c>
      <c r="BH10" s="820" t="s">
        <v>4443</v>
      </c>
      <c r="BI10" s="820" t="s">
        <v>4444</v>
      </c>
    </row>
    <row r="11" spans="1:61" s="737" customFormat="1" ht="11.25" customHeight="1" x14ac:dyDescent="0.2">
      <c r="A11" s="720" t="s">
        <v>4623</v>
      </c>
      <c r="B11" s="743" t="s">
        <v>918</v>
      </c>
      <c r="C11" s="885" t="s">
        <v>107</v>
      </c>
      <c r="D11" s="885" t="s">
        <v>4182</v>
      </c>
      <c r="E11" s="721">
        <v>11</v>
      </c>
      <c r="F11" s="1122">
        <v>438</v>
      </c>
      <c r="G11" s="1121" t="s">
        <v>105</v>
      </c>
      <c r="H11" s="1121" t="s">
        <v>105</v>
      </c>
      <c r="I11" s="722">
        <v>15.08</v>
      </c>
      <c r="J11" s="723">
        <f>(M11/I11)*100</f>
        <v>10.610079575596817</v>
      </c>
      <c r="K11" s="724">
        <v>0.4</v>
      </c>
      <c r="L11" s="725">
        <v>4</v>
      </c>
      <c r="M11" s="726">
        <f>K11*L11</f>
        <v>1.6</v>
      </c>
      <c r="N11" s="727" t="s">
        <v>695</v>
      </c>
      <c r="O11" s="728">
        <v>0.39</v>
      </c>
      <c r="P11" s="1037">
        <v>44882</v>
      </c>
      <c r="Q11" s="1037">
        <v>44895</v>
      </c>
      <c r="R11" s="726">
        <f>(K11-O11)/O11*100</f>
        <v>2.5641025641025665</v>
      </c>
      <c r="S11" s="667">
        <f>IF(INDEX(Historical!$D$7:$D$1220,MATCH(B11,Historical!$B$7:$B$1244,0))=0,"n/a",(INDEX(Historical!$C$7:$C$1222,MATCH(B11,Historical!$B$7:$B$1244,0))/INDEX(Historical!$D$7:$D$1220,MATCH(B11,Historical!$B$7:$B$1244,0))-1)*100)</f>
        <v>11.594202898550732</v>
      </c>
      <c r="T11" s="667">
        <f>IF(INDEX(Historical!$F$7:$F$1213,MATCH(B11,Historical!$B$7:$B$1244,0))=0,"n/a",((INDEX(Historical!$C$7:$C$1222,MATCH(B11,Historical!$B$7:$B$1244,0))/INDEX(Historical!$F$7:$F$1213,MATCH(B11,Historical!$B$7:$B$1244,0)))^(1/3)-1)*100)</f>
        <v>10.544877602869862</v>
      </c>
      <c r="U11" s="667">
        <f>IF(INDEX(Historical!$H$7:$H$1213,MATCH(B11,Historical!$B$7:$B$1244,0))=0,"n/a",((INDEX(Historical!$C$7:$C$1222,MATCH(B11,Historical!$B$7:$B$1244,0))/INDEX(Historical!$H$7:$H$1213,MATCH(B11,Historical!$B$7:$B$1244,0)))^(1/5)-1)*100)</f>
        <v>16.422694085903579</v>
      </c>
      <c r="V11" s="667">
        <f>IF(INDEX(Historical!$N$7:$N$1213,MATCH(B11,Historical!$B$7:$B$1244,0))=0,"n/a",((INDEX(Historical!$C$7:$C$1222,MATCH(B11,Historical!$B$7:$B$1244,0))/INDEX(Historical!$N$7:$N$1213,MATCH(B11,Historical!$B$7:$B$1244,0)))^(1/10)-1)*100)</f>
        <v>18.377069922844356</v>
      </c>
      <c r="W11" s="668">
        <f>IF(OR(U11&lt;=0,U11="n/a",V11&lt;=0,V11="n/a"),"n/a",U11/V11)</f>
        <v>0.89365139028440488</v>
      </c>
      <c r="X11" s="669">
        <f>IF(OR(AJ11&lt;=0,AJ11="n/a",U11&lt;=0,U11="n/a"),"n/a",U11/AJ11)</f>
        <v>2.5265683209082428</v>
      </c>
      <c r="Y11" s="738"/>
      <c r="Z11" s="723">
        <f>IF(OR(AC11&lt;0.01,AC11="n/a"),"n/a",M11/AC11*100)</f>
        <v>111.88811188811189</v>
      </c>
      <c r="AA11" s="730">
        <f>IF(OR(AC11&lt;0.01,AC11="n/a"),"n/a",I11/AC11)</f>
        <v>10.545454545454547</v>
      </c>
      <c r="AB11" s="725">
        <v>12</v>
      </c>
      <c r="AC11" s="731">
        <v>1.43</v>
      </c>
      <c r="AD11" s="731">
        <v>1.32</v>
      </c>
      <c r="AE11" s="731">
        <v>2.3199999999999998</v>
      </c>
      <c r="AF11" s="731">
        <v>1.1499999999999999</v>
      </c>
      <c r="AG11" s="731">
        <v>13.200000000000001</v>
      </c>
      <c r="AH11" s="731">
        <v>-29.7</v>
      </c>
      <c r="AI11" s="731">
        <v>5.09</v>
      </c>
      <c r="AJ11" s="731">
        <v>6.5</v>
      </c>
      <c r="AK11" s="731">
        <v>8</v>
      </c>
      <c r="AL11" s="732">
        <v>2730</v>
      </c>
      <c r="AM11" s="733">
        <v>0.8</v>
      </c>
      <c r="AN11" s="731">
        <v>5.89</v>
      </c>
      <c r="AO11" s="734">
        <f>IF(U11="n/a","n/a",IF(AA11&lt;0,"n/a",IF(AA11="n/a","n/a",J11+U11-AA11)))</f>
        <v>16.48731911604585</v>
      </c>
      <c r="AP11" s="735">
        <f>IF(U11="n/a","n/a",J11+U11)</f>
        <v>27.032773661500396</v>
      </c>
      <c r="AQ11" s="843">
        <f>IF(OR(AC11&lt;0.01,AC11="n/a",AF11="n/a"),"n/a",(I11/SQRT(22.5*AC11*(I11/AF11))-1)*100)</f>
        <v>-26.584068555258455</v>
      </c>
      <c r="AR11" s="618">
        <f>INDEX(Historical!$C$7:$C$1222,MATCH(B11,Historical!$B$7:$B$1244,0))*IF(AH11="n/a",1.03,IF(AH11&lt;0,1.01,IF(AH11&gt;10,1.1,(1+AH11/100))))</f>
        <v>1.5554000000000001</v>
      </c>
      <c r="AS11" s="730">
        <f>IF($AI11="n/a",1.03*AR11,IF($AI11&lt;0,1.01*AR11,IF($AI11&gt;10,1.1*AR11,(1+$AI11/100)*AR11)))</f>
        <v>1.63456986</v>
      </c>
      <c r="AT11" s="730">
        <f>IF($AK11="n/a",1.03*AS11,IF($AK11&lt;0,1.01*AS11,IF($AK11&gt;10,1.1*AS11,(1+$AK11/100)*AS11)))</f>
        <v>1.7653354488000002</v>
      </c>
      <c r="AU11" s="730">
        <f>IF($AK11="n/a",1.03*AT11,IF($AK11&lt;0,1.01*AT11,IF($AK11&gt;10,1.1*AT11,(1+$AK11/100)*AT11)))</f>
        <v>1.9065622847040002</v>
      </c>
      <c r="AV11" s="730">
        <f>IF($AK11="n/a",1.03*AU11,IF($AK11&lt;0,1.01*AU11,IF($AK11&gt;10,1.1*AU11,(1+$AK11/100)*AU11)))</f>
        <v>2.0590872674803204</v>
      </c>
      <c r="AW11" s="723">
        <f>SUM(AR11:AV11)</f>
        <v>8.9209548609843203</v>
      </c>
      <c r="AX11" s="736">
        <f>AW11/I11*100</f>
        <v>59.157525603344297</v>
      </c>
      <c r="AY11" s="888">
        <v>1.95</v>
      </c>
      <c r="AZ11" s="733">
        <v>35.120000000000005</v>
      </c>
      <c r="BA11" s="733">
        <v>-16.64</v>
      </c>
      <c r="BB11" s="733">
        <v>5.0599999999999996</v>
      </c>
      <c r="BC11" s="733">
        <v>4.58</v>
      </c>
      <c r="BD11" s="862"/>
      <c r="BE11" s="594">
        <v>2012</v>
      </c>
      <c r="BF11" s="853">
        <f>IF(BE11&gt;2020,0,IF(BE11&gt;2008,1,IF(BE11&gt;2001,2,IF(BE11&gt;1990,3,IF(BE11&gt;1980,4,IF(BE11&gt;1973,5,IF(BE11&gt;1970,6,IF(BE11&gt;1960,7,IF(BE11&gt;1958,8,IF(BE11&gt;1953,9,10))))))))))</f>
        <v>1</v>
      </c>
      <c r="BG11" s="783">
        <v>1.7000000000000002</v>
      </c>
      <c r="BH11" s="820" t="s">
        <v>4443</v>
      </c>
      <c r="BI11" s="820" t="s">
        <v>4445</v>
      </c>
    </row>
    <row r="12" spans="1:61" ht="11.25" customHeight="1" x14ac:dyDescent="0.2">
      <c r="A12" s="819" t="s">
        <v>1795</v>
      </c>
      <c r="B12" s="830" t="s">
        <v>1796</v>
      </c>
      <c r="C12" s="885" t="s">
        <v>152</v>
      </c>
      <c r="D12" s="885" t="s">
        <v>4183</v>
      </c>
      <c r="E12" s="699">
        <v>10</v>
      </c>
      <c r="F12" s="1122">
        <v>504</v>
      </c>
      <c r="G12" s="1122" t="s">
        <v>36</v>
      </c>
      <c r="H12" s="1122" t="s">
        <v>36</v>
      </c>
      <c r="I12" s="829">
        <v>101.72</v>
      </c>
      <c r="J12" s="618">
        <f>(M12/I12)*100</f>
        <v>2.0055053086905228</v>
      </c>
      <c r="K12" s="832">
        <v>0.51</v>
      </c>
      <c r="L12" s="842">
        <v>4</v>
      </c>
      <c r="M12" s="609">
        <f>K12*L12</f>
        <v>2.04</v>
      </c>
      <c r="N12" s="825" t="s">
        <v>106</v>
      </c>
      <c r="O12" s="700">
        <v>0.47</v>
      </c>
      <c r="P12" s="603">
        <v>44938</v>
      </c>
      <c r="Q12" s="603">
        <v>44972</v>
      </c>
      <c r="R12" s="609">
        <f>(K12-O12)/O12*100</f>
        <v>8.5106382978723492</v>
      </c>
      <c r="S12" s="667">
        <f>IF(INDEX(Historical!$D$7:$D$1220,MATCH(B12,Historical!$B$7:$B$1244,0))=0,"n/a",(INDEX(Historical!$C$7:$C$1222,MATCH(B12,Historical!$B$7:$B$1244,0))/INDEX(Historical!$D$7:$D$1220,MATCH(B12,Historical!$B$7:$B$1244,0))-1)*100)</f>
        <v>4.4444444444444287</v>
      </c>
      <c r="T12" s="667">
        <f>IF(INDEX(Historical!$F$7:$F$1213,MATCH(B12,Historical!$B$7:$B$1244,0))=0,"n/a",((INDEX(Historical!$C$7:$C$1222,MATCH(B12,Historical!$B$7:$B$1244,0))/INDEX(Historical!$F$7:$F$1213,MATCH(B12,Historical!$B$7:$B$1244,0)))^(1/3)-1)*100)</f>
        <v>13.670898594408598</v>
      </c>
      <c r="U12" s="667">
        <f>IF(INDEX(Historical!$H$7:$H$1213,MATCH(B12,Historical!$B$7:$B$1244,0))=0,"n/a",((INDEX(Historical!$C$7:$C$1222,MATCH(B12,Historical!$B$7:$B$1244,0))/INDEX(Historical!$H$7:$H$1213,MATCH(B12,Historical!$B$7:$B$1244,0)))^(1/5)-1)*100)</f>
        <v>12.142542134526657</v>
      </c>
      <c r="V12" s="667">
        <f>IF(INDEX(Historical!$N$7:$N$1213,MATCH(B12,Historical!$B$7:$B$1244,0))=0,"n/a",((INDEX(Historical!$C$7:$C$1222,MATCH(B12,Historical!$B$7:$B$1244,0))/INDEX(Historical!$N$7:$N$1213,MATCH(B12,Historical!$B$7:$B$1244,0)))^(1/10)-1)*100)</f>
        <v>6.9030423006396946</v>
      </c>
      <c r="W12" s="668">
        <f>IF(OR(U12&lt;=0,U12="n/a",V12&lt;=0,V12="n/a"),"n/a",U12/V12)</f>
        <v>1.7590131431472507</v>
      </c>
      <c r="X12" s="669">
        <f>IF(OR(AJ12&lt;=0,AJ12="n/a",U12&lt;=0,U12="n/a"),"n/a",U12/AJ12)</f>
        <v>0.39811613555825104</v>
      </c>
      <c r="Y12" s="628"/>
      <c r="Z12" s="618">
        <f>IF(OR(AC12&lt;0.01,AC12="n/a"),"n/a",M12/AC12*100)</f>
        <v>52.040816326530617</v>
      </c>
      <c r="AA12" s="841">
        <f>IF(OR(AC12&lt;0.01,AC12="n/a"),"n/a",I12/AC12)</f>
        <v>25.948979591836736</v>
      </c>
      <c r="AB12" s="842">
        <v>12</v>
      </c>
      <c r="AC12" s="821">
        <v>3.92</v>
      </c>
      <c r="AD12" s="821">
        <v>3.06</v>
      </c>
      <c r="AE12" s="821">
        <v>4.05</v>
      </c>
      <c r="AF12" s="821">
        <v>4.74</v>
      </c>
      <c r="AG12" s="821">
        <v>19.2</v>
      </c>
      <c r="AH12" s="821">
        <v>-0.6</v>
      </c>
      <c r="AI12" s="821">
        <v>10.190000000000001</v>
      </c>
      <c r="AJ12" s="821">
        <v>30.5</v>
      </c>
      <c r="AK12" s="821">
        <v>8.3000000000000007</v>
      </c>
      <c r="AL12" s="833">
        <v>177000</v>
      </c>
      <c r="AM12" s="827">
        <v>0.4</v>
      </c>
      <c r="AN12" s="821">
        <v>0.46</v>
      </c>
      <c r="AO12" s="705">
        <f>IF(U12="n/a","n/a",IF(AA12&lt;0,"n/a",IF(AA12="n/a","n/a",J12+U12-AA12)))</f>
        <v>-11.800932148619555</v>
      </c>
      <c r="AP12" s="706">
        <f>IF(U12="n/a","n/a",J12+U12)</f>
        <v>14.14804744321718</v>
      </c>
      <c r="AQ12" s="843">
        <f>IF(OR(AC12&lt;0.01,AC12="n/a",AF12="n/a"),"n/a",(I12/SQRT(22.5*AC12*(I12/AF12))-1)*100)</f>
        <v>133.80729317139796</v>
      </c>
      <c r="AR12" s="618">
        <f>INDEX(Historical!$C$7:$C$1222,MATCH(B12,Historical!$B$7:$B$1244,0))*IF(AH12="n/a",1.03,IF(AH12&lt;0,1.01,IF(AH12&gt;10,1.1,(1+AH12/100))))</f>
        <v>1.8987999999999998</v>
      </c>
      <c r="AS12" s="841">
        <f>IF($AI12="n/a",1.03*AR12,IF($AI12&lt;0,1.01*AR12,IF($AI12&gt;10,1.1*AR12,(1+$AI12/100)*AR12)))</f>
        <v>2.0886800000000001</v>
      </c>
      <c r="AT12" s="841">
        <f>IF($AK12="n/a",1.03*AS12,IF($AK12&lt;0,1.01*AS12,IF($AK12&gt;10,1.1*AS12,(1+$AK12/100)*AS12)))</f>
        <v>2.2620404399999998</v>
      </c>
      <c r="AU12" s="841">
        <f>IF($AK12="n/a",1.03*AT12,IF($AK12&lt;0,1.01*AT12,IF($AK12&gt;10,1.1*AT12,(1+$AK12/100)*AT12)))</f>
        <v>2.4497897965199997</v>
      </c>
      <c r="AV12" s="841">
        <f>IF($AK12="n/a",1.03*AU12,IF($AK12&lt;0,1.01*AU12,IF($AK12&gt;10,1.1*AU12,(1+$AK12/100)*AU12)))</f>
        <v>2.6531223496311598</v>
      </c>
      <c r="AW12" s="618">
        <f>SUM(AR12:AV12)</f>
        <v>11.352432586151158</v>
      </c>
      <c r="AX12" s="713">
        <f>AW12/I12*100</f>
        <v>11.160472459841877</v>
      </c>
      <c r="AY12" s="887">
        <v>0.66</v>
      </c>
      <c r="AZ12" s="827">
        <v>9.08</v>
      </c>
      <c r="BA12" s="827">
        <v>-18.21</v>
      </c>
      <c r="BB12" s="827">
        <v>-6.97</v>
      </c>
      <c r="BC12" s="827">
        <v>-4.87</v>
      </c>
      <c r="BE12" s="594">
        <v>2014</v>
      </c>
      <c r="BF12" s="853">
        <f>IF(BE12&gt;2020,0,IF(BE12&gt;2008,1,IF(BE12&gt;2001,2,IF(BE12&gt;1990,3,IF(BE12&gt;1980,4,IF(BE12&gt;1973,5,IF(BE12&gt;1970,6,IF(BE12&gt;1960,7,IF(BE12&gt;1958,8,IF(BE12&gt;1953,9,10))))))))))</f>
        <v>1</v>
      </c>
      <c r="BG12" s="837">
        <v>9.4</v>
      </c>
      <c r="BH12" s="820" t="s">
        <v>4443</v>
      </c>
      <c r="BI12" s="820" t="s">
        <v>4444</v>
      </c>
    </row>
    <row r="13" spans="1:61" ht="11.25" customHeight="1" x14ac:dyDescent="0.2">
      <c r="A13" s="826" t="s">
        <v>392</v>
      </c>
      <c r="B13" s="831" t="s">
        <v>393</v>
      </c>
      <c r="C13" s="885" t="s">
        <v>4055</v>
      </c>
      <c r="D13" s="885" t="s">
        <v>4184</v>
      </c>
      <c r="E13" s="699">
        <v>18</v>
      </c>
      <c r="F13" s="1122">
        <v>222</v>
      </c>
      <c r="G13" s="1122" t="s">
        <v>105</v>
      </c>
      <c r="H13" s="1122" t="s">
        <v>105</v>
      </c>
      <c r="I13" s="829">
        <v>265.55</v>
      </c>
      <c r="J13" s="618">
        <f>(M13/I13)*100</f>
        <v>1.6870645829410658</v>
      </c>
      <c r="K13" s="832">
        <v>1.1200000000000001</v>
      </c>
      <c r="L13" s="842">
        <v>4</v>
      </c>
      <c r="M13" s="609">
        <f>K13*L13</f>
        <v>4.4800000000000004</v>
      </c>
      <c r="N13" s="825" t="s">
        <v>147</v>
      </c>
      <c r="O13" s="700">
        <v>0.97</v>
      </c>
      <c r="P13" s="603">
        <v>44846</v>
      </c>
      <c r="Q13" s="603">
        <v>44880</v>
      </c>
      <c r="R13" s="609">
        <f>(K13-O13)/O13*100</f>
        <v>15.46391752577321</v>
      </c>
      <c r="S13" s="667">
        <f>IF(INDEX(Historical!$D$7:$D$1220,MATCH(B13,Historical!$B$7:$B$1244,0))=0,"n/a",(INDEX(Historical!$C$7:$C$1222,MATCH(B13,Historical!$B$7:$B$1244,0))/INDEX(Historical!$D$7:$D$1220,MATCH(B13,Historical!$B$7:$B$1244,0))-1)*100)</f>
        <v>11.634349030470915</v>
      </c>
      <c r="T13" s="667">
        <f>IF(INDEX(Historical!$F$7:$F$1213,MATCH(B13,Historical!$B$7:$B$1244,0))=0,"n/a",((INDEX(Historical!$C$7:$C$1222,MATCH(B13,Historical!$B$7:$B$1244,0))/INDEX(Historical!$F$7:$F$1213,MATCH(B13,Historical!$B$7:$B$1244,0)))^(1/3)-1)*100)</f>
        <v>9.6127835548294627</v>
      </c>
      <c r="U13" s="667">
        <f>IF(INDEX(Historical!$H$7:$H$1213,MATCH(B13,Historical!$B$7:$B$1244,0))=0,"n/a",((INDEX(Historical!$C$7:$C$1222,MATCH(B13,Historical!$B$7:$B$1244,0))/INDEX(Historical!$H$7:$H$1213,MATCH(B13,Historical!$B$7:$B$1244,0)))^(1/5)-1)*100)</f>
        <v>8.6637483454314435</v>
      </c>
      <c r="V13" s="667">
        <f>IF(INDEX(Historical!$N$7:$N$1213,MATCH(B13,Historical!$B$7:$B$1244,0))=0,"n/a",((INDEX(Historical!$C$7:$C$1222,MATCH(B13,Historical!$B$7:$B$1244,0))/INDEX(Historical!$N$7:$N$1213,MATCH(B13,Historical!$B$7:$B$1244,0)))^(1/10)-1)*100)</f>
        <v>10.498875712494371</v>
      </c>
      <c r="W13" s="668">
        <f>IF(OR(U13&lt;=0,U13="n/a",V13&lt;=0,V13="n/a"),"n/a",U13/V13)</f>
        <v>0.82520724910773047</v>
      </c>
      <c r="X13" s="669">
        <f>IF(OR(AJ13&lt;=0,AJ13="n/a",U13&lt;=0,U13="n/a"),"n/a",U13/AJ13)</f>
        <v>0.59749988589182379</v>
      </c>
      <c r="Y13" s="831" t="s">
        <v>715</v>
      </c>
      <c r="Z13" s="618">
        <f>IF(OR(AC13&lt;0.01,AC13="n/a"),"n/a",M13/AC13*100)</f>
        <v>40.690281562216171</v>
      </c>
      <c r="AA13" s="841">
        <f>IF(OR(AC13&lt;0.01,AC13="n/a"),"n/a",I13/AC13)</f>
        <v>24.118982742960945</v>
      </c>
      <c r="AB13" s="842">
        <v>8</v>
      </c>
      <c r="AC13" s="821">
        <v>11.01</v>
      </c>
      <c r="AD13" s="821">
        <v>2.33</v>
      </c>
      <c r="AE13" s="821">
        <v>2.86</v>
      </c>
      <c r="AF13" s="821">
        <v>7.3</v>
      </c>
      <c r="AG13" s="821">
        <v>32.4</v>
      </c>
      <c r="AH13" s="821">
        <v>17</v>
      </c>
      <c r="AI13" s="821">
        <v>9.8000000000000007</v>
      </c>
      <c r="AJ13" s="821">
        <v>14.499999999999998</v>
      </c>
      <c r="AK13" s="821">
        <v>10.38</v>
      </c>
      <c r="AL13" s="833">
        <v>178390</v>
      </c>
      <c r="AM13" s="827">
        <v>0.1</v>
      </c>
      <c r="AN13" s="821">
        <v>0</v>
      </c>
      <c r="AO13" s="705">
        <f>IF(U13="n/a","n/a",IF(AA13&lt;0,"n/a",IF(AA13="n/a","n/a",J13+U13-AA13)))</f>
        <v>-13.768169814588436</v>
      </c>
      <c r="AP13" s="706">
        <f>IF(U13="n/a","n/a",J13+U13)</f>
        <v>10.350812928372509</v>
      </c>
      <c r="AQ13" s="843">
        <f>IF(OR(AC13&lt;0.01,AC13="n/a",AF13="n/a"),"n/a",(I13/SQRT(22.5*AC13*(I13/AF13))-1)*100)</f>
        <v>179.73683984425622</v>
      </c>
      <c r="AR13" s="618">
        <f>INDEX(Historical!$C$7:$C$1222,MATCH(B13,Historical!$B$7:$B$1244,0))*IF(AH13="n/a",1.03,IF(AH13&lt;0,1.01,IF(AH13&gt;10,1.1,(1+AH13/100))))</f>
        <v>4.4330000000000007</v>
      </c>
      <c r="AS13" s="841">
        <f>IF($AI13="n/a",1.03*AR13,IF($AI13&lt;0,1.01*AR13,IF($AI13&gt;10,1.1*AR13,(1+$AI13/100)*AR13)))</f>
        <v>4.8674340000000011</v>
      </c>
      <c r="AT13" s="841">
        <f>IF($AK13="n/a",1.03*AS13,IF($AK13&lt;0,1.01*AS13,IF($AK13&gt;10,1.1*AS13,(1+$AK13/100)*AS13)))</f>
        <v>5.354177400000002</v>
      </c>
      <c r="AU13" s="841">
        <f>IF($AK13="n/a",1.03*AT13,IF($AK13&lt;0,1.01*AT13,IF($AK13&gt;10,1.1*AT13,(1+$AK13/100)*AT13)))</f>
        <v>5.8895951400000026</v>
      </c>
      <c r="AV13" s="841">
        <f>IF($AK13="n/a",1.03*AU13,IF($AK13&lt;0,1.01*AU13,IF($AK13&gt;10,1.1*AU13,(1+$AK13/100)*AU13)))</f>
        <v>6.4785546540000034</v>
      </c>
      <c r="AW13" s="618">
        <f>SUM(AR13:AV13)</f>
        <v>27.022761194000008</v>
      </c>
      <c r="AX13" s="713">
        <f>AW13/I13*100</f>
        <v>10.176148067783847</v>
      </c>
      <c r="AY13" s="887">
        <v>1.24</v>
      </c>
      <c r="AZ13" s="827">
        <v>9.3000000000000007</v>
      </c>
      <c r="BA13" s="827">
        <v>-23.09</v>
      </c>
      <c r="BB13" s="827">
        <v>-3.71</v>
      </c>
      <c r="BC13" s="827">
        <v>-6.09</v>
      </c>
      <c r="BE13" s="594">
        <v>2006</v>
      </c>
      <c r="BF13" s="853">
        <f>IF(BE13&gt;2020,0,IF(BE13&gt;2008,1,IF(BE13&gt;2001,2,IF(BE13&gt;1990,3,IF(BE13&gt;1980,4,IF(BE13&gt;1973,5,IF(BE13&gt;1970,6,IF(BE13&gt;1960,7,IF(BE13&gt;1958,8,IF(BE13&gt;1953,9,10))))))))))</f>
        <v>2</v>
      </c>
      <c r="BG13" s="837">
        <v>15.299999999999999</v>
      </c>
      <c r="BH13" s="820" t="s">
        <v>4443</v>
      </c>
      <c r="BI13" s="820" t="s">
        <v>4444</v>
      </c>
    </row>
    <row r="14" spans="1:61" ht="11.25" customHeight="1" x14ac:dyDescent="0.2">
      <c r="A14" s="819" t="s">
        <v>4625</v>
      </c>
      <c r="B14" s="830" t="s">
        <v>861</v>
      </c>
      <c r="C14" s="885" t="s">
        <v>4178</v>
      </c>
      <c r="D14" s="885" t="s">
        <v>4179</v>
      </c>
      <c r="E14" s="699">
        <v>10</v>
      </c>
      <c r="F14" s="1122">
        <v>498</v>
      </c>
      <c r="G14" s="1122" t="s">
        <v>36</v>
      </c>
      <c r="H14" s="1122" t="s">
        <v>36</v>
      </c>
      <c r="I14" s="829">
        <v>70.78</v>
      </c>
      <c r="J14" s="618">
        <f>(M14/I14)*100</f>
        <v>4.0689460299519631</v>
      </c>
      <c r="K14" s="832">
        <v>0.24</v>
      </c>
      <c r="L14" s="842">
        <v>12</v>
      </c>
      <c r="M14" s="609">
        <f>K14*L14</f>
        <v>2.88</v>
      </c>
      <c r="N14" s="825" t="s">
        <v>1022</v>
      </c>
      <c r="O14" s="700">
        <v>0.23400000000000001</v>
      </c>
      <c r="P14" s="603">
        <v>44862</v>
      </c>
      <c r="Q14" s="603">
        <v>44879</v>
      </c>
      <c r="R14" s="609">
        <f>(K14-O14)/O14*100</f>
        <v>2.5641025641025541</v>
      </c>
      <c r="S14" s="667">
        <f>IF(INDEX(Historical!$D$7:$D$1220,MATCH(B14,Historical!$B$7:$B$1244,0))=0,"n/a",(INDEX(Historical!$C$7:$C$1222,MATCH(B14,Historical!$B$7:$B$1244,0))/INDEX(Historical!$D$7:$D$1220,MATCH(B14,Historical!$B$7:$B$1244,0))-1)*100)</f>
        <v>8.0495356037151531</v>
      </c>
      <c r="T14" s="667">
        <f>IF(INDEX(Historical!$F$7:$F$1213,MATCH(B14,Historical!$B$7:$B$1244,0))=0,"n/a",((INDEX(Historical!$C$7:$C$1222,MATCH(B14,Historical!$B$7:$B$1244,0))/INDEX(Historical!$F$7:$F$1213,MATCH(B14,Historical!$B$7:$B$1244,0)))^(1/3)-1)*100)</f>
        <v>7.6190445113225813</v>
      </c>
      <c r="U14" s="667">
        <f>IF(INDEX(Historical!$H$7:$H$1213,MATCH(B14,Historical!$B$7:$B$1244,0))=0,"n/a",((INDEX(Historical!$C$7:$C$1222,MATCH(B14,Historical!$B$7:$B$1244,0))/INDEX(Historical!$H$7:$H$1213,MATCH(B14,Historical!$B$7:$B$1244,0)))^(1/5)-1)*100)</f>
        <v>6.6873207791089406</v>
      </c>
      <c r="V14" s="667">
        <f>IF(INDEX(Historical!$N$7:$N$1213,MATCH(B14,Historical!$B$7:$B$1244,0))=0,"n/a",((INDEX(Historical!$C$7:$C$1222,MATCH(B14,Historical!$B$7:$B$1244,0))/INDEX(Historical!$N$7:$N$1213,MATCH(B14,Historical!$B$7:$B$1244,0)))^(1/10)-1)*100)</f>
        <v>5.7254501986225836</v>
      </c>
      <c r="W14" s="668">
        <f>IF(OR(U14&lt;=0,U14="n/a",V14&lt;=0,V14="n/a"),"n/a",U14/V14)</f>
        <v>1.1679991174698825</v>
      </c>
      <c r="X14" s="669" t="str">
        <f>IF(OR(AJ14&lt;=0,AJ14="n/a",U14&lt;=0,U14="n/a"),"n/a",U14/AJ14)</f>
        <v>n/a</v>
      </c>
      <c r="Y14" s="628"/>
      <c r="Z14" s="618">
        <f>IF(OR(AC14&lt;0.01,AC14="n/a"),"n/a",M14/AC14*100)</f>
        <v>162.71186440677965</v>
      </c>
      <c r="AA14" s="841">
        <f>IF(OR(AC14&lt;0.01,AC14="n/a"),"n/a",I14/AC14)</f>
        <v>39.988700564971751</v>
      </c>
      <c r="AB14" s="842">
        <v>12</v>
      </c>
      <c r="AC14" s="821">
        <v>1.77</v>
      </c>
      <c r="AD14" s="821">
        <v>20.03</v>
      </c>
      <c r="AE14" s="821">
        <v>15.27</v>
      </c>
      <c r="AF14" s="821">
        <v>1.42</v>
      </c>
      <c r="AG14" s="821">
        <v>3.5999999999999996</v>
      </c>
      <c r="AH14" s="821">
        <v>2.4</v>
      </c>
      <c r="AI14" s="821">
        <v>0.16999999999999998</v>
      </c>
      <c r="AJ14" s="821">
        <v>-2.5</v>
      </c>
      <c r="AK14" s="821">
        <v>2.0099999999999998</v>
      </c>
      <c r="AL14" s="833">
        <v>6560</v>
      </c>
      <c r="AM14" s="827">
        <v>1.59</v>
      </c>
      <c r="AN14" s="821">
        <v>0.44</v>
      </c>
      <c r="AO14" s="705">
        <f>IF(U14="n/a","n/a",IF(AA14&lt;0,"n/a",IF(AA14="n/a","n/a",J14+U14-AA14)))</f>
        <v>-29.232433755910847</v>
      </c>
      <c r="AP14" s="706">
        <f>IF(U14="n/a","n/a",J14+U14)</f>
        <v>10.756266809060904</v>
      </c>
      <c r="AQ14" s="843">
        <f>IF(OR(AC14&lt;0.01,AC14="n/a",AF14="n/a"),"n/a",(I14/SQRT(22.5*AC14*(I14/AF14))-1)*100)</f>
        <v>58.862560867716198</v>
      </c>
      <c r="AR14" s="618">
        <f>INDEX(Historical!$C$7:$C$1222,MATCH(B14,Historical!$B$7:$B$1244,0))*IF(AH14="n/a",1.03,IF(AH14&lt;0,1.01,IF(AH14&gt;10,1.1,(1+AH14/100))))</f>
        <v>2.8590079999999998</v>
      </c>
      <c r="AS14" s="841">
        <f>IF($AI14="n/a",1.03*AR14,IF($AI14&lt;0,1.01*AR14,IF($AI14&gt;10,1.1*AR14,(1+$AI14/100)*AR14)))</f>
        <v>2.8638683135999998</v>
      </c>
      <c r="AT14" s="841">
        <f>IF($AK14="n/a",1.03*AS14,IF($AK14&lt;0,1.01*AS14,IF($AK14&gt;10,1.1*AS14,(1+$AK14/100)*AS14)))</f>
        <v>2.92143206670336</v>
      </c>
      <c r="AU14" s="841">
        <f>IF($AK14="n/a",1.03*AT14,IF($AK14&lt;0,1.01*AT14,IF($AK14&gt;10,1.1*AT14,(1+$AK14/100)*AT14)))</f>
        <v>2.9801528512440973</v>
      </c>
      <c r="AV14" s="841">
        <f>IF($AK14="n/a",1.03*AU14,IF($AK14&lt;0,1.01*AU14,IF($AK14&gt;10,1.1*AU14,(1+$AK14/100)*AU14)))</f>
        <v>3.0400539235541038</v>
      </c>
      <c r="AW14" s="618">
        <f>SUM(AR14:AV14)</f>
        <v>14.664515155101562</v>
      </c>
      <c r="AX14" s="713">
        <f>AW14/I14*100</f>
        <v>20.718444694972536</v>
      </c>
      <c r="AY14" s="887">
        <v>0.47</v>
      </c>
      <c r="AZ14" s="827">
        <v>13.01</v>
      </c>
      <c r="BA14" s="827">
        <v>-12.01</v>
      </c>
      <c r="BB14" s="827">
        <v>-2.64</v>
      </c>
      <c r="BC14" s="827">
        <v>-1.4500000000000002</v>
      </c>
      <c r="BE14" s="594">
        <v>2013</v>
      </c>
      <c r="BF14" s="853">
        <f>IF(BE14&gt;2020,0,IF(BE14&gt;2008,1,IF(BE14&gt;2001,2,IF(BE14&gt;1990,3,IF(BE14&gt;1980,4,IF(BE14&gt;1973,5,IF(BE14&gt;1970,6,IF(BE14&gt;1960,7,IF(BE14&gt;1958,8,IF(BE14&gt;1953,9,10))))))))))</f>
        <v>1</v>
      </c>
      <c r="BG14" s="837">
        <v>2.2999999999999998</v>
      </c>
      <c r="BH14" s="820" t="s">
        <v>4443</v>
      </c>
      <c r="BI14" s="820" t="s">
        <v>4445</v>
      </c>
    </row>
    <row r="15" spans="1:61" ht="11.25" customHeight="1" x14ac:dyDescent="0.2">
      <c r="A15" s="826" t="s">
        <v>4627</v>
      </c>
      <c r="B15" s="830" t="s">
        <v>420</v>
      </c>
      <c r="C15" s="885" t="s">
        <v>4055</v>
      </c>
      <c r="D15" s="885" t="s">
        <v>4185</v>
      </c>
      <c r="E15" s="699">
        <v>21</v>
      </c>
      <c r="F15" s="1122">
        <v>169</v>
      </c>
      <c r="G15" s="1122" t="s">
        <v>105</v>
      </c>
      <c r="H15" s="1122" t="s">
        <v>105</v>
      </c>
      <c r="I15" s="829">
        <v>183.47</v>
      </c>
      <c r="J15" s="618">
        <f>(M15/I15)*100</f>
        <v>1.8749659344852021</v>
      </c>
      <c r="K15" s="832">
        <v>0.86</v>
      </c>
      <c r="L15" s="842">
        <v>4</v>
      </c>
      <c r="M15" s="609">
        <f>K15*L15</f>
        <v>3.44</v>
      </c>
      <c r="N15" s="825" t="s">
        <v>323</v>
      </c>
      <c r="O15" s="700">
        <v>0.76</v>
      </c>
      <c r="P15" s="603">
        <v>44981</v>
      </c>
      <c r="Q15" s="603">
        <v>44993</v>
      </c>
      <c r="R15" s="609">
        <f>(K15-O15)/O15*100</f>
        <v>13.157894736842103</v>
      </c>
      <c r="S15" s="667">
        <f>IF(INDEX(Historical!$D$7:$D$1220,MATCH(B15,Historical!$B$7:$B$1244,0))=0,"n/a",(INDEX(Historical!$C$7:$C$1222,MATCH(B15,Historical!$B$7:$B$1244,0))/INDEX(Historical!$D$7:$D$1220,MATCH(B15,Historical!$B$7:$B$1244,0))-1)*100)</f>
        <v>10.144927536231885</v>
      </c>
      <c r="T15" s="667">
        <f>IF(INDEX(Historical!$F$7:$F$1213,MATCH(B15,Historical!$B$7:$B$1244,0))=0,"n/a",((INDEX(Historical!$C$7:$C$1222,MATCH(B15,Historical!$B$7:$B$1244,0))/INDEX(Historical!$F$7:$F$1213,MATCH(B15,Historical!$B$7:$B$1244,0)))^(1/3)-1)*100)</f>
        <v>12.065846893298771</v>
      </c>
      <c r="U15" s="667">
        <f>IF(INDEX(Historical!$H$7:$H$1213,MATCH(B15,Historical!$B$7:$B$1244,0))=0,"n/a",((INDEX(Historical!$C$7:$C$1222,MATCH(B15,Historical!$B$7:$B$1244,0))/INDEX(Historical!$H$7:$H$1213,MATCH(B15,Historical!$B$7:$B$1244,0)))^(1/5)-1)*100)</f>
        <v>11.050422629436895</v>
      </c>
      <c r="V15" s="667">
        <f>IF(INDEX(Historical!$N$7:$N$1213,MATCH(B15,Historical!$B$7:$B$1244,0))=0,"n/a",((INDEX(Historical!$C$7:$C$1222,MATCH(B15,Historical!$B$7:$B$1244,0))/INDEX(Historical!$N$7:$N$1213,MATCH(B15,Historical!$B$7:$B$1244,0)))^(1/10)-1)*100)</f>
        <v>9.7410809684315147</v>
      </c>
      <c r="W15" s="668">
        <f>IF(OR(U15&lt;=0,U15="n/a",V15&lt;=0,V15="n/a"),"n/a",U15/V15)</f>
        <v>1.1344144110133814</v>
      </c>
      <c r="X15" s="669">
        <f>IF(OR(AJ15&lt;=0,AJ15="n/a",U15&lt;=0,U15="n/a"),"n/a",U15/AJ15)</f>
        <v>0.61052058726170699</v>
      </c>
      <c r="Y15" s="830"/>
      <c r="Z15" s="618">
        <f>IF(OR(AC15&lt;0.01,AC15="n/a"),"n/a",M15/AC15*100)</f>
        <v>51.963746223564954</v>
      </c>
      <c r="AA15" s="841">
        <f>IF(OR(AC15&lt;0.01,AC15="n/a"),"n/a",I15/AC15)</f>
        <v>27.714501510574017</v>
      </c>
      <c r="AB15" s="842">
        <v>10</v>
      </c>
      <c r="AC15" s="821">
        <v>6.62</v>
      </c>
      <c r="AD15" s="821">
        <v>2.5499999999999998</v>
      </c>
      <c r="AE15" s="821">
        <v>7.48</v>
      </c>
      <c r="AF15" s="821">
        <v>2.54</v>
      </c>
      <c r="AG15" s="821">
        <v>9.4</v>
      </c>
      <c r="AH15" s="821">
        <v>51.6</v>
      </c>
      <c r="AI15" s="821">
        <v>2.0699999999999998</v>
      </c>
      <c r="AJ15" s="821">
        <v>18.099999999999998</v>
      </c>
      <c r="AK15" s="821">
        <v>10.82</v>
      </c>
      <c r="AL15" s="833">
        <v>94030</v>
      </c>
      <c r="AM15" s="827">
        <v>0.36</v>
      </c>
      <c r="AN15" s="821">
        <v>0</v>
      </c>
      <c r="AO15" s="705">
        <f>IF(U15="n/a","n/a",IF(AA15&lt;0,"n/a",IF(AA15="n/a","n/a",J15+U15-AA15)))</f>
        <v>-14.789112946651921</v>
      </c>
      <c r="AP15" s="706">
        <f>IF(U15="n/a","n/a",J15+U15)</f>
        <v>12.925388563922096</v>
      </c>
      <c r="AQ15" s="843">
        <f>IF(OR(AC15&lt;0.01,AC15="n/a",AF15="n/a"),"n/a",(I15/SQRT(22.5*AC15*(I15/AF15))-1)*100)</f>
        <v>76.880165129901812</v>
      </c>
      <c r="AR15" s="618">
        <f>INDEX(Historical!$C$7:$C$1222,MATCH(B15,Historical!$B$7:$B$1244,0))*IF(AH15="n/a",1.03,IF(AH15&lt;0,1.01,IF(AH15&gt;10,1.1,(1+AH15/100))))</f>
        <v>3.3440000000000003</v>
      </c>
      <c r="AS15" s="841">
        <f>IF($AI15="n/a",1.03*AR15,IF($AI15&lt;0,1.01*AR15,IF($AI15&gt;10,1.1*AR15,(1+$AI15/100)*AR15)))</f>
        <v>3.4132207999999999</v>
      </c>
      <c r="AT15" s="841">
        <f>IF($AK15="n/a",1.03*AS15,IF($AK15&lt;0,1.01*AS15,IF($AK15&gt;10,1.1*AS15,(1+$AK15/100)*AS15)))</f>
        <v>3.7545428800000002</v>
      </c>
      <c r="AU15" s="841">
        <f>IF($AK15="n/a",1.03*AT15,IF($AK15&lt;0,1.01*AT15,IF($AK15&gt;10,1.1*AT15,(1+$AK15/100)*AT15)))</f>
        <v>4.1299971680000009</v>
      </c>
      <c r="AV15" s="841">
        <f>IF($AK15="n/a",1.03*AU15,IF($AK15&lt;0,1.01*AU15,IF($AK15&gt;10,1.1*AU15,(1+$AK15/100)*AU15)))</f>
        <v>4.5429968848000017</v>
      </c>
      <c r="AW15" s="618">
        <f>SUM(AR15:AV15)</f>
        <v>19.184757732800005</v>
      </c>
      <c r="AX15" s="713">
        <f>AW15/I15*100</f>
        <v>10.456618375102199</v>
      </c>
      <c r="AY15" s="887">
        <v>1.1499999999999999</v>
      </c>
      <c r="AZ15" s="827">
        <v>37.450000000000003</v>
      </c>
      <c r="BA15" s="827">
        <v>-6.59</v>
      </c>
      <c r="BB15" s="827">
        <v>6.39</v>
      </c>
      <c r="BC15" s="827">
        <v>14.37</v>
      </c>
      <c r="BE15" s="594">
        <v>2003</v>
      </c>
      <c r="BF15" s="853">
        <f>IF(BE15&gt;2020,0,IF(BE15&gt;2008,1,IF(BE15&gt;2001,2,IF(BE15&gt;1990,3,IF(BE15&gt;1980,4,IF(BE15&gt;1973,5,IF(BE15&gt;1970,6,IF(BE15&gt;1960,7,IF(BE15&gt;1958,8,IF(BE15&gt;1953,9,10))))))))))</f>
        <v>2</v>
      </c>
      <c r="BG15" s="837">
        <v>6.8000000000000007</v>
      </c>
      <c r="BH15" s="820" t="s">
        <v>4443</v>
      </c>
      <c r="BI15" s="820" t="s">
        <v>4444</v>
      </c>
    </row>
    <row r="16" spans="1:61" ht="11.25" customHeight="1" x14ac:dyDescent="0.2">
      <c r="A16" s="835" t="s">
        <v>4630</v>
      </c>
      <c r="B16" s="567" t="s">
        <v>3727</v>
      </c>
      <c r="C16" s="885" t="s">
        <v>130</v>
      </c>
      <c r="D16" s="885" t="s">
        <v>4187</v>
      </c>
      <c r="E16" s="699">
        <v>10</v>
      </c>
      <c r="F16" s="1122">
        <v>520</v>
      </c>
      <c r="G16" s="1122" t="s">
        <v>105</v>
      </c>
      <c r="H16" s="1122" t="s">
        <v>105</v>
      </c>
      <c r="I16" s="829">
        <v>82.71</v>
      </c>
      <c r="J16" s="618">
        <f>(M16/I16)*100</f>
        <v>3.0467899891186074</v>
      </c>
      <c r="K16" s="832">
        <v>0.63</v>
      </c>
      <c r="L16" s="842">
        <v>4</v>
      </c>
      <c r="M16" s="609">
        <f>K16*L16</f>
        <v>2.52</v>
      </c>
      <c r="N16" s="825" t="s">
        <v>316</v>
      </c>
      <c r="O16" s="700">
        <v>0.59</v>
      </c>
      <c r="P16" s="603">
        <v>44999</v>
      </c>
      <c r="Q16" s="603">
        <v>45016</v>
      </c>
      <c r="R16" s="609">
        <f>(K16-O16)/O16*100</f>
        <v>6.7796610169491593</v>
      </c>
      <c r="S16" s="667">
        <f>IF(INDEX(Historical!$D$7:$D$1220,MATCH(B16,Historical!$B$7:$B$1244,0))=0,"n/a",(INDEX(Historical!$C$7:$C$1222,MATCH(B16,Historical!$B$7:$B$1244,0))/INDEX(Historical!$D$7:$D$1220,MATCH(B16,Historical!$B$7:$B$1244,0))-1)*100)</f>
        <v>7.2727272727272529</v>
      </c>
      <c r="T16" s="667">
        <f>IF(INDEX(Historical!$F$7:$F$1213,MATCH(B16,Historical!$B$7:$B$1244,0))=0,"n/a",((INDEX(Historical!$C$7:$C$1222,MATCH(B16,Historical!$B$7:$B$1244,0))/INDEX(Historical!$F$7:$F$1213,MATCH(B16,Historical!$B$7:$B$1244,0)))^(1/3)-1)*100)</f>
        <v>7.1199245451753157</v>
      </c>
      <c r="U16" s="667">
        <f>IF(INDEX(Historical!$H$7:$H$1213,MATCH(B16,Historical!$B$7:$B$1244,0))=0,"n/a",((INDEX(Historical!$C$7:$C$1222,MATCH(B16,Historical!$B$7:$B$1244,0))/INDEX(Historical!$H$7:$H$1213,MATCH(B16,Historical!$B$7:$B$1244,0)))^(1/5)-1)*100)</f>
        <v>5.832846881261422</v>
      </c>
      <c r="V16" s="667">
        <f>IF(INDEX(Historical!$N$7:$N$1213,MATCH(B16,Historical!$B$7:$B$1244,0))=0,"n/a",((INDEX(Historical!$C$7:$C$1222,MATCH(B16,Historical!$B$7:$B$1244,0))/INDEX(Historical!$N$7:$N$1213,MATCH(B16,Historical!$B$7:$B$1244,0)))^(1/10)-1)*100)</f>
        <v>3.9630954752501335</v>
      </c>
      <c r="W16" s="668">
        <f>IF(OR(U16&lt;=0,U16="n/a",V16&lt;=0,V16="n/a"),"n/a",U16/V16)</f>
        <v>1.4717906539693641</v>
      </c>
      <c r="X16" s="669">
        <f>IF(OR(AJ16&lt;=0,AJ16="n/a",U16&lt;=0,U16="n/a"),"n/a",U16/AJ16)</f>
        <v>0.70275263629655682</v>
      </c>
      <c r="Y16" s="628"/>
      <c r="Z16" s="618">
        <f>IF(OR(AC16&lt;0.01,AC16="n/a"),"n/a",M16/AC16*100)</f>
        <v>60.869565217391312</v>
      </c>
      <c r="AA16" s="841">
        <f>IF(OR(AC16&lt;0.01,AC16="n/a"),"n/a",I16/AC16)</f>
        <v>19.978260869565219</v>
      </c>
      <c r="AB16" s="842">
        <v>12</v>
      </c>
      <c r="AC16" s="821">
        <v>4.1399999999999997</v>
      </c>
      <c r="AD16" s="821">
        <v>3.05</v>
      </c>
      <c r="AE16" s="821">
        <v>2.78</v>
      </c>
      <c r="AF16" s="821">
        <v>2.0699999999999998</v>
      </c>
      <c r="AG16" s="821">
        <v>10.6</v>
      </c>
      <c r="AH16" s="821">
        <v>7.7</v>
      </c>
      <c r="AI16" s="821">
        <v>7.3599999999999994</v>
      </c>
      <c r="AJ16" s="821">
        <v>8.3000000000000007</v>
      </c>
      <c r="AK16" s="821">
        <v>6.64</v>
      </c>
      <c r="AL16" s="833">
        <v>22140</v>
      </c>
      <c r="AM16" s="827">
        <v>0.2</v>
      </c>
      <c r="AN16" s="821">
        <v>1.44</v>
      </c>
      <c r="AO16" s="705">
        <f>IF(U16="n/a","n/a",IF(AA16&lt;0,"n/a",IF(AA16="n/a","n/a",J16+U16-AA16)))</f>
        <v>-11.09862399918519</v>
      </c>
      <c r="AP16" s="706">
        <f>IF(U16="n/a","n/a",J16+U16)</f>
        <v>8.879636870380029</v>
      </c>
      <c r="AQ16" s="843">
        <f>IF(OR(AC16&lt;0.01,AC16="n/a",AF16="n/a"),"n/a",(I16/SQRT(22.5*AC16*(I16/AF16))-1)*100)</f>
        <v>35.572858640658602</v>
      </c>
      <c r="AR16" s="618">
        <f>INDEX(Historical!$C$7:$C$1222,MATCH(B16,Historical!$B$7:$B$1244,0))*IF(AH16="n/a",1.03,IF(AH16&lt;0,1.01,IF(AH16&gt;10,1.1,(1+AH16/100))))</f>
        <v>2.5417199999999998</v>
      </c>
      <c r="AS16" s="841">
        <f>IF($AI16="n/a",1.03*AR16,IF($AI16&lt;0,1.01*AR16,IF($AI16&gt;10,1.1*AR16,(1+$AI16/100)*AR16)))</f>
        <v>2.7287905919999993</v>
      </c>
      <c r="AT16" s="841">
        <f>IF($AK16="n/a",1.03*AS16,IF($AK16&lt;0,1.01*AS16,IF($AK16&gt;10,1.1*AS16,(1+$AK16/100)*AS16)))</f>
        <v>2.9099822873087993</v>
      </c>
      <c r="AU16" s="841">
        <f>IF($AK16="n/a",1.03*AT16,IF($AK16&lt;0,1.01*AT16,IF($AK16&gt;10,1.1*AT16,(1+$AK16/100)*AT16)))</f>
        <v>3.1032051111861034</v>
      </c>
      <c r="AV16" s="841">
        <f>IF($AK16="n/a",1.03*AU16,IF($AK16&lt;0,1.01*AU16,IF($AK16&gt;10,1.1*AU16,(1+$AK16/100)*AU16)))</f>
        <v>3.3092579305688608</v>
      </c>
      <c r="AW16" s="618">
        <f>SUM(AR16:AV16)</f>
        <v>14.592955921063762</v>
      </c>
      <c r="AX16" s="713">
        <f>AW16/I16*100</f>
        <v>17.64352063966118</v>
      </c>
      <c r="AY16" s="887">
        <v>0.42</v>
      </c>
      <c r="AZ16" s="827">
        <v>12.870000000000001</v>
      </c>
      <c r="BA16" s="827">
        <v>-16.619999999999997</v>
      </c>
      <c r="BB16" s="827">
        <v>-5.2</v>
      </c>
      <c r="BC16" s="827">
        <v>-6.03</v>
      </c>
      <c r="BE16" s="594">
        <v>2014</v>
      </c>
      <c r="BF16" s="853">
        <f>IF(BE16&gt;2020,0,IF(BE16&gt;2008,1,IF(BE16&gt;2001,2,IF(BE16&gt;1990,3,IF(BE16&gt;1980,4,IF(BE16&gt;1973,5,IF(BE16&gt;1970,6,IF(BE16&gt;1960,7,IF(BE16&gt;1958,8,IF(BE16&gt;1953,9,10))))))))))</f>
        <v>1</v>
      </c>
      <c r="BG16" s="837">
        <v>2.9000000000000004</v>
      </c>
      <c r="BH16" s="820" t="s">
        <v>4443</v>
      </c>
      <c r="BI16" s="820" t="s">
        <v>4444</v>
      </c>
    </row>
    <row r="17" spans="1:61" ht="11.25" customHeight="1" x14ac:dyDescent="0.2">
      <c r="A17" s="826" t="s">
        <v>4631</v>
      </c>
      <c r="B17" s="830" t="s">
        <v>402</v>
      </c>
      <c r="C17" s="885" t="s">
        <v>107</v>
      </c>
      <c r="D17" s="885" t="s">
        <v>117</v>
      </c>
      <c r="E17" s="699">
        <v>20</v>
      </c>
      <c r="F17" s="1122">
        <v>180</v>
      </c>
      <c r="G17" s="1122" t="s">
        <v>105</v>
      </c>
      <c r="H17" s="1122" t="s">
        <v>105</v>
      </c>
      <c r="I17" s="829">
        <v>41.65</v>
      </c>
      <c r="J17" s="618">
        <f>(M17/I17)*100</f>
        <v>0.86434573829531813</v>
      </c>
      <c r="K17" s="832">
        <v>0.36</v>
      </c>
      <c r="L17" s="842">
        <v>1</v>
      </c>
      <c r="M17" s="609">
        <f>K17*L17</f>
        <v>0.36</v>
      </c>
      <c r="N17" s="825" t="s">
        <v>170</v>
      </c>
      <c r="O17" s="700">
        <v>0.34</v>
      </c>
      <c r="P17" s="603">
        <v>44890</v>
      </c>
      <c r="Q17" s="603">
        <v>44908</v>
      </c>
      <c r="R17" s="609">
        <f>(K17-O17)/O17*100</f>
        <v>5.8823529411764595</v>
      </c>
      <c r="S17" s="667">
        <f>IF(INDEX(Historical!$D$7:$D$1220,MATCH(B17,Historical!$B$7:$B$1244,0))=0,"n/a",(INDEX(Historical!$C$7:$C$1222,MATCH(B17,Historical!$B$7:$B$1244,0))/INDEX(Historical!$D$7:$D$1220,MATCH(B17,Historical!$B$7:$B$1244,0))-1)*100)</f>
        <v>5.8823529411764497</v>
      </c>
      <c r="T17" s="667">
        <f>IF(INDEX(Historical!$F$7:$F$1213,MATCH(B17,Historical!$B$7:$B$1244,0))=0,"n/a",((INDEX(Historical!$C$7:$C$1222,MATCH(B17,Historical!$B$7:$B$1244,0))/INDEX(Historical!$F$7:$F$1213,MATCH(B17,Historical!$B$7:$B$1244,0)))^(1/3)-1)*100)</f>
        <v>6.2658569182611146</v>
      </c>
      <c r="U17" s="667">
        <f>IF(INDEX(Historical!$H$7:$H$1213,MATCH(B17,Historical!$B$7:$B$1244,0))=0,"n/a",((INDEX(Historical!$C$7:$C$1222,MATCH(B17,Historical!$B$7:$B$1244,0))/INDEX(Historical!$H$7:$H$1213,MATCH(B17,Historical!$B$7:$B$1244,0)))^(1/5)-1)*100)</f>
        <v>6.7249181879538877</v>
      </c>
      <c r="V17" s="667">
        <f>IF(INDEX(Historical!$N$7:$N$1213,MATCH(B17,Historical!$B$7:$B$1244,0))=0,"n/a",((INDEX(Historical!$C$7:$C$1222,MATCH(B17,Historical!$B$7:$B$1244,0))/INDEX(Historical!$N$7:$N$1213,MATCH(B17,Historical!$B$7:$B$1244,0)))^(1/10)-1)*100)</f>
        <v>9.1493425617896982</v>
      </c>
      <c r="W17" s="668">
        <f>IF(OR(U17&lt;=0,U17="n/a",V17&lt;=0,V17="n/a"),"n/a",U17/V17)</f>
        <v>0.73501654818774542</v>
      </c>
      <c r="X17" s="669">
        <f>IF(OR(AJ17&lt;=0,AJ17="n/a",U17&lt;=0,U17="n/a"),"n/a",U17/AJ17)</f>
        <v>0.18577122066170962</v>
      </c>
      <c r="Y17" s="831"/>
      <c r="Z17" s="618">
        <f>IF(OR(AC17&lt;0.01,AC17="n/a"),"n/a",M17/AC17*100)</f>
        <v>2.8869286287089011</v>
      </c>
      <c r="AA17" s="841">
        <f>IF(OR(AC17&lt;0.01,AC17="n/a"),"n/a",I17/AC17)</f>
        <v>3.3400160384923816</v>
      </c>
      <c r="AB17" s="842">
        <v>12</v>
      </c>
      <c r="AC17" s="821">
        <v>12.47</v>
      </c>
      <c r="AD17" s="821">
        <v>0.12</v>
      </c>
      <c r="AE17" s="821">
        <v>2.4900000000000002</v>
      </c>
      <c r="AF17" s="821">
        <v>1.1399999999999999</v>
      </c>
      <c r="AG17" s="821">
        <v>24.3</v>
      </c>
      <c r="AH17" s="821">
        <v>-34</v>
      </c>
      <c r="AI17" s="821">
        <v>15.049999999999999</v>
      </c>
      <c r="AJ17" s="821">
        <v>36.199999999999996</v>
      </c>
      <c r="AK17" s="821">
        <v>26.810000000000002</v>
      </c>
      <c r="AL17" s="833">
        <v>3530</v>
      </c>
      <c r="AM17" s="827">
        <v>1.6</v>
      </c>
      <c r="AN17" s="821">
        <v>0.27</v>
      </c>
      <c r="AO17" s="705">
        <f>IF(U17="n/a","n/a",IF(AA17&lt;0,"n/a",IF(AA17="n/a","n/a",J17+U17-AA17)))</f>
        <v>4.2492478877568249</v>
      </c>
      <c r="AP17" s="706">
        <f>IF(U17="n/a","n/a",J17+U17)</f>
        <v>7.5892639262492061</v>
      </c>
      <c r="AQ17" s="843">
        <f>IF(OR(AC17&lt;0.01,AC17="n/a",AF17="n/a"),"n/a",(I17/SQRT(22.5*AC17*(I17/AF17))-1)*100)</f>
        <v>-58.862732311976039</v>
      </c>
      <c r="AR17" s="618">
        <f>INDEX(Historical!$C$7:$C$1222,MATCH(B17,Historical!$B$7:$B$1244,0))*IF(AH17="n/a",1.03,IF(AH17&lt;0,1.01,IF(AH17&gt;10,1.1,(1+AH17/100))))</f>
        <v>0.36359999999999998</v>
      </c>
      <c r="AS17" s="841">
        <f>IF($AI17="n/a",1.03*AR17,IF($AI17&lt;0,1.01*AR17,IF($AI17&gt;10,1.1*AR17,(1+$AI17/100)*AR17)))</f>
        <v>0.39995999999999998</v>
      </c>
      <c r="AT17" s="841">
        <f>IF($AK17="n/a",1.03*AS17,IF($AK17&lt;0,1.01*AS17,IF($AK17&gt;10,1.1*AS17,(1+$AK17/100)*AS17)))</f>
        <v>0.43995600000000001</v>
      </c>
      <c r="AU17" s="841">
        <f>IF($AK17="n/a",1.03*AT17,IF($AK17&lt;0,1.01*AT17,IF($AK17&gt;10,1.1*AT17,(1+$AK17/100)*AT17)))</f>
        <v>0.48395160000000004</v>
      </c>
      <c r="AV17" s="841">
        <f>IF($AK17="n/a",1.03*AU17,IF($AK17&lt;0,1.01*AU17,IF($AK17&gt;10,1.1*AU17,(1+$AK17/100)*AU17)))</f>
        <v>0.53234676000000003</v>
      </c>
      <c r="AW17" s="618">
        <f>SUM(AR17:AV17)</f>
        <v>2.21981436</v>
      </c>
      <c r="AX17" s="713">
        <f>AW17/I17*100</f>
        <v>5.3296863385354145</v>
      </c>
      <c r="AY17" s="887">
        <v>0.9</v>
      </c>
      <c r="AZ17" s="827">
        <v>48.480000000000004</v>
      </c>
      <c r="BA17" s="827">
        <v>-13.88</v>
      </c>
      <c r="BB17" s="827">
        <v>-8.15</v>
      </c>
      <c r="BC17" s="827">
        <v>3.9600000000000004</v>
      </c>
      <c r="BE17" s="594">
        <v>2005</v>
      </c>
      <c r="BF17" s="853">
        <f>IF(BE17&gt;2020,0,IF(BE17&gt;2008,1,IF(BE17&gt;2001,2,IF(BE17&gt;1990,3,IF(BE17&gt;1980,4,IF(BE17&gt;1973,5,IF(BE17&gt;1970,6,IF(BE17&gt;1960,7,IF(BE17&gt;1958,8,IF(BE17&gt;1953,9,10))))))))))</f>
        <v>2</v>
      </c>
      <c r="BG17" s="837">
        <v>1.5</v>
      </c>
      <c r="BH17" s="820" t="s">
        <v>4443</v>
      </c>
      <c r="BI17" s="820" t="s">
        <v>4444</v>
      </c>
    </row>
    <row r="18" spans="1:61" s="737" customFormat="1" ht="11.25" customHeight="1" x14ac:dyDescent="0.2">
      <c r="A18" s="613" t="s">
        <v>4632</v>
      </c>
      <c r="B18" s="743" t="s">
        <v>883</v>
      </c>
      <c r="C18" s="885" t="s">
        <v>130</v>
      </c>
      <c r="D18" s="885" t="s">
        <v>4188</v>
      </c>
      <c r="E18" s="721">
        <v>13</v>
      </c>
      <c r="F18" s="1122">
        <v>304</v>
      </c>
      <c r="G18" s="1121" t="s">
        <v>36</v>
      </c>
      <c r="H18" s="1121" t="s">
        <v>36</v>
      </c>
      <c r="I18" s="722">
        <v>87.97</v>
      </c>
      <c r="J18" s="723">
        <f>(M18/I18)*100</f>
        <v>3.7740138683642148</v>
      </c>
      <c r="K18" s="724">
        <v>0.83</v>
      </c>
      <c r="L18" s="725">
        <v>4</v>
      </c>
      <c r="M18" s="726">
        <f>K18*L18</f>
        <v>3.32</v>
      </c>
      <c r="N18" s="727" t="s">
        <v>247</v>
      </c>
      <c r="O18" s="728">
        <v>0.78</v>
      </c>
      <c r="P18" s="1037">
        <v>44874</v>
      </c>
      <c r="Q18" s="1037">
        <v>44904</v>
      </c>
      <c r="R18" s="726">
        <f>(K18-O18)/O18*100</f>
        <v>6.4102564102564017</v>
      </c>
      <c r="S18" s="667">
        <f>IF(INDEX(Historical!$D$7:$D$1220,MATCH(B18,Historical!$B$7:$B$1244,0))=0,"n/a",(INDEX(Historical!$C$7:$C$1222,MATCH(B18,Historical!$B$7:$B$1244,0))/INDEX(Historical!$D$7:$D$1220,MATCH(B18,Historical!$B$7:$B$1244,0))-1)*100)</f>
        <v>5.6666666666666643</v>
      </c>
      <c r="T18" s="667">
        <f>IF(INDEX(Historical!$F$7:$F$1213,MATCH(B18,Historical!$B$7:$B$1244,0))=0,"n/a",((INDEX(Historical!$C$7:$C$1222,MATCH(B18,Historical!$B$7:$B$1244,0))/INDEX(Historical!$F$7:$F$1213,MATCH(B18,Historical!$B$7:$B$1244,0)))^(1/3)-1)*100)</f>
        <v>5.365069295574254</v>
      </c>
      <c r="U18" s="667">
        <f>IF(INDEX(Historical!$H$7:$H$1213,MATCH(B18,Historical!$B$7:$B$1244,0))=0,"n/a",((INDEX(Historical!$C$7:$C$1222,MATCH(B18,Historical!$B$7:$B$1244,0))/INDEX(Historical!$H$7:$H$1213,MATCH(B18,Historical!$B$7:$B$1244,0)))^(1/5)-1)*100)</f>
        <v>5.8113541080314857</v>
      </c>
      <c r="V18" s="667">
        <f>IF(INDEX(Historical!$N$7:$N$1213,MATCH(B18,Historical!$B$7:$B$1244,0))=0,"n/a",((INDEX(Historical!$C$7:$C$1222,MATCH(B18,Historical!$B$7:$B$1244,0))/INDEX(Historical!$N$7:$N$1213,MATCH(B18,Historical!$B$7:$B$1244,0)))^(1/10)-1)*100)</f>
        <v>5.3634884912967529</v>
      </c>
      <c r="W18" s="668">
        <f>IF(OR(U18&lt;=0,U18="n/a",V18&lt;=0,V18="n/a"),"n/a",U18/V18)</f>
        <v>1.0835026713418845</v>
      </c>
      <c r="X18" s="669">
        <f>IF(OR(AJ18&lt;=0,AJ18="n/a",U18&lt;=0,U18="n/a"),"n/a",U18/AJ18)</f>
        <v>1.7610163963731773</v>
      </c>
      <c r="Y18" s="743"/>
      <c r="Z18" s="723">
        <f>IF(OR(AC18&lt;0.01,AC18="n/a"),"n/a",M18/AC18*100)</f>
        <v>68.879668049792514</v>
      </c>
      <c r="AA18" s="730">
        <f>IF(OR(AC18&lt;0.01,AC18="n/a"),"n/a",I18/AC18)</f>
        <v>18.251037344398338</v>
      </c>
      <c r="AB18" s="725">
        <v>12</v>
      </c>
      <c r="AC18" s="731">
        <v>4.82</v>
      </c>
      <c r="AD18" s="731">
        <v>3.06</v>
      </c>
      <c r="AE18" s="731">
        <v>2.4700000000000002</v>
      </c>
      <c r="AF18" s="731">
        <v>1.93</v>
      </c>
      <c r="AG18" s="731">
        <v>9.6</v>
      </c>
      <c r="AH18" s="731">
        <v>-9.4</v>
      </c>
      <c r="AI18" s="731">
        <v>6.4799999999999995</v>
      </c>
      <c r="AJ18" s="731">
        <v>3.3000000000000003</v>
      </c>
      <c r="AK18" s="731">
        <v>6.1</v>
      </c>
      <c r="AL18" s="732">
        <v>46430</v>
      </c>
      <c r="AM18" s="733">
        <v>0.03</v>
      </c>
      <c r="AN18" s="731">
        <v>1.67</v>
      </c>
      <c r="AO18" s="734">
        <f>IF(U18="n/a","n/a",IF(AA18&lt;0,"n/a",IF(AA18="n/a","n/a",J18+U18-AA18)))</f>
        <v>-8.6656693680026375</v>
      </c>
      <c r="AP18" s="735">
        <f>IF(U18="n/a","n/a",J18+U18)</f>
        <v>9.5853679763957</v>
      </c>
      <c r="AQ18" s="843">
        <f>IF(OR(AC18&lt;0.01,AC18="n/a",AF18="n/a"),"n/a",(I18/SQRT(22.5*AC18*(I18/AF18))-1)*100)</f>
        <v>25.121278188073347</v>
      </c>
      <c r="AR18" s="618">
        <f>INDEX(Historical!$C$7:$C$1222,MATCH(B18,Historical!$B$7:$B$1244,0))*IF(AH18="n/a",1.03,IF(AH18&lt;0,1.01,IF(AH18&gt;10,1.1,(1+AH18/100))))</f>
        <v>3.2016999999999998</v>
      </c>
      <c r="AS18" s="730">
        <f>IF($AI18="n/a",1.03*AR18,IF($AI18&lt;0,1.01*AR18,IF($AI18&gt;10,1.1*AR18,(1+$AI18/100)*AR18)))</f>
        <v>3.4091701599999995</v>
      </c>
      <c r="AT18" s="730">
        <f>IF($AK18="n/a",1.03*AS18,IF($AK18&lt;0,1.01*AS18,IF($AK18&gt;10,1.1*AS18,(1+$AK18/100)*AS18)))</f>
        <v>3.6171295397599992</v>
      </c>
      <c r="AU18" s="730">
        <f>IF($AK18="n/a",1.03*AT18,IF($AK18&lt;0,1.01*AT18,IF($AK18&gt;10,1.1*AT18,(1+$AK18/100)*AT18)))</f>
        <v>3.837774441685359</v>
      </c>
      <c r="AV18" s="730">
        <f>IF($AK18="n/a",1.03*AU18,IF($AK18&lt;0,1.01*AU18,IF($AK18&gt;10,1.1*AU18,(1+$AK18/100)*AU18)))</f>
        <v>4.0718786826281654</v>
      </c>
      <c r="AW18" s="723">
        <f>SUM(AR18:AV18)</f>
        <v>18.13765282407352</v>
      </c>
      <c r="AX18" s="736">
        <f>AW18/I18*100</f>
        <v>20.617997981213502</v>
      </c>
      <c r="AY18" s="888">
        <v>0.43</v>
      </c>
      <c r="AZ18" s="733">
        <v>9.5500000000000007</v>
      </c>
      <c r="BA18" s="733">
        <v>-16.7</v>
      </c>
      <c r="BB18" s="733">
        <v>-5.91</v>
      </c>
      <c r="BC18" s="733">
        <v>-7.4499999999999993</v>
      </c>
      <c r="BD18" s="862"/>
      <c r="BE18" s="594">
        <v>2011</v>
      </c>
      <c r="BF18" s="853">
        <f>IF(BE18&gt;2020,0,IF(BE18&gt;2008,1,IF(BE18&gt;2001,2,IF(BE18&gt;1990,3,IF(BE18&gt;1980,4,IF(BE18&gt;1973,5,IF(BE18&gt;1970,6,IF(BE18&gt;1960,7,IF(BE18&gt;1958,8,IF(BE18&gt;1953,9,10))))))))))</f>
        <v>1</v>
      </c>
      <c r="BG18" s="783">
        <v>2.5</v>
      </c>
      <c r="BH18" s="820" t="s">
        <v>4443</v>
      </c>
      <c r="BI18" s="820" t="s">
        <v>4444</v>
      </c>
    </row>
    <row r="19" spans="1:61" ht="11.25" customHeight="1" x14ac:dyDescent="0.2">
      <c r="A19" s="819" t="s">
        <v>4633</v>
      </c>
      <c r="B19" s="830" t="s">
        <v>856</v>
      </c>
      <c r="C19" s="885" t="s">
        <v>130</v>
      </c>
      <c r="D19" s="885" t="s">
        <v>4189</v>
      </c>
      <c r="E19" s="699">
        <v>12</v>
      </c>
      <c r="F19" s="1122">
        <v>397</v>
      </c>
      <c r="G19" s="1122" t="s">
        <v>105</v>
      </c>
      <c r="H19" s="1122" t="s">
        <v>105</v>
      </c>
      <c r="I19" s="829">
        <v>24.68</v>
      </c>
      <c r="J19" s="618">
        <f>(M19/I19)*100</f>
        <v>2.6888168557536467</v>
      </c>
      <c r="K19" s="832">
        <v>0.16589999999999999</v>
      </c>
      <c r="L19" s="842">
        <v>4</v>
      </c>
      <c r="M19" s="609">
        <f>K19*L19</f>
        <v>0.66359999999999997</v>
      </c>
      <c r="N19" s="825" t="s">
        <v>106</v>
      </c>
      <c r="O19" s="700">
        <v>0.158</v>
      </c>
      <c r="P19" s="603">
        <v>44957</v>
      </c>
      <c r="Q19" s="603">
        <v>44972</v>
      </c>
      <c r="R19" s="609">
        <f>(K19-O19)/O19*100</f>
        <v>4.9999999999999938</v>
      </c>
      <c r="S19" s="667">
        <f>IF(INDEX(Historical!$D$7:$D$1220,MATCH(B19,Historical!$B$7:$B$1244,0))=0,"n/a",(INDEX(Historical!$C$7:$C$1222,MATCH(B19,Historical!$B$7:$B$1244,0))/INDEX(Historical!$D$7:$D$1220,MATCH(B19,Historical!$B$7:$B$1244,0))-1)*100)</f>
        <v>4.9833887043189362</v>
      </c>
      <c r="T19" s="667">
        <f>IF(INDEX(Historical!$F$7:$F$1213,MATCH(B19,Historical!$B$7:$B$1244,0))=0,"n/a",((INDEX(Historical!$C$7:$C$1222,MATCH(B19,Historical!$B$7:$B$1244,0))/INDEX(Historical!$F$7:$F$1213,MATCH(B19,Historical!$B$7:$B$1244,0)))^(1/3)-1)*100)</f>
        <v>4.9964974646971472</v>
      </c>
      <c r="U19" s="667">
        <f>IF(INDEX(Historical!$H$7:$H$1213,MATCH(B19,Historical!$B$7:$B$1244,0))=0,"n/a",((INDEX(Historical!$C$7:$C$1222,MATCH(B19,Historical!$B$7:$B$1244,0))/INDEX(Historical!$H$7:$H$1213,MATCH(B19,Historical!$B$7:$B$1244,0)))^(1/5)-1)*100)</f>
        <v>5.6562440968709549</v>
      </c>
      <c r="V19" s="667">
        <f>IF(INDEX(Historical!$N$7:$N$1213,MATCH(B19,Historical!$B$7:$B$1244,0))=0,"n/a",((INDEX(Historical!$C$7:$C$1222,MATCH(B19,Historical!$B$7:$B$1244,0))/INDEX(Historical!$N$7:$N$1213,MATCH(B19,Historical!$B$7:$B$1244,0)))^(1/10)-1)*100)</f>
        <v>31.784917397306977</v>
      </c>
      <c r="W19" s="668">
        <f>IF(OR(U19&lt;=0,U19="n/a",V19&lt;=0,V19="n/a"),"n/a",U19/V19)</f>
        <v>0.17795371390048628</v>
      </c>
      <c r="X19" s="669">
        <f>IF(OR(AJ19&lt;=0,AJ19="n/a",U19&lt;=0,U19="n/a"),"n/a",U19/AJ19)</f>
        <v>0.79553362825189244</v>
      </c>
      <c r="Y19" s="628"/>
      <c r="Z19" s="618" t="str">
        <f>IF(OR(AC19&lt;0.01,AC19="n/a"),"n/a",M19/AC19*100)</f>
        <v>n/a</v>
      </c>
      <c r="AA19" s="841" t="str">
        <f>IF(OR(AC19&lt;0.01,AC19="n/a"),"n/a",I19/AC19)</f>
        <v>n/a</v>
      </c>
      <c r="AB19" s="842">
        <v>12</v>
      </c>
      <c r="AC19" s="821">
        <v>-0.64</v>
      </c>
      <c r="AD19" s="821" t="s">
        <v>135</v>
      </c>
      <c r="AE19" s="821">
        <v>1.35</v>
      </c>
      <c r="AF19" s="821">
        <v>6.87</v>
      </c>
      <c r="AG19" s="821">
        <v>-12.3</v>
      </c>
      <c r="AH19" s="821">
        <v>7.9</v>
      </c>
      <c r="AI19" s="821">
        <v>5.48</v>
      </c>
      <c r="AJ19" s="821">
        <v>7.1099999999999994</v>
      </c>
      <c r="AK19" s="821">
        <v>8.07</v>
      </c>
      <c r="AL19" s="833">
        <v>16660</v>
      </c>
      <c r="AM19" s="827">
        <v>0.33999999999999997</v>
      </c>
      <c r="AN19" s="821">
        <v>8.64</v>
      </c>
      <c r="AO19" s="705" t="str">
        <f>IF(U19="n/a","n/a",IF(AA19&lt;0,"n/a",IF(AA19="n/a","n/a",J19+U19-AA19)))</f>
        <v>n/a</v>
      </c>
      <c r="AP19" s="706">
        <f>IF(U19="n/a","n/a",J19+U19)</f>
        <v>8.3450609526246016</v>
      </c>
      <c r="AQ19" s="843" t="str">
        <f>IF(OR(AC19&lt;0.01,AC19="n/a",AF19="n/a"),"n/a",(I19/SQRT(22.5*AC19*(I19/AF19))-1)*100)</f>
        <v>n/a</v>
      </c>
      <c r="AR19" s="618">
        <f>INDEX(Historical!$C$7:$C$1222,MATCH(B19,Historical!$B$7:$B$1244,0))*IF(AH19="n/a",1.03,IF(AH19&lt;0,1.01,IF(AH19&gt;10,1.1,(1+AH19/100))))</f>
        <v>0.68192799999999998</v>
      </c>
      <c r="AS19" s="841">
        <f>IF($AI19="n/a",1.03*AR19,IF($AI19&lt;0,1.01*AR19,IF($AI19&gt;10,1.1*AR19,(1+$AI19/100)*AR19)))</f>
        <v>0.71929765439999993</v>
      </c>
      <c r="AT19" s="841">
        <f>IF($AK19="n/a",1.03*AS19,IF($AK19&lt;0,1.01*AS19,IF($AK19&gt;10,1.1*AS19,(1+$AK19/100)*AS19)))</f>
        <v>0.77734497511007994</v>
      </c>
      <c r="AU19" s="841">
        <f>IF($AK19="n/a",1.03*AT19,IF($AK19&lt;0,1.01*AT19,IF($AK19&gt;10,1.1*AT19,(1+$AK19/100)*AT19)))</f>
        <v>0.84007671460146338</v>
      </c>
      <c r="AV19" s="841">
        <f>IF($AK19="n/a",1.03*AU19,IF($AK19&lt;0,1.01*AU19,IF($AK19&gt;10,1.1*AU19,(1+$AK19/100)*AU19)))</f>
        <v>0.90787090546980143</v>
      </c>
      <c r="AW19" s="618">
        <f>SUM(AR19:AV19)</f>
        <v>3.9265182495813447</v>
      </c>
      <c r="AX19" s="713">
        <f>AW19/I19*100</f>
        <v>15.909717380799615</v>
      </c>
      <c r="AY19" s="887">
        <v>0.92</v>
      </c>
      <c r="AZ19" s="827">
        <v>32.550000000000004</v>
      </c>
      <c r="BA19" s="827">
        <v>-17.43</v>
      </c>
      <c r="BB19" s="827">
        <v>-8.91</v>
      </c>
      <c r="BC19" s="827">
        <v>-0.43</v>
      </c>
      <c r="BE19" s="594">
        <v>2012</v>
      </c>
      <c r="BF19" s="853">
        <f>IF(BE19&gt;2020,0,IF(BE19&gt;2008,1,IF(BE19&gt;2001,2,IF(BE19&gt;1990,3,IF(BE19&gt;1980,4,IF(BE19&gt;1973,5,IF(BE19&gt;1970,6,IF(BE19&gt;1960,7,IF(BE19&gt;1958,8,IF(BE19&gt;1953,9,10))))))))))</f>
        <v>1</v>
      </c>
      <c r="BG19" s="837">
        <v>-0.8</v>
      </c>
      <c r="BH19" s="820" t="s">
        <v>4443</v>
      </c>
      <c r="BI19" s="820" t="s">
        <v>4444</v>
      </c>
    </row>
    <row r="20" spans="1:61" ht="11.25" customHeight="1" x14ac:dyDescent="0.2">
      <c r="A20" s="826" t="s">
        <v>4634</v>
      </c>
      <c r="B20" s="830" t="s">
        <v>404</v>
      </c>
      <c r="C20" s="885" t="s">
        <v>107</v>
      </c>
      <c r="D20" s="885" t="s">
        <v>117</v>
      </c>
      <c r="E20" s="699">
        <v>17</v>
      </c>
      <c r="F20" s="1122">
        <v>236</v>
      </c>
      <c r="G20" s="1122" t="s">
        <v>105</v>
      </c>
      <c r="H20" s="1122" t="s">
        <v>105</v>
      </c>
      <c r="I20" s="829">
        <v>134.11000000000001</v>
      </c>
      <c r="J20" s="618">
        <f>(M20/I20)*100</f>
        <v>1.8790545074938481</v>
      </c>
      <c r="K20" s="832">
        <v>0.63</v>
      </c>
      <c r="L20" s="842">
        <v>4</v>
      </c>
      <c r="M20" s="609">
        <f>K20*L20</f>
        <v>2.52</v>
      </c>
      <c r="N20" s="825" t="s">
        <v>405</v>
      </c>
      <c r="O20" s="700">
        <v>0.56000000000000005</v>
      </c>
      <c r="P20" s="603">
        <v>44847</v>
      </c>
      <c r="Q20" s="603">
        <v>44859</v>
      </c>
      <c r="R20" s="609">
        <f>(K20-O20)/O20*100</f>
        <v>12.499999999999991</v>
      </c>
      <c r="S20" s="667">
        <f>IF(INDEX(Historical!$D$7:$D$1220,MATCH(B20,Historical!$B$7:$B$1244,0))=0,"n/a",(INDEX(Historical!$C$7:$C$1222,MATCH(B20,Historical!$B$7:$B$1244,0))/INDEX(Historical!$D$7:$D$1220,MATCH(B20,Historical!$B$7:$B$1244,0))-1)*100)</f>
        <v>12.135922330097081</v>
      </c>
      <c r="T20" s="667">
        <f>IF(INDEX(Historical!$F$7:$F$1213,MATCH(B20,Historical!$B$7:$B$1244,0))=0,"n/a",((INDEX(Historical!$C$7:$C$1222,MATCH(B20,Historical!$B$7:$B$1244,0))/INDEX(Historical!$F$7:$F$1213,MATCH(B20,Historical!$B$7:$B$1244,0)))^(1/3)-1)*100)</f>
        <v>11.868894208139679</v>
      </c>
      <c r="U20" s="667">
        <f>IF(INDEX(Historical!$H$7:$H$1213,MATCH(B20,Historical!$B$7:$B$1244,0))=0,"n/a",((INDEX(Historical!$C$7:$C$1222,MATCH(B20,Historical!$B$7:$B$1244,0))/INDEX(Historical!$H$7:$H$1213,MATCH(B20,Historical!$B$7:$B$1244,0)))^(1/5)-1)*100)</f>
        <v>12.401717791313981</v>
      </c>
      <c r="V20" s="667">
        <f>IF(INDEX(Historical!$N$7:$N$1213,MATCH(B20,Historical!$B$7:$B$1244,0))=0,"n/a",((INDEX(Historical!$C$7:$C$1222,MATCH(B20,Historical!$B$7:$B$1244,0))/INDEX(Historical!$N$7:$N$1213,MATCH(B20,Historical!$B$7:$B$1244,0)))^(1/10)-1)*100)</f>
        <v>12.364195926882203</v>
      </c>
      <c r="W20" s="668">
        <f>IF(OR(U20&lt;=0,U20="n/a",V20&lt;=0,V20="n/a"),"n/a",U20/V20)</f>
        <v>1.003034719334251</v>
      </c>
      <c r="X20" s="669">
        <f>IF(OR(AJ20&lt;=0,AJ20="n/a",U20&lt;=0,U20="n/a"),"n/a",U20/AJ20)</f>
        <v>1.0784102427229549</v>
      </c>
      <c r="Y20" s="628"/>
      <c r="Z20" s="618">
        <f>IF(OR(AC20&lt;0.01,AC20="n/a"),"n/a",M20/AC20*100)</f>
        <v>23.931623931623932</v>
      </c>
      <c r="AA20" s="841">
        <f>IF(OR(AC20&lt;0.01,AC20="n/a"),"n/a",I20/AC20)</f>
        <v>12.735992402659072</v>
      </c>
      <c r="AB20" s="842">
        <v>12</v>
      </c>
      <c r="AC20" s="821">
        <v>10.53</v>
      </c>
      <c r="AD20" s="821">
        <v>4.82</v>
      </c>
      <c r="AE20" s="821">
        <v>1.58</v>
      </c>
      <c r="AF20" s="821">
        <v>2.88</v>
      </c>
      <c r="AG20" s="821">
        <v>23.1</v>
      </c>
      <c r="AH20" s="821">
        <v>246.60000000000002</v>
      </c>
      <c r="AI20" s="821">
        <v>3.5700000000000003</v>
      </c>
      <c r="AJ20" s="821">
        <v>11.5</v>
      </c>
      <c r="AK20" s="821">
        <v>2.62</v>
      </c>
      <c r="AL20" s="833">
        <v>11100</v>
      </c>
      <c r="AM20" s="827">
        <v>0.2</v>
      </c>
      <c r="AN20" s="821">
        <v>0.39</v>
      </c>
      <c r="AO20" s="705">
        <f>IF(U20="n/a","n/a",IF(AA20&lt;0,"n/a",IF(AA20="n/a","n/a",J20+U20-AA20)))</f>
        <v>1.5447798961487571</v>
      </c>
      <c r="AP20" s="706">
        <f>IF(U20="n/a","n/a",J20+U20)</f>
        <v>14.280772298807829</v>
      </c>
      <c r="AQ20" s="843">
        <f>IF(OR(AC20&lt;0.01,AC20="n/a",AF20="n/a"),"n/a",(I20/SQRT(22.5*AC20*(I20/AF20))-1)*100)</f>
        <v>27.679560914829327</v>
      </c>
      <c r="AR20" s="618">
        <f>INDEX(Historical!$C$7:$C$1222,MATCH(B20,Historical!$B$7:$B$1244,0))*IF(AH20="n/a",1.03,IF(AH20&lt;0,1.01,IF(AH20&gt;10,1.1,(1+AH20/100))))</f>
        <v>2.5410000000000004</v>
      </c>
      <c r="AS20" s="841">
        <f>IF($AI20="n/a",1.03*AR20,IF($AI20&lt;0,1.01*AR20,IF($AI20&gt;10,1.1*AR20,(1+$AI20/100)*AR20)))</f>
        <v>2.6317137000000006</v>
      </c>
      <c r="AT20" s="841">
        <f>IF($AK20="n/a",1.03*AS20,IF($AK20&lt;0,1.01*AS20,IF($AK20&gt;10,1.1*AS20,(1+$AK20/100)*AS20)))</f>
        <v>2.7006645989400004</v>
      </c>
      <c r="AU20" s="841">
        <f>IF($AK20="n/a",1.03*AT20,IF($AK20&lt;0,1.01*AT20,IF($AK20&gt;10,1.1*AT20,(1+$AK20/100)*AT20)))</f>
        <v>2.7714220114322283</v>
      </c>
      <c r="AV20" s="841">
        <f>IF($AK20="n/a",1.03*AU20,IF($AK20&lt;0,1.01*AU20,IF($AK20&gt;10,1.1*AU20,(1+$AK20/100)*AU20)))</f>
        <v>2.8440332681317528</v>
      </c>
      <c r="AW20" s="618">
        <f>SUM(AR20:AV20)</f>
        <v>13.488833578503982</v>
      </c>
      <c r="AX20" s="713">
        <f>AW20/I20*100</f>
        <v>10.058037117667572</v>
      </c>
      <c r="AY20" s="887">
        <v>0.83</v>
      </c>
      <c r="AZ20" s="827">
        <v>17.690000000000001</v>
      </c>
      <c r="BA20" s="827">
        <v>-7.23</v>
      </c>
      <c r="BB20" s="827">
        <v>0.36</v>
      </c>
      <c r="BC20" s="827">
        <v>3.04</v>
      </c>
      <c r="BE20" s="594">
        <v>2007</v>
      </c>
      <c r="BF20" s="853">
        <f>IF(BE20&gt;2020,0,IF(BE20&gt;2008,1,IF(BE20&gt;2001,2,IF(BE20&gt;1990,3,IF(BE20&gt;1980,4,IF(BE20&gt;1973,5,IF(BE20&gt;1970,6,IF(BE20&gt;1960,7,IF(BE20&gt;1958,8,IF(BE20&gt;1953,9,10))))))))))</f>
        <v>2</v>
      </c>
      <c r="BG20" s="837">
        <v>3.5999999999999996</v>
      </c>
      <c r="BH20" s="820" t="s">
        <v>4443</v>
      </c>
      <c r="BI20" s="820" t="s">
        <v>4444</v>
      </c>
    </row>
    <row r="21" spans="1:61" ht="11.25" customHeight="1" x14ac:dyDescent="0.2">
      <c r="A21" s="819" t="s">
        <v>4636</v>
      </c>
      <c r="B21" s="830" t="s">
        <v>858</v>
      </c>
      <c r="C21" s="885" t="s">
        <v>111</v>
      </c>
      <c r="D21" s="885" t="s">
        <v>210</v>
      </c>
      <c r="E21" s="699">
        <v>10</v>
      </c>
      <c r="F21" s="1122">
        <v>484</v>
      </c>
      <c r="G21" s="1122" t="s">
        <v>105</v>
      </c>
      <c r="H21" s="1122" t="s">
        <v>105</v>
      </c>
      <c r="I21" s="829">
        <v>140.81</v>
      </c>
      <c r="J21" s="618">
        <f>(M21/I21)*100</f>
        <v>0.68176976067040695</v>
      </c>
      <c r="K21" s="832">
        <v>0.24</v>
      </c>
      <c r="L21" s="842">
        <v>4</v>
      </c>
      <c r="M21" s="609">
        <f>K21*L21</f>
        <v>0.96</v>
      </c>
      <c r="N21" s="825" t="s">
        <v>147</v>
      </c>
      <c r="O21" s="700">
        <v>0.2</v>
      </c>
      <c r="P21" s="603">
        <v>44694</v>
      </c>
      <c r="Q21" s="603">
        <v>44727</v>
      </c>
      <c r="R21" s="609">
        <f>(K21-O21)/O21*100</f>
        <v>19.999999999999989</v>
      </c>
      <c r="S21" s="667">
        <f>IF(INDEX(Historical!$D$7:$D$1220,MATCH(B21,Historical!$B$7:$B$1244,0))=0,"n/a",(INDEX(Historical!$C$7:$C$1222,MATCH(B21,Historical!$B$7:$B$1244,0))/INDEX(Historical!$D$7:$D$1220,MATCH(B21,Historical!$B$7:$B$1244,0))-1)*100)</f>
        <v>21.052631578947366</v>
      </c>
      <c r="T21" s="667">
        <f>IF(INDEX(Historical!$F$7:$F$1213,MATCH(B21,Historical!$B$7:$B$1244,0))=0,"n/a",((INDEX(Historical!$C$7:$C$1222,MATCH(B21,Historical!$B$7:$B$1244,0))/INDEX(Historical!$F$7:$F$1213,MATCH(B21,Historical!$B$7:$B$1244,0)))^(1/3)-1)*100)</f>
        <v>13.452941227266413</v>
      </c>
      <c r="U21" s="667">
        <f>IF(INDEX(Historical!$H$7:$H$1213,MATCH(B21,Historical!$B$7:$B$1244,0))=0,"n/a",((INDEX(Historical!$C$7:$C$1222,MATCH(B21,Historical!$B$7:$B$1244,0))/INDEX(Historical!$H$7:$H$1213,MATCH(B21,Historical!$B$7:$B$1244,0)))^(1/5)-1)*100)</f>
        <v>10.438362870438155</v>
      </c>
      <c r="V21" s="667" t="str">
        <f>IF(INDEX(Historical!$N$7:$N$1213,MATCH(B21,Historical!$B$7:$B$1244,0))=0,"n/a",((INDEX(Historical!$C$7:$C$1222,MATCH(B21,Historical!$B$7:$B$1244,0))/INDEX(Historical!$N$7:$N$1213,MATCH(B21,Historical!$B$7:$B$1244,0)))^(1/10)-1)*100)</f>
        <v>n/a</v>
      </c>
      <c r="W21" s="668" t="str">
        <f>IF(OR(U21&lt;=0,U21="n/a",V21&lt;=0,V21="n/a"),"n/a",U21/V21)</f>
        <v>n/a</v>
      </c>
      <c r="X21" s="669">
        <f>IF(OR(AJ21&lt;=0,AJ21="n/a",U21&lt;=0,U21="n/a"),"n/a",U21/AJ21)</f>
        <v>0.24107073603783269</v>
      </c>
      <c r="Y21" s="640"/>
      <c r="Z21" s="618">
        <f>IF(OR(AC21&lt;0.01,AC21="n/a"),"n/a",M21/AC21*100)</f>
        <v>8.0876158382476824</v>
      </c>
      <c r="AA21" s="841">
        <f>IF(OR(AC21&lt;0.01,AC21="n/a"),"n/a",I21/AC21)</f>
        <v>11.86267902274642</v>
      </c>
      <c r="AB21" s="842">
        <v>12</v>
      </c>
      <c r="AC21" s="821">
        <v>11.87</v>
      </c>
      <c r="AD21" s="821">
        <v>1.55</v>
      </c>
      <c r="AE21" s="821">
        <v>0.85</v>
      </c>
      <c r="AF21" s="821">
        <v>2.99</v>
      </c>
      <c r="AG21" s="821">
        <v>22.7</v>
      </c>
      <c r="AH21" s="821">
        <v>109.7</v>
      </c>
      <c r="AI21" s="821">
        <v>3.4299999999999997</v>
      </c>
      <c r="AJ21" s="821">
        <v>43.3</v>
      </c>
      <c r="AK21" s="821">
        <v>7.6499999999999995</v>
      </c>
      <c r="AL21" s="833">
        <v>10690</v>
      </c>
      <c r="AM21" s="827">
        <v>0.5</v>
      </c>
      <c r="AN21" s="821">
        <v>0.63</v>
      </c>
      <c r="AO21" s="705">
        <f>IF(U21="n/a","n/a",IF(AA21&lt;0,"n/a",IF(AA21="n/a","n/a",J21+U21-AA21)))</f>
        <v>-0.74254639163785718</v>
      </c>
      <c r="AP21" s="706">
        <f>IF(U21="n/a","n/a",J21+U21)</f>
        <v>11.120132631108563</v>
      </c>
      <c r="AQ21" s="843">
        <f>IF(OR(AC21&lt;0.01,AC21="n/a",AF21="n/a"),"n/a",(I21/SQRT(22.5*AC21*(I21/AF21))-1)*100)</f>
        <v>25.555495083978784</v>
      </c>
      <c r="AR21" s="618">
        <f>INDEX(Historical!$C$7:$C$1222,MATCH(B21,Historical!$B$7:$B$1244,0))*IF(AH21="n/a",1.03,IF(AH21&lt;0,1.01,IF(AH21&gt;10,1.1,(1+AH21/100))))</f>
        <v>1.0120000000000002</v>
      </c>
      <c r="AS21" s="841">
        <f>IF($AI21="n/a",1.03*AR21,IF($AI21&lt;0,1.01*AR21,IF($AI21&gt;10,1.1*AR21,(1+$AI21/100)*AR21)))</f>
        <v>1.0467116000000003</v>
      </c>
      <c r="AT21" s="841">
        <f>IF($AK21="n/a",1.03*AS21,IF($AK21&lt;0,1.01*AS21,IF($AK21&gt;10,1.1*AS21,(1+$AK21/100)*AS21)))</f>
        <v>1.1267850374000004</v>
      </c>
      <c r="AU21" s="841">
        <f>IF($AK21="n/a",1.03*AT21,IF($AK21&lt;0,1.01*AT21,IF($AK21&gt;10,1.1*AT21,(1+$AK21/100)*AT21)))</f>
        <v>1.2129840927611004</v>
      </c>
      <c r="AV21" s="841">
        <f>IF($AK21="n/a",1.03*AU21,IF($AK21&lt;0,1.01*AU21,IF($AK21&gt;10,1.1*AU21,(1+$AK21/100)*AU21)))</f>
        <v>1.3057773758573246</v>
      </c>
      <c r="AW21" s="618">
        <f>SUM(AR21:AV21)</f>
        <v>5.7042581060184263</v>
      </c>
      <c r="AX21" s="713">
        <f>AW21/I21*100</f>
        <v>4.0510319622316784</v>
      </c>
      <c r="AY21" s="887">
        <v>1.36</v>
      </c>
      <c r="AZ21" s="827">
        <v>59.019999999999996</v>
      </c>
      <c r="BA21" s="827">
        <v>-2.77</v>
      </c>
      <c r="BB21" s="827">
        <v>3.19</v>
      </c>
      <c r="BC21" s="827">
        <v>18.690000000000001</v>
      </c>
      <c r="BE21" s="594">
        <v>2013</v>
      </c>
      <c r="BF21" s="853">
        <f>IF(BE21&gt;2020,0,IF(BE21&gt;2008,1,IF(BE21&gt;2001,2,IF(BE21&gt;1990,3,IF(BE21&gt;1980,4,IF(BE21&gt;1973,5,IF(BE21&gt;1970,6,IF(BE21&gt;1960,7,IF(BE21&gt;1958,8,IF(BE21&gt;1953,9,10))))))))))</f>
        <v>1</v>
      </c>
      <c r="BG21" s="837">
        <v>8.2000000000000011</v>
      </c>
      <c r="BH21" s="820" t="s">
        <v>4443</v>
      </c>
      <c r="BI21" s="820" t="s">
        <v>4444</v>
      </c>
    </row>
    <row r="22" spans="1:61" ht="11.25" customHeight="1" x14ac:dyDescent="0.2">
      <c r="A22" s="826" t="s">
        <v>4637</v>
      </c>
      <c r="B22" s="830" t="s">
        <v>1139</v>
      </c>
      <c r="C22" s="885" t="s">
        <v>107</v>
      </c>
      <c r="D22" s="885" t="s">
        <v>4190</v>
      </c>
      <c r="E22" s="699">
        <v>12</v>
      </c>
      <c r="F22" s="1122">
        <v>409</v>
      </c>
      <c r="G22" s="1122" t="s">
        <v>105</v>
      </c>
      <c r="H22" s="1122" t="s">
        <v>105</v>
      </c>
      <c r="I22" s="829">
        <v>141.86000000000001</v>
      </c>
      <c r="J22" s="618">
        <f>(M22/I22)*100</f>
        <v>3.1016495136049627</v>
      </c>
      <c r="K22" s="832">
        <v>1.1000000000000001</v>
      </c>
      <c r="L22" s="842">
        <v>4</v>
      </c>
      <c r="M22" s="609">
        <f>K22*L22</f>
        <v>4.4000000000000004</v>
      </c>
      <c r="N22" s="825" t="s">
        <v>316</v>
      </c>
      <c r="O22" s="700">
        <v>0.95</v>
      </c>
      <c r="P22" s="603">
        <v>45000</v>
      </c>
      <c r="Q22" s="603">
        <v>45016</v>
      </c>
      <c r="R22" s="609">
        <f>(K22-O22)/O22*100</f>
        <v>15.789473684210542</v>
      </c>
      <c r="S22" s="667">
        <f>IF(INDEX(Historical!$D$7:$D$1220,MATCH(B22,Historical!$B$7:$B$1244,0))=0,"n/a",(INDEX(Historical!$C$7:$C$1222,MATCH(B22,Historical!$B$7:$B$1244,0))/INDEX(Historical!$D$7:$D$1220,MATCH(B22,Historical!$B$7:$B$1244,0))-1)*100)</f>
        <v>7.9545454545454586</v>
      </c>
      <c r="T22" s="667">
        <f>IF(INDEX(Historical!$F$7:$F$1213,MATCH(B22,Historical!$B$7:$B$1244,0))=0,"n/a",((INDEX(Historical!$C$7:$C$1222,MATCH(B22,Historical!$B$7:$B$1244,0))/INDEX(Historical!$F$7:$F$1213,MATCH(B22,Historical!$B$7:$B$1244,0)))^(1/3)-1)*100)</f>
        <v>10.715524489384997</v>
      </c>
      <c r="U22" s="667">
        <f>IF(INDEX(Historical!$H$7:$H$1213,MATCH(B22,Historical!$B$7:$B$1244,0))=0,"n/a",((INDEX(Historical!$C$7:$C$1222,MATCH(B22,Historical!$B$7:$B$1244,0))/INDEX(Historical!$H$7:$H$1213,MATCH(B22,Historical!$B$7:$B$1244,0)))^(1/5)-1)*100)</f>
        <v>21.418320398398659</v>
      </c>
      <c r="V22" s="667">
        <f>IF(INDEX(Historical!$N$7:$N$1213,MATCH(B22,Historical!$B$7:$B$1244,0))=0,"n/a",((INDEX(Historical!$C$7:$C$1222,MATCH(B22,Historical!$B$7:$B$1244,0))/INDEX(Historical!$N$7:$N$1213,MATCH(B22,Historical!$B$7:$B$1244,0)))^(1/10)-1)*100)</f>
        <v>25.248450151530811</v>
      </c>
      <c r="W22" s="668">
        <f>IF(OR(U22&lt;=0,U22="n/a",V22&lt;=0,V22="n/a"),"n/a",U22/V22)</f>
        <v>0.84830238172460926</v>
      </c>
      <c r="X22" s="669">
        <f>IF(OR(AJ22&lt;=0,AJ22="n/a",U22&lt;=0,U22="n/a"),"n/a",U22/AJ22)</f>
        <v>2.00171218676623</v>
      </c>
      <c r="Y22" s="831" t="s">
        <v>1140</v>
      </c>
      <c r="Z22" s="618">
        <f>IF(OR(AC22&lt;0.01,AC22="n/a"),"n/a",M22/AC22*100)</f>
        <v>33.182503770739068</v>
      </c>
      <c r="AA22" s="841">
        <f>IF(OR(AC22&lt;0.01,AC22="n/a"),"n/a",I22/AC22)</f>
        <v>10.698340874811464</v>
      </c>
      <c r="AB22" s="842">
        <v>12</v>
      </c>
      <c r="AC22" s="821">
        <v>13.26</v>
      </c>
      <c r="AD22" s="821">
        <v>0.97</v>
      </c>
      <c r="AE22" s="821">
        <v>2.56</v>
      </c>
      <c r="AF22" s="821">
        <v>2.04</v>
      </c>
      <c r="AG22" s="821">
        <v>20.7</v>
      </c>
      <c r="AH22" s="821">
        <v>20</v>
      </c>
      <c r="AI22" s="821">
        <v>7.39</v>
      </c>
      <c r="AJ22" s="821">
        <v>10.7</v>
      </c>
      <c r="AK22" s="821">
        <v>11</v>
      </c>
      <c r="AL22" s="833">
        <v>1440</v>
      </c>
      <c r="AM22" s="827">
        <v>1</v>
      </c>
      <c r="AN22" s="822">
        <v>32.9</v>
      </c>
      <c r="AO22" s="705">
        <f>IF(U22="n/a","n/a",IF(AA22&lt;0,"n/a",IF(AA22="n/a","n/a",J22+U22-AA22)))</f>
        <v>13.821629037192157</v>
      </c>
      <c r="AP22" s="706">
        <f>IF(U22="n/a","n/a",J22+U22)</f>
        <v>24.519969912003621</v>
      </c>
      <c r="AQ22" s="843">
        <f>IF(OR(AC22&lt;0.01,AC22="n/a",AF22="n/a"),"n/a",(I22/SQRT(22.5*AC22*(I22/AF22))-1)*100)</f>
        <v>-1.5122898030974552</v>
      </c>
      <c r="AR22" s="618">
        <f>INDEX(Historical!$C$7:$C$1222,MATCH(B22,Historical!$B$7:$B$1244,0))*IF(AH22="n/a",1.03,IF(AH22&lt;0,1.01,IF(AH22&gt;10,1.1,(1+AH22/100))))</f>
        <v>4.18</v>
      </c>
      <c r="AS22" s="841">
        <f>IF($AI22="n/a",1.03*AR22,IF($AI22&lt;0,1.01*AR22,IF($AI22&gt;10,1.1*AR22,(1+$AI22/100)*AR22)))</f>
        <v>4.4889020000000004</v>
      </c>
      <c r="AT22" s="841">
        <f>IF($AK22="n/a",1.03*AS22,IF($AK22&lt;0,1.01*AS22,IF($AK22&gt;10,1.1*AS22,(1+$AK22/100)*AS22)))</f>
        <v>4.9377922000000005</v>
      </c>
      <c r="AU22" s="841">
        <f>IF($AK22="n/a",1.03*AT22,IF($AK22&lt;0,1.01*AT22,IF($AK22&gt;10,1.1*AT22,(1+$AK22/100)*AT22)))</f>
        <v>5.4315714200000009</v>
      </c>
      <c r="AV22" s="841">
        <f>IF($AK22="n/a",1.03*AU22,IF($AK22&lt;0,1.01*AU22,IF($AK22&gt;10,1.1*AU22,(1+$AK22/100)*AU22)))</f>
        <v>5.9747285620000019</v>
      </c>
      <c r="AW22" s="618">
        <f>SUM(AR22:AV22)</f>
        <v>25.012994182000003</v>
      </c>
      <c r="AX22" s="713">
        <f>AW22/I22*100</f>
        <v>17.632168463273651</v>
      </c>
      <c r="AY22" s="887">
        <v>1.06</v>
      </c>
      <c r="AZ22" s="827">
        <v>56.96</v>
      </c>
      <c r="BA22" s="827">
        <v>-1.4000000000000001</v>
      </c>
      <c r="BB22" s="827">
        <v>12.35</v>
      </c>
      <c r="BC22" s="827">
        <v>26.290000000000003</v>
      </c>
      <c r="BE22" s="594">
        <v>2012</v>
      </c>
      <c r="BF22" s="853">
        <f>IF(BE22&gt;2020,0,IF(BE22&gt;2008,1,IF(BE22&gt;2001,2,IF(BE22&gt;1990,3,IF(BE22&gt;1980,4,IF(BE22&gt;1973,5,IF(BE22&gt;1970,6,IF(BE22&gt;1960,7,IF(BE22&gt;1958,8,IF(BE22&gt;1953,9,10))))))))))</f>
        <v>1</v>
      </c>
      <c r="BG22" s="837">
        <v>0.6</v>
      </c>
      <c r="BH22" s="820" t="s">
        <v>4443</v>
      </c>
      <c r="BI22" s="820" t="s">
        <v>4444</v>
      </c>
    </row>
    <row r="23" spans="1:61" ht="11.25" customHeight="1" x14ac:dyDescent="0.2">
      <c r="A23" s="819" t="s">
        <v>931</v>
      </c>
      <c r="B23" s="830" t="s">
        <v>932</v>
      </c>
      <c r="C23" s="885" t="s">
        <v>107</v>
      </c>
      <c r="D23" s="885" t="s">
        <v>117</v>
      </c>
      <c r="E23" s="699">
        <v>12</v>
      </c>
      <c r="F23" s="1122">
        <v>403</v>
      </c>
      <c r="G23" s="1122" t="s">
        <v>105</v>
      </c>
      <c r="H23" s="1122" t="s">
        <v>105</v>
      </c>
      <c r="I23" s="829">
        <v>62.41</v>
      </c>
      <c r="J23" s="618">
        <f>(M23/I23)*100</f>
        <v>1.7945842012497999</v>
      </c>
      <c r="K23" s="832">
        <v>0.28000000000000003</v>
      </c>
      <c r="L23" s="842">
        <v>4</v>
      </c>
      <c r="M23" s="609">
        <f>K23*L23</f>
        <v>1.1200000000000001</v>
      </c>
      <c r="N23" s="825" t="s">
        <v>695</v>
      </c>
      <c r="O23" s="700">
        <v>0.25</v>
      </c>
      <c r="P23" s="603">
        <v>44992</v>
      </c>
      <c r="Q23" s="603">
        <v>45007</v>
      </c>
      <c r="R23" s="609">
        <f>(K23-O23)/O23*100</f>
        <v>12.000000000000011</v>
      </c>
      <c r="S23" s="667">
        <f>IF(INDEX(Historical!$D$7:$D$1220,MATCH(B23,Historical!$B$7:$B$1244,0))=0,"n/a",(INDEX(Historical!$C$7:$C$1222,MATCH(B23,Historical!$B$7:$B$1244,0))/INDEX(Historical!$D$7:$D$1220,MATCH(B23,Historical!$B$7:$B$1244,0))-1)*100)</f>
        <v>13.636363636363647</v>
      </c>
      <c r="T23" s="667">
        <f>IF(INDEX(Historical!$F$7:$F$1213,MATCH(B23,Historical!$B$7:$B$1244,0))=0,"n/a",((INDEX(Historical!$C$7:$C$1222,MATCH(B23,Historical!$B$7:$B$1244,0))/INDEX(Historical!$F$7:$F$1213,MATCH(B23,Historical!$B$7:$B$1244,0)))^(1/3)-1)*100)</f>
        <v>11.57215834702825</v>
      </c>
      <c r="U23" s="667">
        <f>IF(INDEX(Historical!$H$7:$H$1213,MATCH(B23,Historical!$B$7:$B$1244,0))=0,"n/a",((INDEX(Historical!$C$7:$C$1222,MATCH(B23,Historical!$B$7:$B$1244,0))/INDEX(Historical!$H$7:$H$1213,MATCH(B23,Historical!$B$7:$B$1244,0)))^(1/5)-1)*100)</f>
        <v>11.898696853861001</v>
      </c>
      <c r="V23" s="667">
        <f>IF(INDEX(Historical!$N$7:$N$1213,MATCH(B23,Historical!$B$7:$B$1244,0))=0,"n/a",((INDEX(Historical!$C$7:$C$1222,MATCH(B23,Historical!$B$7:$B$1244,0))/INDEX(Historical!$N$7:$N$1213,MATCH(B23,Historical!$B$7:$B$1244,0)))^(1/10)-1)*100)</f>
        <v>10.756634324828983</v>
      </c>
      <c r="W23" s="668">
        <f>IF(OR(U23&lt;=0,U23="n/a",V23&lt;=0,V23="n/a"),"n/a",U23/V23)</f>
        <v>1.1061728505909934</v>
      </c>
      <c r="X23" s="669" t="str">
        <f>IF(OR(AJ23&lt;=0,AJ23="n/a",U23&lt;=0,U23="n/a"),"n/a",U23/AJ23)</f>
        <v>n/a</v>
      </c>
      <c r="Y23" s="831" t="s">
        <v>467</v>
      </c>
      <c r="Z23" s="618">
        <f>IF(OR(AC23&lt;0.01,AC23="n/a"),"n/a",M23/AC23*100)</f>
        <v>26.858513189448445</v>
      </c>
      <c r="AA23" s="841">
        <f>IF(OR(AC23&lt;0.01,AC23="n/a"),"n/a",I23/AC23)</f>
        <v>14.96642685851319</v>
      </c>
      <c r="AB23" s="842">
        <v>12</v>
      </c>
      <c r="AC23" s="821">
        <v>4.17</v>
      </c>
      <c r="AD23" s="821">
        <v>4.96</v>
      </c>
      <c r="AE23" s="821">
        <v>5.52</v>
      </c>
      <c r="AF23" s="821">
        <v>0.78</v>
      </c>
      <c r="AG23" s="821">
        <v>5.3</v>
      </c>
      <c r="AH23" s="821">
        <v>25</v>
      </c>
      <c r="AI23" s="821">
        <v>-15.479999999999999</v>
      </c>
      <c r="AJ23" s="821">
        <v>-4.3999999999999995</v>
      </c>
      <c r="AK23" s="821">
        <v>3</v>
      </c>
      <c r="AL23" s="833">
        <v>3710</v>
      </c>
      <c r="AM23" s="827">
        <v>2.4</v>
      </c>
      <c r="AN23" s="821">
        <v>0.34</v>
      </c>
      <c r="AO23" s="705">
        <f>IF(U23="n/a","n/a",IF(AA23&lt;0,"n/a",IF(AA23="n/a","n/a",J23+U23-AA23)))</f>
        <v>-1.2731458034023895</v>
      </c>
      <c r="AP23" s="706">
        <f>IF(U23="n/a","n/a",J23+U23)</f>
        <v>13.6932810551108</v>
      </c>
      <c r="AQ23" s="843">
        <f>IF(OR(AC23&lt;0.01,AC23="n/a",AF23="n/a"),"n/a",(I23/SQRT(22.5*AC23*(I23/AF23))-1)*100)</f>
        <v>-27.969719485821532</v>
      </c>
      <c r="AR23" s="618">
        <f>INDEX(Historical!$C$7:$C$1222,MATCH(B23,Historical!$B$7:$B$1244,0))*IF(AH23="n/a",1.03,IF(AH23&lt;0,1.01,IF(AH23&gt;10,1.1,(1+AH23/100))))</f>
        <v>1.1000000000000001</v>
      </c>
      <c r="AS23" s="841">
        <f>IF($AI23="n/a",1.03*AR23,IF($AI23&lt;0,1.01*AR23,IF($AI23&gt;10,1.1*AR23,(1+$AI23/100)*AR23)))</f>
        <v>1.1110000000000002</v>
      </c>
      <c r="AT23" s="841">
        <f>IF($AK23="n/a",1.03*AS23,IF($AK23&lt;0,1.01*AS23,IF($AK23&gt;10,1.1*AS23,(1+$AK23/100)*AS23)))</f>
        <v>1.1443300000000003</v>
      </c>
      <c r="AU23" s="841">
        <f>IF($AK23="n/a",1.03*AT23,IF($AK23&lt;0,1.01*AT23,IF($AK23&gt;10,1.1*AT23,(1+$AK23/100)*AT23)))</f>
        <v>1.1786599000000004</v>
      </c>
      <c r="AV23" s="841">
        <f>IF($AK23="n/a",1.03*AU23,IF($AK23&lt;0,1.01*AU23,IF($AK23&gt;10,1.1*AU23,(1+$AK23/100)*AU23)))</f>
        <v>1.2140196970000006</v>
      </c>
      <c r="AW23" s="618">
        <f>SUM(AR23:AV23)</f>
        <v>5.7480095970000011</v>
      </c>
      <c r="AX23" s="713">
        <f>AW23/I23*100</f>
        <v>9.2100778673289554</v>
      </c>
      <c r="AY23" s="887">
        <v>1.1200000000000001</v>
      </c>
      <c r="AZ23" s="827">
        <v>35.94</v>
      </c>
      <c r="BA23" s="827">
        <v>-7.03</v>
      </c>
      <c r="BB23" s="827">
        <v>0.92999999999999994</v>
      </c>
      <c r="BC23" s="827">
        <v>8.48</v>
      </c>
      <c r="BE23" s="594">
        <v>2012</v>
      </c>
      <c r="BF23" s="853">
        <f>IF(BE23&gt;2020,0,IF(BE23&gt;2008,1,IF(BE23&gt;2001,2,IF(BE23&gt;1990,3,IF(BE23&gt;1980,4,IF(BE23&gt;1973,5,IF(BE23&gt;1970,6,IF(BE23&gt;1960,7,IF(BE23&gt;1958,8,IF(BE23&gt;1953,9,10))))))))))</f>
        <v>1</v>
      </c>
      <c r="BG23" s="837">
        <v>1.7000000000000002</v>
      </c>
      <c r="BH23" s="820" t="s">
        <v>4443</v>
      </c>
      <c r="BI23" s="820" t="s">
        <v>4444</v>
      </c>
    </row>
    <row r="24" spans="1:61" ht="11.25" customHeight="1" x14ac:dyDescent="0.2">
      <c r="A24" s="826" t="s">
        <v>4529</v>
      </c>
      <c r="B24" s="830" t="s">
        <v>4530</v>
      </c>
      <c r="C24" s="885" t="s">
        <v>4178</v>
      </c>
      <c r="D24" s="885" t="s">
        <v>4179</v>
      </c>
      <c r="E24" s="699">
        <v>12</v>
      </c>
      <c r="F24" s="1122">
        <v>353</v>
      </c>
      <c r="G24" s="1122" t="s">
        <v>105</v>
      </c>
      <c r="H24" s="1122" t="s">
        <v>105</v>
      </c>
      <c r="I24" s="829">
        <v>37.799999999999997</v>
      </c>
      <c r="J24" s="618">
        <f>(M24/I24)*100</f>
        <v>4.7619047619047628</v>
      </c>
      <c r="K24" s="832">
        <v>0.45</v>
      </c>
      <c r="L24" s="842">
        <v>4</v>
      </c>
      <c r="M24" s="609">
        <f>K24*L24</f>
        <v>1.8</v>
      </c>
      <c r="N24" s="825" t="s">
        <v>507</v>
      </c>
      <c r="O24" s="700">
        <v>0.44</v>
      </c>
      <c r="P24" s="891">
        <v>44608</v>
      </c>
      <c r="Q24" s="891">
        <v>44617</v>
      </c>
      <c r="R24" s="609">
        <f>(K24-O24)/O24*100</f>
        <v>2.2727272727272747</v>
      </c>
      <c r="S24" s="667">
        <f>IF(INDEX(Historical!$D$7:$D$1220,MATCH(B24,Historical!$B$7:$B$1244,0))=0,"n/a",(INDEX(Historical!$C$7:$C$1222,MATCH(B24,Historical!$B$7:$B$1244,0))/INDEX(Historical!$D$7:$D$1220,MATCH(B24,Historical!$B$7:$B$1244,0))-1)*100)</f>
        <v>3.4482758620689724</v>
      </c>
      <c r="T24" s="667">
        <f>IF(INDEX(Historical!$F$7:$F$1213,MATCH(B24,Historical!$B$7:$B$1244,0))=0,"n/a",((INDEX(Historical!$C$7:$C$1222,MATCH(B24,Historical!$B$7:$B$1244,0))/INDEX(Historical!$F$7:$F$1213,MATCH(B24,Historical!$B$7:$B$1244,0)))^(1/3)-1)*100)</f>
        <v>4.8856246288386806</v>
      </c>
      <c r="U24" s="667">
        <f>IF(INDEX(Historical!$H$7:$H$1213,MATCH(B24,Historical!$B$7:$B$1244,0))=0,"n/a",((INDEX(Historical!$C$7:$C$1222,MATCH(B24,Historical!$B$7:$B$1244,0))/INDEX(Historical!$H$7:$H$1213,MATCH(B24,Historical!$B$7:$B$1244,0)))^(1/5)-1)*100)</f>
        <v>4.5639552591273169</v>
      </c>
      <c r="V24" s="667">
        <f>IF(INDEX(Historical!$N$7:$N$1213,MATCH(B24,Historical!$B$7:$B$1244,0))=0,"n/a",((INDEX(Historical!$C$7:$C$1222,MATCH(B24,Historical!$B$7:$B$1244,0))/INDEX(Historical!$N$7:$N$1213,MATCH(B24,Historical!$B$7:$B$1244,0)))^(1/10)-1)*100)</f>
        <v>9.0048674839850804</v>
      </c>
      <c r="W24" s="668">
        <f>IF(OR(U24&lt;=0,U24="n/a",V24&lt;=0,V24="n/a"),"n/a",U24/V24)</f>
        <v>0.50683202914914527</v>
      </c>
      <c r="X24" s="669" t="str">
        <f>IF(OR(AJ24&lt;=0,AJ24="n/a",U24&lt;=0,U24="n/a"),"n/a",U24/AJ24)</f>
        <v>n/a</v>
      </c>
      <c r="Y24" s="831"/>
      <c r="Z24" s="618">
        <f>IF(OR(AC24&lt;0.01,AC24="n/a"),"n/a",M24/AC24*100)</f>
        <v>30.874785591766724</v>
      </c>
      <c r="AA24" s="841">
        <f>IF(OR(AC24&lt;0.01,AC24="n/a"),"n/a",I24/AC24)</f>
        <v>6.4837049742710118</v>
      </c>
      <c r="AB24" s="842">
        <v>12</v>
      </c>
      <c r="AC24" s="821">
        <v>5.83</v>
      </c>
      <c r="AD24" s="821" t="s">
        <v>135</v>
      </c>
      <c r="AE24" s="821">
        <v>7.38</v>
      </c>
      <c r="AF24" s="821">
        <v>2.86</v>
      </c>
      <c r="AG24" s="821">
        <v>47.199999999999996</v>
      </c>
      <c r="AH24" s="822">
        <v>473.09999999999997</v>
      </c>
      <c r="AI24" s="822">
        <v>160.19</v>
      </c>
      <c r="AJ24" s="821" t="s">
        <v>135</v>
      </c>
      <c r="AK24" s="821" t="s">
        <v>135</v>
      </c>
      <c r="AL24" s="833">
        <v>5710</v>
      </c>
      <c r="AM24" s="827">
        <v>0.37</v>
      </c>
      <c r="AN24" s="821">
        <v>1.81</v>
      </c>
      <c r="AO24" s="705">
        <f>IF(U24="n/a","n/a",IF(AA24&lt;0,"n/a",IF(AA24="n/a","n/a",J24+U24-AA24)))</f>
        <v>2.8421550467610679</v>
      </c>
      <c r="AP24" s="706">
        <f>IF(U24="n/a","n/a",J24+U24)</f>
        <v>9.3258600210320797</v>
      </c>
      <c r="AQ24" s="843">
        <f>IF(OR(AC24&lt;0.01,AC24="n/a",AF24="n/a"),"n/a",(I24/SQRT(22.5*AC24*(I24/AF24))-1)*100)</f>
        <v>-9.2172404365109539</v>
      </c>
      <c r="AR24" s="618">
        <f>INDEX(Historical!$C$7:$C$1222,MATCH(B24,Historical!$B$7:$B$1244,0))*IF(AH24="n/a",1.03,IF(AH24&lt;0,1.01,IF(AH24&gt;10,1.1,(1+AH24/100))))</f>
        <v>1.9800000000000002</v>
      </c>
      <c r="AS24" s="841">
        <f>IF($AI24="n/a",1.03*AR24,IF($AI24&lt;0,1.01*AR24,IF($AI24&gt;10,1.1*AR24,(1+$AI24/100)*AR24)))</f>
        <v>2.1780000000000004</v>
      </c>
      <c r="AT24" s="841">
        <f>IF($AK24="n/a",1.03*AS24,IF($AK24&lt;0,1.01*AS24,IF($AK24&gt;10,1.1*AS24,(1+$AK24/100)*AS24)))</f>
        <v>2.2433400000000003</v>
      </c>
      <c r="AU24" s="841">
        <f>IF($AK24="n/a",1.03*AT24,IF($AK24&lt;0,1.01*AT24,IF($AK24&gt;10,1.1*AT24,(1+$AK24/100)*AT24)))</f>
        <v>2.3106402000000004</v>
      </c>
      <c r="AV24" s="841">
        <f>IF($AK24="n/a",1.03*AU24,IF($AK24&lt;0,1.01*AU24,IF($AK24&gt;10,1.1*AU24,(1+$AK24/100)*AU24)))</f>
        <v>2.3799594060000002</v>
      </c>
      <c r="AW24" s="618">
        <f>SUM(AR24:AV24)</f>
        <v>11.091939606</v>
      </c>
      <c r="AX24" s="713">
        <f>AW24/I24*100</f>
        <v>29.343755571428577</v>
      </c>
      <c r="AY24" s="887" t="s">
        <v>135</v>
      </c>
      <c r="AZ24" s="827">
        <v>12.6</v>
      </c>
      <c r="BA24" s="827">
        <v>-32.28</v>
      </c>
      <c r="BB24" s="827">
        <v>2.64</v>
      </c>
      <c r="BC24" s="827">
        <v>-4.7600000000000007</v>
      </c>
      <c r="BE24" s="594">
        <v>2011</v>
      </c>
      <c r="BF24" s="853">
        <f>IF(BE24&gt;2020,0,IF(BE24&gt;2008,1,IF(BE24&gt;2001,2,IF(BE24&gt;1990,3,IF(BE24&gt;1980,4,IF(BE24&gt;1973,5,IF(BE24&gt;1970,6,IF(BE24&gt;1960,7,IF(BE24&gt;1958,8,IF(BE24&gt;1953,9,10))))))))))</f>
        <v>1</v>
      </c>
      <c r="BG24" s="837">
        <v>14.7</v>
      </c>
      <c r="BH24" s="820" t="s">
        <v>4443</v>
      </c>
      <c r="BI24" s="820" t="s">
        <v>4445</v>
      </c>
    </row>
    <row r="25" spans="1:61" s="737" customFormat="1" ht="11.25" customHeight="1" x14ac:dyDescent="0.2">
      <c r="A25" s="613" t="s">
        <v>4638</v>
      </c>
      <c r="B25" s="743" t="s">
        <v>914</v>
      </c>
      <c r="C25" s="885" t="s">
        <v>111</v>
      </c>
      <c r="D25" s="885" t="s">
        <v>4191</v>
      </c>
      <c r="E25" s="721">
        <v>14</v>
      </c>
      <c r="F25" s="1122">
        <v>270</v>
      </c>
      <c r="G25" s="1121" t="s">
        <v>36</v>
      </c>
      <c r="H25" s="1121" t="s">
        <v>114</v>
      </c>
      <c r="I25" s="722">
        <v>142.86000000000001</v>
      </c>
      <c r="J25" s="723">
        <f>(M25/I25)*100</f>
        <v>0.97998040039199208</v>
      </c>
      <c r="K25" s="724">
        <v>0.35</v>
      </c>
      <c r="L25" s="725">
        <v>4</v>
      </c>
      <c r="M25" s="726">
        <f>K25*L25</f>
        <v>1.4</v>
      </c>
      <c r="N25" s="727" t="s">
        <v>507</v>
      </c>
      <c r="O25" s="728">
        <v>0.34</v>
      </c>
      <c r="P25" s="1037">
        <v>44971</v>
      </c>
      <c r="Q25" s="1037">
        <v>44985</v>
      </c>
      <c r="R25" s="726">
        <f>(K25-O25)/O25*100</f>
        <v>2.9411764705882213</v>
      </c>
      <c r="S25" s="667">
        <f>IF(INDEX(Historical!$D$7:$D$1220,MATCH(B25,Historical!$B$7:$B$1244,0))=0,"n/a",(INDEX(Historical!$C$7:$C$1222,MATCH(B25,Historical!$B$7:$B$1244,0))/INDEX(Historical!$D$7:$D$1220,MATCH(B25,Historical!$B$7:$B$1244,0))-1)*100)</f>
        <v>3.0303030303030276</v>
      </c>
      <c r="T25" s="667">
        <f>IF(INDEX(Historical!$F$7:$F$1213,MATCH(B25,Historical!$B$7:$B$1244,0))=0,"n/a",((INDEX(Historical!$C$7:$C$1222,MATCH(B25,Historical!$B$7:$B$1244,0))/INDEX(Historical!$F$7:$F$1213,MATCH(B25,Historical!$B$7:$B$1244,0)))^(1/3)-1)*100)</f>
        <v>3.1270055989971013</v>
      </c>
      <c r="U25" s="667">
        <f>IF(INDEX(Historical!$H$7:$H$1213,MATCH(B25,Historical!$B$7:$B$1244,0))=0,"n/a",((INDEX(Historical!$C$7:$C$1222,MATCH(B25,Historical!$B$7:$B$1244,0))/INDEX(Historical!$H$7:$H$1213,MATCH(B25,Historical!$B$7:$B$1244,0)))^(1/5)-1)*100)</f>
        <v>3.2324379535307868</v>
      </c>
      <c r="V25" s="667">
        <f>IF(INDEX(Historical!$N$7:$N$1213,MATCH(B25,Historical!$B$7:$B$1244,0))=0,"n/a",((INDEX(Historical!$C$7:$C$1222,MATCH(B25,Historical!$B$7:$B$1244,0))/INDEX(Historical!$N$7:$N$1213,MATCH(B25,Historical!$B$7:$B$1244,0)))^(1/10)-1)*100)</f>
        <v>4.9363519731984162</v>
      </c>
      <c r="W25" s="668">
        <f>IF(OR(U25&lt;=0,U25="n/a",V25&lt;=0,V25="n/a"),"n/a",U25/V25)</f>
        <v>0.65482323203067494</v>
      </c>
      <c r="X25" s="669">
        <f>IF(OR(AJ25&lt;=0,AJ25="n/a",U25&lt;=0,U25="n/a"),"n/a",U25/AJ25)</f>
        <v>0.22925091869012676</v>
      </c>
      <c r="Y25" s="729"/>
      <c r="Z25" s="723">
        <f>IF(OR(AC25&lt;0.01,AC25="n/a"),"n/a",M25/AC25*100)</f>
        <v>17.971758664955072</v>
      </c>
      <c r="AA25" s="730">
        <f>IF(OR(AC25&lt;0.01,AC25="n/a"),"n/a",I25/AC25)</f>
        <v>18.338896020539153</v>
      </c>
      <c r="AB25" s="725">
        <v>6</v>
      </c>
      <c r="AC25" s="731">
        <v>7.79</v>
      </c>
      <c r="AD25" s="731">
        <v>1.52</v>
      </c>
      <c r="AE25" s="731">
        <v>1.32</v>
      </c>
      <c r="AF25" s="731">
        <v>4.2300000000000004</v>
      </c>
      <c r="AG25" s="731">
        <v>25.6</v>
      </c>
      <c r="AH25" s="731">
        <v>78.7</v>
      </c>
      <c r="AI25" s="731">
        <v>2.79</v>
      </c>
      <c r="AJ25" s="731">
        <v>14.099999999999998</v>
      </c>
      <c r="AK25" s="731">
        <v>12</v>
      </c>
      <c r="AL25" s="732">
        <v>5510</v>
      </c>
      <c r="AM25" s="733">
        <v>1.5</v>
      </c>
      <c r="AN25" s="731">
        <v>0.5</v>
      </c>
      <c r="AO25" s="734">
        <f>IF(U25="n/a","n/a",IF(AA25&lt;0,"n/a",IF(AA25="n/a","n/a",J25+U25-AA25)))</f>
        <v>-14.126477666616374</v>
      </c>
      <c r="AP25" s="735">
        <f>IF(U25="n/a","n/a",J25+U25)</f>
        <v>4.2124183539227786</v>
      </c>
      <c r="AQ25" s="843">
        <f>IF(OR(AC25&lt;0.01,AC25="n/a",AF25="n/a"),"n/a",(I25/SQRT(22.5*AC25*(I25/AF25))-1)*100)</f>
        <v>85.680167273227141</v>
      </c>
      <c r="AR25" s="618">
        <f>INDEX(Historical!$C$7:$C$1222,MATCH(B25,Historical!$B$7:$B$1244,0))*IF(AH25="n/a",1.03,IF(AH25&lt;0,1.01,IF(AH25&gt;10,1.1,(1+AH25/100))))</f>
        <v>1.4960000000000002</v>
      </c>
      <c r="AS25" s="730">
        <f>IF($AI25="n/a",1.03*AR25,IF($AI25&lt;0,1.01*AR25,IF($AI25&gt;10,1.1*AR25,(1+$AI25/100)*AR25)))</f>
        <v>1.5377384000000003</v>
      </c>
      <c r="AT25" s="730">
        <f>IF($AK25="n/a",1.03*AS25,IF($AK25&lt;0,1.01*AS25,IF($AK25&gt;10,1.1*AS25,(1+$AK25/100)*AS25)))</f>
        <v>1.6915122400000004</v>
      </c>
      <c r="AU25" s="730">
        <f>IF($AK25="n/a",1.03*AT25,IF($AK25&lt;0,1.01*AT25,IF($AK25&gt;10,1.1*AT25,(1+$AK25/100)*AT25)))</f>
        <v>1.8606634640000006</v>
      </c>
      <c r="AV25" s="730">
        <f>IF($AK25="n/a",1.03*AU25,IF($AK25&lt;0,1.01*AU25,IF($AK25&gt;10,1.1*AU25,(1+$AK25/100)*AU25)))</f>
        <v>2.0467298104000009</v>
      </c>
      <c r="AW25" s="723">
        <f>SUM(AR25:AV25)</f>
        <v>8.6326439144000027</v>
      </c>
      <c r="AX25" s="736">
        <f>AW25/I25*100</f>
        <v>6.0427298854822915</v>
      </c>
      <c r="AY25" s="888">
        <v>1.2</v>
      </c>
      <c r="AZ25" s="733">
        <v>62.18</v>
      </c>
      <c r="BA25" s="733">
        <v>-4.3900000000000006</v>
      </c>
      <c r="BB25" s="733">
        <v>8.23</v>
      </c>
      <c r="BC25" s="733">
        <v>24.79</v>
      </c>
      <c r="BD25" s="862"/>
      <c r="BE25" s="594">
        <v>2010</v>
      </c>
      <c r="BF25" s="853">
        <f>IF(BE25&gt;2020,0,IF(BE25&gt;2008,1,IF(BE25&gt;2001,2,IF(BE25&gt;1990,3,IF(BE25&gt;1980,4,IF(BE25&gt;1973,5,IF(BE25&gt;1970,6,IF(BE25&gt;1960,7,IF(BE25&gt;1958,8,IF(BE25&gt;1953,9,10))))))))))</f>
        <v>1</v>
      </c>
      <c r="BG25" s="783">
        <v>12.4</v>
      </c>
      <c r="BH25" s="820" t="s">
        <v>4443</v>
      </c>
      <c r="BI25" s="820" t="s">
        <v>4444</v>
      </c>
    </row>
    <row r="26" spans="1:61" ht="11.25" customHeight="1" x14ac:dyDescent="0.2">
      <c r="A26" s="826" t="s">
        <v>4639</v>
      </c>
      <c r="B26" s="830" t="s">
        <v>436</v>
      </c>
      <c r="C26" s="885" t="s">
        <v>107</v>
      </c>
      <c r="D26" s="885" t="s">
        <v>117</v>
      </c>
      <c r="E26" s="699">
        <v>19</v>
      </c>
      <c r="F26" s="1122">
        <v>202</v>
      </c>
      <c r="G26" s="1122" t="s">
        <v>105</v>
      </c>
      <c r="H26" s="1122" t="s">
        <v>105</v>
      </c>
      <c r="I26" s="829">
        <v>127.39</v>
      </c>
      <c r="J26" s="618">
        <f>(M26/I26)*100</f>
        <v>2.1979747232906819</v>
      </c>
      <c r="K26" s="832">
        <v>0.7</v>
      </c>
      <c r="L26" s="842">
        <v>4</v>
      </c>
      <c r="M26" s="609">
        <f>K26*L26</f>
        <v>2.8</v>
      </c>
      <c r="N26" s="825" t="s">
        <v>374</v>
      </c>
      <c r="O26" s="700">
        <v>0.68</v>
      </c>
      <c r="P26" s="603">
        <v>44890</v>
      </c>
      <c r="Q26" s="603">
        <v>44914</v>
      </c>
      <c r="R26" s="609">
        <f>(K26-O26)/O26*100</f>
        <v>2.9411764705882213</v>
      </c>
      <c r="S26" s="667">
        <f>IF(INDEX(Historical!$D$7:$D$1220,MATCH(B26,Historical!$B$7:$B$1244,0))=0,"n/a",(INDEX(Historical!$C$7:$C$1222,MATCH(B26,Historical!$B$7:$B$1244,0))/INDEX(Historical!$D$7:$D$1220,MATCH(B26,Historical!$B$7:$B$1244,0))-1)*100)</f>
        <v>3.007518796992481</v>
      </c>
      <c r="T26" s="667">
        <f>IF(INDEX(Historical!$F$7:$F$1213,MATCH(B26,Historical!$B$7:$B$1244,0))=0,"n/a",((INDEX(Historical!$C$7:$C$1222,MATCH(B26,Historical!$B$7:$B$1244,0))/INDEX(Historical!$F$7:$F$1213,MATCH(B26,Historical!$B$7:$B$1244,0)))^(1/3)-1)*100)</f>
        <v>4.0833902322052973</v>
      </c>
      <c r="U26" s="667">
        <f>IF(INDEX(Historical!$H$7:$H$1213,MATCH(B26,Historical!$B$7:$B$1244,0))=0,"n/a",((INDEX(Historical!$C$7:$C$1222,MATCH(B26,Historical!$B$7:$B$1244,0))/INDEX(Historical!$H$7:$H$1213,MATCH(B26,Historical!$B$7:$B$1244,0)))^(1/5)-1)*100)</f>
        <v>4.9693288861565543</v>
      </c>
      <c r="V26" s="667">
        <f>IF(INDEX(Historical!$N$7:$N$1213,MATCH(B26,Historical!$B$7:$B$1244,0))=0,"n/a",((INDEX(Historical!$C$7:$C$1222,MATCH(B26,Historical!$B$7:$B$1244,0))/INDEX(Historical!$N$7:$N$1213,MATCH(B26,Historical!$B$7:$B$1244,0)))^(1/10)-1)*100)</f>
        <v>12.960486566614993</v>
      </c>
      <c r="W26" s="668">
        <f>IF(OR(U26&lt;=0,U26="n/a",V26&lt;=0,V26="n/a"),"n/a",U26/V26)</f>
        <v>0.38342147577677238</v>
      </c>
      <c r="X26" s="669" t="str">
        <f>IF(OR(AJ26&lt;=0,AJ26="n/a",U26&lt;=0,U26="n/a"),"n/a",U26/AJ26)</f>
        <v>n/a</v>
      </c>
      <c r="Y26" s="831"/>
      <c r="Z26" s="618">
        <f>IF(OR(AC26&lt;0.01,AC26="n/a"),"n/a",M26/AC26*100)</f>
        <v>55.55555555555555</v>
      </c>
      <c r="AA26" s="841">
        <f>IF(OR(AC26&lt;0.01,AC26="n/a"),"n/a",I26/AC26)</f>
        <v>25.275793650793652</v>
      </c>
      <c r="AB26" s="842">
        <v>12</v>
      </c>
      <c r="AC26" s="821">
        <v>5.04</v>
      </c>
      <c r="AD26" s="821">
        <v>2.04</v>
      </c>
      <c r="AE26" s="821">
        <v>0.66</v>
      </c>
      <c r="AF26" s="821">
        <v>1.61</v>
      </c>
      <c r="AG26" s="821">
        <v>6.2</v>
      </c>
      <c r="AH26" s="822">
        <v>-49.3</v>
      </c>
      <c r="AI26" s="822">
        <v>16.54</v>
      </c>
      <c r="AJ26" s="821">
        <v>-4</v>
      </c>
      <c r="AK26" s="821">
        <v>12.4</v>
      </c>
      <c r="AL26" s="833">
        <v>6750</v>
      </c>
      <c r="AM26" s="827">
        <v>0.2</v>
      </c>
      <c r="AN26" s="821">
        <v>0.5</v>
      </c>
      <c r="AO26" s="705">
        <f>IF(U26="n/a","n/a",IF(AA26&lt;0,"n/a",IF(AA26="n/a","n/a",J26+U26-AA26)))</f>
        <v>-18.108490041346414</v>
      </c>
      <c r="AP26" s="706">
        <f>IF(U26="n/a","n/a",J26+U26)</f>
        <v>7.1673036094472362</v>
      </c>
      <c r="AQ26" s="843">
        <f>IF(OR(AC26&lt;0.01,AC26="n/a",AF26="n/a"),"n/a",(I26/SQRT(22.5*AC26*(I26/AF26))-1)*100)</f>
        <v>34.485071914697031</v>
      </c>
      <c r="AR26" s="618">
        <f>INDEX(Historical!$C$7:$C$1222,MATCH(B26,Historical!$B$7:$B$1244,0))*IF(AH26="n/a",1.03,IF(AH26&lt;0,1.01,IF(AH26&gt;10,1.1,(1+AH26/100))))</f>
        <v>2.7674000000000003</v>
      </c>
      <c r="AS26" s="841">
        <f>IF($AI26="n/a",1.03*AR26,IF($AI26&lt;0,1.01*AR26,IF($AI26&gt;10,1.1*AR26,(1+$AI26/100)*AR26)))</f>
        <v>3.0441400000000005</v>
      </c>
      <c r="AT26" s="841">
        <f>IF($AK26="n/a",1.03*AS26,IF($AK26&lt;0,1.01*AS26,IF($AK26&gt;10,1.1*AS26,(1+$AK26/100)*AS26)))</f>
        <v>3.3485540000000009</v>
      </c>
      <c r="AU26" s="841">
        <f>IF($AK26="n/a",1.03*AT26,IF($AK26&lt;0,1.01*AT26,IF($AK26&gt;10,1.1*AT26,(1+$AK26/100)*AT26)))</f>
        <v>3.6834094000000013</v>
      </c>
      <c r="AV26" s="841">
        <f>IF($AK26="n/a",1.03*AU26,IF($AK26&lt;0,1.01*AU26,IF($AK26&gt;10,1.1*AU26,(1+$AK26/100)*AU26)))</f>
        <v>4.0517503400000017</v>
      </c>
      <c r="AW26" s="618">
        <f>SUM(AR26:AV26)</f>
        <v>16.895253740000005</v>
      </c>
      <c r="AX26" s="713">
        <f>AW26/I26*100</f>
        <v>13.262621665750848</v>
      </c>
      <c r="AY26" s="887">
        <v>0.53</v>
      </c>
      <c r="AZ26" s="827">
        <v>7.04</v>
      </c>
      <c r="BA26" s="827">
        <v>-34.380000000000003</v>
      </c>
      <c r="BB26" s="827">
        <v>-0.95</v>
      </c>
      <c r="BC26" s="827">
        <v>-15.040000000000001</v>
      </c>
      <c r="BE26" s="594">
        <v>2005</v>
      </c>
      <c r="BF26" s="853">
        <f>IF(BE26&gt;2020,0,IF(BE26&gt;2008,1,IF(BE26&gt;2001,2,IF(BE26&gt;1990,3,IF(BE26&gt;1980,4,IF(BE26&gt;1973,5,IF(BE26&gt;1970,6,IF(BE26&gt;1960,7,IF(BE26&gt;1958,8,IF(BE26&gt;1953,9,10))))))))))</f>
        <v>2</v>
      </c>
      <c r="BG26" s="837">
        <v>0.8</v>
      </c>
      <c r="BH26" s="820" t="s">
        <v>4443</v>
      </c>
      <c r="BI26" s="820" t="s">
        <v>4444</v>
      </c>
    </row>
    <row r="27" spans="1:61" ht="11.25" customHeight="1" x14ac:dyDescent="0.2">
      <c r="A27" s="819" t="s">
        <v>922</v>
      </c>
      <c r="B27" s="830" t="s">
        <v>923</v>
      </c>
      <c r="C27" s="885" t="s">
        <v>107</v>
      </c>
      <c r="D27" s="885" t="s">
        <v>117</v>
      </c>
      <c r="E27" s="699">
        <v>13</v>
      </c>
      <c r="F27" s="1122">
        <v>337</v>
      </c>
      <c r="G27" s="1122" t="s">
        <v>36</v>
      </c>
      <c r="H27" s="1122" t="s">
        <v>114</v>
      </c>
      <c r="I27" s="829">
        <v>187.35</v>
      </c>
      <c r="J27" s="618">
        <f>(M27/I27)*100</f>
        <v>1.1742727515345612</v>
      </c>
      <c r="K27" s="832">
        <v>0.55000000000000004</v>
      </c>
      <c r="L27" s="842">
        <v>4</v>
      </c>
      <c r="M27" s="609">
        <f>K27*L27</f>
        <v>2.2000000000000002</v>
      </c>
      <c r="N27" s="825" t="s">
        <v>584</v>
      </c>
      <c r="O27" s="700">
        <v>0.51</v>
      </c>
      <c r="P27" s="603">
        <v>44987</v>
      </c>
      <c r="Q27" s="603">
        <v>45002</v>
      </c>
      <c r="R27" s="609">
        <f>(K27-O27)/O27*100</f>
        <v>7.8431372549019676</v>
      </c>
      <c r="S27" s="667">
        <f>IF(INDEX(Historical!$D$7:$D$1220,MATCH(B27,Historical!$B$7:$B$1244,0))=0,"n/a",(INDEX(Historical!$C$7:$C$1222,MATCH(B27,Historical!$B$7:$B$1244,0))/INDEX(Historical!$D$7:$D$1220,MATCH(B27,Historical!$B$7:$B$1244,0))-1)*100)</f>
        <v>6.25</v>
      </c>
      <c r="T27" s="667">
        <f>IF(INDEX(Historical!$F$7:$F$1213,MATCH(B27,Historical!$B$7:$B$1244,0))=0,"n/a",((INDEX(Historical!$C$7:$C$1222,MATCH(B27,Historical!$B$7:$B$1244,0))/INDEX(Historical!$F$7:$F$1213,MATCH(B27,Historical!$B$7:$B$1244,0)))^(1/3)-1)*100)</f>
        <v>5.8523669119355803</v>
      </c>
      <c r="U27" s="667">
        <f>IF(INDEX(Historical!$H$7:$H$1213,MATCH(B27,Historical!$B$7:$B$1244,0))=0,"n/a",((INDEX(Historical!$C$7:$C$1222,MATCH(B27,Historical!$B$7:$B$1244,0))/INDEX(Historical!$H$7:$H$1213,MATCH(B27,Historical!$B$7:$B$1244,0)))^(1/5)-1)*100)</f>
        <v>5.5118198683204556</v>
      </c>
      <c r="V27" s="667">
        <f>IF(INDEX(Historical!$N$7:$N$1213,MATCH(B27,Historical!$B$7:$B$1244,0))=0,"n/a",((INDEX(Historical!$C$7:$C$1222,MATCH(B27,Historical!$B$7:$B$1244,0))/INDEX(Historical!$N$7:$N$1213,MATCH(B27,Historical!$B$7:$B$1244,0)))^(1/10)-1)*100)</f>
        <v>4.1379743992410623</v>
      </c>
      <c r="W27" s="668">
        <f>IF(OR(U27&lt;=0,U27="n/a",V27&lt;=0,V27="n/a"),"n/a",U27/V27)</f>
        <v>1.3320091756322532</v>
      </c>
      <c r="X27" s="669">
        <f>IF(OR(AJ27&lt;=0,AJ27="n/a",U27&lt;=0,U27="n/a"),"n/a",U27/AJ27)</f>
        <v>0.43061092721253558</v>
      </c>
      <c r="Y27" s="632"/>
      <c r="Z27" s="618">
        <f>IF(OR(AC27&lt;0.01,AC27="n/a"),"n/a",M27/AC27*100)</f>
        <v>42.307692307692307</v>
      </c>
      <c r="AA27" s="841">
        <f>IF(OR(AC27&lt;0.01,AC27="n/a"),"n/a",I27/AC27)</f>
        <v>36.028846153846153</v>
      </c>
      <c r="AB27" s="842">
        <v>12</v>
      </c>
      <c r="AC27" s="821">
        <v>5.2</v>
      </c>
      <c r="AD27" s="821">
        <v>3.49</v>
      </c>
      <c r="AE27" s="821">
        <v>4.5999999999999996</v>
      </c>
      <c r="AF27" s="821">
        <v>4.2699999999999996</v>
      </c>
      <c r="AG27" s="821">
        <v>12.5</v>
      </c>
      <c r="AH27" s="821">
        <v>18.600000000000001</v>
      </c>
      <c r="AI27" s="821">
        <v>12.740000000000002</v>
      </c>
      <c r="AJ27" s="821">
        <v>12.8</v>
      </c>
      <c r="AK27" s="821">
        <v>10.199999999999999</v>
      </c>
      <c r="AL27" s="833">
        <v>39370</v>
      </c>
      <c r="AM27" s="827">
        <v>0.3</v>
      </c>
      <c r="AN27" s="821">
        <v>0.67</v>
      </c>
      <c r="AO27" s="705">
        <f>IF(U27="n/a","n/a",IF(AA27&lt;0,"n/a",IF(AA27="n/a","n/a",J27+U27-AA27)))</f>
        <v>-29.342753533991136</v>
      </c>
      <c r="AP27" s="706">
        <f>IF(U27="n/a","n/a",J27+U27)</f>
        <v>6.6860926198550166</v>
      </c>
      <c r="AQ27" s="843">
        <f>IF(OR(AC27&lt;0.01,AC27="n/a",AF27="n/a"),"n/a",(I27/SQRT(22.5*AC27*(I27/AF27))-1)*100)</f>
        <v>161.48564700522968</v>
      </c>
      <c r="AR27" s="618">
        <f>INDEX(Historical!$C$7:$C$1222,MATCH(B27,Historical!$B$7:$B$1244,0))*IF(AH27="n/a",1.03,IF(AH27&lt;0,1.01,IF(AH27&gt;10,1.1,(1+AH27/100))))</f>
        <v>2.2440000000000002</v>
      </c>
      <c r="AS27" s="841">
        <f>IF($AI27="n/a",1.03*AR27,IF($AI27&lt;0,1.01*AR27,IF($AI27&gt;10,1.1*AR27,(1+$AI27/100)*AR27)))</f>
        <v>2.4684000000000004</v>
      </c>
      <c r="AT27" s="841">
        <f>IF($AK27="n/a",1.03*AS27,IF($AK27&lt;0,1.01*AS27,IF($AK27&gt;10,1.1*AS27,(1+$AK27/100)*AS27)))</f>
        <v>2.7152400000000005</v>
      </c>
      <c r="AU27" s="841">
        <f>IF($AK27="n/a",1.03*AT27,IF($AK27&lt;0,1.01*AT27,IF($AK27&gt;10,1.1*AT27,(1+$AK27/100)*AT27)))</f>
        <v>2.9867640000000009</v>
      </c>
      <c r="AV27" s="841">
        <f>IF($AK27="n/a",1.03*AU27,IF($AK27&lt;0,1.01*AU27,IF($AK27&gt;10,1.1*AU27,(1+$AK27/100)*AU27)))</f>
        <v>3.285440400000001</v>
      </c>
      <c r="AW27" s="618">
        <f>SUM(AR27:AV27)</f>
        <v>13.699844400000002</v>
      </c>
      <c r="AX27" s="713">
        <f>AW27/I27*100</f>
        <v>7.3124336269015222</v>
      </c>
      <c r="AY27" s="887">
        <v>0.7</v>
      </c>
      <c r="AZ27" s="827">
        <v>26.38</v>
      </c>
      <c r="BA27" s="827">
        <v>-7.42</v>
      </c>
      <c r="BB27" s="827">
        <v>-2.15</v>
      </c>
      <c r="BC27" s="827">
        <v>4.03</v>
      </c>
      <c r="BE27" s="594">
        <v>2011</v>
      </c>
      <c r="BF27" s="853">
        <f>IF(BE27&gt;2020,0,IF(BE27&gt;2008,1,IF(BE27&gt;2001,2,IF(BE27&gt;1990,3,IF(BE27&gt;1980,4,IF(BE27&gt;1973,5,IF(BE27&gt;1970,6,IF(BE27&gt;1960,7,IF(BE27&gt;1958,8,IF(BE27&gt;1953,9,10))))))))))</f>
        <v>1</v>
      </c>
      <c r="BG27" s="837">
        <v>2.8000000000000003</v>
      </c>
      <c r="BH27" s="820" t="s">
        <v>4443</v>
      </c>
      <c r="BI27" s="820" t="s">
        <v>4444</v>
      </c>
    </row>
    <row r="28" spans="1:61" ht="11.25" customHeight="1" x14ac:dyDescent="0.2">
      <c r="A28" s="819" t="s">
        <v>4640</v>
      </c>
      <c r="B28" s="830" t="s">
        <v>863</v>
      </c>
      <c r="C28" s="885" t="s">
        <v>111</v>
      </c>
      <c r="D28" s="885" t="s">
        <v>4191</v>
      </c>
      <c r="E28" s="699">
        <v>11</v>
      </c>
      <c r="F28" s="1122">
        <v>443</v>
      </c>
      <c r="G28" s="1122" t="s">
        <v>105</v>
      </c>
      <c r="H28" s="1122" t="s">
        <v>105</v>
      </c>
      <c r="I28" s="829">
        <v>43.28</v>
      </c>
      <c r="J28" s="618">
        <f>(M28/I28)*100</f>
        <v>1.8484288354898337</v>
      </c>
      <c r="K28" s="832">
        <v>0.2</v>
      </c>
      <c r="L28" s="842">
        <v>4</v>
      </c>
      <c r="M28" s="609">
        <f>K28*L28</f>
        <v>0.8</v>
      </c>
      <c r="N28" s="825" t="s">
        <v>263</v>
      </c>
      <c r="O28" s="700">
        <v>0.185</v>
      </c>
      <c r="P28" s="603">
        <v>44910</v>
      </c>
      <c r="Q28" s="603">
        <v>44936</v>
      </c>
      <c r="R28" s="609">
        <f>(K28-O28)/O28*100</f>
        <v>8.1081081081081159</v>
      </c>
      <c r="S28" s="667">
        <f>IF(INDEX(Historical!$D$7:$D$1220,MATCH(B28,Historical!$B$7:$B$1244,0))=0,"n/a",(INDEX(Historical!$C$7:$C$1222,MATCH(B28,Historical!$B$7:$B$1244,0))/INDEX(Historical!$D$7:$D$1220,MATCH(B28,Historical!$B$7:$B$1244,0))-1)*100)</f>
        <v>15.625</v>
      </c>
      <c r="T28" s="667">
        <f>IF(INDEX(Historical!$F$7:$F$1213,MATCH(B28,Historical!$B$7:$B$1244,0))=0,"n/a",((INDEX(Historical!$C$7:$C$1222,MATCH(B28,Historical!$B$7:$B$1244,0))/INDEX(Historical!$F$7:$F$1213,MATCH(B28,Historical!$B$7:$B$1244,0)))^(1/3)-1)*100)</f>
        <v>12.480211777541573</v>
      </c>
      <c r="U28" s="667">
        <f>IF(INDEX(Historical!$H$7:$H$1213,MATCH(B28,Historical!$B$7:$B$1244,0))=0,"n/a",((INDEX(Historical!$C$7:$C$1222,MATCH(B28,Historical!$B$7:$B$1244,0))/INDEX(Historical!$H$7:$H$1213,MATCH(B28,Historical!$B$7:$B$1244,0)))^(1/5)-1)*100)</f>
        <v>19.790421488235886</v>
      </c>
      <c r="V28" s="667" t="str">
        <f>IF(INDEX(Historical!$N$7:$N$1213,MATCH(B28,Historical!$B$7:$B$1244,0))=0,"n/a",((INDEX(Historical!$C$7:$C$1222,MATCH(B28,Historical!$B$7:$B$1244,0))/INDEX(Historical!$N$7:$N$1213,MATCH(B28,Historical!$B$7:$B$1244,0)))^(1/10)-1)*100)</f>
        <v>n/a</v>
      </c>
      <c r="W28" s="668" t="str">
        <f>IF(OR(U28&lt;=0,U28="n/a",V28&lt;=0,V28="n/a"),"n/a",U28/V28)</f>
        <v>n/a</v>
      </c>
      <c r="X28" s="669" t="str">
        <f>IF(OR(AJ28&lt;=0,AJ28="n/a",U28&lt;=0,U28="n/a"),"n/a",U28/AJ28)</f>
        <v>n/a</v>
      </c>
      <c r="Y28" s="628"/>
      <c r="Z28" s="618" t="str">
        <f>IF(OR(AC28&lt;0.01,AC28="n/a"),"n/a",M28/AC28*100)</f>
        <v>n/a</v>
      </c>
      <c r="AA28" s="841" t="str">
        <f>IF(OR(AC28&lt;0.01,AC28="n/a"),"n/a",I28/AC28)</f>
        <v>n/a</v>
      </c>
      <c r="AB28" s="842">
        <v>12</v>
      </c>
      <c r="AC28" s="821">
        <v>-1.1399999999999999</v>
      </c>
      <c r="AD28" s="821" t="s">
        <v>135</v>
      </c>
      <c r="AE28" s="821">
        <v>2.06</v>
      </c>
      <c r="AF28" s="821">
        <v>0.71</v>
      </c>
      <c r="AG28" s="821">
        <v>-2.1</v>
      </c>
      <c r="AH28" s="821">
        <v>-134.80000000000001</v>
      </c>
      <c r="AI28" s="821">
        <v>24.18</v>
      </c>
      <c r="AJ28" s="821">
        <v>-18.5</v>
      </c>
      <c r="AK28" s="821">
        <v>26.16</v>
      </c>
      <c r="AL28" s="833">
        <v>4780</v>
      </c>
      <c r="AM28" s="827">
        <v>6.5500000000000007</v>
      </c>
      <c r="AN28" s="821">
        <v>2.8</v>
      </c>
      <c r="AO28" s="705" t="str">
        <f>IF(U28="n/a","n/a",IF(AA28&lt;0,"n/a",IF(AA28="n/a","n/a",J28+U28-AA28)))</f>
        <v>n/a</v>
      </c>
      <c r="AP28" s="706">
        <f>IF(U28="n/a","n/a",J28+U28)</f>
        <v>21.63885032372572</v>
      </c>
      <c r="AQ28" s="843" t="str">
        <f>IF(OR(AC28&lt;0.01,AC28="n/a",AF28="n/a"),"n/a",(I28/SQRT(22.5*AC28*(I28/AF28))-1)*100)</f>
        <v>n/a</v>
      </c>
      <c r="AR28" s="618">
        <f>INDEX(Historical!$C$7:$C$1222,MATCH(B28,Historical!$B$7:$B$1244,0))*IF(AH28="n/a",1.03,IF(AH28&lt;0,1.01,IF(AH28&gt;10,1.1,(1+AH28/100))))</f>
        <v>0.74739999999999995</v>
      </c>
      <c r="AS28" s="841">
        <f>IF($AI28="n/a",1.03*AR28,IF($AI28&lt;0,1.01*AR28,IF($AI28&gt;10,1.1*AR28,(1+$AI28/100)*AR28)))</f>
        <v>0.82213999999999998</v>
      </c>
      <c r="AT28" s="841">
        <f>IF($AK28="n/a",1.03*AS28,IF($AK28&lt;0,1.01*AS28,IF($AK28&gt;10,1.1*AS28,(1+$AK28/100)*AS28)))</f>
        <v>0.9043540000000001</v>
      </c>
      <c r="AU28" s="841">
        <f>IF($AK28="n/a",1.03*AT28,IF($AK28&lt;0,1.01*AT28,IF($AK28&gt;10,1.1*AT28,(1+$AK28/100)*AT28)))</f>
        <v>0.99478940000000016</v>
      </c>
      <c r="AV28" s="841">
        <f>IF($AK28="n/a",1.03*AU28,IF($AK28&lt;0,1.01*AU28,IF($AK28&gt;10,1.1*AU28,(1+$AK28/100)*AU28)))</f>
        <v>1.0942683400000002</v>
      </c>
      <c r="AW28" s="618">
        <f>SUM(AR28:AV28)</f>
        <v>4.5629517400000008</v>
      </c>
      <c r="AX28" s="713">
        <f>AW28/I28*100</f>
        <v>10.54286446395564</v>
      </c>
      <c r="AY28" s="887">
        <v>1.8</v>
      </c>
      <c r="AZ28" s="827">
        <v>45.48</v>
      </c>
      <c r="BA28" s="827">
        <v>-7.91</v>
      </c>
      <c r="BB28" s="827">
        <v>2.92</v>
      </c>
      <c r="BC28" s="827">
        <v>16.59</v>
      </c>
      <c r="BE28" s="594">
        <v>2013</v>
      </c>
      <c r="BF28" s="853">
        <f>IF(BE28&gt;2020,0,IF(BE28&gt;2008,1,IF(BE28&gt;2001,2,IF(BE28&gt;1990,3,IF(BE28&gt;1980,4,IF(BE28&gt;1973,5,IF(BE28&gt;1970,6,IF(BE28&gt;1960,7,IF(BE28&gt;1958,8,IF(BE28&gt;1953,9,10))))))))))</f>
        <v>1</v>
      </c>
      <c r="BG28" s="837">
        <v>-0.5</v>
      </c>
      <c r="BH28" s="820" t="s">
        <v>4443</v>
      </c>
      <c r="BI28" s="820" t="s">
        <v>4444</v>
      </c>
    </row>
    <row r="29" spans="1:61" ht="11.25" customHeight="1" x14ac:dyDescent="0.2">
      <c r="A29" s="819" t="s">
        <v>4642</v>
      </c>
      <c r="B29" s="830" t="s">
        <v>871</v>
      </c>
      <c r="C29" s="885" t="s">
        <v>130</v>
      </c>
      <c r="D29" s="885" t="s">
        <v>4188</v>
      </c>
      <c r="E29" s="699">
        <v>13</v>
      </c>
      <c r="F29" s="1122">
        <v>329</v>
      </c>
      <c r="G29" s="1122" t="s">
        <v>36</v>
      </c>
      <c r="H29" s="1122" t="s">
        <v>36</v>
      </c>
      <c r="I29" s="829">
        <v>61.19</v>
      </c>
      <c r="J29" s="618">
        <f>(M29/I29)*100</f>
        <v>4.4288282399084817</v>
      </c>
      <c r="K29" s="832">
        <v>0.67749999999999999</v>
      </c>
      <c r="L29" s="842">
        <v>4</v>
      </c>
      <c r="M29" s="609">
        <f>K29*L29</f>
        <v>2.71</v>
      </c>
      <c r="N29" s="825" t="s">
        <v>118</v>
      </c>
      <c r="O29" s="700">
        <v>0.65</v>
      </c>
      <c r="P29" s="603">
        <v>44971</v>
      </c>
      <c r="Q29" s="603">
        <v>44986</v>
      </c>
      <c r="R29" s="609">
        <f>(K29-O29)/O29*100</f>
        <v>4.2307692307692264</v>
      </c>
      <c r="S29" s="667">
        <f>IF(INDEX(Historical!$D$7:$D$1220,MATCH(B29,Historical!$B$7:$B$1244,0))=0,"n/a",(INDEX(Historical!$C$7:$C$1222,MATCH(B29,Historical!$B$7:$B$1244,0))/INDEX(Historical!$D$7:$D$1220,MATCH(B29,Historical!$B$7:$B$1244,0))-1)*100)</f>
        <v>3.1746031746031855</v>
      </c>
      <c r="T29" s="667">
        <f>IF(INDEX(Historical!$F$7:$F$1213,MATCH(B29,Historical!$B$7:$B$1244,0))=0,"n/a",((INDEX(Historical!$C$7:$C$1222,MATCH(B29,Historical!$B$7:$B$1244,0))/INDEX(Historical!$F$7:$F$1213,MATCH(B29,Historical!$B$7:$B$1244,0)))^(1/3)-1)*100)</f>
        <v>3.4272939158597637</v>
      </c>
      <c r="U29" s="667">
        <f>IF(INDEX(Historical!$H$7:$H$1213,MATCH(B29,Historical!$B$7:$B$1244,0))=0,"n/a",((INDEX(Historical!$C$7:$C$1222,MATCH(B29,Historical!$B$7:$B$1244,0))/INDEX(Historical!$H$7:$H$1213,MATCH(B29,Historical!$B$7:$B$1244,0)))^(1/5)-1)*100)</f>
        <v>3.9709267092166156</v>
      </c>
      <c r="V29" s="667">
        <f>IF(INDEX(Historical!$N$7:$N$1213,MATCH(B29,Historical!$B$7:$B$1244,0))=0,"n/a",((INDEX(Historical!$C$7:$C$1222,MATCH(B29,Historical!$B$7:$B$1244,0))/INDEX(Historical!$N$7:$N$1213,MATCH(B29,Historical!$B$7:$B$1244,0)))^(1/10)-1)*100)</f>
        <v>3.5179236763065003</v>
      </c>
      <c r="W29" s="668">
        <f>IF(OR(U29&lt;=0,U29="n/a",V29&lt;=0,V29="n/a"),"n/a",U29/V29)</f>
        <v>1.1287700003161318</v>
      </c>
      <c r="X29" s="669">
        <f>IF(OR(AJ29&lt;=0,AJ29="n/a",U29&lt;=0,U29="n/a"),"n/a",U29/AJ29)</f>
        <v>2.4818291932603844</v>
      </c>
      <c r="Y29" s="621"/>
      <c r="Z29" s="618">
        <f>IF(OR(AC29&lt;0.01,AC29="n/a"),"n/a",M29/AC29*100)</f>
        <v>79.47214076246334</v>
      </c>
      <c r="AA29" s="841">
        <f>IF(OR(AC29&lt;0.01,AC29="n/a"),"n/a",I29/AC29)</f>
        <v>17.944281524926684</v>
      </c>
      <c r="AB29" s="842">
        <v>12</v>
      </c>
      <c r="AC29" s="821">
        <v>3.41</v>
      </c>
      <c r="AD29" s="821">
        <v>2.0699999999999998</v>
      </c>
      <c r="AE29" s="821">
        <v>2.2400000000000002</v>
      </c>
      <c r="AF29" s="821">
        <v>1.3</v>
      </c>
      <c r="AG29" s="821">
        <v>7.1999999999999993</v>
      </c>
      <c r="AH29" s="821">
        <v>4.9000000000000004</v>
      </c>
      <c r="AI29" s="821">
        <v>10.48</v>
      </c>
      <c r="AJ29" s="821">
        <v>1.6</v>
      </c>
      <c r="AK29" s="821">
        <v>8.6999999999999993</v>
      </c>
      <c r="AL29" s="833">
        <v>3520</v>
      </c>
      <c r="AM29" s="827">
        <v>0.38999999999999996</v>
      </c>
      <c r="AN29" s="821">
        <v>0.71</v>
      </c>
      <c r="AO29" s="705">
        <f>IF(U29="n/a","n/a",IF(AA29&lt;0,"n/a",IF(AA29="n/a","n/a",J29+U29-AA29)))</f>
        <v>-9.5445265758015871</v>
      </c>
      <c r="AP29" s="706">
        <f>IF(U29="n/a","n/a",J29+U29)</f>
        <v>8.3997549491250965</v>
      </c>
      <c r="AQ29" s="843">
        <f>IF(OR(AC29&lt;0.01,AC29="n/a",AF29="n/a"),"n/a",(I29/SQRT(22.5*AC29*(I29/AF29))-1)*100)</f>
        <v>1.8224292741583215</v>
      </c>
      <c r="AR29" s="618">
        <f>INDEX(Historical!$C$7:$C$1222,MATCH(B29,Historical!$B$7:$B$1244,0))*IF(AH29="n/a",1.03,IF(AH29&lt;0,1.01,IF(AH29&gt;10,1.1,(1+AH29/100))))</f>
        <v>2.7273999999999998</v>
      </c>
      <c r="AS29" s="841">
        <f>IF($AI29="n/a",1.03*AR29,IF($AI29&lt;0,1.01*AR29,IF($AI29&gt;10,1.1*AR29,(1+$AI29/100)*AR29)))</f>
        <v>3.00014</v>
      </c>
      <c r="AT29" s="841">
        <f>IF($AK29="n/a",1.03*AS29,IF($AK29&lt;0,1.01*AS29,IF($AK29&gt;10,1.1*AS29,(1+$AK29/100)*AS29)))</f>
        <v>3.2611521799999998</v>
      </c>
      <c r="AU29" s="841">
        <f>IF($AK29="n/a",1.03*AT29,IF($AK29&lt;0,1.01*AT29,IF($AK29&gt;10,1.1*AT29,(1+$AK29/100)*AT29)))</f>
        <v>3.5448724196599999</v>
      </c>
      <c r="AV29" s="841">
        <f>IF($AK29="n/a",1.03*AU29,IF($AK29&lt;0,1.01*AU29,IF($AK29&gt;10,1.1*AU29,(1+$AK29/100)*AU29)))</f>
        <v>3.8532763201704197</v>
      </c>
      <c r="AW29" s="618">
        <f>SUM(AR29:AV29)</f>
        <v>16.386840919830419</v>
      </c>
      <c r="AX29" s="713">
        <f>AW29/I29*100</f>
        <v>26.780259715362675</v>
      </c>
      <c r="AY29" s="887">
        <v>0.72</v>
      </c>
      <c r="AZ29" s="827">
        <v>28.09</v>
      </c>
      <c r="BA29" s="827">
        <v>-10.620000000000001</v>
      </c>
      <c r="BB29" s="827">
        <v>-2.98</v>
      </c>
      <c r="BC29" s="827">
        <v>1.76</v>
      </c>
      <c r="BE29" s="594">
        <v>2011</v>
      </c>
      <c r="BF29" s="853">
        <f>IF(BE29&gt;2020,0,IF(BE29&gt;2008,1,IF(BE29&gt;2001,2,IF(BE29&gt;1990,3,IF(BE29&gt;1980,4,IF(BE29&gt;1973,5,IF(BE29&gt;1970,6,IF(BE29&gt;1960,7,IF(BE29&gt;1958,8,IF(BE29&gt;1953,9,10))))))))))</f>
        <v>1</v>
      </c>
      <c r="BG29" s="837">
        <v>2.8000000000000003</v>
      </c>
      <c r="BH29" s="820" t="s">
        <v>4443</v>
      </c>
      <c r="BI29" s="820" t="s">
        <v>4444</v>
      </c>
    </row>
    <row r="30" spans="1:61" ht="11.25" customHeight="1" x14ac:dyDescent="0.2">
      <c r="A30" s="819" t="s">
        <v>4644</v>
      </c>
      <c r="B30" s="830" t="s">
        <v>873</v>
      </c>
      <c r="C30" s="885" t="s">
        <v>107</v>
      </c>
      <c r="D30" s="885" t="s">
        <v>117</v>
      </c>
      <c r="E30" s="699">
        <v>13</v>
      </c>
      <c r="F30" s="1122">
        <v>334</v>
      </c>
      <c r="G30" s="1122" t="s">
        <v>114</v>
      </c>
      <c r="H30" s="1122" t="s">
        <v>114</v>
      </c>
      <c r="I30" s="829">
        <v>128.78</v>
      </c>
      <c r="J30" s="618">
        <f>(M30/I30)*100</f>
        <v>2.7644044106227676</v>
      </c>
      <c r="K30" s="832">
        <v>0.89</v>
      </c>
      <c r="L30" s="842">
        <v>4</v>
      </c>
      <c r="M30" s="609">
        <f>K30*L30</f>
        <v>3.56</v>
      </c>
      <c r="N30" s="825" t="s">
        <v>162</v>
      </c>
      <c r="O30" s="700">
        <v>0.85</v>
      </c>
      <c r="P30" s="603">
        <v>44984</v>
      </c>
      <c r="Q30" s="603">
        <v>45019</v>
      </c>
      <c r="R30" s="609">
        <f>(K30-O30)/O30*100</f>
        <v>4.7058823529411802</v>
      </c>
      <c r="S30" s="667">
        <f>IF(INDEX(Historical!$D$7:$D$1220,MATCH(B30,Historical!$B$7:$B$1244,0))=0,"n/a",(INDEX(Historical!$C$7:$C$1222,MATCH(B30,Historical!$B$7:$B$1244,0))/INDEX(Historical!$D$7:$D$1220,MATCH(B30,Historical!$B$7:$B$1244,0))-1)*100)</f>
        <v>13.131313131313128</v>
      </c>
      <c r="T30" s="667">
        <f>IF(INDEX(Historical!$F$7:$F$1213,MATCH(B30,Historical!$B$7:$B$1244,0))=0,"n/a",((INDEX(Historical!$C$7:$C$1222,MATCH(B30,Historical!$B$7:$B$1244,0))/INDEX(Historical!$F$7:$F$1213,MATCH(B30,Historical!$B$7:$B$1244,0)))^(1/3)-1)*100)</f>
        <v>19.681696117715084</v>
      </c>
      <c r="U30" s="667">
        <f>IF(INDEX(Historical!$H$7:$H$1213,MATCH(B30,Historical!$B$7:$B$1244,0))=0,"n/a",((INDEX(Historical!$C$7:$C$1222,MATCH(B30,Historical!$B$7:$B$1244,0))/INDEX(Historical!$H$7:$H$1213,MATCH(B30,Historical!$B$7:$B$1244,0)))^(1/5)-1)*100)</f>
        <v>18.466445254224407</v>
      </c>
      <c r="V30" s="667">
        <f>IF(INDEX(Historical!$N$7:$N$1213,MATCH(B30,Historical!$B$7:$B$1244,0))=0,"n/a",((INDEX(Historical!$C$7:$C$1222,MATCH(B30,Historical!$B$7:$B$1244,0))/INDEX(Historical!$N$7:$N$1213,MATCH(B30,Historical!$B$7:$B$1244,0)))^(1/10)-1)*100)</f>
        <v>14.336701876053493</v>
      </c>
      <c r="W30" s="668">
        <f>IF(OR(U30&lt;=0,U30="n/a",V30&lt;=0,V30="n/a"),"n/a",U30/V30)</f>
        <v>1.288053934152652</v>
      </c>
      <c r="X30" s="669" t="str">
        <f>IF(OR(AJ30&lt;=0,AJ30="n/a",U30&lt;=0,U30="n/a"),"n/a",U30/AJ30)</f>
        <v>n/a</v>
      </c>
      <c r="Y30" s="631"/>
      <c r="Z30" s="618" t="str">
        <f>IF(OR(AC30&lt;0.01,AC30="n/a"),"n/a",M30/AC30*100)</f>
        <v>n/a</v>
      </c>
      <c r="AA30" s="841" t="str">
        <f>IF(OR(AC30&lt;0.01,AC30="n/a"),"n/a",I30/AC30)</f>
        <v>n/a</v>
      </c>
      <c r="AB30" s="842">
        <v>12</v>
      </c>
      <c r="AC30" s="821">
        <v>-5.33</v>
      </c>
      <c r="AD30" s="821" t="s">
        <v>135</v>
      </c>
      <c r="AE30" s="821">
        <v>0.66</v>
      </c>
      <c r="AF30" s="821">
        <v>2.2000000000000002</v>
      </c>
      <c r="AG30" s="821">
        <v>-8</v>
      </c>
      <c r="AH30" s="821">
        <v>-130.80000000000001</v>
      </c>
      <c r="AI30" s="821">
        <v>88.86</v>
      </c>
      <c r="AJ30" s="821">
        <v>-21.6</v>
      </c>
      <c r="AK30" s="821">
        <v>-2.19</v>
      </c>
      <c r="AL30" s="833">
        <v>34020</v>
      </c>
      <c r="AM30" s="827">
        <v>0.66</v>
      </c>
      <c r="AN30" s="821">
        <v>0.51</v>
      </c>
      <c r="AO30" s="705" t="str">
        <f>IF(U30="n/a","n/a",IF(AA30&lt;0,"n/a",IF(AA30="n/a","n/a",J30+U30-AA30)))</f>
        <v>n/a</v>
      </c>
      <c r="AP30" s="706">
        <f>IF(U30="n/a","n/a",J30+U30)</f>
        <v>21.230849664847174</v>
      </c>
      <c r="AQ30" s="843" t="str">
        <f>IF(OR(AC30&lt;0.01,AC30="n/a",AF30="n/a"),"n/a",(I30/SQRT(22.5*AC30*(I30/AF30))-1)*100)</f>
        <v>n/a</v>
      </c>
      <c r="AR30" s="618">
        <f>INDEX(Historical!$C$7:$C$1222,MATCH(B30,Historical!$B$7:$B$1244,0))*IF(AH30="n/a",1.03,IF(AH30&lt;0,1.01,IF(AH30&gt;10,1.1,(1+AH30/100))))</f>
        <v>3.3935999999999997</v>
      </c>
      <c r="AS30" s="841">
        <f>IF($AI30="n/a",1.03*AR30,IF($AI30&lt;0,1.01*AR30,IF($AI30&gt;10,1.1*AR30,(1+$AI30/100)*AR30)))</f>
        <v>3.7329599999999998</v>
      </c>
      <c r="AT30" s="841">
        <f>IF($AK30="n/a",1.03*AS30,IF($AK30&lt;0,1.01*AS30,IF($AK30&gt;10,1.1*AS30,(1+$AK30/100)*AS30)))</f>
        <v>3.7702895999999999</v>
      </c>
      <c r="AU30" s="841">
        <f>IF($AK30="n/a",1.03*AT30,IF($AK30&lt;0,1.01*AT30,IF($AK30&gt;10,1.1*AT30,(1+$AK30/100)*AT30)))</f>
        <v>3.8079924959999998</v>
      </c>
      <c r="AV30" s="841">
        <f>IF($AK30="n/a",1.03*AU30,IF($AK30&lt;0,1.01*AU30,IF($AK30&gt;10,1.1*AU30,(1+$AK30/100)*AU30)))</f>
        <v>3.8460724209599997</v>
      </c>
      <c r="AW30" s="618">
        <f>SUM(AR30:AV30)</f>
        <v>18.550914516959999</v>
      </c>
      <c r="AX30" s="713">
        <f>AW30/I30*100</f>
        <v>14.405120761733187</v>
      </c>
      <c r="AY30" s="887">
        <v>0.59</v>
      </c>
      <c r="AZ30" s="827">
        <v>15.14</v>
      </c>
      <c r="BA30" s="827">
        <v>-10.85</v>
      </c>
      <c r="BB30" s="827">
        <v>-3.64</v>
      </c>
      <c r="BC30" s="827">
        <v>0.11</v>
      </c>
      <c r="BE30" s="594">
        <v>2011</v>
      </c>
      <c r="BF30" s="853">
        <f>IF(BE30&gt;2020,0,IF(BE30&gt;2008,1,IF(BE30&gt;2001,2,IF(BE30&gt;1990,3,IF(BE30&gt;1980,4,IF(BE30&gt;1973,5,IF(BE30&gt;1970,6,IF(BE30&gt;1960,7,IF(BE30&gt;1958,8,IF(BE30&gt;1953,9,10))))))))))</f>
        <v>1</v>
      </c>
      <c r="BG30" s="837">
        <v>-1.5</v>
      </c>
      <c r="BH30" s="820" t="s">
        <v>4443</v>
      </c>
      <c r="BI30" s="820" t="s">
        <v>4444</v>
      </c>
    </row>
    <row r="31" spans="1:61" ht="11.25" customHeight="1" x14ac:dyDescent="0.2">
      <c r="A31" s="819" t="s">
        <v>3725</v>
      </c>
      <c r="B31" s="830" t="s">
        <v>3726</v>
      </c>
      <c r="C31" s="885" t="s">
        <v>111</v>
      </c>
      <c r="D31" s="885" t="s">
        <v>1181</v>
      </c>
      <c r="E31" s="699">
        <v>10</v>
      </c>
      <c r="F31" s="1122">
        <v>521</v>
      </c>
      <c r="G31" s="1122" t="s">
        <v>105</v>
      </c>
      <c r="H31" s="1122" t="s">
        <v>105</v>
      </c>
      <c r="I31" s="829">
        <v>112.71</v>
      </c>
      <c r="J31" s="618">
        <f>(M31/I31)*100</f>
        <v>1.5970188980569604</v>
      </c>
      <c r="K31" s="832">
        <v>0.45</v>
      </c>
      <c r="L31" s="842">
        <v>4</v>
      </c>
      <c r="M31" s="609">
        <f>K31*L31</f>
        <v>1.8</v>
      </c>
      <c r="N31" s="825" t="s">
        <v>150</v>
      </c>
      <c r="O31" s="700">
        <v>0.41</v>
      </c>
      <c r="P31" s="603">
        <v>44999</v>
      </c>
      <c r="Q31" s="603">
        <v>45016</v>
      </c>
      <c r="R31" s="609">
        <f>(K31-O31)/O31*100</f>
        <v>9.7560975609756184</v>
      </c>
      <c r="S31" s="667">
        <f>IF(INDEX(Historical!$D$7:$D$1220,MATCH(B31,Historical!$B$7:$B$1244,0))=0,"n/a",(INDEX(Historical!$C$7:$C$1222,MATCH(B31,Historical!$B$7:$B$1244,0))/INDEX(Historical!$D$7:$D$1220,MATCH(B31,Historical!$B$7:$B$1244,0))-1)*100)</f>
        <v>13.888888888888884</v>
      </c>
      <c r="T31" s="667">
        <f>IF(INDEX(Historical!$F$7:$F$1213,MATCH(B31,Historical!$B$7:$B$1244,0))=0,"n/a",((INDEX(Historical!$C$7:$C$1222,MATCH(B31,Historical!$B$7:$B$1244,0))/INDEX(Historical!$F$7:$F$1213,MATCH(B31,Historical!$B$7:$B$1244,0)))^(1/3)-1)*100)</f>
        <v>14.940574679424333</v>
      </c>
      <c r="U31" s="667">
        <f>IF(INDEX(Historical!$H$7:$H$1213,MATCH(B31,Historical!$B$7:$B$1244,0))=0,"n/a",((INDEX(Historical!$C$7:$C$1222,MATCH(B31,Historical!$B$7:$B$1244,0))/INDEX(Historical!$H$7:$H$1213,MATCH(B31,Historical!$B$7:$B$1244,0)))^(1/5)-1)*100)</f>
        <v>20.707088530186791</v>
      </c>
      <c r="V31" s="667" t="str">
        <f>IF(INDEX(Historical!$N$7:$N$1213,MATCH(B31,Historical!$B$7:$B$1244,0))=0,"n/a",((INDEX(Historical!$C$7:$C$1222,MATCH(B31,Historical!$B$7:$B$1244,0))/INDEX(Historical!$N$7:$N$1213,MATCH(B31,Historical!$B$7:$B$1244,0)))^(1/10)-1)*100)</f>
        <v>n/a</v>
      </c>
      <c r="W31" s="668" t="str">
        <f>IF(OR(U31&lt;=0,U31="n/a",V31&lt;=0,V31="n/a"),"n/a",U31/V31)</f>
        <v>n/a</v>
      </c>
      <c r="X31" s="669">
        <f>IF(OR(AJ31&lt;=0,AJ31="n/a",U31&lt;=0,U31="n/a"),"n/a",U31/AJ31)</f>
        <v>2.3266391606951449</v>
      </c>
      <c r="Y31" s="831" t="s">
        <v>3936</v>
      </c>
      <c r="Z31" s="618">
        <f>IF(OR(AC31&lt;0.01,AC31="n/a"),"n/a",M31/AC31*100)</f>
        <v>34.682080924855491</v>
      </c>
      <c r="AA31" s="841">
        <f>IF(OR(AC31&lt;0.01,AC31="n/a"),"n/a",I31/AC31)</f>
        <v>21.716763005780344</v>
      </c>
      <c r="AB31" s="842">
        <v>12</v>
      </c>
      <c r="AC31" s="821">
        <v>5.19</v>
      </c>
      <c r="AD31" s="821">
        <v>2.09</v>
      </c>
      <c r="AE31" s="821">
        <v>3.06</v>
      </c>
      <c r="AF31" s="821">
        <v>10.56</v>
      </c>
      <c r="AG31" s="822">
        <v>56.3</v>
      </c>
      <c r="AH31" s="821">
        <v>-2.8000000000000003</v>
      </c>
      <c r="AI31" s="821">
        <v>8.42</v>
      </c>
      <c r="AJ31" s="821">
        <v>8.9</v>
      </c>
      <c r="AK31" s="821">
        <v>10.4</v>
      </c>
      <c r="AL31" s="833">
        <v>10000</v>
      </c>
      <c r="AM31" s="827">
        <v>0.1</v>
      </c>
      <c r="AN31" s="821">
        <v>2.2200000000000002</v>
      </c>
      <c r="AO31" s="705">
        <f>IF(U31="n/a","n/a",IF(AA31&lt;0,"n/a",IF(AA31="n/a","n/a",J31+U31-AA31)))</f>
        <v>0.58734442246340635</v>
      </c>
      <c r="AP31" s="706">
        <f>IF(U31="n/a","n/a",J31+U31)</f>
        <v>22.30410742824375</v>
      </c>
      <c r="AQ31" s="843">
        <f>IF(OR(AC31&lt;0.01,AC31="n/a",AF31="n/a"),"n/a",(I31/SQRT(22.5*AC31*(I31/AF31))-1)*100)</f>
        <v>219.25539573690699</v>
      </c>
      <c r="AR31" s="618">
        <f>INDEX(Historical!$C$7:$C$1222,MATCH(B31,Historical!$B$7:$B$1244,0))*IF(AH31="n/a",1.03,IF(AH31&lt;0,1.01,IF(AH31&gt;10,1.1,(1+AH31/100))))</f>
        <v>1.6563999999999999</v>
      </c>
      <c r="AS31" s="841">
        <f>IF($AI31="n/a",1.03*AR31,IF($AI31&lt;0,1.01*AR31,IF($AI31&gt;10,1.1*AR31,(1+$AI31/100)*AR31)))</f>
        <v>1.79586888</v>
      </c>
      <c r="AT31" s="841">
        <f>IF($AK31="n/a",1.03*AS31,IF($AK31&lt;0,1.01*AS31,IF($AK31&gt;10,1.1*AS31,(1+$AK31/100)*AS31)))</f>
        <v>1.9754557680000002</v>
      </c>
      <c r="AU31" s="841">
        <f>IF($AK31="n/a",1.03*AT31,IF($AK31&lt;0,1.01*AT31,IF($AK31&gt;10,1.1*AT31,(1+$AK31/100)*AT31)))</f>
        <v>2.1730013448000003</v>
      </c>
      <c r="AV31" s="841">
        <f>IF($AK31="n/a",1.03*AU31,IF($AK31&lt;0,1.01*AU31,IF($AK31&gt;10,1.1*AU31,(1+$AK31/100)*AU31)))</f>
        <v>2.3903014792800006</v>
      </c>
      <c r="AW31" s="618">
        <f>SUM(AR31:AV31)</f>
        <v>9.9910274720800007</v>
      </c>
      <c r="AX31" s="713">
        <f>AW31/I31*100</f>
        <v>8.8643664910655673</v>
      </c>
      <c r="AY31" s="887">
        <v>1.1000000000000001</v>
      </c>
      <c r="AZ31" s="827">
        <v>29.060000000000002</v>
      </c>
      <c r="BA31" s="827">
        <v>-8.7099999999999991</v>
      </c>
      <c r="BB31" s="827">
        <v>-0.09</v>
      </c>
      <c r="BC31" s="827">
        <v>7.37</v>
      </c>
      <c r="BE31" s="594">
        <v>2014</v>
      </c>
      <c r="BF31" s="853">
        <f>IF(BE31&gt;2020,0,IF(BE31&gt;2008,1,IF(BE31&gt;2001,2,IF(BE31&gt;1990,3,IF(BE31&gt;1980,4,IF(BE31&gt;1973,5,IF(BE31&gt;1970,6,IF(BE31&gt;1960,7,IF(BE31&gt;1958,8,IF(BE31&gt;1953,9,10))))))))))</f>
        <v>1</v>
      </c>
      <c r="BG31" s="837">
        <v>12.6</v>
      </c>
      <c r="BH31" s="820" t="s">
        <v>4443</v>
      </c>
      <c r="BI31" s="820" t="s">
        <v>4444</v>
      </c>
    </row>
    <row r="32" spans="1:61" ht="11.25" customHeight="1" x14ac:dyDescent="0.2">
      <c r="A32" s="836" t="s">
        <v>4645</v>
      </c>
      <c r="B32" s="830" t="s">
        <v>4489</v>
      </c>
      <c r="C32" s="885" t="s">
        <v>107</v>
      </c>
      <c r="D32" s="885" t="s">
        <v>4497</v>
      </c>
      <c r="E32" s="699">
        <v>24</v>
      </c>
      <c r="F32" s="1122">
        <v>149</v>
      </c>
      <c r="G32" s="1122" t="s">
        <v>105</v>
      </c>
      <c r="H32" s="1122" t="s">
        <v>105</v>
      </c>
      <c r="I32" s="829">
        <v>20</v>
      </c>
      <c r="J32" s="618">
        <f>(M32/I32)*100</f>
        <v>3.5999999999999996</v>
      </c>
      <c r="K32" s="832">
        <v>0.18</v>
      </c>
      <c r="L32" s="842">
        <v>4</v>
      </c>
      <c r="M32" s="609">
        <f>K32*L32</f>
        <v>0.72</v>
      </c>
      <c r="N32" s="825" t="s">
        <v>126</v>
      </c>
      <c r="O32" s="700">
        <v>0.16</v>
      </c>
      <c r="P32" s="603">
        <v>44728</v>
      </c>
      <c r="Q32" s="603">
        <v>44750</v>
      </c>
      <c r="R32" s="609">
        <f>(K32-O32)/O32*100</f>
        <v>12.499999999999993</v>
      </c>
      <c r="S32" s="667">
        <f>IF(INDEX(Historical!$D$7:$D$1220,MATCH(B32,Historical!$B$7:$B$1244,0))=0,"n/a",(INDEX(Historical!$C$7:$C$1222,MATCH(B32,Historical!$B$7:$B$1244,0))/INDEX(Historical!$D$7:$D$1220,MATCH(B32,Historical!$B$7:$B$1244,0))-1)*100)</f>
        <v>9.6774193548387224</v>
      </c>
      <c r="T32" s="667">
        <f>IF(INDEX(Historical!$F$7:$F$1213,MATCH(B32,Historical!$B$7:$B$1244,0))=0,"n/a",((INDEX(Historical!$C$7:$C$1222,MATCH(B32,Historical!$B$7:$B$1244,0))/INDEX(Historical!$F$7:$F$1213,MATCH(B32,Historical!$B$7:$B$1244,0)))^(1/3)-1)*100)</f>
        <v>6.6858844342181811</v>
      </c>
      <c r="U32" s="667">
        <f>IF(INDEX(Historical!$H$7:$H$1213,MATCH(B32,Historical!$B$7:$B$1244,0))=0,"n/a",((INDEX(Historical!$C$7:$C$1222,MATCH(B32,Historical!$B$7:$B$1244,0))/INDEX(Historical!$H$7:$H$1213,MATCH(B32,Historical!$B$7:$B$1244,0)))^(1/5)-1)*100)</f>
        <v>7.6669005325678663</v>
      </c>
      <c r="V32" s="667">
        <f>IF(INDEX(Historical!$N$7:$N$1213,MATCH(B32,Historical!$B$7:$B$1244,0))=0,"n/a",((INDEX(Historical!$C$7:$C$1222,MATCH(B32,Historical!$B$7:$B$1244,0))/INDEX(Historical!$N$7:$N$1213,MATCH(B32,Historical!$B$7:$B$1244,0)))^(1/10)-1)*100)</f>
        <v>8.171965727990349</v>
      </c>
      <c r="W32" s="668">
        <f>IF(OR(U32&lt;=0,U32="n/a",V32&lt;=0,V32="n/a"),"n/a",U32/V32)</f>
        <v>0.93819538502314692</v>
      </c>
      <c r="X32" s="669">
        <f>IF(OR(AJ32&lt;=0,AJ32="n/a",U32&lt;=0,U32="n/a"),"n/a",U32/AJ32)</f>
        <v>0.26166896015589991</v>
      </c>
      <c r="Y32" s="640"/>
      <c r="Z32" s="618">
        <f>IF(OR(AC32&lt;0.01,AC32="n/a"),"n/a",M32/AC32*100)</f>
        <v>28.235294117647058</v>
      </c>
      <c r="AA32" s="841">
        <f>IF(OR(AC32&lt;0.01,AC32="n/a"),"n/a",I32/AC32)</f>
        <v>7.8431372549019613</v>
      </c>
      <c r="AB32" s="842">
        <v>12</v>
      </c>
      <c r="AC32" s="821">
        <v>2.5499999999999998</v>
      </c>
      <c r="AD32" s="821" t="s">
        <v>135</v>
      </c>
      <c r="AE32" s="821">
        <v>4.2</v>
      </c>
      <c r="AF32" s="821">
        <v>1.1499999999999999</v>
      </c>
      <c r="AG32" s="821">
        <v>13.3</v>
      </c>
      <c r="AH32" s="821">
        <v>17.8</v>
      </c>
      <c r="AI32" s="821">
        <v>7.46</v>
      </c>
      <c r="AJ32" s="821">
        <v>29.299999999999997</v>
      </c>
      <c r="AK32" s="821" t="s">
        <v>135</v>
      </c>
      <c r="AL32" s="833">
        <v>396.01</v>
      </c>
      <c r="AM32" s="827">
        <v>0.4</v>
      </c>
      <c r="AN32" s="821">
        <v>0.17</v>
      </c>
      <c r="AO32" s="705">
        <f>IF(U32="n/a","n/a",IF(AA32&lt;0,"n/a",IF(AA32="n/a","n/a",J32+U32-AA32)))</f>
        <v>3.4237632776659055</v>
      </c>
      <c r="AP32" s="706">
        <f>IF(U32="n/a","n/a",J32+U32)</f>
        <v>11.266900532567867</v>
      </c>
      <c r="AQ32" s="843">
        <f>IF(OR(AC32&lt;0.01,AC32="n/a",AF32="n/a"),"n/a",(I32/SQRT(22.5*AC32*(I32/AF32))-1)*100)</f>
        <v>-36.685589342157733</v>
      </c>
      <c r="AR32" s="618">
        <f>INDEX(Historical!$C$7:$C$1222,MATCH(B32,Historical!$B$7:$B$1244,0))*IF(AH32="n/a",1.03,IF(AH32&lt;0,1.01,IF(AH32&gt;10,1.1,(1+AH32/100))))</f>
        <v>0.74800000000000011</v>
      </c>
      <c r="AS32" s="841">
        <f>IF($AI32="n/a",1.03*AR32,IF($AI32&lt;0,1.01*AR32,IF($AI32&gt;10,1.1*AR32,(1+$AI32/100)*AR32)))</f>
        <v>0.80380080000000009</v>
      </c>
      <c r="AT32" s="841">
        <f>IF($AK32="n/a",1.03*AS32,IF($AK32&lt;0,1.01*AS32,IF($AK32&gt;10,1.1*AS32,(1+$AK32/100)*AS32)))</f>
        <v>0.82791482400000016</v>
      </c>
      <c r="AU32" s="841">
        <f>IF($AK32="n/a",1.03*AT32,IF($AK32&lt;0,1.01*AT32,IF($AK32&gt;10,1.1*AT32,(1+$AK32/100)*AT32)))</f>
        <v>0.85275226872000021</v>
      </c>
      <c r="AV32" s="841">
        <f>IF($AK32="n/a",1.03*AU32,IF($AK32&lt;0,1.01*AU32,IF($AK32&gt;10,1.1*AU32,(1+$AK32/100)*AU32)))</f>
        <v>0.87833483678160018</v>
      </c>
      <c r="AW32" s="618">
        <f>SUM(AR32:AV32)</f>
        <v>4.1108027295016001</v>
      </c>
      <c r="AX32" s="713">
        <f>AW32/I32*100</f>
        <v>20.554013647508</v>
      </c>
      <c r="AY32" s="887">
        <v>0.64</v>
      </c>
      <c r="AZ32" s="827">
        <v>2.88</v>
      </c>
      <c r="BA32" s="827">
        <v>-33.58</v>
      </c>
      <c r="BB32" s="827">
        <v>-7.85</v>
      </c>
      <c r="BC32" s="827">
        <v>-13.3</v>
      </c>
      <c r="BE32" s="594">
        <v>1999</v>
      </c>
      <c r="BF32" s="853">
        <f>IF(BE32&gt;2020,0,IF(BE32&gt;2008,1,IF(BE32&gt;2001,2,IF(BE32&gt;1990,3,IF(BE32&gt;1980,4,IF(BE32&gt;1973,5,IF(BE32&gt;1970,6,IF(BE32&gt;1960,7,IF(BE32&gt;1958,8,IF(BE32&gt;1953,9,10))))))))))</f>
        <v>3</v>
      </c>
      <c r="BG32" s="837">
        <v>1.3</v>
      </c>
      <c r="BH32" s="820" t="s">
        <v>4443</v>
      </c>
      <c r="BI32" s="820" t="s">
        <v>4444</v>
      </c>
    </row>
    <row r="33" spans="1:61" s="737" customFormat="1" ht="11.25" customHeight="1" x14ac:dyDescent="0.2">
      <c r="A33" s="613" t="s">
        <v>892</v>
      </c>
      <c r="B33" s="743" t="s">
        <v>893</v>
      </c>
      <c r="C33" s="885" t="s">
        <v>152</v>
      </c>
      <c r="D33" s="885" t="s">
        <v>894</v>
      </c>
      <c r="E33" s="721">
        <v>13</v>
      </c>
      <c r="F33" s="1122">
        <v>330</v>
      </c>
      <c r="G33" s="1121" t="s">
        <v>114</v>
      </c>
      <c r="H33" s="1121" t="s">
        <v>114</v>
      </c>
      <c r="I33" s="722">
        <v>231.66</v>
      </c>
      <c r="J33" s="723">
        <f>(M33/I33)*100</f>
        <v>3.6778036778036776</v>
      </c>
      <c r="K33" s="724">
        <v>2.13</v>
      </c>
      <c r="L33" s="725">
        <v>4</v>
      </c>
      <c r="M33" s="726">
        <f>K33*L33</f>
        <v>8.52</v>
      </c>
      <c r="N33" s="727" t="s">
        <v>247</v>
      </c>
      <c r="O33" s="728">
        <v>1.94</v>
      </c>
      <c r="P33" s="1037">
        <v>44971</v>
      </c>
      <c r="Q33" s="1037">
        <v>44993</v>
      </c>
      <c r="R33" s="726">
        <f>(K33-O33)/O33*100</f>
        <v>9.7938144329896879</v>
      </c>
      <c r="S33" s="667">
        <f>IF(INDEX(Historical!$D$7:$D$1220,MATCH(B33,Historical!$B$7:$B$1244,0))=0,"n/a",(INDEX(Historical!$C$7:$C$1222,MATCH(B33,Historical!$B$7:$B$1244,0))/INDEX(Historical!$D$7:$D$1220,MATCH(B33,Historical!$B$7:$B$1244,0))-1)*100)</f>
        <v>10.22727272727273</v>
      </c>
      <c r="T33" s="667">
        <f>IF(INDEX(Historical!$F$7:$F$1213,MATCH(B33,Historical!$B$7:$B$1244,0))=0,"n/a",((INDEX(Historical!$C$7:$C$1222,MATCH(B33,Historical!$B$7:$B$1244,0))/INDEX(Historical!$F$7:$F$1213,MATCH(B33,Historical!$B$7:$B$1244,0)))^(1/3)-1)*100)</f>
        <v>10.19060711580828</v>
      </c>
      <c r="U33" s="667">
        <f>IF(INDEX(Historical!$H$7:$H$1213,MATCH(B33,Historical!$B$7:$B$1244,0))=0,"n/a",((INDEX(Historical!$C$7:$C$1222,MATCH(B33,Historical!$B$7:$B$1244,0))/INDEX(Historical!$H$7:$H$1213,MATCH(B33,Historical!$B$7:$B$1244,0)))^(1/5)-1)*100)</f>
        <v>11.024998995217206</v>
      </c>
      <c r="V33" s="667">
        <f>IF(INDEX(Historical!$N$7:$N$1213,MATCH(B33,Historical!$B$7:$B$1244,0))=0,"n/a",((INDEX(Historical!$C$7:$C$1222,MATCH(B33,Historical!$B$7:$B$1244,0))/INDEX(Historical!$N$7:$N$1213,MATCH(B33,Historical!$B$7:$B$1244,0)))^(1/10)-1)*100)</f>
        <v>18.345002432231048</v>
      </c>
      <c r="W33" s="668">
        <f>IF(OR(U33&lt;=0,U33="n/a",V33&lt;=0,V33="n/a"),"n/a",U33/V33)</f>
        <v>0.60098105933455515</v>
      </c>
      <c r="X33" s="669">
        <f>IF(OR(AJ33&lt;=0,AJ33="n/a",U33&lt;=0,U33="n/a"),"n/a",U33/AJ33)</f>
        <v>5.5124994976086032</v>
      </c>
      <c r="Y33" s="729"/>
      <c r="Z33" s="723">
        <f>IF(OR(AC33&lt;0.01,AC33="n/a"),"n/a",M33/AC33*100)</f>
        <v>70.297029702970292</v>
      </c>
      <c r="AA33" s="730">
        <f>IF(OR(AC33&lt;0.01,AC33="n/a"),"n/a",I33/AC33)</f>
        <v>19.113861386138616</v>
      </c>
      <c r="AB33" s="725">
        <v>12</v>
      </c>
      <c r="AC33" s="731">
        <v>12.12</v>
      </c>
      <c r="AD33" s="731">
        <v>4.6900000000000004</v>
      </c>
      <c r="AE33" s="731">
        <v>4.84</v>
      </c>
      <c r="AF33" s="731">
        <v>34.28</v>
      </c>
      <c r="AG33" s="731">
        <v>246.1</v>
      </c>
      <c r="AH33" s="731">
        <v>17.8</v>
      </c>
      <c r="AI33" s="731">
        <v>5.94</v>
      </c>
      <c r="AJ33" s="731">
        <v>2</v>
      </c>
      <c r="AK33" s="731">
        <v>4.12</v>
      </c>
      <c r="AL33" s="732">
        <v>127310</v>
      </c>
      <c r="AM33" s="1115">
        <v>0.21</v>
      </c>
      <c r="AN33" s="731">
        <v>10.64</v>
      </c>
      <c r="AO33" s="734">
        <f>IF(U33="n/a","n/a",IF(AA33&lt;0,"n/a",IF(AA33="n/a","n/a",J33+U33-AA33)))</f>
        <v>-4.4110587131177326</v>
      </c>
      <c r="AP33" s="735">
        <f>IF(U33="n/a","n/a",J33+U33)</f>
        <v>14.702802673020884</v>
      </c>
      <c r="AQ33" s="843">
        <f>IF(OR(AC33&lt;0.01,AC33="n/a",AF33="n/a"),"n/a",(I33/SQRT(22.5*AC33*(I33/AF33))-1)*100)</f>
        <v>439.63904327772923</v>
      </c>
      <c r="AR33" s="618">
        <f>INDEX(Historical!$C$7:$C$1222,MATCH(B33,Historical!$B$7:$B$1244,0))*IF(AH33="n/a",1.03,IF(AH33&lt;0,1.01,IF(AH33&gt;10,1.1,(1+AH33/100))))</f>
        <v>8.5359999999999996</v>
      </c>
      <c r="AS33" s="730">
        <f>IF($AI33="n/a",1.03*AR33,IF($AI33&lt;0,1.01*AR33,IF($AI33&gt;10,1.1*AR33,(1+$AI33/100)*AR33)))</f>
        <v>9.0430383999999986</v>
      </c>
      <c r="AT33" s="730">
        <f>IF($AK33="n/a",1.03*AS33,IF($AK33&lt;0,1.01*AS33,IF($AK33&gt;10,1.1*AS33,(1+$AK33/100)*AS33)))</f>
        <v>9.4156115820799968</v>
      </c>
      <c r="AU33" s="730">
        <f>IF($AK33="n/a",1.03*AT33,IF($AK33&lt;0,1.01*AT33,IF($AK33&gt;10,1.1*AT33,(1+$AK33/100)*AT33)))</f>
        <v>9.8035347792616925</v>
      </c>
      <c r="AV33" s="730">
        <f>IF($AK33="n/a",1.03*AU33,IF($AK33&lt;0,1.01*AU33,IF($AK33&gt;10,1.1*AU33,(1+$AK33/100)*AU33)))</f>
        <v>10.207440412167273</v>
      </c>
      <c r="AW33" s="723">
        <f>SUM(AR33:AV33)</f>
        <v>47.00562517350896</v>
      </c>
      <c r="AX33" s="736">
        <f>AW33/I33*100</f>
        <v>20.290781824013195</v>
      </c>
      <c r="AY33" s="888">
        <v>0.64</v>
      </c>
      <c r="AZ33" s="733">
        <v>4.1000000000000005</v>
      </c>
      <c r="BA33" s="733">
        <v>-21.91</v>
      </c>
      <c r="BB33" s="733">
        <v>-9.41</v>
      </c>
      <c r="BC33" s="733">
        <v>-8.3699999999999992</v>
      </c>
      <c r="BD33" s="862"/>
      <c r="BE33" s="594">
        <v>2011</v>
      </c>
      <c r="BF33" s="853">
        <f>IF(BE33&gt;2020,0,IF(BE33&gt;2008,1,IF(BE33&gt;2001,2,IF(BE33&gt;1990,3,IF(BE33&gt;1980,4,IF(BE33&gt;1973,5,IF(BE33&gt;1970,6,IF(BE33&gt;1960,7,IF(BE33&gt;1958,8,IF(BE33&gt;1953,9,10))))))))))</f>
        <v>1</v>
      </c>
      <c r="BG33" s="783">
        <v>10.6</v>
      </c>
      <c r="BH33" s="820" t="s">
        <v>4443</v>
      </c>
      <c r="BI33" s="820" t="s">
        <v>4444</v>
      </c>
    </row>
    <row r="34" spans="1:61" ht="11.25" customHeight="1" x14ac:dyDescent="0.2">
      <c r="A34" s="826" t="s">
        <v>4646</v>
      </c>
      <c r="B34" s="830" t="s">
        <v>411</v>
      </c>
      <c r="C34" s="885" t="s">
        <v>107</v>
      </c>
      <c r="D34" s="885" t="s">
        <v>4193</v>
      </c>
      <c r="E34" s="699">
        <v>18</v>
      </c>
      <c r="F34" s="1122">
        <v>210</v>
      </c>
      <c r="G34" s="1122" t="s">
        <v>114</v>
      </c>
      <c r="H34" s="1122" t="s">
        <v>114</v>
      </c>
      <c r="I34" s="829">
        <v>342.87</v>
      </c>
      <c r="J34" s="618">
        <f>(M34/I34)*100</f>
        <v>1.4582786478840377</v>
      </c>
      <c r="K34" s="832">
        <v>1.25</v>
      </c>
      <c r="L34" s="842">
        <v>4</v>
      </c>
      <c r="M34" s="609">
        <f>K34*L34</f>
        <v>5</v>
      </c>
      <c r="N34" s="825" t="s">
        <v>235</v>
      </c>
      <c r="O34" s="700">
        <v>1.1299999999999999</v>
      </c>
      <c r="P34" s="603">
        <v>44687</v>
      </c>
      <c r="Q34" s="603">
        <v>44701</v>
      </c>
      <c r="R34" s="609">
        <f>(K34-O34)/O34*100</f>
        <v>10.619469026548684</v>
      </c>
      <c r="S34" s="667">
        <f>IF(INDEX(Historical!$D$7:$D$1220,MATCH(B34,Historical!$B$7:$B$1244,0))=0,"n/a",(INDEX(Historical!$C$7:$C$1222,MATCH(B34,Historical!$B$7:$B$1244,0))/INDEX(Historical!$D$7:$D$1220,MATCH(B34,Historical!$B$7:$B$1244,0))-1)*100)</f>
        <v>10.158013544018063</v>
      </c>
      <c r="T34" s="667">
        <f>IF(INDEX(Historical!$F$7:$F$1213,MATCH(B34,Historical!$B$7:$B$1244,0))=0,"n/a",((INDEX(Historical!$C$7:$C$1222,MATCH(B34,Historical!$B$7:$B$1244,0))/INDEX(Historical!$F$7:$F$1213,MATCH(B34,Historical!$B$7:$B$1244,0)))^(1/3)-1)*100)</f>
        <v>8.6004476570446187</v>
      </c>
      <c r="U34" s="667">
        <f>IF(INDEX(Historical!$H$7:$H$1213,MATCH(B34,Historical!$B$7:$B$1244,0))=0,"n/a",((INDEX(Historical!$C$7:$C$1222,MATCH(B34,Historical!$B$7:$B$1244,0))/INDEX(Historical!$H$7:$H$1213,MATCH(B34,Historical!$B$7:$B$1244,0)))^(1/5)-1)*100)</f>
        <v>8.5362874924095333</v>
      </c>
      <c r="V34" s="667">
        <f>IF(INDEX(Historical!$N$7:$N$1213,MATCH(B34,Historical!$B$7:$B$1244,0))=0,"n/a",((INDEX(Historical!$C$7:$C$1222,MATCH(B34,Historical!$B$7:$B$1244,0))/INDEX(Historical!$N$7:$N$1213,MATCH(B34,Historical!$B$7:$B$1244,0)))^(1/10)-1)*100)</f>
        <v>13.059843106777457</v>
      </c>
      <c r="W34" s="668">
        <f>IF(OR(U34&lt;=0,U34="n/a",V34&lt;=0,V34="n/a"),"n/a",U34/V34)</f>
        <v>0.65362864029963674</v>
      </c>
      <c r="X34" s="669">
        <f>IF(OR(AJ34&lt;=0,AJ34="n/a",U34&lt;=0,U34="n/a"),"n/a",U34/AJ34)</f>
        <v>0.57677618191956315</v>
      </c>
      <c r="Y34" s="632"/>
      <c r="Z34" s="618">
        <f>IF(OR(AC34&lt;0.01,AC34="n/a"),"n/a",M34/AC34*100)</f>
        <v>22.271714922049</v>
      </c>
      <c r="AA34" s="841">
        <f>IF(OR(AC34&lt;0.01,AC34="n/a"),"n/a",I34/AC34)</f>
        <v>15.27260579064588</v>
      </c>
      <c r="AB34" s="842">
        <v>12</v>
      </c>
      <c r="AC34" s="821">
        <v>22.45</v>
      </c>
      <c r="AD34" s="821">
        <v>1.42</v>
      </c>
      <c r="AE34" s="821">
        <v>2.4900000000000002</v>
      </c>
      <c r="AF34" s="821">
        <v>10.24</v>
      </c>
      <c r="AG34" s="821">
        <v>63.2</v>
      </c>
      <c r="AH34" s="821">
        <v>-2.1</v>
      </c>
      <c r="AI34" s="821">
        <v>9.0499999999999989</v>
      </c>
      <c r="AJ34" s="821">
        <v>14.799999999999999</v>
      </c>
      <c r="AK34" s="821">
        <v>10.66</v>
      </c>
      <c r="AL34" s="833">
        <v>35710</v>
      </c>
      <c r="AM34" s="827">
        <v>0.2</v>
      </c>
      <c r="AN34" s="821">
        <v>10.01</v>
      </c>
      <c r="AO34" s="705">
        <f>IF(U34="n/a","n/a",IF(AA34&lt;0,"n/a",IF(AA34="n/a","n/a",J34+U34-AA34)))</f>
        <v>-5.2780396503523086</v>
      </c>
      <c r="AP34" s="706">
        <f>IF(U34="n/a","n/a",J34+U34)</f>
        <v>9.9945661402935713</v>
      </c>
      <c r="AQ34" s="843">
        <f>IF(OR(AC34&lt;0.01,AC34="n/a",AF34="n/a"),"n/a",(I34/SQRT(22.5*AC34*(I34/AF34))-1)*100)</f>
        <v>163.64242054234816</v>
      </c>
      <c r="AR34" s="618">
        <f>INDEX(Historical!$C$7:$C$1222,MATCH(B34,Historical!$B$7:$B$1244,0))*IF(AH34="n/a",1.03,IF(AH34&lt;0,1.01,IF(AH34&gt;10,1.1,(1+AH34/100))))</f>
        <v>4.9287999999999998</v>
      </c>
      <c r="AS34" s="841">
        <f>IF($AI34="n/a",1.03*AR34,IF($AI34&lt;0,1.01*AR34,IF($AI34&gt;10,1.1*AR34,(1+$AI34/100)*AR34)))</f>
        <v>5.3748563999999996</v>
      </c>
      <c r="AT34" s="841">
        <f>IF($AK34="n/a",1.03*AS34,IF($AK34&lt;0,1.01*AS34,IF($AK34&gt;10,1.1*AS34,(1+$AK34/100)*AS34)))</f>
        <v>5.9123420400000004</v>
      </c>
      <c r="AU34" s="841">
        <f>IF($AK34="n/a",1.03*AT34,IF($AK34&lt;0,1.01*AT34,IF($AK34&gt;10,1.1*AT34,(1+$AK34/100)*AT34)))</f>
        <v>6.5035762440000013</v>
      </c>
      <c r="AV34" s="841">
        <f>IF($AK34="n/a",1.03*AU34,IF($AK34&lt;0,1.01*AU34,IF($AK34&gt;10,1.1*AU34,(1+$AK34/100)*AU34)))</f>
        <v>7.153933868400002</v>
      </c>
      <c r="AW34" s="618">
        <f>SUM(AR34:AV34)</f>
        <v>29.873508552400004</v>
      </c>
      <c r="AX34" s="713">
        <f>AW34/I34*100</f>
        <v>8.7127799318692229</v>
      </c>
      <c r="AY34" s="887">
        <v>1.49</v>
      </c>
      <c r="AZ34" s="827">
        <v>55.86</v>
      </c>
      <c r="BA34" s="827">
        <v>-4.08</v>
      </c>
      <c r="BB34" s="827">
        <v>3.17</v>
      </c>
      <c r="BC34" s="827">
        <v>18.38</v>
      </c>
      <c r="BE34" s="594">
        <v>2005</v>
      </c>
      <c r="BF34" s="853">
        <f>IF(BE34&gt;2020,0,IF(BE34&gt;2008,1,IF(BE34&gt;2001,2,IF(BE34&gt;1990,3,IF(BE34&gt;1980,4,IF(BE34&gt;1973,5,IF(BE34&gt;1970,6,IF(BE34&gt;1960,7,IF(BE34&gt;1958,8,IF(BE34&gt;1953,9,10))))))))))</f>
        <v>2</v>
      </c>
      <c r="BG34" s="837">
        <v>1.6</v>
      </c>
      <c r="BH34" s="820" t="s">
        <v>4443</v>
      </c>
      <c r="BI34" s="820" t="s">
        <v>4444</v>
      </c>
    </row>
    <row r="35" spans="1:61" ht="11.25" customHeight="1" x14ac:dyDescent="0.2">
      <c r="A35" s="826" t="s">
        <v>4647</v>
      </c>
      <c r="B35" s="830" t="s">
        <v>889</v>
      </c>
      <c r="C35" s="885" t="s">
        <v>107</v>
      </c>
      <c r="D35" s="885" t="s">
        <v>117</v>
      </c>
      <c r="E35" s="699">
        <v>11</v>
      </c>
      <c r="F35" s="1122">
        <v>466</v>
      </c>
      <c r="G35" s="1122" t="s">
        <v>105</v>
      </c>
      <c r="H35" s="1122" t="s">
        <v>105</v>
      </c>
      <c r="I35" s="829">
        <v>54.54</v>
      </c>
      <c r="J35" s="618">
        <f>(M35/I35)*100</f>
        <v>2.4935826916024939</v>
      </c>
      <c r="K35" s="832">
        <v>0.34</v>
      </c>
      <c r="L35" s="842">
        <v>4</v>
      </c>
      <c r="M35" s="609">
        <f>K35*L35</f>
        <v>1.36</v>
      </c>
      <c r="N35" s="825" t="s">
        <v>587</v>
      </c>
      <c r="O35" s="700">
        <v>0.31</v>
      </c>
      <c r="P35" s="603">
        <v>44994</v>
      </c>
      <c r="Q35" s="603">
        <v>45009</v>
      </c>
      <c r="R35" s="609">
        <f>(K35-O35)/O35*100</f>
        <v>9.6774193548387171</v>
      </c>
      <c r="S35" s="667">
        <f>IF(INDEX(Historical!$D$7:$D$1220,MATCH(B35,Historical!$B$7:$B$1244,0))=0,"n/a",(INDEX(Historical!$C$7:$C$1222,MATCH(B35,Historical!$B$7:$B$1244,0))/INDEX(Historical!$D$7:$D$1220,MATCH(B35,Historical!$B$7:$B$1244,0))-1)*100)</f>
        <v>6.8965517241379448</v>
      </c>
      <c r="T35" s="667">
        <f>IF(INDEX(Historical!$F$7:$F$1213,MATCH(B35,Historical!$B$7:$B$1244,0))=0,"n/a",((INDEX(Historical!$C$7:$C$1222,MATCH(B35,Historical!$B$7:$B$1244,0))/INDEX(Historical!$F$7:$F$1213,MATCH(B35,Historical!$B$7:$B$1244,0)))^(1/3)-1)*100)</f>
        <v>7.4337070988966358</v>
      </c>
      <c r="U35" s="667">
        <f>IF(INDEX(Historical!$H$7:$H$1213,MATCH(B35,Historical!$B$7:$B$1244,0))=0,"n/a",((INDEX(Historical!$C$7:$C$1222,MATCH(B35,Historical!$B$7:$B$1244,0))/INDEX(Historical!$H$7:$H$1213,MATCH(B35,Historical!$B$7:$B$1244,0)))^(1/5)-1)*100)</f>
        <v>9.1607069589288557</v>
      </c>
      <c r="V35" s="667" t="str">
        <f>IF(INDEX(Historical!$N$7:$N$1213,MATCH(B35,Historical!$B$7:$B$1244,0))=0,"n/a",((INDEX(Historical!$C$7:$C$1222,MATCH(B35,Historical!$B$7:$B$1244,0))/INDEX(Historical!$N$7:$N$1213,MATCH(B35,Historical!$B$7:$B$1244,0)))^(1/10)-1)*100)</f>
        <v>n/a</v>
      </c>
      <c r="W35" s="668" t="str">
        <f>IF(OR(U35&lt;=0,U35="n/a",V35&lt;=0,V35="n/a"),"n/a",U35/V35)</f>
        <v>n/a</v>
      </c>
      <c r="X35" s="669" t="str">
        <f>IF(OR(AJ35&lt;=0,AJ35="n/a",U35&lt;=0,U35="n/a"),"n/a",U35/AJ35)</f>
        <v>n/a</v>
      </c>
      <c r="Y35" s="631"/>
      <c r="Z35" s="618">
        <f>IF(OR(AC35&lt;0.01,AC35="n/a"),"n/a",M35/AC35*100)</f>
        <v>47.222222222222229</v>
      </c>
      <c r="AA35" s="841">
        <f>IF(OR(AC35&lt;0.01,AC35="n/a"),"n/a",I35/AC35)</f>
        <v>18.9375</v>
      </c>
      <c r="AB35" s="842">
        <v>12</v>
      </c>
      <c r="AC35" s="821">
        <v>2.88</v>
      </c>
      <c r="AD35" s="821">
        <v>1.87</v>
      </c>
      <c r="AE35" s="821">
        <v>3.51</v>
      </c>
      <c r="AF35" s="821">
        <v>3.24</v>
      </c>
      <c r="AG35" s="821">
        <v>15.1</v>
      </c>
      <c r="AH35" s="821">
        <v>-15.1</v>
      </c>
      <c r="AI35" s="821">
        <v>-3.8</v>
      </c>
      <c r="AJ35" s="821">
        <v>-1.2</v>
      </c>
      <c r="AK35" s="821">
        <v>10</v>
      </c>
      <c r="AL35" s="833">
        <v>1030</v>
      </c>
      <c r="AM35" s="827">
        <v>2.0500000000000003</v>
      </c>
      <c r="AN35" s="821">
        <v>0</v>
      </c>
      <c r="AO35" s="705">
        <f>IF(U35="n/a","n/a",IF(AA35&lt;0,"n/a",IF(AA35="n/a","n/a",J35+U35-AA35)))</f>
        <v>-7.28321034946865</v>
      </c>
      <c r="AP35" s="706">
        <f>IF(U35="n/a","n/a",J35+U35)</f>
        <v>11.65428965053135</v>
      </c>
      <c r="AQ35" s="843">
        <f>IF(OR(AC35&lt;0.01,AC35="n/a",AF35="n/a"),"n/a",(I35/SQRT(22.5*AC35*(I35/AF35))-1)*100)</f>
        <v>65.136307334274605</v>
      </c>
      <c r="AR35" s="618">
        <f>INDEX(Historical!$C$7:$C$1222,MATCH(B35,Historical!$B$7:$B$1244,0))*IF(AH35="n/a",1.03,IF(AH35&lt;0,1.01,IF(AH35&gt;10,1.1,(1+AH35/100))))</f>
        <v>1.2524</v>
      </c>
      <c r="AS35" s="841">
        <f>IF($AI35="n/a",1.03*AR35,IF($AI35&lt;0,1.01*AR35,IF($AI35&gt;10,1.1*AR35,(1+$AI35/100)*AR35)))</f>
        <v>1.2649239999999999</v>
      </c>
      <c r="AT35" s="841">
        <f>IF($AK35="n/a",1.03*AS35,IF($AK35&lt;0,1.01*AS35,IF($AK35&gt;10,1.1*AS35,(1+$AK35/100)*AS35)))</f>
        <v>1.3914164</v>
      </c>
      <c r="AU35" s="841">
        <f>IF($AK35="n/a",1.03*AT35,IF($AK35&lt;0,1.01*AT35,IF($AK35&gt;10,1.1*AT35,(1+$AK35/100)*AT35)))</f>
        <v>1.5305580400000001</v>
      </c>
      <c r="AV35" s="841">
        <f>IF($AK35="n/a",1.03*AU35,IF($AK35&lt;0,1.01*AU35,IF($AK35&gt;10,1.1*AU35,(1+$AK35/100)*AU35)))</f>
        <v>1.6836138440000001</v>
      </c>
      <c r="AW35" s="618">
        <f>SUM(AR35:AV35)</f>
        <v>7.1229122839999999</v>
      </c>
      <c r="AX35" s="713">
        <f>AW35/I35*100</f>
        <v>13.05997851851852</v>
      </c>
      <c r="AY35" s="887">
        <v>0.36</v>
      </c>
      <c r="AZ35" s="827">
        <v>30.769999999999996</v>
      </c>
      <c r="BA35" s="827">
        <v>-4.0599999999999996</v>
      </c>
      <c r="BB35" s="827">
        <v>2.77</v>
      </c>
      <c r="BC35" s="827">
        <v>12.22</v>
      </c>
      <c r="BE35" s="594">
        <v>2013</v>
      </c>
      <c r="BF35" s="853">
        <f>IF(BE35&gt;2020,0,IF(BE35&gt;2008,1,IF(BE35&gt;2001,2,IF(BE35&gt;1990,3,IF(BE35&gt;1980,4,IF(BE35&gt;1973,5,IF(BE35&gt;1970,6,IF(BE35&gt;1960,7,IF(BE35&gt;1958,8,IF(BE35&gt;1953,9,10))))))))))</f>
        <v>1</v>
      </c>
      <c r="BG35" s="837">
        <v>4.1000000000000005</v>
      </c>
      <c r="BH35" s="820" t="s">
        <v>4443</v>
      </c>
      <c r="BI35" s="820" t="s">
        <v>4444</v>
      </c>
    </row>
    <row r="36" spans="1:61" ht="11.25" customHeight="1" x14ac:dyDescent="0.2">
      <c r="A36" s="835" t="s">
        <v>4648</v>
      </c>
      <c r="B36" s="830" t="s">
        <v>887</v>
      </c>
      <c r="C36" s="885" t="s">
        <v>4178</v>
      </c>
      <c r="D36" s="885" t="s">
        <v>4179</v>
      </c>
      <c r="E36" s="699">
        <v>13</v>
      </c>
      <c r="F36" s="1122">
        <v>318</v>
      </c>
      <c r="G36" s="1122" t="s">
        <v>105</v>
      </c>
      <c r="H36" s="1122" t="s">
        <v>105</v>
      </c>
      <c r="I36" s="829">
        <v>198.01</v>
      </c>
      <c r="J36" s="618">
        <f>(M36/I36)*100</f>
        <v>3.1513559921216099</v>
      </c>
      <c r="K36" s="832">
        <v>1.56</v>
      </c>
      <c r="L36" s="842">
        <v>4</v>
      </c>
      <c r="M36" s="609">
        <f>K36*L36</f>
        <v>6.24</v>
      </c>
      <c r="N36" s="825" t="s">
        <v>3935</v>
      </c>
      <c r="O36" s="700">
        <v>1.47</v>
      </c>
      <c r="P36" s="603">
        <v>44922</v>
      </c>
      <c r="Q36" s="603">
        <v>44959</v>
      </c>
      <c r="R36" s="609">
        <f>(K36-O36)/O36*100</f>
        <v>6.1224489795918418</v>
      </c>
      <c r="S36" s="667">
        <f>IF(INDEX(Historical!$D$7:$D$1220,MATCH(B36,Historical!$B$7:$B$1244,0))=0,"n/a",(INDEX(Historical!$C$7:$C$1222,MATCH(B36,Historical!$B$7:$B$1244,0))/INDEX(Historical!$D$7:$D$1220,MATCH(B36,Historical!$B$7:$B$1244,0))-1)*100)</f>
        <v>13.121272365805181</v>
      </c>
      <c r="T36" s="667">
        <f>IF(INDEX(Historical!$F$7:$F$1213,MATCH(B36,Historical!$B$7:$B$1244,0))=0,"n/a",((INDEX(Historical!$C$7:$C$1222,MATCH(B36,Historical!$B$7:$B$1244,0))/INDEX(Historical!$F$7:$F$1213,MATCH(B36,Historical!$B$7:$B$1244,0)))^(1/3)-1)*100)</f>
        <v>16.377320810865047</v>
      </c>
      <c r="U36" s="667">
        <f>IF(INDEX(Historical!$H$7:$H$1213,MATCH(B36,Historical!$B$7:$B$1244,0))=0,"n/a",((INDEX(Historical!$C$7:$C$1222,MATCH(B36,Historical!$B$7:$B$1244,0))/INDEX(Historical!$H$7:$H$1213,MATCH(B36,Historical!$B$7:$B$1244,0)))^(1/5)-1)*100)</f>
        <v>16.600836989018152</v>
      </c>
      <c r="V36" s="667">
        <f>IF(INDEX(Historical!$N$7:$N$1213,MATCH(B36,Historical!$B$7:$B$1244,0))=0,"n/a",((INDEX(Historical!$C$7:$C$1222,MATCH(B36,Historical!$B$7:$B$1244,0))/INDEX(Historical!$N$7:$N$1213,MATCH(B36,Historical!$B$7:$B$1244,0)))^(1/10)-1)*100)</f>
        <v>20.250523495304229</v>
      </c>
      <c r="W36" s="668">
        <f>IF(OR(U36&lt;=0,U36="n/a",V36&lt;=0,V36="n/a"),"n/a",U36/V36)</f>
        <v>0.8197732267448602</v>
      </c>
      <c r="X36" s="669">
        <f>IF(OR(AJ36&lt;=0,AJ36="n/a",U36&lt;=0,U36="n/a"),"n/a",U36/AJ36)</f>
        <v>2.2433563498673181</v>
      </c>
      <c r="Y36" s="831" t="s">
        <v>3872</v>
      </c>
      <c r="Z36" s="618">
        <f>IF(OR(AC36&lt;0.01,AC36="n/a"),"n/a",M36/AC36*100)</f>
        <v>162.50000000000003</v>
      </c>
      <c r="AA36" s="841">
        <f>IF(OR(AC36&lt;0.01,AC36="n/a"),"n/a",I36/AC36)</f>
        <v>51.565104166666664</v>
      </c>
      <c r="AB36" s="842">
        <v>12</v>
      </c>
      <c r="AC36" s="821">
        <v>3.84</v>
      </c>
      <c r="AD36" s="821">
        <v>274.61</v>
      </c>
      <c r="AE36" s="821">
        <v>8.75</v>
      </c>
      <c r="AF36" s="821">
        <v>16.3</v>
      </c>
      <c r="AG36" s="821">
        <v>29.2</v>
      </c>
      <c r="AH36" s="821">
        <v>-32.6</v>
      </c>
      <c r="AI36" s="821">
        <v>12.8</v>
      </c>
      <c r="AJ36" s="821">
        <v>7.3999999999999995</v>
      </c>
      <c r="AK36" s="821">
        <v>0.18</v>
      </c>
      <c r="AL36" s="833">
        <v>93720</v>
      </c>
      <c r="AM36" s="827">
        <v>0.1</v>
      </c>
      <c r="AN36" s="821">
        <v>6.94</v>
      </c>
      <c r="AO36" s="705">
        <f>IF(U36="n/a","n/a",IF(AA36&lt;0,"n/a",IF(AA36="n/a","n/a",J36+U36-AA36)))</f>
        <v>-31.812911185526904</v>
      </c>
      <c r="AP36" s="706">
        <f>IF(U36="n/a","n/a",J36+U36)</f>
        <v>19.752192981139761</v>
      </c>
      <c r="AQ36" s="843">
        <f>IF(OR(AC36&lt;0.01,AC36="n/a",AF36="n/a"),"n/a",(I36/SQRT(22.5*AC36*(I36/AF36))-1)*100)</f>
        <v>511.19598526774331</v>
      </c>
      <c r="AR36" s="618">
        <f>INDEX(Historical!$C$7:$C$1222,MATCH(B36,Historical!$B$7:$B$1244,0))*IF(AH36="n/a",1.03,IF(AH36&lt;0,1.01,IF(AH36&gt;10,1.1,(1+AH36/100))))</f>
        <v>5.7469000000000001</v>
      </c>
      <c r="AS36" s="841">
        <f>IF($AI36="n/a",1.03*AR36,IF($AI36&lt;0,1.01*AR36,IF($AI36&gt;10,1.1*AR36,(1+$AI36/100)*AR36)))</f>
        <v>6.3215900000000005</v>
      </c>
      <c r="AT36" s="841">
        <f>IF($AK36="n/a",1.03*AS36,IF($AK36&lt;0,1.01*AS36,IF($AK36&gt;10,1.1*AS36,(1+$AK36/100)*AS36)))</f>
        <v>6.3329688620000004</v>
      </c>
      <c r="AU36" s="841">
        <f>IF($AK36="n/a",1.03*AT36,IF($AK36&lt;0,1.01*AT36,IF($AK36&gt;10,1.1*AT36,(1+$AK36/100)*AT36)))</f>
        <v>6.3443682059516009</v>
      </c>
      <c r="AV36" s="841">
        <f>IF($AK36="n/a",1.03*AU36,IF($AK36&lt;0,1.01*AU36,IF($AK36&gt;10,1.1*AU36,(1+$AK36/100)*AU36)))</f>
        <v>6.3557880687223136</v>
      </c>
      <c r="AW36" s="618">
        <f>SUM(AR36:AV36)</f>
        <v>31.101615136673914</v>
      </c>
      <c r="AX36" s="713">
        <f>AW36/I36*100</f>
        <v>15.707093145131012</v>
      </c>
      <c r="AY36" s="887">
        <v>0.55000000000000004</v>
      </c>
      <c r="AZ36" s="827">
        <v>11.14</v>
      </c>
      <c r="BA36" s="827">
        <v>-29.9</v>
      </c>
      <c r="BB36" s="827">
        <v>-8.49</v>
      </c>
      <c r="BC36" s="827">
        <v>-14.899999999999999</v>
      </c>
      <c r="BE36" s="594">
        <v>2011</v>
      </c>
      <c r="BF36" s="853">
        <f>IF(BE36&gt;2020,0,IF(BE36&gt;2008,1,IF(BE36&gt;2001,2,IF(BE36&gt;1990,3,IF(BE36&gt;1980,4,IF(BE36&gt;1973,5,IF(BE36&gt;1970,6,IF(BE36&gt;1960,7,IF(BE36&gt;1958,8,IF(BE36&gt;1953,9,10))))))))))</f>
        <v>1</v>
      </c>
      <c r="BG36" s="837">
        <v>2.6</v>
      </c>
      <c r="BH36" s="820" t="s">
        <v>4443</v>
      </c>
      <c r="BI36" s="820" t="s">
        <v>4445</v>
      </c>
    </row>
    <row r="37" spans="1:61" s="737" customFormat="1" ht="11.25" customHeight="1" x14ac:dyDescent="0.2">
      <c r="A37" s="720" t="s">
        <v>903</v>
      </c>
      <c r="B37" s="743" t="s">
        <v>904</v>
      </c>
      <c r="C37" s="885" t="s">
        <v>107</v>
      </c>
      <c r="D37" s="885" t="s">
        <v>117</v>
      </c>
      <c r="E37" s="721">
        <v>11</v>
      </c>
      <c r="F37" s="1122">
        <v>421</v>
      </c>
      <c r="G37" s="1121" t="s">
        <v>105</v>
      </c>
      <c r="H37" s="1121" t="s">
        <v>105</v>
      </c>
      <c r="I37" s="722">
        <v>304.05</v>
      </c>
      <c r="J37" s="723">
        <f>(M37/I37)*100</f>
        <v>0.73672093405689854</v>
      </c>
      <c r="K37" s="724">
        <v>0.56000000000000005</v>
      </c>
      <c r="L37" s="725">
        <v>4</v>
      </c>
      <c r="M37" s="726">
        <f>K37*L37</f>
        <v>2.2400000000000002</v>
      </c>
      <c r="N37" s="727" t="s">
        <v>106</v>
      </c>
      <c r="O37" s="728">
        <v>0.51</v>
      </c>
      <c r="P37" s="1037">
        <v>44680</v>
      </c>
      <c r="Q37" s="1037">
        <v>44694</v>
      </c>
      <c r="R37" s="726">
        <f>(K37-O37)/O37*100</f>
        <v>9.8039215686274588</v>
      </c>
      <c r="S37" s="667">
        <f>IF(INDEX(Historical!$D$7:$D$1220,MATCH(B37,Historical!$B$7:$B$1244,0))=0,"n/a",(INDEX(Historical!$C$7:$C$1222,MATCH(B37,Historical!$B$7:$B$1244,0))/INDEX(Historical!$D$7:$D$1220,MATCH(B37,Historical!$B$7:$B$1244,0))-1)*100)</f>
        <v>10.050251256281406</v>
      </c>
      <c r="T37" s="667">
        <f>IF(INDEX(Historical!$F$7:$F$1213,MATCH(B37,Historical!$B$7:$B$1244,0))=0,"n/a",((INDEX(Historical!$C$7:$C$1222,MATCH(B37,Historical!$B$7:$B$1244,0))/INDEX(Historical!$F$7:$F$1213,MATCH(B37,Historical!$B$7:$B$1244,0)))^(1/3)-1)*100)</f>
        <v>8.3856756679336009</v>
      </c>
      <c r="U37" s="667">
        <f>IF(INDEX(Historical!$H$7:$H$1213,MATCH(B37,Historical!$B$7:$B$1244,0))=0,"n/a",((INDEX(Historical!$C$7:$C$1222,MATCH(B37,Historical!$B$7:$B$1244,0))/INDEX(Historical!$H$7:$H$1213,MATCH(B37,Historical!$B$7:$B$1244,0)))^(1/5)-1)*100)</f>
        <v>9.2056229144551693</v>
      </c>
      <c r="V37" s="667">
        <f>IF(INDEX(Historical!$N$7:$N$1213,MATCH(B37,Historical!$B$7:$B$1244,0))=0,"n/a",((INDEX(Historical!$C$7:$C$1222,MATCH(B37,Historical!$B$7:$B$1244,0))/INDEX(Historical!$N$7:$N$1213,MATCH(B37,Historical!$B$7:$B$1244,0)))^(1/10)-1)*100)</f>
        <v>13.40454903489805</v>
      </c>
      <c r="W37" s="668">
        <f>IF(OR(U37&lt;=0,U37="n/a",V37&lt;=0,V37="n/a"),"n/a",U37/V37)</f>
        <v>0.68675364538477246</v>
      </c>
      <c r="X37" s="669">
        <f>IF(OR(AJ37&lt;=0,AJ37="n/a",U37&lt;=0,U37="n/a"),"n/a",U37/AJ37)</f>
        <v>2.1918149796321833</v>
      </c>
      <c r="Y37" s="738" t="s">
        <v>786</v>
      </c>
      <c r="Z37" s="723">
        <f>IF(OR(AC37&lt;0.01,AC37="n/a"),"n/a",M37/AC37*100)</f>
        <v>18.481848184818482</v>
      </c>
      <c r="AA37" s="730">
        <f>IF(OR(AC37&lt;0.01,AC37="n/a"),"n/a",I37/AC37)</f>
        <v>25.086633663366339</v>
      </c>
      <c r="AB37" s="725">
        <v>12</v>
      </c>
      <c r="AC37" s="731">
        <v>12.12</v>
      </c>
      <c r="AD37" s="731">
        <v>2.1800000000000002</v>
      </c>
      <c r="AE37" s="731">
        <v>5</v>
      </c>
      <c r="AF37" s="731" t="s">
        <v>135</v>
      </c>
      <c r="AG37" s="731">
        <v>278.10000000000002</v>
      </c>
      <c r="AH37" s="731">
        <v>-34.300000000000004</v>
      </c>
      <c r="AI37" s="731">
        <v>11.25</v>
      </c>
      <c r="AJ37" s="731">
        <v>4.2</v>
      </c>
      <c r="AK37" s="731">
        <v>11.459999999999999</v>
      </c>
      <c r="AL37" s="732">
        <v>62380</v>
      </c>
      <c r="AM37" s="733">
        <v>0.1</v>
      </c>
      <c r="AN37" s="731" t="s">
        <v>135</v>
      </c>
      <c r="AO37" s="734">
        <f>IF(U37="n/a","n/a",IF(AA37&lt;0,"n/a",IF(AA37="n/a","n/a",J37+U37-AA37)))</f>
        <v>-15.144289814854272</v>
      </c>
      <c r="AP37" s="735">
        <f>IF(U37="n/a","n/a",J37+U37)</f>
        <v>9.942343848512067</v>
      </c>
      <c r="AQ37" s="843" t="str">
        <f>IF(OR(AC37&lt;0.01,AC37="n/a",AF37="n/a"),"n/a",(I37/SQRT(22.5*AC37*(I37/AF37))-1)*100)</f>
        <v>n/a</v>
      </c>
      <c r="AR37" s="618">
        <f>INDEX(Historical!$C$7:$C$1222,MATCH(B37,Historical!$B$7:$B$1244,0))*IF(AH37="n/a",1.03,IF(AH37&lt;0,1.01,IF(AH37&gt;10,1.1,(1+AH37/100))))</f>
        <v>2.2119</v>
      </c>
      <c r="AS37" s="730">
        <f>IF($AI37="n/a",1.03*AR37,IF($AI37&lt;0,1.01*AR37,IF($AI37&gt;10,1.1*AR37,(1+$AI37/100)*AR37)))</f>
        <v>2.43309</v>
      </c>
      <c r="AT37" s="730">
        <f>IF($AK37="n/a",1.03*AS37,IF($AK37&lt;0,1.01*AS37,IF($AK37&gt;10,1.1*AS37,(1+$AK37/100)*AS37)))</f>
        <v>2.676399</v>
      </c>
      <c r="AU37" s="730">
        <f>IF($AK37="n/a",1.03*AT37,IF($AK37&lt;0,1.01*AT37,IF($AK37&gt;10,1.1*AT37,(1+$AK37/100)*AT37)))</f>
        <v>2.9440389000000002</v>
      </c>
      <c r="AV37" s="730">
        <f>IF($AK37="n/a",1.03*AU37,IF($AK37&lt;0,1.01*AU37,IF($AK37&gt;10,1.1*AU37,(1+$AK37/100)*AU37)))</f>
        <v>3.2384427900000006</v>
      </c>
      <c r="AW37" s="723">
        <f>SUM(AR37:AV37)</f>
        <v>13.503870690000001</v>
      </c>
      <c r="AX37" s="736">
        <f>AW37/I37*100</f>
        <v>4.4413322446965964</v>
      </c>
      <c r="AY37" s="888">
        <v>0.89</v>
      </c>
      <c r="AZ37" s="733">
        <v>23.49</v>
      </c>
      <c r="BA37" s="733">
        <v>-11.09</v>
      </c>
      <c r="BB37" s="733">
        <v>-2.21</v>
      </c>
      <c r="BC37" s="733">
        <v>5.26</v>
      </c>
      <c r="BD37" s="862"/>
      <c r="BE37" s="594">
        <v>2012</v>
      </c>
      <c r="BF37" s="853">
        <f>IF(BE37&gt;2020,0,IF(BE37&gt;2008,1,IF(BE37&gt;2001,2,IF(BE37&gt;1990,3,IF(BE37&gt;1980,4,IF(BE37&gt;1973,5,IF(BE37&gt;1970,6,IF(BE37&gt;1960,7,IF(BE37&gt;1958,8,IF(BE37&gt;1953,9,10))))))))))</f>
        <v>1</v>
      </c>
      <c r="BG37" s="783">
        <v>4.5</v>
      </c>
      <c r="BH37" s="820" t="s">
        <v>4443</v>
      </c>
      <c r="BI37" s="820" t="s">
        <v>4444</v>
      </c>
    </row>
    <row r="38" spans="1:61" ht="11.25" customHeight="1" x14ac:dyDescent="0.2">
      <c r="A38" s="826" t="s">
        <v>4653</v>
      </c>
      <c r="B38" s="830" t="s">
        <v>896</v>
      </c>
      <c r="C38" s="885" t="s">
        <v>4055</v>
      </c>
      <c r="D38" s="885" t="s">
        <v>4196</v>
      </c>
      <c r="E38" s="699">
        <v>11</v>
      </c>
      <c r="F38" s="1122">
        <v>445</v>
      </c>
      <c r="G38" s="1122" t="s">
        <v>105</v>
      </c>
      <c r="H38" s="1122" t="s">
        <v>105</v>
      </c>
      <c r="I38" s="829">
        <v>77.52</v>
      </c>
      <c r="J38" s="618">
        <f>(M38/I38)*100</f>
        <v>1.0835913312693499</v>
      </c>
      <c r="K38" s="832">
        <v>0.21</v>
      </c>
      <c r="L38" s="842">
        <v>4</v>
      </c>
      <c r="M38" s="609">
        <f>K38*L38</f>
        <v>0.84</v>
      </c>
      <c r="N38" s="825" t="s">
        <v>126</v>
      </c>
      <c r="O38" s="700">
        <v>0.2</v>
      </c>
      <c r="P38" s="603">
        <v>44914</v>
      </c>
      <c r="Q38" s="603">
        <v>44937</v>
      </c>
      <c r="R38" s="609">
        <f>(K38-O38)/O38*100</f>
        <v>4.9999999999999902</v>
      </c>
      <c r="S38" s="667">
        <f>IF(INDEX(Historical!$D$7:$D$1220,MATCH(B38,Historical!$B$7:$B$1244,0))=0,"n/a",(INDEX(Historical!$C$7:$C$1222,MATCH(B38,Historical!$B$7:$B$1244,0))/INDEX(Historical!$D$7:$D$1220,MATCH(B38,Historical!$B$7:$B$1244,0))-1)*100)</f>
        <v>37.931034482758633</v>
      </c>
      <c r="T38" s="667">
        <f>IF(INDEX(Historical!$F$7:$F$1213,MATCH(B38,Historical!$B$7:$B$1244,0))=0,"n/a",((INDEX(Historical!$C$7:$C$1222,MATCH(B38,Historical!$B$7:$B$1244,0))/INDEX(Historical!$F$7:$F$1213,MATCH(B38,Historical!$B$7:$B$1244,0)))^(1/3)-1)*100)</f>
        <v>18.563110149668759</v>
      </c>
      <c r="U38" s="667">
        <f>IF(INDEX(Historical!$H$7:$H$1213,MATCH(B38,Historical!$B$7:$B$1244,0))=0,"n/a",((INDEX(Historical!$C$7:$C$1222,MATCH(B38,Historical!$B$7:$B$1244,0))/INDEX(Historical!$H$7:$H$1213,MATCH(B38,Historical!$B$7:$B$1244,0)))^(1/5)-1)*100)</f>
        <v>19.017010128988264</v>
      </c>
      <c r="V38" s="667">
        <f>IF(INDEX(Historical!$N$7:$N$1213,MATCH(B38,Historical!$B$7:$B$1244,0))=0,"n/a",((INDEX(Historical!$C$7:$C$1222,MATCH(B38,Historical!$B$7:$B$1244,0))/INDEX(Historical!$N$7:$N$1213,MATCH(B38,Historical!$B$7:$B$1244,0)))^(1/10)-1)*100)</f>
        <v>25.505744373008653</v>
      </c>
      <c r="W38" s="668">
        <f>IF(OR(U38&lt;=0,U38="n/a",V38&lt;=0,V38="n/a"),"n/a",U38/V38)</f>
        <v>0.74559714277984124</v>
      </c>
      <c r="X38" s="669">
        <f>IF(OR(AJ38&lt;=0,AJ38="n/a",U38&lt;=0,U38="n/a"),"n/a",U38/AJ38)</f>
        <v>1.4516801625181879</v>
      </c>
      <c r="Y38" s="831"/>
      <c r="Z38" s="618">
        <f>IF(OR(AC38&lt;0.01,AC38="n/a"),"n/a",M38/AC38*100)</f>
        <v>27.450980392156861</v>
      </c>
      <c r="AA38" s="841">
        <f>IF(OR(AC38&lt;0.01,AC38="n/a"),"n/a",I38/AC38)</f>
        <v>25.333333333333332</v>
      </c>
      <c r="AB38" s="842">
        <v>12</v>
      </c>
      <c r="AC38" s="821">
        <v>3.06</v>
      </c>
      <c r="AD38" s="821">
        <v>2.73</v>
      </c>
      <c r="AE38" s="821">
        <v>3.68</v>
      </c>
      <c r="AF38" s="821">
        <v>6.53</v>
      </c>
      <c r="AG38" s="821">
        <v>28.7</v>
      </c>
      <c r="AH38" s="821">
        <v>22.1</v>
      </c>
      <c r="AI38" s="821">
        <v>10.23</v>
      </c>
      <c r="AJ38" s="821">
        <v>13.100000000000001</v>
      </c>
      <c r="AK38" s="821">
        <v>9.19</v>
      </c>
      <c r="AL38" s="833">
        <v>46430</v>
      </c>
      <c r="AM38" s="827">
        <v>0.57999999999999996</v>
      </c>
      <c r="AN38" s="821">
        <v>0.65</v>
      </c>
      <c r="AO38" s="705">
        <f>IF(U38="n/a","n/a",IF(AA38&lt;0,"n/a",IF(AA38="n/a","n/a",J38+U38-AA38)))</f>
        <v>-5.2327318730757177</v>
      </c>
      <c r="AP38" s="706">
        <f>IF(U38="n/a","n/a",J38+U38)</f>
        <v>20.100601460257614</v>
      </c>
      <c r="AQ38" s="843">
        <f>IF(OR(AC38&lt;0.01,AC38="n/a",AF38="n/a"),"n/a",(I38/SQRT(22.5*AC38*(I38/AF38))-1)*100)</f>
        <v>171.15118100971452</v>
      </c>
      <c r="AR38" s="618">
        <f>INDEX(Historical!$C$7:$C$1222,MATCH(B38,Historical!$B$7:$B$1244,0))*IF(AH38="n/a",1.03,IF(AH38&lt;0,1.01,IF(AH38&gt;10,1.1,(1+AH38/100))))</f>
        <v>0.88000000000000012</v>
      </c>
      <c r="AS38" s="841">
        <f>IF($AI38="n/a",1.03*AR38,IF($AI38&lt;0,1.01*AR38,IF($AI38&gt;10,1.1*AR38,(1+$AI38/100)*AR38)))</f>
        <v>0.96800000000000019</v>
      </c>
      <c r="AT38" s="841">
        <f>IF($AK38="n/a",1.03*AS38,IF($AK38&lt;0,1.01*AS38,IF($AK38&gt;10,1.1*AS38,(1+$AK38/100)*AS38)))</f>
        <v>1.0569592000000003</v>
      </c>
      <c r="AU38" s="841">
        <f>IF($AK38="n/a",1.03*AT38,IF($AK38&lt;0,1.01*AT38,IF($AK38&gt;10,1.1*AT38,(1+$AK38/100)*AT38)))</f>
        <v>1.1540937504800004</v>
      </c>
      <c r="AV38" s="841">
        <f>IF($AK38="n/a",1.03*AU38,IF($AK38&lt;0,1.01*AU38,IF($AK38&gt;10,1.1*AU38,(1+$AK38/100)*AU38)))</f>
        <v>1.2601549661491125</v>
      </c>
      <c r="AW38" s="618">
        <f>SUM(AR38:AV38)</f>
        <v>5.3192079166291135</v>
      </c>
      <c r="AX38" s="713">
        <f>AW38/I38*100</f>
        <v>6.8617233186650068</v>
      </c>
      <c r="AY38" s="887">
        <v>1.25</v>
      </c>
      <c r="AZ38" s="827">
        <v>25.7</v>
      </c>
      <c r="BA38" s="827">
        <v>-6.4399999999999995</v>
      </c>
      <c r="BB38" s="827">
        <v>-1.6500000000000001</v>
      </c>
      <c r="BC38" s="827">
        <v>4.71</v>
      </c>
      <c r="BE38" s="594">
        <v>2012</v>
      </c>
      <c r="BF38" s="853">
        <f>IF(BE38&gt;2020,0,IF(BE38&gt;2008,1,IF(BE38&gt;2001,2,IF(BE38&gt;1990,3,IF(BE38&gt;1980,4,IF(BE38&gt;1973,5,IF(BE38&gt;1970,6,IF(BE38&gt;1960,7,IF(BE38&gt;1958,8,IF(BE38&gt;1953,9,10))))))))))</f>
        <v>1</v>
      </c>
      <c r="BG38" s="837">
        <v>12.6</v>
      </c>
      <c r="BH38" s="820" t="s">
        <v>4443</v>
      </c>
      <c r="BI38" s="820" t="s">
        <v>4444</v>
      </c>
    </row>
    <row r="39" spans="1:61" ht="11.25" customHeight="1" x14ac:dyDescent="0.2">
      <c r="A39" s="835" t="s">
        <v>4654</v>
      </c>
      <c r="B39" s="830" t="s">
        <v>910</v>
      </c>
      <c r="C39" s="885" t="s">
        <v>107</v>
      </c>
      <c r="D39" s="885" t="s">
        <v>4197</v>
      </c>
      <c r="E39" s="699">
        <v>12</v>
      </c>
      <c r="F39" s="1122">
        <v>391</v>
      </c>
      <c r="G39" s="1122" t="s">
        <v>105</v>
      </c>
      <c r="H39" s="1122" t="s">
        <v>105</v>
      </c>
      <c r="I39" s="829">
        <v>41</v>
      </c>
      <c r="J39" s="618">
        <f>(M39/I39)*100</f>
        <v>5.3658536585365857</v>
      </c>
      <c r="K39" s="832">
        <v>0.55000000000000004</v>
      </c>
      <c r="L39" s="842">
        <v>4</v>
      </c>
      <c r="M39" s="609">
        <f>K39*L39</f>
        <v>2.2000000000000002</v>
      </c>
      <c r="N39" s="825" t="s">
        <v>207</v>
      </c>
      <c r="O39" s="700">
        <v>0.54</v>
      </c>
      <c r="P39" s="603">
        <v>44914</v>
      </c>
      <c r="Q39" s="603">
        <v>44918</v>
      </c>
      <c r="R39" s="609">
        <f>(K39-O39)/O39*100</f>
        <v>1.8518518518518534</v>
      </c>
      <c r="S39" s="667">
        <f>IF(INDEX(Historical!$D$7:$D$1220,MATCH(B39,Historical!$B$7:$B$1244,0))=0,"n/a",(INDEX(Historical!$C$7:$C$1222,MATCH(B39,Historical!$B$7:$B$1244,0))/INDEX(Historical!$D$7:$D$1220,MATCH(B39,Historical!$B$7:$B$1244,0))-1)*100)</f>
        <v>2.3584905660377187</v>
      </c>
      <c r="T39" s="667">
        <f>IF(INDEX(Historical!$F$7:$F$1213,MATCH(B39,Historical!$B$7:$B$1244,0))=0,"n/a",((INDEX(Historical!$C$7:$C$1222,MATCH(B39,Historical!$B$7:$B$1244,0))/INDEX(Historical!$F$7:$F$1213,MATCH(B39,Historical!$B$7:$B$1244,0)))^(1/3)-1)*100)</f>
        <v>1.5850494004806759</v>
      </c>
      <c r="U39" s="667">
        <f>IF(INDEX(Historical!$H$7:$H$1213,MATCH(B39,Historical!$B$7:$B$1244,0))=0,"n/a",((INDEX(Historical!$C$7:$C$1222,MATCH(B39,Historical!$B$7:$B$1244,0))/INDEX(Historical!$H$7:$H$1213,MATCH(B39,Historical!$B$7:$B$1244,0)))^(1/5)-1)*100)</f>
        <v>1.9526929355373257</v>
      </c>
      <c r="V39" s="667">
        <f>IF(INDEX(Historical!$N$7:$N$1213,MATCH(B39,Historical!$B$7:$B$1244,0))=0,"n/a",((INDEX(Historical!$C$7:$C$1222,MATCH(B39,Historical!$B$7:$B$1244,0))/INDEX(Historical!$N$7:$N$1213,MATCH(B39,Historical!$B$7:$B$1244,0)))^(1/10)-1)*100)</f>
        <v>2.902804929796754</v>
      </c>
      <c r="W39" s="668">
        <f>IF(OR(U39&lt;=0,U39="n/a",V39&lt;=0,V39="n/a"),"n/a",U39/V39)</f>
        <v>0.67269175255054003</v>
      </c>
      <c r="X39" s="669" t="str">
        <f>IF(OR(AJ39&lt;=0,AJ39="n/a",U39&lt;=0,U39="n/a"),"n/a",U39/AJ39)</f>
        <v>n/a</v>
      </c>
      <c r="Y39" s="640"/>
      <c r="Z39" s="618" t="str">
        <f>IF(OR(AC39&lt;0.01,AC39="n/a"),"n/a",M39/AC39*100)</f>
        <v>n/a</v>
      </c>
      <c r="AA39" s="841" t="str">
        <f>IF(OR(AC39&lt;0.01,AC39="n/a"),"n/a",I39/AC39)</f>
        <v>n/a</v>
      </c>
      <c r="AB39" s="842">
        <v>12</v>
      </c>
      <c r="AC39" s="821" t="s">
        <v>135</v>
      </c>
      <c r="AD39" s="821" t="s">
        <v>135</v>
      </c>
      <c r="AE39" s="821" t="s">
        <v>135</v>
      </c>
      <c r="AF39" s="821" t="s">
        <v>135</v>
      </c>
      <c r="AG39" s="821" t="s">
        <v>135</v>
      </c>
      <c r="AH39" s="821" t="s">
        <v>135</v>
      </c>
      <c r="AI39" s="821" t="s">
        <v>135</v>
      </c>
      <c r="AJ39" s="821" t="s">
        <v>135</v>
      </c>
      <c r="AK39" s="821" t="s">
        <v>135</v>
      </c>
      <c r="AL39" s="833" t="s">
        <v>135</v>
      </c>
      <c r="AM39" s="827" t="s">
        <v>135</v>
      </c>
      <c r="AN39" s="821" t="s">
        <v>135</v>
      </c>
      <c r="AO39" s="705" t="str">
        <f>IF(U39="n/a","n/a",IF(AA39&lt;0,"n/a",IF(AA39="n/a","n/a",J39+U39-AA39)))</f>
        <v>n/a</v>
      </c>
      <c r="AP39" s="706">
        <f>IF(U39="n/a","n/a",J39+U39)</f>
        <v>7.3185465940739114</v>
      </c>
      <c r="AQ39" s="843" t="str">
        <f>IF(OR(AC39&lt;0.01,AC39="n/a",AF39="n/a"),"n/a",(I39/SQRT(22.5*AC39*(I39/AF39))-1)*100)</f>
        <v>n/a</v>
      </c>
      <c r="AR39" s="618">
        <f>INDEX(Historical!$C$7:$C$1222,MATCH(B39,Historical!$B$7:$B$1244,0))*IF(AH39="n/a",1.03,IF(AH39&lt;0,1.01,IF(AH39&gt;10,1.1,(1+AH39/100))))</f>
        <v>2.2351000000000001</v>
      </c>
      <c r="AS39" s="841">
        <f>IF($AI39="n/a",1.03*AR39,IF($AI39&lt;0,1.01*AR39,IF($AI39&gt;10,1.1*AR39,(1+$AI39/100)*AR39)))</f>
        <v>2.3021530000000001</v>
      </c>
      <c r="AT39" s="841">
        <f>IF($AK39="n/a",1.03*AS39,IF($AK39&lt;0,1.01*AS39,IF($AK39&gt;10,1.1*AS39,(1+$AK39/100)*AS39)))</f>
        <v>2.3712175900000001</v>
      </c>
      <c r="AU39" s="841">
        <f>IF($AK39="n/a",1.03*AT39,IF($AK39&lt;0,1.01*AT39,IF($AK39&gt;10,1.1*AT39,(1+$AK39/100)*AT39)))</f>
        <v>2.4423541177000003</v>
      </c>
      <c r="AV39" s="841">
        <f>IF($AK39="n/a",1.03*AU39,IF($AK39&lt;0,1.01*AU39,IF($AK39&gt;10,1.1*AU39,(1+$AK39/100)*AU39)))</f>
        <v>2.5156247412310004</v>
      </c>
      <c r="AW39" s="618">
        <f>SUM(AR39:AV39)</f>
        <v>11.866449448931002</v>
      </c>
      <c r="AX39" s="713">
        <f>AW39/I39*100</f>
        <v>28.942559631539027</v>
      </c>
      <c r="AY39" s="887" t="s">
        <v>135</v>
      </c>
      <c r="AZ39" s="827" t="s">
        <v>135</v>
      </c>
      <c r="BA39" s="827" t="s">
        <v>135</v>
      </c>
      <c r="BB39" s="827" t="s">
        <v>135</v>
      </c>
      <c r="BC39" s="827" t="s">
        <v>135</v>
      </c>
      <c r="BD39" s="861" t="s">
        <v>4126</v>
      </c>
      <c r="BE39" s="594">
        <v>2012</v>
      </c>
      <c r="BF39" s="853">
        <f>IF(BE39&gt;2020,0,IF(BE39&gt;2008,1,IF(BE39&gt;2001,2,IF(BE39&gt;1990,3,IF(BE39&gt;1980,4,IF(BE39&gt;1973,5,IF(BE39&gt;1970,6,IF(BE39&gt;1960,7,IF(BE39&gt;1958,8,IF(BE39&gt;1953,9,10))))))))))</f>
        <v>1</v>
      </c>
      <c r="BG39" s="837" t="s">
        <v>135</v>
      </c>
      <c r="BH39" s="820" t="s">
        <v>4443</v>
      </c>
      <c r="BI39" s="820" t="s">
        <v>4444</v>
      </c>
    </row>
    <row r="40" spans="1:61" ht="11.25" customHeight="1" x14ac:dyDescent="0.2">
      <c r="A40" s="826" t="s">
        <v>4655</v>
      </c>
      <c r="B40" s="830" t="s">
        <v>908</v>
      </c>
      <c r="C40" s="885" t="s">
        <v>111</v>
      </c>
      <c r="D40" s="885" t="s">
        <v>1181</v>
      </c>
      <c r="E40" s="699">
        <v>12</v>
      </c>
      <c r="F40" s="1122">
        <v>396</v>
      </c>
      <c r="G40" s="1122" t="s">
        <v>105</v>
      </c>
      <c r="H40" s="1122" t="s">
        <v>105</v>
      </c>
      <c r="I40" s="829">
        <v>45.76</v>
      </c>
      <c r="J40" s="618">
        <f>(M40/I40)*100</f>
        <v>2.0979020979020979</v>
      </c>
      <c r="K40" s="832">
        <v>0.24</v>
      </c>
      <c r="L40" s="842">
        <v>4</v>
      </c>
      <c r="M40" s="609">
        <f>K40*L40</f>
        <v>0.96</v>
      </c>
      <c r="N40" s="825" t="s">
        <v>549</v>
      </c>
      <c r="O40" s="700">
        <v>0.22</v>
      </c>
      <c r="P40" s="603">
        <v>44956</v>
      </c>
      <c r="Q40" s="603">
        <v>44972</v>
      </c>
      <c r="R40" s="609">
        <f>(K40-O40)/O40*100</f>
        <v>9.0909090909090864</v>
      </c>
      <c r="S40" s="667">
        <f>IF(INDEX(Historical!$D$7:$D$1220,MATCH(B40,Historical!$B$7:$B$1244,0))=0,"n/a",(INDEX(Historical!$C$7:$C$1222,MATCH(B40,Historical!$B$7:$B$1244,0))/INDEX(Historical!$D$7:$D$1220,MATCH(B40,Historical!$B$7:$B$1244,0))-1)*100)</f>
        <v>9.9999999999999858</v>
      </c>
      <c r="T40" s="667">
        <f>IF(INDEX(Historical!$F$7:$F$1213,MATCH(B40,Historical!$B$7:$B$1244,0))=0,"n/a",((INDEX(Historical!$C$7:$C$1222,MATCH(B40,Historical!$B$7:$B$1244,0))/INDEX(Historical!$F$7:$F$1213,MATCH(B40,Historical!$B$7:$B$1244,0)))^(1/3)-1)*100)</f>
        <v>7.9265291666473336</v>
      </c>
      <c r="U40" s="667">
        <f>IF(INDEX(Historical!$H$7:$H$1213,MATCH(B40,Historical!$B$7:$B$1244,0))=0,"n/a",((INDEX(Historical!$C$7:$C$1222,MATCH(B40,Historical!$B$7:$B$1244,0))/INDEX(Historical!$H$7:$H$1213,MATCH(B40,Historical!$B$7:$B$1244,0)))^(1/5)-1)*100)</f>
        <v>9.4608784223157549</v>
      </c>
      <c r="V40" s="667">
        <f>IF(INDEX(Historical!$N$7:$N$1213,MATCH(B40,Historical!$B$7:$B$1244,0))=0,"n/a",((INDEX(Historical!$C$7:$C$1222,MATCH(B40,Historical!$B$7:$B$1244,0))/INDEX(Historical!$N$7:$N$1213,MATCH(B40,Historical!$B$7:$B$1244,0)))^(1/10)-1)*100)</f>
        <v>9.6114024012495811</v>
      </c>
      <c r="W40" s="668">
        <f>IF(OR(U40&lt;=0,U40="n/a",V40&lt;=0,V40="n/a"),"n/a",U40/V40)</f>
        <v>0.98433902019186537</v>
      </c>
      <c r="X40" s="669" t="str">
        <f>IF(OR(AJ40&lt;=0,AJ40="n/a",U40&lt;=0,U40="n/a"),"n/a",U40/AJ40)</f>
        <v>n/a</v>
      </c>
      <c r="Y40" s="621"/>
      <c r="Z40" s="618">
        <f>IF(OR(AC40&lt;0.01,AC40="n/a"),"n/a",M40/AC40*100)</f>
        <v>31.168831168831169</v>
      </c>
      <c r="AA40" s="841">
        <f>IF(OR(AC40&lt;0.01,AC40="n/a"),"n/a",I40/AC40)</f>
        <v>14.857142857142856</v>
      </c>
      <c r="AB40" s="842">
        <v>2</v>
      </c>
      <c r="AC40" s="821">
        <v>3.08</v>
      </c>
      <c r="AD40" s="821">
        <v>0.99</v>
      </c>
      <c r="AE40" s="821">
        <v>0.72</v>
      </c>
      <c r="AF40" s="821">
        <v>2.65</v>
      </c>
      <c r="AG40" s="821">
        <v>18.7</v>
      </c>
      <c r="AH40" s="821">
        <v>-76.5</v>
      </c>
      <c r="AI40" s="821">
        <v>-1.46</v>
      </c>
      <c r="AJ40" s="821">
        <v>-45.9</v>
      </c>
      <c r="AK40" s="821">
        <v>15</v>
      </c>
      <c r="AL40" s="833">
        <v>1030</v>
      </c>
      <c r="AM40" s="827">
        <v>1.2</v>
      </c>
      <c r="AN40" s="821">
        <v>0.54</v>
      </c>
      <c r="AO40" s="705">
        <f>IF(U40="n/a","n/a",IF(AA40&lt;0,"n/a",IF(AA40="n/a","n/a",J40+U40-AA40)))</f>
        <v>-3.2983623369250026</v>
      </c>
      <c r="AP40" s="706">
        <f>IF(U40="n/a","n/a",J40+U40)</f>
        <v>11.558780520217853</v>
      </c>
      <c r="AQ40" s="843">
        <f>IF(OR(AC40&lt;0.01,AC40="n/a",AF40="n/a"),"n/a",(I40/SQRT(22.5*AC40*(I40/AF40))-1)*100)</f>
        <v>32.281565981102212</v>
      </c>
      <c r="AR40" s="618">
        <f>INDEX(Historical!$C$7:$C$1222,MATCH(B40,Historical!$B$7:$B$1244,0))*IF(AH40="n/a",1.03,IF(AH40&lt;0,1.01,IF(AH40&gt;10,1.1,(1+AH40/100))))</f>
        <v>0.88880000000000003</v>
      </c>
      <c r="AS40" s="841">
        <f>IF($AI40="n/a",1.03*AR40,IF($AI40&lt;0,1.01*AR40,IF($AI40&gt;10,1.1*AR40,(1+$AI40/100)*AR40)))</f>
        <v>0.89768800000000004</v>
      </c>
      <c r="AT40" s="841">
        <f>IF($AK40="n/a",1.03*AS40,IF($AK40&lt;0,1.01*AS40,IF($AK40&gt;10,1.1*AS40,(1+$AK40/100)*AS40)))</f>
        <v>0.98745680000000013</v>
      </c>
      <c r="AU40" s="841">
        <f>IF($AK40="n/a",1.03*AT40,IF($AK40&lt;0,1.01*AT40,IF($AK40&gt;10,1.1*AT40,(1+$AK40/100)*AT40)))</f>
        <v>1.0862024800000003</v>
      </c>
      <c r="AV40" s="841">
        <f>IF($AK40="n/a",1.03*AU40,IF($AK40&lt;0,1.01*AU40,IF($AK40&gt;10,1.1*AU40,(1+$AK40/100)*AU40)))</f>
        <v>1.1948227280000003</v>
      </c>
      <c r="AW40" s="618">
        <f>SUM(AR40:AV40)</f>
        <v>5.0549700080000006</v>
      </c>
      <c r="AX40" s="713">
        <f>AW40/I40*100</f>
        <v>11.046700192307695</v>
      </c>
      <c r="AY40" s="887">
        <v>1.1000000000000001</v>
      </c>
      <c r="AZ40" s="827">
        <v>27.250000000000004</v>
      </c>
      <c r="BA40" s="827">
        <v>-8.9</v>
      </c>
      <c r="BB40" s="827">
        <v>0.53</v>
      </c>
      <c r="BC40" s="827">
        <v>6.15</v>
      </c>
      <c r="BE40" s="594">
        <v>2012</v>
      </c>
      <c r="BF40" s="853">
        <f>IF(BE40&gt;2020,0,IF(BE40&gt;2008,1,IF(BE40&gt;2001,2,IF(BE40&gt;1990,3,IF(BE40&gt;1980,4,IF(BE40&gt;1973,5,IF(BE40&gt;1970,6,IF(BE40&gt;1960,7,IF(BE40&gt;1958,8,IF(BE40&gt;1953,9,10))))))))))</f>
        <v>1</v>
      </c>
      <c r="BG40" s="837">
        <v>7.3999999999999995</v>
      </c>
      <c r="BH40" s="820" t="s">
        <v>4443</v>
      </c>
      <c r="BI40" s="820" t="s">
        <v>4444</v>
      </c>
    </row>
    <row r="41" spans="1:61" ht="11.25" customHeight="1" x14ac:dyDescent="0.2">
      <c r="A41" s="826" t="s">
        <v>4656</v>
      </c>
      <c r="B41" s="830" t="s">
        <v>869</v>
      </c>
      <c r="C41" s="885" t="s">
        <v>4178</v>
      </c>
      <c r="D41" s="885" t="s">
        <v>4179</v>
      </c>
      <c r="E41" s="699">
        <v>13</v>
      </c>
      <c r="F41" s="1122">
        <v>319</v>
      </c>
      <c r="G41" s="1122" t="s">
        <v>105</v>
      </c>
      <c r="H41" s="1122" t="s">
        <v>105</v>
      </c>
      <c r="I41" s="829">
        <v>149.78</v>
      </c>
      <c r="J41" s="618">
        <f>(M41/I41)*100</f>
        <v>3.2314060622245964</v>
      </c>
      <c r="K41" s="832">
        <v>1.21</v>
      </c>
      <c r="L41" s="842">
        <v>4</v>
      </c>
      <c r="M41" s="609">
        <f>K41*L41</f>
        <v>4.84</v>
      </c>
      <c r="N41" s="825" t="s">
        <v>483</v>
      </c>
      <c r="O41" s="700">
        <v>1.18</v>
      </c>
      <c r="P41" s="603">
        <v>44924</v>
      </c>
      <c r="Q41" s="603">
        <v>44939</v>
      </c>
      <c r="R41" s="609">
        <f>(K41-O41)/O41*100</f>
        <v>2.5423728813559343</v>
      </c>
      <c r="S41" s="667">
        <f>IF(INDEX(Historical!$D$7:$D$1220,MATCH(B41,Historical!$B$7:$B$1244,0))=0,"n/a",(INDEX(Historical!$C$7:$C$1222,MATCH(B41,Historical!$B$7:$B$1244,0))/INDEX(Historical!$D$7:$D$1220,MATCH(B41,Historical!$B$7:$B$1244,0))-1)*100)</f>
        <v>5.4298642533936681</v>
      </c>
      <c r="T41" s="667">
        <f>IF(INDEX(Historical!$F$7:$F$1213,MATCH(B41,Historical!$B$7:$B$1244,0))=0,"n/a",((INDEX(Historical!$C$7:$C$1222,MATCH(B41,Historical!$B$7:$B$1244,0))/INDEX(Historical!$F$7:$F$1213,MATCH(B41,Historical!$B$7:$B$1244,0)))^(1/3)-1)*100)</f>
        <v>5.7539420461741209</v>
      </c>
      <c r="U41" s="667">
        <f>IF(INDEX(Historical!$H$7:$H$1213,MATCH(B41,Historical!$B$7:$B$1244,0))=0,"n/a",((INDEX(Historical!$C$7:$C$1222,MATCH(B41,Historical!$B$7:$B$1244,0))/INDEX(Historical!$H$7:$H$1213,MATCH(B41,Historical!$B$7:$B$1244,0)))^(1/5)-1)*100)</f>
        <v>6.2589438144000198</v>
      </c>
      <c r="V41" s="667">
        <f>IF(INDEX(Historical!$N$7:$N$1213,MATCH(B41,Historical!$B$7:$B$1244,0))=0,"n/a",((INDEX(Historical!$C$7:$C$1222,MATCH(B41,Historical!$B$7:$B$1244,0))/INDEX(Historical!$N$7:$N$1213,MATCH(B41,Historical!$B$7:$B$1244,0)))^(1/10)-1)*100)</f>
        <v>8.718500741712143</v>
      </c>
      <c r="W41" s="668">
        <f>IF(OR(U41&lt;=0,U41="n/a",V41&lt;=0,V41="n/a"),"n/a",U41/V41)</f>
        <v>0.71789221562546834</v>
      </c>
      <c r="X41" s="669">
        <f>IF(OR(AJ41&lt;=0,AJ41="n/a",U41&lt;=0,U41="n/a"),"n/a",U41/AJ41)</f>
        <v>0.41726292096000134</v>
      </c>
      <c r="Y41" s="628"/>
      <c r="Z41" s="618">
        <f>IF(OR(AC41&lt;0.01,AC41="n/a"),"n/a",M41/AC41*100)</f>
        <v>152.6813880126183</v>
      </c>
      <c r="AA41" s="841">
        <f>IF(OR(AC41&lt;0.01,AC41="n/a"),"n/a",I41/AC41)</f>
        <v>47.24921135646688</v>
      </c>
      <c r="AB41" s="842">
        <v>12</v>
      </c>
      <c r="AC41" s="821">
        <v>3.17</v>
      </c>
      <c r="AD41" s="821" t="s">
        <v>135</v>
      </c>
      <c r="AE41" s="821">
        <v>10.4</v>
      </c>
      <c r="AF41" s="821">
        <v>1.32</v>
      </c>
      <c r="AG41" s="821">
        <v>2.9000000000000004</v>
      </c>
      <c r="AH41" s="822">
        <v>-16.900000000000002</v>
      </c>
      <c r="AI41" s="822">
        <v>16.82</v>
      </c>
      <c r="AJ41" s="821">
        <v>15</v>
      </c>
      <c r="AK41" s="821">
        <v>-10.96</v>
      </c>
      <c r="AL41" s="833">
        <v>26930</v>
      </c>
      <c r="AM41" s="827">
        <v>0.89999999999999991</v>
      </c>
      <c r="AN41" s="821">
        <v>0.54</v>
      </c>
      <c r="AO41" s="705">
        <f>IF(U41="n/a","n/a",IF(AA41&lt;0,"n/a",IF(AA41="n/a","n/a",J41+U41-AA41)))</f>
        <v>-37.758861479842267</v>
      </c>
      <c r="AP41" s="706">
        <f>IF(U41="n/a","n/a",J41+U41)</f>
        <v>9.4903498766246166</v>
      </c>
      <c r="AQ41" s="843">
        <f>IF(OR(AC41&lt;0.01,AC41="n/a",AF41="n/a"),"n/a",(I41/SQRT(22.5*AC41*(I41/AF41))-1)*100)</f>
        <v>66.491853641934199</v>
      </c>
      <c r="AR41" s="618">
        <f>INDEX(Historical!$C$7:$C$1222,MATCH(B41,Historical!$B$7:$B$1244,0))*IF(AH41="n/a",1.03,IF(AH41&lt;0,1.01,IF(AH41&gt;10,1.1,(1+AH41/100))))</f>
        <v>4.7065999999999999</v>
      </c>
      <c r="AS41" s="841">
        <f>IF($AI41="n/a",1.03*AR41,IF($AI41&lt;0,1.01*AR41,IF($AI41&gt;10,1.1*AR41,(1+$AI41/100)*AR41)))</f>
        <v>5.1772600000000004</v>
      </c>
      <c r="AT41" s="841">
        <f>IF($AK41="n/a",1.03*AS41,IF($AK41&lt;0,1.01*AS41,IF($AK41&gt;10,1.1*AS41,(1+$AK41/100)*AS41)))</f>
        <v>5.2290326</v>
      </c>
      <c r="AU41" s="841">
        <f>IF($AK41="n/a",1.03*AT41,IF($AK41&lt;0,1.01*AT41,IF($AK41&gt;10,1.1*AT41,(1+$AK41/100)*AT41)))</f>
        <v>5.2813229259999996</v>
      </c>
      <c r="AV41" s="841">
        <f>IF($AK41="n/a",1.03*AU41,IF($AK41&lt;0,1.01*AU41,IF($AK41&gt;10,1.1*AU41,(1+$AK41/100)*AU41)))</f>
        <v>5.3341361552599995</v>
      </c>
      <c r="AW41" s="618">
        <f>SUM(AR41:AV41)</f>
        <v>25.728351681260001</v>
      </c>
      <c r="AX41" s="713">
        <f>AW41/I41*100</f>
        <v>17.177428015262386</v>
      </c>
      <c r="AY41" s="887">
        <v>0.96</v>
      </c>
      <c r="AZ41" s="827">
        <v>18.18</v>
      </c>
      <c r="BA41" s="827">
        <v>-27.589999999999996</v>
      </c>
      <c r="BB41" s="827">
        <v>-3.47</v>
      </c>
      <c r="BC41" s="827">
        <v>-1.06</v>
      </c>
      <c r="BE41" s="594">
        <v>2011</v>
      </c>
      <c r="BF41" s="853">
        <f>IF(BE41&gt;2020,0,IF(BE41&gt;2008,1,IF(BE41&gt;2001,2,IF(BE41&gt;1990,3,IF(BE41&gt;1980,4,IF(BE41&gt;1973,5,IF(BE41&gt;1970,6,IF(BE41&gt;1960,7,IF(BE41&gt;1958,8,IF(BE41&gt;1953,9,10))))))))))</f>
        <v>1</v>
      </c>
      <c r="BG41" s="837">
        <v>1.5</v>
      </c>
      <c r="BH41" s="820" t="s">
        <v>4443</v>
      </c>
      <c r="BI41" s="820" t="s">
        <v>4445</v>
      </c>
    </row>
    <row r="42" spans="1:61" ht="11.25" customHeight="1" x14ac:dyDescent="0.2">
      <c r="A42" s="819" t="s">
        <v>929</v>
      </c>
      <c r="B42" s="830" t="s">
        <v>930</v>
      </c>
      <c r="C42" s="885" t="s">
        <v>107</v>
      </c>
      <c r="D42" s="885" t="s">
        <v>4197</v>
      </c>
      <c r="E42" s="699">
        <v>11</v>
      </c>
      <c r="F42" s="1122">
        <v>440</v>
      </c>
      <c r="G42" s="1122" t="s">
        <v>114</v>
      </c>
      <c r="H42" s="1122" t="s">
        <v>114</v>
      </c>
      <c r="I42" s="829">
        <v>23.15</v>
      </c>
      <c r="J42" s="618">
        <f>(M42/I42)*100</f>
        <v>3.6285097192224622</v>
      </c>
      <c r="K42" s="832">
        <v>0.21</v>
      </c>
      <c r="L42" s="842">
        <v>4</v>
      </c>
      <c r="M42" s="609">
        <f>K42*L42</f>
        <v>0.84</v>
      </c>
      <c r="N42" s="825" t="s">
        <v>147</v>
      </c>
      <c r="O42" s="700">
        <v>0.2</v>
      </c>
      <c r="P42" s="603">
        <v>44895</v>
      </c>
      <c r="Q42" s="603">
        <v>44910</v>
      </c>
      <c r="R42" s="609">
        <f>(K42-O42)/O42*100</f>
        <v>4.9999999999999902</v>
      </c>
      <c r="S42" s="667">
        <f>IF(INDEX(Historical!$D$7:$D$1220,MATCH(B42,Historical!$B$7:$B$1244,0))=0,"n/a",(INDEX(Historical!$C$7:$C$1222,MATCH(B42,Historical!$B$7:$B$1244,0))/INDEX(Historical!$D$7:$D$1220,MATCH(B42,Historical!$B$7:$B$1244,0))-1)*100)</f>
        <v>6.578947368421062</v>
      </c>
      <c r="T42" s="667">
        <f>IF(INDEX(Historical!$F$7:$F$1213,MATCH(B42,Historical!$B$7:$B$1244,0))=0,"n/a",((INDEX(Historical!$C$7:$C$1222,MATCH(B42,Historical!$B$7:$B$1244,0))/INDEX(Historical!$F$7:$F$1213,MATCH(B42,Historical!$B$7:$B$1244,0)))^(1/3)-1)*100)</f>
        <v>5.4901660750877879</v>
      </c>
      <c r="U42" s="667">
        <f>IF(INDEX(Historical!$H$7:$H$1213,MATCH(B42,Historical!$B$7:$B$1244,0))=0,"n/a",((INDEX(Historical!$C$7:$C$1222,MATCH(B42,Historical!$B$7:$B$1244,0))/INDEX(Historical!$H$7:$H$1213,MATCH(B42,Historical!$B$7:$B$1244,0)))^(1/5)-1)*100)</f>
        <v>10.129331475495595</v>
      </c>
      <c r="V42" s="667">
        <f>IF(INDEX(Historical!$N$7:$N$1213,MATCH(B42,Historical!$B$7:$B$1244,0))=0,"n/a",((INDEX(Historical!$C$7:$C$1222,MATCH(B42,Historical!$B$7:$B$1244,0))/INDEX(Historical!$N$7:$N$1213,MATCH(B42,Historical!$B$7:$B$1244,0)))^(1/10)-1)*100)</f>
        <v>13.416363504203277</v>
      </c>
      <c r="W42" s="668">
        <f>IF(OR(U42&lt;=0,U42="n/a",V42&lt;=0,V42="n/a"),"n/a",U42/V42)</f>
        <v>0.75499828789836598</v>
      </c>
      <c r="X42" s="669">
        <f>IF(OR(AJ42&lt;=0,AJ42="n/a",U42&lt;=0,U42="n/a"),"n/a",U42/AJ42)</f>
        <v>1.1010142908147387</v>
      </c>
      <c r="Y42" s="640"/>
      <c r="Z42" s="618">
        <f>IF(OR(AC42&lt;0.01,AC42="n/a"),"n/a",M42/AC42*100)</f>
        <v>35.897435897435898</v>
      </c>
      <c r="AA42" s="841">
        <f>IF(OR(AC42&lt;0.01,AC42="n/a"),"n/a",I42/AC42)</f>
        <v>9.8931623931623935</v>
      </c>
      <c r="AB42" s="842">
        <v>12</v>
      </c>
      <c r="AC42" s="821">
        <v>2.34</v>
      </c>
      <c r="AD42" s="821">
        <v>1.26</v>
      </c>
      <c r="AE42" s="821">
        <v>3.06</v>
      </c>
      <c r="AF42" s="821">
        <v>0.92</v>
      </c>
      <c r="AG42" s="821">
        <v>9.3000000000000007</v>
      </c>
      <c r="AH42" s="821">
        <v>7.3999999999999995</v>
      </c>
      <c r="AI42" s="821">
        <v>-1.37</v>
      </c>
      <c r="AJ42" s="821">
        <v>9.1999999999999993</v>
      </c>
      <c r="AK42" s="821">
        <v>8</v>
      </c>
      <c r="AL42" s="833">
        <v>3500</v>
      </c>
      <c r="AM42" s="827">
        <v>0.6</v>
      </c>
      <c r="AN42" s="821">
        <v>0</v>
      </c>
      <c r="AO42" s="705">
        <f>IF(U42="n/a","n/a",IF(AA42&lt;0,"n/a",IF(AA42="n/a","n/a",J42+U42-AA42)))</f>
        <v>3.8646788015556641</v>
      </c>
      <c r="AP42" s="706">
        <f>IF(U42="n/a","n/a",J42+U42)</f>
        <v>13.757841194718058</v>
      </c>
      <c r="AQ42" s="843">
        <f>IF(OR(AC42&lt;0.01,AC42="n/a",AF42="n/a"),"n/a",(I42/SQRT(22.5*AC42*(I42/AF42))-1)*100)</f>
        <v>-36.398080386378972</v>
      </c>
      <c r="AR42" s="618">
        <f>INDEX(Historical!$C$7:$C$1222,MATCH(B42,Historical!$B$7:$B$1244,0))*IF(AH42="n/a",1.03,IF(AH42&lt;0,1.01,IF(AH42&gt;10,1.1,(1+AH42/100))))</f>
        <v>0.86994000000000016</v>
      </c>
      <c r="AS42" s="841">
        <f>IF($AI42="n/a",1.03*AR42,IF($AI42&lt;0,1.01*AR42,IF($AI42&gt;10,1.1*AR42,(1+$AI42/100)*AR42)))</f>
        <v>0.87863940000000018</v>
      </c>
      <c r="AT42" s="841">
        <f>IF($AK42="n/a",1.03*AS42,IF($AK42&lt;0,1.01*AS42,IF($AK42&gt;10,1.1*AS42,(1+$AK42/100)*AS42)))</f>
        <v>0.9489305520000002</v>
      </c>
      <c r="AU42" s="841">
        <f>IF($AK42="n/a",1.03*AT42,IF($AK42&lt;0,1.01*AT42,IF($AK42&gt;10,1.1*AT42,(1+$AK42/100)*AT42)))</f>
        <v>1.0248449961600004</v>
      </c>
      <c r="AV42" s="841">
        <f>IF($AK42="n/a",1.03*AU42,IF($AK42&lt;0,1.01*AU42,IF($AK42&gt;10,1.1*AU42,(1+$AK42/100)*AU42)))</f>
        <v>1.1068325958528005</v>
      </c>
      <c r="AW42" s="618">
        <f>SUM(AR42:AV42)</f>
        <v>4.829187544012802</v>
      </c>
      <c r="AX42" s="713">
        <f>AW42/I42*100</f>
        <v>20.860421356426791</v>
      </c>
      <c r="AY42" s="887">
        <v>1.01</v>
      </c>
      <c r="AZ42" s="827">
        <v>32.659999999999997</v>
      </c>
      <c r="BA42" s="827">
        <v>-9.2200000000000006</v>
      </c>
      <c r="BB42" s="827">
        <v>0.73</v>
      </c>
      <c r="BC42" s="827">
        <v>7.53</v>
      </c>
      <c r="BE42" s="594">
        <v>2012</v>
      </c>
      <c r="BF42" s="853">
        <f>IF(BE42&gt;2020,0,IF(BE42&gt;2008,1,IF(BE42&gt;2001,2,IF(BE42&gt;1990,3,IF(BE42&gt;1980,4,IF(BE42&gt;1973,5,IF(BE42&gt;1970,6,IF(BE42&gt;1960,7,IF(BE42&gt;1958,8,IF(BE42&gt;1953,9,10))))))))))</f>
        <v>1</v>
      </c>
      <c r="BG42" s="837">
        <v>0.89999999999999991</v>
      </c>
      <c r="BH42" s="820" t="s">
        <v>4443</v>
      </c>
      <c r="BI42" s="820" t="s">
        <v>4444</v>
      </c>
    </row>
    <row r="43" spans="1:61" ht="11.25" customHeight="1" x14ac:dyDescent="0.2">
      <c r="A43" s="826" t="s">
        <v>924</v>
      </c>
      <c r="B43" s="830" t="s">
        <v>925</v>
      </c>
      <c r="C43" s="885" t="s">
        <v>122</v>
      </c>
      <c r="D43" s="885" t="s">
        <v>4037</v>
      </c>
      <c r="E43" s="699">
        <v>13</v>
      </c>
      <c r="F43" s="1122">
        <v>291</v>
      </c>
      <c r="G43" s="1122" t="s">
        <v>36</v>
      </c>
      <c r="H43" s="1122" t="s">
        <v>36</v>
      </c>
      <c r="I43" s="829">
        <v>101.78</v>
      </c>
      <c r="J43" s="618">
        <f>(M43/I43)*100</f>
        <v>1.3165651404991157</v>
      </c>
      <c r="K43" s="832">
        <v>0.33500000000000002</v>
      </c>
      <c r="L43" s="842">
        <v>4</v>
      </c>
      <c r="M43" s="609">
        <f>K43*L43</f>
        <v>1.34</v>
      </c>
      <c r="N43" s="825" t="s">
        <v>147</v>
      </c>
      <c r="O43" s="700">
        <v>0.3</v>
      </c>
      <c r="P43" s="603">
        <v>44712</v>
      </c>
      <c r="Q43" s="603">
        <v>44727</v>
      </c>
      <c r="R43" s="609">
        <f>(K43-O43)/O43*100</f>
        <v>11.666666666666679</v>
      </c>
      <c r="S43" s="667">
        <f>IF(INDEX(Historical!$D$7:$D$1220,MATCH(B43,Historical!$B$7:$B$1244,0))=0,"n/a",(INDEX(Historical!$C$7:$C$1222,MATCH(B43,Historical!$B$7:$B$1244,0))/INDEX(Historical!$D$7:$D$1220,MATCH(B43,Historical!$B$7:$B$1244,0))-1)*100)</f>
        <v>11.063829787234036</v>
      </c>
      <c r="T43" s="667">
        <f>IF(INDEX(Historical!$F$7:$F$1213,MATCH(B43,Historical!$B$7:$B$1244,0))=0,"n/a",((INDEX(Historical!$C$7:$C$1222,MATCH(B43,Historical!$B$7:$B$1244,0))/INDEX(Historical!$F$7:$F$1213,MATCH(B43,Historical!$B$7:$B$1244,0)))^(1/3)-1)*100)</f>
        <v>6.6761538719210423</v>
      </c>
      <c r="U43" s="667">
        <f>IF(INDEX(Historical!$H$7:$H$1213,MATCH(B43,Historical!$B$7:$B$1244,0))=0,"n/a",((INDEX(Historical!$C$7:$C$1222,MATCH(B43,Historical!$B$7:$B$1244,0))/INDEX(Historical!$H$7:$H$1213,MATCH(B43,Historical!$B$7:$B$1244,0)))^(1/5)-1)*100)</f>
        <v>8.5521891079767478</v>
      </c>
      <c r="V43" s="667">
        <f>IF(INDEX(Historical!$N$7:$N$1213,MATCH(B43,Historical!$B$7:$B$1244,0))=0,"n/a",((INDEX(Historical!$C$7:$C$1222,MATCH(B43,Historical!$B$7:$B$1244,0))/INDEX(Historical!$N$7:$N$1213,MATCH(B43,Historical!$B$7:$B$1244,0)))^(1/10)-1)*100)</f>
        <v>12.114596730177251</v>
      </c>
      <c r="W43" s="668">
        <f>IF(OR(U43&lt;=0,U43="n/a",V43&lt;=0,V43="n/a"),"n/a",U43/V43)</f>
        <v>0.70594088259441545</v>
      </c>
      <c r="X43" s="669">
        <f>IF(OR(AJ43&lt;=0,AJ43="n/a",U43&lt;=0,U43="n/a"),"n/a",U43/AJ43)</f>
        <v>0.35194193859986617</v>
      </c>
      <c r="Y43" s="640"/>
      <c r="Z43" s="618">
        <f>IF(OR(AC43&lt;0.01,AC43="n/a"),"n/a",M43/AC43*100)</f>
        <v>38.395415472779369</v>
      </c>
      <c r="AA43" s="841">
        <f>IF(OR(AC43&lt;0.01,AC43="n/a"),"n/a",I43/AC43)</f>
        <v>29.163323782234954</v>
      </c>
      <c r="AB43" s="842">
        <v>9</v>
      </c>
      <c r="AC43" s="821">
        <v>3.49</v>
      </c>
      <c r="AD43" s="821">
        <v>2.35</v>
      </c>
      <c r="AE43" s="821">
        <v>2.31</v>
      </c>
      <c r="AF43" s="821">
        <v>1.66</v>
      </c>
      <c r="AG43" s="821">
        <v>27.900000000000002</v>
      </c>
      <c r="AH43" s="821">
        <v>14.000000000000002</v>
      </c>
      <c r="AI43" s="821">
        <v>11.700000000000001</v>
      </c>
      <c r="AJ43" s="821">
        <v>24.3</v>
      </c>
      <c r="AK43" s="821">
        <v>12.43</v>
      </c>
      <c r="AL43" s="833">
        <v>5550</v>
      </c>
      <c r="AM43" s="827">
        <v>0.3</v>
      </c>
      <c r="AN43" s="821">
        <v>0</v>
      </c>
      <c r="AO43" s="705">
        <f>IF(U43="n/a","n/a",IF(AA43&lt;0,"n/a",IF(AA43="n/a","n/a",J43+U43-AA43)))</f>
        <v>-19.294569533759091</v>
      </c>
      <c r="AP43" s="706">
        <f>IF(U43="n/a","n/a",J43+U43)</f>
        <v>9.868754248475863</v>
      </c>
      <c r="AQ43" s="843">
        <f>IF(OR(AC43&lt;0.01,AC43="n/a",AF43="n/a"),"n/a",(I43/SQRT(22.5*AC43*(I43/AF43))-1)*100)</f>
        <v>46.683510363882164</v>
      </c>
      <c r="AR43" s="618">
        <f>INDEX(Historical!$C$7:$C$1222,MATCH(B43,Historical!$B$7:$B$1244,0))*IF(AH43="n/a",1.03,IF(AH43&lt;0,1.01,IF(AH43&gt;10,1.1,(1+AH43/100))))</f>
        <v>1.4355</v>
      </c>
      <c r="AS43" s="841">
        <f>IF($AI43="n/a",1.03*AR43,IF($AI43&lt;0,1.01*AR43,IF($AI43&gt;10,1.1*AR43,(1+$AI43/100)*AR43)))</f>
        <v>1.5790500000000001</v>
      </c>
      <c r="AT43" s="841">
        <f>IF($AK43="n/a",1.03*AS43,IF($AK43&lt;0,1.01*AS43,IF($AK43&gt;10,1.1*AS43,(1+$AK43/100)*AS43)))</f>
        <v>1.7369550000000002</v>
      </c>
      <c r="AU43" s="841">
        <f>IF($AK43="n/a",1.03*AT43,IF($AK43&lt;0,1.01*AT43,IF($AK43&gt;10,1.1*AT43,(1+$AK43/100)*AT43)))</f>
        <v>1.9106505000000005</v>
      </c>
      <c r="AV43" s="841">
        <f>IF($AK43="n/a",1.03*AU43,IF($AK43&lt;0,1.01*AU43,IF($AK43&gt;10,1.1*AU43,(1+$AK43/100)*AU43)))</f>
        <v>2.1017155500000007</v>
      </c>
      <c r="AW43" s="618">
        <f>SUM(AR43:AV43)</f>
        <v>8.7638710500000023</v>
      </c>
      <c r="AX43" s="713">
        <f>AW43/I43*100</f>
        <v>8.6106023285517814</v>
      </c>
      <c r="AY43" s="887">
        <v>1</v>
      </c>
      <c r="AZ43" s="827">
        <v>22.2</v>
      </c>
      <c r="BA43" s="827">
        <v>-11</v>
      </c>
      <c r="BB43" s="827">
        <v>-4.8</v>
      </c>
      <c r="BC43" s="827">
        <v>-2.02</v>
      </c>
      <c r="BE43" s="594">
        <v>2010</v>
      </c>
      <c r="BF43" s="853">
        <f>IF(BE43&gt;2020,0,IF(BE43&gt;2008,1,IF(BE43&gt;2001,2,IF(BE43&gt;1990,3,IF(BE43&gt;1980,4,IF(BE43&gt;1973,5,IF(BE43&gt;1970,6,IF(BE43&gt;1960,7,IF(BE43&gt;1958,8,IF(BE43&gt;1953,9,10))))))))))</f>
        <v>1</v>
      </c>
      <c r="BG43" s="837">
        <v>14.299999999999999</v>
      </c>
      <c r="BH43" s="820" t="s">
        <v>4443</v>
      </c>
      <c r="BI43" s="820" t="s">
        <v>4444</v>
      </c>
    </row>
    <row r="44" spans="1:61" s="737" customFormat="1" ht="11.25" customHeight="1" x14ac:dyDescent="0.2">
      <c r="A44" s="613" t="s">
        <v>4659</v>
      </c>
      <c r="B44" s="743" t="s">
        <v>891</v>
      </c>
      <c r="C44" s="885" t="s">
        <v>107</v>
      </c>
      <c r="D44" s="885" t="s">
        <v>4197</v>
      </c>
      <c r="E44" s="721">
        <v>12</v>
      </c>
      <c r="F44" s="1122">
        <v>360</v>
      </c>
      <c r="G44" s="1121" t="s">
        <v>105</v>
      </c>
      <c r="H44" s="1121" t="s">
        <v>105</v>
      </c>
      <c r="I44" s="722">
        <v>24.22</v>
      </c>
      <c r="J44" s="723">
        <f>(M44/I44)*100</f>
        <v>4.4591246903385642</v>
      </c>
      <c r="K44" s="724">
        <v>0.27</v>
      </c>
      <c r="L44" s="725">
        <v>4</v>
      </c>
      <c r="M44" s="726">
        <f>K44*L44</f>
        <v>1.08</v>
      </c>
      <c r="N44" s="727" t="s">
        <v>106</v>
      </c>
      <c r="O44" s="728">
        <v>0.26</v>
      </c>
      <c r="P44" s="1037">
        <v>44679</v>
      </c>
      <c r="Q44" s="1037">
        <v>44694</v>
      </c>
      <c r="R44" s="726">
        <f>(K44-O44)/O44*100</f>
        <v>3.8461538461538494</v>
      </c>
      <c r="S44" s="667">
        <f>IF(INDEX(Historical!$D$7:$D$1220,MATCH(B44,Historical!$B$7:$B$1244,0))=0,"n/a",(INDEX(Historical!$C$7:$C$1222,MATCH(B44,Historical!$B$7:$B$1244,0))/INDEX(Historical!$D$7:$D$1220,MATCH(B44,Historical!$B$7:$B$1244,0))-1)*100)</f>
        <v>3.8834951456310662</v>
      </c>
      <c r="T44" s="667">
        <f>IF(INDEX(Historical!$F$7:$F$1213,MATCH(B44,Historical!$B$7:$B$1244,0))=0,"n/a",((INDEX(Historical!$C$7:$C$1222,MATCH(B44,Historical!$B$7:$B$1244,0))/INDEX(Historical!$F$7:$F$1213,MATCH(B44,Historical!$B$7:$B$1244,0)))^(1/3)-1)*100)</f>
        <v>4.0447227978333222</v>
      </c>
      <c r="U44" s="667">
        <f>IF(INDEX(Historical!$H$7:$H$1213,MATCH(B44,Historical!$B$7:$B$1244,0))=0,"n/a",((INDEX(Historical!$C$7:$C$1222,MATCH(B44,Historical!$B$7:$B$1244,0))/INDEX(Historical!$H$7:$H$1213,MATCH(B44,Historical!$B$7:$B$1244,0)))^(1/5)-1)*100)</f>
        <v>4.2252402787883891</v>
      </c>
      <c r="V44" s="667">
        <f>IF(INDEX(Historical!$N$7:$N$1213,MATCH(B44,Historical!$B$7:$B$1244,0))=0,"n/a",((INDEX(Historical!$C$7:$C$1222,MATCH(B44,Historical!$B$7:$B$1244,0))/INDEX(Historical!$N$7:$N$1213,MATCH(B44,Historical!$B$7:$B$1244,0)))^(1/10)-1)*100)</f>
        <v>6.3152533405453459</v>
      </c>
      <c r="W44" s="668">
        <f>IF(OR(U44&lt;=0,U44="n/a",V44&lt;=0,V44="n/a"),"n/a",U44/V44)</f>
        <v>0.66905317189120461</v>
      </c>
      <c r="X44" s="669">
        <f>IF(OR(AJ44&lt;=0,AJ44="n/a",U44&lt;=0,U44="n/a"),"n/a",U44/AJ44)</f>
        <v>0.45926524769439014</v>
      </c>
      <c r="Y44" s="1119" t="s">
        <v>3945</v>
      </c>
      <c r="Z44" s="723">
        <f>IF(OR(AC44&lt;0.01,AC44="n/a"),"n/a",M44/AC44*100)</f>
        <v>50.704225352112687</v>
      </c>
      <c r="AA44" s="730">
        <f>IF(OR(AC44&lt;0.01,AC44="n/a"),"n/a",I44/AC44)</f>
        <v>11.370892018779342</v>
      </c>
      <c r="AB44" s="725">
        <v>12</v>
      </c>
      <c r="AC44" s="731">
        <v>2.13</v>
      </c>
      <c r="AD44" s="731" t="s">
        <v>135</v>
      </c>
      <c r="AE44" s="731">
        <v>3.58</v>
      </c>
      <c r="AF44" s="731">
        <v>1.59</v>
      </c>
      <c r="AG44" s="731">
        <v>12.6</v>
      </c>
      <c r="AH44" s="731">
        <v>27.3</v>
      </c>
      <c r="AI44" s="731" t="s">
        <v>135</v>
      </c>
      <c r="AJ44" s="731">
        <v>9.1999999999999993</v>
      </c>
      <c r="AK44" s="731" t="s">
        <v>135</v>
      </c>
      <c r="AL44" s="732">
        <v>220.37</v>
      </c>
      <c r="AM44" s="733">
        <v>0.2</v>
      </c>
      <c r="AN44" s="731">
        <v>0</v>
      </c>
      <c r="AO44" s="734">
        <f>IF(U44="n/a","n/a",IF(AA44&lt;0,"n/a",IF(AA44="n/a","n/a",J44+U44-AA44)))</f>
        <v>-2.6865270496523888</v>
      </c>
      <c r="AP44" s="735">
        <f>IF(U44="n/a","n/a",J44+U44)</f>
        <v>8.6843649691269533</v>
      </c>
      <c r="AQ44" s="843">
        <f>IF(OR(AC44&lt;0.01,AC44="n/a",AF44="n/a"),"n/a",(I44/SQRT(22.5*AC44*(I44/AF44))-1)*100)</f>
        <v>-10.359437976229746</v>
      </c>
      <c r="AR44" s="618">
        <f>INDEX(Historical!$C$7:$C$1222,MATCH(B44,Historical!$B$7:$B$1244,0))*IF(AH44="n/a",1.03,IF(AH44&lt;0,1.01,IF(AH44&gt;10,1.1,(1+AH44/100))))</f>
        <v>1.1770000000000003</v>
      </c>
      <c r="AS44" s="730">
        <f>IF($AI44="n/a",1.03*AR44,IF($AI44&lt;0,1.01*AR44,IF($AI44&gt;10,1.1*AR44,(1+$AI44/100)*AR44)))</f>
        <v>1.2123100000000002</v>
      </c>
      <c r="AT44" s="730">
        <f>IF($AK44="n/a",1.03*AS44,IF($AK44&lt;0,1.01*AS44,IF($AK44&gt;10,1.1*AS44,(1+$AK44/100)*AS44)))</f>
        <v>1.2486793000000003</v>
      </c>
      <c r="AU44" s="730">
        <f>IF($AK44="n/a",1.03*AT44,IF($AK44&lt;0,1.01*AT44,IF($AK44&gt;10,1.1*AT44,(1+$AK44/100)*AT44)))</f>
        <v>1.2861396790000004</v>
      </c>
      <c r="AV44" s="730">
        <f>IF($AK44="n/a",1.03*AU44,IF($AK44&lt;0,1.01*AU44,IF($AK44&gt;10,1.1*AU44,(1+$AK44/100)*AU44)))</f>
        <v>1.3247238693700003</v>
      </c>
      <c r="AW44" s="723">
        <f>SUM(AR44:AV44)</f>
        <v>6.2488528483700021</v>
      </c>
      <c r="AX44" s="736">
        <f>AW44/I44*100</f>
        <v>25.800383354128829</v>
      </c>
      <c r="AY44" s="888">
        <v>0.52</v>
      </c>
      <c r="AZ44" s="733">
        <v>20.14</v>
      </c>
      <c r="BA44" s="733">
        <v>-4.46</v>
      </c>
      <c r="BB44" s="733">
        <v>1.1299999999999999</v>
      </c>
      <c r="BC44" s="733">
        <v>6.12</v>
      </c>
      <c r="BD44" s="862"/>
      <c r="BE44" s="594">
        <v>2011</v>
      </c>
      <c r="BF44" s="853">
        <f>IF(BE44&gt;2020,0,IF(BE44&gt;2008,1,IF(BE44&gt;2001,2,IF(BE44&gt;1990,3,IF(BE44&gt;1980,4,IF(BE44&gt;1973,5,IF(BE44&gt;1970,6,IF(BE44&gt;1960,7,IF(BE44&gt;1958,8,IF(BE44&gt;1953,9,10))))))))))</f>
        <v>1</v>
      </c>
      <c r="BG44" s="783">
        <v>1</v>
      </c>
      <c r="BH44" s="820" t="s">
        <v>4443</v>
      </c>
      <c r="BI44" s="820" t="s">
        <v>4444</v>
      </c>
    </row>
    <row r="45" spans="1:61" ht="11.25" customHeight="1" x14ac:dyDescent="0.2">
      <c r="A45" s="826" t="s">
        <v>4662</v>
      </c>
      <c r="B45" s="830" t="s">
        <v>438</v>
      </c>
      <c r="C45" s="885" t="s">
        <v>152</v>
      </c>
      <c r="D45" s="885" t="s">
        <v>4183</v>
      </c>
      <c r="E45" s="699">
        <v>20</v>
      </c>
      <c r="F45" s="1122">
        <v>177</v>
      </c>
      <c r="G45" s="1122" t="s">
        <v>105</v>
      </c>
      <c r="H45" s="1122" t="s">
        <v>105</v>
      </c>
      <c r="I45" s="829">
        <v>568</v>
      </c>
      <c r="J45" s="618">
        <f>(M45/I45)*100</f>
        <v>1.5140845070422535</v>
      </c>
      <c r="K45" s="832">
        <v>2.15</v>
      </c>
      <c r="L45" s="842">
        <v>4</v>
      </c>
      <c r="M45" s="609">
        <f>K45*L45</f>
        <v>8.6</v>
      </c>
      <c r="N45" s="825" t="s">
        <v>150</v>
      </c>
      <c r="O45" s="700">
        <v>1.95</v>
      </c>
      <c r="P45" s="603">
        <v>44818</v>
      </c>
      <c r="Q45" s="603">
        <v>44834</v>
      </c>
      <c r="R45" s="609">
        <f>(K45-O45)/O45*100</f>
        <v>10.256410256410255</v>
      </c>
      <c r="S45" s="667">
        <f>IF(INDEX(Historical!$D$7:$D$1220,MATCH(B45,Historical!$B$7:$B$1244,0))=0,"n/a",(INDEX(Historical!$C$7:$C$1222,MATCH(B45,Historical!$B$7:$B$1244,0))/INDEX(Historical!$D$7:$D$1220,MATCH(B45,Historical!$B$7:$B$1244,0))-1)*100)</f>
        <v>10.810810810810789</v>
      </c>
      <c r="T45" s="667">
        <f>IF(INDEX(Historical!$F$7:$F$1213,MATCH(B45,Historical!$B$7:$B$1244,0))=0,"n/a",((INDEX(Historical!$C$7:$C$1222,MATCH(B45,Historical!$B$7:$B$1244,0))/INDEX(Historical!$F$7:$F$1213,MATCH(B45,Historical!$B$7:$B$1244,0)))^(1/3)-1)*100)</f>
        <v>12.23507977934435</v>
      </c>
      <c r="U45" s="667">
        <f>IF(INDEX(Historical!$H$7:$H$1213,MATCH(B45,Historical!$B$7:$B$1244,0))=0,"n/a",((INDEX(Historical!$C$7:$C$1222,MATCH(B45,Historical!$B$7:$B$1244,0))/INDEX(Historical!$H$7:$H$1213,MATCH(B45,Historical!$B$7:$B$1244,0)))^(1/5)-1)*100)</f>
        <v>12.750965043116125</v>
      </c>
      <c r="V45" s="667">
        <f>IF(INDEX(Historical!$N$7:$N$1213,MATCH(B45,Historical!$B$7:$B$1244,0))=0,"n/a",((INDEX(Historical!$C$7:$C$1222,MATCH(B45,Historical!$B$7:$B$1244,0))/INDEX(Historical!$N$7:$N$1213,MATCH(B45,Historical!$B$7:$B$1244,0)))^(1/10)-1)*100)</f>
        <v>14.593360573349145</v>
      </c>
      <c r="W45" s="668">
        <f>IF(OR(U45&lt;=0,U45="n/a",V45&lt;=0,V45="n/a"),"n/a",U45/V45)</f>
        <v>0.87375111298232011</v>
      </c>
      <c r="X45" s="669">
        <f>IF(OR(AJ45&lt;=0,AJ45="n/a",U45&lt;=0,U45="n/a"),"n/a",U45/AJ45)</f>
        <v>3.1099914739307617</v>
      </c>
      <c r="Y45" s="631"/>
      <c r="Z45" s="618">
        <f>IF(OR(AC45&lt;0.01,AC45="n/a"),"n/a",M45/AC45*100)</f>
        <v>44.421487603305785</v>
      </c>
      <c r="AA45" s="841">
        <f>IF(OR(AC45&lt;0.01,AC45="n/a"),"n/a",I45/AC45)</f>
        <v>29.338842975206614</v>
      </c>
      <c r="AB45" s="842">
        <v>12</v>
      </c>
      <c r="AC45" s="821">
        <v>19.36</v>
      </c>
      <c r="AD45" s="821" t="s">
        <v>135</v>
      </c>
      <c r="AE45" s="821">
        <v>6.28</v>
      </c>
      <c r="AF45" s="821">
        <v>4.7300000000000004</v>
      </c>
      <c r="AG45" s="821">
        <v>14.2</v>
      </c>
      <c r="AH45" s="821">
        <v>4.2</v>
      </c>
      <c r="AI45" s="821" t="s">
        <v>135</v>
      </c>
      <c r="AJ45" s="821">
        <v>4.1000000000000005</v>
      </c>
      <c r="AK45" s="821" t="s">
        <v>135</v>
      </c>
      <c r="AL45" s="833">
        <v>1140</v>
      </c>
      <c r="AM45" s="827">
        <v>10.7</v>
      </c>
      <c r="AN45" s="821">
        <v>0</v>
      </c>
      <c r="AO45" s="705">
        <f>IF(U45="n/a","n/a",IF(AA45&lt;0,"n/a",IF(AA45="n/a","n/a",J45+U45-AA45)))</f>
        <v>-15.073793425048235</v>
      </c>
      <c r="AP45" s="706">
        <f>IF(U45="n/a","n/a",J45+U45)</f>
        <v>14.265049550158379</v>
      </c>
      <c r="AQ45" s="843">
        <f>IF(OR(AC45&lt;0.01,AC45="n/a",AF45="n/a"),"n/a",(I45/SQRT(22.5*AC45*(I45/AF45))-1)*100)</f>
        <v>148.34807765869192</v>
      </c>
      <c r="AR45" s="618">
        <f>INDEX(Historical!$C$7:$C$1222,MATCH(B45,Historical!$B$7:$B$1244,0))*IF(AH45="n/a",1.03,IF(AH45&lt;0,1.01,IF(AH45&gt;10,1.1,(1+AH45/100))))</f>
        <v>8.5443999999999996</v>
      </c>
      <c r="AS45" s="841">
        <f>IF($AI45="n/a",1.03*AR45,IF($AI45&lt;0,1.01*AR45,IF($AI45&gt;10,1.1*AR45,(1+$AI45/100)*AR45)))</f>
        <v>8.800732</v>
      </c>
      <c r="AT45" s="841">
        <f>IF($AK45="n/a",1.03*AS45,IF($AK45&lt;0,1.01*AS45,IF($AK45&gt;10,1.1*AS45,(1+$AK45/100)*AS45)))</f>
        <v>9.0647539600000009</v>
      </c>
      <c r="AU45" s="841">
        <f>IF($AK45="n/a",1.03*AT45,IF($AK45&lt;0,1.01*AT45,IF($AK45&gt;10,1.1*AT45,(1+$AK45/100)*AT45)))</f>
        <v>9.3366965788000016</v>
      </c>
      <c r="AV45" s="841">
        <f>IF($AK45="n/a",1.03*AU45,IF($AK45&lt;0,1.01*AU45,IF($AK45&gt;10,1.1*AU45,(1+$AK45/100)*AU45)))</f>
        <v>9.6167974761640025</v>
      </c>
      <c r="AW45" s="618">
        <f>SUM(AR45:AV45)</f>
        <v>45.363380014964001</v>
      </c>
      <c r="AX45" s="713">
        <f>AW45/I45*100</f>
        <v>7.9865105660147888</v>
      </c>
      <c r="AY45" s="887">
        <v>0.41</v>
      </c>
      <c r="AZ45" s="827">
        <v>6.17</v>
      </c>
      <c r="BA45" s="827">
        <v>-27.529999999999998</v>
      </c>
      <c r="BB45" s="827">
        <v>-10.23</v>
      </c>
      <c r="BC45" s="827">
        <v>-8.76</v>
      </c>
      <c r="BE45" s="594">
        <v>2003</v>
      </c>
      <c r="BF45" s="853">
        <f>IF(BE45&gt;2020,0,IF(BE45&gt;2008,1,IF(BE45&gt;2001,2,IF(BE45&gt;1990,3,IF(BE45&gt;1980,4,IF(BE45&gt;1973,5,IF(BE45&gt;1970,6,IF(BE45&gt;1960,7,IF(BE45&gt;1958,8,IF(BE45&gt;1953,9,10))))))))))</f>
        <v>2</v>
      </c>
      <c r="BG45" s="837">
        <v>12.8</v>
      </c>
      <c r="BH45" s="820" t="s">
        <v>4443</v>
      </c>
      <c r="BI45" s="820" t="s">
        <v>4444</v>
      </c>
    </row>
    <row r="46" spans="1:61" ht="11.25" customHeight="1" x14ac:dyDescent="0.2">
      <c r="A46" s="826" t="s">
        <v>4664</v>
      </c>
      <c r="B46" s="830" t="s">
        <v>4287</v>
      </c>
      <c r="C46" s="885" t="s">
        <v>107</v>
      </c>
      <c r="D46" s="885" t="s">
        <v>4197</v>
      </c>
      <c r="E46" s="699">
        <v>12</v>
      </c>
      <c r="F46" s="1122">
        <v>373</v>
      </c>
      <c r="G46" s="1122" t="s">
        <v>105</v>
      </c>
      <c r="H46" s="1122" t="s">
        <v>105</v>
      </c>
      <c r="I46" s="829">
        <v>37.46</v>
      </c>
      <c r="J46" s="618">
        <f>(M46/I46)*100</f>
        <v>3.2034169781099839</v>
      </c>
      <c r="K46" s="832">
        <v>0.3</v>
      </c>
      <c r="L46" s="842">
        <v>4</v>
      </c>
      <c r="M46" s="609">
        <f>K46*L46</f>
        <v>1.2</v>
      </c>
      <c r="N46" s="825" t="s">
        <v>460</v>
      </c>
      <c r="O46" s="700">
        <v>0.28000000000000003</v>
      </c>
      <c r="P46" s="603">
        <v>44784</v>
      </c>
      <c r="Q46" s="603">
        <v>44799</v>
      </c>
      <c r="R46" s="609">
        <f>(K46-O46)/O46*100</f>
        <v>7.1428571428571281</v>
      </c>
      <c r="S46" s="667">
        <f>IF(INDEX(Historical!$D$7:$D$1220,MATCH(B46,Historical!$B$7:$B$1244,0))=0,"n/a",(INDEX(Historical!$C$7:$C$1222,MATCH(B46,Historical!$B$7:$B$1244,0))/INDEX(Historical!$D$7:$D$1220,MATCH(B46,Historical!$B$7:$B$1244,0))-1)*100)</f>
        <v>6.4220183486238369</v>
      </c>
      <c r="T46" s="667">
        <f>IF(INDEX(Historical!$F$7:$F$1213,MATCH(B46,Historical!$B$7:$B$1244,0))=0,"n/a",((INDEX(Historical!$C$7:$C$1222,MATCH(B46,Historical!$B$7:$B$1244,0))/INDEX(Historical!$F$7:$F$1213,MATCH(B46,Historical!$B$7:$B$1244,0)))^(1/3)-1)*100)</f>
        <v>6.5112754733217981</v>
      </c>
      <c r="U46" s="667">
        <f>IF(INDEX(Historical!$H$7:$H$1213,MATCH(B46,Historical!$B$7:$B$1244,0))=0,"n/a",((INDEX(Historical!$C$7:$C$1222,MATCH(B46,Historical!$B$7:$B$1244,0))/INDEX(Historical!$H$7:$H$1213,MATCH(B46,Historical!$B$7:$B$1244,0)))^(1/5)-1)*100)</f>
        <v>7.4470741963587939</v>
      </c>
      <c r="V46" s="667">
        <f>IF(INDEX(Historical!$N$7:$N$1213,MATCH(B46,Historical!$B$7:$B$1244,0))=0,"n/a",((INDEX(Historical!$C$7:$C$1222,MATCH(B46,Historical!$B$7:$B$1244,0))/INDEX(Historical!$N$7:$N$1213,MATCH(B46,Historical!$B$7:$B$1244,0)))^(1/10)-1)*100)</f>
        <v>12.105166108104948</v>
      </c>
      <c r="W46" s="668">
        <f>IF(OR(U46&lt;=0,U46="n/a",V46&lt;=0,V46="n/a"),"n/a",U46/V46)</f>
        <v>0.61519801792497886</v>
      </c>
      <c r="X46" s="669">
        <f>IF(OR(AJ46&lt;=0,AJ46="n/a",U46&lt;=0,U46="n/a"),"n/a",U46/AJ46)</f>
        <v>0.55163512565620698</v>
      </c>
      <c r="Y46" s="640"/>
      <c r="Z46" s="618">
        <f>IF(OR(AC46&lt;0.01,AC46="n/a"),"n/a",M46/AC46*100)</f>
        <v>40.404040404040401</v>
      </c>
      <c r="AA46" s="841">
        <f>IF(OR(AC46&lt;0.01,AC46="n/a"),"n/a",I46/AC46)</f>
        <v>12.612794612794612</v>
      </c>
      <c r="AB46" s="842">
        <v>12</v>
      </c>
      <c r="AC46" s="821">
        <v>2.97</v>
      </c>
      <c r="AD46" s="821">
        <v>1.58</v>
      </c>
      <c r="AE46" s="821">
        <v>4.26</v>
      </c>
      <c r="AF46" s="821">
        <v>1.23</v>
      </c>
      <c r="AG46" s="821">
        <v>8.7999999999999989</v>
      </c>
      <c r="AH46" s="821">
        <v>68.300000000000011</v>
      </c>
      <c r="AI46" s="821">
        <v>-0.09</v>
      </c>
      <c r="AJ46" s="821">
        <v>13.5</v>
      </c>
      <c r="AK46" s="821">
        <v>8</v>
      </c>
      <c r="AL46" s="833">
        <v>2810</v>
      </c>
      <c r="AM46" s="827">
        <v>0.6</v>
      </c>
      <c r="AN46" s="821">
        <v>0.17</v>
      </c>
      <c r="AO46" s="705">
        <f>IF(U46="n/a","n/a",IF(AA46&lt;0,"n/a",IF(AA46="n/a","n/a",J46+U46-AA46)))</f>
        <v>-1.9623034383258346</v>
      </c>
      <c r="AP46" s="706">
        <f>IF(U46="n/a","n/a",J46+U46)</f>
        <v>10.650491174468778</v>
      </c>
      <c r="AQ46" s="843">
        <f>IF(OR(AC46&lt;0.01,AC46="n/a",AF46="n/a"),"n/a",(I46/SQRT(22.5*AC46*(I46/AF46))-1)*100)</f>
        <v>-16.963897078874645</v>
      </c>
      <c r="AR46" s="618">
        <f>INDEX(Historical!$C$7:$C$1222,MATCH(B46,Historical!$B$7:$B$1244,0))*IF(AH46="n/a",1.03,IF(AH46&lt;0,1.01,IF(AH46&gt;10,1.1,(1+AH46/100))))</f>
        <v>1.276</v>
      </c>
      <c r="AS46" s="841">
        <f>IF($AI46="n/a",1.03*AR46,IF($AI46&lt;0,1.01*AR46,IF($AI46&gt;10,1.1*AR46,(1+$AI46/100)*AR46)))</f>
        <v>1.2887600000000001</v>
      </c>
      <c r="AT46" s="841">
        <f>IF($AK46="n/a",1.03*AS46,IF($AK46&lt;0,1.01*AS46,IF($AK46&gt;10,1.1*AS46,(1+$AK46/100)*AS46)))</f>
        <v>1.3918608000000001</v>
      </c>
      <c r="AU46" s="841">
        <f>IF($AK46="n/a",1.03*AT46,IF($AK46&lt;0,1.01*AT46,IF($AK46&gt;10,1.1*AT46,(1+$AK46/100)*AT46)))</f>
        <v>1.5032096640000003</v>
      </c>
      <c r="AV46" s="841">
        <f>IF($AK46="n/a",1.03*AU46,IF($AK46&lt;0,1.01*AU46,IF($AK46&gt;10,1.1*AU46,(1+$AK46/100)*AU46)))</f>
        <v>1.6234664371200005</v>
      </c>
      <c r="AW46" s="618">
        <f>SUM(AR46:AV46)</f>
        <v>7.0832969011200015</v>
      </c>
      <c r="AX46" s="713">
        <f>AW46/I46*100</f>
        <v>18.908961295034707</v>
      </c>
      <c r="AY46" s="887">
        <v>1.06</v>
      </c>
      <c r="AZ46" s="827">
        <v>23.79</v>
      </c>
      <c r="BA46" s="827">
        <v>-8.81</v>
      </c>
      <c r="BB46" s="827">
        <v>1.59</v>
      </c>
      <c r="BC46" s="827">
        <v>8.25</v>
      </c>
      <c r="BE46" s="594">
        <v>2011</v>
      </c>
      <c r="BF46" s="853">
        <f>IF(BE46&gt;2020,0,IF(BE46&gt;2008,1,IF(BE46&gt;2001,2,IF(BE46&gt;1990,3,IF(BE46&gt;1980,4,IF(BE46&gt;1973,5,IF(BE46&gt;1970,6,IF(BE46&gt;1960,7,IF(BE46&gt;1958,8,IF(BE46&gt;1953,9,10))))))))))</f>
        <v>1</v>
      </c>
      <c r="BG46" s="837">
        <v>1.0999999999999999</v>
      </c>
      <c r="BH46" s="820" t="s">
        <v>4443</v>
      </c>
      <c r="BI46" s="820" t="s">
        <v>4444</v>
      </c>
    </row>
    <row r="47" spans="1:61" ht="11.25" customHeight="1" x14ac:dyDescent="0.2">
      <c r="A47" s="819" t="s">
        <v>4665</v>
      </c>
      <c r="B47" s="830" t="s">
        <v>440</v>
      </c>
      <c r="C47" s="885" t="s">
        <v>107</v>
      </c>
      <c r="D47" s="885" t="s">
        <v>4197</v>
      </c>
      <c r="E47" s="699">
        <v>22</v>
      </c>
      <c r="F47" s="1122">
        <v>160</v>
      </c>
      <c r="G47" s="1122" t="s">
        <v>36</v>
      </c>
      <c r="H47" s="1122" t="s">
        <v>36</v>
      </c>
      <c r="I47" s="829">
        <v>23.95</v>
      </c>
      <c r="J47" s="618">
        <f>(M47/I47)*100</f>
        <v>4.5093945720250526</v>
      </c>
      <c r="K47" s="832">
        <v>0.27</v>
      </c>
      <c r="L47" s="842">
        <v>4</v>
      </c>
      <c r="M47" s="609">
        <f>K47*L47</f>
        <v>1.08</v>
      </c>
      <c r="N47" s="825" t="s">
        <v>3851</v>
      </c>
      <c r="O47" s="700">
        <v>0.26500000000000001</v>
      </c>
      <c r="P47" s="603">
        <v>44994</v>
      </c>
      <c r="Q47" s="603">
        <v>45012</v>
      </c>
      <c r="R47" s="609">
        <f>(K47-O47)/O47*100</f>
        <v>1.8867924528301903</v>
      </c>
      <c r="S47" s="667">
        <f>IF(INDEX(Historical!$D$7:$D$1220,MATCH(B47,Historical!$B$7:$B$1244,0))=0,"n/a",(INDEX(Historical!$C$7:$C$1222,MATCH(B47,Historical!$B$7:$B$1244,0))/INDEX(Historical!$D$7:$D$1220,MATCH(B47,Historical!$B$7:$B$1244,0))-1)*100)</f>
        <v>1.9230769230769162</v>
      </c>
      <c r="T47" s="667">
        <f>IF(INDEX(Historical!$F$7:$F$1213,MATCH(B47,Historical!$B$7:$B$1244,0))=0,"n/a",((INDEX(Historical!$C$7:$C$1222,MATCH(B47,Historical!$B$7:$B$1244,0))/INDEX(Historical!$F$7:$F$1213,MATCH(B47,Historical!$B$7:$B$1244,0)))^(1/3)-1)*100)</f>
        <v>1.9612822422216292</v>
      </c>
      <c r="U47" s="667">
        <f>IF(INDEX(Historical!$H$7:$H$1213,MATCH(B47,Historical!$B$7:$B$1244,0))=0,"n/a",((INDEX(Historical!$C$7:$C$1222,MATCH(B47,Historical!$B$7:$B$1244,0))/INDEX(Historical!$H$7:$H$1213,MATCH(B47,Historical!$B$7:$B$1244,0)))^(1/5)-1)*100)</f>
        <v>2.8735217383772715</v>
      </c>
      <c r="V47" s="667">
        <f>IF(INDEX(Historical!$N$7:$N$1213,MATCH(B47,Historical!$B$7:$B$1244,0))=0,"n/a",((INDEX(Historical!$C$7:$C$1222,MATCH(B47,Historical!$B$7:$B$1244,0))/INDEX(Historical!$N$7:$N$1213,MATCH(B47,Historical!$B$7:$B$1244,0)))^(1/10)-1)*100)</f>
        <v>2.6004348131758448</v>
      </c>
      <c r="W47" s="668">
        <f>IF(OR(U47&lt;=0,U47="n/a",V47&lt;=0,V47="n/a"),"n/a",U47/V47)</f>
        <v>1.1050158703528172</v>
      </c>
      <c r="X47" s="669">
        <f>IF(OR(AJ47&lt;=0,AJ47="n/a",U47&lt;=0,U47="n/a"),"n/a",U47/AJ47)</f>
        <v>9.5784057945909051</v>
      </c>
      <c r="Y47" s="830"/>
      <c r="Z47" s="618">
        <f>IF(OR(AC47&lt;0.01,AC47="n/a"),"n/a",M47/AC47*100)</f>
        <v>36.610169491525426</v>
      </c>
      <c r="AA47" s="841">
        <f>IF(OR(AC47&lt;0.01,AC47="n/a"),"n/a",I47/AC47)</f>
        <v>8.118644067796609</v>
      </c>
      <c r="AB47" s="842">
        <v>12</v>
      </c>
      <c r="AC47" s="821">
        <v>2.95</v>
      </c>
      <c r="AD47" s="821" t="s">
        <v>135</v>
      </c>
      <c r="AE47" s="821">
        <v>2.93</v>
      </c>
      <c r="AF47" s="821">
        <v>1.42</v>
      </c>
      <c r="AG47" s="821">
        <v>9.4</v>
      </c>
      <c r="AH47" s="821">
        <v>8.5</v>
      </c>
      <c r="AI47" s="821" t="s">
        <v>135</v>
      </c>
      <c r="AJ47" s="821">
        <v>0.3</v>
      </c>
      <c r="AK47" s="821" t="s">
        <v>135</v>
      </c>
      <c r="AL47" s="833">
        <v>84.49</v>
      </c>
      <c r="AM47" s="827">
        <v>0.70000000000000007</v>
      </c>
      <c r="AN47" s="821">
        <v>0</v>
      </c>
      <c r="AO47" s="705">
        <f>IF(U47="n/a","n/a",IF(AA47&lt;0,"n/a",IF(AA47="n/a","n/a",J47+U47-AA47)))</f>
        <v>-0.73572775739428486</v>
      </c>
      <c r="AP47" s="706">
        <f>IF(U47="n/a","n/a",J47+U47)</f>
        <v>7.3829163104023241</v>
      </c>
      <c r="AQ47" s="843">
        <f>IF(OR(AC47&lt;0.01,AC47="n/a",AF47="n/a"),"n/a",(I47/SQRT(22.5*AC47*(I47/AF47))-1)*100)</f>
        <v>-28.41951049103708</v>
      </c>
      <c r="AR47" s="618">
        <f>INDEX(Historical!$C$7:$C$1222,MATCH(B47,Historical!$B$7:$B$1244,0))*IF(AH47="n/a",1.03,IF(AH47&lt;0,1.01,IF(AH47&gt;10,1.1,(1+AH47/100))))</f>
        <v>1.1501000000000001</v>
      </c>
      <c r="AS47" s="841">
        <f>IF($AI47="n/a",1.03*AR47,IF($AI47&lt;0,1.01*AR47,IF($AI47&gt;10,1.1*AR47,(1+$AI47/100)*AR47)))</f>
        <v>1.1846030000000001</v>
      </c>
      <c r="AT47" s="841">
        <f>IF($AK47="n/a",1.03*AS47,IF($AK47&lt;0,1.01*AS47,IF($AK47&gt;10,1.1*AS47,(1+$AK47/100)*AS47)))</f>
        <v>1.22014109</v>
      </c>
      <c r="AU47" s="841">
        <f>IF($AK47="n/a",1.03*AT47,IF($AK47&lt;0,1.01*AT47,IF($AK47&gt;10,1.1*AT47,(1+$AK47/100)*AT47)))</f>
        <v>1.2567453227000001</v>
      </c>
      <c r="AV47" s="841">
        <f>IF($AK47="n/a",1.03*AU47,IF($AK47&lt;0,1.01*AU47,IF($AK47&gt;10,1.1*AU47,(1+$AK47/100)*AU47)))</f>
        <v>1.2944476823810001</v>
      </c>
      <c r="AW47" s="618">
        <f>SUM(AR47:AV47)</f>
        <v>6.1060370950809997</v>
      </c>
      <c r="AX47" s="713">
        <f>AW47/I47*100</f>
        <v>25.494935678835073</v>
      </c>
      <c r="AY47" s="887">
        <v>0.55000000000000004</v>
      </c>
      <c r="AZ47" s="827">
        <v>10.01</v>
      </c>
      <c r="BA47" s="827">
        <v>-35.46</v>
      </c>
      <c r="BB47" s="827">
        <v>2.34</v>
      </c>
      <c r="BC47" s="827">
        <v>-10.72</v>
      </c>
      <c r="BE47" s="594">
        <v>2002</v>
      </c>
      <c r="BF47" s="853">
        <f>IF(BE47&gt;2020,0,IF(BE47&gt;2008,1,IF(BE47&gt;2001,2,IF(BE47&gt;1990,3,IF(BE47&gt;1980,4,IF(BE47&gt;1973,5,IF(BE47&gt;1970,6,IF(BE47&gt;1960,7,IF(BE47&gt;1958,8,IF(BE47&gt;1953,9,10))))))))))</f>
        <v>2</v>
      </c>
      <c r="BG47" s="837">
        <v>0.70000000000000007</v>
      </c>
      <c r="BH47" s="820" t="s">
        <v>4443</v>
      </c>
      <c r="BI47" s="820" t="s">
        <v>4444</v>
      </c>
    </row>
    <row r="48" spans="1:61" ht="11.25" customHeight="1" x14ac:dyDescent="0.2">
      <c r="A48" s="826" t="s">
        <v>4666</v>
      </c>
      <c r="B48" s="830" t="s">
        <v>442</v>
      </c>
      <c r="C48" s="885" t="s">
        <v>130</v>
      </c>
      <c r="D48" s="885" t="s">
        <v>4187</v>
      </c>
      <c r="E48" s="699">
        <v>21</v>
      </c>
      <c r="F48" s="1122">
        <v>168</v>
      </c>
      <c r="G48" s="1122" t="s">
        <v>36</v>
      </c>
      <c r="H48" s="1122" t="s">
        <v>36</v>
      </c>
      <c r="I48" s="829">
        <v>41.12</v>
      </c>
      <c r="J48" s="618">
        <f>(M48/I48)*100</f>
        <v>4.4747081712062267</v>
      </c>
      <c r="K48" s="832">
        <v>0.46</v>
      </c>
      <c r="L48" s="842">
        <v>4</v>
      </c>
      <c r="M48" s="609">
        <f>K48*L48</f>
        <v>1.84</v>
      </c>
      <c r="N48" s="825" t="s">
        <v>147</v>
      </c>
      <c r="O48" s="700">
        <v>0.44</v>
      </c>
      <c r="P48" s="603">
        <v>44973</v>
      </c>
      <c r="Q48" s="603">
        <v>45000</v>
      </c>
      <c r="R48" s="609">
        <f>(K48-O48)/O48*100</f>
        <v>4.5454545454545494</v>
      </c>
      <c r="S48" s="667">
        <f>IF(INDEX(Historical!$D$7:$D$1220,MATCH(B48,Historical!$B$7:$B$1244,0))=0,"n/a",(INDEX(Historical!$C$7:$C$1222,MATCH(B48,Historical!$B$7:$B$1244,0))/INDEX(Historical!$D$7:$D$1220,MATCH(B48,Historical!$B$7:$B$1244,0))-1)*100)</f>
        <v>4.1420118343195256</v>
      </c>
      <c r="T48" s="667">
        <f>IF(INDEX(Historical!$F$7:$F$1213,MATCH(B48,Historical!$B$7:$B$1244,0))=0,"n/a",((INDEX(Historical!$C$7:$C$1222,MATCH(B48,Historical!$B$7:$B$1244,0))/INDEX(Historical!$F$7:$F$1213,MATCH(B48,Historical!$B$7:$B$1244,0)))^(1/3)-1)*100)</f>
        <v>4.3262643101762421</v>
      </c>
      <c r="U48" s="667">
        <f>IF(INDEX(Historical!$H$7:$H$1213,MATCH(B48,Historical!$B$7:$B$1244,0))=0,"n/a",((INDEX(Historical!$C$7:$C$1222,MATCH(B48,Historical!$B$7:$B$1244,0))/INDEX(Historical!$H$7:$H$1213,MATCH(B48,Historical!$B$7:$B$1244,0)))^(1/5)-1)*100)</f>
        <v>4.2402216277297899</v>
      </c>
      <c r="V48" s="667">
        <f>IF(INDEX(Historical!$N$7:$N$1213,MATCH(B48,Historical!$B$7:$B$1244,0))=0,"n/a",((INDEX(Historical!$C$7:$C$1222,MATCH(B48,Historical!$B$7:$B$1244,0))/INDEX(Historical!$N$7:$N$1213,MATCH(B48,Historical!$B$7:$B$1244,0)))^(1/10)-1)*100)</f>
        <v>4.2570585584205789</v>
      </c>
      <c r="W48" s="668">
        <f>IF(OR(U48&lt;=0,U48="n/a",V48&lt;=0,V48="n/a"),"n/a",U48/V48)</f>
        <v>0.99604493796368265</v>
      </c>
      <c r="X48" s="669">
        <f>IF(OR(AJ48&lt;=0,AJ48="n/a",U48&lt;=0,U48="n/a"),"n/a",U48/AJ48)</f>
        <v>2.3556786820721056</v>
      </c>
      <c r="Y48" s="635"/>
      <c r="Z48" s="618">
        <f>IF(OR(AC48&lt;0.01,AC48="n/a"),"n/a",M48/AC48*100)</f>
        <v>86.79245283018868</v>
      </c>
      <c r="AA48" s="841">
        <f>IF(OR(AC48&lt;0.01,AC48="n/a"),"n/a",I48/AC48)</f>
        <v>19.396226415094336</v>
      </c>
      <c r="AB48" s="842">
        <v>12</v>
      </c>
      <c r="AC48" s="821">
        <v>2.12</v>
      </c>
      <c r="AD48" s="821">
        <v>3.75</v>
      </c>
      <c r="AE48" s="821">
        <v>1.83</v>
      </c>
      <c r="AF48" s="821">
        <v>1.32</v>
      </c>
      <c r="AG48" s="821">
        <v>6.9</v>
      </c>
      <c r="AH48" s="821">
        <v>1</v>
      </c>
      <c r="AI48" s="821">
        <v>5.84</v>
      </c>
      <c r="AJ48" s="821">
        <v>1.7999999999999998</v>
      </c>
      <c r="AK48" s="821">
        <v>5.2</v>
      </c>
      <c r="AL48" s="833">
        <v>3120</v>
      </c>
      <c r="AM48" s="827">
        <v>0.5</v>
      </c>
      <c r="AN48" s="821">
        <v>1.22</v>
      </c>
      <c r="AO48" s="705">
        <f>IF(U48="n/a","n/a",IF(AA48&lt;0,"n/a",IF(AA48="n/a","n/a",J48+U48-AA48)))</f>
        <v>-10.68129661615832</v>
      </c>
      <c r="AP48" s="706">
        <f>IF(U48="n/a","n/a",J48+U48)</f>
        <v>8.7149297989360157</v>
      </c>
      <c r="AQ48" s="843">
        <f>IF(OR(AC48&lt;0.01,AC48="n/a",AF48="n/a"),"n/a",(I48/SQRT(22.5*AC48*(I48/AF48))-1)*100)</f>
        <v>6.6729557894377622</v>
      </c>
      <c r="AR48" s="618">
        <f>INDEX(Historical!$C$7:$C$1222,MATCH(B48,Historical!$B$7:$B$1244,0))*IF(AH48="n/a",1.03,IF(AH48&lt;0,1.01,IF(AH48&gt;10,1.1,(1+AH48/100))))</f>
        <v>1.7776000000000001</v>
      </c>
      <c r="AS48" s="841">
        <f>IF($AI48="n/a",1.03*AR48,IF($AI48&lt;0,1.01*AR48,IF($AI48&gt;10,1.1*AR48,(1+$AI48/100)*AR48)))</f>
        <v>1.8814118400000002</v>
      </c>
      <c r="AT48" s="841">
        <f>IF($AK48="n/a",1.03*AS48,IF($AK48&lt;0,1.01*AS48,IF($AK48&gt;10,1.1*AS48,(1+$AK48/100)*AS48)))</f>
        <v>1.9792452556800002</v>
      </c>
      <c r="AU48" s="841">
        <f>IF($AK48="n/a",1.03*AT48,IF($AK48&lt;0,1.01*AT48,IF($AK48&gt;10,1.1*AT48,(1+$AK48/100)*AT48)))</f>
        <v>2.0821660089753604</v>
      </c>
      <c r="AV48" s="841">
        <f>IF($AK48="n/a",1.03*AU48,IF($AK48&lt;0,1.01*AU48,IF($AK48&gt;10,1.1*AU48,(1+$AK48/100)*AU48)))</f>
        <v>2.1904386414420793</v>
      </c>
      <c r="AW48" s="618">
        <f>SUM(AR48:AV48)</f>
        <v>9.9108617460974386</v>
      </c>
      <c r="AX48" s="713">
        <f>AW48/I48*100</f>
        <v>24.10229023856381</v>
      </c>
      <c r="AY48" s="887">
        <v>0.49</v>
      </c>
      <c r="AZ48" s="827">
        <v>15.120000000000001</v>
      </c>
      <c r="BA48" s="827">
        <v>-12.32</v>
      </c>
      <c r="BB48" s="827">
        <v>-1.9</v>
      </c>
      <c r="BC48" s="827">
        <v>-0.5</v>
      </c>
      <c r="BE48" s="594">
        <v>2003</v>
      </c>
      <c r="BF48" s="853">
        <f>IF(BE48&gt;2020,0,IF(BE48&gt;2008,1,IF(BE48&gt;2001,2,IF(BE48&gt;1990,3,IF(BE48&gt;1980,4,IF(BE48&gt;1973,5,IF(BE48&gt;1970,6,IF(BE48&gt;1960,7,IF(BE48&gt;1958,8,IF(BE48&gt;1953,9,10))))))))))</f>
        <v>2</v>
      </c>
      <c r="BG48" s="837">
        <v>2.1999999999999997</v>
      </c>
      <c r="BH48" s="820" t="s">
        <v>4443</v>
      </c>
      <c r="BI48" s="820" t="s">
        <v>4444</v>
      </c>
    </row>
    <row r="49" spans="1:61" ht="11.25" customHeight="1" x14ac:dyDescent="0.2">
      <c r="A49" s="819" t="s">
        <v>4668</v>
      </c>
      <c r="B49" s="830" t="s">
        <v>983</v>
      </c>
      <c r="C49" s="885" t="s">
        <v>4055</v>
      </c>
      <c r="D49" s="885" t="s">
        <v>4185</v>
      </c>
      <c r="E49" s="699">
        <v>13</v>
      </c>
      <c r="F49" s="1122">
        <v>316</v>
      </c>
      <c r="G49" s="1122" t="s">
        <v>105</v>
      </c>
      <c r="H49" s="1122" t="s">
        <v>105</v>
      </c>
      <c r="I49" s="829">
        <v>594.29</v>
      </c>
      <c r="J49" s="618">
        <f>(M49/I49)*100</f>
        <v>3.0961315182823199</v>
      </c>
      <c r="K49" s="832">
        <v>4.5999999999999996</v>
      </c>
      <c r="L49" s="842">
        <v>4</v>
      </c>
      <c r="M49" s="609">
        <f>K49*L49</f>
        <v>18.399999999999999</v>
      </c>
      <c r="N49" s="825" t="s">
        <v>150</v>
      </c>
      <c r="O49" s="700">
        <v>4.0999999999999996</v>
      </c>
      <c r="P49" s="603">
        <v>44914</v>
      </c>
      <c r="Q49" s="603">
        <v>44925</v>
      </c>
      <c r="R49" s="609">
        <f>(K49-O49)/O49*100</f>
        <v>12.195121951219514</v>
      </c>
      <c r="S49" s="667">
        <f>IF(INDEX(Historical!$D$7:$D$1220,MATCH(B49,Historical!$B$7:$B$1244,0))=0,"n/a",(INDEX(Historical!$C$7:$C$1222,MATCH(B49,Historical!$B$7:$B$1244,0))/INDEX(Historical!$D$7:$D$1220,MATCH(B49,Historical!$B$7:$B$1244,0))-1)*100)</f>
        <v>13.422818791946289</v>
      </c>
      <c r="T49" s="667">
        <f>IF(INDEX(Historical!$F$7:$F$1213,MATCH(B49,Historical!$B$7:$B$1244,0))=0,"n/a",((INDEX(Historical!$C$7:$C$1222,MATCH(B49,Historical!$B$7:$B$1244,0))/INDEX(Historical!$F$7:$F$1213,MATCH(B49,Historical!$B$7:$B$1244,0)))^(1/3)-1)*100)</f>
        <v>14.698100934943415</v>
      </c>
      <c r="U49" s="667">
        <f>IF(INDEX(Historical!$H$7:$H$1213,MATCH(B49,Historical!$B$7:$B$1244,0))=0,"n/a",((INDEX(Historical!$C$7:$C$1222,MATCH(B49,Historical!$B$7:$B$1244,0))/INDEX(Historical!$H$7:$H$1213,MATCH(B49,Historical!$B$7:$B$1244,0)))^(1/5)-1)*100)</f>
        <v>28.572570198386838</v>
      </c>
      <c r="V49" s="667">
        <f>IF(INDEX(Historical!$N$7:$N$1213,MATCH(B49,Historical!$B$7:$B$1244,0))=0,"n/a",((INDEX(Historical!$C$7:$C$1222,MATCH(B49,Historical!$B$7:$B$1244,0))/INDEX(Historical!$N$7:$N$1213,MATCH(B49,Historical!$B$7:$B$1244,0)))^(1/10)-1)*100)</f>
        <v>39.397725294384522</v>
      </c>
      <c r="W49" s="668">
        <f>IF(OR(U49&lt;=0,U49="n/a",V49&lt;=0,V49="n/a"),"n/a",U49/V49)</f>
        <v>0.72523400741766619</v>
      </c>
      <c r="X49" s="669">
        <f>IF(OR(AJ49&lt;=0,AJ49="n/a",U49&lt;=0,U49="n/a"),"n/a",U49/AJ49)</f>
        <v>0.62385524450626284</v>
      </c>
      <c r="Y49" s="640"/>
      <c r="Z49" s="618">
        <f>IF(OR(AC49&lt;0.01,AC49="n/a"),"n/a",M49/AC49*100)</f>
        <v>69.355446664153774</v>
      </c>
      <c r="AA49" s="841">
        <f>IF(OR(AC49&lt;0.01,AC49="n/a"),"n/a",I49/AC49)</f>
        <v>22.400678477195626</v>
      </c>
      <c r="AB49" s="842">
        <v>10</v>
      </c>
      <c r="AC49" s="821">
        <v>26.53</v>
      </c>
      <c r="AD49" s="821">
        <v>2.63</v>
      </c>
      <c r="AE49" s="821">
        <v>7.43</v>
      </c>
      <c r="AF49" s="821">
        <v>10.62</v>
      </c>
      <c r="AG49" s="821">
        <v>51.300000000000004</v>
      </c>
      <c r="AH49" s="822">
        <v>76.8</v>
      </c>
      <c r="AI49" s="822">
        <v>6.69</v>
      </c>
      <c r="AJ49" s="821">
        <v>45.800000000000004</v>
      </c>
      <c r="AK49" s="821">
        <v>8.4</v>
      </c>
      <c r="AL49" s="833">
        <v>246640</v>
      </c>
      <c r="AM49" s="827">
        <v>0.1</v>
      </c>
      <c r="AN49" s="821">
        <v>1.74</v>
      </c>
      <c r="AO49" s="705">
        <f>IF(U49="n/a","n/a",IF(AA49&lt;0,"n/a",IF(AA49="n/a","n/a",J49+U49-AA49)))</f>
        <v>9.268023239473532</v>
      </c>
      <c r="AP49" s="706">
        <f>IF(U49="n/a","n/a",J49+U49)</f>
        <v>31.668701716669158</v>
      </c>
      <c r="AQ49" s="843">
        <f>IF(OR(AC49&lt;0.01,AC49="n/a",AF49="n/a"),"n/a",(I49/SQRT(22.5*AC49*(I49/AF49))-1)*100)</f>
        <v>225.16334727696989</v>
      </c>
      <c r="AR49" s="618">
        <f>INDEX(Historical!$C$7:$C$1222,MATCH(B49,Historical!$B$7:$B$1244,0))*IF(AH49="n/a",1.03,IF(AH49&lt;0,1.01,IF(AH49&gt;10,1.1,(1+AH49/100))))</f>
        <v>18.59</v>
      </c>
      <c r="AS49" s="841">
        <f>IF($AI49="n/a",1.03*AR49,IF($AI49&lt;0,1.01*AR49,IF($AI49&gt;10,1.1*AR49,(1+$AI49/100)*AR49)))</f>
        <v>19.833670999999999</v>
      </c>
      <c r="AT49" s="841">
        <f>IF($AK49="n/a",1.03*AS49,IF($AK49&lt;0,1.01*AS49,IF($AK49&gt;10,1.1*AS49,(1+$AK49/100)*AS49)))</f>
        <v>21.499699364000001</v>
      </c>
      <c r="AU49" s="841">
        <f>IF($AK49="n/a",1.03*AT49,IF($AK49&lt;0,1.01*AT49,IF($AK49&gt;10,1.1*AT49,(1+$AK49/100)*AT49)))</f>
        <v>23.305674110576003</v>
      </c>
      <c r="AV49" s="841">
        <f>IF($AK49="n/a",1.03*AU49,IF($AK49&lt;0,1.01*AU49,IF($AK49&gt;10,1.1*AU49,(1+$AK49/100)*AU49)))</f>
        <v>25.263350735864389</v>
      </c>
      <c r="AW49" s="618">
        <f>SUM(AR49:AV49)</f>
        <v>108.49239521044039</v>
      </c>
      <c r="AX49" s="713">
        <f>AW49/I49*100</f>
        <v>18.255800233966649</v>
      </c>
      <c r="AY49" s="887">
        <v>1.1299999999999999</v>
      </c>
      <c r="AZ49" s="827">
        <v>43.18</v>
      </c>
      <c r="BA49" s="827">
        <v>-7.91</v>
      </c>
      <c r="BB49" s="827">
        <v>2.69</v>
      </c>
      <c r="BC49" s="827">
        <v>12.68</v>
      </c>
      <c r="BE49" s="594">
        <v>2011</v>
      </c>
      <c r="BF49" s="853">
        <f>IF(BE49&gt;2020,0,IF(BE49&gt;2008,1,IF(BE49&gt;2001,2,IF(BE49&gt;1990,3,IF(BE49&gt;1980,4,IF(BE49&gt;1973,5,IF(BE49&gt;1970,6,IF(BE49&gt;1960,7,IF(BE49&gt;1958,8,IF(BE49&gt;1953,9,10))))))))))</f>
        <v>1</v>
      </c>
      <c r="BG49" s="837">
        <v>15.5</v>
      </c>
      <c r="BH49" s="820" t="s">
        <v>4443</v>
      </c>
      <c r="BI49" s="820" t="s">
        <v>4444</v>
      </c>
    </row>
    <row r="50" spans="1:61" ht="11.25" customHeight="1" x14ac:dyDescent="0.2">
      <c r="A50" s="819" t="s">
        <v>4457</v>
      </c>
      <c r="B50" s="830" t="s">
        <v>4456</v>
      </c>
      <c r="C50" s="885" t="s">
        <v>122</v>
      </c>
      <c r="D50" s="885" t="s">
        <v>4037</v>
      </c>
      <c r="E50" s="699">
        <v>13</v>
      </c>
      <c r="F50" s="1122">
        <v>315</v>
      </c>
      <c r="G50" s="1122" t="s">
        <v>105</v>
      </c>
      <c r="H50" s="1122" t="s">
        <v>105</v>
      </c>
      <c r="I50" s="829">
        <v>43.63</v>
      </c>
      <c r="J50" s="618">
        <f>(M50/I50)*100</f>
        <v>2.2690809076323633</v>
      </c>
      <c r="K50" s="832">
        <v>0.2475</v>
      </c>
      <c r="L50" s="842">
        <v>4</v>
      </c>
      <c r="M50" s="609">
        <f>K50*L50</f>
        <v>0.99</v>
      </c>
      <c r="N50" s="825" t="s">
        <v>126</v>
      </c>
      <c r="O50" s="700">
        <v>0.23749999999999999</v>
      </c>
      <c r="P50" s="603">
        <v>44910</v>
      </c>
      <c r="Q50" s="603">
        <v>44932</v>
      </c>
      <c r="R50" s="609">
        <f>(K50-O50)/O50*100</f>
        <v>4.2105263157894779</v>
      </c>
      <c r="S50" s="667">
        <f>IF(INDEX(Historical!$D$7:$D$1220,MATCH(B50,Historical!$B$7:$B$1244,0))=0,"n/a",(INDEX(Historical!$C$7:$C$1222,MATCH(B50,Historical!$B$7:$B$1244,0))/INDEX(Historical!$D$7:$D$1220,MATCH(B50,Historical!$B$7:$B$1244,0))-1)*100)</f>
        <v>11.764705882352944</v>
      </c>
      <c r="T50" s="667">
        <f>IF(INDEX(Historical!$F$7:$F$1213,MATCH(B50,Historical!$B$7:$B$1244,0))=0,"n/a",((INDEX(Historical!$C$7:$C$1222,MATCH(B50,Historical!$B$7:$B$1244,0))/INDEX(Historical!$F$7:$F$1213,MATCH(B50,Historical!$B$7:$B$1244,0)))^(1/3)-1)*100)</f>
        <v>6.7930526473439112</v>
      </c>
      <c r="U50" s="667">
        <f>IF(INDEX(Historical!$H$7:$H$1213,MATCH(B50,Historical!$B$7:$B$1244,0))=0,"n/a",((INDEX(Historical!$C$7:$C$1222,MATCH(B50,Historical!$B$7:$B$1244,0))/INDEX(Historical!$H$7:$H$1213,MATCH(B50,Historical!$B$7:$B$1244,0)))^(1/5)-1)*100)</f>
        <v>11.960793838186667</v>
      </c>
      <c r="V50" s="667">
        <f>IF(INDEX(Historical!$N$7:$N$1213,MATCH(B50,Historical!$B$7:$B$1244,0))=0,"n/a",((INDEX(Historical!$C$7:$C$1222,MATCH(B50,Historical!$B$7:$B$1244,0))/INDEX(Historical!$N$7:$N$1213,MATCH(B50,Historical!$B$7:$B$1244,0)))^(1/10)-1)*100)</f>
        <v>17.461894308801895</v>
      </c>
      <c r="W50" s="668">
        <f>IF(OR(U50&lt;=0,U50="n/a",V50&lt;=0,V50="n/a"),"n/a",U50/V50)</f>
        <v>0.6849654239493177</v>
      </c>
      <c r="X50" s="669" t="str">
        <f>IF(OR(AJ50&lt;=0,AJ50="n/a",U50&lt;=0,U50="n/a"),"n/a",U50/AJ50)</f>
        <v>n/a</v>
      </c>
      <c r="Y50" s="628"/>
      <c r="Z50" s="618">
        <f>IF(OR(AC50&lt;0.01,AC50="n/a"),"n/a",M50/AC50*100)</f>
        <v>109.99999999999999</v>
      </c>
      <c r="AA50" s="841">
        <f>IF(OR(AC50&lt;0.01,AC50="n/a"),"n/a",I50/AC50)</f>
        <v>48.477777777777781</v>
      </c>
      <c r="AB50" s="842">
        <v>12</v>
      </c>
      <c r="AC50" s="821">
        <v>0.9</v>
      </c>
      <c r="AD50" s="821">
        <v>15.99</v>
      </c>
      <c r="AE50" s="821">
        <v>1.1399999999999999</v>
      </c>
      <c r="AF50" s="821">
        <v>1.68</v>
      </c>
      <c r="AG50" s="821">
        <v>36.6</v>
      </c>
      <c r="AH50" s="821">
        <v>-45.5</v>
      </c>
      <c r="AI50" s="821">
        <v>22.91</v>
      </c>
      <c r="AJ50" s="821">
        <v>-8</v>
      </c>
      <c r="AK50" s="821">
        <v>3</v>
      </c>
      <c r="AL50" s="833">
        <v>3870</v>
      </c>
      <c r="AM50" s="827">
        <v>1.0999999999999999</v>
      </c>
      <c r="AN50" s="821">
        <v>0.93</v>
      </c>
      <c r="AO50" s="705">
        <f>IF(U50="n/a","n/a",IF(AA50&lt;0,"n/a",IF(AA50="n/a","n/a",J50+U50-AA50)))</f>
        <v>-34.247903031958749</v>
      </c>
      <c r="AP50" s="706">
        <f>IF(U50="n/a","n/a",J50+U50)</f>
        <v>14.22987474581903</v>
      </c>
      <c r="AQ50" s="843">
        <f>IF(OR(AC50&lt;0.01,AC50="n/a",AF50="n/a"),"n/a",(I50/SQRT(22.5*AC50*(I50/AF50))-1)*100)</f>
        <v>90.254410568430046</v>
      </c>
      <c r="AR50" s="618">
        <f>INDEX(Historical!$C$7:$C$1222,MATCH(B50,Historical!$B$7:$B$1244,0))*IF(AH50="n/a",1.03,IF(AH50&lt;0,1.01,IF(AH50&gt;10,1.1,(1+AH50/100))))</f>
        <v>0.95949999999999991</v>
      </c>
      <c r="AS50" s="841">
        <f>IF($AI50="n/a",1.03*AR50,IF($AI50&lt;0,1.01*AR50,IF($AI50&gt;10,1.1*AR50,(1+$AI50/100)*AR50)))</f>
        <v>1.05545</v>
      </c>
      <c r="AT50" s="841">
        <f>IF($AK50="n/a",1.03*AS50,IF($AK50&lt;0,1.01*AS50,IF($AK50&gt;10,1.1*AS50,(1+$AK50/100)*AS50)))</f>
        <v>1.0871135000000001</v>
      </c>
      <c r="AU50" s="841">
        <f>IF($AK50="n/a",1.03*AT50,IF($AK50&lt;0,1.01*AT50,IF($AK50&gt;10,1.1*AT50,(1+$AK50/100)*AT50)))</f>
        <v>1.1197269050000001</v>
      </c>
      <c r="AV50" s="841">
        <f>IF($AK50="n/a",1.03*AU50,IF($AK50&lt;0,1.01*AU50,IF($AK50&gt;10,1.1*AU50,(1+$AK50/100)*AU50)))</f>
        <v>1.1533187121500001</v>
      </c>
      <c r="AW50" s="618">
        <f>SUM(AR50:AV50)</f>
        <v>5.3751091171500001</v>
      </c>
      <c r="AX50" s="713">
        <f>AW50/I50*100</f>
        <v>12.31975502440981</v>
      </c>
      <c r="AY50" s="887">
        <v>1.56</v>
      </c>
      <c r="AZ50" s="827">
        <v>57.79</v>
      </c>
      <c r="BA50" s="827">
        <v>-20.34</v>
      </c>
      <c r="BB50" s="827">
        <v>14.49</v>
      </c>
      <c r="BC50" s="827">
        <v>11.34</v>
      </c>
      <c r="BE50" s="594">
        <v>2011</v>
      </c>
      <c r="BF50" s="853">
        <f>IF(BE50&gt;2020,0,IF(BE50&gt;2008,1,IF(BE50&gt;2001,2,IF(BE50&gt;1990,3,IF(BE50&gt;1980,4,IF(BE50&gt;1973,5,IF(BE50&gt;1970,6,IF(BE50&gt;1960,7,IF(BE50&gt;1958,8,IF(BE50&gt;1953,9,10))))))))))</f>
        <v>1</v>
      </c>
      <c r="BG50" s="837">
        <v>12.5</v>
      </c>
      <c r="BH50" s="820" t="s">
        <v>4443</v>
      </c>
      <c r="BI50" s="820" t="s">
        <v>4444</v>
      </c>
    </row>
    <row r="51" spans="1:61" ht="11.25" customHeight="1" x14ac:dyDescent="0.2">
      <c r="A51" s="826" t="s">
        <v>4669</v>
      </c>
      <c r="B51" s="830" t="s">
        <v>939</v>
      </c>
      <c r="C51" s="885" t="s">
        <v>4055</v>
      </c>
      <c r="D51" s="885" t="s">
        <v>4196</v>
      </c>
      <c r="E51" s="699">
        <v>10</v>
      </c>
      <c r="F51" s="1122">
        <v>495</v>
      </c>
      <c r="G51" s="1122" t="s">
        <v>105</v>
      </c>
      <c r="H51" s="1122" t="s">
        <v>105</v>
      </c>
      <c r="I51" s="829">
        <v>44.71</v>
      </c>
      <c r="J51" s="618">
        <f>(M51/I51)*100</f>
        <v>2.5944978751957053</v>
      </c>
      <c r="K51" s="832">
        <v>0.28999999999999998</v>
      </c>
      <c r="L51" s="842">
        <v>4</v>
      </c>
      <c r="M51" s="609">
        <f>K51*L51</f>
        <v>1.1599999999999999</v>
      </c>
      <c r="N51" s="825" t="s">
        <v>193</v>
      </c>
      <c r="O51" s="700">
        <v>0.26</v>
      </c>
      <c r="P51" s="603">
        <v>44817</v>
      </c>
      <c r="Q51" s="603">
        <v>44832</v>
      </c>
      <c r="R51" s="609">
        <f>(K51-O51)/O51*100</f>
        <v>11.538461538461526</v>
      </c>
      <c r="S51" s="667">
        <f>IF(INDEX(Historical!$D$7:$D$1220,MATCH(B51,Historical!$B$7:$B$1244,0))=0,"n/a",(INDEX(Historical!$C$7:$C$1222,MATCH(B51,Historical!$B$7:$B$1244,0))/INDEX(Historical!$D$7:$D$1220,MATCH(B51,Historical!$B$7:$B$1244,0))-1)*100)</f>
        <v>20.879120879120894</v>
      </c>
      <c r="T51" s="667">
        <f>IF(INDEX(Historical!$F$7:$F$1213,MATCH(B51,Historical!$B$7:$B$1244,0))=0,"n/a",((INDEX(Historical!$C$7:$C$1222,MATCH(B51,Historical!$B$7:$B$1244,0))/INDEX(Historical!$F$7:$F$1213,MATCH(B51,Historical!$B$7:$B$1244,0)))^(1/3)-1)*100)</f>
        <v>10.287496281391139</v>
      </c>
      <c r="U51" s="667">
        <f>IF(INDEX(Historical!$H$7:$H$1213,MATCH(B51,Historical!$B$7:$B$1244,0))=0,"n/a",((INDEX(Historical!$C$7:$C$1222,MATCH(B51,Historical!$B$7:$B$1244,0))/INDEX(Historical!$H$7:$H$1213,MATCH(B51,Historical!$B$7:$B$1244,0)))^(1/5)-1)*100)</f>
        <v>8.84589073566422</v>
      </c>
      <c r="V51" s="667" t="str">
        <f>IF(INDEX(Historical!$N$7:$N$1213,MATCH(B51,Historical!$B$7:$B$1244,0))=0,"n/a",((INDEX(Historical!$C$7:$C$1222,MATCH(B51,Historical!$B$7:$B$1244,0))/INDEX(Historical!$N$7:$N$1213,MATCH(B51,Historical!$B$7:$B$1244,0)))^(1/10)-1)*100)</f>
        <v>n/a</v>
      </c>
      <c r="W51" s="668" t="str">
        <f>IF(OR(U51&lt;=0,U51="n/a",V51&lt;=0,V51="n/a"),"n/a",U51/V51)</f>
        <v>n/a</v>
      </c>
      <c r="X51" s="669">
        <f>IF(OR(AJ51&lt;=0,AJ51="n/a",U51&lt;=0,U51="n/a"),"n/a",U51/AJ51)</f>
        <v>0.32050328752406593</v>
      </c>
      <c r="Y51" s="640"/>
      <c r="Z51" s="618">
        <f>IF(OR(AC51&lt;0.01,AC51="n/a"),"n/a",M51/AC51*100)</f>
        <v>13.019079685746352</v>
      </c>
      <c r="AA51" s="841">
        <f>IF(OR(AC51&lt;0.01,AC51="n/a"),"n/a",I51/AC51)</f>
        <v>5.0179573512906845</v>
      </c>
      <c r="AB51" s="842">
        <v>6</v>
      </c>
      <c r="AC51" s="821">
        <v>8.91</v>
      </c>
      <c r="AD51" s="821">
        <v>0.49</v>
      </c>
      <c r="AE51" s="821">
        <v>0.16</v>
      </c>
      <c r="AF51" s="821">
        <v>0.93</v>
      </c>
      <c r="AG51" s="821">
        <v>20.3</v>
      </c>
      <c r="AH51" s="822">
        <v>259.8</v>
      </c>
      <c r="AI51" s="822">
        <v>-22.74</v>
      </c>
      <c r="AJ51" s="821">
        <v>27.6</v>
      </c>
      <c r="AK51" s="821">
        <v>10.4</v>
      </c>
      <c r="AL51" s="833">
        <v>4160</v>
      </c>
      <c r="AM51" s="827">
        <v>0.6</v>
      </c>
      <c r="AN51" s="821">
        <v>0.72</v>
      </c>
      <c r="AO51" s="705">
        <f>IF(U51="n/a","n/a",IF(AA51&lt;0,"n/a",IF(AA51="n/a","n/a",J51+U51-AA51)))</f>
        <v>6.4224312595692403</v>
      </c>
      <c r="AP51" s="706">
        <f>IF(U51="n/a","n/a",J51+U51)</f>
        <v>11.440388610859925</v>
      </c>
      <c r="AQ51" s="843">
        <f>IF(OR(AC51&lt;0.01,AC51="n/a",AF51="n/a"),"n/a",(I51/SQRT(22.5*AC51*(I51/AF51))-1)*100)</f>
        <v>-54.45783230308988</v>
      </c>
      <c r="AR51" s="618">
        <f>INDEX(Historical!$C$7:$C$1222,MATCH(B51,Historical!$B$7:$B$1244,0))*IF(AH51="n/a",1.03,IF(AH51&lt;0,1.01,IF(AH51&gt;10,1.1,(1+AH51/100))))</f>
        <v>1.2100000000000002</v>
      </c>
      <c r="AS51" s="841">
        <f>IF($AI51="n/a",1.03*AR51,IF($AI51&lt;0,1.01*AR51,IF($AI51&gt;10,1.1*AR51,(1+$AI51/100)*AR51)))</f>
        <v>1.2221000000000002</v>
      </c>
      <c r="AT51" s="841">
        <f>IF($AK51="n/a",1.03*AS51,IF($AK51&lt;0,1.01*AS51,IF($AK51&gt;10,1.1*AS51,(1+$AK51/100)*AS51)))</f>
        <v>1.3443100000000003</v>
      </c>
      <c r="AU51" s="841">
        <f>IF($AK51="n/a",1.03*AT51,IF($AK51&lt;0,1.01*AT51,IF($AK51&gt;10,1.1*AT51,(1+$AK51/100)*AT51)))</f>
        <v>1.4787410000000005</v>
      </c>
      <c r="AV51" s="841">
        <f>IF($AK51="n/a",1.03*AU51,IF($AK51&lt;0,1.01*AU51,IF($AK51&gt;10,1.1*AU51,(1+$AK51/100)*AU51)))</f>
        <v>1.6266151000000006</v>
      </c>
      <c r="AW51" s="618">
        <f>SUM(AR51:AV51)</f>
        <v>6.881766100000001</v>
      </c>
      <c r="AX51" s="713">
        <f>AW51/I51*100</f>
        <v>15.392006486244689</v>
      </c>
      <c r="AY51" s="887">
        <v>1.37</v>
      </c>
      <c r="AZ51" s="827">
        <v>26.119999999999997</v>
      </c>
      <c r="BA51" s="827">
        <v>-10.92</v>
      </c>
      <c r="BB51" s="827">
        <v>1.01</v>
      </c>
      <c r="BC51" s="827">
        <v>2.9899999999999998</v>
      </c>
      <c r="BE51" s="594">
        <v>2013</v>
      </c>
      <c r="BF51" s="853">
        <f>IF(BE51&gt;2020,0,IF(BE51&gt;2008,1,IF(BE51&gt;2001,2,IF(BE51&gt;1990,3,IF(BE51&gt;1980,4,IF(BE51&gt;1973,5,IF(BE51&gt;1970,6,IF(BE51&gt;1960,7,IF(BE51&gt;1958,8,IF(BE51&gt;1953,9,10))))))))))</f>
        <v>1</v>
      </c>
      <c r="BG51" s="837">
        <v>8</v>
      </c>
      <c r="BH51" s="820" t="s">
        <v>4443</v>
      </c>
      <c r="BI51" s="820" t="s">
        <v>4444</v>
      </c>
    </row>
    <row r="52" spans="1:61" ht="11.25" customHeight="1" x14ac:dyDescent="0.2">
      <c r="A52" s="819" t="s">
        <v>4670</v>
      </c>
      <c r="B52" s="830" t="s">
        <v>937</v>
      </c>
      <c r="C52" s="885" t="s">
        <v>122</v>
      </c>
      <c r="D52" s="885" t="s">
        <v>4200</v>
      </c>
      <c r="E52" s="699">
        <v>12</v>
      </c>
      <c r="F52" s="1122">
        <v>366</v>
      </c>
      <c r="G52" s="1122" t="s">
        <v>114</v>
      </c>
      <c r="H52" s="1122" t="s">
        <v>114</v>
      </c>
      <c r="I52" s="829">
        <v>182.19</v>
      </c>
      <c r="J52" s="618">
        <f>(M52/I52)*100</f>
        <v>1.6466326362588508</v>
      </c>
      <c r="K52" s="832">
        <v>0.75</v>
      </c>
      <c r="L52" s="842">
        <v>4</v>
      </c>
      <c r="M52" s="609">
        <f>K52*L52</f>
        <v>3</v>
      </c>
      <c r="N52" s="825" t="s">
        <v>323</v>
      </c>
      <c r="O52" s="700">
        <v>0.68</v>
      </c>
      <c r="P52" s="603">
        <v>44712</v>
      </c>
      <c r="Q52" s="603">
        <v>44727</v>
      </c>
      <c r="R52" s="609">
        <f>(K52-O52)/O52*100</f>
        <v>10.294117647058815</v>
      </c>
      <c r="S52" s="667">
        <f>IF(INDEX(Historical!$D$7:$D$1220,MATCH(B52,Historical!$B$7:$B$1244,0))=0,"n/a",(INDEX(Historical!$C$7:$C$1222,MATCH(B52,Historical!$B$7:$B$1244,0))/INDEX(Historical!$D$7:$D$1220,MATCH(B52,Historical!$B$7:$B$1244,0))-1)*100)</f>
        <v>10.150375939849621</v>
      </c>
      <c r="T52" s="667">
        <f>IF(INDEX(Historical!$F$7:$F$1213,MATCH(B52,Historical!$B$7:$B$1244,0))=0,"n/a",((INDEX(Historical!$C$7:$C$1222,MATCH(B52,Historical!$B$7:$B$1244,0))/INDEX(Historical!$F$7:$F$1213,MATCH(B52,Historical!$B$7:$B$1244,0)))^(1/3)-1)*100)</f>
        <v>9.0401383189351314</v>
      </c>
      <c r="U52" s="667">
        <f>IF(INDEX(Historical!$H$7:$H$1213,MATCH(B52,Historical!$B$7:$B$1244,0))=0,"n/a",((INDEX(Historical!$C$7:$C$1222,MATCH(B52,Historical!$B$7:$B$1244,0))/INDEX(Historical!$H$7:$H$1213,MATCH(B52,Historical!$B$7:$B$1244,0)))^(1/5)-1)*100)</f>
        <v>10.73145091287393</v>
      </c>
      <c r="V52" s="667">
        <f>IF(INDEX(Historical!$N$7:$N$1213,MATCH(B52,Historical!$B$7:$B$1244,0))=0,"n/a",((INDEX(Historical!$C$7:$C$1222,MATCH(B52,Historical!$B$7:$B$1244,0))/INDEX(Historical!$N$7:$N$1213,MATCH(B52,Historical!$B$7:$B$1244,0)))^(1/10)-1)*100)</f>
        <v>10.495447849529938</v>
      </c>
      <c r="W52" s="668">
        <f>IF(OR(U52&lt;=0,U52="n/a",V52&lt;=0,V52="n/a"),"n/a",U52/V52)</f>
        <v>1.0224862308619409</v>
      </c>
      <c r="X52" s="669">
        <f>IF(OR(AJ52&lt;=0,AJ52="n/a",U52&lt;=0,U52="n/a"),"n/a",U52/AJ52)</f>
        <v>0.83839460256827569</v>
      </c>
      <c r="Y52" s="632"/>
      <c r="Z52" s="618">
        <f>IF(OR(AC52&lt;0.01,AC52="n/a"),"n/a",M52/AC52*100)</f>
        <v>32.573289902280131</v>
      </c>
      <c r="AA52" s="841">
        <f>IF(OR(AC52&lt;0.01,AC52="n/a"),"n/a",I52/AC52)</f>
        <v>19.78175895765472</v>
      </c>
      <c r="AB52" s="842">
        <v>12</v>
      </c>
      <c r="AC52" s="821">
        <v>9.2100000000000009</v>
      </c>
      <c r="AD52" s="821">
        <v>2.66</v>
      </c>
      <c r="AE52" s="821">
        <v>1.63</v>
      </c>
      <c r="AF52" s="821">
        <v>7.25</v>
      </c>
      <c r="AG52" s="821">
        <v>38.299999999999997</v>
      </c>
      <c r="AH52" s="821">
        <v>4.3</v>
      </c>
      <c r="AI52" s="821">
        <v>13.76</v>
      </c>
      <c r="AJ52" s="821">
        <v>12.8</v>
      </c>
      <c r="AK52" s="821">
        <v>7.41</v>
      </c>
      <c r="AL52" s="833">
        <v>14710</v>
      </c>
      <c r="AM52" s="827">
        <v>0.64</v>
      </c>
      <c r="AN52" s="821">
        <v>1.53</v>
      </c>
      <c r="AO52" s="705">
        <f>IF(U52="n/a","n/a",IF(AA52&lt;0,"n/a",IF(AA52="n/a","n/a",J52+U52-AA52)))</f>
        <v>-7.4036754085219396</v>
      </c>
      <c r="AP52" s="706">
        <f>IF(U52="n/a","n/a",J52+U52)</f>
        <v>12.37808354913278</v>
      </c>
      <c r="AQ52" s="843">
        <f>IF(OR(AC52&lt;0.01,AC52="n/a",AF52="n/a"),"n/a",(I52/SQRT(22.5*AC52*(I52/AF52))-1)*100)</f>
        <v>152.47024242076242</v>
      </c>
      <c r="AR52" s="618">
        <f>INDEX(Historical!$C$7:$C$1222,MATCH(B52,Historical!$B$7:$B$1244,0))*IF(AH52="n/a",1.03,IF(AH52&lt;0,1.01,IF(AH52&gt;10,1.1,(1+AH52/100))))</f>
        <v>3.05599</v>
      </c>
      <c r="AS52" s="841">
        <f>IF($AI52="n/a",1.03*AR52,IF($AI52&lt;0,1.01*AR52,IF($AI52&gt;10,1.1*AR52,(1+$AI52/100)*AR52)))</f>
        <v>3.3615890000000004</v>
      </c>
      <c r="AT52" s="841">
        <f>IF($AK52="n/a",1.03*AS52,IF($AK52&lt;0,1.01*AS52,IF($AK52&gt;10,1.1*AS52,(1+$AK52/100)*AS52)))</f>
        <v>3.6106827449000005</v>
      </c>
      <c r="AU52" s="841">
        <f>IF($AK52="n/a",1.03*AT52,IF($AK52&lt;0,1.01*AT52,IF($AK52&gt;10,1.1*AT52,(1+$AK52/100)*AT52)))</f>
        <v>3.8782343362970906</v>
      </c>
      <c r="AV52" s="841">
        <f>IF($AK52="n/a",1.03*AU52,IF($AK52&lt;0,1.01*AU52,IF($AK52&gt;10,1.1*AU52,(1+$AK52/100)*AU52)))</f>
        <v>4.1656115006167056</v>
      </c>
      <c r="AW52" s="618">
        <f>SUM(AR52:AV52)</f>
        <v>18.072107581813796</v>
      </c>
      <c r="AX52" s="713">
        <f>AW52/I52*100</f>
        <v>9.9193740500652048</v>
      </c>
      <c r="AY52" s="887">
        <v>0.99</v>
      </c>
      <c r="AZ52" s="827">
        <v>20.16</v>
      </c>
      <c r="BA52" s="827">
        <v>-10.85</v>
      </c>
      <c r="BB52" s="827">
        <v>-1.37</v>
      </c>
      <c r="BC52" s="827">
        <v>1.83</v>
      </c>
      <c r="BE52" s="594">
        <v>2011</v>
      </c>
      <c r="BF52" s="853">
        <f>IF(BE52&gt;2020,0,IF(BE52&gt;2008,1,IF(BE52&gt;2001,2,IF(BE52&gt;1990,3,IF(BE52&gt;1980,4,IF(BE52&gt;1973,5,IF(BE52&gt;1970,6,IF(BE52&gt;1960,7,IF(BE52&gt;1958,8,IF(BE52&gt;1953,9,10))))))))))</f>
        <v>1</v>
      </c>
      <c r="BG52" s="837">
        <v>9.4</v>
      </c>
      <c r="BH52" s="820" t="s">
        <v>4443</v>
      </c>
      <c r="BI52" s="820" t="s">
        <v>4444</v>
      </c>
    </row>
    <row r="53" spans="1:61" s="737" customFormat="1" ht="11.25" customHeight="1" x14ac:dyDescent="0.2">
      <c r="A53" s="720" t="s">
        <v>4671</v>
      </c>
      <c r="B53" s="743" t="s">
        <v>407</v>
      </c>
      <c r="C53" s="885" t="s">
        <v>130</v>
      </c>
      <c r="D53" s="885" t="s">
        <v>4199</v>
      </c>
      <c r="E53" s="721">
        <v>15</v>
      </c>
      <c r="F53" s="1122">
        <v>251</v>
      </c>
      <c r="G53" s="1121" t="s">
        <v>114</v>
      </c>
      <c r="H53" s="1121" t="s">
        <v>114</v>
      </c>
      <c r="I53" s="722">
        <v>140.38</v>
      </c>
      <c r="J53" s="723">
        <f>(M53/I53)*100</f>
        <v>1.8663627297335803</v>
      </c>
      <c r="K53" s="724">
        <v>0.65500000000000003</v>
      </c>
      <c r="L53" s="725">
        <v>4</v>
      </c>
      <c r="M53" s="726">
        <f>K53*L53</f>
        <v>2.62</v>
      </c>
      <c r="N53" s="727" t="s">
        <v>118</v>
      </c>
      <c r="O53" s="728">
        <v>0.60250000000000004</v>
      </c>
      <c r="P53" s="1037">
        <v>44690</v>
      </c>
      <c r="Q53" s="1037">
        <v>44713</v>
      </c>
      <c r="R53" s="726">
        <f>(K53-O53)/O53*100</f>
        <v>8.7136929460580888</v>
      </c>
      <c r="S53" s="667">
        <f>IF(INDEX(Historical!$D$7:$D$1220,MATCH(B53,Historical!$B$7:$B$1244,0))=0,"n/a",(INDEX(Historical!$C$7:$C$1222,MATCH(B53,Historical!$B$7:$B$1244,0))/INDEX(Historical!$D$7:$D$1220,MATCH(B53,Historical!$B$7:$B$1244,0))-1)*100)</f>
        <v>8.9077412513255627</v>
      </c>
      <c r="T53" s="667">
        <f>IF(INDEX(Historical!$F$7:$F$1213,MATCH(B53,Historical!$B$7:$B$1244,0))=0,"n/a",((INDEX(Historical!$C$7:$C$1222,MATCH(B53,Historical!$B$7:$B$1244,0))/INDEX(Historical!$F$7:$F$1213,MATCH(B53,Historical!$B$7:$B$1244,0)))^(1/3)-1)*100)</f>
        <v>9.5101978294285452</v>
      </c>
      <c r="U53" s="667">
        <f>IF(INDEX(Historical!$H$7:$H$1213,MATCH(B53,Historical!$B$7:$B$1244,0))=0,"n/a",((INDEX(Historical!$C$7:$C$1222,MATCH(B53,Historical!$B$7:$B$1244,0))/INDEX(Historical!$H$7:$H$1213,MATCH(B53,Historical!$B$7:$B$1244,0)))^(1/5)-1)*100)</f>
        <v>9.6475892439975119</v>
      </c>
      <c r="V53" s="667">
        <f>IF(INDEX(Historical!$N$7:$N$1213,MATCH(B53,Historical!$B$7:$B$1244,0))=0,"n/a",((INDEX(Historical!$C$7:$C$1222,MATCH(B53,Historical!$B$7:$B$1244,0))/INDEX(Historical!$N$7:$N$1213,MATCH(B53,Historical!$B$7:$B$1244,0)))^(1/10)-1)*100)</f>
        <v>10.337698759483915</v>
      </c>
      <c r="W53" s="668">
        <f>IF(OR(U53&lt;=0,U53="n/a",V53&lt;=0,V53="n/a"),"n/a",U53/V53)</f>
        <v>0.93324341020739365</v>
      </c>
      <c r="X53" s="669">
        <f>IF(OR(AJ53&lt;=0,AJ53="n/a",U53&lt;=0,U53="n/a"),"n/a",U53/AJ53)</f>
        <v>1.2212138283541154</v>
      </c>
      <c r="Y53" s="729"/>
      <c r="Z53" s="723">
        <f>IF(OR(AC53&lt;0.01,AC53="n/a"),"n/a",M53/AC53*100)</f>
        <v>58.222222222222221</v>
      </c>
      <c r="AA53" s="730">
        <f>IF(OR(AC53&lt;0.01,AC53="n/a"),"n/a",I53/AC53)</f>
        <v>31.195555555555554</v>
      </c>
      <c r="AB53" s="725">
        <v>12</v>
      </c>
      <c r="AC53" s="731">
        <v>4.5</v>
      </c>
      <c r="AD53" s="731">
        <v>3.75</v>
      </c>
      <c r="AE53" s="731">
        <v>6.81</v>
      </c>
      <c r="AF53" s="731">
        <v>3.31</v>
      </c>
      <c r="AG53" s="731">
        <v>10.8</v>
      </c>
      <c r="AH53" s="731">
        <v>-35.099999999999994</v>
      </c>
      <c r="AI53" s="731">
        <v>7.4300000000000006</v>
      </c>
      <c r="AJ53" s="731">
        <v>7.9</v>
      </c>
      <c r="AK53" s="731">
        <v>8.2799999999999994</v>
      </c>
      <c r="AL53" s="732">
        <v>25830</v>
      </c>
      <c r="AM53" s="733">
        <v>0.22</v>
      </c>
      <c r="AN53" s="731">
        <v>1.61</v>
      </c>
      <c r="AO53" s="734">
        <f>IF(U53="n/a","n/a",IF(AA53&lt;0,"n/a",IF(AA53="n/a","n/a",J53+U53-AA53)))</f>
        <v>-19.681603581824461</v>
      </c>
      <c r="AP53" s="735">
        <f>IF(U53="n/a","n/a",J53+U53)</f>
        <v>11.513951973731093</v>
      </c>
      <c r="AQ53" s="843">
        <f>IF(OR(AC53&lt;0.01,AC53="n/a",AF53="n/a"),"n/a",(I53/SQRT(22.5*AC53*(I53/AF53))-1)*100)</f>
        <v>114.22448131588911</v>
      </c>
      <c r="AR53" s="618">
        <f>INDEX(Historical!$C$7:$C$1222,MATCH(B53,Historical!$B$7:$B$1244,0))*IF(AH53="n/a",1.03,IF(AH53&lt;0,1.01,IF(AH53&gt;10,1.1,(1+AH53/100))))</f>
        <v>2.593175</v>
      </c>
      <c r="AS53" s="730">
        <f>IF($AI53="n/a",1.03*AR53,IF($AI53&lt;0,1.01*AR53,IF($AI53&gt;10,1.1*AR53,(1+$AI53/100)*AR53)))</f>
        <v>2.7858479025</v>
      </c>
      <c r="AT53" s="730">
        <f>IF($AK53="n/a",1.03*AS53,IF($AK53&lt;0,1.01*AS53,IF($AK53&gt;10,1.1*AS53,(1+$AK53/100)*AS53)))</f>
        <v>3.0165161088270001</v>
      </c>
      <c r="AU53" s="730">
        <f>IF($AK53="n/a",1.03*AT53,IF($AK53&lt;0,1.01*AT53,IF($AK53&gt;10,1.1*AT53,(1+$AK53/100)*AT53)))</f>
        <v>3.2662836426378754</v>
      </c>
      <c r="AV53" s="730">
        <f>IF($AK53="n/a",1.03*AU53,IF($AK53&lt;0,1.01*AU53,IF($AK53&gt;10,1.1*AU53,(1+$AK53/100)*AU53)))</f>
        <v>3.5367319282482916</v>
      </c>
      <c r="AW53" s="723">
        <f>SUM(AR53:AV53)</f>
        <v>15.198554582213166</v>
      </c>
      <c r="AX53" s="736">
        <f>AW53/I53*100</f>
        <v>10.826723594680985</v>
      </c>
      <c r="AY53" s="888">
        <v>0.55000000000000004</v>
      </c>
      <c r="AZ53" s="733">
        <v>14.34</v>
      </c>
      <c r="BA53" s="733">
        <v>-19.259999999999998</v>
      </c>
      <c r="BB53" s="733">
        <v>-8.44</v>
      </c>
      <c r="BC53" s="733">
        <v>-5.36</v>
      </c>
      <c r="BD53" s="862"/>
      <c r="BE53" s="594">
        <v>2008</v>
      </c>
      <c r="BF53" s="853">
        <f>IF(BE53&gt;2020,0,IF(BE53&gt;2008,1,IF(BE53&gt;2001,2,IF(BE53&gt;1990,3,IF(BE53&gt;1980,4,IF(BE53&gt;1973,5,IF(BE53&gt;1970,6,IF(BE53&gt;1960,7,IF(BE53&gt;1958,8,IF(BE53&gt;1953,9,10))))))))))</f>
        <v>2</v>
      </c>
      <c r="BG53" s="783">
        <v>3.1</v>
      </c>
      <c r="BH53" s="820" t="s">
        <v>4443</v>
      </c>
      <c r="BI53" s="820" t="s">
        <v>4444</v>
      </c>
    </row>
    <row r="54" spans="1:61" ht="11.25" customHeight="1" x14ac:dyDescent="0.2">
      <c r="A54" s="826" t="s">
        <v>4673</v>
      </c>
      <c r="B54" s="830" t="s">
        <v>444</v>
      </c>
      <c r="C54" s="885" t="s">
        <v>107</v>
      </c>
      <c r="D54" s="885" t="s">
        <v>117</v>
      </c>
      <c r="E54" s="699">
        <v>21</v>
      </c>
      <c r="F54" s="1122">
        <v>167</v>
      </c>
      <c r="G54" s="1122" t="s">
        <v>105</v>
      </c>
      <c r="H54" s="1122" t="s">
        <v>105</v>
      </c>
      <c r="I54" s="829">
        <v>60.72</v>
      </c>
      <c r="J54" s="618">
        <f>(M54/I54)*100</f>
        <v>2.8985507246376812</v>
      </c>
      <c r="K54" s="832">
        <v>0.44</v>
      </c>
      <c r="L54" s="842">
        <v>4</v>
      </c>
      <c r="M54" s="609">
        <f>K54*L54</f>
        <v>1.76</v>
      </c>
      <c r="N54" s="825" t="s">
        <v>217</v>
      </c>
      <c r="O54" s="700">
        <v>0.43</v>
      </c>
      <c r="P54" s="603">
        <v>44924</v>
      </c>
      <c r="Q54" s="603">
        <v>44944</v>
      </c>
      <c r="R54" s="609">
        <f>(K54-O54)/O54*100</f>
        <v>2.3255813953488391</v>
      </c>
      <c r="S54" s="667">
        <f>IF(INDEX(Historical!$D$7:$D$1220,MATCH(B54,Historical!$B$7:$B$1244,0))=0,"n/a",(INDEX(Historical!$C$7:$C$1222,MATCH(B54,Historical!$B$7:$B$1244,0))/INDEX(Historical!$D$7:$D$1220,MATCH(B54,Historical!$B$7:$B$1244,0))-1)*100)</f>
        <v>2.3809523809523725</v>
      </c>
      <c r="T54" s="667">
        <f>IF(INDEX(Historical!$F$7:$F$1213,MATCH(B54,Historical!$B$7:$B$1244,0))=0,"n/a",((INDEX(Historical!$C$7:$C$1222,MATCH(B54,Historical!$B$7:$B$1244,0))/INDEX(Historical!$F$7:$F$1213,MATCH(B54,Historical!$B$7:$B$1244,0)))^(1/3)-1)*100)</f>
        <v>2.4399807259133155</v>
      </c>
      <c r="U54" s="667">
        <f>IF(INDEX(Historical!$H$7:$H$1213,MATCH(B54,Historical!$B$7:$B$1244,0))=0,"n/a",((INDEX(Historical!$C$7:$C$1222,MATCH(B54,Historical!$B$7:$B$1244,0))/INDEX(Historical!$H$7:$H$1213,MATCH(B54,Historical!$B$7:$B$1244,0)))^(1/5)-1)*100)</f>
        <v>2.5030933534903488</v>
      </c>
      <c r="V54" s="667">
        <f>IF(INDEX(Historical!$N$7:$N$1213,MATCH(B54,Historical!$B$7:$B$1244,0))=0,"n/a",((INDEX(Historical!$C$7:$C$1222,MATCH(B54,Historical!$B$7:$B$1244,0))/INDEX(Historical!$N$7:$N$1213,MATCH(B54,Historical!$B$7:$B$1244,0)))^(1/10)-1)*100)</f>
        <v>6.0048464743126528</v>
      </c>
      <c r="W54" s="668">
        <f>IF(OR(U54&lt;=0,U54="n/a",V54&lt;=0,V54="n/a"),"n/a",U54/V54)</f>
        <v>0.41684552039723322</v>
      </c>
      <c r="X54" s="669">
        <f>IF(OR(AJ54&lt;=0,AJ54="n/a",U54&lt;=0,U54="n/a"),"n/a",U54/AJ54)</f>
        <v>0.39731640531592838</v>
      </c>
      <c r="Y54" s="626"/>
      <c r="Z54" s="618">
        <f>IF(OR(AC54&lt;0.01,AC54="n/a"),"n/a",M54/AC54*100)</f>
        <v>77.87610619469028</v>
      </c>
      <c r="AA54" s="841">
        <f>IF(OR(AC54&lt;0.01,AC54="n/a"),"n/a",I54/AC54)</f>
        <v>26.867256637168143</v>
      </c>
      <c r="AB54" s="842">
        <v>12</v>
      </c>
      <c r="AC54" s="821">
        <v>2.2599999999999998</v>
      </c>
      <c r="AD54" s="821">
        <v>1.34</v>
      </c>
      <c r="AE54" s="821">
        <v>1</v>
      </c>
      <c r="AF54" s="822">
        <v>1.35</v>
      </c>
      <c r="AG54" s="821">
        <v>11.700000000000001</v>
      </c>
      <c r="AH54" s="822">
        <v>485.79999999999995</v>
      </c>
      <c r="AI54" s="822">
        <v>13.34</v>
      </c>
      <c r="AJ54" s="821">
        <v>6.3</v>
      </c>
      <c r="AK54" s="821">
        <v>20</v>
      </c>
      <c r="AL54" s="833">
        <v>5140</v>
      </c>
      <c r="AM54" s="827">
        <v>1.1599999999999999</v>
      </c>
      <c r="AN54" s="821">
        <v>0.35</v>
      </c>
      <c r="AO54" s="705">
        <f>IF(U54="n/a","n/a",IF(AA54&lt;0,"n/a",IF(AA54="n/a","n/a",J54+U54-AA54)))</f>
        <v>-21.465612559040114</v>
      </c>
      <c r="AP54" s="706">
        <f>IF(U54="n/a","n/a",J54+U54)</f>
        <v>5.4016440781280295</v>
      </c>
      <c r="AQ54" s="843">
        <f>IF(OR(AC54&lt;0.01,AC54="n/a",AF54="n/a"),"n/a",(I54/SQRT(22.5*AC54*(I54/AF54))-1)*100)</f>
        <v>26.965955997270719</v>
      </c>
      <c r="AR54" s="618">
        <f>INDEX(Historical!$C$7:$C$1222,MATCH(B54,Historical!$B$7:$B$1244,0))*IF(AH54="n/a",1.03,IF(AH54&lt;0,1.01,IF(AH54&gt;10,1.1,(1+AH54/100))))</f>
        <v>1.8920000000000001</v>
      </c>
      <c r="AS54" s="841">
        <f>IF($AI54="n/a",1.03*AR54,IF($AI54&lt;0,1.01*AR54,IF($AI54&gt;10,1.1*AR54,(1+$AI54/100)*AR54)))</f>
        <v>2.0812000000000004</v>
      </c>
      <c r="AT54" s="841">
        <f>IF($AK54="n/a",1.03*AS54,IF($AK54&lt;0,1.01*AS54,IF($AK54&gt;10,1.1*AS54,(1+$AK54/100)*AS54)))</f>
        <v>2.2893200000000005</v>
      </c>
      <c r="AU54" s="841">
        <f>IF($AK54="n/a",1.03*AT54,IF($AK54&lt;0,1.01*AT54,IF($AK54&gt;10,1.1*AT54,(1+$AK54/100)*AT54)))</f>
        <v>2.5182520000000008</v>
      </c>
      <c r="AV54" s="841">
        <f>IF($AK54="n/a",1.03*AU54,IF($AK54&lt;0,1.01*AU54,IF($AK54&gt;10,1.1*AU54,(1+$AK54/100)*AU54)))</f>
        <v>2.7700772000000011</v>
      </c>
      <c r="AW54" s="618">
        <f>SUM(AR54:AV54)</f>
        <v>11.550849200000002</v>
      </c>
      <c r="AX54" s="713">
        <f>AW54/I54*100</f>
        <v>19.023137681159426</v>
      </c>
      <c r="AY54" s="887">
        <v>0.83</v>
      </c>
      <c r="AZ54" s="827">
        <v>25.66</v>
      </c>
      <c r="BA54" s="827">
        <v>-5.1100000000000003</v>
      </c>
      <c r="BB54" s="827">
        <v>3.91</v>
      </c>
      <c r="BC54" s="827">
        <v>10</v>
      </c>
      <c r="BE54" s="594">
        <v>2003</v>
      </c>
      <c r="BF54" s="853">
        <f>IF(BE54&gt;2020,0,IF(BE54&gt;2008,1,IF(BE54&gt;2001,2,IF(BE54&gt;1990,3,IF(BE54&gt;1980,4,IF(BE54&gt;1973,5,IF(BE54&gt;1970,6,IF(BE54&gt;1960,7,IF(BE54&gt;1958,8,IF(BE54&gt;1953,9,10))))))))))</f>
        <v>2</v>
      </c>
      <c r="BG54" s="837">
        <v>1.7999999999999998</v>
      </c>
      <c r="BH54" s="820" t="s">
        <v>4443</v>
      </c>
      <c r="BI54" s="820" t="s">
        <v>4444</v>
      </c>
    </row>
    <row r="55" spans="1:61" ht="11.25" customHeight="1" x14ac:dyDescent="0.2">
      <c r="A55" s="826" t="s">
        <v>4676</v>
      </c>
      <c r="B55" s="830" t="s">
        <v>971</v>
      </c>
      <c r="C55" s="885" t="s">
        <v>4055</v>
      </c>
      <c r="D55" s="885" t="s">
        <v>4184</v>
      </c>
      <c r="E55" s="699">
        <v>12</v>
      </c>
      <c r="F55" s="1122">
        <v>400</v>
      </c>
      <c r="G55" s="1122" t="s">
        <v>105</v>
      </c>
      <c r="H55" s="1122" t="s">
        <v>105</v>
      </c>
      <c r="I55" s="829">
        <v>94.73</v>
      </c>
      <c r="J55" s="618">
        <f>(M55/I55)*100</f>
        <v>1.9845877757838064</v>
      </c>
      <c r="K55" s="832">
        <v>0.47</v>
      </c>
      <c r="L55" s="842">
        <v>4</v>
      </c>
      <c r="M55" s="609">
        <f>K55*L55</f>
        <v>1.88</v>
      </c>
      <c r="N55" s="825" t="s">
        <v>507</v>
      </c>
      <c r="O55" s="700">
        <v>0.43</v>
      </c>
      <c r="P55" s="603">
        <v>44966</v>
      </c>
      <c r="Q55" s="603">
        <v>44986</v>
      </c>
      <c r="R55" s="609">
        <f>(K55-O55)/O55*100</f>
        <v>9.302325581395344</v>
      </c>
      <c r="S55" s="667">
        <f>IF(INDEX(Historical!$D$7:$D$1220,MATCH(B55,Historical!$B$7:$B$1244,0))=0,"n/a",(INDEX(Historical!$C$7:$C$1222,MATCH(B55,Historical!$B$7:$B$1244,0))/INDEX(Historical!$D$7:$D$1220,MATCH(B55,Historical!$B$7:$B$1244,0))-1)*100)</f>
        <v>16.216216216216207</v>
      </c>
      <c r="T55" s="667">
        <f>IF(INDEX(Historical!$F$7:$F$1213,MATCH(B55,Historical!$B$7:$B$1244,0))=0,"n/a",((INDEX(Historical!$C$7:$C$1222,MATCH(B55,Historical!$B$7:$B$1244,0))/INDEX(Historical!$F$7:$F$1213,MATCH(B55,Historical!$B$7:$B$1244,0)))^(1/3)-1)*100)</f>
        <v>21.456027185364057</v>
      </c>
      <c r="U55" s="667">
        <f>IF(INDEX(Historical!$H$7:$H$1213,MATCH(B55,Historical!$B$7:$B$1244,0))=0,"n/a",((INDEX(Historical!$C$7:$C$1222,MATCH(B55,Historical!$B$7:$B$1244,0))/INDEX(Historical!$H$7:$H$1213,MATCH(B55,Historical!$B$7:$B$1244,0)))^(1/5)-1)*100)</f>
        <v>20.393740258608538</v>
      </c>
      <c r="V55" s="667">
        <f>IF(INDEX(Historical!$N$7:$N$1213,MATCH(B55,Historical!$B$7:$B$1244,0))=0,"n/a",((INDEX(Historical!$C$7:$C$1222,MATCH(B55,Historical!$B$7:$B$1244,0))/INDEX(Historical!$N$7:$N$1213,MATCH(B55,Historical!$B$7:$B$1244,0)))^(1/10)-1)*100)</f>
        <v>16.92909668083924</v>
      </c>
      <c r="W55" s="668">
        <f>IF(OR(U55&lt;=0,U55="n/a",V55&lt;=0,V55="n/a"),"n/a",U55/V55)</f>
        <v>1.2046561398453508</v>
      </c>
      <c r="X55" s="669">
        <f>IF(OR(AJ55&lt;=0,AJ55="n/a",U55&lt;=0,U55="n/a"),"n/a",U55/AJ55)</f>
        <v>1.3687073999066135</v>
      </c>
      <c r="Y55" s="831"/>
      <c r="Z55" s="618">
        <f>IF(OR(AC55&lt;0.01,AC55="n/a"),"n/a",M55/AC55*100)</f>
        <v>58.385093167701854</v>
      </c>
      <c r="AA55" s="841">
        <f>IF(OR(AC55&lt;0.01,AC55="n/a"),"n/a",I55/AC55)</f>
        <v>29.419254658385093</v>
      </c>
      <c r="AB55" s="842">
        <v>3</v>
      </c>
      <c r="AC55" s="821">
        <v>3.22</v>
      </c>
      <c r="AD55" s="821">
        <v>3.26</v>
      </c>
      <c r="AE55" s="821">
        <v>1.39</v>
      </c>
      <c r="AF55" s="821">
        <v>10.46</v>
      </c>
      <c r="AG55" s="821">
        <v>41.6</v>
      </c>
      <c r="AH55" s="822">
        <v>-21.2</v>
      </c>
      <c r="AI55" s="822">
        <v>9.06</v>
      </c>
      <c r="AJ55" s="821">
        <v>14.899999999999999</v>
      </c>
      <c r="AK55" s="821">
        <v>9.1</v>
      </c>
      <c r="AL55" s="833">
        <v>12640</v>
      </c>
      <c r="AM55" s="827">
        <v>1</v>
      </c>
      <c r="AN55" s="821">
        <v>2.34</v>
      </c>
      <c r="AO55" s="705">
        <f>IF(U55="n/a","n/a",IF(AA55&lt;0,"n/a",IF(AA55="n/a","n/a",J55+U55-AA55)))</f>
        <v>-7.0409266239927462</v>
      </c>
      <c r="AP55" s="706">
        <f>IF(U55="n/a","n/a",J55+U55)</f>
        <v>22.378328034392347</v>
      </c>
      <c r="AQ55" s="843">
        <f>IF(OR(AC55&lt;0.01,AC55="n/a",AF55="n/a"),"n/a",(I55/SQRT(22.5*AC55*(I55/AF55))-1)*100)</f>
        <v>269.8200185235504</v>
      </c>
      <c r="AR55" s="618">
        <f>INDEX(Historical!$C$7:$C$1222,MATCH(B55,Historical!$B$7:$B$1244,0))*IF(AH55="n/a",1.03,IF(AH55&lt;0,1.01,IF(AH55&gt;10,1.1,(1+AH55/100))))</f>
        <v>1.7372000000000001</v>
      </c>
      <c r="AS55" s="841">
        <f>IF($AI55="n/a",1.03*AR55,IF($AI55&lt;0,1.01*AR55,IF($AI55&gt;10,1.1*AR55,(1+$AI55/100)*AR55)))</f>
        <v>1.89459032</v>
      </c>
      <c r="AT55" s="841">
        <f>IF($AK55="n/a",1.03*AS55,IF($AK55&lt;0,1.01*AS55,IF($AK55&gt;10,1.1*AS55,(1+$AK55/100)*AS55)))</f>
        <v>2.06699803912</v>
      </c>
      <c r="AU55" s="841">
        <f>IF($AK55="n/a",1.03*AT55,IF($AK55&lt;0,1.01*AT55,IF($AK55&gt;10,1.1*AT55,(1+$AK55/100)*AT55)))</f>
        <v>2.2550948606799199</v>
      </c>
      <c r="AV55" s="841">
        <f>IF($AK55="n/a",1.03*AU55,IF($AK55&lt;0,1.01*AU55,IF($AK55&gt;10,1.1*AU55,(1+$AK55/100)*AU55)))</f>
        <v>2.4603084930017927</v>
      </c>
      <c r="AW55" s="618">
        <f>SUM(AR55:AV55)</f>
        <v>10.414191712801713</v>
      </c>
      <c r="AX55" s="713">
        <f>AW55/I55*100</f>
        <v>10.99355189781665</v>
      </c>
      <c r="AY55" s="887">
        <v>0.6</v>
      </c>
      <c r="AZ55" s="827">
        <v>23.669999999999998</v>
      </c>
      <c r="BA55" s="827">
        <v>-15.83</v>
      </c>
      <c r="BB55" s="827">
        <v>-3.6900000000000004</v>
      </c>
      <c r="BC55" s="827">
        <v>-1.53</v>
      </c>
      <c r="BE55" s="594">
        <v>2012</v>
      </c>
      <c r="BF55" s="853">
        <f>IF(BE55&gt;2020,0,IF(BE55&gt;2008,1,IF(BE55&gt;2001,2,IF(BE55&gt;1990,3,IF(BE55&gt;1980,4,IF(BE55&gt;1973,5,IF(BE55&gt;1970,6,IF(BE55&gt;1960,7,IF(BE55&gt;1958,8,IF(BE55&gt;1953,9,10))))))))))</f>
        <v>1</v>
      </c>
      <c r="BG55" s="837">
        <v>7.7</v>
      </c>
      <c r="BH55" s="820" t="s">
        <v>4443</v>
      </c>
      <c r="BI55" s="820" t="s">
        <v>4444</v>
      </c>
    </row>
    <row r="56" spans="1:61" ht="11.25" customHeight="1" x14ac:dyDescent="0.2">
      <c r="A56" s="819" t="s">
        <v>984</v>
      </c>
      <c r="B56" s="830" t="s">
        <v>985</v>
      </c>
      <c r="C56" s="885" t="s">
        <v>107</v>
      </c>
      <c r="D56" s="885" t="s">
        <v>4193</v>
      </c>
      <c r="E56" s="699">
        <v>11</v>
      </c>
      <c r="F56" s="1122">
        <v>415</v>
      </c>
      <c r="G56" s="1122" t="s">
        <v>105</v>
      </c>
      <c r="H56" s="1122" t="s">
        <v>105</v>
      </c>
      <c r="I56" s="829">
        <v>33.619999999999997</v>
      </c>
      <c r="J56" s="618">
        <f>(M56/I56)*100</f>
        <v>3.8072575847709698</v>
      </c>
      <c r="K56" s="832">
        <v>0.32</v>
      </c>
      <c r="L56" s="842">
        <v>4</v>
      </c>
      <c r="M56" s="609">
        <f>K56*L56</f>
        <v>1.28</v>
      </c>
      <c r="N56" s="825" t="s">
        <v>150</v>
      </c>
      <c r="O56" s="703">
        <v>0.29709999999999998</v>
      </c>
      <c r="P56" s="891">
        <v>44617</v>
      </c>
      <c r="Q56" s="891">
        <v>44651</v>
      </c>
      <c r="R56" s="609">
        <f>(K56-O56)/O56*100</f>
        <v>7.707842477280388</v>
      </c>
      <c r="S56" s="667">
        <f>IF(INDEX(Historical!$D$7:$D$1220,MATCH(B56,Historical!$B$7:$B$1244,0))=0,"n/a",(INDEX(Historical!$C$7:$C$1222,MATCH(B56,Historical!$B$7:$B$1244,0))/INDEX(Historical!$D$7:$D$1220,MATCH(B56,Historical!$B$7:$B$1244,0))-1)*100)</f>
        <v>7.6923076923077094</v>
      </c>
      <c r="T56" s="667">
        <f>IF(INDEX(Historical!$F$7:$F$1213,MATCH(B56,Historical!$B$7:$B$1244,0))=0,"n/a",((INDEX(Historical!$C$7:$C$1222,MATCH(B56,Historical!$B$7:$B$1244,0))/INDEX(Historical!$F$7:$F$1213,MATCH(B56,Historical!$B$7:$B$1244,0)))^(1/3)-1)*100)</f>
        <v>9.4879784971972256</v>
      </c>
      <c r="U56" s="667">
        <f>IF(INDEX(Historical!$H$7:$H$1213,MATCH(B56,Historical!$B$7:$B$1244,0))=0,"n/a",((INDEX(Historical!$C$7:$C$1222,MATCH(B56,Historical!$B$7:$B$1244,0))/INDEX(Historical!$H$7:$H$1213,MATCH(B56,Historical!$B$7:$B$1244,0)))^(1/5)-1)*100)</f>
        <v>8.4471771197698544</v>
      </c>
      <c r="V56" s="667">
        <f>IF(INDEX(Historical!$N$7:$N$1213,MATCH(B56,Historical!$B$7:$B$1244,0))=0,"n/a",((INDEX(Historical!$C$7:$C$1222,MATCH(B56,Historical!$B$7:$B$1244,0))/INDEX(Historical!$N$7:$N$1213,MATCH(B56,Historical!$B$7:$B$1244,0)))^(1/10)-1)*100)</f>
        <v>9.6020219495726256</v>
      </c>
      <c r="W56" s="668">
        <f>IF(OR(U56&lt;=0,U56="n/a",V56&lt;=0,V56="n/a"),"n/a",U56/V56)</f>
        <v>0.87972899501087143</v>
      </c>
      <c r="X56" s="669" t="str">
        <f>IF(OR(AJ56&lt;=0,AJ56="n/a",U56&lt;=0,U56="n/a"),"n/a",U56/AJ56)</f>
        <v>n/a</v>
      </c>
      <c r="Y56" s="641" t="s">
        <v>4042</v>
      </c>
      <c r="Z56" s="618">
        <f>IF(OR(AC56&lt;0.01,AC56="n/a"),"n/a",M56/AC56*100)</f>
        <v>109.40170940170941</v>
      </c>
      <c r="AA56" s="841">
        <f>IF(OR(AC56&lt;0.01,AC56="n/a"),"n/a",I56/AC56)</f>
        <v>28.735042735042736</v>
      </c>
      <c r="AB56" s="842">
        <v>12</v>
      </c>
      <c r="AC56" s="821">
        <v>1.17</v>
      </c>
      <c r="AD56" s="821" t="s">
        <v>135</v>
      </c>
      <c r="AE56" s="821">
        <v>3.69</v>
      </c>
      <c r="AF56" s="821">
        <v>5.73</v>
      </c>
      <c r="AG56" s="821" t="s">
        <v>135</v>
      </c>
      <c r="AH56" s="821">
        <v>384.6</v>
      </c>
      <c r="AI56" s="821">
        <v>8.6999999999999993</v>
      </c>
      <c r="AJ56" s="821" t="s">
        <v>135</v>
      </c>
      <c r="AK56" s="821" t="s">
        <v>135</v>
      </c>
      <c r="AL56" s="833">
        <v>13850</v>
      </c>
      <c r="AM56" s="827">
        <v>16.88</v>
      </c>
      <c r="AN56" s="821">
        <v>0.72</v>
      </c>
      <c r="AO56" s="705">
        <f>IF(U56="n/a","n/a",IF(AA56&lt;0,"n/a",IF(AA56="n/a","n/a",J56+U56-AA56)))</f>
        <v>-16.480608030501912</v>
      </c>
      <c r="AP56" s="706">
        <f>IF(U56="n/a","n/a",J56+U56)</f>
        <v>12.254434704540824</v>
      </c>
      <c r="AQ56" s="843">
        <f>IF(OR(AC56&lt;0.01,AC56="n/a",AF56="n/a"),"n/a",(I56/SQRT(22.5*AC56*(I56/AF56))-1)*100)</f>
        <v>170.51538865390913</v>
      </c>
      <c r="AR56" s="618">
        <f>INDEX(Historical!$C$7:$C$1222,MATCH(B56,Historical!$B$7:$B$1244,0))*IF(AH56="n/a",1.03,IF(AH56&lt;0,1.01,IF(AH56&gt;10,1.1,(1+AH56/100))))</f>
        <v>0.6160000000000001</v>
      </c>
      <c r="AS56" s="841">
        <f>IF($AI56="n/a",1.03*AR56,IF($AI56&lt;0,1.01*AR56,IF($AI56&gt;10,1.1*AR56,(1+$AI56/100)*AR56)))</f>
        <v>0.66959200000000008</v>
      </c>
      <c r="AT56" s="841">
        <f>IF($AK56="n/a",1.03*AS56,IF($AK56&lt;0,1.01*AS56,IF($AK56&gt;10,1.1*AS56,(1+$AK56/100)*AS56)))</f>
        <v>0.68967976000000009</v>
      </c>
      <c r="AU56" s="841">
        <f>IF($AK56="n/a",1.03*AT56,IF($AK56&lt;0,1.01*AT56,IF($AK56&gt;10,1.1*AT56,(1+$AK56/100)*AT56)))</f>
        <v>0.71037015280000015</v>
      </c>
      <c r="AV56" s="841">
        <f>IF($AK56="n/a",1.03*AU56,IF($AK56&lt;0,1.01*AU56,IF($AK56&gt;10,1.1*AU56,(1+$AK56/100)*AU56)))</f>
        <v>0.73168125738400014</v>
      </c>
      <c r="AW56" s="618">
        <f>SUM(AR56:AV56)</f>
        <v>3.4173231701840008</v>
      </c>
      <c r="AX56" s="713">
        <f>AW56/I56*100</f>
        <v>10.164554343200479</v>
      </c>
      <c r="AY56" s="887" t="s">
        <v>135</v>
      </c>
      <c r="AZ56" s="827">
        <v>25.64</v>
      </c>
      <c r="BA56" s="827">
        <v>-7.89</v>
      </c>
      <c r="BB56" s="827">
        <v>6.11</v>
      </c>
      <c r="BC56" s="827">
        <v>5.83</v>
      </c>
      <c r="BE56" s="594">
        <v>2012</v>
      </c>
      <c r="BF56" s="853">
        <f>IF(BE56&gt;2020,0,IF(BE56&gt;2008,1,IF(BE56&gt;2001,2,IF(BE56&gt;1990,3,IF(BE56&gt;1980,4,IF(BE56&gt;1973,5,IF(BE56&gt;1970,6,IF(BE56&gt;1960,7,IF(BE56&gt;1958,8,IF(BE56&gt;1953,9,10))))))))))</f>
        <v>1</v>
      </c>
      <c r="BG56" s="837" t="s">
        <v>135</v>
      </c>
      <c r="BH56" s="820" t="s">
        <v>4443</v>
      </c>
      <c r="BI56" s="820" t="s">
        <v>4444</v>
      </c>
    </row>
    <row r="57" spans="1:61" ht="11.25" customHeight="1" x14ac:dyDescent="0.2">
      <c r="A57" s="826" t="s">
        <v>4679</v>
      </c>
      <c r="B57" s="830" t="s">
        <v>456</v>
      </c>
      <c r="C57" s="885" t="s">
        <v>244</v>
      </c>
      <c r="D57" s="885" t="s">
        <v>4176</v>
      </c>
      <c r="E57" s="699">
        <v>19</v>
      </c>
      <c r="F57" s="1122">
        <v>193</v>
      </c>
      <c r="G57" s="1122" t="s">
        <v>114</v>
      </c>
      <c r="H57" s="1122" t="s">
        <v>114</v>
      </c>
      <c r="I57" s="829">
        <v>83.11</v>
      </c>
      <c r="J57" s="618">
        <f>(M57/I57)*100</f>
        <v>4.2353507399831551</v>
      </c>
      <c r="K57" s="832">
        <v>0.88</v>
      </c>
      <c r="L57" s="842">
        <v>4</v>
      </c>
      <c r="M57" s="609">
        <f>K57*L57</f>
        <v>3.52</v>
      </c>
      <c r="N57" s="825" t="s">
        <v>457</v>
      </c>
      <c r="O57" s="700">
        <v>0.7</v>
      </c>
      <c r="P57" s="999">
        <v>44631</v>
      </c>
      <c r="Q57" s="999">
        <v>44665</v>
      </c>
      <c r="R57" s="609">
        <f>(K57-O57)/O57*100</f>
        <v>25.714285714285722</v>
      </c>
      <c r="S57" s="667">
        <f>IF(INDEX(Historical!$D$7:$D$1220,MATCH(B57,Historical!$B$7:$B$1244,0))=0,"n/a",(INDEX(Historical!$C$7:$C$1222,MATCH(B57,Historical!$B$7:$B$1244,0))/INDEX(Historical!$D$7:$D$1220,MATCH(B57,Historical!$B$7:$B$1244,0))-1)*100)</f>
        <v>26.037735849056599</v>
      </c>
      <c r="T57" s="667">
        <f>IF(INDEX(Historical!$F$7:$F$1213,MATCH(B57,Historical!$B$7:$B$1244,0))=0,"n/a",((INDEX(Historical!$C$7:$C$1222,MATCH(B57,Historical!$B$7:$B$1244,0))/INDEX(Historical!$F$7:$F$1213,MATCH(B57,Historical!$B$7:$B$1244,0)))^(1/3)-1)*100)</f>
        <v>19.647589049433932</v>
      </c>
      <c r="U57" s="667">
        <f>IF(INDEX(Historical!$H$7:$H$1213,MATCH(B57,Historical!$B$7:$B$1244,0))=0,"n/a",((INDEX(Historical!$C$7:$C$1222,MATCH(B57,Historical!$B$7:$B$1244,0))/INDEX(Historical!$H$7:$H$1213,MATCH(B57,Historical!$B$7:$B$1244,0)))^(1/5)-1)*100)</f>
        <v>19.685492625415392</v>
      </c>
      <c r="V57" s="667">
        <f>IF(INDEX(Historical!$N$7:$N$1213,MATCH(B57,Historical!$B$7:$B$1244,0))=0,"n/a",((INDEX(Historical!$C$7:$C$1222,MATCH(B57,Historical!$B$7:$B$1244,0))/INDEX(Historical!$N$7:$N$1213,MATCH(B57,Historical!$B$7:$B$1244,0)))^(1/10)-1)*100)</f>
        <v>17.783189617430128</v>
      </c>
      <c r="W57" s="668">
        <f>IF(OR(U57&lt;=0,U57="n/a",V57&lt;=0,V57="n/a"),"n/a",U57/V57)</f>
        <v>1.1069719802189326</v>
      </c>
      <c r="X57" s="669">
        <f>IF(OR(AJ57&lt;=0,AJ57="n/a",U57&lt;=0,U57="n/a"),"n/a",U57/AJ57)</f>
        <v>0.92420153170964281</v>
      </c>
      <c r="Y57" s="628"/>
      <c r="Z57" s="618">
        <f>IF(OR(AC57&lt;0.01,AC57="n/a"),"n/a",M57/AC57*100)</f>
        <v>52.537313432835816</v>
      </c>
      <c r="AA57" s="841">
        <f>IF(OR(AC57&lt;0.01,AC57="n/a"),"n/a",I57/AC57)</f>
        <v>12.404477611940298</v>
      </c>
      <c r="AB57" s="842">
        <v>2</v>
      </c>
      <c r="AC57" s="821">
        <v>6.7</v>
      </c>
      <c r="AD57" s="821">
        <v>53.19</v>
      </c>
      <c r="AE57" s="821">
        <v>0.38</v>
      </c>
      <c r="AF57" s="821">
        <v>6.23</v>
      </c>
      <c r="AG57" s="821">
        <v>53.1</v>
      </c>
      <c r="AH57" s="822">
        <v>44</v>
      </c>
      <c r="AI57" s="822">
        <v>1.91</v>
      </c>
      <c r="AJ57" s="821">
        <v>21.3</v>
      </c>
      <c r="AK57" s="821">
        <v>0.22999999999999998</v>
      </c>
      <c r="AL57" s="833">
        <v>18100</v>
      </c>
      <c r="AM57" s="827">
        <v>0.2</v>
      </c>
      <c r="AN57" s="821">
        <v>0.39</v>
      </c>
      <c r="AO57" s="705">
        <f>IF(U57="n/a","n/a",IF(AA57&lt;0,"n/a",IF(AA57="n/a","n/a",J57+U57-AA57)))</f>
        <v>11.516365753458249</v>
      </c>
      <c r="AP57" s="706">
        <f>IF(U57="n/a","n/a",J57+U57)</f>
        <v>23.920843365398547</v>
      </c>
      <c r="AQ57" s="843">
        <f>IF(OR(AC57&lt;0.01,AC57="n/a",AF57="n/a"),"n/a",(I57/SQRT(22.5*AC57*(I57/AF57))-1)*100)</f>
        <v>85.328411832002885</v>
      </c>
      <c r="AR57" s="618">
        <f>INDEX(Historical!$C$7:$C$1222,MATCH(B57,Historical!$B$7:$B$1244,0))*IF(AH57="n/a",1.03,IF(AH57&lt;0,1.01,IF(AH57&gt;10,1.1,(1+AH57/100))))</f>
        <v>3.6739999999999999</v>
      </c>
      <c r="AS57" s="841">
        <f>IF($AI57="n/a",1.03*AR57,IF($AI57&lt;0,1.01*AR57,IF($AI57&gt;10,1.1*AR57,(1+$AI57/100)*AR57)))</f>
        <v>3.7441733999999998</v>
      </c>
      <c r="AT57" s="841">
        <f>IF($AK57="n/a",1.03*AS57,IF($AK57&lt;0,1.01*AS57,IF($AK57&gt;10,1.1*AS57,(1+$AK57/100)*AS57)))</f>
        <v>3.7527849988199997</v>
      </c>
      <c r="AU57" s="841">
        <f>IF($AK57="n/a",1.03*AT57,IF($AK57&lt;0,1.01*AT57,IF($AK57&gt;10,1.1*AT57,(1+$AK57/100)*AT57)))</f>
        <v>3.7614164043172855</v>
      </c>
      <c r="AV57" s="841">
        <f>IF($AK57="n/a",1.03*AU57,IF($AK57&lt;0,1.01*AU57,IF($AK57&gt;10,1.1*AU57,(1+$AK57/100)*AU57)))</f>
        <v>3.7700676620472153</v>
      </c>
      <c r="AW57" s="618">
        <f>SUM(AR57:AV57)</f>
        <v>18.7024424651845</v>
      </c>
      <c r="AX57" s="713">
        <f>AW57/I57*100</f>
        <v>22.503239640457828</v>
      </c>
      <c r="AY57" s="887">
        <v>1.53</v>
      </c>
      <c r="AZ57" s="827">
        <v>36.730000000000004</v>
      </c>
      <c r="BA57" s="827">
        <v>-26.43</v>
      </c>
      <c r="BB57" s="827">
        <v>-1.1599999999999999</v>
      </c>
      <c r="BC57" s="827">
        <v>8.84</v>
      </c>
      <c r="BE57" s="594">
        <v>2004</v>
      </c>
      <c r="BF57" s="853">
        <f>IF(BE57&gt;2020,0,IF(BE57&gt;2008,1,IF(BE57&gt;2001,2,IF(BE57&gt;1990,3,IF(BE57&gt;1980,4,IF(BE57&gt;1973,5,IF(BE57&gt;1970,6,IF(BE57&gt;1960,7,IF(BE57&gt;1958,8,IF(BE57&gt;1953,9,10))))))))))</f>
        <v>2</v>
      </c>
      <c r="BG57" s="837">
        <v>9.5</v>
      </c>
      <c r="BH57" s="820" t="s">
        <v>4443</v>
      </c>
      <c r="BI57" s="820" t="s">
        <v>4444</v>
      </c>
    </row>
    <row r="58" spans="1:61" ht="11.25" customHeight="1" x14ac:dyDescent="0.2">
      <c r="A58" s="819" t="s">
        <v>4680</v>
      </c>
      <c r="B58" s="830" t="s">
        <v>989</v>
      </c>
      <c r="C58" s="885" t="s">
        <v>244</v>
      </c>
      <c r="D58" s="885" t="s">
        <v>4204</v>
      </c>
      <c r="E58" s="699">
        <v>11</v>
      </c>
      <c r="F58" s="1122">
        <v>460</v>
      </c>
      <c r="G58" s="1122" t="s">
        <v>114</v>
      </c>
      <c r="H58" s="1122" t="s">
        <v>114</v>
      </c>
      <c r="I58" s="829">
        <v>87.42</v>
      </c>
      <c r="J58" s="618">
        <f>(M58/I58)*100</f>
        <v>1.8302447952413636</v>
      </c>
      <c r="K58" s="832">
        <v>0.4</v>
      </c>
      <c r="L58" s="842">
        <v>4</v>
      </c>
      <c r="M58" s="609">
        <f>K58*L58</f>
        <v>1.6</v>
      </c>
      <c r="N58" s="825" t="s">
        <v>147</v>
      </c>
      <c r="O58" s="700">
        <v>0.36499999999999999</v>
      </c>
      <c r="P58" s="603">
        <v>44981</v>
      </c>
      <c r="Q58" s="603">
        <v>45000</v>
      </c>
      <c r="R58" s="609">
        <f>(K58-O58)/O58*100</f>
        <v>9.5890410958904209</v>
      </c>
      <c r="S58" s="667">
        <f>IF(INDEX(Historical!$D$7:$D$1220,MATCH(B58,Historical!$B$7:$B$1244,0))=0,"n/a",(INDEX(Historical!$C$7:$C$1222,MATCH(B58,Historical!$B$7:$B$1244,0))/INDEX(Historical!$D$7:$D$1220,MATCH(B58,Historical!$B$7:$B$1244,0))-1)*100)</f>
        <v>14.509803921568643</v>
      </c>
      <c r="T58" s="667">
        <f>IF(INDEX(Historical!$F$7:$F$1213,MATCH(B58,Historical!$B$7:$B$1244,0))=0,"n/a",((INDEX(Historical!$C$7:$C$1222,MATCH(B58,Historical!$B$7:$B$1244,0))/INDEX(Historical!$F$7:$F$1213,MATCH(B58,Historical!$B$7:$B$1244,0)))^(1/3)-1)*100)</f>
        <v>18.835044841129612</v>
      </c>
      <c r="U58" s="667">
        <f>IF(INDEX(Historical!$H$7:$H$1213,MATCH(B58,Historical!$B$7:$B$1244,0))=0,"n/a",((INDEX(Historical!$C$7:$C$1222,MATCH(B58,Historical!$B$7:$B$1244,0))/INDEX(Historical!$H$7:$H$1213,MATCH(B58,Historical!$B$7:$B$1244,0)))^(1/5)-1)*100)</f>
        <v>16.340910107356432</v>
      </c>
      <c r="V58" s="667">
        <f>IF(INDEX(Historical!$N$7:$N$1213,MATCH(B58,Historical!$B$7:$B$1244,0))=0,"n/a",((INDEX(Historical!$C$7:$C$1222,MATCH(B58,Historical!$B$7:$B$1244,0))/INDEX(Historical!$N$7:$N$1213,MATCH(B58,Historical!$B$7:$B$1244,0)))^(1/10)-1)*100)</f>
        <v>40.132311285920565</v>
      </c>
      <c r="W58" s="668">
        <f>IF(OR(U58&lt;=0,U58="n/a",V58&lt;=0,V58="n/a"),"n/a",U58/V58)</f>
        <v>0.40717590349921456</v>
      </c>
      <c r="X58" s="669">
        <f>IF(OR(AJ58&lt;=0,AJ58="n/a",U58&lt;=0,U58="n/a"),"n/a",U58/AJ58)</f>
        <v>0.43927177707947396</v>
      </c>
      <c r="Y58" s="621"/>
      <c r="Z58" s="618">
        <f>IF(OR(AC58&lt;0.01,AC58="n/a"),"n/a",M58/AC58*100)</f>
        <v>17.69911504424779</v>
      </c>
      <c r="AA58" s="841">
        <f>IF(OR(AC58&lt;0.01,AC58="n/a"),"n/a",I58/AC58)</f>
        <v>9.6703539823008864</v>
      </c>
      <c r="AB58" s="842">
        <v>12</v>
      </c>
      <c r="AC58" s="821">
        <v>9.0399999999999991</v>
      </c>
      <c r="AD58" s="821">
        <v>0.64</v>
      </c>
      <c r="AE58" s="821">
        <v>0.92</v>
      </c>
      <c r="AF58" s="821">
        <v>3.1</v>
      </c>
      <c r="AG58" s="821">
        <v>33.700000000000003</v>
      </c>
      <c r="AH58" s="821">
        <v>19.3</v>
      </c>
      <c r="AI58" s="821">
        <v>8.61</v>
      </c>
      <c r="AJ58" s="821">
        <v>37.200000000000003</v>
      </c>
      <c r="AK58" s="821">
        <v>15</v>
      </c>
      <c r="AL58" s="833">
        <v>6270</v>
      </c>
      <c r="AM58" s="827">
        <v>0.6</v>
      </c>
      <c r="AN58" s="821">
        <v>1.23</v>
      </c>
      <c r="AO58" s="705">
        <f>IF(U58="n/a","n/a",IF(AA58&lt;0,"n/a",IF(AA58="n/a","n/a",J58+U58-AA58)))</f>
        <v>8.5008009202969088</v>
      </c>
      <c r="AP58" s="706">
        <f>IF(U58="n/a","n/a",J58+U58)</f>
        <v>18.171154902597795</v>
      </c>
      <c r="AQ58" s="843">
        <f>IF(OR(AC58&lt;0.01,AC58="n/a",AF58="n/a"),"n/a",(I58/SQRT(22.5*AC58*(I58/AF58))-1)*100)</f>
        <v>15.427894462556125</v>
      </c>
      <c r="AR58" s="618">
        <f>INDEX(Historical!$C$7:$C$1222,MATCH(B58,Historical!$B$7:$B$1244,0))*IF(AH58="n/a",1.03,IF(AH58&lt;0,1.01,IF(AH58&gt;10,1.1,(1+AH58/100))))</f>
        <v>1.6060000000000001</v>
      </c>
      <c r="AS58" s="841">
        <f>IF($AI58="n/a",1.03*AR58,IF($AI58&lt;0,1.01*AR58,IF($AI58&gt;10,1.1*AR58,(1+$AI58/100)*AR58)))</f>
        <v>1.7442766000000003</v>
      </c>
      <c r="AT58" s="841">
        <f>IF($AK58="n/a",1.03*AS58,IF($AK58&lt;0,1.01*AS58,IF($AK58&gt;10,1.1*AS58,(1+$AK58/100)*AS58)))</f>
        <v>1.9187042600000004</v>
      </c>
      <c r="AU58" s="841">
        <f>IF($AK58="n/a",1.03*AT58,IF($AK58&lt;0,1.01*AT58,IF($AK58&gt;10,1.1*AT58,(1+$AK58/100)*AT58)))</f>
        <v>2.1105746860000005</v>
      </c>
      <c r="AV58" s="841">
        <f>IF($AK58="n/a",1.03*AU58,IF($AK58&lt;0,1.01*AU58,IF($AK58&gt;10,1.1*AU58,(1+$AK58/100)*AU58)))</f>
        <v>2.3216321546000009</v>
      </c>
      <c r="AW58" s="618">
        <f>SUM(AR58:AV58)</f>
        <v>9.701187700600002</v>
      </c>
      <c r="AX58" s="713">
        <f>AW58/I58*100</f>
        <v>11.097217685426678</v>
      </c>
      <c r="AY58" s="887">
        <v>1.54</v>
      </c>
      <c r="AZ58" s="827">
        <v>41.25</v>
      </c>
      <c r="BA58" s="827">
        <v>-11.1</v>
      </c>
      <c r="BB58" s="827">
        <v>8.9</v>
      </c>
      <c r="BC58" s="827">
        <v>17.25</v>
      </c>
      <c r="BE58" s="594">
        <v>2014</v>
      </c>
      <c r="BF58" s="853">
        <f>IF(BE58&gt;2020,0,IF(BE58&gt;2008,1,IF(BE58&gt;2001,2,IF(BE58&gt;1990,3,IF(BE58&gt;1980,4,IF(BE58&gt;1973,5,IF(BE58&gt;1970,6,IF(BE58&gt;1960,7,IF(BE58&gt;1958,8,IF(BE58&gt;1953,9,10))))))))))</f>
        <v>1</v>
      </c>
      <c r="BG58" s="837">
        <v>11</v>
      </c>
      <c r="BH58" s="820" t="s">
        <v>4443</v>
      </c>
      <c r="BI58" s="820" t="s">
        <v>4444</v>
      </c>
    </row>
    <row r="59" spans="1:61" ht="11.25" customHeight="1" x14ac:dyDescent="0.2">
      <c r="A59" s="819" t="s">
        <v>4681</v>
      </c>
      <c r="B59" s="830" t="s">
        <v>948</v>
      </c>
      <c r="C59" s="885" t="s">
        <v>122</v>
      </c>
      <c r="D59" s="885" t="s">
        <v>4037</v>
      </c>
      <c r="E59" s="699">
        <v>14</v>
      </c>
      <c r="F59" s="1122">
        <v>266</v>
      </c>
      <c r="G59" s="1122" t="s">
        <v>105</v>
      </c>
      <c r="H59" s="1122" t="s">
        <v>105</v>
      </c>
      <c r="I59" s="829">
        <v>130</v>
      </c>
      <c r="J59" s="618">
        <f>(M59/I59)*100</f>
        <v>0.5461538461538461</v>
      </c>
      <c r="K59" s="832">
        <v>0.71</v>
      </c>
      <c r="L59" s="842">
        <v>1</v>
      </c>
      <c r="M59" s="609">
        <f>K59*L59</f>
        <v>0.71</v>
      </c>
      <c r="N59" s="825" t="s">
        <v>949</v>
      </c>
      <c r="O59" s="700">
        <v>0.64</v>
      </c>
      <c r="P59" s="603">
        <v>44918</v>
      </c>
      <c r="Q59" s="603">
        <v>44946</v>
      </c>
      <c r="R59" s="609">
        <f>(K59-O59)/O59*100</f>
        <v>10.937499999999991</v>
      </c>
      <c r="S59" s="667">
        <f>IF(INDEX(Historical!$D$7:$D$1220,MATCH(B59,Historical!$B$7:$B$1244,0))=0,"n/a",(INDEX(Historical!$C$7:$C$1222,MATCH(B59,Historical!$B$7:$B$1244,0))/INDEX(Historical!$D$7:$D$1220,MATCH(B59,Historical!$B$7:$B$1244,0))-1)*100)</f>
        <v>10.344827586206918</v>
      </c>
      <c r="T59" s="667">
        <f>IF(INDEX(Historical!$F$7:$F$1213,MATCH(B59,Historical!$B$7:$B$1244,0))=0,"n/a",((INDEX(Historical!$C$7:$C$1222,MATCH(B59,Historical!$B$7:$B$1244,0))/INDEX(Historical!$F$7:$F$1213,MATCH(B59,Historical!$B$7:$B$1244,0)))^(1/3)-1)*100)</f>
        <v>10.839367461184835</v>
      </c>
      <c r="U59" s="667">
        <f>IF(INDEX(Historical!$H$7:$H$1213,MATCH(B59,Historical!$B$7:$B$1244,0))=0,"n/a",((INDEX(Historical!$C$7:$C$1222,MATCH(B59,Historical!$B$7:$B$1244,0))/INDEX(Historical!$H$7:$H$1213,MATCH(B59,Historical!$B$7:$B$1244,0)))^(1/5)-1)*100)</f>
        <v>10.98883056567086</v>
      </c>
      <c r="V59" s="667">
        <f>IF(INDEX(Historical!$N$7:$N$1213,MATCH(B59,Historical!$B$7:$B$1244,0))=0,"n/a",((INDEX(Historical!$C$7:$C$1222,MATCH(B59,Historical!$B$7:$B$1244,0))/INDEX(Historical!$N$7:$N$1213,MATCH(B59,Historical!$B$7:$B$1244,0)))^(1/10)-1)*100)</f>
        <v>13.524800372187773</v>
      </c>
      <c r="W59" s="668">
        <f>IF(OR(U59&lt;=0,U59="n/a",V59&lt;=0,V59="n/a"),"n/a",U59/V59)</f>
        <v>0.81249484378846359</v>
      </c>
      <c r="X59" s="669">
        <f>IF(OR(AJ59&lt;=0,AJ59="n/a",U59&lt;=0,U59="n/a"),"n/a",U59/AJ59)</f>
        <v>1.0081495931808129</v>
      </c>
      <c r="Y59" s="831"/>
      <c r="Z59" s="618">
        <f>IF(OR(AC59&lt;0.01,AC59="n/a"),"n/a",M59/AC59*100)</f>
        <v>21.194029850746269</v>
      </c>
      <c r="AA59" s="841">
        <f>IF(OR(AC59&lt;0.01,AC59="n/a"),"n/a",I59/AC59)</f>
        <v>38.805970149253731</v>
      </c>
      <c r="AB59" s="842">
        <v>12</v>
      </c>
      <c r="AC59" s="821">
        <v>3.35</v>
      </c>
      <c r="AD59" s="821">
        <v>1.62</v>
      </c>
      <c r="AE59" s="821">
        <v>4.58</v>
      </c>
      <c r="AF59" s="821">
        <v>4.6500000000000004</v>
      </c>
      <c r="AG59" s="821">
        <v>12.3</v>
      </c>
      <c r="AH59" s="821">
        <v>13</v>
      </c>
      <c r="AI59" s="821">
        <v>8.5599999999999987</v>
      </c>
      <c r="AJ59" s="821">
        <v>10.9</v>
      </c>
      <c r="AK59" s="821">
        <v>24</v>
      </c>
      <c r="AL59" s="833">
        <v>4220</v>
      </c>
      <c r="AM59" s="827">
        <v>0.92999999999999994</v>
      </c>
      <c r="AN59" s="821">
        <v>0.52</v>
      </c>
      <c r="AO59" s="705">
        <f>IF(U59="n/a","n/a",IF(AA59&lt;0,"n/a",IF(AA59="n/a","n/a",J59+U59-AA59)))</f>
        <v>-27.270985737429026</v>
      </c>
      <c r="AP59" s="706">
        <f>IF(U59="n/a","n/a",J59+U59)</f>
        <v>11.534984411824706</v>
      </c>
      <c r="AQ59" s="843">
        <f>IF(OR(AC59&lt;0.01,AC59="n/a",AF59="n/a"),"n/a",(I59/SQRT(22.5*AC59*(I59/AF59))-1)*100)</f>
        <v>183.19428838718551</v>
      </c>
      <c r="AR59" s="618">
        <f>INDEX(Historical!$C$7:$C$1222,MATCH(B59,Historical!$B$7:$B$1244,0))*IF(AH59="n/a",1.03,IF(AH59&lt;0,1.01,IF(AH59&gt;10,1.1,(1+AH59/100))))</f>
        <v>0.70400000000000007</v>
      </c>
      <c r="AS59" s="841">
        <f>IF($AI59="n/a",1.03*AR59,IF($AI59&lt;0,1.01*AR59,IF($AI59&gt;10,1.1*AR59,(1+$AI59/100)*AR59)))</f>
        <v>0.76426240000000001</v>
      </c>
      <c r="AT59" s="841">
        <f>IF($AK59="n/a",1.03*AS59,IF($AK59&lt;0,1.01*AS59,IF($AK59&gt;10,1.1*AS59,(1+$AK59/100)*AS59)))</f>
        <v>0.8406886400000001</v>
      </c>
      <c r="AU59" s="841">
        <f>IF($AK59="n/a",1.03*AT59,IF($AK59&lt;0,1.01*AT59,IF($AK59&gt;10,1.1*AT59,(1+$AK59/100)*AT59)))</f>
        <v>0.92475750400000023</v>
      </c>
      <c r="AV59" s="841">
        <f>IF($AK59="n/a",1.03*AU59,IF($AK59&lt;0,1.01*AU59,IF($AK59&gt;10,1.1*AU59,(1+$AK59/100)*AU59)))</f>
        <v>1.0172332544000002</v>
      </c>
      <c r="AW59" s="618">
        <f>SUM(AR59:AV59)</f>
        <v>4.2509417984000013</v>
      </c>
      <c r="AX59" s="713">
        <f>AW59/I59*100</f>
        <v>3.2699552295384624</v>
      </c>
      <c r="AY59" s="887">
        <v>0.69</v>
      </c>
      <c r="AZ59" s="827">
        <v>18.029999999999998</v>
      </c>
      <c r="BA59" s="827">
        <v>-9.65</v>
      </c>
      <c r="BB59" s="827">
        <v>0.88</v>
      </c>
      <c r="BC59" s="827">
        <v>0.42</v>
      </c>
      <c r="BE59" s="594">
        <v>2010</v>
      </c>
      <c r="BF59" s="853">
        <f>IF(BE59&gt;2020,0,IF(BE59&gt;2008,1,IF(BE59&gt;2001,2,IF(BE59&gt;1990,3,IF(BE59&gt;1980,4,IF(BE59&gt;1973,5,IF(BE59&gt;1970,6,IF(BE59&gt;1960,7,IF(BE59&gt;1958,8,IF(BE59&gt;1953,9,10))))))))))</f>
        <v>1</v>
      </c>
      <c r="BG59" s="837">
        <v>7.7</v>
      </c>
      <c r="BH59" s="820" t="s">
        <v>4443</v>
      </c>
      <c r="BI59" s="820" t="s">
        <v>4444</v>
      </c>
    </row>
    <row r="60" spans="1:61" ht="11.25" customHeight="1" x14ac:dyDescent="0.2">
      <c r="A60" s="835" t="s">
        <v>4685</v>
      </c>
      <c r="B60" s="830" t="s">
        <v>3931</v>
      </c>
      <c r="C60" s="885" t="s">
        <v>130</v>
      </c>
      <c r="D60" s="885" t="s">
        <v>4189</v>
      </c>
      <c r="E60" s="699">
        <v>14</v>
      </c>
      <c r="F60" s="1122">
        <v>277</v>
      </c>
      <c r="G60" s="1122" t="s">
        <v>105</v>
      </c>
      <c r="H60" s="1122" t="s">
        <v>105</v>
      </c>
      <c r="I60" s="829">
        <v>26.12</v>
      </c>
      <c r="J60" s="618">
        <f>(M60/I60)*100</f>
        <v>5.1684532924961717</v>
      </c>
      <c r="K60" s="832">
        <v>0.33750000000000002</v>
      </c>
      <c r="L60" s="842">
        <v>4</v>
      </c>
      <c r="M60" s="609">
        <f>K60*L60</f>
        <v>1.35</v>
      </c>
      <c r="N60" s="825" t="s">
        <v>150</v>
      </c>
      <c r="O60" s="700">
        <v>0.32</v>
      </c>
      <c r="P60" s="603">
        <v>44984</v>
      </c>
      <c r="Q60" s="603">
        <v>45016</v>
      </c>
      <c r="R60" s="609">
        <f>(K60-O60)/O60*100</f>
        <v>5.4687500000000044</v>
      </c>
      <c r="S60" s="667">
        <f>IF(INDEX(Historical!$D$7:$D$1220,MATCH(B60,Historical!$B$7:$B$1244,0))=0,"n/a",(INDEX(Historical!$C$7:$C$1222,MATCH(B60,Historical!$B$7:$B$1244,0))/INDEX(Historical!$D$7:$D$1220,MATCH(B60,Historical!$B$7:$B$1244,0))-1)*100)</f>
        <v>5.3497942386831143</v>
      </c>
      <c r="T60" s="667">
        <f>IF(INDEX(Historical!$F$7:$F$1213,MATCH(B60,Historical!$B$7:$B$1244,0))=0,"n/a",((INDEX(Historical!$C$7:$C$1222,MATCH(B60,Historical!$B$7:$B$1244,0))/INDEX(Historical!$F$7:$F$1213,MATCH(B60,Historical!$B$7:$B$1244,0)))^(1/3)-1)*100)</f>
        <v>5.2239676968420579</v>
      </c>
      <c r="U60" s="667">
        <f>IF(INDEX(Historical!$H$7:$H$1213,MATCH(B60,Historical!$B$7:$B$1244,0))=0,"n/a",((INDEX(Historical!$C$7:$C$1222,MATCH(B60,Historical!$B$7:$B$1244,0))/INDEX(Historical!$H$7:$H$1213,MATCH(B60,Historical!$B$7:$B$1244,0)))^(1/5)-1)*100)</f>
        <v>5.1172345971549626</v>
      </c>
      <c r="V60" s="667">
        <f>IF(INDEX(Historical!$N$7:$N$1213,MATCH(B60,Historical!$B$7:$B$1244,0))=0,"n/a",((INDEX(Historical!$C$7:$C$1222,MATCH(B60,Historical!$B$7:$B$1244,0))/INDEX(Historical!$N$7:$N$1213,MATCH(B60,Historical!$B$7:$B$1244,0)))^(1/10)-1)*100)</f>
        <v>5.7474464175779394</v>
      </c>
      <c r="W60" s="668">
        <f>IF(OR(U60&lt;=0,U60="n/a",V60&lt;=0,V60="n/a"),"n/a",U60/V60)</f>
        <v>0.89034924823386918</v>
      </c>
      <c r="X60" s="669" t="str">
        <f>IF(OR(AJ60&lt;=0,AJ60="n/a",U60&lt;=0,U60="n/a"),"n/a",U60/AJ60)</f>
        <v>n/a</v>
      </c>
      <c r="Y60" s="830" t="s">
        <v>4238</v>
      </c>
      <c r="Z60" s="618" t="str">
        <f>IF(OR(AC60&lt;0.01,AC60="n/a"),"n/a",M60/AC60*100)</f>
        <v>n/a</v>
      </c>
      <c r="AA60" s="841" t="str">
        <f>IF(OR(AC60&lt;0.01,AC60="n/a"),"n/a",I60/AC60)</f>
        <v>n/a</v>
      </c>
      <c r="AB60" s="842">
        <v>12</v>
      </c>
      <c r="AC60" s="821">
        <v>-0.6</v>
      </c>
      <c r="AD60" s="821" t="s">
        <v>135</v>
      </c>
      <c r="AE60" s="821">
        <v>1.54</v>
      </c>
      <c r="AF60" s="821">
        <v>1.22</v>
      </c>
      <c r="AG60" s="821" t="s">
        <v>135</v>
      </c>
      <c r="AH60" s="821">
        <v>40</v>
      </c>
      <c r="AI60" s="821">
        <v>44.4</v>
      </c>
      <c r="AJ60" s="821">
        <v>-24.560000000000002</v>
      </c>
      <c r="AK60" s="821">
        <v>13.200000000000001</v>
      </c>
      <c r="AL60" s="833">
        <v>7240</v>
      </c>
      <c r="AM60" s="827" t="s">
        <v>135</v>
      </c>
      <c r="AN60" s="821" t="s">
        <v>135</v>
      </c>
      <c r="AO60" s="705" t="str">
        <f>IF(U60="n/a","n/a",IF(AA60&lt;0,"n/a",IF(AA60="n/a","n/a",J60+U60-AA60)))</f>
        <v>n/a</v>
      </c>
      <c r="AP60" s="706">
        <f>IF(U60="n/a","n/a",J60+U60)</f>
        <v>10.285687889651134</v>
      </c>
      <c r="AQ60" s="843" t="str">
        <f>IF(OR(AC60&lt;0.01,AC60="n/a",AF60="n/a"),"n/a",(I60/SQRT(22.5*AC60*(I60/AF60))-1)*100)</f>
        <v>n/a</v>
      </c>
      <c r="AR60" s="618">
        <f>INDEX(Historical!$C$7:$C$1222,MATCH(B60,Historical!$B$7:$B$1244,0))*IF(AH60="n/a",1.03,IF(AH60&lt;0,1.01,IF(AH60&gt;10,1.1,(1+AH60/100))))</f>
        <v>1.4080000000000001</v>
      </c>
      <c r="AS60" s="841">
        <f>IF($AI60="n/a",1.03*AR60,IF($AI60&lt;0,1.01*AR60,IF($AI60&gt;10,1.1*AR60,(1+$AI60/100)*AR60)))</f>
        <v>1.5488000000000002</v>
      </c>
      <c r="AT60" s="841">
        <f>IF($AK60="n/a",1.03*AS60,IF($AK60&lt;0,1.01*AS60,IF($AK60&gt;10,1.1*AS60,(1+$AK60/100)*AS60)))</f>
        <v>1.7036800000000003</v>
      </c>
      <c r="AU60" s="841">
        <f>IF($AK60="n/a",1.03*AT60,IF($AK60&lt;0,1.01*AT60,IF($AK60&gt;10,1.1*AT60,(1+$AK60/100)*AT60)))</f>
        <v>1.8740480000000004</v>
      </c>
      <c r="AV60" s="841">
        <f>IF($AK60="n/a",1.03*AU60,IF($AK60&lt;0,1.01*AU60,IF($AK60&gt;10,1.1*AU60,(1+$AK60/100)*AU60)))</f>
        <v>2.0614528000000005</v>
      </c>
      <c r="AW60" s="618">
        <f>SUM(AR60:AV60)</f>
        <v>8.5959808000000013</v>
      </c>
      <c r="AX60" s="713">
        <f>AW60/I60*100</f>
        <v>32.90957427258806</v>
      </c>
      <c r="AY60" s="887" t="s">
        <v>135</v>
      </c>
      <c r="AZ60" s="827">
        <v>8.25</v>
      </c>
      <c r="BA60" s="827">
        <v>-37.74</v>
      </c>
      <c r="BB60" s="827">
        <v>-4.75</v>
      </c>
      <c r="BC60" s="827">
        <v>-19.03</v>
      </c>
      <c r="BE60" s="594">
        <v>2010</v>
      </c>
      <c r="BF60" s="853">
        <f>IF(BE60&gt;2020,0,IF(BE60&gt;2008,1,IF(BE60&gt;2001,2,IF(BE60&gt;1990,3,IF(BE60&gt;1980,4,IF(BE60&gt;1973,5,IF(BE60&gt;1970,6,IF(BE60&gt;1960,7,IF(BE60&gt;1958,8,IF(BE60&gt;1953,9,10))))))))))</f>
        <v>1</v>
      </c>
      <c r="BG60" s="837" t="s">
        <v>135</v>
      </c>
      <c r="BH60" s="820" t="s">
        <v>4443</v>
      </c>
      <c r="BI60" s="820" t="s">
        <v>4446</v>
      </c>
    </row>
    <row r="61" spans="1:61" ht="11.25" customHeight="1" x14ac:dyDescent="0.2">
      <c r="A61" s="826" t="s">
        <v>453</v>
      </c>
      <c r="B61" s="830" t="s">
        <v>454</v>
      </c>
      <c r="C61" s="885" t="s">
        <v>107</v>
      </c>
      <c r="D61" s="885" t="s">
        <v>4197</v>
      </c>
      <c r="E61" s="699">
        <v>19</v>
      </c>
      <c r="F61" s="1122">
        <v>196</v>
      </c>
      <c r="G61" s="1122" t="s">
        <v>114</v>
      </c>
      <c r="H61" s="1122" t="s">
        <v>114</v>
      </c>
      <c r="I61" s="829">
        <v>29.87</v>
      </c>
      <c r="J61" s="618">
        <f>(M61/I61)*100</f>
        <v>3.4817542684968195</v>
      </c>
      <c r="K61" s="832">
        <v>0.26</v>
      </c>
      <c r="L61" s="842">
        <v>4</v>
      </c>
      <c r="M61" s="609">
        <f>K61*L61</f>
        <v>1.04</v>
      </c>
      <c r="N61" s="825" t="s">
        <v>134</v>
      </c>
      <c r="O61" s="700">
        <v>0.24</v>
      </c>
      <c r="P61" s="603">
        <v>44697</v>
      </c>
      <c r="Q61" s="603">
        <v>44729</v>
      </c>
      <c r="R61" s="609">
        <f>(K61-O61)/O61*100</f>
        <v>8.333333333333341</v>
      </c>
      <c r="S61" s="667">
        <f>IF(INDEX(Historical!$D$7:$D$1220,MATCH(B61,Historical!$B$7:$B$1244,0))=0,"n/a",(INDEX(Historical!$C$7:$C$1222,MATCH(B61,Historical!$B$7:$B$1244,0))/INDEX(Historical!$D$7:$D$1220,MATCH(B61,Historical!$B$7:$B$1244,0))-1)*100)</f>
        <v>8.5106382978723527</v>
      </c>
      <c r="T61" s="667">
        <f>IF(INDEX(Historical!$F$7:$F$1213,MATCH(B61,Historical!$B$7:$B$1244,0))=0,"n/a",((INDEX(Historical!$C$7:$C$1222,MATCH(B61,Historical!$B$7:$B$1244,0))/INDEX(Historical!$F$7:$F$1213,MATCH(B61,Historical!$B$7:$B$1244,0)))^(1/3)-1)*100)</f>
        <v>5.8523669119355803</v>
      </c>
      <c r="U61" s="667">
        <f>IF(INDEX(Historical!$H$7:$H$1213,MATCH(B61,Historical!$B$7:$B$1244,0))=0,"n/a",((INDEX(Historical!$C$7:$C$1222,MATCH(B61,Historical!$B$7:$B$1244,0))/INDEX(Historical!$H$7:$H$1213,MATCH(B61,Historical!$B$7:$B$1244,0)))^(1/5)-1)*100)</f>
        <v>6.4375040004165385</v>
      </c>
      <c r="V61" s="667">
        <f>IF(INDEX(Historical!$N$7:$N$1213,MATCH(B61,Historical!$B$7:$B$1244,0))=0,"n/a",((INDEX(Historical!$C$7:$C$1222,MATCH(B61,Historical!$B$7:$B$1244,0))/INDEX(Historical!$N$7:$N$1213,MATCH(B61,Historical!$B$7:$B$1244,0)))^(1/10)-1)*100)</f>
        <v>6.9694302943088537</v>
      </c>
      <c r="W61" s="668">
        <f>IF(OR(U61&lt;=0,U61="n/a",V61&lt;=0,V61="n/a"),"n/a",U61/V61)</f>
        <v>0.92367722017010778</v>
      </c>
      <c r="X61" s="669">
        <f>IF(OR(AJ61&lt;=0,AJ61="n/a",U61&lt;=0,U61="n/a"),"n/a",U61/AJ61)</f>
        <v>0.65688816330780997</v>
      </c>
      <c r="Y61" s="640"/>
      <c r="Z61" s="618">
        <f>IF(OR(AC61&lt;0.01,AC61="n/a"),"n/a",M61/AC61*100)</f>
        <v>36.111111111111114</v>
      </c>
      <c r="AA61" s="841">
        <f>IF(OR(AC61&lt;0.01,AC61="n/a"),"n/a",I61/AC61)</f>
        <v>10.371527777777779</v>
      </c>
      <c r="AB61" s="842">
        <v>12</v>
      </c>
      <c r="AC61" s="821">
        <v>2.88</v>
      </c>
      <c r="AD61" s="821" t="s">
        <v>135</v>
      </c>
      <c r="AE61" s="821">
        <v>3.57</v>
      </c>
      <c r="AF61" s="821">
        <v>1.17</v>
      </c>
      <c r="AG61" s="821">
        <v>10.100000000000001</v>
      </c>
      <c r="AH61" s="821">
        <v>20</v>
      </c>
      <c r="AI61" s="821">
        <v>0.77999999999999992</v>
      </c>
      <c r="AJ61" s="821">
        <v>9.8000000000000007</v>
      </c>
      <c r="AK61" s="821" t="s">
        <v>135</v>
      </c>
      <c r="AL61" s="833">
        <v>451.85</v>
      </c>
      <c r="AM61" s="827">
        <v>1.7999999999999998</v>
      </c>
      <c r="AN61" s="821">
        <v>0.16</v>
      </c>
      <c r="AO61" s="705">
        <f>IF(U61="n/a","n/a",IF(AA61&lt;0,"n/a",IF(AA61="n/a","n/a",J61+U61-AA61)))</f>
        <v>-0.45226950886442019</v>
      </c>
      <c r="AP61" s="706">
        <f>IF(U61="n/a","n/a",J61+U61)</f>
        <v>9.9192582689133584</v>
      </c>
      <c r="AQ61" s="843">
        <f>IF(OR(AC61&lt;0.01,AC61="n/a",AF61="n/a"),"n/a",(I61/SQRT(22.5*AC61*(I61/AF61))-1)*100)</f>
        <v>-26.561628255765068</v>
      </c>
      <c r="AR61" s="618">
        <f>INDEX(Historical!$C$7:$C$1222,MATCH(B61,Historical!$B$7:$B$1244,0))*IF(AH61="n/a",1.03,IF(AH61&lt;0,1.01,IF(AH61&gt;10,1.1,(1+AH61/100))))</f>
        <v>1.1220000000000001</v>
      </c>
      <c r="AS61" s="841">
        <f>IF($AI61="n/a",1.03*AR61,IF($AI61&lt;0,1.01*AR61,IF($AI61&gt;10,1.1*AR61,(1+$AI61/100)*AR61)))</f>
        <v>1.1307516000000002</v>
      </c>
      <c r="AT61" s="841">
        <f>IF($AK61="n/a",1.03*AS61,IF($AK61&lt;0,1.01*AS61,IF($AK61&gt;10,1.1*AS61,(1+$AK61/100)*AS61)))</f>
        <v>1.1646741480000002</v>
      </c>
      <c r="AU61" s="841">
        <f>IF($AK61="n/a",1.03*AT61,IF($AK61&lt;0,1.01*AT61,IF($AK61&gt;10,1.1*AT61,(1+$AK61/100)*AT61)))</f>
        <v>1.1996143724400004</v>
      </c>
      <c r="AV61" s="841">
        <f>IF($AK61="n/a",1.03*AU61,IF($AK61&lt;0,1.01*AU61,IF($AK61&gt;10,1.1*AU61,(1+$AK61/100)*AU61)))</f>
        <v>1.2356028036132003</v>
      </c>
      <c r="AW61" s="618">
        <f>SUM(AR61:AV61)</f>
        <v>5.8526429240532005</v>
      </c>
      <c r="AX61" s="713">
        <f>AW61/I61*100</f>
        <v>19.593715848855709</v>
      </c>
      <c r="AY61" s="887">
        <v>0.81</v>
      </c>
      <c r="AZ61" s="827">
        <v>24.46</v>
      </c>
      <c r="BA61" s="827">
        <v>-9.7900000000000009</v>
      </c>
      <c r="BB61" s="827">
        <v>-4.1300000000000008</v>
      </c>
      <c r="BC61" s="827">
        <v>3.6999999999999997</v>
      </c>
      <c r="BE61" s="594">
        <v>2004</v>
      </c>
      <c r="BF61" s="853">
        <f>IF(BE61&gt;2020,0,IF(BE61&gt;2008,1,IF(BE61&gt;2001,2,IF(BE61&gt;1990,3,IF(BE61&gt;1980,4,IF(BE61&gt;1973,5,IF(BE61&gt;1970,6,IF(BE61&gt;1960,7,IF(BE61&gt;1958,8,IF(BE61&gt;1953,9,10))))))))))</f>
        <v>2</v>
      </c>
      <c r="BG61" s="837">
        <v>1.0999999999999999</v>
      </c>
      <c r="BH61" s="820" t="s">
        <v>4443</v>
      </c>
      <c r="BI61" s="820" t="s">
        <v>4444</v>
      </c>
    </row>
    <row r="62" spans="1:61" ht="11.25" customHeight="1" x14ac:dyDescent="0.2">
      <c r="A62" s="826" t="s">
        <v>4687</v>
      </c>
      <c r="B62" s="830" t="s">
        <v>466</v>
      </c>
      <c r="C62" s="885" t="s">
        <v>130</v>
      </c>
      <c r="D62" s="885" t="s">
        <v>4187</v>
      </c>
      <c r="E62" s="699">
        <v>16</v>
      </c>
      <c r="F62" s="1122">
        <v>247</v>
      </c>
      <c r="G62" s="1122" t="s">
        <v>105</v>
      </c>
      <c r="H62" s="1122" t="s">
        <v>105</v>
      </c>
      <c r="I62" s="829">
        <v>33.01</v>
      </c>
      <c r="J62" s="618">
        <f>(M62/I62)*100</f>
        <v>4.6349591033020294</v>
      </c>
      <c r="K62" s="832">
        <v>0.38250000000000001</v>
      </c>
      <c r="L62" s="842">
        <v>4</v>
      </c>
      <c r="M62" s="609">
        <f>K62*L62</f>
        <v>1.53</v>
      </c>
      <c r="N62" s="825" t="s">
        <v>150</v>
      </c>
      <c r="O62" s="703">
        <v>0.36</v>
      </c>
      <c r="P62" s="603">
        <v>44984</v>
      </c>
      <c r="Q62" s="603">
        <v>45016</v>
      </c>
      <c r="R62" s="609">
        <f>(K62-O62)/O62*100</f>
        <v>6.2500000000000053</v>
      </c>
      <c r="S62" s="667">
        <f>IF(INDEX(Historical!$D$7:$D$1220,MATCH(B62,Historical!$B$7:$B$1244,0))=0,"n/a",(INDEX(Historical!$C$7:$C$1222,MATCH(B62,Historical!$B$7:$B$1244,0))/INDEX(Historical!$D$7:$D$1220,MATCH(B62,Historical!$B$7:$B$1244,0))-1)*100)</f>
        <v>5.8823529411764497</v>
      </c>
      <c r="T62" s="667">
        <f>IF(INDEX(Historical!$F$7:$F$1213,MATCH(B62,Historical!$B$7:$B$1244,0))=0,"n/a",((INDEX(Historical!$C$7:$C$1222,MATCH(B62,Historical!$B$7:$B$1244,0))/INDEX(Historical!$F$7:$F$1213,MATCH(B62,Historical!$B$7:$B$1244,0)))^(1/3)-1)*100)</f>
        <v>6.0893352362600073</v>
      </c>
      <c r="U62" s="667">
        <f>IF(INDEX(Historical!$H$7:$H$1213,MATCH(B62,Historical!$B$7:$B$1244,0))=0,"n/a",((INDEX(Historical!$C$7:$C$1222,MATCH(B62,Historical!$B$7:$B$1244,0))/INDEX(Historical!$H$7:$H$1213,MATCH(B62,Historical!$B$7:$B$1244,0)))^(1/5)-1)*100)</f>
        <v>6.6430110168431922</v>
      </c>
      <c r="V62" s="667">
        <f>IF(INDEX(Historical!$N$7:$N$1213,MATCH(B62,Historical!$B$7:$B$1244,0))=0,"n/a",((INDEX(Historical!$C$7:$C$1222,MATCH(B62,Historical!$B$7:$B$1244,0))/INDEX(Historical!$N$7:$N$1213,MATCH(B62,Historical!$B$7:$B$1244,0)))^(1/10)-1)*100)</f>
        <v>9.1493425617896982</v>
      </c>
      <c r="W62" s="668">
        <f>IF(OR(U62&lt;=0,U62="n/a",V62&lt;=0,V62="n/a"),"n/a",U62/V62)</f>
        <v>0.72606430155827029</v>
      </c>
      <c r="X62" s="669">
        <f>IF(OR(AJ62&lt;=0,AJ62="n/a",U62&lt;=0,U62="n/a"),"n/a",U62/AJ62)</f>
        <v>12.533983050647532</v>
      </c>
      <c r="Y62" s="1014" t="s">
        <v>4245</v>
      </c>
      <c r="Z62" s="618">
        <f>IF(OR(AC62&lt;0.01,AC62="n/a"),"n/a",M62/AC62*100)</f>
        <v>1092.8571428571427</v>
      </c>
      <c r="AA62" s="841">
        <f>IF(OR(AC62&lt;0.01,AC62="n/a"),"n/a",I62/AC62)</f>
        <v>235.78571428571425</v>
      </c>
      <c r="AB62" s="842">
        <v>12</v>
      </c>
      <c r="AC62" s="821">
        <v>0.14000000000000001</v>
      </c>
      <c r="AD62" s="821">
        <v>7.09</v>
      </c>
      <c r="AE62" s="821">
        <v>1.53</v>
      </c>
      <c r="AF62" s="821">
        <v>2.34</v>
      </c>
      <c r="AG62" s="821" t="s">
        <v>135</v>
      </c>
      <c r="AH62" s="821">
        <v>557.1</v>
      </c>
      <c r="AI62" s="821">
        <v>22.919999999999998</v>
      </c>
      <c r="AJ62" s="821">
        <v>0.53</v>
      </c>
      <c r="AK62" s="821">
        <v>33.800000000000004</v>
      </c>
      <c r="AL62" s="833">
        <v>22000</v>
      </c>
      <c r="AM62" s="827">
        <v>42.3</v>
      </c>
      <c r="AN62" s="821">
        <v>0</v>
      </c>
      <c r="AO62" s="705">
        <f>IF(U62="n/a","n/a",IF(AA62&lt;0,"n/a",IF(AA62="n/a","n/a",J62+U62-AA62)))</f>
        <v>-224.50774416556902</v>
      </c>
      <c r="AP62" s="706">
        <f>IF(U62="n/a","n/a",J62+U62)</f>
        <v>11.277970120145222</v>
      </c>
      <c r="AQ62" s="843">
        <f>IF(OR(AC62&lt;0.01,AC62="n/a",AF62="n/a"),"n/a",(I62/SQRT(22.5*AC62*(I62/AF62))-1)*100)</f>
        <v>395.19404566002487</v>
      </c>
      <c r="AR62" s="618">
        <f>INDEX(Historical!$C$7:$C$1222,MATCH(B62,Historical!$B$7:$B$1244,0))*IF(AH62="n/a",1.03,IF(AH62&lt;0,1.01,IF(AH62&gt;10,1.1,(1+AH62/100))))</f>
        <v>1.5840000000000001</v>
      </c>
      <c r="AS62" s="841">
        <f>IF($AI62="n/a",1.03*AR62,IF($AI62&lt;0,1.01*AR62,IF($AI62&gt;10,1.1*AR62,(1+$AI62/100)*AR62)))</f>
        <v>1.7424000000000002</v>
      </c>
      <c r="AT62" s="841">
        <f>IF($AK62="n/a",1.03*AS62,IF($AK62&lt;0,1.01*AS62,IF($AK62&gt;10,1.1*AS62,(1+$AK62/100)*AS62)))</f>
        <v>1.9166400000000003</v>
      </c>
      <c r="AU62" s="841">
        <f>IF($AK62="n/a",1.03*AT62,IF($AK62&lt;0,1.01*AT62,IF($AK62&gt;10,1.1*AT62,(1+$AK62/100)*AT62)))</f>
        <v>2.1083040000000004</v>
      </c>
      <c r="AV62" s="841">
        <f>IF($AK62="n/a",1.03*AU62,IF($AK62&lt;0,1.01*AU62,IF($AK62&gt;10,1.1*AU62,(1+$AK62/100)*AU62)))</f>
        <v>2.3191344000000007</v>
      </c>
      <c r="AW62" s="618">
        <f>SUM(AR62:AV62)</f>
        <v>9.6704784000000021</v>
      </c>
      <c r="AX62" s="713">
        <f>AW62/I62*100</f>
        <v>29.295602544683437</v>
      </c>
      <c r="AY62" s="887">
        <v>0.87</v>
      </c>
      <c r="AZ62" s="827">
        <v>9.92</v>
      </c>
      <c r="BA62" s="827">
        <v>-28.249999999999996</v>
      </c>
      <c r="BB62" s="827">
        <v>-1.9800000000000002</v>
      </c>
      <c r="BC62" s="827">
        <v>-11.540000000000001</v>
      </c>
      <c r="BE62" s="594">
        <v>2008</v>
      </c>
      <c r="BF62" s="853">
        <f>IF(BE62&gt;2020,0,IF(BE62&gt;2008,1,IF(BE62&gt;2001,2,IF(BE62&gt;1990,3,IF(BE62&gt;1980,4,IF(BE62&gt;1973,5,IF(BE62&gt;1970,6,IF(BE62&gt;1960,7,IF(BE62&gt;1958,8,IF(BE62&gt;1953,9,10))))))))))</f>
        <v>2</v>
      </c>
      <c r="BG62" s="837" t="s">
        <v>135</v>
      </c>
      <c r="BH62" s="820" t="s">
        <v>4443</v>
      </c>
      <c r="BI62" s="820" t="s">
        <v>4446</v>
      </c>
    </row>
    <row r="63" spans="1:61" ht="11.25" customHeight="1" x14ac:dyDescent="0.2">
      <c r="A63" s="819" t="s">
        <v>4688</v>
      </c>
      <c r="B63" s="830" t="s">
        <v>955</v>
      </c>
      <c r="C63" s="885" t="s">
        <v>107</v>
      </c>
      <c r="D63" s="885" t="s">
        <v>4193</v>
      </c>
      <c r="E63" s="699">
        <v>12</v>
      </c>
      <c r="F63" s="1122">
        <v>372</v>
      </c>
      <c r="G63" s="1122" t="s">
        <v>36</v>
      </c>
      <c r="H63" s="1122" t="s">
        <v>36</v>
      </c>
      <c r="I63" s="829">
        <v>50.88</v>
      </c>
      <c r="J63" s="618">
        <f>(M63/I63)*100</f>
        <v>2.9088050314465406</v>
      </c>
      <c r="K63" s="832">
        <v>0.37</v>
      </c>
      <c r="L63" s="842">
        <v>4</v>
      </c>
      <c r="M63" s="609">
        <f>K63*L63</f>
        <v>1.48</v>
      </c>
      <c r="N63" s="825" t="s">
        <v>449</v>
      </c>
      <c r="O63" s="700">
        <v>0.34</v>
      </c>
      <c r="P63" s="603">
        <v>44764</v>
      </c>
      <c r="Q63" s="603">
        <v>44778</v>
      </c>
      <c r="R63" s="609">
        <f>(K63-O63)/O63*100</f>
        <v>8.8235294117646959</v>
      </c>
      <c r="S63" s="667">
        <f>IF(INDEX(Historical!$D$7:$D$1220,MATCH(B63,Historical!$B$7:$B$1244,0))=0,"n/a",(INDEX(Historical!$C$7:$C$1222,MATCH(B63,Historical!$B$7:$B$1244,0))/INDEX(Historical!$D$7:$D$1220,MATCH(B63,Historical!$B$7:$B$1244,0))-1)*100)</f>
        <v>9.2307692307692193</v>
      </c>
      <c r="T63" s="667">
        <f>IF(INDEX(Historical!$F$7:$F$1213,MATCH(B63,Historical!$B$7:$B$1244,0))=0,"n/a",((INDEX(Historical!$C$7:$C$1222,MATCH(B63,Historical!$B$7:$B$1244,0))/INDEX(Historical!$F$7:$F$1213,MATCH(B63,Historical!$B$7:$B$1244,0)))^(1/3)-1)*100)</f>
        <v>6.3658248576630827</v>
      </c>
      <c r="U63" s="667">
        <f>IF(INDEX(Historical!$H$7:$H$1213,MATCH(B63,Historical!$B$7:$B$1244,0))=0,"n/a",((INDEX(Historical!$C$7:$C$1222,MATCH(B63,Historical!$B$7:$B$1244,0))/INDEX(Historical!$H$7:$H$1213,MATCH(B63,Historical!$B$7:$B$1244,0)))^(1/5)-1)*100)</f>
        <v>10.549804432158316</v>
      </c>
      <c r="V63" s="667">
        <f>IF(INDEX(Historical!$N$7:$N$1213,MATCH(B63,Historical!$B$7:$B$1244,0))=0,"n/a",((INDEX(Historical!$C$7:$C$1222,MATCH(B63,Historical!$B$7:$B$1244,0))/INDEX(Historical!$N$7:$N$1213,MATCH(B63,Historical!$B$7:$B$1244,0)))^(1/10)-1)*100)</f>
        <v>10.567757147423285</v>
      </c>
      <c r="W63" s="668">
        <f>IF(OR(U63&lt;=0,U63="n/a",V63&lt;=0,V63="n/a"),"n/a",U63/V63)</f>
        <v>0.99830118018284086</v>
      </c>
      <c r="X63" s="669">
        <f>IF(OR(AJ63&lt;=0,AJ63="n/a",U63&lt;=0,U63="n/a"),"n/a",U63/AJ63)</f>
        <v>1.8508428828347923</v>
      </c>
      <c r="Y63" s="640"/>
      <c r="Z63" s="618">
        <f>IF(OR(AC63&lt;0.01,AC63="n/a"),"n/a",M63/AC63*100)</f>
        <v>51.03448275862069</v>
      </c>
      <c r="AA63" s="841">
        <f>IF(OR(AC63&lt;0.01,AC63="n/a"),"n/a",I63/AC63)</f>
        <v>17.5448275862069</v>
      </c>
      <c r="AB63" s="842">
        <v>12</v>
      </c>
      <c r="AC63" s="821">
        <v>2.9</v>
      </c>
      <c r="AD63" s="821">
        <v>1.95</v>
      </c>
      <c r="AE63" s="821">
        <v>5.75</v>
      </c>
      <c r="AF63" s="821">
        <v>1.18</v>
      </c>
      <c r="AG63" s="821">
        <v>8.9</v>
      </c>
      <c r="AH63" s="821">
        <v>8.3000000000000007</v>
      </c>
      <c r="AI63" s="821">
        <v>9.17</v>
      </c>
      <c r="AJ63" s="821">
        <v>5.7</v>
      </c>
      <c r="AK63" s="821">
        <v>9.01</v>
      </c>
      <c r="AL63" s="833">
        <v>40950</v>
      </c>
      <c r="AM63" s="827">
        <v>0.1</v>
      </c>
      <c r="AN63" s="821">
        <v>0.81</v>
      </c>
      <c r="AO63" s="705">
        <f>IF(U63="n/a","n/a",IF(AA63&lt;0,"n/a",IF(AA63="n/a","n/a",J63+U63-AA63)))</f>
        <v>-4.0862181226020429</v>
      </c>
      <c r="AP63" s="706">
        <f>IF(U63="n/a","n/a",J63+U63)</f>
        <v>13.458609463604857</v>
      </c>
      <c r="AQ63" s="843">
        <f>IF(OR(AC63&lt;0.01,AC63="n/a",AF63="n/a"),"n/a",(I63/SQRT(22.5*AC63*(I63/AF63))-1)*100)</f>
        <v>-4.0766589597618363</v>
      </c>
      <c r="AR63" s="618">
        <f>INDEX(Historical!$C$7:$C$1222,MATCH(B63,Historical!$B$7:$B$1244,0))*IF(AH63="n/a",1.03,IF(AH63&lt;0,1.01,IF(AH63&gt;10,1.1,(1+AH63/100))))</f>
        <v>1.5378599999999998</v>
      </c>
      <c r="AS63" s="841">
        <f>IF($AI63="n/a",1.03*AR63,IF($AI63&lt;0,1.01*AR63,IF($AI63&gt;10,1.1*AR63,(1+$AI63/100)*AR63)))</f>
        <v>1.6788817619999996</v>
      </c>
      <c r="AT63" s="841">
        <f>IF($AK63="n/a",1.03*AS63,IF($AK63&lt;0,1.01*AS63,IF($AK63&gt;10,1.1*AS63,(1+$AK63/100)*AS63)))</f>
        <v>1.8301490087561998</v>
      </c>
      <c r="AU63" s="841">
        <f>IF($AK63="n/a",1.03*AT63,IF($AK63&lt;0,1.01*AT63,IF($AK63&gt;10,1.1*AT63,(1+$AK63/100)*AT63)))</f>
        <v>1.9950454344451336</v>
      </c>
      <c r="AV63" s="841">
        <f>IF($AK63="n/a",1.03*AU63,IF($AK63&lt;0,1.01*AU63,IF($AK63&gt;10,1.1*AU63,(1+$AK63/100)*AU63)))</f>
        <v>2.1747990280886405</v>
      </c>
      <c r="AW63" s="618">
        <f>SUM(AR63:AV63)</f>
        <v>9.2167352332899739</v>
      </c>
      <c r="AX63" s="713">
        <f>AW63/I63*100</f>
        <v>18.114652581151677</v>
      </c>
      <c r="AY63" s="887">
        <v>1.1000000000000001</v>
      </c>
      <c r="AZ63" s="827">
        <v>40.47</v>
      </c>
      <c r="BA63" s="827">
        <v>-5.13</v>
      </c>
      <c r="BB63" s="827">
        <v>4.6100000000000003</v>
      </c>
      <c r="BC63" s="827">
        <v>14.93</v>
      </c>
      <c r="BE63" s="594">
        <v>2011</v>
      </c>
      <c r="BF63" s="853">
        <f>IF(BE63&gt;2020,0,IF(BE63&gt;2008,1,IF(BE63&gt;2001,2,IF(BE63&gt;1990,3,IF(BE63&gt;1980,4,IF(BE63&gt;1973,5,IF(BE63&gt;1970,6,IF(BE63&gt;1960,7,IF(BE63&gt;1958,8,IF(BE63&gt;1953,9,10))))))))))</f>
        <v>1</v>
      </c>
      <c r="BG63" s="837">
        <v>0.70000000000000007</v>
      </c>
      <c r="BH63" s="820" t="s">
        <v>4443</v>
      </c>
      <c r="BI63" s="820" t="s">
        <v>4444</v>
      </c>
    </row>
    <row r="64" spans="1:61" ht="11.25" customHeight="1" x14ac:dyDescent="0.2">
      <c r="A64" s="819" t="s">
        <v>451</v>
      </c>
      <c r="B64" s="831" t="s">
        <v>452</v>
      </c>
      <c r="C64" s="885" t="s">
        <v>107</v>
      </c>
      <c r="D64" s="885" t="s">
        <v>4197</v>
      </c>
      <c r="E64" s="699">
        <v>23</v>
      </c>
      <c r="F64" s="1122">
        <v>153</v>
      </c>
      <c r="G64" s="1122" t="s">
        <v>105</v>
      </c>
      <c r="H64" s="1122" t="s">
        <v>105</v>
      </c>
      <c r="I64" s="829">
        <v>400</v>
      </c>
      <c r="J64" s="618">
        <f>(M64/I64)*100</f>
        <v>4.5</v>
      </c>
      <c r="K64" s="839">
        <v>9</v>
      </c>
      <c r="L64" s="842">
        <v>2</v>
      </c>
      <c r="M64" s="609">
        <f>K64*L64</f>
        <v>18</v>
      </c>
      <c r="N64" s="825" t="s">
        <v>228</v>
      </c>
      <c r="O64" s="701">
        <v>8.75</v>
      </c>
      <c r="P64" s="603">
        <v>44924</v>
      </c>
      <c r="Q64" s="603">
        <v>44936</v>
      </c>
      <c r="R64" s="609">
        <f>(K64-O64)/O64*100</f>
        <v>2.8571428571428572</v>
      </c>
      <c r="S64" s="667">
        <f>IF(INDEX(Historical!$D$7:$D$1220,MATCH(B64,Historical!$B$7:$B$1244,0))=0,"n/a",(INDEX(Historical!$C$7:$C$1222,MATCH(B64,Historical!$B$7:$B$1244,0))/INDEX(Historical!$D$7:$D$1220,MATCH(B64,Historical!$B$7:$B$1244,0))-1)*100)</f>
        <v>6.0606060606060552</v>
      </c>
      <c r="T64" s="667">
        <f>IF(INDEX(Historical!$F$7:$F$1213,MATCH(B64,Historical!$B$7:$B$1244,0))=0,"n/a",((INDEX(Historical!$C$7:$C$1222,MATCH(B64,Historical!$B$7:$B$1244,0))/INDEX(Historical!$F$7:$F$1213,MATCH(B64,Historical!$B$7:$B$1244,0)))^(1/3)-1)*100)</f>
        <v>5.2726599609396629</v>
      </c>
      <c r="U64" s="667">
        <f>IF(INDEX(Historical!$H$7:$H$1213,MATCH(B64,Historical!$B$7:$B$1244,0))=0,"n/a",((INDEX(Historical!$C$7:$C$1222,MATCH(B64,Historical!$B$7:$B$1244,0))/INDEX(Historical!$H$7:$H$1213,MATCH(B64,Historical!$B$7:$B$1244,0)))^(1/5)-1)*100)</f>
        <v>5.0179403046788806</v>
      </c>
      <c r="V64" s="667">
        <f>IF(INDEX(Historical!$N$7:$N$1213,MATCH(B64,Historical!$B$7:$B$1244,0))=0,"n/a",((INDEX(Historical!$C$7:$C$1222,MATCH(B64,Historical!$B$7:$B$1244,0))/INDEX(Historical!$N$7:$N$1213,MATCH(B64,Historical!$B$7:$B$1244,0)))^(1/10)-1)*100)</f>
        <v>6.0783196098474157</v>
      </c>
      <c r="W64" s="668">
        <f>IF(OR(U64&lt;=0,U64="n/a",V64&lt;=0,V64="n/a"),"n/a",U64/V64)</f>
        <v>0.82554729378648883</v>
      </c>
      <c r="X64" s="669" t="str">
        <f>IF(OR(AJ64&lt;=0,AJ64="n/a",U64&lt;=0,U64="n/a"),"n/a",U64/AJ64)</f>
        <v>n/a</v>
      </c>
      <c r="Y64" s="831"/>
      <c r="Z64" s="618" t="str">
        <f>IF(OR(AC64&lt;0.01,AC64="n/a"),"n/a",M64/AC64*100)</f>
        <v>n/a</v>
      </c>
      <c r="AA64" s="841" t="str">
        <f>IF(OR(AC64&lt;0.01,AC64="n/a"),"n/a",I64/AC64)</f>
        <v>n/a</v>
      </c>
      <c r="AB64" s="842">
        <v>12</v>
      </c>
      <c r="AC64" s="821" t="s">
        <v>135</v>
      </c>
      <c r="AD64" s="821" t="s">
        <v>135</v>
      </c>
      <c r="AE64" s="821" t="s">
        <v>135</v>
      </c>
      <c r="AF64" s="821" t="s">
        <v>135</v>
      </c>
      <c r="AG64" s="821" t="s">
        <v>135</v>
      </c>
      <c r="AH64" s="821" t="s">
        <v>135</v>
      </c>
      <c r="AI64" s="821" t="s">
        <v>135</v>
      </c>
      <c r="AJ64" s="821" t="s">
        <v>135</v>
      </c>
      <c r="AK64" s="821" t="s">
        <v>135</v>
      </c>
      <c r="AL64" s="833" t="s">
        <v>135</v>
      </c>
      <c r="AM64" s="827" t="s">
        <v>135</v>
      </c>
      <c r="AN64" s="821" t="s">
        <v>135</v>
      </c>
      <c r="AO64" s="705" t="str">
        <f>IF(U64="n/a","n/a",IF(AA64&lt;0,"n/a",IF(AA64="n/a","n/a",J64+U64-AA64)))</f>
        <v>n/a</v>
      </c>
      <c r="AP64" s="706">
        <f>IF(U64="n/a","n/a",J64+U64)</f>
        <v>9.5179403046788806</v>
      </c>
      <c r="AQ64" s="843" t="str">
        <f>IF(OR(AC64&lt;0.01,AC64="n/a",AF64="n/a"),"n/a",(I64/SQRT(22.5*AC64*(I64/AF64))-1)*100)</f>
        <v>n/a</v>
      </c>
      <c r="AR64" s="618">
        <f>INDEX(Historical!$C$7:$C$1222,MATCH(B64,Historical!$B$7:$B$1244,0))*IF(AH64="n/a",1.03,IF(AH64&lt;0,1.01,IF(AH64&gt;10,1.1,(1+AH64/100))))</f>
        <v>18.025000000000002</v>
      </c>
      <c r="AS64" s="841">
        <f>IF($AI64="n/a",1.03*AR64,IF($AI64&lt;0,1.01*AR64,IF($AI64&gt;10,1.1*AR64,(1+$AI64/100)*AR64)))</f>
        <v>18.565750000000001</v>
      </c>
      <c r="AT64" s="841">
        <f>IF($AK64="n/a",1.03*AS64,IF($AK64&lt;0,1.01*AS64,IF($AK64&gt;10,1.1*AS64,(1+$AK64/100)*AS64)))</f>
        <v>19.122722500000002</v>
      </c>
      <c r="AU64" s="841">
        <f>IF($AK64="n/a",1.03*AT64,IF($AK64&lt;0,1.01*AT64,IF($AK64&gt;10,1.1*AT64,(1+$AK64/100)*AT64)))</f>
        <v>19.696404175000001</v>
      </c>
      <c r="AV64" s="841">
        <f>IF($AK64="n/a",1.03*AU64,IF($AK64&lt;0,1.01*AU64,IF($AK64&gt;10,1.1*AU64,(1+$AK64/100)*AU64)))</f>
        <v>20.287296300250002</v>
      </c>
      <c r="AW64" s="618">
        <f>SUM(AR64:AV64)</f>
        <v>95.697172975250012</v>
      </c>
      <c r="AX64" s="713">
        <f>AW64/I64*100</f>
        <v>23.924293243812503</v>
      </c>
      <c r="AY64" s="887" t="s">
        <v>135</v>
      </c>
      <c r="AZ64" s="827" t="s">
        <v>135</v>
      </c>
      <c r="BA64" s="827" t="s">
        <v>135</v>
      </c>
      <c r="BB64" s="827" t="s">
        <v>135</v>
      </c>
      <c r="BC64" s="827" t="s">
        <v>135</v>
      </c>
      <c r="BD64" s="861" t="s">
        <v>4126</v>
      </c>
      <c r="BE64" s="594">
        <v>2001</v>
      </c>
      <c r="BF64" s="853">
        <f>IF(BE64&gt;2020,0,IF(BE64&gt;2008,1,IF(BE64&gt;2001,2,IF(BE64&gt;1990,3,IF(BE64&gt;1980,4,IF(BE64&gt;1973,5,IF(BE64&gt;1970,6,IF(BE64&gt;1960,7,IF(BE64&gt;1958,8,IF(BE64&gt;1953,9,10))))))))))</f>
        <v>3</v>
      </c>
      <c r="BG64" s="837" t="s">
        <v>135</v>
      </c>
      <c r="BH64" s="820" t="s">
        <v>4443</v>
      </c>
      <c r="BI64" s="820" t="s">
        <v>4444</v>
      </c>
    </row>
    <row r="65" spans="1:61" ht="11.25" customHeight="1" x14ac:dyDescent="0.2">
      <c r="A65" s="819" t="s">
        <v>4691</v>
      </c>
      <c r="B65" s="830" t="s">
        <v>966</v>
      </c>
      <c r="C65" s="885" t="s">
        <v>107</v>
      </c>
      <c r="D65" s="885" t="s">
        <v>4193</v>
      </c>
      <c r="E65" s="699">
        <v>14</v>
      </c>
      <c r="F65" s="1122">
        <v>280</v>
      </c>
      <c r="G65" s="1122" t="s">
        <v>105</v>
      </c>
      <c r="H65" s="1122" t="s">
        <v>105</v>
      </c>
      <c r="I65" s="829">
        <v>689.43</v>
      </c>
      <c r="J65" s="618">
        <f>(M65/I65)*100</f>
        <v>2.9009471592474947</v>
      </c>
      <c r="K65" s="832">
        <v>5</v>
      </c>
      <c r="L65" s="842">
        <v>4</v>
      </c>
      <c r="M65" s="609">
        <f>K65*L65</f>
        <v>20</v>
      </c>
      <c r="N65" s="825" t="s">
        <v>597</v>
      </c>
      <c r="O65" s="700">
        <v>4.88</v>
      </c>
      <c r="P65" s="603">
        <v>44991</v>
      </c>
      <c r="Q65" s="603">
        <v>45008</v>
      </c>
      <c r="R65" s="609">
        <f>(K65-O65)/O65*100</f>
        <v>2.4590163934426252</v>
      </c>
      <c r="S65" s="667">
        <f>IF(INDEX(Historical!$D$7:$D$1220,MATCH(B65,Historical!$B$7:$B$1244,0))=0,"n/a",(INDEX(Historical!$C$7:$C$1222,MATCH(B65,Historical!$B$7:$B$1244,0))/INDEX(Historical!$D$7:$D$1220,MATCH(B65,Historical!$B$7:$B$1244,0))-1)*100)</f>
        <v>18.159806295399505</v>
      </c>
      <c r="T65" s="667">
        <f>IF(INDEX(Historical!$F$7:$F$1213,MATCH(B65,Historical!$B$7:$B$1244,0))=0,"n/a",((INDEX(Historical!$C$7:$C$1222,MATCH(B65,Historical!$B$7:$B$1244,0))/INDEX(Historical!$F$7:$F$1213,MATCH(B65,Historical!$B$7:$B$1244,0)))^(1/3)-1)*100)</f>
        <v>13.929264592837454</v>
      </c>
      <c r="U65" s="667">
        <f>IF(INDEX(Historical!$H$7:$H$1213,MATCH(B65,Historical!$B$7:$B$1244,0))=0,"n/a",((INDEX(Historical!$C$7:$C$1222,MATCH(B65,Historical!$B$7:$B$1244,0))/INDEX(Historical!$H$7:$H$1213,MATCH(B65,Historical!$B$7:$B$1244,0)))^(1/5)-1)*100)</f>
        <v>14.313089560830129</v>
      </c>
      <c r="V65" s="667">
        <f>IF(INDEX(Historical!$N$7:$N$1213,MATCH(B65,Historical!$B$7:$B$1244,0))=0,"n/a",((INDEX(Historical!$C$7:$C$1222,MATCH(B65,Historical!$B$7:$B$1244,0))/INDEX(Historical!$N$7:$N$1213,MATCH(B65,Historical!$B$7:$B$1244,0)))^(1/10)-1)*100)</f>
        <v>12.520811670687348</v>
      </c>
      <c r="W65" s="668">
        <f>IF(OR(U65&lt;=0,U65="n/a",V65&lt;=0,V65="n/a"),"n/a",U65/V65)</f>
        <v>1.1431439061046424</v>
      </c>
      <c r="X65" s="669">
        <f>IF(OR(AJ65&lt;=0,AJ65="n/a",U65&lt;=0,U65="n/a"),"n/a",U65/AJ65)</f>
        <v>0.95420597072200863</v>
      </c>
      <c r="Y65" s="830"/>
      <c r="Z65" s="618">
        <f>IF(OR(AC65&lt;0.01,AC65="n/a"),"n/a",M65/AC65*100)</f>
        <v>58.892815076560659</v>
      </c>
      <c r="AA65" s="841">
        <f>IF(OR(AC65&lt;0.01,AC65="n/a"),"n/a",I65/AC65)</f>
        <v>20.301236749116605</v>
      </c>
      <c r="AB65" s="842">
        <v>12</v>
      </c>
      <c r="AC65" s="821">
        <v>33.96</v>
      </c>
      <c r="AD65" s="821">
        <v>3.19</v>
      </c>
      <c r="AE65" s="821">
        <v>5.79</v>
      </c>
      <c r="AF65" s="821">
        <v>2.77</v>
      </c>
      <c r="AG65" s="821">
        <v>15.6</v>
      </c>
      <c r="AH65" s="821">
        <v>20</v>
      </c>
      <c r="AI65" s="821">
        <v>13.86</v>
      </c>
      <c r="AJ65" s="821">
        <v>15</v>
      </c>
      <c r="AK65" s="821">
        <v>6.3</v>
      </c>
      <c r="AL65" s="833">
        <v>103550</v>
      </c>
      <c r="AM65" s="827">
        <v>0.6</v>
      </c>
      <c r="AN65" s="821">
        <v>0</v>
      </c>
      <c r="AO65" s="705">
        <f>IF(U65="n/a","n/a",IF(AA65&lt;0,"n/a",IF(AA65="n/a","n/a",J65+U65-AA65)))</f>
        <v>-3.0872000290389821</v>
      </c>
      <c r="AP65" s="706">
        <f>IF(U65="n/a","n/a",J65+U65)</f>
        <v>17.214036720077623</v>
      </c>
      <c r="AQ65" s="843">
        <f>IF(OR(AC65&lt;0.01,AC65="n/a",AF65="n/a"),"n/a",(I65/SQRT(22.5*AC65*(I65/AF65))-1)*100)</f>
        <v>58.091992621810753</v>
      </c>
      <c r="AR65" s="618">
        <f>INDEX(Historical!$C$7:$C$1222,MATCH(B65,Historical!$B$7:$B$1244,0))*IF(AH65="n/a",1.03,IF(AH65&lt;0,1.01,IF(AH65&gt;10,1.1,(1+AH65/100))))</f>
        <v>21.472000000000001</v>
      </c>
      <c r="AS65" s="841">
        <f>IF($AI65="n/a",1.03*AR65,IF($AI65&lt;0,1.01*AR65,IF($AI65&gt;10,1.1*AR65,(1+$AI65/100)*AR65)))</f>
        <v>23.619200000000003</v>
      </c>
      <c r="AT65" s="841">
        <f>IF($AK65="n/a",1.03*AS65,IF($AK65&lt;0,1.01*AS65,IF($AK65&gt;10,1.1*AS65,(1+$AK65/100)*AS65)))</f>
        <v>25.107209600000001</v>
      </c>
      <c r="AU65" s="841">
        <f>IF($AK65="n/a",1.03*AT65,IF($AK65&lt;0,1.01*AT65,IF($AK65&gt;10,1.1*AT65,(1+$AK65/100)*AT65)))</f>
        <v>26.6889638048</v>
      </c>
      <c r="AV65" s="841">
        <f>IF($AK65="n/a",1.03*AU65,IF($AK65&lt;0,1.01*AU65,IF($AK65&gt;10,1.1*AU65,(1+$AK65/100)*AU65)))</f>
        <v>28.3703685245024</v>
      </c>
      <c r="AW65" s="618">
        <f>SUM(AR65:AV65)</f>
        <v>125.2577419293024</v>
      </c>
      <c r="AX65" s="713">
        <f>AW65/I65*100</f>
        <v>18.168304531178279</v>
      </c>
      <c r="AY65" s="887">
        <v>1.29</v>
      </c>
      <c r="AZ65" s="827">
        <v>37.03</v>
      </c>
      <c r="BA65" s="827">
        <v>-12.58</v>
      </c>
      <c r="BB65" s="827">
        <v>-5.1400000000000006</v>
      </c>
      <c r="BC65" s="827">
        <v>3.0700000000000003</v>
      </c>
      <c r="BE65" s="594">
        <v>2010</v>
      </c>
      <c r="BF65" s="853">
        <f>IF(BE65&gt;2020,0,IF(BE65&gt;2008,1,IF(BE65&gt;2001,2,IF(BE65&gt;1990,3,IF(BE65&gt;1980,4,IF(BE65&gt;1973,5,IF(BE65&gt;1970,6,IF(BE65&gt;1960,7,IF(BE65&gt;1958,8,IF(BE65&gt;1953,9,10))))))))))</f>
        <v>1</v>
      </c>
      <c r="BG65" s="837">
        <v>4.3</v>
      </c>
      <c r="BH65" s="820" t="s">
        <v>4443</v>
      </c>
      <c r="BI65" s="820" t="s">
        <v>4444</v>
      </c>
    </row>
    <row r="66" spans="1:61" ht="11.25" customHeight="1" x14ac:dyDescent="0.2">
      <c r="A66" s="826" t="s">
        <v>447</v>
      </c>
      <c r="B66" s="830" t="s">
        <v>448</v>
      </c>
      <c r="C66" s="885" t="s">
        <v>107</v>
      </c>
      <c r="D66" s="885" t="s">
        <v>4197</v>
      </c>
      <c r="E66" s="699">
        <v>18</v>
      </c>
      <c r="F66" s="1122">
        <v>214</v>
      </c>
      <c r="G66" s="1122" t="s">
        <v>105</v>
      </c>
      <c r="H66" s="1122" t="s">
        <v>105</v>
      </c>
      <c r="I66" s="829">
        <v>29</v>
      </c>
      <c r="J66" s="618">
        <f>(M66/I66)*100</f>
        <v>3.4482758620689653</v>
      </c>
      <c r="K66" s="840">
        <v>0.25</v>
      </c>
      <c r="L66" s="842">
        <v>4</v>
      </c>
      <c r="M66" s="609">
        <f>K66*L66</f>
        <v>1</v>
      </c>
      <c r="N66" s="825" t="s">
        <v>235</v>
      </c>
      <c r="O66" s="703">
        <v>0.24</v>
      </c>
      <c r="P66" s="603">
        <v>44777</v>
      </c>
      <c r="Q66" s="603">
        <v>44785</v>
      </c>
      <c r="R66" s="609">
        <f>(K66-O66)/O66*100</f>
        <v>4.1666666666666705</v>
      </c>
      <c r="S66" s="667">
        <f>IF(INDEX(Historical!$D$7:$D$1220,MATCH(B66,Historical!$B$7:$B$1244,0))=0,"n/a",(INDEX(Historical!$C$7:$C$1222,MATCH(B66,Historical!$B$7:$B$1244,0))/INDEX(Historical!$D$7:$D$1220,MATCH(B66,Historical!$B$7:$B$1244,0))-1)*100)</f>
        <v>4.2553191489361764</v>
      </c>
      <c r="T66" s="667">
        <f>IF(INDEX(Historical!$F$7:$F$1213,MATCH(B66,Historical!$B$7:$B$1244,0))=0,"n/a",((INDEX(Historical!$C$7:$C$1222,MATCH(B66,Historical!$B$7:$B$1244,0))/INDEX(Historical!$F$7:$F$1213,MATCH(B66,Historical!$B$7:$B$1244,0)))^(1/3)-1)*100)</f>
        <v>6.998748056507953</v>
      </c>
      <c r="U66" s="667">
        <f>IF(INDEX(Historical!$H$7:$H$1213,MATCH(B66,Historical!$B$7:$B$1244,0))=0,"n/a",((INDEX(Historical!$C$7:$C$1222,MATCH(B66,Historical!$B$7:$B$1244,0))/INDEX(Historical!$H$7:$H$1213,MATCH(B66,Historical!$B$7:$B$1244,0)))^(1/5)-1)*100)</f>
        <v>11.842691472014465</v>
      </c>
      <c r="V66" s="667">
        <f>IF(INDEX(Historical!$N$7:$N$1213,MATCH(B66,Historical!$B$7:$B$1244,0))=0,"n/a",((INDEX(Historical!$C$7:$C$1222,MATCH(B66,Historical!$B$7:$B$1244,0))/INDEX(Historical!$N$7:$N$1213,MATCH(B66,Historical!$B$7:$B$1244,0)))^(1/10)-1)*100)</f>
        <v>10.8449222600272</v>
      </c>
      <c r="W66" s="668">
        <f>IF(OR(U66&lt;=0,U66="n/a",V66&lt;=0,V66="n/a"),"n/a",U66/V66)</f>
        <v>1.0920033530959365</v>
      </c>
      <c r="X66" s="669">
        <f>IF(OR(AJ66&lt;=0,AJ66="n/a",U66&lt;=0,U66="n/a"),"n/a",U66/AJ66)</f>
        <v>2.9606728680036163</v>
      </c>
      <c r="Y66" s="641" t="s">
        <v>4042</v>
      </c>
      <c r="Z66" s="618">
        <f>IF(OR(AC66&lt;0.01,AC66="n/a"),"n/a",M66/AC66*100)</f>
        <v>34.246575342465754</v>
      </c>
      <c r="AA66" s="841">
        <f>IF(OR(AC66&lt;0.01,AC66="n/a"),"n/a",I66/AC66)</f>
        <v>9.9315068493150687</v>
      </c>
      <c r="AB66" s="842">
        <v>12</v>
      </c>
      <c r="AC66" s="821">
        <v>2.92</v>
      </c>
      <c r="AD66" s="821">
        <v>1</v>
      </c>
      <c r="AE66" s="821">
        <v>3.66</v>
      </c>
      <c r="AF66" s="821">
        <v>1.18</v>
      </c>
      <c r="AG66" s="821">
        <v>8.6999999999999993</v>
      </c>
      <c r="AH66" s="821">
        <v>3.6999999999999997</v>
      </c>
      <c r="AI66" s="821">
        <v>0.38</v>
      </c>
      <c r="AJ66" s="821">
        <v>4</v>
      </c>
      <c r="AK66" s="821">
        <v>10</v>
      </c>
      <c r="AL66" s="833">
        <v>475.96</v>
      </c>
      <c r="AM66" s="827">
        <v>0.5</v>
      </c>
      <c r="AN66" s="821">
        <v>0</v>
      </c>
      <c r="AO66" s="705">
        <f>IF(U66="n/a","n/a",IF(AA66&lt;0,"n/a",IF(AA66="n/a","n/a",J66+U66-AA66)))</f>
        <v>5.3594604847683609</v>
      </c>
      <c r="AP66" s="706">
        <f>IF(U66="n/a","n/a",J66+U66)</f>
        <v>15.29096733408343</v>
      </c>
      <c r="AQ66" s="843">
        <f>IF(OR(AC66&lt;0.01,AC66="n/a",AF66="n/a"),"n/a",(I66/SQRT(22.5*AC66*(I66/AF66))-1)*100)</f>
        <v>-27.829898212034955</v>
      </c>
      <c r="AR66" s="618">
        <f>INDEX(Historical!$C$7:$C$1222,MATCH(B66,Historical!$B$7:$B$1244,0))*IF(AH66="n/a",1.03,IF(AH66&lt;0,1.01,IF(AH66&gt;10,1.1,(1+AH66/100))))</f>
        <v>1.0162599999999999</v>
      </c>
      <c r="AS66" s="841">
        <f>IF($AI66="n/a",1.03*AR66,IF($AI66&lt;0,1.01*AR66,IF($AI66&gt;10,1.1*AR66,(1+$AI66/100)*AR66)))</f>
        <v>1.020121788</v>
      </c>
      <c r="AT66" s="841">
        <f>IF($AK66="n/a",1.03*AS66,IF($AK66&lt;0,1.01*AS66,IF($AK66&gt;10,1.1*AS66,(1+$AK66/100)*AS66)))</f>
        <v>1.1221339668000001</v>
      </c>
      <c r="AU66" s="841">
        <f>IF($AK66="n/a",1.03*AT66,IF($AK66&lt;0,1.01*AT66,IF($AK66&gt;10,1.1*AT66,(1+$AK66/100)*AT66)))</f>
        <v>1.2343473634800002</v>
      </c>
      <c r="AV66" s="841">
        <f>IF($AK66="n/a",1.03*AU66,IF($AK66&lt;0,1.01*AU66,IF($AK66&gt;10,1.1*AU66,(1+$AK66/100)*AU66)))</f>
        <v>1.3577820998280004</v>
      </c>
      <c r="AW66" s="618">
        <f>SUM(AR66:AV66)</f>
        <v>5.7506452181080006</v>
      </c>
      <c r="AX66" s="713">
        <f>AW66/I66*100</f>
        <v>19.829811096924139</v>
      </c>
      <c r="AY66" s="887">
        <v>0.73</v>
      </c>
      <c r="AZ66" s="827">
        <v>-0.03</v>
      </c>
      <c r="BA66" s="827">
        <v>-21.15</v>
      </c>
      <c r="BB66" s="827">
        <v>-7.4399999999999995</v>
      </c>
      <c r="BC66" s="827">
        <v>-10.190000000000001</v>
      </c>
      <c r="BE66" s="594">
        <v>2005</v>
      </c>
      <c r="BF66" s="853">
        <f>IF(BE66&gt;2020,0,IF(BE66&gt;2008,1,IF(BE66&gt;2001,2,IF(BE66&gt;1990,3,IF(BE66&gt;1980,4,IF(BE66&gt;1973,5,IF(BE66&gt;1970,6,IF(BE66&gt;1960,7,IF(BE66&gt;1958,8,IF(BE66&gt;1953,9,10))))))))))</f>
        <v>2</v>
      </c>
      <c r="BG66" s="837">
        <v>0.8</v>
      </c>
      <c r="BH66" s="820" t="s">
        <v>4443</v>
      </c>
      <c r="BI66" s="820" t="s">
        <v>4444</v>
      </c>
    </row>
    <row r="67" spans="1:61" ht="11.25" customHeight="1" x14ac:dyDescent="0.2">
      <c r="A67" s="819" t="s">
        <v>4694</v>
      </c>
      <c r="B67" s="830" t="s">
        <v>979</v>
      </c>
      <c r="C67" s="885" t="s">
        <v>152</v>
      </c>
      <c r="D67" s="885" t="s">
        <v>4207</v>
      </c>
      <c r="E67" s="699">
        <v>14</v>
      </c>
      <c r="F67" s="1122">
        <v>268</v>
      </c>
      <c r="G67" s="1122" t="s">
        <v>114</v>
      </c>
      <c r="H67" s="1122" t="s">
        <v>114</v>
      </c>
      <c r="I67" s="829">
        <v>68.959999999999994</v>
      </c>
      <c r="J67" s="618">
        <f>(M67/I67)*100</f>
        <v>3.3062645011600931</v>
      </c>
      <c r="K67" s="832">
        <v>0.56999999999999995</v>
      </c>
      <c r="L67" s="842">
        <v>4</v>
      </c>
      <c r="M67" s="609">
        <f>K67*L67</f>
        <v>2.2799999999999998</v>
      </c>
      <c r="N67" s="825" t="s">
        <v>138</v>
      </c>
      <c r="O67" s="700">
        <v>0.54</v>
      </c>
      <c r="P67" s="603">
        <v>44931</v>
      </c>
      <c r="Q67" s="603">
        <v>44958</v>
      </c>
      <c r="R67" s="609">
        <f>(K67-O67)/O67*100</f>
        <v>5.5555555555555394</v>
      </c>
      <c r="S67" s="667">
        <f>IF(INDEX(Historical!$D$7:$D$1220,MATCH(B67,Historical!$B$7:$B$1244,0))=0,"n/a",(INDEX(Historical!$C$7:$C$1222,MATCH(B67,Historical!$B$7:$B$1244,0))/INDEX(Historical!$D$7:$D$1220,MATCH(B67,Historical!$B$7:$B$1244,0))-1)*100)</f>
        <v>10.204081632653072</v>
      </c>
      <c r="T67" s="667">
        <f>IF(INDEX(Historical!$F$7:$F$1213,MATCH(B67,Historical!$B$7:$B$1244,0))=0,"n/a",((INDEX(Historical!$C$7:$C$1222,MATCH(B67,Historical!$B$7:$B$1244,0))/INDEX(Historical!$F$7:$F$1213,MATCH(B67,Historical!$B$7:$B$1244,0)))^(1/3)-1)*100)</f>
        <v>9.6149948274456563</v>
      </c>
      <c r="U67" s="667">
        <f>IF(INDEX(Historical!$H$7:$H$1213,MATCH(B67,Historical!$B$7:$B$1244,0))=0,"n/a",((INDEX(Historical!$C$7:$C$1222,MATCH(B67,Historical!$B$7:$B$1244,0))/INDEX(Historical!$H$7:$H$1213,MATCH(B67,Historical!$B$7:$B$1244,0)))^(1/5)-1)*100)</f>
        <v>6.7249181879538877</v>
      </c>
      <c r="V67" s="667">
        <f>IF(INDEX(Historical!$N$7:$N$1213,MATCH(B67,Historical!$B$7:$B$1244,0))=0,"n/a",((INDEX(Historical!$C$7:$C$1222,MATCH(B67,Historical!$B$7:$B$1244,0))/INDEX(Historical!$N$7:$N$1213,MATCH(B67,Historical!$B$7:$B$1244,0)))^(1/10)-1)*100)</f>
        <v>4.7349149264305668</v>
      </c>
      <c r="W67" s="668">
        <f>IF(OR(U67&lt;=0,U67="n/a",V67&lt;=0,V67="n/a"),"n/a",U67/V67)</f>
        <v>1.4202827912313711</v>
      </c>
      <c r="X67" s="669">
        <f>IF(OR(AJ67&lt;=0,AJ67="n/a",U67&lt;=0,U67="n/a"),"n/a",U67/AJ67)</f>
        <v>1.4944262639897528</v>
      </c>
      <c r="Y67" s="628"/>
      <c r="Z67" s="618">
        <f>IF(OR(AC67&lt;0.01,AC67="n/a"),"n/a",M67/AC67*100)</f>
        <v>77.288135593220332</v>
      </c>
      <c r="AA67" s="841">
        <f>IF(OR(AC67&lt;0.01,AC67="n/a"),"n/a",I67/AC67)</f>
        <v>23.376271186440675</v>
      </c>
      <c r="AB67" s="842">
        <v>8</v>
      </c>
      <c r="AC67" s="821">
        <v>2.95</v>
      </c>
      <c r="AD67" s="821">
        <v>6.18</v>
      </c>
      <c r="AE67" s="821">
        <v>3.24</v>
      </c>
      <c r="AF67" s="821">
        <v>4.75</v>
      </c>
      <c r="AG67" s="821">
        <v>19.8</v>
      </c>
      <c r="AH67" s="821">
        <v>-5.4</v>
      </c>
      <c r="AI67" s="821">
        <v>1.77</v>
      </c>
      <c r="AJ67" s="821">
        <v>4.5</v>
      </c>
      <c r="AK67" s="821">
        <v>3.83</v>
      </c>
      <c r="AL67" s="833">
        <v>149450</v>
      </c>
      <c r="AM67" s="827">
        <v>6.9999999999999993E-2</v>
      </c>
      <c r="AN67" s="821">
        <v>1.27</v>
      </c>
      <c r="AO67" s="705">
        <f>IF(U67="n/a","n/a",IF(AA67&lt;0,"n/a",IF(AA67="n/a","n/a",J67+U67-AA67)))</f>
        <v>-13.345088497326694</v>
      </c>
      <c r="AP67" s="706">
        <f>IF(U67="n/a","n/a",J67+U67)</f>
        <v>10.031182689113981</v>
      </c>
      <c r="AQ67" s="843">
        <f>IF(OR(AC67&lt;0.01,AC67="n/a",AF67="n/a"),"n/a",(I67/SQRT(22.5*AC67*(I67/AF67))-1)*100)</f>
        <v>122.14838698050774</v>
      </c>
      <c r="AR67" s="618">
        <f>INDEX(Historical!$C$7:$C$1222,MATCH(B67,Historical!$B$7:$B$1244,0))*IF(AH67="n/a",1.03,IF(AH67&lt;0,1.01,IF(AH67&gt;10,1.1,(1+AH67/100))))</f>
        <v>2.1816</v>
      </c>
      <c r="AS67" s="841">
        <f>IF($AI67="n/a",1.03*AR67,IF($AI67&lt;0,1.01*AR67,IF($AI67&gt;10,1.1*AR67,(1+$AI67/100)*AR67)))</f>
        <v>2.2202143200000002</v>
      </c>
      <c r="AT67" s="841">
        <f>IF($AK67="n/a",1.03*AS67,IF($AK67&lt;0,1.01*AS67,IF($AK67&gt;10,1.1*AS67,(1+$AK67/100)*AS67)))</f>
        <v>2.305248528456</v>
      </c>
      <c r="AU67" s="841">
        <f>IF($AK67="n/a",1.03*AT67,IF($AK67&lt;0,1.01*AT67,IF($AK67&gt;10,1.1*AT67,(1+$AK67/100)*AT67)))</f>
        <v>2.3935395470958647</v>
      </c>
      <c r="AV67" s="841">
        <f>IF($AK67="n/a",1.03*AU67,IF($AK67&lt;0,1.01*AU67,IF($AK67&gt;10,1.1*AU67,(1+$AK67/100)*AU67)))</f>
        <v>2.4852121117496364</v>
      </c>
      <c r="AW67" s="618">
        <f>SUM(AR67:AV67)</f>
        <v>11.5858145073015</v>
      </c>
      <c r="AX67" s="713">
        <f>AW67/I67*100</f>
        <v>16.800775097594983</v>
      </c>
      <c r="AY67" s="887">
        <v>0.44</v>
      </c>
      <c r="AZ67" s="827">
        <v>4.5600000000000005</v>
      </c>
      <c r="BA67" s="827">
        <v>-15.32</v>
      </c>
      <c r="BB67" s="827">
        <v>-4.95</v>
      </c>
      <c r="BC67" s="827">
        <v>-6.8500000000000005</v>
      </c>
      <c r="BE67" s="594">
        <v>2010</v>
      </c>
      <c r="BF67" s="853">
        <f>IF(BE67&gt;2020,0,IF(BE67&gt;2008,1,IF(BE67&gt;2001,2,IF(BE67&gt;1990,3,IF(BE67&gt;1980,4,IF(BE67&gt;1973,5,IF(BE67&gt;1970,6,IF(BE67&gt;1960,7,IF(BE67&gt;1958,8,IF(BE67&gt;1953,9,10))))))))))</f>
        <v>1</v>
      </c>
      <c r="BG67" s="837">
        <v>6.4</v>
      </c>
      <c r="BH67" s="820" t="s">
        <v>4443</v>
      </c>
      <c r="BI67" s="820" t="s">
        <v>4444</v>
      </c>
    </row>
    <row r="68" spans="1:61" s="737" customFormat="1" ht="11.25" customHeight="1" x14ac:dyDescent="0.2">
      <c r="A68" s="720" t="s">
        <v>4695</v>
      </c>
      <c r="B68" s="743" t="s">
        <v>459</v>
      </c>
      <c r="C68" s="885" t="s">
        <v>107</v>
      </c>
      <c r="D68" s="885" t="s">
        <v>4197</v>
      </c>
      <c r="E68" s="721">
        <v>18</v>
      </c>
      <c r="F68" s="1122">
        <v>224</v>
      </c>
      <c r="G68" s="1121" t="s">
        <v>36</v>
      </c>
      <c r="H68" s="1121" t="s">
        <v>36</v>
      </c>
      <c r="I68" s="722">
        <v>104.68</v>
      </c>
      <c r="J68" s="723">
        <f>(M68/I68)*100</f>
        <v>2.0634314100114635</v>
      </c>
      <c r="K68" s="724">
        <v>0.54</v>
      </c>
      <c r="L68" s="725">
        <v>4</v>
      </c>
      <c r="M68" s="726">
        <f>K68*L68</f>
        <v>2.16</v>
      </c>
      <c r="N68" s="727" t="s">
        <v>460</v>
      </c>
      <c r="O68" s="728">
        <v>0.53</v>
      </c>
      <c r="P68" s="1037">
        <v>44879</v>
      </c>
      <c r="Q68" s="1037">
        <v>44890</v>
      </c>
      <c r="R68" s="726">
        <f>(K68-O68)/O68*100</f>
        <v>1.8867924528301903</v>
      </c>
      <c r="S68" s="667">
        <f>IF(INDEX(Historical!$D$7:$D$1220,MATCH(B68,Historical!$B$7:$B$1244,0))=0,"n/a",(INDEX(Historical!$C$7:$C$1222,MATCH(B68,Historical!$B$7:$B$1244,0))/INDEX(Historical!$D$7:$D$1220,MATCH(B68,Historical!$B$7:$B$1244,0))-1)*100)</f>
        <v>1.9138755980861344</v>
      </c>
      <c r="T68" s="667">
        <f>IF(INDEX(Historical!$F$7:$F$1213,MATCH(B68,Historical!$B$7:$B$1244,0))=0,"n/a",((INDEX(Historical!$C$7:$C$1222,MATCH(B68,Historical!$B$7:$B$1244,0))/INDEX(Historical!$F$7:$F$1213,MATCH(B68,Historical!$B$7:$B$1244,0)))^(1/3)-1)*100)</f>
        <v>1.9517102104115169</v>
      </c>
      <c r="U68" s="667">
        <f>IF(INDEX(Historical!$H$7:$H$1213,MATCH(B68,Historical!$B$7:$B$1244,0))=0,"n/a",((INDEX(Historical!$C$7:$C$1222,MATCH(B68,Historical!$B$7:$B$1244,0))/INDEX(Historical!$H$7:$H$1213,MATCH(B68,Historical!$B$7:$B$1244,0)))^(1/5)-1)*100)</f>
        <v>3.7722581633347518</v>
      </c>
      <c r="V68" s="667">
        <f>IF(INDEX(Historical!$N$7:$N$1213,MATCH(B68,Historical!$B$7:$B$1244,0))=0,"n/a",((INDEX(Historical!$C$7:$C$1222,MATCH(B68,Historical!$B$7:$B$1244,0))/INDEX(Historical!$N$7:$N$1213,MATCH(B68,Historical!$B$7:$B$1244,0)))^(1/10)-1)*100)</f>
        <v>3.7782222577622537</v>
      </c>
      <c r="W68" s="668">
        <f>IF(OR(U68&lt;=0,U68="n/a",V68&lt;=0,V68="n/a"),"n/a",U68/V68)</f>
        <v>0.99842145484817657</v>
      </c>
      <c r="X68" s="669">
        <f>IF(OR(AJ68&lt;=0,AJ68="n/a",U68&lt;=0,U68="n/a"),"n/a",U68/AJ68)</f>
        <v>0.18401259333340253</v>
      </c>
      <c r="Y68" s="738"/>
      <c r="Z68" s="723">
        <f>IF(OR(AC68&lt;0.01,AC68="n/a"),"n/a",M68/AC68*100)</f>
        <v>29.508196721311474</v>
      </c>
      <c r="AA68" s="730">
        <f>IF(OR(AC68&lt;0.01,AC68="n/a"),"n/a",I68/AC68)</f>
        <v>14.300546448087433</v>
      </c>
      <c r="AB68" s="725">
        <v>12</v>
      </c>
      <c r="AC68" s="731">
        <v>7.32</v>
      </c>
      <c r="AD68" s="731">
        <v>2.0499999999999998</v>
      </c>
      <c r="AE68" s="731">
        <v>5.98</v>
      </c>
      <c r="AF68" s="731">
        <v>1.56</v>
      </c>
      <c r="AG68" s="731">
        <v>10.199999999999999</v>
      </c>
      <c r="AH68" s="731">
        <v>44.5</v>
      </c>
      <c r="AI68" s="731">
        <v>-0.22</v>
      </c>
      <c r="AJ68" s="731">
        <v>20.5</v>
      </c>
      <c r="AK68" s="731">
        <v>7.0000000000000009</v>
      </c>
      <c r="AL68" s="732">
        <v>6960</v>
      </c>
      <c r="AM68" s="733">
        <v>0.4</v>
      </c>
      <c r="AN68" s="731">
        <v>0.04</v>
      </c>
      <c r="AO68" s="734">
        <f>IF(U68="n/a","n/a",IF(AA68&lt;0,"n/a",IF(AA68="n/a","n/a",J68+U68-AA68)))</f>
        <v>-8.4648568747412174</v>
      </c>
      <c r="AP68" s="735">
        <f>IF(U68="n/a","n/a",J68+U68)</f>
        <v>5.8356895733462153</v>
      </c>
      <c r="AQ68" s="843">
        <f>IF(OR(AC68&lt;0.01,AC68="n/a",AF68="n/a"),"n/a",(I68/SQRT(22.5*AC68*(I68/AF68))-1)*100)</f>
        <v>-0.42567832347226719</v>
      </c>
      <c r="AR68" s="618">
        <f>INDEX(Historical!$C$7:$C$1222,MATCH(B68,Historical!$B$7:$B$1244,0))*IF(AH68="n/a",1.03,IF(AH68&lt;0,1.01,IF(AH68&gt;10,1.1,(1+AH68/100))))</f>
        <v>2.343</v>
      </c>
      <c r="AS68" s="730">
        <f>IF($AI68="n/a",1.03*AR68,IF($AI68&lt;0,1.01*AR68,IF($AI68&gt;10,1.1*AR68,(1+$AI68/100)*AR68)))</f>
        <v>2.3664299999999998</v>
      </c>
      <c r="AT68" s="730">
        <f>IF($AK68="n/a",1.03*AS68,IF($AK68&lt;0,1.01*AS68,IF($AK68&gt;10,1.1*AS68,(1+$AK68/100)*AS68)))</f>
        <v>2.5320800999999999</v>
      </c>
      <c r="AU68" s="730">
        <f>IF($AK68="n/a",1.03*AT68,IF($AK68&lt;0,1.01*AT68,IF($AK68&gt;10,1.1*AT68,(1+$AK68/100)*AT68)))</f>
        <v>2.7093257070000001</v>
      </c>
      <c r="AV68" s="730">
        <f>IF($AK68="n/a",1.03*AU68,IF($AK68&lt;0,1.01*AU68,IF($AK68&gt;10,1.1*AU68,(1+$AK68/100)*AU68)))</f>
        <v>2.8989785064900002</v>
      </c>
      <c r="AW68" s="723">
        <f>SUM(AR68:AV68)</f>
        <v>12.849814313489999</v>
      </c>
      <c r="AX68" s="736">
        <f>AW68/I68*100</f>
        <v>12.275328920032477</v>
      </c>
      <c r="AY68" s="888">
        <v>1.25</v>
      </c>
      <c r="AZ68" s="733">
        <v>49.1</v>
      </c>
      <c r="BA68" s="733">
        <v>-5.57</v>
      </c>
      <c r="BB68" s="733">
        <v>3.01</v>
      </c>
      <c r="BC68" s="733">
        <v>12.389999999999999</v>
      </c>
      <c r="BD68" s="862"/>
      <c r="BE68" s="594">
        <v>2005</v>
      </c>
      <c r="BF68" s="853">
        <f>IF(BE68&gt;2020,0,IF(BE68&gt;2008,1,IF(BE68&gt;2001,2,IF(BE68&gt;1990,3,IF(BE68&gt;1980,4,IF(BE68&gt;1973,5,IF(BE68&gt;1970,6,IF(BE68&gt;1960,7,IF(BE68&gt;1958,8,IF(BE68&gt;1953,9,10))))))))))</f>
        <v>2</v>
      </c>
      <c r="BG68" s="783">
        <v>1.0999999999999999</v>
      </c>
      <c r="BH68" s="820" t="s">
        <v>4443</v>
      </c>
      <c r="BI68" s="820" t="s">
        <v>4444</v>
      </c>
    </row>
    <row r="69" spans="1:61" ht="11.25" customHeight="1" x14ac:dyDescent="0.2">
      <c r="A69" s="835" t="s">
        <v>952</v>
      </c>
      <c r="B69" s="830" t="s">
        <v>953</v>
      </c>
      <c r="C69" s="885" t="s">
        <v>107</v>
      </c>
      <c r="D69" s="885" t="s">
        <v>4197</v>
      </c>
      <c r="E69" s="699">
        <v>11</v>
      </c>
      <c r="F69" s="1122">
        <v>458</v>
      </c>
      <c r="G69" s="1122" t="s">
        <v>105</v>
      </c>
      <c r="H69" s="1122" t="s">
        <v>105</v>
      </c>
      <c r="I69" s="829">
        <v>29.43</v>
      </c>
      <c r="J69" s="618">
        <f>(M69/I69)*100</f>
        <v>2.6163778457356441</v>
      </c>
      <c r="K69" s="832">
        <v>0.1925</v>
      </c>
      <c r="L69" s="842">
        <v>4</v>
      </c>
      <c r="M69" s="609">
        <f>K69*L69</f>
        <v>0.77</v>
      </c>
      <c r="N69" s="825" t="s">
        <v>942</v>
      </c>
      <c r="O69" s="700">
        <v>0.185</v>
      </c>
      <c r="P69" s="603">
        <v>44967</v>
      </c>
      <c r="Q69" s="603">
        <v>44974</v>
      </c>
      <c r="R69" s="609">
        <f>(K69-O69)/O69*100</f>
        <v>4.0540540540540579</v>
      </c>
      <c r="S69" s="667">
        <f>IF(INDEX(Historical!$D$7:$D$1220,MATCH(B69,Historical!$B$7:$B$1244,0))=0,"n/a",(INDEX(Historical!$C$7:$C$1222,MATCH(B69,Historical!$B$7:$B$1244,0))/INDEX(Historical!$D$7:$D$1220,MATCH(B69,Historical!$B$7:$B$1244,0))-1)*100)</f>
        <v>13.055555555555575</v>
      </c>
      <c r="T69" s="667">
        <f>IF(INDEX(Historical!$F$7:$F$1213,MATCH(B69,Historical!$B$7:$B$1244,0))=0,"n/a",((INDEX(Historical!$C$7:$C$1222,MATCH(B69,Historical!$B$7:$B$1244,0))/INDEX(Historical!$F$7:$F$1213,MATCH(B69,Historical!$B$7:$B$1244,0)))^(1/3)-1)*100)</f>
        <v>8.3464809815504424</v>
      </c>
      <c r="U69" s="667">
        <f>IF(INDEX(Historical!$H$7:$H$1213,MATCH(B69,Historical!$B$7:$B$1244,0))=0,"n/a",((INDEX(Historical!$C$7:$C$1222,MATCH(B69,Historical!$B$7:$B$1244,0))/INDEX(Historical!$H$7:$H$1213,MATCH(B69,Historical!$B$7:$B$1244,0)))^(1/5)-1)*100)</f>
        <v>7.7673678397766288</v>
      </c>
      <c r="V69" s="667" t="str">
        <f>IF(INDEX(Historical!$N$7:$N$1213,MATCH(B69,Historical!$B$7:$B$1244,0))=0,"n/a",((INDEX(Historical!$C$7:$C$1222,MATCH(B69,Historical!$B$7:$B$1244,0))/INDEX(Historical!$N$7:$N$1213,MATCH(B69,Historical!$B$7:$B$1244,0)))^(1/10)-1)*100)</f>
        <v>n/a</v>
      </c>
      <c r="W69" s="668" t="str">
        <f>IF(OR(U69&lt;=0,U69="n/a",V69&lt;=0,V69="n/a"),"n/a",U69/V69)</f>
        <v>n/a</v>
      </c>
      <c r="X69" s="669" t="str">
        <f>IF(OR(AJ69&lt;=0,AJ69="n/a",U69&lt;=0,U69="n/a"),"n/a",U69/AJ69)</f>
        <v>n/a</v>
      </c>
      <c r="Y69" s="831"/>
      <c r="Z69" s="618" t="str">
        <f>IF(OR(AC69&lt;0.01,AC69="n/a"),"n/a",M69/AC69*100)</f>
        <v>n/a</v>
      </c>
      <c r="AA69" s="841" t="str">
        <f>IF(OR(AC69&lt;0.01,AC69="n/a"),"n/a",I69/AC69)</f>
        <v>n/a</v>
      </c>
      <c r="AB69" s="842">
        <v>12</v>
      </c>
      <c r="AC69" s="821" t="s">
        <v>135</v>
      </c>
      <c r="AD69" s="821" t="s">
        <v>135</v>
      </c>
      <c r="AE69" s="821" t="s">
        <v>135</v>
      </c>
      <c r="AF69" s="821" t="s">
        <v>135</v>
      </c>
      <c r="AG69" s="821" t="s">
        <v>135</v>
      </c>
      <c r="AH69" s="821" t="s">
        <v>135</v>
      </c>
      <c r="AI69" s="821" t="s">
        <v>135</v>
      </c>
      <c r="AJ69" s="821" t="s">
        <v>135</v>
      </c>
      <c r="AK69" s="821" t="s">
        <v>135</v>
      </c>
      <c r="AL69" s="833" t="s">
        <v>135</v>
      </c>
      <c r="AM69" s="827" t="s">
        <v>135</v>
      </c>
      <c r="AN69" s="821" t="s">
        <v>135</v>
      </c>
      <c r="AO69" s="705" t="str">
        <f>IF(U69="n/a","n/a",IF(AA69&lt;0,"n/a",IF(AA69="n/a","n/a",J69+U69-AA69)))</f>
        <v>n/a</v>
      </c>
      <c r="AP69" s="706">
        <f>IF(U69="n/a","n/a",J69+U69)</f>
        <v>10.383745685512274</v>
      </c>
      <c r="AQ69" s="843" t="str">
        <f>IF(OR(AC69&lt;0.01,AC69="n/a",AF69="n/a"),"n/a",(I69/SQRT(22.5*AC69*(I69/AF69))-1)*100)</f>
        <v>n/a</v>
      </c>
      <c r="AR69" s="618">
        <f>INDEX(Historical!$C$7:$C$1222,MATCH(B69,Historical!$B$7:$B$1244,0))*IF(AH69="n/a",1.03,IF(AH69&lt;0,1.01,IF(AH69&gt;10,1.1,(1+AH69/100))))</f>
        <v>0.76219999999999999</v>
      </c>
      <c r="AS69" s="841">
        <f>IF($AI69="n/a",1.03*AR69,IF($AI69&lt;0,1.01*AR69,IF($AI69&gt;10,1.1*AR69,(1+$AI69/100)*AR69)))</f>
        <v>0.78506600000000004</v>
      </c>
      <c r="AT69" s="841">
        <f>IF($AK69="n/a",1.03*AS69,IF($AK69&lt;0,1.01*AS69,IF($AK69&gt;10,1.1*AS69,(1+$AK69/100)*AS69)))</f>
        <v>0.80861798000000007</v>
      </c>
      <c r="AU69" s="841">
        <f>IF($AK69="n/a",1.03*AT69,IF($AK69&lt;0,1.01*AT69,IF($AK69&gt;10,1.1*AT69,(1+$AK69/100)*AT69)))</f>
        <v>0.83287651940000007</v>
      </c>
      <c r="AV69" s="841">
        <f>IF($AK69="n/a",1.03*AU69,IF($AK69&lt;0,1.01*AU69,IF($AK69&gt;10,1.1*AU69,(1+$AK69/100)*AU69)))</f>
        <v>0.85786281498200012</v>
      </c>
      <c r="AW69" s="618">
        <f>SUM(AR69:AV69)</f>
        <v>4.0466233143820007</v>
      </c>
      <c r="AX69" s="713">
        <f>AW69/I69*100</f>
        <v>13.749994272449884</v>
      </c>
      <c r="AY69" s="887" t="s">
        <v>135</v>
      </c>
      <c r="AZ69" s="827" t="s">
        <v>135</v>
      </c>
      <c r="BA69" s="827" t="s">
        <v>135</v>
      </c>
      <c r="BB69" s="827" t="s">
        <v>135</v>
      </c>
      <c r="BC69" s="827" t="s">
        <v>135</v>
      </c>
      <c r="BD69" s="861" t="s">
        <v>4126</v>
      </c>
      <c r="BE69" s="594">
        <v>2013</v>
      </c>
      <c r="BF69" s="853">
        <f>IF(BE69&gt;2020,0,IF(BE69&gt;2008,1,IF(BE69&gt;2001,2,IF(BE69&gt;1990,3,IF(BE69&gt;1980,4,IF(BE69&gt;1973,5,IF(BE69&gt;1970,6,IF(BE69&gt;1960,7,IF(BE69&gt;1958,8,IF(BE69&gt;1953,9,10))))))))))</f>
        <v>1</v>
      </c>
      <c r="BG69" s="837" t="s">
        <v>135</v>
      </c>
      <c r="BH69" s="820" t="s">
        <v>4443</v>
      </c>
      <c r="BI69" s="820" t="s">
        <v>4444</v>
      </c>
    </row>
    <row r="70" spans="1:61" ht="11.25" customHeight="1" x14ac:dyDescent="0.2">
      <c r="A70" s="826" t="s">
        <v>4696</v>
      </c>
      <c r="B70" s="830" t="s">
        <v>464</v>
      </c>
      <c r="C70" s="885" t="s">
        <v>4055</v>
      </c>
      <c r="D70" s="885" t="s">
        <v>4184</v>
      </c>
      <c r="E70" s="699">
        <v>16</v>
      </c>
      <c r="F70" s="1122">
        <v>241</v>
      </c>
      <c r="G70" s="1122" t="s">
        <v>105</v>
      </c>
      <c r="H70" s="1122" t="s">
        <v>105</v>
      </c>
      <c r="I70" s="829">
        <v>140.78</v>
      </c>
      <c r="J70" s="618">
        <f>(M70/I70)*100</f>
        <v>2.0599516976843302</v>
      </c>
      <c r="K70" s="832">
        <v>0.72499999999999998</v>
      </c>
      <c r="L70" s="842">
        <v>4</v>
      </c>
      <c r="M70" s="609">
        <f>K70*L70</f>
        <v>2.9</v>
      </c>
      <c r="N70" s="825" t="s">
        <v>187</v>
      </c>
      <c r="O70" s="700">
        <v>0.64</v>
      </c>
      <c r="P70" s="603">
        <v>44818</v>
      </c>
      <c r="Q70" s="603">
        <v>44839</v>
      </c>
      <c r="R70" s="609">
        <f>(K70-O70)/O70*100</f>
        <v>13.281249999999995</v>
      </c>
      <c r="S70" s="667">
        <f>IF(INDEX(Historical!$D$7:$D$1220,MATCH(B70,Historical!$B$7:$B$1244,0))=0,"n/a",(INDEX(Historical!$C$7:$C$1222,MATCH(B70,Historical!$B$7:$B$1244,0))/INDEX(Historical!$D$7:$D$1220,MATCH(B70,Historical!$B$7:$B$1244,0))-1)*100)</f>
        <v>11.839323467230445</v>
      </c>
      <c r="T70" s="667">
        <f>IF(INDEX(Historical!$F$7:$F$1213,MATCH(B70,Historical!$B$7:$B$1244,0))=0,"n/a",((INDEX(Historical!$C$7:$C$1222,MATCH(B70,Historical!$B$7:$B$1244,0))/INDEX(Historical!$F$7:$F$1213,MATCH(B70,Historical!$B$7:$B$1244,0)))^(1/3)-1)*100)</f>
        <v>9.8569638480668473</v>
      </c>
      <c r="U70" s="667">
        <f>IF(INDEX(Historical!$H$7:$H$1213,MATCH(B70,Historical!$B$7:$B$1244,0))=0,"n/a",((INDEX(Historical!$C$7:$C$1222,MATCH(B70,Historical!$B$7:$B$1244,0))/INDEX(Historical!$H$7:$H$1213,MATCH(B70,Historical!$B$7:$B$1244,0)))^(1/5)-1)*100)</f>
        <v>14.313435312442424</v>
      </c>
      <c r="V70" s="667">
        <f>IF(INDEX(Historical!$N$7:$N$1213,MATCH(B70,Historical!$B$7:$B$1244,0))=0,"n/a",((INDEX(Historical!$C$7:$C$1222,MATCH(B70,Historical!$B$7:$B$1244,0))/INDEX(Historical!$N$7:$N$1213,MATCH(B70,Historical!$B$7:$B$1244,0)))^(1/10)-1)*100)</f>
        <v>14.891572630828831</v>
      </c>
      <c r="W70" s="668">
        <f>IF(OR(U70&lt;=0,U70="n/a",V70&lt;=0,V70="n/a"),"n/a",U70/V70)</f>
        <v>0.96117687951979391</v>
      </c>
      <c r="X70" s="669">
        <f>IF(OR(AJ70&lt;=0,AJ70="n/a",U70&lt;=0,U70="n/a"),"n/a",U70/AJ70)</f>
        <v>1.3012213920402205</v>
      </c>
      <c r="Y70" s="830"/>
      <c r="Z70" s="618">
        <f>IF(OR(AC70&lt;0.01,AC70="n/a"),"n/a",M70/AC70*100)</f>
        <v>64.587973273942083</v>
      </c>
      <c r="AA70" s="841">
        <f>IF(OR(AC70&lt;0.01,AC70="n/a"),"n/a",I70/AC70)</f>
        <v>31.354120267260576</v>
      </c>
      <c r="AB70" s="842">
        <v>12</v>
      </c>
      <c r="AC70" s="821">
        <v>4.49</v>
      </c>
      <c r="AD70" s="821">
        <v>2.65</v>
      </c>
      <c r="AE70" s="821">
        <v>2.87</v>
      </c>
      <c r="AF70" s="821">
        <v>9.26</v>
      </c>
      <c r="AG70" s="821">
        <v>28.7</v>
      </c>
      <c r="AH70" s="821">
        <v>-2.1</v>
      </c>
      <c r="AI70" s="821">
        <v>8.81</v>
      </c>
      <c r="AJ70" s="821">
        <v>11</v>
      </c>
      <c r="AK70" s="821">
        <v>11.799999999999999</v>
      </c>
      <c r="AL70" s="833">
        <v>16760</v>
      </c>
      <c r="AM70" s="827">
        <v>0.6</v>
      </c>
      <c r="AN70" s="821">
        <v>2.2999999999999998</v>
      </c>
      <c r="AO70" s="705">
        <f>IF(U70="n/a","n/a",IF(AA70&lt;0,"n/a",IF(AA70="n/a","n/a",J70+U70-AA70)))</f>
        <v>-14.980733257133821</v>
      </c>
      <c r="AP70" s="706">
        <f>IF(U70="n/a","n/a",J70+U70)</f>
        <v>16.373387010126756</v>
      </c>
      <c r="AQ70" s="843">
        <f>IF(OR(AC70&lt;0.01,AC70="n/a",AF70="n/a"),"n/a",(I70/SQRT(22.5*AC70*(I70/AF70))-1)*100)</f>
        <v>259.2208566543448</v>
      </c>
      <c r="AR70" s="618">
        <f>INDEX(Historical!$C$7:$C$1222,MATCH(B70,Historical!$B$7:$B$1244,0))*IF(AH70="n/a",1.03,IF(AH70&lt;0,1.01,IF(AH70&gt;10,1.1,(1+AH70/100))))</f>
        <v>2.6714500000000001</v>
      </c>
      <c r="AS70" s="841">
        <f>IF($AI70="n/a",1.03*AR70,IF($AI70&lt;0,1.01*AR70,IF($AI70&gt;10,1.1*AR70,(1+$AI70/100)*AR70)))</f>
        <v>2.9068047450000001</v>
      </c>
      <c r="AT70" s="841">
        <f>IF($AK70="n/a",1.03*AS70,IF($AK70&lt;0,1.01*AS70,IF($AK70&gt;10,1.1*AS70,(1+$AK70/100)*AS70)))</f>
        <v>3.1974852195000003</v>
      </c>
      <c r="AU70" s="841">
        <f>IF($AK70="n/a",1.03*AT70,IF($AK70&lt;0,1.01*AT70,IF($AK70&gt;10,1.1*AT70,(1+$AK70/100)*AT70)))</f>
        <v>3.5172337414500006</v>
      </c>
      <c r="AV70" s="841">
        <f>IF($AK70="n/a",1.03*AU70,IF($AK70&lt;0,1.01*AU70,IF($AK70&gt;10,1.1*AU70,(1+$AK70/100)*AU70)))</f>
        <v>3.8689571155950011</v>
      </c>
      <c r="AW70" s="618">
        <f>SUM(AR70:AV70)</f>
        <v>16.161930821545003</v>
      </c>
      <c r="AX70" s="713">
        <f>AW70/I70*100</f>
        <v>11.480274770240802</v>
      </c>
      <c r="AY70" s="887">
        <v>0.98</v>
      </c>
      <c r="AZ70" s="827">
        <v>7.1800000000000006</v>
      </c>
      <c r="BA70" s="827">
        <v>-23.21</v>
      </c>
      <c r="BB70" s="827">
        <v>-1.32</v>
      </c>
      <c r="BC70" s="827">
        <v>-5.4399999999999995</v>
      </c>
      <c r="BE70" s="594">
        <v>2007</v>
      </c>
      <c r="BF70" s="853">
        <f>IF(BE70&gt;2020,0,IF(BE70&gt;2008,1,IF(BE70&gt;2001,2,IF(BE70&gt;1990,3,IF(BE70&gt;1980,4,IF(BE70&gt;1973,5,IF(BE70&gt;1970,6,IF(BE70&gt;1960,7,IF(BE70&gt;1958,8,IF(BE70&gt;1953,9,10))))))))))</f>
        <v>2</v>
      </c>
      <c r="BG70" s="837">
        <v>6.5</v>
      </c>
      <c r="BH70" s="820" t="s">
        <v>4443</v>
      </c>
      <c r="BI70" s="820" t="s">
        <v>4444</v>
      </c>
    </row>
    <row r="71" spans="1:61" ht="11.25" customHeight="1" x14ac:dyDescent="0.2">
      <c r="A71" s="826" t="s">
        <v>1586</v>
      </c>
      <c r="B71" s="830" t="s">
        <v>1587</v>
      </c>
      <c r="C71" s="885" t="s">
        <v>107</v>
      </c>
      <c r="D71" s="885" t="s">
        <v>4197</v>
      </c>
      <c r="E71" s="699">
        <v>10</v>
      </c>
      <c r="F71" s="1122">
        <v>478</v>
      </c>
      <c r="G71" s="1122" t="s">
        <v>105</v>
      </c>
      <c r="H71" s="1122" t="s">
        <v>105</v>
      </c>
      <c r="I71" s="829">
        <v>20.21</v>
      </c>
      <c r="J71" s="618">
        <f>(M71/I71)*100</f>
        <v>4.5522018802572983</v>
      </c>
      <c r="K71" s="832">
        <v>0.23</v>
      </c>
      <c r="L71" s="842">
        <v>4</v>
      </c>
      <c r="M71" s="609">
        <f>K71*L71</f>
        <v>0.92</v>
      </c>
      <c r="N71" s="825" t="s">
        <v>106</v>
      </c>
      <c r="O71" s="700">
        <v>0.22</v>
      </c>
      <c r="P71" s="891">
        <v>44589</v>
      </c>
      <c r="Q71" s="891">
        <v>44606</v>
      </c>
      <c r="R71" s="609">
        <f>(K71-O71)/O71*100</f>
        <v>4.5454545454545494</v>
      </c>
      <c r="S71" s="667">
        <f>IF(INDEX(Historical!$D$7:$D$1220,MATCH(B71,Historical!$B$7:$B$1244,0))=0,"n/a",(INDEX(Historical!$C$7:$C$1222,MATCH(B71,Historical!$B$7:$B$1244,0))/INDEX(Historical!$D$7:$D$1220,MATCH(B71,Historical!$B$7:$B$1244,0))-1)*100)</f>
        <v>6.976744186046524</v>
      </c>
      <c r="T71" s="667">
        <f>IF(INDEX(Historical!$F$7:$F$1213,MATCH(B71,Historical!$B$7:$B$1244,0))=0,"n/a",((INDEX(Historical!$C$7:$C$1222,MATCH(B71,Historical!$B$7:$B$1244,0))/INDEX(Historical!$F$7:$F$1213,MATCH(B71,Historical!$B$7:$B$1244,0)))^(1/3)-1)*100)</f>
        <v>7.5272905147686142</v>
      </c>
      <c r="U71" s="667">
        <f>IF(INDEX(Historical!$H$7:$H$1213,MATCH(B71,Historical!$B$7:$B$1244,0))=0,"n/a",((INDEX(Historical!$C$7:$C$1222,MATCH(B71,Historical!$B$7:$B$1244,0))/INDEX(Historical!$H$7:$H$1213,MATCH(B71,Historical!$B$7:$B$1244,0)))^(1/5)-1)*100)</f>
        <v>10.438362870438155</v>
      </c>
      <c r="V71" s="667">
        <f>IF(INDEX(Historical!$N$7:$N$1213,MATCH(B71,Historical!$B$7:$B$1244,0))=0,"n/a",((INDEX(Historical!$C$7:$C$1222,MATCH(B71,Historical!$B$7:$B$1244,0))/INDEX(Historical!$N$7:$N$1213,MATCH(B71,Historical!$B$7:$B$1244,0)))^(1/10)-1)*100)</f>
        <v>14.381992765281604</v>
      </c>
      <c r="W71" s="668">
        <f>IF(OR(U71&lt;=0,U71="n/a",V71&lt;=0,V71="n/a"),"n/a",U71/V71)</f>
        <v>0.72579391749080535</v>
      </c>
      <c r="X71" s="669">
        <f>IF(OR(AJ71&lt;=0,AJ71="n/a",U71&lt;=0,U71="n/a"),"n/a",U71/AJ71)</f>
        <v>0.62133112324036632</v>
      </c>
      <c r="Y71" s="631"/>
      <c r="Z71" s="618">
        <f>IF(OR(AC71&lt;0.01,AC71="n/a"),"n/a",M71/AC71*100)</f>
        <v>41.071428571428569</v>
      </c>
      <c r="AA71" s="841">
        <f>IF(OR(AC71&lt;0.01,AC71="n/a"),"n/a",I71/AC71)</f>
        <v>9.0223214285714288</v>
      </c>
      <c r="AB71" s="842">
        <v>12</v>
      </c>
      <c r="AC71" s="821">
        <v>2.2400000000000002</v>
      </c>
      <c r="AD71" s="821">
        <v>1.1499999999999999</v>
      </c>
      <c r="AE71" s="821">
        <v>2.6</v>
      </c>
      <c r="AF71" s="821">
        <v>1.04</v>
      </c>
      <c r="AG71" s="821">
        <v>11.5</v>
      </c>
      <c r="AH71" s="821">
        <v>20.8</v>
      </c>
      <c r="AI71" s="821">
        <v>0.80999999999999994</v>
      </c>
      <c r="AJ71" s="821">
        <v>16.8</v>
      </c>
      <c r="AK71" s="821">
        <v>8</v>
      </c>
      <c r="AL71" s="833">
        <v>316.73</v>
      </c>
      <c r="AM71" s="827">
        <v>9.5</v>
      </c>
      <c r="AN71" s="821">
        <v>0.28999999999999998</v>
      </c>
      <c r="AO71" s="705">
        <f>IF(U71="n/a","n/a",IF(AA71&lt;0,"n/a",IF(AA71="n/a","n/a",J71+U71-AA71)))</f>
        <v>5.9682433221240245</v>
      </c>
      <c r="AP71" s="706">
        <f>IF(U71="n/a","n/a",J71+U71)</f>
        <v>14.990564750695453</v>
      </c>
      <c r="AQ71" s="843">
        <f>IF(OR(AC71&lt;0.01,AC71="n/a",AF71="n/a"),"n/a",(I71/SQRT(22.5*AC71*(I71/AF71))-1)*100)</f>
        <v>-35.422004828908939</v>
      </c>
      <c r="AR71" s="618">
        <f>INDEX(Historical!$C$7:$C$1222,MATCH(B71,Historical!$B$7:$B$1244,0))*IF(AH71="n/a",1.03,IF(AH71&lt;0,1.01,IF(AH71&gt;10,1.1,(1+AH71/100))))</f>
        <v>1.0120000000000002</v>
      </c>
      <c r="AS71" s="841">
        <f>IF($AI71="n/a",1.03*AR71,IF($AI71&lt;0,1.01*AR71,IF($AI71&gt;10,1.1*AR71,(1+$AI71/100)*AR71)))</f>
        <v>1.0201972000000001</v>
      </c>
      <c r="AT71" s="841">
        <f>IF($AK71="n/a",1.03*AS71,IF($AK71&lt;0,1.01*AS71,IF($AK71&gt;10,1.1*AS71,(1+$AK71/100)*AS71)))</f>
        <v>1.1018129760000002</v>
      </c>
      <c r="AU71" s="841">
        <f>IF($AK71="n/a",1.03*AT71,IF($AK71&lt;0,1.01*AT71,IF($AK71&gt;10,1.1*AT71,(1+$AK71/100)*AT71)))</f>
        <v>1.1899580140800003</v>
      </c>
      <c r="AV71" s="841">
        <f>IF($AK71="n/a",1.03*AU71,IF($AK71&lt;0,1.01*AU71,IF($AK71&gt;10,1.1*AU71,(1+$AK71/100)*AU71)))</f>
        <v>1.2851546552064004</v>
      </c>
      <c r="AW71" s="618">
        <f>SUM(AR71:AV71)</f>
        <v>5.6091228452864019</v>
      </c>
      <c r="AX71" s="713">
        <f>AW71/I71*100</f>
        <v>27.754195177072745</v>
      </c>
      <c r="AY71" s="887">
        <v>0.93</v>
      </c>
      <c r="AZ71" s="827">
        <v>3.01</v>
      </c>
      <c r="BA71" s="827">
        <v>-25.419999999999998</v>
      </c>
      <c r="BB71" s="827">
        <v>-4.83</v>
      </c>
      <c r="BC71" s="827">
        <v>-5.57</v>
      </c>
      <c r="BE71" s="594">
        <v>2013</v>
      </c>
      <c r="BF71" s="853">
        <f>IF(BE71&gt;2020,0,IF(BE71&gt;2008,1,IF(BE71&gt;2001,2,IF(BE71&gt;1990,3,IF(BE71&gt;1980,4,IF(BE71&gt;1973,5,IF(BE71&gt;1970,6,IF(BE71&gt;1960,7,IF(BE71&gt;1958,8,IF(BE71&gt;1953,9,10))))))))))</f>
        <v>1</v>
      </c>
      <c r="BG71" s="837">
        <v>1.0999999999999999</v>
      </c>
      <c r="BH71" s="820" t="s">
        <v>4443</v>
      </c>
      <c r="BI71" s="820" t="s">
        <v>4444</v>
      </c>
    </row>
    <row r="72" spans="1:61" ht="11.25" customHeight="1" x14ac:dyDescent="0.2">
      <c r="A72" s="819" t="s">
        <v>5210</v>
      </c>
      <c r="B72" s="830" t="s">
        <v>5211</v>
      </c>
      <c r="C72" s="885" t="s">
        <v>107</v>
      </c>
      <c r="D72" s="885" t="s">
        <v>4197</v>
      </c>
      <c r="E72" s="699">
        <v>10</v>
      </c>
      <c r="F72" s="1122">
        <v>522</v>
      </c>
      <c r="G72" s="1122" t="s">
        <v>114</v>
      </c>
      <c r="H72" s="1122" t="s">
        <v>114</v>
      </c>
      <c r="I72" s="829">
        <v>26.56</v>
      </c>
      <c r="J72" s="618">
        <f>(M72/I72)*100</f>
        <v>3.5391566265060246</v>
      </c>
      <c r="K72" s="832">
        <v>0.23499999999999999</v>
      </c>
      <c r="L72" s="842">
        <v>4</v>
      </c>
      <c r="M72" s="609">
        <f>K72*L72</f>
        <v>0.94</v>
      </c>
      <c r="N72" s="825" t="s">
        <v>162</v>
      </c>
      <c r="O72" s="700">
        <v>0.22</v>
      </c>
      <c r="P72" s="603">
        <v>44999</v>
      </c>
      <c r="Q72" s="603">
        <v>45019</v>
      </c>
      <c r="R72" s="609">
        <f>(K72-O72)/O72*100</f>
        <v>6.8181818181818121</v>
      </c>
      <c r="S72" s="667">
        <f>IF(INDEX(Historical!$D$7:$D$1220,MATCH(B72,Historical!$B$7:$B$1244,0))=0,"n/a",(INDEX(Historical!$C$7:$C$1222,MATCH(B72,Historical!$B$7:$B$1244,0))/INDEX(Historical!$D$7:$D$1220,MATCH(B72,Historical!$B$7:$B$1244,0))-1)*100)</f>
        <v>11.688311688311682</v>
      </c>
      <c r="T72" s="667">
        <f>IF(INDEX(Historical!$F$7:$F$1213,MATCH(B72,Historical!$B$7:$B$1244,0))=0,"n/a",((INDEX(Historical!$C$7:$C$1222,MATCH(B72,Historical!$B$7:$B$1244,0))/INDEX(Historical!$F$7:$F$1213,MATCH(B72,Historical!$B$7:$B$1244,0)))^(1/3)-1)*100)</f>
        <v>7.3588577664237098</v>
      </c>
      <c r="U72" s="667">
        <f>IF(INDEX(Historical!$H$7:$H$1213,MATCH(B72,Historical!$B$7:$B$1244,0))=0,"n/a",((INDEX(Historical!$C$7:$C$1222,MATCH(B72,Historical!$B$7:$B$1244,0))/INDEX(Historical!$H$7:$H$1213,MATCH(B72,Historical!$B$7:$B$1244,0)))^(1/5)-1)*100)</f>
        <v>10.79961324127221</v>
      </c>
      <c r="V72" s="667">
        <f>IF(INDEX(Historical!$N$7:$N$1213,MATCH(B72,Historical!$B$7:$B$1244,0))=0,"n/a",((INDEX(Historical!$C$7:$C$1222,MATCH(B72,Historical!$B$7:$B$1244,0))/INDEX(Historical!$N$7:$N$1213,MATCH(B72,Historical!$B$7:$B$1244,0)))^(1/10)-1)*100)</f>
        <v>35.907632133299842</v>
      </c>
      <c r="W72" s="668">
        <f>IF(OR(U72&lt;=0,U72="n/a",V72&lt;=0,V72="n/a"),"n/a",U72/V72)</f>
        <v>0.30076094132803921</v>
      </c>
      <c r="X72" s="669">
        <f>IF(OR(AJ72&lt;=0,AJ72="n/a",U72&lt;=0,U72="n/a"),"n/a",U72/AJ72)</f>
        <v>5.9997851340401169</v>
      </c>
      <c r="Y72" s="631"/>
      <c r="Z72" s="618">
        <f>IF(OR(AC72&lt;0.01,AC72="n/a"),"n/a",M72/AC72*100)</f>
        <v>38.211382113821138</v>
      </c>
      <c r="AA72" s="841">
        <f>IF(OR(AC72&lt;0.01,AC72="n/a"),"n/a",I72/AC72)</f>
        <v>10.796747967479675</v>
      </c>
      <c r="AB72" s="842">
        <v>12</v>
      </c>
      <c r="AC72" s="821">
        <v>2.46</v>
      </c>
      <c r="AD72" s="821">
        <v>2.19</v>
      </c>
      <c r="AE72" s="821">
        <v>3.12</v>
      </c>
      <c r="AF72" s="821">
        <v>1.23</v>
      </c>
      <c r="AG72" s="821">
        <v>6.1</v>
      </c>
      <c r="AH72" s="821">
        <v>-27.3</v>
      </c>
      <c r="AI72" s="821">
        <v>5.74</v>
      </c>
      <c r="AJ72" s="821">
        <v>1.7999999999999998</v>
      </c>
      <c r="AK72" s="821">
        <v>5</v>
      </c>
      <c r="AL72" s="833">
        <v>4870</v>
      </c>
      <c r="AM72" s="827">
        <v>0.2</v>
      </c>
      <c r="AN72" s="821">
        <v>0.12</v>
      </c>
      <c r="AO72" s="705">
        <f>IF(U72="n/a","n/a",IF(AA72&lt;0,"n/a",IF(AA72="n/a","n/a",J72+U72-AA72)))</f>
        <v>3.5420219002985593</v>
      </c>
      <c r="AP72" s="706">
        <f>IF(U72="n/a","n/a",J72+U72)</f>
        <v>14.338769867778234</v>
      </c>
      <c r="AQ72" s="843">
        <f>IF(OR(AC72&lt;0.01,AC72="n/a",AF72="n/a"),"n/a",(I72/SQRT(22.5*AC72*(I72/AF72))-1)*100)</f>
        <v>-23.17407844859769</v>
      </c>
      <c r="AR72" s="618">
        <f>INDEX(Historical!$C$7:$C$1222,MATCH(B72,Historical!$B$7:$B$1244,0))*IF(AH72="n/a",1.03,IF(AH72&lt;0,1.01,IF(AH72&gt;10,1.1,(1+AH72/100))))</f>
        <v>0.86860000000000004</v>
      </c>
      <c r="AS72" s="841">
        <f>IF($AI72="n/a",1.03*AR72,IF($AI72&lt;0,1.01*AR72,IF($AI72&gt;10,1.1*AR72,(1+$AI72/100)*AR72)))</f>
        <v>0.91845763999999996</v>
      </c>
      <c r="AT72" s="841">
        <f>IF($AK72="n/a",1.03*AS72,IF($AK72&lt;0,1.01*AS72,IF($AK72&gt;10,1.1*AS72,(1+$AK72/100)*AS72)))</f>
        <v>0.96438052200000002</v>
      </c>
      <c r="AU72" s="841">
        <f>IF($AK72="n/a",1.03*AT72,IF($AK72&lt;0,1.01*AT72,IF($AK72&gt;10,1.1*AT72,(1+$AK72/100)*AT72)))</f>
        <v>1.0125995481000001</v>
      </c>
      <c r="AV72" s="841">
        <f>IF($AK72="n/a",1.03*AU72,IF($AK72&lt;0,1.01*AU72,IF($AK72&gt;10,1.1*AU72,(1+$AK72/100)*AU72)))</f>
        <v>1.0632295255050002</v>
      </c>
      <c r="AW72" s="618">
        <f>SUM(AR72:AV72)</f>
        <v>4.8272672356050004</v>
      </c>
      <c r="AX72" s="713">
        <f>AW72/I72*100</f>
        <v>18.174951941283886</v>
      </c>
      <c r="AY72" s="887">
        <v>1.01</v>
      </c>
      <c r="AZ72" s="827">
        <v>20.51</v>
      </c>
      <c r="BA72" s="827">
        <v>-16.900000000000002</v>
      </c>
      <c r="BB72" s="827">
        <v>3.2199999999999998</v>
      </c>
      <c r="BC72" s="827">
        <v>2.02</v>
      </c>
      <c r="BE72" s="594">
        <v>2013</v>
      </c>
      <c r="BF72" s="853">
        <f>IF(BE72&gt;2020,0,IF(BE72&gt;2008,1,IF(BE72&gt;2001,2,IF(BE72&gt;1990,3,IF(BE72&gt;1980,4,IF(BE72&gt;1973,5,IF(BE72&gt;1970,6,IF(BE72&gt;1960,7,IF(BE72&gt;1958,8,IF(BE72&gt;1953,9,10))))))))))</f>
        <v>1</v>
      </c>
      <c r="BG72" s="837">
        <v>0.6</v>
      </c>
      <c r="BH72" s="820" t="s">
        <v>4443</v>
      </c>
      <c r="BI72" s="820" t="s">
        <v>4444</v>
      </c>
    </row>
    <row r="73" spans="1:61" ht="11.25" customHeight="1" x14ac:dyDescent="0.2">
      <c r="A73" s="826" t="s">
        <v>4703</v>
      </c>
      <c r="B73" s="830" t="s">
        <v>487</v>
      </c>
      <c r="C73" s="885" t="s">
        <v>4055</v>
      </c>
      <c r="D73" s="885" t="s">
        <v>4184</v>
      </c>
      <c r="E73" s="699">
        <v>21</v>
      </c>
      <c r="F73" s="1122">
        <v>166</v>
      </c>
      <c r="G73" s="1122" t="s">
        <v>114</v>
      </c>
      <c r="H73" s="1122" t="s">
        <v>114</v>
      </c>
      <c r="I73" s="829">
        <v>48.35</v>
      </c>
      <c r="J73" s="618">
        <f>(M73/I73)*100</f>
        <v>2.3991726990692861</v>
      </c>
      <c r="K73" s="832">
        <v>0.28999999999999998</v>
      </c>
      <c r="L73" s="842">
        <v>4</v>
      </c>
      <c r="M73" s="609">
        <f>K73*L73</f>
        <v>1.1599999999999999</v>
      </c>
      <c r="N73" s="825" t="s">
        <v>147</v>
      </c>
      <c r="O73" s="702">
        <v>0.28000000000000003</v>
      </c>
      <c r="P73" s="603">
        <v>44897</v>
      </c>
      <c r="Q73" s="603">
        <v>44910</v>
      </c>
      <c r="R73" s="609">
        <f>(K73-O73)/O73*100</f>
        <v>3.5714285714285547</v>
      </c>
      <c r="S73" s="667">
        <f>IF(INDEX(Historical!$D$7:$D$1220,MATCH(B73,Historical!$B$7:$B$1244,0))=0,"n/a",(INDEX(Historical!$C$7:$C$1222,MATCH(B73,Historical!$B$7:$B$1244,0))/INDEX(Historical!$D$7:$D$1220,MATCH(B73,Historical!$B$7:$B$1244,0))-1)*100)</f>
        <v>3.6697247706421798</v>
      </c>
      <c r="T73" s="667">
        <f>IF(INDEX(Historical!$F$7:$F$1213,MATCH(B73,Historical!$B$7:$B$1244,0))=0,"n/a",((INDEX(Historical!$C$7:$C$1222,MATCH(B73,Historical!$B$7:$B$1244,0))/INDEX(Historical!$F$7:$F$1213,MATCH(B73,Historical!$B$7:$B$1244,0)))^(1/3)-1)*100)</f>
        <v>2.4777814602392478</v>
      </c>
      <c r="U73" s="667">
        <f>IF(INDEX(Historical!$H$7:$H$1213,MATCH(B73,Historical!$B$7:$B$1244,0))=0,"n/a",((INDEX(Historical!$C$7:$C$1222,MATCH(B73,Historical!$B$7:$B$1244,0))/INDEX(Historical!$H$7:$H$1213,MATCH(B73,Historical!$B$7:$B$1244,0)))^(1/5)-1)*100)</f>
        <v>9.9091591190392236</v>
      </c>
      <c r="V73" s="667">
        <f>IF(INDEX(Historical!$N$7:$N$1213,MATCH(B73,Historical!$B$7:$B$1244,0))=0,"n/a",((INDEX(Historical!$C$7:$C$1222,MATCH(B73,Historical!$B$7:$B$1244,0))/INDEX(Historical!$N$7:$N$1213,MATCH(B73,Historical!$B$7:$B$1244,0)))^(1/10)-1)*100)</f>
        <v>9.0484750982336326</v>
      </c>
      <c r="W73" s="668">
        <f>IF(OR(U73&lt;=0,U73="n/a",V73&lt;=0,V73="n/a"),"n/a",U73/V73)</f>
        <v>1.0951192340655949</v>
      </c>
      <c r="X73" s="669">
        <f>IF(OR(AJ73&lt;=0,AJ73="n/a",U73&lt;=0,U73="n/a"),"n/a",U73/AJ73)</f>
        <v>2.4168680778144447</v>
      </c>
      <c r="Y73" s="640"/>
      <c r="Z73" s="618">
        <f>IF(OR(AC73&lt;0.01,AC73="n/a"),"n/a",M73/AC73*100)</f>
        <v>45.8498023715415</v>
      </c>
      <c r="AA73" s="841">
        <f>IF(OR(AC73&lt;0.01,AC73="n/a"),"n/a",I73/AC73)</f>
        <v>19.110671936758894</v>
      </c>
      <c r="AB73" s="842">
        <v>12</v>
      </c>
      <c r="AC73" s="821">
        <v>2.5299999999999998</v>
      </c>
      <c r="AD73" s="821" t="s">
        <v>135</v>
      </c>
      <c r="AE73" s="821">
        <v>3.55</v>
      </c>
      <c r="AF73" s="821">
        <v>3.4</v>
      </c>
      <c r="AG73" s="821">
        <v>14.6</v>
      </c>
      <c r="AH73" s="821">
        <v>15.5</v>
      </c>
      <c r="AI73" s="821">
        <v>8.4699999999999989</v>
      </c>
      <c r="AJ73" s="821">
        <v>4.1000000000000005</v>
      </c>
      <c r="AK73" s="821" t="s">
        <v>135</v>
      </c>
      <c r="AL73" s="833">
        <v>657.87</v>
      </c>
      <c r="AM73" s="827">
        <v>1.9</v>
      </c>
      <c r="AN73" s="821">
        <v>3.38</v>
      </c>
      <c r="AO73" s="705">
        <f>IF(U73="n/a","n/a",IF(AA73&lt;0,"n/a",IF(AA73="n/a","n/a",J73+U73-AA73)))</f>
        <v>-6.8023401186503847</v>
      </c>
      <c r="AP73" s="706">
        <f>IF(U73="n/a","n/a",J73+U73)</f>
        <v>12.30833181810851</v>
      </c>
      <c r="AQ73" s="843">
        <f>IF(OR(AC73&lt;0.01,AC73="n/a",AF73="n/a"),"n/a",(I73/SQRT(22.5*AC73*(I73/AF73))-1)*100)</f>
        <v>69.936307787463917</v>
      </c>
      <c r="AR73" s="618">
        <f>INDEX(Historical!$C$7:$C$1222,MATCH(B73,Historical!$B$7:$B$1244,0))*IF(AH73="n/a",1.03,IF(AH73&lt;0,1.01,IF(AH73&gt;10,1.1,(1+AH73/100))))</f>
        <v>1.2429999999999999</v>
      </c>
      <c r="AS73" s="841">
        <f>IF($AI73="n/a",1.03*AR73,IF($AI73&lt;0,1.01*AR73,IF($AI73&gt;10,1.1*AR73,(1+$AI73/100)*AR73)))</f>
        <v>1.3482820999999998</v>
      </c>
      <c r="AT73" s="841">
        <f>IF($AK73="n/a",1.03*AS73,IF($AK73&lt;0,1.01*AS73,IF($AK73&gt;10,1.1*AS73,(1+$AK73/100)*AS73)))</f>
        <v>1.3887305629999998</v>
      </c>
      <c r="AU73" s="841">
        <f>IF($AK73="n/a",1.03*AT73,IF($AK73&lt;0,1.01*AT73,IF($AK73&gt;10,1.1*AT73,(1+$AK73/100)*AT73)))</f>
        <v>1.4303924798899998</v>
      </c>
      <c r="AV73" s="841">
        <f>IF($AK73="n/a",1.03*AU73,IF($AK73&lt;0,1.01*AU73,IF($AK73&gt;10,1.1*AU73,(1+$AK73/100)*AU73)))</f>
        <v>1.4733042542866999</v>
      </c>
      <c r="AW73" s="618">
        <f>SUM(AR73:AV73)</f>
        <v>6.8837093971766992</v>
      </c>
      <c r="AX73" s="713">
        <f>AW73/I73*100</f>
        <v>14.237247977614684</v>
      </c>
      <c r="AY73" s="887">
        <v>0.65</v>
      </c>
      <c r="AZ73" s="827">
        <v>51.83</v>
      </c>
      <c r="BA73" s="827">
        <v>-6.08</v>
      </c>
      <c r="BB73" s="827">
        <v>0.91999999999999993</v>
      </c>
      <c r="BC73" s="827">
        <v>21.17</v>
      </c>
      <c r="BE73" s="594">
        <v>2002</v>
      </c>
      <c r="BF73" s="853">
        <f>IF(BE73&gt;2020,0,IF(BE73&gt;2008,1,IF(BE73&gt;2001,2,IF(BE73&gt;1990,3,IF(BE73&gt;1980,4,IF(BE73&gt;1973,5,IF(BE73&gt;1970,6,IF(BE73&gt;1960,7,IF(BE73&gt;1958,8,IF(BE73&gt;1953,9,10))))))))))</f>
        <v>2</v>
      </c>
      <c r="BG73" s="837">
        <v>1.2</v>
      </c>
      <c r="BH73" s="820" t="s">
        <v>4443</v>
      </c>
      <c r="BI73" s="820" t="s">
        <v>4444</v>
      </c>
    </row>
    <row r="74" spans="1:61" ht="11.25" customHeight="1" x14ac:dyDescent="0.2">
      <c r="A74" s="819" t="s">
        <v>4704</v>
      </c>
      <c r="B74" s="830" t="s">
        <v>485</v>
      </c>
      <c r="C74" s="885" t="s">
        <v>127</v>
      </c>
      <c r="D74" s="885" t="s">
        <v>4194</v>
      </c>
      <c r="E74" s="699">
        <v>22</v>
      </c>
      <c r="F74" s="1122">
        <v>156</v>
      </c>
      <c r="G74" s="1122" t="s">
        <v>36</v>
      </c>
      <c r="H74" s="1122" t="s">
        <v>36</v>
      </c>
      <c r="I74" s="829">
        <v>207.95</v>
      </c>
      <c r="J74" s="618">
        <f>(M74/I74)*100</f>
        <v>0.73094493868718446</v>
      </c>
      <c r="K74" s="839">
        <v>0.38</v>
      </c>
      <c r="L74" s="842">
        <v>4</v>
      </c>
      <c r="M74" s="609">
        <f>K74*L74</f>
        <v>1.52</v>
      </c>
      <c r="N74" s="825" t="s">
        <v>106</v>
      </c>
      <c r="O74" s="701">
        <v>0.35</v>
      </c>
      <c r="P74" s="603">
        <v>44771</v>
      </c>
      <c r="Q74" s="603">
        <v>44788</v>
      </c>
      <c r="R74" s="609">
        <f>(K74-O74)/O74*100</f>
        <v>8.5714285714285801</v>
      </c>
      <c r="S74" s="667">
        <f>IF(INDEX(Historical!$D$7:$D$1220,MATCH(B74,Historical!$B$7:$B$1244,0))=0,"n/a",(INDEX(Historical!$C$7:$C$1222,MATCH(B74,Historical!$B$7:$B$1244,0))/INDEX(Historical!$D$7:$D$1220,MATCH(B74,Historical!$B$7:$B$1244,0))-1)*100)</f>
        <v>6.5693430656934115</v>
      </c>
      <c r="T74" s="667">
        <f>IF(INDEX(Historical!$F$7:$F$1213,MATCH(B74,Historical!$B$7:$B$1244,0))=0,"n/a",((INDEX(Historical!$C$7:$C$1222,MATCH(B74,Historical!$B$7:$B$1244,0))/INDEX(Historical!$F$7:$F$1213,MATCH(B74,Historical!$B$7:$B$1244,0)))^(1/3)-1)*100)</f>
        <v>6.1689873505176962</v>
      </c>
      <c r="U74" s="667">
        <f>IF(INDEX(Historical!$H$7:$H$1213,MATCH(B74,Historical!$B$7:$B$1244,0))=0,"n/a",((INDEX(Historical!$C$7:$C$1222,MATCH(B74,Historical!$B$7:$B$1244,0))/INDEX(Historical!$H$7:$H$1213,MATCH(B74,Historical!$B$7:$B$1244,0)))^(1/5)-1)*100)</f>
        <v>7.8625221439269977</v>
      </c>
      <c r="V74" s="667">
        <f>IF(INDEX(Historical!$N$7:$N$1213,MATCH(B74,Historical!$B$7:$B$1244,0))=0,"n/a",((INDEX(Historical!$C$7:$C$1222,MATCH(B74,Historical!$B$7:$B$1244,0))/INDEX(Historical!$N$7:$N$1213,MATCH(B74,Historical!$B$7:$B$1244,0)))^(1/10)-1)*100)</f>
        <v>8.7680219717980243</v>
      </c>
      <c r="W74" s="668">
        <f>IF(OR(U74&lt;=0,U74="n/a",V74&lt;=0,V74="n/a"),"n/a",U74/V74)</f>
        <v>0.89672701200070792</v>
      </c>
      <c r="X74" s="669">
        <f>IF(OR(AJ74&lt;=0,AJ74="n/a",U74&lt;=0,U74="n/a"),"n/a",U74/AJ74)</f>
        <v>0.51727119367940777</v>
      </c>
      <c r="Y74" s="638"/>
      <c r="Z74" s="618">
        <f>IF(OR(AC74&lt;0.01,AC74="n/a"),"n/a",M74/AC74*100)</f>
        <v>13.730803974706413</v>
      </c>
      <c r="AA74" s="841">
        <f>IF(OR(AC74&lt;0.01,AC74="n/a"),"n/a",I74/AC74)</f>
        <v>18.785004516711833</v>
      </c>
      <c r="AB74" s="842">
        <v>12</v>
      </c>
      <c r="AC74" s="821">
        <v>11.07</v>
      </c>
      <c r="AD74" s="821">
        <v>2.21</v>
      </c>
      <c r="AE74" s="821">
        <v>0.53</v>
      </c>
      <c r="AF74" s="821">
        <v>3.13</v>
      </c>
      <c r="AG74" s="821">
        <v>17.8</v>
      </c>
      <c r="AH74" s="821">
        <v>8.6</v>
      </c>
      <c r="AI74" s="821">
        <v>-9.27</v>
      </c>
      <c r="AJ74" s="821">
        <v>15.2</v>
      </c>
      <c r="AK74" s="821">
        <v>8.6300000000000008</v>
      </c>
      <c r="AL74" s="833">
        <v>7910</v>
      </c>
      <c r="AM74" s="827">
        <v>0.3</v>
      </c>
      <c r="AN74" s="821">
        <v>0.67</v>
      </c>
      <c r="AO74" s="705">
        <f>IF(U74="n/a","n/a",IF(AA74&lt;0,"n/a",IF(AA74="n/a","n/a",J74+U74-AA74)))</f>
        <v>-10.191537434097651</v>
      </c>
      <c r="AP74" s="706">
        <f>IF(U74="n/a","n/a",J74+U74)</f>
        <v>8.5934670826141826</v>
      </c>
      <c r="AQ74" s="843">
        <f>IF(OR(AC74&lt;0.01,AC74="n/a",AF74="n/a"),"n/a",(I74/SQRT(22.5*AC74*(I74/AF74))-1)*100)</f>
        <v>61.654039558157159</v>
      </c>
      <c r="AR74" s="618">
        <f>INDEX(Historical!$C$7:$C$1222,MATCH(B74,Historical!$B$7:$B$1244,0))*IF(AH74="n/a",1.03,IF(AH74&lt;0,1.01,IF(AH74&gt;10,1.1,(1+AH74/100))))</f>
        <v>1.5855600000000001</v>
      </c>
      <c r="AS74" s="841">
        <f>IF($AI74="n/a",1.03*AR74,IF($AI74&lt;0,1.01*AR74,IF($AI74&gt;10,1.1*AR74,(1+$AI74/100)*AR74)))</f>
        <v>1.6014156000000002</v>
      </c>
      <c r="AT74" s="841">
        <f>IF($AK74="n/a",1.03*AS74,IF($AK74&lt;0,1.01*AS74,IF($AK74&gt;10,1.1*AS74,(1+$AK74/100)*AS74)))</f>
        <v>1.7396177662800003</v>
      </c>
      <c r="AU74" s="841">
        <f>IF($AK74="n/a",1.03*AT74,IF($AK74&lt;0,1.01*AT74,IF($AK74&gt;10,1.1*AT74,(1+$AK74/100)*AT74)))</f>
        <v>1.8897467795099645</v>
      </c>
      <c r="AV74" s="841">
        <f>IF($AK74="n/a",1.03*AU74,IF($AK74&lt;0,1.01*AU74,IF($AK74&gt;10,1.1*AU74,(1+$AK74/100)*AU74)))</f>
        <v>2.0528319265816743</v>
      </c>
      <c r="AW74" s="618">
        <f>SUM(AR74:AV74)</f>
        <v>8.8691720723716401</v>
      </c>
      <c r="AX74" s="713">
        <f>AW74/I74*100</f>
        <v>4.2650502872669591</v>
      </c>
      <c r="AY74" s="887">
        <v>0.81</v>
      </c>
      <c r="AZ74" s="827">
        <v>21.740000000000002</v>
      </c>
      <c r="BA74" s="827">
        <v>-16.79</v>
      </c>
      <c r="BB74" s="827">
        <v>-7.9600000000000009</v>
      </c>
      <c r="BC74" s="827">
        <v>-3.3300000000000005</v>
      </c>
      <c r="BE74" s="594">
        <v>2000</v>
      </c>
      <c r="BF74" s="853">
        <f>IF(BE74&gt;2020,0,IF(BE74&gt;2008,1,IF(BE74&gt;2001,2,IF(BE74&gt;1990,3,IF(BE74&gt;1980,4,IF(BE74&gt;1973,5,IF(BE74&gt;1970,6,IF(BE74&gt;1960,7,IF(BE74&gt;1958,8,IF(BE74&gt;1953,9,10))))))))))</f>
        <v>3</v>
      </c>
      <c r="BG74" s="837">
        <v>7.3999999999999995</v>
      </c>
      <c r="BH74" s="820" t="s">
        <v>4443</v>
      </c>
      <c r="BI74" s="820" t="s">
        <v>4444</v>
      </c>
    </row>
    <row r="75" spans="1:61" ht="11.25" customHeight="1" x14ac:dyDescent="0.2">
      <c r="A75" s="819" t="s">
        <v>4705</v>
      </c>
      <c r="B75" s="830" t="s">
        <v>1007</v>
      </c>
      <c r="C75" s="885" t="s">
        <v>107</v>
      </c>
      <c r="D75" s="885" t="s">
        <v>4193</v>
      </c>
      <c r="E75" s="699">
        <v>13</v>
      </c>
      <c r="F75" s="1122">
        <v>298</v>
      </c>
      <c r="G75" s="1122" t="s">
        <v>105</v>
      </c>
      <c r="H75" s="1122" t="s">
        <v>105</v>
      </c>
      <c r="I75" s="829">
        <v>126.17</v>
      </c>
      <c r="J75" s="618">
        <f>(M75/I75)*100</f>
        <v>1.5851628754854561</v>
      </c>
      <c r="K75" s="832">
        <v>0.5</v>
      </c>
      <c r="L75" s="842">
        <v>4</v>
      </c>
      <c r="M75" s="609">
        <f>K75*L75</f>
        <v>2</v>
      </c>
      <c r="N75" s="825" t="s">
        <v>147</v>
      </c>
      <c r="O75" s="700">
        <v>0.48</v>
      </c>
      <c r="P75" s="603">
        <v>44803</v>
      </c>
      <c r="Q75" s="603">
        <v>44819</v>
      </c>
      <c r="R75" s="609">
        <f>(K75-O75)/O75*100</f>
        <v>4.1666666666666705</v>
      </c>
      <c r="S75" s="667">
        <f>IF(INDEX(Historical!$D$7:$D$1220,MATCH(B75,Historical!$B$7:$B$1244,0))=0,"n/a",(INDEX(Historical!$C$7:$C$1222,MATCH(B75,Historical!$B$7:$B$1244,0))/INDEX(Historical!$D$7:$D$1220,MATCH(B75,Historical!$B$7:$B$1244,0))-1)*100)</f>
        <v>8.8888888888888786</v>
      </c>
      <c r="T75" s="667">
        <f>IF(INDEX(Historical!$F$7:$F$1213,MATCH(B75,Historical!$B$7:$B$1244,0))=0,"n/a",((INDEX(Historical!$C$7:$C$1222,MATCH(B75,Historical!$B$7:$B$1244,0))/INDEX(Historical!$F$7:$F$1213,MATCH(B75,Historical!$B$7:$B$1244,0)))^(1/3)-1)*100)</f>
        <v>13.51426052426994</v>
      </c>
      <c r="U75" s="667">
        <f>IF(INDEX(Historical!$H$7:$H$1213,MATCH(B75,Historical!$B$7:$B$1244,0))=0,"n/a",((INDEX(Historical!$C$7:$C$1222,MATCH(B75,Historical!$B$7:$B$1244,0))/INDEX(Historical!$H$7:$H$1213,MATCH(B75,Historical!$B$7:$B$1244,0)))^(1/5)-1)*100)</f>
        <v>13.512724186270763</v>
      </c>
      <c r="V75" s="667">
        <f>IF(INDEX(Historical!$N$7:$N$1213,MATCH(B75,Historical!$B$7:$B$1244,0))=0,"n/a",((INDEX(Historical!$C$7:$C$1222,MATCH(B75,Historical!$B$7:$B$1244,0))/INDEX(Historical!$N$7:$N$1213,MATCH(B75,Historical!$B$7:$B$1244,0)))^(1/10)-1)*100)</f>
        <v>13.759121912676431</v>
      </c>
      <c r="W75" s="668">
        <f>IF(OR(U75&lt;=0,U75="n/a",V75&lt;=0,V75="n/a"),"n/a",U75/V75)</f>
        <v>0.98209204570106623</v>
      </c>
      <c r="X75" s="669">
        <f>IF(OR(AJ75&lt;=0,AJ75="n/a",U75&lt;=0,U75="n/a"),"n/a",U75/AJ75)</f>
        <v>4.8259729236681288</v>
      </c>
      <c r="Y75" s="830"/>
      <c r="Z75" s="618">
        <f>IF(OR(AC75&lt;0.01,AC75="n/a"),"n/a",M75/AC75*100)</f>
        <v>91.743119266055047</v>
      </c>
      <c r="AA75" s="841">
        <f>IF(OR(AC75&lt;0.01,AC75="n/a"),"n/a",I75/AC75)</f>
        <v>57.876146788990823</v>
      </c>
      <c r="AB75" s="842">
        <v>12</v>
      </c>
      <c r="AC75" s="821">
        <v>2.1800000000000002</v>
      </c>
      <c r="AD75" s="821">
        <v>21.36</v>
      </c>
      <c r="AE75" s="821">
        <v>3.38</v>
      </c>
      <c r="AF75" s="821">
        <v>3.9</v>
      </c>
      <c r="AG75" s="822">
        <v>6.9</v>
      </c>
      <c r="AH75" s="821">
        <v>-55.400000000000006</v>
      </c>
      <c r="AI75" s="821">
        <v>5.41</v>
      </c>
      <c r="AJ75" s="821">
        <v>2.8000000000000003</v>
      </c>
      <c r="AK75" s="821">
        <v>2.74</v>
      </c>
      <c r="AL75" s="833">
        <v>13390</v>
      </c>
      <c r="AM75" s="827">
        <v>0.2</v>
      </c>
      <c r="AN75" s="821">
        <v>0.5</v>
      </c>
      <c r="AO75" s="705">
        <f>IF(U75="n/a","n/a",IF(AA75&lt;0,"n/a",IF(AA75="n/a","n/a",J75+U75-AA75)))</f>
        <v>-42.778259727234605</v>
      </c>
      <c r="AP75" s="706">
        <f>IF(U75="n/a","n/a",J75+U75)</f>
        <v>15.097887061756218</v>
      </c>
      <c r="AQ75" s="843">
        <f>IF(OR(AC75&lt;0.01,AC75="n/a",AF75="n/a"),"n/a",(I75/SQRT(22.5*AC75*(I75/AF75))-1)*100)</f>
        <v>216.73120217978328</v>
      </c>
      <c r="AR75" s="618">
        <f>INDEX(Historical!$C$7:$C$1222,MATCH(B75,Historical!$B$7:$B$1244,0))*IF(AH75="n/a",1.03,IF(AH75&lt;0,1.01,IF(AH75&gt;10,1.1,(1+AH75/100))))</f>
        <v>1.9796</v>
      </c>
      <c r="AS75" s="841">
        <f>IF($AI75="n/a",1.03*AR75,IF($AI75&lt;0,1.01*AR75,IF($AI75&gt;10,1.1*AR75,(1+$AI75/100)*AR75)))</f>
        <v>2.0866963599999999</v>
      </c>
      <c r="AT75" s="841">
        <f>IF($AK75="n/a",1.03*AS75,IF($AK75&lt;0,1.01*AS75,IF($AK75&gt;10,1.1*AS75,(1+$AK75/100)*AS75)))</f>
        <v>2.143871840264</v>
      </c>
      <c r="AU75" s="841">
        <f>IF($AK75="n/a",1.03*AT75,IF($AK75&lt;0,1.01*AT75,IF($AK75&gt;10,1.1*AT75,(1+$AK75/100)*AT75)))</f>
        <v>2.2026139286872337</v>
      </c>
      <c r="AV75" s="841">
        <f>IF($AK75="n/a",1.03*AU75,IF($AK75&lt;0,1.01*AU75,IF($AK75&gt;10,1.1*AU75,(1+$AK75/100)*AU75)))</f>
        <v>2.2629655503332642</v>
      </c>
      <c r="AW75" s="618">
        <f>SUM(AR75:AV75)</f>
        <v>10.675747679284498</v>
      </c>
      <c r="AX75" s="713">
        <f>AW75/I75*100</f>
        <v>8.4613994446259007</v>
      </c>
      <c r="AY75" s="887">
        <v>0.48</v>
      </c>
      <c r="AZ75" s="827">
        <v>21.529999999999998</v>
      </c>
      <c r="BA75" s="827">
        <v>-4.42</v>
      </c>
      <c r="BB75" s="827">
        <v>1.03</v>
      </c>
      <c r="BC75" s="827">
        <v>4.74</v>
      </c>
      <c r="BE75" s="594">
        <v>2010</v>
      </c>
      <c r="BF75" s="853">
        <f>IF(BE75&gt;2020,0,IF(BE75&gt;2008,1,IF(BE75&gt;2001,2,IF(BE75&gt;1990,3,IF(BE75&gt;1980,4,IF(BE75&gt;1973,5,IF(BE75&gt;1970,6,IF(BE75&gt;1960,7,IF(BE75&gt;1958,8,IF(BE75&gt;1953,9,10))))))))))</f>
        <v>1</v>
      </c>
      <c r="BG75" s="837">
        <v>3.1</v>
      </c>
      <c r="BH75" s="820" t="s">
        <v>4443</v>
      </c>
      <c r="BI75" s="820" t="s">
        <v>4444</v>
      </c>
    </row>
    <row r="76" spans="1:61" ht="11.25" customHeight="1" x14ac:dyDescent="0.2">
      <c r="A76" s="826" t="s">
        <v>4707</v>
      </c>
      <c r="B76" s="830" t="s">
        <v>996</v>
      </c>
      <c r="C76" s="885" t="s">
        <v>122</v>
      </c>
      <c r="D76" s="885" t="s">
        <v>4037</v>
      </c>
      <c r="E76" s="699">
        <v>11</v>
      </c>
      <c r="F76" s="1122">
        <v>413</v>
      </c>
      <c r="G76" s="1122" t="s">
        <v>105</v>
      </c>
      <c r="H76" s="1122" t="s">
        <v>105</v>
      </c>
      <c r="I76" s="829">
        <v>79.53</v>
      </c>
      <c r="J76" s="618">
        <f>(M76/I76)*100</f>
        <v>1.8609329812649313</v>
      </c>
      <c r="K76" s="832">
        <v>0.37</v>
      </c>
      <c r="L76" s="842">
        <v>4</v>
      </c>
      <c r="M76" s="609">
        <f>K76*L76</f>
        <v>1.48</v>
      </c>
      <c r="N76" s="825" t="s">
        <v>225</v>
      </c>
      <c r="O76" s="700">
        <v>0.35</v>
      </c>
      <c r="P76" s="891">
        <v>44524</v>
      </c>
      <c r="Q76" s="891">
        <v>44540</v>
      </c>
      <c r="R76" s="609">
        <f>(K76-O76)/O76*100</f>
        <v>5.7142857142857197</v>
      </c>
      <c r="S76" s="667">
        <f>IF(INDEX(Historical!$D$7:$D$1220,MATCH(B76,Historical!$B$7:$B$1244,0))=0,"n/a",(INDEX(Historical!$C$7:$C$1222,MATCH(B76,Historical!$B$7:$B$1244,0))/INDEX(Historical!$D$7:$D$1220,MATCH(B76,Historical!$B$7:$B$1244,0))-1)*100)</f>
        <v>4.2253521126760507</v>
      </c>
      <c r="T76" s="667">
        <f>IF(INDEX(Historical!$F$7:$F$1213,MATCH(B76,Historical!$B$7:$B$1244,0))=0,"n/a",((INDEX(Historical!$C$7:$C$1222,MATCH(B76,Historical!$B$7:$B$1244,0))/INDEX(Historical!$F$7:$F$1213,MATCH(B76,Historical!$B$7:$B$1244,0)))^(1/3)-1)*100)</f>
        <v>2.3593555672304589</v>
      </c>
      <c r="U76" s="667">
        <f>IF(INDEX(Historical!$H$7:$H$1213,MATCH(B76,Historical!$B$7:$B$1244,0))=0,"n/a",((INDEX(Historical!$C$7:$C$1222,MATCH(B76,Historical!$B$7:$B$1244,0))/INDEX(Historical!$H$7:$H$1213,MATCH(B76,Historical!$B$7:$B$1244,0)))^(1/5)-1)*100)</f>
        <v>3.5186197571006383</v>
      </c>
      <c r="V76" s="667">
        <f>IF(INDEX(Historical!$N$7:$N$1213,MATCH(B76,Historical!$B$7:$B$1244,0))=0,"n/a",((INDEX(Historical!$C$7:$C$1222,MATCH(B76,Historical!$B$7:$B$1244,0))/INDEX(Historical!$N$7:$N$1213,MATCH(B76,Historical!$B$7:$B$1244,0)))^(1/10)-1)*100)</f>
        <v>6.6146072222514007</v>
      </c>
      <c r="W76" s="668">
        <f>IF(OR(U76&lt;=0,U76="n/a",V76&lt;=0,V76="n/a"),"n/a",U76/V76)</f>
        <v>0.53194689251752925</v>
      </c>
      <c r="X76" s="669" t="str">
        <f>IF(OR(AJ76&lt;=0,AJ76="n/a",U76&lt;=0,U76="n/a"),"n/a",U76/AJ76)</f>
        <v>n/a</v>
      </c>
      <c r="Y76" s="640" t="s">
        <v>5352</v>
      </c>
      <c r="Z76" s="618">
        <f>IF(OR(AC76&lt;0.01,AC76="n/a"),"n/a",M76/AC76*100)</f>
        <v>24.262295081967213</v>
      </c>
      <c r="AA76" s="841">
        <f>IF(OR(AC76&lt;0.01,AC76="n/a"),"n/a",I76/AC76)</f>
        <v>13.037704918032787</v>
      </c>
      <c r="AB76" s="842">
        <v>9</v>
      </c>
      <c r="AC76" s="821">
        <v>6.1</v>
      </c>
      <c r="AD76" s="821">
        <v>0.92</v>
      </c>
      <c r="AE76" s="821">
        <v>1.03</v>
      </c>
      <c r="AF76" s="821">
        <v>4.43</v>
      </c>
      <c r="AG76" s="821">
        <v>37.4</v>
      </c>
      <c r="AH76" s="821">
        <v>-16.100000000000001</v>
      </c>
      <c r="AI76" s="821">
        <v>7.2499999999999991</v>
      </c>
      <c r="AJ76" s="821">
        <v>-1.6</v>
      </c>
      <c r="AK76" s="821">
        <v>14.180000000000001</v>
      </c>
      <c r="AL76" s="833">
        <v>4430</v>
      </c>
      <c r="AM76" s="827">
        <v>1.0999999999999999</v>
      </c>
      <c r="AN76" s="821">
        <v>1.4</v>
      </c>
      <c r="AO76" s="705">
        <f>IF(U76="n/a","n/a",IF(AA76&lt;0,"n/a",IF(AA76="n/a","n/a",J76+U76-AA76)))</f>
        <v>-7.6581521796672174</v>
      </c>
      <c r="AP76" s="706">
        <f>IF(U76="n/a","n/a",J76+U76)</f>
        <v>5.3795527383655699</v>
      </c>
      <c r="AQ76" s="843">
        <f>IF(OR(AC76&lt;0.01,AC76="n/a",AF76="n/a"),"n/a",(I76/SQRT(22.5*AC76*(I76/AF76))-1)*100)</f>
        <v>60.217952644910454</v>
      </c>
      <c r="AR76" s="618">
        <f>INDEX(Historical!$C$7:$C$1222,MATCH(B76,Historical!$B$7:$B$1244,0))*IF(AH76="n/a",1.03,IF(AH76&lt;0,1.01,IF(AH76&gt;10,1.1,(1+AH76/100))))</f>
        <v>1.4947999999999999</v>
      </c>
      <c r="AS76" s="841">
        <f>IF($AI76="n/a",1.03*AR76,IF($AI76&lt;0,1.01*AR76,IF($AI76&gt;10,1.1*AR76,(1+$AI76/100)*AR76)))</f>
        <v>1.603173</v>
      </c>
      <c r="AT76" s="841">
        <f>IF($AK76="n/a",1.03*AS76,IF($AK76&lt;0,1.01*AS76,IF($AK76&gt;10,1.1*AS76,(1+$AK76/100)*AS76)))</f>
        <v>1.7634903000000002</v>
      </c>
      <c r="AU76" s="841">
        <f>IF($AK76="n/a",1.03*AT76,IF($AK76&lt;0,1.01*AT76,IF($AK76&gt;10,1.1*AT76,(1+$AK76/100)*AT76)))</f>
        <v>1.9398393300000003</v>
      </c>
      <c r="AV76" s="841">
        <f>IF($AK76="n/a",1.03*AU76,IF($AK76&lt;0,1.01*AU76,IF($AK76&gt;10,1.1*AU76,(1+$AK76/100)*AU76)))</f>
        <v>2.1338232630000005</v>
      </c>
      <c r="AW76" s="618">
        <f>SUM(AR76:AV76)</f>
        <v>8.9351258930000004</v>
      </c>
      <c r="AX76" s="713">
        <f>AW76/I76*100</f>
        <v>11.234912477052685</v>
      </c>
      <c r="AY76" s="887">
        <v>1.36</v>
      </c>
      <c r="AZ76" s="827">
        <v>33.33</v>
      </c>
      <c r="BA76" s="827">
        <v>-2.6599999999999997</v>
      </c>
      <c r="BB76" s="827">
        <v>9.65</v>
      </c>
      <c r="BC76" s="827">
        <v>12.389999999999999</v>
      </c>
      <c r="BE76" s="594">
        <v>2012</v>
      </c>
      <c r="BF76" s="853">
        <f>IF(BE76&gt;2020,0,IF(BE76&gt;2008,1,IF(BE76&gt;2001,2,IF(BE76&gt;1990,3,IF(BE76&gt;1980,4,IF(BE76&gt;1973,5,IF(BE76&gt;1970,6,IF(BE76&gt;1960,7,IF(BE76&gt;1958,8,IF(BE76&gt;1953,9,10))))))))))</f>
        <v>1</v>
      </c>
      <c r="BG76" s="837">
        <v>9.8000000000000007</v>
      </c>
      <c r="BH76" s="820" t="s">
        <v>4443</v>
      </c>
      <c r="BI76" s="820" t="s">
        <v>4444</v>
      </c>
    </row>
    <row r="77" spans="1:61" ht="11.25" customHeight="1" x14ac:dyDescent="0.2">
      <c r="A77" s="835" t="s">
        <v>4709</v>
      </c>
      <c r="B77" s="830" t="s">
        <v>3734</v>
      </c>
      <c r="C77" s="885" t="s">
        <v>107</v>
      </c>
      <c r="D77" s="885" t="s">
        <v>4197</v>
      </c>
      <c r="E77" s="699">
        <v>10</v>
      </c>
      <c r="F77" s="1122">
        <v>517</v>
      </c>
      <c r="G77" s="1122" t="s">
        <v>105</v>
      </c>
      <c r="H77" s="1122" t="s">
        <v>105</v>
      </c>
      <c r="I77" s="829">
        <v>35.67</v>
      </c>
      <c r="J77" s="618">
        <f>(M77/I77)*100</f>
        <v>2.0185029436501258</v>
      </c>
      <c r="K77" s="832">
        <v>0.18</v>
      </c>
      <c r="L77" s="842">
        <v>4</v>
      </c>
      <c r="M77" s="609">
        <f>K77*L77</f>
        <v>0.72</v>
      </c>
      <c r="N77" s="825" t="s">
        <v>510</v>
      </c>
      <c r="O77" s="700">
        <v>0.17</v>
      </c>
      <c r="P77" s="603">
        <v>44988</v>
      </c>
      <c r="Q77" s="603">
        <v>45005</v>
      </c>
      <c r="R77" s="609">
        <f>(K77-O77)/O77*100</f>
        <v>5.8823529411764595</v>
      </c>
      <c r="S77" s="667">
        <f>IF(INDEX(Historical!$D$7:$D$1220,MATCH(B77,Historical!$B$7:$B$1244,0))=0,"n/a",(INDEX(Historical!$C$7:$C$1222,MATCH(B77,Historical!$B$7:$B$1244,0))/INDEX(Historical!$D$7:$D$1220,MATCH(B77,Historical!$B$7:$B$1244,0))-1)*100)</f>
        <v>6.4516129032258229</v>
      </c>
      <c r="T77" s="667">
        <f>IF(INDEX(Historical!$F$7:$F$1213,MATCH(B77,Historical!$B$7:$B$1244,0))=0,"n/a",((INDEX(Historical!$C$7:$C$1222,MATCH(B77,Historical!$B$7:$B$1244,0))/INDEX(Historical!$F$7:$F$1213,MATCH(B77,Historical!$B$7:$B$1244,0)))^(1/3)-1)*100)</f>
        <v>11.199004528465784</v>
      </c>
      <c r="U77" s="667">
        <f>IF(INDEX(Historical!$H$7:$H$1213,MATCH(B77,Historical!$B$7:$B$1244,0))=0,"n/a",((INDEX(Historical!$C$7:$C$1222,MATCH(B77,Historical!$B$7:$B$1244,0))/INDEX(Historical!$H$7:$H$1213,MATCH(B77,Historical!$B$7:$B$1244,0)))^(1/5)-1)*100)</f>
        <v>22.423992536427463</v>
      </c>
      <c r="V77" s="667" t="str">
        <f>IF(INDEX(Historical!$N$7:$N$1213,MATCH(B77,Historical!$B$7:$B$1244,0))=0,"n/a",((INDEX(Historical!$C$7:$C$1222,MATCH(B77,Historical!$B$7:$B$1244,0))/INDEX(Historical!$N$7:$N$1213,MATCH(B77,Historical!$B$7:$B$1244,0)))^(1/10)-1)*100)</f>
        <v>n/a</v>
      </c>
      <c r="W77" s="668" t="str">
        <f>IF(OR(U77&lt;=0,U77="n/a",V77&lt;=0,V77="n/a"),"n/a",U77/V77)</f>
        <v>n/a</v>
      </c>
      <c r="X77" s="669">
        <f>IF(OR(AJ77&lt;=0,AJ77="n/a",U77&lt;=0,U77="n/a"),"n/a",U77/AJ77)</f>
        <v>0.95421244835861541</v>
      </c>
      <c r="Y77" s="628"/>
      <c r="Z77" s="618">
        <f>IF(OR(AC77&lt;0.01,AC77="n/a"),"n/a",M77/AC77*100)</f>
        <v>30.508474576271187</v>
      </c>
      <c r="AA77" s="841">
        <f>IF(OR(AC77&lt;0.01,AC77="n/a"),"n/a",I77/AC77)</f>
        <v>15.114406779661019</v>
      </c>
      <c r="AB77" s="842">
        <v>12</v>
      </c>
      <c r="AC77" s="821">
        <v>2.36</v>
      </c>
      <c r="AD77" s="821">
        <v>2.4300000000000002</v>
      </c>
      <c r="AE77" s="821">
        <v>4.4400000000000004</v>
      </c>
      <c r="AF77" s="821">
        <v>1.53</v>
      </c>
      <c r="AG77" s="821">
        <v>8.6999999999999993</v>
      </c>
      <c r="AH77" s="821">
        <v>5.3</v>
      </c>
      <c r="AI77" s="821">
        <v>4.17</v>
      </c>
      <c r="AJ77" s="821">
        <v>23.5</v>
      </c>
      <c r="AK77" s="821">
        <v>6</v>
      </c>
      <c r="AL77" s="833">
        <v>582.54</v>
      </c>
      <c r="AM77" s="827">
        <v>1.4000000000000001</v>
      </c>
      <c r="AN77" s="821">
        <v>0.14000000000000001</v>
      </c>
      <c r="AO77" s="705">
        <f>IF(U77="n/a","n/a",IF(AA77&lt;0,"n/a",IF(AA77="n/a","n/a",J77+U77-AA77)))</f>
        <v>9.3280887004165702</v>
      </c>
      <c r="AP77" s="706">
        <f>IF(U77="n/a","n/a",J77+U77)</f>
        <v>24.442495480077589</v>
      </c>
      <c r="AQ77" s="843">
        <f>IF(OR(AC77&lt;0.01,AC77="n/a",AF77="n/a"),"n/a",(I77/SQRT(22.5*AC77*(I77/AF77))-1)*100)</f>
        <v>1.3794683857115686</v>
      </c>
      <c r="AR77" s="618">
        <f>INDEX(Historical!$C$7:$C$1222,MATCH(B77,Historical!$B$7:$B$1244,0))*IF(AH77="n/a",1.03,IF(AH77&lt;0,1.01,IF(AH77&gt;10,1.1,(1+AH77/100))))</f>
        <v>0.69498000000000004</v>
      </c>
      <c r="AS77" s="841">
        <f>IF($AI77="n/a",1.03*AR77,IF($AI77&lt;0,1.01*AR77,IF($AI77&gt;10,1.1*AR77,(1+$AI77/100)*AR77)))</f>
        <v>0.72396066600000009</v>
      </c>
      <c r="AT77" s="841">
        <f>IF($AK77="n/a",1.03*AS77,IF($AK77&lt;0,1.01*AS77,IF($AK77&gt;10,1.1*AS77,(1+$AK77/100)*AS77)))</f>
        <v>0.76739830596000014</v>
      </c>
      <c r="AU77" s="841">
        <f>IF($AK77="n/a",1.03*AT77,IF($AK77&lt;0,1.01*AT77,IF($AK77&gt;10,1.1*AT77,(1+$AK77/100)*AT77)))</f>
        <v>0.81344220431760017</v>
      </c>
      <c r="AV77" s="841">
        <f>IF($AK77="n/a",1.03*AU77,IF($AK77&lt;0,1.01*AU77,IF($AK77&gt;10,1.1*AU77,(1+$AK77/100)*AU77)))</f>
        <v>0.86224873657665624</v>
      </c>
      <c r="AW77" s="618">
        <f>SUM(AR77:AV77)</f>
        <v>3.8620299128542563</v>
      </c>
      <c r="AX77" s="713">
        <f>AW77/I77*100</f>
        <v>10.827109371612718</v>
      </c>
      <c r="AY77" s="887">
        <v>0.64</v>
      </c>
      <c r="AZ77" s="827">
        <v>46.01</v>
      </c>
      <c r="BA77" s="827">
        <v>-1.55</v>
      </c>
      <c r="BB77" s="827">
        <v>8.86</v>
      </c>
      <c r="BC77" s="827">
        <v>12.139999999999999</v>
      </c>
      <c r="BE77" s="594">
        <v>2014</v>
      </c>
      <c r="BF77" s="853">
        <f>IF(BE77&gt;2020,0,IF(BE77&gt;2008,1,IF(BE77&gt;2001,2,IF(BE77&gt;1990,3,IF(BE77&gt;1980,4,IF(BE77&gt;1973,5,IF(BE77&gt;1970,6,IF(BE77&gt;1960,7,IF(BE77&gt;1958,8,IF(BE77&gt;1953,9,10))))))))))</f>
        <v>1</v>
      </c>
      <c r="BG77" s="837">
        <v>0.8</v>
      </c>
      <c r="BH77" s="820" t="s">
        <v>4443</v>
      </c>
      <c r="BI77" s="820" t="s">
        <v>4444</v>
      </c>
    </row>
    <row r="78" spans="1:61" ht="11.25" customHeight="1" x14ac:dyDescent="0.2">
      <c r="A78" s="835" t="s">
        <v>4713</v>
      </c>
      <c r="B78" s="830" t="s">
        <v>1050</v>
      </c>
      <c r="C78" s="885" t="s">
        <v>4201</v>
      </c>
      <c r="D78" s="885" t="s">
        <v>4210</v>
      </c>
      <c r="E78" s="699">
        <v>12</v>
      </c>
      <c r="F78" s="1122">
        <v>404</v>
      </c>
      <c r="G78" s="1122" t="s">
        <v>105</v>
      </c>
      <c r="H78" s="1122" t="s">
        <v>105</v>
      </c>
      <c r="I78" s="829">
        <v>64.739999999999995</v>
      </c>
      <c r="J78" s="618">
        <f>(M78/I78)*100</f>
        <v>5.7151683657707757</v>
      </c>
      <c r="K78" s="832">
        <v>0.92500000000000004</v>
      </c>
      <c r="L78" s="842">
        <v>4</v>
      </c>
      <c r="M78" s="609">
        <f>K78*L78</f>
        <v>3.7</v>
      </c>
      <c r="N78" s="825" t="s">
        <v>3851</v>
      </c>
      <c r="O78" s="700">
        <v>0.91500000000000004</v>
      </c>
      <c r="P78" s="603">
        <v>44994</v>
      </c>
      <c r="Q78" s="603">
        <v>45009</v>
      </c>
      <c r="R78" s="609">
        <f>(K78-O78)/O78*100</f>
        <v>1.0928961748633887</v>
      </c>
      <c r="S78" s="667">
        <f>IF(INDEX(Historical!$D$7:$D$1220,MATCH(B78,Historical!$B$7:$B$1244,0))=0,"n/a",(INDEX(Historical!$C$7:$C$1222,MATCH(B78,Historical!$B$7:$B$1244,0))/INDEX(Historical!$D$7:$D$1220,MATCH(B78,Historical!$B$7:$B$1244,0))-1)*100)</f>
        <v>12.145110410094651</v>
      </c>
      <c r="T78" s="667">
        <f>IF(INDEX(Historical!$F$7:$F$1213,MATCH(B78,Historical!$B$7:$B$1244,0))=0,"n/a",((INDEX(Historical!$C$7:$C$1222,MATCH(B78,Historical!$B$7:$B$1244,0))/INDEX(Historical!$F$7:$F$1213,MATCH(B78,Historical!$B$7:$B$1244,0)))^(1/3)-1)*100)</f>
        <v>13.366113887584596</v>
      </c>
      <c r="U78" s="667">
        <f>IF(INDEX(Historical!$H$7:$H$1213,MATCH(B78,Historical!$B$7:$B$1244,0))=0,"n/a",((INDEX(Historical!$C$7:$C$1222,MATCH(B78,Historical!$B$7:$B$1244,0))/INDEX(Historical!$H$7:$H$1213,MATCH(B78,Historical!$B$7:$B$1244,0)))^(1/5)-1)*100)</f>
        <v>14.581214173830048</v>
      </c>
      <c r="V78" s="667">
        <f>IF(INDEX(Historical!$N$7:$N$1213,MATCH(B78,Historical!$B$7:$B$1244,0))=0,"n/a",((INDEX(Historical!$C$7:$C$1222,MATCH(B78,Historical!$B$7:$B$1244,0))/INDEX(Historical!$N$7:$N$1213,MATCH(B78,Historical!$B$7:$B$1244,0)))^(1/10)-1)*100)</f>
        <v>32.697283101727614</v>
      </c>
      <c r="W78" s="668">
        <f>IF(OR(U78&lt;=0,U78="n/a",V78&lt;=0,V78="n/a"),"n/a",U78/V78)</f>
        <v>0.44594574198917541</v>
      </c>
      <c r="X78" s="669">
        <f>IF(OR(AJ78&lt;=0,AJ78="n/a",U78&lt;=0,U78="n/a"),"n/a",U78/AJ78)</f>
        <v>0.57181232054235487</v>
      </c>
      <c r="Y78" s="831"/>
      <c r="Z78" s="618">
        <f>IF(OR(AC78&lt;0.01,AC78="n/a"),"n/a",M78/AC78*100)</f>
        <v>3363.636363636364</v>
      </c>
      <c r="AA78" s="841">
        <f>IF(OR(AC78&lt;0.01,AC78="n/a"),"n/a",I78/AC78)</f>
        <v>588.5454545454545</v>
      </c>
      <c r="AB78" s="842">
        <v>12</v>
      </c>
      <c r="AC78" s="821">
        <v>0.11</v>
      </c>
      <c r="AD78" s="821" t="s">
        <v>135</v>
      </c>
      <c r="AE78" s="821">
        <v>5.13</v>
      </c>
      <c r="AF78" s="822" t="s">
        <v>135</v>
      </c>
      <c r="AG78" s="821">
        <v>-10.299999999999999</v>
      </c>
      <c r="AH78" s="821">
        <v>668.4</v>
      </c>
      <c r="AI78" s="821">
        <v>10.52</v>
      </c>
      <c r="AJ78" s="821">
        <v>25.5</v>
      </c>
      <c r="AK78" s="821">
        <v>-0.48</v>
      </c>
      <c r="AL78" s="833">
        <v>3070</v>
      </c>
      <c r="AM78" s="827">
        <v>0.8</v>
      </c>
      <c r="AN78" s="821" t="s">
        <v>135</v>
      </c>
      <c r="AO78" s="705">
        <f>IF(U78="n/a","n/a",IF(AA78&lt;0,"n/a",IF(AA78="n/a","n/a",J78+U78-AA78)))</f>
        <v>-568.24907200585369</v>
      </c>
      <c r="AP78" s="706">
        <f>IF(U78="n/a","n/a",J78+U78)</f>
        <v>20.296382539600824</v>
      </c>
      <c r="AQ78" s="843" t="str">
        <f>IF(OR(AC78&lt;0.01,AC78="n/a",AF78="n/a"),"n/a",(I78/SQRT(22.5*AC78*(I78/AF78))-1)*100)</f>
        <v>n/a</v>
      </c>
      <c r="AR78" s="618">
        <f>INDEX(Historical!$C$7:$C$1222,MATCH(B78,Historical!$B$7:$B$1244,0))*IF(AH78="n/a",1.03,IF(AH78&lt;0,1.01,IF(AH78&gt;10,1.1,(1+AH78/100))))</f>
        <v>3.9105000000000003</v>
      </c>
      <c r="AS78" s="841">
        <f>IF($AI78="n/a",1.03*AR78,IF($AI78&lt;0,1.01*AR78,IF($AI78&gt;10,1.1*AR78,(1+$AI78/100)*AR78)))</f>
        <v>4.3015500000000007</v>
      </c>
      <c r="AT78" s="841">
        <f>IF($AK78="n/a",1.03*AS78,IF($AK78&lt;0,1.01*AS78,IF($AK78&gt;10,1.1*AS78,(1+$AK78/100)*AS78)))</f>
        <v>4.3445655000000007</v>
      </c>
      <c r="AU78" s="841">
        <f>IF($AK78="n/a",1.03*AT78,IF($AK78&lt;0,1.01*AT78,IF($AK78&gt;10,1.1*AT78,(1+$AK78/100)*AT78)))</f>
        <v>4.3880111550000009</v>
      </c>
      <c r="AV78" s="841">
        <f>IF($AK78="n/a",1.03*AU78,IF($AK78&lt;0,1.01*AU78,IF($AK78&gt;10,1.1*AU78,(1+$AK78/100)*AU78)))</f>
        <v>4.431891266550001</v>
      </c>
      <c r="AW78" s="618">
        <f>SUM(AR78:AV78)</f>
        <v>21.376517921550004</v>
      </c>
      <c r="AX78" s="713">
        <f>AW78/I78*100</f>
        <v>33.019026755560716</v>
      </c>
      <c r="AY78" s="887">
        <v>0.43</v>
      </c>
      <c r="AZ78" s="827">
        <v>38.479999999999997</v>
      </c>
      <c r="BA78" s="827">
        <v>-10.34</v>
      </c>
      <c r="BB78" s="827">
        <v>2.21</v>
      </c>
      <c r="BC78" s="827">
        <v>10.56</v>
      </c>
      <c r="BD78" s="981"/>
      <c r="BE78" s="594">
        <v>2012</v>
      </c>
      <c r="BF78" s="853">
        <f>IF(BE78&gt;2020,0,IF(BE78&gt;2008,1,IF(BE78&gt;2001,2,IF(BE78&gt;1990,3,IF(BE78&gt;1980,4,IF(BE78&gt;1973,5,IF(BE78&gt;1970,6,IF(BE78&gt;1960,7,IF(BE78&gt;1958,8,IF(BE78&gt;1953,9,10))))))))))</f>
        <v>1</v>
      </c>
      <c r="BG78" s="837">
        <v>4.3999999999999995</v>
      </c>
      <c r="BH78" s="820" t="s">
        <v>4443</v>
      </c>
      <c r="BI78" s="820" t="s">
        <v>4444</v>
      </c>
    </row>
    <row r="79" spans="1:61" ht="11.25" customHeight="1" x14ac:dyDescent="0.2">
      <c r="A79" s="819" t="s">
        <v>4714</v>
      </c>
      <c r="B79" s="830" t="s">
        <v>1011</v>
      </c>
      <c r="C79" s="885" t="s">
        <v>4055</v>
      </c>
      <c r="D79" s="885" t="s">
        <v>4196</v>
      </c>
      <c r="E79" s="699">
        <v>10</v>
      </c>
      <c r="F79" s="1122">
        <v>501</v>
      </c>
      <c r="G79" s="1122" t="s">
        <v>105</v>
      </c>
      <c r="H79" s="1122" t="s">
        <v>105</v>
      </c>
      <c r="I79" s="829">
        <v>202.42</v>
      </c>
      <c r="J79" s="618">
        <f>(M79/I79)*100</f>
        <v>1.1658926983499656</v>
      </c>
      <c r="K79" s="832">
        <v>0.59</v>
      </c>
      <c r="L79" s="842">
        <v>4</v>
      </c>
      <c r="M79" s="609">
        <f>K79*L79</f>
        <v>2.36</v>
      </c>
      <c r="N79" s="825" t="s">
        <v>141</v>
      </c>
      <c r="O79" s="700">
        <v>0.5</v>
      </c>
      <c r="P79" s="603">
        <v>44888</v>
      </c>
      <c r="Q79" s="603">
        <v>44904</v>
      </c>
      <c r="R79" s="609">
        <f>(K79-O79)/O79*100</f>
        <v>17.999999999999993</v>
      </c>
      <c r="S79" s="667">
        <f>IF(INDEX(Historical!$D$7:$D$1220,MATCH(B79,Historical!$B$7:$B$1244,0))=0,"n/a",(INDEX(Historical!$C$7:$C$1222,MATCH(B79,Historical!$B$7:$B$1244,0))/INDEX(Historical!$D$7:$D$1220,MATCH(B79,Historical!$B$7:$B$1244,0))-1)*100)</f>
        <v>22.941176470588221</v>
      </c>
      <c r="T79" s="667">
        <f>IF(INDEX(Historical!$F$7:$F$1213,MATCH(B79,Historical!$B$7:$B$1244,0))=0,"n/a",((INDEX(Historical!$C$7:$C$1222,MATCH(B79,Historical!$B$7:$B$1244,0))/INDEX(Historical!$F$7:$F$1213,MATCH(B79,Historical!$B$7:$B$1244,0)))^(1/3)-1)*100)</f>
        <v>18.218448001194499</v>
      </c>
      <c r="U79" s="667">
        <f>IF(INDEX(Historical!$H$7:$H$1213,MATCH(B79,Historical!$B$7:$B$1244,0))=0,"n/a",((INDEX(Historical!$C$7:$C$1222,MATCH(B79,Historical!$B$7:$B$1244,0))/INDEX(Historical!$H$7:$H$1213,MATCH(B79,Historical!$B$7:$B$1244,0)))^(1/5)-1)*100)</f>
        <v>24.812889950501571</v>
      </c>
      <c r="V79" s="667" t="str">
        <f>IF(INDEX(Historical!$N$7:$N$1213,MATCH(B79,Historical!$B$7:$B$1244,0))=0,"n/a",((INDEX(Historical!$C$7:$C$1222,MATCH(B79,Historical!$B$7:$B$1244,0))/INDEX(Historical!$N$7:$N$1213,MATCH(B79,Historical!$B$7:$B$1244,0)))^(1/10)-1)*100)</f>
        <v>n/a</v>
      </c>
      <c r="W79" s="668" t="str">
        <f>IF(OR(U79&lt;=0,U79="n/a",V79&lt;=0,V79="n/a"),"n/a",U79/V79)</f>
        <v>n/a</v>
      </c>
      <c r="X79" s="669">
        <f>IF(OR(AJ79&lt;=0,AJ79="n/a",U79&lt;=0,U79="n/a"),"n/a",U79/AJ79)</f>
        <v>1.1077183013616771</v>
      </c>
      <c r="Y79" s="622"/>
      <c r="Z79" s="618">
        <f>IF(OR(AC79&lt;0.01,AC79="n/a"),"n/a",M79/AC79*100)</f>
        <v>29.028290282902823</v>
      </c>
      <c r="AA79" s="841">
        <f>IF(OR(AC79&lt;0.01,AC79="n/a"),"n/a",I79/AC79)</f>
        <v>24.897908979089788</v>
      </c>
      <c r="AB79" s="842">
        <v>12</v>
      </c>
      <c r="AC79" s="821">
        <v>8.1300000000000008</v>
      </c>
      <c r="AD79" s="821">
        <v>1.71</v>
      </c>
      <c r="AE79" s="821">
        <v>1.17</v>
      </c>
      <c r="AF79" s="821">
        <v>20.67</v>
      </c>
      <c r="AG79" s="821">
        <v>100.4</v>
      </c>
      <c r="AH79" s="821">
        <v>29.2</v>
      </c>
      <c r="AI79" s="821">
        <v>9.5699999999999985</v>
      </c>
      <c r="AJ79" s="821">
        <v>22.400000000000002</v>
      </c>
      <c r="AK79" s="821">
        <v>14.540000000000001</v>
      </c>
      <c r="AL79" s="833">
        <v>27700</v>
      </c>
      <c r="AM79" s="827">
        <v>0.1</v>
      </c>
      <c r="AN79" s="821">
        <v>4.6399999999999997</v>
      </c>
      <c r="AO79" s="705">
        <f>IF(U79="n/a","n/a",IF(AA79&lt;0,"n/a",IF(AA79="n/a","n/a",J79+U79-AA79)))</f>
        <v>1.0808736697617469</v>
      </c>
      <c r="AP79" s="706">
        <f>IF(U79="n/a","n/a",J79+U79)</f>
        <v>25.978782648851535</v>
      </c>
      <c r="AQ79" s="843">
        <f>IF(OR(AC79&lt;0.01,AC79="n/a",AF79="n/a"),"n/a",(I79/SQRT(22.5*AC79*(I79/AF79))-1)*100)</f>
        <v>378.25598844960098</v>
      </c>
      <c r="AR79" s="618">
        <f>INDEX(Historical!$C$7:$C$1222,MATCH(B79,Historical!$B$7:$B$1244,0))*IF(AH79="n/a",1.03,IF(AH79&lt;0,1.01,IF(AH79&gt;10,1.1,(1+AH79/100))))</f>
        <v>2.2989999999999999</v>
      </c>
      <c r="AS79" s="841">
        <f>IF($AI79="n/a",1.03*AR79,IF($AI79&lt;0,1.01*AR79,IF($AI79&gt;10,1.1*AR79,(1+$AI79/100)*AR79)))</f>
        <v>2.5190142999999998</v>
      </c>
      <c r="AT79" s="841">
        <f>IF($AK79="n/a",1.03*AS79,IF($AK79&lt;0,1.01*AS79,IF($AK79&gt;10,1.1*AS79,(1+$AK79/100)*AS79)))</f>
        <v>2.77091573</v>
      </c>
      <c r="AU79" s="841">
        <f>IF($AK79="n/a",1.03*AT79,IF($AK79&lt;0,1.01*AT79,IF($AK79&gt;10,1.1*AT79,(1+$AK79/100)*AT79)))</f>
        <v>3.0480073030000003</v>
      </c>
      <c r="AV79" s="841">
        <f>IF($AK79="n/a",1.03*AU79,IF($AK79&lt;0,1.01*AU79,IF($AK79&gt;10,1.1*AU79,(1+$AK79/100)*AU79)))</f>
        <v>3.3528080333000005</v>
      </c>
      <c r="AW79" s="618">
        <f>SUM(AR79:AV79)</f>
        <v>13.989745366300001</v>
      </c>
      <c r="AX79" s="713">
        <f>AW79/I79*100</f>
        <v>6.9112465992984884</v>
      </c>
      <c r="AY79" s="887">
        <v>1.1299999999999999</v>
      </c>
      <c r="AZ79" s="827">
        <v>36.85</v>
      </c>
      <c r="BA79" s="827">
        <v>-5.8500000000000005</v>
      </c>
      <c r="BB79" s="827">
        <v>4.49</v>
      </c>
      <c r="BC79" s="827">
        <v>14.499999999999998</v>
      </c>
      <c r="BE79" s="594">
        <v>2014</v>
      </c>
      <c r="BF79" s="853">
        <f>IF(BE79&gt;2020,0,IF(BE79&gt;2008,1,IF(BE79&gt;2001,2,IF(BE79&gt;1990,3,IF(BE79&gt;1980,4,IF(BE79&gt;1973,5,IF(BE79&gt;1970,6,IF(BE79&gt;1960,7,IF(BE79&gt;1958,8,IF(BE79&gt;1953,9,10))))))))))</f>
        <v>1</v>
      </c>
      <c r="BG79" s="837">
        <v>7.5</v>
      </c>
      <c r="BH79" s="820" t="s">
        <v>4443</v>
      </c>
      <c r="BI79" s="820" t="s">
        <v>4444</v>
      </c>
    </row>
    <row r="80" spans="1:61" ht="11.25" customHeight="1" x14ac:dyDescent="0.2">
      <c r="A80" s="819" t="s">
        <v>4715</v>
      </c>
      <c r="B80" s="830" t="s">
        <v>1015</v>
      </c>
      <c r="C80" s="885" t="s">
        <v>122</v>
      </c>
      <c r="D80" s="885" t="s">
        <v>4037</v>
      </c>
      <c r="E80" s="699">
        <v>13</v>
      </c>
      <c r="F80" s="1122">
        <v>302</v>
      </c>
      <c r="G80" s="1122" t="s">
        <v>105</v>
      </c>
      <c r="H80" s="1122" t="s">
        <v>105</v>
      </c>
      <c r="I80" s="829">
        <v>116.23</v>
      </c>
      <c r="J80" s="618">
        <f>(M80/I80)*100</f>
        <v>2.409016605007313</v>
      </c>
      <c r="K80" s="832">
        <v>0.7</v>
      </c>
      <c r="L80" s="842">
        <v>4</v>
      </c>
      <c r="M80" s="609">
        <f>K80*L80</f>
        <v>2.8</v>
      </c>
      <c r="N80" s="825" t="s">
        <v>679</v>
      </c>
      <c r="O80" s="700">
        <v>0.68</v>
      </c>
      <c r="P80" s="603">
        <v>44862</v>
      </c>
      <c r="Q80" s="603">
        <v>44879</v>
      </c>
      <c r="R80" s="609">
        <f>(K80-O80)/O80*100</f>
        <v>2.9411764705882213</v>
      </c>
      <c r="S80" s="667">
        <f>IF(INDEX(Historical!$D$7:$D$1220,MATCH(B80,Historical!$B$7:$B$1244,0))=0,"n/a",(INDEX(Historical!$C$7:$C$1222,MATCH(B80,Historical!$B$7:$B$1244,0))/INDEX(Historical!$D$7:$D$1220,MATCH(B80,Historical!$B$7:$B$1244,0))-1)*100)</f>
        <v>0.73529411764705621</v>
      </c>
      <c r="T80" s="667">
        <f>IF(INDEX(Historical!$F$7:$F$1213,MATCH(B80,Historical!$B$7:$B$1244,0))=0,"n/a",((INDEX(Historical!$C$7:$C$1222,MATCH(B80,Historical!$B$7:$B$1244,0))/INDEX(Historical!$F$7:$F$1213,MATCH(B80,Historical!$B$7:$B$1244,0)))^(1/3)-1)*100)</f>
        <v>4.5152764665482792</v>
      </c>
      <c r="U80" s="667">
        <f>IF(INDEX(Historical!$H$7:$H$1213,MATCH(B80,Historical!$B$7:$B$1244,0))=0,"n/a",((INDEX(Historical!$C$7:$C$1222,MATCH(B80,Historical!$B$7:$B$1244,0))/INDEX(Historical!$H$7:$H$1213,MATCH(B80,Historical!$B$7:$B$1244,0)))^(1/5)-1)*100)</f>
        <v>9.5065918976118056</v>
      </c>
      <c r="V80" s="667">
        <f>IF(INDEX(Historical!$N$7:$N$1213,MATCH(B80,Historical!$B$7:$B$1244,0))=0,"n/a",((INDEX(Historical!$C$7:$C$1222,MATCH(B80,Historical!$B$7:$B$1244,0))/INDEX(Historical!$N$7:$N$1213,MATCH(B80,Historical!$B$7:$B$1244,0)))^(1/10)-1)*100)</f>
        <v>26.077816807144536</v>
      </c>
      <c r="W80" s="668">
        <f>IF(OR(U80&lt;=0,U80="n/a",V80&lt;=0,V80="n/a"),"n/a",U80/V80)</f>
        <v>0.36454707723106966</v>
      </c>
      <c r="X80" s="669">
        <f>IF(OR(AJ80&lt;=0,AJ80="n/a",U80&lt;=0,U80="n/a"),"n/a",U80/AJ80)</f>
        <v>0.42251519544941357</v>
      </c>
      <c r="Y80" s="640"/>
      <c r="Z80" s="618">
        <f>IF(OR(AC80&lt;0.01,AC80="n/a"),"n/a",M80/AC80*100)</f>
        <v>18.433179723502306</v>
      </c>
      <c r="AA80" s="841">
        <f>IF(OR(AC80&lt;0.01,AC80="n/a"),"n/a",I80/AC80)</f>
        <v>7.6517445687952605</v>
      </c>
      <c r="AB80" s="842">
        <v>12</v>
      </c>
      <c r="AC80" s="821">
        <v>15.19</v>
      </c>
      <c r="AD80" s="821">
        <v>2.91</v>
      </c>
      <c r="AE80" s="821">
        <v>1.29</v>
      </c>
      <c r="AF80" s="821">
        <v>2.57</v>
      </c>
      <c r="AG80" s="821">
        <v>42.199999999999996</v>
      </c>
      <c r="AH80" s="821">
        <v>1.2</v>
      </c>
      <c r="AI80" s="821">
        <v>17.760000000000002</v>
      </c>
      <c r="AJ80" s="821">
        <v>22.5</v>
      </c>
      <c r="AK80" s="821">
        <v>2.65</v>
      </c>
      <c r="AL80" s="833">
        <v>12420</v>
      </c>
      <c r="AM80" s="827">
        <v>0.2</v>
      </c>
      <c r="AN80" s="821">
        <v>2.4900000000000002</v>
      </c>
      <c r="AO80" s="705">
        <f>IF(U80="n/a","n/a",IF(AA80&lt;0,"n/a",IF(AA80="n/a","n/a",J80+U80-AA80)))</f>
        <v>4.263863933823858</v>
      </c>
      <c r="AP80" s="706">
        <f>IF(U80="n/a","n/a",J80+U80)</f>
        <v>11.915608502619119</v>
      </c>
      <c r="AQ80" s="843">
        <f>IF(OR(AC80&lt;0.01,AC80="n/a",AF80="n/a"),"n/a",(I80/SQRT(22.5*AC80*(I80/AF80))-1)*100)</f>
        <v>-6.5120719812117089</v>
      </c>
      <c r="AR80" s="618">
        <f>INDEX(Historical!$C$7:$C$1222,MATCH(B80,Historical!$B$7:$B$1244,0))*IF(AH80="n/a",1.03,IF(AH80&lt;0,1.01,IF(AH80&gt;10,1.1,(1+AH80/100))))</f>
        <v>2.7728800000000002</v>
      </c>
      <c r="AS80" s="841">
        <f>IF($AI80="n/a",1.03*AR80,IF($AI80&lt;0,1.01*AR80,IF($AI80&gt;10,1.1*AR80,(1+$AI80/100)*AR80)))</f>
        <v>3.0501680000000007</v>
      </c>
      <c r="AT80" s="841">
        <f>IF($AK80="n/a",1.03*AS80,IF($AK80&lt;0,1.01*AS80,IF($AK80&gt;10,1.1*AS80,(1+$AK80/100)*AS80)))</f>
        <v>3.1309974520000008</v>
      </c>
      <c r="AU80" s="841">
        <f>IF($AK80="n/a",1.03*AT80,IF($AK80&lt;0,1.01*AT80,IF($AK80&gt;10,1.1*AT80,(1+$AK80/100)*AT80)))</f>
        <v>3.2139688844780006</v>
      </c>
      <c r="AV80" s="841">
        <f>IF($AK80="n/a",1.03*AU80,IF($AK80&lt;0,1.01*AU80,IF($AK80&gt;10,1.1*AU80,(1+$AK80/100)*AU80)))</f>
        <v>3.2991390599166674</v>
      </c>
      <c r="AW80" s="618">
        <f>SUM(AR80:AV80)</f>
        <v>15.46715339639467</v>
      </c>
      <c r="AX80" s="713">
        <f>AW80/I80*100</f>
        <v>13.307367630039291</v>
      </c>
      <c r="AY80" s="887">
        <v>1.31</v>
      </c>
      <c r="AZ80" s="827">
        <v>34.050000000000004</v>
      </c>
      <c r="BA80" s="827">
        <v>-27.97</v>
      </c>
      <c r="BB80" s="827">
        <v>0.82000000000000006</v>
      </c>
      <c r="BC80" s="827">
        <v>1.9800000000000002</v>
      </c>
      <c r="BE80" s="594">
        <v>2010</v>
      </c>
      <c r="BF80" s="853">
        <f>IF(BE80&gt;2020,0,IF(BE80&gt;2008,1,IF(BE80&gt;2001,2,IF(BE80&gt;1990,3,IF(BE80&gt;1980,4,IF(BE80&gt;1973,5,IF(BE80&gt;1970,6,IF(BE80&gt;1960,7,IF(BE80&gt;1958,8,IF(BE80&gt;1953,9,10))))))))))</f>
        <v>1</v>
      </c>
      <c r="BG80" s="837">
        <v>13.5</v>
      </c>
      <c r="BH80" s="820" t="s">
        <v>4443</v>
      </c>
      <c r="BI80" s="820" t="s">
        <v>4444</v>
      </c>
    </row>
    <row r="81" spans="1:61" ht="11.25" customHeight="1" x14ac:dyDescent="0.2">
      <c r="A81" s="819" t="s">
        <v>4716</v>
      </c>
      <c r="B81" s="830" t="s">
        <v>994</v>
      </c>
      <c r="C81" s="885" t="s">
        <v>107</v>
      </c>
      <c r="D81" s="885" t="s">
        <v>4197</v>
      </c>
      <c r="E81" s="699">
        <v>12</v>
      </c>
      <c r="F81" s="1122">
        <v>407</v>
      </c>
      <c r="G81" s="1122" t="s">
        <v>36</v>
      </c>
      <c r="H81" s="1122" t="s">
        <v>36</v>
      </c>
      <c r="I81" s="829">
        <v>57.23</v>
      </c>
      <c r="J81" s="618">
        <f>(M81/I81)*100</f>
        <v>3.0753101520181727</v>
      </c>
      <c r="K81" s="832">
        <v>0.44</v>
      </c>
      <c r="L81" s="842">
        <v>4</v>
      </c>
      <c r="M81" s="609">
        <f>K81*L81</f>
        <v>1.76</v>
      </c>
      <c r="N81" s="825" t="s">
        <v>144</v>
      </c>
      <c r="O81" s="700">
        <v>0.42</v>
      </c>
      <c r="P81" s="603">
        <v>44999</v>
      </c>
      <c r="Q81" s="603">
        <v>45017</v>
      </c>
      <c r="R81" s="609">
        <f>(K81-O81)/O81*100</f>
        <v>4.7619047619047663</v>
      </c>
      <c r="S81" s="667">
        <f>IF(INDEX(Historical!$D$7:$D$1220,MATCH(B81,Historical!$B$7:$B$1244,0))=0,"n/a",(INDEX(Historical!$C$7:$C$1222,MATCH(B81,Historical!$B$7:$B$1244,0))/INDEX(Historical!$D$7:$D$1220,MATCH(B81,Historical!$B$7:$B$1244,0))-1)*100)</f>
        <v>3.8461538461538547</v>
      </c>
      <c r="T81" s="667">
        <f>IF(INDEX(Historical!$F$7:$F$1213,MATCH(B81,Historical!$B$7:$B$1244,0))=0,"n/a",((INDEX(Historical!$C$7:$C$1222,MATCH(B81,Historical!$B$7:$B$1244,0))/INDEX(Historical!$F$7:$F$1213,MATCH(B81,Historical!$B$7:$B$1244,0)))^(1/3)-1)*100)</f>
        <v>3.0586461691828326</v>
      </c>
      <c r="U81" s="667">
        <f>IF(INDEX(Historical!$H$7:$H$1213,MATCH(B81,Historical!$B$7:$B$1244,0))=0,"n/a",((INDEX(Historical!$C$7:$C$1222,MATCH(B81,Historical!$B$7:$B$1244,0))/INDEX(Historical!$H$7:$H$1213,MATCH(B81,Historical!$B$7:$B$1244,0)))^(1/5)-1)*100)</f>
        <v>4.1809268102644292</v>
      </c>
      <c r="V81" s="667">
        <f>IF(INDEX(Historical!$N$7:$N$1213,MATCH(B81,Historical!$B$7:$B$1244,0))=0,"n/a",((INDEX(Historical!$C$7:$C$1222,MATCH(B81,Historical!$B$7:$B$1244,0))/INDEX(Historical!$N$7:$N$1213,MATCH(B81,Historical!$B$7:$B$1244,0)))^(1/10)-1)*100)</f>
        <v>4.4317538125770106</v>
      </c>
      <c r="W81" s="668">
        <f>IF(OR(U81&lt;=0,U81="n/a",V81&lt;=0,V81="n/a"),"n/a",U81/V81)</f>
        <v>0.94340231589562762</v>
      </c>
      <c r="X81" s="669">
        <f>IF(OR(AJ81&lt;=0,AJ81="n/a",U81&lt;=0,U81="n/a"),"n/a",U81/AJ81)</f>
        <v>0.27148875391327459</v>
      </c>
      <c r="Y81" s="640"/>
      <c r="Z81" s="618">
        <f>IF(OR(AC81&lt;0.01,AC81="n/a"),"n/a",M81/AC81*100)</f>
        <v>21.204819277108435</v>
      </c>
      <c r="AA81" s="841">
        <f>IF(OR(AC81&lt;0.01,AC81="n/a"),"n/a",I81/AC81)</f>
        <v>6.8951807228915651</v>
      </c>
      <c r="AB81" s="842">
        <v>12</v>
      </c>
      <c r="AC81" s="821">
        <v>8.3000000000000007</v>
      </c>
      <c r="AD81" s="821" t="s">
        <v>135</v>
      </c>
      <c r="AE81" s="821">
        <v>2.0499999999999998</v>
      </c>
      <c r="AF81" s="821">
        <v>1.1100000000000001</v>
      </c>
      <c r="AG81" s="821">
        <v>13.100000000000001</v>
      </c>
      <c r="AH81" s="821">
        <v>31.2</v>
      </c>
      <c r="AI81" s="821" t="s">
        <v>135</v>
      </c>
      <c r="AJ81" s="821">
        <v>15.4</v>
      </c>
      <c r="AK81" s="821" t="s">
        <v>135</v>
      </c>
      <c r="AL81" s="833">
        <v>207.85</v>
      </c>
      <c r="AM81" s="827">
        <v>1</v>
      </c>
      <c r="AN81" s="821">
        <v>0.3</v>
      </c>
      <c r="AO81" s="705">
        <f>IF(U81="n/a","n/a",IF(AA81&lt;0,"n/a",IF(AA81="n/a","n/a",J81+U81-AA81)))</f>
        <v>0.36105623939103637</v>
      </c>
      <c r="AP81" s="706">
        <f>IF(U81="n/a","n/a",J81+U81)</f>
        <v>7.2562369622826015</v>
      </c>
      <c r="AQ81" s="843">
        <f>IF(OR(AC81&lt;0.01,AC81="n/a",AF81="n/a"),"n/a",(I81/SQRT(22.5*AC81*(I81/AF81))-1)*100)</f>
        <v>-41.676569974324742</v>
      </c>
      <c r="AR81" s="618">
        <f>INDEX(Historical!$C$7:$C$1222,MATCH(B81,Historical!$B$7:$B$1244,0))*IF(AH81="n/a",1.03,IF(AH81&lt;0,1.01,IF(AH81&gt;10,1.1,(1+AH81/100))))</f>
        <v>1.7820000000000003</v>
      </c>
      <c r="AS81" s="841">
        <f>IF($AI81="n/a",1.03*AR81,IF($AI81&lt;0,1.01*AR81,IF($AI81&gt;10,1.1*AR81,(1+$AI81/100)*AR81)))</f>
        <v>1.8354600000000003</v>
      </c>
      <c r="AT81" s="841">
        <f>IF($AK81="n/a",1.03*AS81,IF($AK81&lt;0,1.01*AS81,IF($AK81&gt;10,1.1*AS81,(1+$AK81/100)*AS81)))</f>
        <v>1.8905238000000004</v>
      </c>
      <c r="AU81" s="841">
        <f>IF($AK81="n/a",1.03*AT81,IF($AK81&lt;0,1.01*AT81,IF($AK81&gt;10,1.1*AT81,(1+$AK81/100)*AT81)))</f>
        <v>1.9472395140000005</v>
      </c>
      <c r="AV81" s="841">
        <f>IF($AK81="n/a",1.03*AU81,IF($AK81&lt;0,1.01*AU81,IF($AK81&gt;10,1.1*AU81,(1+$AK81/100)*AU81)))</f>
        <v>2.0056566994200007</v>
      </c>
      <c r="AW81" s="618">
        <f>SUM(AR81:AV81)</f>
        <v>9.4608800134200024</v>
      </c>
      <c r="AX81" s="713">
        <f>AW81/I81*100</f>
        <v>16.53132974562293</v>
      </c>
      <c r="AY81" s="887">
        <v>0.27</v>
      </c>
      <c r="AZ81" s="827">
        <v>32.78</v>
      </c>
      <c r="BA81" s="827">
        <v>-10.25</v>
      </c>
      <c r="BB81" s="827">
        <v>-2.37</v>
      </c>
      <c r="BC81" s="827">
        <v>7.5200000000000005</v>
      </c>
      <c r="BE81" s="594">
        <v>2012</v>
      </c>
      <c r="BF81" s="853">
        <f>IF(BE81&gt;2020,0,IF(BE81&gt;2008,1,IF(BE81&gt;2001,2,IF(BE81&gt;1990,3,IF(BE81&gt;1980,4,IF(BE81&gt;1973,5,IF(BE81&gt;1970,6,IF(BE81&gt;1960,7,IF(BE81&gt;1958,8,IF(BE81&gt;1953,9,10))))))))))</f>
        <v>1</v>
      </c>
      <c r="BG81" s="837">
        <v>1.0999999999999999</v>
      </c>
      <c r="BH81" s="820" t="s">
        <v>4443</v>
      </c>
      <c r="BI81" s="820" t="s">
        <v>4444</v>
      </c>
    </row>
    <row r="82" spans="1:61" ht="11.25" customHeight="1" x14ac:dyDescent="0.2">
      <c r="A82" s="826" t="s">
        <v>4719</v>
      </c>
      <c r="B82" s="830" t="s">
        <v>1038</v>
      </c>
      <c r="C82" s="885" t="s">
        <v>107</v>
      </c>
      <c r="D82" s="885" t="s">
        <v>4197</v>
      </c>
      <c r="E82" s="699">
        <v>10</v>
      </c>
      <c r="F82" s="1122">
        <v>497</v>
      </c>
      <c r="G82" s="1122" t="s">
        <v>36</v>
      </c>
      <c r="H82" s="1122" t="s">
        <v>36</v>
      </c>
      <c r="I82" s="829">
        <v>98.2</v>
      </c>
      <c r="J82" s="618">
        <f>(M82/I82)*100</f>
        <v>2.6476578411405294</v>
      </c>
      <c r="K82" s="832">
        <v>0.65</v>
      </c>
      <c r="L82" s="842">
        <v>4</v>
      </c>
      <c r="M82" s="609">
        <f>K82*L82</f>
        <v>2.6</v>
      </c>
      <c r="N82" s="825" t="s">
        <v>159</v>
      </c>
      <c r="O82" s="700">
        <v>0.6</v>
      </c>
      <c r="P82" s="603">
        <v>44847</v>
      </c>
      <c r="Q82" s="603">
        <v>44865</v>
      </c>
      <c r="R82" s="609">
        <f>(K82-O82)/O82*100</f>
        <v>8.333333333333341</v>
      </c>
      <c r="S82" s="667">
        <f>IF(INDEX(Historical!$D$7:$D$1220,MATCH(B82,Historical!$B$7:$B$1244,0))=0,"n/a",(INDEX(Historical!$C$7:$C$1222,MATCH(B82,Historical!$B$7:$B$1244,0))/INDEX(Historical!$D$7:$D$1220,MATCH(B82,Historical!$B$7:$B$1244,0))-1)*100)</f>
        <v>5.6034482758620774</v>
      </c>
      <c r="T82" s="667">
        <f>IF(INDEX(Historical!$F$7:$F$1213,MATCH(B82,Historical!$B$7:$B$1244,0))=0,"n/a",((INDEX(Historical!$C$7:$C$1222,MATCH(B82,Historical!$B$7:$B$1244,0))/INDEX(Historical!$F$7:$F$1213,MATCH(B82,Historical!$B$7:$B$1244,0)))^(1/3)-1)*100)</f>
        <v>4.2887457612662327</v>
      </c>
      <c r="U82" s="667">
        <f>IF(INDEX(Historical!$H$7:$H$1213,MATCH(B82,Historical!$B$7:$B$1244,0))=0,"n/a",((INDEX(Historical!$C$7:$C$1222,MATCH(B82,Historical!$B$7:$B$1244,0))/INDEX(Historical!$H$7:$H$1213,MATCH(B82,Historical!$B$7:$B$1244,0)))^(1/5)-1)*100)</f>
        <v>6.9610375725068785</v>
      </c>
      <c r="V82" s="667">
        <f>IF(INDEX(Historical!$N$7:$N$1213,MATCH(B82,Historical!$B$7:$B$1244,0))=0,"n/a",((INDEX(Historical!$C$7:$C$1222,MATCH(B82,Historical!$B$7:$B$1244,0))/INDEX(Historical!$N$7:$N$1213,MATCH(B82,Historical!$B$7:$B$1244,0)))^(1/10)-1)*100)</f>
        <v>5.7557050338252314</v>
      </c>
      <c r="W82" s="668">
        <f>IF(OR(U82&lt;=0,U82="n/a",V82&lt;=0,V82="n/a"),"n/a",U82/V82)</f>
        <v>1.2094152726031175</v>
      </c>
      <c r="X82" s="669">
        <f>IF(OR(AJ82&lt;=0,AJ82="n/a",U82&lt;=0,U82="n/a"),"n/a",U82/AJ82)</f>
        <v>0.60530761500059815</v>
      </c>
      <c r="Y82" s="640"/>
      <c r="Z82" s="618">
        <f>IF(OR(AC82&lt;0.01,AC82="n/a"),"n/a",M82/AC82*100)</f>
        <v>38.067349926793561</v>
      </c>
      <c r="AA82" s="841">
        <f>IF(OR(AC82&lt;0.01,AC82="n/a"),"n/a",I82/AC82)</f>
        <v>14.377745241581259</v>
      </c>
      <c r="AB82" s="842">
        <v>12</v>
      </c>
      <c r="AC82" s="821">
        <v>6.83</v>
      </c>
      <c r="AD82" s="821">
        <v>1.8</v>
      </c>
      <c r="AE82" s="821">
        <v>7.74</v>
      </c>
      <c r="AF82" s="821">
        <v>2.5099999999999998</v>
      </c>
      <c r="AG82" s="821">
        <v>17.2</v>
      </c>
      <c r="AH82" s="821">
        <v>20.100000000000001</v>
      </c>
      <c r="AI82" s="821">
        <v>-1.48</v>
      </c>
      <c r="AJ82" s="821">
        <v>11.5</v>
      </c>
      <c r="AK82" s="821">
        <v>8</v>
      </c>
      <c r="AL82" s="833">
        <v>1470</v>
      </c>
      <c r="AM82" s="827">
        <v>1.3</v>
      </c>
      <c r="AN82" s="821">
        <v>0</v>
      </c>
      <c r="AO82" s="705">
        <f>IF(U82="n/a","n/a",IF(AA82&lt;0,"n/a",IF(AA82="n/a","n/a",J82+U82-AA82)))</f>
        <v>-4.769049827933852</v>
      </c>
      <c r="AP82" s="706">
        <f>IF(U82="n/a","n/a",J82+U82)</f>
        <v>9.608695413647407</v>
      </c>
      <c r="AQ82" s="843">
        <f>IF(OR(AC82&lt;0.01,AC82="n/a",AF82="n/a"),"n/a",(I82/SQRT(22.5*AC82*(I82/AF82))-1)*100)</f>
        <v>26.645858916146281</v>
      </c>
      <c r="AR82" s="618">
        <f>INDEX(Historical!$C$7:$C$1222,MATCH(B82,Historical!$B$7:$B$1244,0))*IF(AH82="n/a",1.03,IF(AH82&lt;0,1.01,IF(AH82&gt;10,1.1,(1+AH82/100))))</f>
        <v>2.6950000000000003</v>
      </c>
      <c r="AS82" s="841">
        <f>IF($AI82="n/a",1.03*AR82,IF($AI82&lt;0,1.01*AR82,IF($AI82&gt;10,1.1*AR82,(1+$AI82/100)*AR82)))</f>
        <v>2.7219500000000001</v>
      </c>
      <c r="AT82" s="841">
        <f>IF($AK82="n/a",1.03*AS82,IF($AK82&lt;0,1.01*AS82,IF($AK82&gt;10,1.1*AS82,(1+$AK82/100)*AS82)))</f>
        <v>2.9397060000000002</v>
      </c>
      <c r="AU82" s="841">
        <f>IF($AK82="n/a",1.03*AT82,IF($AK82&lt;0,1.01*AT82,IF($AK82&gt;10,1.1*AT82,(1+$AK82/100)*AT82)))</f>
        <v>3.1748824800000004</v>
      </c>
      <c r="AV82" s="841">
        <f>IF($AK82="n/a",1.03*AU82,IF($AK82&lt;0,1.01*AU82,IF($AK82&gt;10,1.1*AU82,(1+$AK82/100)*AU82)))</f>
        <v>3.4288730784000006</v>
      </c>
      <c r="AW82" s="618">
        <f>SUM(AR82:AV82)</f>
        <v>14.960411558400002</v>
      </c>
      <c r="AX82" s="713">
        <f>AW82/I82*100</f>
        <v>15.234634988187375</v>
      </c>
      <c r="AY82" s="887">
        <v>0.54</v>
      </c>
      <c r="AZ82" s="827">
        <v>33.79</v>
      </c>
      <c r="BA82" s="827">
        <v>-4.66</v>
      </c>
      <c r="BB82" s="827">
        <v>3.5900000000000003</v>
      </c>
      <c r="BC82" s="827">
        <v>9.33</v>
      </c>
      <c r="BE82" s="594">
        <v>2012</v>
      </c>
      <c r="BF82" s="853">
        <f>IF(BE82&gt;2020,0,IF(BE82&gt;2008,1,IF(BE82&gt;2001,2,IF(BE82&gt;1990,3,IF(BE82&gt;1980,4,IF(BE82&gt;1973,5,IF(BE82&gt;1970,6,IF(BE82&gt;1960,7,IF(BE82&gt;1958,8,IF(BE82&gt;1953,9,10))))))))))</f>
        <v>1</v>
      </c>
      <c r="BG82" s="837">
        <v>1.7000000000000002</v>
      </c>
      <c r="BH82" s="820" t="s">
        <v>4443</v>
      </c>
      <c r="BI82" s="820" t="s">
        <v>4444</v>
      </c>
    </row>
    <row r="83" spans="1:61" ht="11.25" customHeight="1" x14ac:dyDescent="0.2">
      <c r="A83" s="826" t="s">
        <v>4722</v>
      </c>
      <c r="B83" s="830" t="s">
        <v>1032</v>
      </c>
      <c r="C83" s="885" t="s">
        <v>244</v>
      </c>
      <c r="D83" s="885" t="s">
        <v>4211</v>
      </c>
      <c r="E83" s="699">
        <v>12</v>
      </c>
      <c r="F83" s="1122">
        <v>388</v>
      </c>
      <c r="G83" s="1122" t="s">
        <v>105</v>
      </c>
      <c r="H83" s="1122" t="s">
        <v>105</v>
      </c>
      <c r="I83" s="829">
        <v>245.78</v>
      </c>
      <c r="J83" s="618">
        <f>(M83/I83)*100</f>
        <v>0.29050370249816909</v>
      </c>
      <c r="K83" s="840">
        <v>0.71399999999999997</v>
      </c>
      <c r="L83" s="842">
        <v>1</v>
      </c>
      <c r="M83" s="609">
        <f>K83*L83</f>
        <v>0.71399999999999997</v>
      </c>
      <c r="N83" s="825" t="s">
        <v>949</v>
      </c>
      <c r="O83" s="703">
        <v>0.66700000000000004</v>
      </c>
      <c r="P83" s="603">
        <v>44896</v>
      </c>
      <c r="Q83" s="603">
        <v>44932</v>
      </c>
      <c r="R83" s="609">
        <f>(K83-O83)/O83*100</f>
        <v>7.0464767616191786</v>
      </c>
      <c r="S83" s="667">
        <f>IF(INDEX(Historical!$D$7:$D$1220,MATCH(B83,Historical!$B$7:$B$1244,0))=0,"n/a",(INDEX(Historical!$C$7:$C$1222,MATCH(B83,Historical!$B$7:$B$1244,0))/INDEX(Historical!$D$7:$D$1220,MATCH(B83,Historical!$B$7:$B$1244,0))-1)*100)</f>
        <v>7.0464767616191804</v>
      </c>
      <c r="T83" s="667">
        <f>IF(INDEX(Historical!$F$7:$F$1213,MATCH(B83,Historical!$B$7:$B$1244,0))=0,"n/a",((INDEX(Historical!$C$7:$C$1222,MATCH(B83,Historical!$B$7:$B$1244,0))/INDEX(Historical!$F$7:$F$1213,MATCH(B83,Historical!$B$7:$B$1244,0)))^(1/3)-1)*100)</f>
        <v>7.1126325148910263</v>
      </c>
      <c r="U83" s="667">
        <f>IF(INDEX(Historical!$H$7:$H$1213,MATCH(B83,Historical!$B$7:$B$1244,0))=0,"n/a",((INDEX(Historical!$C$7:$C$1222,MATCH(B83,Historical!$B$7:$B$1244,0))/INDEX(Historical!$H$7:$H$1213,MATCH(B83,Historical!$B$7:$B$1244,0)))^(1/5)-1)*100)</f>
        <v>7.1014068713983747</v>
      </c>
      <c r="V83" s="667">
        <f>IF(INDEX(Historical!$N$7:$N$1213,MATCH(B83,Historical!$B$7:$B$1244,0))=0,"n/a",((INDEX(Historical!$C$7:$C$1222,MATCH(B83,Historical!$B$7:$B$1244,0))/INDEX(Historical!$N$7:$N$1213,MATCH(B83,Historical!$B$7:$B$1244,0)))^(1/10)-1)*100)</f>
        <v>11.518956498373134</v>
      </c>
      <c r="W83" s="668">
        <f>IF(OR(U83&lt;=0,U83="n/a",V83&lt;=0,V83="n/a"),"n/a",U83/V83)</f>
        <v>0.61649741210510978</v>
      </c>
      <c r="X83" s="669">
        <f>IF(OR(AJ83&lt;=0,AJ83="n/a",U83&lt;=0,U83="n/a"),"n/a",U83/AJ83)</f>
        <v>0.13298514740446393</v>
      </c>
      <c r="Y83" s="641" t="s">
        <v>4245</v>
      </c>
      <c r="Z83" s="618">
        <f>IF(OR(AC83&lt;0.01,AC83="n/a"),"n/a",M83/AC83*100)</f>
        <v>6.252189141856392</v>
      </c>
      <c r="AA83" s="841">
        <f>IF(OR(AC83&lt;0.01,AC83="n/a"),"n/a",I83/AC83)</f>
        <v>21.521891418563921</v>
      </c>
      <c r="AB83" s="842">
        <v>12</v>
      </c>
      <c r="AC83" s="821">
        <v>11.42</v>
      </c>
      <c r="AD83" s="821">
        <v>0.71</v>
      </c>
      <c r="AE83" s="821">
        <v>5.05</v>
      </c>
      <c r="AF83" s="821">
        <v>16.48</v>
      </c>
      <c r="AG83" s="821">
        <v>84.3</v>
      </c>
      <c r="AH83" s="821">
        <v>81.2</v>
      </c>
      <c r="AI83" s="821">
        <v>34.729999999999997</v>
      </c>
      <c r="AJ83" s="821">
        <v>53.400000000000006</v>
      </c>
      <c r="AK83" s="821">
        <v>30</v>
      </c>
      <c r="AL83" s="833">
        <v>9150</v>
      </c>
      <c r="AM83" s="827">
        <v>2.9000000000000004</v>
      </c>
      <c r="AN83" s="821">
        <v>8.35</v>
      </c>
      <c r="AO83" s="705">
        <f>IF(U83="n/a","n/a",IF(AA83&lt;0,"n/a",IF(AA83="n/a","n/a",J83+U83-AA83)))</f>
        <v>-14.129980844667378</v>
      </c>
      <c r="AP83" s="706">
        <f>IF(U83="n/a","n/a",J83+U83)</f>
        <v>7.3919105738965438</v>
      </c>
      <c r="AQ83" s="843">
        <f>IF(OR(AC83&lt;0.01,AC83="n/a",AF83="n/a"),"n/a",(I83/SQRT(22.5*AC83*(I83/AF83))-1)*100)</f>
        <v>297.03387517268231</v>
      </c>
      <c r="AR83" s="618">
        <f>INDEX(Historical!$C$7:$C$1222,MATCH(B83,Historical!$B$7:$B$1244,0))*IF(AH83="n/a",1.03,IF(AH83&lt;0,1.01,IF(AH83&gt;10,1.1,(1+AH83/100))))</f>
        <v>0.78539999999999999</v>
      </c>
      <c r="AS83" s="841">
        <f>IF($AI83="n/a",1.03*AR83,IF($AI83&lt;0,1.01*AR83,IF($AI83&gt;10,1.1*AR83,(1+$AI83/100)*AR83)))</f>
        <v>0.86394000000000004</v>
      </c>
      <c r="AT83" s="841">
        <f>IF($AK83="n/a",1.03*AS83,IF($AK83&lt;0,1.01*AS83,IF($AK83&gt;10,1.1*AS83,(1+$AK83/100)*AS83)))</f>
        <v>0.95033400000000012</v>
      </c>
      <c r="AU83" s="841">
        <f>IF($AK83="n/a",1.03*AT83,IF($AK83&lt;0,1.01*AT83,IF($AK83&gt;10,1.1*AT83,(1+$AK83/100)*AT83)))</f>
        <v>1.0453674000000002</v>
      </c>
      <c r="AV83" s="841">
        <f>IF($AK83="n/a",1.03*AU83,IF($AK83&lt;0,1.01*AU83,IF($AK83&gt;10,1.1*AU83,(1+$AK83/100)*AU83)))</f>
        <v>1.1499041400000003</v>
      </c>
      <c r="AW83" s="618">
        <f>SUM(AR83:AV83)</f>
        <v>4.7949455400000005</v>
      </c>
      <c r="AX83" s="713">
        <f>AW83/I83*100</f>
        <v>1.9509095695337295</v>
      </c>
      <c r="AY83" s="887">
        <v>1.1299999999999999</v>
      </c>
      <c r="AZ83" s="827">
        <v>42.27</v>
      </c>
      <c r="BA83" s="827">
        <v>-2.96</v>
      </c>
      <c r="BB83" s="827">
        <v>5.8999999999999995</v>
      </c>
      <c r="BC83" s="827">
        <v>16.73</v>
      </c>
      <c r="BE83" s="594">
        <v>2012</v>
      </c>
      <c r="BF83" s="853">
        <f>IF(BE83&gt;2020,0,IF(BE83&gt;2008,1,IF(BE83&gt;2001,2,IF(BE83&gt;1990,3,IF(BE83&gt;1980,4,IF(BE83&gt;1973,5,IF(BE83&gt;1970,6,IF(BE83&gt;1960,7,IF(BE83&gt;1958,8,IF(BE83&gt;1953,9,10))))))))))</f>
        <v>1</v>
      </c>
      <c r="BG83" s="837">
        <v>9.5</v>
      </c>
      <c r="BH83" s="820" t="s">
        <v>4443</v>
      </c>
      <c r="BI83" s="820" t="s">
        <v>4444</v>
      </c>
    </row>
    <row r="84" spans="1:61" ht="11.25" customHeight="1" x14ac:dyDescent="0.2">
      <c r="A84" s="819" t="s">
        <v>4723</v>
      </c>
      <c r="B84" s="830" t="s">
        <v>1026</v>
      </c>
      <c r="C84" s="885" t="s">
        <v>152</v>
      </c>
      <c r="D84" s="885" t="s">
        <v>4180</v>
      </c>
      <c r="E84" s="699">
        <v>14</v>
      </c>
      <c r="F84" s="1122">
        <v>263</v>
      </c>
      <c r="G84" s="1122" t="s">
        <v>36</v>
      </c>
      <c r="H84" s="1122" t="s">
        <v>36</v>
      </c>
      <c r="I84" s="829">
        <v>521.58000000000004</v>
      </c>
      <c r="J84" s="618">
        <f>(M84/I84)*100</f>
        <v>0.29142221710955174</v>
      </c>
      <c r="K84" s="832">
        <v>0.38</v>
      </c>
      <c r="L84" s="842">
        <v>4</v>
      </c>
      <c r="M84" s="609">
        <f>K84*L84</f>
        <v>1.52</v>
      </c>
      <c r="N84" s="825" t="s">
        <v>118</v>
      </c>
      <c r="O84" s="700">
        <v>0.36</v>
      </c>
      <c r="P84" s="603">
        <v>44785</v>
      </c>
      <c r="Q84" s="603">
        <v>44806</v>
      </c>
      <c r="R84" s="609">
        <f>(K84-O84)/O84*100</f>
        <v>5.5555555555555607</v>
      </c>
      <c r="S84" s="667">
        <f>IF(INDEX(Historical!$D$7:$D$1220,MATCH(B84,Historical!$B$7:$B$1244,0))=0,"n/a",(INDEX(Historical!$C$7:$C$1222,MATCH(B84,Historical!$B$7:$B$1244,0))/INDEX(Historical!$D$7:$D$1220,MATCH(B84,Historical!$B$7:$B$1244,0))-1)*100)</f>
        <v>5.7142857142857162</v>
      </c>
      <c r="T84" s="667">
        <f>IF(INDEX(Historical!$F$7:$F$1213,MATCH(B84,Historical!$B$7:$B$1244,0))=0,"n/a",((INDEX(Historical!$C$7:$C$1222,MATCH(B84,Historical!$B$7:$B$1244,0))/INDEX(Historical!$F$7:$F$1213,MATCH(B84,Historical!$B$7:$B$1244,0)))^(1/3)-1)*100)</f>
        <v>6.0750740000032</v>
      </c>
      <c r="U84" s="667">
        <f>IF(INDEX(Historical!$H$7:$H$1213,MATCH(B84,Historical!$B$7:$B$1244,0))=0,"n/a",((INDEX(Historical!$C$7:$C$1222,MATCH(B84,Historical!$B$7:$B$1244,0))/INDEX(Historical!$H$7:$H$1213,MATCH(B84,Historical!$B$7:$B$1244,0)))^(1/5)-1)*100)</f>
        <v>6.5044102740563714</v>
      </c>
      <c r="V84" s="667">
        <f>IF(INDEX(Historical!$N$7:$N$1213,MATCH(B84,Historical!$B$7:$B$1244,0))=0,"n/a",((INDEX(Historical!$C$7:$C$1222,MATCH(B84,Historical!$B$7:$B$1244,0))/INDEX(Historical!$N$7:$N$1213,MATCH(B84,Historical!$B$7:$B$1244,0)))^(1/10)-1)*100)</f>
        <v>8.087452285901664</v>
      </c>
      <c r="W84" s="668">
        <f>IF(OR(U84&lt;=0,U84="n/a",V84&lt;=0,V84="n/a"),"n/a",U84/V84)</f>
        <v>0.80425949286836496</v>
      </c>
      <c r="X84" s="669">
        <f>IF(OR(AJ84&lt;=0,AJ84="n/a",U84&lt;=0,U84="n/a"),"n/a",U84/AJ84)</f>
        <v>0.30826588976570485</v>
      </c>
      <c r="Y84" s="635"/>
      <c r="Z84" s="618">
        <f>IF(OR(AC84&lt;0.01,AC84="n/a"),"n/a",M84/AC84*100)</f>
        <v>8.8269454123112663</v>
      </c>
      <c r="AA84" s="841">
        <f>IF(OR(AC84&lt;0.01,AC84="n/a"),"n/a",I84/AC84)</f>
        <v>30.289198606271782</v>
      </c>
      <c r="AB84" s="842">
        <v>12</v>
      </c>
      <c r="AC84" s="821">
        <v>17.22</v>
      </c>
      <c r="AD84" s="821">
        <v>4.4800000000000004</v>
      </c>
      <c r="AE84" s="821">
        <v>3.61</v>
      </c>
      <c r="AF84" s="821">
        <v>11.05</v>
      </c>
      <c r="AG84" s="821">
        <v>41.099999999999994</v>
      </c>
      <c r="AH84" s="821">
        <v>-13.5</v>
      </c>
      <c r="AI84" s="821">
        <v>10.18</v>
      </c>
      <c r="AJ84" s="821">
        <v>21.099999999999998</v>
      </c>
      <c r="AK84" s="821">
        <v>6.9500000000000011</v>
      </c>
      <c r="AL84" s="833">
        <v>7690</v>
      </c>
      <c r="AM84" s="827">
        <v>1.5</v>
      </c>
      <c r="AN84" s="821">
        <v>0.16</v>
      </c>
      <c r="AO84" s="705">
        <f>IF(U84="n/a","n/a",IF(AA84&lt;0,"n/a",IF(AA84="n/a","n/a",J84+U84-AA84)))</f>
        <v>-23.493366115105857</v>
      </c>
      <c r="AP84" s="706">
        <f>IF(U84="n/a","n/a",J84+U84)</f>
        <v>6.7958324911659229</v>
      </c>
      <c r="AQ84" s="843">
        <f>IF(OR(AC84&lt;0.01,AC84="n/a",AF84="n/a"),"n/a",(I84/SQRT(22.5*AC84*(I84/AF84))-1)*100)</f>
        <v>285.68590824907318</v>
      </c>
      <c r="AR84" s="618">
        <f>INDEX(Historical!$C$7:$C$1222,MATCH(B84,Historical!$B$7:$B$1244,0))*IF(AH84="n/a",1.03,IF(AH84&lt;0,1.01,IF(AH84&gt;10,1.1,(1+AH84/100))))</f>
        <v>1.4947999999999999</v>
      </c>
      <c r="AS84" s="841">
        <f>IF($AI84="n/a",1.03*AR84,IF($AI84&lt;0,1.01*AR84,IF($AI84&gt;10,1.1*AR84,(1+$AI84/100)*AR84)))</f>
        <v>1.64428</v>
      </c>
      <c r="AT84" s="841">
        <f>IF($AK84="n/a",1.03*AS84,IF($AK84&lt;0,1.01*AS84,IF($AK84&gt;10,1.1*AS84,(1+$AK84/100)*AS84)))</f>
        <v>1.7585574600000002</v>
      </c>
      <c r="AU84" s="841">
        <f>IF($AK84="n/a",1.03*AT84,IF($AK84&lt;0,1.01*AT84,IF($AK84&gt;10,1.1*AT84,(1+$AK84/100)*AT84)))</f>
        <v>1.8807772034700005</v>
      </c>
      <c r="AV84" s="841">
        <f>IF($AK84="n/a",1.03*AU84,IF($AK84&lt;0,1.01*AU84,IF($AK84&gt;10,1.1*AU84,(1+$AK84/100)*AU84)))</f>
        <v>2.011491219111166</v>
      </c>
      <c r="AW84" s="618">
        <f>SUM(AR84:AV84)</f>
        <v>8.7899058825811665</v>
      </c>
      <c r="AX84" s="713">
        <f>AW84/I84*100</f>
        <v>1.685245960846115</v>
      </c>
      <c r="AY84" s="887">
        <v>0.52</v>
      </c>
      <c r="AZ84" s="827">
        <v>21.25</v>
      </c>
      <c r="BA84" s="827">
        <v>-3.26</v>
      </c>
      <c r="BB84" s="827">
        <v>3.16</v>
      </c>
      <c r="BC84" s="827">
        <v>7.22</v>
      </c>
      <c r="BE84" s="594">
        <v>2009</v>
      </c>
      <c r="BF84" s="853">
        <f>IF(BE84&gt;2020,0,IF(BE84&gt;2008,1,IF(BE84&gt;2001,2,IF(BE84&gt;1990,3,IF(BE84&gt;1980,4,IF(BE84&gt;1973,5,IF(BE84&gt;1970,6,IF(BE84&gt;1960,7,IF(BE84&gt;1958,8,IF(BE84&gt;1953,9,10))))))))))</f>
        <v>1</v>
      </c>
      <c r="BG84" s="837">
        <v>20.9</v>
      </c>
      <c r="BH84" s="820" t="s">
        <v>4443</v>
      </c>
      <c r="BI84" s="820" t="s">
        <v>4444</v>
      </c>
    </row>
    <row r="85" spans="1:61" ht="11.25" customHeight="1" x14ac:dyDescent="0.2">
      <c r="A85" s="836" t="s">
        <v>4726</v>
      </c>
      <c r="B85" s="830" t="s">
        <v>1040</v>
      </c>
      <c r="C85" s="885" t="s">
        <v>107</v>
      </c>
      <c r="D85" s="885" t="s">
        <v>4197</v>
      </c>
      <c r="E85" s="699">
        <v>12</v>
      </c>
      <c r="F85" s="1122">
        <v>348</v>
      </c>
      <c r="G85" s="1122" t="s">
        <v>105</v>
      </c>
      <c r="H85" s="1122" t="s">
        <v>105</v>
      </c>
      <c r="I85" s="829">
        <v>21.33</v>
      </c>
      <c r="J85" s="618">
        <f>(M85/I85)*100</f>
        <v>2.6254102203469296</v>
      </c>
      <c r="K85" s="832">
        <v>0.14000000000000001</v>
      </c>
      <c r="L85" s="842">
        <v>4</v>
      </c>
      <c r="M85" s="609">
        <f>K85*L85</f>
        <v>0.56000000000000005</v>
      </c>
      <c r="N85" s="825" t="s">
        <v>138</v>
      </c>
      <c r="O85" s="700">
        <v>0.12</v>
      </c>
      <c r="P85" s="891">
        <v>44396</v>
      </c>
      <c r="Q85" s="891">
        <v>44410</v>
      </c>
      <c r="R85" s="609">
        <f>(K85-O85)/O85*100</f>
        <v>16.666666666666682</v>
      </c>
      <c r="S85" s="667">
        <f>IF(INDEX(Historical!$D$7:$D$1220,MATCH(B85,Historical!$B$7:$B$1244,0))=0,"n/a",(INDEX(Historical!$C$7:$C$1222,MATCH(B85,Historical!$B$7:$B$1244,0))/INDEX(Historical!$D$7:$D$1220,MATCH(B85,Historical!$B$7:$B$1244,0))-1)*100)</f>
        <v>7.6923076923077094</v>
      </c>
      <c r="T85" s="667">
        <f>IF(INDEX(Historical!$F$7:$F$1213,MATCH(B85,Historical!$B$7:$B$1244,0))=0,"n/a",((INDEX(Historical!$C$7:$C$1222,MATCH(B85,Historical!$B$7:$B$1244,0))/INDEX(Historical!$F$7:$F$1213,MATCH(B85,Historical!$B$7:$B$1244,0)))^(1/3)-1)*100)</f>
        <v>10.064241629820891</v>
      </c>
      <c r="U85" s="667">
        <f>IF(INDEX(Historical!$H$7:$H$1213,MATCH(B85,Historical!$B$7:$B$1244,0))=0,"n/a",((INDEX(Historical!$C$7:$C$1222,MATCH(B85,Historical!$B$7:$B$1244,0))/INDEX(Historical!$H$7:$H$1213,MATCH(B85,Historical!$B$7:$B$1244,0)))^(1/5)-1)*100)</f>
        <v>17.503175548239234</v>
      </c>
      <c r="V85" s="667">
        <f>IF(INDEX(Historical!$N$7:$N$1213,MATCH(B85,Historical!$B$7:$B$1244,0))=0,"n/a",((INDEX(Historical!$C$7:$C$1222,MATCH(B85,Historical!$B$7:$B$1244,0))/INDEX(Historical!$N$7:$N$1213,MATCH(B85,Historical!$B$7:$B$1244,0)))^(1/10)-1)*100)</f>
        <v>16.654280155455027</v>
      </c>
      <c r="W85" s="668">
        <f>IF(OR(U85&lt;=0,U85="n/a",V85&lt;=0,V85="n/a"),"n/a",U85/V85)</f>
        <v>1.0509716051886011</v>
      </c>
      <c r="X85" s="669">
        <f>IF(OR(AJ85&lt;=0,AJ85="n/a",U85&lt;=0,U85="n/a"),"n/a",U85/AJ85)</f>
        <v>1.6206644026147439</v>
      </c>
      <c r="Y85" s="640" t="s">
        <v>5353</v>
      </c>
      <c r="Z85" s="618">
        <f>IF(OR(AC85&lt;0.01,AC85="n/a"),"n/a",M85/AC85*100)</f>
        <v>21.621621621621625</v>
      </c>
      <c r="AA85" s="841">
        <f>IF(OR(AC85&lt;0.01,AC85="n/a"),"n/a",I85/AC85)</f>
        <v>8.2355212355212348</v>
      </c>
      <c r="AB85" s="842">
        <v>12</v>
      </c>
      <c r="AC85" s="821">
        <v>2.59</v>
      </c>
      <c r="AD85" s="821">
        <v>1.03</v>
      </c>
      <c r="AE85" s="821">
        <v>2.82</v>
      </c>
      <c r="AF85" s="821">
        <v>1.08</v>
      </c>
      <c r="AG85" s="821">
        <v>11.4</v>
      </c>
      <c r="AH85" s="821">
        <v>31.8</v>
      </c>
      <c r="AI85" s="821">
        <v>3.6799999999999997</v>
      </c>
      <c r="AJ85" s="821">
        <v>10.8</v>
      </c>
      <c r="AK85" s="821">
        <v>8</v>
      </c>
      <c r="AL85" s="833">
        <v>342.07</v>
      </c>
      <c r="AM85" s="827">
        <v>0.1</v>
      </c>
      <c r="AN85" s="821">
        <v>0.34</v>
      </c>
      <c r="AO85" s="705">
        <f>IF(U85="n/a","n/a",IF(AA85&lt;0,"n/a",IF(AA85="n/a","n/a",J85+U85-AA85)))</f>
        <v>11.893064533064928</v>
      </c>
      <c r="AP85" s="706">
        <f>IF(U85="n/a","n/a",J85+U85)</f>
        <v>20.128585768586163</v>
      </c>
      <c r="AQ85" s="843">
        <f>IF(OR(AC85&lt;0.01,AC85="n/a",AF85="n/a"),"n/a",(I85/SQRT(22.5*AC85*(I85/AF85))-1)*100)</f>
        <v>-37.12671319987961</v>
      </c>
      <c r="AR85" s="618">
        <f>INDEX(Historical!$C$7:$C$1222,MATCH(B85,Historical!$B$7:$B$1244,0))*IF(AH85="n/a",1.03,IF(AH85&lt;0,1.01,IF(AH85&gt;10,1.1,(1+AH85/100))))</f>
        <v>0.6160000000000001</v>
      </c>
      <c r="AS85" s="841">
        <f>IF($AI85="n/a",1.03*AR85,IF($AI85&lt;0,1.01*AR85,IF($AI85&gt;10,1.1*AR85,(1+$AI85/100)*AR85)))</f>
        <v>0.63866880000000004</v>
      </c>
      <c r="AT85" s="841">
        <f>IF($AK85="n/a",1.03*AS85,IF($AK85&lt;0,1.01*AS85,IF($AK85&gt;10,1.1*AS85,(1+$AK85/100)*AS85)))</f>
        <v>0.68976230400000005</v>
      </c>
      <c r="AU85" s="841">
        <f>IF($AK85="n/a",1.03*AT85,IF($AK85&lt;0,1.01*AT85,IF($AK85&gt;10,1.1*AT85,(1+$AK85/100)*AT85)))</f>
        <v>0.74494328832000012</v>
      </c>
      <c r="AV85" s="841">
        <f>IF($AK85="n/a",1.03*AU85,IF($AK85&lt;0,1.01*AU85,IF($AK85&gt;10,1.1*AU85,(1+$AK85/100)*AU85)))</f>
        <v>0.80453875138560016</v>
      </c>
      <c r="AW85" s="618">
        <f>SUM(AR85:AV85)</f>
        <v>3.4939131437056004</v>
      </c>
      <c r="AX85" s="713">
        <f>AW85/I85*100</f>
        <v>16.380277279444915</v>
      </c>
      <c r="AY85" s="887">
        <v>0.79</v>
      </c>
      <c r="AZ85" s="827">
        <v>6.12</v>
      </c>
      <c r="BA85" s="827">
        <v>-14.299999999999999</v>
      </c>
      <c r="BB85" s="827">
        <v>-2.8899999999999997</v>
      </c>
      <c r="BC85" s="827">
        <v>-2.31</v>
      </c>
      <c r="BE85" s="594">
        <v>2011</v>
      </c>
      <c r="BF85" s="853">
        <f>IF(BE85&gt;2020,0,IF(BE85&gt;2008,1,IF(BE85&gt;2001,2,IF(BE85&gt;1990,3,IF(BE85&gt;1980,4,IF(BE85&gt;1973,5,IF(BE85&gt;1970,6,IF(BE85&gt;1960,7,IF(BE85&gt;1958,8,IF(BE85&gt;1953,9,10))))))))))</f>
        <v>1</v>
      </c>
      <c r="BG85" s="837">
        <v>1.2</v>
      </c>
      <c r="BH85" s="820" t="s">
        <v>4443</v>
      </c>
      <c r="BI85" s="820" t="s">
        <v>4444</v>
      </c>
    </row>
    <row r="86" spans="1:61" s="737" customFormat="1" ht="11.25" customHeight="1" x14ac:dyDescent="0.2">
      <c r="A86" s="720" t="s">
        <v>4730</v>
      </c>
      <c r="B86" s="743" t="s">
        <v>512</v>
      </c>
      <c r="C86" s="885" t="s">
        <v>4201</v>
      </c>
      <c r="D86" s="885" t="s">
        <v>513</v>
      </c>
      <c r="E86" s="721">
        <v>16</v>
      </c>
      <c r="F86" s="1122">
        <v>249</v>
      </c>
      <c r="G86" s="1121" t="s">
        <v>105</v>
      </c>
      <c r="H86" s="1121" t="s">
        <v>105</v>
      </c>
      <c r="I86" s="722">
        <v>37.17</v>
      </c>
      <c r="J86" s="723">
        <f>(M86/I86)*100</f>
        <v>3.1207963411353239</v>
      </c>
      <c r="K86" s="724">
        <v>0.28999999999999998</v>
      </c>
      <c r="L86" s="725">
        <v>4</v>
      </c>
      <c r="M86" s="726">
        <f>K86*L86</f>
        <v>1.1599999999999999</v>
      </c>
      <c r="N86" s="727" t="s">
        <v>405</v>
      </c>
      <c r="O86" s="728">
        <v>0.27</v>
      </c>
      <c r="P86" s="1037">
        <v>45020</v>
      </c>
      <c r="Q86" s="1037">
        <v>45042</v>
      </c>
      <c r="R86" s="726">
        <f>(K86-O86)/O86*100</f>
        <v>7.4074074074073932</v>
      </c>
      <c r="S86" s="667">
        <f>IF(INDEX(Historical!$D$7:$D$1220,MATCH(B86,Historical!$B$7:$B$1244,0))=0,"n/a",(INDEX(Historical!$C$7:$C$1222,MATCH(B86,Historical!$B$7:$B$1244,0))/INDEX(Historical!$D$7:$D$1220,MATCH(B86,Historical!$B$7:$B$1244,0))-1)*100)</f>
        <v>8.163265306122458</v>
      </c>
      <c r="T86" s="667">
        <f>IF(INDEX(Historical!$F$7:$F$1213,MATCH(B86,Historical!$B$7:$B$1244,0))=0,"n/a",((INDEX(Historical!$C$7:$C$1222,MATCH(B86,Historical!$B$7:$B$1244,0))/INDEX(Historical!$F$7:$F$1213,MATCH(B86,Historical!$B$7:$B$1244,0)))^(1/3)-1)*100)</f>
        <v>8.9341387842532871</v>
      </c>
      <c r="U86" s="667">
        <f>IF(INDEX(Historical!$H$7:$H$1213,MATCH(B86,Historical!$B$7:$B$1244,0))=0,"n/a",((INDEX(Historical!$C$7:$C$1222,MATCH(B86,Historical!$B$7:$B$1244,0))/INDEX(Historical!$H$7:$H$1213,MATCH(B86,Historical!$B$7:$B$1244,0)))^(1/5)-1)*100)</f>
        <v>11.685091938048986</v>
      </c>
      <c r="V86" s="667">
        <f>IF(INDEX(Historical!$N$7:$N$1213,MATCH(B86,Historical!$B$7:$B$1244,0))=0,"n/a",((INDEX(Historical!$C$7:$C$1222,MATCH(B86,Historical!$B$7:$B$1244,0))/INDEX(Historical!$N$7:$N$1213,MATCH(B86,Historical!$B$7:$B$1244,0)))^(1/10)-1)*100)</f>
        <v>13.266270966660464</v>
      </c>
      <c r="W86" s="668">
        <f>IF(OR(U86&lt;=0,U86="n/a",V86&lt;=0,V86="n/a"),"n/a",U86/V86)</f>
        <v>0.88081209613574551</v>
      </c>
      <c r="X86" s="669" t="str">
        <f>IF(OR(AJ86&lt;=0,AJ86="n/a",U86&lt;=0,U86="n/a"),"n/a",U86/AJ86)</f>
        <v>n/a</v>
      </c>
      <c r="Y86" s="729"/>
      <c r="Z86" s="723">
        <f>IF(OR(AC86&lt;0.01,AC86="n/a"),"n/a",M86/AC86*100)</f>
        <v>97.47899159663865</v>
      </c>
      <c r="AA86" s="730">
        <f>IF(OR(AC86&lt;0.01,AC86="n/a"),"n/a",I86/AC86)</f>
        <v>31.235294117647062</v>
      </c>
      <c r="AB86" s="725">
        <v>12</v>
      </c>
      <c r="AC86" s="731">
        <v>1.19</v>
      </c>
      <c r="AD86" s="731">
        <v>4.4800000000000004</v>
      </c>
      <c r="AE86" s="731">
        <v>1.32</v>
      </c>
      <c r="AF86" s="731">
        <v>1.97</v>
      </c>
      <c r="AG86" s="731">
        <v>6.2</v>
      </c>
      <c r="AH86" s="731">
        <v>-60.199999999999996</v>
      </c>
      <c r="AI86" s="731">
        <v>12.32</v>
      </c>
      <c r="AJ86" s="731">
        <v>-10.4</v>
      </c>
      <c r="AK86" s="731">
        <v>7.0000000000000009</v>
      </c>
      <c r="AL86" s="732">
        <v>160410</v>
      </c>
      <c r="AM86" s="733">
        <v>0.73</v>
      </c>
      <c r="AN86" s="731">
        <v>1.24</v>
      </c>
      <c r="AO86" s="734">
        <f>IF(U86="n/a","n/a",IF(AA86&lt;0,"n/a",IF(AA86="n/a","n/a",J86+U86-AA86)))</f>
        <v>-16.429405838462753</v>
      </c>
      <c r="AP86" s="735">
        <f>IF(U86="n/a","n/a",J86+U86)</f>
        <v>14.805888279184309</v>
      </c>
      <c r="AQ86" s="843">
        <f>IF(OR(AC86&lt;0.01,AC86="n/a",AF86="n/a"),"n/a",(I86/SQRT(22.5*AC86*(I86/AF86))-1)*100)</f>
        <v>65.373018640035866</v>
      </c>
      <c r="AR86" s="618">
        <f>INDEX(Historical!$C$7:$C$1222,MATCH(B86,Historical!$B$7:$B$1244,0))*IF(AH86="n/a",1.03,IF(AH86&lt;0,1.01,IF(AH86&gt;10,1.1,(1+AH86/100))))</f>
        <v>1.0706</v>
      </c>
      <c r="AS86" s="730">
        <f>IF($AI86="n/a",1.03*AR86,IF($AI86&lt;0,1.01*AR86,IF($AI86&gt;10,1.1*AR86,(1+$AI86/100)*AR86)))</f>
        <v>1.1776600000000002</v>
      </c>
      <c r="AT86" s="730">
        <f>IF($AK86="n/a",1.03*AS86,IF($AK86&lt;0,1.01*AS86,IF($AK86&gt;10,1.1*AS86,(1+$AK86/100)*AS86)))</f>
        <v>1.2600962000000002</v>
      </c>
      <c r="AU86" s="730">
        <f>IF($AK86="n/a",1.03*AT86,IF($AK86&lt;0,1.01*AT86,IF($AK86&gt;10,1.1*AT86,(1+$AK86/100)*AT86)))</f>
        <v>1.3483029340000003</v>
      </c>
      <c r="AV86" s="730">
        <f>IF($AK86="n/a",1.03*AU86,IF($AK86&lt;0,1.01*AU86,IF($AK86&gt;10,1.1*AU86,(1+$AK86/100)*AU86)))</f>
        <v>1.4426841393800005</v>
      </c>
      <c r="AW86" s="723">
        <f>SUM(AR86:AV86)</f>
        <v>6.2993432733800017</v>
      </c>
      <c r="AX86" s="736">
        <f>AW86/I86*100</f>
        <v>16.947385723379071</v>
      </c>
      <c r="AY86" s="888">
        <v>1</v>
      </c>
      <c r="AZ86" s="733">
        <v>30.930000000000003</v>
      </c>
      <c r="BA86" s="733">
        <v>-23.23</v>
      </c>
      <c r="BB86" s="733">
        <v>-1.59</v>
      </c>
      <c r="BC86" s="733">
        <v>0.51</v>
      </c>
      <c r="BD86" s="862"/>
      <c r="BE86" s="594">
        <v>2008</v>
      </c>
      <c r="BF86" s="853">
        <f>IF(BE86&gt;2020,0,IF(BE86&gt;2008,1,IF(BE86&gt;2001,2,IF(BE86&gt;1990,3,IF(BE86&gt;1980,4,IF(BE86&gt;1973,5,IF(BE86&gt;1970,6,IF(BE86&gt;1960,7,IF(BE86&gt;1958,8,IF(BE86&gt;1953,9,10))))))))))</f>
        <v>2</v>
      </c>
      <c r="BG86" s="783">
        <v>2</v>
      </c>
      <c r="BH86" s="820" t="s">
        <v>4443</v>
      </c>
      <c r="BI86" s="820" t="s">
        <v>4444</v>
      </c>
    </row>
    <row r="87" spans="1:61" ht="11.25" customHeight="1" x14ac:dyDescent="0.2">
      <c r="A87" s="819" t="s">
        <v>1041</v>
      </c>
      <c r="B87" s="830" t="s">
        <v>1042</v>
      </c>
      <c r="C87" s="885" t="s">
        <v>107</v>
      </c>
      <c r="D87" s="885" t="s">
        <v>4193</v>
      </c>
      <c r="E87" s="699">
        <v>13</v>
      </c>
      <c r="F87" s="1122">
        <v>340</v>
      </c>
      <c r="G87" s="1122" t="s">
        <v>105</v>
      </c>
      <c r="H87" s="1122" t="s">
        <v>105</v>
      </c>
      <c r="I87" s="829">
        <v>185.36</v>
      </c>
      <c r="J87" s="618">
        <f>(M87/I87)*100</f>
        <v>2.373759171342253</v>
      </c>
      <c r="K87" s="832">
        <v>1.1000000000000001</v>
      </c>
      <c r="L87" s="842">
        <v>4</v>
      </c>
      <c r="M87" s="609">
        <f>K87*L87</f>
        <v>4.4000000000000004</v>
      </c>
      <c r="N87" s="825" t="s">
        <v>3851</v>
      </c>
      <c r="O87" s="700">
        <v>1</v>
      </c>
      <c r="P87" s="603">
        <v>44994</v>
      </c>
      <c r="Q87" s="603">
        <v>45012</v>
      </c>
      <c r="R87" s="609">
        <f>(K87-O87)/O87*100</f>
        <v>10.000000000000009</v>
      </c>
      <c r="S87" s="667">
        <f>IF(INDEX(Historical!$D$7:$D$1220,MATCH(B87,Historical!$B$7:$B$1244,0))=0,"n/a",(INDEX(Historical!$C$7:$C$1222,MATCH(B87,Historical!$B$7:$B$1244,0))/INDEX(Historical!$D$7:$D$1220,MATCH(B87,Historical!$B$7:$B$1244,0))-1)*100)</f>
        <v>11.111111111111116</v>
      </c>
      <c r="T87" s="667">
        <f>IF(INDEX(Historical!$F$7:$F$1213,MATCH(B87,Historical!$B$7:$B$1244,0))=0,"n/a",((INDEX(Historical!$C$7:$C$1222,MATCH(B87,Historical!$B$7:$B$1244,0))/INDEX(Historical!$F$7:$F$1213,MATCH(B87,Historical!$B$7:$B$1244,0)))^(1/3)-1)*100)</f>
        <v>10.064241629820891</v>
      </c>
      <c r="U87" s="667">
        <f>IF(INDEX(Historical!$H$7:$H$1213,MATCH(B87,Historical!$B$7:$B$1244,0))=0,"n/a",((INDEX(Historical!$C$7:$C$1222,MATCH(B87,Historical!$B$7:$B$1244,0))/INDEX(Historical!$H$7:$H$1213,MATCH(B87,Historical!$B$7:$B$1244,0)))^(1/5)-1)*100)</f>
        <v>8.6653824604801635</v>
      </c>
      <c r="V87" s="667">
        <f>IF(INDEX(Historical!$N$7:$N$1213,MATCH(B87,Historical!$B$7:$B$1244,0))=0,"n/a",((INDEX(Historical!$C$7:$C$1222,MATCH(B87,Historical!$B$7:$B$1244,0))/INDEX(Historical!$N$7:$N$1213,MATCH(B87,Historical!$B$7:$B$1244,0)))^(1/10)-1)*100)</f>
        <v>8.3607989875942081</v>
      </c>
      <c r="W87" s="668">
        <f>IF(OR(U87&lt;=0,U87="n/a",V87&lt;=0,V87="n/a"),"n/a",U87/V87)</f>
        <v>1.0364299480633248</v>
      </c>
      <c r="X87" s="669">
        <f>IF(OR(AJ87&lt;=0,AJ87="n/a",U87&lt;=0,U87="n/a"),"n/a",U87/AJ87)</f>
        <v>0.86653824604801633</v>
      </c>
      <c r="Y87" s="632"/>
      <c r="Z87" s="618">
        <f>IF(OR(AC87&lt;0.01,AC87="n/a"),"n/a",M87/AC87*100)</f>
        <v>59.45945945945946</v>
      </c>
      <c r="AA87" s="841">
        <f>IF(OR(AC87&lt;0.01,AC87="n/a"),"n/a",I87/AC87)</f>
        <v>25.048648648648648</v>
      </c>
      <c r="AB87" s="842">
        <v>12</v>
      </c>
      <c r="AC87" s="821">
        <v>7.4</v>
      </c>
      <c r="AD87" s="821">
        <v>6.35</v>
      </c>
      <c r="AE87" s="821">
        <v>13.19</v>
      </c>
      <c r="AF87" s="821">
        <v>2.34</v>
      </c>
      <c r="AG87" s="821">
        <v>10.4</v>
      </c>
      <c r="AH87" s="821">
        <v>24.2</v>
      </c>
      <c r="AI87" s="821">
        <v>4.63</v>
      </c>
      <c r="AJ87" s="821">
        <v>10</v>
      </c>
      <c r="AK87" s="821">
        <v>3.92</v>
      </c>
      <c r="AL87" s="833">
        <v>66210</v>
      </c>
      <c r="AM87" s="827">
        <v>0.2</v>
      </c>
      <c r="AN87" s="821">
        <v>0.12</v>
      </c>
      <c r="AO87" s="705">
        <f>IF(U87="n/a","n/a",IF(AA87&lt;0,"n/a",IF(AA87="n/a","n/a",J87+U87-AA87)))</f>
        <v>-14.00950701682623</v>
      </c>
      <c r="AP87" s="706">
        <f>IF(U87="n/a","n/a",J87+U87)</f>
        <v>11.039141631822417</v>
      </c>
      <c r="AQ87" s="843">
        <f>IF(OR(AC87&lt;0.01,AC87="n/a",AF87="n/a"),"n/a",(I87/SQRT(22.5*AC87*(I87/AF87))-1)*100)</f>
        <v>61.4019658944543</v>
      </c>
      <c r="AR87" s="618">
        <f>INDEX(Historical!$C$7:$C$1222,MATCH(B87,Historical!$B$7:$B$1244,0))*IF(AH87="n/a",1.03,IF(AH87&lt;0,1.01,IF(AH87&gt;10,1.1,(1+AH87/100))))</f>
        <v>4.4000000000000004</v>
      </c>
      <c r="AS87" s="841">
        <f>IF($AI87="n/a",1.03*AR87,IF($AI87&lt;0,1.01*AR87,IF($AI87&gt;10,1.1*AR87,(1+$AI87/100)*AR87)))</f>
        <v>4.60372</v>
      </c>
      <c r="AT87" s="841">
        <f>IF($AK87="n/a",1.03*AS87,IF($AK87&lt;0,1.01*AS87,IF($AK87&gt;10,1.1*AS87,(1+$AK87/100)*AS87)))</f>
        <v>4.7841858239999997</v>
      </c>
      <c r="AU87" s="841">
        <f>IF($AK87="n/a",1.03*AT87,IF($AK87&lt;0,1.01*AT87,IF($AK87&gt;10,1.1*AT87,(1+$AK87/100)*AT87)))</f>
        <v>4.9717259083007992</v>
      </c>
      <c r="AV87" s="841">
        <f>IF($AK87="n/a",1.03*AU87,IF($AK87&lt;0,1.01*AU87,IF($AK87&gt;10,1.1*AU87,(1+$AK87/100)*AU87)))</f>
        <v>5.1666175639061898</v>
      </c>
      <c r="AW87" s="618">
        <f>SUM(AR87:AV87)</f>
        <v>23.92624929620699</v>
      </c>
      <c r="AX87" s="713">
        <f>AW87/I87*100</f>
        <v>12.907989477884652</v>
      </c>
      <c r="AY87" s="887">
        <v>0.42</v>
      </c>
      <c r="AZ87" s="827">
        <v>14.24</v>
      </c>
      <c r="BA87" s="827">
        <v>-24.48</v>
      </c>
      <c r="BB87" s="827">
        <v>5.17</v>
      </c>
      <c r="BC87" s="827">
        <v>1.24</v>
      </c>
      <c r="BE87" s="594">
        <v>2011</v>
      </c>
      <c r="BF87" s="853">
        <f>IF(BE87&gt;2020,0,IF(BE87&gt;2008,1,IF(BE87&gt;2001,2,IF(BE87&gt;1990,3,IF(BE87&gt;1980,4,IF(BE87&gt;1973,5,IF(BE87&gt;1970,6,IF(BE87&gt;1960,7,IF(BE87&gt;1958,8,IF(BE87&gt;1953,9,10))))))))))</f>
        <v>1</v>
      </c>
      <c r="BG87" s="837">
        <v>1.5</v>
      </c>
      <c r="BH87" s="820" t="s">
        <v>4443</v>
      </c>
      <c r="BI87" s="820" t="s">
        <v>4444</v>
      </c>
    </row>
    <row r="88" spans="1:61" ht="11.25" customHeight="1" x14ac:dyDescent="0.2">
      <c r="A88" s="826" t="s">
        <v>525</v>
      </c>
      <c r="B88" s="830" t="s">
        <v>526</v>
      </c>
      <c r="C88" s="885" t="s">
        <v>111</v>
      </c>
      <c r="D88" s="885" t="s">
        <v>210</v>
      </c>
      <c r="E88" s="699">
        <v>17</v>
      </c>
      <c r="F88" s="1122">
        <v>234</v>
      </c>
      <c r="G88" s="1122" t="s">
        <v>36</v>
      </c>
      <c r="H88" s="1122" t="s">
        <v>36</v>
      </c>
      <c r="I88" s="829">
        <v>243.08</v>
      </c>
      <c r="J88" s="618">
        <f>(M88/I88)*100</f>
        <v>2.5835116011189729</v>
      </c>
      <c r="K88" s="832">
        <v>1.57</v>
      </c>
      <c r="L88" s="842">
        <v>4</v>
      </c>
      <c r="M88" s="609">
        <f>K88*L88</f>
        <v>6.28</v>
      </c>
      <c r="N88" s="825" t="s">
        <v>118</v>
      </c>
      <c r="O88" s="700">
        <v>1.45</v>
      </c>
      <c r="P88" s="603">
        <v>44781</v>
      </c>
      <c r="Q88" s="603">
        <v>44805</v>
      </c>
      <c r="R88" s="609">
        <f>(K88-O88)/O88*100</f>
        <v>8.2758620689655249</v>
      </c>
      <c r="S88" s="667">
        <f>IF(INDEX(Historical!$D$7:$D$1220,MATCH(B88,Historical!$B$7:$B$1244,0))=0,"n/a",(INDEX(Historical!$C$7:$C$1222,MATCH(B88,Historical!$B$7:$B$1244,0))/INDEX(Historical!$D$7:$D$1220,MATCH(B88,Historical!$B$7:$B$1244,0))-1)*100)</f>
        <v>7.8571428571428736</v>
      </c>
      <c r="T88" s="667">
        <f>IF(INDEX(Historical!$F$7:$F$1213,MATCH(B88,Historical!$B$7:$B$1244,0))=0,"n/a",((INDEX(Historical!$C$7:$C$1222,MATCH(B88,Historical!$B$7:$B$1244,0))/INDEX(Historical!$F$7:$F$1213,MATCH(B88,Historical!$B$7:$B$1244,0)))^(1/3)-1)*100)</f>
        <v>7.2065229216261351</v>
      </c>
      <c r="U88" s="667">
        <f>IF(INDEX(Historical!$H$7:$H$1213,MATCH(B88,Historical!$B$7:$B$1244,0))=0,"n/a",((INDEX(Historical!$C$7:$C$1222,MATCH(B88,Historical!$B$7:$B$1244,0))/INDEX(Historical!$H$7:$H$1213,MATCH(B88,Historical!$B$7:$B$1244,0)))^(1/5)-1)*100)</f>
        <v>7.4857691536401427</v>
      </c>
      <c r="V88" s="667">
        <f>IF(INDEX(Historical!$N$7:$N$1213,MATCH(B88,Historical!$B$7:$B$1244,0))=0,"n/a",((INDEX(Historical!$C$7:$C$1222,MATCH(B88,Historical!$B$7:$B$1244,0))/INDEX(Historical!$N$7:$N$1213,MATCH(B88,Historical!$B$7:$B$1244,0)))^(1/10)-1)*100)</f>
        <v>12.869458984349279</v>
      </c>
      <c r="W88" s="668">
        <f>IF(OR(U88&lt;=0,U88="n/a",V88&lt;=0,V88="n/a"),"n/a",U88/V88)</f>
        <v>0.58166929649052745</v>
      </c>
      <c r="X88" s="669">
        <f>IF(OR(AJ88&lt;=0,AJ88="n/a",U88&lt;=0,U88="n/a"),"n/a",U88/AJ88)</f>
        <v>1.0254478292657729</v>
      </c>
      <c r="Y88" s="830"/>
      <c r="Z88" s="618">
        <f>IF(OR(AC88&lt;0.01,AC88="n/a"),"n/a",M88/AC88*100)</f>
        <v>41.534391534391538</v>
      </c>
      <c r="AA88" s="841">
        <f>IF(OR(AC88&lt;0.01,AC88="n/a"),"n/a",I88/AC88)</f>
        <v>16.076719576719579</v>
      </c>
      <c r="AB88" s="842">
        <v>12</v>
      </c>
      <c r="AC88" s="821">
        <v>15.12</v>
      </c>
      <c r="AD88" s="821">
        <v>1.69</v>
      </c>
      <c r="AE88" s="821">
        <v>1.24</v>
      </c>
      <c r="AF88" s="821">
        <v>3.83</v>
      </c>
      <c r="AG88" s="821">
        <v>24.9</v>
      </c>
      <c r="AH88" s="821">
        <v>3.5000000000000004</v>
      </c>
      <c r="AI88" s="821">
        <v>2.44</v>
      </c>
      <c r="AJ88" s="821">
        <v>7.3</v>
      </c>
      <c r="AK88" s="821">
        <v>9.5</v>
      </c>
      <c r="AL88" s="833">
        <v>34880</v>
      </c>
      <c r="AM88" s="827">
        <v>0.2</v>
      </c>
      <c r="AN88" s="821">
        <v>0.88</v>
      </c>
      <c r="AO88" s="705">
        <f>IF(U88="n/a","n/a",IF(AA88&lt;0,"n/a",IF(AA88="n/a","n/a",J88+U88-AA88)))</f>
        <v>-6.0074388219604629</v>
      </c>
      <c r="AP88" s="706">
        <f>IF(U88="n/a","n/a",J88+U88)</f>
        <v>10.069280754759117</v>
      </c>
      <c r="AQ88" s="843">
        <f>IF(OR(AC88&lt;0.01,AC88="n/a",AF88="n/a"),"n/a",(I88/SQRT(22.5*AC88*(I88/AF88))-1)*100)</f>
        <v>65.427172266006878</v>
      </c>
      <c r="AR88" s="618">
        <f>INDEX(Historical!$C$7:$C$1222,MATCH(B88,Historical!$B$7:$B$1244,0))*IF(AH88="n/a",1.03,IF(AH88&lt;0,1.01,IF(AH88&gt;10,1.1,(1+AH88/100))))</f>
        <v>6.2513999999999994</v>
      </c>
      <c r="AS88" s="841">
        <f>IF($AI88="n/a",1.03*AR88,IF($AI88&lt;0,1.01*AR88,IF($AI88&gt;10,1.1*AR88,(1+$AI88/100)*AR88)))</f>
        <v>6.4039341599999995</v>
      </c>
      <c r="AT88" s="841">
        <f>IF($AK88="n/a",1.03*AS88,IF($AK88&lt;0,1.01*AS88,IF($AK88&gt;10,1.1*AS88,(1+$AK88/100)*AS88)))</f>
        <v>7.0123079051999992</v>
      </c>
      <c r="AU88" s="841">
        <f>IF($AK88="n/a",1.03*AT88,IF($AK88&lt;0,1.01*AT88,IF($AK88&gt;10,1.1*AT88,(1+$AK88/100)*AT88)))</f>
        <v>7.6784771561939991</v>
      </c>
      <c r="AV88" s="841">
        <f>IF($AK88="n/a",1.03*AU88,IF($AK88&lt;0,1.01*AU88,IF($AK88&gt;10,1.1*AU88,(1+$AK88/100)*AU88)))</f>
        <v>8.4079324860324292</v>
      </c>
      <c r="AW88" s="618">
        <f>SUM(AR88:AV88)</f>
        <v>35.754051707426427</v>
      </c>
      <c r="AX88" s="713">
        <f>AW88/I88*100</f>
        <v>14.708759135850924</v>
      </c>
      <c r="AY88" s="887">
        <v>1.01</v>
      </c>
      <c r="AZ88" s="827">
        <v>31.91</v>
      </c>
      <c r="BA88" s="827">
        <v>-6.3299999999999992</v>
      </c>
      <c r="BB88" s="827">
        <v>-1.0699999999999998</v>
      </c>
      <c r="BC88" s="827">
        <v>7.9200000000000008</v>
      </c>
      <c r="BE88" s="594">
        <v>2006</v>
      </c>
      <c r="BF88" s="853">
        <f>IF(BE88&gt;2020,0,IF(BE88&gt;2008,1,IF(BE88&gt;2001,2,IF(BE88&gt;1990,3,IF(BE88&gt;1980,4,IF(BE88&gt;1973,5,IF(BE88&gt;1970,6,IF(BE88&gt;1960,7,IF(BE88&gt;1958,8,IF(BE88&gt;1953,9,10))))))))))</f>
        <v>2</v>
      </c>
      <c r="BG88" s="837">
        <v>7.9</v>
      </c>
      <c r="BH88" s="820" t="s">
        <v>4443</v>
      </c>
      <c r="BI88" s="820" t="s">
        <v>4444</v>
      </c>
    </row>
    <row r="89" spans="1:61" ht="11.25" customHeight="1" x14ac:dyDescent="0.2">
      <c r="A89" s="826" t="s">
        <v>4731</v>
      </c>
      <c r="B89" s="830" t="s">
        <v>506</v>
      </c>
      <c r="C89" s="885" t="s">
        <v>130</v>
      </c>
      <c r="D89" s="885" t="s">
        <v>4187</v>
      </c>
      <c r="E89" s="699">
        <v>17</v>
      </c>
      <c r="F89" s="1122">
        <v>237</v>
      </c>
      <c r="G89" s="1122" t="s">
        <v>36</v>
      </c>
      <c r="H89" s="1122" t="s">
        <v>36</v>
      </c>
      <c r="I89" s="829">
        <v>58.97</v>
      </c>
      <c r="J89" s="618">
        <f>(M89/I89)*100</f>
        <v>3.3067661522808205</v>
      </c>
      <c r="K89" s="832">
        <v>0.48749999999999999</v>
      </c>
      <c r="L89" s="842">
        <v>4</v>
      </c>
      <c r="M89" s="609">
        <f>K89*L89</f>
        <v>1.95</v>
      </c>
      <c r="N89" s="825" t="s">
        <v>507</v>
      </c>
      <c r="O89" s="700">
        <v>0.46</v>
      </c>
      <c r="P89" s="603">
        <v>44967</v>
      </c>
      <c r="Q89" s="603">
        <v>44985</v>
      </c>
      <c r="R89" s="609">
        <f>(K89-O89)/O89*100</f>
        <v>5.9782608695652106</v>
      </c>
      <c r="S89" s="667">
        <f>IF(INDEX(Historical!$D$7:$D$1220,MATCH(B89,Historical!$B$7:$B$1244,0))=0,"n/a",(INDEX(Historical!$C$7:$C$1222,MATCH(B89,Historical!$B$7:$B$1244,0))/INDEX(Historical!$D$7:$D$1220,MATCH(B89,Historical!$B$7:$B$1244,0))-1)*100)</f>
        <v>5.7471264367816133</v>
      </c>
      <c r="T89" s="667">
        <f>IF(INDEX(Historical!$F$7:$F$1213,MATCH(B89,Historical!$B$7:$B$1244,0))=0,"n/a",((INDEX(Historical!$C$7:$C$1222,MATCH(B89,Historical!$B$7:$B$1244,0))/INDEX(Historical!$F$7:$F$1213,MATCH(B89,Historical!$B$7:$B$1244,0)))^(1/3)-1)*100)</f>
        <v>6.3429729517973321</v>
      </c>
      <c r="U89" s="667">
        <f>IF(INDEX(Historical!$H$7:$H$1213,MATCH(B89,Historical!$B$7:$B$1244,0))=0,"n/a",((INDEX(Historical!$C$7:$C$1222,MATCH(B89,Historical!$B$7:$B$1244,0))/INDEX(Historical!$H$7:$H$1213,MATCH(B89,Historical!$B$7:$B$1244,0)))^(1/5)-1)*100)</f>
        <v>6.7070801595147556</v>
      </c>
      <c r="V89" s="667">
        <f>IF(INDEX(Historical!$N$7:$N$1213,MATCH(B89,Historical!$B$7:$B$1244,0))=0,"n/a",((INDEX(Historical!$C$7:$C$1222,MATCH(B89,Historical!$B$7:$B$1244,0))/INDEX(Historical!$N$7:$N$1213,MATCH(B89,Historical!$B$7:$B$1244,0)))^(1/10)-1)*100)</f>
        <v>6.7221728877321363</v>
      </c>
      <c r="W89" s="668">
        <f>IF(OR(U89&lt;=0,U89="n/a",V89&lt;=0,V89="n/a"),"n/a",U89/V89)</f>
        <v>0.99775478428337883</v>
      </c>
      <c r="X89" s="669">
        <f>IF(OR(AJ89&lt;=0,AJ89="n/a",U89&lt;=0,U89="n/a"),"n/a",U89/AJ89)</f>
        <v>1.7650210946091462</v>
      </c>
      <c r="Y89" s="830"/>
      <c r="Z89" s="618">
        <f>IF(OR(AC89&lt;0.01,AC89="n/a"),"n/a",M89/AC89*100)</f>
        <v>74.712643678160916</v>
      </c>
      <c r="AA89" s="841">
        <f>IF(OR(AC89&lt;0.01,AC89="n/a"),"n/a",I89/AC89)</f>
        <v>22.593869731800766</v>
      </c>
      <c r="AB89" s="842">
        <v>12</v>
      </c>
      <c r="AC89" s="821">
        <v>2.61</v>
      </c>
      <c r="AD89" s="821">
        <v>2.87</v>
      </c>
      <c r="AE89" s="821">
        <v>2.02</v>
      </c>
      <c r="AF89" s="821">
        <v>2.54</v>
      </c>
      <c r="AG89" s="821">
        <v>12.4</v>
      </c>
      <c r="AH89" s="821">
        <v>8.6999999999999993</v>
      </c>
      <c r="AI89" s="821">
        <v>7.8</v>
      </c>
      <c r="AJ89" s="821">
        <v>3.8</v>
      </c>
      <c r="AK89" s="821">
        <v>7.9699999999999989</v>
      </c>
      <c r="AL89" s="833">
        <v>17340</v>
      </c>
      <c r="AM89" s="827">
        <v>0.43</v>
      </c>
      <c r="AN89" s="821">
        <v>2.11</v>
      </c>
      <c r="AO89" s="705">
        <f>IF(U89="n/a","n/a",IF(AA89&lt;0,"n/a",IF(AA89="n/a","n/a",J89+U89-AA89)))</f>
        <v>-12.58002342000519</v>
      </c>
      <c r="AP89" s="706">
        <f>IF(U89="n/a","n/a",J89+U89)</f>
        <v>10.013846311795575</v>
      </c>
      <c r="AQ89" s="843">
        <f>IF(OR(AC89&lt;0.01,AC89="n/a",AF89="n/a"),"n/a",(I89/SQRT(22.5*AC89*(I89/AF89))-1)*100)</f>
        <v>59.705881223056004</v>
      </c>
      <c r="AR89" s="618">
        <f>INDEX(Historical!$C$7:$C$1222,MATCH(B89,Historical!$B$7:$B$1244,0))*IF(AH89="n/a",1.03,IF(AH89&lt;0,1.01,IF(AH89&gt;10,1.1,(1+AH89/100))))</f>
        <v>2.0000800000000001</v>
      </c>
      <c r="AS89" s="841">
        <f>IF($AI89="n/a",1.03*AR89,IF($AI89&lt;0,1.01*AR89,IF($AI89&gt;10,1.1*AR89,(1+$AI89/100)*AR89)))</f>
        <v>2.15608624</v>
      </c>
      <c r="AT89" s="841">
        <f>IF($AK89="n/a",1.03*AS89,IF($AK89&lt;0,1.01*AS89,IF($AK89&gt;10,1.1*AS89,(1+$AK89/100)*AS89)))</f>
        <v>2.3279263133279997</v>
      </c>
      <c r="AU89" s="841">
        <f>IF($AK89="n/a",1.03*AT89,IF($AK89&lt;0,1.01*AT89,IF($AK89&gt;10,1.1*AT89,(1+$AK89/100)*AT89)))</f>
        <v>2.513462040500241</v>
      </c>
      <c r="AV89" s="841">
        <f>IF($AK89="n/a",1.03*AU89,IF($AK89&lt;0,1.01*AU89,IF($AK89&gt;10,1.1*AU89,(1+$AK89/100)*AU89)))</f>
        <v>2.7137849651281098</v>
      </c>
      <c r="AW89" s="618">
        <f>SUM(AR89:AV89)</f>
        <v>11.71133955895635</v>
      </c>
      <c r="AX89" s="713">
        <f>AW89/I89*100</f>
        <v>19.859826282781672</v>
      </c>
      <c r="AY89" s="887">
        <v>0.33</v>
      </c>
      <c r="AZ89" s="827">
        <v>12.520000000000001</v>
      </c>
      <c r="BA89" s="827">
        <v>-20.05</v>
      </c>
      <c r="BB89" s="827">
        <v>-5.76</v>
      </c>
      <c r="BC89" s="827">
        <v>-7.6700000000000008</v>
      </c>
      <c r="BE89" s="594">
        <v>2007</v>
      </c>
      <c r="BF89" s="853">
        <f>IF(BE89&gt;2020,0,IF(BE89&gt;2008,1,IF(BE89&gt;2001,2,IF(BE89&gt;1990,3,IF(BE89&gt;1980,4,IF(BE89&gt;1973,5,IF(BE89&gt;1970,6,IF(BE89&gt;1960,7,IF(BE89&gt;1958,8,IF(BE89&gt;1953,9,10))))))))))</f>
        <v>2</v>
      </c>
      <c r="BG89" s="837">
        <v>2.8000000000000003</v>
      </c>
      <c r="BH89" s="820" t="s">
        <v>4443</v>
      </c>
      <c r="BI89" s="820" t="s">
        <v>4444</v>
      </c>
    </row>
    <row r="90" spans="1:61" ht="11.25" customHeight="1" x14ac:dyDescent="0.2">
      <c r="A90" s="826" t="s">
        <v>4733</v>
      </c>
      <c r="B90" s="830" t="s">
        <v>1044</v>
      </c>
      <c r="C90" s="885" t="s">
        <v>107</v>
      </c>
      <c r="D90" s="885" t="s">
        <v>117</v>
      </c>
      <c r="E90" s="699">
        <v>11</v>
      </c>
      <c r="F90" s="1122">
        <v>424</v>
      </c>
      <c r="G90" s="1122" t="s">
        <v>105</v>
      </c>
      <c r="H90" s="1122" t="s">
        <v>105</v>
      </c>
      <c r="I90" s="829">
        <v>25.62</v>
      </c>
      <c r="J90" s="618">
        <f>(M90/I90)*100</f>
        <v>2.1857923497267762</v>
      </c>
      <c r="K90" s="832">
        <v>0.14000000000000001</v>
      </c>
      <c r="L90" s="842">
        <v>4</v>
      </c>
      <c r="M90" s="609">
        <f>K90*L90</f>
        <v>0.56000000000000005</v>
      </c>
      <c r="N90" s="825" t="s">
        <v>587</v>
      </c>
      <c r="O90" s="700">
        <v>0.13</v>
      </c>
      <c r="P90" s="603">
        <v>44721</v>
      </c>
      <c r="Q90" s="603">
        <v>44736</v>
      </c>
      <c r="R90" s="609">
        <f>(K90-O90)/O90*100</f>
        <v>7.6923076923076987</v>
      </c>
      <c r="S90" s="667">
        <f>IF(INDEX(Historical!$D$7:$D$1220,MATCH(B90,Historical!$B$7:$B$1244,0))=0,"n/a",(INDEX(Historical!$C$7:$C$1222,MATCH(B90,Historical!$B$7:$B$1244,0))/INDEX(Historical!$D$7:$D$1220,MATCH(B90,Historical!$B$7:$B$1244,0))-1)*100)</f>
        <v>7.8431372549019773</v>
      </c>
      <c r="T90" s="667">
        <f>IF(INDEX(Historical!$F$7:$F$1213,MATCH(B90,Historical!$B$7:$B$1244,0))=0,"n/a",((INDEX(Historical!$C$7:$C$1222,MATCH(B90,Historical!$B$7:$B$1244,0))/INDEX(Historical!$F$7:$F$1213,MATCH(B90,Historical!$B$7:$B$1244,0)))^(1/3)-1)*100)</f>
        <v>8.5503957932088639</v>
      </c>
      <c r="U90" s="667">
        <f>IF(INDEX(Historical!$H$7:$H$1213,MATCH(B90,Historical!$B$7:$B$1244,0))=0,"n/a",((INDEX(Historical!$C$7:$C$1222,MATCH(B90,Historical!$B$7:$B$1244,0))/INDEX(Historical!$H$7:$H$1213,MATCH(B90,Historical!$B$7:$B$1244,0)))^(1/5)-1)*100)</f>
        <v>9.4608784223157549</v>
      </c>
      <c r="V90" s="667">
        <f>IF(INDEX(Historical!$N$7:$N$1213,MATCH(B90,Historical!$B$7:$B$1244,0))=0,"n/a",((INDEX(Historical!$C$7:$C$1222,MATCH(B90,Historical!$B$7:$B$1244,0))/INDEX(Historical!$N$7:$N$1213,MATCH(B90,Historical!$B$7:$B$1244,0)))^(1/10)-1)*100)</f>
        <v>24.801884700551092</v>
      </c>
      <c r="W90" s="668">
        <f>IF(OR(U90&lt;=0,U90="n/a",V90&lt;=0,V90="n/a"),"n/a",U90/V90)</f>
        <v>0.38145804387621945</v>
      </c>
      <c r="X90" s="669">
        <f>IF(OR(AJ90&lt;=0,AJ90="n/a",U90&lt;=0,U90="n/a"),"n/a",U90/AJ90)</f>
        <v>0.86797049746016097</v>
      </c>
      <c r="Y90" s="631"/>
      <c r="Z90" s="618">
        <f>IF(OR(AC90&lt;0.01,AC90="n/a"),"n/a",M90/AC90*100)</f>
        <v>16.617210682492583</v>
      </c>
      <c r="AA90" s="841">
        <f>IF(OR(AC90&lt;0.01,AC90="n/a"),"n/a",I90/AC90)</f>
        <v>7.6023738872403559</v>
      </c>
      <c r="AB90" s="842">
        <v>12</v>
      </c>
      <c r="AC90" s="821">
        <v>3.37</v>
      </c>
      <c r="AD90" s="821">
        <v>0.76</v>
      </c>
      <c r="AE90" s="821">
        <v>0.79</v>
      </c>
      <c r="AF90" s="821">
        <v>2.2400000000000002</v>
      </c>
      <c r="AG90" s="821">
        <v>14.899999999999999</v>
      </c>
      <c r="AH90" s="821">
        <v>79.800000000000011</v>
      </c>
      <c r="AI90" s="821">
        <v>6.84</v>
      </c>
      <c r="AJ90" s="821">
        <v>10.9</v>
      </c>
      <c r="AK90" s="821">
        <v>10</v>
      </c>
      <c r="AL90" s="833">
        <v>2850</v>
      </c>
      <c r="AM90" s="827">
        <v>0.3</v>
      </c>
      <c r="AN90" s="821">
        <v>3</v>
      </c>
      <c r="AO90" s="705">
        <f>IF(U90="n/a","n/a",IF(AA90&lt;0,"n/a",IF(AA90="n/a","n/a",J90+U90-AA90)))</f>
        <v>4.0442968848021756</v>
      </c>
      <c r="AP90" s="706">
        <f>IF(U90="n/a","n/a",J90+U90)</f>
        <v>11.646670772042532</v>
      </c>
      <c r="AQ90" s="843">
        <f>IF(OR(AC90&lt;0.01,AC90="n/a",AF90="n/a"),"n/a",(I90/SQRT(22.5*AC90*(I90/AF90))-1)*100)</f>
        <v>-13.002381878280023</v>
      </c>
      <c r="AR90" s="618">
        <f>INDEX(Historical!$C$7:$C$1222,MATCH(B90,Historical!$B$7:$B$1244,0))*IF(AH90="n/a",1.03,IF(AH90&lt;0,1.01,IF(AH90&gt;10,1.1,(1+AH90/100))))</f>
        <v>0.60500000000000009</v>
      </c>
      <c r="AS90" s="841">
        <f>IF($AI90="n/a",1.03*AR90,IF($AI90&lt;0,1.01*AR90,IF($AI90&gt;10,1.1*AR90,(1+$AI90/100)*AR90)))</f>
        <v>0.64638200000000012</v>
      </c>
      <c r="AT90" s="841">
        <f>IF($AK90="n/a",1.03*AS90,IF($AK90&lt;0,1.01*AS90,IF($AK90&gt;10,1.1*AS90,(1+$AK90/100)*AS90)))</f>
        <v>0.71102020000000021</v>
      </c>
      <c r="AU90" s="841">
        <f>IF($AK90="n/a",1.03*AT90,IF($AK90&lt;0,1.01*AT90,IF($AK90&gt;10,1.1*AT90,(1+$AK90/100)*AT90)))</f>
        <v>0.78212222000000031</v>
      </c>
      <c r="AV90" s="841">
        <f>IF($AK90="n/a",1.03*AU90,IF($AK90&lt;0,1.01*AU90,IF($AK90&gt;10,1.1*AU90,(1+$AK90/100)*AU90)))</f>
        <v>0.86033444200000042</v>
      </c>
      <c r="AW90" s="618">
        <f>SUM(AR90:AV90)</f>
        <v>3.6048588620000013</v>
      </c>
      <c r="AX90" s="713">
        <f>AW90/I90*100</f>
        <v>14.070487361436381</v>
      </c>
      <c r="AY90" s="887">
        <v>1.17</v>
      </c>
      <c r="AZ90" s="827">
        <v>54.71</v>
      </c>
      <c r="BA90" s="827">
        <v>-2.77</v>
      </c>
      <c r="BB90" s="827">
        <v>6.5299999999999994</v>
      </c>
      <c r="BC90" s="827">
        <v>23.330000000000002</v>
      </c>
      <c r="BE90" s="594">
        <v>2012</v>
      </c>
      <c r="BF90" s="853">
        <f>IF(BE90&gt;2020,0,IF(BE90&gt;2008,1,IF(BE90&gt;2001,2,IF(BE90&gt;1990,3,IF(BE90&gt;1980,4,IF(BE90&gt;1973,5,IF(BE90&gt;1970,6,IF(BE90&gt;1960,7,IF(BE90&gt;1958,8,IF(BE90&gt;1953,9,10))))))))))</f>
        <v>1</v>
      </c>
      <c r="BG90" s="837">
        <v>1.3</v>
      </c>
      <c r="BH90" s="820" t="s">
        <v>4443</v>
      </c>
      <c r="BI90" s="820" t="s">
        <v>4444</v>
      </c>
    </row>
    <row r="91" spans="1:61" ht="11.25" customHeight="1" x14ac:dyDescent="0.2">
      <c r="A91" s="819" t="s">
        <v>4734</v>
      </c>
      <c r="B91" s="830" t="s">
        <v>1052</v>
      </c>
      <c r="C91" s="885" t="s">
        <v>107</v>
      </c>
      <c r="D91" s="885" t="s">
        <v>4193</v>
      </c>
      <c r="E91" s="699">
        <v>14</v>
      </c>
      <c r="F91" s="1122">
        <v>278</v>
      </c>
      <c r="G91" s="1122" t="s">
        <v>105</v>
      </c>
      <c r="H91" s="1122" t="s">
        <v>105</v>
      </c>
      <c r="I91" s="829">
        <v>72.36</v>
      </c>
      <c r="J91" s="618">
        <f>(M91/I91)*100</f>
        <v>3.1509121061359862</v>
      </c>
      <c r="K91" s="832">
        <v>0.56999999999999995</v>
      </c>
      <c r="L91" s="842">
        <v>4</v>
      </c>
      <c r="M91" s="609">
        <f>K91*L91</f>
        <v>2.2799999999999998</v>
      </c>
      <c r="N91" s="825" t="s">
        <v>597</v>
      </c>
      <c r="O91" s="700">
        <v>0.55000000000000004</v>
      </c>
      <c r="P91" s="603">
        <v>44988</v>
      </c>
      <c r="Q91" s="603">
        <v>45001</v>
      </c>
      <c r="R91" s="609">
        <f>(K91-O91)/O91*100</f>
        <v>3.6363636363636189</v>
      </c>
      <c r="S91" s="667">
        <f>IF(INDEX(Historical!$D$7:$D$1220,MATCH(B91,Historical!$B$7:$B$1244,0))=0,"n/a",(INDEX(Historical!$C$7:$C$1222,MATCH(B91,Historical!$B$7:$B$1244,0))/INDEX(Historical!$D$7:$D$1220,MATCH(B91,Historical!$B$7:$B$1244,0))-1)*100)</f>
        <v>22.222222222222232</v>
      </c>
      <c r="T91" s="667">
        <f>IF(INDEX(Historical!$F$7:$F$1213,MATCH(B91,Historical!$B$7:$B$1244,0))=0,"n/a",((INDEX(Historical!$C$7:$C$1222,MATCH(B91,Historical!$B$7:$B$1244,0))/INDEX(Historical!$F$7:$F$1213,MATCH(B91,Historical!$B$7:$B$1244,0)))^(1/3)-1)*100)</f>
        <v>15.173720500186395</v>
      </c>
      <c r="U91" s="667">
        <f>IF(INDEX(Historical!$H$7:$H$1213,MATCH(B91,Historical!$B$7:$B$1244,0))=0,"n/a",((INDEX(Historical!$C$7:$C$1222,MATCH(B91,Historical!$B$7:$B$1244,0))/INDEX(Historical!$H$7:$H$1213,MATCH(B91,Historical!$B$7:$B$1244,0)))^(1/5)-1)*100)</f>
        <v>14.456623939757996</v>
      </c>
      <c r="V91" s="667">
        <f>IF(INDEX(Historical!$N$7:$N$1213,MATCH(B91,Historical!$B$7:$B$1244,0))=0,"n/a",((INDEX(Historical!$C$7:$C$1222,MATCH(B91,Historical!$B$7:$B$1244,0))/INDEX(Historical!$N$7:$N$1213,MATCH(B91,Historical!$B$7:$B$1244,0)))^(1/10)-1)*100)</f>
        <v>11.817304401530127</v>
      </c>
      <c r="W91" s="668">
        <f>IF(OR(U91&lt;=0,U91="n/a",V91&lt;=0,V91="n/a"),"n/a",U91/V91)</f>
        <v>1.2233436195386593</v>
      </c>
      <c r="X91" s="669">
        <f>IF(OR(AJ91&lt;=0,AJ91="n/a",U91&lt;=0,U91="n/a"),"n/a",U91/AJ91)</f>
        <v>0.9901797219012326</v>
      </c>
      <c r="Y91" s="631"/>
      <c r="Z91" s="618">
        <f>IF(OR(AC91&lt;0.01,AC91="n/a"),"n/a",M91/AC91*100)</f>
        <v>65.706051873198831</v>
      </c>
      <c r="AA91" s="841">
        <f>IF(OR(AC91&lt;0.01,AC91="n/a"),"n/a",I91/AC91)</f>
        <v>20.853025936599423</v>
      </c>
      <c r="AB91" s="842">
        <v>12</v>
      </c>
      <c r="AC91" s="821">
        <v>3.47</v>
      </c>
      <c r="AD91" s="821">
        <v>10.92</v>
      </c>
      <c r="AE91" s="821">
        <v>6.23</v>
      </c>
      <c r="AF91" s="821">
        <v>10.42</v>
      </c>
      <c r="AG91" s="821">
        <v>57.099999999999994</v>
      </c>
      <c r="AH91" s="821">
        <v>-19.400000000000002</v>
      </c>
      <c r="AI91" s="821">
        <v>13.120000000000001</v>
      </c>
      <c r="AJ91" s="821">
        <v>14.6</v>
      </c>
      <c r="AK91" s="821">
        <v>1.9</v>
      </c>
      <c r="AL91" s="833">
        <v>3530</v>
      </c>
      <c r="AM91" s="827">
        <v>7.3</v>
      </c>
      <c r="AN91" s="821">
        <v>0</v>
      </c>
      <c r="AO91" s="705">
        <f>IF(U91="n/a","n/a",IF(AA91&lt;0,"n/a",IF(AA91="n/a","n/a",J91+U91-AA91)))</f>
        <v>-3.2454898907054393</v>
      </c>
      <c r="AP91" s="706">
        <f>IF(U91="n/a","n/a",J91+U91)</f>
        <v>17.607536045893983</v>
      </c>
      <c r="AQ91" s="843">
        <f>IF(OR(AC91&lt;0.01,AC91="n/a",AF91="n/a"),"n/a",(I91/SQRT(22.5*AC91*(I91/AF91))-1)*100)</f>
        <v>210.76145210639265</v>
      </c>
      <c r="AR91" s="618">
        <f>INDEX(Historical!$C$7:$C$1222,MATCH(B91,Historical!$B$7:$B$1244,0))*IF(AH91="n/a",1.03,IF(AH91&lt;0,1.01,IF(AH91&gt;10,1.1,(1+AH91/100))))</f>
        <v>2.2220000000000004</v>
      </c>
      <c r="AS91" s="841">
        <f>IF($AI91="n/a",1.03*AR91,IF($AI91&lt;0,1.01*AR91,IF($AI91&gt;10,1.1*AR91,(1+$AI91/100)*AR91)))</f>
        <v>2.4442000000000008</v>
      </c>
      <c r="AT91" s="841">
        <f>IF($AK91="n/a",1.03*AS91,IF($AK91&lt;0,1.01*AS91,IF($AK91&gt;10,1.1*AS91,(1+$AK91/100)*AS91)))</f>
        <v>2.4906398000000007</v>
      </c>
      <c r="AU91" s="841">
        <f>IF($AK91="n/a",1.03*AT91,IF($AK91&lt;0,1.01*AT91,IF($AK91&gt;10,1.1*AT91,(1+$AK91/100)*AT91)))</f>
        <v>2.5379619562000006</v>
      </c>
      <c r="AV91" s="841">
        <f>IF($AK91="n/a",1.03*AU91,IF($AK91&lt;0,1.01*AU91,IF($AK91&gt;10,1.1*AU91,(1+$AK91/100)*AU91)))</f>
        <v>2.5861832333678003</v>
      </c>
      <c r="AW91" s="618">
        <f>SUM(AR91:AV91)</f>
        <v>12.280984989567802</v>
      </c>
      <c r="AX91" s="713">
        <f>AW91/I91*100</f>
        <v>16.972063280220841</v>
      </c>
      <c r="AY91" s="887">
        <v>1.36</v>
      </c>
      <c r="AZ91" s="827">
        <v>38.25</v>
      </c>
      <c r="BA91" s="827">
        <v>-17.97</v>
      </c>
      <c r="BB91" s="827">
        <v>2.7199999999999998</v>
      </c>
      <c r="BC91" s="827">
        <v>5.2299999999999995</v>
      </c>
      <c r="BE91" s="594">
        <v>2010</v>
      </c>
      <c r="BF91" s="853">
        <f>IF(BE91&gt;2020,0,IF(BE91&gt;2008,1,IF(BE91&gt;2001,2,IF(BE91&gt;1990,3,IF(BE91&gt;1980,4,IF(BE91&gt;1973,5,IF(BE91&gt;1970,6,IF(BE91&gt;1960,7,IF(BE91&gt;1958,8,IF(BE91&gt;1953,9,10))))))))))</f>
        <v>1</v>
      </c>
      <c r="BG91" s="837">
        <v>29.2</v>
      </c>
      <c r="BH91" s="820" t="s">
        <v>4443</v>
      </c>
      <c r="BI91" s="820" t="s">
        <v>4444</v>
      </c>
    </row>
    <row r="92" spans="1:61" s="737" customFormat="1" ht="11.25" customHeight="1" x14ac:dyDescent="0.2">
      <c r="A92" s="882" t="s">
        <v>4735</v>
      </c>
      <c r="B92" s="743" t="s">
        <v>4565</v>
      </c>
      <c r="C92" s="885" t="s">
        <v>107</v>
      </c>
      <c r="D92" s="885" t="s">
        <v>4197</v>
      </c>
      <c r="E92" s="721">
        <v>11</v>
      </c>
      <c r="F92" s="1122">
        <v>442</v>
      </c>
      <c r="G92" s="1121" t="s">
        <v>105</v>
      </c>
      <c r="H92" s="1121" t="s">
        <v>105</v>
      </c>
      <c r="I92" s="722">
        <v>28.44</v>
      </c>
      <c r="J92" s="723">
        <f>(M92/I92)*100</f>
        <v>3.6568213783403656</v>
      </c>
      <c r="K92" s="724">
        <v>0.26</v>
      </c>
      <c r="L92" s="725">
        <v>4</v>
      </c>
      <c r="M92" s="726">
        <f>K92*L92</f>
        <v>1.04</v>
      </c>
      <c r="N92" s="727" t="s">
        <v>316</v>
      </c>
      <c r="O92" s="728">
        <v>0.25</v>
      </c>
      <c r="P92" s="1037">
        <v>44909</v>
      </c>
      <c r="Q92" s="1037">
        <v>44925</v>
      </c>
      <c r="R92" s="726">
        <f>(K92-O92)/O92*100</f>
        <v>4.0000000000000036</v>
      </c>
      <c r="S92" s="667">
        <f>IF(INDEX(Historical!$D$7:$D$1220,MATCH(B92,Historical!$B$7:$B$1244,0))=0,"n/a",(INDEX(Historical!$C$7:$C$1222,MATCH(B92,Historical!$B$7:$B$1244,0))/INDEX(Historical!$D$7:$D$1220,MATCH(B92,Historical!$B$7:$B$1244,0))-1)*100)</f>
        <v>7.4468085106383031</v>
      </c>
      <c r="T92" s="667">
        <f>IF(INDEX(Historical!$F$7:$F$1213,MATCH(B92,Historical!$B$7:$B$1244,0))=0,"n/a",((INDEX(Historical!$C$7:$C$1222,MATCH(B92,Historical!$B$7:$B$1244,0))/INDEX(Historical!$F$7:$F$1213,MATCH(B92,Historical!$B$7:$B$1244,0)))^(1/3)-1)*100)</f>
        <v>8.0796166472541397</v>
      </c>
      <c r="U92" s="667">
        <f>IF(INDEX(Historical!$H$7:$H$1213,MATCH(B92,Historical!$B$7:$B$1244,0))=0,"n/a",((INDEX(Historical!$C$7:$C$1222,MATCH(B92,Historical!$B$7:$B$1244,0))/INDEX(Historical!$H$7:$H$1213,MATCH(B92,Historical!$B$7:$B$1244,0)))^(1/5)-1)*100)</f>
        <v>9.5571158676181831</v>
      </c>
      <c r="V92" s="667">
        <f>IF(INDEX(Historical!$N$7:$N$1213,MATCH(B92,Historical!$B$7:$B$1244,0))=0,"n/a",((INDEX(Historical!$C$7:$C$1222,MATCH(B92,Historical!$B$7:$B$1244,0))/INDEX(Historical!$N$7:$N$1213,MATCH(B92,Historical!$B$7:$B$1244,0)))^(1/10)-1)*100)</f>
        <v>8.336049966741399</v>
      </c>
      <c r="W92" s="668">
        <f>IF(OR(U92&lt;=0,U92="n/a",V92&lt;=0,V92="n/a"),"n/a",U92/V92)</f>
        <v>1.1464801561589133</v>
      </c>
      <c r="X92" s="669" t="str">
        <f>IF(OR(AJ92&lt;=0,AJ92="n/a",U92&lt;=0,U92="n/a"),"n/a",U92/AJ92)</f>
        <v>n/a</v>
      </c>
      <c r="Y92" s="886"/>
      <c r="Z92" s="723">
        <f>IF(OR(AC92&lt;0.01,AC92="n/a"),"n/a",M92/AC92*100)</f>
        <v>33.015873015873019</v>
      </c>
      <c r="AA92" s="730">
        <f>IF(OR(AC92&lt;0.01,AC92="n/a"),"n/a",I92/AC92)</f>
        <v>9.0285714285714285</v>
      </c>
      <c r="AB92" s="725">
        <v>12</v>
      </c>
      <c r="AC92" s="731">
        <v>3.15</v>
      </c>
      <c r="AD92" s="731" t="s">
        <v>135</v>
      </c>
      <c r="AE92" s="731">
        <v>2.66</v>
      </c>
      <c r="AF92" s="731">
        <v>1.36</v>
      </c>
      <c r="AG92" s="731">
        <v>12.11</v>
      </c>
      <c r="AH92" s="731" t="s">
        <v>135</v>
      </c>
      <c r="AI92" s="731" t="s">
        <v>135</v>
      </c>
      <c r="AJ92" s="731" t="s">
        <v>135</v>
      </c>
      <c r="AK92" s="731" t="s">
        <v>135</v>
      </c>
      <c r="AL92" s="732">
        <v>212.71</v>
      </c>
      <c r="AM92" s="733">
        <v>8.1100000000000012</v>
      </c>
      <c r="AN92" s="731" t="s">
        <v>135</v>
      </c>
      <c r="AO92" s="734">
        <f>IF(U92="n/a","n/a",IF(AA92&lt;0,"n/a",IF(AA92="n/a","n/a",J92+U92-AA92)))</f>
        <v>4.1853658173871207</v>
      </c>
      <c r="AP92" s="735">
        <f>IF(U92="n/a","n/a",J92+U92)</f>
        <v>13.213937245958549</v>
      </c>
      <c r="AQ92" s="843">
        <f>IF(OR(AC92&lt;0.01,AC92="n/a",AF92="n/a"),"n/a",(I92/SQRT(22.5*AC92*(I92/AF92))-1)*100)</f>
        <v>-26.126663529593841</v>
      </c>
      <c r="AR92" s="618">
        <f>INDEX(Historical!$C$7:$C$1222,MATCH(B92,Historical!$B$7:$B$1244,0))*IF(AH92="n/a",1.03,IF(AH92&lt;0,1.01,IF(AH92&gt;10,1.1,(1+AH92/100))))</f>
        <v>1.0403</v>
      </c>
      <c r="AS92" s="730">
        <f>IF($AI92="n/a",1.03*AR92,IF($AI92&lt;0,1.01*AR92,IF($AI92&gt;10,1.1*AR92,(1+$AI92/100)*AR92)))</f>
        <v>1.071509</v>
      </c>
      <c r="AT92" s="730">
        <f>IF($AK92="n/a",1.03*AS92,IF($AK92&lt;0,1.01*AS92,IF($AK92&gt;10,1.1*AS92,(1+$AK92/100)*AS92)))</f>
        <v>1.10365427</v>
      </c>
      <c r="AU92" s="730">
        <f>IF($AK92="n/a",1.03*AT92,IF($AK92&lt;0,1.01*AT92,IF($AK92&gt;10,1.1*AT92,(1+$AK92/100)*AT92)))</f>
        <v>1.1367638981000001</v>
      </c>
      <c r="AV92" s="730">
        <f>IF($AK92="n/a",1.03*AU92,IF($AK92&lt;0,1.01*AU92,IF($AK92&gt;10,1.1*AU92,(1+$AK92/100)*AU92)))</f>
        <v>1.1708668150430002</v>
      </c>
      <c r="AW92" s="723">
        <f>SUM(AR92:AV92)</f>
        <v>5.5230939831430002</v>
      </c>
      <c r="AX92" s="736">
        <f>AW92/I92*100</f>
        <v>19.420161684750351</v>
      </c>
      <c r="AY92" s="888">
        <v>0.28999999999999998</v>
      </c>
      <c r="AZ92" s="733">
        <v>48.125000000000014</v>
      </c>
      <c r="BA92" s="733">
        <v>-5.1683894631543765</v>
      </c>
      <c r="BB92" s="733">
        <v>2.302158273381294</v>
      </c>
      <c r="BC92" s="733">
        <v>22.58620689655173</v>
      </c>
      <c r="BD92" s="862"/>
      <c r="BE92" s="594">
        <v>2012</v>
      </c>
      <c r="BF92" s="853">
        <f>IF(BE92&gt;2020,0,IF(BE92&gt;2008,1,IF(BE92&gt;2001,2,IF(BE92&gt;1990,3,IF(BE92&gt;1980,4,IF(BE92&gt;1973,5,IF(BE92&gt;1970,6,IF(BE92&gt;1960,7,IF(BE92&gt;1958,8,IF(BE92&gt;1953,9,10))))))))))</f>
        <v>1</v>
      </c>
      <c r="BG92" s="783">
        <v>0.9900000000000001</v>
      </c>
      <c r="BH92" s="820" t="s">
        <v>4443</v>
      </c>
      <c r="BI92" s="820" t="s">
        <v>4444</v>
      </c>
    </row>
    <row r="93" spans="1:61" ht="11.25" customHeight="1" x14ac:dyDescent="0.2">
      <c r="A93" s="826" t="s">
        <v>4738</v>
      </c>
      <c r="B93" s="830" t="s">
        <v>517</v>
      </c>
      <c r="C93" s="885" t="s">
        <v>127</v>
      </c>
      <c r="D93" s="885" t="s">
        <v>4194</v>
      </c>
      <c r="E93" s="699">
        <v>19</v>
      </c>
      <c r="F93" s="1122">
        <v>195</v>
      </c>
      <c r="G93" s="1122" t="s">
        <v>114</v>
      </c>
      <c r="H93" s="1122" t="s">
        <v>114</v>
      </c>
      <c r="I93" s="829">
        <v>484.18</v>
      </c>
      <c r="J93" s="618">
        <f>(M93/I93)*100</f>
        <v>0.74352513528026776</v>
      </c>
      <c r="K93" s="832">
        <v>0.9</v>
      </c>
      <c r="L93" s="842">
        <v>4</v>
      </c>
      <c r="M93" s="609">
        <f>K93*L93</f>
        <v>3.6</v>
      </c>
      <c r="N93" s="825" t="s">
        <v>518</v>
      </c>
      <c r="O93" s="700">
        <v>0.79</v>
      </c>
      <c r="P93" s="603">
        <v>44679</v>
      </c>
      <c r="Q93" s="603">
        <v>44694</v>
      </c>
      <c r="R93" s="609">
        <f>(K93-O93)/O93*100</f>
        <v>13.924050632911388</v>
      </c>
      <c r="S93" s="667">
        <f>IF(INDEX(Historical!$D$7:$D$1220,MATCH(B93,Historical!$B$7:$B$1244,0))=0,"n/a",(INDEX(Historical!$C$7:$C$1222,MATCH(B93,Historical!$B$7:$B$1244,0))/INDEX(Historical!$D$7:$D$1220,MATCH(B93,Historical!$B$7:$B$1244,0))-1)*100)</f>
        <v>13.680781758957661</v>
      </c>
      <c r="T93" s="667">
        <f>IF(INDEX(Historical!$F$7:$F$1213,MATCH(B93,Historical!$B$7:$B$1244,0))=0,"n/a",((INDEX(Historical!$C$7:$C$1222,MATCH(B93,Historical!$B$7:$B$1244,0))/INDEX(Historical!$F$7:$F$1213,MATCH(B93,Historical!$B$7:$B$1244,0)))^(1/3)-1)*100)</f>
        <v>11.465797788425602</v>
      </c>
      <c r="U93" s="667">
        <f>IF(INDEX(Historical!$H$7:$H$1213,MATCH(B93,Historical!$B$7:$B$1244,0))=0,"n/a",((INDEX(Historical!$C$7:$C$1222,MATCH(B93,Historical!$B$7:$B$1244,0))/INDEX(Historical!$H$7:$H$1213,MATCH(B93,Historical!$B$7:$B$1244,0)))^(1/5)-1)*100)</f>
        <v>12.346141976734849</v>
      </c>
      <c r="V93" s="667">
        <f>IF(INDEX(Historical!$N$7:$N$1213,MATCH(B93,Historical!$B$7:$B$1244,0))=0,"n/a",((INDEX(Historical!$C$7:$C$1222,MATCH(B93,Historical!$B$7:$B$1244,0))/INDEX(Historical!$N$7:$N$1213,MATCH(B93,Historical!$B$7:$B$1244,0)))^(1/10)-1)*100)</f>
        <v>12.602383090243595</v>
      </c>
      <c r="W93" s="668">
        <f>IF(OR(U93&lt;=0,U93="n/a",V93&lt;=0,V93="n/a"),"n/a",U93/V93)</f>
        <v>0.9796672493072266</v>
      </c>
      <c r="X93" s="669">
        <f>IF(OR(AJ93&lt;=0,AJ93="n/a",U93&lt;=0,U93="n/a"),"n/a",U93/AJ93)</f>
        <v>0.73928993872663773</v>
      </c>
      <c r="Y93" s="628"/>
      <c r="Z93" s="618">
        <f>IF(OR(AC93&lt;0.01,AC93="n/a"),"n/a",M93/AC93*100)</f>
        <v>27.210884353741498</v>
      </c>
      <c r="AA93" s="841">
        <f>IF(OR(AC93&lt;0.01,AC93="n/a"),"n/a",I93/AC93)</f>
        <v>36.597127739984884</v>
      </c>
      <c r="AB93" s="842">
        <v>8</v>
      </c>
      <c r="AC93" s="821">
        <v>13.23</v>
      </c>
      <c r="AD93" s="821">
        <v>3.54</v>
      </c>
      <c r="AE93" s="821">
        <v>0.94</v>
      </c>
      <c r="AF93" s="821">
        <v>10.07</v>
      </c>
      <c r="AG93" s="821">
        <v>28.9</v>
      </c>
      <c r="AH93" s="821">
        <v>16.600000000000001</v>
      </c>
      <c r="AI93" s="821">
        <v>10.100000000000001</v>
      </c>
      <c r="AJ93" s="821">
        <v>16.7</v>
      </c>
      <c r="AK93" s="821">
        <v>10.41</v>
      </c>
      <c r="AL93" s="833">
        <v>218110</v>
      </c>
      <c r="AM93" s="827">
        <v>0.2</v>
      </c>
      <c r="AN93" s="821">
        <v>0.3</v>
      </c>
      <c r="AO93" s="705">
        <f>IF(U93="n/a","n/a",IF(AA93&lt;0,"n/a",IF(AA93="n/a","n/a",J93+U93-AA93)))</f>
        <v>-23.50746062796977</v>
      </c>
      <c r="AP93" s="706">
        <f>IF(U93="n/a","n/a",J93+U93)</f>
        <v>13.089667112015116</v>
      </c>
      <c r="AQ93" s="843">
        <f>IF(OR(AC93&lt;0.01,AC93="n/a",AF93="n/a"),"n/a",(I93/SQRT(22.5*AC93*(I93/AF93))-1)*100)</f>
        <v>304.71283445681047</v>
      </c>
      <c r="AR93" s="618">
        <f>INDEX(Historical!$C$7:$C$1222,MATCH(B93,Historical!$B$7:$B$1244,0))*IF(AH93="n/a",1.03,IF(AH93&lt;0,1.01,IF(AH93&gt;10,1.1,(1+AH93/100))))</f>
        <v>3.8390000000000004</v>
      </c>
      <c r="AS93" s="841">
        <f>IF($AI93="n/a",1.03*AR93,IF($AI93&lt;0,1.01*AR93,IF($AI93&gt;10,1.1*AR93,(1+$AI93/100)*AR93)))</f>
        <v>4.222900000000001</v>
      </c>
      <c r="AT93" s="841">
        <f>IF($AK93="n/a",1.03*AS93,IF($AK93&lt;0,1.01*AS93,IF($AK93&gt;10,1.1*AS93,(1+$AK93/100)*AS93)))</f>
        <v>4.6451900000000013</v>
      </c>
      <c r="AU93" s="841">
        <f>IF($AK93="n/a",1.03*AT93,IF($AK93&lt;0,1.01*AT93,IF($AK93&gt;10,1.1*AT93,(1+$AK93/100)*AT93)))</f>
        <v>5.1097090000000014</v>
      </c>
      <c r="AV93" s="841">
        <f>IF($AK93="n/a",1.03*AU93,IF($AK93&lt;0,1.01*AU93,IF($AK93&gt;10,1.1*AU93,(1+$AK93/100)*AU93)))</f>
        <v>5.6206799000000016</v>
      </c>
      <c r="AW93" s="618">
        <f>SUM(AR93:AV93)</f>
        <v>23.437478900000006</v>
      </c>
      <c r="AX93" s="713">
        <f>AW93/I93*100</f>
        <v>4.8406540749308125</v>
      </c>
      <c r="AY93" s="887">
        <v>0.79</v>
      </c>
      <c r="AZ93" s="827">
        <v>19.11</v>
      </c>
      <c r="BA93" s="827">
        <v>-20.919999999999998</v>
      </c>
      <c r="BB93" s="827">
        <v>-0.33</v>
      </c>
      <c r="BC93" s="827">
        <v>-2.27</v>
      </c>
      <c r="BE93" s="594">
        <v>2004</v>
      </c>
      <c r="BF93" s="853">
        <f>IF(BE93&gt;2020,0,IF(BE93&gt;2008,1,IF(BE93&gt;2001,2,IF(BE93&gt;1990,3,IF(BE93&gt;1980,4,IF(BE93&gt;1973,5,IF(BE93&gt;1970,6,IF(BE93&gt;1960,7,IF(BE93&gt;1958,8,IF(BE93&gt;1953,9,10))))))))))</f>
        <v>2</v>
      </c>
      <c r="BG93" s="837">
        <v>9.1999999999999993</v>
      </c>
      <c r="BH93" s="820" t="s">
        <v>4443</v>
      </c>
      <c r="BI93" s="820" t="s">
        <v>4444</v>
      </c>
    </row>
    <row r="94" spans="1:61" ht="11.25" customHeight="1" x14ac:dyDescent="0.2">
      <c r="A94" s="819" t="s">
        <v>1016</v>
      </c>
      <c r="B94" s="830" t="s">
        <v>1017</v>
      </c>
      <c r="C94" s="885" t="s">
        <v>107</v>
      </c>
      <c r="D94" s="885" t="s">
        <v>4197</v>
      </c>
      <c r="E94" s="699">
        <v>10</v>
      </c>
      <c r="F94" s="1122">
        <v>479</v>
      </c>
      <c r="G94" s="1122" t="s">
        <v>105</v>
      </c>
      <c r="H94" s="1122" t="s">
        <v>105</v>
      </c>
      <c r="I94" s="829">
        <v>22.43</v>
      </c>
      <c r="J94" s="618">
        <f>(M94/I94)*100</f>
        <v>4.6366473473027199</v>
      </c>
      <c r="K94" s="832">
        <v>0.26</v>
      </c>
      <c r="L94" s="842">
        <v>4</v>
      </c>
      <c r="M94" s="609">
        <f>K94*L94</f>
        <v>1.04</v>
      </c>
      <c r="N94" s="825" t="s">
        <v>147</v>
      </c>
      <c r="O94" s="700">
        <v>0.25</v>
      </c>
      <c r="P94" s="891">
        <v>44617</v>
      </c>
      <c r="Q94" s="891">
        <v>44635</v>
      </c>
      <c r="R94" s="609">
        <f>(K94-O94)/O94*100</f>
        <v>4.0000000000000036</v>
      </c>
      <c r="S94" s="667">
        <f>IF(INDEX(Historical!$D$7:$D$1220,MATCH(B94,Historical!$B$7:$B$1244,0))=0,"n/a",(INDEX(Historical!$C$7:$C$1222,MATCH(B94,Historical!$B$7:$B$1244,0))/INDEX(Historical!$D$7:$D$1220,MATCH(B94,Historical!$B$7:$B$1244,0))-1)*100)</f>
        <v>8.3333333333333481</v>
      </c>
      <c r="T94" s="667">
        <f>IF(INDEX(Historical!$F$7:$F$1213,MATCH(B94,Historical!$B$7:$B$1244,0))=0,"n/a",((INDEX(Historical!$C$7:$C$1222,MATCH(B94,Historical!$B$7:$B$1244,0))/INDEX(Historical!$F$7:$F$1213,MATCH(B94,Historical!$B$7:$B$1244,0)))^(1/3)-1)*100)</f>
        <v>4.9373944420962435</v>
      </c>
      <c r="U94" s="667">
        <f>IF(INDEX(Historical!$H$7:$H$1213,MATCH(B94,Historical!$B$7:$B$1244,0))=0,"n/a",((INDEX(Historical!$C$7:$C$1222,MATCH(B94,Historical!$B$7:$B$1244,0))/INDEX(Historical!$H$7:$H$1213,MATCH(B94,Historical!$B$7:$B$1244,0)))^(1/5)-1)*100)</f>
        <v>8.2398196229486853</v>
      </c>
      <c r="V94" s="667" t="str">
        <f>IF(INDEX(Historical!$N$7:$N$1213,MATCH(B94,Historical!$B$7:$B$1244,0))=0,"n/a",((INDEX(Historical!$C$7:$C$1222,MATCH(B94,Historical!$B$7:$B$1244,0))/INDEX(Historical!$N$7:$N$1213,MATCH(B94,Historical!$B$7:$B$1244,0)))^(1/10)-1)*100)</f>
        <v>n/a</v>
      </c>
      <c r="W94" s="668" t="str">
        <f>IF(OR(U94&lt;=0,U94="n/a",V94&lt;=0,V94="n/a"),"n/a",U94/V94)</f>
        <v>n/a</v>
      </c>
      <c r="X94" s="669">
        <f>IF(OR(AJ94&lt;=0,AJ94="n/a",U94&lt;=0,U94="n/a"),"n/a",U94/AJ94)</f>
        <v>0.61491191216034968</v>
      </c>
      <c r="Y94" s="640"/>
      <c r="Z94" s="618">
        <f>IF(OR(AC94&lt;0.01,AC94="n/a"),"n/a",M94/AC94*100)</f>
        <v>38.805970149253731</v>
      </c>
      <c r="AA94" s="841">
        <f>IF(OR(AC94&lt;0.01,AC94="n/a"),"n/a",I94/AC94)</f>
        <v>8.3694029850746254</v>
      </c>
      <c r="AB94" s="842">
        <v>12</v>
      </c>
      <c r="AC94" s="821">
        <v>2.68</v>
      </c>
      <c r="AD94" s="821">
        <v>1.05</v>
      </c>
      <c r="AE94" s="821">
        <v>2.62</v>
      </c>
      <c r="AF94" s="821">
        <v>1.41</v>
      </c>
      <c r="AG94" s="821">
        <v>16.5</v>
      </c>
      <c r="AH94" s="821">
        <v>113.79999999999998</v>
      </c>
      <c r="AI94" s="821">
        <v>-0.41000000000000003</v>
      </c>
      <c r="AJ94" s="821">
        <v>13.4</v>
      </c>
      <c r="AK94" s="821">
        <v>8</v>
      </c>
      <c r="AL94" s="833">
        <v>609.42999999999995</v>
      </c>
      <c r="AM94" s="827">
        <v>0.70000000000000007</v>
      </c>
      <c r="AN94" s="821">
        <v>0.24</v>
      </c>
      <c r="AO94" s="705">
        <f>IF(U94="n/a","n/a",IF(AA94&lt;0,"n/a",IF(AA94="n/a","n/a",J94+U94-AA94)))</f>
        <v>4.5070639851767798</v>
      </c>
      <c r="AP94" s="706">
        <f>IF(U94="n/a","n/a",J94+U94)</f>
        <v>12.876466970251405</v>
      </c>
      <c r="AQ94" s="843">
        <f>IF(OR(AC94&lt;0.01,AC94="n/a",AF94="n/a"),"n/a",(I94/SQRT(22.5*AC94*(I94/AF94))-1)*100)</f>
        <v>-27.57882995527644</v>
      </c>
      <c r="AR94" s="618">
        <f>INDEX(Historical!$C$7:$C$1222,MATCH(B94,Historical!$B$7:$B$1244,0))*IF(AH94="n/a",1.03,IF(AH94&lt;0,1.01,IF(AH94&gt;10,1.1,(1+AH94/100))))</f>
        <v>1.1440000000000001</v>
      </c>
      <c r="AS94" s="841">
        <f>IF($AI94="n/a",1.03*AR94,IF($AI94&lt;0,1.01*AR94,IF($AI94&gt;10,1.1*AR94,(1+$AI94/100)*AR94)))</f>
        <v>1.1554400000000002</v>
      </c>
      <c r="AT94" s="841">
        <f>IF($AK94="n/a",1.03*AS94,IF($AK94&lt;0,1.01*AS94,IF($AK94&gt;10,1.1*AS94,(1+$AK94/100)*AS94)))</f>
        <v>1.2478752000000004</v>
      </c>
      <c r="AU94" s="841">
        <f>IF($AK94="n/a",1.03*AT94,IF($AK94&lt;0,1.01*AT94,IF($AK94&gt;10,1.1*AT94,(1+$AK94/100)*AT94)))</f>
        <v>1.3477052160000005</v>
      </c>
      <c r="AV94" s="841">
        <f>IF($AK94="n/a",1.03*AU94,IF($AK94&lt;0,1.01*AU94,IF($AK94&gt;10,1.1*AU94,(1+$AK94/100)*AU94)))</f>
        <v>1.4555216332800007</v>
      </c>
      <c r="AW94" s="618">
        <f>SUM(AR94:AV94)</f>
        <v>6.3505420492800022</v>
      </c>
      <c r="AX94" s="713">
        <f>AW94/I94*100</f>
        <v>28.312715333392784</v>
      </c>
      <c r="AY94" s="887">
        <v>1.1200000000000001</v>
      </c>
      <c r="AZ94" s="827">
        <v>20.66</v>
      </c>
      <c r="BA94" s="827">
        <v>-23.29</v>
      </c>
      <c r="BB94" s="827">
        <v>3.8</v>
      </c>
      <c r="BC94" s="827">
        <v>2.29</v>
      </c>
      <c r="BE94" s="594">
        <v>2013</v>
      </c>
      <c r="BF94" s="853">
        <f>IF(BE94&gt;2020,0,IF(BE94&gt;2008,1,IF(BE94&gt;2001,2,IF(BE94&gt;1990,3,IF(BE94&gt;1980,4,IF(BE94&gt;1973,5,IF(BE94&gt;1970,6,IF(BE94&gt;1960,7,IF(BE94&gt;1958,8,IF(BE94&gt;1953,9,10))))))))))</f>
        <v>1</v>
      </c>
      <c r="BG94" s="837">
        <v>1.0999999999999999</v>
      </c>
      <c r="BH94" s="820" t="s">
        <v>4443</v>
      </c>
      <c r="BI94" s="820" t="s">
        <v>4444</v>
      </c>
    </row>
    <row r="95" spans="1:61" ht="11.25" customHeight="1" x14ac:dyDescent="0.2">
      <c r="A95" s="826" t="s">
        <v>4739</v>
      </c>
      <c r="B95" s="830" t="s">
        <v>495</v>
      </c>
      <c r="C95" s="885" t="s">
        <v>130</v>
      </c>
      <c r="D95" s="885" t="s">
        <v>4198</v>
      </c>
      <c r="E95" s="699">
        <v>19</v>
      </c>
      <c r="F95" s="1122">
        <v>198</v>
      </c>
      <c r="G95" s="1122" t="s">
        <v>36</v>
      </c>
      <c r="H95" s="1122" t="s">
        <v>36</v>
      </c>
      <c r="I95" s="829">
        <v>128.09</v>
      </c>
      <c r="J95" s="618">
        <f>(M95/I95)*100</f>
        <v>1.6707002888593958</v>
      </c>
      <c r="K95" s="832">
        <v>0.53500000000000003</v>
      </c>
      <c r="L95" s="842">
        <v>4</v>
      </c>
      <c r="M95" s="609">
        <f>K95*L95</f>
        <v>2.14</v>
      </c>
      <c r="N95" s="825" t="s">
        <v>496</v>
      </c>
      <c r="O95" s="700">
        <v>0.48</v>
      </c>
      <c r="P95" s="603">
        <v>44726</v>
      </c>
      <c r="Q95" s="603">
        <v>44747</v>
      </c>
      <c r="R95" s="609">
        <f>(K95-O95)/O95*100</f>
        <v>11.458333333333345</v>
      </c>
      <c r="S95" s="667">
        <f>IF(INDEX(Historical!$D$7:$D$1220,MATCH(B95,Historical!$B$7:$B$1244,0))=0,"n/a",(INDEX(Historical!$C$7:$C$1222,MATCH(B95,Historical!$B$7:$B$1244,0))/INDEX(Historical!$D$7:$D$1220,MATCH(B95,Historical!$B$7:$B$1244,0))-1)*100)</f>
        <v>10.326086956521729</v>
      </c>
      <c r="T95" s="667">
        <f>IF(INDEX(Historical!$F$7:$F$1213,MATCH(B95,Historical!$B$7:$B$1244,0))=0,"n/a",((INDEX(Historical!$C$7:$C$1222,MATCH(B95,Historical!$B$7:$B$1244,0))/INDEX(Historical!$F$7:$F$1213,MATCH(B95,Historical!$B$7:$B$1244,0)))^(1/3)-1)*100)</f>
        <v>9.4094361614204924</v>
      </c>
      <c r="U95" s="667">
        <f>IF(INDEX(Historical!$H$7:$H$1213,MATCH(B95,Historical!$B$7:$B$1244,0))=0,"n/a",((INDEX(Historical!$C$7:$C$1222,MATCH(B95,Historical!$B$7:$B$1244,0))/INDEX(Historical!$H$7:$H$1213,MATCH(B95,Historical!$B$7:$B$1244,0)))^(1/5)-1)*100)</f>
        <v>10.008210113886594</v>
      </c>
      <c r="V95" s="667">
        <f>IF(INDEX(Historical!$N$7:$N$1213,MATCH(B95,Historical!$B$7:$B$1244,0))=0,"n/a",((INDEX(Historical!$C$7:$C$1222,MATCH(B95,Historical!$B$7:$B$1244,0))/INDEX(Historical!$N$7:$N$1213,MATCH(B95,Historical!$B$7:$B$1244,0)))^(1/10)-1)*100)</f>
        <v>7.9269477941670274</v>
      </c>
      <c r="W95" s="668">
        <f>IF(OR(U95&lt;=0,U95="n/a",V95&lt;=0,V95="n/a"),"n/a",U95/V95)</f>
        <v>1.2625553206306019</v>
      </c>
      <c r="X95" s="669">
        <f>IF(OR(AJ95&lt;=0,AJ95="n/a",U95&lt;=0,U95="n/a"),"n/a",U95/AJ95)</f>
        <v>0.74134889732493292</v>
      </c>
      <c r="Y95" s="631"/>
      <c r="Z95" s="618">
        <f>IF(OR(AC95&lt;0.01,AC95="n/a"),"n/a",M95/AC95*100)</f>
        <v>44.032921810699591</v>
      </c>
      <c r="AA95" s="841">
        <f>IF(OR(AC95&lt;0.01,AC95="n/a"),"n/a",I95/AC95)</f>
        <v>26.355967078189298</v>
      </c>
      <c r="AB95" s="842">
        <v>12</v>
      </c>
      <c r="AC95" s="821">
        <v>4.8600000000000003</v>
      </c>
      <c r="AD95" s="821">
        <v>3.75</v>
      </c>
      <c r="AE95" s="821">
        <v>3.39</v>
      </c>
      <c r="AF95" s="821">
        <v>2.72</v>
      </c>
      <c r="AG95" s="821">
        <v>11</v>
      </c>
      <c r="AH95" s="821">
        <v>6.5</v>
      </c>
      <c r="AI95" s="821">
        <v>7.0900000000000007</v>
      </c>
      <c r="AJ95" s="821">
        <v>13.5</v>
      </c>
      <c r="AK95" s="821">
        <v>7.0000000000000009</v>
      </c>
      <c r="AL95" s="833">
        <v>2220</v>
      </c>
      <c r="AM95" s="827">
        <v>0.70000000000000007</v>
      </c>
      <c r="AN95" s="821">
        <v>0.96</v>
      </c>
      <c r="AO95" s="705">
        <f>IF(U95="n/a","n/a",IF(AA95&lt;0,"n/a",IF(AA95="n/a","n/a",J95+U95-AA95)))</f>
        <v>-14.677056675443309</v>
      </c>
      <c r="AP95" s="706">
        <f>IF(U95="n/a","n/a",J95+U95)</f>
        <v>11.67891040274599</v>
      </c>
      <c r="AQ95" s="843">
        <f>IF(OR(AC95&lt;0.01,AC95="n/a",AF95="n/a"),"n/a",(I95/SQRT(22.5*AC95*(I95/AF95))-1)*100)</f>
        <v>78.497719191995287</v>
      </c>
      <c r="AR95" s="618">
        <f>INDEX(Historical!$C$7:$C$1222,MATCH(B95,Historical!$B$7:$B$1244,0))*IF(AH95="n/a",1.03,IF(AH95&lt;0,1.01,IF(AH95&gt;10,1.1,(1+AH95/100))))</f>
        <v>2.1619499999999996</v>
      </c>
      <c r="AS95" s="841">
        <f>IF($AI95="n/a",1.03*AR95,IF($AI95&lt;0,1.01*AR95,IF($AI95&gt;10,1.1*AR95,(1+$AI95/100)*AR95)))</f>
        <v>2.3152322549999993</v>
      </c>
      <c r="AT95" s="841">
        <f>IF($AK95="n/a",1.03*AS95,IF($AK95&lt;0,1.01*AS95,IF($AK95&gt;10,1.1*AS95,(1+$AK95/100)*AS95)))</f>
        <v>2.4772985128499996</v>
      </c>
      <c r="AU95" s="841">
        <f>IF($AK95="n/a",1.03*AT95,IF($AK95&lt;0,1.01*AT95,IF($AK95&gt;10,1.1*AT95,(1+$AK95/100)*AT95)))</f>
        <v>2.6507094087494996</v>
      </c>
      <c r="AV95" s="841">
        <f>IF($AK95="n/a",1.03*AU95,IF($AK95&lt;0,1.01*AU95,IF($AK95&gt;10,1.1*AU95,(1+$AK95/100)*AU95)))</f>
        <v>2.8362590673619645</v>
      </c>
      <c r="AW95" s="618">
        <f>SUM(AR95:AV95)</f>
        <v>12.441449243961463</v>
      </c>
      <c r="AX95" s="713">
        <f>AW95/I95*100</f>
        <v>9.7130527316429554</v>
      </c>
      <c r="AY95" s="887">
        <v>0.61</v>
      </c>
      <c r="AZ95" s="827">
        <v>21.08</v>
      </c>
      <c r="BA95" s="827">
        <v>-10.31</v>
      </c>
      <c r="BB95" s="827">
        <v>5.26</v>
      </c>
      <c r="BC95" s="827">
        <v>3.16</v>
      </c>
      <c r="BE95" s="594">
        <v>2004</v>
      </c>
      <c r="BF95" s="853">
        <f>IF(BE95&gt;2020,0,IF(BE95&gt;2008,1,IF(BE95&gt;2001,2,IF(BE95&gt;1990,3,IF(BE95&gt;1980,4,IF(BE95&gt;1973,5,IF(BE95&gt;1970,6,IF(BE95&gt;1960,7,IF(BE95&gt;1958,8,IF(BE95&gt;1953,9,10))))))))))</f>
        <v>2</v>
      </c>
      <c r="BG95" s="837">
        <v>4.2</v>
      </c>
      <c r="BH95" s="820" t="s">
        <v>4443</v>
      </c>
      <c r="BI95" s="820" t="s">
        <v>4444</v>
      </c>
    </row>
    <row r="96" spans="1:61" ht="11.25" customHeight="1" x14ac:dyDescent="0.2">
      <c r="A96" s="819" t="s">
        <v>998</v>
      </c>
      <c r="B96" s="830" t="s">
        <v>999</v>
      </c>
      <c r="C96" s="885" t="s">
        <v>4178</v>
      </c>
      <c r="D96" s="885" t="s">
        <v>4179</v>
      </c>
      <c r="E96" s="699">
        <v>13</v>
      </c>
      <c r="F96" s="1122">
        <v>344</v>
      </c>
      <c r="G96" s="1122" t="s">
        <v>36</v>
      </c>
      <c r="H96" s="1122" t="s">
        <v>36</v>
      </c>
      <c r="I96" s="829">
        <v>114.76</v>
      </c>
      <c r="J96" s="618">
        <f>(M96/I96)*100</f>
        <v>3.4855350296270475</v>
      </c>
      <c r="K96" s="832">
        <v>1</v>
      </c>
      <c r="L96" s="842">
        <v>4</v>
      </c>
      <c r="M96" s="609">
        <f>K96*L96</f>
        <v>4</v>
      </c>
      <c r="N96" s="825" t="s">
        <v>561</v>
      </c>
      <c r="O96" s="700">
        <v>0.94</v>
      </c>
      <c r="P96" s="603">
        <v>45015</v>
      </c>
      <c r="Q96" s="603">
        <v>45033</v>
      </c>
      <c r="R96" s="609">
        <f>(K96-O96)/O96*100</f>
        <v>6.3829787234042614</v>
      </c>
      <c r="S96" s="667">
        <f>IF(INDEX(Historical!$D$7:$D$1220,MATCH(B96,Historical!$B$7:$B$1244,0))=0,"n/a",(INDEX(Historical!$C$7:$C$1222,MATCH(B96,Historical!$B$7:$B$1244,0))/INDEX(Historical!$D$7:$D$1220,MATCH(B96,Historical!$B$7:$B$1244,0))-1)*100)</f>
        <v>9.93975903614459</v>
      </c>
      <c r="T96" s="667">
        <f>IF(INDEX(Historical!$F$7:$F$1213,MATCH(B96,Historical!$B$7:$B$1244,0))=0,"n/a",((INDEX(Historical!$C$7:$C$1222,MATCH(B96,Historical!$B$7:$B$1244,0))/INDEX(Historical!$F$7:$F$1213,MATCH(B96,Historical!$B$7:$B$1244,0)))^(1/3)-1)*100)</f>
        <v>4.8120464744708435</v>
      </c>
      <c r="U96" s="667">
        <f>IF(INDEX(Historical!$H$7:$H$1213,MATCH(B96,Historical!$B$7:$B$1244,0))=0,"n/a",((INDEX(Historical!$C$7:$C$1222,MATCH(B96,Historical!$B$7:$B$1244,0))/INDEX(Historical!$H$7:$H$1213,MATCH(B96,Historical!$B$7:$B$1244,0)))^(1/5)-1)*100)</f>
        <v>4.0002353139918068</v>
      </c>
      <c r="V96" s="667">
        <f>IF(INDEX(Historical!$N$7:$N$1213,MATCH(B96,Historical!$B$7:$B$1244,0))=0,"n/a",((INDEX(Historical!$C$7:$C$1222,MATCH(B96,Historical!$B$7:$B$1244,0))/INDEX(Historical!$N$7:$N$1213,MATCH(B96,Historical!$B$7:$B$1244,0)))^(1/10)-1)*100)</f>
        <v>5.3375742517792313</v>
      </c>
      <c r="W96" s="668">
        <f>IF(OR(U96&lt;=0,U96="n/a",V96&lt;=0,V96="n/a"),"n/a",U96/V96)</f>
        <v>0.74944818100813593</v>
      </c>
      <c r="X96" s="669">
        <f>IF(OR(AJ96&lt;=0,AJ96="n/a",U96&lt;=0,U96="n/a"),"n/a",U96/AJ96)</f>
        <v>0.17168391905544234</v>
      </c>
      <c r="Y96" s="640"/>
      <c r="Z96" s="618">
        <f>IF(OR(AC96&lt;0.01,AC96="n/a"),"n/a",M96/AC96*100)</f>
        <v>66.225165562913915</v>
      </c>
      <c r="AA96" s="841">
        <f>IF(OR(AC96&lt;0.01,AC96="n/a"),"n/a",I96/AC96)</f>
        <v>19</v>
      </c>
      <c r="AB96" s="842">
        <v>12</v>
      </c>
      <c r="AC96" s="821">
        <v>6.04</v>
      </c>
      <c r="AD96" s="821">
        <v>0.75</v>
      </c>
      <c r="AE96" s="821">
        <v>9.01</v>
      </c>
      <c r="AF96" s="821">
        <v>2.5</v>
      </c>
      <c r="AG96" s="821">
        <v>13.5</v>
      </c>
      <c r="AH96" s="821">
        <v>103.8</v>
      </c>
      <c r="AI96" s="821">
        <v>12.5</v>
      </c>
      <c r="AJ96" s="821">
        <v>23.3</v>
      </c>
      <c r="AK96" s="821">
        <v>25.290000000000003</v>
      </c>
      <c r="AL96" s="821">
        <v>12830</v>
      </c>
      <c r="AM96" s="827">
        <v>1.05</v>
      </c>
      <c r="AN96" s="821">
        <v>0.74</v>
      </c>
      <c r="AO96" s="705">
        <f>IF(U96="n/a","n/a",IF(AA96&lt;0,"n/a",IF(AA96="n/a","n/a",J96+U96-AA96)))</f>
        <v>-11.514229656381145</v>
      </c>
      <c r="AP96" s="706">
        <f>IF(U96="n/a","n/a",J96+U96)</f>
        <v>7.4857703436188547</v>
      </c>
      <c r="AQ96" s="843">
        <f>IF(OR(AC96&lt;0.01,AC96="n/a",AF96="n/a"),"n/a",(I96/SQRT(22.5*AC96*(I96/AF96))-1)*100)</f>
        <v>45.296631451355786</v>
      </c>
      <c r="AR96" s="618">
        <f>INDEX(Historical!$C$7:$C$1222,MATCH(B96,Historical!$B$7:$B$1244,0))*IF(AH96="n/a",1.03,IF(AH96&lt;0,1.01,IF(AH96&gt;10,1.1,(1+AH96/100))))</f>
        <v>4.0150000000000006</v>
      </c>
      <c r="AS96" s="841">
        <f>IF($AI96="n/a",1.03*AR96,IF($AI96&lt;0,1.01*AR96,IF($AI96&gt;10,1.1*AR96,(1+$AI96/100)*AR96)))</f>
        <v>4.416500000000001</v>
      </c>
      <c r="AT96" s="841">
        <f>IF($AK96="n/a",1.03*AS96,IF($AK96&lt;0,1.01*AS96,IF($AK96&gt;10,1.1*AS96,(1+$AK96/100)*AS96)))</f>
        <v>4.8581500000000011</v>
      </c>
      <c r="AU96" s="841">
        <f>IF($AK96="n/a",1.03*AT96,IF($AK96&lt;0,1.01*AT96,IF($AK96&gt;10,1.1*AT96,(1+$AK96/100)*AT96)))</f>
        <v>5.3439650000000016</v>
      </c>
      <c r="AV96" s="841">
        <f>IF($AK96="n/a",1.03*AU96,IF($AK96&lt;0,1.01*AU96,IF($AK96&gt;10,1.1*AU96,(1+$AK96/100)*AU96)))</f>
        <v>5.8783615000000022</v>
      </c>
      <c r="AW96" s="618">
        <f>SUM(AR96:AV96)</f>
        <v>24.511976500000003</v>
      </c>
      <c r="AX96" s="713">
        <f>AW96/I96*100</f>
        <v>21.35933818403625</v>
      </c>
      <c r="AY96" s="887">
        <v>0.8</v>
      </c>
      <c r="AZ96" s="827">
        <v>6.36</v>
      </c>
      <c r="BA96" s="827">
        <v>-34.68</v>
      </c>
      <c r="BB96" s="827">
        <v>-1.8800000000000001</v>
      </c>
      <c r="BC96" s="827">
        <v>-8.49</v>
      </c>
      <c r="BE96" s="594">
        <v>2011</v>
      </c>
      <c r="BF96" s="853">
        <f>IF(BE96&gt;2020,0,IF(BE96&gt;2008,1,IF(BE96&gt;2001,2,IF(BE96&gt;1990,3,IF(BE96&gt;1980,4,IF(BE96&gt;1973,5,IF(BE96&gt;1970,6,IF(BE96&gt;1960,7,IF(BE96&gt;1958,8,IF(BE96&gt;1953,9,10))))))))))</f>
        <v>1</v>
      </c>
      <c r="BG96" s="837">
        <v>7.1</v>
      </c>
      <c r="BH96" s="820" t="s">
        <v>4443</v>
      </c>
      <c r="BI96" s="820" t="s">
        <v>4445</v>
      </c>
    </row>
    <row r="97" spans="1:61" ht="11.25" customHeight="1" x14ac:dyDescent="0.2">
      <c r="A97" s="819" t="s">
        <v>4741</v>
      </c>
      <c r="B97" s="830" t="s">
        <v>1034</v>
      </c>
      <c r="C97" s="885" t="s">
        <v>4055</v>
      </c>
      <c r="D97" s="885" t="s">
        <v>4218</v>
      </c>
      <c r="E97" s="699">
        <v>13</v>
      </c>
      <c r="F97" s="1122">
        <v>347</v>
      </c>
      <c r="G97" s="1122" t="s">
        <v>114</v>
      </c>
      <c r="H97" s="1122" t="s">
        <v>114</v>
      </c>
      <c r="I97" s="829">
        <v>48.42</v>
      </c>
      <c r="J97" s="618">
        <f>(M97/I97)*100</f>
        <v>3.2218091697645597</v>
      </c>
      <c r="K97" s="832">
        <v>0.39</v>
      </c>
      <c r="L97" s="842">
        <v>4</v>
      </c>
      <c r="M97" s="609">
        <f>K97*L97</f>
        <v>1.56</v>
      </c>
      <c r="N97" s="825" t="s">
        <v>405</v>
      </c>
      <c r="O97" s="700">
        <v>0.38</v>
      </c>
      <c r="P97" s="603">
        <v>45020</v>
      </c>
      <c r="Q97" s="603">
        <v>45042</v>
      </c>
      <c r="R97" s="609">
        <f>(K97-O97)/O97*100</f>
        <v>2.6315789473684235</v>
      </c>
      <c r="S97" s="667">
        <f>IF(INDEX(Historical!$D$7:$D$1220,MATCH(B97,Historical!$B$7:$B$1244,0))=0,"n/a",(INDEX(Historical!$C$7:$C$1222,MATCH(B97,Historical!$B$7:$B$1244,0))/INDEX(Historical!$D$7:$D$1220,MATCH(B97,Historical!$B$7:$B$1244,0))-1)*100)</f>
        <v>2.7210884353741527</v>
      </c>
      <c r="T97" s="667">
        <f>IF(INDEX(Historical!$F$7:$F$1213,MATCH(B97,Historical!$B$7:$B$1244,0))=0,"n/a",((INDEX(Historical!$C$7:$C$1222,MATCH(B97,Historical!$B$7:$B$1244,0))/INDEX(Historical!$F$7:$F$1213,MATCH(B97,Historical!$B$7:$B$1244,0)))^(1/3)-1)*100)</f>
        <v>3.0463516690758308</v>
      </c>
      <c r="U97" s="667">
        <f>IF(INDEX(Historical!$H$7:$H$1213,MATCH(B97,Historical!$B$7:$B$1244,0))=0,"n/a",((INDEX(Historical!$C$7:$C$1222,MATCH(B97,Historical!$B$7:$B$1244,0))/INDEX(Historical!$H$7:$H$1213,MATCH(B97,Historical!$B$7:$B$1244,0)))^(1/5)-1)*100)</f>
        <v>5.9692109950221672</v>
      </c>
      <c r="V97" s="667">
        <f>IF(INDEX(Historical!$N$7:$N$1213,MATCH(B97,Historical!$B$7:$B$1244,0))=0,"n/a",((INDEX(Historical!$C$7:$C$1222,MATCH(B97,Historical!$B$7:$B$1244,0))/INDEX(Historical!$N$7:$N$1213,MATCH(B97,Historical!$B$7:$B$1244,0)))^(1/10)-1)*100)</f>
        <v>15.416378932182816</v>
      </c>
      <c r="W97" s="668">
        <f>IF(OR(U97&lt;=0,U97="n/a",V97&lt;=0,V97="n/a"),"n/a",U97/V97)</f>
        <v>0.38719929117472612</v>
      </c>
      <c r="X97" s="669">
        <f>IF(OR(AJ97&lt;=0,AJ97="n/a",U97&lt;=0,U97="n/a"),"n/a",U97/AJ97)</f>
        <v>0.72795256036855693</v>
      </c>
      <c r="Y97" s="628"/>
      <c r="Z97" s="618">
        <f>IF(OR(AC97&lt;0.01,AC97="n/a"),"n/a",M97/AC97*100)</f>
        <v>57.142857142857139</v>
      </c>
      <c r="AA97" s="841">
        <f>IF(OR(AC97&lt;0.01,AC97="n/a"),"n/a",I97/AC97)</f>
        <v>17.736263736263737</v>
      </c>
      <c r="AB97" s="842">
        <v>7</v>
      </c>
      <c r="AC97" s="821">
        <v>2.73</v>
      </c>
      <c r="AD97" s="821">
        <v>2.44</v>
      </c>
      <c r="AE97" s="821">
        <v>3.81</v>
      </c>
      <c r="AF97" s="821">
        <v>4.82</v>
      </c>
      <c r="AG97" s="821">
        <v>27.900000000000002</v>
      </c>
      <c r="AH97" s="821">
        <v>12.7</v>
      </c>
      <c r="AI97" s="821">
        <v>7.19</v>
      </c>
      <c r="AJ97" s="821">
        <v>8.2000000000000011</v>
      </c>
      <c r="AK97" s="821">
        <v>7.32</v>
      </c>
      <c r="AL97" s="833">
        <v>202590</v>
      </c>
      <c r="AM97" s="827">
        <v>0.1</v>
      </c>
      <c r="AN97" s="821">
        <v>0.21</v>
      </c>
      <c r="AO97" s="705">
        <f>IF(U97="n/a","n/a",IF(AA97&lt;0,"n/a",IF(AA97="n/a","n/a",J97+U97-AA97)))</f>
        <v>-8.5452435714770107</v>
      </c>
      <c r="AP97" s="706">
        <f>IF(U97="n/a","n/a",J97+U97)</f>
        <v>9.1910201647867265</v>
      </c>
      <c r="AQ97" s="843">
        <f>IF(OR(AC97&lt;0.01,AC97="n/a",AF97="n/a"),"n/a",(I97/SQRT(22.5*AC97*(I97/AF97))-1)*100)</f>
        <v>94.92310872500039</v>
      </c>
      <c r="AR97" s="618">
        <f>INDEX(Historical!$C$7:$C$1222,MATCH(B97,Historical!$B$7:$B$1244,0))*IF(AH97="n/a",1.03,IF(AH97&lt;0,1.01,IF(AH97&gt;10,1.1,(1+AH97/100))))</f>
        <v>1.6610000000000003</v>
      </c>
      <c r="AS97" s="841">
        <f>IF($AI97="n/a",1.03*AR97,IF($AI97&lt;0,1.01*AR97,IF($AI97&gt;10,1.1*AR97,(1+$AI97/100)*AR97)))</f>
        <v>1.7804259000000004</v>
      </c>
      <c r="AT97" s="841">
        <f>IF($AK97="n/a",1.03*AS97,IF($AK97&lt;0,1.01*AS97,IF($AK97&gt;10,1.1*AS97,(1+$AK97/100)*AS97)))</f>
        <v>1.9107530758800004</v>
      </c>
      <c r="AU97" s="841">
        <f>IF($AK97="n/a",1.03*AT97,IF($AK97&lt;0,1.01*AT97,IF($AK97&gt;10,1.1*AT97,(1+$AK97/100)*AT97)))</f>
        <v>2.0506202010344161</v>
      </c>
      <c r="AV97" s="841">
        <f>IF($AK97="n/a",1.03*AU97,IF($AK97&lt;0,1.01*AU97,IF($AK97&gt;10,1.1*AU97,(1+$AK97/100)*AU97)))</f>
        <v>2.2007255997501352</v>
      </c>
      <c r="AW97" s="618">
        <f>SUM(AR97:AV97)</f>
        <v>9.6035247766645533</v>
      </c>
      <c r="AX97" s="713">
        <f>AW97/I97*100</f>
        <v>19.833797556101924</v>
      </c>
      <c r="AY97" s="887">
        <v>0.98</v>
      </c>
      <c r="AZ97" s="827">
        <v>25.419999999999998</v>
      </c>
      <c r="BA97" s="827">
        <v>-15.049999999999999</v>
      </c>
      <c r="BB97" s="827">
        <v>0.59</v>
      </c>
      <c r="BC97" s="827">
        <v>6.29</v>
      </c>
      <c r="BE97" s="594">
        <v>2011</v>
      </c>
      <c r="BF97" s="853">
        <f>IF(BE97&gt;2020,0,IF(BE97&gt;2008,1,IF(BE97&gt;2001,2,IF(BE97&gt;1990,3,IF(BE97&gt;1980,4,IF(BE97&gt;1973,5,IF(BE97&gt;1970,6,IF(BE97&gt;1960,7,IF(BE97&gt;1958,8,IF(BE97&gt;1953,9,10))))))))))</f>
        <v>1</v>
      </c>
      <c r="BG97" s="837">
        <v>12</v>
      </c>
      <c r="BH97" s="820" t="s">
        <v>4443</v>
      </c>
      <c r="BI97" s="820" t="s">
        <v>4444</v>
      </c>
    </row>
    <row r="98" spans="1:61" ht="11.25" customHeight="1" x14ac:dyDescent="0.2">
      <c r="A98" s="826" t="s">
        <v>4742</v>
      </c>
      <c r="B98" s="830" t="s">
        <v>1069</v>
      </c>
      <c r="C98" s="885" t="s">
        <v>4055</v>
      </c>
      <c r="D98" s="885" t="s">
        <v>4184</v>
      </c>
      <c r="E98" s="699">
        <v>11</v>
      </c>
      <c r="F98" s="1122">
        <v>472</v>
      </c>
      <c r="G98" s="1122" t="s">
        <v>105</v>
      </c>
      <c r="H98" s="1122" t="s">
        <v>105</v>
      </c>
      <c r="I98" s="829">
        <v>56.2</v>
      </c>
      <c r="J98" s="618">
        <f>(M98/I98)*100</f>
        <v>1.9928825622775801</v>
      </c>
      <c r="K98" s="832">
        <v>0.28000000000000003</v>
      </c>
      <c r="L98" s="842">
        <v>4</v>
      </c>
      <c r="M98" s="609">
        <f>K98*L98</f>
        <v>1.1200000000000001</v>
      </c>
      <c r="N98" s="825" t="s">
        <v>150</v>
      </c>
      <c r="O98" s="700">
        <v>0.26500000000000001</v>
      </c>
      <c r="P98" s="603">
        <v>45001</v>
      </c>
      <c r="Q98" s="603">
        <v>45015</v>
      </c>
      <c r="R98" s="609">
        <f>(K98-O98)/O98*100</f>
        <v>5.660377358490571</v>
      </c>
      <c r="S98" s="667">
        <f>IF(INDEX(Historical!$D$7:$D$1220,MATCH(B98,Historical!$B$7:$B$1244,0))=0,"n/a",(INDEX(Historical!$C$7:$C$1222,MATCH(B98,Historical!$B$7:$B$1244,0))/INDEX(Historical!$D$7:$D$1220,MATCH(B98,Historical!$B$7:$B$1244,0))-1)*100)</f>
        <v>6.0000000000000053</v>
      </c>
      <c r="T98" s="667">
        <f>IF(INDEX(Historical!$F$7:$F$1213,MATCH(B98,Historical!$B$7:$B$1244,0))=0,"n/a",((INDEX(Historical!$C$7:$C$1222,MATCH(B98,Historical!$B$7:$B$1244,0))/INDEX(Historical!$F$7:$F$1213,MATCH(B98,Historical!$B$7:$B$1244,0)))^(1/3)-1)*100)</f>
        <v>5.9998586670435561</v>
      </c>
      <c r="U98" s="667">
        <f>IF(INDEX(Historical!$H$7:$H$1213,MATCH(B98,Historical!$B$7:$B$1244,0))=0,"n/a",((INDEX(Historical!$C$7:$C$1222,MATCH(B98,Historical!$B$7:$B$1244,0))/INDEX(Historical!$H$7:$H$1213,MATCH(B98,Historical!$B$7:$B$1244,0)))^(1/5)-1)*100)</f>
        <v>6.0561249150100194</v>
      </c>
      <c r="V98" s="667" t="str">
        <f>IF(INDEX(Historical!$N$7:$N$1213,MATCH(B98,Historical!$B$7:$B$1244,0))=0,"n/a",((INDEX(Historical!$C$7:$C$1222,MATCH(B98,Historical!$B$7:$B$1244,0))/INDEX(Historical!$N$7:$N$1213,MATCH(B98,Historical!$B$7:$B$1244,0)))^(1/10)-1)*100)</f>
        <v>n/a</v>
      </c>
      <c r="W98" s="668" t="str">
        <f>IF(OR(U98&lt;=0,U98="n/a",V98&lt;=0,V98="n/a"),"n/a",U98/V98)</f>
        <v>n/a</v>
      </c>
      <c r="X98" s="669" t="str">
        <f>IF(OR(AJ98&lt;=0,AJ98="n/a",U98&lt;=0,U98="n/a"),"n/a",U98/AJ98)</f>
        <v>n/a</v>
      </c>
      <c r="Y98" s="631"/>
      <c r="Z98" s="618">
        <f>IF(OR(AC98&lt;0.01,AC98="n/a"),"n/a",M98/AC98*100)</f>
        <v>78.873239436619727</v>
      </c>
      <c r="AA98" s="841">
        <f>IF(OR(AC98&lt;0.01,AC98="n/a"),"n/a",I98/AC98)</f>
        <v>39.577464788732399</v>
      </c>
      <c r="AB98" s="842">
        <v>12</v>
      </c>
      <c r="AC98" s="821">
        <v>1.42</v>
      </c>
      <c r="AD98" s="821">
        <v>5.73</v>
      </c>
      <c r="AE98" s="821">
        <v>1.65</v>
      </c>
      <c r="AF98" s="821">
        <v>4.87</v>
      </c>
      <c r="AG98" s="821">
        <v>11.899999999999999</v>
      </c>
      <c r="AH98" s="821">
        <v>-37.700000000000003</v>
      </c>
      <c r="AI98" s="821">
        <v>11.360000000000001</v>
      </c>
      <c r="AJ98" s="821">
        <v>-4.8</v>
      </c>
      <c r="AK98" s="821">
        <v>7.0000000000000009</v>
      </c>
      <c r="AL98" s="833">
        <v>1800</v>
      </c>
      <c r="AM98" s="827">
        <v>0.1</v>
      </c>
      <c r="AN98" s="821">
        <v>1.1599999999999999</v>
      </c>
      <c r="AO98" s="705">
        <f>IF(U98="n/a","n/a",IF(AA98&lt;0,"n/a",IF(AA98="n/a","n/a",J98+U98-AA98)))</f>
        <v>-31.5284573114448</v>
      </c>
      <c r="AP98" s="706">
        <f>IF(U98="n/a","n/a",J98+U98)</f>
        <v>8.0490074772875992</v>
      </c>
      <c r="AQ98" s="843">
        <f>IF(OR(AC98&lt;0.01,AC98="n/a",AF98="n/a"),"n/a",(I98/SQRT(22.5*AC98*(I98/AF98))-1)*100)</f>
        <v>192.68280405101942</v>
      </c>
      <c r="AR98" s="618">
        <f>INDEX(Historical!$C$7:$C$1222,MATCH(B98,Historical!$B$7:$B$1244,0))*IF(AH98="n/a",1.03,IF(AH98&lt;0,1.01,IF(AH98&gt;10,1.1,(1+AH98/100))))</f>
        <v>1.0706</v>
      </c>
      <c r="AS98" s="841">
        <f>IF($AI98="n/a",1.03*AR98,IF($AI98&lt;0,1.01*AR98,IF($AI98&gt;10,1.1*AR98,(1+$AI98/100)*AR98)))</f>
        <v>1.1776600000000002</v>
      </c>
      <c r="AT98" s="841">
        <f>IF($AK98="n/a",1.03*AS98,IF($AK98&lt;0,1.01*AS98,IF($AK98&gt;10,1.1*AS98,(1+$AK98/100)*AS98)))</f>
        <v>1.2600962000000002</v>
      </c>
      <c r="AU98" s="841">
        <f>IF($AK98="n/a",1.03*AT98,IF($AK98&lt;0,1.01*AT98,IF($AK98&gt;10,1.1*AT98,(1+$AK98/100)*AT98)))</f>
        <v>1.3483029340000003</v>
      </c>
      <c r="AV98" s="841">
        <f>IF($AK98="n/a",1.03*AU98,IF($AK98&lt;0,1.01*AU98,IF($AK98&gt;10,1.1*AU98,(1+$AK98/100)*AU98)))</f>
        <v>1.4426841393800005</v>
      </c>
      <c r="AW98" s="618">
        <f>SUM(AR98:AV98)</f>
        <v>6.2993432733800017</v>
      </c>
      <c r="AX98" s="713">
        <f>AW98/I98*100</f>
        <v>11.208795860106765</v>
      </c>
      <c r="AY98" s="887">
        <v>0.88</v>
      </c>
      <c r="AZ98" s="827">
        <v>7.21</v>
      </c>
      <c r="BA98" s="827">
        <v>-15.6</v>
      </c>
      <c r="BB98" s="827">
        <v>-3.82</v>
      </c>
      <c r="BC98" s="827">
        <v>-4.29</v>
      </c>
      <c r="BE98" s="594">
        <v>2013</v>
      </c>
      <c r="BF98" s="853">
        <f>IF(BE98&gt;2020,0,IF(BE98&gt;2008,1,IF(BE98&gt;2001,2,IF(BE98&gt;1990,3,IF(BE98&gt;1980,4,IF(BE98&gt;1973,5,IF(BE98&gt;1970,6,IF(BE98&gt;1960,7,IF(BE98&gt;1958,8,IF(BE98&gt;1953,9,10))))))))))</f>
        <v>1</v>
      </c>
      <c r="BG98" s="837">
        <v>3.4000000000000004</v>
      </c>
      <c r="BH98" s="820" t="s">
        <v>4443</v>
      </c>
      <c r="BI98" s="820" t="s">
        <v>4444</v>
      </c>
    </row>
    <row r="99" spans="1:61" ht="11.25" customHeight="1" x14ac:dyDescent="0.2">
      <c r="A99" s="826" t="s">
        <v>4746</v>
      </c>
      <c r="B99" s="830" t="s">
        <v>522</v>
      </c>
      <c r="C99" s="885" t="s">
        <v>111</v>
      </c>
      <c r="D99" s="885" t="s">
        <v>4215</v>
      </c>
      <c r="E99" s="699">
        <v>19</v>
      </c>
      <c r="F99" s="1122">
        <v>206</v>
      </c>
      <c r="G99" s="1122" t="s">
        <v>36</v>
      </c>
      <c r="H99" s="1122" t="s">
        <v>36</v>
      </c>
      <c r="I99" s="829">
        <v>30.49</v>
      </c>
      <c r="J99" s="618">
        <f>(M99/I99)*100</f>
        <v>1.4430960970810103</v>
      </c>
      <c r="K99" s="832">
        <v>0.11</v>
      </c>
      <c r="L99" s="842">
        <v>4</v>
      </c>
      <c r="M99" s="609">
        <f>K99*L99</f>
        <v>0.44</v>
      </c>
      <c r="N99" s="825" t="s">
        <v>147</v>
      </c>
      <c r="O99" s="700">
        <v>0.1</v>
      </c>
      <c r="P99" s="603">
        <v>44984</v>
      </c>
      <c r="Q99" s="603">
        <v>45000</v>
      </c>
      <c r="R99" s="609">
        <f>(K99-O99)/O99*100</f>
        <v>9.9999999999999947</v>
      </c>
      <c r="S99" s="667">
        <f>IF(INDEX(Historical!$D$7:$D$1220,MATCH(B99,Historical!$B$7:$B$1244,0))=0,"n/a",(INDEX(Historical!$C$7:$C$1222,MATCH(B99,Historical!$B$7:$B$1244,0))/INDEX(Historical!$D$7:$D$1220,MATCH(B99,Historical!$B$7:$B$1244,0))-1)*100)</f>
        <v>7.1811361200428747</v>
      </c>
      <c r="T99" s="667">
        <f>IF(INDEX(Historical!$F$7:$F$1213,MATCH(B99,Historical!$B$7:$B$1244,0))=0,"n/a",((INDEX(Historical!$C$7:$C$1222,MATCH(B99,Historical!$B$7:$B$1244,0))/INDEX(Historical!$F$7:$F$1213,MATCH(B99,Historical!$B$7:$B$1244,0)))^(1/3)-1)*100)</f>
        <v>7.7217345015941907</v>
      </c>
      <c r="U99" s="667">
        <f>IF(INDEX(Historical!$H$7:$H$1213,MATCH(B99,Historical!$B$7:$B$1244,0))=0,"n/a",((INDEX(Historical!$C$7:$C$1222,MATCH(B99,Historical!$B$7:$B$1244,0))/INDEX(Historical!$H$7:$H$1213,MATCH(B99,Historical!$B$7:$B$1244,0)))^(1/5)-1)*100)</f>
        <v>8.9976987048345336</v>
      </c>
      <c r="V99" s="667">
        <f>IF(INDEX(Historical!$N$7:$N$1213,MATCH(B99,Historical!$B$7:$B$1244,0))=0,"n/a",((INDEX(Historical!$C$7:$C$1222,MATCH(B99,Historical!$B$7:$B$1244,0))/INDEX(Historical!$N$7:$N$1213,MATCH(B99,Historical!$B$7:$B$1244,0)))^(1/10)-1)*100)</f>
        <v>8.3125420397767602</v>
      </c>
      <c r="W99" s="668">
        <f>IF(OR(U99&lt;=0,U99="n/a",V99&lt;=0,V99="n/a"),"n/a",U99/V99)</f>
        <v>1.0824244451070679</v>
      </c>
      <c r="X99" s="669">
        <f>IF(OR(AJ99&lt;=0,AJ99="n/a",U99&lt;=0,U99="n/a"),"n/a",U99/AJ99)</f>
        <v>0.40713568800156258</v>
      </c>
      <c r="Y99" s="631"/>
      <c r="Z99" s="618">
        <f>IF(OR(AC99&lt;0.01,AC99="n/a"),"n/a",M99/AC99*100)</f>
        <v>22.564102564102566</v>
      </c>
      <c r="AA99" s="841">
        <f>IF(OR(AC99&lt;0.01,AC99="n/a"),"n/a",I99/AC99)</f>
        <v>15.635897435897435</v>
      </c>
      <c r="AB99" s="842">
        <v>12</v>
      </c>
      <c r="AC99" s="821">
        <v>1.95</v>
      </c>
      <c r="AD99" s="821">
        <v>1.74</v>
      </c>
      <c r="AE99" s="821">
        <v>4.26</v>
      </c>
      <c r="AF99" s="821">
        <v>5.0599999999999996</v>
      </c>
      <c r="AG99" s="821">
        <v>32.200000000000003</v>
      </c>
      <c r="AH99" s="821">
        <v>16</v>
      </c>
      <c r="AI99" s="821">
        <v>8.85</v>
      </c>
      <c r="AJ99" s="821">
        <v>22.1</v>
      </c>
      <c r="AK99" s="821">
        <v>9.08</v>
      </c>
      <c r="AL99" s="833">
        <v>63260</v>
      </c>
      <c r="AM99" s="827">
        <v>0.26</v>
      </c>
      <c r="AN99" s="821">
        <v>1.43</v>
      </c>
      <c r="AO99" s="705">
        <f>IF(U99="n/a","n/a",IF(AA99&lt;0,"n/a",IF(AA99="n/a","n/a",J99+U99-AA99)))</f>
        <v>-5.1951026339818913</v>
      </c>
      <c r="AP99" s="706">
        <f>IF(U99="n/a","n/a",J99+U99)</f>
        <v>10.440794801915544</v>
      </c>
      <c r="AQ99" s="843">
        <f>IF(OR(AC99&lt;0.01,AC99="n/a",AF99="n/a"),"n/a",(I99/SQRT(22.5*AC99*(I99/AF99))-1)*100)</f>
        <v>87.519055062134981</v>
      </c>
      <c r="AR99" s="618">
        <f>INDEX(Historical!$C$7:$C$1222,MATCH(B99,Historical!$B$7:$B$1244,0))*IF(AH99="n/a",1.03,IF(AH99&lt;0,1.01,IF(AH99&gt;10,1.1,(1+AH99/100))))</f>
        <v>0.44000000000000006</v>
      </c>
      <c r="AS99" s="841">
        <f>IF($AI99="n/a",1.03*AR99,IF($AI99&lt;0,1.01*AR99,IF($AI99&gt;10,1.1*AR99,(1+$AI99/100)*AR99)))</f>
        <v>0.47894000000000009</v>
      </c>
      <c r="AT99" s="841">
        <f>IF($AK99="n/a",1.03*AS99,IF($AK99&lt;0,1.01*AS99,IF($AK99&gt;10,1.1*AS99,(1+$AK99/100)*AS99)))</f>
        <v>0.52242775200000013</v>
      </c>
      <c r="AU99" s="841">
        <f>IF($AK99="n/a",1.03*AT99,IF($AK99&lt;0,1.01*AT99,IF($AK99&gt;10,1.1*AT99,(1+$AK99/100)*AT99)))</f>
        <v>0.56986419188160009</v>
      </c>
      <c r="AV99" s="841">
        <f>IF($AK99="n/a",1.03*AU99,IF($AK99&lt;0,1.01*AU99,IF($AK99&gt;10,1.1*AU99,(1+$AK99/100)*AU99)))</f>
        <v>0.62160786050444938</v>
      </c>
      <c r="AW99" s="618">
        <f>SUM(AR99:AV99)</f>
        <v>2.6328398043860495</v>
      </c>
      <c r="AX99" s="713">
        <f>AW99/I99*100</f>
        <v>8.6350928317023588</v>
      </c>
      <c r="AY99" s="887">
        <v>1.22</v>
      </c>
      <c r="AZ99" s="827">
        <v>18.18</v>
      </c>
      <c r="BA99" s="827">
        <v>-21.07</v>
      </c>
      <c r="BB99" s="827">
        <v>-3.06</v>
      </c>
      <c r="BC99" s="827">
        <v>-1.0699999999999998</v>
      </c>
      <c r="BE99" s="594">
        <v>2005</v>
      </c>
      <c r="BF99" s="853">
        <f>IF(BE99&gt;2020,0,IF(BE99&gt;2008,1,IF(BE99&gt;2001,2,IF(BE99&gt;1990,3,IF(BE99&gt;1980,4,IF(BE99&gt;1973,5,IF(BE99&gt;1970,6,IF(BE99&gt;1960,7,IF(BE99&gt;1958,8,IF(BE99&gt;1953,9,10))))))))))</f>
        <v>2</v>
      </c>
      <c r="BG99" s="837">
        <v>10.100000000000001</v>
      </c>
      <c r="BH99" s="820" t="s">
        <v>4443</v>
      </c>
      <c r="BI99" s="820" t="s">
        <v>4444</v>
      </c>
    </row>
    <row r="100" spans="1:61" s="737" customFormat="1" ht="11.25" customHeight="1" x14ac:dyDescent="0.2">
      <c r="A100" s="1053" t="s">
        <v>4585</v>
      </c>
      <c r="B100" s="1054" t="s">
        <v>4028</v>
      </c>
      <c r="C100" s="885" t="s">
        <v>4178</v>
      </c>
      <c r="D100" s="885" t="s">
        <v>4208</v>
      </c>
      <c r="E100" s="721">
        <v>10</v>
      </c>
      <c r="F100" s="1122">
        <v>494</v>
      </c>
      <c r="G100" s="1121" t="s">
        <v>105</v>
      </c>
      <c r="H100" s="1121" t="s">
        <v>105</v>
      </c>
      <c r="I100" s="1055">
        <v>17.579999999999998</v>
      </c>
      <c r="J100" s="723">
        <f>(M100/I100)*100</f>
        <v>8.6461888509670093</v>
      </c>
      <c r="K100" s="613">
        <v>0.38</v>
      </c>
      <c r="L100" s="1121">
        <v>4</v>
      </c>
      <c r="M100" s="726">
        <f>K100*L100</f>
        <v>1.52</v>
      </c>
      <c r="N100" s="1121" t="s">
        <v>507</v>
      </c>
      <c r="O100" s="1056">
        <v>0.37333333333333335</v>
      </c>
      <c r="P100" s="1037">
        <v>44813</v>
      </c>
      <c r="Q100" s="1037">
        <v>44834</v>
      </c>
      <c r="R100" s="726">
        <f>(K100-O100)/O100*100</f>
        <v>1.785714285714282</v>
      </c>
      <c r="S100" s="667">
        <f>IF(INDEX(Historical!$D$7:$D$1220,MATCH(B100,Historical!$B$7:$B$1244,0))=0,"n/a",(INDEX(Historical!$C$7:$C$1222,MATCH(B100,Historical!$B$7:$B$1244,0))/INDEX(Historical!$D$7:$D$1220,MATCH(B100,Historical!$B$7:$B$1244,0))-1)*100)</f>
        <v>11.997500000000016</v>
      </c>
      <c r="T100" s="667">
        <f>IF(INDEX(Historical!$F$7:$F$1213,MATCH(B100,Historical!$B$7:$B$1244,0))=0,"n/a",((INDEX(Historical!$C$7:$C$1222,MATCH(B100,Historical!$B$7:$B$1244,0))/INDEX(Historical!$F$7:$F$1213,MATCH(B100,Historical!$B$7:$B$1244,0)))^(1/3)-1)*100)</f>
        <v>116.73973986149329</v>
      </c>
      <c r="U100" s="667">
        <f>IF(INDEX(Historical!$H$7:$H$1213,MATCH(B100,Historical!$B$7:$B$1244,0))=0,"n/a",((INDEX(Historical!$C$7:$C$1222,MATCH(B100,Historical!$B$7:$B$1244,0))/INDEX(Historical!$H$7:$H$1213,MATCH(B100,Historical!$B$7:$B$1244,0)))^(1/5)-1)*100)</f>
        <v>90.195029462793116</v>
      </c>
      <c r="V100" s="667">
        <f>IF(INDEX(Historical!$N$7:$N$1213,MATCH(B100,Historical!$B$7:$B$1244,0))=0,"n/a",((INDEX(Historical!$C$7:$C$1222,MATCH(B100,Historical!$B$7:$B$1244,0))/INDEX(Historical!$N$7:$N$1213,MATCH(B100,Historical!$B$7:$B$1244,0)))^(1/10)-1)*100)</f>
        <v>60.295316316317923</v>
      </c>
      <c r="W100" s="668">
        <f>IF(OR(U100&lt;=0,U100="n/a",V100&lt;=0,V100="n/a"),"n/a",U100/V100)</f>
        <v>1.4958878230212276</v>
      </c>
      <c r="X100" s="669">
        <f>IF(OR(AJ100&lt;=0,AJ100="n/a",U100&lt;=0,U100="n/a"),"n/a",U100/AJ100)</f>
        <v>6.2203468595029738</v>
      </c>
      <c r="Y100" s="1140"/>
      <c r="Z100" s="723">
        <f>IF(OR(AC100&lt;0.01,AC100="n/a"),"n/a",M100/AC100*100)</f>
        <v>1013.3333333333335</v>
      </c>
      <c r="AA100" s="730">
        <f>IF(OR(AC100&lt;0.01,AC100="n/a"),"n/a",I100/AC100)</f>
        <v>117.19999999999999</v>
      </c>
      <c r="AB100" s="725">
        <v>12</v>
      </c>
      <c r="AC100" s="783">
        <v>0.15</v>
      </c>
      <c r="AD100" s="783" t="s">
        <v>135</v>
      </c>
      <c r="AE100" s="731">
        <v>5.08</v>
      </c>
      <c r="AF100" s="731">
        <v>0.74</v>
      </c>
      <c r="AG100" s="731">
        <v>0.8</v>
      </c>
      <c r="AH100" s="731">
        <v>785.4</v>
      </c>
      <c r="AI100" s="731">
        <v>444.4</v>
      </c>
      <c r="AJ100" s="1057">
        <v>14.499999999999998</v>
      </c>
      <c r="AK100" s="1057" t="s">
        <v>135</v>
      </c>
      <c r="AL100" s="783">
        <v>429.66</v>
      </c>
      <c r="AM100" s="783">
        <v>3.1</v>
      </c>
      <c r="AN100" s="783">
        <v>0</v>
      </c>
      <c r="AO100" s="734">
        <f>IF(U100="n/a","n/a",IF(AA100&lt;0,"n/a",IF(AA100="n/a","n/a",J100+U100-AA100)))</f>
        <v>-18.358781686239865</v>
      </c>
      <c r="AP100" s="735">
        <f>IF(U100="n/a","n/a",J100+U100)</f>
        <v>98.841218313760123</v>
      </c>
      <c r="AQ100" s="843">
        <f>IF(OR(AC100&lt;0.01,AC100="n/a",AF100="n/a"),"n/a",(I100/SQRT(22.5*AC100*(I100/AF100))-1)*100)</f>
        <v>96.330786627512339</v>
      </c>
      <c r="AR100" s="618">
        <f>INDEX(Historical!$C$7:$C$1222,MATCH(B100,Historical!$B$7:$B$1244,0))*IF(AH100="n/a",1.03,IF(AH100&lt;0,1.01,IF(AH100&gt;10,1.1,(1+AH100/100))))</f>
        <v>1.6426300000000003</v>
      </c>
      <c r="AS100" s="730">
        <f>IF($AI100="n/a",1.03*AR100,IF($AI100&lt;0,1.01*AR100,IF($AI100&gt;10,1.1*AR100,(1+$AI100/100)*AR100)))</f>
        <v>1.8068930000000005</v>
      </c>
      <c r="AT100" s="730">
        <f>IF($AK100="n/a",1.03*AS100,IF($AK100&lt;0,1.01*AS100,IF($AK100&gt;10,1.1*AS100,(1+$AK100/100)*AS100)))</f>
        <v>1.8610997900000006</v>
      </c>
      <c r="AU100" s="730">
        <f>IF($AK100="n/a",1.03*AT100,IF($AK100&lt;0,1.01*AT100,IF($AK100&gt;10,1.1*AT100,(1+$AK100/100)*AT100)))</f>
        <v>1.9169327837000008</v>
      </c>
      <c r="AV100" s="730">
        <f>IF($AK100="n/a",1.03*AU100,IF($AK100&lt;0,1.01*AU100,IF($AK100&gt;10,1.1*AU100,(1+$AK100/100)*AU100)))</f>
        <v>1.9744407672110009</v>
      </c>
      <c r="AW100" s="723">
        <f>SUM(AR100:AV100)</f>
        <v>9.2019963409110037</v>
      </c>
      <c r="AX100" s="736">
        <f>AW100/I100*100</f>
        <v>52.343551427252585</v>
      </c>
      <c r="AY100" s="1048">
        <v>0.77</v>
      </c>
      <c r="AZ100" s="731">
        <v>4.1500000000000004</v>
      </c>
      <c r="BA100" s="731">
        <v>-23.799999999999997</v>
      </c>
      <c r="BB100" s="731">
        <v>-6.29</v>
      </c>
      <c r="BC100" s="731">
        <v>-11.92</v>
      </c>
      <c r="BD100" s="862"/>
      <c r="BE100" s="594">
        <v>2013</v>
      </c>
      <c r="BF100" s="853">
        <f>IF(BE100&gt;2020,0,IF(BE100&gt;2008,1,IF(BE100&gt;2001,2,IF(BE100&gt;1990,3,IF(BE100&gt;1980,4,IF(BE100&gt;1973,5,IF(BE100&gt;1970,6,IF(BE100&gt;1960,7,IF(BE100&gt;1958,8,IF(BE100&gt;1953,9,10))))))))))</f>
        <v>1</v>
      </c>
      <c r="BG100" s="783">
        <v>0.4</v>
      </c>
      <c r="BH100" s="820" t="s">
        <v>4443</v>
      </c>
      <c r="BI100" s="820" t="s">
        <v>4445</v>
      </c>
    </row>
    <row r="101" spans="1:61" ht="11.25" customHeight="1" x14ac:dyDescent="0.2">
      <c r="A101" s="819" t="s">
        <v>1070</v>
      </c>
      <c r="B101" s="830" t="s">
        <v>1071</v>
      </c>
      <c r="C101" s="885" t="s">
        <v>4178</v>
      </c>
      <c r="D101" s="885" t="s">
        <v>4179</v>
      </c>
      <c r="E101" s="699">
        <v>13</v>
      </c>
      <c r="F101" s="1122">
        <v>320</v>
      </c>
      <c r="G101" s="1122" t="s">
        <v>105</v>
      </c>
      <c r="H101" s="1122" t="s">
        <v>105</v>
      </c>
      <c r="I101" s="829">
        <v>46.99</v>
      </c>
      <c r="J101" s="618">
        <f>(M101/I101)*100</f>
        <v>4.1711002340923597</v>
      </c>
      <c r="K101" s="832">
        <v>0.49</v>
      </c>
      <c r="L101" s="842">
        <v>4</v>
      </c>
      <c r="M101" s="609">
        <f>K101*L101</f>
        <v>1.96</v>
      </c>
      <c r="N101" s="825" t="s">
        <v>217</v>
      </c>
      <c r="O101" s="700">
        <v>0.43</v>
      </c>
      <c r="P101" s="603">
        <v>44925</v>
      </c>
      <c r="Q101" s="603">
        <v>44943</v>
      </c>
      <c r="R101" s="609">
        <f>(K101-O101)/O101*100</f>
        <v>13.953488372093023</v>
      </c>
      <c r="S101" s="667">
        <f>IF(INDEX(Historical!$D$7:$D$1220,MATCH(B101,Historical!$B$7:$B$1244,0))=0,"n/a",(INDEX(Historical!$C$7:$C$1222,MATCH(B101,Historical!$B$7:$B$1244,0))/INDEX(Historical!$D$7:$D$1220,MATCH(B101,Historical!$B$7:$B$1244,0))-1)*100)</f>
        <v>26.470588235294112</v>
      </c>
      <c r="T101" s="667">
        <f>IF(INDEX(Historical!$F$7:$F$1213,MATCH(B101,Historical!$B$7:$B$1244,0))=0,"n/a",((INDEX(Historical!$C$7:$C$1222,MATCH(B101,Historical!$B$7:$B$1244,0))/INDEX(Historical!$F$7:$F$1213,MATCH(B101,Historical!$B$7:$B$1244,0)))^(1/3)-1)*100)</f>
        <v>10.3501240610526</v>
      </c>
      <c r="U101" s="667">
        <f>IF(INDEX(Historical!$H$7:$H$1213,MATCH(B101,Historical!$B$7:$B$1244,0))=0,"n/a",((INDEX(Historical!$C$7:$C$1222,MATCH(B101,Historical!$B$7:$B$1244,0))/INDEX(Historical!$H$7:$H$1213,MATCH(B101,Historical!$B$7:$B$1244,0)))^(1/5)-1)*100)</f>
        <v>9.7541468691217261</v>
      </c>
      <c r="V101" s="667">
        <f>IF(INDEX(Historical!$N$7:$N$1213,MATCH(B101,Historical!$B$7:$B$1244,0))=0,"n/a",((INDEX(Historical!$C$7:$C$1222,MATCH(B101,Historical!$B$7:$B$1244,0))/INDEX(Historical!$N$7:$N$1213,MATCH(B101,Historical!$B$7:$B$1244,0)))^(1/10)-1)*100)</f>
        <v>18.314465709886598</v>
      </c>
      <c r="W101" s="668">
        <f>IF(OR(U101&lt;=0,U101="n/a",V101&lt;=0,V101="n/a"),"n/a",U101/V101)</f>
        <v>0.53259248856253549</v>
      </c>
      <c r="X101" s="669">
        <f>IF(OR(AJ101&lt;=0,AJ101="n/a",U101&lt;=0,U101="n/a"),"n/a",U101/AJ101)</f>
        <v>0.49766055454702679</v>
      </c>
      <c r="Y101" s="628"/>
      <c r="Z101" s="618">
        <f>IF(OR(AC101&lt;0.01,AC101="n/a"),"n/a",M101/AC101*100)</f>
        <v>151.93798449612405</v>
      </c>
      <c r="AA101" s="841">
        <f>IF(OR(AC101&lt;0.01,AC101="n/a"),"n/a",I101/AC101)</f>
        <v>36.426356589147289</v>
      </c>
      <c r="AB101" s="842">
        <v>12</v>
      </c>
      <c r="AC101" s="821">
        <v>1.29</v>
      </c>
      <c r="AD101" s="821">
        <v>6.03</v>
      </c>
      <c r="AE101" s="821">
        <v>10.029999999999999</v>
      </c>
      <c r="AF101" s="821">
        <v>3.68</v>
      </c>
      <c r="AG101" s="821">
        <v>8.1</v>
      </c>
      <c r="AH101" s="821">
        <v>28.299999999999997</v>
      </c>
      <c r="AI101" s="821">
        <v>10.97</v>
      </c>
      <c r="AJ101" s="821">
        <v>19.600000000000001</v>
      </c>
      <c r="AK101" s="821">
        <v>6</v>
      </c>
      <c r="AL101" s="833">
        <v>10120</v>
      </c>
      <c r="AM101" s="827">
        <v>0.70000000000000007</v>
      </c>
      <c r="AN101" s="821">
        <v>0</v>
      </c>
      <c r="AO101" s="705">
        <f>IF(U101="n/a","n/a",IF(AA101&lt;0,"n/a",IF(AA101="n/a","n/a",J101+U101-AA101)))</f>
        <v>-22.501109485933203</v>
      </c>
      <c r="AP101" s="706">
        <f>IF(U101="n/a","n/a",J101+U101)</f>
        <v>13.925247103214087</v>
      </c>
      <c r="AQ101" s="843">
        <f>IF(OR(AC101&lt;0.01,AC101="n/a",AF101="n/a"),"n/a",(I101/SQRT(22.5*AC101*(I101/AF101))-1)*100)</f>
        <v>144.08467770023492</v>
      </c>
      <c r="AR101" s="618">
        <f>INDEX(Historical!$C$7:$C$1222,MATCH(B101,Historical!$B$7:$B$1244,0))*IF(AH101="n/a",1.03,IF(AH101&lt;0,1.01,IF(AH101&gt;10,1.1,(1+AH101/100))))</f>
        <v>1.8920000000000001</v>
      </c>
      <c r="AS101" s="841">
        <f>IF($AI101="n/a",1.03*AR101,IF($AI101&lt;0,1.01*AR101,IF($AI101&gt;10,1.1*AR101,(1+$AI101/100)*AR101)))</f>
        <v>2.0812000000000004</v>
      </c>
      <c r="AT101" s="841">
        <f>IF($AK101="n/a",1.03*AS101,IF($AK101&lt;0,1.01*AS101,IF($AK101&gt;10,1.1*AS101,(1+$AK101/100)*AS101)))</f>
        <v>2.2060720000000007</v>
      </c>
      <c r="AU101" s="841">
        <f>IF($AK101="n/a",1.03*AT101,IF($AK101&lt;0,1.01*AT101,IF($AK101&gt;10,1.1*AT101,(1+$AK101/100)*AT101)))</f>
        <v>2.3384363200000009</v>
      </c>
      <c r="AV101" s="841">
        <f>IF($AK101="n/a",1.03*AU101,IF($AK101&lt;0,1.01*AU101,IF($AK101&gt;10,1.1*AU101,(1+$AK101/100)*AU101)))</f>
        <v>2.4787424992000009</v>
      </c>
      <c r="AW101" s="618">
        <f>SUM(AR101:AV101)</f>
        <v>10.996450819200003</v>
      </c>
      <c r="AX101" s="713">
        <f>AW101/I101*100</f>
        <v>23.401682952117479</v>
      </c>
      <c r="AY101" s="887">
        <v>0.6</v>
      </c>
      <c r="AZ101" s="827">
        <v>27.62</v>
      </c>
      <c r="BA101" s="827">
        <v>-14.49</v>
      </c>
      <c r="BB101" s="827">
        <v>8.92</v>
      </c>
      <c r="BC101" s="827">
        <v>9.6100000000000012</v>
      </c>
      <c r="BE101" s="594">
        <v>2011</v>
      </c>
      <c r="BF101" s="853">
        <f>IF(BE101&gt;2020,0,IF(BE101&gt;2008,1,IF(BE101&gt;2001,2,IF(BE101&gt;1990,3,IF(BE101&gt;1980,4,IF(BE101&gt;1973,5,IF(BE101&gt;1970,6,IF(BE101&gt;1960,7,IF(BE101&gt;1958,8,IF(BE101&gt;1953,9,10))))))))))</f>
        <v>1</v>
      </c>
      <c r="BG101" s="837">
        <v>3.5999999999999996</v>
      </c>
      <c r="BH101" s="820" t="s">
        <v>4443</v>
      </c>
      <c r="BI101" s="820" t="s">
        <v>4445</v>
      </c>
    </row>
    <row r="102" spans="1:61" ht="11.25" customHeight="1" x14ac:dyDescent="0.2">
      <c r="A102" s="819" t="s">
        <v>4754</v>
      </c>
      <c r="B102" s="830" t="s">
        <v>504</v>
      </c>
      <c r="C102" s="885" t="s">
        <v>107</v>
      </c>
      <c r="D102" s="885" t="s">
        <v>4197</v>
      </c>
      <c r="E102" s="699">
        <v>24</v>
      </c>
      <c r="F102" s="1122">
        <v>150</v>
      </c>
      <c r="G102" s="1122" t="s">
        <v>105</v>
      </c>
      <c r="H102" s="1122" t="s">
        <v>105</v>
      </c>
      <c r="I102" s="829">
        <v>83.82</v>
      </c>
      <c r="J102" s="618">
        <f>(M102/I102)*100</f>
        <v>2.2906227630637082</v>
      </c>
      <c r="K102" s="839">
        <v>0.48</v>
      </c>
      <c r="L102" s="842">
        <v>4</v>
      </c>
      <c r="M102" s="609">
        <f>K102*L102</f>
        <v>1.92</v>
      </c>
      <c r="N102" s="825" t="s">
        <v>316</v>
      </c>
      <c r="O102" s="701">
        <v>0.47499999999999998</v>
      </c>
      <c r="P102" s="603">
        <v>44819</v>
      </c>
      <c r="Q102" s="603">
        <v>44834</v>
      </c>
      <c r="R102" s="609">
        <f>(K102-O102)/O102*100</f>
        <v>1.0526315789473695</v>
      </c>
      <c r="S102" s="667">
        <f>IF(INDEX(Historical!$D$7:$D$1220,MATCH(B102,Historical!$B$7:$B$1244,0))=0,"n/a",(INDEX(Historical!$C$7:$C$1222,MATCH(B102,Historical!$B$7:$B$1244,0))/INDEX(Historical!$D$7:$D$1220,MATCH(B102,Historical!$B$7:$B$1244,0))-1)*100)</f>
        <v>2.1390374331550666</v>
      </c>
      <c r="T102" s="667">
        <f>IF(INDEX(Historical!$F$7:$F$1213,MATCH(B102,Historical!$B$7:$B$1244,0))=0,"n/a",((INDEX(Historical!$C$7:$C$1222,MATCH(B102,Historical!$B$7:$B$1244,0))/INDEX(Historical!$F$7:$F$1213,MATCH(B102,Historical!$B$7:$B$1244,0)))^(1/3)-1)*100)</f>
        <v>2.1864814305770253</v>
      </c>
      <c r="U102" s="667">
        <f>IF(INDEX(Historical!$H$7:$H$1213,MATCH(B102,Historical!$B$7:$B$1244,0))=0,"n/a",((INDEX(Historical!$C$7:$C$1222,MATCH(B102,Historical!$B$7:$B$1244,0))/INDEX(Historical!$H$7:$H$1213,MATCH(B102,Historical!$B$7:$B$1244,0)))^(1/5)-1)*100)</f>
        <v>2.3568445862481191</v>
      </c>
      <c r="V102" s="667">
        <f>IF(INDEX(Historical!$N$7:$N$1213,MATCH(B102,Historical!$B$7:$B$1244,0))=0,"n/a",((INDEX(Historical!$C$7:$C$1222,MATCH(B102,Historical!$B$7:$B$1244,0))/INDEX(Historical!$N$7:$N$1213,MATCH(B102,Historical!$B$7:$B$1244,0)))^(1/10)-1)*100)</f>
        <v>5.4530673978757216</v>
      </c>
      <c r="W102" s="668">
        <f>IF(OR(U102&lt;=0,U102="n/a",V102&lt;=0,V102="n/a"),"n/a",U102/V102)</f>
        <v>0.43220529186311607</v>
      </c>
      <c r="X102" s="669" t="str">
        <f>IF(OR(AJ102&lt;=0,AJ102="n/a",U102&lt;=0,U102="n/a"),"n/a",U102/AJ102)</f>
        <v>n/a</v>
      </c>
      <c r="Y102" s="831"/>
      <c r="Z102" s="618" t="str">
        <f>IF(OR(AC102&lt;0.01,AC102="n/a"),"n/a",M102/AC102*100)</f>
        <v>n/a</v>
      </c>
      <c r="AA102" s="841" t="str">
        <f>IF(OR(AC102&lt;0.01,AC102="n/a"),"n/a",I102/AC102)</f>
        <v>n/a</v>
      </c>
      <c r="AB102" s="842">
        <v>12</v>
      </c>
      <c r="AC102" s="821" t="s">
        <v>135</v>
      </c>
      <c r="AD102" s="821" t="s">
        <v>135</v>
      </c>
      <c r="AE102" s="821" t="s">
        <v>135</v>
      </c>
      <c r="AF102" s="821" t="s">
        <v>135</v>
      </c>
      <c r="AG102" s="821" t="s">
        <v>135</v>
      </c>
      <c r="AH102" s="821" t="s">
        <v>135</v>
      </c>
      <c r="AI102" s="821" t="s">
        <v>135</v>
      </c>
      <c r="AJ102" s="821" t="s">
        <v>135</v>
      </c>
      <c r="AK102" s="821" t="s">
        <v>135</v>
      </c>
      <c r="AL102" s="833" t="s">
        <v>135</v>
      </c>
      <c r="AM102" s="827" t="s">
        <v>135</v>
      </c>
      <c r="AN102" s="821" t="s">
        <v>135</v>
      </c>
      <c r="AO102" s="705" t="str">
        <f>IF(U102="n/a","n/a",IF(AA102&lt;0,"n/a",IF(AA102="n/a","n/a",J102+U102-AA102)))</f>
        <v>n/a</v>
      </c>
      <c r="AP102" s="706">
        <f>IF(U102="n/a","n/a",J102+U102)</f>
        <v>4.6474673493118273</v>
      </c>
      <c r="AQ102" s="843" t="str">
        <f>IF(OR(AC102&lt;0.01,AC102="n/a",AF102="n/a"),"n/a",(I102/SQRT(22.5*AC102*(I102/AF102))-1)*100)</f>
        <v>n/a</v>
      </c>
      <c r="AR102" s="618">
        <f>INDEX(Historical!$C$7:$C$1222,MATCH(B102,Historical!$B$7:$B$1244,0))*IF(AH102="n/a",1.03,IF(AH102&lt;0,1.01,IF(AH102&gt;10,1.1,(1+AH102/100))))</f>
        <v>1.9673</v>
      </c>
      <c r="AS102" s="841">
        <f>IF($AI102="n/a",1.03*AR102,IF($AI102&lt;0,1.01*AR102,IF($AI102&gt;10,1.1*AR102,(1+$AI102/100)*AR102)))</f>
        <v>2.026319</v>
      </c>
      <c r="AT102" s="841">
        <f>IF($AK102="n/a",1.03*AS102,IF($AK102&lt;0,1.01*AS102,IF($AK102&gt;10,1.1*AS102,(1+$AK102/100)*AS102)))</f>
        <v>2.0871085699999998</v>
      </c>
      <c r="AU102" s="841">
        <f>IF($AK102="n/a",1.03*AT102,IF($AK102&lt;0,1.01*AT102,IF($AK102&gt;10,1.1*AT102,(1+$AK102/100)*AT102)))</f>
        <v>2.1497218271</v>
      </c>
      <c r="AV102" s="841">
        <f>IF($AK102="n/a",1.03*AU102,IF($AK102&lt;0,1.01*AU102,IF($AK102&gt;10,1.1*AU102,(1+$AK102/100)*AU102)))</f>
        <v>2.2142134819130002</v>
      </c>
      <c r="AW102" s="618">
        <f>SUM(AR102:AV102)</f>
        <v>10.444662879012999</v>
      </c>
      <c r="AX102" s="713">
        <f>AW102/I102*100</f>
        <v>12.460824241246717</v>
      </c>
      <c r="AY102" s="887" t="s">
        <v>135</v>
      </c>
      <c r="AZ102" s="827" t="s">
        <v>135</v>
      </c>
      <c r="BA102" s="827" t="s">
        <v>135</v>
      </c>
      <c r="BB102" s="827" t="s">
        <v>135</v>
      </c>
      <c r="BC102" s="827" t="s">
        <v>135</v>
      </c>
      <c r="BD102" s="861" t="s">
        <v>4126</v>
      </c>
      <c r="BE102" s="594">
        <v>1999</v>
      </c>
      <c r="BF102" s="853">
        <f>IF(BE102&gt;2020,0,IF(BE102&gt;2008,1,IF(BE102&gt;2001,2,IF(BE102&gt;1990,3,IF(BE102&gt;1980,4,IF(BE102&gt;1973,5,IF(BE102&gt;1970,6,IF(BE102&gt;1960,7,IF(BE102&gt;1958,8,IF(BE102&gt;1953,9,10))))))))))</f>
        <v>3</v>
      </c>
      <c r="BG102" s="837" t="s">
        <v>135</v>
      </c>
      <c r="BH102" s="820" t="s">
        <v>4443</v>
      </c>
      <c r="BI102" s="820" t="s">
        <v>4444</v>
      </c>
    </row>
    <row r="103" spans="1:61" ht="11.25" customHeight="1" x14ac:dyDescent="0.2">
      <c r="A103" s="819" t="s">
        <v>4756</v>
      </c>
      <c r="B103" s="830" t="s">
        <v>1083</v>
      </c>
      <c r="C103" s="885" t="s">
        <v>244</v>
      </c>
      <c r="D103" s="885" t="s">
        <v>4206</v>
      </c>
      <c r="E103" s="699">
        <v>12</v>
      </c>
      <c r="F103" s="1122">
        <v>349</v>
      </c>
      <c r="G103" s="1122" t="s">
        <v>105</v>
      </c>
      <c r="H103" s="1122" t="s">
        <v>105</v>
      </c>
      <c r="I103" s="829">
        <v>356.41</v>
      </c>
      <c r="J103" s="618">
        <f>(M103/I103)*100</f>
        <v>0.22446059313711736</v>
      </c>
      <c r="K103" s="832">
        <v>0.2</v>
      </c>
      <c r="L103" s="842">
        <v>4</v>
      </c>
      <c r="M103" s="609">
        <f>K103*L103</f>
        <v>0.8</v>
      </c>
      <c r="N103" s="825" t="s">
        <v>706</v>
      </c>
      <c r="O103" s="700">
        <v>0.15</v>
      </c>
      <c r="P103" s="891">
        <v>44468</v>
      </c>
      <c r="Q103" s="891">
        <v>44501</v>
      </c>
      <c r="R103" s="609">
        <f>(K103-O103)/O103*100</f>
        <v>33.33333333333335</v>
      </c>
      <c r="S103" s="667">
        <f>IF(INDEX(Historical!$D$7:$D$1220,MATCH(B103,Historical!$B$7:$B$1244,0))=0,"n/a",(INDEX(Historical!$C$7:$C$1222,MATCH(B103,Historical!$B$7:$B$1244,0))/INDEX(Historical!$D$7:$D$1220,MATCH(B103,Historical!$B$7:$B$1244,0))-1)*100)</f>
        <v>23.076923076923084</v>
      </c>
      <c r="T103" s="667">
        <f>IF(INDEX(Historical!$F$7:$F$1213,MATCH(B103,Historical!$B$7:$B$1244,0))=0,"n/a",((INDEX(Historical!$C$7:$C$1222,MATCH(B103,Historical!$B$7:$B$1244,0))/INDEX(Historical!$F$7:$F$1213,MATCH(B103,Historical!$B$7:$B$1244,0)))^(1/3)-1)*100)</f>
        <v>21.141372855475971</v>
      </c>
      <c r="U103" s="667">
        <f>IF(INDEX(Historical!$H$7:$H$1213,MATCH(B103,Historical!$B$7:$B$1244,0))=0,"n/a",((INDEX(Historical!$C$7:$C$1222,MATCH(B103,Historical!$B$7:$B$1244,0))/INDEX(Historical!$H$7:$H$1213,MATCH(B103,Historical!$B$7:$B$1244,0)))^(1/5)-1)*100)</f>
        <v>20.877552695710566</v>
      </c>
      <c r="V103" s="667">
        <f>IF(INDEX(Historical!$N$7:$N$1213,MATCH(B103,Historical!$B$7:$B$1244,0))=0,"n/a",((INDEX(Historical!$C$7:$C$1222,MATCH(B103,Historical!$B$7:$B$1244,0))/INDEX(Historical!$N$7:$N$1213,MATCH(B103,Historical!$B$7:$B$1244,0)))^(1/10)-1)*100)</f>
        <v>14.869835499703509</v>
      </c>
      <c r="W103" s="668">
        <f>IF(OR(U103&lt;=0,U103="n/a",V103&lt;=0,V103="n/a"),"n/a",U103/V103)</f>
        <v>1.404020420812782</v>
      </c>
      <c r="X103" s="669">
        <f>IF(OR(AJ103&lt;=0,AJ103="n/a",U103&lt;=0,U103="n/a"),"n/a",U103/AJ103)</f>
        <v>0.39096540628671467</v>
      </c>
      <c r="Y103" s="640" t="s">
        <v>5353</v>
      </c>
      <c r="Z103" s="618">
        <f>IF(OR(AC103&lt;0.01,AC103="n/a"),"n/a",M103/AC103*100)</f>
        <v>1.5732546705998034</v>
      </c>
      <c r="AA103" s="841">
        <f>IF(OR(AC103&lt;0.01,AC103="n/a"),"n/a",I103/AC103)</f>
        <v>7.0090462143559495</v>
      </c>
      <c r="AB103" s="842">
        <v>1</v>
      </c>
      <c r="AC103" s="821">
        <v>50.85</v>
      </c>
      <c r="AD103" s="821" t="s">
        <v>135</v>
      </c>
      <c r="AE103" s="821">
        <v>0.93</v>
      </c>
      <c r="AF103" s="821">
        <v>3.8</v>
      </c>
      <c r="AG103" s="821">
        <v>62</v>
      </c>
      <c r="AH103" s="821">
        <v>-32.300000000000004</v>
      </c>
      <c r="AI103" s="821">
        <v>-19.489999999999998</v>
      </c>
      <c r="AJ103" s="821">
        <v>53.400000000000006</v>
      </c>
      <c r="AK103" s="821" t="s">
        <v>135</v>
      </c>
      <c r="AL103" s="833">
        <v>6490</v>
      </c>
      <c r="AM103" s="827">
        <v>24.9</v>
      </c>
      <c r="AN103" s="821">
        <v>0.35</v>
      </c>
      <c r="AO103" s="705">
        <f>IF(U103="n/a","n/a",IF(AA103&lt;0,"n/a",IF(AA103="n/a","n/a",J103+U103-AA103)))</f>
        <v>14.092967074491733</v>
      </c>
      <c r="AP103" s="706">
        <f>IF(U103="n/a","n/a",J103+U103)</f>
        <v>21.102013288847683</v>
      </c>
      <c r="AQ103" s="843">
        <f>IF(OR(AC103&lt;0.01,AC103="n/a",AF103="n/a"),"n/a",(I103/SQRT(22.5*AC103*(I103/AF103))-1)*100)</f>
        <v>8.8002769901551758</v>
      </c>
      <c r="AR103" s="618">
        <f>INDEX(Historical!$C$7:$C$1222,MATCH(B103,Historical!$B$7:$B$1244,0))*IF(AH103="n/a",1.03,IF(AH103&lt;0,1.01,IF(AH103&gt;10,1.1,(1+AH103/100))))</f>
        <v>0.80800000000000005</v>
      </c>
      <c r="AS103" s="841">
        <f>IF($AI103="n/a",1.03*AR103,IF($AI103&lt;0,1.01*AR103,IF($AI103&gt;10,1.1*AR103,(1+$AI103/100)*AR103)))</f>
        <v>0.81608000000000003</v>
      </c>
      <c r="AT103" s="841">
        <f>IF($AK103="n/a",1.03*AS103,IF($AK103&lt;0,1.01*AS103,IF($AK103&gt;10,1.1*AS103,(1+$AK103/100)*AS103)))</f>
        <v>0.84056240000000004</v>
      </c>
      <c r="AU103" s="841">
        <f>IF($AK103="n/a",1.03*AT103,IF($AK103&lt;0,1.01*AT103,IF($AK103&gt;10,1.1*AT103,(1+$AK103/100)*AT103)))</f>
        <v>0.86577927200000004</v>
      </c>
      <c r="AV103" s="841">
        <f>IF($AK103="n/a",1.03*AU103,IF($AK103&lt;0,1.01*AU103,IF($AK103&gt;10,1.1*AU103,(1+$AK103/100)*AU103)))</f>
        <v>0.89175265016000005</v>
      </c>
      <c r="AW103" s="618">
        <f>SUM(AR103:AV103)</f>
        <v>4.2221743221600008</v>
      </c>
      <c r="AX103" s="713">
        <f>AW103/I103*100</f>
        <v>1.1846396908504251</v>
      </c>
      <c r="AY103" s="887">
        <v>0.95</v>
      </c>
      <c r="AZ103" s="827">
        <v>93.56</v>
      </c>
      <c r="BA103" s="827">
        <v>-14.71</v>
      </c>
      <c r="BB103" s="827">
        <v>-0.55999999999999994</v>
      </c>
      <c r="BC103" s="827">
        <v>19.66</v>
      </c>
      <c r="BE103" s="594">
        <v>2012</v>
      </c>
      <c r="BF103" s="853">
        <f>IF(BE103&gt;2020,0,IF(BE103&gt;2008,1,IF(BE103&gt;2001,2,IF(BE103&gt;1990,3,IF(BE103&gt;1980,4,IF(BE103&gt;1973,5,IF(BE103&gt;1970,6,IF(BE103&gt;1960,7,IF(BE103&gt;1958,8,IF(BE103&gt;1953,9,10))))))))))</f>
        <v>1</v>
      </c>
      <c r="BG103" s="837">
        <v>26.8</v>
      </c>
      <c r="BH103" s="820" t="s">
        <v>4443</v>
      </c>
      <c r="BI103" s="820" t="s">
        <v>4444</v>
      </c>
    </row>
    <row r="104" spans="1:61" ht="11.25" customHeight="1" x14ac:dyDescent="0.2">
      <c r="A104" s="819" t="s">
        <v>1084</v>
      </c>
      <c r="B104" s="830" t="s">
        <v>1085</v>
      </c>
      <c r="C104" s="885" t="s">
        <v>107</v>
      </c>
      <c r="D104" s="885" t="s">
        <v>4202</v>
      </c>
      <c r="E104" s="699">
        <v>12</v>
      </c>
      <c r="F104" s="1122">
        <v>364</v>
      </c>
      <c r="G104" s="1122" t="s">
        <v>36</v>
      </c>
      <c r="H104" s="1122" t="s">
        <v>114</v>
      </c>
      <c r="I104" s="829">
        <v>112</v>
      </c>
      <c r="J104" s="618">
        <f>(M104/I104)*100</f>
        <v>2.1428571428571428</v>
      </c>
      <c r="K104" s="832">
        <v>0.6</v>
      </c>
      <c r="L104" s="842">
        <v>4</v>
      </c>
      <c r="M104" s="609">
        <f>K104*L104</f>
        <v>2.4</v>
      </c>
      <c r="N104" s="825" t="s">
        <v>421</v>
      </c>
      <c r="O104" s="700">
        <v>0.5</v>
      </c>
      <c r="P104" s="603">
        <v>44706</v>
      </c>
      <c r="Q104" s="603">
        <v>44721</v>
      </c>
      <c r="R104" s="609">
        <f>(K104-O104)/O104*100</f>
        <v>19.999999999999996</v>
      </c>
      <c r="S104" s="667">
        <f>IF(INDEX(Historical!$D$7:$D$1220,MATCH(B104,Historical!$B$7:$B$1244,0))=0,"n/a",(INDEX(Historical!$C$7:$C$1222,MATCH(B104,Historical!$B$7:$B$1244,0))/INDEX(Historical!$D$7:$D$1220,MATCH(B104,Historical!$B$7:$B$1244,0))-1)*100)</f>
        <v>22.340425531914889</v>
      </c>
      <c r="T104" s="667">
        <f>IF(INDEX(Historical!$F$7:$F$1213,MATCH(B104,Historical!$B$7:$B$1244,0))=0,"n/a",((INDEX(Historical!$C$7:$C$1222,MATCH(B104,Historical!$B$7:$B$1244,0))/INDEX(Historical!$F$7:$F$1213,MATCH(B104,Historical!$B$7:$B$1244,0)))^(1/3)-1)*100)</f>
        <v>11.038312101514535</v>
      </c>
      <c r="U104" s="667">
        <f>IF(INDEX(Historical!$H$7:$H$1213,MATCH(B104,Historical!$B$7:$B$1244,0))=0,"n/a",((INDEX(Historical!$C$7:$C$1222,MATCH(B104,Historical!$B$7:$B$1244,0))/INDEX(Historical!$H$7:$H$1213,MATCH(B104,Historical!$B$7:$B$1244,0)))^(1/5)-1)*100)</f>
        <v>12.087426179583293</v>
      </c>
      <c r="V104" s="667">
        <f>IF(INDEX(Historical!$N$7:$N$1213,MATCH(B104,Historical!$B$7:$B$1244,0))=0,"n/a",((INDEX(Historical!$C$7:$C$1222,MATCH(B104,Historical!$B$7:$B$1244,0))/INDEX(Historical!$N$7:$N$1213,MATCH(B104,Historical!$B$7:$B$1244,0)))^(1/10)-1)*100)</f>
        <v>19.115090343250696</v>
      </c>
      <c r="W104" s="668">
        <f>IF(OR(U104&lt;=0,U104="n/a",V104&lt;=0,V104="n/a"),"n/a",U104/V104)</f>
        <v>0.63234993727619049</v>
      </c>
      <c r="X104" s="669">
        <f>IF(OR(AJ104&lt;=0,AJ104="n/a",U104&lt;=0,U104="n/a"),"n/a",U104/AJ104)</f>
        <v>0.4758829204560352</v>
      </c>
      <c r="Y104" s="640"/>
      <c r="Z104" s="618">
        <f>IF(OR(AC104&lt;0.01,AC104="n/a"),"n/a",M104/AC104*100)</f>
        <v>15.503875968992247</v>
      </c>
      <c r="AA104" s="841">
        <f>IF(OR(AC104&lt;0.01,AC104="n/a"),"n/a",I104/AC104)</f>
        <v>7.2351421188630489</v>
      </c>
      <c r="AB104" s="842">
        <v>12</v>
      </c>
      <c r="AC104" s="821">
        <v>15.48</v>
      </c>
      <c r="AD104" s="821" t="s">
        <v>135</v>
      </c>
      <c r="AE104" s="821">
        <v>2.2799999999999998</v>
      </c>
      <c r="AF104" s="821">
        <v>2.2999999999999998</v>
      </c>
      <c r="AG104" s="821">
        <v>34.9</v>
      </c>
      <c r="AH104" s="821">
        <v>396</v>
      </c>
      <c r="AI104" s="821">
        <v>4.51</v>
      </c>
      <c r="AJ104" s="821">
        <v>25.4</v>
      </c>
      <c r="AK104" s="821" t="s">
        <v>135</v>
      </c>
      <c r="AL104" s="833">
        <v>29350</v>
      </c>
      <c r="AM104" s="827">
        <v>0.5</v>
      </c>
      <c r="AN104" s="821">
        <v>1.53</v>
      </c>
      <c r="AO104" s="705">
        <f>IF(U104="n/a","n/a",IF(AA104&lt;0,"n/a",IF(AA104="n/a","n/a",J104+U104-AA104)))</f>
        <v>6.9951412035773863</v>
      </c>
      <c r="AP104" s="706">
        <f>IF(U104="n/a","n/a",J104+U104)</f>
        <v>14.230283322440435</v>
      </c>
      <c r="AQ104" s="843">
        <f>IF(OR(AC104&lt;0.01,AC104="n/a",AF104="n/a"),"n/a",(I104/SQRT(22.5*AC104*(I104/AF104))-1)*100)</f>
        <v>-14.000447356757828</v>
      </c>
      <c r="AR104" s="618">
        <f>INDEX(Historical!$C$7:$C$1222,MATCH(B104,Historical!$B$7:$B$1244,0))*IF(AH104="n/a",1.03,IF(AH104&lt;0,1.01,IF(AH104&gt;10,1.1,(1+AH104/100))))</f>
        <v>2.5299999999999998</v>
      </c>
      <c r="AS104" s="841">
        <f>IF($AI104="n/a",1.03*AR104,IF($AI104&lt;0,1.01*AR104,IF($AI104&gt;10,1.1*AR104,(1+$AI104/100)*AR104)))</f>
        <v>2.6441029999999994</v>
      </c>
      <c r="AT104" s="841">
        <f>IF($AK104="n/a",1.03*AS104,IF($AK104&lt;0,1.01*AS104,IF($AK104&gt;10,1.1*AS104,(1+$AK104/100)*AS104)))</f>
        <v>2.7234260899999994</v>
      </c>
      <c r="AU104" s="841">
        <f>IF($AK104="n/a",1.03*AT104,IF($AK104&lt;0,1.01*AT104,IF($AK104&gt;10,1.1*AT104,(1+$AK104/100)*AT104)))</f>
        <v>2.8051288726999992</v>
      </c>
      <c r="AV104" s="841">
        <f>IF($AK104="n/a",1.03*AU104,IF($AK104&lt;0,1.01*AU104,IF($AK104&gt;10,1.1*AU104,(1+$AK104/100)*AU104)))</f>
        <v>2.8892827388809992</v>
      </c>
      <c r="AW104" s="618">
        <f>SUM(AR104:AV104)</f>
        <v>13.591940701580997</v>
      </c>
      <c r="AX104" s="713">
        <f>AW104/I104*100</f>
        <v>12.13566134069732</v>
      </c>
      <c r="AY104" s="887">
        <v>1.47</v>
      </c>
      <c r="AZ104" s="827">
        <v>27.79</v>
      </c>
      <c r="BA104" s="827">
        <v>-9.5500000000000007</v>
      </c>
      <c r="BB104" s="827">
        <v>4.2299999999999995</v>
      </c>
      <c r="BC104" s="827">
        <v>8.67</v>
      </c>
      <c r="BE104" s="594">
        <v>2011</v>
      </c>
      <c r="BF104" s="853">
        <f>IF(BE104&gt;2020,0,IF(BE104&gt;2008,1,IF(BE104&gt;2001,2,IF(BE104&gt;1990,3,IF(BE104&gt;1980,4,IF(BE104&gt;1973,5,IF(BE104&gt;1970,6,IF(BE104&gt;1960,7,IF(BE104&gt;1958,8,IF(BE104&gt;1953,9,10))))))))))</f>
        <v>1</v>
      </c>
      <c r="BG104" s="837">
        <v>3.9</v>
      </c>
      <c r="BH104" s="820" t="s">
        <v>4443</v>
      </c>
      <c r="BI104" s="820" t="s">
        <v>4444</v>
      </c>
    </row>
    <row r="105" spans="1:61" ht="11.25" customHeight="1" x14ac:dyDescent="0.2">
      <c r="A105" s="826" t="s">
        <v>533</v>
      </c>
      <c r="B105" s="830" t="s">
        <v>534</v>
      </c>
      <c r="C105" s="885" t="s">
        <v>107</v>
      </c>
      <c r="D105" s="885" t="s">
        <v>117</v>
      </c>
      <c r="E105" s="699">
        <v>20</v>
      </c>
      <c r="F105" s="1122">
        <v>171</v>
      </c>
      <c r="G105" s="1122" t="s">
        <v>36</v>
      </c>
      <c r="H105" s="1122" t="s">
        <v>36</v>
      </c>
      <c r="I105" s="829">
        <v>15.37</v>
      </c>
      <c r="J105" s="618">
        <f>(M105/I105)*100</f>
        <v>4.2940793754066373</v>
      </c>
      <c r="K105" s="832">
        <v>0.16500000000000001</v>
      </c>
      <c r="L105" s="842">
        <v>4</v>
      </c>
      <c r="M105" s="609">
        <f>K105*L105</f>
        <v>0.66</v>
      </c>
      <c r="N105" s="825" t="s">
        <v>106</v>
      </c>
      <c r="O105" s="700">
        <v>0.16</v>
      </c>
      <c r="P105" s="603">
        <v>44680</v>
      </c>
      <c r="Q105" s="603">
        <v>44697</v>
      </c>
      <c r="R105" s="609">
        <f>(K105-O105)/O105*100</f>
        <v>3.1250000000000027</v>
      </c>
      <c r="S105" s="667">
        <f>IF(INDEX(Historical!$D$7:$D$1220,MATCH(B105,Historical!$B$7:$B$1244,0))=0,"n/a",(INDEX(Historical!$C$7:$C$1222,MATCH(B105,Historical!$B$7:$B$1244,0))/INDEX(Historical!$D$7:$D$1220,MATCH(B105,Historical!$B$7:$B$1244,0))-1)*100)</f>
        <v>3.9682539682539764</v>
      </c>
      <c r="T105" s="667">
        <f>IF(INDEX(Historical!$F$7:$F$1213,MATCH(B105,Historical!$B$7:$B$1244,0))=0,"n/a",((INDEX(Historical!$C$7:$C$1222,MATCH(B105,Historical!$B$7:$B$1244,0))/INDEX(Historical!$F$7:$F$1213,MATCH(B105,Historical!$B$7:$B$1244,0)))^(1/3)-1)*100)</f>
        <v>4.2869030085754378</v>
      </c>
      <c r="U105" s="667">
        <f>IF(INDEX(Historical!$H$7:$H$1213,MATCH(B105,Historical!$B$7:$B$1244,0))=0,"n/a",((INDEX(Historical!$C$7:$C$1222,MATCH(B105,Historical!$B$7:$B$1244,0))/INDEX(Historical!$H$7:$H$1213,MATCH(B105,Historical!$B$7:$B$1244,0)))^(1/5)-1)*100)</f>
        <v>3.2759707033746421</v>
      </c>
      <c r="V105" s="667">
        <f>IF(INDEX(Historical!$N$7:$N$1213,MATCH(B105,Historical!$B$7:$B$1244,0))=0,"n/a",((INDEX(Historical!$C$7:$C$1222,MATCH(B105,Historical!$B$7:$B$1244,0))/INDEX(Historical!$N$7:$N$1213,MATCH(B105,Historical!$B$7:$B$1244,0)))^(1/10)-1)*100)</f>
        <v>2.9974963350829498</v>
      </c>
      <c r="W105" s="668">
        <f>IF(OR(U105&lt;=0,U105="n/a",V105&lt;=0,V105="n/a"),"n/a",U105/V105)</f>
        <v>1.0929023215249356</v>
      </c>
      <c r="X105" s="669" t="str">
        <f>IF(OR(AJ105&lt;=0,AJ105="n/a",U105&lt;=0,U105="n/a"),"n/a",U105/AJ105)</f>
        <v>n/a</v>
      </c>
      <c r="Y105" s="830"/>
      <c r="Z105" s="618">
        <f>IF(OR(AC105&lt;0.01,AC105="n/a"),"n/a",M105/AC105*100)</f>
        <v>6600</v>
      </c>
      <c r="AA105" s="841">
        <f>IF(OR(AC105&lt;0.01,AC105="n/a"),"n/a",I105/AC105)</f>
        <v>1537</v>
      </c>
      <c r="AB105" s="842">
        <v>12</v>
      </c>
      <c r="AC105" s="821">
        <v>0.01</v>
      </c>
      <c r="AD105" s="821">
        <v>220.29</v>
      </c>
      <c r="AE105" s="821">
        <v>0.59</v>
      </c>
      <c r="AF105" s="821">
        <v>1.04</v>
      </c>
      <c r="AG105" s="821">
        <v>0.70000000000000007</v>
      </c>
      <c r="AH105" s="821">
        <v>-54.7</v>
      </c>
      <c r="AI105" s="821">
        <v>45.95</v>
      </c>
      <c r="AJ105" s="821">
        <v>-6.5</v>
      </c>
      <c r="AK105" s="821">
        <v>10</v>
      </c>
      <c r="AL105" s="833">
        <v>493.9</v>
      </c>
      <c r="AM105" s="827">
        <v>43.8</v>
      </c>
      <c r="AN105" s="821">
        <v>7.0000000000000007E-2</v>
      </c>
      <c r="AO105" s="705">
        <f>IF(U105="n/a","n/a",IF(AA105&lt;0,"n/a",IF(AA105="n/a","n/a",J105+U105-AA105)))</f>
        <v>-1529.4299499212186</v>
      </c>
      <c r="AP105" s="706">
        <f>IF(U105="n/a","n/a",J105+U105)</f>
        <v>7.5700500787812794</v>
      </c>
      <c r="AQ105" s="843">
        <f>IF(OR(AC105&lt;0.01,AC105="n/a",AF105="n/a"),"n/a",(I105/SQRT(22.5*AC105*(I105/AF105))-1)*100)</f>
        <v>742.87339236421235</v>
      </c>
      <c r="AR105" s="618">
        <f>INDEX(Historical!$C$7:$C$1222,MATCH(B105,Historical!$B$7:$B$1244,0))*IF(AH105="n/a",1.03,IF(AH105&lt;0,1.01,IF(AH105&gt;10,1.1,(1+AH105/100))))</f>
        <v>0.66155000000000008</v>
      </c>
      <c r="AS105" s="841">
        <f>IF($AI105="n/a",1.03*AR105,IF($AI105&lt;0,1.01*AR105,IF($AI105&gt;10,1.1*AR105,(1+$AI105/100)*AR105)))</f>
        <v>0.72770500000000016</v>
      </c>
      <c r="AT105" s="841">
        <f>IF($AK105="n/a",1.03*AS105,IF($AK105&lt;0,1.01*AS105,IF($AK105&gt;10,1.1*AS105,(1+$AK105/100)*AS105)))</f>
        <v>0.80047550000000023</v>
      </c>
      <c r="AU105" s="841">
        <f>IF($AK105="n/a",1.03*AT105,IF($AK105&lt;0,1.01*AT105,IF($AK105&gt;10,1.1*AT105,(1+$AK105/100)*AT105)))</f>
        <v>0.88052305000000031</v>
      </c>
      <c r="AV105" s="841">
        <f>IF($AK105="n/a",1.03*AU105,IF($AK105&lt;0,1.01*AU105,IF($AK105&gt;10,1.1*AU105,(1+$AK105/100)*AU105)))</f>
        <v>0.96857535500000047</v>
      </c>
      <c r="AW105" s="618">
        <f>SUM(AR105:AV105)</f>
        <v>4.0388289050000008</v>
      </c>
      <c r="AX105" s="713">
        <f>AW105/I105*100</f>
        <v>26.277351366297992</v>
      </c>
      <c r="AY105" s="887">
        <v>-0.01</v>
      </c>
      <c r="AZ105" s="827">
        <v>17.78</v>
      </c>
      <c r="BA105" s="827">
        <v>-10.27</v>
      </c>
      <c r="BB105" s="827">
        <v>3.4299999999999997</v>
      </c>
      <c r="BC105" s="827">
        <v>1.95</v>
      </c>
      <c r="BE105" s="594">
        <v>2003</v>
      </c>
      <c r="BF105" s="853">
        <f>IF(BE105&gt;2020,0,IF(BE105&gt;2008,1,IF(BE105&gt;2001,2,IF(BE105&gt;1990,3,IF(BE105&gt;1980,4,IF(BE105&gt;1973,5,IF(BE105&gt;1970,6,IF(BE105&gt;1960,7,IF(BE105&gt;1958,8,IF(BE105&gt;1953,9,10))))))))))</f>
        <v>2</v>
      </c>
      <c r="BG105" s="837">
        <v>0.2</v>
      </c>
      <c r="BH105" s="820" t="s">
        <v>4443</v>
      </c>
      <c r="BI105" s="820" t="s">
        <v>4444</v>
      </c>
    </row>
    <row r="106" spans="1:61" ht="11.25" customHeight="1" x14ac:dyDescent="0.2">
      <c r="A106" s="826" t="s">
        <v>535</v>
      </c>
      <c r="B106" s="831" t="s">
        <v>536</v>
      </c>
      <c r="C106" s="885" t="s">
        <v>107</v>
      </c>
      <c r="D106" s="885" t="s">
        <v>117</v>
      </c>
      <c r="E106" s="699">
        <v>20</v>
      </c>
      <c r="F106" s="1122">
        <v>172</v>
      </c>
      <c r="G106" s="1122" t="s">
        <v>105</v>
      </c>
      <c r="H106" s="1122" t="s">
        <v>105</v>
      </c>
      <c r="I106" s="829">
        <v>15.1</v>
      </c>
      <c r="J106" s="618">
        <f>(M106/I106)*100</f>
        <v>3.9072847682119201</v>
      </c>
      <c r="K106" s="832">
        <v>0.14749999999999999</v>
      </c>
      <c r="L106" s="842">
        <v>4</v>
      </c>
      <c r="M106" s="609">
        <f>K106*L106</f>
        <v>0.59</v>
      </c>
      <c r="N106" s="825" t="s">
        <v>106</v>
      </c>
      <c r="O106" s="700">
        <v>0.14249999999999999</v>
      </c>
      <c r="P106" s="603">
        <v>44680</v>
      </c>
      <c r="Q106" s="603">
        <v>44697</v>
      </c>
      <c r="R106" s="609">
        <f>(K106-O106)/O106*100</f>
        <v>3.5087719298245648</v>
      </c>
      <c r="S106" s="667">
        <f>IF(INDEX(Historical!$D$7:$D$1220,MATCH(B106,Historical!$B$7:$B$1244,0))=0,"n/a",(INDEX(Historical!$C$7:$C$1222,MATCH(B106,Historical!$B$7:$B$1244,0))/INDEX(Historical!$D$7:$D$1220,MATCH(B106,Historical!$B$7:$B$1244,0))-1)*100)</f>
        <v>4.4642857142856984</v>
      </c>
      <c r="T106" s="667">
        <f>IF(INDEX(Historical!$F$7:$F$1213,MATCH(B106,Historical!$B$7:$B$1244,0))=0,"n/a",((INDEX(Historical!$C$7:$C$1222,MATCH(B106,Historical!$B$7:$B$1244,0))/INDEX(Historical!$F$7:$F$1213,MATCH(B106,Historical!$B$7:$B$1244,0)))^(1/3)-1)*100)</f>
        <v>4.8511681136690576</v>
      </c>
      <c r="U106" s="667">
        <f>IF(INDEX(Historical!$H$7:$H$1213,MATCH(B106,Historical!$B$7:$B$1244,0))=0,"n/a",((INDEX(Historical!$C$7:$C$1222,MATCH(B106,Historical!$B$7:$B$1244,0))/INDEX(Historical!$H$7:$H$1213,MATCH(B106,Historical!$B$7:$B$1244,0)))^(1/5)-1)*100)</f>
        <v>3.7137289336648172</v>
      </c>
      <c r="V106" s="667">
        <f>IF(INDEX(Historical!$N$7:$N$1213,MATCH(B106,Historical!$B$7:$B$1244,0))=0,"n/a",((INDEX(Historical!$C$7:$C$1222,MATCH(B106,Historical!$B$7:$B$1244,0))/INDEX(Historical!$N$7:$N$1213,MATCH(B106,Historical!$B$7:$B$1244,0)))^(1/10)-1)*100)</f>
        <v>2.9479684724558863</v>
      </c>
      <c r="W106" s="668">
        <f>IF(OR(U106&lt;=0,U106="n/a",V106&lt;=0,V106="n/a"),"n/a",U106/V106)</f>
        <v>1.2597587010728757</v>
      </c>
      <c r="X106" s="669" t="str">
        <f>IF(OR(AJ106&lt;=0,AJ106="n/a",U106&lt;=0,U106="n/a"),"n/a",U106/AJ106)</f>
        <v>n/a</v>
      </c>
      <c r="Y106" s="830"/>
      <c r="Z106" s="618" t="str">
        <f>IF(OR(AC106&lt;0.01,AC106="n/a"),"n/a",M106/AC106*100)</f>
        <v>n/a</v>
      </c>
      <c r="AA106" s="841" t="str">
        <f>IF(OR(AC106&lt;0.01,AC106="n/a"),"n/a",I106/AC106)</f>
        <v>n/a</v>
      </c>
      <c r="AB106" s="842">
        <v>12</v>
      </c>
      <c r="AC106" s="821" t="s">
        <v>135</v>
      </c>
      <c r="AD106" s="821" t="s">
        <v>135</v>
      </c>
      <c r="AE106" s="821" t="s">
        <v>135</v>
      </c>
      <c r="AF106" s="821" t="s">
        <v>135</v>
      </c>
      <c r="AG106" s="821" t="s">
        <v>135</v>
      </c>
      <c r="AH106" s="821" t="s">
        <v>135</v>
      </c>
      <c r="AI106" s="821" t="s">
        <v>135</v>
      </c>
      <c r="AJ106" s="821" t="s">
        <v>135</v>
      </c>
      <c r="AK106" s="821" t="s">
        <v>135</v>
      </c>
      <c r="AL106" s="833" t="s">
        <v>135</v>
      </c>
      <c r="AM106" s="827" t="s">
        <v>135</v>
      </c>
      <c r="AN106" s="821" t="s">
        <v>135</v>
      </c>
      <c r="AO106" s="705" t="str">
        <f>IF(U106="n/a","n/a",IF(AA106&lt;0,"n/a",IF(AA106="n/a","n/a",J106+U106-AA106)))</f>
        <v>n/a</v>
      </c>
      <c r="AP106" s="706">
        <f>IF(U106="n/a","n/a",J106+U106)</f>
        <v>7.6210137018767377</v>
      </c>
      <c r="AQ106" s="843" t="str">
        <f>IF(OR(AC106&lt;0.01,AC106="n/a",AF106="n/a"),"n/a",(I106/SQRT(22.5*AC106*(I106/AF106))-1)*100)</f>
        <v>n/a</v>
      </c>
      <c r="AR106" s="618">
        <f>INDEX(Historical!$C$7:$C$1222,MATCH(B106,Historical!$B$7:$B$1244,0))*IF(AH106="n/a",1.03,IF(AH106&lt;0,1.01,IF(AH106&gt;10,1.1,(1+AH106/100))))</f>
        <v>0.60255000000000003</v>
      </c>
      <c r="AS106" s="841">
        <f>IF($AI106="n/a",1.03*AR106,IF($AI106&lt;0,1.01*AR106,IF($AI106&gt;10,1.1*AR106,(1+$AI106/100)*AR106)))</f>
        <v>0.62062650000000008</v>
      </c>
      <c r="AT106" s="841">
        <f>IF($AK106="n/a",1.03*AS106,IF($AK106&lt;0,1.01*AS106,IF($AK106&gt;10,1.1*AS106,(1+$AK106/100)*AS106)))</f>
        <v>0.63924529500000005</v>
      </c>
      <c r="AU106" s="841">
        <f>IF($AK106="n/a",1.03*AT106,IF($AK106&lt;0,1.01*AT106,IF($AK106&gt;10,1.1*AT106,(1+$AK106/100)*AT106)))</f>
        <v>0.65842265385000009</v>
      </c>
      <c r="AV106" s="841">
        <f>IF($AK106="n/a",1.03*AU106,IF($AK106&lt;0,1.01*AU106,IF($AK106&gt;10,1.1*AU106,(1+$AK106/100)*AU106)))</f>
        <v>0.67817533346550007</v>
      </c>
      <c r="AW106" s="618">
        <f>SUM(AR106:AV106)</f>
        <v>3.1990197823155002</v>
      </c>
      <c r="AX106" s="713">
        <f>AW106/I106*100</f>
        <v>21.185561472288082</v>
      </c>
      <c r="AY106" s="887" t="s">
        <v>135</v>
      </c>
      <c r="AZ106" s="827" t="s">
        <v>135</v>
      </c>
      <c r="BA106" s="827" t="s">
        <v>135</v>
      </c>
      <c r="BB106" s="827" t="s">
        <v>135</v>
      </c>
      <c r="BC106" s="827" t="s">
        <v>135</v>
      </c>
      <c r="BE106" s="594">
        <v>2003</v>
      </c>
      <c r="BF106" s="853">
        <f>IF(BE106&gt;2020,0,IF(BE106&gt;2008,1,IF(BE106&gt;2001,2,IF(BE106&gt;1990,3,IF(BE106&gt;1980,4,IF(BE106&gt;1973,5,IF(BE106&gt;1970,6,IF(BE106&gt;1960,7,IF(BE106&gt;1958,8,IF(BE106&gt;1953,9,10))))))))))</f>
        <v>2</v>
      </c>
      <c r="BG106" s="837" t="s">
        <v>135</v>
      </c>
      <c r="BH106" s="820" t="s">
        <v>4443</v>
      </c>
      <c r="BI106" s="820" t="s">
        <v>4444</v>
      </c>
    </row>
    <row r="107" spans="1:61" ht="11.25" customHeight="1" x14ac:dyDescent="0.2">
      <c r="A107" s="826" t="s">
        <v>4759</v>
      </c>
      <c r="B107" s="830" t="s">
        <v>1537</v>
      </c>
      <c r="C107" s="885" t="s">
        <v>152</v>
      </c>
      <c r="D107" s="885" t="s">
        <v>4180</v>
      </c>
      <c r="E107" s="699">
        <v>12</v>
      </c>
      <c r="F107" s="1122">
        <v>411</v>
      </c>
      <c r="G107" s="1122" t="s">
        <v>105</v>
      </c>
      <c r="H107" s="1122" t="s">
        <v>105</v>
      </c>
      <c r="I107" s="829">
        <v>138.36000000000001</v>
      </c>
      <c r="J107" s="618">
        <f>(M107/I107)*100</f>
        <v>2.0526163631107255</v>
      </c>
      <c r="K107" s="832">
        <v>0.71</v>
      </c>
      <c r="L107" s="842">
        <v>4</v>
      </c>
      <c r="M107" s="609">
        <f>K107*L107</f>
        <v>2.84</v>
      </c>
      <c r="N107" s="825" t="s">
        <v>610</v>
      </c>
      <c r="O107" s="700">
        <v>0.66</v>
      </c>
      <c r="P107" s="603">
        <v>45023</v>
      </c>
      <c r="Q107" s="603">
        <v>45040</v>
      </c>
      <c r="R107" s="609">
        <f>(K107-O107)/O107*100</f>
        <v>7.5757575757575646</v>
      </c>
      <c r="S107" s="667">
        <f>IF(INDEX(Historical!$D$7:$D$1220,MATCH(B107,Historical!$B$7:$B$1244,0))=0,"n/a",(INDEX(Historical!$C$7:$C$1222,MATCH(B107,Historical!$B$7:$B$1244,0))/INDEX(Historical!$D$7:$D$1220,MATCH(B107,Historical!$B$7:$B$1244,0))-1)*100)</f>
        <v>7.4380165289256173</v>
      </c>
      <c r="T107" s="667">
        <f>IF(INDEX(Historical!$F$7:$F$1213,MATCH(B107,Historical!$B$7:$B$1244,0))=0,"n/a",((INDEX(Historical!$C$7:$C$1222,MATCH(B107,Historical!$B$7:$B$1244,0))/INDEX(Historical!$F$7:$F$1213,MATCH(B107,Historical!$B$7:$B$1244,0)))^(1/3)-1)*100)</f>
        <v>7.0399331060163606</v>
      </c>
      <c r="U107" s="667">
        <f>IF(INDEX(Historical!$H$7:$H$1213,MATCH(B107,Historical!$B$7:$B$1244,0))=0,"n/a",((INDEX(Historical!$C$7:$C$1222,MATCH(B107,Historical!$B$7:$B$1244,0))/INDEX(Historical!$H$7:$H$1213,MATCH(B107,Historical!$B$7:$B$1244,0)))^(1/5)-1)*100)</f>
        <v>7.6316922514810814</v>
      </c>
      <c r="V107" s="667">
        <f>IF(INDEX(Historical!$N$7:$N$1213,MATCH(B107,Historical!$B$7:$B$1244,0))=0,"n/a",((INDEX(Historical!$C$7:$C$1222,MATCH(B107,Historical!$B$7:$B$1244,0))/INDEX(Historical!$N$7:$N$1213,MATCH(B107,Historical!$B$7:$B$1244,0)))^(1/10)-1)*100)</f>
        <v>14.352705336107308</v>
      </c>
      <c r="W107" s="668">
        <f>IF(OR(U107&lt;=0,U107="n/a",V107&lt;=0,V107="n/a"),"n/a",U107/V107)</f>
        <v>0.53172500046259041</v>
      </c>
      <c r="X107" s="669">
        <f>IF(OR(AJ107&lt;=0,AJ107="n/a",U107&lt;=0,U107="n/a"),"n/a",U107/AJ107)</f>
        <v>0.69379020468009833</v>
      </c>
      <c r="Y107" s="628"/>
      <c r="Z107" s="618">
        <f>IF(OR(AC107&lt;0.01,AC107="n/a"),"n/a",M107/AC107*100)</f>
        <v>35.903919089759796</v>
      </c>
      <c r="AA107" s="841">
        <f>IF(OR(AC107&lt;0.01,AC107="n/a"),"n/a",I107/AC107)</f>
        <v>17.491782553729458</v>
      </c>
      <c r="AB107" s="842">
        <v>12</v>
      </c>
      <c r="AC107" s="821">
        <v>7.91</v>
      </c>
      <c r="AD107" s="821" t="s">
        <v>135</v>
      </c>
      <c r="AE107" s="821">
        <v>1.59</v>
      </c>
      <c r="AF107" s="821">
        <v>2.66</v>
      </c>
      <c r="AG107" s="821">
        <v>15.1</v>
      </c>
      <c r="AH107" s="821">
        <v>-48.6</v>
      </c>
      <c r="AI107" s="821">
        <v>5.6000000000000005</v>
      </c>
      <c r="AJ107" s="821">
        <v>11</v>
      </c>
      <c r="AK107" s="821">
        <v>-7.7399999999999993</v>
      </c>
      <c r="AL107" s="833">
        <v>15710</v>
      </c>
      <c r="AM107" s="827">
        <v>0.2</v>
      </c>
      <c r="AN107" s="821">
        <v>0.68</v>
      </c>
      <c r="AO107" s="705">
        <f>IF(U107="n/a","n/a",IF(AA107&lt;0,"n/a",IF(AA107="n/a","n/a",J107+U107-AA107)))</f>
        <v>-7.8074739391376511</v>
      </c>
      <c r="AP107" s="706">
        <f>IF(U107="n/a","n/a",J107+U107)</f>
        <v>9.6843086145918065</v>
      </c>
      <c r="AQ107" s="843">
        <f>IF(OR(AC107&lt;0.01,AC107="n/a",AF107="n/a"),"n/a",(I107/SQRT(22.5*AC107*(I107/AF107))-1)*100)</f>
        <v>43.80255227671703</v>
      </c>
      <c r="AR107" s="618">
        <f>INDEX(Historical!$C$7:$C$1222,MATCH(B107,Historical!$B$7:$B$1244,0))*IF(AH107="n/a",1.03,IF(AH107&lt;0,1.01,IF(AH107&gt;10,1.1,(1+AH107/100))))</f>
        <v>2.6260000000000003</v>
      </c>
      <c r="AS107" s="841">
        <f>IF($AI107="n/a",1.03*AR107,IF($AI107&lt;0,1.01*AR107,IF($AI107&gt;10,1.1*AR107,(1+$AI107/100)*AR107)))</f>
        <v>2.7730560000000004</v>
      </c>
      <c r="AT107" s="841">
        <f>IF($AK107="n/a",1.03*AS107,IF($AK107&lt;0,1.01*AS107,IF($AK107&gt;10,1.1*AS107,(1+$AK107/100)*AS107)))</f>
        <v>2.8007865600000006</v>
      </c>
      <c r="AU107" s="841">
        <f>IF($AK107="n/a",1.03*AT107,IF($AK107&lt;0,1.01*AT107,IF($AK107&gt;10,1.1*AT107,(1+$AK107/100)*AT107)))</f>
        <v>2.8287944256000008</v>
      </c>
      <c r="AV107" s="841">
        <f>IF($AK107="n/a",1.03*AU107,IF($AK107&lt;0,1.01*AU107,IF($AK107&gt;10,1.1*AU107,(1+$AK107/100)*AU107)))</f>
        <v>2.8570823698560011</v>
      </c>
      <c r="AW107" s="618">
        <f>SUM(AR107:AV107)</f>
        <v>13.885719355456004</v>
      </c>
      <c r="AX107" s="713">
        <f>AW107/I107*100</f>
        <v>10.035934775553629</v>
      </c>
      <c r="AY107" s="887">
        <v>0.94</v>
      </c>
      <c r="AZ107" s="827">
        <v>14.92</v>
      </c>
      <c r="BA107" s="827">
        <v>-12.620000000000001</v>
      </c>
      <c r="BB107" s="827">
        <v>-6.92</v>
      </c>
      <c r="BC107" s="827">
        <v>-0.6</v>
      </c>
      <c r="BE107" s="594">
        <v>2012</v>
      </c>
      <c r="BF107" s="853">
        <f>IF(BE107&gt;2020,0,IF(BE107&gt;2008,1,IF(BE107&gt;2001,2,IF(BE107&gt;1990,3,IF(BE107&gt;1980,4,IF(BE107&gt;1973,5,IF(BE107&gt;1970,6,IF(BE107&gt;1960,7,IF(BE107&gt;1958,8,IF(BE107&gt;1953,9,10))))))))))</f>
        <v>1</v>
      </c>
      <c r="BG107" s="837">
        <v>7.1</v>
      </c>
      <c r="BH107" s="820" t="s">
        <v>4443</v>
      </c>
      <c r="BI107" s="820" t="s">
        <v>4444</v>
      </c>
    </row>
    <row r="108" spans="1:61" s="737" customFormat="1" ht="11.25" customHeight="1" x14ac:dyDescent="0.2">
      <c r="A108" s="720" t="s">
        <v>4762</v>
      </c>
      <c r="B108" s="743" t="s">
        <v>2095</v>
      </c>
      <c r="C108" s="885" t="s">
        <v>152</v>
      </c>
      <c r="D108" s="885" t="s">
        <v>4183</v>
      </c>
      <c r="E108" s="721">
        <v>10</v>
      </c>
      <c r="F108" s="1122">
        <v>525</v>
      </c>
      <c r="G108" s="1121" t="s">
        <v>105</v>
      </c>
      <c r="H108" s="1121" t="s">
        <v>105</v>
      </c>
      <c r="I108" s="722">
        <v>247.53</v>
      </c>
      <c r="J108" s="723">
        <f>(M108/I108)*100</f>
        <v>0.43631075021209559</v>
      </c>
      <c r="K108" s="724">
        <v>0.27</v>
      </c>
      <c r="L108" s="725">
        <v>4</v>
      </c>
      <c r="M108" s="726">
        <f>K108*L108</f>
        <v>1.08</v>
      </c>
      <c r="N108" s="727" t="s">
        <v>3935</v>
      </c>
      <c r="O108" s="728">
        <v>0.25</v>
      </c>
      <c r="P108" s="1037">
        <v>45015</v>
      </c>
      <c r="Q108" s="1037">
        <v>45044</v>
      </c>
      <c r="R108" s="726">
        <f>(K108-O108)/O108*100</f>
        <v>8.0000000000000071</v>
      </c>
      <c r="S108" s="667">
        <f>IF(INDEX(Historical!$D$7:$D$1220,MATCH(B108,Historical!$B$7:$B$1244,0))=0,"n/a",(INDEX(Historical!$C$7:$C$1222,MATCH(B108,Historical!$B$7:$B$1244,0))/INDEX(Historical!$D$7:$D$1220,MATCH(B108,Historical!$B$7:$B$1244,0))-1)*100)</f>
        <v>18.518518518518512</v>
      </c>
      <c r="T108" s="667">
        <f>IF(INDEX(Historical!$F$7:$F$1213,MATCH(B108,Historical!$B$7:$B$1244,0))=0,"n/a",((INDEX(Historical!$C$7:$C$1222,MATCH(B108,Historical!$B$7:$B$1244,0))/INDEX(Historical!$F$7:$F$1213,MATCH(B108,Historical!$B$7:$B$1244,0)))^(1/3)-1)*100)</f>
        <v>12.736741187698408</v>
      </c>
      <c r="U108" s="667">
        <f>IF(INDEX(Historical!$H$7:$H$1213,MATCH(B108,Historical!$B$7:$B$1244,0))=0,"n/a",((INDEX(Historical!$C$7:$C$1222,MATCH(B108,Historical!$B$7:$B$1244,0))/INDEX(Historical!$H$7:$H$1213,MATCH(B108,Historical!$B$7:$B$1244,0)))^(1/5)-1)*100)</f>
        <v>11.988891568022186</v>
      </c>
      <c r="V108" s="667">
        <f>IF(INDEX(Historical!$N$7:$N$1213,MATCH(B108,Historical!$B$7:$B$1244,0))=0,"n/a",((INDEX(Historical!$C$7:$C$1222,MATCH(B108,Historical!$B$7:$B$1244,0))/INDEX(Historical!$N$7:$N$1213,MATCH(B108,Historical!$B$7:$B$1244,0)))^(1/10)-1)*100)</f>
        <v>32.520993255867722</v>
      </c>
      <c r="W108" s="668">
        <f>IF(OR(U108&lt;=0,U108="n/a",V108&lt;=0,V108="n/a"),"n/a",U108/V108)</f>
        <v>0.36865084266327092</v>
      </c>
      <c r="X108" s="669">
        <f>IF(OR(AJ108&lt;=0,AJ108="n/a",U108&lt;=0,U108="n/a"),"n/a",U108/AJ108)</f>
        <v>0.4664938353316026</v>
      </c>
      <c r="Y108" s="1139"/>
      <c r="Z108" s="723">
        <f>IF(OR(AC108&lt;0.01,AC108="n/a"),"n/a",M108/AC108*100)</f>
        <v>11.180124223602485</v>
      </c>
      <c r="AA108" s="730">
        <f>IF(OR(AC108&lt;0.01,AC108="n/a"),"n/a",I108/AC108)</f>
        <v>25.62422360248447</v>
      </c>
      <c r="AB108" s="725">
        <v>12</v>
      </c>
      <c r="AC108" s="731">
        <v>9.66</v>
      </c>
      <c r="AD108" s="731">
        <v>7.74</v>
      </c>
      <c r="AE108" s="731">
        <v>5.82</v>
      </c>
      <c r="AF108" s="731">
        <v>3.73</v>
      </c>
      <c r="AG108" s="731">
        <v>15.6</v>
      </c>
      <c r="AH108" s="731">
        <v>13.700000000000001</v>
      </c>
      <c r="AI108" s="731">
        <v>10.130000000000001</v>
      </c>
      <c r="AJ108" s="731">
        <v>25.7</v>
      </c>
      <c r="AK108" s="731">
        <v>3.3099999999999996</v>
      </c>
      <c r="AL108" s="732">
        <v>183110</v>
      </c>
      <c r="AM108" s="733">
        <v>0.2</v>
      </c>
      <c r="AN108" s="731">
        <v>0.41</v>
      </c>
      <c r="AO108" s="734">
        <f>IF(U108="n/a","n/a",IF(AA108&lt;0,"n/a",IF(AA108="n/a","n/a",J108+U108-AA108)))</f>
        <v>-13.199021284250188</v>
      </c>
      <c r="AP108" s="735">
        <f>IF(U108="n/a","n/a",J108+U108)</f>
        <v>12.425202318234282</v>
      </c>
      <c r="AQ108" s="843">
        <f>IF(OR(AC108&lt;0.01,AC108="n/a",AF108="n/a"),"n/a",(I108/SQRT(22.5*AC108*(I108/AF108))-1)*100)</f>
        <v>106.10499377988778</v>
      </c>
      <c r="AR108" s="618">
        <f>INDEX(Historical!$C$7:$C$1222,MATCH(B108,Historical!$B$7:$B$1244,0))*IF(AH108="n/a",1.03,IF(AH108&lt;0,1.01,IF(AH108&gt;10,1.1,(1+AH108/100))))</f>
        <v>1.056</v>
      </c>
      <c r="AS108" s="730">
        <f>IF($AI108="n/a",1.03*AR108,IF($AI108&lt;0,1.01*AR108,IF($AI108&gt;10,1.1*AR108,(1+$AI108/100)*AR108)))</f>
        <v>1.1616000000000002</v>
      </c>
      <c r="AT108" s="730">
        <f>IF($AK108="n/a",1.03*AS108,IF($AK108&lt;0,1.01*AS108,IF($AK108&gt;10,1.1*AS108,(1+$AK108/100)*AS108)))</f>
        <v>1.2000489600000002</v>
      </c>
      <c r="AU108" s="730">
        <f>IF($AK108="n/a",1.03*AT108,IF($AK108&lt;0,1.01*AT108,IF($AK108&gt;10,1.1*AT108,(1+$AK108/100)*AT108)))</f>
        <v>1.239770580576</v>
      </c>
      <c r="AV108" s="730">
        <f>IF($AK108="n/a",1.03*AU108,IF($AK108&lt;0,1.01*AU108,IF($AK108&gt;10,1.1*AU108,(1+$AK108/100)*AU108)))</f>
        <v>1.2808069867930654</v>
      </c>
      <c r="AW108" s="723">
        <f>SUM(AR108:AV108)</f>
        <v>5.9382265273690651</v>
      </c>
      <c r="AX108" s="736">
        <f>AW108/I108*100</f>
        <v>2.3989926584127441</v>
      </c>
      <c r="AY108" s="888">
        <v>0.8</v>
      </c>
      <c r="AZ108" s="733">
        <v>5.91</v>
      </c>
      <c r="BA108" s="733">
        <v>-18.529999999999998</v>
      </c>
      <c r="BB108" s="733">
        <v>-5.82</v>
      </c>
      <c r="BC108" s="733">
        <v>-6.5500000000000007</v>
      </c>
      <c r="BD108" s="862"/>
      <c r="BE108" s="594">
        <v>2014</v>
      </c>
      <c r="BF108" s="853">
        <f>IF(BE108&gt;2020,0,IF(BE108&gt;2008,1,IF(BE108&gt;2001,2,IF(BE108&gt;1990,3,IF(BE108&gt;1980,4,IF(BE108&gt;1973,5,IF(BE108&gt;1970,6,IF(BE108&gt;1960,7,IF(BE108&gt;1958,8,IF(BE108&gt;1953,9,10))))))))))</f>
        <v>1</v>
      </c>
      <c r="BG108" s="783">
        <v>8.6</v>
      </c>
      <c r="BH108" s="820" t="s">
        <v>4443</v>
      </c>
      <c r="BI108" s="820" t="s">
        <v>4444</v>
      </c>
    </row>
    <row r="109" spans="1:61" ht="11.25" customHeight="1" x14ac:dyDescent="0.2">
      <c r="A109" s="826" t="s">
        <v>4763</v>
      </c>
      <c r="B109" s="830" t="s">
        <v>1077</v>
      </c>
      <c r="C109" s="885" t="s">
        <v>177</v>
      </c>
      <c r="D109" s="885" t="s">
        <v>4195</v>
      </c>
      <c r="E109" s="699">
        <v>11</v>
      </c>
      <c r="F109" s="1122">
        <v>451</v>
      </c>
      <c r="G109" s="1122" t="s">
        <v>105</v>
      </c>
      <c r="H109" s="1122" t="s">
        <v>105</v>
      </c>
      <c r="I109" s="829">
        <v>50.42</v>
      </c>
      <c r="J109" s="618">
        <f>(M109/I109)*100</f>
        <v>8.0920269734232448</v>
      </c>
      <c r="K109" s="832">
        <v>1.02</v>
      </c>
      <c r="L109" s="842">
        <v>4</v>
      </c>
      <c r="M109" s="609">
        <f>K109*L109</f>
        <v>4.08</v>
      </c>
      <c r="N109" s="825" t="s">
        <v>106</v>
      </c>
      <c r="O109" s="700">
        <v>0.99</v>
      </c>
      <c r="P109" s="603">
        <v>44958</v>
      </c>
      <c r="Q109" s="603">
        <v>44966</v>
      </c>
      <c r="R109" s="609">
        <f>(K109-O109)/O109*100</f>
        <v>3.0303030303030329</v>
      </c>
      <c r="S109" s="667">
        <f>IF(INDEX(Historical!$D$7:$D$1220,MATCH(B109,Historical!$B$7:$B$1244,0))=0,"n/a",(INDEX(Historical!$C$7:$C$1222,MATCH(B109,Historical!$B$7:$B$1244,0))/INDEX(Historical!$D$7:$D$1220,MATCH(B109,Historical!$B$7:$B$1244,0))-1)*100)</f>
        <v>5.6451612903225756</v>
      </c>
      <c r="T109" s="667">
        <f>IF(INDEX(Historical!$F$7:$F$1213,MATCH(B109,Historical!$B$7:$B$1244,0))=0,"n/a",((INDEX(Historical!$C$7:$C$1222,MATCH(B109,Historical!$B$7:$B$1244,0))/INDEX(Historical!$F$7:$F$1213,MATCH(B109,Historical!$B$7:$B$1244,0)))^(1/3)-1)*100)</f>
        <v>5.3621015162499397</v>
      </c>
      <c r="U109" s="667">
        <f>IF(INDEX(Historical!$H$7:$H$1213,MATCH(B109,Historical!$B$7:$B$1244,0))=0,"n/a",((INDEX(Historical!$C$7:$C$1222,MATCH(B109,Historical!$B$7:$B$1244,0))/INDEX(Historical!$H$7:$H$1213,MATCH(B109,Historical!$B$7:$B$1244,0)))^(1/5)-1)*100)</f>
        <v>7.0921578407852515</v>
      </c>
      <c r="V109" s="667" t="str">
        <f>IF(INDEX(Historical!$N$7:$N$1213,MATCH(B109,Historical!$B$7:$B$1244,0))=0,"n/a",((INDEX(Historical!$C$7:$C$1222,MATCH(B109,Historical!$B$7:$B$1244,0))/INDEX(Historical!$N$7:$N$1213,MATCH(B109,Historical!$B$7:$B$1244,0)))^(1/10)-1)*100)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0.55407483131134772</v>
      </c>
      <c r="Y109" s="831"/>
      <c r="Z109" s="618">
        <f>IF(OR(AC109&lt;0.01,AC109="n/a"),"n/a",M109/AC109*100)</f>
        <v>112.39669421487604</v>
      </c>
      <c r="AA109" s="841">
        <f>IF(OR(AC109&lt;0.01,AC109="n/a"),"n/a",I109/AC109)</f>
        <v>13.889807162534437</v>
      </c>
      <c r="AB109" s="842">
        <v>12</v>
      </c>
      <c r="AC109" s="821">
        <v>3.63</v>
      </c>
      <c r="AD109" s="821">
        <v>1.01</v>
      </c>
      <c r="AE109" s="821">
        <v>2.15</v>
      </c>
      <c r="AF109" s="821" t="s">
        <v>135</v>
      </c>
      <c r="AG109" s="821">
        <v>-143.30000000000001</v>
      </c>
      <c r="AH109" s="821">
        <v>-9.3000000000000007</v>
      </c>
      <c r="AI109" s="821">
        <v>34.17</v>
      </c>
      <c r="AJ109" s="821">
        <v>12.8</v>
      </c>
      <c r="AK109" s="821">
        <v>13.08</v>
      </c>
      <c r="AL109" s="833">
        <v>2060</v>
      </c>
      <c r="AM109" s="827">
        <v>0.2</v>
      </c>
      <c r="AN109" s="821" t="s">
        <v>135</v>
      </c>
      <c r="AO109" s="705">
        <f>IF(U109="n/a","n/a",IF(AA109&lt;0,"n/a",IF(AA109="n/a","n/a",J109+U109-AA109)))</f>
        <v>1.2943776516740595</v>
      </c>
      <c r="AP109" s="706">
        <f>IF(U109="n/a","n/a",J109+U109)</f>
        <v>15.184184814208496</v>
      </c>
      <c r="AQ109" s="843" t="str">
        <f>IF(OR(AC109&lt;0.01,AC109="n/a",AF109="n/a"),"n/a",(I109/SQRT(22.5*AC109*(I109/AF109))-1)*100)</f>
        <v>n/a</v>
      </c>
      <c r="AR109" s="618">
        <f>INDEX(Historical!$C$7:$C$1222,MATCH(B109,Historical!$B$7:$B$1244,0))*IF(AH109="n/a",1.03,IF(AH109&lt;0,1.01,IF(AH109&gt;10,1.1,(1+AH109/100))))</f>
        <v>3.9693000000000001</v>
      </c>
      <c r="AS109" s="841">
        <f>IF($AI109="n/a",1.03*AR109,IF($AI109&lt;0,1.01*AR109,IF($AI109&gt;10,1.1*AR109,(1+$AI109/100)*AR109)))</f>
        <v>4.3662300000000007</v>
      </c>
      <c r="AT109" s="841">
        <f>IF($AK109="n/a",1.03*AS109,IF($AK109&lt;0,1.01*AS109,IF($AK109&gt;10,1.1*AS109,(1+$AK109/100)*AS109)))</f>
        <v>4.8028530000000016</v>
      </c>
      <c r="AU109" s="841">
        <f>IF($AK109="n/a",1.03*AT109,IF($AK109&lt;0,1.01*AT109,IF($AK109&gt;10,1.1*AT109,(1+$AK109/100)*AT109)))</f>
        <v>5.2831383000000018</v>
      </c>
      <c r="AV109" s="841">
        <f>IF($AK109="n/a",1.03*AU109,IF($AK109&lt;0,1.01*AU109,IF($AK109&gt;10,1.1*AU109,(1+$AK109/100)*AU109)))</f>
        <v>5.8114521300000028</v>
      </c>
      <c r="AW109" s="618">
        <f>SUM(AR109:AV109)</f>
        <v>24.232973430000005</v>
      </c>
      <c r="AX109" s="713">
        <f>AW109/I109*100</f>
        <v>48.062224176913929</v>
      </c>
      <c r="AY109" s="887">
        <v>2.19</v>
      </c>
      <c r="AZ109" s="827">
        <v>29.28</v>
      </c>
      <c r="BA109" s="827">
        <v>-21.790000000000003</v>
      </c>
      <c r="BB109" s="827">
        <v>6.5</v>
      </c>
      <c r="BC109" s="827">
        <v>-2.36</v>
      </c>
      <c r="BE109" s="594">
        <v>2013</v>
      </c>
      <c r="BF109" s="853">
        <f>IF(BE109&gt;2020,0,IF(BE109&gt;2008,1,IF(BE109&gt;2001,2,IF(BE109&gt;1990,3,IF(BE109&gt;1980,4,IF(BE109&gt;1973,5,IF(BE109&gt;1970,6,IF(BE109&gt;1960,7,IF(BE109&gt;1958,8,IF(BE109&gt;1953,9,10))))))))))</f>
        <v>1</v>
      </c>
      <c r="BG109" s="837">
        <v>12.4</v>
      </c>
      <c r="BH109" s="820" t="s">
        <v>4443</v>
      </c>
      <c r="BI109" s="820" t="s">
        <v>4446</v>
      </c>
    </row>
    <row r="110" spans="1:61" ht="11.25" customHeight="1" x14ac:dyDescent="0.2">
      <c r="A110" s="826" t="s">
        <v>4766</v>
      </c>
      <c r="B110" s="830" t="s">
        <v>530</v>
      </c>
      <c r="C110" s="885" t="s">
        <v>4178</v>
      </c>
      <c r="D110" s="885" t="s">
        <v>4179</v>
      </c>
      <c r="E110" s="699">
        <v>18</v>
      </c>
      <c r="F110" s="1122">
        <v>209</v>
      </c>
      <c r="G110" s="1122" t="s">
        <v>105</v>
      </c>
      <c r="H110" s="1122" t="s">
        <v>105</v>
      </c>
      <c r="I110" s="829">
        <v>104.23</v>
      </c>
      <c r="J110" s="618">
        <f>(M110/I110)*100</f>
        <v>4.6819533723496116</v>
      </c>
      <c r="K110" s="832">
        <v>1.22</v>
      </c>
      <c r="L110" s="842">
        <v>4</v>
      </c>
      <c r="M110" s="609">
        <f>K110*L110</f>
        <v>4.88</v>
      </c>
      <c r="N110" s="825" t="s">
        <v>316</v>
      </c>
      <c r="O110" s="700">
        <v>1.1599999999999999</v>
      </c>
      <c r="P110" s="999">
        <v>44634</v>
      </c>
      <c r="Q110" s="999">
        <v>44651</v>
      </c>
      <c r="R110" s="609">
        <f>(K110-O110)/O110*100</f>
        <v>5.1724137931034528</v>
      </c>
      <c r="S110" s="667">
        <f>IF(INDEX(Historical!$D$7:$D$1220,MATCH(B110,Historical!$B$7:$B$1244,0))=0,"n/a",(INDEX(Historical!$C$7:$C$1222,MATCH(B110,Historical!$B$7:$B$1244,0))/INDEX(Historical!$D$7:$D$1220,MATCH(B110,Historical!$B$7:$B$1244,0))-1)*100)</f>
        <v>4.7826086956521907</v>
      </c>
      <c r="T110" s="667">
        <f>IF(INDEX(Historical!$F$7:$F$1213,MATCH(B110,Historical!$B$7:$B$1244,0))=0,"n/a",((INDEX(Historical!$C$7:$C$1222,MATCH(B110,Historical!$B$7:$B$1244,0))/INDEX(Historical!$F$7:$F$1213,MATCH(B110,Historical!$B$7:$B$1244,0)))^(1/3)-1)*100)</f>
        <v>4.2844054327484837</v>
      </c>
      <c r="U110" s="667">
        <f>IF(INDEX(Historical!$H$7:$H$1213,MATCH(B110,Historical!$B$7:$B$1244,0))=0,"n/a",((INDEX(Historical!$C$7:$C$1222,MATCH(B110,Historical!$B$7:$B$1244,0))/INDEX(Historical!$H$7:$H$1213,MATCH(B110,Historical!$B$7:$B$1244,0)))^(1/5)-1)*100)</f>
        <v>5.3175674852772747</v>
      </c>
      <c r="V110" s="667">
        <f>IF(INDEX(Historical!$N$7:$N$1213,MATCH(B110,Historical!$B$7:$B$1244,0))=0,"n/a",((INDEX(Historical!$C$7:$C$1222,MATCH(B110,Historical!$B$7:$B$1244,0))/INDEX(Historical!$N$7:$N$1213,MATCH(B110,Historical!$B$7:$B$1244,0)))^(1/10)-1)*100)</f>
        <v>5.1396237860988236</v>
      </c>
      <c r="W110" s="668">
        <f>IF(OR(U110&lt;=0,U110="n/a",V110&lt;=0,V110="n/a"),"n/a",U110/V110)</f>
        <v>1.0346219308229789</v>
      </c>
      <c r="X110" s="669">
        <f>IF(OR(AJ110&lt;=0,AJ110="n/a",U110&lt;=0,U110="n/a"),"n/a",U110/AJ110)</f>
        <v>0.24281130069759246</v>
      </c>
      <c r="Y110" s="830"/>
      <c r="Z110" s="618">
        <f>IF(OR(AC110&lt;0.01,AC110="n/a"),"n/a",M110/AC110*100)</f>
        <v>424.34782608695656</v>
      </c>
      <c r="AA110" s="841">
        <f>IF(OR(AC110&lt;0.01,AC110="n/a"),"n/a",I110/AC110)</f>
        <v>90.634782608695659</v>
      </c>
      <c r="AB110" s="842">
        <v>12</v>
      </c>
      <c r="AC110" s="821">
        <v>1.1499999999999999</v>
      </c>
      <c r="AD110" s="821" t="s">
        <v>135</v>
      </c>
      <c r="AE110" s="821">
        <v>6.65</v>
      </c>
      <c r="AF110" s="821">
        <v>1.84</v>
      </c>
      <c r="AG110" s="821">
        <v>7.8</v>
      </c>
      <c r="AH110" s="821">
        <v>491.9</v>
      </c>
      <c r="AI110" s="821">
        <v>22.15</v>
      </c>
      <c r="AJ110" s="821">
        <v>21.9</v>
      </c>
      <c r="AK110" s="821" t="s">
        <v>135</v>
      </c>
      <c r="AL110" s="833">
        <v>31220</v>
      </c>
      <c r="AM110" s="827">
        <v>0.11</v>
      </c>
      <c r="AN110" s="821">
        <v>0.96</v>
      </c>
      <c r="AO110" s="705">
        <f>IF(U110="n/a","n/a",IF(AA110&lt;0,"n/a",IF(AA110="n/a","n/a",J110+U110-AA110)))</f>
        <v>-80.635261751068768</v>
      </c>
      <c r="AP110" s="706">
        <f>IF(U110="n/a","n/a",J110+U110)</f>
        <v>9.9995208576268872</v>
      </c>
      <c r="AQ110" s="843">
        <f>IF(OR(AC110&lt;0.01,AC110="n/a",AF110="n/a"),"n/a",(I110/SQRT(22.5*AC110*(I110/AF110))-1)*100)</f>
        <v>172.24825272370646</v>
      </c>
      <c r="AR110" s="618">
        <f>INDEX(Historical!$C$7:$C$1222,MATCH(B110,Historical!$B$7:$B$1244,0))*IF(AH110="n/a",1.03,IF(AH110&lt;0,1.01,IF(AH110&gt;10,1.1,(1+AH110/100))))</f>
        <v>5.3020000000000005</v>
      </c>
      <c r="AS110" s="841">
        <f>IF($AI110="n/a",1.03*AR110,IF($AI110&lt;0,1.01*AR110,IF($AI110&gt;10,1.1*AR110,(1+$AI110/100)*AR110)))</f>
        <v>5.8322000000000012</v>
      </c>
      <c r="AT110" s="841">
        <f>IF($AK110="n/a",1.03*AS110,IF($AK110&lt;0,1.01*AS110,IF($AK110&gt;10,1.1*AS110,(1+$AK110/100)*AS110)))</f>
        <v>6.0071660000000016</v>
      </c>
      <c r="AU110" s="841">
        <f>IF($AK110="n/a",1.03*AT110,IF($AK110&lt;0,1.01*AT110,IF($AK110&gt;10,1.1*AT110,(1+$AK110/100)*AT110)))</f>
        <v>6.1873809800000021</v>
      </c>
      <c r="AV110" s="841">
        <f>IF($AK110="n/a",1.03*AU110,IF($AK110&lt;0,1.01*AU110,IF($AK110&gt;10,1.1*AU110,(1+$AK110/100)*AU110)))</f>
        <v>6.3730024094000024</v>
      </c>
      <c r="AW110" s="618">
        <f>SUM(AR110:AV110)</f>
        <v>29.701749389400007</v>
      </c>
      <c r="AX110" s="713">
        <f>AW110/I110*100</f>
        <v>28.496353630816468</v>
      </c>
      <c r="AY110" s="887">
        <v>0.53</v>
      </c>
      <c r="AZ110" s="827">
        <v>21.54</v>
      </c>
      <c r="BA110" s="827">
        <v>-32.1</v>
      </c>
      <c r="BB110" s="827">
        <v>-2.44</v>
      </c>
      <c r="BC110" s="827">
        <v>-9.51</v>
      </c>
      <c r="BE110" s="594">
        <v>2005</v>
      </c>
      <c r="BF110" s="853">
        <f>IF(BE110&gt;2020,0,IF(BE110&gt;2008,1,IF(BE110&gt;2001,2,IF(BE110&gt;1990,3,IF(BE110&gt;1980,4,IF(BE110&gt;1973,5,IF(BE110&gt;1970,6,IF(BE110&gt;1960,7,IF(BE110&gt;1958,8,IF(BE110&gt;1953,9,10))))))))))</f>
        <v>2</v>
      </c>
      <c r="BG110" s="837">
        <v>3.5000000000000004</v>
      </c>
      <c r="BH110" s="820" t="s">
        <v>4443</v>
      </c>
      <c r="BI110" s="820" t="s">
        <v>4445</v>
      </c>
    </row>
    <row r="111" spans="1:61" ht="11.25" customHeight="1" x14ac:dyDescent="0.2">
      <c r="A111" s="835" t="s">
        <v>876</v>
      </c>
      <c r="B111" s="830" t="s">
        <v>877</v>
      </c>
      <c r="C111" s="885" t="s">
        <v>4055</v>
      </c>
      <c r="D111" s="885" t="s">
        <v>4184</v>
      </c>
      <c r="E111" s="699">
        <v>12</v>
      </c>
      <c r="F111" s="1122">
        <v>410</v>
      </c>
      <c r="G111" s="1122" t="s">
        <v>105</v>
      </c>
      <c r="H111" s="1122" t="s">
        <v>105</v>
      </c>
      <c r="I111" s="829">
        <v>91.61</v>
      </c>
      <c r="J111" s="618">
        <f>(M111/I111)*100</f>
        <v>1.8993559655059493</v>
      </c>
      <c r="K111" s="832">
        <v>0.435</v>
      </c>
      <c r="L111" s="842">
        <v>4</v>
      </c>
      <c r="M111" s="609">
        <f>K111*L111</f>
        <v>1.74</v>
      </c>
      <c r="N111" s="825" t="s">
        <v>450</v>
      </c>
      <c r="O111" s="700">
        <v>0.39500000000000002</v>
      </c>
      <c r="P111" s="603">
        <v>45015</v>
      </c>
      <c r="Q111" s="603">
        <v>45044</v>
      </c>
      <c r="R111" s="609">
        <f>(K111-O111)/O111*100</f>
        <v>10.126582278481006</v>
      </c>
      <c r="S111" s="667">
        <f>IF(INDEX(Historical!$D$7:$D$1220,MATCH(B111,Historical!$B$7:$B$1244,0))=0,"n/a",(INDEX(Historical!$C$7:$C$1222,MATCH(B111,Historical!$B$7:$B$1244,0))/INDEX(Historical!$D$7:$D$1220,MATCH(B111,Historical!$B$7:$B$1244,0))-1)*100)</f>
        <v>9.7690941385435224</v>
      </c>
      <c r="T111" s="667">
        <f>IF(INDEX(Historical!$F$7:$F$1213,MATCH(B111,Historical!$B$7:$B$1244,0))=0,"n/a",((INDEX(Historical!$C$7:$C$1222,MATCH(B111,Historical!$B$7:$B$1244,0))/INDEX(Historical!$F$7:$F$1213,MATCH(B111,Historical!$B$7:$B$1244,0)))^(1/3)-1)*100)</f>
        <v>11.820664456868602</v>
      </c>
      <c r="U111" s="667">
        <f>IF(INDEX(Historical!$H$7:$H$1213,MATCH(B111,Historical!$B$7:$B$1244,0))=0,"n/a",((INDEX(Historical!$C$7:$C$1222,MATCH(B111,Historical!$B$7:$B$1244,0))/INDEX(Historical!$H$7:$H$1213,MATCH(B111,Historical!$B$7:$B$1244,0)))^(1/5)-1)*100)</f>
        <v>12.562174371896706</v>
      </c>
      <c r="V111" s="667">
        <f>IF(INDEX(Historical!$N$7:$N$1213,MATCH(B111,Historical!$B$7:$B$1244,0))=0,"n/a",((INDEX(Historical!$C$7:$C$1222,MATCH(B111,Historical!$B$7:$B$1244,0))/INDEX(Historical!$N$7:$N$1213,MATCH(B111,Historical!$B$7:$B$1244,0)))^(1/10)-1)*100)</f>
        <v>28.08507093964565</v>
      </c>
      <c r="W111" s="668">
        <f>IF(OR(U111&lt;=0,U111="n/a",V111&lt;=0,V111="n/a"),"n/a",U111/V111)</f>
        <v>0.44729010650863621</v>
      </c>
      <c r="X111" s="669">
        <f>IF(OR(AJ111&lt;=0,AJ111="n/a",U111&lt;=0,U111="n/a"),"n/a",U111/AJ111)</f>
        <v>1.495496949035322</v>
      </c>
      <c r="Y111" s="630" t="s">
        <v>878</v>
      </c>
      <c r="Z111" s="618">
        <f>IF(OR(AC111&lt;0.01,AC111="n/a"),"n/a",M111/AC111*100)</f>
        <v>39.101123595505612</v>
      </c>
      <c r="AA111" s="841">
        <f>IF(OR(AC111&lt;0.01,AC111="n/a"),"n/a",I111/AC111)</f>
        <v>20.586516853932583</v>
      </c>
      <c r="AB111" s="842">
        <v>9</v>
      </c>
      <c r="AC111" s="821">
        <v>4.45</v>
      </c>
      <c r="AD111" s="821">
        <v>2.0699999999999998</v>
      </c>
      <c r="AE111" s="821">
        <v>2.4300000000000002</v>
      </c>
      <c r="AF111" s="821">
        <v>3.1</v>
      </c>
      <c r="AG111" s="821" t="s">
        <v>135</v>
      </c>
      <c r="AH111" s="821">
        <v>-16.5</v>
      </c>
      <c r="AI111" s="821">
        <v>10.67</v>
      </c>
      <c r="AJ111" s="821">
        <v>8.4</v>
      </c>
      <c r="AK111" s="821">
        <v>10.050000000000001</v>
      </c>
      <c r="AL111" s="833">
        <v>11300</v>
      </c>
      <c r="AM111" s="827">
        <v>4.8</v>
      </c>
      <c r="AN111" s="821">
        <v>0</v>
      </c>
      <c r="AO111" s="705">
        <f>IF(U111="n/a","n/a",IF(AA111&lt;0,"n/a",IF(AA111="n/a","n/a",J111+U111-AA111)))</f>
        <v>-6.124986516529928</v>
      </c>
      <c r="AP111" s="706">
        <f>IF(U111="n/a","n/a",J111+U111)</f>
        <v>14.461530337402655</v>
      </c>
      <c r="AQ111" s="843">
        <f>IF(OR(AC111&lt;0.01,AC111="n/a",AF111="n/a"),"n/a",(I111/SQRT(22.5*AC111*(I111/AF111))-1)*100)</f>
        <v>68.415098620034669</v>
      </c>
      <c r="AR111" s="618">
        <f>INDEX(Historical!$C$7:$C$1222,MATCH(B111,Historical!$B$7:$B$1244,0))*IF(AH111="n/a",1.03,IF(AH111&lt;0,1.01,IF(AH111&gt;10,1.1,(1+AH111/100))))</f>
        <v>1.5604499999999999</v>
      </c>
      <c r="AS111" s="841">
        <f>IF($AI111="n/a",1.03*AR111,IF($AI111&lt;0,1.01*AR111,IF($AI111&gt;10,1.1*AR111,(1+$AI111/100)*AR111)))</f>
        <v>1.7164950000000001</v>
      </c>
      <c r="AT111" s="841">
        <f>IF($AK111="n/a",1.03*AS111,IF($AK111&lt;0,1.01*AS111,IF($AK111&gt;10,1.1*AS111,(1+$AK111/100)*AS111)))</f>
        <v>1.8881445000000003</v>
      </c>
      <c r="AU111" s="841">
        <f>IF($AK111="n/a",1.03*AT111,IF($AK111&lt;0,1.01*AT111,IF($AK111&gt;10,1.1*AT111,(1+$AK111/100)*AT111)))</f>
        <v>2.0769589500000007</v>
      </c>
      <c r="AV111" s="841">
        <f>IF($AK111="n/a",1.03*AU111,IF($AK111&lt;0,1.01*AU111,IF($AK111&gt;10,1.1*AU111,(1+$AK111/100)*AU111)))</f>
        <v>2.2846548450000008</v>
      </c>
      <c r="AW111" s="618">
        <f>SUM(AR111:AV111)</f>
        <v>9.5267032950000026</v>
      </c>
      <c r="AX111" s="713">
        <f>AW111/I111*100</f>
        <v>10.399195824691629</v>
      </c>
      <c r="AY111" s="887">
        <v>0.65</v>
      </c>
      <c r="AZ111" s="827">
        <v>19.3</v>
      </c>
      <c r="BA111" s="827">
        <v>-5.63</v>
      </c>
      <c r="BB111" s="827">
        <v>-0.12</v>
      </c>
      <c r="BC111" s="827">
        <v>6.45</v>
      </c>
      <c r="BE111" s="594">
        <v>2012</v>
      </c>
      <c r="BF111" s="853">
        <f>IF(BE111&gt;2020,0,IF(BE111&gt;2008,1,IF(BE111&gt;2001,2,IF(BE111&gt;1990,3,IF(BE111&gt;1980,4,IF(BE111&gt;1973,5,IF(BE111&gt;1970,6,IF(BE111&gt;1960,7,IF(BE111&gt;1958,8,IF(BE111&gt;1953,9,10))))))))))</f>
        <v>1</v>
      </c>
      <c r="BG111" s="837" t="s">
        <v>135</v>
      </c>
      <c r="BH111" s="820" t="s">
        <v>4443</v>
      </c>
      <c r="BI111" s="820" t="s">
        <v>4444</v>
      </c>
    </row>
    <row r="112" spans="1:61" ht="11.25" customHeight="1" x14ac:dyDescent="0.2">
      <c r="A112" s="826" t="s">
        <v>4768</v>
      </c>
      <c r="B112" s="830" t="s">
        <v>1087</v>
      </c>
      <c r="C112" s="885" t="s">
        <v>244</v>
      </c>
      <c r="D112" s="885" t="s">
        <v>4211</v>
      </c>
      <c r="E112" s="699">
        <v>11</v>
      </c>
      <c r="F112" s="1122">
        <v>471</v>
      </c>
      <c r="G112" s="1122" t="s">
        <v>114</v>
      </c>
      <c r="H112" s="1122" t="s">
        <v>114</v>
      </c>
      <c r="I112" s="829">
        <v>294.01</v>
      </c>
      <c r="J112" s="618">
        <f>(M112/I112)*100</f>
        <v>1.6462025101187037</v>
      </c>
      <c r="K112" s="832">
        <v>1.21</v>
      </c>
      <c r="L112" s="842">
        <v>4</v>
      </c>
      <c r="M112" s="609">
        <f>K112*L112</f>
        <v>4.84</v>
      </c>
      <c r="N112" s="825" t="s">
        <v>316</v>
      </c>
      <c r="O112" s="700">
        <v>1.1000000000000001</v>
      </c>
      <c r="P112" s="603">
        <v>44999</v>
      </c>
      <c r="Q112" s="603">
        <v>45015</v>
      </c>
      <c r="R112" s="609">
        <f>(K112-O112)/O112*100</f>
        <v>9.9999999999999876</v>
      </c>
      <c r="S112" s="667">
        <f>IF(INDEX(Historical!$D$7:$D$1220,MATCH(B112,Historical!$B$7:$B$1244,0))=0,"n/a",(INDEX(Historical!$C$7:$C$1222,MATCH(B112,Historical!$B$7:$B$1244,0))/INDEX(Historical!$D$7:$D$1220,MATCH(B112,Historical!$B$7:$B$1244,0))-1)*100)</f>
        <v>17.021276595744705</v>
      </c>
      <c r="T112" s="667">
        <f>IF(INDEX(Historical!$F$7:$F$1213,MATCH(B112,Historical!$B$7:$B$1244,0))=0,"n/a",((INDEX(Historical!$C$7:$C$1222,MATCH(B112,Historical!$B$7:$B$1244,0))/INDEX(Historical!$F$7:$F$1213,MATCH(B112,Historical!$B$7:$B$1244,0)))^(1/3)-1)*100)</f>
        <v>19.168034448193151</v>
      </c>
      <c r="U112" s="667">
        <f>IF(INDEX(Historical!$H$7:$H$1213,MATCH(B112,Historical!$B$7:$B$1244,0))=0,"n/a",((INDEX(Historical!$C$7:$C$1222,MATCH(B112,Historical!$B$7:$B$1244,0))/INDEX(Historical!$H$7:$H$1213,MATCH(B112,Historical!$B$7:$B$1244,0)))^(1/5)-1)*100)</f>
        <v>19.04933414519807</v>
      </c>
      <c r="V112" s="667" t="str">
        <f>IF(INDEX(Historical!$N$7:$N$1213,MATCH(B112,Historical!$B$7:$B$1244,0))=0,"n/a",((INDEX(Historical!$C$7:$C$1222,MATCH(B112,Historical!$B$7:$B$1244,0))/INDEX(Historical!$N$7:$N$1213,MATCH(B112,Historical!$B$7:$B$1244,0)))^(1/10)-1)*100)</f>
        <v>n/a</v>
      </c>
      <c r="W112" s="668" t="str">
        <f>IF(OR(U112&lt;=0,U112="n/a",V112&lt;=0,V112="n/a"),"n/a",U112/V112)</f>
        <v>n/a</v>
      </c>
      <c r="X112" s="669">
        <f>IF(OR(AJ112&lt;=0,AJ112="n/a",U112&lt;=0,U112="n/a"),"n/a",U112/AJ112)</f>
        <v>1.1545050997089739</v>
      </c>
      <c r="Y112" s="628"/>
      <c r="Z112" s="618">
        <f>IF(OR(AC112&lt;0.01,AC112="n/a"),"n/a",M112/AC112*100)</f>
        <v>39.063761097659402</v>
      </c>
      <c r="AA112" s="841">
        <f>IF(OR(AC112&lt;0.01,AC112="n/a"),"n/a",I112/AC112)</f>
        <v>23.72962066182405</v>
      </c>
      <c r="AB112" s="842">
        <v>12</v>
      </c>
      <c r="AC112" s="821">
        <v>12.39</v>
      </c>
      <c r="AD112" s="821">
        <v>2.6</v>
      </c>
      <c r="AE112" s="821">
        <v>2.41</v>
      </c>
      <c r="AF112" s="821" t="s">
        <v>135</v>
      </c>
      <c r="AG112" s="821">
        <v>-10.7</v>
      </c>
      <c r="AH112" s="821">
        <v>-7.5</v>
      </c>
      <c r="AI112" s="821">
        <v>13.48</v>
      </c>
      <c r="AJ112" s="821">
        <v>16.5</v>
      </c>
      <c r="AK112" s="821">
        <v>9.16</v>
      </c>
      <c r="AL112" s="833">
        <v>10830</v>
      </c>
      <c r="AM112" s="827">
        <v>0.4</v>
      </c>
      <c r="AN112" s="821" t="s">
        <v>135</v>
      </c>
      <c r="AO112" s="705">
        <f>IF(U112="n/a","n/a",IF(AA112&lt;0,"n/a",IF(AA112="n/a","n/a",J112+U112-AA112)))</f>
        <v>-3.0340840065072747</v>
      </c>
      <c r="AP112" s="706">
        <f>IF(U112="n/a","n/a",J112+U112)</f>
        <v>20.695536655316776</v>
      </c>
      <c r="AQ112" s="843" t="str">
        <f>IF(OR(AC112&lt;0.01,AC112="n/a",AF112="n/a"),"n/a",(I112/SQRT(22.5*AC112*(I112/AF112))-1)*100)</f>
        <v>n/a</v>
      </c>
      <c r="AR112" s="618">
        <f>INDEX(Historical!$C$7:$C$1222,MATCH(B112,Historical!$B$7:$B$1244,0))*IF(AH112="n/a",1.03,IF(AH112&lt;0,1.01,IF(AH112&gt;10,1.1,(1+AH112/100))))</f>
        <v>4.4440000000000008</v>
      </c>
      <c r="AS112" s="841">
        <f>IF($AI112="n/a",1.03*AR112,IF($AI112&lt;0,1.01*AR112,IF($AI112&gt;10,1.1*AR112,(1+$AI112/100)*AR112)))</f>
        <v>4.8884000000000016</v>
      </c>
      <c r="AT112" s="841">
        <f>IF($AK112="n/a",1.03*AS112,IF($AK112&lt;0,1.01*AS112,IF($AK112&gt;10,1.1*AS112,(1+$AK112/100)*AS112)))</f>
        <v>5.336177440000001</v>
      </c>
      <c r="AU112" s="841">
        <f>IF($AK112="n/a",1.03*AT112,IF($AK112&lt;0,1.01*AT112,IF($AK112&gt;10,1.1*AT112,(1+$AK112/100)*AT112)))</f>
        <v>5.8249712935040003</v>
      </c>
      <c r="AV112" s="841">
        <f>IF($AK112="n/a",1.03*AU112,IF($AK112&lt;0,1.01*AU112,IF($AK112&gt;10,1.1*AU112,(1+$AK112/100)*AU112)))</f>
        <v>6.3585386639889663</v>
      </c>
      <c r="AW112" s="618">
        <f>SUM(AR112:AV112)</f>
        <v>26.852087397492969</v>
      </c>
      <c r="AX112" s="713">
        <f>AW112/I112*100</f>
        <v>9.1330524123305228</v>
      </c>
      <c r="AY112" s="887">
        <v>0.75</v>
      </c>
      <c r="AZ112" s="827">
        <v>1.03</v>
      </c>
      <c r="BA112" s="827">
        <v>-34.520000000000003</v>
      </c>
      <c r="BB112" s="827">
        <v>-15.409999999999998</v>
      </c>
      <c r="BC112" s="827">
        <v>-18.68</v>
      </c>
      <c r="BE112" s="594">
        <v>2013</v>
      </c>
      <c r="BF112" s="853">
        <f>IF(BE112&gt;2020,0,IF(BE112&gt;2008,1,IF(BE112&gt;2001,2,IF(BE112&gt;1990,3,IF(BE112&gt;1980,4,IF(BE112&gt;1973,5,IF(BE112&gt;1970,6,IF(BE112&gt;1960,7,IF(BE112&gt;1958,8,IF(BE112&gt;1953,9,10))))))))))</f>
        <v>1</v>
      </c>
      <c r="BG112" s="837">
        <v>27.400000000000002</v>
      </c>
      <c r="BH112" s="820" t="s">
        <v>4443</v>
      </c>
      <c r="BI112" s="820" t="s">
        <v>4444</v>
      </c>
    </row>
    <row r="113" spans="1:61" ht="11.25" customHeight="1" x14ac:dyDescent="0.2">
      <c r="A113" s="819" t="s">
        <v>1093</v>
      </c>
      <c r="B113" s="830" t="s">
        <v>1094</v>
      </c>
      <c r="C113" s="885" t="s">
        <v>130</v>
      </c>
      <c r="D113" s="885" t="s">
        <v>4187</v>
      </c>
      <c r="E113" s="699">
        <v>14</v>
      </c>
      <c r="F113" s="1122">
        <v>265</v>
      </c>
      <c r="G113" s="1122" t="s">
        <v>114</v>
      </c>
      <c r="H113" s="1122" t="s">
        <v>114</v>
      </c>
      <c r="I113" s="829">
        <v>109.71</v>
      </c>
      <c r="J113" s="618">
        <f>(M113/I113)*100</f>
        <v>3.4727919059338261</v>
      </c>
      <c r="K113" s="832">
        <v>0.95250000000000001</v>
      </c>
      <c r="L113" s="842">
        <v>4</v>
      </c>
      <c r="M113" s="609">
        <f>K113*L113</f>
        <v>3.81</v>
      </c>
      <c r="N113" s="825" t="s">
        <v>483</v>
      </c>
      <c r="O113" s="700">
        <v>0.88500000000000001</v>
      </c>
      <c r="P113" s="603">
        <v>44911</v>
      </c>
      <c r="Q113" s="603">
        <v>44941</v>
      </c>
      <c r="R113" s="609">
        <f>(K113-O113)/O113*100</f>
        <v>7.6271186440677967</v>
      </c>
      <c r="S113" s="667">
        <f>IF(INDEX(Historical!$D$7:$D$1220,MATCH(B113,Historical!$B$7:$B$1244,0))=0,"n/a",(INDEX(Historical!$C$7:$C$1222,MATCH(B113,Historical!$B$7:$B$1244,0))/INDEX(Historical!$D$7:$D$1220,MATCH(B113,Historical!$B$7:$B$1244,0))-1)*100)</f>
        <v>7.2727272727272751</v>
      </c>
      <c r="T113" s="667">
        <f>IF(INDEX(Historical!$F$7:$F$1213,MATCH(B113,Historical!$B$7:$B$1244,0))=0,"n/a",((INDEX(Historical!$C$7:$C$1222,MATCH(B113,Historical!$B$7:$B$1244,0))/INDEX(Historical!$F$7:$F$1213,MATCH(B113,Historical!$B$7:$B$1244,0)))^(1/3)-1)*100)</f>
        <v>7.1920106534353545</v>
      </c>
      <c r="U113" s="667">
        <f>IF(INDEX(Historical!$H$7:$H$1213,MATCH(B113,Historical!$B$7:$B$1244,0))=0,"n/a",((INDEX(Historical!$C$7:$C$1222,MATCH(B113,Historical!$B$7:$B$1244,0))/INDEX(Historical!$H$7:$H$1213,MATCH(B113,Historical!$B$7:$B$1244,0)))^(1/5)-1)*100)</f>
        <v>7.1255395613571304</v>
      </c>
      <c r="V113" s="667">
        <f>IF(INDEX(Historical!$N$7:$N$1213,MATCH(B113,Historical!$B$7:$B$1244,0))=0,"n/a",((INDEX(Historical!$C$7:$C$1222,MATCH(B113,Historical!$B$7:$B$1244,0))/INDEX(Historical!$N$7:$N$1213,MATCH(B113,Historical!$B$7:$B$1244,0)))^(1/10)-1)*100)</f>
        <v>6.9287806032660715</v>
      </c>
      <c r="W113" s="668">
        <f>IF(OR(U113&lt;=0,U113="n/a",V113&lt;=0,V113="n/a"),"n/a",U113/V113)</f>
        <v>1.0283973428164705</v>
      </c>
      <c r="X113" s="669" t="str">
        <f>IF(OR(AJ113&lt;=0,AJ113="n/a",U113&lt;=0,U113="n/a"),"n/a",U113/AJ113)</f>
        <v>n/a</v>
      </c>
      <c r="Y113" s="628"/>
      <c r="Z113" s="618">
        <f>IF(OR(AC113&lt;0.01,AC113="n/a"),"n/a",M113/AC113*100)</f>
        <v>66.260869565217391</v>
      </c>
      <c r="AA113" s="841">
        <f>IF(OR(AC113&lt;0.01,AC113="n/a"),"n/a",I113/AC113)</f>
        <v>19.079999999999998</v>
      </c>
      <c r="AB113" s="842">
        <v>12</v>
      </c>
      <c r="AC113" s="821">
        <v>5.75</v>
      </c>
      <c r="AD113" s="821">
        <v>3.18</v>
      </c>
      <c r="AE113" s="821">
        <v>1.1100000000000001</v>
      </c>
      <c r="AF113" s="821">
        <v>2.16</v>
      </c>
      <c r="AG113" s="821">
        <v>11.700000000000001</v>
      </c>
      <c r="AH113" s="821">
        <v>34.599999999999994</v>
      </c>
      <c r="AI113" s="821">
        <v>7.35</v>
      </c>
      <c r="AJ113" s="821">
        <v>-0.8</v>
      </c>
      <c r="AK113" s="821">
        <v>6.1</v>
      </c>
      <c r="AL113" s="833">
        <v>21480</v>
      </c>
      <c r="AM113" s="827">
        <v>0.2</v>
      </c>
      <c r="AN113" s="821">
        <v>1.84</v>
      </c>
      <c r="AO113" s="705">
        <f>IF(U113="n/a","n/a",IF(AA113&lt;0,"n/a",IF(AA113="n/a","n/a",J113+U113-AA113)))</f>
        <v>-8.4816685327090422</v>
      </c>
      <c r="AP113" s="706">
        <f>IF(U113="n/a","n/a",J113+U113)</f>
        <v>10.598331467290956</v>
      </c>
      <c r="AQ113" s="843">
        <f>IF(OR(AC113&lt;0.01,AC113="n/a",AF113="n/a"),"n/a",(I113/SQRT(22.5*AC113*(I113/AF113))-1)*100)</f>
        <v>35.33957292676817</v>
      </c>
      <c r="AR113" s="618">
        <f>INDEX(Historical!$C$7:$C$1222,MATCH(B113,Historical!$B$7:$B$1244,0))*IF(AH113="n/a",1.03,IF(AH113&lt;0,1.01,IF(AH113&gt;10,1.1,(1+AH113/100))))</f>
        <v>3.8940000000000006</v>
      </c>
      <c r="AS113" s="841">
        <f>IF($AI113="n/a",1.03*AR113,IF($AI113&lt;0,1.01*AR113,IF($AI113&gt;10,1.1*AR113,(1+$AI113/100)*AR113)))</f>
        <v>4.1802090000000005</v>
      </c>
      <c r="AT113" s="841">
        <f>IF($AK113="n/a",1.03*AS113,IF($AK113&lt;0,1.01*AS113,IF($AK113&gt;10,1.1*AS113,(1+$AK113/100)*AS113)))</f>
        <v>4.435201749</v>
      </c>
      <c r="AU113" s="841">
        <f>IF($AK113="n/a",1.03*AT113,IF($AK113&lt;0,1.01*AT113,IF($AK113&gt;10,1.1*AT113,(1+$AK113/100)*AT113)))</f>
        <v>4.705749055689</v>
      </c>
      <c r="AV113" s="841">
        <f>IF($AK113="n/a",1.03*AU113,IF($AK113&lt;0,1.01*AU113,IF($AK113&gt;10,1.1*AU113,(1+$AK113/100)*AU113)))</f>
        <v>4.9927997480860284</v>
      </c>
      <c r="AW113" s="618">
        <f>SUM(AR113:AV113)</f>
        <v>22.20795955277503</v>
      </c>
      <c r="AX113" s="713">
        <f>AW113/I113*100</f>
        <v>20.24242052025798</v>
      </c>
      <c r="AY113" s="887">
        <v>0.6</v>
      </c>
      <c r="AZ113" s="827">
        <v>9.01</v>
      </c>
      <c r="BA113" s="827">
        <v>-21.759999999999998</v>
      </c>
      <c r="BB113" s="827">
        <v>-5.16</v>
      </c>
      <c r="BC113" s="827">
        <v>-9.4700000000000006</v>
      </c>
      <c r="BE113" s="594">
        <v>2010</v>
      </c>
      <c r="BF113" s="853">
        <f>IF(BE113&gt;2020,0,IF(BE113&gt;2008,1,IF(BE113&gt;2001,2,IF(BE113&gt;1990,3,IF(BE113&gt;1980,4,IF(BE113&gt;1973,5,IF(BE113&gt;1970,6,IF(BE113&gt;1960,7,IF(BE113&gt;1958,8,IF(BE113&gt;1953,9,10))))))))))</f>
        <v>1</v>
      </c>
      <c r="BG113" s="837">
        <v>2.6</v>
      </c>
      <c r="BH113" s="820" t="s">
        <v>4443</v>
      </c>
      <c r="BI113" s="820" t="s">
        <v>4444</v>
      </c>
    </row>
    <row r="114" spans="1:61" ht="11.25" customHeight="1" x14ac:dyDescent="0.2">
      <c r="A114" s="826" t="s">
        <v>4769</v>
      </c>
      <c r="B114" s="830" t="s">
        <v>538</v>
      </c>
      <c r="C114" s="885" t="s">
        <v>130</v>
      </c>
      <c r="D114" s="885" t="s">
        <v>4188</v>
      </c>
      <c r="E114" s="699">
        <v>18</v>
      </c>
      <c r="F114" s="1122">
        <v>216</v>
      </c>
      <c r="G114" s="1122" t="s">
        <v>36</v>
      </c>
      <c r="H114" s="1122" t="s">
        <v>36</v>
      </c>
      <c r="I114" s="829">
        <v>94.26</v>
      </c>
      <c r="J114" s="618">
        <f>(M114/I114)*100</f>
        <v>4.2647994907702094</v>
      </c>
      <c r="K114" s="832">
        <v>1.0049999999999999</v>
      </c>
      <c r="L114" s="842">
        <v>4</v>
      </c>
      <c r="M114" s="609">
        <f>K114*L114</f>
        <v>4.0199999999999996</v>
      </c>
      <c r="N114" s="825" t="s">
        <v>374</v>
      </c>
      <c r="O114" s="700">
        <v>0.98499999999999999</v>
      </c>
      <c r="P114" s="603">
        <v>44784</v>
      </c>
      <c r="Q114" s="603">
        <v>44820</v>
      </c>
      <c r="R114" s="609">
        <f>(K114-O114)/O114*100</f>
        <v>2.0304568527918687</v>
      </c>
      <c r="S114" s="667">
        <f>IF(INDEX(Historical!$D$7:$D$1220,MATCH(B114,Historical!$B$7:$B$1244,0))=0,"n/a",(INDEX(Historical!$C$7:$C$1222,MATCH(B114,Historical!$B$7:$B$1244,0))/INDEX(Historical!$D$7:$D$1220,MATCH(B114,Historical!$B$7:$B$1244,0))-1)*100)</f>
        <v>2.051282051282044</v>
      </c>
      <c r="T114" s="667">
        <f>IF(INDEX(Historical!$F$7:$F$1213,MATCH(B114,Historical!$B$7:$B$1244,0))=0,"n/a",((INDEX(Historical!$C$7:$C$1222,MATCH(B114,Historical!$B$7:$B$1244,0))/INDEX(Historical!$F$7:$F$1213,MATCH(B114,Historical!$B$7:$B$1244,0)))^(1/3)-1)*100)</f>
        <v>2.0493908491719059</v>
      </c>
      <c r="U114" s="667">
        <f>IF(INDEX(Historical!$H$7:$H$1213,MATCH(B114,Historical!$B$7:$B$1244,0))=0,"n/a",((INDEX(Historical!$C$7:$C$1222,MATCH(B114,Historical!$B$7:$B$1244,0))/INDEX(Historical!$H$7:$H$1213,MATCH(B114,Historical!$B$7:$B$1244,0)))^(1/5)-1)*100)</f>
        <v>2.6624274728893171</v>
      </c>
      <c r="V114" s="667">
        <f>IF(INDEX(Historical!$N$7:$N$1213,MATCH(B114,Historical!$B$7:$B$1244,0))=0,"n/a",((INDEX(Historical!$C$7:$C$1222,MATCH(B114,Historical!$B$7:$B$1244,0))/INDEX(Historical!$N$7:$N$1213,MATCH(B114,Historical!$B$7:$B$1244,0)))^(1/10)-1)*100)</f>
        <v>2.7647202578782393</v>
      </c>
      <c r="W114" s="668">
        <f>IF(OR(U114&lt;=0,U114="n/a",V114&lt;=0,V114="n/a"),"n/a",U114/V114)</f>
        <v>0.96300067440912596</v>
      </c>
      <c r="X114" s="669">
        <f>IF(OR(AJ114&lt;=0,AJ114="n/a",U114&lt;=0,U114="n/a"),"n/a",U114/AJ114)</f>
        <v>0.45125889371005379</v>
      </c>
      <c r="Y114" s="635"/>
      <c r="Z114" s="618">
        <f>IF(OR(AC114&lt;0.01,AC114="n/a"),"n/a",M114/AC114*100)</f>
        <v>79.603960396039597</v>
      </c>
      <c r="AA114" s="841">
        <f>IF(OR(AC114&lt;0.01,AC114="n/a"),"n/a",I114/AC114)</f>
        <v>18.665346534653466</v>
      </c>
      <c r="AB114" s="842">
        <v>12</v>
      </c>
      <c r="AC114" s="821">
        <v>5.05</v>
      </c>
      <c r="AD114" s="821">
        <v>3.43</v>
      </c>
      <c r="AE114" s="821">
        <v>2.56</v>
      </c>
      <c r="AF114" s="821">
        <v>1.52</v>
      </c>
      <c r="AG114" s="821">
        <v>8</v>
      </c>
      <c r="AH114" s="821">
        <v>188.39999999999998</v>
      </c>
      <c r="AI114" s="821">
        <v>6.25</v>
      </c>
      <c r="AJ114" s="821">
        <v>5.8999999999999995</v>
      </c>
      <c r="AK114" s="821">
        <v>5.54</v>
      </c>
      <c r="AL114" s="833">
        <v>73710</v>
      </c>
      <c r="AM114" s="827">
        <v>0.11</v>
      </c>
      <c r="AN114" s="821">
        <v>1.51</v>
      </c>
      <c r="AO114" s="705">
        <f>IF(U114="n/a","n/a",IF(AA114&lt;0,"n/a",IF(AA114="n/a","n/a",J114+U114-AA114)))</f>
        <v>-11.738119570993939</v>
      </c>
      <c r="AP114" s="706">
        <f>IF(U114="n/a","n/a",J114+U114)</f>
        <v>6.9272269636595265</v>
      </c>
      <c r="AQ114" s="843">
        <f>IF(OR(AC114&lt;0.01,AC114="n/a",AF114="n/a"),"n/a",(I114/SQRT(22.5*AC114*(I114/AF114))-1)*100)</f>
        <v>12.291934473740307</v>
      </c>
      <c r="AR114" s="618">
        <f>INDEX(Historical!$C$7:$C$1222,MATCH(B114,Historical!$B$7:$B$1244,0))*IF(AH114="n/a",1.03,IF(AH114&lt;0,1.01,IF(AH114&gt;10,1.1,(1+AH114/100))))</f>
        <v>4.3780000000000001</v>
      </c>
      <c r="AS114" s="841">
        <f>IF($AI114="n/a",1.03*AR114,IF($AI114&lt;0,1.01*AR114,IF($AI114&gt;10,1.1*AR114,(1+$AI114/100)*AR114)))</f>
        <v>4.6516250000000001</v>
      </c>
      <c r="AT114" s="841">
        <f>IF($AK114="n/a",1.03*AS114,IF($AK114&lt;0,1.01*AS114,IF($AK114&gt;10,1.1*AS114,(1+$AK114/100)*AS114)))</f>
        <v>4.9093250249999993</v>
      </c>
      <c r="AU114" s="841">
        <f>IF($AK114="n/a",1.03*AT114,IF($AK114&lt;0,1.01*AT114,IF($AK114&gt;10,1.1*AT114,(1+$AK114/100)*AT114)))</f>
        <v>5.1813016313849989</v>
      </c>
      <c r="AV114" s="841">
        <f>IF($AK114="n/a",1.03*AU114,IF($AK114&lt;0,1.01*AU114,IF($AK114&gt;10,1.1*AU114,(1+$AK114/100)*AU114)))</f>
        <v>5.4683457417637271</v>
      </c>
      <c r="AW114" s="618">
        <f>SUM(AR114:AV114)</f>
        <v>24.588597398148725</v>
      </c>
      <c r="AX114" s="713">
        <f>AW114/I114*100</f>
        <v>26.085929766760792</v>
      </c>
      <c r="AY114" s="887">
        <v>0.41</v>
      </c>
      <c r="AZ114" s="827">
        <v>12.540000000000001</v>
      </c>
      <c r="BA114" s="827">
        <v>-18.970000000000002</v>
      </c>
      <c r="BB114" s="827">
        <v>-7.1499999999999995</v>
      </c>
      <c r="BC114" s="827">
        <v>-8.2100000000000009</v>
      </c>
      <c r="BE114" s="594">
        <v>2005</v>
      </c>
      <c r="BF114" s="853">
        <f>IF(BE114&gt;2020,0,IF(BE114&gt;2008,1,IF(BE114&gt;2001,2,IF(BE114&gt;1990,3,IF(BE114&gt;1980,4,IF(BE114&gt;1973,5,IF(BE114&gt;1970,6,IF(BE114&gt;1960,7,IF(BE114&gt;1958,8,IF(BE114&gt;1953,9,10))))))))))</f>
        <v>2</v>
      </c>
      <c r="BG114" s="837">
        <v>2.1999999999999997</v>
      </c>
      <c r="BH114" s="820" t="s">
        <v>4443</v>
      </c>
      <c r="BI114" s="820" t="s">
        <v>4444</v>
      </c>
    </row>
    <row r="115" spans="1:61" s="737" customFormat="1" ht="11.25" customHeight="1" x14ac:dyDescent="0.2">
      <c r="A115" s="613" t="s">
        <v>4770</v>
      </c>
      <c r="B115" s="743" t="s">
        <v>542</v>
      </c>
      <c r="C115" s="885" t="s">
        <v>107</v>
      </c>
      <c r="D115" s="885" t="s">
        <v>4197</v>
      </c>
      <c r="E115" s="721">
        <v>23</v>
      </c>
      <c r="F115" s="1122">
        <v>152</v>
      </c>
      <c r="G115" s="1121" t="s">
        <v>105</v>
      </c>
      <c r="H115" s="1121" t="s">
        <v>105</v>
      </c>
      <c r="I115" s="731">
        <v>17.09</v>
      </c>
      <c r="J115" s="723">
        <f>(M115/I115)*100</f>
        <v>3.2182562902282039</v>
      </c>
      <c r="K115" s="741">
        <v>0.13750000000000001</v>
      </c>
      <c r="L115" s="725">
        <v>4</v>
      </c>
      <c r="M115" s="726">
        <f>K115*L115</f>
        <v>0.55000000000000004</v>
      </c>
      <c r="N115" s="727" t="s">
        <v>118</v>
      </c>
      <c r="O115" s="742">
        <v>0.125</v>
      </c>
      <c r="P115" s="1037">
        <v>44784</v>
      </c>
      <c r="Q115" s="1037">
        <v>44806</v>
      </c>
      <c r="R115" s="726">
        <f>(K115-O115)/O115*100</f>
        <v>10.000000000000009</v>
      </c>
      <c r="S115" s="667">
        <f>IF(INDEX(Historical!$D$7:$D$1220,MATCH(B115,Historical!$B$7:$B$1244,0))=0,"n/a",(INDEX(Historical!$C$7:$C$1222,MATCH(B115,Historical!$B$7:$B$1244,0))/INDEX(Historical!$D$7:$D$1220,MATCH(B115,Historical!$B$7:$B$1244,0))-1)*100)</f>
        <v>17.977528089887642</v>
      </c>
      <c r="T115" s="667">
        <f>IF(INDEX(Historical!$F$7:$F$1213,MATCH(B115,Historical!$B$7:$B$1244,0))=0,"n/a",((INDEX(Historical!$C$7:$C$1222,MATCH(B115,Historical!$B$7:$B$1244,0))/INDEX(Historical!$F$7:$F$1213,MATCH(B115,Historical!$B$7:$B$1244,0)))^(1/3)-1)*100)</f>
        <v>11.868894208139679</v>
      </c>
      <c r="U115" s="667">
        <f>IF(INDEX(Historical!$H$7:$H$1213,MATCH(B115,Historical!$B$7:$B$1244,0))=0,"n/a",((INDEX(Historical!$C$7:$C$1222,MATCH(B115,Historical!$B$7:$B$1244,0))/INDEX(Historical!$H$7:$H$1213,MATCH(B115,Historical!$B$7:$B$1244,0)))^(1/5)-1)*100)</f>
        <v>9.0777264700158113</v>
      </c>
      <c r="V115" s="667">
        <f>IF(INDEX(Historical!$N$7:$N$1213,MATCH(B115,Historical!$B$7:$B$1244,0))=0,"n/a",((INDEX(Historical!$C$7:$C$1222,MATCH(B115,Historical!$B$7:$B$1244,0))/INDEX(Historical!$N$7:$N$1213,MATCH(B115,Historical!$B$7:$B$1244,0)))^(1/10)-1)*100)</f>
        <v>6.2995544840789286</v>
      </c>
      <c r="W115" s="668">
        <f>IF(OR(U115&lt;=0,U115="n/a",V115&lt;=0,V115="n/a"),"n/a",U115/V115)</f>
        <v>1.4410108671904098</v>
      </c>
      <c r="X115" s="669">
        <f>IF(OR(AJ115&lt;=0,AJ115="n/a",U115&lt;=0,U115="n/a"),"n/a",U115/AJ115)</f>
        <v>0.87285831442459727</v>
      </c>
      <c r="Y115" s="740"/>
      <c r="Z115" s="723">
        <f>IF(OR(AC115&lt;0.01,AC115="n/a"),"n/a",M115/AC115*100)</f>
        <v>38.19444444444445</v>
      </c>
      <c r="AA115" s="730">
        <f>IF(OR(AC115&lt;0.01,AC115="n/a"),"n/a",I115/AC115)</f>
        <v>11.868055555555555</v>
      </c>
      <c r="AB115" s="725">
        <v>6</v>
      </c>
      <c r="AC115" s="731">
        <v>1.44</v>
      </c>
      <c r="AD115" s="731">
        <v>1.18</v>
      </c>
      <c r="AE115" s="731">
        <v>1.97</v>
      </c>
      <c r="AF115" s="739">
        <v>0.88</v>
      </c>
      <c r="AG115" s="731">
        <v>6.8000000000000007</v>
      </c>
      <c r="AH115" s="731">
        <v>-30.3</v>
      </c>
      <c r="AI115" s="731">
        <v>16.669999999999998</v>
      </c>
      <c r="AJ115" s="731">
        <v>10.4</v>
      </c>
      <c r="AK115" s="731">
        <v>10</v>
      </c>
      <c r="AL115" s="732">
        <v>136.58000000000001</v>
      </c>
      <c r="AM115" s="733">
        <v>4.3999999999999995</v>
      </c>
      <c r="AN115" s="731">
        <v>0.39</v>
      </c>
      <c r="AO115" s="734">
        <f>IF(U115="n/a","n/a",IF(AA115&lt;0,"n/a",IF(AA115="n/a","n/a",J115+U115-AA115)))</f>
        <v>0.42792720468846035</v>
      </c>
      <c r="AP115" s="735">
        <f>IF(U115="n/a","n/a",J115+U115)</f>
        <v>12.295982760244016</v>
      </c>
      <c r="AQ115" s="843">
        <f>IF(OR(AC115&lt;0.01,AC115="n/a",AF115="n/a"),"n/a",(I115/SQRT(22.5*AC115*(I115/AF115))-1)*100)</f>
        <v>-31.869768860940095</v>
      </c>
      <c r="AR115" s="618">
        <f>INDEX(Historical!$C$7:$C$1222,MATCH(B115,Historical!$B$7:$B$1244,0))*IF(AH115="n/a",1.03,IF(AH115&lt;0,1.01,IF(AH115&gt;10,1.1,(1+AH115/100))))</f>
        <v>0.53025</v>
      </c>
      <c r="AS115" s="730">
        <f>IF($AI115="n/a",1.03*AR115,IF($AI115&lt;0,1.01*AR115,IF($AI115&gt;10,1.1*AR115,(1+$AI115/100)*AR115)))</f>
        <v>0.5832750000000001</v>
      </c>
      <c r="AT115" s="730">
        <f>IF($AK115="n/a",1.03*AS115,IF($AK115&lt;0,1.01*AS115,IF($AK115&gt;10,1.1*AS115,(1+$AK115/100)*AS115)))</f>
        <v>0.64160250000000019</v>
      </c>
      <c r="AU115" s="730">
        <f>IF($AK115="n/a",1.03*AT115,IF($AK115&lt;0,1.01*AT115,IF($AK115&gt;10,1.1*AT115,(1+$AK115/100)*AT115)))</f>
        <v>0.70576275000000022</v>
      </c>
      <c r="AV115" s="730">
        <f>IF($AK115="n/a",1.03*AU115,IF($AK115&lt;0,1.01*AU115,IF($AK115&gt;10,1.1*AU115,(1+$AK115/100)*AU115)))</f>
        <v>0.77633902500000029</v>
      </c>
      <c r="AW115" s="723">
        <f>SUM(AR115:AV115)</f>
        <v>3.2372292750000011</v>
      </c>
      <c r="AX115" s="736">
        <f>AW115/I115*100</f>
        <v>18.942242685781167</v>
      </c>
      <c r="AY115" s="888">
        <v>0.53</v>
      </c>
      <c r="AZ115" s="733">
        <v>6.81</v>
      </c>
      <c r="BA115" s="733">
        <v>-24.04</v>
      </c>
      <c r="BB115" s="733">
        <v>1.32</v>
      </c>
      <c r="BC115" s="733">
        <v>-8.06</v>
      </c>
      <c r="BD115" s="862"/>
      <c r="BE115" s="594">
        <v>2000</v>
      </c>
      <c r="BF115" s="853">
        <f>IF(BE115&gt;2020,0,IF(BE115&gt;2008,1,IF(BE115&gt;2001,2,IF(BE115&gt;1990,3,IF(BE115&gt;1980,4,IF(BE115&gt;1973,5,IF(BE115&gt;1970,6,IF(BE115&gt;1960,7,IF(BE115&gt;1958,8,IF(BE115&gt;1953,9,10))))))))))</f>
        <v>3</v>
      </c>
      <c r="BG115" s="783">
        <v>0.6</v>
      </c>
      <c r="BH115" s="820" t="s">
        <v>4443</v>
      </c>
      <c r="BI115" s="820" t="s">
        <v>4444</v>
      </c>
    </row>
    <row r="116" spans="1:61" ht="11.25" customHeight="1" x14ac:dyDescent="0.2">
      <c r="A116" s="826" t="s">
        <v>4774</v>
      </c>
      <c r="B116" s="830" t="s">
        <v>1098</v>
      </c>
      <c r="C116" s="885" t="s">
        <v>4178</v>
      </c>
      <c r="D116" s="885" t="s">
        <v>4179</v>
      </c>
      <c r="E116" s="699">
        <v>11</v>
      </c>
      <c r="F116" s="1122">
        <v>432</v>
      </c>
      <c r="G116" s="1122" t="s">
        <v>105</v>
      </c>
      <c r="H116" s="1122" t="s">
        <v>105</v>
      </c>
      <c r="I116" s="829">
        <v>163.27000000000001</v>
      </c>
      <c r="J116" s="618">
        <f>(M116/I116)*100</f>
        <v>3.0624119556562746</v>
      </c>
      <c r="K116" s="832">
        <v>1.25</v>
      </c>
      <c r="L116" s="842">
        <v>4</v>
      </c>
      <c r="M116" s="609">
        <f>K116*L116</f>
        <v>5</v>
      </c>
      <c r="N116" s="825" t="s">
        <v>150</v>
      </c>
      <c r="O116" s="700">
        <v>1.1000000000000001</v>
      </c>
      <c r="P116" s="603">
        <v>44833</v>
      </c>
      <c r="Q116" s="603">
        <v>44848</v>
      </c>
      <c r="R116" s="609">
        <f>(K116-O116)/O116*100</f>
        <v>13.636363636363628</v>
      </c>
      <c r="S116" s="667">
        <f>IF(INDEX(Historical!$D$7:$D$1220,MATCH(B116,Historical!$B$7:$B$1244,0))=0,"n/a",(INDEX(Historical!$C$7:$C$1222,MATCH(B116,Historical!$B$7:$B$1244,0))/INDEX(Historical!$D$7:$D$1220,MATCH(B116,Historical!$B$7:$B$1244,0))-1)*100)</f>
        <v>39.14373088685015</v>
      </c>
      <c r="T116" s="667">
        <f>IF(INDEX(Historical!$F$7:$F$1213,MATCH(B116,Historical!$B$7:$B$1244,0))=0,"n/a",((INDEX(Historical!$C$7:$C$1222,MATCH(B116,Historical!$B$7:$B$1244,0))/INDEX(Historical!$F$7:$F$1213,MATCH(B116,Historical!$B$7:$B$1244,0)))^(1/3)-1)*100)</f>
        <v>16.066298880836683</v>
      </c>
      <c r="U116" s="667">
        <f>IF(INDEX(Historical!$H$7:$H$1213,MATCH(B116,Historical!$B$7:$B$1244,0))=0,"n/a",((INDEX(Historical!$C$7:$C$1222,MATCH(B116,Historical!$B$7:$B$1244,0))/INDEX(Historical!$H$7:$H$1213,MATCH(B116,Historical!$B$7:$B$1244,0)))^(1/5)-1)*100)</f>
        <v>12.543954530480296</v>
      </c>
      <c r="V116" s="667">
        <f>IF(INDEX(Historical!$N$7:$N$1213,MATCH(B116,Historical!$B$7:$B$1244,0))=0,"n/a",((INDEX(Historical!$C$7:$C$1222,MATCH(B116,Historical!$B$7:$B$1244,0))/INDEX(Historical!$N$7:$N$1213,MATCH(B116,Historical!$B$7:$B$1244,0)))^(1/10)-1)*100)</f>
        <v>8.0386652698788641</v>
      </c>
      <c r="W116" s="668">
        <f>IF(OR(U116&lt;=0,U116="n/a",V116&lt;=0,V116="n/a"),"n/a",U116/V116)</f>
        <v>1.5604524021522446</v>
      </c>
      <c r="X116" s="669">
        <f>IF(OR(AJ116&lt;=0,AJ116="n/a",U116&lt;=0,U116="n/a"),"n/a",U116/AJ116)</f>
        <v>1.0198337016650647</v>
      </c>
      <c r="Y116" s="632"/>
      <c r="Z116" s="618">
        <f>IF(OR(AC116&lt;0.01,AC116="n/a"),"n/a",M116/AC116*100)</f>
        <v>114.15525114155251</v>
      </c>
      <c r="AA116" s="841">
        <f>IF(OR(AC116&lt;0.01,AC116="n/a"),"n/a",I116/AC116)</f>
        <v>37.276255707762559</v>
      </c>
      <c r="AB116" s="842">
        <v>12</v>
      </c>
      <c r="AC116" s="821">
        <v>4.38</v>
      </c>
      <c r="AD116" s="821">
        <v>4.84</v>
      </c>
      <c r="AE116" s="821">
        <v>14.77</v>
      </c>
      <c r="AF116" s="821">
        <v>3.63</v>
      </c>
      <c r="AG116" s="821">
        <v>9.8000000000000007</v>
      </c>
      <c r="AH116" s="821">
        <v>11.700000000000001</v>
      </c>
      <c r="AI116" s="821">
        <v>7.39</v>
      </c>
      <c r="AJ116" s="821">
        <v>12.3</v>
      </c>
      <c r="AK116" s="821">
        <v>7.7</v>
      </c>
      <c r="AL116" s="833">
        <v>7190</v>
      </c>
      <c r="AM116" s="827">
        <v>1.49</v>
      </c>
      <c r="AN116" s="821">
        <v>0.96</v>
      </c>
      <c r="AO116" s="705">
        <f>IF(U116="n/a","n/a",IF(AA116&lt;0,"n/a",IF(AA116="n/a","n/a",J116+U116-AA116)))</f>
        <v>-21.669889221625986</v>
      </c>
      <c r="AP116" s="706">
        <f>IF(U116="n/a","n/a",J116+U116)</f>
        <v>15.606366486136571</v>
      </c>
      <c r="AQ116" s="843">
        <f>IF(OR(AC116&lt;0.01,AC116="n/a",AF116="n/a"),"n/a",(I116/SQRT(22.5*AC116*(I116/AF116))-1)*100)</f>
        <v>145.23259545825118</v>
      </c>
      <c r="AR116" s="618">
        <f>INDEX(Historical!$C$7:$C$1222,MATCH(B116,Historical!$B$7:$B$1244,0))*IF(AH116="n/a",1.03,IF(AH116&lt;0,1.01,IF(AH116&gt;10,1.1,(1+AH116/100))))</f>
        <v>5.0049999999999999</v>
      </c>
      <c r="AS116" s="841">
        <f>IF($AI116="n/a",1.03*AR116,IF($AI116&lt;0,1.01*AR116,IF($AI116&gt;10,1.1*AR116,(1+$AI116/100)*AR116)))</f>
        <v>5.3748695</v>
      </c>
      <c r="AT116" s="841">
        <f>IF($AK116="n/a",1.03*AS116,IF($AK116&lt;0,1.01*AS116,IF($AK116&gt;10,1.1*AS116,(1+$AK116/100)*AS116)))</f>
        <v>5.7887344514999999</v>
      </c>
      <c r="AU116" s="841">
        <f>IF($AK116="n/a",1.03*AT116,IF($AK116&lt;0,1.01*AT116,IF($AK116&gt;10,1.1*AT116,(1+$AK116/100)*AT116)))</f>
        <v>6.2344670042654995</v>
      </c>
      <c r="AV116" s="841">
        <f>IF($AK116="n/a",1.03*AU116,IF($AK116&lt;0,1.01*AU116,IF($AK116&gt;10,1.1*AU116,(1+$AK116/100)*AU116)))</f>
        <v>6.7145209635939427</v>
      </c>
      <c r="AW116" s="618">
        <f>SUM(AR116:AV116)</f>
        <v>29.117591919359441</v>
      </c>
      <c r="AX116" s="713">
        <f>AW116/I116*100</f>
        <v>17.834012322753377</v>
      </c>
      <c r="AY116" s="887">
        <v>0.94</v>
      </c>
      <c r="AZ116" s="827">
        <v>18.77</v>
      </c>
      <c r="BA116" s="827">
        <v>-24.92</v>
      </c>
      <c r="BB116" s="827">
        <v>2.06</v>
      </c>
      <c r="BC116" s="827">
        <v>2.9000000000000004</v>
      </c>
      <c r="BE116" s="594">
        <v>2012</v>
      </c>
      <c r="BF116" s="853">
        <f>IF(BE116&gt;2020,0,IF(BE116&gt;2008,1,IF(BE116&gt;2001,2,IF(BE116&gt;1990,3,IF(BE116&gt;1980,4,IF(BE116&gt;1973,5,IF(BE116&gt;1970,6,IF(BE116&gt;1960,7,IF(BE116&gt;1958,8,IF(BE116&gt;1953,9,10))))))))))</f>
        <v>1</v>
      </c>
      <c r="BG116" s="837">
        <v>4.9000000000000004</v>
      </c>
      <c r="BH116" s="820" t="s">
        <v>4443</v>
      </c>
      <c r="BI116" s="820" t="s">
        <v>4445</v>
      </c>
    </row>
    <row r="117" spans="1:61" ht="11.25" customHeight="1" x14ac:dyDescent="0.2">
      <c r="A117" s="826" t="s">
        <v>543</v>
      </c>
      <c r="B117" s="830" t="s">
        <v>544</v>
      </c>
      <c r="C117" s="885" t="s">
        <v>130</v>
      </c>
      <c r="D117" s="885" t="s">
        <v>4188</v>
      </c>
      <c r="E117" s="699">
        <v>20</v>
      </c>
      <c r="F117" s="1122">
        <v>184</v>
      </c>
      <c r="G117" s="1122" t="s">
        <v>36</v>
      </c>
      <c r="H117" s="1122" t="s">
        <v>36</v>
      </c>
      <c r="I117" s="829">
        <v>66.209999999999994</v>
      </c>
      <c r="J117" s="618">
        <f>(M117/I117)*100</f>
        <v>4.4555203141519417</v>
      </c>
      <c r="K117" s="832">
        <v>0.73750000000000004</v>
      </c>
      <c r="L117" s="842">
        <v>4</v>
      </c>
      <c r="M117" s="609">
        <f>K117*L117</f>
        <v>2.95</v>
      </c>
      <c r="N117" s="825" t="s">
        <v>159</v>
      </c>
      <c r="O117" s="700">
        <v>0.7</v>
      </c>
      <c r="P117" s="603">
        <v>44924</v>
      </c>
      <c r="Q117" s="603">
        <v>44957</v>
      </c>
      <c r="R117" s="609">
        <f>(K117-O117)/O117*100</f>
        <v>5.3571428571428701</v>
      </c>
      <c r="S117" s="667">
        <f>IF(INDEX(Historical!$D$7:$D$1220,MATCH(B117,Historical!$B$7:$B$1244,0))=0,"n/a",(INDEX(Historical!$C$7:$C$1222,MATCH(B117,Historical!$B$7:$B$1244,0))/INDEX(Historical!$D$7:$D$1220,MATCH(B117,Historical!$B$7:$B$1244,0))-1)*100)</f>
        <v>5.6603773584905648</v>
      </c>
      <c r="T117" s="667">
        <f>IF(INDEX(Historical!$F$7:$F$1213,MATCH(B117,Historical!$B$7:$B$1244,0))=0,"n/a",((INDEX(Historical!$C$7:$C$1222,MATCH(B117,Historical!$B$7:$B$1244,0))/INDEX(Historical!$F$7:$F$1213,MATCH(B117,Historical!$B$7:$B$1244,0)))^(1/3)-1)*100)</f>
        <v>4.5515917149420382</v>
      </c>
      <c r="U117" s="667">
        <f>IF(INDEX(Historical!$H$7:$H$1213,MATCH(B117,Historical!$B$7:$B$1244,0))=0,"n/a",((INDEX(Historical!$C$7:$C$1222,MATCH(B117,Historical!$B$7:$B$1244,0))/INDEX(Historical!$H$7:$H$1213,MATCH(B117,Historical!$B$7:$B$1244,0)))^(1/5)-1)*100)</f>
        <v>5.2300215891077695</v>
      </c>
      <c r="V117" s="667">
        <f>IF(INDEX(Historical!$N$7:$N$1213,MATCH(B117,Historical!$B$7:$B$1244,0))=0,"n/a",((INDEX(Historical!$C$7:$C$1222,MATCH(B117,Historical!$B$7:$B$1244,0))/INDEX(Historical!$N$7:$N$1213,MATCH(B117,Historical!$B$7:$B$1244,0)))^(1/10)-1)*100)</f>
        <v>7.9745662018819718</v>
      </c>
      <c r="W117" s="668">
        <f>IF(OR(U117&lt;=0,U117="n/a",V117&lt;=0,V117="n/a"),"n/a",U117/V117)</f>
        <v>0.65583775426850199</v>
      </c>
      <c r="X117" s="669" t="str">
        <f>IF(OR(AJ117&lt;=0,AJ117="n/a",U117&lt;=0,U117="n/a"),"n/a",U117/AJ117)</f>
        <v>n/a</v>
      </c>
      <c r="Y117" s="626"/>
      <c r="Z117" s="618">
        <f>IF(OR(AC117&lt;0.01,AC117="n/a"),"n/a",M117/AC117*100)</f>
        <v>156.0846560846561</v>
      </c>
      <c r="AA117" s="841">
        <f>IF(OR(AC117&lt;0.01,AC117="n/a"),"n/a",I117/AC117)</f>
        <v>35.031746031746032</v>
      </c>
      <c r="AB117" s="842">
        <v>12</v>
      </c>
      <c r="AC117" s="821">
        <v>1.89</v>
      </c>
      <c r="AD117" s="821">
        <v>7.54</v>
      </c>
      <c r="AE117" s="821">
        <v>1.51</v>
      </c>
      <c r="AF117" s="821">
        <v>1.94</v>
      </c>
      <c r="AG117" s="821">
        <v>3.9</v>
      </c>
      <c r="AH117" s="822">
        <v>1.0999999999999999</v>
      </c>
      <c r="AI117" s="822">
        <v>7.7799999999999994</v>
      </c>
      <c r="AJ117" s="821">
        <v>-12.7</v>
      </c>
      <c r="AK117" s="821">
        <v>4.7699999999999996</v>
      </c>
      <c r="AL117" s="833">
        <v>24970</v>
      </c>
      <c r="AM117" s="827">
        <v>0.09</v>
      </c>
      <c r="AN117" s="821">
        <v>2.2599999999999998</v>
      </c>
      <c r="AO117" s="705">
        <f>IF(U117="n/a","n/a",IF(AA117&lt;0,"n/a",IF(AA117="n/a","n/a",J117+U117-AA117)))</f>
        <v>-25.34620412848632</v>
      </c>
      <c r="AP117" s="706">
        <f>IF(U117="n/a","n/a",J117+U117)</f>
        <v>9.6855419032597112</v>
      </c>
      <c r="AQ117" s="843">
        <f>IF(OR(AC117&lt;0.01,AC117="n/a",AF117="n/a"),"n/a",(I117/SQRT(22.5*AC117*(I117/AF117))-1)*100)</f>
        <v>73.796288544423703</v>
      </c>
      <c r="AR117" s="618">
        <f>INDEX(Historical!$C$7:$C$1222,MATCH(B117,Historical!$B$7:$B$1244,0))*IF(AH117="n/a",1.03,IF(AH117&lt;0,1.01,IF(AH117&gt;10,1.1,(1+AH117/100))))</f>
        <v>2.8307999999999995</v>
      </c>
      <c r="AS117" s="841">
        <f>IF($AI117="n/a",1.03*AR117,IF($AI117&lt;0,1.01*AR117,IF($AI117&gt;10,1.1*AR117,(1+$AI117/100)*AR117)))</f>
        <v>3.0510362399999997</v>
      </c>
      <c r="AT117" s="841">
        <f>IF($AK117="n/a",1.03*AS117,IF($AK117&lt;0,1.01*AS117,IF($AK117&gt;10,1.1*AS117,(1+$AK117/100)*AS117)))</f>
        <v>3.196570668648</v>
      </c>
      <c r="AU117" s="841">
        <f>IF($AK117="n/a",1.03*AT117,IF($AK117&lt;0,1.01*AT117,IF($AK117&gt;10,1.1*AT117,(1+$AK117/100)*AT117)))</f>
        <v>3.34904708954251</v>
      </c>
      <c r="AV117" s="841">
        <f>IF($AK117="n/a",1.03*AU117,IF($AK117&lt;0,1.01*AU117,IF($AK117&gt;10,1.1*AU117,(1+$AK117/100)*AU117)))</f>
        <v>3.5087966357136877</v>
      </c>
      <c r="AW117" s="618">
        <f>SUM(AR117:AV117)</f>
        <v>15.936250633904196</v>
      </c>
      <c r="AX117" s="713">
        <f>AW117/I117*100</f>
        <v>24.069250315517593</v>
      </c>
      <c r="AY117" s="887">
        <v>0.79</v>
      </c>
      <c r="AZ117" s="827">
        <v>21.6</v>
      </c>
      <c r="BA117" s="827">
        <v>-9.7000000000000011</v>
      </c>
      <c r="BB117" s="827">
        <v>-1</v>
      </c>
      <c r="BC117" s="827">
        <v>2.21</v>
      </c>
      <c r="BE117" s="594">
        <v>2004</v>
      </c>
      <c r="BF117" s="853">
        <f>IF(BE117&gt;2020,0,IF(BE117&gt;2008,1,IF(BE117&gt;2001,2,IF(BE117&gt;1990,3,IF(BE117&gt;1980,4,IF(BE117&gt;1973,5,IF(BE117&gt;1970,6,IF(BE117&gt;1960,7,IF(BE117&gt;1958,8,IF(BE117&gt;1953,9,10))))))))))</f>
        <v>2</v>
      </c>
      <c r="BG117" s="837">
        <v>0.70000000000000007</v>
      </c>
      <c r="BH117" s="820" t="s">
        <v>4443</v>
      </c>
      <c r="BI117" s="820" t="s">
        <v>4444</v>
      </c>
    </row>
    <row r="118" spans="1:61" ht="11.25" customHeight="1" x14ac:dyDescent="0.2">
      <c r="A118" s="826" t="s">
        <v>4776</v>
      </c>
      <c r="B118" s="830" t="s">
        <v>558</v>
      </c>
      <c r="C118" s="885" t="s">
        <v>4178</v>
      </c>
      <c r="D118" s="885" t="s">
        <v>4179</v>
      </c>
      <c r="E118" s="699">
        <v>19</v>
      </c>
      <c r="F118" s="1122">
        <v>208</v>
      </c>
      <c r="G118" s="1122" t="s">
        <v>36</v>
      </c>
      <c r="H118" s="1122" t="s">
        <v>36</v>
      </c>
      <c r="I118" s="829">
        <v>68.510000000000005</v>
      </c>
      <c r="J118" s="618">
        <f>(M118/I118)*100</f>
        <v>2.6127572617136186</v>
      </c>
      <c r="K118" s="832">
        <v>0.44750000000000001</v>
      </c>
      <c r="L118" s="842">
        <v>4</v>
      </c>
      <c r="M118" s="609">
        <f>K118*L118</f>
        <v>1.79</v>
      </c>
      <c r="N118" s="825" t="s">
        <v>238</v>
      </c>
      <c r="O118" s="703">
        <v>0.41</v>
      </c>
      <c r="P118" s="603">
        <v>45015</v>
      </c>
      <c r="Q118" s="603">
        <v>45030</v>
      </c>
      <c r="R118" s="609">
        <f>(K118-O118)/O118*100</f>
        <v>9.1463414634146432</v>
      </c>
      <c r="S118" s="667">
        <f>IF(INDEX(Historical!$D$7:$D$1220,MATCH(B118,Historical!$B$7:$B$1244,0))=0,"n/a",(INDEX(Historical!$C$7:$C$1222,MATCH(B118,Historical!$B$7:$B$1244,0))/INDEX(Historical!$D$7:$D$1220,MATCH(B118,Historical!$B$7:$B$1244,0))-1)*100)</f>
        <v>11.363636363636376</v>
      </c>
      <c r="T118" s="667">
        <f>IF(INDEX(Historical!$F$7:$F$1213,MATCH(B118,Historical!$B$7:$B$1244,0))=0,"n/a",((INDEX(Historical!$C$7:$C$1222,MATCH(B118,Historical!$B$7:$B$1244,0))/INDEX(Historical!$F$7:$F$1213,MATCH(B118,Historical!$B$7:$B$1244,0)))^(1/3)-1)*100)</f>
        <v>10.083446697673558</v>
      </c>
      <c r="U118" s="667">
        <f>IF(INDEX(Historical!$H$7:$H$1213,MATCH(B118,Historical!$B$7:$B$1244,0))=0,"n/a",((INDEX(Historical!$C$7:$C$1222,MATCH(B118,Historical!$B$7:$B$1244,0))/INDEX(Historical!$H$7:$H$1213,MATCH(B118,Historical!$B$7:$B$1244,0)))^(1/5)-1)*100)</f>
        <v>11.031062373268764</v>
      </c>
      <c r="V118" s="667">
        <f>IF(INDEX(Historical!$N$7:$N$1213,MATCH(B118,Historical!$B$7:$B$1244,0))=0,"n/a",((INDEX(Historical!$C$7:$C$1222,MATCH(B118,Historical!$B$7:$B$1244,0))/INDEX(Historical!$N$7:$N$1213,MATCH(B118,Historical!$B$7:$B$1244,0)))^(1/10)-1)*100)</f>
        <v>14.206169404595181</v>
      </c>
      <c r="W118" s="668">
        <f>IF(OR(U118&lt;=0,U118="n/a",V118&lt;=0,V118="n/a"),"n/a",U118/V118)</f>
        <v>0.77649801710097965</v>
      </c>
      <c r="X118" s="669">
        <f>IF(OR(AJ118&lt;=0,AJ118="n/a",U118&lt;=0,U118="n/a"),"n/a",U118/AJ118)</f>
        <v>1.808370880863732</v>
      </c>
      <c r="Y118" s="641" t="s">
        <v>4245</v>
      </c>
      <c r="Z118" s="618">
        <f>IF(OR(AC118&lt;0.01,AC118="n/a"),"n/a",M118/AC118*100)</f>
        <v>122.60273972602739</v>
      </c>
      <c r="AA118" s="841">
        <f>IF(OR(AC118&lt;0.01,AC118="n/a"),"n/a",I118/AC118)</f>
        <v>46.924657534246577</v>
      </c>
      <c r="AB118" s="842">
        <v>12</v>
      </c>
      <c r="AC118" s="821">
        <v>1.46</v>
      </c>
      <c r="AD118" s="821">
        <v>6.74</v>
      </c>
      <c r="AE118" s="821">
        <v>8.9499999999999993</v>
      </c>
      <c r="AF118" s="821">
        <v>8.84</v>
      </c>
      <c r="AG118" s="821">
        <v>19.600000000000001</v>
      </c>
      <c r="AH118" s="821">
        <v>7.1</v>
      </c>
      <c r="AI118" s="821">
        <v>8.99</v>
      </c>
      <c r="AJ118" s="821">
        <v>6.1</v>
      </c>
      <c r="AK118" s="821">
        <v>7.0000000000000009</v>
      </c>
      <c r="AL118" s="833">
        <v>12880</v>
      </c>
      <c r="AM118" s="827">
        <v>0.6</v>
      </c>
      <c r="AN118" s="821">
        <v>2.34</v>
      </c>
      <c r="AO118" s="705">
        <f>IF(U118="n/a","n/a",IF(AA118&lt;0,"n/a",IF(AA118="n/a","n/a",J118+U118-AA118)))</f>
        <v>-33.280837899264199</v>
      </c>
      <c r="AP118" s="706">
        <f>IF(U118="n/a","n/a",J118+U118)</f>
        <v>13.643819634982382</v>
      </c>
      <c r="AQ118" s="843">
        <f>IF(OR(AC118&lt;0.01,AC118="n/a",AF118="n/a"),"n/a",(I118/SQRT(22.5*AC118*(I118/AF118))-1)*100)</f>
        <v>329.37368992663909</v>
      </c>
      <c r="AR118" s="618">
        <f>INDEX(Historical!$C$7:$C$1222,MATCH(B118,Historical!$B$7:$B$1244,0))*IF(AH118="n/a",1.03,IF(AH118&lt;0,1.01,IF(AH118&gt;10,1.1,(1+AH118/100))))</f>
        <v>1.7055674999999999</v>
      </c>
      <c r="AS118" s="841">
        <f>IF($AI118="n/a",1.03*AR118,IF($AI118&lt;0,1.01*AR118,IF($AI118&gt;10,1.1*AR118,(1+$AI118/100)*AR118)))</f>
        <v>1.8588980182500001</v>
      </c>
      <c r="AT118" s="841">
        <f>IF($AK118="n/a",1.03*AS118,IF($AK118&lt;0,1.01*AS118,IF($AK118&gt;10,1.1*AS118,(1+$AK118/100)*AS118)))</f>
        <v>1.9890208795275002</v>
      </c>
      <c r="AU118" s="841">
        <f>IF($AK118="n/a",1.03*AT118,IF($AK118&lt;0,1.01*AT118,IF($AK118&gt;10,1.1*AT118,(1+$AK118/100)*AT118)))</f>
        <v>2.1282523410944254</v>
      </c>
      <c r="AV118" s="841">
        <f>IF($AK118="n/a",1.03*AU118,IF($AK118&lt;0,1.01*AU118,IF($AK118&gt;10,1.1*AU118,(1+$AK118/100)*AU118)))</f>
        <v>2.2772300049710354</v>
      </c>
      <c r="AW118" s="618">
        <f>SUM(AR118:AV118)</f>
        <v>9.958968743842961</v>
      </c>
      <c r="AX118" s="713">
        <f>AW118/I118*100</f>
        <v>14.53651838248863</v>
      </c>
      <c r="AY118" s="887">
        <v>0.67</v>
      </c>
      <c r="AZ118" s="827">
        <v>20.380000000000003</v>
      </c>
      <c r="BA118" s="827">
        <v>-18.25</v>
      </c>
      <c r="BB118" s="827">
        <v>0.43</v>
      </c>
      <c r="BC118" s="827">
        <v>-0.35000000000000003</v>
      </c>
      <c r="BE118" s="594">
        <v>2005</v>
      </c>
      <c r="BF118" s="853">
        <f>IF(BE118&gt;2020,0,IF(BE118&gt;2008,1,IF(BE118&gt;2001,2,IF(BE118&gt;1990,3,IF(BE118&gt;1980,4,IF(BE118&gt;1973,5,IF(BE118&gt;1970,6,IF(BE118&gt;1960,7,IF(BE118&gt;1958,8,IF(BE118&gt;1953,9,10))))))))))</f>
        <v>2</v>
      </c>
      <c r="BG118" s="837">
        <v>5.3</v>
      </c>
      <c r="BH118" s="820" t="s">
        <v>4443</v>
      </c>
      <c r="BI118" s="820" t="s">
        <v>4445</v>
      </c>
    </row>
    <row r="119" spans="1:61" ht="11.25" customHeight="1" x14ac:dyDescent="0.2">
      <c r="A119" s="819" t="s">
        <v>5315</v>
      </c>
      <c r="B119" s="830" t="s">
        <v>5316</v>
      </c>
      <c r="C119" s="885" t="s">
        <v>152</v>
      </c>
      <c r="D119" s="885" t="s">
        <v>4180</v>
      </c>
      <c r="E119" s="699">
        <v>13</v>
      </c>
      <c r="F119" s="1122">
        <v>341</v>
      </c>
      <c r="G119" s="1122" t="s">
        <v>105</v>
      </c>
      <c r="H119" s="1122" t="s">
        <v>105</v>
      </c>
      <c r="I119" s="829">
        <v>469.67</v>
      </c>
      <c r="J119" s="618">
        <f>(M119/I119)*100</f>
        <v>1.26045947154385</v>
      </c>
      <c r="K119" s="832">
        <v>1.48</v>
      </c>
      <c r="L119" s="842">
        <v>4</v>
      </c>
      <c r="M119" s="609">
        <f>K119*L119</f>
        <v>5.92</v>
      </c>
      <c r="N119" s="825" t="s">
        <v>587</v>
      </c>
      <c r="O119" s="700">
        <v>1.28</v>
      </c>
      <c r="P119" s="603">
        <v>44994</v>
      </c>
      <c r="Q119" s="603">
        <v>45009</v>
      </c>
      <c r="R119" s="609">
        <f>(K119-O119)/O119*100</f>
        <v>15.624999999999996</v>
      </c>
      <c r="S119" s="667">
        <f>IF(INDEX(Historical!$D$7:$D$1220,MATCH(B119,Historical!$B$7:$B$1244,0))=0,"n/a",(INDEX(Historical!$C$7:$C$1222,MATCH(B119,Historical!$B$7:$B$1244,0))/INDEX(Historical!$D$7:$D$1220,MATCH(B119,Historical!$B$7:$B$1244,0))-1)*100)</f>
        <v>13.27433628318586</v>
      </c>
      <c r="T119" s="667">
        <f>IF(INDEX(Historical!$F$7:$F$1213,MATCH(B119,Historical!$B$7:$B$1244,0))=0,"n/a",((INDEX(Historical!$C$7:$C$1222,MATCH(B119,Historical!$B$7:$B$1244,0))/INDEX(Historical!$F$7:$F$1213,MATCH(B119,Historical!$B$7:$B$1244,0)))^(1/3)-1)*100)</f>
        <v>16.960709528514649</v>
      </c>
      <c r="U119" s="667">
        <f>IF(INDEX(Historical!$H$7:$H$1213,MATCH(B119,Historical!$B$7:$B$1244,0))=0,"n/a",((INDEX(Historical!$C$7:$C$1222,MATCH(B119,Historical!$B$7:$B$1244,0))/INDEX(Historical!$H$7:$H$1213,MATCH(B119,Historical!$B$7:$B$1244,0)))^(1/5)-1)*100)</f>
        <v>13.653087787176776</v>
      </c>
      <c r="V119" s="667">
        <f>IF(INDEX(Historical!$N$7:$N$1213,MATCH(B119,Historical!$B$7:$B$1244,0))=0,"n/a",((INDEX(Historical!$C$7:$C$1222,MATCH(B119,Historical!$B$7:$B$1244,0))/INDEX(Historical!$N$7:$N$1213,MATCH(B119,Historical!$B$7:$B$1244,0)))^(1/10)-1)*100)</f>
        <v>16.106681393357334</v>
      </c>
      <c r="W119" s="668">
        <f>IF(OR(U119&lt;=0,U119="n/a",V119&lt;=0,V119="n/a"),"n/a",U119/V119)</f>
        <v>0.84766609916351476</v>
      </c>
      <c r="X119" s="669">
        <f>IF(OR(AJ119&lt;=0,AJ119="n/a",U119&lt;=0,U119="n/a"),"n/a",U119/AJ119)</f>
        <v>0.70376741171014301</v>
      </c>
      <c r="Y119" s="625"/>
      <c r="Z119" s="618">
        <f>IF(OR(AC119&lt;0.01,AC119="n/a"),"n/a",M119/AC119*100)</f>
        <v>23.880597014925371</v>
      </c>
      <c r="AA119" s="841">
        <f>IF(OR(AC119&lt;0.01,AC119="n/a"),"n/a",I119/AC119)</f>
        <v>18.945945945945947</v>
      </c>
      <c r="AB119" s="842">
        <v>12</v>
      </c>
      <c r="AC119" s="821">
        <v>24.79</v>
      </c>
      <c r="AD119" s="821">
        <v>1.55</v>
      </c>
      <c r="AE119" s="821">
        <v>0.73</v>
      </c>
      <c r="AF119" s="821">
        <v>3.13</v>
      </c>
      <c r="AG119" s="821">
        <v>16.7</v>
      </c>
      <c r="AH119" s="821">
        <v>0.3</v>
      </c>
      <c r="AI119" s="821">
        <v>12.82</v>
      </c>
      <c r="AJ119" s="821">
        <v>19.400000000000002</v>
      </c>
      <c r="AK119" s="821">
        <v>12.36</v>
      </c>
      <c r="AL119" s="833">
        <v>115020</v>
      </c>
      <c r="AM119" s="827">
        <v>0.1</v>
      </c>
      <c r="AN119" s="821">
        <v>0.66</v>
      </c>
      <c r="AO119" s="705">
        <f>IF(U119="n/a","n/a",IF(AA119&lt;0,"n/a",IF(AA119="n/a","n/a",J119+U119-AA119)))</f>
        <v>-4.0323986872253208</v>
      </c>
      <c r="AP119" s="706">
        <f>IF(U119="n/a","n/a",J119+U119)</f>
        <v>14.913547258720627</v>
      </c>
      <c r="AQ119" s="843">
        <f>IF(OR(AC119&lt;0.01,AC119="n/a",AF119="n/a"),"n/a",(I119/SQRT(22.5*AC119*(I119/AF119))-1)*100)</f>
        <v>62.345052021661296</v>
      </c>
      <c r="AR119" s="618">
        <f>INDEX(Historical!$C$7:$C$1222,MATCH(B119,Historical!$B$7:$B$1244,0))*IF(AH119="n/a",1.03,IF(AH119&lt;0,1.01,IF(AH119&gt;10,1.1,(1+AH119/100))))</f>
        <v>5.1353599999999995</v>
      </c>
      <c r="AS119" s="841">
        <f>IF($AI119="n/a",1.03*AR119,IF($AI119&lt;0,1.01*AR119,IF($AI119&gt;10,1.1*AR119,(1+$AI119/100)*AR119)))</f>
        <v>5.6488959999999997</v>
      </c>
      <c r="AT119" s="841">
        <f>IF($AK119="n/a",1.03*AS119,IF($AK119&lt;0,1.01*AS119,IF($AK119&gt;10,1.1*AS119,(1+$AK119/100)*AS119)))</f>
        <v>6.2137856000000005</v>
      </c>
      <c r="AU119" s="841">
        <f>IF($AK119="n/a",1.03*AT119,IF($AK119&lt;0,1.01*AT119,IF($AK119&gt;10,1.1*AT119,(1+$AK119/100)*AT119)))</f>
        <v>6.8351641600000015</v>
      </c>
      <c r="AV119" s="841">
        <f>IF($AK119="n/a",1.03*AU119,IF($AK119&lt;0,1.01*AU119,IF($AK119&gt;10,1.1*AU119,(1+$AK119/100)*AU119)))</f>
        <v>7.5186805760000022</v>
      </c>
      <c r="AW119" s="618">
        <f>SUM(AR119:AV119)</f>
        <v>31.351886336000003</v>
      </c>
      <c r="AX119" s="713">
        <f>AW119/I119*100</f>
        <v>6.6753010275299687</v>
      </c>
      <c r="AY119" s="887">
        <v>0.86</v>
      </c>
      <c r="AZ119" s="827">
        <v>6.83</v>
      </c>
      <c r="BA119" s="827">
        <v>-14.530000000000001</v>
      </c>
      <c r="BB119" s="827">
        <v>-4.25</v>
      </c>
      <c r="BC119" s="827">
        <v>-4.1399999999999997</v>
      </c>
      <c r="BE119" s="594">
        <v>2011</v>
      </c>
      <c r="BF119" s="853">
        <f>IF(BE119&gt;2020,0,IF(BE119&gt;2008,1,IF(BE119&gt;2001,2,IF(BE119&gt;1990,3,IF(BE119&gt;1980,4,IF(BE119&gt;1973,5,IF(BE119&gt;1970,6,IF(BE119&gt;1960,7,IF(BE119&gt;1958,8,IF(BE119&gt;1953,9,10))))))))))</f>
        <v>1</v>
      </c>
      <c r="BG119" s="837">
        <v>5.8999999999999995</v>
      </c>
      <c r="BH119" s="820" t="s">
        <v>4443</v>
      </c>
      <c r="BI119" s="820" t="s">
        <v>4444</v>
      </c>
    </row>
    <row r="120" spans="1:61" ht="11.25" customHeight="1" x14ac:dyDescent="0.2">
      <c r="A120" s="819" t="s">
        <v>4778</v>
      </c>
      <c r="B120" s="830" t="s">
        <v>1100</v>
      </c>
      <c r="C120" s="885" t="s">
        <v>122</v>
      </c>
      <c r="D120" s="885" t="s">
        <v>4037</v>
      </c>
      <c r="E120" s="699">
        <v>13</v>
      </c>
      <c r="F120" s="1122">
        <v>312</v>
      </c>
      <c r="G120" s="1122" t="s">
        <v>114</v>
      </c>
      <c r="H120" s="1122" t="s">
        <v>114</v>
      </c>
      <c r="I120" s="829">
        <v>85.2</v>
      </c>
      <c r="J120" s="618">
        <f>(M120/I120)*100</f>
        <v>3.7089201877934275</v>
      </c>
      <c r="K120" s="832">
        <v>0.79</v>
      </c>
      <c r="L120" s="842">
        <v>4</v>
      </c>
      <c r="M120" s="609">
        <f>K120*L120</f>
        <v>3.16</v>
      </c>
      <c r="N120" s="825" t="s">
        <v>496</v>
      </c>
      <c r="O120" s="700">
        <v>0.76</v>
      </c>
      <c r="P120" s="603">
        <v>44909</v>
      </c>
      <c r="Q120" s="603">
        <v>44932</v>
      </c>
      <c r="R120" s="609">
        <f>(K120-O120)/O120*100</f>
        <v>3.947368421052635</v>
      </c>
      <c r="S120" s="667">
        <f>IF(INDEX(Historical!$D$7:$D$1220,MATCH(B120,Historical!$B$7:$B$1244,0))=0,"n/a",(INDEX(Historical!$C$7:$C$1222,MATCH(B120,Historical!$B$7:$B$1244,0))/INDEX(Historical!$D$7:$D$1220,MATCH(B120,Historical!$B$7:$B$1244,0))-1)*100)</f>
        <v>10.144927536231885</v>
      </c>
      <c r="T120" s="667">
        <f>IF(INDEX(Historical!$F$7:$F$1213,MATCH(B120,Historical!$B$7:$B$1244,0))=0,"n/a",((INDEX(Historical!$C$7:$C$1222,MATCH(B120,Historical!$B$7:$B$1244,0))/INDEX(Historical!$F$7:$F$1213,MATCH(B120,Historical!$B$7:$B$1244,0)))^(1/3)-1)*100)</f>
        <v>6.4529450807832456</v>
      </c>
      <c r="U120" s="667">
        <f>IF(INDEX(Historical!$H$7:$H$1213,MATCH(B120,Historical!$B$7:$B$1244,0))=0,"n/a",((INDEX(Historical!$C$7:$C$1222,MATCH(B120,Historical!$B$7:$B$1244,0))/INDEX(Historical!$H$7:$H$1213,MATCH(B120,Historical!$B$7:$B$1244,0)))^(1/5)-1)*100)</f>
        <v>8.3050440268092487</v>
      </c>
      <c r="V120" s="667">
        <f>IF(INDEX(Historical!$N$7:$N$1213,MATCH(B120,Historical!$B$7:$B$1244,0))=0,"n/a",((INDEX(Historical!$C$7:$C$1222,MATCH(B120,Historical!$B$7:$B$1244,0))/INDEX(Historical!$N$7:$N$1213,MATCH(B120,Historical!$B$7:$B$1244,0)))^(1/10)-1)*100)</f>
        <v>11.322775192864597</v>
      </c>
      <c r="W120" s="668">
        <f>IF(OR(U120&lt;=0,U120="n/a",V120&lt;=0,V120="n/a"),"n/a",U120/V120)</f>
        <v>0.73348131401945815</v>
      </c>
      <c r="X120" s="669" t="str">
        <f>IF(OR(AJ120&lt;=0,AJ120="n/a",U120&lt;=0,U120="n/a"),"n/a",U120/AJ120)</f>
        <v>n/a</v>
      </c>
      <c r="Y120" s="628"/>
      <c r="Z120" s="618">
        <f>IF(OR(AC120&lt;0.01,AC120="n/a"),"n/a",M120/AC120*100)</f>
        <v>50.238473767885537</v>
      </c>
      <c r="AA120" s="841">
        <f>IF(OR(AC120&lt;0.01,AC120="n/a"),"n/a",I120/AC120)</f>
        <v>13.545310015898252</v>
      </c>
      <c r="AB120" s="842">
        <v>12</v>
      </c>
      <c r="AC120" s="821">
        <v>6.29</v>
      </c>
      <c r="AD120" s="821">
        <v>3.44</v>
      </c>
      <c r="AE120" s="821">
        <v>0.95</v>
      </c>
      <c r="AF120" s="821">
        <v>1.96</v>
      </c>
      <c r="AG120" s="821">
        <v>14.6</v>
      </c>
      <c r="AH120" s="822">
        <v>1.6</v>
      </c>
      <c r="AI120" s="822">
        <v>14.360000000000001</v>
      </c>
      <c r="AJ120" s="821">
        <v>-2.4</v>
      </c>
      <c r="AK120" s="821">
        <v>3.91</v>
      </c>
      <c r="AL120" s="833">
        <v>10090</v>
      </c>
      <c r="AM120" s="827">
        <v>0.65</v>
      </c>
      <c r="AN120" s="821">
        <v>1</v>
      </c>
      <c r="AO120" s="705">
        <f>IF(U120="n/a","n/a",IF(AA120&lt;0,"n/a",IF(AA120="n/a","n/a",J120+U120-AA120)))</f>
        <v>-1.5313458012955756</v>
      </c>
      <c r="AP120" s="706">
        <f>IF(U120="n/a","n/a",J120+U120)</f>
        <v>12.013964214602677</v>
      </c>
      <c r="AQ120" s="843">
        <f>IF(OR(AC120&lt;0.01,AC120="n/a",AF120="n/a"),"n/a",(I120/SQRT(22.5*AC120*(I120/AF120))-1)*100)</f>
        <v>8.62536563019518</v>
      </c>
      <c r="AR120" s="618">
        <f>INDEX(Historical!$C$7:$C$1222,MATCH(B120,Historical!$B$7:$B$1244,0))*IF(AH120="n/a",1.03,IF(AH120&lt;0,1.01,IF(AH120&gt;10,1.1,(1+AH120/100))))</f>
        <v>3.0886400000000003</v>
      </c>
      <c r="AS120" s="841">
        <f>IF($AI120="n/a",1.03*AR120,IF($AI120&lt;0,1.01*AR120,IF($AI120&gt;10,1.1*AR120,(1+$AI120/100)*AR120)))</f>
        <v>3.3975040000000005</v>
      </c>
      <c r="AT120" s="841">
        <f>IF($AK120="n/a",1.03*AS120,IF($AK120&lt;0,1.01*AS120,IF($AK120&gt;10,1.1*AS120,(1+$AK120/100)*AS120)))</f>
        <v>3.5303464064000001</v>
      </c>
      <c r="AU120" s="841">
        <f>IF($AK120="n/a",1.03*AT120,IF($AK120&lt;0,1.01*AT120,IF($AK120&gt;10,1.1*AT120,(1+$AK120/100)*AT120)))</f>
        <v>3.6683829508902397</v>
      </c>
      <c r="AV120" s="841">
        <f>IF($AK120="n/a",1.03*AU120,IF($AK120&lt;0,1.01*AU120,IF($AK120&gt;10,1.1*AU120,(1+$AK120/100)*AU120)))</f>
        <v>3.8118167242700478</v>
      </c>
      <c r="AW120" s="618">
        <f>SUM(AR120:AV120)</f>
        <v>17.496690081560288</v>
      </c>
      <c r="AX120" s="713">
        <f>AW120/I120*100</f>
        <v>20.5360212224886</v>
      </c>
      <c r="AY120" s="887">
        <v>1.51</v>
      </c>
      <c r="AZ120" s="827">
        <v>21.87</v>
      </c>
      <c r="BA120" s="827">
        <v>-28.67</v>
      </c>
      <c r="BB120" s="827">
        <v>-1.68</v>
      </c>
      <c r="BC120" s="827">
        <v>-3.75</v>
      </c>
      <c r="BE120" s="594">
        <v>2011</v>
      </c>
      <c r="BF120" s="853">
        <f>IF(BE120&gt;2020,0,IF(BE120&gt;2008,1,IF(BE120&gt;2001,2,IF(BE120&gt;1990,3,IF(BE120&gt;1980,4,IF(BE120&gt;1973,5,IF(BE120&gt;1970,6,IF(BE120&gt;1960,7,IF(BE120&gt;1958,8,IF(BE120&gt;1953,9,10))))))))))</f>
        <v>1</v>
      </c>
      <c r="BG120" s="837">
        <v>5.3</v>
      </c>
      <c r="BH120" s="820" t="s">
        <v>4443</v>
      </c>
      <c r="BI120" s="820" t="s">
        <v>4444</v>
      </c>
    </row>
    <row r="121" spans="1:61" ht="11.25" customHeight="1" x14ac:dyDescent="0.2">
      <c r="A121" s="826" t="s">
        <v>4780</v>
      </c>
      <c r="B121" s="830" t="s">
        <v>551</v>
      </c>
      <c r="C121" s="885" t="s">
        <v>152</v>
      </c>
      <c r="D121" s="885" t="s">
        <v>4180</v>
      </c>
      <c r="E121" s="699">
        <v>16</v>
      </c>
      <c r="F121" s="1122">
        <v>244</v>
      </c>
      <c r="G121" s="1122" t="s">
        <v>105</v>
      </c>
      <c r="H121" s="1122" t="s">
        <v>105</v>
      </c>
      <c r="I121" s="829">
        <v>89.48</v>
      </c>
      <c r="J121" s="618">
        <f>(M121/I121)*100</f>
        <v>0.25704067948144838</v>
      </c>
      <c r="K121" s="832">
        <v>5.7500000000000002E-2</v>
      </c>
      <c r="L121" s="842">
        <v>4</v>
      </c>
      <c r="M121" s="609">
        <f>K121*L121</f>
        <v>0.23</v>
      </c>
      <c r="N121" s="825" t="s">
        <v>159</v>
      </c>
      <c r="O121" s="700">
        <v>5.5E-2</v>
      </c>
      <c r="P121" s="603">
        <v>44924</v>
      </c>
      <c r="Q121" s="603">
        <v>44957</v>
      </c>
      <c r="R121" s="609">
        <f>(K121-O121)/O121*100</f>
        <v>4.5454545454545494</v>
      </c>
      <c r="S121" s="667">
        <f>IF(INDEX(Historical!$D$7:$D$1220,MATCH(B121,Historical!$B$7:$B$1244,0))=0,"n/a",(INDEX(Historical!$C$7:$C$1222,MATCH(B121,Historical!$B$7:$B$1244,0))/INDEX(Historical!$D$7:$D$1220,MATCH(B121,Historical!$B$7:$B$1244,0))-1)*100)</f>
        <v>4.7619047619047672</v>
      </c>
      <c r="T121" s="667">
        <f>IF(INDEX(Historical!$F$7:$F$1213,MATCH(B121,Historical!$B$7:$B$1244,0))=0,"n/a",((INDEX(Historical!$C$7:$C$1222,MATCH(B121,Historical!$B$7:$B$1244,0))/INDEX(Historical!$F$7:$F$1213,MATCH(B121,Historical!$B$7:$B$1244,0)))^(1/3)-1)*100)</f>
        <v>5.0081546755695205</v>
      </c>
      <c r="U121" s="667">
        <f>IF(INDEX(Historical!$H$7:$H$1213,MATCH(B121,Historical!$B$7:$B$1244,0))=0,"n/a",((INDEX(Historical!$C$7:$C$1222,MATCH(B121,Historical!$B$7:$B$1244,0))/INDEX(Historical!$H$7:$H$1213,MATCH(B121,Historical!$B$7:$B$1244,0)))^(1/5)-1)*100)</f>
        <v>5.291848906511043</v>
      </c>
      <c r="V121" s="667">
        <f>IF(INDEX(Historical!$N$7:$N$1213,MATCH(B121,Historical!$B$7:$B$1244,0))=0,"n/a",((INDEX(Historical!$C$7:$C$1222,MATCH(B121,Historical!$B$7:$B$1244,0))/INDEX(Historical!$N$7:$N$1213,MATCH(B121,Historical!$B$7:$B$1244,0)))^(1/10)-1)*100)</f>
        <v>12.468523138166665</v>
      </c>
      <c r="W121" s="668">
        <f>IF(OR(U121&lt;=0,U121="n/a",V121&lt;=0,V121="n/a"),"n/a",U121/V121)</f>
        <v>0.42441665687834951</v>
      </c>
      <c r="X121" s="669">
        <f>IF(OR(AJ121&lt;=0,AJ121="n/a",U121&lt;=0,U121="n/a"),"n/a",U121/AJ121)</f>
        <v>9.0304588848311329E-2</v>
      </c>
      <c r="Y121" s="626"/>
      <c r="Z121" s="618">
        <f>IF(OR(AC121&lt;0.01,AC121="n/a"),"n/a",M121/AC121*100)</f>
        <v>5.8227848101265822</v>
      </c>
      <c r="AA121" s="841">
        <f>IF(OR(AC121&lt;0.01,AC121="n/a"),"n/a",I121/AC121)</f>
        <v>22.653164556962025</v>
      </c>
      <c r="AB121" s="842">
        <v>12</v>
      </c>
      <c r="AC121" s="821">
        <v>3.95</v>
      </c>
      <c r="AD121" s="821">
        <v>1.53</v>
      </c>
      <c r="AE121" s="821">
        <v>1.67</v>
      </c>
      <c r="AF121" s="821">
        <v>4</v>
      </c>
      <c r="AG121" s="821">
        <v>19.5</v>
      </c>
      <c r="AH121" s="821">
        <v>15.5</v>
      </c>
      <c r="AI121" s="821">
        <v>10.059999999999999</v>
      </c>
      <c r="AJ121" s="821">
        <v>58.599999999999994</v>
      </c>
      <c r="AK121" s="821">
        <v>15</v>
      </c>
      <c r="AL121" s="833">
        <v>5050</v>
      </c>
      <c r="AM121" s="827">
        <v>0.70000000000000007</v>
      </c>
      <c r="AN121" s="821">
        <v>0.12</v>
      </c>
      <c r="AO121" s="705">
        <f>IF(U121="n/a","n/a",IF(AA121&lt;0,"n/a",IF(AA121="n/a","n/a",J121+U121-AA121)))</f>
        <v>-17.104274970969534</v>
      </c>
      <c r="AP121" s="706">
        <f>IF(U121="n/a","n/a",J121+U121)</f>
        <v>5.5488895859924909</v>
      </c>
      <c r="AQ121" s="843">
        <f>IF(OR(AC121&lt;0.01,AC121="n/a",AF121="n/a"),"n/a",(I121/SQRT(22.5*AC121*(I121/AF121))-1)*100)</f>
        <v>100.67957680269872</v>
      </c>
      <c r="AR121" s="618">
        <f>INDEX(Historical!$C$7:$C$1222,MATCH(B121,Historical!$B$7:$B$1244,0))*IF(AH121="n/a",1.03,IF(AH121&lt;0,1.01,IF(AH121&gt;10,1.1,(1+AH121/100))))</f>
        <v>0.24200000000000002</v>
      </c>
      <c r="AS121" s="841">
        <f>IF($AI121="n/a",1.03*AR121,IF($AI121&lt;0,1.01*AR121,IF($AI121&gt;10,1.1*AR121,(1+$AI121/100)*AR121)))</f>
        <v>0.26620000000000005</v>
      </c>
      <c r="AT121" s="841">
        <f>IF($AK121="n/a",1.03*AS121,IF($AK121&lt;0,1.01*AS121,IF($AK121&gt;10,1.1*AS121,(1+$AK121/100)*AS121)))</f>
        <v>0.29282000000000008</v>
      </c>
      <c r="AU121" s="841">
        <f>IF($AK121="n/a",1.03*AT121,IF($AK121&lt;0,1.01*AT121,IF($AK121&gt;10,1.1*AT121,(1+$AK121/100)*AT121)))</f>
        <v>0.32210200000000011</v>
      </c>
      <c r="AV121" s="841">
        <f>IF($AK121="n/a",1.03*AU121,IF($AK121&lt;0,1.01*AU121,IF($AK121&gt;10,1.1*AU121,(1+$AK121/100)*AU121)))</f>
        <v>0.35431220000000013</v>
      </c>
      <c r="AW121" s="618">
        <f>SUM(AR121:AV121)</f>
        <v>1.4774342000000005</v>
      </c>
      <c r="AX121" s="713">
        <f>AW121/I121*100</f>
        <v>1.6511334376396964</v>
      </c>
      <c r="AY121" s="887">
        <v>1.01</v>
      </c>
      <c r="AZ121" s="827">
        <v>27.3</v>
      </c>
      <c r="BA121" s="827">
        <v>-10.09</v>
      </c>
      <c r="BB121" s="827">
        <v>-4</v>
      </c>
      <c r="BC121" s="827">
        <v>3.91</v>
      </c>
      <c r="BE121" s="594">
        <v>2008</v>
      </c>
      <c r="BF121" s="853">
        <f>IF(BE121&gt;2020,0,IF(BE121&gt;2008,1,IF(BE121&gt;2001,2,IF(BE121&gt;1990,3,IF(BE121&gt;1980,4,IF(BE121&gt;1973,5,IF(BE121&gt;1970,6,IF(BE121&gt;1960,7,IF(BE121&gt;1958,8,IF(BE121&gt;1953,9,10))))))))))</f>
        <v>2</v>
      </c>
      <c r="BG121" s="837">
        <v>7.0000000000000009</v>
      </c>
      <c r="BH121" s="820" t="s">
        <v>4443</v>
      </c>
      <c r="BI121" s="820" t="s">
        <v>4444</v>
      </c>
    </row>
    <row r="122" spans="1:61" ht="11.25" customHeight="1" x14ac:dyDescent="0.2">
      <c r="A122" s="819" t="s">
        <v>4784</v>
      </c>
      <c r="B122" s="830" t="s">
        <v>1102</v>
      </c>
      <c r="C122" s="885" t="s">
        <v>111</v>
      </c>
      <c r="D122" s="885" t="s">
        <v>4221</v>
      </c>
      <c r="E122" s="699">
        <v>14</v>
      </c>
      <c r="F122" s="1122">
        <v>279</v>
      </c>
      <c r="G122" s="1122" t="s">
        <v>114</v>
      </c>
      <c r="H122" s="1122" t="s">
        <v>114</v>
      </c>
      <c r="I122" s="829">
        <v>174.93</v>
      </c>
      <c r="J122" s="618">
        <f>(M122/I122)*100</f>
        <v>1.966500886068713</v>
      </c>
      <c r="K122" s="832">
        <v>0.86</v>
      </c>
      <c r="L122" s="842">
        <v>4</v>
      </c>
      <c r="M122" s="609">
        <f>K122*L122</f>
        <v>3.44</v>
      </c>
      <c r="N122" s="825" t="s">
        <v>587</v>
      </c>
      <c r="O122" s="700">
        <v>0.81</v>
      </c>
      <c r="P122" s="603">
        <v>44988</v>
      </c>
      <c r="Q122" s="603">
        <v>45009</v>
      </c>
      <c r="R122" s="609">
        <f>(K122-O122)/O122*100</f>
        <v>6.1728395061728305</v>
      </c>
      <c r="S122" s="667">
        <f>IF(INDEX(Historical!$D$7:$D$1220,MATCH(B122,Historical!$B$7:$B$1244,0))=0,"n/a",(INDEX(Historical!$C$7:$C$1222,MATCH(B122,Historical!$B$7:$B$1244,0))/INDEX(Historical!$D$7:$D$1220,MATCH(B122,Historical!$B$7:$B$1244,0))-1)*100)</f>
        <v>6.578947368421062</v>
      </c>
      <c r="T122" s="667">
        <f>IF(INDEX(Historical!$F$7:$F$1213,MATCH(B122,Historical!$B$7:$B$1244,0))=0,"n/a",((INDEX(Historical!$C$7:$C$1222,MATCH(B122,Historical!$B$7:$B$1244,0))/INDEX(Historical!$F$7:$F$1213,MATCH(B122,Historical!$B$7:$B$1244,0)))^(1/3)-1)*100)</f>
        <v>4.4901991043988065</v>
      </c>
      <c r="U122" s="667">
        <f>IF(INDEX(Historical!$H$7:$H$1213,MATCH(B122,Historical!$B$7:$B$1244,0))=0,"n/a",((INDEX(Historical!$C$7:$C$1222,MATCH(B122,Historical!$B$7:$B$1244,0))/INDEX(Historical!$H$7:$H$1213,MATCH(B122,Historical!$B$7:$B$1244,0)))^(1/5)-1)*100)</f>
        <v>6.1858758794934632</v>
      </c>
      <c r="V122" s="667">
        <f>IF(INDEX(Historical!$N$7:$N$1213,MATCH(B122,Historical!$B$7:$B$1244,0))=0,"n/a",((INDEX(Historical!$C$7:$C$1222,MATCH(B122,Historical!$B$7:$B$1244,0))/INDEX(Historical!$N$7:$N$1213,MATCH(B122,Historical!$B$7:$B$1244,0)))^(1/10)-1)*100)</f>
        <v>7.8624156136196222</v>
      </c>
      <c r="W122" s="668">
        <f>IF(OR(U122&lt;=0,U122="n/a",V122&lt;=0,V122="n/a"),"n/a",U122/V122)</f>
        <v>0.78676531278479056</v>
      </c>
      <c r="X122" s="669" t="str">
        <f>IF(OR(AJ122&lt;=0,AJ122="n/a",U122&lt;=0,U122="n/a"),"n/a",U122/AJ122)</f>
        <v>n/a</v>
      </c>
      <c r="Y122" s="630" t="s">
        <v>283</v>
      </c>
      <c r="Z122" s="618">
        <f>IF(OR(AC122&lt;0.01,AC122="n/a"),"n/a",M122/AC122*100)</f>
        <v>56.026058631921828</v>
      </c>
      <c r="AA122" s="841">
        <f>IF(OR(AC122&lt;0.01,AC122="n/a"),"n/a",I122/AC122)</f>
        <v>28.49022801302932</v>
      </c>
      <c r="AB122" s="842">
        <v>12</v>
      </c>
      <c r="AC122" s="821">
        <v>6.14</v>
      </c>
      <c r="AD122" s="821">
        <v>3.2</v>
      </c>
      <c r="AE122" s="821">
        <v>3.33</v>
      </c>
      <c r="AF122" s="821">
        <v>4.07</v>
      </c>
      <c r="AG122" s="821">
        <v>14.899999999999999</v>
      </c>
      <c r="AH122" s="821">
        <v>15.1</v>
      </c>
      <c r="AI122" s="821">
        <v>9.9599999999999991</v>
      </c>
      <c r="AJ122" s="821">
        <v>-1.2</v>
      </c>
      <c r="AK122" s="821">
        <v>8.8800000000000008</v>
      </c>
      <c r="AL122" s="833">
        <v>69160</v>
      </c>
      <c r="AM122" s="827">
        <v>0.2</v>
      </c>
      <c r="AN122" s="821">
        <v>0.51</v>
      </c>
      <c r="AO122" s="705">
        <f>IF(U122="n/a","n/a",IF(AA122&lt;0,"n/a",IF(AA122="n/a","n/a",J122+U122-AA122)))</f>
        <v>-20.337851247467142</v>
      </c>
      <c r="AP122" s="706">
        <f>IF(U122="n/a","n/a",J122+U122)</f>
        <v>8.1523767655621757</v>
      </c>
      <c r="AQ122" s="843">
        <f>IF(OR(AC122&lt;0.01,AC122="n/a",AF122="n/a"),"n/a",(I122/SQRT(22.5*AC122*(I122/AF122))-1)*100)</f>
        <v>127.01466229008136</v>
      </c>
      <c r="AR122" s="618">
        <f>INDEX(Historical!$C$7:$C$1222,MATCH(B122,Historical!$B$7:$B$1244,0))*IF(AH122="n/a",1.03,IF(AH122&lt;0,1.01,IF(AH122&gt;10,1.1,(1+AH122/100))))</f>
        <v>3.5640000000000005</v>
      </c>
      <c r="AS122" s="841">
        <f>IF($AI122="n/a",1.03*AR122,IF($AI122&lt;0,1.01*AR122,IF($AI122&gt;10,1.1*AR122,(1+$AI122/100)*AR122)))</f>
        <v>3.9189744000000002</v>
      </c>
      <c r="AT122" s="841">
        <f>IF($AK122="n/a",1.03*AS122,IF($AK122&lt;0,1.01*AS122,IF($AK122&gt;10,1.1*AS122,(1+$AK122/100)*AS122)))</f>
        <v>4.2669793267200005</v>
      </c>
      <c r="AU122" s="841">
        <f>IF($AK122="n/a",1.03*AT122,IF($AK122&lt;0,1.01*AT122,IF($AK122&gt;10,1.1*AT122,(1+$AK122/100)*AT122)))</f>
        <v>4.6458870909327361</v>
      </c>
      <c r="AV122" s="841">
        <f>IF($AK122="n/a",1.03*AU122,IF($AK122&lt;0,1.01*AU122,IF($AK122&gt;10,1.1*AU122,(1+$AK122/100)*AU122)))</f>
        <v>5.0584418646075626</v>
      </c>
      <c r="AW122" s="618">
        <f>SUM(AR122:AV122)</f>
        <v>21.454282682260299</v>
      </c>
      <c r="AX122" s="713">
        <f>AW122/I122*100</f>
        <v>12.264495902509747</v>
      </c>
      <c r="AY122" s="887">
        <v>1.1399999999999999</v>
      </c>
      <c r="AZ122" s="827">
        <v>42.8</v>
      </c>
      <c r="BA122" s="827">
        <v>-0.72</v>
      </c>
      <c r="BB122" s="827">
        <v>7.48</v>
      </c>
      <c r="BC122" s="827">
        <v>18.170000000000002</v>
      </c>
      <c r="BE122" s="594">
        <v>2010</v>
      </c>
      <c r="BF122" s="853">
        <f>IF(BE122&gt;2020,0,IF(BE122&gt;2008,1,IF(BE122&gt;2001,2,IF(BE122&gt;1990,3,IF(BE122&gt;1980,4,IF(BE122&gt;1973,5,IF(BE122&gt;1970,6,IF(BE122&gt;1960,7,IF(BE122&gt;1958,8,IF(BE122&gt;1953,9,10))))))))))</f>
        <v>1</v>
      </c>
      <c r="BG122" s="837">
        <v>7.0000000000000009</v>
      </c>
      <c r="BH122" s="820" t="s">
        <v>4443</v>
      </c>
      <c r="BI122" s="820" t="s">
        <v>4444</v>
      </c>
    </row>
    <row r="123" spans="1:61" ht="11.25" customHeight="1" x14ac:dyDescent="0.2">
      <c r="A123" s="835" t="s">
        <v>4785</v>
      </c>
      <c r="B123" s="830" t="s">
        <v>1125</v>
      </c>
      <c r="C123" s="885" t="s">
        <v>107</v>
      </c>
      <c r="D123" s="885" t="s">
        <v>4197</v>
      </c>
      <c r="E123" s="699">
        <v>12</v>
      </c>
      <c r="F123" s="1122">
        <v>405</v>
      </c>
      <c r="G123" s="1122" t="s">
        <v>105</v>
      </c>
      <c r="H123" s="1122" t="s">
        <v>105</v>
      </c>
      <c r="I123" s="829">
        <v>38.97</v>
      </c>
      <c r="J123" s="618">
        <f>(M123/I123)*100</f>
        <v>3.387220939183988</v>
      </c>
      <c r="K123" s="832">
        <v>0.66</v>
      </c>
      <c r="L123" s="842">
        <v>2</v>
      </c>
      <c r="M123" s="609">
        <f>K123*L123</f>
        <v>1.32</v>
      </c>
      <c r="N123" s="825" t="s">
        <v>602</v>
      </c>
      <c r="O123" s="700">
        <v>0.64</v>
      </c>
      <c r="P123" s="603">
        <v>44994</v>
      </c>
      <c r="Q123" s="603">
        <v>45020</v>
      </c>
      <c r="R123" s="609">
        <f>(K123-O123)/O123*100</f>
        <v>3.1250000000000027</v>
      </c>
      <c r="S123" s="667">
        <f>IF(INDEX(Historical!$D$7:$D$1220,MATCH(B123,Historical!$B$7:$B$1244,0))=0,"n/a",(INDEX(Historical!$C$7:$C$1222,MATCH(B123,Historical!$B$7:$B$1244,0))/INDEX(Historical!$D$7:$D$1220,MATCH(B123,Historical!$B$7:$B$1244,0))-1)*100)</f>
        <v>5.0000000000000044</v>
      </c>
      <c r="T123" s="667">
        <f>IF(INDEX(Historical!$F$7:$F$1213,MATCH(B123,Historical!$B$7:$B$1244,0))=0,"n/a",((INDEX(Historical!$C$7:$C$1222,MATCH(B123,Historical!$B$7:$B$1244,0))/INDEX(Historical!$F$7:$F$1213,MATCH(B123,Historical!$B$7:$B$1244,0)))^(1/3)-1)*100)</f>
        <v>6.6053667550018957</v>
      </c>
      <c r="U123" s="667">
        <f>IF(INDEX(Historical!$H$7:$H$1213,MATCH(B123,Historical!$B$7:$B$1244,0))=0,"n/a",((INDEX(Historical!$C$7:$C$1222,MATCH(B123,Historical!$B$7:$B$1244,0))/INDEX(Historical!$H$7:$H$1213,MATCH(B123,Historical!$B$7:$B$1244,0)))^(1/5)-1)*100)</f>
        <v>9.5105881968669426</v>
      </c>
      <c r="V123" s="667">
        <f>IF(INDEX(Historical!$N$7:$N$1213,MATCH(B123,Historical!$B$7:$B$1244,0))=0,"n/a",((INDEX(Historical!$C$7:$C$1222,MATCH(B123,Historical!$B$7:$B$1244,0))/INDEX(Historical!$N$7:$N$1213,MATCH(B123,Historical!$B$7:$B$1244,0)))^(1/10)-1)*100)</f>
        <v>11.094302565444591</v>
      </c>
      <c r="W123" s="668">
        <f>IF(OR(U123&lt;=0,U123="n/a",V123&lt;=0,V123="n/a"),"n/a",U123/V123)</f>
        <v>0.8572497586724882</v>
      </c>
      <c r="X123" s="669">
        <f>IF(OR(AJ123&lt;=0,AJ123="n/a",U123&lt;=0,U123="n/a"),"n/a",U123/AJ123)</f>
        <v>0.52255979103664518</v>
      </c>
      <c r="Y123" s="831"/>
      <c r="Z123" s="618">
        <f>IF(OR(AC123&lt;0.01,AC123="n/a"),"n/a",M123/AC123*100)</f>
        <v>32.673267326732677</v>
      </c>
      <c r="AA123" s="841">
        <f>IF(OR(AC123&lt;0.01,AC123="n/a"),"n/a",I123/AC123)</f>
        <v>9.6460396039603964</v>
      </c>
      <c r="AB123" s="842">
        <v>12</v>
      </c>
      <c r="AC123" s="821">
        <v>4.04</v>
      </c>
      <c r="AD123" s="821" t="s">
        <v>135</v>
      </c>
      <c r="AE123" s="821">
        <v>2.68</v>
      </c>
      <c r="AF123" s="821">
        <v>1.43</v>
      </c>
      <c r="AG123" s="821">
        <v>14.000000000000002</v>
      </c>
      <c r="AH123" s="821">
        <v>104.69999999999999</v>
      </c>
      <c r="AI123" s="821">
        <v>2.02</v>
      </c>
      <c r="AJ123" s="821">
        <v>18.2</v>
      </c>
      <c r="AK123" s="821" t="s">
        <v>135</v>
      </c>
      <c r="AL123" s="833">
        <v>212.78</v>
      </c>
      <c r="AM123" s="827">
        <v>1.3</v>
      </c>
      <c r="AN123" s="821">
        <v>0.21</v>
      </c>
      <c r="AO123" s="705">
        <f>IF(U123="n/a","n/a",IF(AA123&lt;0,"n/a",IF(AA123="n/a","n/a",J123+U123-AA123)))</f>
        <v>3.2517695320905347</v>
      </c>
      <c r="AP123" s="706">
        <f>IF(U123="n/a","n/a",J123+U123)</f>
        <v>12.897809136050931</v>
      </c>
      <c r="AQ123" s="843">
        <f>IF(OR(AC123&lt;0.01,AC123="n/a",AF123="n/a"),"n/a",(I123/SQRT(22.5*AC123*(I123/AF123))-1)*100)</f>
        <v>-21.701889809485575</v>
      </c>
      <c r="AR123" s="618">
        <f>INDEX(Historical!$C$7:$C$1222,MATCH(B123,Historical!$B$7:$B$1244,0))*IF(AH123="n/a",1.03,IF(AH123&lt;0,1.01,IF(AH123&gt;10,1.1,(1+AH123/100))))</f>
        <v>1.3860000000000001</v>
      </c>
      <c r="AS123" s="841">
        <f>IF($AI123="n/a",1.03*AR123,IF($AI123&lt;0,1.01*AR123,IF($AI123&gt;10,1.1*AR123,(1+$AI123/100)*AR123)))</f>
        <v>1.4139972000000001</v>
      </c>
      <c r="AT123" s="841">
        <f>IF($AK123="n/a",1.03*AS123,IF($AK123&lt;0,1.01*AS123,IF($AK123&gt;10,1.1*AS123,(1+$AK123/100)*AS123)))</f>
        <v>1.4564171160000001</v>
      </c>
      <c r="AU123" s="841">
        <f>IF($AK123="n/a",1.03*AT123,IF($AK123&lt;0,1.01*AT123,IF($AK123&gt;10,1.1*AT123,(1+$AK123/100)*AT123)))</f>
        <v>1.5001096294800003</v>
      </c>
      <c r="AV123" s="841">
        <f>IF($AK123="n/a",1.03*AU123,IF($AK123&lt;0,1.01*AU123,IF($AK123&gt;10,1.1*AU123,(1+$AK123/100)*AU123)))</f>
        <v>1.5451129183644003</v>
      </c>
      <c r="AW123" s="618">
        <f>SUM(AR123:AV123)</f>
        <v>7.3016368638443998</v>
      </c>
      <c r="AX123" s="713">
        <f>AW123/I123*100</f>
        <v>18.736558542069286</v>
      </c>
      <c r="AY123" s="887">
        <v>0.92</v>
      </c>
      <c r="AZ123" s="827">
        <v>19.8</v>
      </c>
      <c r="BA123" s="827">
        <v>-4.84</v>
      </c>
      <c r="BB123" s="827">
        <v>0.59</v>
      </c>
      <c r="BC123" s="827">
        <v>4.67</v>
      </c>
      <c r="BE123" s="594">
        <v>2012</v>
      </c>
      <c r="BF123" s="853">
        <f>IF(BE123&gt;2020,0,IF(BE123&gt;2008,1,IF(BE123&gt;2001,2,IF(BE123&gt;1990,3,IF(BE123&gt;1980,4,IF(BE123&gt;1973,5,IF(BE123&gt;1970,6,IF(BE123&gt;1960,7,IF(BE123&gt;1958,8,IF(BE123&gt;1953,9,10))))))))))</f>
        <v>1</v>
      </c>
      <c r="BG123" s="837">
        <v>1.0999999999999999</v>
      </c>
      <c r="BH123" s="820" t="s">
        <v>4443</v>
      </c>
      <c r="BI123" s="820" t="s">
        <v>4444</v>
      </c>
    </row>
    <row r="124" spans="1:61" ht="11.25" customHeight="1" x14ac:dyDescent="0.2">
      <c r="A124" s="826" t="s">
        <v>5218</v>
      </c>
      <c r="B124" s="830" t="s">
        <v>563</v>
      </c>
      <c r="C124" s="885" t="s">
        <v>107</v>
      </c>
      <c r="D124" s="885" t="s">
        <v>4193</v>
      </c>
      <c r="E124" s="699">
        <v>16</v>
      </c>
      <c r="F124" s="1122">
        <v>239</v>
      </c>
      <c r="G124" s="1122" t="s">
        <v>105</v>
      </c>
      <c r="H124" s="1122" t="s">
        <v>105</v>
      </c>
      <c r="I124" s="829">
        <v>131.18</v>
      </c>
      <c r="J124" s="618">
        <f>(M124/I124)*100</f>
        <v>2.1954566244854394</v>
      </c>
      <c r="K124" s="832">
        <v>0.72</v>
      </c>
      <c r="L124" s="842">
        <v>4</v>
      </c>
      <c r="M124" s="609">
        <f>K124*L124</f>
        <v>2.88</v>
      </c>
      <c r="N124" s="825" t="s">
        <v>247</v>
      </c>
      <c r="O124" s="700">
        <v>0.68</v>
      </c>
      <c r="P124" s="603">
        <v>44707</v>
      </c>
      <c r="Q124" s="603">
        <v>44722</v>
      </c>
      <c r="R124" s="609">
        <f>(K124-O124)/O124*100</f>
        <v>5.8823529411764595</v>
      </c>
      <c r="S124" s="667">
        <f>IF(INDEX(Historical!$D$7:$D$1220,MATCH(B124,Historical!$B$7:$B$1244,0))=0,"n/a",(INDEX(Historical!$C$7:$C$1222,MATCH(B124,Historical!$B$7:$B$1244,0))/INDEX(Historical!$D$7:$D$1220,MATCH(B124,Historical!$B$7:$B$1244,0))-1)*100)</f>
        <v>7.1698113207547154</v>
      </c>
      <c r="T124" s="667">
        <f>IF(INDEX(Historical!$F$7:$F$1213,MATCH(B124,Historical!$B$7:$B$1244,0))=0,"n/a",((INDEX(Historical!$C$7:$C$1222,MATCH(B124,Historical!$B$7:$B$1244,0))/INDEX(Historical!$F$7:$F$1213,MATCH(B124,Historical!$B$7:$B$1244,0)))^(1/3)-1)*100)</f>
        <v>8.2322716759108303</v>
      </c>
      <c r="U124" s="667">
        <f>IF(INDEX(Historical!$H$7:$H$1213,MATCH(B124,Historical!$B$7:$B$1244,0))=0,"n/a",((INDEX(Historical!$C$7:$C$1222,MATCH(B124,Historical!$B$7:$B$1244,0))/INDEX(Historical!$H$7:$H$1213,MATCH(B124,Historical!$B$7:$B$1244,0)))^(1/5)-1)*100)</f>
        <v>14.869835499703509</v>
      </c>
      <c r="V124" s="667">
        <f>IF(INDEX(Historical!$N$7:$N$1213,MATCH(B124,Historical!$B$7:$B$1244,0))=0,"n/a",((INDEX(Historical!$C$7:$C$1222,MATCH(B124,Historical!$B$7:$B$1244,0))/INDEX(Historical!$N$7:$N$1213,MATCH(B124,Historical!$B$7:$B$1244,0)))^(1/10)-1)*100)</f>
        <v>13.227116833118234</v>
      </c>
      <c r="W124" s="668">
        <f>IF(OR(U124&lt;=0,U124="n/a",V124&lt;=0,V124="n/a"),"n/a",U124/V124)</f>
        <v>1.1241932529447547</v>
      </c>
      <c r="X124" s="669">
        <f>IF(OR(AJ124&lt;=0,AJ124="n/a",U124&lt;=0,U124="n/a"),"n/a",U124/AJ124)</f>
        <v>0.31173659328518888</v>
      </c>
      <c r="Y124" s="830"/>
      <c r="Z124" s="618">
        <f>IF(OR(AC124&lt;0.01,AC124="n/a"),"n/a",M124/AC124*100)</f>
        <v>24.849007765314926</v>
      </c>
      <c r="AA124" s="841">
        <f>IF(OR(AC124&lt;0.01,AC124="n/a"),"n/a",I124/AC124)</f>
        <v>11.318377911993098</v>
      </c>
      <c r="AB124" s="842">
        <v>12</v>
      </c>
      <c r="AC124" s="821">
        <v>11.59</v>
      </c>
      <c r="AD124" s="821" t="s">
        <v>135</v>
      </c>
      <c r="AE124" s="821">
        <v>1.82</v>
      </c>
      <c r="AF124" s="821">
        <v>3.6</v>
      </c>
      <c r="AG124" s="821">
        <v>51.6</v>
      </c>
      <c r="AH124" s="821">
        <v>107.69999999999999</v>
      </c>
      <c r="AI124" s="821">
        <v>15.870000000000001</v>
      </c>
      <c r="AJ124" s="821">
        <v>47.699999999999996</v>
      </c>
      <c r="AK124" s="821">
        <v>-4</v>
      </c>
      <c r="AL124" s="833">
        <v>5050</v>
      </c>
      <c r="AM124" s="827">
        <v>0.1</v>
      </c>
      <c r="AN124" s="821">
        <v>0</v>
      </c>
      <c r="AO124" s="705">
        <f>IF(U124="n/a","n/a",IF(AA124&lt;0,"n/a",IF(AA124="n/a","n/a",J124+U124-AA124)))</f>
        <v>5.7469142121958523</v>
      </c>
      <c r="AP124" s="706">
        <f>IF(U124="n/a","n/a",J124+U124)</f>
        <v>17.06529212418895</v>
      </c>
      <c r="AQ124" s="843">
        <f>IF(OR(AC124&lt;0.01,AC124="n/a",AF124="n/a"),"n/a",(I124/SQRT(22.5*AC124*(I124/AF124))-1)*100)</f>
        <v>34.571188072294888</v>
      </c>
      <c r="AR124" s="618">
        <f>INDEX(Historical!$C$7:$C$1222,MATCH(B124,Historical!$B$7:$B$1244,0))*IF(AH124="n/a",1.03,IF(AH124&lt;0,1.01,IF(AH124&gt;10,1.1,(1+AH124/100))))</f>
        <v>3.1240000000000001</v>
      </c>
      <c r="AS124" s="841">
        <f>IF($AI124="n/a",1.03*AR124,IF($AI124&lt;0,1.01*AR124,IF($AI124&gt;10,1.1*AR124,(1+$AI124/100)*AR124)))</f>
        <v>3.4364000000000003</v>
      </c>
      <c r="AT124" s="841">
        <f>IF($AK124="n/a",1.03*AS124,IF($AK124&lt;0,1.01*AS124,IF($AK124&gt;10,1.1*AS124,(1+$AK124/100)*AS124)))</f>
        <v>3.4707640000000004</v>
      </c>
      <c r="AU124" s="841">
        <f>IF($AK124="n/a",1.03*AT124,IF($AK124&lt;0,1.01*AT124,IF($AK124&gt;10,1.1*AT124,(1+$AK124/100)*AT124)))</f>
        <v>3.5054716400000006</v>
      </c>
      <c r="AV124" s="841">
        <f>IF($AK124="n/a",1.03*AU124,IF($AK124&lt;0,1.01*AU124,IF($AK124&gt;10,1.1*AU124,(1+$AK124/100)*AU124)))</f>
        <v>3.5405263564000005</v>
      </c>
      <c r="AW124" s="618">
        <f>SUM(AR124:AV124)</f>
        <v>17.077161996400001</v>
      </c>
      <c r="AX124" s="713">
        <f>AW124/I124*100</f>
        <v>13.01811403903034</v>
      </c>
      <c r="AY124" s="887">
        <v>1.54</v>
      </c>
      <c r="AZ124" s="827">
        <v>66.759999999999991</v>
      </c>
      <c r="BA124" s="827">
        <v>-4.54</v>
      </c>
      <c r="BB124" s="827">
        <v>6.78</v>
      </c>
      <c r="BC124" s="827">
        <v>24.21</v>
      </c>
      <c r="BE124" s="594">
        <v>2007</v>
      </c>
      <c r="BF124" s="853">
        <f>IF(BE124&gt;2020,0,IF(BE124&gt;2008,1,IF(BE124&gt;2001,2,IF(BE124&gt;1990,3,IF(BE124&gt;1980,4,IF(BE124&gt;1973,5,IF(BE124&gt;1970,6,IF(BE124&gt;1960,7,IF(BE124&gt;1958,8,IF(BE124&gt;1953,9,10))))))))))</f>
        <v>2</v>
      </c>
      <c r="BG124" s="837">
        <v>22</v>
      </c>
      <c r="BH124" s="820" t="s">
        <v>4443</v>
      </c>
      <c r="BI124" s="820" t="s">
        <v>4444</v>
      </c>
    </row>
    <row r="125" spans="1:61" ht="11.25" customHeight="1" x14ac:dyDescent="0.2">
      <c r="A125" s="835" t="s">
        <v>4786</v>
      </c>
      <c r="B125" s="830" t="s">
        <v>4123</v>
      </c>
      <c r="C125" s="885" t="s">
        <v>130</v>
      </c>
      <c r="D125" s="885" t="s">
        <v>4188</v>
      </c>
      <c r="E125" s="854">
        <v>18</v>
      </c>
      <c r="F125" s="1122">
        <v>226</v>
      </c>
      <c r="G125" s="1122" t="s">
        <v>105</v>
      </c>
      <c r="H125" s="1122" t="s">
        <v>105</v>
      </c>
      <c r="I125" s="829">
        <v>58.81</v>
      </c>
      <c r="J125" s="618">
        <f>(M125/I125)*100</f>
        <v>4.165958170379187</v>
      </c>
      <c r="K125" s="832">
        <v>0.61250000000000004</v>
      </c>
      <c r="L125" s="842">
        <v>4</v>
      </c>
      <c r="M125" s="609">
        <f>K125*L125</f>
        <v>2.4500000000000002</v>
      </c>
      <c r="N125" s="604" t="s">
        <v>110</v>
      </c>
      <c r="O125" s="700">
        <v>0.57250000000000001</v>
      </c>
      <c r="P125" s="603">
        <v>44882</v>
      </c>
      <c r="Q125" s="603">
        <v>44915</v>
      </c>
      <c r="R125" s="609">
        <f>(K125-O125)/O125*100</f>
        <v>6.9868995633187838</v>
      </c>
      <c r="S125" s="667">
        <f>IF(INDEX(Historical!$D$7:$D$1220,MATCH(B125,Historical!$B$7:$B$1244,0))=0,"n/a",(INDEX(Historical!$C$7:$C$1222,MATCH(B125,Historical!$B$7:$B$1244,0))/INDEX(Historical!$D$7:$D$1220,MATCH(B125,Historical!$B$7:$B$1244,0))-1)*100)</f>
        <v>7.0034443168771388</v>
      </c>
      <c r="T125" s="667">
        <f>IF(INDEX(Historical!$F$7:$F$1213,MATCH(B125,Historical!$B$7:$B$1244,0))=0,"n/a",((INDEX(Historical!$C$7:$C$1222,MATCH(B125,Historical!$B$7:$B$1244,0))/INDEX(Historical!$F$7:$F$1213,MATCH(B125,Historical!$B$7:$B$1244,0)))^(1/3)-1)*100)</f>
        <v>6.4795492485587802</v>
      </c>
      <c r="U125" s="667">
        <f>IF(INDEX(Historical!$H$7:$H$1213,MATCH(B125,Historical!$B$7:$B$1244,0))=0,"n/a",((INDEX(Historical!$C$7:$C$1222,MATCH(B125,Historical!$B$7:$B$1244,0))/INDEX(Historical!$H$7:$H$1213,MATCH(B125,Historical!$B$7:$B$1244,0)))^(1/5)-1)*100)</f>
        <v>8.0786140389426322</v>
      </c>
      <c r="V125" s="667">
        <f>IF(INDEX(Historical!$N$7:$N$1213,MATCH(B125,Historical!$B$7:$B$1244,0))=0,"n/a",((INDEX(Historical!$C$7:$C$1222,MATCH(B125,Historical!$B$7:$B$1244,0))/INDEX(Historical!$N$7:$N$1213,MATCH(B125,Historical!$B$7:$B$1244,0)))^(1/10)-1)*100)</f>
        <v>5.9274365690989761</v>
      </c>
      <c r="W125" s="668">
        <f>IF(OR(U125&lt;=0,U125="n/a",V125&lt;=0,V125="n/a"),"n/a",U125/V125)</f>
        <v>1.362918682429807</v>
      </c>
      <c r="X125" s="669">
        <f>IF(OR(AJ125&lt;=0,AJ125="n/a",U125&lt;=0,U125="n/a"),"n/a",U125/AJ125)</f>
        <v>0.84152229572319093</v>
      </c>
      <c r="Y125" s="831" t="s">
        <v>4125</v>
      </c>
      <c r="Z125" s="618">
        <f>IF(OR(AC125&lt;0.01,AC125="n/a"),"n/a",M125/AC125*100)</f>
        <v>70.809248554913296</v>
      </c>
      <c r="AA125" s="841">
        <f>IF(OR(AC125&lt;0.01,AC125="n/a"),"n/a",I125/AC125)</f>
        <v>16.997109826589597</v>
      </c>
      <c r="AB125" s="842">
        <v>12</v>
      </c>
      <c r="AC125" s="821">
        <v>3.46</v>
      </c>
      <c r="AD125" s="821">
        <v>7.15</v>
      </c>
      <c r="AE125" s="821">
        <v>2.4300000000000002</v>
      </c>
      <c r="AF125" s="821">
        <v>1.44</v>
      </c>
      <c r="AG125" s="821">
        <v>8.5</v>
      </c>
      <c r="AH125" s="821">
        <v>41</v>
      </c>
      <c r="AI125" s="821">
        <v>8.5</v>
      </c>
      <c r="AJ125" s="821">
        <v>9.6</v>
      </c>
      <c r="AK125" s="821">
        <v>2.4299999999999997</v>
      </c>
      <c r="AL125" s="833">
        <v>13850</v>
      </c>
      <c r="AM125" s="827">
        <v>0.22</v>
      </c>
      <c r="AN125" s="821">
        <v>1.21</v>
      </c>
      <c r="AO125" s="705">
        <f>IF(U125="n/a","n/a",IF(AA125&lt;0,"n/a",IF(AA125="n/a","n/a",J125+U125-AA125)))</f>
        <v>-4.7525376172677767</v>
      </c>
      <c r="AP125" s="706">
        <f>IF(U125="n/a","n/a",J125+U125)</f>
        <v>12.24457220932182</v>
      </c>
      <c r="AQ125" s="843">
        <f>IF(OR(AC125&lt;0.01,AC125="n/a",AF125="n/a"),"n/a",(I125/SQRT(22.5*AC125*(I125/AF125))-1)*100)</f>
        <v>4.298371459085315</v>
      </c>
      <c r="AR125" s="618">
        <f>INDEX(Historical!$C$7:$C$1222,MATCH(B125,Historical!$B$7:$B$1244,0))*IF(AH125="n/a",1.03,IF(AH125&lt;0,1.01,IF(AH125&gt;10,1.1,(1+AH125/100))))</f>
        <v>2.5630000000000002</v>
      </c>
      <c r="AS125" s="841">
        <f>IF($AI125="n/a",1.03*AR125,IF($AI125&lt;0,1.01*AR125,IF($AI125&gt;10,1.1*AR125,(1+$AI125/100)*AR125)))</f>
        <v>2.7808550000000003</v>
      </c>
      <c r="AT125" s="841">
        <f>IF($AK125="n/a",1.03*AS125,IF($AK125&lt;0,1.01*AS125,IF($AK125&gt;10,1.1*AS125,(1+$AK125/100)*AS125)))</f>
        <v>2.8484297765000002</v>
      </c>
      <c r="AU125" s="841">
        <f>IF($AK125="n/a",1.03*AT125,IF($AK125&lt;0,1.01*AT125,IF($AK125&gt;10,1.1*AT125,(1+$AK125/100)*AT125)))</f>
        <v>2.9176466200689504</v>
      </c>
      <c r="AV125" s="841">
        <f>IF($AK125="n/a",1.03*AU125,IF($AK125&lt;0,1.01*AU125,IF($AK125&gt;10,1.1*AU125,(1+$AK125/100)*AU125)))</f>
        <v>2.9885454329366259</v>
      </c>
      <c r="AW125" s="618">
        <f>SUM(AR125:AV125)</f>
        <v>14.098476829505577</v>
      </c>
      <c r="AX125" s="713">
        <f>AW125/I125*100</f>
        <v>23.972924382767516</v>
      </c>
      <c r="AY125" s="887">
        <v>0.47</v>
      </c>
      <c r="AZ125" s="827">
        <v>8.67</v>
      </c>
      <c r="BA125" s="827">
        <v>-19.580000000000002</v>
      </c>
      <c r="BB125" s="827">
        <v>-5.28</v>
      </c>
      <c r="BC125" s="827">
        <v>-7.86</v>
      </c>
      <c r="BE125" s="594">
        <v>2005</v>
      </c>
      <c r="BF125" s="853">
        <f>IF(BE125&gt;2020,0,IF(BE125&gt;2008,1,IF(BE125&gt;2001,2,IF(BE125&gt;1990,3,IF(BE125&gt;1980,4,IF(BE125&gt;1973,5,IF(BE125&gt;1970,6,IF(BE125&gt;1960,7,IF(BE125&gt;1958,8,IF(BE125&gt;1953,9,10))))))))))</f>
        <v>2</v>
      </c>
      <c r="BG125" s="837">
        <v>2.8000000000000003</v>
      </c>
      <c r="BH125" s="820" t="s">
        <v>4443</v>
      </c>
      <c r="BI125" s="820" t="s">
        <v>4444</v>
      </c>
    </row>
    <row r="126" spans="1:61" ht="11.25" customHeight="1" x14ac:dyDescent="0.2">
      <c r="A126" s="826" t="s">
        <v>4788</v>
      </c>
      <c r="B126" s="830" t="s">
        <v>1131</v>
      </c>
      <c r="C126" s="885" t="s">
        <v>111</v>
      </c>
      <c r="D126" s="885" t="s">
        <v>4220</v>
      </c>
      <c r="E126" s="699">
        <v>11</v>
      </c>
      <c r="F126" s="1122">
        <v>467</v>
      </c>
      <c r="G126" s="1122" t="s">
        <v>105</v>
      </c>
      <c r="H126" s="1122" t="s">
        <v>105</v>
      </c>
      <c r="I126" s="829">
        <v>102.9</v>
      </c>
      <c r="J126" s="618">
        <f>(M126/I126)*100</f>
        <v>1.0106899902818272</v>
      </c>
      <c r="K126" s="840">
        <v>0.26</v>
      </c>
      <c r="L126" s="842">
        <v>4</v>
      </c>
      <c r="M126" s="609">
        <f>K126*L126</f>
        <v>1.04</v>
      </c>
      <c r="N126" s="825" t="s">
        <v>587</v>
      </c>
      <c r="O126" s="703">
        <v>0.24</v>
      </c>
      <c r="P126" s="603">
        <v>44994</v>
      </c>
      <c r="Q126" s="603">
        <v>45009</v>
      </c>
      <c r="R126" s="609">
        <f>(K126-O126)/O126*100</f>
        <v>8.333333333333341</v>
      </c>
      <c r="S126" s="667">
        <f>IF(INDEX(Historical!$D$7:$D$1220,MATCH(B126,Historical!$B$7:$B$1244,0))=0,"n/a",(INDEX(Historical!$C$7:$C$1222,MATCH(B126,Historical!$B$7:$B$1244,0))/INDEX(Historical!$D$7:$D$1220,MATCH(B126,Historical!$B$7:$B$1244,0))-1)*100)</f>
        <v>19.999999999999996</v>
      </c>
      <c r="T126" s="667">
        <f>IF(INDEX(Historical!$F$7:$F$1213,MATCH(B126,Historical!$B$7:$B$1244,0))=0,"n/a",((INDEX(Historical!$C$7:$C$1222,MATCH(B126,Historical!$B$7:$B$1244,0))/INDEX(Historical!$F$7:$F$1213,MATCH(B126,Historical!$B$7:$B$1244,0)))^(1/3)-1)*100)</f>
        <v>14.471424255333186</v>
      </c>
      <c r="U126" s="667">
        <f>IF(INDEX(Historical!$H$7:$H$1213,MATCH(B126,Historical!$B$7:$B$1244,0))=0,"n/a",((INDEX(Historical!$C$7:$C$1222,MATCH(B126,Historical!$B$7:$B$1244,0))/INDEX(Historical!$H$7:$H$1213,MATCH(B126,Historical!$B$7:$B$1244,0)))^(1/5)-1)*100)</f>
        <v>17.978912471277987</v>
      </c>
      <c r="V126" s="667" t="str">
        <f>IF(INDEX(Historical!$N$7:$N$1213,MATCH(B126,Historical!$B$7:$B$1244,0))=0,"n/a",((INDEX(Historical!$C$7:$C$1222,MATCH(B126,Historical!$B$7:$B$1244,0))/INDEX(Historical!$N$7:$N$1213,MATCH(B126,Historical!$B$7:$B$1244,0)))^(1/10)-1)*100)</f>
        <v>n/a</v>
      </c>
      <c r="W126" s="668" t="str">
        <f>IF(OR(U126&lt;=0,U126="n/a",V126&lt;=0,V126="n/a"),"n/a",U126/V126)</f>
        <v>n/a</v>
      </c>
      <c r="X126" s="669">
        <f>IF(OR(AJ126&lt;=0,AJ126="n/a",U126&lt;=0,U126="n/a"),"n/a",U126/AJ126)</f>
        <v>1.0701733613855944</v>
      </c>
      <c r="Y126" s="641" t="s">
        <v>4042</v>
      </c>
      <c r="Z126" s="618">
        <f>IF(OR(AC126&lt;0.01,AC126="n/a"),"n/a",M126/AC126*100)</f>
        <v>53.061224489795919</v>
      </c>
      <c r="AA126" s="841">
        <f>IF(OR(AC126&lt;0.01,AC126="n/a"),"n/a",I126/AC126)</f>
        <v>52.500000000000007</v>
      </c>
      <c r="AB126" s="842">
        <v>12</v>
      </c>
      <c r="AC126" s="821">
        <v>1.96</v>
      </c>
      <c r="AD126" s="821">
        <v>3.53</v>
      </c>
      <c r="AE126" s="821">
        <v>10.36</v>
      </c>
      <c r="AF126" s="821">
        <v>16.66</v>
      </c>
      <c r="AG126" s="821">
        <v>27.500000000000004</v>
      </c>
      <c r="AH126" s="821">
        <v>22.6</v>
      </c>
      <c r="AI126" s="821">
        <v>9.16</v>
      </c>
      <c r="AJ126" s="821">
        <v>16.8</v>
      </c>
      <c r="AK126" s="821">
        <v>15</v>
      </c>
      <c r="AL126" s="833">
        <v>5320</v>
      </c>
      <c r="AM126" s="827">
        <v>0.1</v>
      </c>
      <c r="AN126" s="821">
        <v>0</v>
      </c>
      <c r="AO126" s="705">
        <f>IF(U126="n/a","n/a",IF(AA126&lt;0,"n/a",IF(AA126="n/a","n/a",J126+U126-AA126)))</f>
        <v>-33.510397538440195</v>
      </c>
      <c r="AP126" s="706">
        <f>IF(U126="n/a","n/a",J126+U126)</f>
        <v>18.989602461559812</v>
      </c>
      <c r="AQ126" s="843">
        <f>IF(OR(AC126&lt;0.01,AC126="n/a",AF126="n/a"),"n/a",(I126/SQRT(22.5*AC126*(I126/AF126))-1)*100)</f>
        <v>523.48483007474476</v>
      </c>
      <c r="AR126" s="618">
        <f>INDEX(Historical!$C$7:$C$1222,MATCH(B126,Historical!$B$7:$B$1244,0))*IF(AH126="n/a",1.03,IF(AH126&lt;0,1.01,IF(AH126&gt;10,1.1,(1+AH126/100))))</f>
        <v>1.056</v>
      </c>
      <c r="AS126" s="841">
        <f>IF($AI126="n/a",1.03*AR126,IF($AI126&lt;0,1.01*AR126,IF($AI126&gt;10,1.1*AR126,(1+$AI126/100)*AR126)))</f>
        <v>1.1527296</v>
      </c>
      <c r="AT126" s="841">
        <f>IF($AK126="n/a",1.03*AS126,IF($AK126&lt;0,1.01*AS126,IF($AK126&gt;10,1.1*AS126,(1+$AK126/100)*AS126)))</f>
        <v>1.2680025600000002</v>
      </c>
      <c r="AU126" s="841">
        <f>IF($AK126="n/a",1.03*AT126,IF($AK126&lt;0,1.01*AT126,IF($AK126&gt;10,1.1*AT126,(1+$AK126/100)*AT126)))</f>
        <v>1.3948028160000003</v>
      </c>
      <c r="AV126" s="841">
        <f>IF($AK126="n/a",1.03*AU126,IF($AK126&lt;0,1.01*AU126,IF($AK126&gt;10,1.1*AU126,(1+$AK126/100)*AU126)))</f>
        <v>1.5342830976000006</v>
      </c>
      <c r="AW126" s="618">
        <f>SUM(AR126:AV126)</f>
        <v>6.4058180736000008</v>
      </c>
      <c r="AX126" s="713">
        <f>AW126/I126*100</f>
        <v>6.2252848139941701</v>
      </c>
      <c r="AY126" s="887">
        <v>0.65</v>
      </c>
      <c r="AZ126" s="827">
        <v>27.08</v>
      </c>
      <c r="BA126" s="827">
        <v>-8.74</v>
      </c>
      <c r="BB126" s="827">
        <v>0.52</v>
      </c>
      <c r="BC126" s="827">
        <v>7.28</v>
      </c>
      <c r="BE126" s="594">
        <v>2013</v>
      </c>
      <c r="BF126" s="853">
        <f>IF(BE126&gt;2020,0,IF(BE126&gt;2008,1,IF(BE126&gt;2001,2,IF(BE126&gt;1990,3,IF(BE126&gt;1980,4,IF(BE126&gt;1973,5,IF(BE126&gt;1970,6,IF(BE126&gt;1960,7,IF(BE126&gt;1958,8,IF(BE126&gt;1953,9,10))))))))))</f>
        <v>1</v>
      </c>
      <c r="BG126" s="837">
        <v>16.5</v>
      </c>
      <c r="BH126" s="820" t="s">
        <v>4443</v>
      </c>
      <c r="BI126" s="820" t="s">
        <v>4444</v>
      </c>
    </row>
    <row r="127" spans="1:61" ht="11.25" customHeight="1" x14ac:dyDescent="0.2">
      <c r="A127" s="819" t="s">
        <v>1132</v>
      </c>
      <c r="B127" s="830" t="s">
        <v>1133</v>
      </c>
      <c r="C127" s="885" t="s">
        <v>4178</v>
      </c>
      <c r="D127" s="885" t="s">
        <v>4179</v>
      </c>
      <c r="E127" s="699">
        <v>14</v>
      </c>
      <c r="F127" s="1122">
        <v>283</v>
      </c>
      <c r="G127" s="1122" t="s">
        <v>105</v>
      </c>
      <c r="H127" s="1122" t="s">
        <v>105</v>
      </c>
      <c r="I127" s="829">
        <v>164.65</v>
      </c>
      <c r="J127" s="618">
        <f>(M127/I127)*100</f>
        <v>3.9356210142726997</v>
      </c>
      <c r="K127" s="832">
        <v>1.62</v>
      </c>
      <c r="L127" s="842">
        <v>4</v>
      </c>
      <c r="M127" s="609">
        <f>K127*L127</f>
        <v>6.48</v>
      </c>
      <c r="N127" s="825" t="s">
        <v>316</v>
      </c>
      <c r="O127" s="700">
        <v>1.5</v>
      </c>
      <c r="P127" s="603">
        <v>44999</v>
      </c>
      <c r="Q127" s="603">
        <v>45016</v>
      </c>
      <c r="R127" s="609">
        <f>(K127-O127)/O127*100</f>
        <v>8.0000000000000071</v>
      </c>
      <c r="S127" s="667">
        <f>IF(INDEX(Historical!$D$7:$D$1220,MATCH(B127,Historical!$B$7:$B$1244,0))=0,"n/a",(INDEX(Historical!$C$7:$C$1222,MATCH(B127,Historical!$B$7:$B$1244,0))/INDEX(Historical!$D$7:$D$1220,MATCH(B127,Historical!$B$7:$B$1244,0))-1)*100)</f>
        <v>33.333333333333329</v>
      </c>
      <c r="T127" s="667">
        <f>IF(INDEX(Historical!$F$7:$F$1213,MATCH(B127,Historical!$B$7:$B$1244,0))=0,"n/a",((INDEX(Historical!$C$7:$C$1222,MATCH(B127,Historical!$B$7:$B$1244,0))/INDEX(Historical!$F$7:$F$1213,MATCH(B127,Historical!$B$7:$B$1244,0)))^(1/3)-1)*100)</f>
        <v>19.005513913161565</v>
      </c>
      <c r="U127" s="667">
        <f>IF(INDEX(Historical!$H$7:$H$1213,MATCH(B127,Historical!$B$7:$B$1244,0))=0,"n/a",((INDEX(Historical!$C$7:$C$1222,MATCH(B127,Historical!$B$7:$B$1244,0))/INDEX(Historical!$H$7:$H$1213,MATCH(B127,Historical!$B$7:$B$1244,0)))^(1/5)-1)*100)</f>
        <v>13.972304907201583</v>
      </c>
      <c r="V127" s="667">
        <f>IF(INDEX(Historical!$N$7:$N$1213,MATCH(B127,Historical!$B$7:$B$1244,0))=0,"n/a",((INDEX(Historical!$C$7:$C$1222,MATCH(B127,Historical!$B$7:$B$1244,0))/INDEX(Historical!$N$7:$N$1213,MATCH(B127,Historical!$B$7:$B$1244,0)))^(1/10)-1)*100)</f>
        <v>22.476400967493927</v>
      </c>
      <c r="W127" s="668">
        <f>IF(OR(U127&lt;=0,U127="n/a",V127&lt;=0,V127="n/a"),"n/a",U127/V127)</f>
        <v>0.62164333726777554</v>
      </c>
      <c r="X127" s="669">
        <f>IF(OR(AJ127&lt;=0,AJ127="n/a",U127&lt;=0,U127="n/a"),"n/a",U127/AJ127)</f>
        <v>0.85719662007371666</v>
      </c>
      <c r="Y127" s="640"/>
      <c r="Z127" s="618">
        <f>IF(OR(AC127&lt;0.01,AC127="n/a"),"n/a",M127/AC127*100)</f>
        <v>97.443609022556387</v>
      </c>
      <c r="AA127" s="841">
        <f>IF(OR(AC127&lt;0.01,AC127="n/a"),"n/a",I127/AC127)</f>
        <v>24.7593984962406</v>
      </c>
      <c r="AB127" s="842">
        <v>12</v>
      </c>
      <c r="AC127" s="821">
        <v>6.65</v>
      </c>
      <c r="AD127" s="821">
        <v>4.0599999999999996</v>
      </c>
      <c r="AE127" s="821">
        <v>12.16</v>
      </c>
      <c r="AF127" s="821">
        <v>6.67</v>
      </c>
      <c r="AG127" s="821">
        <v>27.900000000000002</v>
      </c>
      <c r="AH127" s="821">
        <v>66.8</v>
      </c>
      <c r="AI127" s="821">
        <v>5.2</v>
      </c>
      <c r="AJ127" s="821">
        <v>16.3</v>
      </c>
      <c r="AK127" s="821">
        <v>6</v>
      </c>
      <c r="AL127" s="833">
        <v>21390</v>
      </c>
      <c r="AM127" s="827">
        <v>0.1</v>
      </c>
      <c r="AN127" s="821">
        <v>2.15</v>
      </c>
      <c r="AO127" s="705">
        <f>IF(U127="n/a","n/a",IF(AA127&lt;0,"n/a",IF(AA127="n/a","n/a",J127+U127-AA127)))</f>
        <v>-6.8514725747663192</v>
      </c>
      <c r="AP127" s="706">
        <f>IF(U127="n/a","n/a",J127+U127)</f>
        <v>17.907925921474281</v>
      </c>
      <c r="AQ127" s="843">
        <f>IF(OR(AC127&lt;0.01,AC127="n/a",AF127="n/a"),"n/a",(I127/SQRT(22.5*AC127*(I127/AF127))-1)*100)</f>
        <v>170.92039664810508</v>
      </c>
      <c r="AR127" s="618">
        <f>INDEX(Historical!$C$7:$C$1222,MATCH(B127,Historical!$B$7:$B$1244,0))*IF(AH127="n/a",1.03,IF(AH127&lt;0,1.01,IF(AH127&gt;10,1.1,(1+AH127/100))))</f>
        <v>6.6000000000000005</v>
      </c>
      <c r="AS127" s="841">
        <f>IF($AI127="n/a",1.03*AR127,IF($AI127&lt;0,1.01*AR127,IF($AI127&gt;10,1.1*AR127,(1+$AI127/100)*AR127)))</f>
        <v>6.9432000000000009</v>
      </c>
      <c r="AT127" s="841">
        <f>IF($AK127="n/a",1.03*AS127,IF($AK127&lt;0,1.01*AS127,IF($AK127&gt;10,1.1*AS127,(1+$AK127/100)*AS127)))</f>
        <v>7.3597920000000014</v>
      </c>
      <c r="AU127" s="841">
        <f>IF($AK127="n/a",1.03*AT127,IF($AK127&lt;0,1.01*AT127,IF($AK127&gt;10,1.1*AT127,(1+$AK127/100)*AT127)))</f>
        <v>7.801379520000002</v>
      </c>
      <c r="AV127" s="841">
        <f>IF($AK127="n/a",1.03*AU127,IF($AK127&lt;0,1.01*AU127,IF($AK127&gt;10,1.1*AU127,(1+$AK127/100)*AU127)))</f>
        <v>8.2694622912000018</v>
      </c>
      <c r="AW127" s="618">
        <f>SUM(AR127:AV127)</f>
        <v>36.973833811200009</v>
      </c>
      <c r="AX127" s="713">
        <f>AW127/I127*100</f>
        <v>22.456018105800187</v>
      </c>
      <c r="AY127" s="887">
        <v>0.56999999999999995</v>
      </c>
      <c r="AZ127" s="827">
        <v>17.630000000000003</v>
      </c>
      <c r="BA127" s="827">
        <v>-25.95</v>
      </c>
      <c r="BB127" s="827">
        <v>6.81</v>
      </c>
      <c r="BC127" s="827">
        <v>-3.4299999999999997</v>
      </c>
      <c r="BE127" s="594">
        <v>2010</v>
      </c>
      <c r="BF127" s="853">
        <f>IF(BE127&gt;2020,0,IF(BE127&gt;2008,1,IF(BE127&gt;2001,2,IF(BE127&gt;1990,3,IF(BE127&gt;1980,4,IF(BE127&gt;1973,5,IF(BE127&gt;1970,6,IF(BE127&gt;1960,7,IF(BE127&gt;1958,8,IF(BE127&gt;1953,9,10))))))))))</f>
        <v>1</v>
      </c>
      <c r="BG127" s="837">
        <v>8.1</v>
      </c>
      <c r="BH127" s="820" t="s">
        <v>4443</v>
      </c>
      <c r="BI127" s="820" t="s">
        <v>4445</v>
      </c>
    </row>
    <row r="128" spans="1:61" ht="11.25" customHeight="1" x14ac:dyDescent="0.2">
      <c r="A128" s="819" t="s">
        <v>4790</v>
      </c>
      <c r="B128" s="830" t="s">
        <v>1146</v>
      </c>
      <c r="C128" s="885" t="s">
        <v>107</v>
      </c>
      <c r="D128" s="885" t="s">
        <v>117</v>
      </c>
      <c r="E128" s="699">
        <v>13</v>
      </c>
      <c r="F128" s="1122">
        <v>299</v>
      </c>
      <c r="G128" s="1122" t="s">
        <v>36</v>
      </c>
      <c r="H128" s="1122" t="s">
        <v>36</v>
      </c>
      <c r="I128" s="829">
        <v>56.78</v>
      </c>
      <c r="J128" s="618">
        <f>(M128/I128)*100</f>
        <v>3.6632617118703767</v>
      </c>
      <c r="K128" s="832">
        <v>0.52</v>
      </c>
      <c r="L128" s="842">
        <v>4</v>
      </c>
      <c r="M128" s="609">
        <f>K128*L128</f>
        <v>2.08</v>
      </c>
      <c r="N128" s="825" t="s">
        <v>147</v>
      </c>
      <c r="O128" s="700">
        <v>0.51</v>
      </c>
      <c r="P128" s="603">
        <v>44811</v>
      </c>
      <c r="Q128" s="603">
        <v>44819</v>
      </c>
      <c r="R128" s="609">
        <f>(K128-O128)/O128*100</f>
        <v>1.9607843137254919</v>
      </c>
      <c r="S128" s="667">
        <f>IF(INDEX(Historical!$D$7:$D$1220,MATCH(B128,Historical!$B$7:$B$1244,0))=0,"n/a",(INDEX(Historical!$C$7:$C$1222,MATCH(B128,Historical!$B$7:$B$1244,0))/INDEX(Historical!$D$7:$D$1220,MATCH(B128,Historical!$B$7:$B$1244,0))-1)*100)</f>
        <v>6.1855670103092786</v>
      </c>
      <c r="T128" s="667">
        <f>IF(INDEX(Historical!$F$7:$F$1213,MATCH(B128,Historical!$B$7:$B$1244,0))=0,"n/a",((INDEX(Historical!$C$7:$C$1222,MATCH(B128,Historical!$B$7:$B$1244,0))/INDEX(Historical!$F$7:$F$1213,MATCH(B128,Historical!$B$7:$B$1244,0)))^(1/3)-1)*100)</f>
        <v>7.0333979125752677</v>
      </c>
      <c r="U128" s="667">
        <f>IF(INDEX(Historical!$H$7:$H$1213,MATCH(B128,Historical!$B$7:$B$1244,0))=0,"n/a",((INDEX(Historical!$C$7:$C$1222,MATCH(B128,Historical!$B$7:$B$1244,0))/INDEX(Historical!$H$7:$H$1213,MATCH(B128,Historical!$B$7:$B$1244,0)))^(1/5)-1)*100)</f>
        <v>7.4239075115404729</v>
      </c>
      <c r="V128" s="667">
        <f>IF(INDEX(Historical!$N$7:$N$1213,MATCH(B128,Historical!$B$7:$B$1244,0))=0,"n/a",((INDEX(Historical!$C$7:$C$1222,MATCH(B128,Historical!$B$7:$B$1244,0))/INDEX(Historical!$N$7:$N$1213,MATCH(B128,Historical!$B$7:$B$1244,0)))^(1/10)-1)*100)</f>
        <v>21.248003621028367</v>
      </c>
      <c r="W128" s="668">
        <f>IF(OR(U128&lt;=0,U128="n/a",V128&lt;=0,V128="n/a"),"n/a",U128/V128)</f>
        <v>0.34939317801100639</v>
      </c>
      <c r="X128" s="669" t="str">
        <f>IF(OR(AJ128&lt;=0,AJ128="n/a",U128&lt;=0,U128="n/a"),"n/a",U128/AJ128)</f>
        <v>n/a</v>
      </c>
      <c r="Y128" s="640"/>
      <c r="Z128" s="618">
        <f>IF(OR(AC128&lt;0.01,AC128="n/a"),"n/a",M128/AC128*100)</f>
        <v>85.596707818930042</v>
      </c>
      <c r="AA128" s="841">
        <f>IF(OR(AC128&lt;0.01,AC128="n/a"),"n/a",I128/AC128)</f>
        <v>23.36625514403292</v>
      </c>
      <c r="AB128" s="842">
        <v>12</v>
      </c>
      <c r="AC128" s="821">
        <v>2.4300000000000002</v>
      </c>
      <c r="AD128" s="821" t="s">
        <v>135</v>
      </c>
      <c r="AE128" s="821">
        <v>0.77</v>
      </c>
      <c r="AF128" s="821">
        <v>1.28</v>
      </c>
      <c r="AG128" s="821">
        <v>5.4</v>
      </c>
      <c r="AH128" s="821">
        <v>-78</v>
      </c>
      <c r="AI128" s="821">
        <v>16.989999999999998</v>
      </c>
      <c r="AJ128" s="821">
        <v>-2.2999999999999998</v>
      </c>
      <c r="AK128" s="821">
        <v>-7.6499999999999995</v>
      </c>
      <c r="AL128" s="833">
        <v>5870</v>
      </c>
      <c r="AM128" s="827">
        <v>3.56</v>
      </c>
      <c r="AN128" s="821">
        <v>0.43</v>
      </c>
      <c r="AO128" s="705">
        <f>IF(U128="n/a","n/a",IF(AA128&lt;0,"n/a",IF(AA128="n/a","n/a",J128+U128-AA128)))</f>
        <v>-12.279085920622069</v>
      </c>
      <c r="AP128" s="706">
        <f>IF(U128="n/a","n/a",J128+U128)</f>
        <v>11.08716922341085</v>
      </c>
      <c r="AQ128" s="843">
        <f>IF(OR(AC128&lt;0.01,AC128="n/a",AF128="n/a"),"n/a",(I128/SQRT(22.5*AC128*(I128/AF128))-1)*100)</f>
        <v>15.294418452859947</v>
      </c>
      <c r="AR128" s="618">
        <f>INDEX(Historical!$C$7:$C$1222,MATCH(B128,Historical!$B$7:$B$1244,0))*IF(AH128="n/a",1.03,IF(AH128&lt;0,1.01,IF(AH128&gt;10,1.1,(1+AH128/100))))</f>
        <v>2.0806</v>
      </c>
      <c r="AS128" s="841">
        <f>IF($AI128="n/a",1.03*AR128,IF($AI128&lt;0,1.01*AR128,IF($AI128&gt;10,1.1*AR128,(1+$AI128/100)*AR128)))</f>
        <v>2.2886600000000001</v>
      </c>
      <c r="AT128" s="841">
        <f>IF($AK128="n/a",1.03*AS128,IF($AK128&lt;0,1.01*AS128,IF($AK128&gt;10,1.1*AS128,(1+$AK128/100)*AS128)))</f>
        <v>2.3115466000000002</v>
      </c>
      <c r="AU128" s="841">
        <f>IF($AK128="n/a",1.03*AT128,IF($AK128&lt;0,1.01*AT128,IF($AK128&gt;10,1.1*AT128,(1+$AK128/100)*AT128)))</f>
        <v>2.3346620660000004</v>
      </c>
      <c r="AV128" s="841">
        <f>IF($AK128="n/a",1.03*AU128,IF($AK128&lt;0,1.01*AU128,IF($AK128&gt;10,1.1*AU128,(1+$AK128/100)*AU128)))</f>
        <v>2.3580086866600003</v>
      </c>
      <c r="AW128" s="618">
        <f>SUM(AR128:AV128)</f>
        <v>11.37347735266</v>
      </c>
      <c r="AX128" s="713">
        <f>AW128/I128*100</f>
        <v>20.030780825396267</v>
      </c>
      <c r="AY128" s="887">
        <v>1.28</v>
      </c>
      <c r="AZ128" s="827">
        <v>30.409999999999997</v>
      </c>
      <c r="BA128" s="827">
        <v>-18.59</v>
      </c>
      <c r="BB128" s="827">
        <v>-1.6</v>
      </c>
      <c r="BC128" s="827">
        <v>4.21</v>
      </c>
      <c r="BE128" s="594">
        <v>2010</v>
      </c>
      <c r="BF128" s="853">
        <f>IF(BE128&gt;2020,0,IF(BE128&gt;2008,1,IF(BE128&gt;2001,2,IF(BE128&gt;1990,3,IF(BE128&gt;1980,4,IF(BE128&gt;1973,5,IF(BE128&gt;1970,6,IF(BE128&gt;1960,7,IF(BE128&gt;1958,8,IF(BE128&gt;1953,9,10))))))))))</f>
        <v>1</v>
      </c>
      <c r="BG128" s="837">
        <v>1.6</v>
      </c>
      <c r="BH128" s="820" t="s">
        <v>4443</v>
      </c>
      <c r="BI128" s="820" t="s">
        <v>4444</v>
      </c>
    </row>
    <row r="129" spans="1:61" ht="11.25" customHeight="1" x14ac:dyDescent="0.2">
      <c r="A129" s="819" t="s">
        <v>573</v>
      </c>
      <c r="B129" s="830" t="s">
        <v>574</v>
      </c>
      <c r="C129" s="885" t="s">
        <v>111</v>
      </c>
      <c r="D129" s="885" t="s">
        <v>4191</v>
      </c>
      <c r="E129" s="699">
        <v>24</v>
      </c>
      <c r="F129" s="1122">
        <v>151</v>
      </c>
      <c r="G129" s="1122" t="s">
        <v>105</v>
      </c>
      <c r="H129" s="1122" t="s">
        <v>105</v>
      </c>
      <c r="I129" s="829">
        <v>51.56</v>
      </c>
      <c r="J129" s="618">
        <f>(M129/I129)*100</f>
        <v>2.715283165244375</v>
      </c>
      <c r="K129" s="832">
        <v>0.35</v>
      </c>
      <c r="L129" s="842">
        <v>4</v>
      </c>
      <c r="M129" s="609">
        <f>K129*L129</f>
        <v>1.4</v>
      </c>
      <c r="N129" s="825" t="s">
        <v>460</v>
      </c>
      <c r="O129" s="700">
        <v>0.31</v>
      </c>
      <c r="P129" s="603">
        <v>44958</v>
      </c>
      <c r="Q129" s="603">
        <v>44987</v>
      </c>
      <c r="R129" s="609">
        <f>(K129-O129)/O129*100</f>
        <v>12.903225806451607</v>
      </c>
      <c r="S129" s="667">
        <f>IF(INDEX(Historical!$D$7:$D$1220,MATCH(B129,Historical!$B$7:$B$1244,0))=0,"n/a",(INDEX(Historical!$C$7:$C$1222,MATCH(B129,Historical!$B$7:$B$1244,0))/INDEX(Historical!$D$7:$D$1220,MATCH(B129,Historical!$B$7:$B$1244,0))-1)*100)</f>
        <v>10.714285714285698</v>
      </c>
      <c r="T129" s="667">
        <f>IF(INDEX(Historical!$F$7:$F$1213,MATCH(B129,Historical!$B$7:$B$1244,0))=0,"n/a",((INDEX(Historical!$C$7:$C$1222,MATCH(B129,Historical!$B$7:$B$1244,0))/INDEX(Historical!$F$7:$F$1213,MATCH(B129,Historical!$B$7:$B$1244,0)))^(1/3)-1)*100)</f>
        <v>12.538419307997795</v>
      </c>
      <c r="U129" s="667">
        <f>IF(INDEX(Historical!$H$7:$H$1213,MATCH(B129,Historical!$B$7:$B$1244,0))=0,"n/a",((INDEX(Historical!$C$7:$C$1222,MATCH(B129,Historical!$B$7:$B$1244,0))/INDEX(Historical!$H$7:$H$1213,MATCH(B129,Historical!$B$7:$B$1244,0)))^(1/5)-1)*100)</f>
        <v>14.142752785081459</v>
      </c>
      <c r="V129" s="667">
        <f>IF(INDEX(Historical!$N$7:$N$1213,MATCH(B129,Historical!$B$7:$B$1244,0))=0,"n/a",((INDEX(Historical!$C$7:$C$1222,MATCH(B129,Historical!$B$7:$B$1244,0))/INDEX(Historical!$N$7:$N$1213,MATCH(B129,Historical!$B$7:$B$1244,0)))^(1/10)-1)*100)</f>
        <v>12.855309494027466</v>
      </c>
      <c r="W129" s="668">
        <f>IF(OR(U129&lt;=0,U129="n/a",V129&lt;=0,V129="n/a"),"n/a",U129/V129)</f>
        <v>1.1001487588962471</v>
      </c>
      <c r="X129" s="669">
        <f>IF(OR(AJ129&lt;=0,AJ129="n/a",U129&lt;=0,U129="n/a"),"n/a",U129/AJ129)</f>
        <v>0.97536226104010071</v>
      </c>
      <c r="Y129" s="631"/>
      <c r="Z129" s="618">
        <f>IF(OR(AC129&lt;0.01,AC129="n/a"),"n/a",M129/AC129*100)</f>
        <v>74.074074074074076</v>
      </c>
      <c r="AA129" s="841">
        <f>IF(OR(AC129&lt;0.01,AC129="n/a"),"n/a",I129/AC129)</f>
        <v>27.280423280423282</v>
      </c>
      <c r="AB129" s="842">
        <v>12</v>
      </c>
      <c r="AC129" s="821">
        <v>1.89</v>
      </c>
      <c r="AD129" s="821">
        <v>4.32</v>
      </c>
      <c r="AE129" s="821">
        <v>4.2300000000000004</v>
      </c>
      <c r="AF129" s="821">
        <v>9.31</v>
      </c>
      <c r="AG129" s="821">
        <v>34.4</v>
      </c>
      <c r="AH129" s="821">
        <v>17.8</v>
      </c>
      <c r="AI129" s="821">
        <v>7.22</v>
      </c>
      <c r="AJ129" s="821">
        <v>14.499999999999998</v>
      </c>
      <c r="AK129" s="821">
        <v>6.3299999999999992</v>
      </c>
      <c r="AL129" s="833">
        <v>29530</v>
      </c>
      <c r="AM129" s="827">
        <v>0.1</v>
      </c>
      <c r="AN129" s="821">
        <v>0.18</v>
      </c>
      <c r="AO129" s="705">
        <f>IF(U129="n/a","n/a",IF(AA129&lt;0,"n/a",IF(AA129="n/a","n/a",J129+U129-AA129)))</f>
        <v>-10.422387330097447</v>
      </c>
      <c r="AP129" s="706">
        <f>IF(U129="n/a","n/a",J129+U129)</f>
        <v>16.858035950325835</v>
      </c>
      <c r="AQ129" s="843">
        <f>IF(OR(AC129&lt;0.01,AC129="n/a",AF129="n/a"),"n/a",(I129/SQRT(22.5*AC129*(I129/AF129))-1)*100)</f>
        <v>235.97667957479879</v>
      </c>
      <c r="AR129" s="618">
        <f>INDEX(Historical!$C$7:$C$1222,MATCH(B129,Historical!$B$7:$B$1244,0))*IF(AH129="n/a",1.03,IF(AH129&lt;0,1.01,IF(AH129&gt;10,1.1,(1+AH129/100))))</f>
        <v>1.3640000000000001</v>
      </c>
      <c r="AS129" s="841">
        <f>IF($AI129="n/a",1.03*AR129,IF($AI129&lt;0,1.01*AR129,IF($AI129&gt;10,1.1*AR129,(1+$AI129/100)*AR129)))</f>
        <v>1.4624808000000002</v>
      </c>
      <c r="AT129" s="841">
        <f>IF($AK129="n/a",1.03*AS129,IF($AK129&lt;0,1.01*AS129,IF($AK129&gt;10,1.1*AS129,(1+$AK129/100)*AS129)))</f>
        <v>1.5550558346400001</v>
      </c>
      <c r="AU129" s="841">
        <f>IF($AK129="n/a",1.03*AT129,IF($AK129&lt;0,1.01*AT129,IF($AK129&gt;10,1.1*AT129,(1+$AK129/100)*AT129)))</f>
        <v>1.6534908689727119</v>
      </c>
      <c r="AV129" s="841">
        <f>IF($AK129="n/a",1.03*AU129,IF($AK129&lt;0,1.01*AU129,IF($AK129&gt;10,1.1*AU129,(1+$AK129/100)*AU129)))</f>
        <v>1.7581568409786845</v>
      </c>
      <c r="AW129" s="618">
        <f>SUM(AR129:AV129)</f>
        <v>7.7931843445913973</v>
      </c>
      <c r="AX129" s="713">
        <f>AW129/I129*100</f>
        <v>15.1147873246536</v>
      </c>
      <c r="AY129" s="887">
        <v>1.18</v>
      </c>
      <c r="AZ129" s="827">
        <v>17.91</v>
      </c>
      <c r="BA129" s="827">
        <v>-15.110000000000001</v>
      </c>
      <c r="BB129" s="827">
        <v>3.4000000000000004</v>
      </c>
      <c r="BC129" s="827">
        <v>2.73</v>
      </c>
      <c r="BE129" s="594">
        <v>2000</v>
      </c>
      <c r="BF129" s="853">
        <f>IF(BE129&gt;2020,0,IF(BE129&gt;2008,1,IF(BE129&gt;2001,2,IF(BE129&gt;1990,3,IF(BE129&gt;1980,4,IF(BE129&gt;1973,5,IF(BE129&gt;1970,6,IF(BE129&gt;1960,7,IF(BE129&gt;1958,8,IF(BE129&gt;1953,9,10))))))))))</f>
        <v>3</v>
      </c>
      <c r="BG129" s="837">
        <v>23.799999999999997</v>
      </c>
      <c r="BH129" s="820" t="s">
        <v>4443</v>
      </c>
      <c r="BI129" s="820" t="s">
        <v>4444</v>
      </c>
    </row>
    <row r="130" spans="1:61" s="737" customFormat="1" ht="11.25" customHeight="1" x14ac:dyDescent="0.2">
      <c r="A130" s="720" t="s">
        <v>4792</v>
      </c>
      <c r="B130" s="743" t="s">
        <v>1150</v>
      </c>
      <c r="C130" s="885" t="s">
        <v>107</v>
      </c>
      <c r="D130" s="885" t="s">
        <v>4197</v>
      </c>
      <c r="E130" s="721">
        <v>11</v>
      </c>
      <c r="F130" s="1122">
        <v>452</v>
      </c>
      <c r="G130" s="1121" t="s">
        <v>105</v>
      </c>
      <c r="H130" s="1121" t="s">
        <v>105</v>
      </c>
      <c r="I130" s="722">
        <v>35.42</v>
      </c>
      <c r="J130" s="723">
        <f>(M130/I130)*100</f>
        <v>2.5691699604743086</v>
      </c>
      <c r="K130" s="724">
        <v>0.22750000000000001</v>
      </c>
      <c r="L130" s="725">
        <v>4</v>
      </c>
      <c r="M130" s="726">
        <f>K130*L130</f>
        <v>0.91</v>
      </c>
      <c r="N130" s="727" t="s">
        <v>106</v>
      </c>
      <c r="O130" s="728">
        <v>0.19750000000000001</v>
      </c>
      <c r="P130" s="1037">
        <v>44960</v>
      </c>
      <c r="Q130" s="1037">
        <v>44973</v>
      </c>
      <c r="R130" s="726">
        <f>(K130-O130)/O130*100</f>
        <v>15.189873417721516</v>
      </c>
      <c r="S130" s="667">
        <f>IF(INDEX(Historical!$D$7:$D$1220,MATCH(B130,Historical!$B$7:$B$1244,0))=0,"n/a",(INDEX(Historical!$C$7:$C$1222,MATCH(B130,Historical!$B$7:$B$1244,0))/INDEX(Historical!$D$7:$D$1220,MATCH(B130,Historical!$B$7:$B$1244,0))-1)*100)</f>
        <v>9.7222222222222321</v>
      </c>
      <c r="T130" s="667">
        <f>IF(INDEX(Historical!$F$7:$F$1213,MATCH(B130,Historical!$B$7:$B$1244,0))=0,"n/a",((INDEX(Historical!$C$7:$C$1222,MATCH(B130,Historical!$B$7:$B$1244,0))/INDEX(Historical!$F$7:$F$1213,MATCH(B130,Historical!$B$7:$B$1244,0)))^(1/3)-1)*100)</f>
        <v>9.6037164041921308</v>
      </c>
      <c r="U130" s="667">
        <f>IF(INDEX(Historical!$H$7:$H$1213,MATCH(B130,Historical!$B$7:$B$1244,0))=0,"n/a",((INDEX(Historical!$C$7:$C$1222,MATCH(B130,Historical!$B$7:$B$1244,0))/INDEX(Historical!$H$7:$H$1213,MATCH(B130,Historical!$B$7:$B$1244,0)))^(1/5)-1)*100)</f>
        <v>8.7238316780342107</v>
      </c>
      <c r="V130" s="667">
        <f>IF(INDEX(Historical!$N$7:$N$1213,MATCH(B130,Historical!$B$7:$B$1244,0))=0,"n/a",((INDEX(Historical!$C$7:$C$1222,MATCH(B130,Historical!$B$7:$B$1244,0))/INDEX(Historical!$N$7:$N$1213,MATCH(B130,Historical!$B$7:$B$1244,0)))^(1/10)-1)*100)</f>
        <v>18.891253392877474</v>
      </c>
      <c r="W130" s="668">
        <f>IF(OR(U130&lt;=0,U130="n/a",V130&lt;=0,V130="n/a"),"n/a",U130/V130)</f>
        <v>0.46179210540489268</v>
      </c>
      <c r="X130" s="669">
        <f>IF(OR(AJ130&lt;=0,AJ130="n/a",U130&lt;=0,U130="n/a"),"n/a",U130/AJ130)</f>
        <v>0.32310487696423001</v>
      </c>
      <c r="Y130" s="740"/>
      <c r="Z130" s="723">
        <f>IF(OR(AC130&lt;0.01,AC130="n/a"),"n/a",M130/AC130*100)</f>
        <v>19.157894736842106</v>
      </c>
      <c r="AA130" s="730">
        <f>IF(OR(AC130&lt;0.01,AC130="n/a"),"n/a",I130/AC130)</f>
        <v>7.4568421052631582</v>
      </c>
      <c r="AB130" s="725">
        <v>12</v>
      </c>
      <c r="AC130" s="731">
        <v>4.75</v>
      </c>
      <c r="AD130" s="731">
        <v>0.93</v>
      </c>
      <c r="AE130" s="731">
        <v>2.4700000000000002</v>
      </c>
      <c r="AF130" s="731">
        <v>1.17</v>
      </c>
      <c r="AG130" s="731">
        <v>16.3</v>
      </c>
      <c r="AH130" s="731">
        <v>13.8</v>
      </c>
      <c r="AI130" s="731">
        <v>2.2599999999999998</v>
      </c>
      <c r="AJ130" s="731">
        <v>27</v>
      </c>
      <c r="AK130" s="731">
        <v>8</v>
      </c>
      <c r="AL130" s="732">
        <v>299.72000000000003</v>
      </c>
      <c r="AM130" s="733">
        <v>5.0999999999999996</v>
      </c>
      <c r="AN130" s="731">
        <v>0.16</v>
      </c>
      <c r="AO130" s="734">
        <f>IF(U130="n/a","n/a",IF(AA130&lt;0,"n/a",IF(AA130="n/a","n/a",J130+U130-AA130)))</f>
        <v>3.8361595332453611</v>
      </c>
      <c r="AP130" s="735">
        <f>IF(U130="n/a","n/a",J130+U130)</f>
        <v>11.293001638508519</v>
      </c>
      <c r="AQ130" s="843">
        <f>IF(OR(AC130&lt;0.01,AC130="n/a",AF130="n/a"),"n/a",(I130/SQRT(22.5*AC130*(I130/AF130))-1)*100)</f>
        <v>-37.729959894529998</v>
      </c>
      <c r="AR130" s="618">
        <f>INDEX(Historical!$C$7:$C$1222,MATCH(B130,Historical!$B$7:$B$1244,0))*IF(AH130="n/a",1.03,IF(AH130&lt;0,1.01,IF(AH130&gt;10,1.1,(1+AH130/100))))</f>
        <v>0.86900000000000011</v>
      </c>
      <c r="AS130" s="730">
        <f>IF($AI130="n/a",1.03*AR130,IF($AI130&lt;0,1.01*AR130,IF($AI130&gt;10,1.1*AR130,(1+$AI130/100)*AR130)))</f>
        <v>0.88863940000000008</v>
      </c>
      <c r="AT130" s="730">
        <f>IF($AK130="n/a",1.03*AS130,IF($AK130&lt;0,1.01*AS130,IF($AK130&gt;10,1.1*AS130,(1+$AK130/100)*AS130)))</f>
        <v>0.95973055200000013</v>
      </c>
      <c r="AU130" s="730">
        <f>IF($AK130="n/a",1.03*AT130,IF($AK130&lt;0,1.01*AT130,IF($AK130&gt;10,1.1*AT130,(1+$AK130/100)*AT130)))</f>
        <v>1.0365089961600003</v>
      </c>
      <c r="AV130" s="730">
        <f>IF($AK130="n/a",1.03*AU130,IF($AK130&lt;0,1.01*AU130,IF($AK130&gt;10,1.1*AU130,(1+$AK130/100)*AU130)))</f>
        <v>1.1194297158528004</v>
      </c>
      <c r="AW130" s="723">
        <f>SUM(AR130:AV130)</f>
        <v>4.8733086640128009</v>
      </c>
      <c r="AX130" s="736">
        <f>AW130/I130*100</f>
        <v>13.758635415055902</v>
      </c>
      <c r="AY130" s="888">
        <v>0.72</v>
      </c>
      <c r="AZ130" s="733">
        <v>18.68</v>
      </c>
      <c r="BA130" s="733">
        <v>-11.18</v>
      </c>
      <c r="BB130" s="733">
        <v>-0.8</v>
      </c>
      <c r="BC130" s="733">
        <v>1.9800000000000002</v>
      </c>
      <c r="BD130" s="862"/>
      <c r="BE130" s="594">
        <v>2013</v>
      </c>
      <c r="BF130" s="853">
        <f>IF(BE130&gt;2020,0,IF(BE130&gt;2008,1,IF(BE130&gt;2001,2,IF(BE130&gt;1990,3,IF(BE130&gt;1980,4,IF(BE130&gt;1973,5,IF(BE130&gt;1970,6,IF(BE130&gt;1960,7,IF(BE130&gt;1958,8,IF(BE130&gt;1953,9,10))))))))))</f>
        <v>1</v>
      </c>
      <c r="BG130" s="783">
        <v>1.4000000000000001</v>
      </c>
      <c r="BH130" s="820" t="s">
        <v>4443</v>
      </c>
      <c r="BI130" s="820" t="s">
        <v>4444</v>
      </c>
    </row>
    <row r="131" spans="1:61" ht="11.25" customHeight="1" x14ac:dyDescent="0.2">
      <c r="A131" s="826" t="s">
        <v>4794</v>
      </c>
      <c r="B131" s="830" t="s">
        <v>1152</v>
      </c>
      <c r="C131" s="885" t="s">
        <v>107</v>
      </c>
      <c r="D131" s="885" t="s">
        <v>4197</v>
      </c>
      <c r="E131" s="699">
        <v>11</v>
      </c>
      <c r="F131" s="1122">
        <v>428</v>
      </c>
      <c r="G131" s="1122" t="s">
        <v>36</v>
      </c>
      <c r="H131" s="1122" t="s">
        <v>36</v>
      </c>
      <c r="I131" s="829">
        <v>31.22</v>
      </c>
      <c r="J131" s="618">
        <f>(M131/I131)*100</f>
        <v>3.7155669442664956</v>
      </c>
      <c r="K131" s="832">
        <v>0.28999999999999998</v>
      </c>
      <c r="L131" s="842">
        <v>4</v>
      </c>
      <c r="M131" s="609">
        <f>K131*L131</f>
        <v>1.1599999999999999</v>
      </c>
      <c r="N131" s="825" t="s">
        <v>235</v>
      </c>
      <c r="O131" s="700">
        <v>0.27</v>
      </c>
      <c r="P131" s="603">
        <v>44777</v>
      </c>
      <c r="Q131" s="603">
        <v>44792</v>
      </c>
      <c r="R131" s="609">
        <f>(K131-O131)/O131*100</f>
        <v>7.4074074074073932</v>
      </c>
      <c r="S131" s="667">
        <f>IF(INDEX(Historical!$D$7:$D$1220,MATCH(B131,Historical!$B$7:$B$1244,0))=0,"n/a",(INDEX(Historical!$C$7:$C$1222,MATCH(B131,Historical!$B$7:$B$1244,0))/INDEX(Historical!$D$7:$D$1220,MATCH(B131,Historical!$B$7:$B$1244,0))-1)*100)</f>
        <v>7.6923076923077094</v>
      </c>
      <c r="T131" s="667">
        <f>IF(INDEX(Historical!$F$7:$F$1213,MATCH(B131,Historical!$B$7:$B$1244,0))=0,"n/a",((INDEX(Historical!$C$7:$C$1222,MATCH(B131,Historical!$B$7:$B$1244,0))/INDEX(Historical!$F$7:$F$1213,MATCH(B131,Historical!$B$7:$B$1244,0)))^(1/3)-1)*100)</f>
        <v>5.2726599609396629</v>
      </c>
      <c r="U131" s="667">
        <f>IF(INDEX(Historical!$H$7:$H$1213,MATCH(B131,Historical!$B$7:$B$1244,0))=0,"n/a",((INDEX(Historical!$C$7:$C$1222,MATCH(B131,Historical!$B$7:$B$1244,0))/INDEX(Historical!$H$7:$H$1213,MATCH(B131,Historical!$B$7:$B$1244,0)))^(1/5)-1)*100)</f>
        <v>10.494795379650323</v>
      </c>
      <c r="V131" s="667">
        <f>IF(INDEX(Historical!$N$7:$N$1213,MATCH(B131,Historical!$B$7:$B$1244,0))=0,"n/a",((INDEX(Historical!$C$7:$C$1222,MATCH(B131,Historical!$B$7:$B$1244,0))/INDEX(Historical!$N$7:$N$1213,MATCH(B131,Historical!$B$7:$B$1244,0)))^(1/10)-1)*100)</f>
        <v>10.046176222445613</v>
      </c>
      <c r="W131" s="668">
        <f>IF(OR(U131&lt;=0,U131="n/a",V131&lt;=0,V131="n/a"),"n/a",U131/V131)</f>
        <v>1.0446557125090425</v>
      </c>
      <c r="X131" s="669">
        <f>IF(OR(AJ131&lt;=0,AJ131="n/a",U131&lt;=0,U131="n/a"),"n/a",U131/AJ131)</f>
        <v>0.92059608593423892</v>
      </c>
      <c r="Y131" s="640"/>
      <c r="Z131" s="618">
        <f>IF(OR(AC131&lt;0.01,AC131="n/a"),"n/a",M131/AC131*100)</f>
        <v>41.134751773049643</v>
      </c>
      <c r="AA131" s="841">
        <f>IF(OR(AC131&lt;0.01,AC131="n/a"),"n/a",I131/AC131)</f>
        <v>11.070921985815604</v>
      </c>
      <c r="AB131" s="842">
        <v>12</v>
      </c>
      <c r="AC131" s="821">
        <v>2.82</v>
      </c>
      <c r="AD131" s="821">
        <v>2.2400000000000002</v>
      </c>
      <c r="AE131" s="821">
        <v>4.46</v>
      </c>
      <c r="AF131" s="821">
        <v>1.22</v>
      </c>
      <c r="AG131" s="821">
        <v>11.1</v>
      </c>
      <c r="AH131" s="821">
        <v>-4.2</v>
      </c>
      <c r="AI131" s="821">
        <v>-2.11</v>
      </c>
      <c r="AJ131" s="821">
        <v>11.4</v>
      </c>
      <c r="AK131" s="821">
        <v>5</v>
      </c>
      <c r="AL131" s="833">
        <v>509.87</v>
      </c>
      <c r="AM131" s="827">
        <v>12.8</v>
      </c>
      <c r="AN131" s="821">
        <v>0</v>
      </c>
      <c r="AO131" s="705">
        <f>IF(U131="n/a","n/a",IF(AA131&lt;0,"n/a",IF(AA131="n/a","n/a",J131+U131-AA131)))</f>
        <v>3.139440338101215</v>
      </c>
      <c r="AP131" s="706">
        <f>IF(U131="n/a","n/a",J131+U131)</f>
        <v>14.210362323916819</v>
      </c>
      <c r="AQ131" s="843">
        <f>IF(OR(AC131&lt;0.01,AC131="n/a",AF131="n/a"),"n/a",(I131/SQRT(22.5*AC131*(I131/AF131))-1)*100)</f>
        <v>-22.521616426271564</v>
      </c>
      <c r="AR131" s="618">
        <f>INDEX(Historical!$C$7:$C$1222,MATCH(B131,Historical!$B$7:$B$1244,0))*IF(AH131="n/a",1.03,IF(AH131&lt;0,1.01,IF(AH131&gt;10,1.1,(1+AH131/100))))</f>
        <v>1.1312000000000002</v>
      </c>
      <c r="AS131" s="841">
        <f>IF($AI131="n/a",1.03*AR131,IF($AI131&lt;0,1.01*AR131,IF($AI131&gt;10,1.1*AR131,(1+$AI131/100)*AR131)))</f>
        <v>1.1425120000000002</v>
      </c>
      <c r="AT131" s="841">
        <f>IF($AK131="n/a",1.03*AS131,IF($AK131&lt;0,1.01*AS131,IF($AK131&gt;10,1.1*AS131,(1+$AK131/100)*AS131)))</f>
        <v>1.1996376000000002</v>
      </c>
      <c r="AU131" s="841">
        <f>IF($AK131="n/a",1.03*AT131,IF($AK131&lt;0,1.01*AT131,IF($AK131&gt;10,1.1*AT131,(1+$AK131/100)*AT131)))</f>
        <v>1.2596194800000002</v>
      </c>
      <c r="AV131" s="841">
        <f>IF($AK131="n/a",1.03*AU131,IF($AK131&lt;0,1.01*AU131,IF($AK131&gt;10,1.1*AU131,(1+$AK131/100)*AU131)))</f>
        <v>1.3226004540000003</v>
      </c>
      <c r="AW131" s="618">
        <f>SUM(AR131:AV131)</f>
        <v>6.0555695340000018</v>
      </c>
      <c r="AX131" s="713">
        <f>AW131/I131*100</f>
        <v>19.396443094170408</v>
      </c>
      <c r="AY131" s="887">
        <v>0.53</v>
      </c>
      <c r="AZ131" s="827">
        <v>17.77</v>
      </c>
      <c r="BA131" s="827">
        <v>-20.74</v>
      </c>
      <c r="BB131" s="827">
        <v>-5.56</v>
      </c>
      <c r="BC131" s="827">
        <v>-4.0199999999999996</v>
      </c>
      <c r="BE131" s="594">
        <v>2012</v>
      </c>
      <c r="BF131" s="853">
        <f>IF(BE131&gt;2020,0,IF(BE131&gt;2008,1,IF(BE131&gt;2001,2,IF(BE131&gt;1990,3,IF(BE131&gt;1980,4,IF(BE131&gt;1973,5,IF(BE131&gt;1970,6,IF(BE131&gt;1960,7,IF(BE131&gt;1958,8,IF(BE131&gt;1953,9,10))))))))))</f>
        <v>1</v>
      </c>
      <c r="BG131" s="837">
        <v>1.5</v>
      </c>
      <c r="BH131" s="820" t="s">
        <v>4443</v>
      </c>
      <c r="BI131" s="820" t="s">
        <v>4444</v>
      </c>
    </row>
    <row r="132" spans="1:61" ht="11.25" customHeight="1" x14ac:dyDescent="0.2">
      <c r="A132" s="819" t="s">
        <v>4797</v>
      </c>
      <c r="B132" s="830" t="s">
        <v>570</v>
      </c>
      <c r="C132" s="885" t="s">
        <v>107</v>
      </c>
      <c r="D132" s="885" t="s">
        <v>4193</v>
      </c>
      <c r="E132" s="699">
        <v>24</v>
      </c>
      <c r="F132" s="1122">
        <v>148</v>
      </c>
      <c r="G132" s="1122" t="s">
        <v>105</v>
      </c>
      <c r="H132" s="1122" t="s">
        <v>105</v>
      </c>
      <c r="I132" s="829">
        <v>414.55</v>
      </c>
      <c r="J132" s="618">
        <f>(M132/I132)*100</f>
        <v>0.85876251356893019</v>
      </c>
      <c r="K132" s="839">
        <v>0.89</v>
      </c>
      <c r="L132" s="842">
        <v>4</v>
      </c>
      <c r="M132" s="609">
        <f>K132*L132</f>
        <v>3.56</v>
      </c>
      <c r="N132" s="825" t="s">
        <v>323</v>
      </c>
      <c r="O132" s="701">
        <v>0.82</v>
      </c>
      <c r="P132" s="603">
        <v>44708</v>
      </c>
      <c r="Q132" s="603">
        <v>44728</v>
      </c>
      <c r="R132" s="609">
        <f>(K132-O132)/O132*100</f>
        <v>8.5365853658536661</v>
      </c>
      <c r="S132" s="667">
        <f>IF(INDEX(Historical!$D$7:$D$1220,MATCH(B132,Historical!$B$7:$B$1244,0))=0,"n/a",(INDEX(Historical!$C$7:$C$1222,MATCH(B132,Historical!$B$7:$B$1244,0))/INDEX(Historical!$D$7:$D$1220,MATCH(B132,Historical!$B$7:$B$1244,0))-1)*100)</f>
        <v>8.0495356037151744</v>
      </c>
      <c r="T132" s="667">
        <f>IF(INDEX(Historical!$F$7:$F$1213,MATCH(B132,Historical!$B$7:$B$1244,0))=0,"n/a",((INDEX(Historical!$C$7:$C$1222,MATCH(B132,Historical!$B$7:$B$1244,0))/INDEX(Historical!$F$7:$F$1213,MATCH(B132,Historical!$B$7:$B$1244,0)))^(1/3)-1)*100)</f>
        <v>7.6190445113226035</v>
      </c>
      <c r="U132" s="667">
        <f>IF(INDEX(Historical!$H$7:$H$1213,MATCH(B132,Historical!$B$7:$B$1244,0))=0,"n/a",((INDEX(Historical!$C$7:$C$1222,MATCH(B132,Historical!$B$7:$B$1244,0))/INDEX(Historical!$H$7:$H$1213,MATCH(B132,Historical!$B$7:$B$1244,0)))^(1/5)-1)*100)</f>
        <v>9.8686496134848145</v>
      </c>
      <c r="V132" s="667">
        <f>IF(INDEX(Historical!$N$7:$N$1213,MATCH(B132,Historical!$B$7:$B$1244,0))=0,"n/a",((INDEX(Historical!$C$7:$C$1222,MATCH(B132,Historical!$B$7:$B$1244,0))/INDEX(Historical!$N$7:$N$1213,MATCH(B132,Historical!$B$7:$B$1244,0)))^(1/10)-1)*100)</f>
        <v>11.266497693953092</v>
      </c>
      <c r="W132" s="668">
        <f>IF(OR(U132&lt;=0,U132="n/a",V132&lt;=0,V132="n/a"),"n/a",U132/V132)</f>
        <v>0.87592878297764842</v>
      </c>
      <c r="X132" s="669">
        <f>IF(OR(AJ132&lt;=0,AJ132="n/a",U132&lt;=0,U132="n/a"),"n/a",U132/AJ132)</f>
        <v>1.0388052224720858</v>
      </c>
      <c r="Y132" s="830"/>
      <c r="Z132" s="618">
        <f>IF(OR(AC132&lt;0.01,AC132="n/a"),"n/a",M132/AC132*100)</f>
        <v>32.481751824817515</v>
      </c>
      <c r="AA132" s="841">
        <f>IF(OR(AC132&lt;0.01,AC132="n/a"),"n/a",I132/AC132)</f>
        <v>37.823905109489047</v>
      </c>
      <c r="AB132" s="842">
        <v>8</v>
      </c>
      <c r="AC132" s="821">
        <v>10.96</v>
      </c>
      <c r="AD132" s="821">
        <v>3.22</v>
      </c>
      <c r="AE132" s="821">
        <v>8.4499999999999993</v>
      </c>
      <c r="AF132" s="821">
        <v>10.86</v>
      </c>
      <c r="AG132" s="821">
        <v>32.200000000000003</v>
      </c>
      <c r="AH132" s="821">
        <v>-1.0999999999999999</v>
      </c>
      <c r="AI132" s="821">
        <v>10.18</v>
      </c>
      <c r="AJ132" s="821">
        <v>9.5</v>
      </c>
      <c r="AK132" s="821">
        <v>11.899999999999999</v>
      </c>
      <c r="AL132" s="833">
        <v>16260.000000000002</v>
      </c>
      <c r="AM132" s="827">
        <v>0.1</v>
      </c>
      <c r="AN132" s="821">
        <v>1.26</v>
      </c>
      <c r="AO132" s="705">
        <f>IF(U132="n/a","n/a",IF(AA132&lt;0,"n/a",IF(AA132="n/a","n/a",J132+U132-AA132)))</f>
        <v>-27.096492982435301</v>
      </c>
      <c r="AP132" s="706">
        <f>IF(U132="n/a","n/a",J132+U132)</f>
        <v>10.727412127053745</v>
      </c>
      <c r="AQ132" s="843">
        <f>IF(OR(AC132&lt;0.01,AC132="n/a",AF132="n/a"),"n/a",(I132/SQRT(22.5*AC132*(I132/AF132))-1)*100)</f>
        <v>327.27436384030091</v>
      </c>
      <c r="AR132" s="618">
        <f>INDEX(Historical!$C$7:$C$1222,MATCH(B132,Historical!$B$7:$B$1244,0))*IF(AH132="n/a",1.03,IF(AH132&lt;0,1.01,IF(AH132&gt;10,1.1,(1+AH132/100))))</f>
        <v>3.5249000000000001</v>
      </c>
      <c r="AS132" s="841">
        <f>IF($AI132="n/a",1.03*AR132,IF($AI132&lt;0,1.01*AR132,IF($AI132&gt;10,1.1*AR132,(1+$AI132/100)*AR132)))</f>
        <v>3.8773900000000006</v>
      </c>
      <c r="AT132" s="841">
        <f>IF($AK132="n/a",1.03*AS132,IF($AK132&lt;0,1.01*AS132,IF($AK132&gt;10,1.1*AS132,(1+$AK132/100)*AS132)))</f>
        <v>4.2651290000000008</v>
      </c>
      <c r="AU132" s="841">
        <f>IF($AK132="n/a",1.03*AT132,IF($AK132&lt;0,1.01*AT132,IF($AK132&gt;10,1.1*AT132,(1+$AK132/100)*AT132)))</f>
        <v>4.6916419000000014</v>
      </c>
      <c r="AV132" s="841">
        <f>IF($AK132="n/a",1.03*AU132,IF($AK132&lt;0,1.01*AU132,IF($AK132&gt;10,1.1*AU132,(1+$AK132/100)*AU132)))</f>
        <v>5.1608060900000021</v>
      </c>
      <c r="AW132" s="618">
        <f>SUM(AR132:AV132)</f>
        <v>21.519866990000004</v>
      </c>
      <c r="AX132" s="713">
        <f>AW132/I132*100</f>
        <v>5.191139064045351</v>
      </c>
      <c r="AY132" s="887">
        <v>0.83</v>
      </c>
      <c r="AZ132" s="827">
        <v>19.84</v>
      </c>
      <c r="BA132" s="827">
        <v>-12.57</v>
      </c>
      <c r="BB132" s="827">
        <v>-1.08</v>
      </c>
      <c r="BC132" s="827">
        <v>-0.05</v>
      </c>
      <c r="BE132" s="594">
        <v>1999</v>
      </c>
      <c r="BF132" s="853">
        <f>IF(BE132&gt;2020,0,IF(BE132&gt;2008,1,IF(BE132&gt;2001,2,IF(BE132&gt;1990,3,IF(BE132&gt;1980,4,IF(BE132&gt;1973,5,IF(BE132&gt;1970,6,IF(BE132&gt;1960,7,IF(BE132&gt;1958,8,IF(BE132&gt;1953,9,10))))))))))</f>
        <v>3</v>
      </c>
      <c r="BG132" s="837">
        <v>11.799999999999999</v>
      </c>
      <c r="BH132" s="820" t="s">
        <v>4443</v>
      </c>
      <c r="BI132" s="820" t="s">
        <v>4444</v>
      </c>
    </row>
    <row r="133" spans="1:61" ht="11.25" customHeight="1" x14ac:dyDescent="0.2">
      <c r="A133" s="819" t="s">
        <v>4799</v>
      </c>
      <c r="B133" s="830" t="s">
        <v>1159</v>
      </c>
      <c r="C133" s="885" t="s">
        <v>107</v>
      </c>
      <c r="D133" s="885" t="s">
        <v>4197</v>
      </c>
      <c r="E133" s="699">
        <v>12</v>
      </c>
      <c r="F133" s="1122">
        <v>370</v>
      </c>
      <c r="G133" s="1122" t="s">
        <v>105</v>
      </c>
      <c r="H133" s="1122" t="s">
        <v>105</v>
      </c>
      <c r="I133" s="829">
        <v>36.68</v>
      </c>
      <c r="J133" s="618">
        <f>(M133/I133)*100</f>
        <v>1.8538713195201746</v>
      </c>
      <c r="K133" s="832">
        <v>0.17</v>
      </c>
      <c r="L133" s="842">
        <v>4</v>
      </c>
      <c r="M133" s="609">
        <f>K133*L133</f>
        <v>0.68</v>
      </c>
      <c r="N133" s="825" t="s">
        <v>162</v>
      </c>
      <c r="O133" s="703">
        <v>0.15</v>
      </c>
      <c r="P133" s="603">
        <v>44727</v>
      </c>
      <c r="Q133" s="603">
        <v>44743</v>
      </c>
      <c r="R133" s="609">
        <f>(K133-O133)/O133*100</f>
        <v>13.333333333333346</v>
      </c>
      <c r="S133" s="667">
        <f>IF(INDEX(Historical!$D$7:$D$1220,MATCH(B133,Historical!$B$7:$B$1244,0))=0,"n/a",(INDEX(Historical!$C$7:$C$1222,MATCH(B133,Historical!$B$7:$B$1244,0))/INDEX(Historical!$D$7:$D$1220,MATCH(B133,Historical!$B$7:$B$1244,0))-1)*100)</f>
        <v>14.285714285714279</v>
      </c>
      <c r="T133" s="667">
        <f>IF(INDEX(Historical!$F$7:$F$1213,MATCH(B133,Historical!$B$7:$B$1244,0))=0,"n/a",((INDEX(Historical!$C$7:$C$1222,MATCH(B133,Historical!$B$7:$B$1244,0))/INDEX(Historical!$F$7:$F$1213,MATCH(B133,Historical!$B$7:$B$1244,0)))^(1/3)-1)*100)</f>
        <v>12.457688706899894</v>
      </c>
      <c r="U133" s="667">
        <f>IF(INDEX(Historical!$H$7:$H$1213,MATCH(B133,Historical!$B$7:$B$1244,0))=0,"n/a",((INDEX(Historical!$C$7:$C$1222,MATCH(B133,Historical!$B$7:$B$1244,0))/INDEX(Historical!$H$7:$H$1213,MATCH(B133,Historical!$B$7:$B$1244,0)))^(1/5)-1)*100)</f>
        <v>11.582387582449961</v>
      </c>
      <c r="V133" s="667">
        <f>IF(INDEX(Historical!$N$7:$N$1213,MATCH(B133,Historical!$B$7:$B$1244,0))=0,"n/a",((INDEX(Historical!$C$7:$C$1222,MATCH(B133,Historical!$B$7:$B$1244,0))/INDEX(Historical!$N$7:$N$1213,MATCH(B133,Historical!$B$7:$B$1244,0)))^(1/10)-1)*100)</f>
        <v>10.078217641335652</v>
      </c>
      <c r="W133" s="668">
        <f>IF(OR(U133&lt;=0,U133="n/a",V133&lt;=0,V133="n/a"),"n/a",U133/V133)</f>
        <v>1.1492495989514038</v>
      </c>
      <c r="X133" s="669">
        <f>IF(OR(AJ133&lt;=0,AJ133="n/a",U133&lt;=0,U133="n/a"),"n/a",U133/AJ133)</f>
        <v>0.7773414484865746</v>
      </c>
      <c r="Y133" s="890" t="s">
        <v>3871</v>
      </c>
      <c r="Z133" s="618">
        <f>IF(OR(AC133&lt;0.01,AC133="n/a"),"n/a",M133/AC133*100)</f>
        <v>41.463414634146346</v>
      </c>
      <c r="AA133" s="841">
        <f>IF(OR(AC133&lt;0.01,AC133="n/a"),"n/a",I133/AC133)</f>
        <v>22.365853658536587</v>
      </c>
      <c r="AB133" s="842">
        <v>12</v>
      </c>
      <c r="AC133" s="821">
        <v>1.64</v>
      </c>
      <c r="AD133" s="821">
        <v>2.2599999999999998</v>
      </c>
      <c r="AE133" s="821">
        <v>12.3</v>
      </c>
      <c r="AF133" s="821">
        <v>4.6500000000000004</v>
      </c>
      <c r="AG133" s="821">
        <v>16.2</v>
      </c>
      <c r="AH133" s="821">
        <v>12.2</v>
      </c>
      <c r="AI133" s="821">
        <v>4.72</v>
      </c>
      <c r="AJ133" s="821">
        <v>14.899999999999999</v>
      </c>
      <c r="AK133" s="821">
        <v>10</v>
      </c>
      <c r="AL133" s="833">
        <v>5320</v>
      </c>
      <c r="AM133" s="827">
        <v>1.0999999999999999</v>
      </c>
      <c r="AN133" s="821">
        <v>0</v>
      </c>
      <c r="AO133" s="705">
        <f>IF(U133="n/a","n/a",IF(AA133&lt;0,"n/a",IF(AA133="n/a","n/a",J133+U133-AA133)))</f>
        <v>-8.929594756566452</v>
      </c>
      <c r="AP133" s="706">
        <f>IF(U133="n/a","n/a",J133+U133)</f>
        <v>13.436258901970135</v>
      </c>
      <c r="AQ133" s="843">
        <f>IF(OR(AC133&lt;0.01,AC133="n/a",AF133="n/a"),"n/a",(I133/SQRT(22.5*AC133*(I133/AF133))-1)*100)</f>
        <v>114.99480046652822</v>
      </c>
      <c r="AR133" s="618">
        <f>INDEX(Historical!$C$7:$C$1222,MATCH(B133,Historical!$B$7:$B$1244,0))*IF(AH133="n/a",1.03,IF(AH133&lt;0,1.01,IF(AH133&gt;10,1.1,(1+AH133/100))))</f>
        <v>0.70400000000000007</v>
      </c>
      <c r="AS133" s="841">
        <f>IF($AI133="n/a",1.03*AR133,IF($AI133&lt;0,1.01*AR133,IF($AI133&gt;10,1.1*AR133,(1+$AI133/100)*AR133)))</f>
        <v>0.73722880000000002</v>
      </c>
      <c r="AT133" s="841">
        <f>IF($AK133="n/a",1.03*AS133,IF($AK133&lt;0,1.01*AS133,IF($AK133&gt;10,1.1*AS133,(1+$AK133/100)*AS133)))</f>
        <v>0.81095168000000006</v>
      </c>
      <c r="AU133" s="841">
        <f>IF($AK133="n/a",1.03*AT133,IF($AK133&lt;0,1.01*AT133,IF($AK133&gt;10,1.1*AT133,(1+$AK133/100)*AT133)))</f>
        <v>0.89204684800000011</v>
      </c>
      <c r="AV133" s="841">
        <f>IF($AK133="n/a",1.03*AU133,IF($AK133&lt;0,1.01*AU133,IF($AK133&gt;10,1.1*AU133,(1+$AK133/100)*AU133)))</f>
        <v>0.98125153280000021</v>
      </c>
      <c r="AW133" s="618">
        <f>SUM(AR133:AV133)</f>
        <v>4.1254788608000004</v>
      </c>
      <c r="AX133" s="713">
        <f>AW133/I133*100</f>
        <v>11.247216087241005</v>
      </c>
      <c r="AY133" s="887">
        <v>0.76</v>
      </c>
      <c r="AZ133" s="827">
        <v>12.770000000000001</v>
      </c>
      <c r="BA133" s="827">
        <v>-24.04</v>
      </c>
      <c r="BB133" s="827">
        <v>3.7900000000000005</v>
      </c>
      <c r="BC133" s="827">
        <v>-7.12</v>
      </c>
      <c r="BE133" s="594">
        <v>2011</v>
      </c>
      <c r="BF133" s="853">
        <f>IF(BE133&gt;2020,0,IF(BE133&gt;2008,1,IF(BE133&gt;2001,2,IF(BE133&gt;1990,3,IF(BE133&gt;1980,4,IF(BE133&gt;1973,5,IF(BE133&gt;1970,6,IF(BE133&gt;1960,7,IF(BE133&gt;1958,8,IF(BE133&gt;1953,9,10))))))))))</f>
        <v>1</v>
      </c>
      <c r="BG133" s="837">
        <v>1.7000000000000002</v>
      </c>
      <c r="BH133" s="820" t="s">
        <v>4443</v>
      </c>
      <c r="BI133" s="820" t="s">
        <v>4444</v>
      </c>
    </row>
    <row r="134" spans="1:61" ht="11.25" customHeight="1" x14ac:dyDescent="0.2">
      <c r="A134" s="819" t="s">
        <v>4802</v>
      </c>
      <c r="B134" s="830" t="s">
        <v>1164</v>
      </c>
      <c r="C134" s="885" t="s">
        <v>107</v>
      </c>
      <c r="D134" s="885" t="s">
        <v>4197</v>
      </c>
      <c r="E134" s="699">
        <v>13</v>
      </c>
      <c r="F134" s="1122">
        <v>303</v>
      </c>
      <c r="G134" s="1122" t="s">
        <v>105</v>
      </c>
      <c r="H134" s="1122" t="s">
        <v>105</v>
      </c>
      <c r="I134" s="829">
        <v>35.54</v>
      </c>
      <c r="J134" s="618">
        <f>(M134/I134)*100</f>
        <v>5.2898142937535173</v>
      </c>
      <c r="K134" s="832">
        <v>0.47</v>
      </c>
      <c r="L134" s="842">
        <v>4</v>
      </c>
      <c r="M134" s="609">
        <f>K134*L134</f>
        <v>1.88</v>
      </c>
      <c r="N134" s="825" t="s">
        <v>434</v>
      </c>
      <c r="O134" s="700">
        <v>0.41</v>
      </c>
      <c r="P134" s="603">
        <v>44872</v>
      </c>
      <c r="Q134" s="603">
        <v>44883</v>
      </c>
      <c r="R134" s="609">
        <f>(K134-O134)/O134*100</f>
        <v>14.634146341463413</v>
      </c>
      <c r="S134" s="667">
        <f>IF(INDEX(Historical!$D$7:$D$1220,MATCH(B134,Historical!$B$7:$B$1244,0))=0,"n/a",(INDEX(Historical!$C$7:$C$1222,MATCH(B134,Historical!$B$7:$B$1244,0))/INDEX(Historical!$D$7:$D$1220,MATCH(B134,Historical!$B$7:$B$1244,0))-1)*100)</f>
        <v>3.6585365853658569</v>
      </c>
      <c r="T134" s="667">
        <f>IF(INDEX(Historical!$F$7:$F$1213,MATCH(B134,Historical!$B$7:$B$1244,0))=0,"n/a",((INDEX(Historical!$C$7:$C$1222,MATCH(B134,Historical!$B$7:$B$1244,0))/INDEX(Historical!$F$7:$F$1213,MATCH(B134,Historical!$B$7:$B$1244,0)))^(1/3)-1)*100)</f>
        <v>11.090199170795811</v>
      </c>
      <c r="U134" s="667">
        <f>IF(INDEX(Historical!$H$7:$H$1213,MATCH(B134,Historical!$B$7:$B$1244,0))=0,"n/a",((INDEX(Historical!$C$7:$C$1222,MATCH(B134,Historical!$B$7:$B$1244,0))/INDEX(Historical!$H$7:$H$1213,MATCH(B134,Historical!$B$7:$B$1244,0)))^(1/5)-1)*100)</f>
        <v>12.107724519592477</v>
      </c>
      <c r="V134" s="667">
        <f>IF(INDEX(Historical!$N$7:$N$1213,MATCH(B134,Historical!$B$7:$B$1244,0))=0,"n/a",((INDEX(Historical!$C$7:$C$1222,MATCH(B134,Historical!$B$7:$B$1244,0))/INDEX(Historical!$N$7:$N$1213,MATCH(B134,Historical!$B$7:$B$1244,0)))^(1/10)-1)*100)</f>
        <v>13.480376602352106</v>
      </c>
      <c r="W134" s="668">
        <f>IF(OR(U134&lt;=0,U134="n/a",V134&lt;=0,V134="n/a"),"n/a",U134/V134)</f>
        <v>0.89817405527675509</v>
      </c>
      <c r="X134" s="669">
        <f>IF(OR(AJ134&lt;=0,AJ134="n/a",U134&lt;=0,U134="n/a"),"n/a",U134/AJ134)</f>
        <v>1.5326233569104399</v>
      </c>
      <c r="Y134" s="631"/>
      <c r="Z134" s="618">
        <f>IF(OR(AC134&lt;0.01,AC134="n/a"),"n/a",M134/AC134*100)</f>
        <v>101.6216216216216</v>
      </c>
      <c r="AA134" s="841">
        <f>IF(OR(AC134&lt;0.01,AC134="n/a"),"n/a",I134/AC134)</f>
        <v>19.210810810810809</v>
      </c>
      <c r="AB134" s="842">
        <v>12</v>
      </c>
      <c r="AC134" s="821">
        <v>1.85</v>
      </c>
      <c r="AD134" s="821">
        <v>2.4300000000000002</v>
      </c>
      <c r="AE134" s="821">
        <v>3.88</v>
      </c>
      <c r="AF134" s="821">
        <v>1.27</v>
      </c>
      <c r="AG134" s="821">
        <v>4.3999999999999995</v>
      </c>
      <c r="AH134" s="821">
        <v>23</v>
      </c>
      <c r="AI134" s="821">
        <v>5.5100000000000007</v>
      </c>
      <c r="AJ134" s="821">
        <v>7.9</v>
      </c>
      <c r="AK134" s="821">
        <v>8</v>
      </c>
      <c r="AL134" s="833">
        <v>3780</v>
      </c>
      <c r="AM134" s="827">
        <v>0.2</v>
      </c>
      <c r="AN134" s="821">
        <v>0.09</v>
      </c>
      <c r="AO134" s="705">
        <f>IF(U134="n/a","n/a",IF(AA134&lt;0,"n/a",IF(AA134="n/a","n/a",J134+U134-AA134)))</f>
        <v>-1.8132719974648133</v>
      </c>
      <c r="AP134" s="706">
        <f>IF(U134="n/a","n/a",J134+U134)</f>
        <v>17.397538813345996</v>
      </c>
      <c r="AQ134" s="843">
        <f>IF(OR(AC134&lt;0.01,AC134="n/a",AF134="n/a"),"n/a",(I134/SQRT(22.5*AC134*(I134/AF134))-1)*100)</f>
        <v>4.1318175940256774</v>
      </c>
      <c r="AR134" s="618">
        <f>INDEX(Historical!$C$7:$C$1222,MATCH(B134,Historical!$B$7:$B$1244,0))*IF(AH134="n/a",1.03,IF(AH134&lt;0,1.01,IF(AH134&gt;10,1.1,(1+AH134/100))))</f>
        <v>1.87</v>
      </c>
      <c r="AS134" s="841">
        <f>IF($AI134="n/a",1.03*AR134,IF($AI134&lt;0,1.01*AR134,IF($AI134&gt;10,1.1*AR134,(1+$AI134/100)*AR134)))</f>
        <v>1.9730369999999999</v>
      </c>
      <c r="AT134" s="841">
        <f>IF($AK134="n/a",1.03*AS134,IF($AK134&lt;0,1.01*AS134,IF($AK134&gt;10,1.1*AS134,(1+$AK134/100)*AS134)))</f>
        <v>2.1308799600000001</v>
      </c>
      <c r="AU134" s="841">
        <f>IF($AK134="n/a",1.03*AT134,IF($AK134&lt;0,1.01*AT134,IF($AK134&gt;10,1.1*AT134,(1+$AK134/100)*AT134)))</f>
        <v>2.3013503568000004</v>
      </c>
      <c r="AV134" s="841">
        <f>IF($AK134="n/a",1.03*AU134,IF($AK134&lt;0,1.01*AU134,IF($AK134&gt;10,1.1*AU134,(1+$AK134/100)*AU134)))</f>
        <v>2.4854583853440007</v>
      </c>
      <c r="AW134" s="618">
        <f>SUM(AR134:AV134)</f>
        <v>10.760725702144001</v>
      </c>
      <c r="AX134" s="713">
        <f>AW134/I134*100</f>
        <v>30.277787569341591</v>
      </c>
      <c r="AY134" s="887">
        <v>0.86</v>
      </c>
      <c r="AZ134" s="827">
        <v>9.69</v>
      </c>
      <c r="BA134" s="827">
        <v>-23.31</v>
      </c>
      <c r="BB134" s="827">
        <v>-5.27</v>
      </c>
      <c r="BC134" s="827">
        <v>-10.41</v>
      </c>
      <c r="BE134" s="594">
        <v>2010</v>
      </c>
      <c r="BF134" s="853">
        <f>IF(BE134&gt;2020,0,IF(BE134&gt;2008,1,IF(BE134&gt;2001,2,IF(BE134&gt;1990,3,IF(BE134&gt;1980,4,IF(BE134&gt;1973,5,IF(BE134&gt;1970,6,IF(BE134&gt;1960,7,IF(BE134&gt;1958,8,IF(BE134&gt;1953,9,10))))))))))</f>
        <v>1</v>
      </c>
      <c r="BG134" s="837">
        <v>0.4</v>
      </c>
      <c r="BH134" s="820" t="s">
        <v>4443</v>
      </c>
      <c r="BI134" s="820" t="s">
        <v>4444</v>
      </c>
    </row>
    <row r="135" spans="1:61" ht="11.25" customHeight="1" x14ac:dyDescent="0.2">
      <c r="A135" s="670" t="s">
        <v>4803</v>
      </c>
      <c r="B135" s="745" t="s">
        <v>2201</v>
      </c>
      <c r="C135" s="885" t="s">
        <v>107</v>
      </c>
      <c r="D135" s="885" t="s">
        <v>4197</v>
      </c>
      <c r="E135" s="699">
        <v>13</v>
      </c>
      <c r="F135" s="1122">
        <v>343</v>
      </c>
      <c r="G135" s="1122" t="s">
        <v>105</v>
      </c>
      <c r="H135" s="1122" t="s">
        <v>105</v>
      </c>
      <c r="I135" s="838">
        <v>24.96</v>
      </c>
      <c r="J135" s="618">
        <f>(M135/I135)*100</f>
        <v>4.8076923076923075</v>
      </c>
      <c r="K135" s="819">
        <v>0.3</v>
      </c>
      <c r="L135" s="1122">
        <v>4</v>
      </c>
      <c r="M135" s="609">
        <f>K135*L135</f>
        <v>1.2</v>
      </c>
      <c r="N135" s="1122" t="s">
        <v>4035</v>
      </c>
      <c r="O135" s="575">
        <v>0.28999999999999998</v>
      </c>
      <c r="P135" s="603">
        <v>45000</v>
      </c>
      <c r="Q135" s="603">
        <v>45019</v>
      </c>
      <c r="R135" s="609">
        <f>(K135-O135)/O135*100</f>
        <v>3.4482758620689689</v>
      </c>
      <c r="S135" s="667">
        <f>IF(INDEX(Historical!$D$7:$D$1220,MATCH(B135,Historical!$B$7:$B$1244,0))=0,"n/a",(INDEX(Historical!$C$7:$C$1222,MATCH(B135,Historical!$B$7:$B$1244,0))/INDEX(Historical!$D$7:$D$1220,MATCH(B135,Historical!$B$7:$B$1244,0))-1)*100)</f>
        <v>6.5420560747663448</v>
      </c>
      <c r="T135" s="667">
        <f>IF(INDEX(Historical!$F$7:$F$1213,MATCH(B135,Historical!$B$7:$B$1244,0))=0,"n/a",((INDEX(Historical!$C$7:$C$1222,MATCH(B135,Historical!$B$7:$B$1244,0))/INDEX(Historical!$F$7:$F$1213,MATCH(B135,Historical!$B$7:$B$1244,0)))^(1/3)-1)*100)</f>
        <v>4.8149469628073316</v>
      </c>
      <c r="U135" s="667">
        <f>IF(INDEX(Historical!$H$7:$H$1213,MATCH(B135,Historical!$B$7:$B$1244,0))=0,"n/a",((INDEX(Historical!$C$7:$C$1222,MATCH(B135,Historical!$B$7:$B$1244,0))/INDEX(Historical!$H$7:$H$1213,MATCH(B135,Historical!$B$7:$B$1244,0)))^(1/5)-1)*100)</f>
        <v>6.0467064942837823</v>
      </c>
      <c r="V135" s="667">
        <f>IF(INDEX(Historical!$N$7:$N$1213,MATCH(B135,Historical!$B$7:$B$1244,0))=0,"n/a",((INDEX(Historical!$C$7:$C$1222,MATCH(B135,Historical!$B$7:$B$1244,0))/INDEX(Historical!$N$7:$N$1213,MATCH(B135,Historical!$B$7:$B$1244,0)))^(1/10)-1)*100)</f>
        <v>7.1773462536293131</v>
      </c>
      <c r="W135" s="668">
        <f>IF(OR(U135&lt;=0,U135="n/a",V135&lt;=0,V135="n/a"),"n/a",U135/V135)</f>
        <v>0.84247105832830493</v>
      </c>
      <c r="X135" s="669">
        <f>IF(OR(AJ135&lt;=0,AJ135="n/a",U135&lt;=0,U135="n/a"),"n/a",U135/AJ135)</f>
        <v>0.33780483208289291</v>
      </c>
      <c r="Y135" s="619"/>
      <c r="Z135" s="618">
        <f>IF(OR(AC135&lt;0.01,AC135="n/a"),"n/a",M135/AC135*100)</f>
        <v>33.707865168539328</v>
      </c>
      <c r="AA135" s="841">
        <f>IF(OR(AC135&lt;0.01,AC135="n/a"),"n/a",I135/AC135)</f>
        <v>7.01123595505618</v>
      </c>
      <c r="AB135" s="842">
        <v>12</v>
      </c>
      <c r="AC135" s="837">
        <v>3.56</v>
      </c>
      <c r="AD135" s="837">
        <v>0.87</v>
      </c>
      <c r="AE135" s="821">
        <v>1.97</v>
      </c>
      <c r="AF135" s="821">
        <v>1.01</v>
      </c>
      <c r="AG135" s="821">
        <v>15.5</v>
      </c>
      <c r="AH135" s="821">
        <v>108.4</v>
      </c>
      <c r="AI135" s="821">
        <v>1.54</v>
      </c>
      <c r="AJ135" s="647">
        <v>17.899999999999999</v>
      </c>
      <c r="AK135" s="647">
        <v>8</v>
      </c>
      <c r="AL135" s="837">
        <v>387.13</v>
      </c>
      <c r="AM135" s="837">
        <v>0.70000000000000007</v>
      </c>
      <c r="AN135" s="837">
        <v>0.2</v>
      </c>
      <c r="AO135" s="705">
        <f>IF(U135="n/a","n/a",IF(AA135&lt;0,"n/a",IF(AA135="n/a","n/a",J135+U135-AA135)))</f>
        <v>3.8431628469199088</v>
      </c>
      <c r="AP135" s="706">
        <f>IF(U135="n/a","n/a",J135+U135)</f>
        <v>10.854398801976089</v>
      </c>
      <c r="AQ135" s="843">
        <f>IF(OR(AC135&lt;0.01,AC135="n/a",AF135="n/a"),"n/a",(I135/SQRT(22.5*AC135*(I135/AF135))-1)*100)</f>
        <v>-43.899501627855422</v>
      </c>
      <c r="AR135" s="618">
        <f>INDEX(Historical!$C$7:$C$1222,MATCH(B135,Historical!$B$7:$B$1244,0))*IF(AH135="n/a",1.03,IF(AH135&lt;0,1.01,IF(AH135&gt;10,1.1,(1+AH135/100))))</f>
        <v>1.254</v>
      </c>
      <c r="AS135" s="841">
        <f>IF($AI135="n/a",1.03*AR135,IF($AI135&lt;0,1.01*AR135,IF($AI135&gt;10,1.1*AR135,(1+$AI135/100)*AR135)))</f>
        <v>1.2733116000000002</v>
      </c>
      <c r="AT135" s="841">
        <f>IF($AK135="n/a",1.03*AS135,IF($AK135&lt;0,1.01*AS135,IF($AK135&gt;10,1.1*AS135,(1+$AK135/100)*AS135)))</f>
        <v>1.3751765280000003</v>
      </c>
      <c r="AU135" s="841">
        <f>IF($AK135="n/a",1.03*AT135,IF($AK135&lt;0,1.01*AT135,IF($AK135&gt;10,1.1*AT135,(1+$AK135/100)*AT135)))</f>
        <v>1.4851906502400005</v>
      </c>
      <c r="AV135" s="841">
        <f>IF($AK135="n/a",1.03*AU135,IF($AK135&lt;0,1.01*AU135,IF($AK135&gt;10,1.1*AU135,(1+$AK135/100)*AU135)))</f>
        <v>1.6040059022592006</v>
      </c>
      <c r="AW135" s="618">
        <f>SUM(AR135:AV135)</f>
        <v>6.9916846804992012</v>
      </c>
      <c r="AX135" s="713">
        <f>AW135/I135*100</f>
        <v>28.011557213538463</v>
      </c>
      <c r="AY135" s="695">
        <v>0.93</v>
      </c>
      <c r="AZ135" s="821">
        <v>8.9499999999999993</v>
      </c>
      <c r="BA135" s="821">
        <v>-27.51</v>
      </c>
      <c r="BB135" s="821">
        <v>1.8499999999999999</v>
      </c>
      <c r="BC135" s="821">
        <v>-1.95</v>
      </c>
      <c r="BE135" s="594">
        <v>2011</v>
      </c>
      <c r="BF135" s="853">
        <f>IF(BE135&gt;2020,0,IF(BE135&gt;2008,1,IF(BE135&gt;2001,2,IF(BE135&gt;1990,3,IF(BE135&gt;1980,4,IF(BE135&gt;1973,5,IF(BE135&gt;1970,6,IF(BE135&gt;1960,7,IF(BE135&gt;1958,8,IF(BE135&gt;1953,9,10))))))))))</f>
        <v>1</v>
      </c>
      <c r="BG135" s="837">
        <v>1.2</v>
      </c>
      <c r="BH135" s="820" t="s">
        <v>4443</v>
      </c>
      <c r="BI135" s="820" t="s">
        <v>4444</v>
      </c>
    </row>
    <row r="136" spans="1:61" ht="11.25" customHeight="1" x14ac:dyDescent="0.2">
      <c r="A136" s="670" t="s">
        <v>2197</v>
      </c>
      <c r="B136" s="745" t="s">
        <v>2198</v>
      </c>
      <c r="C136" s="885" t="s">
        <v>107</v>
      </c>
      <c r="D136" s="885" t="s">
        <v>4197</v>
      </c>
      <c r="E136" s="699">
        <v>12</v>
      </c>
      <c r="F136" s="1122">
        <v>378</v>
      </c>
      <c r="G136" s="1122" t="s">
        <v>105</v>
      </c>
      <c r="H136" s="1122" t="s">
        <v>105</v>
      </c>
      <c r="I136" s="838">
        <v>36.299999999999997</v>
      </c>
      <c r="J136" s="618">
        <f>(M136/I136)*100</f>
        <v>3.6363636363636367</v>
      </c>
      <c r="K136" s="819">
        <v>0.33</v>
      </c>
      <c r="L136" s="1122">
        <v>4</v>
      </c>
      <c r="M136" s="609">
        <f>K136*L136</f>
        <v>1.32</v>
      </c>
      <c r="N136" s="1122" t="s">
        <v>483</v>
      </c>
      <c r="O136" s="575">
        <v>0.3</v>
      </c>
      <c r="P136" s="603">
        <v>44833</v>
      </c>
      <c r="Q136" s="603">
        <v>44851</v>
      </c>
      <c r="R136" s="609">
        <f>(K136-O136)/O136*100</f>
        <v>10.000000000000009</v>
      </c>
      <c r="S136" s="667">
        <f>IF(INDEX(Historical!$D$7:$D$1220,MATCH(B136,Historical!$B$7:$B$1244,0))=0,"n/a",(INDEX(Historical!$C$7:$C$1222,MATCH(B136,Historical!$B$7:$B$1244,0))/INDEX(Historical!$D$7:$D$1220,MATCH(B136,Historical!$B$7:$B$1244,0))-1)*100)</f>
        <v>10.810810810810789</v>
      </c>
      <c r="T136" s="667">
        <f>IF(INDEX(Historical!$F$7:$F$1213,MATCH(B136,Historical!$B$7:$B$1244,0))=0,"n/a",((INDEX(Historical!$C$7:$C$1222,MATCH(B136,Historical!$B$7:$B$1244,0))/INDEX(Historical!$F$7:$F$1213,MATCH(B136,Historical!$B$7:$B$1244,0)))^(1/3)-1)*100)</f>
        <v>10.163847332713738</v>
      </c>
      <c r="U136" s="667">
        <f>IF(INDEX(Historical!$H$7:$H$1213,MATCH(B136,Historical!$B$7:$B$1244,0))=0,"n/a",((INDEX(Historical!$C$7:$C$1222,MATCH(B136,Historical!$B$7:$B$1244,0))/INDEX(Historical!$H$7:$H$1213,MATCH(B136,Historical!$B$7:$B$1244,0)))^(1/5)-1)*100)</f>
        <v>15.438525858221453</v>
      </c>
      <c r="V136" s="667">
        <f>IF(INDEX(Historical!$N$7:$N$1213,MATCH(B136,Historical!$B$7:$B$1244,0))=0,"n/a",((INDEX(Historical!$C$7:$C$1222,MATCH(B136,Historical!$B$7:$B$1244,0))/INDEX(Historical!$N$7:$N$1213,MATCH(B136,Historical!$B$7:$B$1244,0)))^(1/10)-1)*100)</f>
        <v>13.073350509641957</v>
      </c>
      <c r="W136" s="668">
        <f>IF(OR(U136&lt;=0,U136="n/a",V136&lt;=0,V136="n/a"),"n/a",U136/V136)</f>
        <v>1.1809157757099158</v>
      </c>
      <c r="X136" s="669">
        <f>IF(OR(AJ136&lt;=0,AJ136="n/a",U136&lt;=0,U136="n/a"),"n/a",U136/AJ136)</f>
        <v>1.0721198512653789</v>
      </c>
      <c r="Y136" s="619"/>
      <c r="Z136" s="618">
        <f>IF(OR(AC136&lt;0.01,AC136="n/a"),"n/a",M136/AC136*100)</f>
        <v>39.402985074626869</v>
      </c>
      <c r="AA136" s="841">
        <f>IF(OR(AC136&lt;0.01,AC136="n/a"),"n/a",I136/AC136)</f>
        <v>10.835820895522387</v>
      </c>
      <c r="AB136" s="842">
        <v>12</v>
      </c>
      <c r="AC136" s="837">
        <v>3.35</v>
      </c>
      <c r="AD136" s="837">
        <v>2.2200000000000002</v>
      </c>
      <c r="AE136" s="821">
        <v>3.71</v>
      </c>
      <c r="AF136" s="821">
        <v>1.7</v>
      </c>
      <c r="AG136" s="821">
        <v>13.3</v>
      </c>
      <c r="AH136" s="821">
        <v>104.3</v>
      </c>
      <c r="AI136" s="821">
        <v>6.5299999999999994</v>
      </c>
      <c r="AJ136" s="647">
        <v>14.399999999999999</v>
      </c>
      <c r="AK136" s="647">
        <v>4.84</v>
      </c>
      <c r="AL136" s="837">
        <v>24470</v>
      </c>
      <c r="AM136" s="837">
        <v>0.1</v>
      </c>
      <c r="AN136" s="837">
        <v>0.8</v>
      </c>
      <c r="AO136" s="705">
        <f>IF(U136="n/a","n/a",IF(AA136&lt;0,"n/a",IF(AA136="n/a","n/a",J136+U136-AA136)))</f>
        <v>8.2390685990627031</v>
      </c>
      <c r="AP136" s="706">
        <f>IF(U136="n/a","n/a",J136+U136)</f>
        <v>19.07488949458509</v>
      </c>
      <c r="AQ136" s="843">
        <f>IF(OR(AC136&lt;0.01,AC136="n/a",AF136="n/a"),"n/a",(I136/SQRT(22.5*AC136*(I136/AF136))-1)*100)</f>
        <v>-9.5176001831465911</v>
      </c>
      <c r="AR136" s="618">
        <f>INDEX(Historical!$C$7:$C$1222,MATCH(B136,Historical!$B$7:$B$1244,0))*IF(AH136="n/a",1.03,IF(AH136&lt;0,1.01,IF(AH136&gt;10,1.1,(1+AH136/100))))</f>
        <v>1.353</v>
      </c>
      <c r="AS136" s="841">
        <f>IF($AI136="n/a",1.03*AR136,IF($AI136&lt;0,1.01*AR136,IF($AI136&gt;10,1.1*AR136,(1+$AI136/100)*AR136)))</f>
        <v>1.4413508999999998</v>
      </c>
      <c r="AT136" s="841">
        <f>IF($AK136="n/a",1.03*AS136,IF($AK136&lt;0,1.01*AS136,IF($AK136&gt;10,1.1*AS136,(1+$AK136/100)*AS136)))</f>
        <v>1.5111122835599997</v>
      </c>
      <c r="AU136" s="841">
        <f>IF($AK136="n/a",1.03*AT136,IF($AK136&lt;0,1.01*AT136,IF($AK136&gt;10,1.1*AT136,(1+$AK136/100)*AT136)))</f>
        <v>1.5842501180843036</v>
      </c>
      <c r="AV136" s="841">
        <f>IF($AK136="n/a",1.03*AU136,IF($AK136&lt;0,1.01*AU136,IF($AK136&gt;10,1.1*AU136,(1+$AK136/100)*AU136)))</f>
        <v>1.6609278237995839</v>
      </c>
      <c r="AW136" s="618">
        <f>SUM(AR136:AV136)</f>
        <v>7.550641125443887</v>
      </c>
      <c r="AX136" s="713">
        <f>AW136/I136*100</f>
        <v>20.800664257421179</v>
      </c>
      <c r="AY136" s="695">
        <v>1.24</v>
      </c>
      <c r="AZ136" s="821">
        <v>17.399999999999999</v>
      </c>
      <c r="BA136" s="821">
        <v>-24.45</v>
      </c>
      <c r="BB136" s="821">
        <v>4.07</v>
      </c>
      <c r="BC136" s="821">
        <v>3.9600000000000004</v>
      </c>
      <c r="BE136" s="594">
        <v>2011</v>
      </c>
      <c r="BF136" s="853">
        <f>IF(BE136&gt;2020,0,IF(BE136&gt;2008,1,IF(BE136&gt;2001,2,IF(BE136&gt;1990,3,IF(BE136&gt;1980,4,IF(BE136&gt;1973,5,IF(BE136&gt;1970,6,IF(BE136&gt;1960,7,IF(BE136&gt;1958,8,IF(BE136&gt;1953,9,10))))))))))</f>
        <v>1</v>
      </c>
      <c r="BG136" s="837">
        <v>1.0999999999999999</v>
      </c>
      <c r="BH136" s="820" t="s">
        <v>4443</v>
      </c>
      <c r="BI136" s="820" t="s">
        <v>4444</v>
      </c>
    </row>
    <row r="137" spans="1:61" ht="11.25" customHeight="1" x14ac:dyDescent="0.2">
      <c r="A137" s="826" t="s">
        <v>4804</v>
      </c>
      <c r="B137" s="830" t="s">
        <v>1058</v>
      </c>
      <c r="C137" s="885" t="s">
        <v>111</v>
      </c>
      <c r="D137" s="885" t="s">
        <v>4223</v>
      </c>
      <c r="E137" s="699">
        <v>11</v>
      </c>
      <c r="F137" s="1122">
        <v>468</v>
      </c>
      <c r="G137" s="1122" t="s">
        <v>105</v>
      </c>
      <c r="H137" s="1122" t="s">
        <v>105</v>
      </c>
      <c r="I137" s="829">
        <v>145.44</v>
      </c>
      <c r="J137" s="618">
        <f>(M137/I137)*100</f>
        <v>0.48129812981298126</v>
      </c>
      <c r="K137" s="832">
        <v>0.17499999999999999</v>
      </c>
      <c r="L137" s="842">
        <v>4</v>
      </c>
      <c r="M137" s="609">
        <f>K137*L137</f>
        <v>0.7</v>
      </c>
      <c r="N137" s="825" t="s">
        <v>962</v>
      </c>
      <c r="O137" s="700">
        <v>0.15</v>
      </c>
      <c r="P137" s="603">
        <v>44994</v>
      </c>
      <c r="Q137" s="603">
        <v>45006</v>
      </c>
      <c r="R137" s="609">
        <f>(K137-O137)/O137*100</f>
        <v>16.666666666666664</v>
      </c>
      <c r="S137" s="667">
        <f>IF(INDEX(Historical!$D$7:$D$1220,MATCH(B137,Historical!$B$7:$B$1244,0))=0,"n/a",(INDEX(Historical!$C$7:$C$1222,MATCH(B137,Historical!$B$7:$B$1244,0))/INDEX(Historical!$D$7:$D$1220,MATCH(B137,Historical!$B$7:$B$1244,0))-1)*100)</f>
        <v>16.666666666666675</v>
      </c>
      <c r="T137" s="667">
        <f>IF(INDEX(Historical!$F$7:$F$1213,MATCH(B137,Historical!$B$7:$B$1244,0))=0,"n/a",((INDEX(Historical!$C$7:$C$1222,MATCH(B137,Historical!$B$7:$B$1244,0))/INDEX(Historical!$F$7:$F$1213,MATCH(B137,Historical!$B$7:$B$1244,0)))^(1/3)-1)*100)</f>
        <v>12.33893709935019</v>
      </c>
      <c r="U137" s="667">
        <f>IF(INDEX(Historical!$H$7:$H$1213,MATCH(B137,Historical!$B$7:$B$1244,0))=0,"n/a",((INDEX(Historical!$C$7:$C$1222,MATCH(B137,Historical!$B$7:$B$1244,0))/INDEX(Historical!$H$7:$H$1213,MATCH(B137,Historical!$B$7:$B$1244,0)))^(1/5)-1)*100)</f>
        <v>13.677156634694864</v>
      </c>
      <c r="V137" s="667">
        <f>IF(INDEX(Historical!$N$7:$N$1213,MATCH(B137,Historical!$B$7:$B$1244,0))=0,"n/a",((INDEX(Historical!$C$7:$C$1222,MATCH(B137,Historical!$B$7:$B$1244,0))/INDEX(Historical!$N$7:$N$1213,MATCH(B137,Historical!$B$7:$B$1244,0)))^(1/10)-1)*100)</f>
        <v>10.8449222600272</v>
      </c>
      <c r="W137" s="668">
        <f>IF(OR(U137&lt;=0,U137="n/a",V137&lt;=0,V137="n/a"),"n/a",U137/V137)</f>
        <v>1.2611576465704015</v>
      </c>
      <c r="X137" s="669">
        <f>IF(OR(AJ137&lt;=0,AJ137="n/a",U137&lt;=0,U137="n/a"),"n/a",U137/AJ137)</f>
        <v>0.33196982123045787</v>
      </c>
      <c r="Y137" s="831"/>
      <c r="Z137" s="618">
        <f>IF(OR(AC137&lt;0.01,AC137="n/a"),"n/a",M137/AC137*100)</f>
        <v>10.263929618768328</v>
      </c>
      <c r="AA137" s="841">
        <f>IF(OR(AC137&lt;0.01,AC137="n/a"),"n/a",I137/AC137)</f>
        <v>21.325513196480937</v>
      </c>
      <c r="AB137" s="842">
        <v>12</v>
      </c>
      <c r="AC137" s="821">
        <v>6.82</v>
      </c>
      <c r="AD137" s="821">
        <v>2.15</v>
      </c>
      <c r="AE137" s="821">
        <v>1.17</v>
      </c>
      <c r="AF137" s="821">
        <v>5.26</v>
      </c>
      <c r="AG137" s="821">
        <v>26.400000000000002</v>
      </c>
      <c r="AH137" s="821">
        <v>73.5</v>
      </c>
      <c r="AI137" s="821">
        <v>14.05</v>
      </c>
      <c r="AJ137" s="821">
        <v>41.199999999999996</v>
      </c>
      <c r="AK137" s="821">
        <v>10</v>
      </c>
      <c r="AL137" s="833">
        <v>4860</v>
      </c>
      <c r="AM137" s="827">
        <v>1.7999999999999998</v>
      </c>
      <c r="AN137" s="821">
        <v>0.26</v>
      </c>
      <c r="AO137" s="705">
        <f>IF(U137="n/a","n/a",IF(AA137&lt;0,"n/a",IF(AA137="n/a","n/a",J137+U137-AA137)))</f>
        <v>-7.1670584319730928</v>
      </c>
      <c r="AP137" s="706">
        <f>IF(U137="n/a","n/a",J137+U137)</f>
        <v>14.158454764507844</v>
      </c>
      <c r="AQ137" s="843">
        <f>IF(OR(AC137&lt;0.01,AC137="n/a",AF137="n/a"),"n/a",(I137/SQRT(22.5*AC137*(I137/AF137))-1)*100)</f>
        <v>123.28078925523323</v>
      </c>
      <c r="AR137" s="618">
        <f>INDEX(Historical!$C$7:$C$1222,MATCH(B137,Historical!$B$7:$B$1244,0))*IF(AH137="n/a",1.03,IF(AH137&lt;0,1.01,IF(AH137&gt;10,1.1,(1+AH137/100))))</f>
        <v>0.6160000000000001</v>
      </c>
      <c r="AS137" s="841">
        <f>IF($AI137="n/a",1.03*AR137,IF($AI137&lt;0,1.01*AR137,IF($AI137&gt;10,1.1*AR137,(1+$AI137/100)*AR137)))</f>
        <v>0.6776000000000002</v>
      </c>
      <c r="AT137" s="841">
        <f>IF($AK137="n/a",1.03*AS137,IF($AK137&lt;0,1.01*AS137,IF($AK137&gt;10,1.1*AS137,(1+$AK137/100)*AS137)))</f>
        <v>0.74536000000000024</v>
      </c>
      <c r="AU137" s="841">
        <f>IF($AK137="n/a",1.03*AT137,IF($AK137&lt;0,1.01*AT137,IF($AK137&gt;10,1.1*AT137,(1+$AK137/100)*AT137)))</f>
        <v>0.81989600000000029</v>
      </c>
      <c r="AV137" s="841">
        <f>IF($AK137="n/a",1.03*AU137,IF($AK137&lt;0,1.01*AU137,IF($AK137&gt;10,1.1*AU137,(1+$AK137/100)*AU137)))</f>
        <v>0.9018856000000004</v>
      </c>
      <c r="AW137" s="618">
        <f>SUM(AR137:AV137)</f>
        <v>3.7607416000000011</v>
      </c>
      <c r="AX137" s="713">
        <f>AW137/I137*100</f>
        <v>2.585768426842685</v>
      </c>
      <c r="AY137" s="887">
        <v>1.25</v>
      </c>
      <c r="AZ137" s="827">
        <v>96.17</v>
      </c>
      <c r="BA137" s="827">
        <v>-2.2999999999999998</v>
      </c>
      <c r="BB137" s="827">
        <v>20.68</v>
      </c>
      <c r="BC137" s="827">
        <v>37.200000000000003</v>
      </c>
      <c r="BE137" s="594">
        <v>2013</v>
      </c>
      <c r="BF137" s="853">
        <f>IF(BE137&gt;2020,0,IF(BE137&gt;2008,1,IF(BE137&gt;2001,2,IF(BE137&gt;1990,3,IF(BE137&gt;1980,4,IF(BE137&gt;1973,5,IF(BE137&gt;1970,6,IF(BE137&gt;1960,7,IF(BE137&gt;1958,8,IF(BE137&gt;1953,9,10))))))))))</f>
        <v>1</v>
      </c>
      <c r="BG137" s="837">
        <v>9.9</v>
      </c>
      <c r="BH137" s="820" t="s">
        <v>4443</v>
      </c>
      <c r="BI137" s="820" t="s">
        <v>4444</v>
      </c>
    </row>
    <row r="138" spans="1:61" s="737" customFormat="1" ht="11.25" customHeight="1" x14ac:dyDescent="0.2">
      <c r="A138" s="720" t="s">
        <v>4806</v>
      </c>
      <c r="B138" s="743" t="s">
        <v>586</v>
      </c>
      <c r="C138" s="885" t="s">
        <v>127</v>
      </c>
      <c r="D138" s="885" t="s">
        <v>4186</v>
      </c>
      <c r="E138" s="721">
        <v>21</v>
      </c>
      <c r="F138" s="1122">
        <v>162</v>
      </c>
      <c r="G138" s="1121" t="s">
        <v>36</v>
      </c>
      <c r="H138" s="1121" t="s">
        <v>114</v>
      </c>
      <c r="I138" s="722">
        <v>27.88</v>
      </c>
      <c r="J138" s="723">
        <f>(M138/I138)*100</f>
        <v>3.1563845050215207</v>
      </c>
      <c r="K138" s="724">
        <v>0.22</v>
      </c>
      <c r="L138" s="725">
        <v>4</v>
      </c>
      <c r="M138" s="726">
        <f>K138*L138</f>
        <v>0.88</v>
      </c>
      <c r="N138" s="727" t="s">
        <v>587</v>
      </c>
      <c r="O138" s="728">
        <v>0.21</v>
      </c>
      <c r="P138" s="1037">
        <v>44720</v>
      </c>
      <c r="Q138" s="1037">
        <v>44735</v>
      </c>
      <c r="R138" s="726">
        <f>(K138-O138)/O138*100</f>
        <v>4.7619047619047663</v>
      </c>
      <c r="S138" s="667">
        <f>IF(INDEX(Historical!$D$7:$D$1220,MATCH(B138,Historical!$B$7:$B$1244,0))=0,"n/a",(INDEX(Historical!$C$7:$C$1222,MATCH(B138,Historical!$B$7:$B$1244,0))/INDEX(Historical!$D$7:$D$1220,MATCH(B138,Historical!$B$7:$B$1244,0))-1)*100)</f>
        <v>4.8192771084337505</v>
      </c>
      <c r="T138" s="667">
        <f>IF(INDEX(Historical!$F$7:$F$1213,MATCH(B138,Historical!$B$7:$B$1244,0))=0,"n/a",((INDEX(Historical!$C$7:$C$1222,MATCH(B138,Historical!$B$7:$B$1244,0))/INDEX(Historical!$F$7:$F$1213,MATCH(B138,Historical!$B$7:$B$1244,0)))^(1/3)-1)*100)</f>
        <v>5.0717574498580165</v>
      </c>
      <c r="U138" s="667">
        <f>IF(INDEX(Historical!$H$7:$H$1213,MATCH(B138,Historical!$B$7:$B$1244,0))=0,"n/a",((INDEX(Historical!$C$7:$C$1222,MATCH(B138,Historical!$B$7:$B$1244,0))/INDEX(Historical!$H$7:$H$1213,MATCH(B138,Historical!$B$7:$B$1244,0)))^(1/5)-1)*100)</f>
        <v>5.3631849129711417</v>
      </c>
      <c r="V138" s="667">
        <f>IF(INDEX(Historical!$N$7:$N$1213,MATCH(B138,Historical!$B$7:$B$1244,0))=0,"n/a",((INDEX(Historical!$C$7:$C$1222,MATCH(B138,Historical!$B$7:$B$1244,0))/INDEX(Historical!$N$7:$N$1213,MATCH(B138,Historical!$B$7:$B$1244,0)))^(1/10)-1)*100)</f>
        <v>7.5541063708897793</v>
      </c>
      <c r="W138" s="668">
        <f>IF(OR(U138&lt;=0,U138="n/a",V138&lt;=0,V138="n/a"),"n/a",U138/V138)</f>
        <v>0.70996947218515616</v>
      </c>
      <c r="X138" s="669">
        <f>IF(OR(AJ138&lt;=0,AJ138="n/a",U138&lt;=0,U138="n/a"),"n/a",U138/AJ138)</f>
        <v>0.31181307633553151</v>
      </c>
      <c r="Y138" s="738"/>
      <c r="Z138" s="723">
        <f>IF(OR(AC138&lt;0.01,AC138="n/a"),"n/a",M138/AC138*100)</f>
        <v>82.242990654205599</v>
      </c>
      <c r="AA138" s="730">
        <f>IF(OR(AC138&lt;0.01,AC138="n/a"),"n/a",I138/AC138)</f>
        <v>26.056074766355138</v>
      </c>
      <c r="AB138" s="725">
        <v>12</v>
      </c>
      <c r="AC138" s="731">
        <v>1.07</v>
      </c>
      <c r="AD138" s="731">
        <v>8.14</v>
      </c>
      <c r="AE138" s="731">
        <v>1.26</v>
      </c>
      <c r="AF138" s="731">
        <v>4.1500000000000004</v>
      </c>
      <c r="AG138" s="739">
        <v>15.8</v>
      </c>
      <c r="AH138" s="731">
        <v>10.7</v>
      </c>
      <c r="AI138" s="731">
        <v>9.01</v>
      </c>
      <c r="AJ138" s="731">
        <v>17.2</v>
      </c>
      <c r="AK138" s="731">
        <v>3.25</v>
      </c>
      <c r="AL138" s="732">
        <v>6040</v>
      </c>
      <c r="AM138" s="733">
        <v>0.6</v>
      </c>
      <c r="AN138" s="731">
        <v>0.63</v>
      </c>
      <c r="AO138" s="734">
        <f>IF(U138="n/a","n/a",IF(AA138&lt;0,"n/a",IF(AA138="n/a","n/a",J138+U138-AA138)))</f>
        <v>-17.536505348362475</v>
      </c>
      <c r="AP138" s="735">
        <f>IF(U138="n/a","n/a",J138+U138)</f>
        <v>8.5195694179926633</v>
      </c>
      <c r="AQ138" s="843">
        <f>IF(OR(AC138&lt;0.01,AC138="n/a",AF138="n/a"),"n/a",(I138/SQRT(22.5*AC138*(I138/AF138))-1)*100)</f>
        <v>119.22358985025494</v>
      </c>
      <c r="AR138" s="618">
        <f>INDEX(Historical!$C$7:$C$1222,MATCH(B138,Historical!$B$7:$B$1244,0))*IF(AH138="n/a",1.03,IF(AH138&lt;0,1.01,IF(AH138&gt;10,1.1,(1+AH138/100))))</f>
        <v>0.95700000000000007</v>
      </c>
      <c r="AS138" s="730">
        <f>IF($AI138="n/a",1.03*AR138,IF($AI138&lt;0,1.01*AR138,IF($AI138&gt;10,1.1*AR138,(1+$AI138/100)*AR138)))</f>
        <v>1.0432257000000003</v>
      </c>
      <c r="AT138" s="730">
        <f>IF($AK138="n/a",1.03*AS138,IF($AK138&lt;0,1.01*AS138,IF($AK138&gt;10,1.1*AS138,(1+$AK138/100)*AS138)))</f>
        <v>1.0771305352500002</v>
      </c>
      <c r="AU138" s="730">
        <f>IF($AK138="n/a",1.03*AT138,IF($AK138&lt;0,1.01*AT138,IF($AK138&gt;10,1.1*AT138,(1+$AK138/100)*AT138)))</f>
        <v>1.1121372776456253</v>
      </c>
      <c r="AV138" s="730">
        <f>IF($AK138="n/a",1.03*AU138,IF($AK138&lt;0,1.01*AU138,IF($AK138&gt;10,1.1*AU138,(1+$AK138/100)*AU138)))</f>
        <v>1.148281739169108</v>
      </c>
      <c r="AW138" s="723">
        <f>SUM(AR138:AV138)</f>
        <v>5.3377752520647341</v>
      </c>
      <c r="AX138" s="736">
        <f>AW138/I138*100</f>
        <v>19.145535337391443</v>
      </c>
      <c r="AY138" s="888">
        <v>0.39</v>
      </c>
      <c r="AZ138" s="733">
        <v>15.45</v>
      </c>
      <c r="BA138" s="733">
        <v>-7.5600000000000005</v>
      </c>
      <c r="BB138" s="733">
        <v>-0.44999999999999996</v>
      </c>
      <c r="BC138" s="733">
        <v>2.0500000000000003</v>
      </c>
      <c r="BD138" s="862"/>
      <c r="BE138" s="594">
        <v>2002</v>
      </c>
      <c r="BF138" s="853">
        <f>IF(BE138&gt;2020,0,IF(BE138&gt;2008,1,IF(BE138&gt;2001,2,IF(BE138&gt;1990,3,IF(BE138&gt;1980,4,IF(BE138&gt;1973,5,IF(BE138&gt;1970,6,IF(BE138&gt;1960,7,IF(BE138&gt;1958,8,IF(BE138&gt;1953,9,10))))))))))</f>
        <v>2</v>
      </c>
      <c r="BG138" s="783">
        <v>6.9</v>
      </c>
      <c r="BH138" s="820" t="s">
        <v>4443</v>
      </c>
      <c r="BI138" s="820" t="s">
        <v>4444</v>
      </c>
    </row>
    <row r="139" spans="1:61" ht="11.25" customHeight="1" x14ac:dyDescent="0.2">
      <c r="A139" s="826" t="s">
        <v>4807</v>
      </c>
      <c r="B139" s="830" t="s">
        <v>572</v>
      </c>
      <c r="C139" s="885" t="s">
        <v>107</v>
      </c>
      <c r="D139" s="885" t="s">
        <v>4197</v>
      </c>
      <c r="E139" s="699">
        <v>18</v>
      </c>
      <c r="F139" s="1122">
        <v>220</v>
      </c>
      <c r="G139" s="1122" t="s">
        <v>105</v>
      </c>
      <c r="H139" s="1122" t="s">
        <v>105</v>
      </c>
      <c r="I139" s="829">
        <v>25.9</v>
      </c>
      <c r="J139" s="618">
        <f>(M139/I139)*100</f>
        <v>3.2432432432432434</v>
      </c>
      <c r="K139" s="832">
        <v>0.21</v>
      </c>
      <c r="L139" s="842">
        <v>4</v>
      </c>
      <c r="M139" s="609">
        <f>K139*L139</f>
        <v>0.84</v>
      </c>
      <c r="N139" s="825" t="s">
        <v>450</v>
      </c>
      <c r="O139" s="700">
        <v>0.19</v>
      </c>
      <c r="P139" s="603">
        <v>44827</v>
      </c>
      <c r="Q139" s="603">
        <v>44854</v>
      </c>
      <c r="R139" s="609">
        <f>(K139-O139)/O139*100</f>
        <v>10.52631578947368</v>
      </c>
      <c r="S139" s="667">
        <f>IF(INDEX(Historical!$D$7:$D$1220,MATCH(B139,Historical!$B$7:$B$1244,0))=0,"n/a",(INDEX(Historical!$C$7:$C$1222,MATCH(B139,Historical!$B$7:$B$1244,0))/INDEX(Historical!$D$7:$D$1220,MATCH(B139,Historical!$B$7:$B$1244,0))-1)*100)</f>
        <v>13.043478260869579</v>
      </c>
      <c r="T139" s="667">
        <f>IF(INDEX(Historical!$F$7:$F$1213,MATCH(B139,Historical!$B$7:$B$1244,0))=0,"n/a",((INDEX(Historical!$C$7:$C$1222,MATCH(B139,Historical!$B$7:$B$1244,0))/INDEX(Historical!$F$7:$F$1213,MATCH(B139,Historical!$B$7:$B$1244,0)))^(1/3)-1)*100)</f>
        <v>9.1392883061105934</v>
      </c>
      <c r="U139" s="667">
        <f>IF(INDEX(Historical!$H$7:$H$1213,MATCH(B139,Historical!$B$7:$B$1244,0))=0,"n/a",((INDEX(Historical!$C$7:$C$1222,MATCH(B139,Historical!$B$7:$B$1244,0))/INDEX(Historical!$H$7:$H$1213,MATCH(B139,Historical!$B$7:$B$1244,0)))^(1/5)-1)*100)</f>
        <v>9.9690752017688631</v>
      </c>
      <c r="V139" s="667">
        <f>IF(INDEX(Historical!$N$7:$N$1213,MATCH(B139,Historical!$B$7:$B$1244,0))=0,"n/a",((INDEX(Historical!$C$7:$C$1222,MATCH(B139,Historical!$B$7:$B$1244,0))/INDEX(Historical!$N$7:$N$1213,MATCH(B139,Historical!$B$7:$B$1244,0)))^(1/10)-1)*100)</f>
        <v>7.3157307848050301</v>
      </c>
      <c r="W139" s="668">
        <f>IF(OR(U139&lt;=0,U139="n/a",V139&lt;=0,V139="n/a"),"n/a",U139/V139)</f>
        <v>1.3626902759290844</v>
      </c>
      <c r="X139" s="669">
        <f>IF(OR(AJ139&lt;=0,AJ139="n/a",U139&lt;=0,U139="n/a"),"n/a",U139/AJ139)</f>
        <v>1.0172525716090677</v>
      </c>
      <c r="Y139" s="831"/>
      <c r="Z139" s="618">
        <f>IF(OR(AC139&lt;0.01,AC139="n/a"),"n/a",M139/AC139*100)</f>
        <v>34.146341463414629</v>
      </c>
      <c r="AA139" s="841">
        <f>IF(OR(AC139&lt;0.01,AC139="n/a"),"n/a",I139/AC139)</f>
        <v>10.528455284552845</v>
      </c>
      <c r="AB139" s="842">
        <v>12</v>
      </c>
      <c r="AC139" s="821">
        <v>2.46</v>
      </c>
      <c r="AD139" s="821" t="s">
        <v>135</v>
      </c>
      <c r="AE139" s="821">
        <v>4.2699999999999996</v>
      </c>
      <c r="AF139" s="821">
        <v>1.1599999999999999</v>
      </c>
      <c r="AG139" s="821">
        <v>11.1</v>
      </c>
      <c r="AH139" s="821">
        <v>11.700000000000001</v>
      </c>
      <c r="AI139" s="821">
        <v>8.5599999999999987</v>
      </c>
      <c r="AJ139" s="821">
        <v>9.8000000000000007</v>
      </c>
      <c r="AK139" s="821" t="s">
        <v>135</v>
      </c>
      <c r="AL139" s="833">
        <v>384.28</v>
      </c>
      <c r="AM139" s="827">
        <v>1.7999999999999998</v>
      </c>
      <c r="AN139" s="821">
        <v>0.16</v>
      </c>
      <c r="AO139" s="705">
        <f>IF(U139="n/a","n/a",IF(AA139&lt;0,"n/a",IF(AA139="n/a","n/a",J139+U139-AA139)))</f>
        <v>2.6838631604592624</v>
      </c>
      <c r="AP139" s="706">
        <f>IF(U139="n/a","n/a",J139+U139)</f>
        <v>13.212318445012107</v>
      </c>
      <c r="AQ139" s="843">
        <f>IF(OR(AC139&lt;0.01,AC139="n/a",AF139="n/a"),"n/a",(I139/SQRT(22.5*AC139*(I139/AF139))-1)*100)</f>
        <v>-26.325013652057816</v>
      </c>
      <c r="AR139" s="618">
        <f>INDEX(Historical!$C$7:$C$1222,MATCH(B139,Historical!$B$7:$B$1244,0))*IF(AH139="n/a",1.03,IF(AH139&lt;0,1.01,IF(AH139&gt;10,1.1,(1+AH139/100))))</f>
        <v>0.8580000000000001</v>
      </c>
      <c r="AS139" s="841">
        <f>IF($AI139="n/a",1.03*AR139,IF($AI139&lt;0,1.01*AR139,IF($AI139&gt;10,1.1*AR139,(1+$AI139/100)*AR139)))</f>
        <v>0.93144479999999996</v>
      </c>
      <c r="AT139" s="841">
        <f>IF($AK139="n/a",1.03*AS139,IF($AK139&lt;0,1.01*AS139,IF($AK139&gt;10,1.1*AS139,(1+$AK139/100)*AS139)))</f>
        <v>0.95938814399999994</v>
      </c>
      <c r="AU139" s="841">
        <f>IF($AK139="n/a",1.03*AT139,IF($AK139&lt;0,1.01*AT139,IF($AK139&gt;10,1.1*AT139,(1+$AK139/100)*AT139)))</f>
        <v>0.98816978832000002</v>
      </c>
      <c r="AV139" s="841">
        <f>IF($AK139="n/a",1.03*AU139,IF($AK139&lt;0,1.01*AU139,IF($AK139&gt;10,1.1*AU139,(1+$AK139/100)*AU139)))</f>
        <v>1.0178148819696</v>
      </c>
      <c r="AW139" s="618">
        <f>SUM(AR139:AV139)</f>
        <v>4.7548176142895997</v>
      </c>
      <c r="AX139" s="713">
        <f>AW139/I139*100</f>
        <v>18.358369167141312</v>
      </c>
      <c r="AY139" s="887">
        <v>0.4</v>
      </c>
      <c r="AZ139" s="827">
        <v>3.64</v>
      </c>
      <c r="BA139" s="827">
        <v>-38.51</v>
      </c>
      <c r="BB139" s="827">
        <v>-5.7299999999999995</v>
      </c>
      <c r="BC139" s="827">
        <v>-14.14</v>
      </c>
      <c r="BE139" s="594">
        <v>2005</v>
      </c>
      <c r="BF139" s="853">
        <f>IF(BE139&gt;2020,0,IF(BE139&gt;2008,1,IF(BE139&gt;2001,2,IF(BE139&gt;1990,3,IF(BE139&gt;1980,4,IF(BE139&gt;1973,5,IF(BE139&gt;1970,6,IF(BE139&gt;1960,7,IF(BE139&gt;1958,8,IF(BE139&gt;1953,9,10))))))))))</f>
        <v>2</v>
      </c>
      <c r="BG139" s="837">
        <v>1.2</v>
      </c>
      <c r="BH139" s="820" t="s">
        <v>4443</v>
      </c>
      <c r="BI139" s="820" t="s">
        <v>4444</v>
      </c>
    </row>
    <row r="140" spans="1:61" ht="11.25" customHeight="1" x14ac:dyDescent="0.2">
      <c r="A140" s="826" t="s">
        <v>4808</v>
      </c>
      <c r="B140" s="830" t="s">
        <v>1168</v>
      </c>
      <c r="C140" s="885" t="s">
        <v>107</v>
      </c>
      <c r="D140" s="885" t="s">
        <v>4197</v>
      </c>
      <c r="E140" s="699">
        <v>12</v>
      </c>
      <c r="F140" s="1122">
        <v>375</v>
      </c>
      <c r="G140" s="1122" t="s">
        <v>105</v>
      </c>
      <c r="H140" s="1122" t="s">
        <v>105</v>
      </c>
      <c r="I140" s="829">
        <v>30.99</v>
      </c>
      <c r="J140" s="618">
        <f>(M140/I140)*100</f>
        <v>2.9686995805098424</v>
      </c>
      <c r="K140" s="832">
        <v>0.23</v>
      </c>
      <c r="L140" s="842">
        <v>4</v>
      </c>
      <c r="M140" s="609">
        <f>K140*L140</f>
        <v>0.92</v>
      </c>
      <c r="N140" s="825" t="s">
        <v>247</v>
      </c>
      <c r="O140" s="700">
        <v>0.22</v>
      </c>
      <c r="P140" s="603">
        <v>44790</v>
      </c>
      <c r="Q140" s="603">
        <v>44805</v>
      </c>
      <c r="R140" s="609">
        <f>(K140-O140)/O140*100</f>
        <v>4.5454545454545494</v>
      </c>
      <c r="S140" s="667">
        <f>IF(INDEX(Historical!$D$7:$D$1220,MATCH(B140,Historical!$B$7:$B$1244,0))=0,"n/a",(INDEX(Historical!$C$7:$C$1222,MATCH(B140,Historical!$B$7:$B$1244,0))/INDEX(Historical!$D$7:$D$1220,MATCH(B140,Historical!$B$7:$B$1244,0))-1)*100)</f>
        <v>5.8823529411764719</v>
      </c>
      <c r="T140" s="667">
        <f>IF(INDEX(Historical!$F$7:$F$1213,MATCH(B140,Historical!$B$7:$B$1244,0))=0,"n/a",((INDEX(Historical!$C$7:$C$1222,MATCH(B140,Historical!$B$7:$B$1244,0))/INDEX(Historical!$F$7:$F$1213,MATCH(B140,Historical!$B$7:$B$1244,0)))^(1/3)-1)*100)</f>
        <v>5.7977193199246768</v>
      </c>
      <c r="U140" s="667">
        <f>IF(INDEX(Historical!$H$7:$H$1213,MATCH(B140,Historical!$B$7:$B$1244,0))=0,"n/a",((INDEX(Historical!$C$7:$C$1222,MATCH(B140,Historical!$B$7:$B$1244,0))/INDEX(Historical!$H$7:$H$1213,MATCH(B140,Historical!$B$7:$B$1244,0)))^(1/5)-1)*100)</f>
        <v>6.3995312815083638</v>
      </c>
      <c r="V140" s="667">
        <f>IF(INDEX(Historical!$N$7:$N$1213,MATCH(B140,Historical!$B$7:$B$1244,0))=0,"n/a",((INDEX(Historical!$C$7:$C$1222,MATCH(B140,Historical!$B$7:$B$1244,0))/INDEX(Historical!$N$7:$N$1213,MATCH(B140,Historical!$B$7:$B$1244,0)))^(1/10)-1)*100)</f>
        <v>7.9193502472868271</v>
      </c>
      <c r="W140" s="668">
        <f>IF(OR(U140&lt;=0,U140="n/a",V140&lt;=0,V140="n/a"),"n/a",U140/V140)</f>
        <v>0.80808792156917753</v>
      </c>
      <c r="X140" s="669">
        <f>IF(OR(AJ140&lt;=0,AJ140="n/a",U140&lt;=0,U140="n/a"),"n/a",U140/AJ140)</f>
        <v>0.91421875450119472</v>
      </c>
      <c r="Y140" s="831"/>
      <c r="Z140" s="618">
        <f>IF(OR(AC140&lt;0.01,AC140="n/a"),"n/a",M140/AC140*100)</f>
        <v>25.555555555555554</v>
      </c>
      <c r="AA140" s="841">
        <f>IF(OR(AC140&lt;0.01,AC140="n/a"),"n/a",I140/AC140)</f>
        <v>8.6083333333333325</v>
      </c>
      <c r="AB140" s="842">
        <v>12</v>
      </c>
      <c r="AC140" s="821">
        <v>3.6</v>
      </c>
      <c r="AD140" s="821">
        <v>0.96</v>
      </c>
      <c r="AE140" s="821">
        <v>2.97</v>
      </c>
      <c r="AF140" s="821">
        <v>1.06</v>
      </c>
      <c r="AG140" s="821">
        <v>11</v>
      </c>
      <c r="AH140" s="821">
        <v>6.3</v>
      </c>
      <c r="AI140" s="821">
        <v>5.2200000000000006</v>
      </c>
      <c r="AJ140" s="821">
        <v>7.0000000000000009</v>
      </c>
      <c r="AK140" s="821">
        <v>9</v>
      </c>
      <c r="AL140" s="833">
        <v>640.36</v>
      </c>
      <c r="AM140" s="827">
        <v>1.0999999999999999</v>
      </c>
      <c r="AN140" s="821">
        <v>0.2</v>
      </c>
      <c r="AO140" s="705">
        <f>IF(U140="n/a","n/a",IF(AA140&lt;0,"n/a",IF(AA140="n/a","n/a",J140+U140-AA140)))</f>
        <v>0.75989752868487415</v>
      </c>
      <c r="AP140" s="706">
        <f>IF(U140="n/a","n/a",J140+U140)</f>
        <v>9.3682308620182067</v>
      </c>
      <c r="AQ140" s="843">
        <f>IF(OR(AC140&lt;0.01,AC140="n/a",AF140="n/a"),"n/a",(I140/SQRT(22.5*AC140*(I140/AF140))-1)*100)</f>
        <v>-36.317337669649199</v>
      </c>
      <c r="AR140" s="618">
        <f>INDEX(Historical!$C$7:$C$1222,MATCH(B140,Historical!$B$7:$B$1244,0))*IF(AH140="n/a",1.03,IF(AH140&lt;0,1.01,IF(AH140&gt;10,1.1,(1+AH140/100))))</f>
        <v>0.95669999999999999</v>
      </c>
      <c r="AS140" s="841">
        <f>IF($AI140="n/a",1.03*AR140,IF($AI140&lt;0,1.01*AR140,IF($AI140&gt;10,1.1*AR140,(1+$AI140/100)*AR140)))</f>
        <v>1.00663974</v>
      </c>
      <c r="AT140" s="841">
        <f>IF($AK140="n/a",1.03*AS140,IF($AK140&lt;0,1.01*AS140,IF($AK140&gt;10,1.1*AS140,(1+$AK140/100)*AS140)))</f>
        <v>1.0972373166</v>
      </c>
      <c r="AU140" s="841">
        <f>IF($AK140="n/a",1.03*AT140,IF($AK140&lt;0,1.01*AT140,IF($AK140&gt;10,1.1*AT140,(1+$AK140/100)*AT140)))</f>
        <v>1.1959886750940001</v>
      </c>
      <c r="AV140" s="841">
        <f>IF($AK140="n/a",1.03*AU140,IF($AK140&lt;0,1.01*AU140,IF($AK140&gt;10,1.1*AU140,(1+$AK140/100)*AU140)))</f>
        <v>1.3036276558524602</v>
      </c>
      <c r="AW140" s="618">
        <f>SUM(AR140:AV140)</f>
        <v>5.5601933875464598</v>
      </c>
      <c r="AX140" s="713">
        <f>AW140/I140*100</f>
        <v>17.941895409959535</v>
      </c>
      <c r="AY140" s="887">
        <v>0.83</v>
      </c>
      <c r="AZ140" s="827">
        <v>1.41</v>
      </c>
      <c r="BA140" s="827">
        <v>-25.369999999999997</v>
      </c>
      <c r="BB140" s="827">
        <v>-3.18</v>
      </c>
      <c r="BC140" s="827">
        <v>-10.81</v>
      </c>
      <c r="BE140" s="594">
        <v>2012</v>
      </c>
      <c r="BF140" s="853">
        <f>IF(BE140&gt;2020,0,IF(BE140&gt;2008,1,IF(BE140&gt;2001,2,IF(BE140&gt;1990,3,IF(BE140&gt;1980,4,IF(BE140&gt;1973,5,IF(BE140&gt;1970,6,IF(BE140&gt;1960,7,IF(BE140&gt;1958,8,IF(BE140&gt;1953,9,10))))))))))</f>
        <v>1</v>
      </c>
      <c r="BG140" s="837">
        <v>1.0999999999999999</v>
      </c>
      <c r="BH140" s="820" t="s">
        <v>4443</v>
      </c>
      <c r="BI140" s="820" t="s">
        <v>4444</v>
      </c>
    </row>
    <row r="141" spans="1:61" ht="11.25" customHeight="1" x14ac:dyDescent="0.2">
      <c r="A141" s="826" t="s">
        <v>4812</v>
      </c>
      <c r="B141" s="830" t="s">
        <v>1144</v>
      </c>
      <c r="C141" s="885" t="s">
        <v>107</v>
      </c>
      <c r="D141" s="885" t="s">
        <v>117</v>
      </c>
      <c r="E141" s="699">
        <v>11</v>
      </c>
      <c r="F141" s="1122">
        <v>444</v>
      </c>
      <c r="G141" s="1122" t="s">
        <v>105</v>
      </c>
      <c r="H141" s="1122" t="s">
        <v>105</v>
      </c>
      <c r="I141" s="829">
        <v>39.86</v>
      </c>
      <c r="J141" s="618">
        <f>(M141/I141)*100</f>
        <v>4.5158053186151532</v>
      </c>
      <c r="K141" s="832">
        <v>0.45</v>
      </c>
      <c r="L141" s="842">
        <v>4</v>
      </c>
      <c r="M141" s="609">
        <f>K141*L141</f>
        <v>1.8</v>
      </c>
      <c r="N141" s="825" t="s">
        <v>316</v>
      </c>
      <c r="O141" s="704">
        <v>0.44</v>
      </c>
      <c r="P141" s="603">
        <v>44910</v>
      </c>
      <c r="Q141" s="603">
        <v>44925</v>
      </c>
      <c r="R141" s="609">
        <f>(K141-O141)/O141*100</f>
        <v>2.2727272727272747</v>
      </c>
      <c r="S141" s="667">
        <f>IF(INDEX(Historical!$D$7:$D$1220,MATCH(B141,Historical!$B$7:$B$1244,0))=0,"n/a",(INDEX(Historical!$C$7:$C$1222,MATCH(B141,Historical!$B$7:$B$1244,0))/INDEX(Historical!$D$7:$D$1220,MATCH(B141,Historical!$B$7:$B$1244,0))-1)*100)</f>
        <v>13.461538461538458</v>
      </c>
      <c r="T141" s="667">
        <f>IF(INDEX(Historical!$F$7:$F$1213,MATCH(B141,Historical!$B$7:$B$1244,0))=0,"n/a",((INDEX(Historical!$C$7:$C$1222,MATCH(B141,Historical!$B$7:$B$1244,0))/INDEX(Historical!$F$7:$F$1213,MATCH(B141,Historical!$B$7:$B$1244,0)))^(1/3)-1)*100)</f>
        <v>11.995586155825677</v>
      </c>
      <c r="U141" s="667">
        <f>IF(INDEX(Historical!$H$7:$H$1213,MATCH(B141,Historical!$B$7:$B$1244,0))=0,"n/a",((INDEX(Historical!$C$7:$C$1222,MATCH(B141,Historical!$B$7:$B$1244,0))/INDEX(Historical!$H$7:$H$1213,MATCH(B141,Historical!$B$7:$B$1244,0)))^(1/5)-1)*100)</f>
        <v>17.1450199057821</v>
      </c>
      <c r="V141" s="667">
        <f>IF(INDEX(Historical!$N$7:$N$1213,MATCH(B141,Historical!$B$7:$B$1244,0))=0,"n/a",((INDEX(Historical!$C$7:$C$1222,MATCH(B141,Historical!$B$7:$B$1244,0))/INDEX(Historical!$N$7:$N$1213,MATCH(B141,Historical!$B$7:$B$1244,0)))^(1/10)-1)*100)</f>
        <v>16.781171076302371</v>
      </c>
      <c r="W141" s="668">
        <f>IF(OR(U141&lt;=0,U141="n/a",V141&lt;=0,V141="n/a"),"n/a",U141/V141)</f>
        <v>1.0216819689058256</v>
      </c>
      <c r="X141" s="669">
        <f>IF(OR(AJ141&lt;=0,AJ141="n/a",U141&lt;=0,U141="n/a"),"n/a",U141/AJ141)</f>
        <v>0.44648489337974218</v>
      </c>
      <c r="Y141" s="627" t="s">
        <v>926</v>
      </c>
      <c r="Z141" s="618">
        <f>IF(OR(AC141&lt;0.01,AC141="n/a"),"n/a",M141/AC141*100)</f>
        <v>31.914893617021278</v>
      </c>
      <c r="AA141" s="841">
        <f>IF(OR(AC141&lt;0.01,AC141="n/a"),"n/a",I141/AC141)</f>
        <v>7.0673758865248226</v>
      </c>
      <c r="AB141" s="842">
        <v>12</v>
      </c>
      <c r="AC141" s="821">
        <v>5.64</v>
      </c>
      <c r="AD141" s="821" t="s">
        <v>135</v>
      </c>
      <c r="AE141" s="821">
        <v>0.78</v>
      </c>
      <c r="AF141" s="821">
        <v>1.9</v>
      </c>
      <c r="AG141" s="821">
        <v>21.4</v>
      </c>
      <c r="AH141" s="821">
        <v>65.7</v>
      </c>
      <c r="AI141" s="821">
        <v>18.37</v>
      </c>
      <c r="AJ141" s="821">
        <v>38.4</v>
      </c>
      <c r="AK141" s="821">
        <v>-11.03</v>
      </c>
      <c r="AL141" s="833">
        <v>10810</v>
      </c>
      <c r="AM141" s="827">
        <v>2.9000000000000004</v>
      </c>
      <c r="AN141" s="821">
        <v>0.47</v>
      </c>
      <c r="AO141" s="705">
        <f>IF(U141="n/a","n/a",IF(AA141&lt;0,"n/a",IF(AA141="n/a","n/a",J141+U141-AA141)))</f>
        <v>14.593449337872432</v>
      </c>
      <c r="AP141" s="706">
        <f>IF(U141="n/a","n/a",J141+U141)</f>
        <v>21.660825224397254</v>
      </c>
      <c r="AQ141" s="843">
        <f>IF(OR(AC141&lt;0.01,AC141="n/a",AF141="n/a"),"n/a",(I141/SQRT(22.5*AC141*(I141/AF141))-1)*100)</f>
        <v>-22.747127534463051</v>
      </c>
      <c r="AR141" s="618">
        <f>INDEX(Historical!$C$7:$C$1222,MATCH(B141,Historical!$B$7:$B$1244,0))*IF(AH141="n/a",1.03,IF(AH141&lt;0,1.01,IF(AH141&gt;10,1.1,(1+AH141/100))))</f>
        <v>1.9470000000000003</v>
      </c>
      <c r="AS141" s="841">
        <f>IF($AI141="n/a",1.03*AR141,IF($AI141&lt;0,1.01*AR141,IF($AI141&gt;10,1.1*AR141,(1+$AI141/100)*AR141)))</f>
        <v>2.1417000000000006</v>
      </c>
      <c r="AT141" s="841">
        <f>IF($AK141="n/a",1.03*AS141,IF($AK141&lt;0,1.01*AS141,IF($AK141&gt;10,1.1*AS141,(1+$AK141/100)*AS141)))</f>
        <v>2.1631170000000006</v>
      </c>
      <c r="AU141" s="841">
        <f>IF($AK141="n/a",1.03*AT141,IF($AK141&lt;0,1.01*AT141,IF($AK141&gt;10,1.1*AT141,(1+$AK141/100)*AT141)))</f>
        <v>2.1847481700000007</v>
      </c>
      <c r="AV141" s="841">
        <f>IF($AK141="n/a",1.03*AU141,IF($AK141&lt;0,1.01*AU141,IF($AK141&gt;10,1.1*AU141,(1+$AK141/100)*AU141)))</f>
        <v>2.2065956517000007</v>
      </c>
      <c r="AW141" s="618">
        <f>SUM(AR141:AV141)</f>
        <v>10.643160821700002</v>
      </c>
      <c r="AX141" s="713">
        <f>AW141/I141*100</f>
        <v>26.701356803060715</v>
      </c>
      <c r="AY141" s="887">
        <v>1.38</v>
      </c>
      <c r="AZ141" s="827">
        <v>20.169999999999998</v>
      </c>
      <c r="BA141" s="827">
        <v>-17.89</v>
      </c>
      <c r="BB141" s="827">
        <v>-2.42</v>
      </c>
      <c r="BC141" s="827">
        <v>3.85</v>
      </c>
      <c r="BE141" s="594">
        <v>2012</v>
      </c>
      <c r="BF141" s="853">
        <f>IF(BE141&gt;2020,0,IF(BE141&gt;2008,1,IF(BE141&gt;2001,2,IF(BE141&gt;1990,3,IF(BE141&gt;1980,4,IF(BE141&gt;1973,5,IF(BE141&gt;1970,6,IF(BE141&gt;1960,7,IF(BE141&gt;1958,8,IF(BE141&gt;1953,9,10))))))))))</f>
        <v>1</v>
      </c>
      <c r="BG141" s="837">
        <v>2.6</v>
      </c>
      <c r="BH141" s="820" t="s">
        <v>4443</v>
      </c>
      <c r="BI141" s="820" t="s">
        <v>4444</v>
      </c>
    </row>
    <row r="142" spans="1:61" ht="11.25" customHeight="1" x14ac:dyDescent="0.2">
      <c r="A142" s="826" t="s">
        <v>4814</v>
      </c>
      <c r="B142" s="830" t="s">
        <v>1183</v>
      </c>
      <c r="C142" s="885" t="s">
        <v>122</v>
      </c>
      <c r="D142" s="885" t="s">
        <v>4214</v>
      </c>
      <c r="E142" s="699">
        <v>16</v>
      </c>
      <c r="F142" s="1122">
        <v>248</v>
      </c>
      <c r="G142" s="1122" t="s">
        <v>105</v>
      </c>
      <c r="H142" s="1122" t="s">
        <v>105</v>
      </c>
      <c r="I142" s="829">
        <v>127.57</v>
      </c>
      <c r="J142" s="618">
        <f>(M142/I142)*100</f>
        <v>1.0660813670925768</v>
      </c>
      <c r="K142" s="832">
        <v>0.34</v>
      </c>
      <c r="L142" s="842">
        <v>4</v>
      </c>
      <c r="M142" s="609">
        <f>K142*L142</f>
        <v>1.36</v>
      </c>
      <c r="N142" s="825" t="s">
        <v>150</v>
      </c>
      <c r="O142" s="700">
        <v>0.32</v>
      </c>
      <c r="P142" s="603">
        <v>45000</v>
      </c>
      <c r="Q142" s="603">
        <v>45015</v>
      </c>
      <c r="R142" s="609">
        <f>(K142-O142)/O142*100</f>
        <v>6.2500000000000053</v>
      </c>
      <c r="S142" s="667">
        <f>IF(INDEX(Historical!$D$7:$D$1220,MATCH(B142,Historical!$B$7:$B$1244,0))=0,"n/a",(INDEX(Historical!$C$7:$C$1222,MATCH(B142,Historical!$B$7:$B$1244,0))/INDEX(Historical!$D$7:$D$1220,MATCH(B142,Historical!$B$7:$B$1244,0))-1)*100)</f>
        <v>10.344827586206918</v>
      </c>
      <c r="T142" s="667">
        <f>IF(INDEX(Historical!$F$7:$F$1213,MATCH(B142,Historical!$B$7:$B$1244,0))=0,"n/a",((INDEX(Historical!$C$7:$C$1222,MATCH(B142,Historical!$B$7:$B$1244,0))/INDEX(Historical!$F$7:$F$1213,MATCH(B142,Historical!$B$7:$B$1244,0)))^(1/3)-1)*100)</f>
        <v>8.9410587524324967</v>
      </c>
      <c r="U142" s="667">
        <f>IF(INDEX(Historical!$H$7:$H$1213,MATCH(B142,Historical!$B$7:$B$1244,0))=0,"n/a",((INDEX(Historical!$C$7:$C$1222,MATCH(B142,Historical!$B$7:$B$1244,0))/INDEX(Historical!$H$7:$H$1213,MATCH(B142,Historical!$B$7:$B$1244,0)))^(1/5)-1)*100)</f>
        <v>7.061596544519233</v>
      </c>
      <c r="V142" s="667">
        <f>IF(INDEX(Historical!$N$7:$N$1213,MATCH(B142,Historical!$B$7:$B$1244,0))=0,"n/a",((INDEX(Historical!$C$7:$C$1222,MATCH(B142,Historical!$B$7:$B$1244,0))/INDEX(Historical!$N$7:$N$1213,MATCH(B142,Historical!$B$7:$B$1244,0)))^(1/10)-1)*100)</f>
        <v>9.0138357569351069</v>
      </c>
      <c r="W142" s="668">
        <f>IF(OR(U142&lt;=0,U142="n/a",V142&lt;=0,V142="n/a"),"n/a",U142/V142)</f>
        <v>0.78341748562327074</v>
      </c>
      <c r="X142" s="669">
        <f>IF(OR(AJ142&lt;=0,AJ142="n/a",U142&lt;=0,U142="n/a"),"n/a",U142/AJ142)</f>
        <v>0.17307834667939298</v>
      </c>
      <c r="Y142" s="830" t="s">
        <v>1184</v>
      </c>
      <c r="Z142" s="618">
        <f>IF(OR(AC142&lt;0.01,AC142="n/a"),"n/a",M142/AC142*100)</f>
        <v>25.468164794007492</v>
      </c>
      <c r="AA142" s="841">
        <f>IF(OR(AC142&lt;0.01,AC142="n/a"),"n/a",I142/AC142)</f>
        <v>23.889513108614231</v>
      </c>
      <c r="AB142" s="842">
        <v>12</v>
      </c>
      <c r="AC142" s="821">
        <v>5.34</v>
      </c>
      <c r="AD142" s="821">
        <v>5.37</v>
      </c>
      <c r="AE142" s="821">
        <v>18.28</v>
      </c>
      <c r="AF142" s="821">
        <v>2.87</v>
      </c>
      <c r="AG142" s="821">
        <v>12.2</v>
      </c>
      <c r="AH142" s="821">
        <v>124</v>
      </c>
      <c r="AI142" s="821">
        <v>4.38</v>
      </c>
      <c r="AJ142" s="821">
        <v>40.799999999999997</v>
      </c>
      <c r="AK142" s="821">
        <v>4.42</v>
      </c>
      <c r="AL142" s="833">
        <v>32759.999999999996</v>
      </c>
      <c r="AM142" s="827">
        <v>0.71000000000000008</v>
      </c>
      <c r="AN142" s="821">
        <v>0</v>
      </c>
      <c r="AO142" s="705">
        <f>IF(U142="n/a","n/a",IF(AA142&lt;0,"n/a",IF(AA142="n/a","n/a",J142+U142-AA142)))</f>
        <v>-15.761835197002421</v>
      </c>
      <c r="AP142" s="706">
        <f>IF(U142="n/a","n/a",J142+U142)</f>
        <v>8.1276779116118103</v>
      </c>
      <c r="AQ142" s="843">
        <f>IF(OR(AC142&lt;0.01,AC142="n/a",AF142="n/a"),"n/a",(I142/SQRT(22.5*AC142*(I142/AF142))-1)*100)</f>
        <v>74.563458848666727</v>
      </c>
      <c r="AR142" s="618">
        <f>INDEX(Historical!$C$7:$C$1222,MATCH(B142,Historical!$B$7:$B$1244,0))*IF(AH142="n/a",1.03,IF(AH142&lt;0,1.01,IF(AH142&gt;10,1.1,(1+AH142/100))))</f>
        <v>1.4080000000000001</v>
      </c>
      <c r="AS142" s="841">
        <f>IF($AI142="n/a",1.03*AR142,IF($AI142&lt;0,1.01*AR142,IF($AI142&gt;10,1.1*AR142,(1+$AI142/100)*AR142)))</f>
        <v>1.4696704000000003</v>
      </c>
      <c r="AT142" s="841">
        <f>IF($AK142="n/a",1.03*AS142,IF($AK142&lt;0,1.01*AS142,IF($AK142&gt;10,1.1*AS142,(1+$AK142/100)*AS142)))</f>
        <v>1.5346298316800002</v>
      </c>
      <c r="AU142" s="841">
        <f>IF($AK142="n/a",1.03*AT142,IF($AK142&lt;0,1.01*AT142,IF($AK142&gt;10,1.1*AT142,(1+$AK142/100)*AT142)))</f>
        <v>1.6024604702402563</v>
      </c>
      <c r="AV142" s="841">
        <f>IF($AK142="n/a",1.03*AU142,IF($AK142&lt;0,1.01*AU142,IF($AK142&gt;10,1.1*AU142,(1+$AK142/100)*AU142)))</f>
        <v>1.6732892230248757</v>
      </c>
      <c r="AW142" s="618">
        <f>SUM(AR142:AV142)</f>
        <v>7.6880499249451324</v>
      </c>
      <c r="AX142" s="713">
        <f>AW142/I142*100</f>
        <v>6.0265343928393298</v>
      </c>
      <c r="AY142" s="887">
        <v>0.64</v>
      </c>
      <c r="AZ142" s="827">
        <v>16.29</v>
      </c>
      <c r="BA142" s="827">
        <v>-24.66</v>
      </c>
      <c r="BB142" s="827">
        <v>-8.3000000000000007</v>
      </c>
      <c r="BC142" s="827">
        <v>-4.03</v>
      </c>
      <c r="BE142" s="594">
        <v>2008</v>
      </c>
      <c r="BF142" s="853">
        <f>IF(BE142&gt;2020,0,IF(BE142&gt;2008,1,IF(BE142&gt;2001,2,IF(BE142&gt;1990,3,IF(BE142&gt;1980,4,IF(BE142&gt;1973,5,IF(BE142&gt;1970,6,IF(BE142&gt;1960,7,IF(BE142&gt;1958,8,IF(BE142&gt;1953,9,10))))))))))</f>
        <v>2</v>
      </c>
      <c r="BG142" s="837">
        <v>11.899999999999999</v>
      </c>
      <c r="BH142" s="820" t="s">
        <v>4443</v>
      </c>
      <c r="BI142" s="820" t="s">
        <v>4444</v>
      </c>
    </row>
    <row r="143" spans="1:61" s="737" customFormat="1" ht="11.25" customHeight="1" x14ac:dyDescent="0.2">
      <c r="A143" s="720" t="s">
        <v>4815</v>
      </c>
      <c r="B143" s="743" t="s">
        <v>1162</v>
      </c>
      <c r="C143" s="885" t="s">
        <v>4178</v>
      </c>
      <c r="D143" s="885" t="s">
        <v>4179</v>
      </c>
      <c r="E143" s="721">
        <v>11</v>
      </c>
      <c r="F143" s="1122">
        <v>475</v>
      </c>
      <c r="G143" s="1121" t="s">
        <v>36</v>
      </c>
      <c r="H143" s="1121" t="s">
        <v>36</v>
      </c>
      <c r="I143" s="722">
        <v>52.75</v>
      </c>
      <c r="J143" s="723">
        <f>(M143/I143)*100</f>
        <v>2.4265402843601893</v>
      </c>
      <c r="K143" s="724">
        <v>0.32</v>
      </c>
      <c r="L143" s="725">
        <v>4</v>
      </c>
      <c r="M143" s="726">
        <f>K143*L143</f>
        <v>1.28</v>
      </c>
      <c r="N143" s="727" t="s">
        <v>217</v>
      </c>
      <c r="O143" s="728">
        <v>0.29499999999999998</v>
      </c>
      <c r="P143" s="1037">
        <v>45015</v>
      </c>
      <c r="Q143" s="1037">
        <v>45033</v>
      </c>
      <c r="R143" s="726">
        <f>(K143-O143)/O143*100</f>
        <v>8.4745762711864483</v>
      </c>
      <c r="S143" s="667">
        <f>IF(INDEX(Historical!$D$7:$D$1220,MATCH(B143,Historical!$B$7:$B$1244,0))=0,"n/a",(INDEX(Historical!$C$7:$C$1222,MATCH(B143,Historical!$B$7:$B$1244,0))/INDEX(Historical!$D$7:$D$1220,MATCH(B143,Historical!$B$7:$B$1244,0))-1)*100)</f>
        <v>8.9622641509433887</v>
      </c>
      <c r="T143" s="667">
        <f>IF(INDEX(Historical!$F$7:$F$1213,MATCH(B143,Historical!$B$7:$B$1244,0))=0,"n/a",((INDEX(Historical!$C$7:$C$1222,MATCH(B143,Historical!$B$7:$B$1244,0))/INDEX(Historical!$F$7:$F$1213,MATCH(B143,Historical!$B$7:$B$1244,0)))^(1/3)-1)*100)</f>
        <v>8.3706762661827092</v>
      </c>
      <c r="U143" s="667">
        <f>IF(INDEX(Historical!$H$7:$H$1213,MATCH(B143,Historical!$B$7:$B$1244,0))=0,"n/a",((INDEX(Historical!$C$7:$C$1222,MATCH(B143,Historical!$B$7:$B$1244,0))/INDEX(Historical!$H$7:$H$1213,MATCH(B143,Historical!$B$7:$B$1244,0)))^(1/5)-1)*100)</f>
        <v>7.0911608741887955</v>
      </c>
      <c r="V143" s="667" t="str">
        <f>IF(INDEX(Historical!$N$7:$N$1213,MATCH(B143,Historical!$B$7:$B$1244,0))=0,"n/a",((INDEX(Historical!$C$7:$C$1222,MATCH(B143,Historical!$B$7:$B$1244,0))/INDEX(Historical!$N$7:$N$1213,MATCH(B143,Historical!$B$7:$B$1244,0)))^(1/10)-1)*100)</f>
        <v>n/a</v>
      </c>
      <c r="W143" s="668" t="str">
        <f>IF(OR(U143&lt;=0,U143="n/a",V143&lt;=0,V143="n/a"),"n/a",U143/V143)</f>
        <v>n/a</v>
      </c>
      <c r="X143" s="669">
        <f>IF(OR(AJ143&lt;=0,AJ143="n/a",U143&lt;=0,U143="n/a"),"n/a",U143/AJ143)</f>
        <v>0.71627887618068642</v>
      </c>
      <c r="Y143" s="738"/>
      <c r="Z143" s="723">
        <f>IF(OR(AC143&lt;0.01,AC143="n/a"),"n/a",M143/AC143*100)</f>
        <v>47.232472324723254</v>
      </c>
      <c r="AA143" s="730">
        <f>IF(OR(AC143&lt;0.01,AC143="n/a"),"n/a",I143/AC143)</f>
        <v>19.464944649446494</v>
      </c>
      <c r="AB143" s="725">
        <v>12</v>
      </c>
      <c r="AC143" s="731">
        <v>2.71</v>
      </c>
      <c r="AD143" s="731">
        <v>1.95</v>
      </c>
      <c r="AE143" s="731">
        <v>13.12</v>
      </c>
      <c r="AF143" s="731">
        <v>2.84</v>
      </c>
      <c r="AG143" s="731">
        <v>15.299999999999999</v>
      </c>
      <c r="AH143" s="731">
        <v>30.2</v>
      </c>
      <c r="AI143" s="731">
        <v>15.540000000000001</v>
      </c>
      <c r="AJ143" s="731">
        <v>9.9</v>
      </c>
      <c r="AK143" s="731">
        <v>10</v>
      </c>
      <c r="AL143" s="732">
        <v>7080</v>
      </c>
      <c r="AM143" s="733">
        <v>0.4</v>
      </c>
      <c r="AN143" s="731">
        <v>0.84</v>
      </c>
      <c r="AO143" s="734">
        <f>IF(U143="n/a","n/a",IF(AA143&lt;0,"n/a",IF(AA143="n/a","n/a",J143+U143-AA143)))</f>
        <v>-9.9472434908975096</v>
      </c>
      <c r="AP143" s="735">
        <f>IF(U143="n/a","n/a",J143+U143)</f>
        <v>9.5177011585489844</v>
      </c>
      <c r="AQ143" s="843">
        <f>IF(OR(AC143&lt;0.01,AC143="n/a",AF143="n/a"),"n/a",(I143/SQRT(22.5*AC143*(I143/AF143))-1)*100)</f>
        <v>56.745289214243734</v>
      </c>
      <c r="AR143" s="618">
        <f>INDEX(Historical!$C$7:$C$1222,MATCH(B143,Historical!$B$7:$B$1244,0))*IF(AH143="n/a",1.03,IF(AH143&lt;0,1.01,IF(AH143&gt;10,1.1,(1+AH143/100))))</f>
        <v>1.2705000000000002</v>
      </c>
      <c r="AS143" s="730">
        <f>IF($AI143="n/a",1.03*AR143,IF($AI143&lt;0,1.01*AR143,IF($AI143&gt;10,1.1*AR143,(1+$AI143/100)*AR143)))</f>
        <v>1.3975500000000003</v>
      </c>
      <c r="AT143" s="730">
        <f>IF($AK143="n/a",1.03*AS143,IF($AK143&lt;0,1.01*AS143,IF($AK143&gt;10,1.1*AS143,(1+$AK143/100)*AS143)))</f>
        <v>1.5373050000000004</v>
      </c>
      <c r="AU143" s="730">
        <f>IF($AK143="n/a",1.03*AT143,IF($AK143&lt;0,1.01*AT143,IF($AK143&gt;10,1.1*AT143,(1+$AK143/100)*AT143)))</f>
        <v>1.6910355000000006</v>
      </c>
      <c r="AV143" s="730">
        <f>IF($AK143="n/a",1.03*AU143,IF($AK143&lt;0,1.01*AU143,IF($AK143&gt;10,1.1*AU143,(1+$AK143/100)*AU143)))</f>
        <v>1.8601390500000008</v>
      </c>
      <c r="AW143" s="723">
        <f>SUM(AR143:AV143)</f>
        <v>7.7565295500000024</v>
      </c>
      <c r="AX143" s="736">
        <f>AW143/I143*100</f>
        <v>14.704321421800953</v>
      </c>
      <c r="AY143" s="888">
        <v>0.99</v>
      </c>
      <c r="AZ143" s="733">
        <v>22.93</v>
      </c>
      <c r="BA143" s="733">
        <v>-19.98</v>
      </c>
      <c r="BB143" s="733">
        <v>2.76</v>
      </c>
      <c r="BC143" s="733">
        <v>5.58</v>
      </c>
      <c r="BD143" s="862"/>
      <c r="BE143" s="594">
        <v>2013</v>
      </c>
      <c r="BF143" s="853">
        <f>IF(BE143&gt;2020,0,IF(BE143&gt;2008,1,IF(BE143&gt;2001,2,IF(BE143&gt;1990,3,IF(BE143&gt;1980,4,IF(BE143&gt;1973,5,IF(BE143&gt;1970,6,IF(BE143&gt;1960,7,IF(BE143&gt;1958,8,IF(BE143&gt;1953,9,10))))))))))</f>
        <v>1</v>
      </c>
      <c r="BG143" s="783">
        <v>7.6</v>
      </c>
      <c r="BH143" s="820" t="s">
        <v>4443</v>
      </c>
      <c r="BI143" s="820" t="s">
        <v>4445</v>
      </c>
    </row>
    <row r="144" spans="1:61" ht="11.25" customHeight="1" x14ac:dyDescent="0.2">
      <c r="A144" s="826" t="s">
        <v>1170</v>
      </c>
      <c r="B144" s="830" t="s">
        <v>1171</v>
      </c>
      <c r="C144" s="885" t="s">
        <v>107</v>
      </c>
      <c r="D144" s="885" t="s">
        <v>4197</v>
      </c>
      <c r="E144" s="699">
        <v>11</v>
      </c>
      <c r="F144" s="1122">
        <v>420</v>
      </c>
      <c r="G144" s="1122" t="s">
        <v>105</v>
      </c>
      <c r="H144" s="1122" t="s">
        <v>105</v>
      </c>
      <c r="I144" s="829">
        <v>123.01</v>
      </c>
      <c r="J144" s="618">
        <f>(M144/I144)*100</f>
        <v>0.87797740021136506</v>
      </c>
      <c r="K144" s="832">
        <v>0.27</v>
      </c>
      <c r="L144" s="842">
        <v>4</v>
      </c>
      <c r="M144" s="609">
        <f>K144*L144</f>
        <v>1.08</v>
      </c>
      <c r="N144" s="825" t="s">
        <v>679</v>
      </c>
      <c r="O144" s="700">
        <v>0.22</v>
      </c>
      <c r="P144" s="603">
        <v>44678</v>
      </c>
      <c r="Q144" s="603">
        <v>44693</v>
      </c>
      <c r="R144" s="609">
        <f>(K144-O144)/O144*100</f>
        <v>22.727272727272734</v>
      </c>
      <c r="S144" s="667">
        <f>IF(INDEX(Historical!$D$7:$D$1220,MATCH(B144,Historical!$B$7:$B$1244,0))=0,"n/a",(INDEX(Historical!$C$7:$C$1222,MATCH(B144,Historical!$B$7:$B$1244,0))/INDEX(Historical!$D$7:$D$1220,MATCH(B144,Historical!$B$7:$B$1244,0))-1)*100)</f>
        <v>19.76744186046513</v>
      </c>
      <c r="T144" s="667">
        <f>IF(INDEX(Historical!$F$7:$F$1213,MATCH(B144,Historical!$B$7:$B$1244,0))=0,"n/a",((INDEX(Historical!$C$7:$C$1222,MATCH(B144,Historical!$B$7:$B$1244,0))/INDEX(Historical!$F$7:$F$1213,MATCH(B144,Historical!$B$7:$B$1244,0)))^(1/3)-1)*100)</f>
        <v>11.15405747242586</v>
      </c>
      <c r="U144" s="667">
        <f>IF(INDEX(Historical!$H$7:$H$1213,MATCH(B144,Historical!$B$7:$B$1244,0))=0,"n/a",((INDEX(Historical!$C$7:$C$1222,MATCH(B144,Historical!$B$7:$B$1244,0))/INDEX(Historical!$H$7:$H$1213,MATCH(B144,Historical!$B$7:$B$1244,0)))^(1/5)-1)*100)</f>
        <v>8.9814255332065329</v>
      </c>
      <c r="V144" s="667">
        <f>IF(INDEX(Historical!$N$7:$N$1213,MATCH(B144,Historical!$B$7:$B$1244,0))=0,"n/a",((INDEX(Historical!$C$7:$C$1222,MATCH(B144,Historical!$B$7:$B$1244,0))/INDEX(Historical!$N$7:$N$1213,MATCH(B144,Historical!$B$7:$B$1244,0)))^(1/10)-1)*100)</f>
        <v>17.80961125092395</v>
      </c>
      <c r="W144" s="668">
        <f>IF(OR(U144&lt;=0,U144="n/a",V144&lt;=0,V144="n/a"),"n/a",U144/V144)</f>
        <v>0.50430216621042656</v>
      </c>
      <c r="X144" s="669">
        <f>IF(OR(AJ144&lt;=0,AJ144="n/a",U144&lt;=0,U144="n/a"),"n/a",U144/AJ144)</f>
        <v>0.62807171560884856</v>
      </c>
      <c r="Y144" s="631"/>
      <c r="Z144" s="618">
        <f>IF(OR(AC144&lt;0.01,AC144="n/a"),"n/a",M144/AC144*100)</f>
        <v>13.059250302297462</v>
      </c>
      <c r="AA144" s="841">
        <f>IF(OR(AC144&lt;0.01,AC144="n/a"),"n/a",I144/AC144)</f>
        <v>14.874244256348248</v>
      </c>
      <c r="AB144" s="842">
        <v>12</v>
      </c>
      <c r="AC144" s="821">
        <v>8.27</v>
      </c>
      <c r="AD144" s="821">
        <v>4.8099999999999996</v>
      </c>
      <c r="AE144" s="821">
        <v>3.99</v>
      </c>
      <c r="AF144" s="821">
        <v>1.65</v>
      </c>
      <c r="AG144" s="821">
        <v>11.5</v>
      </c>
      <c r="AH144" s="821">
        <v>31.900000000000002</v>
      </c>
      <c r="AI144" s="821">
        <v>37.4</v>
      </c>
      <c r="AJ144" s="821">
        <v>14.299999999999999</v>
      </c>
      <c r="AK144" s="821">
        <v>3.06</v>
      </c>
      <c r="AL144" s="833">
        <v>22810</v>
      </c>
      <c r="AM144" s="827">
        <v>0.2</v>
      </c>
      <c r="AN144" s="821">
        <v>0.09</v>
      </c>
      <c r="AO144" s="705">
        <f>IF(U144="n/a","n/a",IF(AA144&lt;0,"n/a",IF(AA144="n/a","n/a",J144+U144-AA144)))</f>
        <v>-5.0148413229303497</v>
      </c>
      <c r="AP144" s="706">
        <f>IF(U144="n/a","n/a",J144+U144)</f>
        <v>9.8594029334178988</v>
      </c>
      <c r="AQ144" s="843">
        <f>IF(OR(AC144&lt;0.01,AC144="n/a",AF144="n/a"),"n/a",(I144/SQRT(22.5*AC144*(I144/AF144))-1)*100)</f>
        <v>4.4403136787804165</v>
      </c>
      <c r="AR144" s="618">
        <f>INDEX(Historical!$C$7:$C$1222,MATCH(B144,Historical!$B$7:$B$1244,0))*IF(AH144="n/a",1.03,IF(AH144&lt;0,1.01,IF(AH144&gt;10,1.1,(1+AH144/100))))</f>
        <v>1.1330000000000002</v>
      </c>
      <c r="AS144" s="841">
        <f>IF($AI144="n/a",1.03*AR144,IF($AI144&lt;0,1.01*AR144,IF($AI144&gt;10,1.1*AR144,(1+$AI144/100)*AR144)))</f>
        <v>1.2463000000000004</v>
      </c>
      <c r="AT144" s="841">
        <f>IF($AK144="n/a",1.03*AS144,IF($AK144&lt;0,1.01*AS144,IF($AK144&gt;10,1.1*AS144,(1+$AK144/100)*AS144)))</f>
        <v>1.2844367800000003</v>
      </c>
      <c r="AU144" s="841">
        <f>IF($AK144="n/a",1.03*AT144,IF($AK144&lt;0,1.01*AT144,IF($AK144&gt;10,1.1*AT144,(1+$AK144/100)*AT144)))</f>
        <v>1.3237405454680002</v>
      </c>
      <c r="AV144" s="841">
        <f>IF($AK144="n/a",1.03*AU144,IF($AK144&lt;0,1.01*AU144,IF($AK144&gt;10,1.1*AU144,(1+$AK144/100)*AU144)))</f>
        <v>1.364247006159321</v>
      </c>
      <c r="AW144" s="618">
        <f>SUM(AR144:AV144)</f>
        <v>6.351724331627322</v>
      </c>
      <c r="AX144" s="713">
        <f>AW144/I144*100</f>
        <v>5.1635837180939124</v>
      </c>
      <c r="AY144" s="887">
        <v>1.1399999999999999</v>
      </c>
      <c r="AZ144" s="827">
        <v>15.110000000000001</v>
      </c>
      <c r="BA144" s="827">
        <v>-29.520000000000003</v>
      </c>
      <c r="BB144" s="827">
        <v>-5.18</v>
      </c>
      <c r="BC144" s="827">
        <v>-11.020000000000001</v>
      </c>
      <c r="BE144" s="594">
        <v>2012</v>
      </c>
      <c r="BF144" s="853">
        <f>IF(BE144&gt;2020,0,IF(BE144&gt;2008,1,IF(BE144&gt;2001,2,IF(BE144&gt;1990,3,IF(BE144&gt;1980,4,IF(BE144&gt;1973,5,IF(BE144&gt;1970,6,IF(BE144&gt;1960,7,IF(BE144&gt;1958,8,IF(BE144&gt;1953,9,10))))))))))</f>
        <v>1</v>
      </c>
      <c r="BG144" s="837">
        <v>0.8</v>
      </c>
      <c r="BH144" s="820" t="s">
        <v>4443</v>
      </c>
      <c r="BI144" s="820" t="s">
        <v>4444</v>
      </c>
    </row>
    <row r="145" spans="1:61" ht="11.25" customHeight="1" x14ac:dyDescent="0.2">
      <c r="A145" s="826" t="s">
        <v>4817</v>
      </c>
      <c r="B145" s="830" t="s">
        <v>1166</v>
      </c>
      <c r="C145" s="885" t="s">
        <v>107</v>
      </c>
      <c r="D145" s="885" t="s">
        <v>4197</v>
      </c>
      <c r="E145" s="699">
        <v>11</v>
      </c>
      <c r="F145" s="1122">
        <v>423</v>
      </c>
      <c r="G145" s="1122" t="s">
        <v>105</v>
      </c>
      <c r="H145" s="1122" t="s">
        <v>105</v>
      </c>
      <c r="I145" s="829">
        <v>40.92</v>
      </c>
      <c r="J145" s="618">
        <f>(M145/I145)*100</f>
        <v>3.1280547409579667</v>
      </c>
      <c r="K145" s="832">
        <v>0.32</v>
      </c>
      <c r="L145" s="842">
        <v>4</v>
      </c>
      <c r="M145" s="609">
        <f>K145*L145</f>
        <v>1.28</v>
      </c>
      <c r="N145" s="825" t="s">
        <v>584</v>
      </c>
      <c r="O145" s="700">
        <v>0.28999999999999998</v>
      </c>
      <c r="P145" s="603">
        <v>44714</v>
      </c>
      <c r="Q145" s="603">
        <v>44729</v>
      </c>
      <c r="R145" s="609">
        <f>(K145-O145)/O145*100</f>
        <v>10.344827586206906</v>
      </c>
      <c r="S145" s="667">
        <f>IF(INDEX(Historical!$D$7:$D$1220,MATCH(B145,Historical!$B$7:$B$1244,0))=0,"n/a",(INDEX(Historical!$C$7:$C$1222,MATCH(B145,Historical!$B$7:$B$1244,0))/INDEX(Historical!$D$7:$D$1220,MATCH(B145,Historical!$B$7:$B$1244,0))-1)*100)</f>
        <v>10.619469026548689</v>
      </c>
      <c r="T145" s="667">
        <f>IF(INDEX(Historical!$F$7:$F$1213,MATCH(B145,Historical!$B$7:$B$1244,0))=0,"n/a",((INDEX(Historical!$C$7:$C$1222,MATCH(B145,Historical!$B$7:$B$1244,0))/INDEX(Historical!$F$7:$F$1213,MATCH(B145,Historical!$B$7:$B$1244,0)))^(1/3)-1)*100)</f>
        <v>7.7217345015941907</v>
      </c>
      <c r="U145" s="667">
        <f>IF(INDEX(Historical!$H$7:$H$1213,MATCH(B145,Historical!$B$7:$B$1244,0))=0,"n/a",((INDEX(Historical!$C$7:$C$1222,MATCH(B145,Historical!$B$7:$B$1244,0))/INDEX(Historical!$H$7:$H$1213,MATCH(B145,Historical!$B$7:$B$1244,0)))^(1/5)-1)*100)</f>
        <v>12.619134259897491</v>
      </c>
      <c r="V145" s="667">
        <f>IF(INDEX(Historical!$N$7:$N$1213,MATCH(B145,Historical!$B$7:$B$1244,0))=0,"n/a",((INDEX(Historical!$C$7:$C$1222,MATCH(B145,Historical!$B$7:$B$1244,0))/INDEX(Historical!$N$7:$N$1213,MATCH(B145,Historical!$B$7:$B$1244,0)))^(1/10)-1)*100)</f>
        <v>28.733329354522375</v>
      </c>
      <c r="W145" s="668">
        <f>IF(OR(U145&lt;=0,U145="n/a",V145&lt;=0,V145="n/a"),"n/a",U145/V145)</f>
        <v>0.43918106753999775</v>
      </c>
      <c r="X145" s="669">
        <f>IF(OR(AJ145&lt;=0,AJ145="n/a",U145&lt;=0,U145="n/a"),"n/a",U145/AJ145)</f>
        <v>0.90136673284982072</v>
      </c>
      <c r="Y145" s="640"/>
      <c r="Z145" s="618">
        <f>IF(OR(AC145&lt;0.01,AC145="n/a"),"n/a",M145/AC145*100)</f>
        <v>33.595800524934383</v>
      </c>
      <c r="AA145" s="841">
        <f>IF(OR(AC145&lt;0.01,AC145="n/a"),"n/a",I145/AC145)</f>
        <v>10.740157480314961</v>
      </c>
      <c r="AB145" s="842">
        <v>12</v>
      </c>
      <c r="AC145" s="821">
        <v>3.81</v>
      </c>
      <c r="AD145" s="821">
        <v>1.53</v>
      </c>
      <c r="AE145" s="821">
        <v>4.03</v>
      </c>
      <c r="AF145" s="821">
        <v>1.28</v>
      </c>
      <c r="AG145" s="821">
        <v>9.9</v>
      </c>
      <c r="AH145" s="821">
        <v>40</v>
      </c>
      <c r="AI145" s="821">
        <v>-4.88</v>
      </c>
      <c r="AJ145" s="821">
        <v>14.000000000000002</v>
      </c>
      <c r="AK145" s="821">
        <v>7.0000000000000009</v>
      </c>
      <c r="AL145" s="833">
        <v>2440</v>
      </c>
      <c r="AM145" s="827">
        <v>1.2</v>
      </c>
      <c r="AN145" s="821">
        <v>0</v>
      </c>
      <c r="AO145" s="705">
        <f>IF(U145="n/a","n/a",IF(AA145&lt;0,"n/a",IF(AA145="n/a","n/a",J145+U145-AA145)))</f>
        <v>5.0070315205404956</v>
      </c>
      <c r="AP145" s="706">
        <f>IF(U145="n/a","n/a",J145+U145)</f>
        <v>15.747189000855457</v>
      </c>
      <c r="AQ145" s="843">
        <f>IF(OR(AC145&lt;0.01,AC145="n/a",AF145="n/a"),"n/a",(I145/SQRT(22.5*AC145*(I145/AF145))-1)*100)</f>
        <v>-21.83379083345498</v>
      </c>
      <c r="AR145" s="618">
        <f>INDEX(Historical!$C$7:$C$1222,MATCH(B145,Historical!$B$7:$B$1244,0))*IF(AH145="n/a",1.03,IF(AH145&lt;0,1.01,IF(AH145&gt;10,1.1,(1+AH145/100))))</f>
        <v>1.375</v>
      </c>
      <c r="AS145" s="841">
        <f>IF($AI145="n/a",1.03*AR145,IF($AI145&lt;0,1.01*AR145,IF($AI145&gt;10,1.1*AR145,(1+$AI145/100)*AR145)))</f>
        <v>1.3887499999999999</v>
      </c>
      <c r="AT145" s="841">
        <f>IF($AK145="n/a",1.03*AS145,IF($AK145&lt;0,1.01*AS145,IF($AK145&gt;10,1.1*AS145,(1+$AK145/100)*AS145)))</f>
        <v>1.4859625000000001</v>
      </c>
      <c r="AU145" s="841">
        <f>IF($AK145="n/a",1.03*AT145,IF($AK145&lt;0,1.01*AT145,IF($AK145&gt;10,1.1*AT145,(1+$AK145/100)*AT145)))</f>
        <v>1.5899798750000003</v>
      </c>
      <c r="AV145" s="841">
        <f>IF($AK145="n/a",1.03*AU145,IF($AK145&lt;0,1.01*AU145,IF($AK145&gt;10,1.1*AU145,(1+$AK145/100)*AU145)))</f>
        <v>1.7012784662500005</v>
      </c>
      <c r="AW145" s="618">
        <f>SUM(AR145:AV145)</f>
        <v>7.5409708412500009</v>
      </c>
      <c r="AX145" s="713">
        <f>AW145/I145*100</f>
        <v>18.428569993279574</v>
      </c>
      <c r="AY145" s="887">
        <v>1.1000000000000001</v>
      </c>
      <c r="AZ145" s="827">
        <v>20.11</v>
      </c>
      <c r="BA145" s="827">
        <v>-9.15</v>
      </c>
      <c r="BB145" s="827">
        <v>-0.95</v>
      </c>
      <c r="BC145" s="827">
        <v>0.63</v>
      </c>
      <c r="BE145" s="594">
        <v>2012</v>
      </c>
      <c r="BF145" s="853">
        <f>IF(BE145&gt;2020,0,IF(BE145&gt;2008,1,IF(BE145&gt;2001,2,IF(BE145&gt;1990,3,IF(BE145&gt;1980,4,IF(BE145&gt;1973,5,IF(BE145&gt;1970,6,IF(BE145&gt;1960,7,IF(BE145&gt;1958,8,IF(BE145&gt;1953,9,10))))))))))</f>
        <v>1</v>
      </c>
      <c r="BG145" s="837">
        <v>1.0999999999999999</v>
      </c>
      <c r="BH145" s="820" t="s">
        <v>4443</v>
      </c>
      <c r="BI145" s="820" t="s">
        <v>4444</v>
      </c>
    </row>
    <row r="146" spans="1:61" ht="11.25" customHeight="1" x14ac:dyDescent="0.2">
      <c r="A146" s="826" t="s">
        <v>4819</v>
      </c>
      <c r="B146" s="830" t="s">
        <v>1186</v>
      </c>
      <c r="C146" s="885" t="s">
        <v>107</v>
      </c>
      <c r="D146" s="885" t="s">
        <v>4190</v>
      </c>
      <c r="E146" s="699">
        <v>11</v>
      </c>
      <c r="F146" s="1122">
        <v>453</v>
      </c>
      <c r="G146" s="1122" t="s">
        <v>105</v>
      </c>
      <c r="H146" s="1122" t="s">
        <v>105</v>
      </c>
      <c r="I146" s="829">
        <v>35.93</v>
      </c>
      <c r="J146" s="618">
        <f>(M146/I146)*100</f>
        <v>2.7831895352073479</v>
      </c>
      <c r="K146" s="832">
        <v>0.25</v>
      </c>
      <c r="L146" s="842">
        <v>4</v>
      </c>
      <c r="M146" s="609">
        <f>K146*L146</f>
        <v>1</v>
      </c>
      <c r="N146" s="825" t="s">
        <v>549</v>
      </c>
      <c r="O146" s="700">
        <v>0.2</v>
      </c>
      <c r="P146" s="603">
        <v>44965</v>
      </c>
      <c r="Q146" s="603">
        <v>44980</v>
      </c>
      <c r="R146" s="609">
        <f>(K146-O146)/O146*100</f>
        <v>24.999999999999993</v>
      </c>
      <c r="S146" s="667">
        <f>IF(INDEX(Historical!$D$7:$D$1220,MATCH(B146,Historical!$B$7:$B$1244,0))=0,"n/a",(INDEX(Historical!$C$7:$C$1222,MATCH(B146,Historical!$B$7:$B$1244,0))/INDEX(Historical!$D$7:$D$1220,MATCH(B146,Historical!$B$7:$B$1244,0))-1)*100)</f>
        <v>44.144144144144136</v>
      </c>
      <c r="T146" s="667">
        <f>IF(INDEX(Historical!$F$7:$F$1213,MATCH(B146,Historical!$B$7:$B$1244,0))=0,"n/a",((INDEX(Historical!$C$7:$C$1222,MATCH(B146,Historical!$B$7:$B$1244,0))/INDEX(Historical!$F$7:$F$1213,MATCH(B146,Historical!$B$7:$B$1244,0)))^(1/3)-1)*100)</f>
        <v>35.02127623583273</v>
      </c>
      <c r="U146" s="667">
        <f>IF(INDEX(Historical!$H$7:$H$1213,MATCH(B146,Historical!$B$7:$B$1244,0))=0,"n/a",((INDEX(Historical!$C$7:$C$1222,MATCH(B146,Historical!$B$7:$B$1244,0))/INDEX(Historical!$H$7:$H$1213,MATCH(B146,Historical!$B$7:$B$1244,0)))^(1/5)-1)*100)</f>
        <v>30.05597385409342</v>
      </c>
      <c r="V146" s="667" t="str">
        <f>IF(INDEX(Historical!$N$7:$N$1213,MATCH(B146,Historical!$B$7:$B$1244,0))=0,"n/a",((INDEX(Historical!$C$7:$C$1222,MATCH(B146,Historical!$B$7:$B$1244,0))/INDEX(Historical!$N$7:$N$1213,MATCH(B146,Historical!$B$7:$B$1244,0)))^(1/10)-1)*100)</f>
        <v>n/a</v>
      </c>
      <c r="W146" s="668" t="str">
        <f>IF(OR(U146&lt;=0,U146="n/a",V146&lt;=0,V146="n/a"),"n/a",U146/V146)</f>
        <v>n/a</v>
      </c>
      <c r="X146" s="669">
        <f>IF(OR(AJ146&lt;=0,AJ146="n/a",U146&lt;=0,U146="n/a"),"n/a",U146/AJ146)</f>
        <v>1.5256839519844376</v>
      </c>
      <c r="Y146" s="831"/>
      <c r="Z146" s="618">
        <f>IF(OR(AC146&lt;0.01,AC146="n/a"),"n/a",M146/AC146*100)</f>
        <v>27.548209366391184</v>
      </c>
      <c r="AA146" s="841">
        <f>IF(OR(AC146&lt;0.01,AC146="n/a"),"n/a",I146/AC146)</f>
        <v>9.8980716253443521</v>
      </c>
      <c r="AB146" s="842">
        <v>12</v>
      </c>
      <c r="AC146" s="821">
        <v>3.63</v>
      </c>
      <c r="AD146" s="821">
        <v>1.41</v>
      </c>
      <c r="AE146" s="821">
        <v>2.76</v>
      </c>
      <c r="AF146" s="821">
        <v>1.23</v>
      </c>
      <c r="AG146" s="821">
        <v>12.9</v>
      </c>
      <c r="AH146" s="821">
        <v>-3.8</v>
      </c>
      <c r="AI146" s="821">
        <v>5.52</v>
      </c>
      <c r="AJ146" s="821">
        <v>19.7</v>
      </c>
      <c r="AK146" s="821">
        <v>7.0000000000000009</v>
      </c>
      <c r="AL146" s="833">
        <v>279.95999999999998</v>
      </c>
      <c r="AM146" s="827">
        <v>6.9</v>
      </c>
      <c r="AN146" s="821">
        <v>0.22</v>
      </c>
      <c r="AO146" s="705">
        <f>IF(U146="n/a","n/a",IF(AA146&lt;0,"n/a",IF(AA146="n/a","n/a",J146+U146-AA146)))</f>
        <v>22.941091763956415</v>
      </c>
      <c r="AP146" s="706">
        <f>IF(U146="n/a","n/a",J146+U146)</f>
        <v>32.839163389300765</v>
      </c>
      <c r="AQ146" s="843">
        <f>IF(OR(AC146&lt;0.01,AC146="n/a",AF146="n/a"),"n/a",(I146/SQRT(22.5*AC146*(I146/AF146))-1)*100)</f>
        <v>-26.440868535205553</v>
      </c>
      <c r="AR146" s="618">
        <f>INDEX(Historical!$C$7:$C$1222,MATCH(B146,Historical!$B$7:$B$1244,0))*IF(AH146="n/a",1.03,IF(AH146&lt;0,1.01,IF(AH146&gt;10,1.1,(1+AH146/100))))</f>
        <v>0.80800000000000005</v>
      </c>
      <c r="AS146" s="841">
        <f>IF($AI146="n/a",1.03*AR146,IF($AI146&lt;0,1.01*AR146,IF($AI146&gt;10,1.1*AR146,(1+$AI146/100)*AR146)))</f>
        <v>0.85260159999999996</v>
      </c>
      <c r="AT146" s="841">
        <f>IF($AK146="n/a",1.03*AS146,IF($AK146&lt;0,1.01*AS146,IF($AK146&gt;10,1.1*AS146,(1+$AK146/100)*AS146)))</f>
        <v>0.91228371200000002</v>
      </c>
      <c r="AU146" s="841">
        <f>IF($AK146="n/a",1.03*AT146,IF($AK146&lt;0,1.01*AT146,IF($AK146&gt;10,1.1*AT146,(1+$AK146/100)*AT146)))</f>
        <v>0.97614357184000011</v>
      </c>
      <c r="AV146" s="841">
        <f>IF($AK146="n/a",1.03*AU146,IF($AK146&lt;0,1.01*AU146,IF($AK146&gt;10,1.1*AU146,(1+$AK146/100)*AU146)))</f>
        <v>1.0444736218688002</v>
      </c>
      <c r="AW146" s="618">
        <f>SUM(AR146:AV146)</f>
        <v>4.593502505708801</v>
      </c>
      <c r="AX146" s="713">
        <f>AW146/I146*100</f>
        <v>12.784588103837466</v>
      </c>
      <c r="AY146" s="887">
        <v>1.04</v>
      </c>
      <c r="AZ146" s="827">
        <v>34.07</v>
      </c>
      <c r="BA146" s="827">
        <v>-3.9</v>
      </c>
      <c r="BB146" s="827">
        <v>3.83</v>
      </c>
      <c r="BC146" s="827">
        <v>16</v>
      </c>
      <c r="BE146" s="594">
        <v>2013</v>
      </c>
      <c r="BF146" s="853">
        <f>IF(BE146&gt;2020,0,IF(BE146&gt;2008,1,IF(BE146&gt;2001,2,IF(BE146&gt;1990,3,IF(BE146&gt;1980,4,IF(BE146&gt;1973,5,IF(BE146&gt;1970,6,IF(BE146&gt;1960,7,IF(BE146&gt;1958,8,IF(BE146&gt;1953,9,10))))))))))</f>
        <v>1</v>
      </c>
      <c r="BG146" s="837">
        <v>1.2</v>
      </c>
      <c r="BH146" s="820" t="s">
        <v>4443</v>
      </c>
      <c r="BI146" s="820" t="s">
        <v>4444</v>
      </c>
    </row>
    <row r="147" spans="1:61" ht="11.25" customHeight="1" x14ac:dyDescent="0.2">
      <c r="A147" s="826" t="s">
        <v>4824</v>
      </c>
      <c r="B147" s="830" t="s">
        <v>3751</v>
      </c>
      <c r="C147" s="885" t="s">
        <v>107</v>
      </c>
      <c r="D147" s="885" t="s">
        <v>4197</v>
      </c>
      <c r="E147" s="699">
        <v>10</v>
      </c>
      <c r="F147" s="1122">
        <v>514</v>
      </c>
      <c r="G147" s="1122" t="s">
        <v>105</v>
      </c>
      <c r="H147" s="1122" t="s">
        <v>105</v>
      </c>
      <c r="I147" s="829">
        <v>18.03</v>
      </c>
      <c r="J147" s="618">
        <f>(M147/I147)*100</f>
        <v>3.3277870216306153</v>
      </c>
      <c r="K147" s="832">
        <v>0.15</v>
      </c>
      <c r="L147" s="842">
        <v>4</v>
      </c>
      <c r="M147" s="609">
        <f>K147*L147</f>
        <v>0.6</v>
      </c>
      <c r="N147" s="825" t="s">
        <v>584</v>
      </c>
      <c r="O147" s="700">
        <v>0.14000000000000001</v>
      </c>
      <c r="P147" s="603">
        <v>44980</v>
      </c>
      <c r="Q147" s="603">
        <v>44995</v>
      </c>
      <c r="R147" s="609">
        <f>(K147-O147)/O147*100</f>
        <v>7.1428571428571281</v>
      </c>
      <c r="S147" s="667">
        <f>IF(INDEX(Historical!$D$7:$D$1220,MATCH(B147,Historical!$B$7:$B$1244,0))=0,"n/a",(INDEX(Historical!$C$7:$C$1222,MATCH(B147,Historical!$B$7:$B$1244,0))/INDEX(Historical!$D$7:$D$1220,MATCH(B147,Historical!$B$7:$B$1244,0))-1)*100)</f>
        <v>16.666666666666675</v>
      </c>
      <c r="T147" s="667">
        <f>IF(INDEX(Historical!$F$7:$F$1213,MATCH(B147,Historical!$B$7:$B$1244,0))=0,"n/a",((INDEX(Historical!$C$7:$C$1222,MATCH(B147,Historical!$B$7:$B$1244,0))/INDEX(Historical!$F$7:$F$1213,MATCH(B147,Historical!$B$7:$B$1244,0)))^(1/3)-1)*100)</f>
        <v>15.867554829548336</v>
      </c>
      <c r="U147" s="667">
        <f>IF(INDEX(Historical!$H$7:$H$1213,MATCH(B147,Historical!$B$7:$B$1244,0))=0,"n/a",((INDEX(Historical!$C$7:$C$1222,MATCH(B147,Historical!$B$7:$B$1244,0))/INDEX(Historical!$H$7:$H$1213,MATCH(B147,Historical!$B$7:$B$1244,0)))^(1/5)-1)*100)</f>
        <v>31.95079107728942</v>
      </c>
      <c r="V147" s="667" t="str">
        <f>IF(INDEX(Historical!$N$7:$N$1213,MATCH(B147,Historical!$B$7:$B$1244,0))=0,"n/a",((INDEX(Historical!$C$7:$C$1222,MATCH(B147,Historical!$B$7:$B$1244,0))/INDEX(Historical!$N$7:$N$1213,MATCH(B147,Historical!$B$7:$B$1244,0)))^(1/10)-1)*100)</f>
        <v>n/a</v>
      </c>
      <c r="W147" s="668" t="str">
        <f>IF(OR(U147&lt;=0,U147="n/a",V147&lt;=0,V147="n/a"),"n/a",U147/V147)</f>
        <v>n/a</v>
      </c>
      <c r="X147" s="669" t="str">
        <f>IF(OR(AJ147&lt;=0,AJ147="n/a",U147&lt;=0,U147="n/a"),"n/a",U147/AJ147)</f>
        <v>n/a</v>
      </c>
      <c r="Y147" s="831"/>
      <c r="Z147" s="618" t="str">
        <f>IF(OR(AC147&lt;0.01,AC147="n/a"),"n/a",M147/AC147*100)</f>
        <v>n/a</v>
      </c>
      <c r="AA147" s="841" t="str">
        <f>IF(OR(AC147&lt;0.01,AC147="n/a"),"n/a",I147/AC147)</f>
        <v>n/a</v>
      </c>
      <c r="AB147" s="842">
        <v>12</v>
      </c>
      <c r="AC147" s="821" t="s">
        <v>135</v>
      </c>
      <c r="AD147" s="821" t="s">
        <v>135</v>
      </c>
      <c r="AE147" s="821" t="s">
        <v>135</v>
      </c>
      <c r="AF147" s="821" t="s">
        <v>135</v>
      </c>
      <c r="AG147" s="821" t="s">
        <v>135</v>
      </c>
      <c r="AH147" s="821" t="s">
        <v>135</v>
      </c>
      <c r="AI147" s="821" t="s">
        <v>135</v>
      </c>
      <c r="AJ147" s="821" t="s">
        <v>135</v>
      </c>
      <c r="AK147" s="821" t="s">
        <v>135</v>
      </c>
      <c r="AL147" s="833" t="s">
        <v>135</v>
      </c>
      <c r="AM147" s="827" t="s">
        <v>135</v>
      </c>
      <c r="AN147" s="821" t="s">
        <v>135</v>
      </c>
      <c r="AO147" s="705" t="str">
        <f>IF(U147="n/a","n/a",IF(AA147&lt;0,"n/a",IF(AA147="n/a","n/a",J147+U147-AA147)))</f>
        <v>n/a</v>
      </c>
      <c r="AP147" s="706">
        <f>IF(U147="n/a","n/a",J147+U147)</f>
        <v>35.278578098920036</v>
      </c>
      <c r="AQ147" s="843" t="str">
        <f>IF(OR(AC147&lt;0.01,AC147="n/a",AF147="n/a"),"n/a",(I147/SQRT(22.5*AC147*(I147/AF147))-1)*100)</f>
        <v>n/a</v>
      </c>
      <c r="AR147" s="618">
        <f>INDEX(Historical!$C$7:$C$1222,MATCH(B147,Historical!$B$7:$B$1244,0))*IF(AH147="n/a",1.03,IF(AH147&lt;0,1.01,IF(AH147&gt;10,1.1,(1+AH147/100))))</f>
        <v>0.57680000000000009</v>
      </c>
      <c r="AS147" s="841">
        <f>IF($AI147="n/a",1.03*AR147,IF($AI147&lt;0,1.01*AR147,IF($AI147&gt;10,1.1*AR147,(1+$AI147/100)*AR147)))</f>
        <v>0.59410400000000008</v>
      </c>
      <c r="AT147" s="841">
        <f>IF($AK147="n/a",1.03*AS147,IF($AK147&lt;0,1.01*AS147,IF($AK147&gt;10,1.1*AS147,(1+$AK147/100)*AS147)))</f>
        <v>0.61192712000000005</v>
      </c>
      <c r="AU147" s="841">
        <f>IF($AK147="n/a",1.03*AT147,IF($AK147&lt;0,1.01*AT147,IF($AK147&gt;10,1.1*AT147,(1+$AK147/100)*AT147)))</f>
        <v>0.63028493360000004</v>
      </c>
      <c r="AV147" s="841">
        <f>IF($AK147="n/a",1.03*AU147,IF($AK147&lt;0,1.01*AU147,IF($AK147&gt;10,1.1*AU147,(1+$AK147/100)*AU147)))</f>
        <v>0.64919348160800006</v>
      </c>
      <c r="AW147" s="618">
        <f>SUM(AR147:AV147)</f>
        <v>3.0623095352080005</v>
      </c>
      <c r="AX147" s="713">
        <f>AW147/I147*100</f>
        <v>16.984523212468112</v>
      </c>
      <c r="AY147" s="887" t="s">
        <v>135</v>
      </c>
      <c r="AZ147" s="827" t="s">
        <v>135</v>
      </c>
      <c r="BA147" s="827" t="s">
        <v>135</v>
      </c>
      <c r="BB147" s="827" t="s">
        <v>135</v>
      </c>
      <c r="BC147" s="827" t="s">
        <v>135</v>
      </c>
      <c r="BD147" s="861" t="s">
        <v>4126</v>
      </c>
      <c r="BE147" s="594">
        <v>2014</v>
      </c>
      <c r="BF147" s="853">
        <f>IF(BE147&gt;2020,0,IF(BE147&gt;2008,1,IF(BE147&gt;2001,2,IF(BE147&gt;1990,3,IF(BE147&gt;1980,4,IF(BE147&gt;1973,5,IF(BE147&gt;1970,6,IF(BE147&gt;1960,7,IF(BE147&gt;1958,8,IF(BE147&gt;1953,9,10))))))))))</f>
        <v>1</v>
      </c>
      <c r="BG147" s="837" t="s">
        <v>135</v>
      </c>
      <c r="BH147" s="820" t="s">
        <v>4443</v>
      </c>
      <c r="BI147" s="820" t="s">
        <v>4444</v>
      </c>
    </row>
    <row r="148" spans="1:61" ht="11.25" customHeight="1" x14ac:dyDescent="0.2">
      <c r="A148" s="826" t="s">
        <v>4825</v>
      </c>
      <c r="B148" s="830" t="s">
        <v>1198</v>
      </c>
      <c r="C148" s="885" t="s">
        <v>107</v>
      </c>
      <c r="D148" s="885" t="s">
        <v>4197</v>
      </c>
      <c r="E148" s="699">
        <v>11</v>
      </c>
      <c r="F148" s="1122">
        <v>454</v>
      </c>
      <c r="G148" s="1122" t="s">
        <v>105</v>
      </c>
      <c r="H148" s="1122" t="s">
        <v>105</v>
      </c>
      <c r="I148" s="829">
        <v>39.299999999999997</v>
      </c>
      <c r="J148" s="618">
        <f>(M148/I148)*100</f>
        <v>2.5445292620865141</v>
      </c>
      <c r="K148" s="832">
        <v>0.25</v>
      </c>
      <c r="L148" s="842">
        <v>4</v>
      </c>
      <c r="M148" s="609">
        <f>K148*L148</f>
        <v>1</v>
      </c>
      <c r="N148" s="825" t="s">
        <v>1199</v>
      </c>
      <c r="O148" s="700">
        <v>0.23</v>
      </c>
      <c r="P148" s="603">
        <v>44966</v>
      </c>
      <c r="Q148" s="603">
        <v>44977</v>
      </c>
      <c r="R148" s="609">
        <f>(K148-O148)/O148*100</f>
        <v>8.6956521739130395</v>
      </c>
      <c r="S148" s="667">
        <f>IF(INDEX(Historical!$D$7:$D$1220,MATCH(B148,Historical!$B$7:$B$1244,0))=0,"n/a",(INDEX(Historical!$C$7:$C$1222,MATCH(B148,Historical!$B$7:$B$1244,0))/INDEX(Historical!$D$7:$D$1220,MATCH(B148,Historical!$B$7:$B$1244,0))-1)*100)</f>
        <v>9.5238095238095344</v>
      </c>
      <c r="T148" s="667">
        <f>IF(INDEX(Historical!$F$7:$F$1213,MATCH(B148,Historical!$B$7:$B$1244,0))=0,"n/a",((INDEX(Historical!$C$7:$C$1222,MATCH(B148,Historical!$B$7:$B$1244,0))/INDEX(Historical!$F$7:$F$1213,MATCH(B148,Historical!$B$7:$B$1244,0)))^(1/3)-1)*100)</f>
        <v>10.601148866139919</v>
      </c>
      <c r="U148" s="667">
        <f>IF(INDEX(Historical!$H$7:$H$1213,MATCH(B148,Historical!$B$7:$B$1244,0))=0,"n/a",((INDEX(Historical!$C$7:$C$1222,MATCH(B148,Historical!$B$7:$B$1244,0))/INDEX(Historical!$H$7:$H$1213,MATCH(B148,Historical!$B$7:$B$1244,0)))^(1/5)-1)*100)</f>
        <v>12.231668837412201</v>
      </c>
      <c r="V148" s="667">
        <f>IF(INDEX(Historical!$N$7:$N$1213,MATCH(B148,Historical!$B$7:$B$1244,0))=0,"n/a",((INDEX(Historical!$C$7:$C$1222,MATCH(B148,Historical!$B$7:$B$1244,0))/INDEX(Historical!$N$7:$N$1213,MATCH(B148,Historical!$B$7:$B$1244,0)))^(1/10)-1)*100)</f>
        <v>9.4382414836231767</v>
      </c>
      <c r="W148" s="668">
        <f>IF(OR(U148&lt;=0,U148="n/a",V148&lt;=0,V148="n/a"),"n/a",U148/V148)</f>
        <v>1.2959690487508777</v>
      </c>
      <c r="X148" s="669">
        <f>IF(OR(AJ148&lt;=0,AJ148="n/a",U148&lt;=0,U148="n/a"),"n/a",U148/AJ148)</f>
        <v>0.81004429386835775</v>
      </c>
      <c r="Y148" s="831"/>
      <c r="Z148" s="618">
        <f>IF(OR(AC148&lt;0.01,AC148="n/a"),"n/a",M148/AC148*100)</f>
        <v>35.971223021582738</v>
      </c>
      <c r="AA148" s="841">
        <f>IF(OR(AC148&lt;0.01,AC148="n/a"),"n/a",I148/AC148)</f>
        <v>14.136690647482014</v>
      </c>
      <c r="AB148" s="842">
        <v>12</v>
      </c>
      <c r="AC148" s="821">
        <v>2.78</v>
      </c>
      <c r="AD148" s="821">
        <v>1.57</v>
      </c>
      <c r="AE148" s="821">
        <v>5.38</v>
      </c>
      <c r="AF148" s="821">
        <v>2.34</v>
      </c>
      <c r="AG148" s="821">
        <v>12.3</v>
      </c>
      <c r="AH148" s="821">
        <v>35.299999999999997</v>
      </c>
      <c r="AI148" s="821">
        <v>-1.1299999999999999</v>
      </c>
      <c r="AJ148" s="821">
        <v>15.1</v>
      </c>
      <c r="AK148" s="821">
        <v>9</v>
      </c>
      <c r="AL148" s="833">
        <v>1180</v>
      </c>
      <c r="AM148" s="827">
        <v>0.6</v>
      </c>
      <c r="AN148" s="821">
        <v>0.01</v>
      </c>
      <c r="AO148" s="705">
        <f>IF(U148="n/a","n/a",IF(AA148&lt;0,"n/a",IF(AA148="n/a","n/a",J148+U148-AA148)))</f>
        <v>0.63950745201669967</v>
      </c>
      <c r="AP148" s="706">
        <f>IF(U148="n/a","n/a",J148+U148)</f>
        <v>14.776198099498714</v>
      </c>
      <c r="AQ148" s="843">
        <f>IF(OR(AC148&lt;0.01,AC148="n/a",AF148="n/a"),"n/a",(I148/SQRT(22.5*AC148*(I148/AF148))-1)*100)</f>
        <v>21.252456772559025</v>
      </c>
      <c r="AR148" s="618">
        <f>INDEX(Historical!$C$7:$C$1222,MATCH(B148,Historical!$B$7:$B$1244,0))*IF(AH148="n/a",1.03,IF(AH148&lt;0,1.01,IF(AH148&gt;10,1.1,(1+AH148/100))))</f>
        <v>1.0120000000000002</v>
      </c>
      <c r="AS148" s="841">
        <f>IF($AI148="n/a",1.03*AR148,IF($AI148&lt;0,1.01*AR148,IF($AI148&gt;10,1.1*AR148,(1+$AI148/100)*AR148)))</f>
        <v>1.0221200000000001</v>
      </c>
      <c r="AT148" s="841">
        <f>IF($AK148="n/a",1.03*AS148,IF($AK148&lt;0,1.01*AS148,IF($AK148&gt;10,1.1*AS148,(1+$AK148/100)*AS148)))</f>
        <v>1.1141108000000002</v>
      </c>
      <c r="AU148" s="841">
        <f>IF($AK148="n/a",1.03*AT148,IF($AK148&lt;0,1.01*AT148,IF($AK148&gt;10,1.1*AT148,(1+$AK148/100)*AT148)))</f>
        <v>1.2143807720000004</v>
      </c>
      <c r="AV148" s="841">
        <f>IF($AK148="n/a",1.03*AU148,IF($AK148&lt;0,1.01*AU148,IF($AK148&gt;10,1.1*AU148,(1+$AK148/100)*AU148)))</f>
        <v>1.3236750414800005</v>
      </c>
      <c r="AW148" s="618">
        <f>SUM(AR148:AV148)</f>
        <v>5.6862866134800019</v>
      </c>
      <c r="AX148" s="713">
        <f>AW148/I148*100</f>
        <v>14.468922680610694</v>
      </c>
      <c r="AY148" s="887">
        <v>0.7</v>
      </c>
      <c r="AZ148" s="827">
        <v>19.96</v>
      </c>
      <c r="BA148" s="827">
        <v>-5.0999999999999996</v>
      </c>
      <c r="BB148" s="827">
        <v>3.2099999999999995</v>
      </c>
      <c r="BC148" s="827">
        <v>5</v>
      </c>
      <c r="BE148" s="594">
        <v>2013</v>
      </c>
      <c r="BF148" s="853">
        <f>IF(BE148&gt;2020,0,IF(BE148&gt;2008,1,IF(BE148&gt;2001,2,IF(BE148&gt;1990,3,IF(BE148&gt;1980,4,IF(BE148&gt;1973,5,IF(BE148&gt;1970,6,IF(BE148&gt;1960,7,IF(BE148&gt;1958,8,IF(BE148&gt;1953,9,10))))))))))</f>
        <v>1</v>
      </c>
      <c r="BG148" s="837">
        <v>1.2</v>
      </c>
      <c r="BH148" s="820" t="s">
        <v>4443</v>
      </c>
      <c r="BI148" s="820" t="s">
        <v>4444</v>
      </c>
    </row>
    <row r="149" spans="1:61" s="737" customFormat="1" ht="11.25" customHeight="1" x14ac:dyDescent="0.2">
      <c r="A149" s="1117" t="s">
        <v>4826</v>
      </c>
      <c r="B149" s="743" t="s">
        <v>1207</v>
      </c>
      <c r="C149" s="885" t="s">
        <v>107</v>
      </c>
      <c r="D149" s="885" t="s">
        <v>4193</v>
      </c>
      <c r="E149" s="721">
        <v>11</v>
      </c>
      <c r="F149" s="1122">
        <v>435</v>
      </c>
      <c r="G149" s="1121" t="s">
        <v>105</v>
      </c>
      <c r="H149" s="1121" t="s">
        <v>105</v>
      </c>
      <c r="I149" s="722">
        <v>14.05</v>
      </c>
      <c r="J149" s="723">
        <f>(M149/I149)*100</f>
        <v>6.832740213523131</v>
      </c>
      <c r="K149" s="724">
        <v>0.08</v>
      </c>
      <c r="L149" s="725">
        <v>12</v>
      </c>
      <c r="M149" s="726">
        <f>K149*L149</f>
        <v>0.96</v>
      </c>
      <c r="N149" s="727" t="s">
        <v>1022</v>
      </c>
      <c r="O149" s="728">
        <v>7.4999999999999997E-2</v>
      </c>
      <c r="P149" s="1037">
        <v>44854</v>
      </c>
      <c r="Q149" s="1037">
        <v>44865</v>
      </c>
      <c r="R149" s="726">
        <f>(K149-O149)/O149*100</f>
        <v>6.6666666666666732</v>
      </c>
      <c r="S149" s="667">
        <f>IF(INDEX(Historical!$D$7:$D$1220,MATCH(B149,Historical!$B$7:$B$1244,0))=0,"n/a",(INDEX(Historical!$C$7:$C$1222,MATCH(B149,Historical!$B$7:$B$1244,0))/INDEX(Historical!$D$7:$D$1220,MATCH(B149,Historical!$B$7:$B$1244,0))-1)*100)</f>
        <v>7.0175438596491224</v>
      </c>
      <c r="T149" s="667">
        <f>IF(INDEX(Historical!$F$7:$F$1213,MATCH(B149,Historical!$B$7:$B$1244,0))=0,"n/a",((INDEX(Historical!$C$7:$C$1222,MATCH(B149,Historical!$B$7:$B$1244,0))/INDEX(Historical!$F$7:$F$1213,MATCH(B149,Historical!$B$7:$B$1244,0)))^(1/3)-1)*100)</f>
        <v>3.8907731878695229</v>
      </c>
      <c r="U149" s="667">
        <f>IF(INDEX(Historical!$H$7:$H$1213,MATCH(B149,Historical!$B$7:$B$1244,0))=0,"n/a",((INDEX(Historical!$C$7:$C$1222,MATCH(B149,Historical!$B$7:$B$1244,0))/INDEX(Historical!$H$7:$H$1213,MATCH(B149,Historical!$B$7:$B$1244,0)))^(1/5)-1)*100)</f>
        <v>3.4840323850388266</v>
      </c>
      <c r="V149" s="667">
        <f>IF(INDEX(Historical!$N$7:$N$1213,MATCH(B149,Historical!$B$7:$B$1244,0))=0,"n/a",((INDEX(Historical!$C$7:$C$1222,MATCH(B149,Historical!$B$7:$B$1244,0))/INDEX(Historical!$N$7:$N$1213,MATCH(B149,Historical!$B$7:$B$1244,0)))^(1/10)-1)*100)</f>
        <v>4.3102495417528974</v>
      </c>
      <c r="W149" s="668">
        <f>IF(OR(U149&lt;=0,U149="n/a",V149&lt;=0,V149="n/a"),"n/a",U149/V149)</f>
        <v>0.80831338215790083</v>
      </c>
      <c r="X149" s="669">
        <f>IF(OR(AJ149&lt;=0,AJ149="n/a",U149&lt;=0,U149="n/a"),"n/a",U149/AJ149)</f>
        <v>34.840323850388266</v>
      </c>
      <c r="Y149" s="886"/>
      <c r="Z149" s="723">
        <f>IF(OR(AC149&lt;0.01,AC149="n/a"),"n/a",M149/AC149*100)</f>
        <v>67.132867132867133</v>
      </c>
      <c r="AA149" s="730">
        <f>IF(OR(AC149&lt;0.01,AC149="n/a"),"n/a",I149/AC149)</f>
        <v>9.8251748251748268</v>
      </c>
      <c r="AB149" s="725">
        <v>3</v>
      </c>
      <c r="AC149" s="731">
        <v>1.43</v>
      </c>
      <c r="AD149" s="731">
        <v>3.26</v>
      </c>
      <c r="AE149" s="731">
        <v>5.78</v>
      </c>
      <c r="AF149" s="731">
        <v>1.04</v>
      </c>
      <c r="AG149" s="731" t="s">
        <v>135</v>
      </c>
      <c r="AH149" s="731">
        <v>148.9</v>
      </c>
      <c r="AI149" s="731">
        <v>-2.7</v>
      </c>
      <c r="AJ149" s="731">
        <v>0.1</v>
      </c>
      <c r="AK149" s="731">
        <v>3</v>
      </c>
      <c r="AL149" s="732">
        <v>468.04</v>
      </c>
      <c r="AM149" s="733">
        <v>2.21</v>
      </c>
      <c r="AN149" s="731" t="s">
        <v>135</v>
      </c>
      <c r="AO149" s="734">
        <f>IF(U149="n/a","n/a",IF(AA149&lt;0,"n/a",IF(AA149="n/a","n/a",J149+U149-AA149)))</f>
        <v>0.49159777338713084</v>
      </c>
      <c r="AP149" s="735">
        <f>IF(U149="n/a","n/a",J149+U149)</f>
        <v>10.316772598561958</v>
      </c>
      <c r="AQ149" s="843">
        <f>IF(OR(AC149&lt;0.01,AC149="n/a",AF149="n/a"),"n/a",(I149/SQRT(22.5*AC149*(I149/AF149))-1)*100)</f>
        <v>-32.609984853732655</v>
      </c>
      <c r="AR149" s="618">
        <f>INDEX(Historical!$C$7:$C$1222,MATCH(B149,Historical!$B$7:$B$1244,0))*IF(AH149="n/a",1.03,IF(AH149&lt;0,1.01,IF(AH149&gt;10,1.1,(1+AH149/100))))</f>
        <v>1.0065000000000002</v>
      </c>
      <c r="AS149" s="730">
        <f>IF($AI149="n/a",1.03*AR149,IF($AI149&lt;0,1.01*AR149,IF($AI149&gt;10,1.1*AR149,(1+$AI149/100)*AR149)))</f>
        <v>1.0165650000000002</v>
      </c>
      <c r="AT149" s="730">
        <f>IF($AK149="n/a",1.03*AS149,IF($AK149&lt;0,1.01*AS149,IF($AK149&gt;10,1.1*AS149,(1+$AK149/100)*AS149)))</f>
        <v>1.0470619500000002</v>
      </c>
      <c r="AU149" s="730">
        <f>IF($AK149="n/a",1.03*AT149,IF($AK149&lt;0,1.01*AT149,IF($AK149&gt;10,1.1*AT149,(1+$AK149/100)*AT149)))</f>
        <v>1.0784738085000003</v>
      </c>
      <c r="AV149" s="730">
        <f>IF($AK149="n/a",1.03*AU149,IF($AK149&lt;0,1.01*AU149,IF($AK149&gt;10,1.1*AU149,(1+$AK149/100)*AU149)))</f>
        <v>1.1108280227550003</v>
      </c>
      <c r="AW149" s="723">
        <f>SUM(AR149:AV149)</f>
        <v>5.2594287812550009</v>
      </c>
      <c r="AX149" s="736">
        <f>AW149/I149*100</f>
        <v>37.433656806085416</v>
      </c>
      <c r="AY149" s="888" t="s">
        <v>135</v>
      </c>
      <c r="AZ149" s="733">
        <v>24.310000000000002</v>
      </c>
      <c r="BA149" s="733">
        <v>-15.229999999999999</v>
      </c>
      <c r="BB149" s="733">
        <v>4.2299999999999995</v>
      </c>
      <c r="BC149" s="733">
        <v>2.0500000000000003</v>
      </c>
      <c r="BD149" s="862"/>
      <c r="BE149" s="594">
        <v>2012</v>
      </c>
      <c r="BF149" s="853">
        <f>IF(BE149&gt;2020,0,IF(BE149&gt;2008,1,IF(BE149&gt;2001,2,IF(BE149&gt;1990,3,IF(BE149&gt;1980,4,IF(BE149&gt;1973,5,IF(BE149&gt;1970,6,IF(BE149&gt;1960,7,IF(BE149&gt;1958,8,IF(BE149&gt;1953,9,10))))))))))</f>
        <v>1</v>
      </c>
      <c r="BG149" s="783" t="s">
        <v>135</v>
      </c>
      <c r="BH149" s="820" t="s">
        <v>4443</v>
      </c>
      <c r="BI149" s="820" t="s">
        <v>4444</v>
      </c>
    </row>
    <row r="150" spans="1:61" ht="11.25" customHeight="1" x14ac:dyDescent="0.2">
      <c r="A150" s="826" t="s">
        <v>4827</v>
      </c>
      <c r="B150" s="830" t="s">
        <v>1190</v>
      </c>
      <c r="C150" s="885" t="s">
        <v>111</v>
      </c>
      <c r="D150" s="885" t="s">
        <v>4191</v>
      </c>
      <c r="E150" s="699">
        <v>13</v>
      </c>
      <c r="F150" s="1122">
        <v>338</v>
      </c>
      <c r="G150" s="1122" t="s">
        <v>36</v>
      </c>
      <c r="H150" s="1122" t="s">
        <v>36</v>
      </c>
      <c r="I150" s="829">
        <v>109.09</v>
      </c>
      <c r="J150" s="618">
        <f>(M150/I150)*100</f>
        <v>2.0166834723622697</v>
      </c>
      <c r="K150" s="832">
        <v>0.55000000000000004</v>
      </c>
      <c r="L150" s="842">
        <v>4</v>
      </c>
      <c r="M150" s="609">
        <f>K150*L150</f>
        <v>2.2000000000000002</v>
      </c>
      <c r="N150" s="825" t="s">
        <v>352</v>
      </c>
      <c r="O150" s="700">
        <v>0.52</v>
      </c>
      <c r="P150" s="603">
        <v>44987</v>
      </c>
      <c r="Q150" s="603">
        <v>45016</v>
      </c>
      <c r="R150" s="609">
        <f>(K150-O150)/O150*100</f>
        <v>5.7692307692307745</v>
      </c>
      <c r="S150" s="667">
        <f>IF(INDEX(Historical!$D$7:$D$1220,MATCH(B150,Historical!$B$7:$B$1244,0))=0,"n/a",(INDEX(Historical!$C$7:$C$1222,MATCH(B150,Historical!$B$7:$B$1244,0))/INDEX(Historical!$D$7:$D$1220,MATCH(B150,Historical!$B$7:$B$1244,0))-1)*100)</f>
        <v>4.0000000000000036</v>
      </c>
      <c r="T150" s="667">
        <f>IF(INDEX(Historical!$F$7:$F$1213,MATCH(B150,Historical!$B$7:$B$1244,0))=0,"n/a",((INDEX(Historical!$C$7:$C$1222,MATCH(B150,Historical!$B$7:$B$1244,0))/INDEX(Historical!$F$7:$F$1213,MATCH(B150,Historical!$B$7:$B$1244,0)))^(1/3)-1)*100)</f>
        <v>4.1714007510293971</v>
      </c>
      <c r="U150" s="667">
        <f>IF(INDEX(Historical!$H$7:$H$1213,MATCH(B150,Historical!$B$7:$B$1244,0))=0,"n/a",((INDEX(Historical!$C$7:$C$1222,MATCH(B150,Historical!$B$7:$B$1244,0))/INDEX(Historical!$H$7:$H$1213,MATCH(B150,Historical!$B$7:$B$1244,0)))^(1/5)-1)*100)</f>
        <v>4.3640227150435917</v>
      </c>
      <c r="V150" s="667">
        <f>IF(INDEX(Historical!$N$7:$N$1213,MATCH(B150,Historical!$B$7:$B$1244,0))=0,"n/a",((INDEX(Historical!$C$7:$C$1222,MATCH(B150,Historical!$B$7:$B$1244,0))/INDEX(Historical!$N$7:$N$1213,MATCH(B150,Historical!$B$7:$B$1244,0)))^(1/10)-1)*100)</f>
        <v>5.6545510370553886</v>
      </c>
      <c r="W150" s="668">
        <f>IF(OR(U150&lt;=0,U150="n/a",V150&lt;=0,V150="n/a"),"n/a",U150/V150)</f>
        <v>0.77177174393604198</v>
      </c>
      <c r="X150" s="669" t="str">
        <f>IF(OR(AJ150&lt;=0,AJ150="n/a",U150&lt;=0,U150="n/a"),"n/a",U150/AJ150)</f>
        <v>n/a</v>
      </c>
      <c r="Y150" s="631"/>
      <c r="Z150" s="618">
        <f>IF(OR(AC150&lt;0.01,AC150="n/a"),"n/a",M150/AC150*100)</f>
        <v>50.691244239631338</v>
      </c>
      <c r="AA150" s="841">
        <f>IF(OR(AC150&lt;0.01,AC150="n/a"),"n/a",I150/AC150)</f>
        <v>25.135944700460833</v>
      </c>
      <c r="AB150" s="842">
        <v>12</v>
      </c>
      <c r="AC150" s="821">
        <v>4.34</v>
      </c>
      <c r="AD150" s="821">
        <v>2.1</v>
      </c>
      <c r="AE150" s="821">
        <v>3.02</v>
      </c>
      <c r="AF150" s="821">
        <v>1.91</v>
      </c>
      <c r="AG150" s="821">
        <v>7.8</v>
      </c>
      <c r="AH150" s="821">
        <v>9.1999999999999993</v>
      </c>
      <c r="AI150" s="821">
        <v>-0.37</v>
      </c>
      <c r="AJ150" s="821">
        <v>-1.7000000000000002</v>
      </c>
      <c r="AK150" s="821">
        <v>12</v>
      </c>
      <c r="AL150" s="833">
        <v>3840</v>
      </c>
      <c r="AM150" s="827">
        <v>0.70000000000000007</v>
      </c>
      <c r="AN150" s="821">
        <v>3.18</v>
      </c>
      <c r="AO150" s="705">
        <f>IF(U150="n/a","n/a",IF(AA150&lt;0,"n/a",IF(AA150="n/a","n/a",J150+U150-AA150)))</f>
        <v>-18.755238513054969</v>
      </c>
      <c r="AP150" s="706">
        <f>IF(U150="n/a","n/a",J150+U150)</f>
        <v>6.3807061874058615</v>
      </c>
      <c r="AQ150" s="843">
        <f>IF(OR(AC150&lt;0.01,AC150="n/a",AF150="n/a"),"n/a",(I150/SQRT(22.5*AC150*(I150/AF150))-1)*100)</f>
        <v>46.074036597701884</v>
      </c>
      <c r="AR150" s="618">
        <f>INDEX(Historical!$C$7:$C$1222,MATCH(B150,Historical!$B$7:$B$1244,0))*IF(AH150="n/a",1.03,IF(AH150&lt;0,1.01,IF(AH150&gt;10,1.1,(1+AH150/100))))</f>
        <v>2.27136</v>
      </c>
      <c r="AS150" s="841">
        <f>IF($AI150="n/a",1.03*AR150,IF($AI150&lt;0,1.01*AR150,IF($AI150&gt;10,1.1*AR150,(1+$AI150/100)*AR150)))</f>
        <v>2.2940735999999999</v>
      </c>
      <c r="AT150" s="841">
        <f>IF($AK150="n/a",1.03*AS150,IF($AK150&lt;0,1.01*AS150,IF($AK150&gt;10,1.1*AS150,(1+$AK150/100)*AS150)))</f>
        <v>2.5234809600000001</v>
      </c>
      <c r="AU150" s="841">
        <f>IF($AK150="n/a",1.03*AT150,IF($AK150&lt;0,1.01*AT150,IF($AK150&gt;10,1.1*AT150,(1+$AK150/100)*AT150)))</f>
        <v>2.7758290560000005</v>
      </c>
      <c r="AV150" s="841">
        <f>IF($AK150="n/a",1.03*AU150,IF($AK150&lt;0,1.01*AU150,IF($AK150&gt;10,1.1*AU150,(1+$AK150/100)*AU150)))</f>
        <v>3.0534119616000006</v>
      </c>
      <c r="AW150" s="618">
        <f>SUM(AR150:AV150)</f>
        <v>12.918155577600002</v>
      </c>
      <c r="AX150" s="713">
        <f>AW150/I150*100</f>
        <v>11.841741293977451</v>
      </c>
      <c r="AY150" s="887">
        <v>1.07</v>
      </c>
      <c r="AZ150" s="827">
        <v>28.4</v>
      </c>
      <c r="BA150" s="827">
        <v>-14.49</v>
      </c>
      <c r="BB150" s="827">
        <v>-1.1499999999999999</v>
      </c>
      <c r="BC150" s="827">
        <v>6.25</v>
      </c>
      <c r="BE150" s="594">
        <v>2011</v>
      </c>
      <c r="BF150" s="853">
        <f>IF(BE150&gt;2020,0,IF(BE150&gt;2008,1,IF(BE150&gt;2001,2,IF(BE150&gt;1990,3,IF(BE150&gt;1980,4,IF(BE150&gt;1973,5,IF(BE150&gt;1970,6,IF(BE150&gt;1960,7,IF(BE150&gt;1958,8,IF(BE150&gt;1953,9,10))))))))))</f>
        <v>1</v>
      </c>
      <c r="BG150" s="837">
        <v>1.6</v>
      </c>
      <c r="BH150" s="820" t="s">
        <v>4443</v>
      </c>
      <c r="BI150" s="820" t="s">
        <v>4444</v>
      </c>
    </row>
    <row r="151" spans="1:61" ht="11.25" customHeight="1" x14ac:dyDescent="0.2">
      <c r="A151" s="826" t="s">
        <v>4828</v>
      </c>
      <c r="B151" s="830" t="s">
        <v>1205</v>
      </c>
      <c r="C151" s="885" t="s">
        <v>107</v>
      </c>
      <c r="D151" s="885" t="s">
        <v>4197</v>
      </c>
      <c r="E151" s="699">
        <v>11</v>
      </c>
      <c r="F151" s="1122">
        <v>419</v>
      </c>
      <c r="G151" s="1122" t="s">
        <v>114</v>
      </c>
      <c r="H151" s="1122" t="s">
        <v>114</v>
      </c>
      <c r="I151" s="829">
        <v>47.38</v>
      </c>
      <c r="J151" s="618">
        <f>(M151/I151)*100</f>
        <v>2.7859856479527227</v>
      </c>
      <c r="K151" s="832">
        <v>0.33</v>
      </c>
      <c r="L151" s="842">
        <v>4</v>
      </c>
      <c r="M151" s="609">
        <f>K151*L151</f>
        <v>1.32</v>
      </c>
      <c r="N151" s="825" t="s">
        <v>418</v>
      </c>
      <c r="O151" s="700">
        <v>0.32</v>
      </c>
      <c r="P151" s="603">
        <v>44662</v>
      </c>
      <c r="Q151" s="603">
        <v>44672</v>
      </c>
      <c r="R151" s="609">
        <f>(K151-O151)/O151*100</f>
        <v>3.1250000000000027</v>
      </c>
      <c r="S151" s="667">
        <f>IF(INDEX(Historical!$D$7:$D$1220,MATCH(B151,Historical!$B$7:$B$1244,0))=0,"n/a",(INDEX(Historical!$C$7:$C$1222,MATCH(B151,Historical!$B$7:$B$1244,0))/INDEX(Historical!$D$7:$D$1220,MATCH(B151,Historical!$B$7:$B$1244,0))-1)*100)</f>
        <v>3.937007874015741</v>
      </c>
      <c r="T151" s="667">
        <f>IF(INDEX(Historical!$F$7:$F$1213,MATCH(B151,Historical!$B$7:$B$1244,0))=0,"n/a",((INDEX(Historical!$C$7:$C$1222,MATCH(B151,Historical!$B$7:$B$1244,0))/INDEX(Historical!$F$7:$F$1213,MATCH(B151,Historical!$B$7:$B$1244,0)))^(1/3)-1)*100)</f>
        <v>5.9457770971114821</v>
      </c>
      <c r="U151" s="667">
        <f>IF(INDEX(Historical!$H$7:$H$1213,MATCH(B151,Historical!$B$7:$B$1244,0))=0,"n/a",((INDEX(Historical!$C$7:$C$1222,MATCH(B151,Historical!$B$7:$B$1244,0))/INDEX(Historical!$H$7:$H$1213,MATCH(B151,Historical!$B$7:$B$1244,0)))^(1/5)-1)*100)</f>
        <v>9.7233775492103991</v>
      </c>
      <c r="V151" s="667">
        <f>IF(INDEX(Historical!$N$7:$N$1213,MATCH(B151,Historical!$B$7:$B$1244,0))=0,"n/a",((INDEX(Historical!$C$7:$C$1222,MATCH(B151,Historical!$B$7:$B$1244,0))/INDEX(Historical!$N$7:$N$1213,MATCH(B151,Historical!$B$7:$B$1244,0)))^(1/10)-1)*100)</f>
        <v>9.5543953272934967</v>
      </c>
      <c r="W151" s="668">
        <f>IF(OR(U151&lt;=0,U151="n/a",V151&lt;=0,V151="n/a"),"n/a",U151/V151)</f>
        <v>1.0176863334756707</v>
      </c>
      <c r="X151" s="669">
        <f>IF(OR(AJ151&lt;=0,AJ151="n/a",U151&lt;=0,U151="n/a"),"n/a",U151/AJ151)</f>
        <v>0.77787020393683193</v>
      </c>
      <c r="Y151" s="632"/>
      <c r="Z151" s="618">
        <f>IF(OR(AC151&lt;0.01,AC151="n/a"),"n/a",M151/AC151*100)</f>
        <v>48.175182481751818</v>
      </c>
      <c r="AA151" s="841">
        <f>IF(OR(AC151&lt;0.01,AC151="n/a"),"n/a",I151/AC151)</f>
        <v>17.291970802919707</v>
      </c>
      <c r="AB151" s="842">
        <v>12</v>
      </c>
      <c r="AC151" s="821">
        <v>2.74</v>
      </c>
      <c r="AD151" s="821">
        <v>1.73</v>
      </c>
      <c r="AE151" s="821">
        <v>6.33</v>
      </c>
      <c r="AF151" s="821">
        <v>1.89</v>
      </c>
      <c r="AG151" s="821">
        <v>9.1999999999999993</v>
      </c>
      <c r="AH151" s="821">
        <v>2.1</v>
      </c>
      <c r="AI151" s="821">
        <v>8.77</v>
      </c>
      <c r="AJ151" s="821">
        <v>12.5</v>
      </c>
      <c r="AK151" s="821">
        <v>10</v>
      </c>
      <c r="AL151" s="833">
        <v>5250</v>
      </c>
      <c r="AM151" s="827">
        <v>0.1</v>
      </c>
      <c r="AN151" s="821">
        <v>0.4</v>
      </c>
      <c r="AO151" s="705">
        <f>IF(U151="n/a","n/a",IF(AA151&lt;0,"n/a",IF(AA151="n/a","n/a",J151+U151-AA151)))</f>
        <v>-4.7826076057565849</v>
      </c>
      <c r="AP151" s="706">
        <f>IF(U151="n/a","n/a",J151+U151)</f>
        <v>12.509363197163122</v>
      </c>
      <c r="AQ151" s="843">
        <f>IF(OR(AC151&lt;0.01,AC151="n/a",AF151="n/a"),"n/a",(I151/SQRT(22.5*AC151*(I151/AF151))-1)*100)</f>
        <v>20.520767813902332</v>
      </c>
      <c r="AR151" s="618">
        <f>INDEX(Historical!$C$7:$C$1222,MATCH(B151,Historical!$B$7:$B$1244,0))*IF(AH151="n/a",1.03,IF(AH151&lt;0,1.01,IF(AH151&gt;10,1.1,(1+AH151/100))))</f>
        <v>1.34772</v>
      </c>
      <c r="AS151" s="841">
        <f>IF($AI151="n/a",1.03*AR151,IF($AI151&lt;0,1.01*AR151,IF($AI151&gt;10,1.1*AR151,(1+$AI151/100)*AR151)))</f>
        <v>1.4659150439999999</v>
      </c>
      <c r="AT151" s="841">
        <f>IF($AK151="n/a",1.03*AS151,IF($AK151&lt;0,1.01*AS151,IF($AK151&gt;10,1.1*AS151,(1+$AK151/100)*AS151)))</f>
        <v>1.6125065484000001</v>
      </c>
      <c r="AU151" s="841">
        <f>IF($AK151="n/a",1.03*AT151,IF($AK151&lt;0,1.01*AT151,IF($AK151&gt;10,1.1*AT151,(1+$AK151/100)*AT151)))</f>
        <v>1.7737572032400002</v>
      </c>
      <c r="AV151" s="841">
        <f>IF($AK151="n/a",1.03*AU151,IF($AK151&lt;0,1.01*AU151,IF($AK151&gt;10,1.1*AU151,(1+$AK151/100)*AU151)))</f>
        <v>1.9511329235640005</v>
      </c>
      <c r="AW151" s="618">
        <f>SUM(AR151:AV151)</f>
        <v>8.1510317192039992</v>
      </c>
      <c r="AX151" s="713">
        <f>AW151/I151*100</f>
        <v>17.203528322507385</v>
      </c>
      <c r="AY151" s="887">
        <v>0.81</v>
      </c>
      <c r="AZ151" s="827">
        <v>6.9</v>
      </c>
      <c r="BA151" s="827">
        <v>-20.64</v>
      </c>
      <c r="BB151" s="827">
        <v>-1.2</v>
      </c>
      <c r="BC151" s="827">
        <v>-5.9700000000000006</v>
      </c>
      <c r="BE151" s="594">
        <v>2012</v>
      </c>
      <c r="BF151" s="853">
        <f>IF(BE151&gt;2020,0,IF(BE151&gt;2008,1,IF(BE151&gt;2001,2,IF(BE151&gt;1990,3,IF(BE151&gt;1980,4,IF(BE151&gt;1973,5,IF(BE151&gt;1970,6,IF(BE151&gt;1960,7,IF(BE151&gt;1958,8,IF(BE151&gt;1953,9,10))))))))))</f>
        <v>1</v>
      </c>
      <c r="BG151" s="837">
        <v>1</v>
      </c>
      <c r="BH151" s="820" t="s">
        <v>4443</v>
      </c>
      <c r="BI151" s="820" t="s">
        <v>4444</v>
      </c>
    </row>
    <row r="152" spans="1:61" ht="11.25" customHeight="1" x14ac:dyDescent="0.2">
      <c r="A152" s="826" t="s">
        <v>4832</v>
      </c>
      <c r="B152" s="830" t="s">
        <v>1213</v>
      </c>
      <c r="C152" s="885" t="s">
        <v>111</v>
      </c>
      <c r="D152" s="885" t="s">
        <v>1181</v>
      </c>
      <c r="E152" s="699">
        <v>12</v>
      </c>
      <c r="F152" s="1122">
        <v>386</v>
      </c>
      <c r="G152" s="1122" t="s">
        <v>105</v>
      </c>
      <c r="H152" s="1122" t="s">
        <v>105</v>
      </c>
      <c r="I152" s="821">
        <v>36.47</v>
      </c>
      <c r="J152" s="618">
        <f>(M152/I152)*100</f>
        <v>1.0967918837400603</v>
      </c>
      <c r="K152" s="832">
        <v>0.1</v>
      </c>
      <c r="L152" s="842">
        <v>4</v>
      </c>
      <c r="M152" s="609">
        <f>K152*L152</f>
        <v>0.4</v>
      </c>
      <c r="N152" s="825" t="s">
        <v>695</v>
      </c>
      <c r="O152" s="700">
        <v>0.09</v>
      </c>
      <c r="P152" s="603">
        <v>44893</v>
      </c>
      <c r="Q152" s="603">
        <v>44911</v>
      </c>
      <c r="R152" s="609">
        <f>(K152-O152)/O152*100</f>
        <v>11.111111111111121</v>
      </c>
      <c r="S152" s="667">
        <f>IF(INDEX(Historical!$D$7:$D$1220,MATCH(B152,Historical!$B$7:$B$1244,0))=0,"n/a",(INDEX(Historical!$C$7:$C$1222,MATCH(B152,Historical!$B$7:$B$1244,0))/INDEX(Historical!$D$7:$D$1220,MATCH(B152,Historical!$B$7:$B$1244,0))-1)*100)</f>
        <v>12.12121212121211</v>
      </c>
      <c r="T152" s="667">
        <f>IF(INDEX(Historical!$F$7:$F$1213,MATCH(B152,Historical!$B$7:$B$1244,0))=0,"n/a",((INDEX(Historical!$C$7:$C$1222,MATCH(B152,Historical!$B$7:$B$1244,0))/INDEX(Historical!$F$7:$F$1213,MATCH(B152,Historical!$B$7:$B$1244,0)))^(1/3)-1)*100)</f>
        <v>8.1496914028304168</v>
      </c>
      <c r="U152" s="667">
        <f>IF(INDEX(Historical!$H$7:$H$1213,MATCH(B152,Historical!$B$7:$B$1244,0))=0,"n/a",((INDEX(Historical!$C$7:$C$1222,MATCH(B152,Historical!$B$7:$B$1244,0))/INDEX(Historical!$H$7:$H$1213,MATCH(B152,Historical!$B$7:$B$1244,0)))^(1/5)-1)*100)</f>
        <v>8.1564298323768547</v>
      </c>
      <c r="V152" s="667">
        <f>IF(INDEX(Historical!$N$7:$N$1213,MATCH(B152,Historical!$B$7:$B$1244,0))=0,"n/a",((INDEX(Historical!$C$7:$C$1222,MATCH(B152,Historical!$B$7:$B$1244,0))/INDEX(Historical!$N$7:$N$1213,MATCH(B152,Historical!$B$7:$B$1244,0)))^(1/10)-1)*100)</f>
        <v>15.845262993187204</v>
      </c>
      <c r="W152" s="668">
        <f>IF(OR(U152&lt;=0,U152="n/a",V152&lt;=0,V152="n/a"),"n/a",U152/V152)</f>
        <v>0.51475509342342729</v>
      </c>
      <c r="X152" s="669">
        <f>IF(OR(AJ152&lt;=0,AJ152="n/a",U152&lt;=0,U152="n/a"),"n/a",U152/AJ152)</f>
        <v>0.17207657874212773</v>
      </c>
      <c r="Y152" s="629"/>
      <c r="Z152" s="618" t="str">
        <f>IF(OR(AC152&lt;0.01,AC152="n/a"),"n/a",M152/AC152*100)</f>
        <v>n/a</v>
      </c>
      <c r="AA152" s="841" t="str">
        <f>IF(OR(AC152&lt;0.01,AC152="n/a"),"n/a",I152/AC152)</f>
        <v>n/a</v>
      </c>
      <c r="AB152" s="842">
        <v>9</v>
      </c>
      <c r="AC152" s="821">
        <v>-5.03</v>
      </c>
      <c r="AD152" s="821" t="s">
        <v>135</v>
      </c>
      <c r="AE152" s="821">
        <v>0.74</v>
      </c>
      <c r="AF152" s="821">
        <v>3.68</v>
      </c>
      <c r="AG152" s="821" t="s">
        <v>135</v>
      </c>
      <c r="AH152" s="822">
        <v>-517.1</v>
      </c>
      <c r="AI152" s="822">
        <v>2.4500000000000002</v>
      </c>
      <c r="AJ152" s="821">
        <v>47.4</v>
      </c>
      <c r="AK152" s="821">
        <v>20.41</v>
      </c>
      <c r="AL152" s="833">
        <v>2150</v>
      </c>
      <c r="AM152" s="827">
        <v>7.5</v>
      </c>
      <c r="AN152" s="821">
        <v>2.89</v>
      </c>
      <c r="AO152" s="705" t="str">
        <f>IF(U152="n/a","n/a",IF(AA152&lt;0,"n/a",IF(AA152="n/a","n/a",J152+U152-AA152)))</f>
        <v>n/a</v>
      </c>
      <c r="AP152" s="706">
        <f>IF(U152="n/a","n/a",J152+U152)</f>
        <v>9.253221716116915</v>
      </c>
      <c r="AQ152" s="843" t="str">
        <f>IF(OR(AC152&lt;0.01,AC152="n/a",AF152="n/a"),"n/a",(I152/SQRT(22.5*AC152*(I152/AF152))-1)*100)</f>
        <v>n/a</v>
      </c>
      <c r="AR152" s="618">
        <f>INDEX(Historical!$C$7:$C$1222,MATCH(B152,Historical!$B$7:$B$1244,0))*IF(AH152="n/a",1.03,IF(AH152&lt;0,1.01,IF(AH152&gt;10,1.1,(1+AH152/100))))</f>
        <v>0.37369999999999998</v>
      </c>
      <c r="AS152" s="841">
        <f>IF($AI152="n/a",1.03*AR152,IF($AI152&lt;0,1.01*AR152,IF($AI152&gt;10,1.1*AR152,(1+$AI152/100)*AR152)))</f>
        <v>0.38285564999999994</v>
      </c>
      <c r="AT152" s="841">
        <f>IF($AK152="n/a",1.03*AS152,IF($AK152&lt;0,1.01*AS152,IF($AK152&gt;10,1.1*AS152,(1+$AK152/100)*AS152)))</f>
        <v>0.42114121499999996</v>
      </c>
      <c r="AU152" s="841">
        <f>IF($AK152="n/a",1.03*AT152,IF($AK152&lt;0,1.01*AT152,IF($AK152&gt;10,1.1*AT152,(1+$AK152/100)*AT152)))</f>
        <v>0.4632553365</v>
      </c>
      <c r="AV152" s="841">
        <f>IF($AK152="n/a",1.03*AU152,IF($AK152&lt;0,1.01*AU152,IF($AK152&gt;10,1.1*AU152,(1+$AK152/100)*AU152)))</f>
        <v>0.50958087015000009</v>
      </c>
      <c r="AW152" s="618">
        <f>SUM(AR152:AV152)</f>
        <v>2.15053307165</v>
      </c>
      <c r="AX152" s="713">
        <f>AW152/I152*100</f>
        <v>5.8967180467507543</v>
      </c>
      <c r="AY152" s="887">
        <v>1.57</v>
      </c>
      <c r="AZ152" s="827">
        <v>123.51</v>
      </c>
      <c r="BA152" s="827">
        <v>-16.619999999999997</v>
      </c>
      <c r="BB152" s="827">
        <v>-4.21</v>
      </c>
      <c r="BC152" s="827">
        <v>12.64</v>
      </c>
      <c r="BE152" s="594">
        <v>2012</v>
      </c>
      <c r="BF152" s="853">
        <f>IF(BE152&gt;2020,0,IF(BE152&gt;2008,1,IF(BE152&gt;2001,2,IF(BE152&gt;1990,3,IF(BE152&gt;1980,4,IF(BE152&gt;1973,5,IF(BE152&gt;1970,6,IF(BE152&gt;1960,7,IF(BE152&gt;1958,8,IF(BE152&gt;1953,9,10))))))))))</f>
        <v>1</v>
      </c>
      <c r="BG152" s="837" t="s">
        <v>135</v>
      </c>
      <c r="BH152" s="820" t="s">
        <v>4443</v>
      </c>
      <c r="BI152" s="820" t="s">
        <v>4444</v>
      </c>
    </row>
    <row r="153" spans="1:61" ht="11.25" customHeight="1" x14ac:dyDescent="0.2">
      <c r="A153" s="826" t="s">
        <v>4834</v>
      </c>
      <c r="B153" s="830" t="s">
        <v>4308</v>
      </c>
      <c r="C153" s="885" t="s">
        <v>107</v>
      </c>
      <c r="D153" s="885" t="s">
        <v>117</v>
      </c>
      <c r="E153" s="699">
        <v>18</v>
      </c>
      <c r="F153" s="1122">
        <v>229</v>
      </c>
      <c r="G153" s="1122" t="s">
        <v>114</v>
      </c>
      <c r="H153" s="1122" t="s">
        <v>114</v>
      </c>
      <c r="I153" s="829">
        <v>121.69</v>
      </c>
      <c r="J153" s="618">
        <f>(M153/I153)*100</f>
        <v>0.73958418933355252</v>
      </c>
      <c r="K153" s="832">
        <v>0.22500000000000001</v>
      </c>
      <c r="L153" s="842">
        <v>4</v>
      </c>
      <c r="M153" s="609">
        <f>K153*L153</f>
        <v>0.9</v>
      </c>
      <c r="N153" s="825" t="s">
        <v>138</v>
      </c>
      <c r="O153" s="700">
        <v>0.20749999999999999</v>
      </c>
      <c r="P153" s="603">
        <v>45016</v>
      </c>
      <c r="Q153" s="603">
        <v>45047</v>
      </c>
      <c r="R153" s="609">
        <f>(K153-O153)/O153*100</f>
        <v>8.4337349397590433</v>
      </c>
      <c r="S153" s="667">
        <f>IF(INDEX(Historical!$D$7:$D$1220,MATCH(B153,Historical!$B$7:$B$1244,0))=0,"n/a",(INDEX(Historical!$C$7:$C$1222,MATCH(B153,Historical!$B$7:$B$1244,0))/INDEX(Historical!$D$7:$D$1220,MATCH(B153,Historical!$B$7:$B$1244,0))-1)*100)</f>
        <v>5.12820512820511</v>
      </c>
      <c r="T153" s="667">
        <f>IF(INDEX(Historical!$F$7:$F$1213,MATCH(B153,Historical!$B$7:$B$1244,0))=0,"n/a",((INDEX(Historical!$C$7:$C$1222,MATCH(B153,Historical!$B$7:$B$1244,0))/INDEX(Historical!$F$7:$F$1213,MATCH(B153,Historical!$B$7:$B$1244,0)))^(1/3)-1)*100)</f>
        <v>6.5699718218343861</v>
      </c>
      <c r="U153" s="667">
        <f>IF(INDEX(Historical!$H$7:$H$1213,MATCH(B153,Historical!$B$7:$B$1244,0))=0,"n/a",((INDEX(Historical!$C$7:$C$1222,MATCH(B153,Historical!$B$7:$B$1244,0))/INDEX(Historical!$H$7:$H$1213,MATCH(B153,Historical!$B$7:$B$1244,0)))^(1/5)-1)*100)</f>
        <v>6.8051927565147885</v>
      </c>
      <c r="V153" s="667">
        <f>IF(INDEX(Historical!$N$7:$N$1213,MATCH(B153,Historical!$B$7:$B$1244,0))=0,"n/a",((INDEX(Historical!$C$7:$C$1222,MATCH(B153,Historical!$B$7:$B$1244,0))/INDEX(Historical!$N$7:$N$1213,MATCH(B153,Historical!$B$7:$B$1244,0)))^(1/10)-1)*100)</f>
        <v>7.9948450257376846</v>
      </c>
      <c r="W153" s="668">
        <f>IF(OR(U153&lt;=0,U153="n/a",V153&lt;=0,V153="n/a"),"n/a",U153/V153)</f>
        <v>0.85119758226794062</v>
      </c>
      <c r="X153" s="669">
        <f>IF(OR(AJ153&lt;=0,AJ153="n/a",U153&lt;=0,U153="n/a"),"n/a",U153/AJ153)</f>
        <v>0.65434545735719118</v>
      </c>
      <c r="Y153" s="631"/>
      <c r="Z153" s="618">
        <f>IF(OR(AC153&lt;0.01,AC153="n/a"),"n/a",M153/AC153*100)</f>
        <v>12.032085561497325</v>
      </c>
      <c r="AA153" s="841">
        <f>IF(OR(AC153&lt;0.01,AC153="n/a"),"n/a",I153/AC153)</f>
        <v>16.268716577540104</v>
      </c>
      <c r="AB153" s="842">
        <v>12</v>
      </c>
      <c r="AC153" s="821">
        <v>7.48</v>
      </c>
      <c r="AD153" s="821">
        <v>1.0900000000000001</v>
      </c>
      <c r="AE153" s="821">
        <v>2.23</v>
      </c>
      <c r="AF153" s="821">
        <v>2.7</v>
      </c>
      <c r="AG153" s="821">
        <v>11.200000000000001</v>
      </c>
      <c r="AH153" s="821">
        <v>5.8000000000000007</v>
      </c>
      <c r="AI153" s="821">
        <v>8.3800000000000008</v>
      </c>
      <c r="AJ153" s="821">
        <v>10.4</v>
      </c>
      <c r="AK153" s="821">
        <v>14.89</v>
      </c>
      <c r="AL153" s="833">
        <v>11610</v>
      </c>
      <c r="AM153" s="827">
        <v>1.6</v>
      </c>
      <c r="AN153" s="821">
        <v>0.47</v>
      </c>
      <c r="AO153" s="705">
        <f>IF(U153="n/a","n/a",IF(AA153&lt;0,"n/a",IF(AA153="n/a","n/a",J153+U153-AA153)))</f>
        <v>-8.7239396316917635</v>
      </c>
      <c r="AP153" s="706">
        <f>IF(U153="n/a","n/a",J153+U153)</f>
        <v>7.5447769458483407</v>
      </c>
      <c r="AQ153" s="843">
        <f>IF(OR(AC153&lt;0.01,AC153="n/a",AF153="n/a"),"n/a",(I153/SQRT(22.5*AC153*(I153/AF153))-1)*100)</f>
        <v>39.722796611891951</v>
      </c>
      <c r="AR153" s="618">
        <f>INDEX(Historical!$C$7:$C$1222,MATCH(B153,Historical!$B$7:$B$1244,0))*IF(AH153="n/a",1.03,IF(AH153&lt;0,1.01,IF(AH153&gt;10,1.1,(1+AH153/100))))</f>
        <v>0.86756</v>
      </c>
      <c r="AS153" s="841">
        <f>IF($AI153="n/a",1.03*AR153,IF($AI153&lt;0,1.01*AR153,IF($AI153&gt;10,1.1*AR153,(1+$AI153/100)*AR153)))</f>
        <v>0.94026152800000007</v>
      </c>
      <c r="AT153" s="841">
        <f>IF($AK153="n/a",1.03*AS153,IF($AK153&lt;0,1.01*AS153,IF($AK153&gt;10,1.1*AS153,(1+$AK153/100)*AS153)))</f>
        <v>1.0342876808000001</v>
      </c>
      <c r="AU153" s="841">
        <f>IF($AK153="n/a",1.03*AT153,IF($AK153&lt;0,1.01*AT153,IF($AK153&gt;10,1.1*AT153,(1+$AK153/100)*AT153)))</f>
        <v>1.1377164488800002</v>
      </c>
      <c r="AV153" s="841">
        <f>IF($AK153="n/a",1.03*AU153,IF($AK153&lt;0,1.01*AU153,IF($AK153&gt;10,1.1*AU153,(1+$AK153/100)*AU153)))</f>
        <v>1.2514880937680004</v>
      </c>
      <c r="AW153" s="618">
        <f>SUM(AR153:AV153)</f>
        <v>5.2313137514480008</v>
      </c>
      <c r="AX153" s="713">
        <f>AW153/I153*100</f>
        <v>4.2988854889045944</v>
      </c>
      <c r="AY153" s="887">
        <v>0.81</v>
      </c>
      <c r="AZ153" s="827">
        <v>38.49</v>
      </c>
      <c r="BA153" s="827">
        <v>-1.7399999999999998</v>
      </c>
      <c r="BB153" s="827">
        <v>1.27</v>
      </c>
      <c r="BC153" s="827">
        <v>12.93</v>
      </c>
      <c r="BE153" s="594">
        <v>2006</v>
      </c>
      <c r="BF153" s="853">
        <f>IF(BE153&gt;2020,0,IF(BE153&gt;2008,1,IF(BE153&gt;2001,2,IF(BE153&gt;1990,3,IF(BE153&gt;1980,4,IF(BE153&gt;1973,5,IF(BE153&gt;1970,6,IF(BE153&gt;1960,7,IF(BE153&gt;1958,8,IF(BE153&gt;1953,9,10))))))))))</f>
        <v>2</v>
      </c>
      <c r="BG153" s="837">
        <v>2.6</v>
      </c>
      <c r="BH153" s="820" t="s">
        <v>4443</v>
      </c>
      <c r="BI153" s="820" t="s">
        <v>4444</v>
      </c>
    </row>
    <row r="154" spans="1:61" ht="11.25" customHeight="1" x14ac:dyDescent="0.2">
      <c r="A154" s="819" t="s">
        <v>4835</v>
      </c>
      <c r="B154" s="830" t="s">
        <v>1065</v>
      </c>
      <c r="C154" s="885" t="s">
        <v>4055</v>
      </c>
      <c r="D154" s="885" t="s">
        <v>4196</v>
      </c>
      <c r="E154" s="699">
        <v>13</v>
      </c>
      <c r="F154" s="1122">
        <v>335</v>
      </c>
      <c r="G154" s="1122" t="s">
        <v>105</v>
      </c>
      <c r="H154" s="1122" t="s">
        <v>105</v>
      </c>
      <c r="I154" s="829">
        <v>33.950000000000003</v>
      </c>
      <c r="J154" s="618">
        <f>(M154/I154)*100</f>
        <v>3.2989690721649487</v>
      </c>
      <c r="K154" s="832">
        <v>0.28000000000000003</v>
      </c>
      <c r="L154" s="842">
        <v>4</v>
      </c>
      <c r="M154" s="609">
        <f>K154*L154</f>
        <v>1.1200000000000001</v>
      </c>
      <c r="N154" s="825" t="s">
        <v>150</v>
      </c>
      <c r="O154" s="700">
        <v>0.27</v>
      </c>
      <c r="P154" s="603">
        <v>44984</v>
      </c>
      <c r="Q154" s="603">
        <v>45015</v>
      </c>
      <c r="R154" s="609">
        <f>(K154-O154)/O154*100</f>
        <v>3.7037037037037068</v>
      </c>
      <c r="S154" s="667">
        <f>IF(INDEX(Historical!$D$7:$D$1220,MATCH(B154,Historical!$B$7:$B$1244,0))=0,"n/a",(INDEX(Historical!$C$7:$C$1222,MATCH(B154,Historical!$B$7:$B$1244,0))/INDEX(Historical!$D$7:$D$1220,MATCH(B154,Historical!$B$7:$B$1244,0))-1)*100)</f>
        <v>12.500000000000021</v>
      </c>
      <c r="T154" s="667">
        <f>IF(INDEX(Historical!$F$7:$F$1213,MATCH(B154,Historical!$B$7:$B$1244,0))=0,"n/a",((INDEX(Historical!$C$7:$C$1222,MATCH(B154,Historical!$B$7:$B$1244,0))/INDEX(Historical!$F$7:$F$1213,MATCH(B154,Historical!$B$7:$B$1244,0)))^(1/3)-1)*100)</f>
        <v>10.520944959211608</v>
      </c>
      <c r="U154" s="667">
        <f>IF(INDEX(Historical!$H$7:$H$1213,MATCH(B154,Historical!$B$7:$B$1244,0))=0,"n/a",((INDEX(Historical!$C$7:$C$1222,MATCH(B154,Historical!$B$7:$B$1244,0))/INDEX(Historical!$H$7:$H$1213,MATCH(B154,Historical!$B$7:$B$1244,0)))^(1/5)-1)*100)</f>
        <v>11.739420112574139</v>
      </c>
      <c r="V154" s="667">
        <f>IF(INDEX(Historical!$N$7:$N$1213,MATCH(B154,Historical!$B$7:$B$1244,0))=0,"n/a",((INDEX(Historical!$C$7:$C$1222,MATCH(B154,Historical!$B$7:$B$1244,0))/INDEX(Historical!$N$7:$N$1213,MATCH(B154,Historical!$B$7:$B$1244,0)))^(1/10)-1)*100)</f>
        <v>13.112687251123646</v>
      </c>
      <c r="W154" s="668">
        <f>IF(OR(U154&lt;=0,U154="n/a",V154&lt;=0,V154="n/a"),"n/a",U154/V154)</f>
        <v>0.89527187583675272</v>
      </c>
      <c r="X154" s="669">
        <f>IF(OR(AJ154&lt;=0,AJ154="n/a",U154&lt;=0,U154="n/a"),"n/a",U154/AJ154)</f>
        <v>1.1739420112574139</v>
      </c>
      <c r="Y154" s="628"/>
      <c r="Z154" s="618">
        <f>IF(OR(AC154&lt;0.01,AC154="n/a"),"n/a",M154/AC154*100)</f>
        <v>72.727272727272734</v>
      </c>
      <c r="AA154" s="841">
        <f>IF(OR(AC154&lt;0.01,AC154="n/a"),"n/a",I154/AC154)</f>
        <v>22.045454545454547</v>
      </c>
      <c r="AB154" s="842">
        <v>12</v>
      </c>
      <c r="AC154" s="821">
        <v>1.54</v>
      </c>
      <c r="AD154" s="821">
        <v>2.2599999999999998</v>
      </c>
      <c r="AE154" s="821">
        <v>2.0099999999999998</v>
      </c>
      <c r="AF154" s="821">
        <v>2.41</v>
      </c>
      <c r="AG154" s="821">
        <v>11.1</v>
      </c>
      <c r="AH154" s="822">
        <v>20.100000000000001</v>
      </c>
      <c r="AI154" s="822">
        <v>21.990000000000002</v>
      </c>
      <c r="AJ154" s="821">
        <v>10</v>
      </c>
      <c r="AK154" s="821">
        <v>9.9</v>
      </c>
      <c r="AL154" s="833">
        <v>28560</v>
      </c>
      <c r="AM154" s="827">
        <v>0.1</v>
      </c>
      <c r="AN154" s="821">
        <v>0.57999999999999996</v>
      </c>
      <c r="AO154" s="705">
        <f>IF(U154="n/a","n/a",IF(AA154&lt;0,"n/a",IF(AA154="n/a","n/a",J154+U154-AA154)))</f>
        <v>-7.0070653607154583</v>
      </c>
      <c r="AP154" s="706">
        <f>IF(U154="n/a","n/a",J154+U154)</f>
        <v>15.038389184739088</v>
      </c>
      <c r="AQ154" s="843">
        <f>IF(OR(AC154&lt;0.01,AC154="n/a",AF154="n/a"),"n/a",(I154/SQRT(22.5*AC154*(I154/AF154))-1)*100)</f>
        <v>53.665647797844905</v>
      </c>
      <c r="AR154" s="618">
        <f>INDEX(Historical!$C$7:$C$1222,MATCH(B154,Historical!$B$7:$B$1244,0))*IF(AH154="n/a",1.03,IF(AH154&lt;0,1.01,IF(AH154&gt;10,1.1,(1+AH154/100))))</f>
        <v>1.1880000000000002</v>
      </c>
      <c r="AS154" s="841">
        <f>IF($AI154="n/a",1.03*AR154,IF($AI154&lt;0,1.01*AR154,IF($AI154&gt;10,1.1*AR154,(1+$AI154/100)*AR154)))</f>
        <v>1.3068000000000002</v>
      </c>
      <c r="AT154" s="841">
        <f>IF($AK154="n/a",1.03*AS154,IF($AK154&lt;0,1.01*AS154,IF($AK154&gt;10,1.1*AS154,(1+$AK154/100)*AS154)))</f>
        <v>1.4361732000000003</v>
      </c>
      <c r="AU154" s="841">
        <f>IF($AK154="n/a",1.03*AT154,IF($AK154&lt;0,1.01*AT154,IF($AK154&gt;10,1.1*AT154,(1+$AK154/100)*AT154)))</f>
        <v>1.5783543468000003</v>
      </c>
      <c r="AV154" s="841">
        <f>IF($AK154="n/a",1.03*AU154,IF($AK154&lt;0,1.01*AU154,IF($AK154&gt;10,1.1*AU154,(1+$AK154/100)*AU154)))</f>
        <v>1.7346114271332003</v>
      </c>
      <c r="AW154" s="618">
        <f>SUM(AR154:AV154)</f>
        <v>7.2439389739332016</v>
      </c>
      <c r="AX154" s="713">
        <f>AW154/I154*100</f>
        <v>21.337080924692785</v>
      </c>
      <c r="AY154" s="887">
        <v>1.07</v>
      </c>
      <c r="AZ154" s="827">
        <v>17.150000000000002</v>
      </c>
      <c r="BA154" s="827">
        <v>-16.91</v>
      </c>
      <c r="BB154" s="827">
        <v>-1.8499999999999999</v>
      </c>
      <c r="BC154" s="827">
        <v>0.72</v>
      </c>
      <c r="BE154" s="594">
        <v>2011</v>
      </c>
      <c r="BF154" s="853">
        <f>IF(BE154&gt;2020,0,IF(BE154&gt;2008,1,IF(BE154&gt;2001,2,IF(BE154&gt;1990,3,IF(BE154&gt;1980,4,IF(BE154&gt;1973,5,IF(BE154&gt;1970,6,IF(BE154&gt;1960,7,IF(BE154&gt;1958,8,IF(BE154&gt;1953,9,10))))))))))</f>
        <v>1</v>
      </c>
      <c r="BG154" s="837">
        <v>4.5</v>
      </c>
      <c r="BH154" s="820" t="s">
        <v>4443</v>
      </c>
      <c r="BI154" s="820" t="s">
        <v>4444</v>
      </c>
    </row>
    <row r="155" spans="1:61" ht="11.25" customHeight="1" x14ac:dyDescent="0.2">
      <c r="A155" s="826" t="s">
        <v>4840</v>
      </c>
      <c r="B155" s="830" t="s">
        <v>1209</v>
      </c>
      <c r="C155" s="885" t="s">
        <v>107</v>
      </c>
      <c r="D155" s="885" t="s">
        <v>4193</v>
      </c>
      <c r="E155" s="699">
        <v>12</v>
      </c>
      <c r="F155" s="1122">
        <v>376</v>
      </c>
      <c r="G155" s="1122" t="s">
        <v>105</v>
      </c>
      <c r="H155" s="1122" t="s">
        <v>105</v>
      </c>
      <c r="I155" s="829">
        <v>351.65</v>
      </c>
      <c r="J155" s="618">
        <f>(M155/I155)*100</f>
        <v>2.8437366699843594</v>
      </c>
      <c r="K155" s="832">
        <v>2.5</v>
      </c>
      <c r="L155" s="842">
        <v>4</v>
      </c>
      <c r="M155" s="609">
        <f>K155*L155</f>
        <v>10</v>
      </c>
      <c r="N155" s="825" t="s">
        <v>285</v>
      </c>
      <c r="O155" s="700">
        <v>2</v>
      </c>
      <c r="P155" s="603">
        <v>44804</v>
      </c>
      <c r="Q155" s="603">
        <v>44833</v>
      </c>
      <c r="R155" s="609">
        <f>(K155-O155)/O155*100</f>
        <v>25</v>
      </c>
      <c r="S155" s="667">
        <f>IF(INDEX(Historical!$D$7:$D$1220,MATCH(B155,Historical!$B$7:$B$1244,0))=0,"n/a",(INDEX(Historical!$C$7:$C$1222,MATCH(B155,Historical!$B$7:$B$1244,0))/INDEX(Historical!$D$7:$D$1220,MATCH(B155,Historical!$B$7:$B$1244,0))-1)*100)</f>
        <v>38.46153846153846</v>
      </c>
      <c r="T155" s="667">
        <f>IF(INDEX(Historical!$F$7:$F$1213,MATCH(B155,Historical!$B$7:$B$1244,0))=0,"n/a",((INDEX(Historical!$C$7:$C$1222,MATCH(B155,Historical!$B$7:$B$1244,0))/INDEX(Historical!$F$7:$F$1213,MATCH(B155,Historical!$B$7:$B$1244,0)))^(1/3)-1)*100)</f>
        <v>29.43889722453865</v>
      </c>
      <c r="U155" s="667">
        <f>IF(INDEX(Historical!$H$7:$H$1213,MATCH(B155,Historical!$B$7:$B$1244,0))=0,"n/a",((INDEX(Historical!$C$7:$C$1222,MATCH(B155,Historical!$B$7:$B$1244,0))/INDEX(Historical!$H$7:$H$1213,MATCH(B155,Historical!$B$7:$B$1244,0)))^(1/5)-1)*100)</f>
        <v>25.420608155776936</v>
      </c>
      <c r="V155" s="667">
        <f>IF(INDEX(Historical!$N$7:$N$1213,MATCH(B155,Historical!$B$7:$B$1244,0))=0,"n/a",((INDEX(Historical!$C$7:$C$1222,MATCH(B155,Historical!$B$7:$B$1244,0))/INDEX(Historical!$N$7:$N$1213,MATCH(B155,Historical!$B$7:$B$1244,0)))^(1/10)-1)*100)</f>
        <v>17.659479900042285</v>
      </c>
      <c r="W155" s="668">
        <f>IF(OR(U155&lt;=0,U155="n/a",V155&lt;=0,V155="n/a"),"n/a",U155/V155)</f>
        <v>1.4394879294104277</v>
      </c>
      <c r="X155" s="669">
        <f>IF(OR(AJ155&lt;=0,AJ155="n/a",U155&lt;=0,U155="n/a"),"n/a",U155/AJ155)</f>
        <v>0.85880432958705866</v>
      </c>
      <c r="Y155" s="640"/>
      <c r="Z155" s="618">
        <f>IF(OR(AC155&lt;0.01,AC155="n/a"),"n/a",M155/AC155*100)</f>
        <v>33.266799733865604</v>
      </c>
      <c r="AA155" s="841">
        <f>IF(OR(AC155&lt;0.01,AC155="n/a"),"n/a",I155/AC155)</f>
        <v>11.698270126413838</v>
      </c>
      <c r="AB155" s="842">
        <v>12</v>
      </c>
      <c r="AC155" s="821">
        <v>30.06</v>
      </c>
      <c r="AD155" s="821" t="s">
        <v>135</v>
      </c>
      <c r="AE155" s="821">
        <v>1.8</v>
      </c>
      <c r="AF155" s="821">
        <v>1.19</v>
      </c>
      <c r="AG155" s="821">
        <v>15</v>
      </c>
      <c r="AH155" s="821">
        <v>140.30000000000001</v>
      </c>
      <c r="AI155" s="821">
        <v>18.3</v>
      </c>
      <c r="AJ155" s="821">
        <v>29.599999999999998</v>
      </c>
      <c r="AK155" s="821">
        <v>-1.69</v>
      </c>
      <c r="AL155" s="833">
        <v>123680</v>
      </c>
      <c r="AM155" s="827">
        <v>0.3</v>
      </c>
      <c r="AN155" s="821">
        <v>8.34</v>
      </c>
      <c r="AO155" s="705">
        <f>IF(U155="n/a","n/a",IF(AA155&lt;0,"n/a",IF(AA155="n/a","n/a",J155+U155-AA155)))</f>
        <v>16.566074699347457</v>
      </c>
      <c r="AP155" s="706">
        <f>IF(U155="n/a","n/a",J155+U155)</f>
        <v>28.264344825761295</v>
      </c>
      <c r="AQ155" s="843">
        <f>IF(OR(AC155&lt;0.01,AC155="n/a",AF155="n/a"),"n/a",(I155/SQRT(22.5*AC155*(I155/AF155))-1)*100)</f>
        <v>-21.341973778379764</v>
      </c>
      <c r="AR155" s="618">
        <f>INDEX(Historical!$C$7:$C$1222,MATCH(B155,Historical!$B$7:$B$1244,0))*IF(AH155="n/a",1.03,IF(AH155&lt;0,1.01,IF(AH155&gt;10,1.1,(1+AH155/100))))</f>
        <v>9.9</v>
      </c>
      <c r="AS155" s="841">
        <f>IF($AI155="n/a",1.03*AR155,IF($AI155&lt;0,1.01*AR155,IF($AI155&gt;10,1.1*AR155,(1+$AI155/100)*AR155)))</f>
        <v>10.89</v>
      </c>
      <c r="AT155" s="841">
        <f>IF($AK155="n/a",1.03*AS155,IF($AK155&lt;0,1.01*AS155,IF($AK155&gt;10,1.1*AS155,(1+$AK155/100)*AS155)))</f>
        <v>10.998900000000001</v>
      </c>
      <c r="AU155" s="841">
        <f>IF($AK155="n/a",1.03*AT155,IF($AK155&lt;0,1.01*AT155,IF($AK155&gt;10,1.1*AT155,(1+$AK155/100)*AT155)))</f>
        <v>11.108889000000001</v>
      </c>
      <c r="AV155" s="841">
        <f>IF($AK155="n/a",1.03*AU155,IF($AK155&lt;0,1.01*AU155,IF($AK155&gt;10,1.1*AU155,(1+$AK155/100)*AU155)))</f>
        <v>11.219977890000001</v>
      </c>
      <c r="AW155" s="618">
        <f>SUM(AR155:AV155)</f>
        <v>54.117766890000006</v>
      </c>
      <c r="AX155" s="713">
        <f>AW155/I155*100</f>
        <v>15.389667820275847</v>
      </c>
      <c r="AY155" s="887">
        <v>1.42</v>
      </c>
      <c r="AZ155" s="827">
        <v>26.57</v>
      </c>
      <c r="BA155" s="827">
        <v>-9.74</v>
      </c>
      <c r="BB155" s="827">
        <v>-1.6099999999999999</v>
      </c>
      <c r="BC155" s="827">
        <v>4.9000000000000004</v>
      </c>
      <c r="BE155" s="594">
        <v>2011</v>
      </c>
      <c r="BF155" s="853">
        <f>IF(BE155&gt;2020,0,IF(BE155&gt;2008,1,IF(BE155&gt;2001,2,IF(BE155&gt;1990,3,IF(BE155&gt;1980,4,IF(BE155&gt;1973,5,IF(BE155&gt;1970,6,IF(BE155&gt;1960,7,IF(BE155&gt;1958,8,IF(BE155&gt;1953,9,10))))))))))</f>
        <v>1</v>
      </c>
      <c r="BG155" s="837">
        <v>1</v>
      </c>
      <c r="BH155" s="820" t="s">
        <v>4443</v>
      </c>
      <c r="BI155" s="820" t="s">
        <v>4444</v>
      </c>
    </row>
    <row r="156" spans="1:61" s="737" customFormat="1" ht="11.25" customHeight="1" x14ac:dyDescent="0.2">
      <c r="A156" s="720" t="s">
        <v>1200</v>
      </c>
      <c r="B156" s="743" t="s">
        <v>1201</v>
      </c>
      <c r="C156" s="885" t="s">
        <v>4178</v>
      </c>
      <c r="D156" s="885" t="s">
        <v>4179</v>
      </c>
      <c r="E156" s="721">
        <v>11</v>
      </c>
      <c r="F156" s="1122">
        <v>446</v>
      </c>
      <c r="G156" s="1121" t="s">
        <v>36</v>
      </c>
      <c r="H156" s="1121" t="s">
        <v>114</v>
      </c>
      <c r="I156" s="722">
        <v>34.33</v>
      </c>
      <c r="J156" s="723">
        <f>(M156/I156)*100</f>
        <v>5.0101951645790859</v>
      </c>
      <c r="K156" s="724">
        <v>0.43</v>
      </c>
      <c r="L156" s="725">
        <v>4</v>
      </c>
      <c r="M156" s="726">
        <f>K156*L156</f>
        <v>1.72</v>
      </c>
      <c r="N156" s="727" t="s">
        <v>263</v>
      </c>
      <c r="O156" s="728">
        <v>0.41</v>
      </c>
      <c r="P156" s="1037">
        <v>44916</v>
      </c>
      <c r="Q156" s="1037">
        <v>44931</v>
      </c>
      <c r="R156" s="726">
        <f>(K156-O156)/O156*100</f>
        <v>4.8780487804878092</v>
      </c>
      <c r="S156" s="667">
        <f>IF(INDEX(Historical!$D$7:$D$1220,MATCH(B156,Historical!$B$7:$B$1244,0))=0,"n/a",(INDEX(Historical!$C$7:$C$1222,MATCH(B156,Historical!$B$7:$B$1244,0))/INDEX(Historical!$D$7:$D$1220,MATCH(B156,Historical!$B$7:$B$1244,0))-1)*100)</f>
        <v>5.12820512820511</v>
      </c>
      <c r="T156" s="667">
        <f>IF(INDEX(Historical!$F$7:$F$1213,MATCH(B156,Historical!$B$7:$B$1244,0))=0,"n/a",((INDEX(Historical!$C$7:$C$1222,MATCH(B156,Historical!$B$7:$B$1244,0))/INDEX(Historical!$F$7:$F$1213,MATCH(B156,Historical!$B$7:$B$1244,0)))^(1/3)-1)*100)</f>
        <v>5.4156936422339763</v>
      </c>
      <c r="U156" s="667">
        <f>IF(INDEX(Historical!$H$7:$H$1213,MATCH(B156,Historical!$B$7:$B$1244,0))=0,"n/a",((INDEX(Historical!$C$7:$C$1222,MATCH(B156,Historical!$B$7:$B$1244,0))/INDEX(Historical!$H$7:$H$1213,MATCH(B156,Historical!$B$7:$B$1244,0)))^(1/5)-1)*100)</f>
        <v>7.9257722981303402</v>
      </c>
      <c r="V156" s="667">
        <f>IF(INDEX(Historical!$N$7:$N$1213,MATCH(B156,Historical!$B$7:$B$1244,0))=0,"n/a",((INDEX(Historical!$C$7:$C$1222,MATCH(B156,Historical!$B$7:$B$1244,0))/INDEX(Historical!$N$7:$N$1213,MATCH(B156,Historical!$B$7:$B$1244,0)))^(1/10)-1)*100)</f>
        <v>12.612703406527404</v>
      </c>
      <c r="W156" s="668">
        <f>IF(OR(U156&lt;=0,U156="n/a",V156&lt;=0,V156="n/a"),"n/a",U156/V156)</f>
        <v>0.62839599431383963</v>
      </c>
      <c r="X156" s="669">
        <f>IF(OR(AJ156&lt;=0,AJ156="n/a",U156&lt;=0,U156="n/a"),"n/a",U156/AJ156)</f>
        <v>2.4017491812516178</v>
      </c>
      <c r="Y156" s="729"/>
      <c r="Z156" s="723">
        <f>IF(OR(AC156&lt;0.01,AC156="n/a"),"n/a",M156/AC156*100)</f>
        <v>95.027624309392252</v>
      </c>
      <c r="AA156" s="730">
        <f>IF(OR(AC156&lt;0.01,AC156="n/a"),"n/a",I156/AC156)</f>
        <v>18.966850828729282</v>
      </c>
      <c r="AB156" s="725">
        <v>12</v>
      </c>
      <c r="AC156" s="731">
        <v>1.81</v>
      </c>
      <c r="AD156" s="731" t="s">
        <v>135</v>
      </c>
      <c r="AE156" s="731">
        <v>10.24</v>
      </c>
      <c r="AF156" s="731">
        <v>2.14</v>
      </c>
      <c r="AG156" s="731">
        <v>11.3</v>
      </c>
      <c r="AH156" s="731">
        <v>-15.299999999999999</v>
      </c>
      <c r="AI156" s="731">
        <v>4.53</v>
      </c>
      <c r="AJ156" s="731">
        <v>3.3000000000000003</v>
      </c>
      <c r="AK156" s="731" t="s">
        <v>135</v>
      </c>
      <c r="AL156" s="732">
        <v>1630</v>
      </c>
      <c r="AM156" s="733">
        <v>9.77</v>
      </c>
      <c r="AN156" s="731">
        <v>0.83</v>
      </c>
      <c r="AO156" s="734">
        <f>IF(U156="n/a","n/a",IF(AA156&lt;0,"n/a",IF(AA156="n/a","n/a",J156+U156-AA156)))</f>
        <v>-6.0308833660198555</v>
      </c>
      <c r="AP156" s="735">
        <f>IF(U156="n/a","n/a",J156+U156)</f>
        <v>12.935967462709426</v>
      </c>
      <c r="AQ156" s="843">
        <f>IF(OR(AC156&lt;0.01,AC156="n/a",AF156="n/a"),"n/a",(I156/SQRT(22.5*AC156*(I156/AF156))-1)*100)</f>
        <v>34.311513155021075</v>
      </c>
      <c r="AR156" s="618">
        <f>INDEX(Historical!$C$7:$C$1222,MATCH(B156,Historical!$B$7:$B$1244,0))*IF(AH156="n/a",1.03,IF(AH156&lt;0,1.01,IF(AH156&gt;10,1.1,(1+AH156/100))))</f>
        <v>1.6563999999999999</v>
      </c>
      <c r="AS156" s="730">
        <f>IF($AI156="n/a",1.03*AR156,IF($AI156&lt;0,1.01*AR156,IF($AI156&gt;10,1.1*AR156,(1+$AI156/100)*AR156)))</f>
        <v>1.7314349199999997</v>
      </c>
      <c r="AT156" s="730">
        <f>IF($AK156="n/a",1.03*AS156,IF($AK156&lt;0,1.01*AS156,IF($AK156&gt;10,1.1*AS156,(1+$AK156/100)*AS156)))</f>
        <v>1.7833779675999997</v>
      </c>
      <c r="AU156" s="730">
        <f>IF($AK156="n/a",1.03*AT156,IF($AK156&lt;0,1.01*AT156,IF($AK156&gt;10,1.1*AT156,(1+$AK156/100)*AT156)))</f>
        <v>1.8368793066279998</v>
      </c>
      <c r="AV156" s="730">
        <f>IF($AK156="n/a",1.03*AU156,IF($AK156&lt;0,1.01*AU156,IF($AK156&gt;10,1.1*AU156,(1+$AK156/100)*AU156)))</f>
        <v>1.8919856858268398</v>
      </c>
      <c r="AW156" s="723">
        <f>SUM(AR156:AV156)</f>
        <v>8.9000778800548392</v>
      </c>
      <c r="AX156" s="736">
        <f>AW156/I156*100</f>
        <v>25.925073929667462</v>
      </c>
      <c r="AY156" s="888">
        <v>0.89</v>
      </c>
      <c r="AZ156" s="733">
        <v>39.21</v>
      </c>
      <c r="BA156" s="733">
        <v>-5.92</v>
      </c>
      <c r="BB156" s="733">
        <v>-1.6199999999999999</v>
      </c>
      <c r="BC156" s="733">
        <v>12.68</v>
      </c>
      <c r="BD156" s="862"/>
      <c r="BE156" s="594">
        <v>2013</v>
      </c>
      <c r="BF156" s="853">
        <f>IF(BE156&gt;2020,0,IF(BE156&gt;2008,1,IF(BE156&gt;2001,2,IF(BE156&gt;1990,3,IF(BE156&gt;1980,4,IF(BE156&gt;1973,5,IF(BE156&gt;1970,6,IF(BE156&gt;1960,7,IF(BE156&gt;1958,8,IF(BE156&gt;1953,9,10))))))))))</f>
        <v>1</v>
      </c>
      <c r="BG156" s="783">
        <v>5.7</v>
      </c>
      <c r="BH156" s="820" t="s">
        <v>4443</v>
      </c>
      <c r="BI156" s="820" t="s">
        <v>4445</v>
      </c>
    </row>
    <row r="157" spans="1:61" ht="11.25" customHeight="1" x14ac:dyDescent="0.2">
      <c r="A157" s="826" t="s">
        <v>4845</v>
      </c>
      <c r="B157" s="830" t="s">
        <v>3764</v>
      </c>
      <c r="C157" s="885" t="s">
        <v>107</v>
      </c>
      <c r="D157" s="885" t="s">
        <v>4190</v>
      </c>
      <c r="E157" s="699">
        <v>10</v>
      </c>
      <c r="F157" s="1122">
        <v>507</v>
      </c>
      <c r="G157" s="1122" t="s">
        <v>105</v>
      </c>
      <c r="H157" s="1122" t="s">
        <v>105</v>
      </c>
      <c r="I157" s="829">
        <v>39.549999999999997</v>
      </c>
      <c r="J157" s="618">
        <f>(M157/I157)*100</f>
        <v>2.5284450063211126</v>
      </c>
      <c r="K157" s="832">
        <v>0.25</v>
      </c>
      <c r="L157" s="842">
        <v>4</v>
      </c>
      <c r="M157" s="609">
        <f>K157*L157</f>
        <v>1</v>
      </c>
      <c r="N157" s="825" t="s">
        <v>235</v>
      </c>
      <c r="O157" s="700">
        <v>0.24</v>
      </c>
      <c r="P157" s="603">
        <v>44960</v>
      </c>
      <c r="Q157" s="603">
        <v>44974</v>
      </c>
      <c r="R157" s="609">
        <f>(K157-O157)/O157*100</f>
        <v>4.1666666666666705</v>
      </c>
      <c r="S157" s="667">
        <f>IF(INDEX(Historical!$D$7:$D$1220,MATCH(B157,Historical!$B$7:$B$1244,0))=0,"n/a",(INDEX(Historical!$C$7:$C$1222,MATCH(B157,Historical!$B$7:$B$1244,0))/INDEX(Historical!$D$7:$D$1220,MATCH(B157,Historical!$B$7:$B$1244,0))-1)*100)</f>
        <v>2.19780219780219</v>
      </c>
      <c r="T157" s="667">
        <f>IF(INDEX(Historical!$F$7:$F$1213,MATCH(B157,Historical!$B$7:$B$1244,0))=0,"n/a",((INDEX(Historical!$C$7:$C$1222,MATCH(B157,Historical!$B$7:$B$1244,0))/INDEX(Historical!$F$7:$F$1213,MATCH(B157,Historical!$B$7:$B$1244,0)))^(1/3)-1)*100)</f>
        <v>3.450966906825137</v>
      </c>
      <c r="U157" s="667">
        <f>IF(INDEX(Historical!$H$7:$H$1213,MATCH(B157,Historical!$B$7:$B$1244,0))=0,"n/a",((INDEX(Historical!$C$7:$C$1222,MATCH(B157,Historical!$B$7:$B$1244,0))/INDEX(Historical!$H$7:$H$1213,MATCH(B157,Historical!$B$7:$B$1244,0)))^(1/5)-1)*100)</f>
        <v>11.076977013781075</v>
      </c>
      <c r="V157" s="667" t="str">
        <f>IF(INDEX(Historical!$N$7:$N$1213,MATCH(B157,Historical!$B$7:$B$1244,0))=0,"n/a",((INDEX(Historical!$C$7:$C$1222,MATCH(B157,Historical!$B$7:$B$1244,0))/INDEX(Historical!$N$7:$N$1213,MATCH(B157,Historical!$B$7:$B$1244,0)))^(1/10)-1)*100)</f>
        <v>n/a</v>
      </c>
      <c r="W157" s="668" t="str">
        <f>IF(OR(U157&lt;=0,U157="n/a",V157&lt;=0,V157="n/a"),"n/a",U157/V157)</f>
        <v>n/a</v>
      </c>
      <c r="X157" s="669">
        <f>IF(OR(AJ157&lt;=0,AJ157="n/a",U157&lt;=0,U157="n/a"),"n/a",U157/AJ157)</f>
        <v>0.53511966250150123</v>
      </c>
      <c r="Y157" s="640"/>
      <c r="Z157" s="618">
        <f>IF(OR(AC157&lt;0.01,AC157="n/a"),"n/a",M157/AC157*100)</f>
        <v>23.980815347721823</v>
      </c>
      <c r="AA157" s="841">
        <f>IF(OR(AC157&lt;0.01,AC157="n/a"),"n/a",I157/AC157)</f>
        <v>9.4844124700239796</v>
      </c>
      <c r="AB157" s="842">
        <v>12</v>
      </c>
      <c r="AC157" s="821">
        <v>4.17</v>
      </c>
      <c r="AD157" s="821" t="s">
        <v>135</v>
      </c>
      <c r="AE157" s="821">
        <v>2.6</v>
      </c>
      <c r="AF157" s="821">
        <v>1</v>
      </c>
      <c r="AG157" s="821">
        <v>11.4</v>
      </c>
      <c r="AH157" s="821">
        <v>102.8</v>
      </c>
      <c r="AI157" s="821">
        <v>-1.3</v>
      </c>
      <c r="AJ157" s="821">
        <v>20.7</v>
      </c>
      <c r="AK157" s="821" t="s">
        <v>135</v>
      </c>
      <c r="AL157" s="833">
        <v>327.57</v>
      </c>
      <c r="AM157" s="827">
        <v>0.2</v>
      </c>
      <c r="AN157" s="821">
        <v>0.19</v>
      </c>
      <c r="AO157" s="705">
        <f>IF(U157="n/a","n/a",IF(AA157&lt;0,"n/a",IF(AA157="n/a","n/a",J157+U157-AA157)))</f>
        <v>4.1210095500782078</v>
      </c>
      <c r="AP157" s="706">
        <f>IF(U157="n/a","n/a",J157+U157)</f>
        <v>13.605422020102187</v>
      </c>
      <c r="AQ157" s="843">
        <f>IF(OR(AC157&lt;0.01,AC157="n/a",AF157="n/a"),"n/a",(I157/SQRT(22.5*AC157*(I157/AF157))-1)*100)</f>
        <v>-35.074701147227913</v>
      </c>
      <c r="AR157" s="618">
        <f>INDEX(Historical!$C$7:$C$1222,MATCH(B157,Historical!$B$7:$B$1244,0))*IF(AH157="n/a",1.03,IF(AH157&lt;0,1.01,IF(AH157&gt;10,1.1,(1+AH157/100))))</f>
        <v>1.0230000000000001</v>
      </c>
      <c r="AS157" s="841">
        <f>IF($AI157="n/a",1.03*AR157,IF($AI157&lt;0,1.01*AR157,IF($AI157&gt;10,1.1*AR157,(1+$AI157/100)*AR157)))</f>
        <v>1.0332300000000001</v>
      </c>
      <c r="AT157" s="841">
        <f>IF($AK157="n/a",1.03*AS157,IF($AK157&lt;0,1.01*AS157,IF($AK157&gt;10,1.1*AS157,(1+$AK157/100)*AS157)))</f>
        <v>1.0642269000000002</v>
      </c>
      <c r="AU157" s="841">
        <f>IF($AK157="n/a",1.03*AT157,IF($AK157&lt;0,1.01*AT157,IF($AK157&gt;10,1.1*AT157,(1+$AK157/100)*AT157)))</f>
        <v>1.0961537070000003</v>
      </c>
      <c r="AV157" s="841">
        <f>IF($AK157="n/a",1.03*AU157,IF($AK157&lt;0,1.01*AU157,IF($AK157&gt;10,1.1*AU157,(1+$AK157/100)*AU157)))</f>
        <v>1.1290383182100003</v>
      </c>
      <c r="AW157" s="618">
        <f>SUM(AR157:AV157)</f>
        <v>5.3456489252100008</v>
      </c>
      <c r="AX157" s="713">
        <f>AW157/I157*100</f>
        <v>13.516179330493049</v>
      </c>
      <c r="AY157" s="887">
        <v>0.67</v>
      </c>
      <c r="AZ157" s="827">
        <v>19.27</v>
      </c>
      <c r="BA157" s="827">
        <v>-8.98</v>
      </c>
      <c r="BB157" s="827">
        <v>-0.33999999999999997</v>
      </c>
      <c r="BC157" s="827">
        <v>1.6</v>
      </c>
      <c r="BE157" s="594">
        <v>2014</v>
      </c>
      <c r="BF157" s="853">
        <f>IF(BE157&gt;2020,0,IF(BE157&gt;2008,1,IF(BE157&gt;2001,2,IF(BE157&gt;1990,3,IF(BE157&gt;1980,4,IF(BE157&gt;1973,5,IF(BE157&gt;1970,6,IF(BE157&gt;1960,7,IF(BE157&gt;1958,8,IF(BE157&gt;1953,9,10))))))))))</f>
        <v>1</v>
      </c>
      <c r="BG157" s="837">
        <v>1.2</v>
      </c>
      <c r="BH157" s="820" t="s">
        <v>4443</v>
      </c>
      <c r="BI157" s="820" t="s">
        <v>4444</v>
      </c>
    </row>
    <row r="158" spans="1:61" ht="11.25" customHeight="1" x14ac:dyDescent="0.2">
      <c r="A158" s="819" t="s">
        <v>4846</v>
      </c>
      <c r="B158" s="830" t="s">
        <v>1255</v>
      </c>
      <c r="C158" s="885" t="s">
        <v>107</v>
      </c>
      <c r="D158" s="885" t="s">
        <v>4197</v>
      </c>
      <c r="E158" s="699">
        <v>12</v>
      </c>
      <c r="F158" s="1122">
        <v>371</v>
      </c>
      <c r="G158" s="1122" t="s">
        <v>36</v>
      </c>
      <c r="H158" s="1122" t="s">
        <v>36</v>
      </c>
      <c r="I158" s="829">
        <v>15.22</v>
      </c>
      <c r="J158" s="618">
        <f>(M158/I158)*100</f>
        <v>4.2049934296977662</v>
      </c>
      <c r="K158" s="840">
        <v>0.16</v>
      </c>
      <c r="L158" s="842">
        <v>4</v>
      </c>
      <c r="M158" s="609">
        <f>K158*L158</f>
        <v>0.64</v>
      </c>
      <c r="N158" s="825" t="s">
        <v>450</v>
      </c>
      <c r="O158" s="703">
        <v>0.15</v>
      </c>
      <c r="P158" s="603">
        <v>44749</v>
      </c>
      <c r="Q158" s="603">
        <v>44764</v>
      </c>
      <c r="R158" s="609">
        <f>(K158-O158)/O158*100</f>
        <v>6.6666666666666732</v>
      </c>
      <c r="S158" s="667">
        <f>IF(INDEX(Historical!$D$7:$D$1220,MATCH(B158,Historical!$B$7:$B$1244,0))=0,"n/a",(INDEX(Historical!$C$7:$C$1222,MATCH(B158,Historical!$B$7:$B$1244,0))/INDEX(Historical!$D$7:$D$1220,MATCH(B158,Historical!$B$7:$B$1244,0))-1)*100)</f>
        <v>16.981132075471695</v>
      </c>
      <c r="T158" s="667">
        <f>IF(INDEX(Historical!$F$7:$F$1213,MATCH(B158,Historical!$B$7:$B$1244,0))=0,"n/a",((INDEX(Historical!$C$7:$C$1222,MATCH(B158,Historical!$B$7:$B$1244,0))/INDEX(Historical!$F$7:$F$1213,MATCH(B158,Historical!$B$7:$B$1244,0)))^(1/3)-1)*100)</f>
        <v>12.110512440831279</v>
      </c>
      <c r="U158" s="667">
        <f>IF(INDEX(Historical!$H$7:$H$1213,MATCH(B158,Historical!$B$7:$B$1244,0))=0,"n/a",((INDEX(Historical!$C$7:$C$1222,MATCH(B158,Historical!$B$7:$B$1244,0))/INDEX(Historical!$H$7:$H$1213,MATCH(B158,Historical!$B$7:$B$1244,0)))^(1/5)-1)*100)</f>
        <v>14.142752785081459</v>
      </c>
      <c r="V158" s="667">
        <f>IF(INDEX(Historical!$N$7:$N$1213,MATCH(B158,Historical!$B$7:$B$1244,0))=0,"n/a",((INDEX(Historical!$C$7:$C$1222,MATCH(B158,Historical!$B$7:$B$1244,0))/INDEX(Historical!$N$7:$N$1213,MATCH(B158,Historical!$B$7:$B$1244,0)))^(1/10)-1)*100)</f>
        <v>14.720385732266571</v>
      </c>
      <c r="W158" s="668">
        <f>IF(OR(U158&lt;=0,U158="n/a",V158&lt;=0,V158="n/a"),"n/a",U158/V158)</f>
        <v>0.96075965958426202</v>
      </c>
      <c r="X158" s="669">
        <f>IF(OR(AJ158&lt;=0,AJ158="n/a",U158&lt;=0,U158="n/a"),"n/a",U158/AJ158)</f>
        <v>0.70361954154634121</v>
      </c>
      <c r="Y158" s="640"/>
      <c r="Z158" s="618">
        <f>IF(OR(AC158&lt;0.01,AC158="n/a"),"n/a",M158/AC158*100)</f>
        <v>29.906542056074763</v>
      </c>
      <c r="AA158" s="841">
        <f>IF(OR(AC158&lt;0.01,AC158="n/a"),"n/a",I158/AC158)</f>
        <v>7.1121495327102799</v>
      </c>
      <c r="AB158" s="842">
        <v>12</v>
      </c>
      <c r="AC158" s="821">
        <v>2.14</v>
      </c>
      <c r="AD158" s="821" t="s">
        <v>135</v>
      </c>
      <c r="AE158" s="821">
        <v>2.85</v>
      </c>
      <c r="AF158" s="821">
        <v>1.03</v>
      </c>
      <c r="AG158" s="821">
        <v>13.700000000000001</v>
      </c>
      <c r="AH158" s="821">
        <v>27.6</v>
      </c>
      <c r="AI158" s="821">
        <v>2.85</v>
      </c>
      <c r="AJ158" s="821">
        <v>20.100000000000001</v>
      </c>
      <c r="AK158" s="821" t="s">
        <v>135</v>
      </c>
      <c r="AL158" s="833">
        <v>671.75</v>
      </c>
      <c r="AM158" s="827">
        <v>1.0999999999999999</v>
      </c>
      <c r="AN158" s="821">
        <v>1.8</v>
      </c>
      <c r="AO158" s="705">
        <f>IF(U158="n/a","n/a",IF(AA158&lt;0,"n/a",IF(AA158="n/a","n/a",J158+U158-AA158)))</f>
        <v>11.235596682068945</v>
      </c>
      <c r="AP158" s="706">
        <f>IF(U158="n/a","n/a",J158+U158)</f>
        <v>18.347746214779225</v>
      </c>
      <c r="AQ158" s="843">
        <f>IF(OR(AC158&lt;0.01,AC158="n/a",AF158="n/a"),"n/a",(I158/SQRT(22.5*AC158*(I158/AF158))-1)*100)</f>
        <v>-42.940522186867383</v>
      </c>
      <c r="AR158" s="618">
        <f>INDEX(Historical!$C$7:$C$1222,MATCH(B158,Historical!$B$7:$B$1244,0))*IF(AH158="n/a",1.03,IF(AH158&lt;0,1.01,IF(AH158&gt;10,1.1,(1+AH158/100))))</f>
        <v>0.68200000000000005</v>
      </c>
      <c r="AS158" s="841">
        <f>IF($AI158="n/a",1.03*AR158,IF($AI158&lt;0,1.01*AR158,IF($AI158&gt;10,1.1*AR158,(1+$AI158/100)*AR158)))</f>
        <v>0.70143699999999998</v>
      </c>
      <c r="AT158" s="841">
        <f>IF($AK158="n/a",1.03*AS158,IF($AK158&lt;0,1.01*AS158,IF($AK158&gt;10,1.1*AS158,(1+$AK158/100)*AS158)))</f>
        <v>0.72248011000000001</v>
      </c>
      <c r="AU158" s="841">
        <f>IF($AK158="n/a",1.03*AT158,IF($AK158&lt;0,1.01*AT158,IF($AK158&gt;10,1.1*AT158,(1+$AK158/100)*AT158)))</f>
        <v>0.74415451330000004</v>
      </c>
      <c r="AV158" s="841">
        <f>IF($AK158="n/a",1.03*AU158,IF($AK158&lt;0,1.01*AU158,IF($AK158&gt;10,1.1*AU158,(1+$AK158/100)*AU158)))</f>
        <v>0.76647914869900002</v>
      </c>
      <c r="AW158" s="618">
        <f>SUM(AR158:AV158)</f>
        <v>3.616550771999</v>
      </c>
      <c r="AX158" s="713">
        <f>AW158/I158*100</f>
        <v>23.761831616287779</v>
      </c>
      <c r="AY158" s="887">
        <v>0.9</v>
      </c>
      <c r="AZ158" s="827">
        <v>5.33</v>
      </c>
      <c r="BA158" s="827">
        <v>-26.47</v>
      </c>
      <c r="BB158" s="827">
        <v>-1.48</v>
      </c>
      <c r="BC158" s="827">
        <v>-11.600000000000001</v>
      </c>
      <c r="BE158" s="594">
        <v>2011</v>
      </c>
      <c r="BF158" s="853">
        <f>IF(BE158&gt;2020,0,IF(BE158&gt;2008,1,IF(BE158&gt;2001,2,IF(BE158&gt;1990,3,IF(BE158&gt;1980,4,IF(BE158&gt;1973,5,IF(BE158&gt;1970,6,IF(BE158&gt;1960,7,IF(BE158&gt;1958,8,IF(BE158&gt;1953,9,10))))))))))</f>
        <v>1</v>
      </c>
      <c r="BG158" s="837">
        <v>1.2</v>
      </c>
      <c r="BH158" s="820" t="s">
        <v>4443</v>
      </c>
      <c r="BI158" s="820" t="s">
        <v>4444</v>
      </c>
    </row>
    <row r="159" spans="1:61" ht="11.25" customHeight="1" x14ac:dyDescent="0.2">
      <c r="A159" s="819" t="s">
        <v>4849</v>
      </c>
      <c r="B159" s="830" t="s">
        <v>1247</v>
      </c>
      <c r="C159" s="885" t="s">
        <v>244</v>
      </c>
      <c r="D159" s="885" t="s">
        <v>4176</v>
      </c>
      <c r="E159" s="699">
        <v>14</v>
      </c>
      <c r="F159" s="1122">
        <v>281</v>
      </c>
      <c r="G159" s="1122" t="s">
        <v>114</v>
      </c>
      <c r="H159" s="1122" t="s">
        <v>114</v>
      </c>
      <c r="I159" s="829">
        <v>296.54000000000002</v>
      </c>
      <c r="J159" s="618">
        <f>(M159/I159)*100</f>
        <v>2.8191812234437172</v>
      </c>
      <c r="K159" s="832">
        <v>2.09</v>
      </c>
      <c r="L159" s="842">
        <v>4</v>
      </c>
      <c r="M159" s="609">
        <f>K159*L159</f>
        <v>8.36</v>
      </c>
      <c r="N159" s="825" t="s">
        <v>597</v>
      </c>
      <c r="O159" s="700">
        <v>1.9</v>
      </c>
      <c r="P159" s="603">
        <v>44993</v>
      </c>
      <c r="Q159" s="603">
        <v>45008</v>
      </c>
      <c r="R159" s="609">
        <f>(K159-O159)/O159*100</f>
        <v>9.9999999999999982</v>
      </c>
      <c r="S159" s="667">
        <f>IF(INDEX(Historical!$D$7:$D$1220,MATCH(B159,Historical!$B$7:$B$1244,0))=0,"n/a",(INDEX(Historical!$C$7:$C$1222,MATCH(B159,Historical!$B$7:$B$1244,0))/INDEX(Historical!$D$7:$D$1220,MATCH(B159,Historical!$B$7:$B$1244,0))-1)*100)</f>
        <v>15.151515151515159</v>
      </c>
      <c r="T159" s="667">
        <f>IF(INDEX(Historical!$F$7:$F$1213,MATCH(B159,Historical!$B$7:$B$1244,0))=0,"n/a",((INDEX(Historical!$C$7:$C$1222,MATCH(B159,Historical!$B$7:$B$1244,0))/INDEX(Historical!$F$7:$F$1213,MATCH(B159,Historical!$B$7:$B$1244,0)))^(1/3)-1)*100)</f>
        <v>11.790499722613834</v>
      </c>
      <c r="U159" s="667">
        <f>IF(INDEX(Historical!$H$7:$H$1213,MATCH(B159,Historical!$B$7:$B$1244,0))=0,"n/a",((INDEX(Historical!$C$7:$C$1222,MATCH(B159,Historical!$B$7:$B$1244,0))/INDEX(Historical!$H$7:$H$1213,MATCH(B159,Historical!$B$7:$B$1244,0)))^(1/5)-1)*100)</f>
        <v>16.378490240593546</v>
      </c>
      <c r="V159" s="667">
        <f>IF(INDEX(Historical!$N$7:$N$1213,MATCH(B159,Historical!$B$7:$B$1244,0))=0,"n/a",((INDEX(Historical!$C$7:$C$1222,MATCH(B159,Historical!$B$7:$B$1244,0))/INDEX(Historical!$N$7:$N$1213,MATCH(B159,Historical!$B$7:$B$1244,0)))^(1/10)-1)*100)</f>
        <v>20.680071914999253</v>
      </c>
      <c r="W159" s="668">
        <f>IF(OR(U159&lt;=0,U159="n/a",V159&lt;=0,V159="n/a"),"n/a",U159/V159)</f>
        <v>0.79199387255100551</v>
      </c>
      <c r="X159" s="669">
        <f>IF(OR(AJ159&lt;=0,AJ159="n/a",U159&lt;=0,U159="n/a"),"n/a",U159/AJ159)</f>
        <v>0.8530463666975806</v>
      </c>
      <c r="Y159" s="631"/>
      <c r="Z159" s="618">
        <f>IF(OR(AC159&lt;0.01,AC159="n/a"),"n/a",M159/AC159*100)</f>
        <v>50.119904076738607</v>
      </c>
      <c r="AA159" s="841">
        <f>IF(OR(AC159&lt;0.01,AC159="n/a"),"n/a",I159/AC159)</f>
        <v>17.778177458033575</v>
      </c>
      <c r="AB159" s="842">
        <v>1</v>
      </c>
      <c r="AC159" s="821">
        <v>16.68</v>
      </c>
      <c r="AD159" s="821">
        <v>7.98</v>
      </c>
      <c r="AE159" s="821">
        <v>1.93</v>
      </c>
      <c r="AF159" s="822">
        <v>233.08</v>
      </c>
      <c r="AG159" s="822" t="s">
        <v>135</v>
      </c>
      <c r="AH159" s="821">
        <v>30.099999999999998</v>
      </c>
      <c r="AI159" s="821">
        <v>6.52</v>
      </c>
      <c r="AJ159" s="821">
        <v>19.2</v>
      </c>
      <c r="AK159" s="821">
        <v>2.2200000000000002</v>
      </c>
      <c r="AL159" s="833">
        <v>304380</v>
      </c>
      <c r="AM159" s="827">
        <v>0.08</v>
      </c>
      <c r="AN159" s="822">
        <v>33.1</v>
      </c>
      <c r="AO159" s="705">
        <f>IF(U159="n/a","n/a",IF(AA159&lt;0,"n/a",IF(AA159="n/a","n/a",J159+U159-AA159)))</f>
        <v>1.4194940060036885</v>
      </c>
      <c r="AP159" s="706">
        <f>IF(U159="n/a","n/a",J159+U159)</f>
        <v>19.197671464037263</v>
      </c>
      <c r="AQ159" s="843">
        <f>IF(OR(AC159&lt;0.01,AC159="n/a",AF159="n/a"),"n/a",(I159/SQRT(22.5*AC159*(I159/AF159))-1)*100)</f>
        <v>1257.0781688643463</v>
      </c>
      <c r="AR159" s="618">
        <f>INDEX(Historical!$C$7:$C$1222,MATCH(B159,Historical!$B$7:$B$1244,0))*IF(AH159="n/a",1.03,IF(AH159&lt;0,1.01,IF(AH159&gt;10,1.1,(1+AH159/100))))</f>
        <v>8.36</v>
      </c>
      <c r="AS159" s="841">
        <f>IF($AI159="n/a",1.03*AR159,IF($AI159&lt;0,1.01*AR159,IF($AI159&gt;10,1.1*AR159,(1+$AI159/100)*AR159)))</f>
        <v>8.9050719999999988</v>
      </c>
      <c r="AT159" s="841">
        <f>IF($AK159="n/a",1.03*AS159,IF($AK159&lt;0,1.01*AS159,IF($AK159&gt;10,1.1*AS159,(1+$AK159/100)*AS159)))</f>
        <v>9.1027645983999985</v>
      </c>
      <c r="AU159" s="841">
        <f>IF($AK159="n/a",1.03*AT159,IF($AK159&lt;0,1.01*AT159,IF($AK159&gt;10,1.1*AT159,(1+$AK159/100)*AT159)))</f>
        <v>9.304845972484479</v>
      </c>
      <c r="AV159" s="841">
        <f>IF($AK159="n/a",1.03*AU159,IF($AK159&lt;0,1.01*AU159,IF($AK159&gt;10,1.1*AU159,(1+$AK159/100)*AU159)))</f>
        <v>9.5114135530736341</v>
      </c>
      <c r="AW159" s="618">
        <f>SUM(AR159:AV159)</f>
        <v>45.184096123958113</v>
      </c>
      <c r="AX159" s="713">
        <f>AW159/I159*100</f>
        <v>15.237099927145783</v>
      </c>
      <c r="AY159" s="887">
        <v>0.93</v>
      </c>
      <c r="AZ159" s="827">
        <v>12.11</v>
      </c>
      <c r="BA159" s="827">
        <v>-14.6</v>
      </c>
      <c r="BB159" s="827">
        <v>-6.9099999999999993</v>
      </c>
      <c r="BC159" s="827">
        <v>-1.58</v>
      </c>
      <c r="BE159" s="594">
        <v>2010</v>
      </c>
      <c r="BF159" s="853">
        <f>IF(BE159&gt;2020,0,IF(BE159&gt;2008,1,IF(BE159&gt;2001,2,IF(BE159&gt;1990,3,IF(BE159&gt;1980,4,IF(BE159&gt;1973,5,IF(BE159&gt;1970,6,IF(BE159&gt;1960,7,IF(BE159&gt;1958,8,IF(BE159&gt;1953,9,10))))))))))</f>
        <v>1</v>
      </c>
      <c r="BG159" s="837">
        <v>22.400000000000002</v>
      </c>
      <c r="BH159" s="820" t="s">
        <v>4443</v>
      </c>
      <c r="BI159" s="820" t="s">
        <v>4444</v>
      </c>
    </row>
    <row r="160" spans="1:61" ht="11.25" customHeight="1" x14ac:dyDescent="0.2">
      <c r="A160" s="826" t="s">
        <v>4850</v>
      </c>
      <c r="B160" s="830" t="s">
        <v>4044</v>
      </c>
      <c r="C160" s="885" t="s">
        <v>111</v>
      </c>
      <c r="D160" s="885" t="s">
        <v>4203</v>
      </c>
      <c r="E160" s="699">
        <v>16</v>
      </c>
      <c r="F160" s="1122">
        <v>246</v>
      </c>
      <c r="G160" s="1122" t="s">
        <v>105</v>
      </c>
      <c r="H160" s="1122" t="s">
        <v>105</v>
      </c>
      <c r="I160" s="829">
        <v>165.57</v>
      </c>
      <c r="J160" s="618">
        <f>(M160/I160)*100</f>
        <v>0.1207948299812768</v>
      </c>
      <c r="K160" s="832">
        <v>0.1</v>
      </c>
      <c r="L160" s="842">
        <v>2</v>
      </c>
      <c r="M160" s="609">
        <f>K160*L160</f>
        <v>0.2</v>
      </c>
      <c r="N160" s="825" t="s">
        <v>228</v>
      </c>
      <c r="O160" s="700">
        <v>0.09</v>
      </c>
      <c r="P160" s="603">
        <v>44930</v>
      </c>
      <c r="Q160" s="603">
        <v>44949</v>
      </c>
      <c r="R160" s="609">
        <f>(K160-O160)/O160*100</f>
        <v>11.111111111111121</v>
      </c>
      <c r="S160" s="667">
        <f>IF(INDEX(Historical!$D$7:$D$1220,MATCH(B160,Historical!$B$7:$B$1244,0))=0,"n/a",(INDEX(Historical!$C$7:$C$1222,MATCH(B160,Historical!$B$7:$B$1244,0))/INDEX(Historical!$D$7:$D$1220,MATCH(B160,Historical!$B$7:$B$1244,0))-1)*100)</f>
        <v>5.8823529411764497</v>
      </c>
      <c r="T160" s="667">
        <f>IF(INDEX(Historical!$F$7:$F$1213,MATCH(B160,Historical!$B$7:$B$1244,0))=0,"n/a",((INDEX(Historical!$C$7:$C$1222,MATCH(B160,Historical!$B$7:$B$1244,0))/INDEX(Historical!$F$7:$F$1213,MATCH(B160,Historical!$B$7:$B$1244,0)))^(1/3)-1)*100)</f>
        <v>8.7380373002892142</v>
      </c>
      <c r="U160" s="667">
        <f>IF(INDEX(Historical!$H$7:$H$1213,MATCH(B160,Historical!$B$7:$B$1244,0))=0,"n/a",((INDEX(Historical!$C$7:$C$1222,MATCH(B160,Historical!$B$7:$B$1244,0))/INDEX(Historical!$H$7:$H$1213,MATCH(B160,Historical!$B$7:$B$1244,0)))^(1/5)-1)*100)</f>
        <v>13.092012617817851</v>
      </c>
      <c r="V160" s="667">
        <f>IF(INDEX(Historical!$N$7:$N$1213,MATCH(B160,Historical!$B$7:$B$1244,0))=0,"n/a",((INDEX(Historical!$C$7:$C$1222,MATCH(B160,Historical!$B$7:$B$1244,0))/INDEX(Historical!$N$7:$N$1213,MATCH(B160,Historical!$B$7:$B$1244,0)))^(1/10)-1)*100)</f>
        <v>15.050067521786637</v>
      </c>
      <c r="W160" s="668">
        <f>IF(OR(U160&lt;=0,U160="n/a",V160&lt;=0,V160="n/a"),"n/a",U160/V160)</f>
        <v>0.86989726782725152</v>
      </c>
      <c r="X160" s="669">
        <f>IF(OR(AJ160&lt;=0,AJ160="n/a",U160&lt;=0,U160="n/a"),"n/a",U160/AJ160)</f>
        <v>0.99181913771347341</v>
      </c>
      <c r="Y160" s="641"/>
      <c r="Z160" s="618">
        <f>IF(OR(AC160&lt;0.01,AC160="n/a"),"n/a",M160/AC160*100)</f>
        <v>7.8431372549019622</v>
      </c>
      <c r="AA160" s="841">
        <f>IF(OR(AC160&lt;0.01,AC160="n/a"),"n/a",I160/AC160)</f>
        <v>64.92941176470589</v>
      </c>
      <c r="AB160" s="842">
        <v>10</v>
      </c>
      <c r="AC160" s="821">
        <v>2.5499999999999998</v>
      </c>
      <c r="AD160" s="821">
        <v>4.88</v>
      </c>
      <c r="AE160" s="821">
        <v>9.49</v>
      </c>
      <c r="AF160" s="821">
        <v>9.15</v>
      </c>
      <c r="AG160" s="821">
        <v>14.399999999999999</v>
      </c>
      <c r="AH160" s="821">
        <v>15.4</v>
      </c>
      <c r="AI160" s="821">
        <v>12.5</v>
      </c>
      <c r="AJ160" s="821">
        <v>13.200000000000001</v>
      </c>
      <c r="AK160" s="821">
        <v>14.06</v>
      </c>
      <c r="AL160" s="833">
        <v>20950</v>
      </c>
      <c r="AM160" s="827">
        <v>4</v>
      </c>
      <c r="AN160" s="821">
        <v>0.11</v>
      </c>
      <c r="AO160" s="705">
        <f>IF(U160="n/a","n/a",IF(AA160&lt;0,"n/a",IF(AA160="n/a","n/a",J160+U160-AA160)))</f>
        <v>-51.716604316906761</v>
      </c>
      <c r="AP160" s="706">
        <f>IF(U160="n/a","n/a",J160+U160)</f>
        <v>13.212807447799127</v>
      </c>
      <c r="AQ160" s="843">
        <f>IF(OR(AC160&lt;0.01,AC160="n/a",AF160="n/a"),"n/a",(I160/SQRT(22.5*AC160*(I160/AF160))-1)*100)</f>
        <v>413.85433199478234</v>
      </c>
      <c r="AR160" s="618">
        <f>INDEX(Historical!$C$7:$C$1222,MATCH(B160,Historical!$B$7:$B$1244,0))*IF(AH160="n/a",1.03,IF(AH160&lt;0,1.01,IF(AH160&gt;10,1.1,(1+AH160/100))))</f>
        <v>0.19800000000000001</v>
      </c>
      <c r="AS160" s="841">
        <f>IF($AI160="n/a",1.03*AR160,IF($AI160&lt;0,1.01*AR160,IF($AI160&gt;10,1.1*AR160,(1+$AI160/100)*AR160)))</f>
        <v>0.21780000000000002</v>
      </c>
      <c r="AT160" s="841">
        <f>IF($AK160="n/a",1.03*AS160,IF($AK160&lt;0,1.01*AS160,IF($AK160&gt;10,1.1*AS160,(1+$AK160/100)*AS160)))</f>
        <v>0.23958000000000004</v>
      </c>
      <c r="AU160" s="841">
        <f>IF($AK160="n/a",1.03*AT160,IF($AK160&lt;0,1.01*AT160,IF($AK160&gt;10,1.1*AT160,(1+$AK160/100)*AT160)))</f>
        <v>0.26353800000000005</v>
      </c>
      <c r="AV160" s="841">
        <f>IF($AK160="n/a",1.03*AU160,IF($AK160&lt;0,1.01*AU160,IF($AK160&gt;10,1.1*AU160,(1+$AK160/100)*AU160)))</f>
        <v>0.28989180000000009</v>
      </c>
      <c r="AW160" s="618">
        <f>SUM(AR160:AV160)</f>
        <v>1.2088098000000003</v>
      </c>
      <c r="AX160" s="713">
        <f>AW160/I160*100</f>
        <v>0.73008987135350623</v>
      </c>
      <c r="AY160" s="887">
        <v>1.17</v>
      </c>
      <c r="AZ160" s="827">
        <v>30.42</v>
      </c>
      <c r="BA160" s="827">
        <v>-6.75</v>
      </c>
      <c r="BB160" s="827">
        <v>0.59</v>
      </c>
      <c r="BC160" s="827">
        <v>8.3099999999999987</v>
      </c>
      <c r="BE160" s="594">
        <v>2008</v>
      </c>
      <c r="BF160" s="853">
        <f>IF(BE160&gt;2020,0,IF(BE160&gt;2008,1,IF(BE160&gt;2001,2,IF(BE160&gt;1990,3,IF(BE160&gt;1980,4,IF(BE160&gt;1973,5,IF(BE160&gt;1970,6,IF(BE160&gt;1960,7,IF(BE160&gt;1958,8,IF(BE160&gt;1953,9,10))))))))))</f>
        <v>2</v>
      </c>
      <c r="BG160" s="837">
        <v>9.3000000000000007</v>
      </c>
      <c r="BH160" s="820" t="s">
        <v>4443</v>
      </c>
      <c r="BI160" s="820" t="s">
        <v>4444</v>
      </c>
    </row>
    <row r="161" spans="1:61" ht="11.25" customHeight="1" x14ac:dyDescent="0.2">
      <c r="A161" s="819" t="s">
        <v>4852</v>
      </c>
      <c r="B161" s="830" t="s">
        <v>1236</v>
      </c>
      <c r="C161" s="885" t="s">
        <v>107</v>
      </c>
      <c r="D161" s="885" t="s">
        <v>4197</v>
      </c>
      <c r="E161" s="699">
        <v>13</v>
      </c>
      <c r="F161" s="1122">
        <v>327</v>
      </c>
      <c r="G161" s="1122" t="s">
        <v>105</v>
      </c>
      <c r="H161" s="1122" t="s">
        <v>105</v>
      </c>
      <c r="I161" s="829">
        <v>27.87</v>
      </c>
      <c r="J161" s="618">
        <f>(M161/I161)*100</f>
        <v>3.1575170434158593</v>
      </c>
      <c r="K161" s="832">
        <v>0.22</v>
      </c>
      <c r="L161" s="842">
        <v>4</v>
      </c>
      <c r="M161" s="609">
        <f>K161*L161</f>
        <v>0.88</v>
      </c>
      <c r="N161" s="825" t="s">
        <v>692</v>
      </c>
      <c r="O161" s="700">
        <v>0.21</v>
      </c>
      <c r="P161" s="603">
        <v>44964</v>
      </c>
      <c r="Q161" s="603">
        <v>44979</v>
      </c>
      <c r="R161" s="609">
        <f>(K161-O161)/O161*100</f>
        <v>4.7619047619047663</v>
      </c>
      <c r="S161" s="667">
        <f>IF(INDEX(Historical!$D$7:$D$1220,MATCH(B161,Historical!$B$7:$B$1244,0))=0,"n/a",(INDEX(Historical!$C$7:$C$1222,MATCH(B161,Historical!$B$7:$B$1244,0))/INDEX(Historical!$D$7:$D$1220,MATCH(B161,Historical!$B$7:$B$1244,0))-1)*100)</f>
        <v>3.7037037037036979</v>
      </c>
      <c r="T161" s="667">
        <f>IF(INDEX(Historical!$F$7:$F$1213,MATCH(B161,Historical!$B$7:$B$1244,0))=0,"n/a",((INDEX(Historical!$C$7:$C$1222,MATCH(B161,Historical!$B$7:$B$1244,0))/INDEX(Historical!$F$7:$F$1213,MATCH(B161,Historical!$B$7:$B$1244,0)))^(1/3)-1)*100)</f>
        <v>4.3155828045921885</v>
      </c>
      <c r="U161" s="667">
        <f>IF(INDEX(Historical!$H$7:$H$1213,MATCH(B161,Historical!$B$7:$B$1244,0))=0,"n/a",((INDEX(Historical!$C$7:$C$1222,MATCH(B161,Historical!$B$7:$B$1244,0))/INDEX(Historical!$H$7:$H$1213,MATCH(B161,Historical!$B$7:$B$1244,0)))^(1/5)-1)*100)</f>
        <v>10.494795379650302</v>
      </c>
      <c r="V161" s="667">
        <f>IF(INDEX(Historical!$N$7:$N$1213,MATCH(B161,Historical!$B$7:$B$1244,0))=0,"n/a",((INDEX(Historical!$C$7:$C$1222,MATCH(B161,Historical!$B$7:$B$1244,0))/INDEX(Historical!$N$7:$N$1213,MATCH(B161,Historical!$B$7:$B$1244,0)))^(1/10)-1)*100)</f>
        <v>10.8449222600272</v>
      </c>
      <c r="W161" s="668">
        <f>IF(OR(U161&lt;=0,U161="n/a",V161&lt;=0,V161="n/a"),"n/a",U161/V161)</f>
        <v>0.96771513230044859</v>
      </c>
      <c r="X161" s="669">
        <f>IF(OR(AJ161&lt;=0,AJ161="n/a",U161&lt;=0,U161="n/a"),"n/a",U161/AJ161)</f>
        <v>0.65592471122814389</v>
      </c>
      <c r="Y161" s="640" t="s">
        <v>5353</v>
      </c>
      <c r="Z161" s="618">
        <f>IF(OR(AC161&lt;0.01,AC161="n/a"),"n/a",M161/AC161*100)</f>
        <v>38.095238095238095</v>
      </c>
      <c r="AA161" s="841">
        <f>IF(OR(AC161&lt;0.01,AC161="n/a"),"n/a",I161/AC161)</f>
        <v>12.064935064935066</v>
      </c>
      <c r="AB161" s="842">
        <v>12</v>
      </c>
      <c r="AC161" s="821">
        <v>2.31</v>
      </c>
      <c r="AD161" s="821">
        <v>1.74</v>
      </c>
      <c r="AE161" s="821">
        <v>4.3499999999999996</v>
      </c>
      <c r="AF161" s="821">
        <v>1.27</v>
      </c>
      <c r="AG161" s="821">
        <v>9.6</v>
      </c>
      <c r="AH161" s="821">
        <v>111.7</v>
      </c>
      <c r="AI161" s="821">
        <v>2.02</v>
      </c>
      <c r="AJ161" s="821">
        <v>16</v>
      </c>
      <c r="AK161" s="821">
        <v>7.0000000000000009</v>
      </c>
      <c r="AL161" s="833">
        <v>989.19</v>
      </c>
      <c r="AM161" s="827">
        <v>0.70000000000000007</v>
      </c>
      <c r="AN161" s="821">
        <v>0.03</v>
      </c>
      <c r="AO161" s="705">
        <f>IF(U161="n/a","n/a",IF(AA161&lt;0,"n/a",IF(AA161="n/a","n/a",J161+U161-AA161)))</f>
        <v>1.5873773581310964</v>
      </c>
      <c r="AP161" s="706">
        <f>IF(U161="n/a","n/a",J161+U161)</f>
        <v>13.652312423066162</v>
      </c>
      <c r="AQ161" s="843">
        <f>IF(OR(AC161&lt;0.01,AC161="n/a",AF161="n/a"),"n/a",(I161/SQRT(22.5*AC161*(I161/AF161))-1)*100)</f>
        <v>-17.477363287485957</v>
      </c>
      <c r="AR161" s="618">
        <f>INDEX(Historical!$C$7:$C$1222,MATCH(B161,Historical!$B$7:$B$1244,0))*IF(AH161="n/a",1.03,IF(AH161&lt;0,1.01,IF(AH161&gt;10,1.1,(1+AH161/100))))</f>
        <v>0.92400000000000004</v>
      </c>
      <c r="AS161" s="841">
        <f>IF($AI161="n/a",1.03*AR161,IF($AI161&lt;0,1.01*AR161,IF($AI161&gt;10,1.1*AR161,(1+$AI161/100)*AR161)))</f>
        <v>0.94266480000000008</v>
      </c>
      <c r="AT161" s="841">
        <f>IF($AK161="n/a",1.03*AS161,IF($AK161&lt;0,1.01*AS161,IF($AK161&gt;10,1.1*AS161,(1+$AK161/100)*AS161)))</f>
        <v>1.0086513360000002</v>
      </c>
      <c r="AU161" s="841">
        <f>IF($AK161="n/a",1.03*AT161,IF($AK161&lt;0,1.01*AT161,IF($AK161&gt;10,1.1*AT161,(1+$AK161/100)*AT161)))</f>
        <v>1.0792569295200003</v>
      </c>
      <c r="AV161" s="841">
        <f>IF($AK161="n/a",1.03*AU161,IF($AK161&lt;0,1.01*AU161,IF($AK161&gt;10,1.1*AU161,(1+$AK161/100)*AU161)))</f>
        <v>1.1548049145864003</v>
      </c>
      <c r="AW161" s="618">
        <f>SUM(AR161:AV161)</f>
        <v>5.1093779801064017</v>
      </c>
      <c r="AX161" s="713">
        <f>AW161/I161*100</f>
        <v>18.332895515272341</v>
      </c>
      <c r="AY161" s="887">
        <v>0.6</v>
      </c>
      <c r="AZ161" s="827">
        <v>18.850000000000001</v>
      </c>
      <c r="BA161" s="827">
        <v>-18.84</v>
      </c>
      <c r="BB161" s="827">
        <v>-5.0500000000000007</v>
      </c>
      <c r="BC161" s="827">
        <v>-1.0699999999999998</v>
      </c>
      <c r="BE161" s="594">
        <v>2011</v>
      </c>
      <c r="BF161" s="853">
        <f>IF(BE161&gt;2020,0,IF(BE161&gt;2008,1,IF(BE161&gt;2001,2,IF(BE161&gt;1990,3,IF(BE161&gt;1980,4,IF(BE161&gt;1973,5,IF(BE161&gt;1970,6,IF(BE161&gt;1960,7,IF(BE161&gt;1958,8,IF(BE161&gt;1953,9,10))))))))))</f>
        <v>1</v>
      </c>
      <c r="BG161" s="837">
        <v>1.0999999999999999</v>
      </c>
      <c r="BH161" s="820" t="s">
        <v>4443</v>
      </c>
      <c r="BI161" s="820" t="s">
        <v>4444</v>
      </c>
    </row>
    <row r="162" spans="1:61" ht="11.25" customHeight="1" x14ac:dyDescent="0.2">
      <c r="A162" s="826" t="s">
        <v>4853</v>
      </c>
      <c r="B162" s="830" t="s">
        <v>607</v>
      </c>
      <c r="C162" s="885" t="s">
        <v>111</v>
      </c>
      <c r="D162" s="885" t="s">
        <v>210</v>
      </c>
      <c r="E162" s="699">
        <v>16</v>
      </c>
      <c r="F162" s="1122">
        <v>243</v>
      </c>
      <c r="G162" s="1122" t="s">
        <v>105</v>
      </c>
      <c r="H162" s="1122" t="s">
        <v>105</v>
      </c>
      <c r="I162" s="829">
        <v>47.14</v>
      </c>
      <c r="J162" s="618">
        <f>(M162/I162)*100</f>
        <v>1.8667798048366566</v>
      </c>
      <c r="K162" s="832">
        <v>0.22</v>
      </c>
      <c r="L162" s="842">
        <v>4</v>
      </c>
      <c r="M162" s="609">
        <f>K162*L162</f>
        <v>0.88</v>
      </c>
      <c r="N162" s="825" t="s">
        <v>150</v>
      </c>
      <c r="O162" s="700">
        <v>0.2175</v>
      </c>
      <c r="P162" s="603">
        <v>44910</v>
      </c>
      <c r="Q162" s="603">
        <v>44925</v>
      </c>
      <c r="R162" s="609">
        <f>(K162-O162)/O162*100</f>
        <v>1.1494252873563229</v>
      </c>
      <c r="S162" s="667">
        <f>IF(INDEX(Historical!$D$7:$D$1220,MATCH(B162,Historical!$B$7:$B$1244,0))=0,"n/a",(INDEX(Historical!$C$7:$C$1222,MATCH(B162,Historical!$B$7:$B$1244,0))/INDEX(Historical!$D$7:$D$1220,MATCH(B162,Historical!$B$7:$B$1244,0))-1)*100)</f>
        <v>1.1594202898550732</v>
      </c>
      <c r="T162" s="667">
        <f>IF(INDEX(Historical!$F$7:$F$1213,MATCH(B162,Historical!$B$7:$B$1244,0))=0,"n/a",((INDEX(Historical!$C$7:$C$1222,MATCH(B162,Historical!$B$7:$B$1244,0))/INDEX(Historical!$F$7:$F$1213,MATCH(B162,Historical!$B$7:$B$1244,0)))^(1/3)-1)*100)</f>
        <v>1.1731275219778903</v>
      </c>
      <c r="U162" s="667">
        <f>IF(INDEX(Historical!$H$7:$H$1213,MATCH(B162,Historical!$B$7:$B$1244,0))=0,"n/a",((INDEX(Historical!$C$7:$C$1222,MATCH(B162,Historical!$B$7:$B$1244,0))/INDEX(Historical!$H$7:$H$1213,MATCH(B162,Historical!$B$7:$B$1244,0)))^(1/5)-1)*100)</f>
        <v>1.1872762582569196</v>
      </c>
      <c r="V162" s="667">
        <f>IF(INDEX(Historical!$N$7:$N$1213,MATCH(B162,Historical!$B$7:$B$1244,0))=0,"n/a",((INDEX(Historical!$C$7:$C$1222,MATCH(B162,Historical!$B$7:$B$1244,0))/INDEX(Historical!$N$7:$N$1213,MATCH(B162,Historical!$B$7:$B$1244,0)))^(1/10)-1)*100)</f>
        <v>1.2247457838880926</v>
      </c>
      <c r="W162" s="668">
        <f>IF(OR(U162&lt;=0,U162="n/a",V162&lt;=0,V162="n/a"),"n/a",U162/V162)</f>
        <v>0.96940628322702049</v>
      </c>
      <c r="X162" s="669">
        <f>IF(OR(AJ162&lt;=0,AJ162="n/a",U162&lt;=0,U162="n/a"),"n/a",U162/AJ162)</f>
        <v>0.14840953228211495</v>
      </c>
      <c r="Y162" s="640"/>
      <c r="Z162" s="618">
        <f>IF(OR(AC162&lt;0.01,AC162="n/a"),"n/a",M162/AC162*100)</f>
        <v>34.108527131782942</v>
      </c>
      <c r="AA162" s="841">
        <f>IF(OR(AC162&lt;0.01,AC162="n/a"),"n/a",I162/AC162)</f>
        <v>18.271317829457363</v>
      </c>
      <c r="AB162" s="842">
        <v>9</v>
      </c>
      <c r="AC162" s="821">
        <v>2.58</v>
      </c>
      <c r="AD162" s="821">
        <v>1.51</v>
      </c>
      <c r="AE162" s="821">
        <v>1.1299999999999999</v>
      </c>
      <c r="AF162" s="821">
        <v>2.79</v>
      </c>
      <c r="AG162" s="821">
        <v>17.8</v>
      </c>
      <c r="AH162" s="821">
        <v>-12.7</v>
      </c>
      <c r="AI162" s="821">
        <v>15.370000000000001</v>
      </c>
      <c r="AJ162" s="821">
        <v>8</v>
      </c>
      <c r="AK162" s="821">
        <v>12</v>
      </c>
      <c r="AL162" s="833">
        <v>3250</v>
      </c>
      <c r="AM162" s="827">
        <v>0.5</v>
      </c>
      <c r="AN162" s="821">
        <v>1.63</v>
      </c>
      <c r="AO162" s="705">
        <f>IF(U162="n/a","n/a",IF(AA162&lt;0,"n/a",IF(AA162="n/a","n/a",J162+U162-AA162)))</f>
        <v>-15.217261766363787</v>
      </c>
      <c r="AP162" s="706">
        <f>IF(U162="n/a","n/a",J162+U162)</f>
        <v>3.0540560630935762</v>
      </c>
      <c r="AQ162" s="843">
        <f>IF(OR(AC162&lt;0.01,AC162="n/a",AF162="n/a"),"n/a",(I162/SQRT(22.5*AC162*(I162/AF162))-1)*100)</f>
        <v>50.520543808900477</v>
      </c>
      <c r="AR162" s="618">
        <f>INDEX(Historical!$C$7:$C$1222,MATCH(B162,Historical!$B$7:$B$1244,0))*IF(AH162="n/a",1.03,IF(AH162&lt;0,1.01,IF(AH162&gt;10,1.1,(1+AH162/100))))</f>
        <v>0.88122500000000004</v>
      </c>
      <c r="AS162" s="841">
        <f>IF($AI162="n/a",1.03*AR162,IF($AI162&lt;0,1.01*AR162,IF($AI162&gt;10,1.1*AR162,(1+$AI162/100)*AR162)))</f>
        <v>0.96934750000000014</v>
      </c>
      <c r="AT162" s="841">
        <f>IF($AK162="n/a",1.03*AS162,IF($AK162&lt;0,1.01*AS162,IF($AK162&gt;10,1.1*AS162,(1+$AK162/100)*AS162)))</f>
        <v>1.0662822500000002</v>
      </c>
      <c r="AU162" s="841">
        <f>IF($AK162="n/a",1.03*AT162,IF($AK162&lt;0,1.01*AT162,IF($AK162&gt;10,1.1*AT162,(1+$AK162/100)*AT162)))</f>
        <v>1.1729104750000003</v>
      </c>
      <c r="AV162" s="841">
        <f>IF($AK162="n/a",1.03*AU162,IF($AK162&lt;0,1.01*AU162,IF($AK162&gt;10,1.1*AU162,(1+$AK162/100)*AU162)))</f>
        <v>1.2902015225000005</v>
      </c>
      <c r="AW162" s="618">
        <f>SUM(AR162:AV162)</f>
        <v>5.379966747500001</v>
      </c>
      <c r="AX162" s="713">
        <f>AW162/I162*100</f>
        <v>11.412742357870176</v>
      </c>
      <c r="AY162" s="887">
        <v>1.48</v>
      </c>
      <c r="AZ162" s="827">
        <v>30.37</v>
      </c>
      <c r="BA162" s="827">
        <v>-11.95</v>
      </c>
      <c r="BB162" s="827">
        <v>4.22</v>
      </c>
      <c r="BC162" s="827">
        <v>8.6900000000000013</v>
      </c>
      <c r="BE162" s="594">
        <v>2008</v>
      </c>
      <c r="BF162" s="853">
        <f>IF(BE162&gt;2020,0,IF(BE162&gt;2008,1,IF(BE162&gt;2001,2,IF(BE162&gt;1990,3,IF(BE162&gt;1980,4,IF(BE162&gt;1973,5,IF(BE162&gt;1970,6,IF(BE162&gt;1960,7,IF(BE162&gt;1958,8,IF(BE162&gt;1953,9,10))))))))))</f>
        <v>2</v>
      </c>
      <c r="BG162" s="837">
        <v>4.9000000000000004</v>
      </c>
      <c r="BH162" s="820" t="s">
        <v>4443</v>
      </c>
      <c r="BI162" s="820" t="s">
        <v>4444</v>
      </c>
    </row>
    <row r="163" spans="1:61" ht="11.25" customHeight="1" x14ac:dyDescent="0.2">
      <c r="A163" s="819" t="s">
        <v>608</v>
      </c>
      <c r="B163" s="830" t="s">
        <v>609</v>
      </c>
      <c r="C163" s="885" t="s">
        <v>107</v>
      </c>
      <c r="D163" s="885" t="s">
        <v>4190</v>
      </c>
      <c r="E163" s="699">
        <v>16</v>
      </c>
      <c r="F163" s="1122">
        <v>245</v>
      </c>
      <c r="G163" s="1122" t="s">
        <v>105</v>
      </c>
      <c r="H163" s="1122" t="s">
        <v>105</v>
      </c>
      <c r="I163" s="821">
        <v>284.7</v>
      </c>
      <c r="J163" s="618">
        <f>(M163/I163)*100</f>
        <v>0.88514225500526866</v>
      </c>
      <c r="K163" s="839">
        <v>0.63</v>
      </c>
      <c r="L163" s="842">
        <v>4</v>
      </c>
      <c r="M163" s="609">
        <f>K163*L163</f>
        <v>2.52</v>
      </c>
      <c r="N163" s="825" t="s">
        <v>610</v>
      </c>
      <c r="O163" s="701">
        <v>0.61</v>
      </c>
      <c r="P163" s="603">
        <v>44924</v>
      </c>
      <c r="Q163" s="603">
        <v>44937</v>
      </c>
      <c r="R163" s="609">
        <f>(K163-O163)/O163*100</f>
        <v>3.2786885245901667</v>
      </c>
      <c r="S163" s="667">
        <f>IF(INDEX(Historical!$D$7:$D$1220,MATCH(B163,Historical!$B$7:$B$1244,0))=0,"n/a",(INDEX(Historical!$C$7:$C$1222,MATCH(B163,Historical!$B$7:$B$1244,0))/INDEX(Historical!$D$7:$D$1220,MATCH(B163,Historical!$B$7:$B$1244,0))-1)*100)</f>
        <v>15.999999999999993</v>
      </c>
      <c r="T163" s="667">
        <f>IF(INDEX(Historical!$F$7:$F$1213,MATCH(B163,Historical!$B$7:$B$1244,0))=0,"n/a",((INDEX(Historical!$C$7:$C$1222,MATCH(B163,Historical!$B$7:$B$1244,0))/INDEX(Historical!$F$7:$F$1213,MATCH(B163,Historical!$B$7:$B$1244,0)))^(1/3)-1)*100)</f>
        <v>14.636368898834217</v>
      </c>
      <c r="U163" s="667">
        <f>IF(INDEX(Historical!$H$7:$H$1213,MATCH(B163,Historical!$B$7:$B$1244,0))=0,"n/a",((INDEX(Historical!$C$7:$C$1222,MATCH(B163,Historical!$B$7:$B$1244,0))/INDEX(Historical!$H$7:$H$1213,MATCH(B163,Historical!$B$7:$B$1244,0)))^(1/5)-1)*100)</f>
        <v>12.28168631640354</v>
      </c>
      <c r="V163" s="667">
        <f>IF(INDEX(Historical!$N$7:$N$1213,MATCH(B163,Historical!$B$7:$B$1244,0))=0,"n/a",((INDEX(Historical!$C$7:$C$1222,MATCH(B163,Historical!$B$7:$B$1244,0))/INDEX(Historical!$N$7:$N$1213,MATCH(B163,Historical!$B$7:$B$1244,0)))^(1/10)-1)*100)</f>
        <v>8.5647361744035635</v>
      </c>
      <c r="W163" s="668">
        <f>IF(OR(U163&lt;=0,U163="n/a",V163&lt;=0,V163="n/a"),"n/a",U163/V163)</f>
        <v>1.4339830283515791</v>
      </c>
      <c r="X163" s="669">
        <f>IF(OR(AJ163&lt;=0,AJ163="n/a",U163&lt;=0,U163="n/a"),"n/a",U163/AJ163)</f>
        <v>0.58764049360782489</v>
      </c>
      <c r="Y163" s="630"/>
      <c r="Z163" s="618">
        <f>IF(OR(AC163&lt;0.01,AC163="n/a"),"n/a",M163/AC163*100)</f>
        <v>14.788732394366196</v>
      </c>
      <c r="AA163" s="841">
        <f>IF(OR(AC163&lt;0.01,AC163="n/a"),"n/a",I163/AC163)</f>
        <v>16.70774647887324</v>
      </c>
      <c r="AB163" s="842">
        <v>12</v>
      </c>
      <c r="AC163" s="821">
        <v>17.04</v>
      </c>
      <c r="AD163" s="821" t="s">
        <v>135</v>
      </c>
      <c r="AE163" s="821">
        <v>4.46</v>
      </c>
      <c r="AF163" s="821">
        <v>1.61</v>
      </c>
      <c r="AG163" s="821">
        <v>12.5</v>
      </c>
      <c r="AH163" s="821">
        <v>30.4</v>
      </c>
      <c r="AI163" s="821" t="s">
        <v>135</v>
      </c>
      <c r="AJ163" s="821">
        <v>20.9</v>
      </c>
      <c r="AK163" s="821" t="s">
        <v>135</v>
      </c>
      <c r="AL163" s="833">
        <v>619.30999999999995</v>
      </c>
      <c r="AM163" s="827">
        <v>2.1999999999999997</v>
      </c>
      <c r="AN163" s="821">
        <v>0</v>
      </c>
      <c r="AO163" s="705">
        <f>IF(U163="n/a","n/a",IF(AA163&lt;0,"n/a",IF(AA163="n/a","n/a",J163+U163-AA163)))</f>
        <v>-3.540917907464431</v>
      </c>
      <c r="AP163" s="706">
        <f>IF(U163="n/a","n/a",J163+U163)</f>
        <v>13.166828571408809</v>
      </c>
      <c r="AQ163" s="843">
        <f>IF(OR(AC163&lt;0.01,AC163="n/a",AF163="n/a"),"n/a",(I163/SQRT(22.5*AC163*(I163/AF163))-1)*100)</f>
        <v>9.3403896726709021</v>
      </c>
      <c r="AR163" s="618">
        <f>INDEX(Historical!$C$7:$C$1222,MATCH(B163,Historical!$B$7:$B$1244,0))*IF(AH163="n/a",1.03,IF(AH163&lt;0,1.01,IF(AH163&gt;10,1.1,(1+AH163/100))))</f>
        <v>2.552</v>
      </c>
      <c r="AS163" s="841">
        <f>IF($AI163="n/a",1.03*AR163,IF($AI163&lt;0,1.01*AR163,IF($AI163&gt;10,1.1*AR163,(1+$AI163/100)*AR163)))</f>
        <v>2.6285600000000002</v>
      </c>
      <c r="AT163" s="841">
        <f>IF($AK163="n/a",1.03*AS163,IF($AK163&lt;0,1.01*AS163,IF($AK163&gt;10,1.1*AS163,(1+$AK163/100)*AS163)))</f>
        <v>2.7074168000000003</v>
      </c>
      <c r="AU163" s="841">
        <f>IF($AK163="n/a",1.03*AT163,IF($AK163&lt;0,1.01*AT163,IF($AK163&gt;10,1.1*AT163,(1+$AK163/100)*AT163)))</f>
        <v>2.7886393040000002</v>
      </c>
      <c r="AV163" s="841">
        <f>IF($AK163="n/a",1.03*AU163,IF($AK163&lt;0,1.01*AU163,IF($AK163&gt;10,1.1*AU163,(1+$AK163/100)*AU163)))</f>
        <v>2.8722984831200002</v>
      </c>
      <c r="AW163" s="618">
        <f>SUM(AR163:AV163)</f>
        <v>13.548914587120001</v>
      </c>
      <c r="AX163" s="713">
        <f>AW163/I163*100</f>
        <v>4.7590146073480861</v>
      </c>
      <c r="AY163" s="887">
        <v>0.91</v>
      </c>
      <c r="AZ163" s="827">
        <v>17.440000000000001</v>
      </c>
      <c r="BA163" s="827">
        <v>-21.58</v>
      </c>
      <c r="BB163" s="827">
        <v>-0.4</v>
      </c>
      <c r="BC163" s="827">
        <v>0.42</v>
      </c>
      <c r="BE163" s="594">
        <v>2008</v>
      </c>
      <c r="BF163" s="853">
        <f>IF(BE163&gt;2020,0,IF(BE163&gt;2008,1,IF(BE163&gt;2001,2,IF(BE163&gt;1990,3,IF(BE163&gt;1980,4,IF(BE163&gt;1973,5,IF(BE163&gt;1970,6,IF(BE163&gt;1960,7,IF(BE163&gt;1958,8,IF(BE163&gt;1953,9,10))))))))))</f>
        <v>2</v>
      </c>
      <c r="BG163" s="837">
        <v>1.2</v>
      </c>
      <c r="BH163" s="820" t="s">
        <v>4443</v>
      </c>
      <c r="BI163" s="820" t="s">
        <v>4444</v>
      </c>
    </row>
    <row r="164" spans="1:61" s="737" customFormat="1" ht="11.25" customHeight="1" x14ac:dyDescent="0.2">
      <c r="A164" s="720" t="s">
        <v>4854</v>
      </c>
      <c r="B164" s="743" t="s">
        <v>1227</v>
      </c>
      <c r="C164" s="885" t="s">
        <v>107</v>
      </c>
      <c r="D164" s="885" t="s">
        <v>117</v>
      </c>
      <c r="E164" s="721">
        <v>13</v>
      </c>
      <c r="F164" s="1122">
        <v>309</v>
      </c>
      <c r="G164" s="1121" t="s">
        <v>36</v>
      </c>
      <c r="H164" s="1121" t="s">
        <v>36</v>
      </c>
      <c r="I164" s="722">
        <v>78.28</v>
      </c>
      <c r="J164" s="723">
        <f>(M164/I164)*100</f>
        <v>2.1716913643331628</v>
      </c>
      <c r="K164" s="724">
        <v>0.42499999999999999</v>
      </c>
      <c r="L164" s="725">
        <v>4</v>
      </c>
      <c r="M164" s="726">
        <f>K164*L164</f>
        <v>1.7</v>
      </c>
      <c r="N164" s="727" t="s">
        <v>162</v>
      </c>
      <c r="O164" s="728">
        <v>0.38500000000000001</v>
      </c>
      <c r="P164" s="1037">
        <v>44895</v>
      </c>
      <c r="Q164" s="1037">
        <v>44930</v>
      </c>
      <c r="R164" s="726">
        <f>(K164-O164)/O164*100</f>
        <v>10.389610389610384</v>
      </c>
      <c r="S164" s="667">
        <f>IF(INDEX(Historical!$D$7:$D$1220,MATCH(B164,Historical!$B$7:$B$1244,0))=0,"n/a",(INDEX(Historical!$C$7:$C$1222,MATCH(B164,Historical!$B$7:$B$1244,0))/INDEX(Historical!$D$7:$D$1220,MATCH(B164,Historical!$B$7:$B$1244,0))-1)*100)</f>
        <v>12.000000000000011</v>
      </c>
      <c r="T164" s="667">
        <f>IF(INDEX(Historical!$F$7:$F$1213,MATCH(B164,Historical!$B$7:$B$1244,0))=0,"n/a",((INDEX(Historical!$C$7:$C$1222,MATCH(B164,Historical!$B$7:$B$1244,0))/INDEX(Historical!$F$7:$F$1213,MATCH(B164,Historical!$B$7:$B$1244,0)))^(1/3)-1)*100)</f>
        <v>8.6708735788776572</v>
      </c>
      <c r="U164" s="667">
        <f>IF(INDEX(Historical!$H$7:$H$1213,MATCH(B164,Historical!$B$7:$B$1244,0))=0,"n/a",((INDEX(Historical!$C$7:$C$1222,MATCH(B164,Historical!$B$7:$B$1244,0))/INDEX(Historical!$H$7:$H$1213,MATCH(B164,Historical!$B$7:$B$1244,0)))^(1/5)-1)*100)</f>
        <v>10.852777381398138</v>
      </c>
      <c r="V164" s="667">
        <f>IF(INDEX(Historical!$N$7:$N$1213,MATCH(B164,Historical!$B$7:$B$1244,0))=0,"n/a",((INDEX(Historical!$C$7:$C$1222,MATCH(B164,Historical!$B$7:$B$1244,0))/INDEX(Historical!$N$7:$N$1213,MATCH(B164,Historical!$B$7:$B$1244,0)))^(1/10)-1)*100)</f>
        <v>14.431627033198824</v>
      </c>
      <c r="W164" s="668">
        <f>IF(OR(U164&lt;=0,U164="n/a",V164&lt;=0,V164="n/a"),"n/a",U164/V164)</f>
        <v>0.75201343247245622</v>
      </c>
      <c r="X164" s="669">
        <f>IF(OR(AJ164&lt;=0,AJ164="n/a",U164&lt;=0,U164="n/a"),"n/a",U164/AJ164)</f>
        <v>0.32299932682732552</v>
      </c>
      <c r="Y164" s="886"/>
      <c r="Z164" s="723">
        <f>IF(OR(AC164&lt;0.01,AC164="n/a"),"n/a",M164/AC164*100)</f>
        <v>31.192660550458712</v>
      </c>
      <c r="AA164" s="730">
        <f>IF(OR(AC164&lt;0.01,AC164="n/a"),"n/a",I164/AC164)</f>
        <v>14.363302752293578</v>
      </c>
      <c r="AB164" s="725">
        <v>12</v>
      </c>
      <c r="AC164" s="731">
        <v>5.45</v>
      </c>
      <c r="AD164" s="731">
        <v>1.1200000000000001</v>
      </c>
      <c r="AE164" s="731">
        <v>1.0900000000000001</v>
      </c>
      <c r="AF164" s="731">
        <v>1.99</v>
      </c>
      <c r="AG164" s="731">
        <v>13.900000000000002</v>
      </c>
      <c r="AH164" s="731">
        <v>39.6</v>
      </c>
      <c r="AI164" s="731">
        <v>13.74</v>
      </c>
      <c r="AJ164" s="731">
        <v>33.6</v>
      </c>
      <c r="AK164" s="731">
        <v>12.72</v>
      </c>
      <c r="AL164" s="732">
        <v>24290</v>
      </c>
      <c r="AM164" s="733">
        <v>0.2</v>
      </c>
      <c r="AN164" s="731">
        <v>0</v>
      </c>
      <c r="AO164" s="734">
        <f>IF(U164="n/a","n/a",IF(AA164&lt;0,"n/a",IF(AA164="n/a","n/a",J164+U164-AA164)))</f>
        <v>-1.3388340065622764</v>
      </c>
      <c r="AP164" s="735">
        <f>IF(U164="n/a","n/a",J164+U164)</f>
        <v>13.024468745731301</v>
      </c>
      <c r="AQ164" s="843">
        <f>IF(OR(AC164&lt;0.01,AC164="n/a",AF164="n/a"),"n/a",(I164/SQRT(22.5*AC164*(I164/AF164))-1)*100)</f>
        <v>12.709996553720359</v>
      </c>
      <c r="AR164" s="618">
        <f>INDEX(Historical!$C$7:$C$1222,MATCH(B164,Historical!$B$7:$B$1244,0))*IF(AH164="n/a",1.03,IF(AH164&lt;0,1.01,IF(AH164&gt;10,1.1,(1+AH164/100))))</f>
        <v>1.6940000000000002</v>
      </c>
      <c r="AS164" s="730">
        <f>IF($AI164="n/a",1.03*AR164,IF($AI164&lt;0,1.01*AR164,IF($AI164&gt;10,1.1*AR164,(1+$AI164/100)*AR164)))</f>
        <v>1.8634000000000004</v>
      </c>
      <c r="AT164" s="730">
        <f>IF($AK164="n/a",1.03*AS164,IF($AK164&lt;0,1.01*AS164,IF($AK164&gt;10,1.1*AS164,(1+$AK164/100)*AS164)))</f>
        <v>2.0497400000000008</v>
      </c>
      <c r="AU164" s="730">
        <f>IF($AK164="n/a",1.03*AT164,IF($AK164&lt;0,1.01*AT164,IF($AK164&gt;10,1.1*AT164,(1+$AK164/100)*AT164)))</f>
        <v>2.2547140000000012</v>
      </c>
      <c r="AV164" s="730">
        <f>IF($AK164="n/a",1.03*AU164,IF($AK164&lt;0,1.01*AU164,IF($AK164&gt;10,1.1*AU164,(1+$AK164/100)*AU164)))</f>
        <v>2.4801854000000016</v>
      </c>
      <c r="AW164" s="723">
        <f>SUM(AR164:AV164)</f>
        <v>10.342039400000004</v>
      </c>
      <c r="AX164" s="736">
        <f>AW164/I164*100</f>
        <v>13.211598620337256</v>
      </c>
      <c r="AY164" s="888">
        <v>0.87</v>
      </c>
      <c r="AZ164" s="733">
        <v>30.11</v>
      </c>
      <c r="BA164" s="733">
        <v>-1.46</v>
      </c>
      <c r="BB164" s="733">
        <v>2.56</v>
      </c>
      <c r="BC164" s="733">
        <v>11.76</v>
      </c>
      <c r="BD164" s="862"/>
      <c r="BE164" s="594">
        <v>2011</v>
      </c>
      <c r="BF164" s="853">
        <f>IF(BE164&gt;2020,0,IF(BE164&gt;2008,1,IF(BE164&gt;2001,2,IF(BE164&gt;1990,3,IF(BE164&gt;1980,4,IF(BE164&gt;1973,5,IF(BE164&gt;1970,6,IF(BE164&gt;1960,7,IF(BE164&gt;1958,8,IF(BE164&gt;1953,9,10))))))))))</f>
        <v>1</v>
      </c>
      <c r="BG164" s="783">
        <v>2.8000000000000003</v>
      </c>
      <c r="BH164" s="820" t="s">
        <v>4443</v>
      </c>
      <c r="BI164" s="820" t="s">
        <v>4444</v>
      </c>
    </row>
    <row r="165" spans="1:61" ht="11.25" customHeight="1" x14ac:dyDescent="0.2">
      <c r="A165" s="826" t="s">
        <v>4855</v>
      </c>
      <c r="B165" s="830" t="s">
        <v>1264</v>
      </c>
      <c r="C165" s="885" t="s">
        <v>111</v>
      </c>
      <c r="D165" s="885" t="s">
        <v>4203</v>
      </c>
      <c r="E165" s="699">
        <v>11</v>
      </c>
      <c r="F165" s="1122">
        <v>439</v>
      </c>
      <c r="G165" s="1122" t="s">
        <v>105</v>
      </c>
      <c r="H165" s="1122" t="s">
        <v>105</v>
      </c>
      <c r="I165" s="829">
        <v>215.2</v>
      </c>
      <c r="J165" s="618">
        <f>(M165/I165)*100</f>
        <v>2.3048327137546472</v>
      </c>
      <c r="K165" s="832">
        <v>1.24</v>
      </c>
      <c r="L165" s="842">
        <v>4</v>
      </c>
      <c r="M165" s="609">
        <f>K165*L165</f>
        <v>4.96</v>
      </c>
      <c r="N165" s="825" t="s">
        <v>247</v>
      </c>
      <c r="O165" s="700">
        <v>1.18</v>
      </c>
      <c r="P165" s="603">
        <v>44888</v>
      </c>
      <c r="Q165" s="603">
        <v>44904</v>
      </c>
      <c r="R165" s="609">
        <f>(K165-O165)/O165*100</f>
        <v>5.0847457627118686</v>
      </c>
      <c r="S165" s="667">
        <f>IF(INDEX(Historical!$D$7:$D$1220,MATCH(B165,Historical!$B$7:$B$1244,0))=0,"n/a",(INDEX(Historical!$C$7:$C$1222,MATCH(B165,Historical!$B$7:$B$1244,0))/INDEX(Historical!$D$7:$D$1220,MATCH(B165,Historical!$B$7:$B$1244,0))-1)*100)</f>
        <v>3.9130434782608914</v>
      </c>
      <c r="T165" s="667">
        <f>IF(INDEX(Historical!$F$7:$F$1213,MATCH(B165,Historical!$B$7:$B$1244,0))=0,"n/a",((INDEX(Historical!$C$7:$C$1222,MATCH(B165,Historical!$B$7:$B$1244,0))/INDEX(Historical!$F$7:$F$1213,MATCH(B165,Historical!$B$7:$B$1244,0)))^(1/3)-1)*100)</f>
        <v>9.8095802811395849</v>
      </c>
      <c r="U165" s="667">
        <f>IF(INDEX(Historical!$H$7:$H$1213,MATCH(B165,Historical!$B$7:$B$1244,0))=0,"n/a",((INDEX(Historical!$C$7:$C$1222,MATCH(B165,Historical!$B$7:$B$1244,0))/INDEX(Historical!$H$7:$H$1213,MATCH(B165,Historical!$B$7:$B$1244,0)))^(1/5)-1)*100)</f>
        <v>13.659429327657469</v>
      </c>
      <c r="V165" s="667">
        <f>IF(INDEX(Historical!$N$7:$N$1213,MATCH(B165,Historical!$B$7:$B$1244,0))=0,"n/a",((INDEX(Historical!$C$7:$C$1222,MATCH(B165,Historical!$B$7:$B$1244,0))/INDEX(Historical!$N$7:$N$1213,MATCH(B165,Historical!$B$7:$B$1244,0)))^(1/10)-1)*100)</f>
        <v>47.211856501734431</v>
      </c>
      <c r="W165" s="668">
        <f>IF(OR(U165&lt;=0,U165="n/a",V165&lt;=0,V165="n/a"),"n/a",U165/V165)</f>
        <v>0.28932201230332172</v>
      </c>
      <c r="X165" s="669">
        <f>IF(OR(AJ165&lt;=0,AJ165="n/a",U165&lt;=0,U165="n/a"),"n/a",U165/AJ165)</f>
        <v>2.0387207951727566</v>
      </c>
      <c r="Y165" s="631"/>
      <c r="Z165" s="618">
        <f>IF(OR(AC165&lt;0.01,AC165="n/a"),"n/a",M165/AC165*100)</f>
        <v>34.325259515570941</v>
      </c>
      <c r="AA165" s="841">
        <f>IF(OR(AC165&lt;0.01,AC165="n/a"),"n/a",I165/AC165)</f>
        <v>14.892733564013842</v>
      </c>
      <c r="AB165" s="842">
        <v>12</v>
      </c>
      <c r="AC165" s="821">
        <v>14.45</v>
      </c>
      <c r="AD165" s="821">
        <v>1.36</v>
      </c>
      <c r="AE165" s="821">
        <v>0.8</v>
      </c>
      <c r="AF165" s="821">
        <v>2.5</v>
      </c>
      <c r="AG165" s="821">
        <v>18.8</v>
      </c>
      <c r="AH165" s="821">
        <v>7.0000000000000009</v>
      </c>
      <c r="AI165" s="821">
        <v>17.760000000000002</v>
      </c>
      <c r="AJ165" s="821">
        <v>6.7</v>
      </c>
      <c r="AK165" s="821">
        <v>11.05</v>
      </c>
      <c r="AL165" s="833">
        <v>8530</v>
      </c>
      <c r="AM165" s="827">
        <v>0.1</v>
      </c>
      <c r="AN165" s="821">
        <v>0.83</v>
      </c>
      <c r="AO165" s="705">
        <f>IF(U165="n/a","n/a",IF(AA165&lt;0,"n/a",IF(AA165="n/a","n/a",J165+U165-AA165)))</f>
        <v>1.0715284773982745</v>
      </c>
      <c r="AP165" s="706">
        <f>IF(U165="n/a","n/a",J165+U165)</f>
        <v>15.964262041412116</v>
      </c>
      <c r="AQ165" s="843">
        <f>IF(OR(AC165&lt;0.01,AC165="n/a",AF165="n/a"),"n/a",(I165/SQRT(22.5*AC165*(I165/AF165))-1)*100)</f>
        <v>28.63701542632726</v>
      </c>
      <c r="AR165" s="618">
        <f>INDEX(Historical!$C$7:$C$1222,MATCH(B165,Historical!$B$7:$B$1244,0))*IF(AH165="n/a",1.03,IF(AH165&lt;0,1.01,IF(AH165&gt;10,1.1,(1+AH165/100))))</f>
        <v>5.1146000000000003</v>
      </c>
      <c r="AS165" s="841">
        <f>IF($AI165="n/a",1.03*AR165,IF($AI165&lt;0,1.01*AR165,IF($AI165&gt;10,1.1*AR165,(1+$AI165/100)*AR165)))</f>
        <v>5.6260600000000007</v>
      </c>
      <c r="AT165" s="841">
        <f>IF($AK165="n/a",1.03*AS165,IF($AK165&lt;0,1.01*AS165,IF($AK165&gt;10,1.1*AS165,(1+$AK165/100)*AS165)))</f>
        <v>6.1886660000000013</v>
      </c>
      <c r="AU165" s="841">
        <f>IF($AK165="n/a",1.03*AT165,IF($AK165&lt;0,1.01*AT165,IF($AK165&gt;10,1.1*AT165,(1+$AK165/100)*AT165)))</f>
        <v>6.8075326000000018</v>
      </c>
      <c r="AV165" s="841">
        <f>IF($AK165="n/a",1.03*AU165,IF($AK165&lt;0,1.01*AU165,IF($AK165&gt;10,1.1*AU165,(1+$AK165/100)*AU165)))</f>
        <v>7.4882858600000022</v>
      </c>
      <c r="AW165" s="618">
        <f>SUM(AR165:AV165)</f>
        <v>31.225144460000006</v>
      </c>
      <c r="AX165" s="713">
        <f>AW165/I165*100</f>
        <v>14.50982549256506</v>
      </c>
      <c r="AY165" s="887">
        <v>0.63</v>
      </c>
      <c r="AZ165" s="827">
        <v>13.41</v>
      </c>
      <c r="BA165" s="827">
        <v>-17.239999999999998</v>
      </c>
      <c r="BB165" s="827">
        <v>-3.6700000000000004</v>
      </c>
      <c r="BC165" s="827">
        <v>-4.17</v>
      </c>
      <c r="BE165" s="594">
        <v>2013</v>
      </c>
      <c r="BF165" s="853">
        <f>IF(BE165&gt;2020,0,IF(BE165&gt;2008,1,IF(BE165&gt;2001,2,IF(BE165&gt;1990,3,IF(BE165&gt;1980,4,IF(BE165&gt;1973,5,IF(BE165&gt;1970,6,IF(BE165&gt;1960,7,IF(BE165&gt;1958,8,IF(BE165&gt;1953,9,10))))))))))</f>
        <v>1</v>
      </c>
      <c r="BG165" s="837">
        <v>5.4</v>
      </c>
      <c r="BH165" s="820" t="s">
        <v>4443</v>
      </c>
      <c r="BI165" s="820" t="s">
        <v>4444</v>
      </c>
    </row>
    <row r="166" spans="1:61" ht="11.25" customHeight="1" x14ac:dyDescent="0.2">
      <c r="A166" s="835" t="s">
        <v>4856</v>
      </c>
      <c r="B166" s="830" t="s">
        <v>1233</v>
      </c>
      <c r="C166" s="885" t="s">
        <v>107</v>
      </c>
      <c r="D166" s="885" t="s">
        <v>4197</v>
      </c>
      <c r="E166" s="699">
        <v>11</v>
      </c>
      <c r="F166" s="1122">
        <v>474</v>
      </c>
      <c r="G166" s="1122" t="s">
        <v>105</v>
      </c>
      <c r="H166" s="1122" t="s">
        <v>105</v>
      </c>
      <c r="I166" s="829">
        <v>98</v>
      </c>
      <c r="J166" s="618">
        <f>(M166/I166)*100</f>
        <v>3.0979591836734692</v>
      </c>
      <c r="K166" s="832">
        <v>0.75900000000000001</v>
      </c>
      <c r="L166" s="842">
        <v>4</v>
      </c>
      <c r="M166" s="609">
        <f>K166*L166</f>
        <v>3.036</v>
      </c>
      <c r="N166" s="825" t="s">
        <v>126</v>
      </c>
      <c r="O166" s="700">
        <v>0.69</v>
      </c>
      <c r="P166" s="603">
        <v>45009</v>
      </c>
      <c r="Q166" s="603">
        <v>45026</v>
      </c>
      <c r="R166" s="609">
        <f>(K166-O166)/O166*100</f>
        <v>10.000000000000011</v>
      </c>
      <c r="S166" s="667">
        <f>IF(INDEX(Historical!$D$7:$D$1220,MATCH(B166,Historical!$B$7:$B$1244,0))=0,"n/a",(INDEX(Historical!$C$7:$C$1222,MATCH(B166,Historical!$B$7:$B$1244,0))/INDEX(Historical!$D$7:$D$1220,MATCH(B166,Historical!$B$7:$B$1244,0))-1)*100)</f>
        <v>10.036719706242359</v>
      </c>
      <c r="T166" s="667">
        <f>IF(INDEX(Historical!$F$7:$F$1213,MATCH(B166,Historical!$B$7:$B$1244,0))=0,"n/a",((INDEX(Historical!$C$7:$C$1222,MATCH(B166,Historical!$B$7:$B$1244,0))/INDEX(Historical!$F$7:$F$1213,MATCH(B166,Historical!$B$7:$B$1244,0)))^(1/3)-1)*100)</f>
        <v>9.8771540207883035</v>
      </c>
      <c r="U166" s="667">
        <f>IF(INDEX(Historical!$H$7:$H$1213,MATCH(B166,Historical!$B$7:$B$1244,0))=0,"n/a",((INDEX(Historical!$C$7:$C$1222,MATCH(B166,Historical!$B$7:$B$1244,0))/INDEX(Historical!$H$7:$H$1213,MATCH(B166,Historical!$B$7:$B$1244,0)))^(1/5)-1)*100)</f>
        <v>9.9125153189392847</v>
      </c>
      <c r="V166" s="667">
        <f>IF(INDEX(Historical!$N$7:$N$1213,MATCH(B166,Historical!$B$7:$B$1244,0))=0,"n/a",((INDEX(Historical!$C$7:$C$1222,MATCH(B166,Historical!$B$7:$B$1244,0))/INDEX(Historical!$N$7:$N$1213,MATCH(B166,Historical!$B$7:$B$1244,0)))^(1/10)-1)*100)</f>
        <v>7.6804816396282671</v>
      </c>
      <c r="W166" s="668">
        <f>IF(OR(U166&lt;=0,U166="n/a",V166&lt;=0,V166="n/a"),"n/a",U166/V166)</f>
        <v>1.2906111600859249</v>
      </c>
      <c r="X166" s="669" t="str">
        <f>IF(OR(AJ166&lt;=0,AJ166="n/a",U166&lt;=0,U166="n/a"),"n/a",U166/AJ166)</f>
        <v>n/a</v>
      </c>
      <c r="Y166" s="631"/>
      <c r="Z166" s="618" t="str">
        <f>IF(OR(AC166&lt;0.01,AC166="n/a"),"n/a",M166/AC166*100)</f>
        <v>n/a</v>
      </c>
      <c r="AA166" s="841" t="str">
        <f>IF(OR(AC166&lt;0.01,AC166="n/a"),"n/a",I166/AC166)</f>
        <v>n/a</v>
      </c>
      <c r="AB166" s="842">
        <v>12</v>
      </c>
      <c r="AC166" s="821" t="s">
        <v>135</v>
      </c>
      <c r="AD166" s="821" t="s">
        <v>135</v>
      </c>
      <c r="AE166" s="821" t="s">
        <v>135</v>
      </c>
      <c r="AF166" s="821" t="s">
        <v>135</v>
      </c>
      <c r="AG166" s="821" t="s">
        <v>135</v>
      </c>
      <c r="AH166" s="821" t="s">
        <v>135</v>
      </c>
      <c r="AI166" s="821" t="s">
        <v>135</v>
      </c>
      <c r="AJ166" s="821" t="s">
        <v>135</v>
      </c>
      <c r="AK166" s="821" t="s">
        <v>135</v>
      </c>
      <c r="AL166" s="833" t="s">
        <v>135</v>
      </c>
      <c r="AM166" s="827" t="s">
        <v>135</v>
      </c>
      <c r="AN166" s="821" t="s">
        <v>135</v>
      </c>
      <c r="AO166" s="705" t="str">
        <f>IF(U166="n/a","n/a",IF(AA166&lt;0,"n/a",IF(AA166="n/a","n/a",J166+U166-AA166)))</f>
        <v>n/a</v>
      </c>
      <c r="AP166" s="706">
        <f>IF(U166="n/a","n/a",J166+U166)</f>
        <v>13.010474502612754</v>
      </c>
      <c r="AQ166" s="843" t="str">
        <f>IF(OR(AC166&lt;0.01,AC166="n/a",AF166="n/a"),"n/a",(I166/SQRT(22.5*AC166*(I166/AF166))-1)*100)</f>
        <v>n/a</v>
      </c>
      <c r="AR166" s="618">
        <f>INDEX(Historical!$C$7:$C$1222,MATCH(B166,Historical!$B$7:$B$1244,0))*IF(AH166="n/a",1.03,IF(AH166&lt;0,1.01,IF(AH166&gt;10,1.1,(1+AH166/100))))</f>
        <v>2.7779100000000003</v>
      </c>
      <c r="AS166" s="841">
        <f>IF($AI166="n/a",1.03*AR166,IF($AI166&lt;0,1.01*AR166,IF($AI166&gt;10,1.1*AR166,(1+$AI166/100)*AR166)))</f>
        <v>2.8612473000000005</v>
      </c>
      <c r="AT166" s="841">
        <f>IF($AK166="n/a",1.03*AS166,IF($AK166&lt;0,1.01*AS166,IF($AK166&gt;10,1.1*AS166,(1+$AK166/100)*AS166)))</f>
        <v>2.9470847190000007</v>
      </c>
      <c r="AU166" s="841">
        <f>IF($AK166="n/a",1.03*AT166,IF($AK166&lt;0,1.01*AT166,IF($AK166&gt;10,1.1*AT166,(1+$AK166/100)*AT166)))</f>
        <v>3.0354972605700006</v>
      </c>
      <c r="AV166" s="841">
        <f>IF($AK166="n/a",1.03*AU166,IF($AK166&lt;0,1.01*AU166,IF($AK166&gt;10,1.1*AU166,(1+$AK166/100)*AU166)))</f>
        <v>3.1265621783871005</v>
      </c>
      <c r="AW166" s="618">
        <f>SUM(AR166:AV166)</f>
        <v>14.748301457957103</v>
      </c>
      <c r="AX166" s="713">
        <f>AW166/I166*100</f>
        <v>15.049287201997045</v>
      </c>
      <c r="AY166" s="887" t="s">
        <v>135</v>
      </c>
      <c r="AZ166" s="827" t="s">
        <v>135</v>
      </c>
      <c r="BA166" s="827" t="s">
        <v>135</v>
      </c>
      <c r="BB166" s="827" t="s">
        <v>135</v>
      </c>
      <c r="BC166" s="827" t="s">
        <v>135</v>
      </c>
      <c r="BD166" s="861" t="s">
        <v>4126</v>
      </c>
      <c r="BE166" s="594">
        <v>2013</v>
      </c>
      <c r="BF166" s="853">
        <f>IF(BE166&gt;2020,0,IF(BE166&gt;2008,1,IF(BE166&gt;2001,2,IF(BE166&gt;1990,3,IF(BE166&gt;1980,4,IF(BE166&gt;1973,5,IF(BE166&gt;1970,6,IF(BE166&gt;1960,7,IF(BE166&gt;1958,8,IF(BE166&gt;1953,9,10))))))))))</f>
        <v>1</v>
      </c>
      <c r="BG166" s="837" t="s">
        <v>135</v>
      </c>
      <c r="BH166" s="820" t="s">
        <v>4443</v>
      </c>
      <c r="BI166" s="820" t="s">
        <v>4444</v>
      </c>
    </row>
    <row r="167" spans="1:61" ht="11.25" customHeight="1" x14ac:dyDescent="0.2">
      <c r="A167" s="819" t="s">
        <v>4857</v>
      </c>
      <c r="B167" s="830" t="s">
        <v>1253</v>
      </c>
      <c r="C167" s="885" t="s">
        <v>107</v>
      </c>
      <c r="D167" s="885" t="s">
        <v>117</v>
      </c>
      <c r="E167" s="699">
        <v>13</v>
      </c>
      <c r="F167" s="1122">
        <v>288</v>
      </c>
      <c r="G167" s="1122" t="s">
        <v>114</v>
      </c>
      <c r="H167" s="1122" t="s">
        <v>114</v>
      </c>
      <c r="I167" s="829">
        <v>36.96</v>
      </c>
      <c r="J167" s="618">
        <f>(M167/I167)*100</f>
        <v>3.4632034632034632</v>
      </c>
      <c r="K167" s="832">
        <v>0.32</v>
      </c>
      <c r="L167" s="842">
        <v>4</v>
      </c>
      <c r="M167" s="609">
        <f>K167*L167</f>
        <v>1.28</v>
      </c>
      <c r="N167" s="825" t="s">
        <v>316</v>
      </c>
      <c r="O167" s="700">
        <v>0.31</v>
      </c>
      <c r="P167" s="999">
        <v>44637</v>
      </c>
      <c r="Q167" s="999">
        <v>44651</v>
      </c>
      <c r="R167" s="609">
        <f>(K167-O167)/O167*100</f>
        <v>3.2258064516129057</v>
      </c>
      <c r="S167" s="667">
        <f>IF(INDEX(Historical!$D$7:$D$1220,MATCH(B167,Historical!$B$7:$B$1244,0))=0,"n/a",(INDEX(Historical!$C$7:$C$1222,MATCH(B167,Historical!$B$7:$B$1244,0))/INDEX(Historical!$D$7:$D$1220,MATCH(B167,Historical!$B$7:$B$1244,0))-1)*100)</f>
        <v>3.2258064516129004</v>
      </c>
      <c r="T167" s="667">
        <f>IF(INDEX(Historical!$F$7:$F$1213,MATCH(B167,Historical!$B$7:$B$1244,0))=0,"n/a",((INDEX(Historical!$C$7:$C$1222,MATCH(B167,Historical!$B$7:$B$1244,0))/INDEX(Historical!$F$7:$F$1213,MATCH(B167,Historical!$B$7:$B$1244,0)))^(1/3)-1)*100)</f>
        <v>3.6344252313143866</v>
      </c>
      <c r="U167" s="667">
        <f>IF(INDEX(Historical!$H$7:$H$1213,MATCH(B167,Historical!$B$7:$B$1244,0))=0,"n/a",((INDEX(Historical!$C$7:$C$1222,MATCH(B167,Historical!$B$7:$B$1244,0))/INDEX(Historical!$H$7:$H$1213,MATCH(B167,Historical!$B$7:$B$1244,0)))^(1/5)-1)*100)</f>
        <v>3.0774003375932724</v>
      </c>
      <c r="V167" s="667">
        <f>IF(INDEX(Historical!$N$7:$N$1213,MATCH(B167,Historical!$B$7:$B$1244,0))=0,"n/a",((INDEX(Historical!$C$7:$C$1222,MATCH(B167,Historical!$B$7:$B$1244,0))/INDEX(Historical!$N$7:$N$1213,MATCH(B167,Historical!$B$7:$B$1244,0)))^(1/10)-1)*100)</f>
        <v>8.813988165660124</v>
      </c>
      <c r="W167" s="668">
        <f>IF(OR(U167&lt;=0,U167="n/a",V167&lt;=0,V167="n/a"),"n/a",U167/V167)</f>
        <v>0.34914958810394436</v>
      </c>
      <c r="X167" s="669">
        <f>IF(OR(AJ167&lt;=0,AJ167="n/a",U167&lt;=0,U167="n/a"),"n/a",U167/AJ167)</f>
        <v>0.28233030620121763</v>
      </c>
      <c r="Y167" s="631"/>
      <c r="Z167" s="618" t="str">
        <f>IF(OR(AC167&lt;0.01,AC167="n/a"),"n/a",M167/AC167*100)</f>
        <v>n/a</v>
      </c>
      <c r="AA167" s="841" t="str">
        <f>IF(OR(AC167&lt;0.01,AC167="n/a"),"n/a",I167/AC167)</f>
        <v>n/a</v>
      </c>
      <c r="AB167" s="842">
        <v>12</v>
      </c>
      <c r="AC167" s="821">
        <v>-7.0000000000000007E-2</v>
      </c>
      <c r="AD167" s="821" t="s">
        <v>135</v>
      </c>
      <c r="AE167" s="821">
        <v>1.06</v>
      </c>
      <c r="AF167" s="821">
        <v>1.41</v>
      </c>
      <c r="AG167" s="821">
        <v>4.1000000000000005</v>
      </c>
      <c r="AH167" s="821">
        <v>9</v>
      </c>
      <c r="AI167" s="821">
        <v>65.06</v>
      </c>
      <c r="AJ167" s="821">
        <v>10.9</v>
      </c>
      <c r="AK167" s="821">
        <v>12.7</v>
      </c>
      <c r="AL167" s="833">
        <v>1480</v>
      </c>
      <c r="AM167" s="827">
        <v>0.2</v>
      </c>
      <c r="AN167" s="821">
        <v>0.46</v>
      </c>
      <c r="AO167" s="705" t="str">
        <f>IF(U167="n/a","n/a",IF(AA167&lt;0,"n/a",IF(AA167="n/a","n/a",J167+U167-AA167)))</f>
        <v>n/a</v>
      </c>
      <c r="AP167" s="706">
        <f>IF(U167="n/a","n/a",J167+U167)</f>
        <v>6.5406038007967355</v>
      </c>
      <c r="AQ167" s="843" t="str">
        <f>IF(OR(AC167&lt;0.01,AC167="n/a",AF167="n/a"),"n/a",(I167/SQRT(22.5*AC167*(I167/AF167))-1)*100)</f>
        <v>n/a</v>
      </c>
      <c r="AR167" s="618">
        <f>INDEX(Historical!$C$7:$C$1222,MATCH(B167,Historical!$B$7:$B$1244,0))*IF(AH167="n/a",1.03,IF(AH167&lt;0,1.01,IF(AH167&gt;10,1.1,(1+AH167/100))))</f>
        <v>1.3952000000000002</v>
      </c>
      <c r="AS167" s="841">
        <f>IF($AI167="n/a",1.03*AR167,IF($AI167&lt;0,1.01*AR167,IF($AI167&gt;10,1.1*AR167,(1+$AI167/100)*AR167)))</f>
        <v>1.5347200000000003</v>
      </c>
      <c r="AT167" s="841">
        <f>IF($AK167="n/a",1.03*AS167,IF($AK167&lt;0,1.01*AS167,IF($AK167&gt;10,1.1*AS167,(1+$AK167/100)*AS167)))</f>
        <v>1.6881920000000006</v>
      </c>
      <c r="AU167" s="841">
        <f>IF($AK167="n/a",1.03*AT167,IF($AK167&lt;0,1.01*AT167,IF($AK167&gt;10,1.1*AT167,(1+$AK167/100)*AT167)))</f>
        <v>1.8570112000000008</v>
      </c>
      <c r="AV167" s="841">
        <f>IF($AK167="n/a",1.03*AU167,IF($AK167&lt;0,1.01*AU167,IF($AK167&gt;10,1.1*AU167,(1+$AK167/100)*AU167)))</f>
        <v>2.042712320000001</v>
      </c>
      <c r="AW167" s="618">
        <f>SUM(AR167:AV167)</f>
        <v>8.517835520000002</v>
      </c>
      <c r="AX167" s="713">
        <f>AW167/I167*100</f>
        <v>23.046091774891782</v>
      </c>
      <c r="AY167" s="887">
        <v>0.43</v>
      </c>
      <c r="AZ167" s="827">
        <v>14.74</v>
      </c>
      <c r="BA167" s="827">
        <v>-13.28</v>
      </c>
      <c r="BB167" s="827">
        <v>0.74</v>
      </c>
      <c r="BC167" s="827">
        <v>-0.06</v>
      </c>
      <c r="BE167" s="594">
        <v>2010</v>
      </c>
      <c r="BF167" s="853">
        <f>IF(BE167&gt;2020,0,IF(BE167&gt;2008,1,IF(BE167&gt;2001,2,IF(BE167&gt;1990,3,IF(BE167&gt;1980,4,IF(BE167&gt;1973,5,IF(BE167&gt;1970,6,IF(BE167&gt;1960,7,IF(BE167&gt;1958,8,IF(BE167&gt;1953,9,10))))))))))</f>
        <v>1</v>
      </c>
      <c r="BG167" s="837">
        <v>0.4</v>
      </c>
      <c r="BH167" s="820" t="s">
        <v>4443</v>
      </c>
      <c r="BI167" s="820" t="s">
        <v>4444</v>
      </c>
    </row>
    <row r="168" spans="1:61" ht="11.25" customHeight="1" x14ac:dyDescent="0.2">
      <c r="A168" s="819" t="s">
        <v>4858</v>
      </c>
      <c r="B168" s="830" t="s">
        <v>1243</v>
      </c>
      <c r="C168" s="885" t="s">
        <v>111</v>
      </c>
      <c r="D168" s="885" t="s">
        <v>4181</v>
      </c>
      <c r="E168" s="699">
        <v>12</v>
      </c>
      <c r="F168" s="1122">
        <v>365</v>
      </c>
      <c r="G168" s="1122" t="s">
        <v>105</v>
      </c>
      <c r="H168" s="1122" t="s">
        <v>105</v>
      </c>
      <c r="I168" s="821">
        <v>31.25</v>
      </c>
      <c r="J168" s="618">
        <f>(M168/I168)*100</f>
        <v>4.0960000000000001</v>
      </c>
      <c r="K168" s="832">
        <v>0.32</v>
      </c>
      <c r="L168" s="842">
        <v>4</v>
      </c>
      <c r="M168" s="609">
        <f>K168*L168</f>
        <v>1.28</v>
      </c>
      <c r="N168" s="825" t="s">
        <v>118</v>
      </c>
      <c r="O168" s="700">
        <v>0.31</v>
      </c>
      <c r="P168" s="603">
        <v>44707</v>
      </c>
      <c r="Q168" s="603">
        <v>44720</v>
      </c>
      <c r="R168" s="609">
        <f>(K168-O168)/O168*100</f>
        <v>3.2258064516129057</v>
      </c>
      <c r="S168" s="667">
        <f>IF(INDEX(Historical!$D$7:$D$1220,MATCH(B168,Historical!$B$7:$B$1244,0))=0,"n/a",(INDEX(Historical!$C$7:$C$1222,MATCH(B168,Historical!$B$7:$B$1244,0))/INDEX(Historical!$D$7:$D$1220,MATCH(B168,Historical!$B$7:$B$1244,0))-1)*100)</f>
        <v>2.8340080971659853</v>
      </c>
      <c r="T168" s="667">
        <f>IF(INDEX(Historical!$F$7:$F$1213,MATCH(B168,Historical!$B$7:$B$1244,0))=0,"n/a",((INDEX(Historical!$C$7:$C$1222,MATCH(B168,Historical!$B$7:$B$1244,0))/INDEX(Historical!$F$7:$F$1213,MATCH(B168,Historical!$B$7:$B$1244,0)))^(1/3)-1)*100)</f>
        <v>1.6263006464751317</v>
      </c>
      <c r="U168" s="667">
        <f>IF(INDEX(Historical!$H$7:$H$1213,MATCH(B168,Historical!$B$7:$B$1244,0))=0,"n/a",((INDEX(Historical!$C$7:$C$1222,MATCH(B168,Historical!$B$7:$B$1244,0))/INDEX(Historical!$H$7:$H$1213,MATCH(B168,Historical!$B$7:$B$1244,0)))^(1/5)-1)*100)</f>
        <v>2.3634831904984166</v>
      </c>
      <c r="V168" s="667">
        <f>IF(INDEX(Historical!$N$7:$N$1213,MATCH(B168,Historical!$B$7:$B$1244,0))=0,"n/a",((INDEX(Historical!$C$7:$C$1222,MATCH(B168,Historical!$B$7:$B$1244,0))/INDEX(Historical!$N$7:$N$1213,MATCH(B168,Historical!$B$7:$B$1244,0)))^(1/10)-1)*100)</f>
        <v>2.945652719199221</v>
      </c>
      <c r="W168" s="668">
        <f>IF(OR(U168&lt;=0,U168="n/a",V168&lt;=0,V168="n/a"),"n/a",U168/V168)</f>
        <v>0.80236314861343605</v>
      </c>
      <c r="X168" s="669" t="str">
        <f>IF(OR(AJ168&lt;=0,AJ168="n/a",U168&lt;=0,U168="n/a"),"n/a",U168/AJ168)</f>
        <v>n/a</v>
      </c>
      <c r="Y168" s="640"/>
      <c r="Z168" s="618">
        <f>IF(OR(AC168&lt;0.01,AC168="n/a"),"n/a",M168/AC168*100)</f>
        <v>43.5374149659864</v>
      </c>
      <c r="AA168" s="841">
        <f>IF(OR(AC168&lt;0.01,AC168="n/a"),"n/a",I168/AC168)</f>
        <v>10.629251700680273</v>
      </c>
      <c r="AB168" s="842">
        <v>12</v>
      </c>
      <c r="AC168" s="821">
        <v>2.94</v>
      </c>
      <c r="AD168" s="821">
        <v>1.07</v>
      </c>
      <c r="AE168" s="821">
        <v>0.56000000000000005</v>
      </c>
      <c r="AF168" s="821">
        <v>2.14</v>
      </c>
      <c r="AG168" s="821">
        <v>12.3</v>
      </c>
      <c r="AH168" s="821">
        <v>39.4</v>
      </c>
      <c r="AI168" s="821">
        <v>25.71</v>
      </c>
      <c r="AJ168" s="821">
        <v>-6.3</v>
      </c>
      <c r="AK168" s="821">
        <v>10</v>
      </c>
      <c r="AL168" s="833">
        <v>1330</v>
      </c>
      <c r="AM168" s="827">
        <v>0.3</v>
      </c>
      <c r="AN168" s="821">
        <v>0.35</v>
      </c>
      <c r="AO168" s="705">
        <f>IF(U168="n/a","n/a",IF(AA168&lt;0,"n/a",IF(AA168="n/a","n/a",J168+U168-AA168)))</f>
        <v>-4.1697685101818562</v>
      </c>
      <c r="AP168" s="706">
        <f>IF(U168="n/a","n/a",J168+U168)</f>
        <v>6.4594831904984167</v>
      </c>
      <c r="AQ168" s="843">
        <f>IF(OR(AC168&lt;0.01,AC168="n/a",AF168="n/a"),"n/a",(I168/SQRT(22.5*AC168*(I168/AF168))-1)*100)</f>
        <v>0.54650364539625684</v>
      </c>
      <c r="AR168" s="618">
        <f>INDEX(Historical!$C$7:$C$1222,MATCH(B168,Historical!$B$7:$B$1244,0))*IF(AH168="n/a",1.03,IF(AH168&lt;0,1.01,IF(AH168&gt;10,1.1,(1+AH168/100))))</f>
        <v>1.3970000000000002</v>
      </c>
      <c r="AS168" s="841">
        <f>IF($AI168="n/a",1.03*AR168,IF($AI168&lt;0,1.01*AR168,IF($AI168&gt;10,1.1*AR168,(1+$AI168/100)*AR168)))</f>
        <v>1.5367000000000004</v>
      </c>
      <c r="AT168" s="841">
        <f>IF($AK168="n/a",1.03*AS168,IF($AK168&lt;0,1.01*AS168,IF($AK168&gt;10,1.1*AS168,(1+$AK168/100)*AS168)))</f>
        <v>1.6903700000000006</v>
      </c>
      <c r="AU168" s="841">
        <f>IF($AK168="n/a",1.03*AT168,IF($AK168&lt;0,1.01*AT168,IF($AK168&gt;10,1.1*AT168,(1+$AK168/100)*AT168)))</f>
        <v>1.8594070000000007</v>
      </c>
      <c r="AV168" s="841">
        <f>IF($AK168="n/a",1.03*AU168,IF($AK168&lt;0,1.01*AU168,IF($AK168&gt;10,1.1*AU168,(1+$AK168/100)*AU168)))</f>
        <v>2.0453477000000011</v>
      </c>
      <c r="AW168" s="618">
        <f>SUM(AR168:AV168)</f>
        <v>8.528824700000003</v>
      </c>
      <c r="AX168" s="713">
        <f>AW168/I168*100</f>
        <v>27.292239040000009</v>
      </c>
      <c r="AY168" s="887">
        <v>0.94</v>
      </c>
      <c r="AZ168" s="827">
        <v>17.88</v>
      </c>
      <c r="BA168" s="827">
        <v>-24.86</v>
      </c>
      <c r="BB168" s="827">
        <v>4.0599999999999996</v>
      </c>
      <c r="BC168" s="827">
        <v>-1.78</v>
      </c>
      <c r="BE168" s="594">
        <v>2011</v>
      </c>
      <c r="BF168" s="853">
        <f>IF(BE168&gt;2020,0,IF(BE168&gt;2008,1,IF(BE168&gt;2001,2,IF(BE168&gt;1990,3,IF(BE168&gt;1980,4,IF(BE168&gt;1973,5,IF(BE168&gt;1970,6,IF(BE168&gt;1960,7,IF(BE168&gt;1958,8,IF(BE168&gt;1953,9,10))))))))))</f>
        <v>1</v>
      </c>
      <c r="BG168" s="837">
        <v>4.7</v>
      </c>
      <c r="BH168" s="820" t="s">
        <v>4443</v>
      </c>
      <c r="BI168" s="820" t="s">
        <v>4444</v>
      </c>
    </row>
    <row r="169" spans="1:61" ht="11.25" customHeight="1" x14ac:dyDescent="0.2">
      <c r="A169" s="819" t="s">
        <v>4861</v>
      </c>
      <c r="B169" s="830" t="s">
        <v>1245</v>
      </c>
      <c r="C169" s="885" t="s">
        <v>107</v>
      </c>
      <c r="D169" s="885" t="s">
        <v>4197</v>
      </c>
      <c r="E169" s="699">
        <v>13</v>
      </c>
      <c r="F169" s="1122">
        <v>331</v>
      </c>
      <c r="G169" s="1122" t="s">
        <v>105</v>
      </c>
      <c r="H169" s="1122" t="s">
        <v>105</v>
      </c>
      <c r="I169" s="829">
        <v>24.1</v>
      </c>
      <c r="J169" s="618">
        <f>(M169/I169)*100</f>
        <v>2.9875518672199166</v>
      </c>
      <c r="K169" s="832">
        <v>0.18</v>
      </c>
      <c r="L169" s="842">
        <v>4</v>
      </c>
      <c r="M169" s="609">
        <f>K169*L169</f>
        <v>0.72</v>
      </c>
      <c r="N169" s="825" t="s">
        <v>774</v>
      </c>
      <c r="O169" s="700">
        <v>0.16500000000000001</v>
      </c>
      <c r="P169" s="603">
        <v>44971</v>
      </c>
      <c r="Q169" s="603">
        <v>44993</v>
      </c>
      <c r="R169" s="609">
        <f>(K169-O169)/O169*100</f>
        <v>9.0909090909090811</v>
      </c>
      <c r="S169" s="667">
        <f>IF(INDEX(Historical!$D$7:$D$1220,MATCH(B169,Historical!$B$7:$B$1244,0))=0,"n/a",(INDEX(Historical!$C$7:$C$1222,MATCH(B169,Historical!$B$7:$B$1244,0))/INDEX(Historical!$D$7:$D$1220,MATCH(B169,Historical!$B$7:$B$1244,0))-1)*100)</f>
        <v>17.857142857142861</v>
      </c>
      <c r="T169" s="667">
        <f>IF(INDEX(Historical!$F$7:$F$1213,MATCH(B169,Historical!$B$7:$B$1244,0))=0,"n/a",((INDEX(Historical!$C$7:$C$1222,MATCH(B169,Historical!$B$7:$B$1244,0))/INDEX(Historical!$F$7:$F$1213,MATCH(B169,Historical!$B$7:$B$1244,0)))^(1/3)-1)*100)</f>
        <v>8.9744250818549531</v>
      </c>
      <c r="U169" s="667">
        <f>IF(INDEX(Historical!$H$7:$H$1213,MATCH(B169,Historical!$B$7:$B$1244,0))=0,"n/a",((INDEX(Historical!$C$7:$C$1222,MATCH(B169,Historical!$B$7:$B$1244,0))/INDEX(Historical!$H$7:$H$1213,MATCH(B169,Historical!$B$7:$B$1244,0)))^(1/5)-1)*100)</f>
        <v>10.534229649286942</v>
      </c>
      <c r="V169" s="667">
        <f>IF(INDEX(Historical!$N$7:$N$1213,MATCH(B169,Historical!$B$7:$B$1244,0))=0,"n/a",((INDEX(Historical!$C$7:$C$1222,MATCH(B169,Historical!$B$7:$B$1244,0))/INDEX(Historical!$N$7:$N$1213,MATCH(B169,Historical!$B$7:$B$1244,0)))^(1/10)-1)*100)</f>
        <v>19.354594411879987</v>
      </c>
      <c r="W169" s="668">
        <f>IF(OR(U169&lt;=0,U169="n/a",V169&lt;=0,V169="n/a"),"n/a",U169/V169)</f>
        <v>0.54427540175272071</v>
      </c>
      <c r="X169" s="669">
        <f>IF(OR(AJ169&lt;=0,AJ169="n/a",U169&lt;=0,U169="n/a"),"n/a",U169/AJ169)</f>
        <v>1.1704699610318825</v>
      </c>
      <c r="Y169" s="640"/>
      <c r="Z169" s="618">
        <f>IF(OR(AC169&lt;0.01,AC169="n/a"),"n/a",M169/AC169*100)</f>
        <v>45.859872611464965</v>
      </c>
      <c r="AA169" s="841">
        <f>IF(OR(AC169&lt;0.01,AC169="n/a"),"n/a",I169/AC169)</f>
        <v>15.35031847133758</v>
      </c>
      <c r="AB169" s="842">
        <v>12</v>
      </c>
      <c r="AC169" s="821">
        <v>1.57</v>
      </c>
      <c r="AD169" s="821">
        <v>3.08</v>
      </c>
      <c r="AE169" s="821">
        <v>5.57</v>
      </c>
      <c r="AF169" s="821">
        <v>1.43</v>
      </c>
      <c r="AG169" s="821">
        <v>7.3999999999999995</v>
      </c>
      <c r="AH169" s="821">
        <v>49.2</v>
      </c>
      <c r="AI169" s="821">
        <v>0.72</v>
      </c>
      <c r="AJ169" s="821">
        <v>9</v>
      </c>
      <c r="AK169" s="821">
        <v>5</v>
      </c>
      <c r="AL169" s="833">
        <v>4890</v>
      </c>
      <c r="AM169" s="827">
        <v>0.70000000000000007</v>
      </c>
      <c r="AN169" s="821">
        <v>0</v>
      </c>
      <c r="AO169" s="705">
        <f>IF(U169="n/a","n/a",IF(AA169&lt;0,"n/a",IF(AA169="n/a","n/a",J169+U169-AA169)))</f>
        <v>-1.8285369548307209</v>
      </c>
      <c r="AP169" s="706">
        <f>IF(U169="n/a","n/a",J169+U169)</f>
        <v>13.521781516506859</v>
      </c>
      <c r="AQ169" s="843">
        <f>IF(OR(AC169&lt;0.01,AC169="n/a",AF169="n/a"),"n/a",(I169/SQRT(22.5*AC169*(I169/AF169))-1)*100)</f>
        <v>-1.2276345124525134</v>
      </c>
      <c r="AR169" s="618">
        <f>INDEX(Historical!$C$7:$C$1222,MATCH(B169,Historical!$B$7:$B$1244,0))*IF(AH169="n/a",1.03,IF(AH169&lt;0,1.01,IF(AH169&gt;10,1.1,(1+AH169/100))))</f>
        <v>0.72600000000000009</v>
      </c>
      <c r="AS169" s="841">
        <f>IF($AI169="n/a",1.03*AR169,IF($AI169&lt;0,1.01*AR169,IF($AI169&gt;10,1.1*AR169,(1+$AI169/100)*AR169)))</f>
        <v>0.73122720000000019</v>
      </c>
      <c r="AT169" s="841">
        <f>IF($AK169="n/a",1.03*AS169,IF($AK169&lt;0,1.01*AS169,IF($AK169&gt;10,1.1*AS169,(1+$AK169/100)*AS169)))</f>
        <v>0.76778856000000018</v>
      </c>
      <c r="AU169" s="841">
        <f>IF($AK169="n/a",1.03*AT169,IF($AK169&lt;0,1.01*AT169,IF($AK169&gt;10,1.1*AT169,(1+$AK169/100)*AT169)))</f>
        <v>0.80617798800000018</v>
      </c>
      <c r="AV169" s="841">
        <f>IF($AK169="n/a",1.03*AU169,IF($AK169&lt;0,1.01*AU169,IF($AK169&gt;10,1.1*AU169,(1+$AK169/100)*AU169)))</f>
        <v>0.84648688740000022</v>
      </c>
      <c r="AW169" s="618">
        <f>SUM(AR169:AV169)</f>
        <v>3.8776806354000009</v>
      </c>
      <c r="AX169" s="713">
        <f>AW169/I169*100</f>
        <v>16.089961142738591</v>
      </c>
      <c r="AY169" s="887">
        <v>1.18</v>
      </c>
      <c r="AZ169" s="827">
        <v>21.529999999999998</v>
      </c>
      <c r="BA169" s="827">
        <v>-8.02</v>
      </c>
      <c r="BB169" s="827">
        <v>3.4299999999999997</v>
      </c>
      <c r="BC169" s="827">
        <v>3.64</v>
      </c>
      <c r="BE169" s="594">
        <v>2011</v>
      </c>
      <c r="BF169" s="853">
        <f>IF(BE169&gt;2020,0,IF(BE169&gt;2008,1,IF(BE169&gt;2001,2,IF(BE169&gt;1990,3,IF(BE169&gt;1980,4,IF(BE169&gt;1973,5,IF(BE169&gt;1970,6,IF(BE169&gt;1960,7,IF(BE169&gt;1958,8,IF(BE169&gt;1953,9,10))))))))))</f>
        <v>1</v>
      </c>
      <c r="BG169" s="837">
        <v>1.0999999999999999</v>
      </c>
      <c r="BH169" s="820" t="s">
        <v>4443</v>
      </c>
      <c r="BI169" s="820" t="s">
        <v>4444</v>
      </c>
    </row>
    <row r="170" spans="1:61" s="737" customFormat="1" ht="11.25" customHeight="1" x14ac:dyDescent="0.2">
      <c r="A170" s="720" t="s">
        <v>1248</v>
      </c>
      <c r="B170" s="743" t="s">
        <v>1249</v>
      </c>
      <c r="C170" s="885" t="s">
        <v>111</v>
      </c>
      <c r="D170" s="885" t="s">
        <v>4219</v>
      </c>
      <c r="E170" s="721">
        <v>12</v>
      </c>
      <c r="F170" s="1122">
        <v>385</v>
      </c>
      <c r="G170" s="1121" t="s">
        <v>36</v>
      </c>
      <c r="H170" s="1121" t="s">
        <v>36</v>
      </c>
      <c r="I170" s="722">
        <v>191.48</v>
      </c>
      <c r="J170" s="723">
        <f>(M170/I170)*100</f>
        <v>2.1516607478587844</v>
      </c>
      <c r="K170" s="724">
        <v>1.03</v>
      </c>
      <c r="L170" s="725">
        <v>4</v>
      </c>
      <c r="M170" s="726">
        <f>K170*L170</f>
        <v>4.12</v>
      </c>
      <c r="N170" s="727" t="s">
        <v>247</v>
      </c>
      <c r="O170" s="728">
        <v>0.98</v>
      </c>
      <c r="P170" s="1037">
        <v>44874</v>
      </c>
      <c r="Q170" s="1037">
        <v>44897</v>
      </c>
      <c r="R170" s="726">
        <f>(K170-O170)/O170*100</f>
        <v>5.1020408163265358</v>
      </c>
      <c r="S170" s="667">
        <f>IF(INDEX(Historical!$D$7:$D$1220,MATCH(B170,Historical!$B$7:$B$1244,0))=0,"n/a",(INDEX(Historical!$C$7:$C$1222,MATCH(B170,Historical!$B$7:$B$1244,0))/INDEX(Historical!$D$7:$D$1220,MATCH(B170,Historical!$B$7:$B$1244,0))-1)*100)</f>
        <v>5.3050397877984157</v>
      </c>
      <c r="T170" s="667">
        <f>IF(INDEX(Historical!$F$7:$F$1213,MATCH(B170,Historical!$B$7:$B$1244,0))=0,"n/a",((INDEX(Historical!$C$7:$C$1222,MATCH(B170,Historical!$B$7:$B$1244,0))/INDEX(Historical!$F$7:$F$1213,MATCH(B170,Historical!$B$7:$B$1244,0)))^(1/3)-1)*100)</f>
        <v>5.7183581628240665</v>
      </c>
      <c r="U170" s="667">
        <f>IF(INDEX(Historical!$H$7:$H$1213,MATCH(B170,Historical!$B$7:$B$1244,0))=0,"n/a",((INDEX(Historical!$C$7:$C$1222,MATCH(B170,Historical!$B$7:$B$1244,0))/INDEX(Historical!$H$7:$H$1213,MATCH(B170,Historical!$B$7:$B$1244,0)))^(1/5)-1)*100)</f>
        <v>7.6980869080276459</v>
      </c>
      <c r="V170" s="667">
        <f>IF(INDEX(Historical!$N$7:$N$1213,MATCH(B170,Historical!$B$7:$B$1244,0))=0,"n/a",((INDEX(Historical!$C$7:$C$1222,MATCH(B170,Historical!$B$7:$B$1244,0))/INDEX(Historical!$N$7:$N$1213,MATCH(B170,Historical!$B$7:$B$1244,0)))^(1/10)-1)*100)</f>
        <v>10.022353001373663</v>
      </c>
      <c r="W170" s="668">
        <f>IF(OR(U170&lt;=0,U170="n/a",V170&lt;=0,V170="n/a"),"n/a",U170/V170)</f>
        <v>0.76809177515225679</v>
      </c>
      <c r="X170" s="669">
        <f>IF(OR(AJ170&lt;=0,AJ170="n/a",U170&lt;=0,U170="n/a"),"n/a",U170/AJ170)</f>
        <v>1.8328778352446775</v>
      </c>
      <c r="Y170" s="1136"/>
      <c r="Z170" s="723">
        <f>IF(OR(AC170&lt;0.01,AC170="n/a"),"n/a",M170/AC170*100)</f>
        <v>56.671251719394775</v>
      </c>
      <c r="AA170" s="730">
        <f>IF(OR(AC170&lt;0.01,AC170="n/a"),"n/a",I170/AC170)</f>
        <v>26.338376891334249</v>
      </c>
      <c r="AB170" s="725">
        <v>12</v>
      </c>
      <c r="AC170" s="731">
        <v>7.27</v>
      </c>
      <c r="AD170" s="731">
        <v>3.35</v>
      </c>
      <c r="AE170" s="731">
        <v>3.68</v>
      </c>
      <c r="AF170" s="731">
        <v>7.73</v>
      </c>
      <c r="AG170" s="731">
        <v>28.299999999999997</v>
      </c>
      <c r="AH170" s="731">
        <v>-8.1</v>
      </c>
      <c r="AI170" s="731">
        <v>10.6</v>
      </c>
      <c r="AJ170" s="731">
        <v>4.2</v>
      </c>
      <c r="AK170" s="731">
        <v>7.9</v>
      </c>
      <c r="AL170" s="732">
        <v>130580.00000000001</v>
      </c>
      <c r="AM170" s="733">
        <v>0.1</v>
      </c>
      <c r="AN170" s="731">
        <v>1.17</v>
      </c>
      <c r="AO170" s="734">
        <f>IF(U170="n/a","n/a",IF(AA170&lt;0,"n/a",IF(AA170="n/a","n/a",J170+U170-AA170)))</f>
        <v>-16.488629235447817</v>
      </c>
      <c r="AP170" s="735">
        <f>IF(U170="n/a","n/a",J170+U170)</f>
        <v>9.8497476558864303</v>
      </c>
      <c r="AQ170" s="843">
        <f>IF(OR(AC170&lt;0.01,AC170="n/a",AF170="n/a"),"n/a",(I170/SQRT(22.5*AC170*(I170/AF170))-1)*100)</f>
        <v>200.81050023783985</v>
      </c>
      <c r="AR170" s="618">
        <f>INDEX(Historical!$C$7:$C$1222,MATCH(B170,Historical!$B$7:$B$1244,0))*IF(AH170="n/a",1.03,IF(AH170&lt;0,1.01,IF(AH170&gt;10,1.1,(1+AH170/100))))</f>
        <v>4.0097000000000005</v>
      </c>
      <c r="AS170" s="730">
        <f>IF($AI170="n/a",1.03*AR170,IF($AI170&lt;0,1.01*AR170,IF($AI170&gt;10,1.1*AR170,(1+$AI170/100)*AR170)))</f>
        <v>4.4106700000000005</v>
      </c>
      <c r="AT170" s="730">
        <f>IF($AK170="n/a",1.03*AS170,IF($AK170&lt;0,1.01*AS170,IF($AK170&gt;10,1.1*AS170,(1+$AK170/100)*AS170)))</f>
        <v>4.7591129300000006</v>
      </c>
      <c r="AU170" s="730">
        <f>IF($AK170="n/a",1.03*AT170,IF($AK170&lt;0,1.01*AT170,IF($AK170&gt;10,1.1*AT170,(1+$AK170/100)*AT170)))</f>
        <v>5.13508285147</v>
      </c>
      <c r="AV170" s="730">
        <f>IF($AK170="n/a",1.03*AU170,IF($AK170&lt;0,1.01*AU170,IF($AK170&gt;10,1.1*AU170,(1+$AK170/100)*AU170)))</f>
        <v>5.5407543967361299</v>
      </c>
      <c r="AW170" s="723">
        <f>SUM(AR170:AV170)</f>
        <v>23.855320178206131</v>
      </c>
      <c r="AX170" s="736">
        <f>AW170/I170*100</f>
        <v>12.458387392002367</v>
      </c>
      <c r="AY170" s="888">
        <v>1.0900000000000001</v>
      </c>
      <c r="AZ170" s="733">
        <v>14.91</v>
      </c>
      <c r="BA170" s="733">
        <v>-13.34</v>
      </c>
      <c r="BB170" s="733">
        <v>-7.35</v>
      </c>
      <c r="BC170" s="733">
        <v>-1.7000000000000002</v>
      </c>
      <c r="BD170" s="862"/>
      <c r="BE170" s="594">
        <v>2012</v>
      </c>
      <c r="BF170" s="853">
        <f>IF(BE170&gt;2020,0,IF(BE170&gt;2008,1,IF(BE170&gt;2001,2,IF(BE170&gt;1990,3,IF(BE170&gt;1980,4,IF(BE170&gt;1973,5,IF(BE170&gt;1970,6,IF(BE170&gt;1960,7,IF(BE170&gt;1958,8,IF(BE170&gt;1953,9,10))))))))))</f>
        <v>1</v>
      </c>
      <c r="BG170" s="783">
        <v>8</v>
      </c>
      <c r="BH170" s="820" t="s">
        <v>4443</v>
      </c>
      <c r="BI170" s="820" t="s">
        <v>4444</v>
      </c>
    </row>
    <row r="171" spans="1:61" ht="11.25" customHeight="1" x14ac:dyDescent="0.2">
      <c r="A171" s="819" t="s">
        <v>4862</v>
      </c>
      <c r="B171" s="830" t="s">
        <v>614</v>
      </c>
      <c r="C171" s="885" t="s">
        <v>107</v>
      </c>
      <c r="D171" s="885" t="s">
        <v>4197</v>
      </c>
      <c r="E171" s="699">
        <v>18</v>
      </c>
      <c r="F171" s="1122">
        <v>225</v>
      </c>
      <c r="G171" s="1122" t="s">
        <v>105</v>
      </c>
      <c r="H171" s="1122" t="s">
        <v>105</v>
      </c>
      <c r="I171" s="829">
        <v>125</v>
      </c>
      <c r="J171" s="618">
        <f>(M171/I171)*100</f>
        <v>2.08</v>
      </c>
      <c r="K171" s="832">
        <v>0.65</v>
      </c>
      <c r="L171" s="842">
        <v>4</v>
      </c>
      <c r="M171" s="609">
        <f>K171*L171</f>
        <v>2.6</v>
      </c>
      <c r="N171" s="825" t="s">
        <v>510</v>
      </c>
      <c r="O171" s="700">
        <v>0.62</v>
      </c>
      <c r="P171" s="603">
        <v>44879</v>
      </c>
      <c r="Q171" s="603">
        <v>44895</v>
      </c>
      <c r="R171" s="609">
        <f>(K171-O171)/O171*100</f>
        <v>4.8387096774193585</v>
      </c>
      <c r="S171" s="667">
        <f>IF(INDEX(Historical!$D$7:$D$1220,MATCH(B171,Historical!$B$7:$B$1244,0))=0,"n/a",(INDEX(Historical!$C$7:$C$1222,MATCH(B171,Historical!$B$7:$B$1244,0))/INDEX(Historical!$D$7:$D$1220,MATCH(B171,Historical!$B$7:$B$1244,0))-1)*100)</f>
        <v>21.844660194174747</v>
      </c>
      <c r="T171" s="667">
        <f>IF(INDEX(Historical!$F$7:$F$1213,MATCH(B171,Historical!$B$7:$B$1244,0))=0,"n/a",((INDEX(Historical!$C$7:$C$1222,MATCH(B171,Historical!$B$7:$B$1244,0))/INDEX(Historical!$F$7:$F$1213,MATCH(B171,Historical!$B$7:$B$1244,0)))^(1/3)-1)*100)</f>
        <v>12.13759554671412</v>
      </c>
      <c r="U171" s="667">
        <f>IF(INDEX(Historical!$H$7:$H$1213,MATCH(B171,Historical!$B$7:$B$1244,0))=0,"n/a",((INDEX(Historical!$C$7:$C$1222,MATCH(B171,Historical!$B$7:$B$1244,0))/INDEX(Historical!$H$7:$H$1213,MATCH(B171,Historical!$B$7:$B$1244,0)))^(1/5)-1)*100)</f>
        <v>15.053775330143292</v>
      </c>
      <c r="V171" s="667">
        <f>IF(INDEX(Historical!$N$7:$N$1213,MATCH(B171,Historical!$B$7:$B$1244,0))=0,"n/a",((INDEX(Historical!$C$7:$C$1222,MATCH(B171,Historical!$B$7:$B$1244,0))/INDEX(Historical!$N$7:$N$1213,MATCH(B171,Historical!$B$7:$B$1244,0)))^(1/10)-1)*100)</f>
        <v>11.65688217247558</v>
      </c>
      <c r="W171" s="668">
        <f>IF(OR(U171&lt;=0,U171="n/a",V171&lt;=0,V171="n/a"),"n/a",U171/V171)</f>
        <v>1.2914066649561331</v>
      </c>
      <c r="X171" s="669" t="str">
        <f>IF(OR(AJ171&lt;=0,AJ171="n/a",U171&lt;=0,U171="n/a"),"n/a",U171/AJ171)</f>
        <v>n/a</v>
      </c>
      <c r="Y171" s="632"/>
      <c r="Z171" s="618" t="str">
        <f>IF(OR(AC171&lt;0.01,AC171="n/a"),"n/a",M171/AC171*100)</f>
        <v>n/a</v>
      </c>
      <c r="AA171" s="841" t="str">
        <f>IF(OR(AC171&lt;0.01,AC171="n/a"),"n/a",I171/AC171)</f>
        <v>n/a</v>
      </c>
      <c r="AB171" s="842">
        <v>12</v>
      </c>
      <c r="AC171" s="821" t="s">
        <v>135</v>
      </c>
      <c r="AD171" s="821" t="s">
        <v>135</v>
      </c>
      <c r="AE171" s="821" t="s">
        <v>135</v>
      </c>
      <c r="AF171" s="821" t="s">
        <v>135</v>
      </c>
      <c r="AG171" s="821" t="s">
        <v>135</v>
      </c>
      <c r="AH171" s="821" t="s">
        <v>135</v>
      </c>
      <c r="AI171" s="821" t="s">
        <v>135</v>
      </c>
      <c r="AJ171" s="821" t="s">
        <v>135</v>
      </c>
      <c r="AK171" s="821" t="s">
        <v>135</v>
      </c>
      <c r="AL171" s="833" t="s">
        <v>135</v>
      </c>
      <c r="AM171" s="827" t="s">
        <v>135</v>
      </c>
      <c r="AN171" s="821" t="s">
        <v>135</v>
      </c>
      <c r="AO171" s="705" t="str">
        <f>IF(U171="n/a","n/a",IF(AA171&lt;0,"n/a",IF(AA171="n/a","n/a",J171+U171-AA171)))</f>
        <v>n/a</v>
      </c>
      <c r="AP171" s="706">
        <f>IF(U171="n/a","n/a",J171+U171)</f>
        <v>17.133775330143294</v>
      </c>
      <c r="AQ171" s="843" t="str">
        <f>IF(OR(AC171&lt;0.01,AC171="n/a",AF171="n/a"),"n/a",(I171/SQRT(22.5*AC171*(I171/AF171))-1)*100)</f>
        <v>n/a</v>
      </c>
      <c r="AR171" s="618">
        <f>INDEX(Historical!$C$7:$C$1222,MATCH(B171,Historical!$B$7:$B$1244,0))*IF(AH171="n/a",1.03,IF(AH171&lt;0,1.01,IF(AH171&gt;10,1.1,(1+AH171/100))))</f>
        <v>2.5852999999999997</v>
      </c>
      <c r="AS171" s="841">
        <f>IF($AI171="n/a",1.03*AR171,IF($AI171&lt;0,1.01*AR171,IF($AI171&gt;10,1.1*AR171,(1+$AI171/100)*AR171)))</f>
        <v>2.6628589999999996</v>
      </c>
      <c r="AT171" s="841">
        <f>IF($AK171="n/a",1.03*AS171,IF($AK171&lt;0,1.01*AS171,IF($AK171&gt;10,1.1*AS171,(1+$AK171/100)*AS171)))</f>
        <v>2.7427447699999998</v>
      </c>
      <c r="AU171" s="841">
        <f>IF($AK171="n/a",1.03*AT171,IF($AK171&lt;0,1.01*AT171,IF($AK171&gt;10,1.1*AT171,(1+$AK171/100)*AT171)))</f>
        <v>2.8250271131</v>
      </c>
      <c r="AV171" s="841">
        <f>IF($AK171="n/a",1.03*AU171,IF($AK171&lt;0,1.01*AU171,IF($AK171&gt;10,1.1*AU171,(1+$AK171/100)*AU171)))</f>
        <v>2.9097779264930002</v>
      </c>
      <c r="AW171" s="618">
        <f>SUM(AR171:AV171)</f>
        <v>13.725708809592998</v>
      </c>
      <c r="AX171" s="713">
        <f>AW171/I171*100</f>
        <v>10.980567047674398</v>
      </c>
      <c r="AY171" s="887" t="s">
        <v>135</v>
      </c>
      <c r="AZ171" s="827" t="s">
        <v>135</v>
      </c>
      <c r="BA171" s="827" t="s">
        <v>135</v>
      </c>
      <c r="BB171" s="827" t="s">
        <v>135</v>
      </c>
      <c r="BC171" s="827" t="s">
        <v>135</v>
      </c>
      <c r="BD171" s="861" t="s">
        <v>4126</v>
      </c>
      <c r="BE171" s="594">
        <v>2005</v>
      </c>
      <c r="BF171" s="853">
        <f>IF(BE171&gt;2020,0,IF(BE171&gt;2008,1,IF(BE171&gt;2001,2,IF(BE171&gt;1990,3,IF(BE171&gt;1980,4,IF(BE171&gt;1973,5,IF(BE171&gt;1970,6,IF(BE171&gt;1960,7,IF(BE171&gt;1958,8,IF(BE171&gt;1953,9,10))))))))))</f>
        <v>2</v>
      </c>
      <c r="BG171" s="837" t="s">
        <v>135</v>
      </c>
      <c r="BH171" s="820" t="s">
        <v>4443</v>
      </c>
      <c r="BI171" s="820" t="s">
        <v>4444</v>
      </c>
    </row>
    <row r="172" spans="1:61" ht="11.25" customHeight="1" x14ac:dyDescent="0.2">
      <c r="A172" s="826" t="s">
        <v>1258</v>
      </c>
      <c r="B172" s="830" t="s">
        <v>1259</v>
      </c>
      <c r="C172" s="885" t="s">
        <v>4055</v>
      </c>
      <c r="D172" s="885" t="s">
        <v>4177</v>
      </c>
      <c r="E172" s="699">
        <v>13</v>
      </c>
      <c r="F172" s="1122">
        <v>311</v>
      </c>
      <c r="G172" s="1122" t="s">
        <v>105</v>
      </c>
      <c r="H172" s="1122" t="s">
        <v>105</v>
      </c>
      <c r="I172" s="829">
        <v>29.52</v>
      </c>
      <c r="J172" s="618">
        <f>(M172/I172)*100</f>
        <v>3.5569105691056908</v>
      </c>
      <c r="K172" s="832">
        <v>0.26250000000000001</v>
      </c>
      <c r="L172" s="842">
        <v>4</v>
      </c>
      <c r="M172" s="609">
        <f>K172*L172</f>
        <v>1.05</v>
      </c>
      <c r="N172" s="825" t="s">
        <v>187</v>
      </c>
      <c r="O172" s="700">
        <v>0.25</v>
      </c>
      <c r="P172" s="603">
        <v>44908</v>
      </c>
      <c r="Q172" s="603">
        <v>44930</v>
      </c>
      <c r="R172" s="609">
        <f>(K172-O172)/O172*100</f>
        <v>5.0000000000000044</v>
      </c>
      <c r="S172" s="667">
        <f>IF(INDEX(Historical!$D$7:$D$1220,MATCH(B172,Historical!$B$7:$B$1244,0))=0,"n/a",(INDEX(Historical!$C$7:$C$1222,MATCH(B172,Historical!$B$7:$B$1244,0))/INDEX(Historical!$D$7:$D$1220,MATCH(B172,Historical!$B$7:$B$1244,0))-1)*100)</f>
        <v>28.998968008255943</v>
      </c>
      <c r="T172" s="667">
        <f>IF(INDEX(Historical!$F$7:$F$1213,MATCH(B172,Historical!$B$7:$B$1244,0))=0,"n/a",((INDEX(Historical!$C$7:$C$1222,MATCH(B172,Historical!$B$7:$B$1244,0))/INDEX(Historical!$F$7:$F$1213,MATCH(B172,Historical!$B$7:$B$1244,0)))^(1/3)-1)*100)</f>
        <v>15.991411209074148</v>
      </c>
      <c r="U172" s="667">
        <f>IF(INDEX(Historical!$H$7:$H$1213,MATCH(B172,Historical!$B$7:$B$1244,0))=0,"n/a",((INDEX(Historical!$C$7:$C$1222,MATCH(B172,Historical!$B$7:$B$1244,0))/INDEX(Historical!$H$7:$H$1213,MATCH(B172,Historical!$B$7:$B$1244,0)))^(1/5)-1)*100)</f>
        <v>13.504692683167029</v>
      </c>
      <c r="V172" s="667">
        <f>IF(INDEX(Historical!$N$7:$N$1213,MATCH(B172,Historical!$B$7:$B$1244,0))=0,"n/a",((INDEX(Historical!$C$7:$C$1222,MATCH(B172,Historical!$B$7:$B$1244,0))/INDEX(Historical!$N$7:$N$1213,MATCH(B172,Historical!$B$7:$B$1244,0)))^(1/10)-1)*100)</f>
        <v>15.453944874927593</v>
      </c>
      <c r="W172" s="668">
        <f>IF(OR(U172&lt;=0,U172="n/a",V172&lt;=0,V172="n/a"),"n/a",U172/V172)</f>
        <v>0.87386701534551081</v>
      </c>
      <c r="X172" s="669">
        <f>IF(OR(AJ172&lt;=0,AJ172="n/a",U172&lt;=0,U172="n/a"),"n/a",U172/AJ172)</f>
        <v>0.87127049568819548</v>
      </c>
      <c r="Y172" s="628"/>
      <c r="Z172" s="618">
        <f>IF(OR(AC172&lt;0.01,AC172="n/a"),"n/a",M172/AC172*100)</f>
        <v>34.883720930232563</v>
      </c>
      <c r="AA172" s="841">
        <f>IF(OR(AC172&lt;0.01,AC172="n/a"),"n/a",I172/AC172)</f>
        <v>9.807308970099669</v>
      </c>
      <c r="AB172" s="842">
        <v>10</v>
      </c>
      <c r="AC172" s="821">
        <v>3.01</v>
      </c>
      <c r="AD172" s="821">
        <v>19.28</v>
      </c>
      <c r="AE172" s="821">
        <v>0.46</v>
      </c>
      <c r="AF172" s="822" t="s">
        <v>135</v>
      </c>
      <c r="AG172" s="823">
        <v>-135.4</v>
      </c>
      <c r="AH172" s="821">
        <v>-42.8</v>
      </c>
      <c r="AI172" s="821">
        <v>10.25</v>
      </c>
      <c r="AJ172" s="821">
        <v>15.5</v>
      </c>
      <c r="AK172" s="821">
        <v>0.51</v>
      </c>
      <c r="AL172" s="833">
        <v>29190</v>
      </c>
      <c r="AM172" s="827">
        <v>0.1</v>
      </c>
      <c r="AN172" s="821" t="s">
        <v>135</v>
      </c>
      <c r="AO172" s="705">
        <f>IF(U172="n/a","n/a",IF(AA172&lt;0,"n/a",IF(AA172="n/a","n/a",J172+U172-AA172)))</f>
        <v>7.2542942821730492</v>
      </c>
      <c r="AP172" s="706">
        <f>IF(U172="n/a","n/a",J172+U172)</f>
        <v>17.061603252272718</v>
      </c>
      <c r="AQ172" s="843" t="str">
        <f>IF(OR(AC172&lt;0.01,AC172="n/a",AF172="n/a"),"n/a",(I172/SQRT(22.5*AC172*(I172/AF172))-1)*100)</f>
        <v>n/a</v>
      </c>
      <c r="AR172" s="618">
        <f>INDEX(Historical!$C$7:$C$1222,MATCH(B172,Historical!$B$7:$B$1244,0))*IF(AH172="n/a",1.03,IF(AH172&lt;0,1.01,IF(AH172&gt;10,1.1,(1+AH172/100))))</f>
        <v>1.01</v>
      </c>
      <c r="AS172" s="841">
        <f>IF($AI172="n/a",1.03*AR172,IF($AI172&lt;0,1.01*AR172,IF($AI172&gt;10,1.1*AR172,(1+$AI172/100)*AR172)))</f>
        <v>1.1110000000000002</v>
      </c>
      <c r="AT172" s="841">
        <f>IF($AK172="n/a",1.03*AS172,IF($AK172&lt;0,1.01*AS172,IF($AK172&gt;10,1.1*AS172,(1+$AK172/100)*AS172)))</f>
        <v>1.1166661000000002</v>
      </c>
      <c r="AU172" s="841">
        <f>IF($AK172="n/a",1.03*AT172,IF($AK172&lt;0,1.01*AT172,IF($AK172&gt;10,1.1*AT172,(1+$AK172/100)*AT172)))</f>
        <v>1.1223610971100004</v>
      </c>
      <c r="AV172" s="841">
        <f>IF($AK172="n/a",1.03*AU172,IF($AK172&lt;0,1.01*AU172,IF($AK172&gt;10,1.1*AU172,(1+$AK172/100)*AU172)))</f>
        <v>1.1280851387052615</v>
      </c>
      <c r="AW172" s="618">
        <f>SUM(AR172:AV172)</f>
        <v>5.4881123358152628</v>
      </c>
      <c r="AX172" s="713">
        <f>AW172/I172*100</f>
        <v>18.591166449238695</v>
      </c>
      <c r="AY172" s="887">
        <v>1.03</v>
      </c>
      <c r="AZ172" s="827">
        <v>22.62</v>
      </c>
      <c r="BA172" s="827">
        <v>-28.82</v>
      </c>
      <c r="BB172" s="827">
        <v>3.56</v>
      </c>
      <c r="BC172" s="827">
        <v>-2.82</v>
      </c>
      <c r="BE172" s="594">
        <v>2011</v>
      </c>
      <c r="BF172" s="853">
        <f>IF(BE172&gt;2020,0,IF(BE172&gt;2008,1,IF(BE172&gt;2001,2,IF(BE172&gt;1990,3,IF(BE172&gt;1980,4,IF(BE172&gt;1973,5,IF(BE172&gt;1970,6,IF(BE172&gt;1960,7,IF(BE172&gt;1958,8,IF(BE172&gt;1953,9,10))))))))))</f>
        <v>1</v>
      </c>
      <c r="BG172" s="837">
        <v>8.2000000000000011</v>
      </c>
      <c r="BH172" s="820" t="s">
        <v>4443</v>
      </c>
      <c r="BI172" s="820" t="s">
        <v>4444</v>
      </c>
    </row>
    <row r="173" spans="1:61" ht="11.25" customHeight="1" x14ac:dyDescent="0.2">
      <c r="A173" s="819" t="s">
        <v>4865</v>
      </c>
      <c r="B173" s="830" t="s">
        <v>1240</v>
      </c>
      <c r="C173" s="885" t="s">
        <v>127</v>
      </c>
      <c r="D173" s="885" t="s">
        <v>4186</v>
      </c>
      <c r="E173" s="699">
        <v>13</v>
      </c>
      <c r="F173" s="1122">
        <v>296</v>
      </c>
      <c r="G173" s="1122" t="s">
        <v>114</v>
      </c>
      <c r="H173" s="1122" t="s">
        <v>114</v>
      </c>
      <c r="I173" s="829">
        <v>238.32</v>
      </c>
      <c r="J173" s="618">
        <f>(M173/I173)*100</f>
        <v>1.7388385364216181</v>
      </c>
      <c r="K173" s="832">
        <v>1.036</v>
      </c>
      <c r="L173" s="842">
        <v>4</v>
      </c>
      <c r="M173" s="609">
        <f>K173*L173</f>
        <v>4.1440000000000001</v>
      </c>
      <c r="N173" s="825" t="s">
        <v>147</v>
      </c>
      <c r="O173" s="700">
        <v>0.90100000000000002</v>
      </c>
      <c r="P173" s="603">
        <v>44791</v>
      </c>
      <c r="Q173" s="603">
        <v>44819</v>
      </c>
      <c r="R173" s="609">
        <f>(K173-O173)/O173*100</f>
        <v>14.983351831298558</v>
      </c>
      <c r="S173" s="667">
        <f>IF(INDEX(Historical!$D$7:$D$1220,MATCH(B173,Historical!$B$7:$B$1244,0))=0,"n/a",(INDEX(Historical!$C$7:$C$1222,MATCH(B173,Historical!$B$7:$B$1244,0))/INDEX(Historical!$D$7:$D$1220,MATCH(B173,Historical!$B$7:$B$1244,0))-1)*100)</f>
        <v>13.607038123167147</v>
      </c>
      <c r="T173" s="667">
        <f>IF(INDEX(Historical!$F$7:$F$1213,MATCH(B173,Historical!$B$7:$B$1244,0))=0,"n/a",((INDEX(Historical!$C$7:$C$1222,MATCH(B173,Historical!$B$7:$B$1244,0))/INDEX(Historical!$F$7:$F$1213,MATCH(B173,Historical!$B$7:$B$1244,0)))^(1/3)-1)*100)</f>
        <v>9.0174809634908861</v>
      </c>
      <c r="U173" s="667">
        <f>IF(INDEX(Historical!$H$7:$H$1213,MATCH(B173,Historical!$B$7:$B$1244,0))=0,"n/a",((INDEX(Historical!$C$7:$C$1222,MATCH(B173,Historical!$B$7:$B$1244,0))/INDEX(Historical!$H$7:$H$1213,MATCH(B173,Historical!$B$7:$B$1244,0)))^(1/5)-1)*100)</f>
        <v>8.7406785098453454</v>
      </c>
      <c r="V173" s="667">
        <f>IF(INDEX(Historical!$N$7:$N$1213,MATCH(B173,Historical!$B$7:$B$1244,0))=0,"n/a",((INDEX(Historical!$C$7:$C$1222,MATCH(B173,Historical!$B$7:$B$1244,0))/INDEX(Historical!$N$7:$N$1213,MATCH(B173,Historical!$B$7:$B$1244,0)))^(1/10)-1)*100)</f>
        <v>9.5225386351450716</v>
      </c>
      <c r="W173" s="668">
        <f>IF(OR(U173&lt;=0,U173="n/a",V173&lt;=0,V173="n/a"),"n/a",U173/V173)</f>
        <v>0.91789373031114885</v>
      </c>
      <c r="X173" s="669">
        <f>IF(OR(AJ173&lt;=0,AJ173="n/a",U173&lt;=0,U173="n/a"),"n/a",U173/AJ173)</f>
        <v>0.72838987582044545</v>
      </c>
      <c r="Y173" s="637"/>
      <c r="Z173" s="618">
        <f>IF(OR(AC173&lt;0.01,AC173="n/a"),"n/a",M173/AC173*100)</f>
        <v>61.211225997045794</v>
      </c>
      <c r="AA173" s="841">
        <f>IF(OR(AC173&lt;0.01,AC173="n/a"),"n/a",I173/AC173)</f>
        <v>35.202363367799116</v>
      </c>
      <c r="AB173" s="842">
        <v>12</v>
      </c>
      <c r="AC173" s="821">
        <v>6.77</v>
      </c>
      <c r="AD173" s="821">
        <v>3.67</v>
      </c>
      <c r="AE173" s="821">
        <v>4.71</v>
      </c>
      <c r="AF173" s="821">
        <v>14.89</v>
      </c>
      <c r="AG173" s="822">
        <v>54</v>
      </c>
      <c r="AH173" s="821">
        <v>12.6</v>
      </c>
      <c r="AI173" s="821">
        <v>7.42</v>
      </c>
      <c r="AJ173" s="821">
        <v>12</v>
      </c>
      <c r="AK173" s="821">
        <v>9.6199999999999992</v>
      </c>
      <c r="AL173" s="833">
        <v>49100</v>
      </c>
      <c r="AM173" s="828">
        <v>0.4</v>
      </c>
      <c r="AN173" s="821">
        <v>1.45</v>
      </c>
      <c r="AO173" s="705">
        <f>IF(U173="n/a","n/a",IF(AA173&lt;0,"n/a",IF(AA173="n/a","n/a",J173+U173-AA173)))</f>
        <v>-24.722846321532153</v>
      </c>
      <c r="AP173" s="706">
        <f>IF(U173="n/a","n/a",J173+U173)</f>
        <v>10.479517046266963</v>
      </c>
      <c r="AQ173" s="843">
        <f>IF(OR(AC173&lt;0.01,AC173="n/a",AF173="n/a"),"n/a",(I173/SQRT(22.5*AC173*(I173/AF173))-1)*100)</f>
        <v>382.66076909220567</v>
      </c>
      <c r="AR173" s="618">
        <f>INDEX(Historical!$C$7:$C$1222,MATCH(B173,Historical!$B$7:$B$1244,0))*IF(AH173="n/a",1.03,IF(AH173&lt;0,1.01,IF(AH173&gt;10,1.1,(1+AH173/100))))</f>
        <v>4.2614000000000001</v>
      </c>
      <c r="AS173" s="841">
        <f>IF($AI173="n/a",1.03*AR173,IF($AI173&lt;0,1.01*AR173,IF($AI173&gt;10,1.1*AR173,(1+$AI173/100)*AR173)))</f>
        <v>4.5775958800000005</v>
      </c>
      <c r="AT173" s="841">
        <f>IF($AK173="n/a",1.03*AS173,IF($AK173&lt;0,1.01*AS173,IF($AK173&gt;10,1.1*AS173,(1+$AK173/100)*AS173)))</f>
        <v>5.0179606036560012</v>
      </c>
      <c r="AU173" s="841">
        <f>IF($AK173="n/a",1.03*AT173,IF($AK173&lt;0,1.01*AT173,IF($AK173&gt;10,1.1*AT173,(1+$AK173/100)*AT173)))</f>
        <v>5.5006884137277092</v>
      </c>
      <c r="AV173" s="841">
        <f>IF($AK173="n/a",1.03*AU173,IF($AK173&lt;0,1.01*AU173,IF($AK173&gt;10,1.1*AU173,(1+$AK173/100)*AU173)))</f>
        <v>6.029854639128315</v>
      </c>
      <c r="AW173" s="618">
        <f>SUM(AR173:AV173)</f>
        <v>25.387499536512024</v>
      </c>
      <c r="AX173" s="713">
        <f>AW173/I173*100</f>
        <v>10.652693662517635</v>
      </c>
      <c r="AY173" s="887">
        <v>0.31</v>
      </c>
      <c r="AZ173" s="827">
        <v>18.98</v>
      </c>
      <c r="BA173" s="827">
        <v>-2.48</v>
      </c>
      <c r="BB173" s="827">
        <v>3.3300000000000005</v>
      </c>
      <c r="BC173" s="827">
        <v>5.7799999999999994</v>
      </c>
      <c r="BE173" s="594">
        <v>2010</v>
      </c>
      <c r="BF173" s="853">
        <f>IF(BE173&gt;2020,0,IF(BE173&gt;2008,1,IF(BE173&gt;2001,2,IF(BE173&gt;1990,3,IF(BE173&gt;1980,4,IF(BE173&gt;1973,5,IF(BE173&gt;1970,6,IF(BE173&gt;1960,7,IF(BE173&gt;1958,8,IF(BE173&gt;1953,9,10))))))))))</f>
        <v>1</v>
      </c>
      <c r="BG173" s="837">
        <v>15.299999999999999</v>
      </c>
      <c r="BH173" s="820" t="s">
        <v>4443</v>
      </c>
      <c r="BI173" s="820" t="s">
        <v>4444</v>
      </c>
    </row>
    <row r="174" spans="1:61" ht="11.25" customHeight="1" x14ac:dyDescent="0.2">
      <c r="A174" s="826" t="s">
        <v>4867</v>
      </c>
      <c r="B174" s="831" t="s">
        <v>616</v>
      </c>
      <c r="C174" s="885" t="s">
        <v>111</v>
      </c>
      <c r="D174" s="885" t="s">
        <v>4221</v>
      </c>
      <c r="E174" s="699">
        <v>15</v>
      </c>
      <c r="F174" s="1122">
        <v>256</v>
      </c>
      <c r="G174" s="1122" t="s">
        <v>36</v>
      </c>
      <c r="H174" s="1122" t="s">
        <v>36</v>
      </c>
      <c r="I174" s="829">
        <v>251.54</v>
      </c>
      <c r="J174" s="618">
        <f>(M174/I174)*100</f>
        <v>1.781028862208794</v>
      </c>
      <c r="K174" s="832">
        <v>1.1200000000000001</v>
      </c>
      <c r="L174" s="842">
        <v>4</v>
      </c>
      <c r="M174" s="609">
        <f>K174*L174</f>
        <v>4.4800000000000004</v>
      </c>
      <c r="N174" s="825" t="s">
        <v>147</v>
      </c>
      <c r="O174" s="700">
        <v>1.05</v>
      </c>
      <c r="P174" s="603">
        <v>44894</v>
      </c>
      <c r="Q174" s="603">
        <v>44910</v>
      </c>
      <c r="R174" s="609">
        <f>(K174-O174)/O174*100</f>
        <v>6.6666666666666723</v>
      </c>
      <c r="S174" s="667">
        <f>IF(INDEX(Historical!$D$7:$D$1220,MATCH(B174,Historical!$B$7:$B$1244,0))=0,"n/a",(INDEX(Historical!$C$7:$C$1222,MATCH(B174,Historical!$B$7:$B$1244,0))/INDEX(Historical!$D$7:$D$1220,MATCH(B174,Historical!$B$7:$B$1244,0))-1)*100)</f>
        <v>7.0175438596491002</v>
      </c>
      <c r="T174" s="667">
        <f>IF(INDEX(Historical!$F$7:$F$1213,MATCH(B174,Historical!$B$7:$B$1244,0))=0,"n/a",((INDEX(Historical!$C$7:$C$1222,MATCH(B174,Historical!$B$7:$B$1244,0))/INDEX(Historical!$F$7:$F$1213,MATCH(B174,Historical!$B$7:$B$1244,0)))^(1/3)-1)*100)</f>
        <v>7.5749744635974059</v>
      </c>
      <c r="U174" s="667">
        <f>IF(INDEX(Historical!$H$7:$H$1213,MATCH(B174,Historical!$B$7:$B$1244,0))=0,"n/a",((INDEX(Historical!$C$7:$C$1222,MATCH(B174,Historical!$B$7:$B$1244,0))/INDEX(Historical!$H$7:$H$1213,MATCH(B174,Historical!$B$7:$B$1244,0)))^(1/5)-1)*100)</f>
        <v>8.2702639798059696</v>
      </c>
      <c r="V174" s="667">
        <f>IF(INDEX(Historical!$N$7:$N$1213,MATCH(B174,Historical!$B$7:$B$1244,0))=0,"n/a",((INDEX(Historical!$C$7:$C$1222,MATCH(B174,Historical!$B$7:$B$1244,0))/INDEX(Historical!$N$7:$N$1213,MATCH(B174,Historical!$B$7:$B$1244,0)))^(1/10)-1)*100)</f>
        <v>9.7771266832054735</v>
      </c>
      <c r="W174" s="668">
        <f>IF(OR(U174&lt;=0,U174="n/a",V174&lt;=0,V174="n/a"),"n/a",U174/V174)</f>
        <v>0.84587877888624508</v>
      </c>
      <c r="X174" s="669">
        <f>IF(OR(AJ174&lt;=0,AJ174="n/a",U174&lt;=0,U174="n/a"),"n/a",U174/AJ174)</f>
        <v>0.70686016921418537</v>
      </c>
      <c r="Y174" s="831"/>
      <c r="Z174" s="618">
        <f>IF(OR(AC174&lt;0.01,AC174="n/a"),"n/a",M174/AC174*100)</f>
        <v>47.507953340402977</v>
      </c>
      <c r="AA174" s="841">
        <f>IF(OR(AC174&lt;0.01,AC174="n/a"),"n/a",I174/AC174)</f>
        <v>26.674443266171792</v>
      </c>
      <c r="AB174" s="842">
        <v>12</v>
      </c>
      <c r="AC174" s="821">
        <v>9.43</v>
      </c>
      <c r="AD174" s="821">
        <v>2.67</v>
      </c>
      <c r="AE174" s="821">
        <v>2.69</v>
      </c>
      <c r="AF174" s="821">
        <v>5.7</v>
      </c>
      <c r="AG174" s="821">
        <v>23.799999999999997</v>
      </c>
      <c r="AH174" s="821">
        <v>41.699999999999996</v>
      </c>
      <c r="AI174" s="821">
        <v>7.32</v>
      </c>
      <c r="AJ174" s="821">
        <v>11.700000000000001</v>
      </c>
      <c r="AK174" s="821">
        <v>10</v>
      </c>
      <c r="AL174" s="833">
        <v>13320</v>
      </c>
      <c r="AM174" s="827">
        <v>0.2</v>
      </c>
      <c r="AN174" s="821">
        <v>0.61</v>
      </c>
      <c r="AO174" s="705">
        <f>IF(U174="n/a","n/a",IF(AA174&lt;0,"n/a",IF(AA174="n/a","n/a",J174+U174-AA174)))</f>
        <v>-16.623150424157028</v>
      </c>
      <c r="AP174" s="706">
        <f>IF(U174="n/a","n/a",J174+U174)</f>
        <v>10.051292842014764</v>
      </c>
      <c r="AQ174" s="843">
        <f>IF(OR(AC174&lt;0.01,AC174="n/a",AF174="n/a"),"n/a",(I174/SQRT(22.5*AC174*(I174/AF174))-1)*100)</f>
        <v>159.95241155700376</v>
      </c>
      <c r="AR174" s="618">
        <f>INDEX(Historical!$C$7:$C$1222,MATCH(B174,Historical!$B$7:$B$1244,0))*IF(AH174="n/a",1.03,IF(AH174&lt;0,1.01,IF(AH174&gt;10,1.1,(1+AH174/100))))</f>
        <v>4.6970000000000001</v>
      </c>
      <c r="AS174" s="841">
        <f>IF($AI174="n/a",1.03*AR174,IF($AI174&lt;0,1.01*AR174,IF($AI174&gt;10,1.1*AR174,(1+$AI174/100)*AR174)))</f>
        <v>5.0408203999999994</v>
      </c>
      <c r="AT174" s="841">
        <f>IF($AK174="n/a",1.03*AS174,IF($AK174&lt;0,1.01*AS174,IF($AK174&gt;10,1.1*AS174,(1+$AK174/100)*AS174)))</f>
        <v>5.5449024399999995</v>
      </c>
      <c r="AU174" s="841">
        <f>IF($AK174="n/a",1.03*AT174,IF($AK174&lt;0,1.01*AT174,IF($AK174&gt;10,1.1*AT174,(1+$AK174/100)*AT174)))</f>
        <v>6.0993926839999997</v>
      </c>
      <c r="AV174" s="841">
        <f>IF($AK174="n/a",1.03*AU174,IF($AK174&lt;0,1.01*AU174,IF($AK174&gt;10,1.1*AU174,(1+$AK174/100)*AU174)))</f>
        <v>6.7093319524000004</v>
      </c>
      <c r="AW174" s="618">
        <f>SUM(AR174:AV174)</f>
        <v>28.091447476399999</v>
      </c>
      <c r="AX174" s="713">
        <f>AW174/I174*100</f>
        <v>11.16778543229705</v>
      </c>
      <c r="AY174" s="887">
        <v>1.03</v>
      </c>
      <c r="AZ174" s="827">
        <v>47.78</v>
      </c>
      <c r="BA174" s="827">
        <v>-4.47</v>
      </c>
      <c r="BB174" s="827">
        <v>5.9700000000000006</v>
      </c>
      <c r="BC174" s="827">
        <v>14.04</v>
      </c>
      <c r="BE174" s="594">
        <v>2009</v>
      </c>
      <c r="BF174" s="853">
        <f>IF(BE174&gt;2020,0,IF(BE174&gt;2008,1,IF(BE174&gt;2001,2,IF(BE174&gt;1990,3,IF(BE174&gt;1980,4,IF(BE174&gt;1973,5,IF(BE174&gt;1970,6,IF(BE174&gt;1960,7,IF(BE174&gt;1958,8,IF(BE174&gt;1953,9,10))))))))))</f>
        <v>1</v>
      </c>
      <c r="BG174" s="837">
        <v>10.299999999999999</v>
      </c>
      <c r="BH174" s="820" t="s">
        <v>4443</v>
      </c>
      <c r="BI174" s="820" t="s">
        <v>4444</v>
      </c>
    </row>
    <row r="175" spans="1:61" ht="11.25" customHeight="1" x14ac:dyDescent="0.2">
      <c r="A175" s="819" t="s">
        <v>1260</v>
      </c>
      <c r="B175" s="830" t="s">
        <v>1261</v>
      </c>
      <c r="C175" s="885" t="s">
        <v>152</v>
      </c>
      <c r="D175" s="885" t="s">
        <v>4180</v>
      </c>
      <c r="E175" s="699">
        <v>13</v>
      </c>
      <c r="F175" s="1122">
        <v>345</v>
      </c>
      <c r="G175" s="1122" t="s">
        <v>105</v>
      </c>
      <c r="H175" s="1122" t="s">
        <v>105</v>
      </c>
      <c r="I175" s="829">
        <v>495.02</v>
      </c>
      <c r="J175" s="618">
        <f>(M175/I175)*100</f>
        <v>0.71512262130823001</v>
      </c>
      <c r="K175" s="832">
        <v>0.88500000000000001</v>
      </c>
      <c r="L175" s="842">
        <v>4</v>
      </c>
      <c r="M175" s="609">
        <f>K175*L175</f>
        <v>3.54</v>
      </c>
      <c r="N175" s="825" t="s">
        <v>3935</v>
      </c>
      <c r="O175" s="700">
        <v>0.78749999999999998</v>
      </c>
      <c r="P175" s="603">
        <v>45015</v>
      </c>
      <c r="Q175" s="603">
        <v>45044</v>
      </c>
      <c r="R175" s="609">
        <f>(K175-O175)/O175*100</f>
        <v>12.380952380952385</v>
      </c>
      <c r="S175" s="667">
        <f>IF(INDEX(Historical!$D$7:$D$1220,MATCH(B175,Historical!$B$7:$B$1244,0))=0,"n/a",(INDEX(Historical!$C$7:$C$1222,MATCH(B175,Historical!$B$7:$B$1244,0))/INDEX(Historical!$D$7:$D$1220,MATCH(B175,Historical!$B$7:$B$1244,0))-1)*100)</f>
        <v>12.385321100917434</v>
      </c>
      <c r="T175" s="667">
        <f>IF(INDEX(Historical!$F$7:$F$1213,MATCH(B175,Historical!$B$7:$B$1244,0))=0,"n/a",((INDEX(Historical!$C$7:$C$1222,MATCH(B175,Historical!$B$7:$B$1244,0))/INDEX(Historical!$F$7:$F$1213,MATCH(B175,Historical!$B$7:$B$1244,0)))^(1/3)-1)*100)</f>
        <v>12.515549578100082</v>
      </c>
      <c r="U175" s="667">
        <f>IF(INDEX(Historical!$H$7:$H$1213,MATCH(B175,Historical!$B$7:$B$1244,0))=0,"n/a",((INDEX(Historical!$C$7:$C$1222,MATCH(B175,Historical!$B$7:$B$1244,0))/INDEX(Historical!$H$7:$H$1213,MATCH(B175,Historical!$B$7:$B$1244,0)))^(1/5)-1)*100)</f>
        <v>15.498931307576624</v>
      </c>
      <c r="V175" s="667">
        <f>IF(INDEX(Historical!$N$7:$N$1213,MATCH(B175,Historical!$B$7:$B$1244,0))=0,"n/a",((INDEX(Historical!$C$7:$C$1222,MATCH(B175,Historical!$B$7:$B$1244,0))/INDEX(Historical!$N$7:$N$1213,MATCH(B175,Historical!$B$7:$B$1244,0)))^(1/10)-1)*100)</f>
        <v>11.621432706060597</v>
      </c>
      <c r="W175" s="668">
        <f>IF(OR(U175&lt;=0,U175="n/a",V175&lt;=0,V175="n/a"),"n/a",U175/V175)</f>
        <v>1.3336506521690656</v>
      </c>
      <c r="X175" s="669">
        <f>IF(OR(AJ175&lt;=0,AJ175="n/a",U175&lt;=0,U175="n/a"),"n/a",U175/AJ175)</f>
        <v>3.44420695723925</v>
      </c>
      <c r="Y175" s="631"/>
      <c r="Z175" s="618">
        <f>IF(OR(AC175&lt;0.01,AC175="n/a"),"n/a",M175/AC175*100)</f>
        <v>16.06170598911071</v>
      </c>
      <c r="AA175" s="841">
        <f>IF(OR(AC175&lt;0.01,AC175="n/a"),"n/a",I175/AC175)</f>
        <v>22.460072595281307</v>
      </c>
      <c r="AB175" s="842">
        <v>12</v>
      </c>
      <c r="AC175" s="821">
        <v>22.04</v>
      </c>
      <c r="AD175" s="821">
        <v>1.66</v>
      </c>
      <c r="AE175" s="821">
        <v>0.69</v>
      </c>
      <c r="AF175" s="821">
        <v>4.16</v>
      </c>
      <c r="AG175" s="821">
        <v>18</v>
      </c>
      <c r="AH175" s="821">
        <v>-2.6</v>
      </c>
      <c r="AI175" s="821">
        <v>13.750000000000002</v>
      </c>
      <c r="AJ175" s="821">
        <v>4.5</v>
      </c>
      <c r="AK175" s="821">
        <v>13.86</v>
      </c>
      <c r="AL175" s="833">
        <v>63700</v>
      </c>
      <c r="AM175" s="827">
        <v>0.1</v>
      </c>
      <c r="AN175" s="821">
        <v>0.75</v>
      </c>
      <c r="AO175" s="705">
        <f>IF(U175="n/a","n/a",IF(AA175&lt;0,"n/a",IF(AA175="n/a","n/a",J175+U175-AA175)))</f>
        <v>-6.2460186663964521</v>
      </c>
      <c r="AP175" s="706">
        <f>IF(U175="n/a","n/a",J175+U175)</f>
        <v>16.214053928884855</v>
      </c>
      <c r="AQ175" s="843">
        <f>IF(OR(AC175&lt;0.01,AC175="n/a",AF175="n/a"),"n/a",(I175/SQRT(22.5*AC175*(I175/AF175))-1)*100)</f>
        <v>103.77973075125367</v>
      </c>
      <c r="AR175" s="618">
        <f>INDEX(Historical!$C$7:$C$1222,MATCH(B175,Historical!$B$7:$B$1244,0))*IF(AH175="n/a",1.03,IF(AH175&lt;0,1.01,IF(AH175&gt;10,1.1,(1+AH175/100))))</f>
        <v>3.0931250000000001</v>
      </c>
      <c r="AS175" s="841">
        <f>IF($AI175="n/a",1.03*AR175,IF($AI175&lt;0,1.01*AR175,IF($AI175&gt;10,1.1*AR175,(1+$AI175/100)*AR175)))</f>
        <v>3.4024375000000004</v>
      </c>
      <c r="AT175" s="841">
        <f>IF($AK175="n/a",1.03*AS175,IF($AK175&lt;0,1.01*AS175,IF($AK175&gt;10,1.1*AS175,(1+$AK175/100)*AS175)))</f>
        <v>3.7426812500000008</v>
      </c>
      <c r="AU175" s="841">
        <f>IF($AK175="n/a",1.03*AT175,IF($AK175&lt;0,1.01*AT175,IF($AK175&gt;10,1.1*AT175,(1+$AK175/100)*AT175)))</f>
        <v>4.1169493750000017</v>
      </c>
      <c r="AV175" s="841">
        <f>IF($AK175="n/a",1.03*AU175,IF($AK175&lt;0,1.01*AU175,IF($AK175&gt;10,1.1*AU175,(1+$AK175/100)*AU175)))</f>
        <v>4.5286443125000027</v>
      </c>
      <c r="AW175" s="618">
        <f>SUM(AR175:AV175)</f>
        <v>18.883837437500006</v>
      </c>
      <c r="AX175" s="713">
        <f>AW175/I175*100</f>
        <v>3.8147625222213257</v>
      </c>
      <c r="AY175" s="887">
        <v>0.72</v>
      </c>
      <c r="AZ175" s="827">
        <v>20.48</v>
      </c>
      <c r="BA175" s="827">
        <v>-13.350000000000001</v>
      </c>
      <c r="BB175" s="827">
        <v>-0.86</v>
      </c>
      <c r="BC175" s="827">
        <v>0.38</v>
      </c>
      <c r="BE175" s="594">
        <v>2011</v>
      </c>
      <c r="BF175" s="853">
        <f>IF(BE175&gt;2020,0,IF(BE175&gt;2008,1,IF(BE175&gt;2001,2,IF(BE175&gt;1990,3,IF(BE175&gt;1980,4,IF(BE175&gt;1973,5,IF(BE175&gt;1970,6,IF(BE175&gt;1960,7,IF(BE175&gt;1958,8,IF(BE175&gt;1953,9,10))))))))))</f>
        <v>1</v>
      </c>
      <c r="BG175" s="837">
        <v>6</v>
      </c>
      <c r="BH175" s="820" t="s">
        <v>4443</v>
      </c>
      <c r="BI175" s="820" t="s">
        <v>4444</v>
      </c>
    </row>
    <row r="176" spans="1:61" s="737" customFormat="1" ht="11.25" customHeight="1" x14ac:dyDescent="0.2">
      <c r="A176" s="720" t="s">
        <v>4868</v>
      </c>
      <c r="B176" s="743" t="s">
        <v>1266</v>
      </c>
      <c r="C176" s="885" t="s">
        <v>111</v>
      </c>
      <c r="D176" s="885" t="s">
        <v>210</v>
      </c>
      <c r="E176" s="721">
        <v>10</v>
      </c>
      <c r="F176" s="1122">
        <v>480</v>
      </c>
      <c r="G176" s="1121" t="s">
        <v>105</v>
      </c>
      <c r="H176" s="1121" t="s">
        <v>105</v>
      </c>
      <c r="I176" s="722">
        <v>29.51</v>
      </c>
      <c r="J176" s="723">
        <f>(M176/I176)*100</f>
        <v>2.0332090816672315</v>
      </c>
      <c r="K176" s="724">
        <v>0.15</v>
      </c>
      <c r="L176" s="725">
        <v>4</v>
      </c>
      <c r="M176" s="726">
        <f>K176*L176</f>
        <v>0.6</v>
      </c>
      <c r="N176" s="727" t="s">
        <v>217</v>
      </c>
      <c r="O176" s="728">
        <v>0.14000000000000001</v>
      </c>
      <c r="P176" s="1049">
        <v>44645</v>
      </c>
      <c r="Q176" s="1049">
        <v>44662</v>
      </c>
      <c r="R176" s="726">
        <f>(K176-O176)/O176*100</f>
        <v>7.1428571428571281</v>
      </c>
      <c r="S176" s="667">
        <f>IF(INDEX(Historical!$D$7:$D$1220,MATCH(B176,Historical!$B$7:$B$1244,0))=0,"n/a",(INDEX(Historical!$C$7:$C$1222,MATCH(B176,Historical!$B$7:$B$1244,0))/INDEX(Historical!$D$7:$D$1220,MATCH(B176,Historical!$B$7:$B$1244,0))-1)*100)</f>
        <v>7.2727272727272529</v>
      </c>
      <c r="T176" s="667">
        <f>IF(INDEX(Historical!$F$7:$F$1213,MATCH(B176,Historical!$B$7:$B$1244,0))=0,"n/a",((INDEX(Historical!$C$7:$C$1222,MATCH(B176,Historical!$B$7:$B$1244,0))/INDEX(Historical!$F$7:$F$1213,MATCH(B176,Historical!$B$7:$B$1244,0)))^(1/3)-1)*100)</f>
        <v>7.8743150660129491</v>
      </c>
      <c r="U176" s="667">
        <f>IF(INDEX(Historical!$H$7:$H$1213,MATCH(B176,Historical!$B$7:$B$1244,0))=0,"n/a",((INDEX(Historical!$C$7:$C$1222,MATCH(B176,Historical!$B$7:$B$1244,0))/INDEX(Historical!$H$7:$H$1213,MATCH(B176,Historical!$B$7:$B$1244,0)))^(1/5)-1)*100)</f>
        <v>8.6319263634774721</v>
      </c>
      <c r="V176" s="667" t="str">
        <f>IF(INDEX(Historical!$N$7:$N$1213,MATCH(B176,Historical!$B$7:$B$1244,0))=0,"n/a",((INDEX(Historical!$C$7:$C$1222,MATCH(B176,Historical!$B$7:$B$1244,0))/INDEX(Historical!$N$7:$N$1213,MATCH(B176,Historical!$B$7:$B$1244,0)))^(1/10)-1)*100)</f>
        <v>n/a</v>
      </c>
      <c r="W176" s="668" t="str">
        <f>IF(OR(U176&lt;=0,U176="n/a",V176&lt;=0,V176="n/a"),"n/a",U176/V176)</f>
        <v>n/a</v>
      </c>
      <c r="X176" s="669" t="str">
        <f>IF(OR(AJ176&lt;=0,AJ176="n/a",U176&lt;=0,U176="n/a"),"n/a",U176/AJ176)</f>
        <v>n/a</v>
      </c>
      <c r="Y176" s="740"/>
      <c r="Z176" s="723">
        <f>IF(OR(AC176&lt;0.01,AC176="n/a"),"n/a",M176/AC176*100)</f>
        <v>48.780487804878049</v>
      </c>
      <c r="AA176" s="730">
        <f>IF(OR(AC176&lt;0.01,AC176="n/a"),"n/a",I176/AC176)</f>
        <v>23.991869918699187</v>
      </c>
      <c r="AB176" s="725">
        <v>6</v>
      </c>
      <c r="AC176" s="731">
        <v>1.23</v>
      </c>
      <c r="AD176" s="731" t="s">
        <v>135</v>
      </c>
      <c r="AE176" s="731">
        <v>0.77</v>
      </c>
      <c r="AF176" s="731">
        <v>0.86</v>
      </c>
      <c r="AG176" s="731">
        <v>3.5000000000000004</v>
      </c>
      <c r="AH176" s="731">
        <v>21.099999999999998</v>
      </c>
      <c r="AI176" s="731" t="s">
        <v>135</v>
      </c>
      <c r="AJ176" s="731">
        <v>-11.4</v>
      </c>
      <c r="AK176" s="731" t="s">
        <v>135</v>
      </c>
      <c r="AL176" s="732">
        <v>192.84</v>
      </c>
      <c r="AM176" s="733">
        <v>3.5000000000000004</v>
      </c>
      <c r="AN176" s="731">
        <v>0</v>
      </c>
      <c r="AO176" s="734">
        <f>IF(U176="n/a","n/a",IF(AA176&lt;0,"n/a",IF(AA176="n/a","n/a",J176+U176-AA176)))</f>
        <v>-13.326734473554485</v>
      </c>
      <c r="AP176" s="735">
        <f>IF(U176="n/a","n/a",J176+U176)</f>
        <v>10.665135445144703</v>
      </c>
      <c r="AQ176" s="843">
        <f>IF(OR(AC176&lt;0.01,AC176="n/a",AF176="n/a"),"n/a",(I176/SQRT(22.5*AC176*(I176/AF176))-1)*100)</f>
        <v>-4.2387038747297989</v>
      </c>
      <c r="AR176" s="618">
        <f>INDEX(Historical!$C$7:$C$1222,MATCH(B176,Historical!$B$7:$B$1244,0))*IF(AH176="n/a",1.03,IF(AH176&lt;0,1.01,IF(AH176&gt;10,1.1,(1+AH176/100))))</f>
        <v>0.64900000000000002</v>
      </c>
      <c r="AS176" s="730">
        <f>IF($AI176="n/a",1.03*AR176,IF($AI176&lt;0,1.01*AR176,IF($AI176&gt;10,1.1*AR176,(1+$AI176/100)*AR176)))</f>
        <v>0.66847000000000001</v>
      </c>
      <c r="AT176" s="730">
        <f>IF($AK176="n/a",1.03*AS176,IF($AK176&lt;0,1.01*AS176,IF($AK176&gt;10,1.1*AS176,(1+$AK176/100)*AS176)))</f>
        <v>0.68852409999999997</v>
      </c>
      <c r="AU176" s="730">
        <f>IF($AK176="n/a",1.03*AT176,IF($AK176&lt;0,1.01*AT176,IF($AK176&gt;10,1.1*AT176,(1+$AK176/100)*AT176)))</f>
        <v>0.70917982300000004</v>
      </c>
      <c r="AV176" s="730">
        <f>IF($AK176="n/a",1.03*AU176,IF($AK176&lt;0,1.01*AU176,IF($AK176&gt;10,1.1*AU176,(1+$AK176/100)*AU176)))</f>
        <v>0.7304552176900001</v>
      </c>
      <c r="AW176" s="723">
        <f>SUM(AR176:AV176)</f>
        <v>3.4456291406900004</v>
      </c>
      <c r="AX176" s="736">
        <f>AW176/I176*100</f>
        <v>11.676140768180279</v>
      </c>
      <c r="AY176" s="888">
        <v>0.47</v>
      </c>
      <c r="AZ176" s="733">
        <v>35.699999999999996</v>
      </c>
      <c r="BA176" s="733">
        <v>-16.03</v>
      </c>
      <c r="BB176" s="733">
        <v>7.71</v>
      </c>
      <c r="BC176" s="733">
        <v>15.52</v>
      </c>
      <c r="BD176" s="862"/>
      <c r="BE176" s="594">
        <v>2013</v>
      </c>
      <c r="BF176" s="853">
        <f>IF(BE176&gt;2020,0,IF(BE176&gt;2008,1,IF(BE176&gt;2001,2,IF(BE176&gt;1990,3,IF(BE176&gt;1980,4,IF(BE176&gt;1973,5,IF(BE176&gt;1970,6,IF(BE176&gt;1960,7,IF(BE176&gt;1958,8,IF(BE176&gt;1953,9,10))))))))))</f>
        <v>1</v>
      </c>
      <c r="BG176" s="783">
        <v>2.5</v>
      </c>
      <c r="BH176" s="820" t="s">
        <v>4443</v>
      </c>
      <c r="BI176" s="820" t="s">
        <v>4444</v>
      </c>
    </row>
    <row r="177" spans="1:61" ht="11.25" customHeight="1" x14ac:dyDescent="0.2">
      <c r="A177" s="826" t="s">
        <v>4869</v>
      </c>
      <c r="B177" s="830" t="s">
        <v>4046</v>
      </c>
      <c r="C177" s="885" t="s">
        <v>107</v>
      </c>
      <c r="D177" s="885" t="s">
        <v>4197</v>
      </c>
      <c r="E177" s="699">
        <v>10</v>
      </c>
      <c r="F177" s="1122">
        <v>488</v>
      </c>
      <c r="G177" s="1122" t="s">
        <v>36</v>
      </c>
      <c r="H177" s="1122" t="s">
        <v>36</v>
      </c>
      <c r="I177" s="829">
        <v>25.3</v>
      </c>
      <c r="J177" s="618">
        <f>(M177/I177)*100</f>
        <v>2.6877470355731226</v>
      </c>
      <c r="K177" s="832">
        <v>0.17</v>
      </c>
      <c r="L177" s="842">
        <v>4</v>
      </c>
      <c r="M177" s="609">
        <f>K177*L177</f>
        <v>0.68</v>
      </c>
      <c r="N177" s="825" t="s">
        <v>144</v>
      </c>
      <c r="O177" s="700">
        <v>0.15</v>
      </c>
      <c r="P177" s="603">
        <v>44726</v>
      </c>
      <c r="Q177" s="603">
        <v>44743</v>
      </c>
      <c r="R177" s="609">
        <f>(K177-O177)/O177*100</f>
        <v>13.333333333333346</v>
      </c>
      <c r="S177" s="667">
        <f>IF(INDEX(Historical!$D$7:$D$1220,MATCH(B177,Historical!$B$7:$B$1244,0))=0,"n/a",(INDEX(Historical!$C$7:$C$1222,MATCH(B177,Historical!$B$7:$B$1244,0))/INDEX(Historical!$D$7:$D$1220,MATCH(B177,Historical!$B$7:$B$1244,0))-1)*100)</f>
        <v>14.285714285714279</v>
      </c>
      <c r="T177" s="667">
        <f>IF(INDEX(Historical!$F$7:$F$1213,MATCH(B177,Historical!$B$7:$B$1244,0))=0,"n/a",((INDEX(Historical!$C$7:$C$1222,MATCH(B177,Historical!$B$7:$B$1244,0))/INDEX(Historical!$F$7:$F$1213,MATCH(B177,Historical!$B$7:$B$1244,0)))^(1/3)-1)*100)</f>
        <v>13.30326698854094</v>
      </c>
      <c r="U177" s="667">
        <f>IF(INDEX(Historical!$H$7:$H$1213,MATCH(B177,Historical!$B$7:$B$1244,0))=0,"n/a",((INDEX(Historical!$C$7:$C$1222,MATCH(B177,Historical!$B$7:$B$1244,0))/INDEX(Historical!$H$7:$H$1213,MATCH(B177,Historical!$B$7:$B$1244,0)))^(1/5)-1)*100)</f>
        <v>19.044385156991119</v>
      </c>
      <c r="V177" s="667">
        <f>IF(INDEX(Historical!$N$7:$N$1213,MATCH(B177,Historical!$B$7:$B$1244,0))=0,"n/a",((INDEX(Historical!$C$7:$C$1222,MATCH(B177,Historical!$B$7:$B$1244,0))/INDEX(Historical!$N$7:$N$1213,MATCH(B177,Historical!$B$7:$B$1244,0)))^(1/10)-1)*100)</f>
        <v>14.447731439131072</v>
      </c>
      <c r="W177" s="668">
        <f>IF(OR(U177&lt;=0,U177="n/a",V177&lt;=0,V177="n/a"),"n/a",U177/V177)</f>
        <v>1.3181574724880478</v>
      </c>
      <c r="X177" s="669">
        <f>IF(OR(AJ177&lt;=0,AJ177="n/a",U177&lt;=0,U177="n/a"),"n/a",U177/AJ177)</f>
        <v>0.72688492965614948</v>
      </c>
      <c r="Y177" s="641"/>
      <c r="Z177" s="618">
        <f>IF(OR(AC177&lt;0.01,AC177="n/a"),"n/a",M177/AC177*100)</f>
        <v>22.295081967213118</v>
      </c>
      <c r="AA177" s="841">
        <f>IF(OR(AC177&lt;0.01,AC177="n/a"),"n/a",I177/AC177)</f>
        <v>8.2950819672131146</v>
      </c>
      <c r="AB177" s="842">
        <v>12</v>
      </c>
      <c r="AC177" s="821">
        <v>3.05</v>
      </c>
      <c r="AD177" s="821" t="s">
        <v>135</v>
      </c>
      <c r="AE177" s="821">
        <v>2.4300000000000002</v>
      </c>
      <c r="AF177" s="821">
        <v>1.46</v>
      </c>
      <c r="AG177" s="821">
        <v>17.5</v>
      </c>
      <c r="AH177" s="821">
        <v>60.6</v>
      </c>
      <c r="AI177" s="821" t="s">
        <v>135</v>
      </c>
      <c r="AJ177" s="821">
        <v>26.200000000000003</v>
      </c>
      <c r="AK177" s="821" t="s">
        <v>135</v>
      </c>
      <c r="AL177" s="833">
        <v>168.51</v>
      </c>
      <c r="AM177" s="827">
        <v>14.17</v>
      </c>
      <c r="AN177" s="821">
        <v>0.43</v>
      </c>
      <c r="AO177" s="705">
        <f>IF(U177="n/a","n/a",IF(AA177&lt;0,"n/a",IF(AA177="n/a","n/a",J177+U177-AA177)))</f>
        <v>13.437050225351125</v>
      </c>
      <c r="AP177" s="706">
        <f>IF(U177="n/a","n/a",J177+U177)</f>
        <v>21.73213219256424</v>
      </c>
      <c r="AQ177" s="843">
        <f>IF(OR(AC177&lt;0.01,AC177="n/a",AF177="n/a"),"n/a",(I177/SQRT(22.5*AC177*(I177/AF177))-1)*100)</f>
        <v>-26.63388710755369</v>
      </c>
      <c r="AR177" s="618">
        <f>INDEX(Historical!$C$7:$C$1222,MATCH(B177,Historical!$B$7:$B$1244,0))*IF(AH177="n/a",1.03,IF(AH177&lt;0,1.01,IF(AH177&gt;10,1.1,(1+AH177/100))))</f>
        <v>0.70400000000000007</v>
      </c>
      <c r="AS177" s="841">
        <f>IF($AI177="n/a",1.03*AR177,IF($AI177&lt;0,1.01*AR177,IF($AI177&gt;10,1.1*AR177,(1+$AI177/100)*AR177)))</f>
        <v>0.7251200000000001</v>
      </c>
      <c r="AT177" s="841">
        <f>IF($AK177="n/a",1.03*AS177,IF($AK177&lt;0,1.01*AS177,IF($AK177&gt;10,1.1*AS177,(1+$AK177/100)*AS177)))</f>
        <v>0.74687360000000014</v>
      </c>
      <c r="AU177" s="841">
        <f>IF($AK177="n/a",1.03*AT177,IF($AK177&lt;0,1.01*AT177,IF($AK177&gt;10,1.1*AT177,(1+$AK177/100)*AT177)))</f>
        <v>0.76927980800000018</v>
      </c>
      <c r="AV177" s="841">
        <f>IF($AK177="n/a",1.03*AU177,IF($AK177&lt;0,1.01*AU177,IF($AK177&gt;10,1.1*AU177,(1+$AK177/100)*AU177)))</f>
        <v>0.7923582022400002</v>
      </c>
      <c r="AW177" s="618">
        <f>SUM(AR177:AV177)</f>
        <v>3.7376316102400011</v>
      </c>
      <c r="AX177" s="713">
        <f>AW177/I177*100</f>
        <v>14.773247471304352</v>
      </c>
      <c r="AY177" s="887">
        <v>0.43</v>
      </c>
      <c r="AZ177" s="827">
        <v>20.16</v>
      </c>
      <c r="BA177" s="827">
        <v>-4.8899999999999997</v>
      </c>
      <c r="BB177" s="827">
        <v>7.41</v>
      </c>
      <c r="BC177" s="827">
        <v>5.3900000000000006</v>
      </c>
      <c r="BE177" s="594">
        <v>2012</v>
      </c>
      <c r="BF177" s="853">
        <f>IF(BE177&gt;2020,0,IF(BE177&gt;2008,1,IF(BE177&gt;2001,2,IF(BE177&gt;1990,3,IF(BE177&gt;1980,4,IF(BE177&gt;1973,5,IF(BE177&gt;1970,6,IF(BE177&gt;1960,7,IF(BE177&gt;1958,8,IF(BE177&gt;1953,9,10))))))))))</f>
        <v>1</v>
      </c>
      <c r="BG177" s="837">
        <v>1.3</v>
      </c>
      <c r="BH177" s="820" t="s">
        <v>4443</v>
      </c>
      <c r="BI177" s="820" t="s">
        <v>4444</v>
      </c>
    </row>
    <row r="178" spans="1:61" ht="11.25" customHeight="1" x14ac:dyDescent="0.2">
      <c r="A178" s="826" t="s">
        <v>4870</v>
      </c>
      <c r="B178" s="830" t="s">
        <v>601</v>
      </c>
      <c r="C178" s="885" t="s">
        <v>122</v>
      </c>
      <c r="D178" s="885" t="s">
        <v>4037</v>
      </c>
      <c r="E178" s="699">
        <v>19</v>
      </c>
      <c r="F178" s="1122">
        <v>205</v>
      </c>
      <c r="G178" s="1122" t="s">
        <v>36</v>
      </c>
      <c r="H178" s="1122" t="s">
        <v>36</v>
      </c>
      <c r="I178" s="829">
        <v>40.67</v>
      </c>
      <c r="J178" s="618">
        <f>(M178/I178)*100</f>
        <v>1.4752889107450209</v>
      </c>
      <c r="K178" s="832">
        <v>0.15</v>
      </c>
      <c r="L178" s="842">
        <v>4</v>
      </c>
      <c r="M178" s="609">
        <f>K178*L178</f>
        <v>0.6</v>
      </c>
      <c r="N178" s="825" t="s">
        <v>207</v>
      </c>
      <c r="O178" s="703">
        <v>0.14000000000000001</v>
      </c>
      <c r="P178" s="603">
        <v>44973</v>
      </c>
      <c r="Q178" s="603">
        <v>44988</v>
      </c>
      <c r="R178" s="609">
        <f>(K178-O178)/O178*100</f>
        <v>7.1428571428571281</v>
      </c>
      <c r="S178" s="667">
        <f>IF(INDEX(Historical!$D$7:$D$1220,MATCH(B178,Historical!$B$7:$B$1244,0))=0,"n/a",(INDEX(Historical!$C$7:$C$1222,MATCH(B178,Historical!$B$7:$B$1244,0))/INDEX(Historical!$D$7:$D$1220,MATCH(B178,Historical!$B$7:$B$1244,0))-1)*100)</f>
        <v>10.891089108910901</v>
      </c>
      <c r="T178" s="667">
        <f>IF(INDEX(Historical!$F$7:$F$1213,MATCH(B178,Historical!$B$7:$B$1244,0))=0,"n/a",((INDEX(Historical!$C$7:$C$1222,MATCH(B178,Historical!$B$7:$B$1244,0))/INDEX(Historical!$F$7:$F$1213,MATCH(B178,Historical!$B$7:$B$1244,0)))^(1/3)-1)*100)</f>
        <v>6.7767583149812571</v>
      </c>
      <c r="U178" s="667">
        <f>IF(INDEX(Historical!$H$7:$H$1213,MATCH(B178,Historical!$B$7:$B$1244,0))=0,"n/a",((INDEX(Historical!$C$7:$C$1222,MATCH(B178,Historical!$B$7:$B$1244,0))/INDEX(Historical!$H$7:$H$1213,MATCH(B178,Historical!$B$7:$B$1244,0)))^(1/5)-1)*100)</f>
        <v>5.4250739413029825</v>
      </c>
      <c r="V178" s="667">
        <f>IF(INDEX(Historical!$N$7:$N$1213,MATCH(B178,Historical!$B$7:$B$1244,0))=0,"n/a",((INDEX(Historical!$C$7:$C$1222,MATCH(B178,Historical!$B$7:$B$1244,0))/INDEX(Historical!$N$7:$N$1213,MATCH(B178,Historical!$B$7:$B$1244,0)))^(1/10)-1)*100)</f>
        <v>5.4307773726366193</v>
      </c>
      <c r="W178" s="668">
        <f>IF(OR(U178&lt;=0,U178="n/a",V178&lt;=0,V178="n/a"),"n/a",U178/V178)</f>
        <v>0.99894979467168477</v>
      </c>
      <c r="X178" s="669">
        <f>IF(OR(AJ178&lt;=0,AJ178="n/a",U178&lt;=0,U178="n/a"),"n/a",U178/AJ178)</f>
        <v>0.15238971745233096</v>
      </c>
      <c r="Y178" s="831" t="s">
        <v>4067</v>
      </c>
      <c r="Z178" s="618">
        <f>IF(OR(AC178&lt;0.01,AC178="n/a"),"n/a",M178/AC178*100)</f>
        <v>21.352313167259783</v>
      </c>
      <c r="AA178" s="841">
        <f>IF(OR(AC178&lt;0.01,AC178="n/a"),"n/a",I178/AC178)</f>
        <v>14.473309608540925</v>
      </c>
      <c r="AB178" s="842">
        <v>3</v>
      </c>
      <c r="AC178" s="821">
        <v>2.81</v>
      </c>
      <c r="AD178" s="821" t="s">
        <v>135</v>
      </c>
      <c r="AE178" s="821">
        <v>0.92</v>
      </c>
      <c r="AF178" s="821">
        <v>2.46</v>
      </c>
      <c r="AG178" s="821">
        <v>18.3</v>
      </c>
      <c r="AH178" s="821">
        <v>26.5</v>
      </c>
      <c r="AI178" s="821">
        <v>-4.1399999999999997</v>
      </c>
      <c r="AJ178" s="821">
        <v>35.6</v>
      </c>
      <c r="AK178" s="821" t="s">
        <v>135</v>
      </c>
      <c r="AL178" s="833">
        <v>855.33</v>
      </c>
      <c r="AM178" s="827">
        <v>0.8</v>
      </c>
      <c r="AN178" s="821">
        <v>0.38</v>
      </c>
      <c r="AO178" s="705">
        <f>IF(U178="n/a","n/a",IF(AA178&lt;0,"n/a",IF(AA178="n/a","n/a",J178+U178-AA178)))</f>
        <v>-7.5729467564929216</v>
      </c>
      <c r="AP178" s="706">
        <f>IF(U178="n/a","n/a",J178+U178)</f>
        <v>6.9003628520480031</v>
      </c>
      <c r="AQ178" s="843">
        <f>IF(OR(AC178&lt;0.01,AC178="n/a",AF178="n/a"),"n/a",(I178/SQRT(22.5*AC178*(I178/AF178))-1)*100)</f>
        <v>25.794085070290194</v>
      </c>
      <c r="AR178" s="618">
        <f>INDEX(Historical!$C$7:$C$1222,MATCH(B178,Historical!$B$7:$B$1244,0))*IF(AH178="n/a",1.03,IF(AH178&lt;0,1.01,IF(AH178&gt;10,1.1,(1+AH178/100))))</f>
        <v>0.6160000000000001</v>
      </c>
      <c r="AS178" s="841">
        <f>IF($AI178="n/a",1.03*AR178,IF($AI178&lt;0,1.01*AR178,IF($AI178&gt;10,1.1*AR178,(1+$AI178/100)*AR178)))</f>
        <v>0.62216000000000016</v>
      </c>
      <c r="AT178" s="841">
        <f>IF($AK178="n/a",1.03*AS178,IF($AK178&lt;0,1.01*AS178,IF($AK178&gt;10,1.1*AS178,(1+$AK178/100)*AS178)))</f>
        <v>0.64082480000000019</v>
      </c>
      <c r="AU178" s="841">
        <f>IF($AK178="n/a",1.03*AT178,IF($AK178&lt;0,1.01*AT178,IF($AK178&gt;10,1.1*AT178,(1+$AK178/100)*AT178)))</f>
        <v>0.66004954400000027</v>
      </c>
      <c r="AV178" s="841">
        <f>IF($AK178="n/a",1.03*AU178,IF($AK178&lt;0,1.01*AU178,IF($AK178&gt;10,1.1*AU178,(1+$AK178/100)*AU178)))</f>
        <v>0.67985103032000027</v>
      </c>
      <c r="AW178" s="618">
        <f>SUM(AR178:AV178)</f>
        <v>3.218885374320001</v>
      </c>
      <c r="AX178" s="713">
        <f>AW178/I178*100</f>
        <v>7.9146431628227205</v>
      </c>
      <c r="AY178" s="887">
        <v>0.82</v>
      </c>
      <c r="AZ178" s="827">
        <v>22.1</v>
      </c>
      <c r="BA178" s="827">
        <v>-15.479999999999999</v>
      </c>
      <c r="BB178" s="827">
        <v>2.97</v>
      </c>
      <c r="BC178" s="827">
        <v>3.66</v>
      </c>
      <c r="BE178" s="594">
        <v>2005</v>
      </c>
      <c r="BF178" s="853">
        <f>IF(BE178&gt;2020,0,IF(BE178&gt;2008,1,IF(BE178&gt;2001,2,IF(BE178&gt;1990,3,IF(BE178&gt;1980,4,IF(BE178&gt;1973,5,IF(BE178&gt;1970,6,IF(BE178&gt;1960,7,IF(BE178&gt;1958,8,IF(BE178&gt;1953,9,10))))))))))</f>
        <v>2</v>
      </c>
      <c r="BG178" s="837">
        <v>10</v>
      </c>
      <c r="BH178" s="820" t="s">
        <v>4443</v>
      </c>
      <c r="BI178" s="820" t="s">
        <v>4444</v>
      </c>
    </row>
    <row r="179" spans="1:61" ht="11.25" customHeight="1" x14ac:dyDescent="0.2">
      <c r="A179" s="826" t="s">
        <v>4871</v>
      </c>
      <c r="B179" s="830" t="s">
        <v>1268</v>
      </c>
      <c r="C179" s="885" t="s">
        <v>111</v>
      </c>
      <c r="D179" s="885" t="s">
        <v>210</v>
      </c>
      <c r="E179" s="699">
        <v>11</v>
      </c>
      <c r="F179" s="1122">
        <v>412</v>
      </c>
      <c r="G179" s="1122" t="s">
        <v>105</v>
      </c>
      <c r="H179" s="1122" t="s">
        <v>105</v>
      </c>
      <c r="I179" s="829">
        <v>38.909999999999997</v>
      </c>
      <c r="J179" s="618">
        <f>(M179/I179)*100</f>
        <v>3.3153430994602933</v>
      </c>
      <c r="K179" s="832">
        <v>0.32250000000000001</v>
      </c>
      <c r="L179" s="842">
        <v>4</v>
      </c>
      <c r="M179" s="609">
        <f>K179*L179</f>
        <v>1.29</v>
      </c>
      <c r="N179" s="825" t="s">
        <v>147</v>
      </c>
      <c r="O179" s="700">
        <v>0.3175</v>
      </c>
      <c r="P179" s="891">
        <v>44344</v>
      </c>
      <c r="Q179" s="891">
        <v>44362</v>
      </c>
      <c r="R179" s="609">
        <f>(K179-O179)/O179*100</f>
        <v>1.5748031496063006</v>
      </c>
      <c r="S179" s="667">
        <f>IF(INDEX(Historical!$D$7:$D$1220,MATCH(B179,Historical!$B$7:$B$1244,0))=0,"n/a",(INDEX(Historical!$C$7:$C$1222,MATCH(B179,Historical!$B$7:$B$1244,0))/INDEX(Historical!$D$7:$D$1220,MATCH(B179,Historical!$B$7:$B$1244,0))-1)*100)</f>
        <v>0.38910505836575737</v>
      </c>
      <c r="T179" s="667">
        <f>IF(INDEX(Historical!$F$7:$F$1213,MATCH(B179,Historical!$B$7:$B$1244,0))=0,"n/a",((INDEX(Historical!$C$7:$C$1222,MATCH(B179,Historical!$B$7:$B$1244,0))/INDEX(Historical!$F$7:$F$1213,MATCH(B179,Historical!$B$7:$B$1244,0)))^(1/3)-1)*100)</f>
        <v>0.72086367643400262</v>
      </c>
      <c r="U179" s="667">
        <f>IF(INDEX(Historical!$H$7:$H$1213,MATCH(B179,Historical!$B$7:$B$1244,0))=0,"n/a",((INDEX(Historical!$C$7:$C$1222,MATCH(B179,Historical!$B$7:$B$1244,0))/INDEX(Historical!$H$7:$H$1213,MATCH(B179,Historical!$B$7:$B$1244,0)))^(1/5)-1)*100)</f>
        <v>1.4147034480149534</v>
      </c>
      <c r="V179" s="667">
        <f>IF(INDEX(Historical!$N$7:$N$1213,MATCH(B179,Historical!$B$7:$B$1244,0))=0,"n/a",((INDEX(Historical!$C$7:$C$1222,MATCH(B179,Historical!$B$7:$B$1244,0))/INDEX(Historical!$N$7:$N$1213,MATCH(B179,Historical!$B$7:$B$1244,0)))^(1/10)-1)*100)</f>
        <v>17.83246693970635</v>
      </c>
      <c r="W179" s="668">
        <f>IF(OR(U179&lt;=0,U179="n/a",V179&lt;=0,V179="n/a"),"n/a",U179/V179)</f>
        <v>7.9333019531073898E-2</v>
      </c>
      <c r="X179" s="669" t="str">
        <f>IF(OR(AJ179&lt;=0,AJ179="n/a",U179&lt;=0,U179="n/a"),"n/a",U179/AJ179)</f>
        <v>n/a</v>
      </c>
      <c r="Y179" s="640" t="s">
        <v>5352</v>
      </c>
      <c r="Z179" s="618" t="str">
        <f>IF(OR(AC179&lt;0.01,AC179="n/a"),"n/a",M179/AC179*100)</f>
        <v>n/a</v>
      </c>
      <c r="AA179" s="841" t="str">
        <f>IF(OR(AC179&lt;0.01,AC179="n/a"),"n/a",I179/AC179)</f>
        <v>n/a</v>
      </c>
      <c r="AB179" s="842">
        <v>12</v>
      </c>
      <c r="AC179" s="821">
        <v>-10.97</v>
      </c>
      <c r="AD179" s="821" t="s">
        <v>135</v>
      </c>
      <c r="AE179" s="821">
        <v>0.16</v>
      </c>
      <c r="AF179" s="821">
        <v>4.83</v>
      </c>
      <c r="AG179" s="821">
        <v>-74.2</v>
      </c>
      <c r="AH179" s="821">
        <v>-565.80000000000007</v>
      </c>
      <c r="AI179" s="821">
        <v>138.1</v>
      </c>
      <c r="AJ179" s="821">
        <v>-42.8</v>
      </c>
      <c r="AK179" s="821">
        <v>15</v>
      </c>
      <c r="AL179" s="833">
        <v>552.05999999999995</v>
      </c>
      <c r="AM179" s="827">
        <v>0.89999999999999991</v>
      </c>
      <c r="AN179" s="821">
        <v>4.78</v>
      </c>
      <c r="AO179" s="705" t="str">
        <f>IF(U179="n/a","n/a",IF(AA179&lt;0,"n/a",IF(AA179="n/a","n/a",J179+U179-AA179)))</f>
        <v>n/a</v>
      </c>
      <c r="AP179" s="706">
        <f>IF(U179="n/a","n/a",J179+U179)</f>
        <v>4.7300465474752471</v>
      </c>
      <c r="AQ179" s="843" t="str">
        <f>IF(OR(AC179&lt;0.01,AC179="n/a",AF179="n/a"),"n/a",(I179/SQRT(22.5*AC179*(I179/AF179))-1)*100)</f>
        <v>n/a</v>
      </c>
      <c r="AR179" s="618">
        <f>INDEX(Historical!$C$7:$C$1222,MATCH(B179,Historical!$B$7:$B$1244,0))*IF(AH179="n/a",1.03,IF(AH179&lt;0,1.01,IF(AH179&gt;10,1.1,(1+AH179/100))))</f>
        <v>1.3028999999999999</v>
      </c>
      <c r="AS179" s="841">
        <f>IF($AI179="n/a",1.03*AR179,IF($AI179&lt;0,1.01*AR179,IF($AI179&gt;10,1.1*AR179,(1+$AI179/100)*AR179)))</f>
        <v>1.43319</v>
      </c>
      <c r="AT179" s="841">
        <f>IF($AK179="n/a",1.03*AS179,IF($AK179&lt;0,1.01*AS179,IF($AK179&gt;10,1.1*AS179,(1+$AK179/100)*AS179)))</f>
        <v>1.5765090000000002</v>
      </c>
      <c r="AU179" s="841">
        <f>IF($AK179="n/a",1.03*AT179,IF($AK179&lt;0,1.01*AT179,IF($AK179&gt;10,1.1*AT179,(1+$AK179/100)*AT179)))</f>
        <v>1.7341599000000003</v>
      </c>
      <c r="AV179" s="841">
        <f>IF($AK179="n/a",1.03*AU179,IF($AK179&lt;0,1.01*AU179,IF($AK179&gt;10,1.1*AU179,(1+$AK179/100)*AU179)))</f>
        <v>1.9075758900000004</v>
      </c>
      <c r="AW179" s="618">
        <f>SUM(AR179:AV179)</f>
        <v>7.9543347900000008</v>
      </c>
      <c r="AX179" s="713">
        <f>AW179/I179*100</f>
        <v>20.442906168080189</v>
      </c>
      <c r="AY179" s="887">
        <v>1.31</v>
      </c>
      <c r="AZ179" s="827">
        <v>85.37</v>
      </c>
      <c r="BA179" s="827">
        <v>-1.82</v>
      </c>
      <c r="BB179" s="827">
        <v>29.93</v>
      </c>
      <c r="BC179" s="827">
        <v>26.3</v>
      </c>
      <c r="BE179" s="594">
        <v>2012</v>
      </c>
      <c r="BF179" s="853">
        <f>IF(BE179&gt;2020,0,IF(BE179&gt;2008,1,IF(BE179&gt;2001,2,IF(BE179&gt;1990,3,IF(BE179&gt;1980,4,IF(BE179&gt;1973,5,IF(BE179&gt;1970,6,IF(BE179&gt;1960,7,IF(BE179&gt;1958,8,IF(BE179&gt;1953,9,10))))))))))</f>
        <v>1</v>
      </c>
      <c r="BG179" s="837">
        <v>-9.1999999999999993</v>
      </c>
      <c r="BH179" s="820" t="s">
        <v>4443</v>
      </c>
      <c r="BI179" s="820" t="s">
        <v>4444</v>
      </c>
    </row>
    <row r="180" spans="1:61" ht="11.25" customHeight="1" x14ac:dyDescent="0.2">
      <c r="A180" s="826" t="s">
        <v>4872</v>
      </c>
      <c r="B180" s="830" t="s">
        <v>3769</v>
      </c>
      <c r="C180" s="885" t="s">
        <v>107</v>
      </c>
      <c r="D180" s="885" t="s">
        <v>4197</v>
      </c>
      <c r="E180" s="699">
        <v>10</v>
      </c>
      <c r="F180" s="1122">
        <v>511</v>
      </c>
      <c r="G180" s="1122" t="s">
        <v>114</v>
      </c>
      <c r="H180" s="1122" t="s">
        <v>114</v>
      </c>
      <c r="I180" s="829">
        <v>22.05</v>
      </c>
      <c r="J180" s="618">
        <f>(M180/I180)*100</f>
        <v>4.1723356009070294</v>
      </c>
      <c r="K180" s="832">
        <v>0.23</v>
      </c>
      <c r="L180" s="842">
        <v>4</v>
      </c>
      <c r="M180" s="609">
        <f>K180*L180</f>
        <v>0.92</v>
      </c>
      <c r="N180" s="825" t="s">
        <v>106</v>
      </c>
      <c r="O180" s="700">
        <v>0.22</v>
      </c>
      <c r="P180" s="603">
        <v>44972</v>
      </c>
      <c r="Q180" s="603">
        <v>44981</v>
      </c>
      <c r="R180" s="609">
        <f>(K180-O180)/O180*100</f>
        <v>4.5454545454545494</v>
      </c>
      <c r="S180" s="667">
        <f>IF(INDEX(Historical!$D$7:$D$1220,MATCH(B180,Historical!$B$7:$B$1244,0))=0,"n/a",(INDEX(Historical!$C$7:$C$1222,MATCH(B180,Historical!$B$7:$B$1244,0))/INDEX(Historical!$D$7:$D$1220,MATCH(B180,Historical!$B$7:$B$1244,0))-1)*100)</f>
        <v>4.7619047619047672</v>
      </c>
      <c r="T180" s="667">
        <f>IF(INDEX(Historical!$F$7:$F$1213,MATCH(B180,Historical!$B$7:$B$1244,0))=0,"n/a",((INDEX(Historical!$C$7:$C$1222,MATCH(B180,Historical!$B$7:$B$1244,0))/INDEX(Historical!$F$7:$F$1213,MATCH(B180,Historical!$B$7:$B$1244,0)))^(1/3)-1)*100)</f>
        <v>6.917810999860885</v>
      </c>
      <c r="U180" s="667">
        <f>IF(INDEX(Historical!$H$7:$H$1213,MATCH(B180,Historical!$B$7:$B$1244,0))=0,"n/a",((INDEX(Historical!$C$7:$C$1222,MATCH(B180,Historical!$B$7:$B$1244,0))/INDEX(Historical!$H$7:$H$1213,MATCH(B180,Historical!$B$7:$B$1244,0)))^(1/5)-1)*100)</f>
        <v>15.943572087062341</v>
      </c>
      <c r="V180" s="667" t="str">
        <f>IF(INDEX(Historical!$N$7:$N$1213,MATCH(B180,Historical!$B$7:$B$1244,0))=0,"n/a",((INDEX(Historical!$C$7:$C$1222,MATCH(B180,Historical!$B$7:$B$1244,0))/INDEX(Historical!$N$7:$N$1213,MATCH(B180,Historical!$B$7:$B$1244,0)))^(1/10)-1)*100)</f>
        <v>n/a</v>
      </c>
      <c r="W180" s="668" t="str">
        <f>IF(OR(U180&lt;=0,U180="n/a",V180&lt;=0,V180="n/a"),"n/a",U180/V180)</f>
        <v>n/a</v>
      </c>
      <c r="X180" s="669">
        <f>IF(OR(AJ180&lt;=0,AJ180="n/a",U180&lt;=0,U180="n/a"),"n/a",U180/AJ180)</f>
        <v>0.71176661102956873</v>
      </c>
      <c r="Y180" s="831"/>
      <c r="Z180" s="618">
        <f>IF(OR(AC180&lt;0.01,AC180="n/a"),"n/a",M180/AC180*100)</f>
        <v>32.280701754385966</v>
      </c>
      <c r="AA180" s="841">
        <f>IF(OR(AC180&lt;0.01,AC180="n/a"),"n/a",I180/AC180)</f>
        <v>7.7368421052631575</v>
      </c>
      <c r="AB180" s="842">
        <v>12</v>
      </c>
      <c r="AC180" s="821">
        <v>2.85</v>
      </c>
      <c r="AD180" s="821">
        <v>0.97</v>
      </c>
      <c r="AE180" s="821">
        <v>3.04</v>
      </c>
      <c r="AF180" s="821">
        <v>1.4</v>
      </c>
      <c r="AG180" s="821">
        <v>17.2</v>
      </c>
      <c r="AH180" s="821">
        <v>14.099999999999998</v>
      </c>
      <c r="AI180" s="821">
        <v>2.15</v>
      </c>
      <c r="AJ180" s="821">
        <v>22.400000000000002</v>
      </c>
      <c r="AK180" s="821">
        <v>8</v>
      </c>
      <c r="AL180" s="833">
        <v>469.38</v>
      </c>
      <c r="AM180" s="827">
        <v>0.2</v>
      </c>
      <c r="AN180" s="821">
        <v>0.24</v>
      </c>
      <c r="AO180" s="705">
        <f>IF(U180="n/a","n/a",IF(AA180&lt;0,"n/a",IF(AA180="n/a","n/a",J180+U180-AA180)))</f>
        <v>12.379065582706211</v>
      </c>
      <c r="AP180" s="706">
        <f>IF(U180="n/a","n/a",J180+U180)</f>
        <v>20.115907687969369</v>
      </c>
      <c r="AQ180" s="843">
        <f>IF(OR(AC180&lt;0.01,AC180="n/a",AF180="n/a"),"n/a",(I180/SQRT(22.5*AC180*(I180/AF180))-1)*100)</f>
        <v>-30.616752110330715</v>
      </c>
      <c r="AR180" s="618">
        <f>INDEX(Historical!$C$7:$C$1222,MATCH(B180,Historical!$B$7:$B$1244,0))*IF(AH180="n/a",1.03,IF(AH180&lt;0,1.01,IF(AH180&gt;10,1.1,(1+AH180/100))))</f>
        <v>0.96800000000000008</v>
      </c>
      <c r="AS180" s="841">
        <f>IF($AI180="n/a",1.03*AR180,IF($AI180&lt;0,1.01*AR180,IF($AI180&gt;10,1.1*AR180,(1+$AI180/100)*AR180)))</f>
        <v>0.98881200000000014</v>
      </c>
      <c r="AT180" s="841">
        <f>IF($AK180="n/a",1.03*AS180,IF($AK180&lt;0,1.01*AS180,IF($AK180&gt;10,1.1*AS180,(1+$AK180/100)*AS180)))</f>
        <v>1.0679169600000002</v>
      </c>
      <c r="AU180" s="841">
        <f>IF($AK180="n/a",1.03*AT180,IF($AK180&lt;0,1.01*AT180,IF($AK180&gt;10,1.1*AT180,(1+$AK180/100)*AT180)))</f>
        <v>1.1533503168000003</v>
      </c>
      <c r="AV180" s="841">
        <f>IF($AK180="n/a",1.03*AU180,IF($AK180&lt;0,1.01*AU180,IF($AK180&gt;10,1.1*AU180,(1+$AK180/100)*AU180)))</f>
        <v>1.2456183421440004</v>
      </c>
      <c r="AW180" s="618">
        <f>SUM(AR180:AV180)</f>
        <v>5.4236976189440016</v>
      </c>
      <c r="AX180" s="713">
        <f>AW180/I180*100</f>
        <v>24.597268113124723</v>
      </c>
      <c r="AY180" s="887">
        <v>0.96</v>
      </c>
      <c r="AZ180" s="827">
        <v>23.39</v>
      </c>
      <c r="BA180" s="827">
        <v>-11.690000000000001</v>
      </c>
      <c r="BB180" s="827">
        <v>-4.88</v>
      </c>
      <c r="BC180" s="827">
        <v>3.1199999999999997</v>
      </c>
      <c r="BE180" s="594">
        <v>2014</v>
      </c>
      <c r="BF180" s="853">
        <f>IF(BE180&gt;2020,0,IF(BE180&gt;2008,1,IF(BE180&gt;2001,2,IF(BE180&gt;1990,3,IF(BE180&gt;1980,4,IF(BE180&gt;1973,5,IF(BE180&gt;1970,6,IF(BE180&gt;1960,7,IF(BE180&gt;1958,8,IF(BE180&gt;1953,9,10))))))))))</f>
        <v>1</v>
      </c>
      <c r="BG180" s="837">
        <v>1.3</v>
      </c>
      <c r="BH180" s="820" t="s">
        <v>4443</v>
      </c>
      <c r="BI180" s="820" t="s">
        <v>4444</v>
      </c>
    </row>
    <row r="181" spans="1:61" ht="11.25" customHeight="1" x14ac:dyDescent="0.2">
      <c r="A181" s="819" t="s">
        <v>4874</v>
      </c>
      <c r="B181" s="830" t="s">
        <v>1287</v>
      </c>
      <c r="C181" s="885" t="s">
        <v>107</v>
      </c>
      <c r="D181" s="885" t="s">
        <v>4197</v>
      </c>
      <c r="E181" s="699">
        <v>14</v>
      </c>
      <c r="F181" s="1122">
        <v>271</v>
      </c>
      <c r="G181" s="1122" t="s">
        <v>105</v>
      </c>
      <c r="H181" s="1122" t="s">
        <v>105</v>
      </c>
      <c r="I181" s="829">
        <v>48.53</v>
      </c>
      <c r="J181" s="618">
        <f>(M181/I181)*100</f>
        <v>2.5963321656707188</v>
      </c>
      <c r="K181" s="832">
        <v>0.63</v>
      </c>
      <c r="L181" s="842">
        <v>2</v>
      </c>
      <c r="M181" s="609">
        <f>K181*L181</f>
        <v>1.26</v>
      </c>
      <c r="N181" s="825" t="s">
        <v>602</v>
      </c>
      <c r="O181" s="700">
        <v>0.6</v>
      </c>
      <c r="P181" s="603">
        <v>44971</v>
      </c>
      <c r="Q181" s="603">
        <v>44985</v>
      </c>
      <c r="R181" s="609">
        <f>(K181-O181)/O181*100</f>
        <v>5.0000000000000044</v>
      </c>
      <c r="S181" s="667">
        <f>IF(INDEX(Historical!$D$7:$D$1220,MATCH(B181,Historical!$B$7:$B$1244,0))=0,"n/a",(INDEX(Historical!$C$7:$C$1222,MATCH(B181,Historical!$B$7:$B$1244,0))/INDEX(Historical!$D$7:$D$1220,MATCH(B181,Historical!$B$7:$B$1244,0))-1)*100)</f>
        <v>4.3478260869565188</v>
      </c>
      <c r="T181" s="667">
        <f>IF(INDEX(Historical!$F$7:$F$1213,MATCH(B181,Historical!$B$7:$B$1244,0))=0,"n/a",((INDEX(Historical!$C$7:$C$1222,MATCH(B181,Historical!$B$7:$B$1244,0))/INDEX(Historical!$F$7:$F$1213,MATCH(B181,Historical!$B$7:$B$1244,0)))^(1/3)-1)*100)</f>
        <v>4.5515917149420382</v>
      </c>
      <c r="U181" s="667">
        <f>IF(INDEX(Historical!$H$7:$H$1213,MATCH(B181,Historical!$B$7:$B$1244,0))=0,"n/a",((INDEX(Historical!$C$7:$C$1222,MATCH(B181,Historical!$B$7:$B$1244,0))/INDEX(Historical!$H$7:$H$1213,MATCH(B181,Historical!$B$7:$B$1244,0)))^(1/5)-1)*100)</f>
        <v>12.700920209792542</v>
      </c>
      <c r="V181" s="667">
        <f>IF(INDEX(Historical!$N$7:$N$1213,MATCH(B181,Historical!$B$7:$B$1244,0))=0,"n/a",((INDEX(Historical!$C$7:$C$1222,MATCH(B181,Historical!$B$7:$B$1244,0))/INDEX(Historical!$N$7:$N$1213,MATCH(B181,Historical!$B$7:$B$1244,0)))^(1/10)-1)*100)</f>
        <v>11.612317403390438</v>
      </c>
      <c r="W181" s="668">
        <f>IF(OR(U181&lt;=0,U181="n/a",V181&lt;=0,V181="n/a"),"n/a",U181/V181)</f>
        <v>1.0937455262878248</v>
      </c>
      <c r="X181" s="669">
        <f>IF(OR(AJ181&lt;=0,AJ181="n/a",U181&lt;=0,U181="n/a"),"n/a",U181/AJ181)</f>
        <v>0.86992604176661248</v>
      </c>
      <c r="Y181" s="640" t="s">
        <v>5347</v>
      </c>
      <c r="Z181" s="618">
        <f>IF(OR(AC181&lt;0.01,AC181="n/a"),"n/a",M181/AC181*100)</f>
        <v>31.578947368421051</v>
      </c>
      <c r="AA181" s="841">
        <f>IF(OR(AC181&lt;0.01,AC181="n/a"),"n/a",I181/AC181)</f>
        <v>12.162907268170425</v>
      </c>
      <c r="AB181" s="842">
        <v>12</v>
      </c>
      <c r="AC181" s="821">
        <v>3.99</v>
      </c>
      <c r="AD181" s="821">
        <v>1.2</v>
      </c>
      <c r="AE181" s="821">
        <v>6.43</v>
      </c>
      <c r="AF181" s="821">
        <v>1.53</v>
      </c>
      <c r="AG181" s="821">
        <v>10.5</v>
      </c>
      <c r="AH181" s="821">
        <v>52.6</v>
      </c>
      <c r="AI181" s="821" t="s">
        <v>135</v>
      </c>
      <c r="AJ181" s="821">
        <v>14.6</v>
      </c>
      <c r="AK181" s="821">
        <v>10</v>
      </c>
      <c r="AL181" s="833">
        <v>2910</v>
      </c>
      <c r="AM181" s="827">
        <v>4.1000000000000005</v>
      </c>
      <c r="AN181" s="821">
        <v>7.0000000000000007E-2</v>
      </c>
      <c r="AO181" s="705">
        <f>IF(U181="n/a","n/a",IF(AA181&lt;0,"n/a",IF(AA181="n/a","n/a",J181+U181-AA181)))</f>
        <v>3.1343451072928357</v>
      </c>
      <c r="AP181" s="706">
        <f>IF(U181="n/a","n/a",J181+U181)</f>
        <v>15.297252375463261</v>
      </c>
      <c r="AQ181" s="843">
        <f>IF(OR(AC181&lt;0.01,AC181="n/a",AF181="n/a"),"n/a",(I181/SQRT(22.5*AC181*(I181/AF181))-1)*100)</f>
        <v>-9.056187993047649</v>
      </c>
      <c r="AR181" s="618">
        <f>INDEX(Historical!$C$7:$C$1222,MATCH(B181,Historical!$B$7:$B$1244,0))*IF(AH181="n/a",1.03,IF(AH181&lt;0,1.01,IF(AH181&gt;10,1.1,(1+AH181/100))))</f>
        <v>1.32</v>
      </c>
      <c r="AS181" s="841">
        <f>IF($AI181="n/a",1.03*AR181,IF($AI181&lt;0,1.01*AR181,IF($AI181&gt;10,1.1*AR181,(1+$AI181/100)*AR181)))</f>
        <v>1.3596000000000001</v>
      </c>
      <c r="AT181" s="841">
        <f>IF($AK181="n/a",1.03*AS181,IF($AK181&lt;0,1.01*AS181,IF($AK181&gt;10,1.1*AS181,(1+$AK181/100)*AS181)))</f>
        <v>1.4955600000000002</v>
      </c>
      <c r="AU181" s="841">
        <f>IF($AK181="n/a",1.03*AT181,IF($AK181&lt;0,1.01*AT181,IF($AK181&gt;10,1.1*AT181,(1+$AK181/100)*AT181)))</f>
        <v>1.6451160000000005</v>
      </c>
      <c r="AV181" s="841">
        <f>IF($AK181="n/a",1.03*AU181,IF($AK181&lt;0,1.01*AU181,IF($AK181&gt;10,1.1*AU181,(1+$AK181/100)*AU181)))</f>
        <v>1.8096276000000007</v>
      </c>
      <c r="AW181" s="618">
        <f>SUM(AR181:AV181)</f>
        <v>7.6299036000000013</v>
      </c>
      <c r="AX181" s="713">
        <f>AW181/I181*100</f>
        <v>15.722035029878429</v>
      </c>
      <c r="AY181" s="887">
        <v>1.04</v>
      </c>
      <c r="AZ181" s="827">
        <v>27.71</v>
      </c>
      <c r="BA181" s="827">
        <v>-9.64</v>
      </c>
      <c r="BB181" s="827">
        <v>6.0600000000000005</v>
      </c>
      <c r="BC181" s="827">
        <v>8.74</v>
      </c>
      <c r="BE181" s="594">
        <v>2010</v>
      </c>
      <c r="BF181" s="853">
        <f>IF(BE181&gt;2020,0,IF(BE181&gt;2008,1,IF(BE181&gt;2001,2,IF(BE181&gt;1990,3,IF(BE181&gt;1980,4,IF(BE181&gt;1973,5,IF(BE181&gt;1970,6,IF(BE181&gt;1960,7,IF(BE181&gt;1958,8,IF(BE181&gt;1953,9,10))))))))))</f>
        <v>1</v>
      </c>
      <c r="BG181" s="837">
        <v>1.4000000000000001</v>
      </c>
      <c r="BH181" s="820" t="s">
        <v>4443</v>
      </c>
      <c r="BI181" s="820" t="s">
        <v>4444</v>
      </c>
    </row>
    <row r="182" spans="1:61" ht="11.25" customHeight="1" x14ac:dyDescent="0.2">
      <c r="A182" s="826" t="s">
        <v>4876</v>
      </c>
      <c r="B182" s="830" t="s">
        <v>1283</v>
      </c>
      <c r="C182" s="885" t="s">
        <v>107</v>
      </c>
      <c r="D182" s="885" t="s">
        <v>4193</v>
      </c>
      <c r="E182" s="699">
        <v>11</v>
      </c>
      <c r="F182" s="1122">
        <v>473</v>
      </c>
      <c r="G182" s="1122" t="s">
        <v>105</v>
      </c>
      <c r="H182" s="1122" t="s">
        <v>105</v>
      </c>
      <c r="I182" s="829">
        <v>101.8</v>
      </c>
      <c r="J182" s="618">
        <f>(M182/I182)*100</f>
        <v>1.6502946954813358</v>
      </c>
      <c r="K182" s="832">
        <v>0.42</v>
      </c>
      <c r="L182" s="842">
        <v>4</v>
      </c>
      <c r="M182" s="609">
        <f>K182*L182</f>
        <v>1.68</v>
      </c>
      <c r="N182" s="825" t="s">
        <v>150</v>
      </c>
      <c r="O182" s="700">
        <v>0.38</v>
      </c>
      <c r="P182" s="603">
        <v>45001</v>
      </c>
      <c r="Q182" s="603">
        <v>45016</v>
      </c>
      <c r="R182" s="609">
        <f>(K182-O182)/O182*100</f>
        <v>10.52631578947368</v>
      </c>
      <c r="S182" s="667">
        <f>IF(INDEX(Historical!$D$7:$D$1220,MATCH(B182,Historical!$B$7:$B$1244,0))=0,"n/a",(INDEX(Historical!$C$7:$C$1222,MATCH(B182,Historical!$B$7:$B$1244,0))/INDEX(Historical!$D$7:$D$1220,MATCH(B182,Historical!$B$7:$B$1244,0))-1)*100)</f>
        <v>15.151515151515138</v>
      </c>
      <c r="T182" s="667">
        <f>IF(INDEX(Historical!$F$7:$F$1213,MATCH(B182,Historical!$B$7:$B$1244,0))=0,"n/a",((INDEX(Historical!$C$7:$C$1222,MATCH(B182,Historical!$B$7:$B$1244,0))/INDEX(Historical!$F$7:$F$1213,MATCH(B182,Historical!$B$7:$B$1244,0)))^(1/3)-1)*100)</f>
        <v>11.382501568448111</v>
      </c>
      <c r="U182" s="667">
        <f>IF(INDEX(Historical!$H$7:$H$1213,MATCH(B182,Historical!$B$7:$B$1244,0))=0,"n/a",((INDEX(Historical!$C$7:$C$1222,MATCH(B182,Historical!$B$7:$B$1244,0))/INDEX(Historical!$H$7:$H$1213,MATCH(B182,Historical!$B$7:$B$1244,0)))^(1/5)-1)*100)</f>
        <v>13.697448881013807</v>
      </c>
      <c r="V182" s="667" t="str">
        <f>IF(INDEX(Historical!$N$7:$N$1213,MATCH(B182,Historical!$B$7:$B$1244,0))=0,"n/a",((INDEX(Historical!$C$7:$C$1222,MATCH(B182,Historical!$B$7:$B$1244,0))/INDEX(Historical!$N$7:$N$1213,MATCH(B182,Historical!$B$7:$B$1244,0)))^(1/10)-1)*100)</f>
        <v>n/a</v>
      </c>
      <c r="W182" s="668" t="str">
        <f>IF(OR(U182&lt;=0,U182="n/a",V182&lt;=0,V182="n/a"),"n/a",U182/V182)</f>
        <v>n/a</v>
      </c>
      <c r="X182" s="669" t="str">
        <f>IF(OR(AJ182&lt;=0,AJ182="n/a",U182&lt;=0,U182="n/a"),"n/a",U182/AJ182)</f>
        <v>n/a</v>
      </c>
      <c r="Y182" s="628"/>
      <c r="Z182" s="618">
        <f>IF(OR(AC182&lt;0.01,AC182="n/a"),"n/a",M182/AC182*100)</f>
        <v>65.369649805447466</v>
      </c>
      <c r="AA182" s="841">
        <f>IF(OR(AC182&lt;0.01,AC182="n/a"),"n/a",I182/AC182)</f>
        <v>39.610894941634243</v>
      </c>
      <c r="AB182" s="842">
        <v>12</v>
      </c>
      <c r="AC182" s="821">
        <v>2.57</v>
      </c>
      <c r="AD182" s="821">
        <v>6.74</v>
      </c>
      <c r="AE182" s="821">
        <v>5.96</v>
      </c>
      <c r="AF182" s="821">
        <v>2.5</v>
      </c>
      <c r="AG182" s="821">
        <v>6.4</v>
      </c>
      <c r="AH182" s="821">
        <v>-64.099999999999994</v>
      </c>
      <c r="AI182" s="821">
        <v>9.76</v>
      </c>
      <c r="AJ182" s="821">
        <v>-2.8000000000000003</v>
      </c>
      <c r="AK182" s="821">
        <v>5.86</v>
      </c>
      <c r="AL182" s="833">
        <v>57420</v>
      </c>
      <c r="AM182" s="827">
        <v>0.2</v>
      </c>
      <c r="AN182" s="821">
        <v>0.8</v>
      </c>
      <c r="AO182" s="705">
        <f>IF(U182="n/a","n/a",IF(AA182&lt;0,"n/a",IF(AA182="n/a","n/a",J182+U182-AA182)))</f>
        <v>-24.263151365139102</v>
      </c>
      <c r="AP182" s="706">
        <f>IF(U182="n/a","n/a",J182+U182)</f>
        <v>15.347743576495143</v>
      </c>
      <c r="AQ182" s="843">
        <f>IF(OR(AC182&lt;0.01,AC182="n/a",AF182="n/a"),"n/a",(I182/SQRT(22.5*AC182*(I182/AF182))-1)*100)</f>
        <v>109.7906229808776</v>
      </c>
      <c r="AR182" s="618">
        <f>INDEX(Historical!$C$7:$C$1222,MATCH(B182,Historical!$B$7:$B$1244,0))*IF(AH182="n/a",1.03,IF(AH182&lt;0,1.01,IF(AH182&gt;10,1.1,(1+AH182/100))))</f>
        <v>1.5352000000000001</v>
      </c>
      <c r="AS182" s="841">
        <f>IF($AI182="n/a",1.03*AR182,IF($AI182&lt;0,1.01*AR182,IF($AI182&gt;10,1.1*AR182,(1+$AI182/100)*AR182)))</f>
        <v>1.68503552</v>
      </c>
      <c r="AT182" s="841">
        <f>IF($AK182="n/a",1.03*AS182,IF($AK182&lt;0,1.01*AS182,IF($AK182&gt;10,1.1*AS182,(1+$AK182/100)*AS182)))</f>
        <v>1.7837786014720001</v>
      </c>
      <c r="AU182" s="841">
        <f>IF($AK182="n/a",1.03*AT182,IF($AK182&lt;0,1.01*AT182,IF($AK182&gt;10,1.1*AT182,(1+$AK182/100)*AT182)))</f>
        <v>1.8883080275182593</v>
      </c>
      <c r="AV182" s="841">
        <f>IF($AK182="n/a",1.03*AU182,IF($AK182&lt;0,1.01*AU182,IF($AK182&gt;10,1.1*AU182,(1+$AK182/100)*AU182)))</f>
        <v>1.9989628779308293</v>
      </c>
      <c r="AW182" s="618">
        <f>SUM(AR182:AV182)</f>
        <v>8.8912850269210892</v>
      </c>
      <c r="AX182" s="713">
        <f>AW182/I182*100</f>
        <v>8.7340717356788691</v>
      </c>
      <c r="AY182" s="887">
        <v>0.93</v>
      </c>
      <c r="AZ182" s="827">
        <v>14.899999999999999</v>
      </c>
      <c r="BA182" s="827">
        <v>-25.91</v>
      </c>
      <c r="BB182" s="827">
        <v>-3.6999999999999997</v>
      </c>
      <c r="BC182" s="827">
        <v>0.95</v>
      </c>
      <c r="BE182" s="594">
        <v>2013</v>
      </c>
      <c r="BF182" s="853">
        <f>IF(BE182&gt;2020,0,IF(BE182&gt;2008,1,IF(BE182&gt;2001,2,IF(BE182&gt;1990,3,IF(BE182&gt;1980,4,IF(BE182&gt;1973,5,IF(BE182&gt;1970,6,IF(BE182&gt;1960,7,IF(BE182&gt;1958,8,IF(BE182&gt;1953,9,10))))))))))</f>
        <v>1</v>
      </c>
      <c r="BG182" s="837">
        <v>0.70000000000000007</v>
      </c>
      <c r="BH182" s="820" t="s">
        <v>4443</v>
      </c>
      <c r="BI182" s="820" t="s">
        <v>4444</v>
      </c>
    </row>
    <row r="183" spans="1:61" ht="11.25" customHeight="1" x14ac:dyDescent="0.2">
      <c r="A183" s="826" t="s">
        <v>4877</v>
      </c>
      <c r="B183" s="830" t="s">
        <v>1270</v>
      </c>
      <c r="C183" s="885" t="s">
        <v>130</v>
      </c>
      <c r="D183" s="885" t="s">
        <v>4188</v>
      </c>
      <c r="E183" s="699">
        <v>11</v>
      </c>
      <c r="F183" s="1122">
        <v>437</v>
      </c>
      <c r="G183" s="1122" t="s">
        <v>36</v>
      </c>
      <c r="H183" s="1122" t="s">
        <v>36</v>
      </c>
      <c r="I183" s="829">
        <v>103.4</v>
      </c>
      <c r="J183" s="618">
        <f>(M183/I183)*100</f>
        <v>3.0560928433268861</v>
      </c>
      <c r="K183" s="832">
        <v>0.79</v>
      </c>
      <c r="L183" s="842">
        <v>4</v>
      </c>
      <c r="M183" s="609">
        <f>K183*L183</f>
        <v>3.16</v>
      </c>
      <c r="N183" s="825" t="s">
        <v>510</v>
      </c>
      <c r="O183" s="700">
        <v>0.75</v>
      </c>
      <c r="P183" s="603">
        <v>44866</v>
      </c>
      <c r="Q183" s="603">
        <v>44895</v>
      </c>
      <c r="R183" s="609">
        <f>(K183-O183)/O183*100</f>
        <v>5.3333333333333375</v>
      </c>
      <c r="S183" s="667">
        <f>IF(INDEX(Historical!$D$7:$D$1220,MATCH(B183,Historical!$B$7:$B$1244,0))=0,"n/a",(INDEX(Historical!$C$7:$C$1222,MATCH(B183,Historical!$B$7:$B$1244,0))/INDEX(Historical!$D$7:$D$1220,MATCH(B183,Historical!$B$7:$B$1244,0))-1)*100)</f>
        <v>5.555555555555558</v>
      </c>
      <c r="T183" s="667">
        <f>IF(INDEX(Historical!$F$7:$F$1213,MATCH(B183,Historical!$B$7:$B$1244,0))=0,"n/a",((INDEX(Historical!$C$7:$C$1222,MATCH(B183,Historical!$B$7:$B$1244,0))/INDEX(Historical!$F$7:$F$1213,MATCH(B183,Historical!$B$7:$B$1244,0)))^(1/3)-1)*100)</f>
        <v>5.8955896063723312</v>
      </c>
      <c r="U183" s="667">
        <f>IF(INDEX(Historical!$H$7:$H$1213,MATCH(B183,Historical!$B$7:$B$1244,0))=0,"n/a",((INDEX(Historical!$C$7:$C$1222,MATCH(B183,Historical!$B$7:$B$1244,0))/INDEX(Historical!$H$7:$H$1213,MATCH(B183,Historical!$B$7:$B$1244,0)))^(1/5)-1)*100)</f>
        <v>6.2980048262344379</v>
      </c>
      <c r="V183" s="667">
        <f>IF(INDEX(Historical!$N$7:$N$1213,MATCH(B183,Historical!$B$7:$B$1244,0))=0,"n/a",((INDEX(Historical!$C$7:$C$1222,MATCH(B183,Historical!$B$7:$B$1244,0))/INDEX(Historical!$N$7:$N$1213,MATCH(B183,Historical!$B$7:$B$1244,0)))^(1/10)-1)*100)</f>
        <v>8.2967195927517334</v>
      </c>
      <c r="W183" s="668">
        <f>IF(OR(U183&lt;=0,U183="n/a",V183&lt;=0,V183="n/a"),"n/a",U183/V183)</f>
        <v>0.75909577946162798</v>
      </c>
      <c r="X183" s="669">
        <f>IF(OR(AJ183&lt;=0,AJ183="n/a",U183&lt;=0,U183="n/a"),"n/a",U183/AJ183)</f>
        <v>1.6573696911143259</v>
      </c>
      <c r="Y183" s="631"/>
      <c r="Z183" s="618">
        <f>IF(OR(AC183&lt;0.01,AC183="n/a"),"n/a",M183/AC183*100)</f>
        <v>61.839530332681015</v>
      </c>
      <c r="AA183" s="841">
        <f>IF(OR(AC183&lt;0.01,AC183="n/a"),"n/a",I183/AC183)</f>
        <v>20.234833659491194</v>
      </c>
      <c r="AB183" s="842">
        <v>12</v>
      </c>
      <c r="AC183" s="821">
        <v>5.1100000000000003</v>
      </c>
      <c r="AD183" s="821">
        <v>6.76</v>
      </c>
      <c r="AE183" s="821">
        <v>3.18</v>
      </c>
      <c r="AF183" s="821">
        <v>1.87</v>
      </c>
      <c r="AG183" s="821">
        <v>9.4</v>
      </c>
      <c r="AH183" s="821">
        <v>5.4</v>
      </c>
      <c r="AI183" s="821">
        <v>6.98</v>
      </c>
      <c r="AJ183" s="821">
        <v>3.8</v>
      </c>
      <c r="AK183" s="821">
        <v>3</v>
      </c>
      <c r="AL183" s="833">
        <v>5230</v>
      </c>
      <c r="AM183" s="827">
        <v>0.1</v>
      </c>
      <c r="AN183" s="821">
        <v>0</v>
      </c>
      <c r="AO183" s="705">
        <f>IF(U183="n/a","n/a",IF(AA183&lt;0,"n/a",IF(AA183="n/a","n/a",J183+U183-AA183)))</f>
        <v>-10.880735989929871</v>
      </c>
      <c r="AP183" s="706">
        <f>IF(U183="n/a","n/a",J183+U183)</f>
        <v>9.3540976695613232</v>
      </c>
      <c r="AQ183" s="843">
        <f>IF(OR(AC183&lt;0.01,AC183="n/a",AF183="n/a"),"n/a",(I183/SQRT(22.5*AC183*(I183/AF183))-1)*100)</f>
        <v>29.681899607802762</v>
      </c>
      <c r="AR183" s="618">
        <f>INDEX(Historical!$C$7:$C$1222,MATCH(B183,Historical!$B$7:$B$1244,0))*IF(AH183="n/a",1.03,IF(AH183&lt;0,1.01,IF(AH183&gt;10,1.1,(1+AH183/100))))</f>
        <v>3.2041600000000003</v>
      </c>
      <c r="AS183" s="841">
        <f>IF($AI183="n/a",1.03*AR183,IF($AI183&lt;0,1.01*AR183,IF($AI183&gt;10,1.1*AR183,(1+$AI183/100)*AR183)))</f>
        <v>3.4278103680000007</v>
      </c>
      <c r="AT183" s="841">
        <f>IF($AK183="n/a",1.03*AS183,IF($AK183&lt;0,1.01*AS183,IF($AK183&gt;10,1.1*AS183,(1+$AK183/100)*AS183)))</f>
        <v>3.5306446790400008</v>
      </c>
      <c r="AU183" s="841">
        <f>IF($AK183="n/a",1.03*AT183,IF($AK183&lt;0,1.01*AT183,IF($AK183&gt;10,1.1*AT183,(1+$AK183/100)*AT183)))</f>
        <v>3.636564019411201</v>
      </c>
      <c r="AV183" s="841">
        <f>IF($AK183="n/a",1.03*AU183,IF($AK183&lt;0,1.01*AU183,IF($AK183&gt;10,1.1*AU183,(1+$AK183/100)*AU183)))</f>
        <v>3.7456609399935372</v>
      </c>
      <c r="AW183" s="618">
        <f>SUM(AR183:AV183)</f>
        <v>17.544840006444741</v>
      </c>
      <c r="AX183" s="713">
        <f>AW183/I183*100</f>
        <v>16.967930373737659</v>
      </c>
      <c r="AY183" s="887">
        <v>0.59</v>
      </c>
      <c r="AZ183" s="827">
        <v>10.549999999999999</v>
      </c>
      <c r="BA183" s="827">
        <v>-13.05</v>
      </c>
      <c r="BB183" s="827">
        <v>-2.29</v>
      </c>
      <c r="BC183" s="827">
        <v>-2.41</v>
      </c>
      <c r="BE183" s="594">
        <v>2013</v>
      </c>
      <c r="BF183" s="853">
        <f>IF(BE183&gt;2020,0,IF(BE183&gt;2008,1,IF(BE183&gt;2001,2,IF(BE183&gt;1990,3,IF(BE183&gt;1980,4,IF(BE183&gt;1973,5,IF(BE183&gt;1970,6,IF(BE183&gt;1960,7,IF(BE183&gt;1958,8,IF(BE183&gt;1953,9,10))))))))))</f>
        <v>1</v>
      </c>
      <c r="BG183" s="837">
        <v>3.5000000000000004</v>
      </c>
      <c r="BH183" s="820" t="s">
        <v>4443</v>
      </c>
      <c r="BI183" s="820" t="s">
        <v>4444</v>
      </c>
    </row>
    <row r="184" spans="1:61" ht="11.25" customHeight="1" x14ac:dyDescent="0.2">
      <c r="A184" s="819" t="s">
        <v>4878</v>
      </c>
      <c r="B184" s="830" t="s">
        <v>1272</v>
      </c>
      <c r="C184" s="885" t="s">
        <v>111</v>
      </c>
      <c r="D184" s="885" t="s">
        <v>210</v>
      </c>
      <c r="E184" s="699">
        <v>13</v>
      </c>
      <c r="F184" s="1122">
        <v>290</v>
      </c>
      <c r="G184" s="1122" t="s">
        <v>105</v>
      </c>
      <c r="H184" s="1122" t="s">
        <v>105</v>
      </c>
      <c r="I184" s="829">
        <v>224.98</v>
      </c>
      <c r="J184" s="618">
        <f>(M184/I184)*100</f>
        <v>1.0667614899102142</v>
      </c>
      <c r="K184" s="832">
        <v>0.6</v>
      </c>
      <c r="L184" s="842">
        <v>4</v>
      </c>
      <c r="M184" s="609">
        <f>K184*L184</f>
        <v>2.4</v>
      </c>
      <c r="N184" s="825" t="s">
        <v>207</v>
      </c>
      <c r="O184" s="700">
        <v>0.54</v>
      </c>
      <c r="P184" s="603">
        <v>44697</v>
      </c>
      <c r="Q184" s="603">
        <v>44708</v>
      </c>
      <c r="R184" s="609">
        <f>(K184-O184)/O184*100</f>
        <v>11.1111111111111</v>
      </c>
      <c r="S184" s="667">
        <f>IF(INDEX(Historical!$D$7:$D$1220,MATCH(B184,Historical!$B$7:$B$1244,0))=0,"n/a",(INDEX(Historical!$C$7:$C$1222,MATCH(B184,Historical!$B$7:$B$1244,0))/INDEX(Historical!$D$7:$D$1220,MATCH(B184,Historical!$B$7:$B$1244,0))-1)*100)</f>
        <v>10.377358490566024</v>
      </c>
      <c r="T184" s="667">
        <f>IF(INDEX(Historical!$F$7:$F$1213,MATCH(B184,Historical!$B$7:$B$1244,0))=0,"n/a",((INDEX(Historical!$C$7:$C$1222,MATCH(B184,Historical!$B$7:$B$1244,0))/INDEX(Historical!$F$7:$F$1213,MATCH(B184,Historical!$B$7:$B$1244,0)))^(1/3)-1)*100)</f>
        <v>6.6316630971525736</v>
      </c>
      <c r="U184" s="667">
        <f>IF(INDEX(Historical!$H$7:$H$1213,MATCH(B184,Historical!$B$7:$B$1244,0))=0,"n/a",((INDEX(Historical!$C$7:$C$1222,MATCH(B184,Historical!$B$7:$B$1244,0))/INDEX(Historical!$H$7:$H$1213,MATCH(B184,Historical!$B$7:$B$1244,0)))^(1/5)-1)*100)</f>
        <v>10.0448115512771</v>
      </c>
      <c r="V184" s="667">
        <f>IF(INDEX(Historical!$N$7:$N$1213,MATCH(B184,Historical!$B$7:$B$1244,0))=0,"n/a",((INDEX(Historical!$C$7:$C$1222,MATCH(B184,Historical!$B$7:$B$1244,0))/INDEX(Historical!$N$7:$N$1213,MATCH(B184,Historical!$B$7:$B$1244,0)))^(1/10)-1)*100)</f>
        <v>11.756428251038731</v>
      </c>
      <c r="W184" s="668">
        <f>IF(OR(U184&lt;=0,U184="n/a",V184&lt;=0,V184="n/a"),"n/a",U184/V184)</f>
        <v>0.85441014369220492</v>
      </c>
      <c r="X184" s="669">
        <f>IF(OR(AJ184&lt;=0,AJ184="n/a",U184&lt;=0,U184="n/a"),"n/a",U184/AJ184)</f>
        <v>0.83014971498157852</v>
      </c>
      <c r="Y184" s="640"/>
      <c r="Z184" s="618">
        <f>IF(OR(AC184&lt;0.01,AC184="n/a"),"n/a",M184/AC184*100)</f>
        <v>31.088082901554404</v>
      </c>
      <c r="AA184" s="841">
        <f>IF(OR(AC184&lt;0.01,AC184="n/a"),"n/a",I184/AC184)</f>
        <v>29.142487046632123</v>
      </c>
      <c r="AB184" s="842">
        <v>12</v>
      </c>
      <c r="AC184" s="821">
        <v>7.72</v>
      </c>
      <c r="AD184" s="821">
        <v>2.4300000000000002</v>
      </c>
      <c r="AE184" s="821">
        <v>5.36</v>
      </c>
      <c r="AF184" s="821">
        <v>5.59</v>
      </c>
      <c r="AG184" s="821">
        <v>20.399999999999999</v>
      </c>
      <c r="AH184" s="821">
        <v>31.3</v>
      </c>
      <c r="AI184" s="821">
        <v>5.16</v>
      </c>
      <c r="AJ184" s="821">
        <v>12.1</v>
      </c>
      <c r="AK184" s="821">
        <v>12</v>
      </c>
      <c r="AL184" s="833">
        <v>17050</v>
      </c>
      <c r="AM184" s="827">
        <v>0.1</v>
      </c>
      <c r="AN184" s="821">
        <v>0</v>
      </c>
      <c r="AO184" s="705">
        <f>IF(U184="n/a","n/a",IF(AA184&lt;0,"n/a",IF(AA184="n/a","n/a",J184+U184-AA184)))</f>
        <v>-18.03091400544481</v>
      </c>
      <c r="AP184" s="706">
        <f>IF(U184="n/a","n/a",J184+U184)</f>
        <v>11.111573041187313</v>
      </c>
      <c r="AQ184" s="843">
        <f>IF(OR(AC184&lt;0.01,AC184="n/a",AF184="n/a"),"n/a",(I184/SQRT(22.5*AC184*(I184/AF184))-1)*100)</f>
        <v>169.07785126297438</v>
      </c>
      <c r="AR184" s="618">
        <f>INDEX(Historical!$C$7:$C$1222,MATCH(B184,Historical!$B$7:$B$1244,0))*IF(AH184="n/a",1.03,IF(AH184&lt;0,1.01,IF(AH184&gt;10,1.1,(1+AH184/100))))</f>
        <v>2.5739999999999998</v>
      </c>
      <c r="AS184" s="841">
        <f>IF($AI184="n/a",1.03*AR184,IF($AI184&lt;0,1.01*AR184,IF($AI184&gt;10,1.1*AR184,(1+$AI184/100)*AR184)))</f>
        <v>2.7068184</v>
      </c>
      <c r="AT184" s="841">
        <f>IF($AK184="n/a",1.03*AS184,IF($AK184&lt;0,1.01*AS184,IF($AK184&gt;10,1.1*AS184,(1+$AK184/100)*AS184)))</f>
        <v>2.9775002400000004</v>
      </c>
      <c r="AU184" s="841">
        <f>IF($AK184="n/a",1.03*AT184,IF($AK184&lt;0,1.01*AT184,IF($AK184&gt;10,1.1*AT184,(1+$AK184/100)*AT184)))</f>
        <v>3.2752502640000007</v>
      </c>
      <c r="AV184" s="841">
        <f>IF($AK184="n/a",1.03*AU184,IF($AK184&lt;0,1.01*AU184,IF($AK184&gt;10,1.1*AU184,(1+$AK184/100)*AU184)))</f>
        <v>3.6027752904000012</v>
      </c>
      <c r="AW184" s="618">
        <f>SUM(AR184:AV184)</f>
        <v>15.136344194399999</v>
      </c>
      <c r="AX184" s="713">
        <f>AW184/I184*100</f>
        <v>6.7278621185883196</v>
      </c>
      <c r="AY184" s="887">
        <v>0.99</v>
      </c>
      <c r="AZ184" s="827">
        <v>30.659999999999997</v>
      </c>
      <c r="BA184" s="827">
        <v>-8.6300000000000008</v>
      </c>
      <c r="BB184" s="827">
        <v>-2.11</v>
      </c>
      <c r="BC184" s="827">
        <v>6.5299999999999994</v>
      </c>
      <c r="BE184" s="594">
        <v>2010</v>
      </c>
      <c r="BF184" s="853">
        <f>IF(BE184&gt;2020,0,IF(BE184&gt;2008,1,IF(BE184&gt;2001,2,IF(BE184&gt;1990,3,IF(BE184&gt;1980,4,IF(BE184&gt;1973,5,IF(BE184&gt;1970,6,IF(BE184&gt;1960,7,IF(BE184&gt;1958,8,IF(BE184&gt;1953,9,10))))))))))</f>
        <v>1</v>
      </c>
      <c r="BG184" s="837">
        <v>11.600000000000001</v>
      </c>
      <c r="BH184" s="820" t="s">
        <v>4443</v>
      </c>
      <c r="BI184" s="820" t="s">
        <v>4444</v>
      </c>
    </row>
    <row r="185" spans="1:61" ht="11.25" customHeight="1" x14ac:dyDescent="0.2">
      <c r="A185" s="826" t="s">
        <v>4879</v>
      </c>
      <c r="B185" s="830" t="s">
        <v>622</v>
      </c>
      <c r="C185" s="885" t="s">
        <v>122</v>
      </c>
      <c r="D185" s="885" t="s">
        <v>4037</v>
      </c>
      <c r="E185" s="699">
        <v>20</v>
      </c>
      <c r="F185" s="1122">
        <v>178</v>
      </c>
      <c r="G185" s="1122" t="s">
        <v>36</v>
      </c>
      <c r="H185" s="1122" t="s">
        <v>36</v>
      </c>
      <c r="I185" s="829">
        <v>93.2</v>
      </c>
      <c r="J185" s="618">
        <f>(M185/I185)*100</f>
        <v>3.4763948497854082</v>
      </c>
      <c r="K185" s="832">
        <v>0.81</v>
      </c>
      <c r="L185" s="842">
        <v>4</v>
      </c>
      <c r="M185" s="609">
        <f>K185*L185</f>
        <v>3.24</v>
      </c>
      <c r="N185" s="825" t="s">
        <v>577</v>
      </c>
      <c r="O185" s="700">
        <v>0.79</v>
      </c>
      <c r="P185" s="603">
        <v>44826</v>
      </c>
      <c r="Q185" s="603">
        <v>44839</v>
      </c>
      <c r="R185" s="609">
        <f>(K185-O185)/O185*100</f>
        <v>2.5316455696202551</v>
      </c>
      <c r="S185" s="667">
        <f>IF(INDEX(Historical!$D$7:$D$1220,MATCH(B185,Historical!$B$7:$B$1244,0))=0,"n/a",(INDEX(Historical!$C$7:$C$1222,MATCH(B185,Historical!$B$7:$B$1244,0))/INDEX(Historical!$D$7:$D$1220,MATCH(B185,Historical!$B$7:$B$1244,0))-1)*100)</f>
        <v>2.5806451612903292</v>
      </c>
      <c r="T185" s="667">
        <f>IF(INDEX(Historical!$F$7:$F$1213,MATCH(B185,Historical!$B$7:$B$1244,0))=0,"n/a",((INDEX(Historical!$C$7:$C$1222,MATCH(B185,Historical!$B$7:$B$1244,0))/INDEX(Historical!$F$7:$F$1213,MATCH(B185,Historical!$B$7:$B$1244,0)))^(1/3)-1)*100)</f>
        <v>2.4185138391309868</v>
      </c>
      <c r="U185" s="667">
        <f>IF(INDEX(Historical!$H$7:$H$1213,MATCH(B185,Historical!$B$7:$B$1244,0))=0,"n/a",((INDEX(Historical!$C$7:$C$1222,MATCH(B185,Historical!$B$7:$B$1244,0))/INDEX(Historical!$H$7:$H$1213,MATCH(B185,Historical!$B$7:$B$1244,0)))^(1/5)-1)*100)</f>
        <v>4.029694359974445</v>
      </c>
      <c r="V185" s="667">
        <f>IF(INDEX(Historical!$N$7:$N$1213,MATCH(B185,Historical!$B$7:$B$1244,0))=0,"n/a",((INDEX(Historical!$C$7:$C$1222,MATCH(B185,Historical!$B$7:$B$1244,0))/INDEX(Historical!$N$7:$N$1213,MATCH(B185,Historical!$B$7:$B$1244,0)))^(1/10)-1)*100)</f>
        <v>9.6130696044558483</v>
      </c>
      <c r="W185" s="668">
        <f>IF(OR(U185&lt;=0,U185="n/a",V185&lt;=0,V185="n/a"),"n/a",U185/V185)</f>
        <v>0.41918913789062773</v>
      </c>
      <c r="X185" s="669" t="str">
        <f>IF(OR(AJ185&lt;=0,AJ185="n/a",U185&lt;=0,U185="n/a"),"n/a",U185/AJ185)</f>
        <v>n/a</v>
      </c>
      <c r="Y185" s="628"/>
      <c r="Z185" s="618">
        <f>IF(OR(AC185&lt;0.01,AC185="n/a"),"n/a",M185/AC185*100)</f>
        <v>130.12048192771084</v>
      </c>
      <c r="AA185" s="841">
        <f>IF(OR(AC185&lt;0.01,AC185="n/a"),"n/a",I185/AC185)</f>
        <v>37.429718875502004</v>
      </c>
      <c r="AB185" s="842">
        <v>12</v>
      </c>
      <c r="AC185" s="821">
        <v>2.4900000000000002</v>
      </c>
      <c r="AD185" s="821">
        <v>10.14</v>
      </c>
      <c r="AE185" s="821">
        <v>1.93</v>
      </c>
      <c r="AF185" s="821">
        <v>1.43</v>
      </c>
      <c r="AG185" s="821">
        <v>3.2</v>
      </c>
      <c r="AH185" s="821">
        <v>-65.2</v>
      </c>
      <c r="AI185" s="821">
        <v>13.88</v>
      </c>
      <c r="AJ185" s="821">
        <v>-26.200000000000003</v>
      </c>
      <c r="AK185" s="821">
        <v>3.74</v>
      </c>
      <c r="AL185" s="833">
        <v>24370</v>
      </c>
      <c r="AM185" s="827">
        <v>0.22999999999999998</v>
      </c>
      <c r="AN185" s="821">
        <v>0.64</v>
      </c>
      <c r="AO185" s="705">
        <f>IF(U185="n/a","n/a",IF(AA185&lt;0,"n/a",IF(AA185="n/a","n/a",J185+U185-AA185)))</f>
        <v>-29.923629665742151</v>
      </c>
      <c r="AP185" s="706">
        <f>IF(U185="n/a","n/a",J185+U185)</f>
        <v>7.5060892097598533</v>
      </c>
      <c r="AQ185" s="843">
        <f>IF(OR(AC185&lt;0.01,AC185="n/a",AF185="n/a"),"n/a",(I185/SQRT(22.5*AC185*(I185/AF185))-1)*100)</f>
        <v>54.235747394071844</v>
      </c>
      <c r="AR185" s="618">
        <f>INDEX(Historical!$C$7:$C$1222,MATCH(B185,Historical!$B$7:$B$1244,0))*IF(AH185="n/a",1.03,IF(AH185&lt;0,1.01,IF(AH185&gt;10,1.1,(1+AH185/100))))</f>
        <v>3.2118000000000002</v>
      </c>
      <c r="AS185" s="841">
        <f>IF($AI185="n/a",1.03*AR185,IF($AI185&lt;0,1.01*AR185,IF($AI185&gt;10,1.1*AR185,(1+$AI185/100)*AR185)))</f>
        <v>3.5329800000000007</v>
      </c>
      <c r="AT185" s="841">
        <f>IF($AK185="n/a",1.03*AS185,IF($AK185&lt;0,1.01*AS185,IF($AK185&gt;10,1.1*AS185,(1+$AK185/100)*AS185)))</f>
        <v>3.6651134520000013</v>
      </c>
      <c r="AU185" s="841">
        <f>IF($AK185="n/a",1.03*AT185,IF($AK185&lt;0,1.01*AT185,IF($AK185&gt;10,1.1*AT185,(1+$AK185/100)*AT185)))</f>
        <v>3.8021886951048018</v>
      </c>
      <c r="AV185" s="841">
        <f>IF($AK185="n/a",1.03*AU185,IF($AK185&lt;0,1.01*AU185,IF($AK185&gt;10,1.1*AU185,(1+$AK185/100)*AU185)))</f>
        <v>3.944390552301722</v>
      </c>
      <c r="AW185" s="618">
        <f>SUM(AR185:AV185)</f>
        <v>18.156472699406525</v>
      </c>
      <c r="AX185" s="713">
        <f>AW185/I185*100</f>
        <v>19.481193883483392</v>
      </c>
      <c r="AY185" s="887">
        <v>1.0900000000000001</v>
      </c>
      <c r="AZ185" s="827">
        <v>12.1</v>
      </c>
      <c r="BA185" s="827">
        <v>-32.79</v>
      </c>
      <c r="BB185" s="827">
        <v>-12.22</v>
      </c>
      <c r="BC185" s="827">
        <v>-15.15</v>
      </c>
      <c r="BE185" s="594">
        <v>2003</v>
      </c>
      <c r="BF185" s="853">
        <f>IF(BE185&gt;2020,0,IF(BE185&gt;2008,1,IF(BE185&gt;2001,2,IF(BE185&gt;1990,3,IF(BE185&gt;1980,4,IF(BE185&gt;1973,5,IF(BE185&gt;1970,6,IF(BE185&gt;1960,7,IF(BE185&gt;1958,8,IF(BE185&gt;1953,9,10))))))))))</f>
        <v>2</v>
      </c>
      <c r="BG185" s="837">
        <v>1.7000000000000002</v>
      </c>
      <c r="BH185" s="820" t="s">
        <v>4443</v>
      </c>
      <c r="BI185" s="820" t="s">
        <v>4444</v>
      </c>
    </row>
    <row r="186" spans="1:61" ht="11.25" customHeight="1" x14ac:dyDescent="0.2">
      <c r="A186" s="826" t="s">
        <v>4880</v>
      </c>
      <c r="B186" s="830" t="s">
        <v>1274</v>
      </c>
      <c r="C186" s="885" t="s">
        <v>107</v>
      </c>
      <c r="D186" s="885" t="s">
        <v>4197</v>
      </c>
      <c r="E186" s="699">
        <v>13</v>
      </c>
      <c r="F186" s="1122">
        <v>317</v>
      </c>
      <c r="G186" s="1122" t="s">
        <v>36</v>
      </c>
      <c r="H186" s="1122" t="s">
        <v>36</v>
      </c>
      <c r="I186" s="829">
        <v>79.680000000000007</v>
      </c>
      <c r="J186" s="618">
        <f>(M186/I186)*100</f>
        <v>2.7610441767068274</v>
      </c>
      <c r="K186" s="832">
        <v>0.55000000000000004</v>
      </c>
      <c r="L186" s="842">
        <v>4</v>
      </c>
      <c r="M186" s="609">
        <f>K186*L186</f>
        <v>2.2000000000000002</v>
      </c>
      <c r="N186" s="825" t="s">
        <v>577</v>
      </c>
      <c r="O186" s="700">
        <v>0.51</v>
      </c>
      <c r="P186" s="603">
        <v>44918</v>
      </c>
      <c r="Q186" s="603">
        <v>44932</v>
      </c>
      <c r="R186" s="609">
        <f>(K186-O186)/O186*100</f>
        <v>7.8431372549019676</v>
      </c>
      <c r="S186" s="667">
        <f>IF(INDEX(Historical!$D$7:$D$1220,MATCH(B186,Historical!$B$7:$B$1244,0))=0,"n/a",(INDEX(Historical!$C$7:$C$1222,MATCH(B186,Historical!$B$7:$B$1244,0))/INDEX(Historical!$D$7:$D$1220,MATCH(B186,Historical!$B$7:$B$1244,0))-1)*100)</f>
        <v>5.7894736842105221</v>
      </c>
      <c r="T186" s="667">
        <f>IF(INDEX(Historical!$F$7:$F$1213,MATCH(B186,Historical!$B$7:$B$1244,0))=0,"n/a",((INDEX(Historical!$C$7:$C$1222,MATCH(B186,Historical!$B$7:$B$1244,0))/INDEX(Historical!$F$7:$F$1213,MATCH(B186,Historical!$B$7:$B$1244,0)))^(1/3)-1)*100)</f>
        <v>5.7423713007624944</v>
      </c>
      <c r="U186" s="667">
        <f>IF(INDEX(Historical!$H$7:$H$1213,MATCH(B186,Historical!$B$7:$B$1244,0))=0,"n/a",((INDEX(Historical!$C$7:$C$1222,MATCH(B186,Historical!$B$7:$B$1244,0))/INDEX(Historical!$H$7:$H$1213,MATCH(B186,Historical!$B$7:$B$1244,0)))^(1/5)-1)*100)</f>
        <v>9.9656913296717988</v>
      </c>
      <c r="V186" s="667">
        <f>IF(INDEX(Historical!$N$7:$N$1213,MATCH(B186,Historical!$B$7:$B$1244,0))=0,"n/a",((INDEX(Historical!$C$7:$C$1222,MATCH(B186,Historical!$B$7:$B$1244,0))/INDEX(Historical!$N$7:$N$1213,MATCH(B186,Historical!$B$7:$B$1244,0)))^(1/10)-1)*100)</f>
        <v>9.3800759260381774</v>
      </c>
      <c r="W186" s="668">
        <f>IF(OR(U186&lt;=0,U186="n/a",V186&lt;=0,V186="n/a"),"n/a",U186/V186)</f>
        <v>1.0624318404511002</v>
      </c>
      <c r="X186" s="669">
        <f>IF(OR(AJ186&lt;=0,AJ186="n/a",U186&lt;=0,U186="n/a"),"n/a",U186/AJ186)</f>
        <v>2.6934300891004863</v>
      </c>
      <c r="Y186" s="621"/>
      <c r="Z186" s="618">
        <f>IF(OR(AC186&lt;0.01,AC186="n/a"),"n/a",M186/AC186*100)</f>
        <v>38.596491228070178</v>
      </c>
      <c r="AA186" s="841">
        <f>IF(OR(AC186&lt;0.01,AC186="n/a"),"n/a",I186/AC186)</f>
        <v>13.978947368421053</v>
      </c>
      <c r="AB186" s="842">
        <v>12</v>
      </c>
      <c r="AC186" s="821">
        <v>5.7</v>
      </c>
      <c r="AD186" s="821">
        <v>5.63</v>
      </c>
      <c r="AE186" s="821">
        <v>5.67</v>
      </c>
      <c r="AF186" s="821">
        <v>1.31</v>
      </c>
      <c r="AG186" s="821">
        <v>5.4</v>
      </c>
      <c r="AH186" s="821">
        <v>-0.8</v>
      </c>
      <c r="AI186" s="821">
        <v>0.05</v>
      </c>
      <c r="AJ186" s="821">
        <v>3.6999999999999997</v>
      </c>
      <c r="AK186" s="821">
        <v>2.5</v>
      </c>
      <c r="AL186" s="833">
        <v>3650</v>
      </c>
      <c r="AM186" s="827">
        <v>0.4</v>
      </c>
      <c r="AN186" s="821">
        <v>0.04</v>
      </c>
      <c r="AO186" s="705">
        <f>IF(U186="n/a","n/a",IF(AA186&lt;0,"n/a",IF(AA186="n/a","n/a",J186+U186-AA186)))</f>
        <v>-1.2522118620424276</v>
      </c>
      <c r="AP186" s="706">
        <f>IF(U186="n/a","n/a",J186+U186)</f>
        <v>12.726735506378626</v>
      </c>
      <c r="AQ186" s="843">
        <f>IF(OR(AC186&lt;0.01,AC186="n/a",AF186="n/a"),"n/a",(I186/SQRT(22.5*AC186*(I186/AF186))-1)*100)</f>
        <v>-9.7844037808894608</v>
      </c>
      <c r="AR186" s="618">
        <f>INDEX(Historical!$C$7:$C$1222,MATCH(B186,Historical!$B$7:$B$1244,0))*IF(AH186="n/a",1.03,IF(AH186&lt;0,1.01,IF(AH186&gt;10,1.1,(1+AH186/100))))</f>
        <v>2.0301</v>
      </c>
      <c r="AS186" s="841">
        <f>IF($AI186="n/a",1.03*AR186,IF($AI186&lt;0,1.01*AR186,IF($AI186&gt;10,1.1*AR186,(1+$AI186/100)*AR186)))</f>
        <v>2.0311150499999999</v>
      </c>
      <c r="AT186" s="841">
        <f>IF($AK186="n/a",1.03*AS186,IF($AK186&lt;0,1.01*AS186,IF($AK186&gt;10,1.1*AS186,(1+$AK186/100)*AS186)))</f>
        <v>2.0818929262499997</v>
      </c>
      <c r="AU186" s="841">
        <f>IF($AK186="n/a",1.03*AT186,IF($AK186&lt;0,1.01*AT186,IF($AK186&gt;10,1.1*AT186,(1+$AK186/100)*AT186)))</f>
        <v>2.1339402494062494</v>
      </c>
      <c r="AV186" s="841">
        <f>IF($AK186="n/a",1.03*AU186,IF($AK186&lt;0,1.01*AU186,IF($AK186&gt;10,1.1*AU186,(1+$AK186/100)*AU186)))</f>
        <v>2.1872887556414056</v>
      </c>
      <c r="AW186" s="618">
        <f>SUM(AR186:AV186)</f>
        <v>10.464336981297654</v>
      </c>
      <c r="AX186" s="713">
        <f>AW186/I186*100</f>
        <v>13.132953038777176</v>
      </c>
      <c r="AY186" s="887">
        <v>0.84</v>
      </c>
      <c r="AZ186" s="827">
        <v>7.2700000000000005</v>
      </c>
      <c r="BA186" s="827">
        <v>-13.059999999999999</v>
      </c>
      <c r="BB186" s="827">
        <v>-1.71</v>
      </c>
      <c r="BC186" s="827">
        <v>-2.64</v>
      </c>
      <c r="BE186" s="594">
        <v>2011</v>
      </c>
      <c r="BF186" s="853">
        <f>IF(BE186&gt;2020,0,IF(BE186&gt;2008,1,IF(BE186&gt;2001,2,IF(BE186&gt;1990,3,IF(BE186&gt;1980,4,IF(BE186&gt;1973,5,IF(BE186&gt;1970,6,IF(BE186&gt;1960,7,IF(BE186&gt;1958,8,IF(BE186&gt;1953,9,10))))))))))</f>
        <v>1</v>
      </c>
      <c r="BG186" s="837">
        <v>0.8</v>
      </c>
      <c r="BH186" s="820" t="s">
        <v>4443</v>
      </c>
      <c r="BI186" s="820" t="s">
        <v>4444</v>
      </c>
    </row>
    <row r="187" spans="1:61" ht="11.25" customHeight="1" x14ac:dyDescent="0.2">
      <c r="A187" s="826" t="s">
        <v>4881</v>
      </c>
      <c r="B187" s="830" t="s">
        <v>1277</v>
      </c>
      <c r="C187" s="885" t="s">
        <v>127</v>
      </c>
      <c r="D187" s="885" t="s">
        <v>4186</v>
      </c>
      <c r="E187" s="699">
        <v>12</v>
      </c>
      <c r="F187" s="1122">
        <v>382</v>
      </c>
      <c r="G187" s="1122" t="s">
        <v>114</v>
      </c>
      <c r="H187" s="1122" t="s">
        <v>114</v>
      </c>
      <c r="I187" s="821">
        <v>99.4</v>
      </c>
      <c r="J187" s="618">
        <f>(M187/I187)*100</f>
        <v>2.8571428571428568</v>
      </c>
      <c r="K187" s="832">
        <v>0.71</v>
      </c>
      <c r="L187" s="842">
        <v>4</v>
      </c>
      <c r="M187" s="609">
        <f>K187*L187</f>
        <v>2.84</v>
      </c>
      <c r="N187" s="825" t="s">
        <v>405</v>
      </c>
      <c r="O187" s="700">
        <v>0.65</v>
      </c>
      <c r="P187" s="603">
        <v>44839</v>
      </c>
      <c r="Q187" s="603">
        <v>44859</v>
      </c>
      <c r="R187" s="609">
        <f>(K187-O187)/O187*100</f>
        <v>9.2307692307692211</v>
      </c>
      <c r="S187" s="667">
        <f>IF(INDEX(Historical!$D$7:$D$1220,MATCH(B187,Historical!$B$7:$B$1244,0))=0,"n/a",(INDEX(Historical!$C$7:$C$1222,MATCH(B187,Historical!$B$7:$B$1244,0))/INDEX(Historical!$D$7:$D$1220,MATCH(B187,Historical!$B$7:$B$1244,0))-1)*100)</f>
        <v>3.5019455252918386</v>
      </c>
      <c r="T187" s="667">
        <f>IF(INDEX(Historical!$F$7:$F$1213,MATCH(B187,Historical!$B$7:$B$1244,0))=0,"n/a",((INDEX(Historical!$C$7:$C$1222,MATCH(B187,Historical!$B$7:$B$1244,0))/INDEX(Historical!$F$7:$F$1213,MATCH(B187,Historical!$B$7:$B$1244,0)))^(1/3)-1)*100)</f>
        <v>2.0214054622541111</v>
      </c>
      <c r="U187" s="667">
        <f>IF(INDEX(Historical!$H$7:$H$1213,MATCH(B187,Historical!$B$7:$B$1244,0))=0,"n/a",((INDEX(Historical!$C$7:$C$1222,MATCH(B187,Historical!$B$7:$B$1244,0))/INDEX(Historical!$H$7:$H$1213,MATCH(B187,Historical!$B$7:$B$1244,0)))^(1/5)-1)*100)</f>
        <v>4.8413171284721557</v>
      </c>
      <c r="V187" s="667">
        <f>IF(INDEX(Historical!$N$7:$N$1213,MATCH(B187,Historical!$B$7:$B$1244,0))=0,"n/a",((INDEX(Historical!$C$7:$C$1222,MATCH(B187,Historical!$B$7:$B$1244,0))/INDEX(Historical!$N$7:$N$1213,MATCH(B187,Historical!$B$7:$B$1244,0)))^(1/10)-1)*100)</f>
        <v>11.953665772774681</v>
      </c>
      <c r="W187" s="668">
        <f>IF(OR(U187&lt;=0,U187="n/a",V187&lt;=0,V187="n/a"),"n/a",U187/V187)</f>
        <v>0.40500690085367769</v>
      </c>
      <c r="X187" s="669" t="str">
        <f>IF(OR(AJ187&lt;=0,AJ187="n/a",U187&lt;=0,U187="n/a"),"n/a",U187/AJ187)</f>
        <v>n/a</v>
      </c>
      <c r="Y187" s="621"/>
      <c r="Z187" s="618">
        <f>IF(OR(AC187&lt;0.01,AC187="n/a"),"n/a",M187/AC187*100)</f>
        <v>38.69209809264305</v>
      </c>
      <c r="AA187" s="841">
        <f>IF(OR(AC187&lt;0.01,AC187="n/a"),"n/a",I187/AC187)</f>
        <v>13.542234332425069</v>
      </c>
      <c r="AB187" s="842">
        <v>12</v>
      </c>
      <c r="AC187" s="821">
        <v>7.34</v>
      </c>
      <c r="AD187" s="821">
        <v>1.32</v>
      </c>
      <c r="AE187" s="821">
        <v>0.83</v>
      </c>
      <c r="AF187" s="821">
        <v>2.1</v>
      </c>
      <c r="AG187" s="821">
        <v>15.6</v>
      </c>
      <c r="AH187" s="821">
        <v>325.5</v>
      </c>
      <c r="AI187" s="821">
        <v>10.58</v>
      </c>
      <c r="AJ187" s="821">
        <v>-0.1</v>
      </c>
      <c r="AK187" s="821">
        <v>10.36</v>
      </c>
      <c r="AL187" s="833">
        <v>6610</v>
      </c>
      <c r="AM187" s="827">
        <v>0.4</v>
      </c>
      <c r="AN187" s="821">
        <v>0.79</v>
      </c>
      <c r="AO187" s="705">
        <f>IF(U187="n/a","n/a",IF(AA187&lt;0,"n/a",IF(AA187="n/a","n/a",J187+U187-AA187)))</f>
        <v>-5.8437743468100569</v>
      </c>
      <c r="AP187" s="706">
        <f>IF(U187="n/a","n/a",J187+U187)</f>
        <v>7.6984599856150124</v>
      </c>
      <c r="AQ187" s="843">
        <f>IF(OR(AC187&lt;0.01,AC187="n/a",AF187="n/a"),"n/a",(I187/SQRT(22.5*AC187*(I187/AF187))-1)*100)</f>
        <v>12.42516938063023</v>
      </c>
      <c r="AR187" s="618">
        <f>INDEX(Historical!$C$7:$C$1222,MATCH(B187,Historical!$B$7:$B$1244,0))*IF(AH187="n/a",1.03,IF(AH187&lt;0,1.01,IF(AH187&gt;10,1.1,(1+AH187/100))))</f>
        <v>2.9260000000000006</v>
      </c>
      <c r="AS187" s="841">
        <f>IF($AI187="n/a",1.03*AR187,IF($AI187&lt;0,1.01*AR187,IF($AI187&gt;10,1.1*AR187,(1+$AI187/100)*AR187)))</f>
        <v>3.2186000000000008</v>
      </c>
      <c r="AT187" s="841">
        <f>IF($AK187="n/a",1.03*AS187,IF($AK187&lt;0,1.01*AS187,IF($AK187&gt;10,1.1*AS187,(1+$AK187/100)*AS187)))</f>
        <v>3.5404600000000013</v>
      </c>
      <c r="AU187" s="841">
        <f>IF($AK187="n/a",1.03*AT187,IF($AK187&lt;0,1.01*AT187,IF($AK187&gt;10,1.1*AT187,(1+$AK187/100)*AT187)))</f>
        <v>3.8945060000000016</v>
      </c>
      <c r="AV187" s="841">
        <f>IF($AK187="n/a",1.03*AU187,IF($AK187&lt;0,1.01*AU187,IF($AK187&gt;10,1.1*AU187,(1+$AK187/100)*AU187)))</f>
        <v>4.2839566000000024</v>
      </c>
      <c r="AW187" s="618">
        <f>SUM(AR187:AV187)</f>
        <v>17.863522600000007</v>
      </c>
      <c r="AX187" s="713">
        <f>AW187/I187*100</f>
        <v>17.971350704225358</v>
      </c>
      <c r="AY187" s="887">
        <v>0.76</v>
      </c>
      <c r="AZ187" s="827">
        <v>26.119999999999997</v>
      </c>
      <c r="BA187" s="827">
        <v>-5.55</v>
      </c>
      <c r="BB187" s="827">
        <v>-0.54999999999999993</v>
      </c>
      <c r="BC187" s="827">
        <v>7.9600000000000009</v>
      </c>
      <c r="BE187" s="594">
        <v>2011</v>
      </c>
      <c r="BF187" s="853">
        <f>IF(BE187&gt;2020,0,IF(BE187&gt;2008,1,IF(BE187&gt;2001,2,IF(BE187&gt;1990,3,IF(BE187&gt;1980,4,IF(BE187&gt;1973,5,IF(BE187&gt;1970,6,IF(BE187&gt;1960,7,IF(BE187&gt;1958,8,IF(BE187&gt;1953,9,10))))))))))</f>
        <v>1</v>
      </c>
      <c r="BG187" s="837">
        <v>6.6000000000000005</v>
      </c>
      <c r="BH187" s="820" t="s">
        <v>4443</v>
      </c>
      <c r="BI187" s="820" t="s">
        <v>4444</v>
      </c>
    </row>
    <row r="188" spans="1:61" ht="11.25" customHeight="1" x14ac:dyDescent="0.2">
      <c r="A188" s="819" t="s">
        <v>1291</v>
      </c>
      <c r="B188" s="830" t="s">
        <v>1292</v>
      </c>
      <c r="C188" s="885" t="s">
        <v>4055</v>
      </c>
      <c r="D188" s="885" t="s">
        <v>4226</v>
      </c>
      <c r="E188" s="699">
        <v>12</v>
      </c>
      <c r="F188" s="1122">
        <v>383</v>
      </c>
      <c r="G188" s="1122" t="s">
        <v>105</v>
      </c>
      <c r="H188" s="1122" t="s">
        <v>105</v>
      </c>
      <c r="I188" s="829">
        <v>407.18</v>
      </c>
      <c r="J188" s="618">
        <f>(M188/I188)*100</f>
        <v>0.76624588634019353</v>
      </c>
      <c r="K188" s="832">
        <v>0.78</v>
      </c>
      <c r="L188" s="842">
        <v>4</v>
      </c>
      <c r="M188" s="609">
        <f>K188*L188</f>
        <v>3.12</v>
      </c>
      <c r="N188" s="825" t="s">
        <v>374</v>
      </c>
      <c r="O188" s="700">
        <v>0.68</v>
      </c>
      <c r="P188" s="603">
        <v>44840</v>
      </c>
      <c r="Q188" s="603">
        <v>44852</v>
      </c>
      <c r="R188" s="609">
        <f>(K188-O188)/O188*100</f>
        <v>14.705882352941172</v>
      </c>
      <c r="S188" s="667">
        <f>IF(INDEX(Historical!$D$7:$D$1220,MATCH(B188,Historical!$B$7:$B$1244,0))=0,"n/a",(INDEX(Historical!$C$7:$C$1222,MATCH(B188,Historical!$B$7:$B$1244,0))/INDEX(Historical!$D$7:$D$1220,MATCH(B188,Historical!$B$7:$B$1244,0))-1)*100)</f>
        <v>15.102040816326511</v>
      </c>
      <c r="T188" s="667">
        <f>IF(INDEX(Historical!$F$7:$F$1213,MATCH(B188,Historical!$B$7:$B$1244,0))=0,"n/a",((INDEX(Historical!$C$7:$C$1222,MATCH(B188,Historical!$B$7:$B$1244,0))/INDEX(Historical!$F$7:$F$1213,MATCH(B188,Historical!$B$7:$B$1244,0)))^(1/3)-1)*100)</f>
        <v>13.27892686598997</v>
      </c>
      <c r="U188" s="667">
        <f>IF(INDEX(Historical!$H$7:$H$1213,MATCH(B188,Historical!$B$7:$B$1244,0))=0,"n/a",((INDEX(Historical!$C$7:$C$1222,MATCH(B188,Historical!$B$7:$B$1244,0))/INDEX(Historical!$H$7:$H$1213,MATCH(B188,Historical!$B$7:$B$1244,0)))^(1/5)-1)*100)</f>
        <v>14.869835499703509</v>
      </c>
      <c r="V188" s="667">
        <f>IF(INDEX(Historical!$N$7:$N$1213,MATCH(B188,Historical!$B$7:$B$1244,0))=0,"n/a",((INDEX(Historical!$C$7:$C$1222,MATCH(B188,Historical!$B$7:$B$1244,0))/INDEX(Historical!$N$7:$N$1213,MATCH(B188,Historical!$B$7:$B$1244,0)))^(1/10)-1)*100)</f>
        <v>16.355185233403624</v>
      </c>
      <c r="W188" s="668">
        <f>IF(OR(U188&lt;=0,U188="n/a",V188&lt;=0,V188="n/a"),"n/a",U188/V188)</f>
        <v>0.90918172356333482</v>
      </c>
      <c r="X188" s="669">
        <f>IF(OR(AJ188&lt;=0,AJ188="n/a",U188&lt;=0,U188="n/a"),"n/a",U188/AJ188)</f>
        <v>1.062131107121679</v>
      </c>
      <c r="Y188" s="635"/>
      <c r="Z188" s="618">
        <f>IF(OR(AC188&lt;0.01,AC188="n/a"),"n/a",M188/AC188*100)</f>
        <v>47.560975609756099</v>
      </c>
      <c r="AA188" s="841">
        <f>IF(OR(AC188&lt;0.01,AC188="n/a"),"n/a",I188/AC188)</f>
        <v>62.070121951219519</v>
      </c>
      <c r="AB188" s="842">
        <v>7</v>
      </c>
      <c r="AC188" s="821">
        <v>6.56</v>
      </c>
      <c r="AD188" s="821">
        <v>4.1900000000000004</v>
      </c>
      <c r="AE188" s="821">
        <v>8.5399999999999991</v>
      </c>
      <c r="AF188" s="821">
        <v>7.32</v>
      </c>
      <c r="AG188" s="821">
        <v>11.899999999999999</v>
      </c>
      <c r="AH188" s="821">
        <v>-3.6999999999999997</v>
      </c>
      <c r="AI188" s="821">
        <v>13.48</v>
      </c>
      <c r="AJ188" s="821">
        <v>14.000000000000002</v>
      </c>
      <c r="AK188" s="821">
        <v>15.02</v>
      </c>
      <c r="AL188" s="833">
        <v>113730</v>
      </c>
      <c r="AM188" s="827">
        <v>0.2</v>
      </c>
      <c r="AN188" s="821">
        <v>0.45</v>
      </c>
      <c r="AO188" s="705">
        <f>IF(U188="n/a","n/a",IF(AA188&lt;0,"n/a",IF(AA188="n/a","n/a",J188+U188-AA188)))</f>
        <v>-46.43404056517582</v>
      </c>
      <c r="AP188" s="706">
        <f>IF(U188="n/a","n/a",J188+U188)</f>
        <v>15.636081386043703</v>
      </c>
      <c r="AQ188" s="843">
        <f>IF(OR(AC188&lt;0.01,AC188="n/a",AF188="n/a"),"n/a",(I188/SQRT(22.5*AC188*(I188/AF188))-1)*100)</f>
        <v>349.37155756452529</v>
      </c>
      <c r="AR188" s="618">
        <f>INDEX(Historical!$C$7:$C$1222,MATCH(B188,Historical!$B$7:$B$1244,0))*IF(AH188="n/a",1.03,IF(AH188&lt;0,1.01,IF(AH188&gt;10,1.1,(1+AH188/100))))</f>
        <v>2.8481999999999998</v>
      </c>
      <c r="AS188" s="841">
        <f>IF($AI188="n/a",1.03*AR188,IF($AI188&lt;0,1.01*AR188,IF($AI188&gt;10,1.1*AR188,(1+$AI188/100)*AR188)))</f>
        <v>3.1330200000000001</v>
      </c>
      <c r="AT188" s="841">
        <f>IF($AK188="n/a",1.03*AS188,IF($AK188&lt;0,1.01*AS188,IF($AK188&gt;10,1.1*AS188,(1+$AK188/100)*AS188)))</f>
        <v>3.4463220000000003</v>
      </c>
      <c r="AU188" s="841">
        <f>IF($AK188="n/a",1.03*AT188,IF($AK188&lt;0,1.01*AT188,IF($AK188&gt;10,1.1*AT188,(1+$AK188/100)*AT188)))</f>
        <v>3.7909542000000007</v>
      </c>
      <c r="AV188" s="841">
        <f>IF($AK188="n/a",1.03*AU188,IF($AK188&lt;0,1.01*AU188,IF($AK188&gt;10,1.1*AU188,(1+$AK188/100)*AU188)))</f>
        <v>4.1700496200000012</v>
      </c>
      <c r="AW188" s="618">
        <f>SUM(AR188:AV188)</f>
        <v>17.388545820000001</v>
      </c>
      <c r="AX188" s="713">
        <f>AW188/I188*100</f>
        <v>4.2704813153887713</v>
      </c>
      <c r="AY188" s="887">
        <v>1.1599999999999999</v>
      </c>
      <c r="AZ188" s="827">
        <v>19.98</v>
      </c>
      <c r="BA188" s="827">
        <v>-19.8</v>
      </c>
      <c r="BB188" s="827">
        <v>1</v>
      </c>
      <c r="BC188" s="827">
        <v>-0.22999999999999998</v>
      </c>
      <c r="BE188" s="594">
        <v>2011</v>
      </c>
      <c r="BF188" s="853">
        <f>IF(BE188&gt;2020,0,IF(BE188&gt;2008,1,IF(BE188&gt;2001,2,IF(BE188&gt;1990,3,IF(BE188&gt;1980,4,IF(BE188&gt;1973,5,IF(BE188&gt;1970,6,IF(BE188&gt;1960,7,IF(BE188&gt;1958,8,IF(BE188&gt;1953,9,10))))))))))</f>
        <v>1</v>
      </c>
      <c r="BG188" s="837">
        <v>7.0000000000000009</v>
      </c>
      <c r="BH188" s="820" t="s">
        <v>4443</v>
      </c>
      <c r="BI188" s="820" t="s">
        <v>4444</v>
      </c>
    </row>
    <row r="189" spans="1:61" ht="11.25" customHeight="1" x14ac:dyDescent="0.2">
      <c r="A189" s="826" t="s">
        <v>4884</v>
      </c>
      <c r="B189" s="830" t="s">
        <v>1290</v>
      </c>
      <c r="C189" s="885" t="s">
        <v>4201</v>
      </c>
      <c r="D189" s="885" t="s">
        <v>513</v>
      </c>
      <c r="E189" s="699">
        <v>11</v>
      </c>
      <c r="F189" s="1122">
        <v>462</v>
      </c>
      <c r="G189" s="1122" t="s">
        <v>114</v>
      </c>
      <c r="H189" s="1122" t="s">
        <v>114</v>
      </c>
      <c r="I189" s="829">
        <v>35.54</v>
      </c>
      <c r="J189" s="618">
        <f>(M189/I189)*100</f>
        <v>3.4890264490714689</v>
      </c>
      <c r="K189" s="832">
        <v>0.31</v>
      </c>
      <c r="L189" s="842">
        <v>4</v>
      </c>
      <c r="M189" s="609">
        <f>K189*L189</f>
        <v>1.24</v>
      </c>
      <c r="N189" s="825" t="s">
        <v>147</v>
      </c>
      <c r="O189" s="700">
        <v>0.28999999999999998</v>
      </c>
      <c r="P189" s="603">
        <v>44985</v>
      </c>
      <c r="Q189" s="603">
        <v>45000</v>
      </c>
      <c r="R189" s="609">
        <f>(K189-O189)/O189*100</f>
        <v>6.8965517241379377</v>
      </c>
      <c r="S189" s="667">
        <f>IF(INDEX(Historical!$D$7:$D$1220,MATCH(B189,Historical!$B$7:$B$1244,0))=0,"n/a",(INDEX(Historical!$C$7:$C$1222,MATCH(B189,Historical!$B$7:$B$1244,0))/INDEX(Historical!$D$7:$D$1220,MATCH(B189,Historical!$B$7:$B$1244,0))-1)*100)</f>
        <v>7.4074074074073959</v>
      </c>
      <c r="T189" s="667">
        <f>IF(INDEX(Historical!$F$7:$F$1213,MATCH(B189,Historical!$B$7:$B$1244,0))=0,"n/a",((INDEX(Historical!$C$7:$C$1222,MATCH(B189,Historical!$B$7:$B$1244,0))/INDEX(Historical!$F$7:$F$1213,MATCH(B189,Historical!$B$7:$B$1244,0)))^(1/3)-1)*100)</f>
        <v>7.2613795918652579</v>
      </c>
      <c r="U189" s="667">
        <f>IF(INDEX(Historical!$H$7:$H$1213,MATCH(B189,Historical!$B$7:$B$1244,0))=0,"n/a",((INDEX(Historical!$C$7:$C$1222,MATCH(B189,Historical!$B$7:$B$1244,0))/INDEX(Historical!$H$7:$H$1213,MATCH(B189,Historical!$B$7:$B$1244,0)))^(1/5)-1)*100)</f>
        <v>10.008210113886594</v>
      </c>
      <c r="V189" s="667">
        <f>IF(INDEX(Historical!$N$7:$N$1213,MATCH(B189,Historical!$B$7:$B$1244,0))=0,"n/a",((INDEX(Historical!$C$7:$C$1222,MATCH(B189,Historical!$B$7:$B$1244,0))/INDEX(Historical!$N$7:$N$1213,MATCH(B189,Historical!$B$7:$B$1244,0)))^(1/10)-1)*100)</f>
        <v>17.064354502381818</v>
      </c>
      <c r="W189" s="668">
        <f>IF(OR(U189&lt;=0,U189="n/a",V189&lt;=0,V189="n/a"),"n/a",U189/V189)</f>
        <v>0.58649801915974398</v>
      </c>
      <c r="X189" s="669">
        <f>IF(OR(AJ189&lt;=0,AJ189="n/a",U189&lt;=0,U189="n/a"),"n/a",U189/AJ189)</f>
        <v>0.89359018873987439</v>
      </c>
      <c r="Y189" s="830"/>
      <c r="Z189" s="618">
        <f>IF(OR(AC189&lt;0.01,AC189="n/a"),"n/a",M189/AC189*100)</f>
        <v>52.100840336134461</v>
      </c>
      <c r="AA189" s="841">
        <f>IF(OR(AC189&lt;0.01,AC189="n/a"),"n/a",I189/AC189)</f>
        <v>14.932773109243698</v>
      </c>
      <c r="AB189" s="842">
        <v>12</v>
      </c>
      <c r="AC189" s="821">
        <v>2.38</v>
      </c>
      <c r="AD189" s="821">
        <v>2.04</v>
      </c>
      <c r="AE189" s="821">
        <v>1.28</v>
      </c>
      <c r="AF189" s="821">
        <v>3.82</v>
      </c>
      <c r="AG189" s="821">
        <v>26.8</v>
      </c>
      <c r="AH189" s="821">
        <v>-0.70000000000000007</v>
      </c>
      <c r="AI189" s="821">
        <v>5.9499999999999993</v>
      </c>
      <c r="AJ189" s="821">
        <v>11.200000000000001</v>
      </c>
      <c r="AK189" s="821">
        <v>7.3999999999999995</v>
      </c>
      <c r="AL189" s="833">
        <v>14010</v>
      </c>
      <c r="AM189" s="827">
        <v>0.51</v>
      </c>
      <c r="AN189" s="821">
        <v>0.8</v>
      </c>
      <c r="AO189" s="705">
        <f>IF(U189="n/a","n/a",IF(AA189&lt;0,"n/a",IF(AA189="n/a","n/a",J189+U189-AA189)))</f>
        <v>-1.4355365462856344</v>
      </c>
      <c r="AP189" s="706">
        <f>IF(U189="n/a","n/a",J189+U189)</f>
        <v>13.497236562958063</v>
      </c>
      <c r="AQ189" s="843">
        <f>IF(OR(AC189&lt;0.01,AC189="n/a",AF189="n/a"),"n/a",(I189/SQRT(22.5*AC189*(I189/AF189))-1)*100)</f>
        <v>59.224779307341244</v>
      </c>
      <c r="AR189" s="618">
        <f>INDEX(Historical!$C$7:$C$1222,MATCH(B189,Historical!$B$7:$B$1244,0))*IF(AH189="n/a",1.03,IF(AH189&lt;0,1.01,IF(AH189&gt;10,1.1,(1+AH189/100))))</f>
        <v>1.1716</v>
      </c>
      <c r="AS189" s="841">
        <f>IF($AI189="n/a",1.03*AR189,IF($AI189&lt;0,1.01*AR189,IF($AI189&gt;10,1.1*AR189,(1+$AI189/100)*AR189)))</f>
        <v>1.2413101999999998</v>
      </c>
      <c r="AT189" s="841">
        <f>IF($AK189="n/a",1.03*AS189,IF($AK189&lt;0,1.01*AS189,IF($AK189&gt;10,1.1*AS189,(1+$AK189/100)*AS189)))</f>
        <v>1.3331671547999999</v>
      </c>
      <c r="AU189" s="841">
        <f>IF($AK189="n/a",1.03*AT189,IF($AK189&lt;0,1.01*AT189,IF($AK189&gt;10,1.1*AT189,(1+$AK189/100)*AT189)))</f>
        <v>1.4318215242551999</v>
      </c>
      <c r="AV189" s="841">
        <f>IF($AK189="n/a",1.03*AU189,IF($AK189&lt;0,1.01*AU189,IF($AK189&gt;10,1.1*AU189,(1+$AK189/100)*AU189)))</f>
        <v>1.5377763170500849</v>
      </c>
      <c r="AW189" s="618">
        <f>SUM(AR189:AV189)</f>
        <v>6.7156751961052841</v>
      </c>
      <c r="AX189" s="713">
        <f>AW189/I189*100</f>
        <v>18.896103534342387</v>
      </c>
      <c r="AY189" s="887">
        <v>1.1100000000000001</v>
      </c>
      <c r="AZ189" s="827">
        <v>41.370000000000005</v>
      </c>
      <c r="BA189" s="827">
        <v>-10.07</v>
      </c>
      <c r="BB189" s="827">
        <v>-0.45999999999999996</v>
      </c>
      <c r="BC189" s="827">
        <v>14.580000000000002</v>
      </c>
      <c r="BE189" s="594">
        <v>2013</v>
      </c>
      <c r="BF189" s="853">
        <f>IF(BE189&gt;2020,0,IF(BE189&gt;2008,1,IF(BE189&gt;2001,2,IF(BE189&gt;1990,3,IF(BE189&gt;1980,4,IF(BE189&gt;1973,5,IF(BE189&gt;1970,6,IF(BE189&gt;1960,7,IF(BE189&gt;1958,8,IF(BE189&gt;1953,9,10))))))))))</f>
        <v>1</v>
      </c>
      <c r="BG189" s="837">
        <v>5.3</v>
      </c>
      <c r="BH189" s="820" t="s">
        <v>4443</v>
      </c>
      <c r="BI189" s="820" t="s">
        <v>4444</v>
      </c>
    </row>
    <row r="190" spans="1:61" ht="11.25" customHeight="1" x14ac:dyDescent="0.2">
      <c r="A190" s="826" t="s">
        <v>4890</v>
      </c>
      <c r="B190" s="830" t="s">
        <v>1298</v>
      </c>
      <c r="C190" s="885" t="s">
        <v>111</v>
      </c>
      <c r="D190" s="885" t="s">
        <v>210</v>
      </c>
      <c r="E190" s="699">
        <v>11</v>
      </c>
      <c r="F190" s="1122">
        <v>465</v>
      </c>
      <c r="G190" s="1122" t="s">
        <v>36</v>
      </c>
      <c r="H190" s="1122" t="s">
        <v>36</v>
      </c>
      <c r="I190" s="829">
        <v>90.89</v>
      </c>
      <c r="J190" s="618">
        <f>(M190/I190)*100</f>
        <v>1.2762680162834195</v>
      </c>
      <c r="K190" s="832">
        <v>0.28999999999999998</v>
      </c>
      <c r="L190" s="842">
        <v>4</v>
      </c>
      <c r="M190" s="609">
        <f>K190*L190</f>
        <v>1.1599999999999999</v>
      </c>
      <c r="N190" s="825" t="s">
        <v>162</v>
      </c>
      <c r="O190" s="700">
        <v>0.26400000000000001</v>
      </c>
      <c r="P190" s="603">
        <v>44993</v>
      </c>
      <c r="Q190" s="603">
        <v>45019</v>
      </c>
      <c r="R190" s="609">
        <f>(K190-O190)/O190*100</f>
        <v>9.8484848484848353</v>
      </c>
      <c r="S190" s="667">
        <f>IF(INDEX(Historical!$D$7:$D$1220,MATCH(B190,Historical!$B$7:$B$1244,0))=0,"n/a",(INDEX(Historical!$C$7:$C$1222,MATCH(B190,Historical!$B$7:$B$1244,0))/INDEX(Historical!$D$7:$D$1220,MATCH(B190,Historical!$B$7:$B$1244,0))-1)*100)</f>
        <v>19.999999999999996</v>
      </c>
      <c r="T190" s="667">
        <f>IF(INDEX(Historical!$F$7:$F$1213,MATCH(B190,Historical!$B$7:$B$1244,0))=0,"n/a",((INDEX(Historical!$C$7:$C$1222,MATCH(B190,Historical!$B$7:$B$1244,0))/INDEX(Historical!$F$7:$F$1213,MATCH(B190,Historical!$B$7:$B$1244,0)))^(1/3)-1)*100)</f>
        <v>21.552024717571605</v>
      </c>
      <c r="U190" s="667">
        <f>IF(INDEX(Historical!$H$7:$H$1213,MATCH(B190,Historical!$B$7:$B$1244,0))=0,"n/a",((INDEX(Historical!$C$7:$C$1222,MATCH(B190,Historical!$B$7:$B$1244,0))/INDEX(Historical!$H$7:$H$1213,MATCH(B190,Historical!$B$7:$B$1244,0)))^(1/5)-1)*100)</f>
        <v>15.760405971310609</v>
      </c>
      <c r="V190" s="667">
        <f>IF(INDEX(Historical!$N$7:$N$1213,MATCH(B190,Historical!$B$7:$B$1244,0))=0,"n/a",((INDEX(Historical!$C$7:$C$1222,MATCH(B190,Historical!$B$7:$B$1244,0))/INDEX(Historical!$N$7:$N$1213,MATCH(B190,Historical!$B$7:$B$1244,0)))^(1/10)-1)*100)</f>
        <v>11.238789302162333</v>
      </c>
      <c r="W190" s="668">
        <f>IF(OR(U190&lt;=0,U190="n/a",V190&lt;=0,V190="n/a"),"n/a",U190/V190)</f>
        <v>1.402322398577071</v>
      </c>
      <c r="X190" s="669">
        <f>IF(OR(AJ190&lt;=0,AJ190="n/a",U190&lt;=0,U190="n/a"),"n/a",U190/AJ190)</f>
        <v>1.5919601991222838</v>
      </c>
      <c r="Y190" s="638"/>
      <c r="Z190" s="618">
        <f>IF(OR(AC190&lt;0.01,AC190="n/a"),"n/a",M190/AC190*100)</f>
        <v>26.303854875283445</v>
      </c>
      <c r="AA190" s="841">
        <f>IF(OR(AC190&lt;0.01,AC190="n/a"),"n/a",I190/AC190)</f>
        <v>20.609977324263038</v>
      </c>
      <c r="AB190" s="842">
        <v>12</v>
      </c>
      <c r="AC190" s="821">
        <v>4.41</v>
      </c>
      <c r="AD190" s="821">
        <v>1.93</v>
      </c>
      <c r="AE190" s="821">
        <v>2.52</v>
      </c>
      <c r="AF190" s="821">
        <v>3.33</v>
      </c>
      <c r="AG190" s="821">
        <v>17.5</v>
      </c>
      <c r="AH190" s="821">
        <v>20.9</v>
      </c>
      <c r="AI190" s="821">
        <v>12.879999999999999</v>
      </c>
      <c r="AJ190" s="821">
        <v>9.9</v>
      </c>
      <c r="AK190" s="821">
        <v>10.6</v>
      </c>
      <c r="AL190" s="833">
        <v>7530</v>
      </c>
      <c r="AM190" s="827">
        <v>0.3</v>
      </c>
      <c r="AN190" s="821">
        <v>0.2</v>
      </c>
      <c r="AO190" s="705">
        <f>IF(U190="n/a","n/a",IF(AA190&lt;0,"n/a",IF(AA190="n/a","n/a",J190+U190-AA190)))</f>
        <v>-3.5733033366690101</v>
      </c>
      <c r="AP190" s="706">
        <f>IF(U190="n/a","n/a",J190+U190)</f>
        <v>17.036673987594028</v>
      </c>
      <c r="AQ190" s="843">
        <f>IF(OR(AC190&lt;0.01,AC190="n/a",AF190="n/a"),"n/a",(I190/SQRT(22.5*AC190*(I190/AF190))-1)*100)</f>
        <v>74.650412080559647</v>
      </c>
      <c r="AR190" s="618">
        <f>INDEX(Historical!$C$7:$C$1222,MATCH(B190,Historical!$B$7:$B$1244,0))*IF(AH190="n/a",1.03,IF(AH190&lt;0,1.01,IF(AH190&gt;10,1.1,(1+AH190/100))))</f>
        <v>1.1616000000000002</v>
      </c>
      <c r="AS190" s="841">
        <f>IF($AI190="n/a",1.03*AR190,IF($AI190&lt;0,1.01*AR190,IF($AI190&gt;10,1.1*AR190,(1+$AI190/100)*AR190)))</f>
        <v>1.2777600000000002</v>
      </c>
      <c r="AT190" s="841">
        <f>IF($AK190="n/a",1.03*AS190,IF($AK190&lt;0,1.01*AS190,IF($AK190&gt;10,1.1*AS190,(1+$AK190/100)*AS190)))</f>
        <v>1.4055360000000003</v>
      </c>
      <c r="AU190" s="841">
        <f>IF($AK190="n/a",1.03*AT190,IF($AK190&lt;0,1.01*AT190,IF($AK190&gt;10,1.1*AT190,(1+$AK190/100)*AT190)))</f>
        <v>1.5460896000000004</v>
      </c>
      <c r="AV190" s="841">
        <f>IF($AK190="n/a",1.03*AU190,IF($AK190&lt;0,1.01*AU190,IF($AK190&gt;10,1.1*AU190,(1+$AK190/100)*AU190)))</f>
        <v>1.7006985600000006</v>
      </c>
      <c r="AW190" s="618">
        <f>SUM(AR190:AV190)</f>
        <v>7.0916841600000016</v>
      </c>
      <c r="AX190" s="713">
        <f>AW190/I190*100</f>
        <v>7.802491099130819</v>
      </c>
      <c r="AY190" s="887">
        <v>1.44</v>
      </c>
      <c r="AZ190" s="827">
        <v>42.53</v>
      </c>
      <c r="BA190" s="827">
        <v>-4.51</v>
      </c>
      <c r="BB190" s="827">
        <v>4.6500000000000004</v>
      </c>
      <c r="BC190" s="827">
        <v>18.09</v>
      </c>
      <c r="BD190" s="612"/>
      <c r="BE190" s="594">
        <v>2013</v>
      </c>
      <c r="BF190" s="853">
        <f>IF(BE190&gt;2020,0,IF(BE190&gt;2008,1,IF(BE190&gt;2001,2,IF(BE190&gt;1990,3,IF(BE190&gt;1980,4,IF(BE190&gt;1973,5,IF(BE190&gt;1970,6,IF(BE190&gt;1960,7,IF(BE190&gt;1958,8,IF(BE190&gt;1953,9,10))))))))))</f>
        <v>1</v>
      </c>
      <c r="BG190" s="837">
        <v>9.9</v>
      </c>
      <c r="BH190" s="820" t="s">
        <v>4443</v>
      </c>
      <c r="BI190" s="820" t="s">
        <v>4444</v>
      </c>
    </row>
    <row r="191" spans="1:61" ht="11.25" customHeight="1" x14ac:dyDescent="0.2">
      <c r="A191" s="826" t="s">
        <v>4892</v>
      </c>
      <c r="B191" s="830" t="s">
        <v>631</v>
      </c>
      <c r="C191" s="885" t="s">
        <v>111</v>
      </c>
      <c r="D191" s="885" t="s">
        <v>4215</v>
      </c>
      <c r="E191" s="699">
        <v>20</v>
      </c>
      <c r="F191" s="1122">
        <v>186</v>
      </c>
      <c r="G191" s="1122" t="s">
        <v>105</v>
      </c>
      <c r="H191" s="1122" t="s">
        <v>105</v>
      </c>
      <c r="I191" s="829">
        <v>180.79</v>
      </c>
      <c r="J191" s="618">
        <f>(M191/I191)*100</f>
        <v>0.92925493666685099</v>
      </c>
      <c r="K191" s="832">
        <v>0.42</v>
      </c>
      <c r="L191" s="842">
        <v>4</v>
      </c>
      <c r="M191" s="609">
        <f>K191*L191</f>
        <v>1.68</v>
      </c>
      <c r="N191" s="825" t="s">
        <v>426</v>
      </c>
      <c r="O191" s="700">
        <v>0.4</v>
      </c>
      <c r="P191" s="603">
        <v>44966</v>
      </c>
      <c r="Q191" s="603">
        <v>44981</v>
      </c>
      <c r="R191" s="609">
        <f>(K191-O191)/O191*100</f>
        <v>4.9999999999999902</v>
      </c>
      <c r="S191" s="667">
        <f>IF(INDEX(Historical!$D$7:$D$1220,MATCH(B191,Historical!$B$7:$B$1244,0))=0,"n/a",(INDEX(Historical!$C$7:$C$1222,MATCH(B191,Historical!$B$7:$B$1244,0))/INDEX(Historical!$D$7:$D$1220,MATCH(B191,Historical!$B$7:$B$1244,0))-1)*100)</f>
        <v>35.593220338983066</v>
      </c>
      <c r="T191" s="667">
        <f>IF(INDEX(Historical!$F$7:$F$1213,MATCH(B191,Historical!$B$7:$B$1244,0))=0,"n/a",((INDEX(Historical!$C$7:$C$1222,MATCH(B191,Historical!$B$7:$B$1244,0))/INDEX(Historical!$F$7:$F$1213,MATCH(B191,Historical!$B$7:$B$1244,0)))^(1/3)-1)*100)</f>
        <v>15.441567326431937</v>
      </c>
      <c r="U191" s="667">
        <f>IF(INDEX(Historical!$H$7:$H$1213,MATCH(B191,Historical!$B$7:$B$1244,0))=0,"n/a",((INDEX(Historical!$C$7:$C$1222,MATCH(B191,Historical!$B$7:$B$1244,0))/INDEX(Historical!$H$7:$H$1213,MATCH(B191,Historical!$B$7:$B$1244,0)))^(1/5)-1)*100)</f>
        <v>11.703409979372026</v>
      </c>
      <c r="V191" s="667">
        <f>IF(INDEX(Historical!$N$7:$N$1213,MATCH(B191,Historical!$B$7:$B$1244,0))=0,"n/a",((INDEX(Historical!$C$7:$C$1222,MATCH(B191,Historical!$B$7:$B$1244,0))/INDEX(Historical!$N$7:$N$1213,MATCH(B191,Historical!$B$7:$B$1244,0)))^(1/10)-1)*100)</f>
        <v>11.069085371075271</v>
      </c>
      <c r="W191" s="668">
        <f>IF(OR(U191&lt;=0,U191="n/a",V191&lt;=0,V191="n/a"),"n/a",U191/V191)</f>
        <v>1.057305964045983</v>
      </c>
      <c r="X191" s="669">
        <f>IF(OR(AJ191&lt;=0,AJ191="n/a",U191&lt;=0,U191="n/a"),"n/a",U191/AJ191)</f>
        <v>0.87338880443074818</v>
      </c>
      <c r="Y191" s="628"/>
      <c r="Z191" s="618">
        <f>IF(OR(AC191&lt;0.01,AC191="n/a"),"n/a",M191/AC191*100)</f>
        <v>18.24104234527687</v>
      </c>
      <c r="AA191" s="841">
        <f>IF(OR(AC191&lt;0.01,AC191="n/a"),"n/a",I191/AC191)</f>
        <v>19.629750271444081</v>
      </c>
      <c r="AB191" s="842">
        <v>12</v>
      </c>
      <c r="AC191" s="821">
        <v>9.2100000000000009</v>
      </c>
      <c r="AD191" s="821">
        <v>1.45</v>
      </c>
      <c r="AE191" s="821">
        <v>1.3</v>
      </c>
      <c r="AF191" s="821">
        <v>5.45</v>
      </c>
      <c r="AG191" s="821">
        <v>28.499999999999996</v>
      </c>
      <c r="AH191" s="821">
        <v>50.6</v>
      </c>
      <c r="AI191" s="821">
        <v>9.65</v>
      </c>
      <c r="AJ191" s="821">
        <v>13.4</v>
      </c>
      <c r="AK191" s="821">
        <v>13.83</v>
      </c>
      <c r="AL191" s="833">
        <v>19240</v>
      </c>
      <c r="AM191" s="827">
        <v>0.3</v>
      </c>
      <c r="AN191" s="821">
        <v>0.35</v>
      </c>
      <c r="AO191" s="705">
        <f>IF(U191="n/a","n/a",IF(AA191&lt;0,"n/a",IF(AA191="n/a","n/a",J191+U191-AA191)))</f>
        <v>-6.9970853554052042</v>
      </c>
      <c r="AP191" s="706">
        <f>IF(U191="n/a","n/a",J191+U191)</f>
        <v>12.632664916038877</v>
      </c>
      <c r="AQ191" s="843">
        <f>IF(OR(AC191&lt;0.01,AC191="n/a",AF191="n/a"),"n/a",(I191/SQRT(22.5*AC191*(I191/AF191))-1)*100)</f>
        <v>118.05416144656479</v>
      </c>
      <c r="AR191" s="618">
        <f>INDEX(Historical!$C$7:$C$1222,MATCH(B191,Historical!$B$7:$B$1244,0))*IF(AH191="n/a",1.03,IF(AH191&lt;0,1.01,IF(AH191&gt;10,1.1,(1+AH191/100))))</f>
        <v>1.7600000000000002</v>
      </c>
      <c r="AS191" s="841">
        <f>IF($AI191="n/a",1.03*AR191,IF($AI191&lt;0,1.01*AR191,IF($AI191&gt;10,1.1*AR191,(1+$AI191/100)*AR191)))</f>
        <v>1.9298400000000002</v>
      </c>
      <c r="AT191" s="841">
        <f>IF($AK191="n/a",1.03*AS191,IF($AK191&lt;0,1.01*AS191,IF($AK191&gt;10,1.1*AS191,(1+$AK191/100)*AS191)))</f>
        <v>2.1228240000000005</v>
      </c>
      <c r="AU191" s="841">
        <f>IF($AK191="n/a",1.03*AT191,IF($AK191&lt;0,1.01*AT191,IF($AK191&gt;10,1.1*AT191,(1+$AK191/100)*AT191)))</f>
        <v>2.3351064000000008</v>
      </c>
      <c r="AV191" s="841">
        <f>IF($AK191="n/a",1.03*AU191,IF($AK191&lt;0,1.01*AU191,IF($AK191&gt;10,1.1*AU191,(1+$AK191/100)*AU191)))</f>
        <v>2.5686170400000012</v>
      </c>
      <c r="AW191" s="618">
        <f>SUM(AR191:AV191)</f>
        <v>10.716387440000004</v>
      </c>
      <c r="AX191" s="713">
        <f>AW191/I191*100</f>
        <v>5.9275332927706206</v>
      </c>
      <c r="AY191" s="887">
        <v>1.1399999999999999</v>
      </c>
      <c r="AZ191" s="827">
        <v>17.46</v>
      </c>
      <c r="BA191" s="827">
        <v>-17.14</v>
      </c>
      <c r="BB191" s="827">
        <v>-2.04</v>
      </c>
      <c r="BC191" s="827">
        <v>3.0700000000000003</v>
      </c>
      <c r="BE191" s="594">
        <v>2004</v>
      </c>
      <c r="BF191" s="853">
        <f>IF(BE191&gt;2020,0,IF(BE191&gt;2008,1,IF(BE191&gt;2001,2,IF(BE191&gt;1990,3,IF(BE191&gt;1980,4,IF(BE191&gt;1973,5,IF(BE191&gt;1970,6,IF(BE191&gt;1960,7,IF(BE191&gt;1958,8,IF(BE191&gt;1953,9,10))))))))))</f>
        <v>2</v>
      </c>
      <c r="BG191" s="837">
        <v>13.200000000000001</v>
      </c>
      <c r="BH191" s="820" t="s">
        <v>4443</v>
      </c>
      <c r="BI191" s="820" t="s">
        <v>4444</v>
      </c>
    </row>
    <row r="192" spans="1:61" s="737" customFormat="1" ht="11.25" customHeight="1" x14ac:dyDescent="0.2">
      <c r="A192" s="720" t="s">
        <v>4893</v>
      </c>
      <c r="B192" s="743" t="s">
        <v>629</v>
      </c>
      <c r="C192" s="885" t="s">
        <v>127</v>
      </c>
      <c r="D192" s="885" t="s">
        <v>4186</v>
      </c>
      <c r="E192" s="721">
        <v>18</v>
      </c>
      <c r="F192" s="1122">
        <v>219</v>
      </c>
      <c r="G192" s="1121" t="s">
        <v>105</v>
      </c>
      <c r="H192" s="1121" t="s">
        <v>105</v>
      </c>
      <c r="I192" s="722">
        <v>141.21</v>
      </c>
      <c r="J192" s="723">
        <f>(M192/I192)*100</f>
        <v>1.9828624035124989</v>
      </c>
      <c r="K192" s="724">
        <v>0.7</v>
      </c>
      <c r="L192" s="725">
        <v>4</v>
      </c>
      <c r="M192" s="726">
        <f>K192*L192</f>
        <v>2.8</v>
      </c>
      <c r="N192" s="727" t="s">
        <v>263</v>
      </c>
      <c r="O192" s="728">
        <v>0.63300000000000001</v>
      </c>
      <c r="P192" s="1037">
        <v>44820</v>
      </c>
      <c r="Q192" s="1037">
        <v>44845</v>
      </c>
      <c r="R192" s="726">
        <f>(K192-O192)/O192*100</f>
        <v>10.584518167456549</v>
      </c>
      <c r="S192" s="667">
        <f>IF(INDEX(Historical!$D$7:$D$1220,MATCH(B192,Historical!$B$7:$B$1244,0))=0,"n/a",(INDEX(Historical!$C$7:$C$1222,MATCH(B192,Historical!$B$7:$B$1244,0))/INDEX(Historical!$D$7:$D$1220,MATCH(B192,Historical!$B$7:$B$1244,0))-1)*100)</f>
        <v>7.5745033112582849</v>
      </c>
      <c r="T192" s="667">
        <f>IF(INDEX(Historical!$F$7:$F$1213,MATCH(B192,Historical!$B$7:$B$1244,0))=0,"n/a",((INDEX(Historical!$C$7:$C$1222,MATCH(B192,Historical!$B$7:$B$1244,0))/INDEX(Historical!$F$7:$F$1213,MATCH(B192,Historical!$B$7:$B$1244,0)))^(1/3)-1)*100)</f>
        <v>9.1252942954037852</v>
      </c>
      <c r="U192" s="667">
        <f>IF(INDEX(Historical!$H$7:$H$1213,MATCH(B192,Historical!$B$7:$B$1244,0))=0,"n/a",((INDEX(Historical!$C$7:$C$1222,MATCH(B192,Historical!$B$7:$B$1244,0))/INDEX(Historical!$H$7:$H$1213,MATCH(B192,Historical!$B$7:$B$1244,0)))^(1/5)-1)*100)</f>
        <v>9.1187543304847463</v>
      </c>
      <c r="V192" s="667">
        <f>IF(INDEX(Historical!$N$7:$N$1213,MATCH(B192,Historical!$B$7:$B$1244,0))=0,"n/a",((INDEX(Historical!$C$7:$C$1222,MATCH(B192,Historical!$B$7:$B$1244,0))/INDEX(Historical!$N$7:$N$1213,MATCH(B192,Historical!$B$7:$B$1244,0)))^(1/10)-1)*100)</f>
        <v>17.457375761524773</v>
      </c>
      <c r="W192" s="668">
        <f>IF(OR(U192&lt;=0,U192="n/a",V192&lt;=0,V192="n/a"),"n/a",U192/V192)</f>
        <v>0.5223439338793433</v>
      </c>
      <c r="X192" s="669" t="str">
        <f>IF(OR(AJ192&lt;=0,AJ192="n/a",U192&lt;=0,U192="n/a"),"n/a",U192/AJ192)</f>
        <v>n/a</v>
      </c>
      <c r="Y192" s="1050"/>
      <c r="Z192" s="723">
        <f>IF(OR(AC192&lt;0.01,AC192="n/a"),"n/a",M192/AC192*100)</f>
        <v>126.12612612612611</v>
      </c>
      <c r="AA192" s="730">
        <f>IF(OR(AC192&lt;0.01,AC192="n/a"),"n/a",I192/AC192)</f>
        <v>63.608108108108105</v>
      </c>
      <c r="AB192" s="725">
        <v>9</v>
      </c>
      <c r="AC192" s="731">
        <v>2.2200000000000002</v>
      </c>
      <c r="AD192" s="731" t="s">
        <v>135</v>
      </c>
      <c r="AE192" s="731">
        <v>1.96</v>
      </c>
      <c r="AF192" s="731">
        <v>3.21</v>
      </c>
      <c r="AG192" s="731">
        <v>5</v>
      </c>
      <c r="AH192" s="731">
        <v>-15.4</v>
      </c>
      <c r="AI192" s="731">
        <v>27.11</v>
      </c>
      <c r="AJ192" s="731">
        <v>-10.199999999999999</v>
      </c>
      <c r="AK192" s="731" t="s">
        <v>135</v>
      </c>
      <c r="AL192" s="732">
        <v>2780</v>
      </c>
      <c r="AM192" s="733">
        <v>18.8</v>
      </c>
      <c r="AN192" s="731">
        <v>0.11</v>
      </c>
      <c r="AO192" s="734">
        <f>IF(U192="n/a","n/a",IF(AA192&lt;0,"n/a",IF(AA192="n/a","n/a",J192+U192-AA192)))</f>
        <v>-52.506491374110858</v>
      </c>
      <c r="AP192" s="735">
        <f>IF(U192="n/a","n/a",J192+U192)</f>
        <v>11.101616733997245</v>
      </c>
      <c r="AQ192" s="843">
        <f>IF(OR(AC192&lt;0.01,AC192="n/a",AF192="n/a"),"n/a",(I192/SQRT(22.5*AC192*(I192/AF192))-1)*100)</f>
        <v>201.24336933377899</v>
      </c>
      <c r="AR192" s="618">
        <f>INDEX(Historical!$C$7:$C$1222,MATCH(B192,Historical!$B$7:$B$1244,0))*IF(AH192="n/a",1.03,IF(AH192&lt;0,1.01,IF(AH192&gt;10,1.1,(1+AH192/100))))</f>
        <v>2.6249900000000004</v>
      </c>
      <c r="AS192" s="730">
        <f>IF($AI192="n/a",1.03*AR192,IF($AI192&lt;0,1.01*AR192,IF($AI192&gt;10,1.1*AR192,(1+$AI192/100)*AR192)))</f>
        <v>2.8874890000000009</v>
      </c>
      <c r="AT192" s="730">
        <f>IF($AK192="n/a",1.03*AS192,IF($AK192&lt;0,1.01*AS192,IF($AK192&gt;10,1.1*AS192,(1+$AK192/100)*AS192)))</f>
        <v>2.9741136700000008</v>
      </c>
      <c r="AU192" s="730">
        <f>IF($AK192="n/a",1.03*AT192,IF($AK192&lt;0,1.01*AT192,IF($AK192&gt;10,1.1*AT192,(1+$AK192/100)*AT192)))</f>
        <v>3.0633370801000011</v>
      </c>
      <c r="AV192" s="730">
        <f>IF($AK192="n/a",1.03*AU192,IF($AK192&lt;0,1.01*AU192,IF($AK192&gt;10,1.1*AU192,(1+$AK192/100)*AU192)))</f>
        <v>3.1552371925030012</v>
      </c>
      <c r="AW192" s="723">
        <f>SUM(AR192:AV192)</f>
        <v>14.705166942603004</v>
      </c>
      <c r="AX192" s="736">
        <f>AW192/I192*100</f>
        <v>10.413686667093693</v>
      </c>
      <c r="AY192" s="888">
        <v>0.54</v>
      </c>
      <c r="AZ192" s="733">
        <v>20.23</v>
      </c>
      <c r="BA192" s="733">
        <v>-14.879999999999999</v>
      </c>
      <c r="BB192" s="733">
        <v>-4.42</v>
      </c>
      <c r="BC192" s="733">
        <v>-0.89</v>
      </c>
      <c r="BD192" s="862"/>
      <c r="BE192" s="594">
        <v>2005</v>
      </c>
      <c r="BF192" s="853">
        <f>IF(BE192&gt;2020,0,IF(BE192&gt;2008,1,IF(BE192&gt;2001,2,IF(BE192&gt;1990,3,IF(BE192&gt;1980,4,IF(BE192&gt;1973,5,IF(BE192&gt;1970,6,IF(BE192&gt;1960,7,IF(BE192&gt;1958,8,IF(BE192&gt;1953,9,10))))))))))</f>
        <v>2</v>
      </c>
      <c r="BG192" s="783">
        <v>3.5000000000000004</v>
      </c>
      <c r="BH192" s="820" t="s">
        <v>4443</v>
      </c>
      <c r="BI192" s="820" t="s">
        <v>4444</v>
      </c>
    </row>
    <row r="193" spans="1:61" ht="11.25" customHeight="1" x14ac:dyDescent="0.2">
      <c r="A193" s="826" t="s">
        <v>1303</v>
      </c>
      <c r="B193" s="830" t="s">
        <v>1304</v>
      </c>
      <c r="C193" s="885" t="s">
        <v>244</v>
      </c>
      <c r="D193" s="885" t="s">
        <v>4204</v>
      </c>
      <c r="E193" s="699">
        <v>10</v>
      </c>
      <c r="F193" s="1122">
        <v>496</v>
      </c>
      <c r="G193" s="1122" t="s">
        <v>105</v>
      </c>
      <c r="H193" s="1122" t="s">
        <v>105</v>
      </c>
      <c r="I193" s="829">
        <v>64.86</v>
      </c>
      <c r="J193" s="618">
        <f>(M193/I193)*100</f>
        <v>1.9118100524205983</v>
      </c>
      <c r="K193" s="832">
        <v>0.31</v>
      </c>
      <c r="L193" s="842">
        <v>4</v>
      </c>
      <c r="M193" s="609">
        <f>K193*L193</f>
        <v>1.24</v>
      </c>
      <c r="N193" s="825" t="s">
        <v>3851</v>
      </c>
      <c r="O193" s="700">
        <v>0.3</v>
      </c>
      <c r="P193" s="603">
        <v>44846</v>
      </c>
      <c r="Q193" s="603">
        <v>44861</v>
      </c>
      <c r="R193" s="609">
        <f>(K193-O193)/O193*100</f>
        <v>3.3333333333333366</v>
      </c>
      <c r="S193" s="667">
        <f>IF(INDEX(Historical!$D$7:$D$1220,MATCH(B193,Historical!$B$7:$B$1244,0))=0,"n/a",(INDEX(Historical!$C$7:$C$1222,MATCH(B193,Historical!$B$7:$B$1244,0))/INDEX(Historical!$D$7:$D$1220,MATCH(B193,Historical!$B$7:$B$1244,0))-1)*100)</f>
        <v>30.107526881720425</v>
      </c>
      <c r="T193" s="667">
        <f>IF(INDEX(Historical!$F$7:$F$1213,MATCH(B193,Historical!$B$7:$B$1244,0))=0,"n/a",((INDEX(Historical!$C$7:$C$1222,MATCH(B193,Historical!$B$7:$B$1244,0))/INDEX(Historical!$F$7:$F$1213,MATCH(B193,Historical!$B$7:$B$1244,0)))^(1/3)-1)*100)</f>
        <v>27.050911813881417</v>
      </c>
      <c r="U193" s="667">
        <f>IF(INDEX(Historical!$H$7:$H$1213,MATCH(B193,Historical!$B$7:$B$1244,0))=0,"n/a",((INDEX(Historical!$C$7:$C$1222,MATCH(B193,Historical!$B$7:$B$1244,0))/INDEX(Historical!$H$7:$H$1213,MATCH(B193,Historical!$B$7:$B$1244,0)))^(1/5)-1)*100)</f>
        <v>26.740883213989196</v>
      </c>
      <c r="V193" s="667" t="str">
        <f>IF(INDEX(Historical!$N$7:$N$1213,MATCH(B193,Historical!$B$7:$B$1244,0))=0,"n/a",((INDEX(Historical!$C$7:$C$1222,MATCH(B193,Historical!$B$7:$B$1244,0))/INDEX(Historical!$N$7:$N$1213,MATCH(B193,Historical!$B$7:$B$1244,0)))^(1/10)-1)*100)</f>
        <v>n/a</v>
      </c>
      <c r="W193" s="668" t="str">
        <f>IF(OR(U193&lt;=0,U193="n/a",V193&lt;=0,V193="n/a"),"n/a",U193/V193)</f>
        <v>n/a</v>
      </c>
      <c r="X193" s="669">
        <f>IF(OR(AJ193&lt;=0,AJ193="n/a",U193&lt;=0,U193="n/a"),"n/a",U193/AJ193)</f>
        <v>6.2188100497649295</v>
      </c>
      <c r="Y193" s="621"/>
      <c r="Z193" s="618">
        <f>IF(OR(AC193&lt;0.01,AC193="n/a"),"n/a",M193/AC193*100)</f>
        <v>31.876606683804624</v>
      </c>
      <c r="AA193" s="841">
        <f>IF(OR(AC193&lt;0.01,AC193="n/a"),"n/a",I193/AC193)</f>
        <v>16.673521850899743</v>
      </c>
      <c r="AB193" s="842">
        <v>9</v>
      </c>
      <c r="AC193" s="821">
        <v>3.89</v>
      </c>
      <c r="AD193" s="821">
        <v>1.18</v>
      </c>
      <c r="AE193" s="821">
        <v>0.85</v>
      </c>
      <c r="AF193" s="821">
        <v>1.32</v>
      </c>
      <c r="AG193" s="821">
        <v>8.1</v>
      </c>
      <c r="AH193" s="821">
        <v>-46.800000000000004</v>
      </c>
      <c r="AI193" s="821">
        <v>41.67</v>
      </c>
      <c r="AJ193" s="821">
        <v>4.3</v>
      </c>
      <c r="AK193" s="821">
        <v>14.000000000000002</v>
      </c>
      <c r="AL193" s="833">
        <v>656.53</v>
      </c>
      <c r="AM193" s="827">
        <v>4</v>
      </c>
      <c r="AN193" s="821">
        <v>0</v>
      </c>
      <c r="AO193" s="705">
        <f>IF(U193="n/a","n/a",IF(AA193&lt;0,"n/a",IF(AA193="n/a","n/a",J193+U193-AA193)))</f>
        <v>11.979171415510052</v>
      </c>
      <c r="AP193" s="706">
        <f>IF(U193="n/a","n/a",J193+U193)</f>
        <v>28.652693266409795</v>
      </c>
      <c r="AQ193" s="843">
        <f>IF(OR(AC193&lt;0.01,AC193="n/a",AF193="n/a"),"n/a",(I193/SQRT(22.5*AC193*(I193/AF193))-1)*100)</f>
        <v>-1.0970198332669878</v>
      </c>
      <c r="AR193" s="618">
        <f>INDEX(Historical!$C$7:$C$1222,MATCH(B193,Historical!$B$7:$B$1244,0))*IF(AH193="n/a",1.03,IF(AH193&lt;0,1.01,IF(AH193&gt;10,1.1,(1+AH193/100))))</f>
        <v>1.2221</v>
      </c>
      <c r="AS193" s="841">
        <f>IF($AI193="n/a",1.03*AR193,IF($AI193&lt;0,1.01*AR193,IF($AI193&gt;10,1.1*AR193,(1+$AI193/100)*AR193)))</f>
        <v>1.3443100000000001</v>
      </c>
      <c r="AT193" s="841">
        <f>IF($AK193="n/a",1.03*AS193,IF($AK193&lt;0,1.01*AS193,IF($AK193&gt;10,1.1*AS193,(1+$AK193/100)*AS193)))</f>
        <v>1.4787410000000003</v>
      </c>
      <c r="AU193" s="841">
        <f>IF($AK193="n/a",1.03*AT193,IF($AK193&lt;0,1.01*AT193,IF($AK193&gt;10,1.1*AT193,(1+$AK193/100)*AT193)))</f>
        <v>1.6266151000000004</v>
      </c>
      <c r="AV193" s="841">
        <f>IF($AK193="n/a",1.03*AU193,IF($AK193&lt;0,1.01*AU193,IF($AK193&gt;10,1.1*AU193,(1+$AK193/100)*AU193)))</f>
        <v>1.7892766100000006</v>
      </c>
      <c r="AW193" s="618">
        <f>SUM(AR193:AV193)</f>
        <v>7.4610427100000019</v>
      </c>
      <c r="AX193" s="713">
        <f>AW193/I193*100</f>
        <v>11.503303592352761</v>
      </c>
      <c r="AY193" s="887">
        <v>0.87</v>
      </c>
      <c r="AZ193" s="827">
        <v>40.07</v>
      </c>
      <c r="BA193" s="827">
        <v>-23.3</v>
      </c>
      <c r="BB193" s="827">
        <v>-2.65</v>
      </c>
      <c r="BC193" s="827">
        <v>5.65</v>
      </c>
      <c r="BE193" s="594">
        <v>2013</v>
      </c>
      <c r="BF193" s="853">
        <f>IF(BE193&gt;2020,0,IF(BE193&gt;2008,1,IF(BE193&gt;2001,2,IF(BE193&gt;1990,3,IF(BE193&gt;1980,4,IF(BE193&gt;1973,5,IF(BE193&gt;1970,6,IF(BE193&gt;1960,7,IF(BE193&gt;1958,8,IF(BE193&gt;1953,9,10))))))))))</f>
        <v>1</v>
      </c>
      <c r="BG193" s="837">
        <v>5.8000000000000007</v>
      </c>
      <c r="BH193" s="820" t="s">
        <v>4443</v>
      </c>
      <c r="BI193" s="820" t="s">
        <v>4444</v>
      </c>
    </row>
    <row r="194" spans="1:61" ht="11.25" customHeight="1" x14ac:dyDescent="0.2">
      <c r="A194" s="826" t="s">
        <v>1308</v>
      </c>
      <c r="B194" s="830" t="s">
        <v>1309</v>
      </c>
      <c r="C194" s="885" t="s">
        <v>107</v>
      </c>
      <c r="D194" s="885" t="s">
        <v>4197</v>
      </c>
      <c r="E194" s="699">
        <v>12</v>
      </c>
      <c r="F194" s="1122">
        <v>350</v>
      </c>
      <c r="G194" s="1122" t="s">
        <v>36</v>
      </c>
      <c r="H194" s="1122" t="s">
        <v>36</v>
      </c>
      <c r="I194" s="829">
        <v>143.35</v>
      </c>
      <c r="J194" s="618">
        <f>(M194/I194)*100</f>
        <v>2.790373212417161</v>
      </c>
      <c r="K194" s="832">
        <v>1</v>
      </c>
      <c r="L194" s="842">
        <v>4</v>
      </c>
      <c r="M194" s="609">
        <f>K194*L194</f>
        <v>4</v>
      </c>
      <c r="N194" s="825" t="s">
        <v>159</v>
      </c>
      <c r="O194" s="700">
        <v>0.9</v>
      </c>
      <c r="P194" s="891">
        <v>44474</v>
      </c>
      <c r="Q194" s="891">
        <v>44500</v>
      </c>
      <c r="R194" s="609">
        <f>(K194-O194)/O194*100</f>
        <v>11.111111111111107</v>
      </c>
      <c r="S194" s="667">
        <f>IF(INDEX(Historical!$D$7:$D$1220,MATCH(B194,Historical!$B$7:$B$1244,0))=0,"n/a",(INDEX(Historical!$C$7:$C$1222,MATCH(B194,Historical!$B$7:$B$1244,0))/INDEX(Historical!$D$7:$D$1220,MATCH(B194,Historical!$B$7:$B$1244,0))-1)*100)</f>
        <v>8.108108108108091</v>
      </c>
      <c r="T194" s="667">
        <f>IF(INDEX(Historical!$F$7:$F$1213,MATCH(B194,Historical!$B$7:$B$1244,0))=0,"n/a",((INDEX(Historical!$C$7:$C$1222,MATCH(B194,Historical!$B$7:$B$1244,0))/INDEX(Historical!$F$7:$F$1213,MATCH(B194,Historical!$B$7:$B$1244,0)))^(1/3)-1)*100)</f>
        <v>6.6224564261434971</v>
      </c>
      <c r="U194" s="667">
        <f>IF(INDEX(Historical!$H$7:$H$1213,MATCH(B194,Historical!$B$7:$B$1244,0))=0,"n/a",((INDEX(Historical!$C$7:$C$1222,MATCH(B194,Historical!$B$7:$B$1244,0))/INDEX(Historical!$H$7:$H$1213,MATCH(B194,Historical!$B$7:$B$1244,0)))^(1/5)-1)*100)</f>
        <v>14.415790313971112</v>
      </c>
      <c r="V194" s="667">
        <f>IF(INDEX(Historical!$N$7:$N$1213,MATCH(B194,Historical!$B$7:$B$1244,0))=0,"n/a",((INDEX(Historical!$C$7:$C$1222,MATCH(B194,Historical!$B$7:$B$1244,0))/INDEX(Historical!$N$7:$N$1213,MATCH(B194,Historical!$B$7:$B$1244,0)))^(1/10)-1)*100)</f>
        <v>13.275559275098715</v>
      </c>
      <c r="W194" s="668">
        <f>IF(OR(U194&lt;=0,U194="n/a",V194&lt;=0,V194="n/a"),"n/a",U194/V194)</f>
        <v>1.0858894917527999</v>
      </c>
      <c r="X194" s="669">
        <f>IF(OR(AJ194&lt;=0,AJ194="n/a",U194&lt;=0,U194="n/a"),"n/a",U194/AJ194)</f>
        <v>1.1913876292538108</v>
      </c>
      <c r="Y194" s="640" t="s">
        <v>5353</v>
      </c>
      <c r="Z194" s="618">
        <f>IF(OR(AC194&lt;0.01,AC194="n/a"),"n/a",M194/AC194*100)</f>
        <v>33.085194375516956</v>
      </c>
      <c r="AA194" s="841">
        <f>IF(OR(AC194&lt;0.01,AC194="n/a"),"n/a",I194/AC194)</f>
        <v>11.856906534325889</v>
      </c>
      <c r="AB194" s="842">
        <v>12</v>
      </c>
      <c r="AC194" s="821">
        <v>12.09</v>
      </c>
      <c r="AD194" s="821" t="s">
        <v>135</v>
      </c>
      <c r="AE194" s="821">
        <v>4.47</v>
      </c>
      <c r="AF194" s="821">
        <v>1.59</v>
      </c>
      <c r="AG194" s="821">
        <v>14.000000000000002</v>
      </c>
      <c r="AH194" s="821">
        <v>-21.3</v>
      </c>
      <c r="AI194" s="821">
        <v>5.0500000000000007</v>
      </c>
      <c r="AJ194" s="821">
        <v>12.1</v>
      </c>
      <c r="AK194" s="821">
        <v>-0.9900000000000001</v>
      </c>
      <c r="AL194" s="833">
        <v>414690</v>
      </c>
      <c r="AM194" s="827">
        <v>0.1</v>
      </c>
      <c r="AN194" s="821">
        <v>1.07</v>
      </c>
      <c r="AO194" s="705">
        <f>IF(U194="n/a","n/a",IF(AA194&lt;0,"n/a",IF(AA194="n/a","n/a",J194+U194-AA194)))</f>
        <v>5.3492569920623847</v>
      </c>
      <c r="AP194" s="706">
        <f>IF(U194="n/a","n/a",J194+U194)</f>
        <v>17.206163526388274</v>
      </c>
      <c r="AQ194" s="843">
        <f>IF(OR(AC194&lt;0.01,AC194="n/a",AF194="n/a"),"n/a",(I194/SQRT(22.5*AC194*(I194/AF194))-1)*100)</f>
        <v>-8.4637742880432238</v>
      </c>
      <c r="AR194" s="618">
        <f>INDEX(Historical!$C$7:$C$1222,MATCH(B194,Historical!$B$7:$B$1244,0))*IF(AH194="n/a",1.03,IF(AH194&lt;0,1.01,IF(AH194&gt;10,1.1,(1+AH194/100))))</f>
        <v>4.04</v>
      </c>
      <c r="AS194" s="841">
        <f>IF($AI194="n/a",1.03*AR194,IF($AI194&lt;0,1.01*AR194,IF($AI194&gt;10,1.1*AR194,(1+$AI194/100)*AR194)))</f>
        <v>4.2440199999999999</v>
      </c>
      <c r="AT194" s="841">
        <f>IF($AK194="n/a",1.03*AS194,IF($AK194&lt;0,1.01*AS194,IF($AK194&gt;10,1.1*AS194,(1+$AK194/100)*AS194)))</f>
        <v>4.2864601999999996</v>
      </c>
      <c r="AU194" s="841">
        <f>IF($AK194="n/a",1.03*AT194,IF($AK194&lt;0,1.01*AT194,IF($AK194&gt;10,1.1*AT194,(1+$AK194/100)*AT194)))</f>
        <v>4.3293248019999995</v>
      </c>
      <c r="AV194" s="841">
        <f>IF($AK194="n/a",1.03*AU194,IF($AK194&lt;0,1.01*AU194,IF($AK194&gt;10,1.1*AU194,(1+$AK194/100)*AU194)))</f>
        <v>4.3726180500199998</v>
      </c>
      <c r="AW194" s="618">
        <f>SUM(AR194:AV194)</f>
        <v>21.272423052019995</v>
      </c>
      <c r="AX194" s="713">
        <f>AW194/I194*100</f>
        <v>14.839499861890475</v>
      </c>
      <c r="AY194" s="887">
        <v>1.1100000000000001</v>
      </c>
      <c r="AZ194" s="827">
        <v>41.54</v>
      </c>
      <c r="BA194" s="827">
        <v>-1.18</v>
      </c>
      <c r="BB194" s="827">
        <v>4.07</v>
      </c>
      <c r="BC194" s="827">
        <v>15.25</v>
      </c>
      <c r="BE194" s="594">
        <v>2011</v>
      </c>
      <c r="BF194" s="853">
        <f>IF(BE194&gt;2020,0,IF(BE194&gt;2008,1,IF(BE194&gt;2001,2,IF(BE194&gt;1990,3,IF(BE194&gt;1980,4,IF(BE194&gt;1973,5,IF(BE194&gt;1970,6,IF(BE194&gt;1960,7,IF(BE194&gt;1958,8,IF(BE194&gt;1953,9,10))))))))))</f>
        <v>1</v>
      </c>
      <c r="BG194" s="837">
        <v>0.89999999999999991</v>
      </c>
      <c r="BH194" s="820" t="s">
        <v>4443</v>
      </c>
      <c r="BI194" s="820" t="s">
        <v>4444</v>
      </c>
    </row>
    <row r="195" spans="1:61" ht="11.25" customHeight="1" x14ac:dyDescent="0.2">
      <c r="A195" s="826" t="s">
        <v>636</v>
      </c>
      <c r="B195" s="830" t="s">
        <v>637</v>
      </c>
      <c r="C195" s="885" t="s">
        <v>127</v>
      </c>
      <c r="D195" s="885" t="s">
        <v>4186</v>
      </c>
      <c r="E195" s="699">
        <v>19</v>
      </c>
      <c r="F195" s="1122">
        <v>200</v>
      </c>
      <c r="G195" s="1122" t="s">
        <v>36</v>
      </c>
      <c r="H195" s="1122" t="s">
        <v>36</v>
      </c>
      <c r="I195" s="829">
        <v>65.94</v>
      </c>
      <c r="J195" s="618">
        <f>(M195/I195)*100</f>
        <v>3.5790112223233241</v>
      </c>
      <c r="K195" s="832">
        <v>0.59</v>
      </c>
      <c r="L195" s="842">
        <v>4</v>
      </c>
      <c r="M195" s="609">
        <f>K195*L195</f>
        <v>2.36</v>
      </c>
      <c r="N195" s="825" t="s">
        <v>147</v>
      </c>
      <c r="O195" s="700">
        <v>0.57999999999999996</v>
      </c>
      <c r="P195" s="603">
        <v>44804</v>
      </c>
      <c r="Q195" s="603">
        <v>44819</v>
      </c>
      <c r="R195" s="609">
        <f>(K195-O195)/O195*100</f>
        <v>1.7241379310344844</v>
      </c>
      <c r="S195" s="667">
        <f>IF(INDEX(Historical!$D$7:$D$1220,MATCH(B195,Historical!$B$7:$B$1244,0))=0,"n/a",(INDEX(Historical!$C$7:$C$1222,MATCH(B195,Historical!$B$7:$B$1244,0))/INDEX(Historical!$D$7:$D$1220,MATCH(B195,Historical!$B$7:$B$1244,0))-1)*100)</f>
        <v>1.298701298701288</v>
      </c>
      <c r="T195" s="667">
        <f>IF(INDEX(Historical!$F$7:$F$1213,MATCH(B195,Historical!$B$7:$B$1244,0))=0,"n/a",((INDEX(Historical!$C$7:$C$1222,MATCH(B195,Historical!$B$7:$B$1244,0))/INDEX(Historical!$F$7:$F$1213,MATCH(B195,Historical!$B$7:$B$1244,0)))^(1/3)-1)*100)</f>
        <v>1.1662858947778743</v>
      </c>
      <c r="U195" s="667">
        <f>IF(INDEX(Historical!$H$7:$H$1213,MATCH(B195,Historical!$B$7:$B$1244,0))=0,"n/a",((INDEX(Historical!$C$7:$C$1222,MATCH(B195,Historical!$B$7:$B$1244,0))/INDEX(Historical!$H$7:$H$1213,MATCH(B195,Historical!$B$7:$B$1244,0)))^(1/5)-1)*100)</f>
        <v>1.9943229237698423</v>
      </c>
      <c r="V195" s="667">
        <f>IF(INDEX(Historical!$N$7:$N$1213,MATCH(B195,Historical!$B$7:$B$1244,0))=0,"n/a",((INDEX(Historical!$C$7:$C$1222,MATCH(B195,Historical!$B$7:$B$1244,0))/INDEX(Historical!$N$7:$N$1213,MATCH(B195,Historical!$B$7:$B$1244,0)))^(1/10)-1)*100)</f>
        <v>3.0069815119941889</v>
      </c>
      <c r="W195" s="668">
        <f>IF(OR(U195&lt;=0,U195="n/a",V195&lt;=0,V195="n/a"),"n/a",U195/V195)</f>
        <v>0.66323085653002056</v>
      </c>
      <c r="X195" s="669" t="str">
        <f>IF(OR(AJ195&lt;=0,AJ195="n/a",U195&lt;=0,U195="n/a"),"n/a",U195/AJ195)</f>
        <v>n/a</v>
      </c>
      <c r="Y195" s="638"/>
      <c r="Z195" s="618">
        <f>IF(OR(AC195&lt;0.01,AC195="n/a"),"n/a",M195/AC195*100)</f>
        <v>83.985765124555158</v>
      </c>
      <c r="AA195" s="841">
        <f>IF(OR(AC195&lt;0.01,AC195="n/a"),"n/a",I195/AC195)</f>
        <v>23.466192170818506</v>
      </c>
      <c r="AB195" s="842">
        <v>12</v>
      </c>
      <c r="AC195" s="821">
        <v>2.81</v>
      </c>
      <c r="AD195" s="821">
        <v>13.25</v>
      </c>
      <c r="AE195" s="821">
        <v>1.52</v>
      </c>
      <c r="AF195" s="821">
        <v>5.94</v>
      </c>
      <c r="AG195" s="821">
        <v>23.799999999999997</v>
      </c>
      <c r="AH195" s="821">
        <v>-35.6</v>
      </c>
      <c r="AI195" s="821">
        <v>5.52</v>
      </c>
      <c r="AJ195" s="821">
        <v>-5</v>
      </c>
      <c r="AK195" s="821">
        <v>1.82</v>
      </c>
      <c r="AL195" s="833">
        <v>23260</v>
      </c>
      <c r="AM195" s="827">
        <v>16.5</v>
      </c>
      <c r="AN195" s="821">
        <v>1.67</v>
      </c>
      <c r="AO195" s="705">
        <f>IF(U195="n/a","n/a",IF(AA195&lt;0,"n/a",IF(AA195="n/a","n/a",J195+U195-AA195)))</f>
        <v>-17.892858024725339</v>
      </c>
      <c r="AP195" s="706">
        <f>IF(U195="n/a","n/a",J195+U195)</f>
        <v>5.5733341460931669</v>
      </c>
      <c r="AQ195" s="843">
        <f>IF(OR(AC195&lt;0.01,AC195="n/a",AF195="n/a"),"n/a",(I195/SQRT(22.5*AC195*(I195/AF195))-1)*100)</f>
        <v>148.89907057070513</v>
      </c>
      <c r="AR195" s="618">
        <f>INDEX(Historical!$C$7:$C$1222,MATCH(B195,Historical!$B$7:$B$1244,0))*IF(AH195="n/a",1.03,IF(AH195&lt;0,1.01,IF(AH195&gt;10,1.1,(1+AH195/100))))</f>
        <v>2.3633999999999999</v>
      </c>
      <c r="AS195" s="841">
        <f>IF($AI195="n/a",1.03*AR195,IF($AI195&lt;0,1.01*AR195,IF($AI195&gt;10,1.1*AR195,(1+$AI195/100)*AR195)))</f>
        <v>2.4938596799999999</v>
      </c>
      <c r="AT195" s="841">
        <f>IF($AK195="n/a",1.03*AS195,IF($AK195&lt;0,1.01*AS195,IF($AK195&gt;10,1.1*AS195,(1+$AK195/100)*AS195)))</f>
        <v>2.5392479261759999</v>
      </c>
      <c r="AU195" s="841">
        <f>IF($AK195="n/a",1.03*AT195,IF($AK195&lt;0,1.01*AT195,IF($AK195&gt;10,1.1*AT195,(1+$AK195/100)*AT195)))</f>
        <v>2.5854622384324033</v>
      </c>
      <c r="AV195" s="841">
        <f>IF($AK195="n/a",1.03*AU195,IF($AK195&lt;0,1.01*AU195,IF($AK195&gt;10,1.1*AU195,(1+$AK195/100)*AU195)))</f>
        <v>2.6325176511718729</v>
      </c>
      <c r="AW195" s="618">
        <f>SUM(AR195:AV195)</f>
        <v>12.614487495780278</v>
      </c>
      <c r="AX195" s="713">
        <f>AW195/I195*100</f>
        <v>19.130250979345281</v>
      </c>
      <c r="AY195" s="887">
        <v>0.42</v>
      </c>
      <c r="AZ195" s="827">
        <v>10.75</v>
      </c>
      <c r="BA195" s="827">
        <v>-14.549999999999999</v>
      </c>
      <c r="BB195" s="827">
        <v>-4.95</v>
      </c>
      <c r="BC195" s="827">
        <v>-7.6700000000000008</v>
      </c>
      <c r="BE195" s="594">
        <v>2004</v>
      </c>
      <c r="BF195" s="853">
        <f>IF(BE195&gt;2020,0,IF(BE195&gt;2008,1,IF(BE195&gt;2001,2,IF(BE195&gt;1990,3,IF(BE195&gt;1980,4,IF(BE195&gt;1973,5,IF(BE195&gt;1970,6,IF(BE195&gt;1960,7,IF(BE195&gt;1958,8,IF(BE195&gt;1953,9,10))))))))))</f>
        <v>2</v>
      </c>
      <c r="BG195" s="837">
        <v>5.0999999999999996</v>
      </c>
      <c r="BH195" s="820" t="s">
        <v>4443</v>
      </c>
      <c r="BI195" s="820" t="s">
        <v>4444</v>
      </c>
    </row>
    <row r="196" spans="1:61" ht="11.25" customHeight="1" x14ac:dyDescent="0.2">
      <c r="A196" s="826" t="s">
        <v>1310</v>
      </c>
      <c r="B196" s="830" t="s">
        <v>1311</v>
      </c>
      <c r="C196" s="885" t="s">
        <v>111</v>
      </c>
      <c r="D196" s="885" t="s">
        <v>210</v>
      </c>
      <c r="E196" s="699">
        <v>10</v>
      </c>
      <c r="F196" s="1122">
        <v>481</v>
      </c>
      <c r="G196" s="1122" t="s">
        <v>105</v>
      </c>
      <c r="H196" s="1122" t="s">
        <v>105</v>
      </c>
      <c r="I196" s="829">
        <v>214.66</v>
      </c>
      <c r="J196" s="618">
        <f>(M196/I196)*100</f>
        <v>0.48448709587254268</v>
      </c>
      <c r="K196" s="832">
        <v>0.26</v>
      </c>
      <c r="L196" s="842">
        <v>4</v>
      </c>
      <c r="M196" s="609">
        <f>K196*L196</f>
        <v>1.04</v>
      </c>
      <c r="N196" s="825" t="s">
        <v>679</v>
      </c>
      <c r="O196" s="700">
        <v>0.25</v>
      </c>
      <c r="P196" s="603">
        <v>44663</v>
      </c>
      <c r="Q196" s="603">
        <v>44692</v>
      </c>
      <c r="R196" s="609">
        <f>(K196-O196)/O196*100</f>
        <v>4.0000000000000036</v>
      </c>
      <c r="S196" s="667">
        <f>IF(INDEX(Historical!$D$7:$D$1220,MATCH(B196,Historical!$B$7:$B$1244,0))=0,"n/a",(INDEX(Historical!$C$7:$C$1222,MATCH(B196,Historical!$B$7:$B$1244,0))/INDEX(Historical!$D$7:$D$1220,MATCH(B196,Historical!$B$7:$B$1244,0))-1)*100)</f>
        <v>4.0404040404040442</v>
      </c>
      <c r="T196" s="667">
        <f>IF(INDEX(Historical!$F$7:$F$1213,MATCH(B196,Historical!$B$7:$B$1244,0))=0,"n/a",((INDEX(Historical!$C$7:$C$1222,MATCH(B196,Historical!$B$7:$B$1244,0))/INDEX(Historical!$F$7:$F$1213,MATCH(B196,Historical!$B$7:$B$1244,0)))^(1/3)-1)*100)</f>
        <v>4.2154106425138949</v>
      </c>
      <c r="U196" s="667">
        <f>IF(INDEX(Historical!$H$7:$H$1213,MATCH(B196,Historical!$B$7:$B$1244,0))=0,"n/a",((INDEX(Historical!$C$7:$C$1222,MATCH(B196,Historical!$B$7:$B$1244,0))/INDEX(Historical!$H$7:$H$1213,MATCH(B196,Historical!$B$7:$B$1244,0)))^(1/5)-1)*100)</f>
        <v>4.665770403664582</v>
      </c>
      <c r="V196" s="667" t="str">
        <f>IF(INDEX(Historical!$N$7:$N$1213,MATCH(B196,Historical!$B$7:$B$1244,0))=0,"n/a",((INDEX(Historical!$C$7:$C$1222,MATCH(B196,Historical!$B$7:$B$1244,0))/INDEX(Historical!$N$7:$N$1213,MATCH(B196,Historical!$B$7:$B$1244,0)))^(1/10)-1)*100)</f>
        <v>n/a</v>
      </c>
      <c r="W196" s="668" t="str">
        <f>IF(OR(U196&lt;=0,U196="n/a",V196&lt;=0,V196="n/a"),"n/a",U196/V196)</f>
        <v>n/a</v>
      </c>
      <c r="X196" s="669">
        <f>IF(OR(AJ196&lt;=0,AJ196="n/a",U196&lt;=0,U196="n/a"),"n/a",U196/AJ196)</f>
        <v>0.23097873285468223</v>
      </c>
      <c r="Y196" s="639"/>
      <c r="Z196" s="618">
        <f>IF(OR(AC196&lt;0.01,AC196="n/a"),"n/a",M196/AC196*100)</f>
        <v>10.048309178743962</v>
      </c>
      <c r="AA196" s="841">
        <f>IF(OR(AC196&lt;0.01,AC196="n/a"),"n/a",I196/AC196)</f>
        <v>20.740096618357487</v>
      </c>
      <c r="AB196" s="842">
        <v>12</v>
      </c>
      <c r="AC196" s="821">
        <v>10.35</v>
      </c>
      <c r="AD196" s="821">
        <v>2.59</v>
      </c>
      <c r="AE196" s="821">
        <v>2.79</v>
      </c>
      <c r="AF196" s="821">
        <v>4.12</v>
      </c>
      <c r="AG196" s="821">
        <v>18.899999999999999</v>
      </c>
      <c r="AH196" s="822">
        <v>51.1</v>
      </c>
      <c r="AI196" s="822">
        <v>7.6700000000000008</v>
      </c>
      <c r="AJ196" s="821">
        <v>20.200000000000003</v>
      </c>
      <c r="AK196" s="821">
        <v>8</v>
      </c>
      <c r="AL196" s="833">
        <v>2520</v>
      </c>
      <c r="AM196" s="827">
        <v>0.3</v>
      </c>
      <c r="AN196" s="821">
        <v>0.34</v>
      </c>
      <c r="AO196" s="705">
        <f>IF(U196="n/a","n/a",IF(AA196&lt;0,"n/a",IF(AA196="n/a","n/a",J196+U196-AA196)))</f>
        <v>-15.589839118820363</v>
      </c>
      <c r="AP196" s="706">
        <f>IF(U196="n/a","n/a",J196+U196)</f>
        <v>5.1502574995371244</v>
      </c>
      <c r="AQ196" s="843">
        <f>IF(OR(AC196&lt;0.01,AC196="n/a",AF196="n/a"),"n/a",(I196/SQRT(22.5*AC196*(I196/AF196))-1)*100)</f>
        <v>94.877965310068802</v>
      </c>
      <c r="AR196" s="618">
        <f>INDEX(Historical!$C$7:$C$1222,MATCH(B196,Historical!$B$7:$B$1244,0))*IF(AH196="n/a",1.03,IF(AH196&lt;0,1.01,IF(AH196&gt;10,1.1,(1+AH196/100))))</f>
        <v>1.1330000000000002</v>
      </c>
      <c r="AS196" s="841">
        <f>IF($AI196="n/a",1.03*AR196,IF($AI196&lt;0,1.01*AR196,IF($AI196&gt;10,1.1*AR196,(1+$AI196/100)*AR196)))</f>
        <v>1.2199011000000002</v>
      </c>
      <c r="AT196" s="841">
        <f>IF($AK196="n/a",1.03*AS196,IF($AK196&lt;0,1.01*AS196,IF($AK196&gt;10,1.1*AS196,(1+$AK196/100)*AS196)))</f>
        <v>1.3174931880000003</v>
      </c>
      <c r="AU196" s="841">
        <f>IF($AK196="n/a",1.03*AT196,IF($AK196&lt;0,1.01*AT196,IF($AK196&gt;10,1.1*AT196,(1+$AK196/100)*AT196)))</f>
        <v>1.4228926430400004</v>
      </c>
      <c r="AV196" s="841">
        <f>IF($AK196="n/a",1.03*AU196,IF($AK196&lt;0,1.01*AU196,IF($AK196&gt;10,1.1*AU196,(1+$AK196/100)*AU196)))</f>
        <v>1.5367240544832006</v>
      </c>
      <c r="AW196" s="618">
        <f>SUM(AR196:AV196)</f>
        <v>6.6300109855232021</v>
      </c>
      <c r="AX196" s="713">
        <f>AW196/I196*100</f>
        <v>3.0886103538261449</v>
      </c>
      <c r="AY196" s="887">
        <v>1.21</v>
      </c>
      <c r="AZ196" s="827">
        <v>39.22</v>
      </c>
      <c r="BA196" s="827">
        <v>-2.41</v>
      </c>
      <c r="BB196" s="827">
        <v>10.040000000000001</v>
      </c>
      <c r="BC196" s="827">
        <v>15.53</v>
      </c>
      <c r="BE196" s="594">
        <v>2013</v>
      </c>
      <c r="BF196" s="853">
        <f>IF(BE196&gt;2020,0,IF(BE196&gt;2008,1,IF(BE196&gt;2001,2,IF(BE196&gt;1990,3,IF(BE196&gt;1980,4,IF(BE196&gt;1973,5,IF(BE196&gt;1970,6,IF(BE196&gt;1960,7,IF(BE196&gt;1958,8,IF(BE196&gt;1953,9,10))))))))))</f>
        <v>1</v>
      </c>
      <c r="BG196" s="837">
        <v>9.9</v>
      </c>
      <c r="BH196" s="820" t="s">
        <v>4443</v>
      </c>
      <c r="BI196" s="820" t="s">
        <v>4444</v>
      </c>
    </row>
    <row r="197" spans="1:61" ht="11.25" customHeight="1" x14ac:dyDescent="0.2">
      <c r="A197" s="819" t="s">
        <v>4896</v>
      </c>
      <c r="B197" s="830" t="s">
        <v>1313</v>
      </c>
      <c r="C197" s="885" t="s">
        <v>122</v>
      </c>
      <c r="D197" s="885" t="s">
        <v>4214</v>
      </c>
      <c r="E197" s="699">
        <v>11</v>
      </c>
      <c r="F197" s="1122">
        <v>414</v>
      </c>
      <c r="G197" s="1122" t="s">
        <v>105</v>
      </c>
      <c r="H197" s="1122" t="s">
        <v>105</v>
      </c>
      <c r="I197" s="829">
        <v>79.319999999999993</v>
      </c>
      <c r="J197" s="618">
        <f>(M197/I197)*100</f>
        <v>3.8830055471507823</v>
      </c>
      <c r="K197" s="832">
        <v>0.77</v>
      </c>
      <c r="L197" s="842">
        <v>4</v>
      </c>
      <c r="M197" s="609">
        <f>K197*L197</f>
        <v>3.08</v>
      </c>
      <c r="N197" s="825" t="s">
        <v>106</v>
      </c>
      <c r="O197" s="700">
        <v>0.72</v>
      </c>
      <c r="P197" s="891">
        <v>44582</v>
      </c>
      <c r="Q197" s="891">
        <v>44607</v>
      </c>
      <c r="R197" s="609">
        <f>(K197-O197)/O197*100</f>
        <v>6.94444444444445</v>
      </c>
      <c r="S197" s="667">
        <f>IF(INDEX(Historical!$D$7:$D$1220,MATCH(B197,Historical!$B$7:$B$1244,0))=0,"n/a",(INDEX(Historical!$C$7:$C$1222,MATCH(B197,Historical!$B$7:$B$1244,0))/INDEX(Historical!$D$7:$D$1220,MATCH(B197,Historical!$B$7:$B$1244,0))-1)*100)</f>
        <v>6.944444444444442</v>
      </c>
      <c r="T197" s="667">
        <f>IF(INDEX(Historical!$F$7:$F$1213,MATCH(B197,Historical!$B$7:$B$1244,0))=0,"n/a",((INDEX(Historical!$C$7:$C$1222,MATCH(B197,Historical!$B$7:$B$1244,0))/INDEX(Historical!$F$7:$F$1213,MATCH(B197,Historical!$B$7:$B$1244,0)))^(1/3)-1)*100)</f>
        <v>8.6708735788776572</v>
      </c>
      <c r="U197" s="667">
        <f>IF(INDEX(Historical!$H$7:$H$1213,MATCH(B197,Historical!$B$7:$B$1244,0))=0,"n/a",((INDEX(Historical!$C$7:$C$1222,MATCH(B197,Historical!$B$7:$B$1244,0))/INDEX(Historical!$H$7:$H$1213,MATCH(B197,Historical!$B$7:$B$1244,0)))^(1/5)-1)*100)</f>
        <v>9.0194895299878333</v>
      </c>
      <c r="V197" s="667">
        <f>IF(INDEX(Historical!$N$7:$N$1213,MATCH(B197,Historical!$B$7:$B$1244,0))=0,"n/a",((INDEX(Historical!$C$7:$C$1222,MATCH(B197,Historical!$B$7:$B$1244,0))/INDEX(Historical!$N$7:$N$1213,MATCH(B197,Historical!$B$7:$B$1244,0)))^(1/10)-1)*100)</f>
        <v>11.906437833447958</v>
      </c>
      <c r="W197" s="668">
        <f>IF(OR(U197&lt;=0,U197="n/a",V197&lt;=0,V197="n/a"),"n/a",U197/V197)</f>
        <v>0.757530476886209</v>
      </c>
      <c r="X197" s="669" t="str">
        <f>IF(OR(AJ197&lt;=0,AJ197="n/a",U197&lt;=0,U197="n/a"),"n/a",U197/AJ197)</f>
        <v>n/a</v>
      </c>
      <c r="Y197" s="831"/>
      <c r="Z197" s="618" t="str">
        <f>IF(OR(AC197&lt;0.01,AC197="n/a"),"n/a",M197/AC197*100)</f>
        <v>n/a</v>
      </c>
      <c r="AA197" s="841" t="str">
        <f>IF(OR(AC197&lt;0.01,AC197="n/a"),"n/a",I197/AC197)</f>
        <v>n/a</v>
      </c>
      <c r="AB197" s="842">
        <v>12</v>
      </c>
      <c r="AC197" s="821">
        <v>-1.86</v>
      </c>
      <c r="AD197" s="821" t="s">
        <v>135</v>
      </c>
      <c r="AE197" s="821">
        <v>0.37</v>
      </c>
      <c r="AF197" s="821">
        <v>1.89</v>
      </c>
      <c r="AG197" s="821">
        <v>-0.89999999999999991</v>
      </c>
      <c r="AH197" s="822">
        <v>-164.5</v>
      </c>
      <c r="AI197" s="822">
        <v>91.679999999999993</v>
      </c>
      <c r="AJ197" s="821">
        <v>-17.399999999999999</v>
      </c>
      <c r="AK197" s="821" t="s">
        <v>135</v>
      </c>
      <c r="AL197" s="833">
        <v>1280</v>
      </c>
      <c r="AM197" s="827">
        <v>0.5</v>
      </c>
      <c r="AN197" s="821">
        <v>0</v>
      </c>
      <c r="AO197" s="705" t="str">
        <f>IF(U197="n/a","n/a",IF(AA197&lt;0,"n/a",IF(AA197="n/a","n/a",J197+U197-AA197)))</f>
        <v>n/a</v>
      </c>
      <c r="AP197" s="706">
        <f>IF(U197="n/a","n/a",J197+U197)</f>
        <v>12.902495077138616</v>
      </c>
      <c r="AQ197" s="843" t="str">
        <f>IF(OR(AC197&lt;0.01,AC197="n/a",AF197="n/a"),"n/a",(I197/SQRT(22.5*AC197*(I197/AF197))-1)*100)</f>
        <v>n/a</v>
      </c>
      <c r="AR197" s="618">
        <f>INDEX(Historical!$C$7:$C$1222,MATCH(B197,Historical!$B$7:$B$1244,0))*IF(AH197="n/a",1.03,IF(AH197&lt;0,1.01,IF(AH197&gt;10,1.1,(1+AH197/100))))</f>
        <v>3.1108000000000002</v>
      </c>
      <c r="AS197" s="841">
        <f>IF($AI197="n/a",1.03*AR197,IF($AI197&lt;0,1.01*AR197,IF($AI197&gt;10,1.1*AR197,(1+$AI197/100)*AR197)))</f>
        <v>3.4218800000000007</v>
      </c>
      <c r="AT197" s="841">
        <f>IF($AK197="n/a",1.03*AS197,IF($AK197&lt;0,1.01*AS197,IF($AK197&gt;10,1.1*AS197,(1+$AK197/100)*AS197)))</f>
        <v>3.524536400000001</v>
      </c>
      <c r="AU197" s="841">
        <f>IF($AK197="n/a",1.03*AT197,IF($AK197&lt;0,1.01*AT197,IF($AK197&gt;10,1.1*AT197,(1+$AK197/100)*AT197)))</f>
        <v>3.6302724920000013</v>
      </c>
      <c r="AV197" s="841">
        <f>IF($AK197="n/a",1.03*AU197,IF($AK197&lt;0,1.01*AU197,IF($AK197&gt;10,1.1*AU197,(1+$AK197/100)*AU197)))</f>
        <v>3.7391806667600016</v>
      </c>
      <c r="AW197" s="618">
        <f>SUM(AR197:AV197)</f>
        <v>17.426669558760004</v>
      </c>
      <c r="AX197" s="713">
        <f>AW197/I197*100</f>
        <v>21.970082650983365</v>
      </c>
      <c r="AY197" s="887">
        <v>1.27</v>
      </c>
      <c r="AZ197" s="827">
        <v>33.900000000000006</v>
      </c>
      <c r="BA197" s="827">
        <v>-26.150000000000002</v>
      </c>
      <c r="BB197" s="827">
        <v>-5.2299999999999995</v>
      </c>
      <c r="BC197" s="827">
        <v>-2.15</v>
      </c>
      <c r="BE197" s="594">
        <v>2012</v>
      </c>
      <c r="BF197" s="853">
        <f>IF(BE197&gt;2020,0,IF(BE197&gt;2008,1,IF(BE197&gt;2001,2,IF(BE197&gt;1990,3,IF(BE197&gt;1980,4,IF(BE197&gt;1973,5,IF(BE197&gt;1970,6,IF(BE197&gt;1960,7,IF(BE197&gt;1958,8,IF(BE197&gt;1953,9,10))))))))))</f>
        <v>1</v>
      </c>
      <c r="BG197" s="837">
        <v>-0.3</v>
      </c>
      <c r="BH197" s="820" t="s">
        <v>4443</v>
      </c>
      <c r="BI197" s="820" t="s">
        <v>4444</v>
      </c>
    </row>
    <row r="198" spans="1:61" ht="11.25" customHeight="1" x14ac:dyDescent="0.2">
      <c r="A198" s="819" t="s">
        <v>1321</v>
      </c>
      <c r="B198" s="830" t="s">
        <v>1322</v>
      </c>
      <c r="C198" s="885" t="s">
        <v>107</v>
      </c>
      <c r="D198" s="885" t="s">
        <v>4197</v>
      </c>
      <c r="E198" s="699">
        <v>12</v>
      </c>
      <c r="F198" s="1122">
        <v>387</v>
      </c>
      <c r="G198" s="1122" t="s">
        <v>36</v>
      </c>
      <c r="H198" s="1122" t="s">
        <v>114</v>
      </c>
      <c r="I198" s="829">
        <v>18.29</v>
      </c>
      <c r="J198" s="618">
        <f>(M198/I198)*100</f>
        <v>4.4833242208857298</v>
      </c>
      <c r="K198" s="832">
        <v>0.20499999999999999</v>
      </c>
      <c r="L198" s="842">
        <v>4</v>
      </c>
      <c r="M198" s="609">
        <f>K198*L198</f>
        <v>0.82</v>
      </c>
      <c r="N198" s="825" t="s">
        <v>147</v>
      </c>
      <c r="O198" s="700">
        <v>0.19500000000000001</v>
      </c>
      <c r="P198" s="603">
        <v>44893</v>
      </c>
      <c r="Q198" s="603">
        <v>44910</v>
      </c>
      <c r="R198" s="609">
        <f>(K198-O198)/O198*100</f>
        <v>5.128205128205118</v>
      </c>
      <c r="S198" s="667">
        <f>IF(INDEX(Historical!$D$7:$D$1220,MATCH(B198,Historical!$B$7:$B$1244,0))=0,"n/a",(INDEX(Historical!$C$7:$C$1222,MATCH(B198,Historical!$B$7:$B$1244,0))/INDEX(Historical!$D$7:$D$1220,MATCH(B198,Historical!$B$7:$B$1244,0))-1)*100)</f>
        <v>5.3333333333333455</v>
      </c>
      <c r="T198" s="667">
        <f>IF(INDEX(Historical!$F$7:$F$1213,MATCH(B198,Historical!$B$7:$B$1244,0))=0,"n/a",((INDEX(Historical!$C$7:$C$1222,MATCH(B198,Historical!$B$7:$B$1244,0))/INDEX(Historical!$F$7:$F$1213,MATCH(B198,Historical!$B$7:$B$1244,0)))^(1/3)-1)*100)</f>
        <v>4.6146886474063287</v>
      </c>
      <c r="U198" s="667">
        <f>IF(INDEX(Historical!$H$7:$H$1213,MATCH(B198,Historical!$B$7:$B$1244,0))=0,"n/a",((INDEX(Historical!$C$7:$C$1222,MATCH(B198,Historical!$B$7:$B$1244,0))/INDEX(Historical!$H$7:$H$1213,MATCH(B198,Historical!$B$7:$B$1244,0)))^(1/5)-1)*100)</f>
        <v>15.762713702383202</v>
      </c>
      <c r="V198" s="667">
        <f>IF(INDEX(Historical!$N$7:$N$1213,MATCH(B198,Historical!$B$7:$B$1244,0))=0,"n/a",((INDEX(Historical!$C$7:$C$1222,MATCH(B198,Historical!$B$7:$B$1244,0))/INDEX(Historical!$N$7:$N$1213,MATCH(B198,Historical!$B$7:$B$1244,0)))^(1/10)-1)*100)</f>
        <v>15.940577328561867</v>
      </c>
      <c r="W198" s="668">
        <f>IF(OR(U198&lt;=0,U198="n/a",V198&lt;=0,V198="n/a"),"n/a",U198/V198)</f>
        <v>0.98884208378952665</v>
      </c>
      <c r="X198" s="669">
        <f>IF(OR(AJ198&lt;=0,AJ198="n/a",U198&lt;=0,U198="n/a"),"n/a",U198/AJ198)</f>
        <v>1.7710914272340677</v>
      </c>
      <c r="Y198" s="638"/>
      <c r="Z198" s="618">
        <f>IF(OR(AC198&lt;0.01,AC198="n/a"),"n/a",M198/AC198*100)</f>
        <v>42.708333333333329</v>
      </c>
      <c r="AA198" s="841">
        <f>IF(OR(AC198&lt;0.01,AC198="n/a"),"n/a",I198/AC198)</f>
        <v>9.5260416666666661</v>
      </c>
      <c r="AB198" s="842">
        <v>12</v>
      </c>
      <c r="AC198" s="821">
        <v>1.92</v>
      </c>
      <c r="AD198" s="821">
        <v>1.57</v>
      </c>
      <c r="AE198" s="821">
        <v>3.08</v>
      </c>
      <c r="AF198" s="821">
        <v>1.49</v>
      </c>
      <c r="AG198" s="821">
        <v>15.1</v>
      </c>
      <c r="AH198" s="821">
        <v>-26.6</v>
      </c>
      <c r="AI198" s="821">
        <v>11.690000000000001</v>
      </c>
      <c r="AJ198" s="821">
        <v>8.9</v>
      </c>
      <c r="AK198" s="821">
        <v>6</v>
      </c>
      <c r="AL198" s="833">
        <v>16690</v>
      </c>
      <c r="AM198" s="827">
        <v>0.1</v>
      </c>
      <c r="AN198" s="821">
        <v>1.76</v>
      </c>
      <c r="AO198" s="705">
        <f>IF(U198="n/a","n/a",IF(AA198&lt;0,"n/a",IF(AA198="n/a","n/a",J198+U198-AA198)))</f>
        <v>10.719996256602267</v>
      </c>
      <c r="AP198" s="706">
        <f>IF(U198="n/a","n/a",J198+U198)</f>
        <v>20.246037923268933</v>
      </c>
      <c r="AQ198" s="843">
        <f>IF(OR(AC198&lt;0.01,AC198="n/a",AF198="n/a"),"n/a",(I198/SQRT(22.5*AC198*(I198/AF198))-1)*100)</f>
        <v>-20.574837227227029</v>
      </c>
      <c r="AR198" s="618">
        <f>INDEX(Historical!$C$7:$C$1222,MATCH(B198,Historical!$B$7:$B$1244,0))*IF(AH198="n/a",1.03,IF(AH198&lt;0,1.01,IF(AH198&gt;10,1.1,(1+AH198/100))))</f>
        <v>0.79790000000000005</v>
      </c>
      <c r="AS198" s="841">
        <f>IF($AI198="n/a",1.03*AR198,IF($AI198&lt;0,1.01*AR198,IF($AI198&gt;10,1.1*AR198,(1+$AI198/100)*AR198)))</f>
        <v>0.87769000000000008</v>
      </c>
      <c r="AT198" s="841">
        <f>IF($AK198="n/a",1.03*AS198,IF($AK198&lt;0,1.01*AS198,IF($AK198&gt;10,1.1*AS198,(1+$AK198/100)*AS198)))</f>
        <v>0.93035140000000016</v>
      </c>
      <c r="AU198" s="841">
        <f>IF($AK198="n/a",1.03*AT198,IF($AK198&lt;0,1.01*AT198,IF($AK198&gt;10,1.1*AT198,(1+$AK198/100)*AT198)))</f>
        <v>0.98617248400000024</v>
      </c>
      <c r="AV198" s="841">
        <f>IF($AK198="n/a",1.03*AU198,IF($AK198&lt;0,1.01*AU198,IF($AK198&gt;10,1.1*AU198,(1+$AK198/100)*AU198)))</f>
        <v>1.0453428330400003</v>
      </c>
      <c r="AW198" s="618">
        <f>SUM(AR198:AV198)</f>
        <v>4.637456717040001</v>
      </c>
      <c r="AX198" s="713">
        <f>AW198/I198*100</f>
        <v>25.355148808310556</v>
      </c>
      <c r="AY198" s="887">
        <v>1.31</v>
      </c>
      <c r="AZ198" s="827">
        <v>19.900000000000002</v>
      </c>
      <c r="BA198" s="827">
        <v>-27.04</v>
      </c>
      <c r="BB198" s="827">
        <v>0.2</v>
      </c>
      <c r="BC198" s="827">
        <v>1.3599999999999999</v>
      </c>
      <c r="BE198" s="594">
        <v>2011</v>
      </c>
      <c r="BF198" s="853">
        <f>IF(BE198&gt;2020,0,IF(BE198&gt;2008,1,IF(BE198&gt;2001,2,IF(BE198&gt;1990,3,IF(BE198&gt;1980,4,IF(BE198&gt;1973,5,IF(BE198&gt;1970,6,IF(BE198&gt;1960,7,IF(BE198&gt;1958,8,IF(BE198&gt;1953,9,10))))))))))</f>
        <v>1</v>
      </c>
      <c r="BG198" s="837">
        <v>1</v>
      </c>
      <c r="BH198" s="820" t="s">
        <v>4443</v>
      </c>
      <c r="BI198" s="820" t="s">
        <v>4444</v>
      </c>
    </row>
    <row r="199" spans="1:61" ht="11.25" customHeight="1" x14ac:dyDescent="0.2">
      <c r="A199" s="819" t="s">
        <v>4898</v>
      </c>
      <c r="B199" s="830" t="s">
        <v>1330</v>
      </c>
      <c r="C199" s="885" t="s">
        <v>4055</v>
      </c>
      <c r="D199" s="885" t="s">
        <v>4185</v>
      </c>
      <c r="E199" s="699">
        <v>13</v>
      </c>
      <c r="F199" s="1122">
        <v>295</v>
      </c>
      <c r="G199" s="1122" t="s">
        <v>105</v>
      </c>
      <c r="H199" s="1122" t="s">
        <v>105</v>
      </c>
      <c r="I199" s="829">
        <v>379.38</v>
      </c>
      <c r="J199" s="618">
        <f>(M199/I199)*100</f>
        <v>1.3706573883704993</v>
      </c>
      <c r="K199" s="832">
        <v>1.3</v>
      </c>
      <c r="L199" s="842">
        <v>4</v>
      </c>
      <c r="M199" s="609">
        <f>K199*L199</f>
        <v>5.2</v>
      </c>
      <c r="N199" s="825" t="s">
        <v>118</v>
      </c>
      <c r="O199" s="700">
        <v>1.05</v>
      </c>
      <c r="P199" s="603">
        <v>44785</v>
      </c>
      <c r="Q199" s="603">
        <v>44805</v>
      </c>
      <c r="R199" s="609">
        <f>(K199-O199)/O199*100</f>
        <v>23.809523809523807</v>
      </c>
      <c r="S199" s="667">
        <f>IF(INDEX(Historical!$D$7:$D$1220,MATCH(B199,Historical!$B$7:$B$1244,0))=0,"n/a",(INDEX(Historical!$C$7:$C$1222,MATCH(B199,Historical!$B$7:$B$1244,0))/INDEX(Historical!$D$7:$D$1220,MATCH(B199,Historical!$B$7:$B$1244,0))-1)*100)</f>
        <v>20.512820512820529</v>
      </c>
      <c r="T199" s="667">
        <f>IF(INDEX(Historical!$F$7:$F$1213,MATCH(B199,Historical!$B$7:$B$1244,0))=0,"n/a",((INDEX(Historical!$C$7:$C$1222,MATCH(B199,Historical!$B$7:$B$1244,0))/INDEX(Historical!$F$7:$F$1213,MATCH(B199,Historical!$B$7:$B$1244,0)))^(1/3)-1)*100)</f>
        <v>14.880254240805124</v>
      </c>
      <c r="U199" s="667">
        <f>IF(INDEX(Historical!$H$7:$H$1213,MATCH(B199,Historical!$B$7:$B$1244,0))=0,"n/a",((INDEX(Historical!$C$7:$C$1222,MATCH(B199,Historical!$B$7:$B$1244,0))/INDEX(Historical!$H$7:$H$1213,MATCH(B199,Historical!$B$7:$B$1244,0)))^(1/5)-1)*100)</f>
        <v>15.770493280444731</v>
      </c>
      <c r="V199" s="667">
        <f>IF(INDEX(Historical!$N$7:$N$1213,MATCH(B199,Historical!$B$7:$B$1244,0))=0,"n/a",((INDEX(Historical!$C$7:$C$1222,MATCH(B199,Historical!$B$7:$B$1244,0))/INDEX(Historical!$N$7:$N$1213,MATCH(B199,Historical!$B$7:$B$1244,0)))^(1/10)-1)*100)</f>
        <v>12.098721615611808</v>
      </c>
      <c r="W199" s="668">
        <f>IF(OR(U199&lt;=0,U199="n/a",V199&lt;=0,V199="n/a"),"n/a",U199/V199)</f>
        <v>1.3034842673043228</v>
      </c>
      <c r="X199" s="669">
        <f>IF(OR(AJ199&lt;=0,AJ199="n/a",U199&lt;=0,U199="n/a"),"n/a",U199/AJ199)</f>
        <v>0.52393665383537313</v>
      </c>
      <c r="Y199" s="631"/>
      <c r="Z199" s="618">
        <f>IF(OR(AC199&lt;0.01,AC199="n/a"),"n/a",M199/AC199*100)</f>
        <v>21.381578947368421</v>
      </c>
      <c r="AA199" s="841">
        <f>IF(OR(AC199&lt;0.01,AC199="n/a"),"n/a",I199/AC199)</f>
        <v>15.599506578947368</v>
      </c>
      <c r="AB199" s="842">
        <v>6</v>
      </c>
      <c r="AC199" s="821">
        <v>24.32</v>
      </c>
      <c r="AD199" s="821">
        <v>3.73</v>
      </c>
      <c r="AE199" s="821">
        <v>5.12</v>
      </c>
      <c r="AF199" s="821">
        <v>20.58</v>
      </c>
      <c r="AG199" s="822">
        <v>139</v>
      </c>
      <c r="AH199" s="821">
        <v>63.9</v>
      </c>
      <c r="AI199" s="821">
        <v>-21.21</v>
      </c>
      <c r="AJ199" s="821">
        <v>30.099999999999998</v>
      </c>
      <c r="AK199" s="821">
        <v>4.18</v>
      </c>
      <c r="AL199" s="833">
        <v>53680</v>
      </c>
      <c r="AM199" s="827">
        <v>0.3</v>
      </c>
      <c r="AN199" s="822">
        <v>0</v>
      </c>
      <c r="AO199" s="705">
        <f>IF(U199="n/a","n/a",IF(AA199&lt;0,"n/a",IF(AA199="n/a","n/a",J199+U199-AA199)))</f>
        <v>1.5416440898678605</v>
      </c>
      <c r="AP199" s="706">
        <f>IF(U199="n/a","n/a",J199+U199)</f>
        <v>17.141150668815229</v>
      </c>
      <c r="AQ199" s="843">
        <f>IF(OR(AC199&lt;0.01,AC199="n/a",AF199="n/a"),"n/a",(I199/SQRT(22.5*AC199*(I199/AF199))-1)*100)</f>
        <v>277.73467783896308</v>
      </c>
      <c r="AR199" s="618">
        <f>INDEX(Historical!$C$7:$C$1222,MATCH(B199,Historical!$B$7:$B$1244,0))*IF(AH199="n/a",1.03,IF(AH199&lt;0,1.01,IF(AH199&gt;10,1.1,(1+AH199/100))))</f>
        <v>5.1700000000000008</v>
      </c>
      <c r="AS199" s="841">
        <f>IF($AI199="n/a",1.03*AR199,IF($AI199&lt;0,1.01*AR199,IF($AI199&gt;10,1.1*AR199,(1+$AI199/100)*AR199)))</f>
        <v>5.2217000000000011</v>
      </c>
      <c r="AT199" s="841">
        <f>IF($AK199="n/a",1.03*AS199,IF($AK199&lt;0,1.01*AS199,IF($AK199&gt;10,1.1*AS199,(1+$AK199/100)*AS199)))</f>
        <v>5.4399670600000016</v>
      </c>
      <c r="AU199" s="841">
        <f>IF($AK199="n/a",1.03*AT199,IF($AK199&lt;0,1.01*AT199,IF($AK199&gt;10,1.1*AT199,(1+$AK199/100)*AT199)))</f>
        <v>5.6673576831080021</v>
      </c>
      <c r="AV199" s="841">
        <f>IF($AK199="n/a",1.03*AU199,IF($AK199&lt;0,1.01*AU199,IF($AK199&gt;10,1.1*AU199,(1+$AK199/100)*AU199)))</f>
        <v>5.9042532342619172</v>
      </c>
      <c r="AW199" s="618">
        <f>SUM(AR199:AV199)</f>
        <v>27.403277977369925</v>
      </c>
      <c r="AX199" s="713">
        <f>AW199/I199*100</f>
        <v>7.2231741202408992</v>
      </c>
      <c r="AY199" s="887">
        <v>1.38</v>
      </c>
      <c r="AZ199" s="827">
        <v>51.629999999999995</v>
      </c>
      <c r="BA199" s="827">
        <v>-11.66</v>
      </c>
      <c r="BB199" s="827">
        <v>-4.58</v>
      </c>
      <c r="BC199" s="827">
        <v>6.5299999999999994</v>
      </c>
      <c r="BE199" s="594">
        <v>2010</v>
      </c>
      <c r="BF199" s="853">
        <f>IF(BE199&gt;2020,0,IF(BE199&gt;2008,1,IF(BE199&gt;2001,2,IF(BE199&gt;1990,3,IF(BE199&gt;1980,4,IF(BE199&gt;1973,5,IF(BE199&gt;1970,6,IF(BE199&gt;1960,7,IF(BE199&gt;1958,8,IF(BE199&gt;1953,9,10))))))))))</f>
        <v>1</v>
      </c>
      <c r="BG199" s="837">
        <v>27.500000000000004</v>
      </c>
      <c r="BH199" s="820" t="s">
        <v>4443</v>
      </c>
      <c r="BI199" s="820" t="s">
        <v>4444</v>
      </c>
    </row>
    <row r="200" spans="1:61" ht="11.25" customHeight="1" x14ac:dyDescent="0.2">
      <c r="A200" s="826" t="s">
        <v>4901</v>
      </c>
      <c r="B200" s="830" t="s">
        <v>639</v>
      </c>
      <c r="C200" s="885" t="s">
        <v>127</v>
      </c>
      <c r="D200" s="885" t="s">
        <v>4194</v>
      </c>
      <c r="E200" s="699">
        <v>17</v>
      </c>
      <c r="F200" s="1122">
        <v>235</v>
      </c>
      <c r="G200" s="1122" t="s">
        <v>105</v>
      </c>
      <c r="H200" s="1122" t="s">
        <v>105</v>
      </c>
      <c r="I200" s="829">
        <v>43.14</v>
      </c>
      <c r="J200" s="618">
        <f>(M200/I200)*100</f>
        <v>2.4107556791840521</v>
      </c>
      <c r="K200" s="832">
        <v>0.26</v>
      </c>
      <c r="L200" s="842">
        <v>4</v>
      </c>
      <c r="M200" s="609">
        <f>K200*L200</f>
        <v>1.04</v>
      </c>
      <c r="N200" s="825" t="s">
        <v>118</v>
      </c>
      <c r="O200" s="700">
        <v>0.21</v>
      </c>
      <c r="P200" s="603">
        <v>44785</v>
      </c>
      <c r="Q200" s="603">
        <v>44805</v>
      </c>
      <c r="R200" s="609">
        <f>(K200-O200)/O200*100</f>
        <v>23.809523809523821</v>
      </c>
      <c r="S200" s="667">
        <f>IF(INDEX(Historical!$D$7:$D$1220,MATCH(B200,Historical!$B$7:$B$1244,0))=0,"n/a",(INDEX(Historical!$C$7:$C$1222,MATCH(B200,Historical!$B$7:$B$1244,0))/INDEX(Historical!$D$7:$D$1220,MATCH(B200,Historical!$B$7:$B$1244,0))-1)*100)</f>
        <v>20.512820512820507</v>
      </c>
      <c r="T200" s="667">
        <f>IF(INDEX(Historical!$F$7:$F$1213,MATCH(B200,Historical!$B$7:$B$1244,0))=0,"n/a",((INDEX(Historical!$C$7:$C$1222,MATCH(B200,Historical!$B$7:$B$1244,0))/INDEX(Historical!$F$7:$F$1213,MATCH(B200,Historical!$B$7:$B$1244,0)))^(1/3)-1)*100)</f>
        <v>16.142775708728507</v>
      </c>
      <c r="U200" s="667">
        <f>IF(INDEX(Historical!$H$7:$H$1213,MATCH(B200,Historical!$B$7:$B$1244,0))=0,"n/a",((INDEX(Historical!$C$7:$C$1222,MATCH(B200,Historical!$B$7:$B$1244,0))/INDEX(Historical!$H$7:$H$1213,MATCH(B200,Historical!$B$7:$B$1244,0)))^(1/5)-1)*100)</f>
        <v>13.91642697303983</v>
      </c>
      <c r="V200" s="667">
        <f>IF(INDEX(Historical!$N$7:$N$1213,MATCH(B200,Historical!$B$7:$B$1244,0))=0,"n/a",((INDEX(Historical!$C$7:$C$1222,MATCH(B200,Historical!$B$7:$B$1244,0))/INDEX(Historical!$N$7:$N$1213,MATCH(B200,Historical!$B$7:$B$1244,0)))^(1/10)-1)*100)</f>
        <v>14.276061744906499</v>
      </c>
      <c r="W200" s="668">
        <f>IF(OR(U200&lt;=0,U200="n/a",V200&lt;=0,V200="n/a"),"n/a",U200/V200)</f>
        <v>0.97480854466078626</v>
      </c>
      <c r="X200" s="669">
        <f>IF(OR(AJ200&lt;=0,AJ200="n/a",U200&lt;=0,U200="n/a"),"n/a",U200/AJ200)</f>
        <v>11.597022477533192</v>
      </c>
      <c r="Y200" s="631"/>
      <c r="Z200" s="618">
        <f>IF(OR(AC200&lt;0.01,AC200="n/a"),"n/a",M200/AC200*100)</f>
        <v>32.60188087774295</v>
      </c>
      <c r="AA200" s="841">
        <f>IF(OR(AC200&lt;0.01,AC200="n/a"),"n/a",I200/AC200)</f>
        <v>13.523510971786834</v>
      </c>
      <c r="AB200" s="842">
        <v>1</v>
      </c>
      <c r="AC200" s="821">
        <v>3.19</v>
      </c>
      <c r="AD200" s="821">
        <v>1.17</v>
      </c>
      <c r="AE200" s="821">
        <v>0.21</v>
      </c>
      <c r="AF200" s="821">
        <v>3.12</v>
      </c>
      <c r="AG200" s="821">
        <v>24.3</v>
      </c>
      <c r="AH200" s="821">
        <v>-33.6</v>
      </c>
      <c r="AI200" s="821">
        <v>1.52</v>
      </c>
      <c r="AJ200" s="821">
        <v>1.2</v>
      </c>
      <c r="AK200" s="821">
        <v>11.65</v>
      </c>
      <c r="AL200" s="833">
        <v>31190</v>
      </c>
      <c r="AM200" s="827">
        <v>0.70000000000000007</v>
      </c>
      <c r="AN200" s="821">
        <v>1.33</v>
      </c>
      <c r="AO200" s="705">
        <f>IF(U200="n/a","n/a",IF(AA200&lt;0,"n/a",IF(AA200="n/a","n/a",J200+U200-AA200)))</f>
        <v>2.8036716804370485</v>
      </c>
      <c r="AP200" s="706">
        <f>IF(U200="n/a","n/a",J200+U200)</f>
        <v>16.327182652223883</v>
      </c>
      <c r="AQ200" s="843">
        <f>IF(OR(AC200&lt;0.01,AC200="n/a",AF200="n/a"),"n/a",(I200/SQRT(22.5*AC200*(I200/AF200))-1)*100)</f>
        <v>36.940139772375517</v>
      </c>
      <c r="AR200" s="618">
        <f>INDEX(Historical!$C$7:$C$1222,MATCH(B200,Historical!$B$7:$B$1244,0))*IF(AH200="n/a",1.03,IF(AH200&lt;0,1.01,IF(AH200&gt;10,1.1,(1+AH200/100))))</f>
        <v>0.94939999999999991</v>
      </c>
      <c r="AS200" s="841">
        <f>IF($AI200="n/a",1.03*AR200,IF($AI200&lt;0,1.01*AR200,IF($AI200&gt;10,1.1*AR200,(1+$AI200/100)*AR200)))</f>
        <v>0.96383088000000006</v>
      </c>
      <c r="AT200" s="841">
        <f>IF($AK200="n/a",1.03*AS200,IF($AK200&lt;0,1.01*AS200,IF($AK200&gt;10,1.1*AS200,(1+$AK200/100)*AS200)))</f>
        <v>1.0602139680000002</v>
      </c>
      <c r="AU200" s="841">
        <f>IF($AK200="n/a",1.03*AT200,IF($AK200&lt;0,1.01*AT200,IF($AK200&gt;10,1.1*AT200,(1+$AK200/100)*AT200)))</f>
        <v>1.1662353648000003</v>
      </c>
      <c r="AV200" s="841">
        <f>IF($AK200="n/a",1.03*AU200,IF($AK200&lt;0,1.01*AU200,IF($AK200&gt;10,1.1*AU200,(1+$AK200/100)*AU200)))</f>
        <v>1.2828589012800005</v>
      </c>
      <c r="AW200" s="618">
        <f>SUM(AR200:AV200)</f>
        <v>5.422539114080001</v>
      </c>
      <c r="AX200" s="713">
        <f>AW200/I200*100</f>
        <v>12.569631696986558</v>
      </c>
      <c r="AY200" s="887">
        <v>0.47</v>
      </c>
      <c r="AZ200" s="827">
        <v>3.17</v>
      </c>
      <c r="BA200" s="827">
        <v>-31.28</v>
      </c>
      <c r="BB200" s="827">
        <v>-3.52</v>
      </c>
      <c r="BC200" s="827">
        <v>-8.23</v>
      </c>
      <c r="BE200" s="594">
        <v>2006</v>
      </c>
      <c r="BF200" s="853">
        <f>IF(BE200&gt;2020,0,IF(BE200&gt;2008,1,IF(BE200&gt;2001,2,IF(BE200&gt;1990,3,IF(BE200&gt;1980,4,IF(BE200&gt;1973,5,IF(BE200&gt;1970,6,IF(BE200&gt;1960,7,IF(BE200&gt;1958,8,IF(BE200&gt;1953,9,10))))))))))</f>
        <v>2</v>
      </c>
      <c r="BG200" s="837">
        <v>4.7</v>
      </c>
      <c r="BH200" s="820" t="s">
        <v>4443</v>
      </c>
      <c r="BI200" s="820" t="s">
        <v>4444</v>
      </c>
    </row>
    <row r="201" spans="1:61" ht="11.25" customHeight="1" x14ac:dyDescent="0.2">
      <c r="A201" s="826" t="s">
        <v>4903</v>
      </c>
      <c r="B201" s="830" t="s">
        <v>730</v>
      </c>
      <c r="C201" s="885" t="s">
        <v>122</v>
      </c>
      <c r="D201" s="885" t="s">
        <v>4037</v>
      </c>
      <c r="E201" s="699">
        <v>15</v>
      </c>
      <c r="F201" s="1122">
        <v>254</v>
      </c>
      <c r="G201" s="1122" t="s">
        <v>36</v>
      </c>
      <c r="H201" s="1122" t="s">
        <v>36</v>
      </c>
      <c r="I201" s="829">
        <v>195.78</v>
      </c>
      <c r="J201" s="618">
        <f>(M201/I201)*100</f>
        <v>0.88875268158136678</v>
      </c>
      <c r="K201" s="832">
        <v>0.435</v>
      </c>
      <c r="L201" s="842">
        <v>4</v>
      </c>
      <c r="M201" s="609">
        <f>K201*L201</f>
        <v>1.74</v>
      </c>
      <c r="N201" s="825" t="s">
        <v>159</v>
      </c>
      <c r="O201" s="700">
        <v>0.41499999999999998</v>
      </c>
      <c r="P201" s="603">
        <v>44848</v>
      </c>
      <c r="Q201" s="603">
        <v>44865</v>
      </c>
      <c r="R201" s="609">
        <f>(K201-O201)/O201*100</f>
        <v>4.8192771084337398</v>
      </c>
      <c r="S201" s="667">
        <f>IF(INDEX(Historical!$D$7:$D$1220,MATCH(B201,Historical!$B$7:$B$1244,0))=0,"n/a",(INDEX(Historical!$C$7:$C$1222,MATCH(B201,Historical!$B$7:$B$1244,0))/INDEX(Historical!$D$7:$D$1220,MATCH(B201,Historical!$B$7:$B$1244,0))-1)*100)</f>
        <v>4.9999999999999822</v>
      </c>
      <c r="T201" s="667">
        <f>IF(INDEX(Historical!$F$7:$F$1213,MATCH(B201,Historical!$B$7:$B$1244,0))=0,"n/a",((INDEX(Historical!$C$7:$C$1222,MATCH(B201,Historical!$B$7:$B$1244,0))/INDEX(Historical!$F$7:$F$1213,MATCH(B201,Historical!$B$7:$B$1244,0)))^(1/3)-1)*100)</f>
        <v>3.6201249102785216</v>
      </c>
      <c r="U201" s="667">
        <f>IF(INDEX(Historical!$H$7:$H$1213,MATCH(B201,Historical!$B$7:$B$1244,0))=0,"n/a",((INDEX(Historical!$C$7:$C$1222,MATCH(B201,Historical!$B$7:$B$1244,0))/INDEX(Historical!$H$7:$H$1213,MATCH(B201,Historical!$B$7:$B$1244,0)))^(1/5)-1)*100)</f>
        <v>3.7137289336648172</v>
      </c>
      <c r="V201" s="667">
        <f>IF(INDEX(Historical!$N$7:$N$1213,MATCH(B201,Historical!$B$7:$B$1244,0))=0,"n/a",((INDEX(Historical!$C$7:$C$1222,MATCH(B201,Historical!$B$7:$B$1244,0))/INDEX(Historical!$N$7:$N$1213,MATCH(B201,Historical!$B$7:$B$1244,0)))^(1/10)-1)*100)</f>
        <v>5.6461694134368967</v>
      </c>
      <c r="W201" s="668">
        <f>IF(OR(U201&lt;=0,U201="n/a",V201&lt;=0,V201="n/a"),"n/a",U201/V201)</f>
        <v>0.6577430930121918</v>
      </c>
      <c r="X201" s="669">
        <f>IF(OR(AJ201&lt;=0,AJ201="n/a",U201&lt;=0,U201="n/a"),"n/a",U201/AJ201)</f>
        <v>0.47009227008415405</v>
      </c>
      <c r="Y201" s="830"/>
      <c r="Z201" s="618">
        <f>IF(OR(AC201&lt;0.01,AC201="n/a"),"n/a",M201/AC201*100)</f>
        <v>39.908256880733944</v>
      </c>
      <c r="AA201" s="841">
        <f>IF(OR(AC201&lt;0.01,AC201="n/a"),"n/a",I201/AC201)</f>
        <v>44.903669724770637</v>
      </c>
      <c r="AB201" s="842">
        <v>12</v>
      </c>
      <c r="AC201" s="821">
        <v>4.3600000000000003</v>
      </c>
      <c r="AD201" s="821">
        <v>7.07</v>
      </c>
      <c r="AE201" s="821">
        <v>1.82</v>
      </c>
      <c r="AF201" s="821">
        <v>2.72</v>
      </c>
      <c r="AG201" s="821">
        <v>6.2</v>
      </c>
      <c r="AH201" s="821">
        <v>204.2</v>
      </c>
      <c r="AI201" s="821">
        <v>21</v>
      </c>
      <c r="AJ201" s="821">
        <v>7.9</v>
      </c>
      <c r="AK201" s="821">
        <v>6.3299999999999992</v>
      </c>
      <c r="AL201" s="833">
        <v>3460</v>
      </c>
      <c r="AM201" s="827">
        <v>22.3</v>
      </c>
      <c r="AN201" s="821">
        <v>0.74</v>
      </c>
      <c r="AO201" s="705">
        <f>IF(U201="n/a","n/a",IF(AA201&lt;0,"n/a",IF(AA201="n/a","n/a",J201+U201-AA201)))</f>
        <v>-40.301188109524453</v>
      </c>
      <c r="AP201" s="706">
        <f>IF(U201="n/a","n/a",J201+U201)</f>
        <v>4.6024816152461838</v>
      </c>
      <c r="AQ201" s="843">
        <f>IF(OR(AC201&lt;0.01,AC201="n/a",AF201="n/a"),"n/a",(I201/SQRT(22.5*AC201*(I201/AF201))-1)*100)</f>
        <v>132.98829884913022</v>
      </c>
      <c r="AR201" s="618">
        <f>INDEX(Historical!$C$7:$C$1222,MATCH(B201,Historical!$B$7:$B$1244,0))*IF(AH201="n/a",1.03,IF(AH201&lt;0,1.01,IF(AH201&gt;10,1.1,(1+AH201/100))))</f>
        <v>1.8480000000000001</v>
      </c>
      <c r="AS201" s="841">
        <f>IF($AI201="n/a",1.03*AR201,IF($AI201&lt;0,1.01*AR201,IF($AI201&gt;10,1.1*AR201,(1+$AI201/100)*AR201)))</f>
        <v>2.0328000000000004</v>
      </c>
      <c r="AT201" s="841">
        <f>IF($AK201="n/a",1.03*AS201,IF($AK201&lt;0,1.01*AS201,IF($AK201&gt;10,1.1*AS201,(1+$AK201/100)*AS201)))</f>
        <v>2.1614762400000003</v>
      </c>
      <c r="AU201" s="841">
        <f>IF($AK201="n/a",1.03*AT201,IF($AK201&lt;0,1.01*AT201,IF($AK201&gt;10,1.1*AT201,(1+$AK201/100)*AT201)))</f>
        <v>2.2982976859919999</v>
      </c>
      <c r="AV201" s="841">
        <f>IF($AK201="n/a",1.03*AU201,IF($AK201&lt;0,1.01*AU201,IF($AK201&gt;10,1.1*AU201,(1+$AK201/100)*AU201)))</f>
        <v>2.4437799295152933</v>
      </c>
      <c r="AW201" s="618">
        <f>SUM(AR201:AV201)</f>
        <v>10.784353855507295</v>
      </c>
      <c r="AX201" s="713">
        <f>AW201/I201*100</f>
        <v>5.5084042575887704</v>
      </c>
      <c r="AY201" s="887">
        <v>1.42</v>
      </c>
      <c r="AZ201" s="827">
        <v>51.7</v>
      </c>
      <c r="BA201" s="827">
        <v>-9.5500000000000007</v>
      </c>
      <c r="BB201" s="827">
        <v>5.1400000000000006</v>
      </c>
      <c r="BC201" s="827">
        <v>16.669999999999998</v>
      </c>
      <c r="BE201" s="594">
        <v>2008</v>
      </c>
      <c r="BF201" s="853">
        <f>IF(BE201&gt;2020,0,IF(BE201&gt;2008,1,IF(BE201&gt;2001,2,IF(BE201&gt;1990,3,IF(BE201&gt;1980,4,IF(BE201&gt;1973,5,IF(BE201&gt;1970,6,IF(BE201&gt;1960,7,IF(BE201&gt;1958,8,IF(BE201&gt;1953,9,10))))))))))</f>
        <v>2</v>
      </c>
      <c r="BG201" s="837">
        <v>2.8000000000000003</v>
      </c>
      <c r="BH201" s="820" t="s">
        <v>4443</v>
      </c>
      <c r="BI201" s="820" t="s">
        <v>4444</v>
      </c>
    </row>
    <row r="202" spans="1:61" s="737" customFormat="1" ht="11.25" customHeight="1" x14ac:dyDescent="0.2">
      <c r="A202" s="613" t="s">
        <v>4904</v>
      </c>
      <c r="B202" s="743" t="s">
        <v>1364</v>
      </c>
      <c r="C202" s="885" t="s">
        <v>244</v>
      </c>
      <c r="D202" s="885" t="s">
        <v>4176</v>
      </c>
      <c r="E202" s="721">
        <v>13</v>
      </c>
      <c r="F202" s="1122">
        <v>289</v>
      </c>
      <c r="G202" s="1121" t="s">
        <v>105</v>
      </c>
      <c r="H202" s="1121" t="s">
        <v>105</v>
      </c>
      <c r="I202" s="722">
        <v>255.18</v>
      </c>
      <c r="J202" s="723">
        <f>(M202/I202)*100</f>
        <v>0.65835880554902415</v>
      </c>
      <c r="K202" s="724">
        <v>0.42</v>
      </c>
      <c r="L202" s="725">
        <v>4</v>
      </c>
      <c r="M202" s="726">
        <f>K202*L202</f>
        <v>1.68</v>
      </c>
      <c r="N202" s="727" t="s">
        <v>962</v>
      </c>
      <c r="O202" s="728">
        <v>0.35</v>
      </c>
      <c r="P202" s="1037">
        <v>44693</v>
      </c>
      <c r="Q202" s="1037">
        <v>44708</v>
      </c>
      <c r="R202" s="726">
        <f>(K202-O202)/O202*100</f>
        <v>20.000000000000004</v>
      </c>
      <c r="S202" s="667">
        <f>IF(INDEX(Historical!$D$7:$D$1220,MATCH(B202,Historical!$B$7:$B$1244,0))=0,"n/a",(INDEX(Historical!$C$7:$C$1222,MATCH(B202,Historical!$B$7:$B$1244,0))/INDEX(Historical!$D$7:$D$1220,MATCH(B202,Historical!$B$7:$B$1244,0))-1)*100)</f>
        <v>18.382352941176471</v>
      </c>
      <c r="T202" s="667">
        <f>IF(INDEX(Historical!$F$7:$F$1213,MATCH(B202,Historical!$B$7:$B$1244,0))=0,"n/a",((INDEX(Historical!$C$7:$C$1222,MATCH(B202,Historical!$B$7:$B$1244,0))/INDEX(Historical!$F$7:$F$1213,MATCH(B202,Historical!$B$7:$B$1244,0)))^(1/3)-1)*100)</f>
        <v>10.601148866139919</v>
      </c>
      <c r="U202" s="667">
        <f>IF(INDEX(Historical!$H$7:$H$1213,MATCH(B202,Historical!$B$7:$B$1244,0))=0,"n/a",((INDEX(Historical!$C$7:$C$1222,MATCH(B202,Historical!$B$7:$B$1244,0))/INDEX(Historical!$H$7:$H$1213,MATCH(B202,Historical!$B$7:$B$1244,0)))^(1/5)-1)*100)</f>
        <v>8.718637781689953</v>
      </c>
      <c r="V202" s="667">
        <f>IF(INDEX(Historical!$N$7:$N$1213,MATCH(B202,Historical!$B$7:$B$1244,0))=0,"n/a",((INDEX(Historical!$C$7:$C$1222,MATCH(B202,Historical!$B$7:$B$1244,0))/INDEX(Historical!$N$7:$N$1213,MATCH(B202,Historical!$B$7:$B$1244,0)))^(1/10)-1)*100)</f>
        <v>15.841031280003204</v>
      </c>
      <c r="W202" s="668">
        <f>IF(OR(U202&lt;=0,U202="n/a",V202&lt;=0,V202="n/a"),"n/a",U202/V202)</f>
        <v>0.5503832185910682</v>
      </c>
      <c r="X202" s="669">
        <f>IF(OR(AJ202&lt;=0,AJ202="n/a",U202&lt;=0,U202="n/a"),"n/a",U202/AJ202)</f>
        <v>0.23886678853945076</v>
      </c>
      <c r="Y202" s="729"/>
      <c r="Z202" s="723">
        <f>IF(OR(AC202&lt;0.01,AC202="n/a"),"n/a",M202/AC202*100)</f>
        <v>3.8103878430483102</v>
      </c>
      <c r="AA202" s="730">
        <f>IF(OR(AC202&lt;0.01,AC202="n/a"),"n/a",I202/AC202)</f>
        <v>5.787706963030165</v>
      </c>
      <c r="AB202" s="725">
        <v>12</v>
      </c>
      <c r="AC202" s="731">
        <v>44.09</v>
      </c>
      <c r="AD202" s="731">
        <v>5.32</v>
      </c>
      <c r="AE202" s="731">
        <v>0.26</v>
      </c>
      <c r="AF202" s="731">
        <v>1.42</v>
      </c>
      <c r="AG202" s="731">
        <v>26.5</v>
      </c>
      <c r="AH202" s="731">
        <v>87.3</v>
      </c>
      <c r="AI202" s="731">
        <v>5.3900000000000006</v>
      </c>
      <c r="AJ202" s="731">
        <v>36.5</v>
      </c>
      <c r="AK202" s="731">
        <v>1.0999999999999999</v>
      </c>
      <c r="AL202" s="732">
        <v>7200</v>
      </c>
      <c r="AM202" s="733">
        <v>1.6</v>
      </c>
      <c r="AN202" s="731">
        <v>1.4</v>
      </c>
      <c r="AO202" s="734">
        <f>IF(U202="n/a","n/a",IF(AA202&lt;0,"n/a",IF(AA202="n/a","n/a",J202+U202-AA202)))</f>
        <v>3.5892896242088126</v>
      </c>
      <c r="AP202" s="735">
        <f>IF(U202="n/a","n/a",J202+U202)</f>
        <v>9.3769965872389776</v>
      </c>
      <c r="AQ202" s="843">
        <f>IF(OR(AC202&lt;0.01,AC202="n/a",AF202="n/a"),"n/a",(I202/SQRT(22.5*AC202*(I202/AF202))-1)*100)</f>
        <v>-39.562543301165611</v>
      </c>
      <c r="AR202" s="618">
        <f>INDEX(Historical!$C$7:$C$1222,MATCH(B202,Historical!$B$7:$B$1244,0))*IF(AH202="n/a",1.03,IF(AH202&lt;0,1.01,IF(AH202&gt;10,1.1,(1+AH202/100))))</f>
        <v>1.7710000000000004</v>
      </c>
      <c r="AS202" s="730">
        <f>IF($AI202="n/a",1.03*AR202,IF($AI202&lt;0,1.01*AR202,IF($AI202&gt;10,1.1*AR202,(1+$AI202/100)*AR202)))</f>
        <v>1.8664569000000004</v>
      </c>
      <c r="AT202" s="730">
        <f>IF($AK202="n/a",1.03*AS202,IF($AK202&lt;0,1.01*AS202,IF($AK202&gt;10,1.1*AS202,(1+$AK202/100)*AS202)))</f>
        <v>1.8869879259000002</v>
      </c>
      <c r="AU202" s="730">
        <f>IF($AK202="n/a",1.03*AT202,IF($AK202&lt;0,1.01*AT202,IF($AK202&gt;10,1.1*AT202,(1+$AK202/100)*AT202)))</f>
        <v>1.9077447930849001</v>
      </c>
      <c r="AV202" s="730">
        <f>IF($AK202="n/a",1.03*AU202,IF($AK202&lt;0,1.01*AU202,IF($AK202&gt;10,1.1*AU202,(1+$AK202/100)*AU202)))</f>
        <v>1.9287299858088338</v>
      </c>
      <c r="AW202" s="723">
        <f>SUM(AR202:AV202)</f>
        <v>9.360919604793736</v>
      </c>
      <c r="AX202" s="736">
        <f>AW202/I202*100</f>
        <v>3.6683594344359802</v>
      </c>
      <c r="AY202" s="888">
        <v>1.41</v>
      </c>
      <c r="AZ202" s="733">
        <v>41.77</v>
      </c>
      <c r="BA202" s="733">
        <v>-27.01</v>
      </c>
      <c r="BB202" s="733">
        <v>6.72</v>
      </c>
      <c r="BC202" s="733">
        <v>2.44</v>
      </c>
      <c r="BD202" s="862"/>
      <c r="BE202" s="594">
        <v>2010</v>
      </c>
      <c r="BF202" s="853">
        <f>IF(BE202&gt;2020,0,IF(BE202&gt;2008,1,IF(BE202&gt;2001,2,IF(BE202&gt;1990,3,IF(BE202&gt;1980,4,IF(BE202&gt;1973,5,IF(BE202&gt;1970,6,IF(BE202&gt;1960,7,IF(BE202&gt;1958,8,IF(BE202&gt;1953,9,10))))))))))</f>
        <v>1</v>
      </c>
      <c r="BG202" s="783">
        <v>10.100000000000001</v>
      </c>
      <c r="BH202" s="820" t="s">
        <v>4443</v>
      </c>
      <c r="BI202" s="820" t="s">
        <v>4444</v>
      </c>
    </row>
    <row r="203" spans="1:61" ht="11.25" customHeight="1" x14ac:dyDescent="0.2">
      <c r="A203" s="819" t="s">
        <v>4907</v>
      </c>
      <c r="B203" s="830" t="s">
        <v>643</v>
      </c>
      <c r="C203" s="994" t="s">
        <v>107</v>
      </c>
      <c r="D203" s="994" t="s">
        <v>4197</v>
      </c>
      <c r="E203" s="699">
        <v>19</v>
      </c>
      <c r="F203" s="1122">
        <v>192</v>
      </c>
      <c r="G203" s="1122" t="s">
        <v>105</v>
      </c>
      <c r="H203" s="1122" t="s">
        <v>105</v>
      </c>
      <c r="I203" s="829">
        <v>23.13</v>
      </c>
      <c r="J203" s="618">
        <f>(M203/I203)*100</f>
        <v>3.6316472114137488</v>
      </c>
      <c r="K203" s="832">
        <v>0.21</v>
      </c>
      <c r="L203" s="842">
        <v>4</v>
      </c>
      <c r="M203" s="609">
        <f>K203*L203</f>
        <v>0.84</v>
      </c>
      <c r="N203" s="825" t="s">
        <v>421</v>
      </c>
      <c r="O203" s="702">
        <v>0.2</v>
      </c>
      <c r="P203" s="891">
        <v>44607</v>
      </c>
      <c r="Q203" s="891">
        <v>44622</v>
      </c>
      <c r="R203" s="609">
        <f>(K203-O203)/O203*100</f>
        <v>4.9999999999999902</v>
      </c>
      <c r="S203" s="667">
        <f>IF(INDEX(Historical!$D$7:$D$1220,MATCH(B203,Historical!$B$7:$B$1244,0))=0,"n/a",(INDEX(Historical!$C$7:$C$1222,MATCH(B203,Historical!$B$7:$B$1244,0))/INDEX(Historical!$D$7:$D$1220,MATCH(B203,Historical!$B$7:$B$1244,0))-1)*100)</f>
        <v>10.236220472440948</v>
      </c>
      <c r="T203" s="667">
        <f>IF(INDEX(Historical!$F$7:$F$1213,MATCH(B203,Historical!$B$7:$B$1244,0))=0,"n/a",((INDEX(Historical!$C$7:$C$1222,MATCH(B203,Historical!$B$7:$B$1244,0))/INDEX(Historical!$F$7:$F$1213,MATCH(B203,Historical!$B$7:$B$1244,0)))^(1/3)-1)*100)</f>
        <v>6.721617465559615</v>
      </c>
      <c r="U203" s="667">
        <f>IF(INDEX(Historical!$H$7:$H$1213,MATCH(B203,Historical!$B$7:$B$1244,0))=0,"n/a",((INDEX(Historical!$C$7:$C$1222,MATCH(B203,Historical!$B$7:$B$1244,0))/INDEX(Historical!$H$7:$H$1213,MATCH(B203,Historical!$B$7:$B$1244,0)))^(1/5)-1)*100)</f>
        <v>7.0693136465733275</v>
      </c>
      <c r="V203" s="667">
        <f>IF(INDEX(Historical!$N$7:$N$1213,MATCH(B203,Historical!$B$7:$B$1244,0))=0,"n/a",((INDEX(Historical!$C$7:$C$1222,MATCH(B203,Historical!$B$7:$B$1244,0))/INDEX(Historical!$N$7:$N$1213,MATCH(B203,Historical!$B$7:$B$1244,0)))^(1/10)-1)*100)</f>
        <v>6.0558819510064588</v>
      </c>
      <c r="W203" s="668">
        <f>IF(OR(U203&lt;=0,U203="n/a",V203&lt;=0,V203="n/a"),"n/a",U203/V203)</f>
        <v>1.1673466728324255</v>
      </c>
      <c r="X203" s="669">
        <f>IF(OR(AJ203&lt;=0,AJ203="n/a",U203&lt;=0,U203="n/a"),"n/a",U203/AJ203)</f>
        <v>0.48090569024308355</v>
      </c>
      <c r="Y203" s="636" t="s">
        <v>431</v>
      </c>
      <c r="Z203" s="618">
        <f>IF(OR(AC203&lt;0.01,AC203="n/a"),"n/a",M203/AC203*100)</f>
        <v>44.680851063829792</v>
      </c>
      <c r="AA203" s="841">
        <f>IF(OR(AC203&lt;0.01,AC203="n/a"),"n/a",I203/AC203)</f>
        <v>12.303191489361703</v>
      </c>
      <c r="AB203" s="842">
        <v>12</v>
      </c>
      <c r="AC203" s="821">
        <v>1.88</v>
      </c>
      <c r="AD203" s="821" t="s">
        <v>135</v>
      </c>
      <c r="AE203" s="821">
        <v>2.78</v>
      </c>
      <c r="AF203" s="821">
        <v>1.1499999999999999</v>
      </c>
      <c r="AG203" s="821">
        <v>11.5</v>
      </c>
      <c r="AH203" s="821">
        <v>-7.9</v>
      </c>
      <c r="AI203" s="821" t="s">
        <v>135</v>
      </c>
      <c r="AJ203" s="821">
        <v>14.7</v>
      </c>
      <c r="AK203" s="821" t="s">
        <v>135</v>
      </c>
      <c r="AL203" s="833">
        <v>120.31</v>
      </c>
      <c r="AM203" s="827">
        <v>15.1</v>
      </c>
      <c r="AN203" s="821">
        <v>0.36</v>
      </c>
      <c r="AO203" s="705">
        <f>IF(U203="n/a","n/a",IF(AA203&lt;0,"n/a",IF(AA203="n/a","n/a",J203+U203-AA203)))</f>
        <v>-1.602230631374626</v>
      </c>
      <c r="AP203" s="706">
        <f>IF(U203="n/a","n/a",J203+U203)</f>
        <v>10.700960857987077</v>
      </c>
      <c r="AQ203" s="843">
        <f>IF(OR(AC203&lt;0.01,AC203="n/a",AF203="n/a"),"n/a",(I203/SQRT(22.5*AC203*(I203/AF203))-1)*100)</f>
        <v>-20.701211406854235</v>
      </c>
      <c r="AR203" s="618">
        <f>INDEX(Historical!$C$7:$C$1222,MATCH(B203,Historical!$B$7:$B$1244,0))*IF(AH203="n/a",1.03,IF(AH203&lt;0,1.01,IF(AH203&gt;10,1.1,(1+AH203/100))))</f>
        <v>0.84839999999999993</v>
      </c>
      <c r="AS203" s="841">
        <f>IF($AI203="n/a",1.03*AR203,IF($AI203&lt;0,1.01*AR203,IF($AI203&gt;10,1.1*AR203,(1+$AI203/100)*AR203)))</f>
        <v>0.87385199999999996</v>
      </c>
      <c r="AT203" s="841">
        <f>IF($AK203="n/a",1.03*AS203,IF($AK203&lt;0,1.01*AS203,IF($AK203&gt;10,1.1*AS203,(1+$AK203/100)*AS203)))</f>
        <v>0.90006755999999999</v>
      </c>
      <c r="AU203" s="841">
        <f>IF($AK203="n/a",1.03*AT203,IF($AK203&lt;0,1.01*AT203,IF($AK203&gt;10,1.1*AT203,(1+$AK203/100)*AT203)))</f>
        <v>0.92706958680000007</v>
      </c>
      <c r="AV203" s="841">
        <f>IF($AK203="n/a",1.03*AU203,IF($AK203&lt;0,1.01*AU203,IF($AK203&gt;10,1.1*AU203,(1+$AK203/100)*AU203)))</f>
        <v>0.95488167440400007</v>
      </c>
      <c r="AW203" s="618">
        <f>SUM(AR203:AV203)</f>
        <v>4.5042708212039999</v>
      </c>
      <c r="AX203" s="713">
        <f>AW203/I203*100</f>
        <v>19.473717341997407</v>
      </c>
      <c r="AY203" s="887">
        <v>0.33</v>
      </c>
      <c r="AZ203" s="827">
        <v>11.899999999999999</v>
      </c>
      <c r="BA203" s="827">
        <v>-12.7</v>
      </c>
      <c r="BB203" s="827">
        <v>2.33</v>
      </c>
      <c r="BC203" s="827">
        <v>-3.08</v>
      </c>
      <c r="BE203" s="594">
        <v>2002</v>
      </c>
      <c r="BF203" s="853">
        <f>IF(BE203&gt;2020,0,IF(BE203&gt;2008,1,IF(BE203&gt;2001,2,IF(BE203&gt;1990,3,IF(BE203&gt;1980,4,IF(BE203&gt;1973,5,IF(BE203&gt;1970,6,IF(BE203&gt;1960,7,IF(BE203&gt;1958,8,IF(BE203&gt;1953,9,10))))))))))</f>
        <v>2</v>
      </c>
      <c r="BG203" s="837">
        <v>1</v>
      </c>
      <c r="BH203" s="820" t="s">
        <v>4443</v>
      </c>
      <c r="BI203" s="820" t="s">
        <v>4444</v>
      </c>
    </row>
    <row r="204" spans="1:61" ht="11.25" customHeight="1" x14ac:dyDescent="0.2">
      <c r="A204" s="819" t="s">
        <v>4909</v>
      </c>
      <c r="B204" s="830" t="s">
        <v>1338</v>
      </c>
      <c r="C204" s="885" t="s">
        <v>107</v>
      </c>
      <c r="D204" s="885" t="s">
        <v>4197</v>
      </c>
      <c r="E204" s="699">
        <v>12</v>
      </c>
      <c r="F204" s="1122">
        <v>361</v>
      </c>
      <c r="G204" s="1122" t="s">
        <v>36</v>
      </c>
      <c r="H204" s="1122" t="s">
        <v>36</v>
      </c>
      <c r="I204" s="829">
        <v>19.25</v>
      </c>
      <c r="J204" s="618">
        <f>(M204/I204)*100</f>
        <v>3.0129870129870127</v>
      </c>
      <c r="K204" s="832">
        <v>0.14499999999999999</v>
      </c>
      <c r="L204" s="842">
        <v>4</v>
      </c>
      <c r="M204" s="609">
        <f>K204*L204</f>
        <v>0.57999999999999996</v>
      </c>
      <c r="N204" s="825" t="s">
        <v>106</v>
      </c>
      <c r="O204" s="700">
        <v>0.13500000000000001</v>
      </c>
      <c r="P204" s="603">
        <v>44687</v>
      </c>
      <c r="Q204" s="603">
        <v>44699</v>
      </c>
      <c r="R204" s="609">
        <f>(K204-O204)/O204*100</f>
        <v>7.4074074074073932</v>
      </c>
      <c r="S204" s="667">
        <f>IF(INDEX(Historical!$D$7:$D$1220,MATCH(B204,Historical!$B$7:$B$1244,0))=0,"n/a",(INDEX(Historical!$C$7:$C$1222,MATCH(B204,Historical!$B$7:$B$1244,0))/INDEX(Historical!$D$7:$D$1220,MATCH(B204,Historical!$B$7:$B$1244,0))-1)*100)</f>
        <v>7.5471698113207308</v>
      </c>
      <c r="T204" s="667">
        <f>IF(INDEX(Historical!$F$7:$F$1213,MATCH(B204,Historical!$B$7:$B$1244,0))=0,"n/a",((INDEX(Historical!$C$7:$C$1222,MATCH(B204,Historical!$B$7:$B$1244,0))/INDEX(Historical!$F$7:$F$1213,MATCH(B204,Historical!$B$7:$B$1244,0)))^(1/3)-1)*100)</f>
        <v>5.1702545850602188</v>
      </c>
      <c r="U204" s="667">
        <f>IF(INDEX(Historical!$H$7:$H$1213,MATCH(B204,Historical!$B$7:$B$1244,0))=0,"n/a",((INDEX(Historical!$C$7:$C$1222,MATCH(B204,Historical!$B$7:$B$1244,0))/INDEX(Historical!$H$7:$H$1213,MATCH(B204,Historical!$B$7:$B$1244,0)))^(1/5)-1)*100)</f>
        <v>7.6107236755172503</v>
      </c>
      <c r="V204" s="667">
        <f>IF(INDEX(Historical!$N$7:$N$1213,MATCH(B204,Historical!$B$7:$B$1244,0))=0,"n/a",((INDEX(Historical!$C$7:$C$1222,MATCH(B204,Historical!$B$7:$B$1244,0))/INDEX(Historical!$N$7:$N$1213,MATCH(B204,Historical!$B$7:$B$1244,0)))^(1/10)-1)*100)</f>
        <v>9.2477181944470743</v>
      </c>
      <c r="W204" s="668">
        <f>IF(OR(U204&lt;=0,U204="n/a",V204&lt;=0,V204="n/a"),"n/a",U204/V204)</f>
        <v>0.82298395295903581</v>
      </c>
      <c r="X204" s="669">
        <f>IF(OR(AJ204&lt;=0,AJ204="n/a",U204&lt;=0,U204="n/a"),"n/a",U204/AJ204)</f>
        <v>0.53976763656150717</v>
      </c>
      <c r="Y204" s="640"/>
      <c r="Z204" s="618">
        <f>IF(OR(AC204&lt;0.01,AC204="n/a"),"n/a",M204/AC204*100)</f>
        <v>37.419354838709673</v>
      </c>
      <c r="AA204" s="841">
        <f>IF(OR(AC204&lt;0.01,AC204="n/a"),"n/a",I204/AC204)</f>
        <v>12.419354838709678</v>
      </c>
      <c r="AB204" s="842">
        <v>12</v>
      </c>
      <c r="AC204" s="821">
        <v>1.55</v>
      </c>
      <c r="AD204" s="821">
        <v>1.39</v>
      </c>
      <c r="AE204" s="821">
        <v>4.3099999999999996</v>
      </c>
      <c r="AF204" s="821">
        <v>1.1599999999999999</v>
      </c>
      <c r="AG204" s="821">
        <v>8.6</v>
      </c>
      <c r="AH204" s="821">
        <v>64</v>
      </c>
      <c r="AI204" s="821">
        <v>4.17</v>
      </c>
      <c r="AJ204" s="821">
        <v>14.099999999999998</v>
      </c>
      <c r="AK204" s="821">
        <v>9</v>
      </c>
      <c r="AL204" s="833">
        <v>1260</v>
      </c>
      <c r="AM204" s="827">
        <v>0.3</v>
      </c>
      <c r="AN204" s="821">
        <v>0.51</v>
      </c>
      <c r="AO204" s="705">
        <f>IF(U204="n/a","n/a",IF(AA204&lt;0,"n/a",IF(AA204="n/a","n/a",J204+U204-AA204)))</f>
        <v>-1.7956441502054155</v>
      </c>
      <c r="AP204" s="706">
        <f>IF(U204="n/a","n/a",J204+U204)</f>
        <v>10.623710688504262</v>
      </c>
      <c r="AQ204" s="843">
        <f>IF(OR(AC204&lt;0.01,AC204="n/a",AF204="n/a"),"n/a",(I204/SQRT(22.5*AC204*(I204/AF204))-1)*100)</f>
        <v>-19.982080859893991</v>
      </c>
      <c r="AR204" s="618">
        <f>INDEX(Historical!$C$7:$C$1222,MATCH(B204,Historical!$B$7:$B$1244,0))*IF(AH204="n/a",1.03,IF(AH204&lt;0,1.01,IF(AH204&gt;10,1.1,(1+AH204/100))))</f>
        <v>0.627</v>
      </c>
      <c r="AS204" s="841">
        <f>IF($AI204="n/a",1.03*AR204,IF($AI204&lt;0,1.01*AR204,IF($AI204&gt;10,1.1*AR204,(1+$AI204/100)*AR204)))</f>
        <v>0.65314590000000006</v>
      </c>
      <c r="AT204" s="841">
        <f>IF($AK204="n/a",1.03*AS204,IF($AK204&lt;0,1.01*AS204,IF($AK204&gt;10,1.1*AS204,(1+$AK204/100)*AS204)))</f>
        <v>0.71192903100000016</v>
      </c>
      <c r="AU204" s="841">
        <f>IF($AK204="n/a",1.03*AT204,IF($AK204&lt;0,1.01*AT204,IF($AK204&gt;10,1.1*AT204,(1+$AK204/100)*AT204)))</f>
        <v>0.77600264379000028</v>
      </c>
      <c r="AV204" s="841">
        <f>IF($AK204="n/a",1.03*AU204,IF($AK204&lt;0,1.01*AU204,IF($AK204&gt;10,1.1*AU204,(1+$AK204/100)*AU204)))</f>
        <v>0.84584288173110034</v>
      </c>
      <c r="AW204" s="618">
        <f>SUM(AR204:AV204)</f>
        <v>3.6139204565211007</v>
      </c>
      <c r="AX204" s="713">
        <f>AW204/I204*100</f>
        <v>18.773612761148577</v>
      </c>
      <c r="AY204" s="887">
        <v>0.84</v>
      </c>
      <c r="AZ204" s="827">
        <v>38.39</v>
      </c>
      <c r="BA204" s="827">
        <v>-3.85</v>
      </c>
      <c r="BB204" s="827">
        <v>3.81</v>
      </c>
      <c r="BC204" s="827">
        <v>13.71</v>
      </c>
      <c r="BE204" s="594">
        <v>2011</v>
      </c>
      <c r="BF204" s="853">
        <f>IF(BE204&gt;2020,0,IF(BE204&gt;2008,1,IF(BE204&gt;2001,2,IF(BE204&gt;1990,3,IF(BE204&gt;1980,4,IF(BE204&gt;1973,5,IF(BE204&gt;1970,6,IF(BE204&gt;1960,7,IF(BE204&gt;1958,8,IF(BE204&gt;1953,9,10))))))))))</f>
        <v>1</v>
      </c>
      <c r="BG204" s="837">
        <v>0.89999999999999991</v>
      </c>
      <c r="BH204" s="820" t="s">
        <v>4443</v>
      </c>
      <c r="BI204" s="820" t="s">
        <v>4444</v>
      </c>
    </row>
    <row r="205" spans="1:61" ht="11.25" customHeight="1" x14ac:dyDescent="0.2">
      <c r="A205" s="819" t="s">
        <v>4912</v>
      </c>
      <c r="B205" s="830" t="s">
        <v>1366</v>
      </c>
      <c r="C205" s="885" t="s">
        <v>4055</v>
      </c>
      <c r="D205" s="885" t="s">
        <v>4196</v>
      </c>
      <c r="E205" s="699">
        <v>13</v>
      </c>
      <c r="F205" s="1122">
        <v>297</v>
      </c>
      <c r="G205" s="1122" t="s">
        <v>105</v>
      </c>
      <c r="H205" s="1122" t="s">
        <v>105</v>
      </c>
      <c r="I205" s="829">
        <v>258.73</v>
      </c>
      <c r="J205" s="618">
        <f>(M205/I205)*100</f>
        <v>0.92760793104781025</v>
      </c>
      <c r="K205" s="832">
        <v>0.6</v>
      </c>
      <c r="L205" s="842">
        <v>4</v>
      </c>
      <c r="M205" s="609">
        <f>K205*L205</f>
        <v>2.4</v>
      </c>
      <c r="N205" s="825" t="s">
        <v>421</v>
      </c>
      <c r="O205" s="700">
        <v>0.53</v>
      </c>
      <c r="P205" s="603">
        <v>44797</v>
      </c>
      <c r="Q205" s="603">
        <v>44812</v>
      </c>
      <c r="R205" s="609">
        <f>(K205-O205)/O205*100</f>
        <v>13.20754716981131</v>
      </c>
      <c r="S205" s="667">
        <f>IF(INDEX(Historical!$D$7:$D$1220,MATCH(B205,Historical!$B$7:$B$1244,0))=0,"n/a",(INDEX(Historical!$C$7:$C$1222,MATCH(B205,Historical!$B$7:$B$1244,0))/INDEX(Historical!$D$7:$D$1220,MATCH(B205,Historical!$B$7:$B$1244,0))-1)*100)</f>
        <v>11.88118811881187</v>
      </c>
      <c r="T205" s="667">
        <f>IF(INDEX(Historical!$F$7:$F$1213,MATCH(B205,Historical!$B$7:$B$1244,0))=0,"n/a",((INDEX(Historical!$C$7:$C$1222,MATCH(B205,Historical!$B$7:$B$1244,0))/INDEX(Historical!$F$7:$F$1213,MATCH(B205,Historical!$B$7:$B$1244,0)))^(1/3)-1)*100)</f>
        <v>7.4844611903481795</v>
      </c>
      <c r="U205" s="667">
        <f>IF(INDEX(Historical!$H$7:$H$1213,MATCH(B205,Historical!$B$7:$B$1244,0))=0,"n/a",((INDEX(Historical!$C$7:$C$1222,MATCH(B205,Historical!$B$7:$B$1244,0))/INDEX(Historical!$H$7:$H$1213,MATCH(B205,Historical!$B$7:$B$1244,0)))^(1/5)-1)*100)</f>
        <v>10.051528973592539</v>
      </c>
      <c r="V205" s="667">
        <f>IF(INDEX(Historical!$N$7:$N$1213,MATCH(B205,Historical!$B$7:$B$1244,0))=0,"n/a",((INDEX(Historical!$C$7:$C$1222,MATCH(B205,Historical!$B$7:$B$1244,0))/INDEX(Historical!$N$7:$N$1213,MATCH(B205,Historical!$B$7:$B$1244,0)))^(1/10)-1)*100)</f>
        <v>11.514023231765492</v>
      </c>
      <c r="W205" s="668">
        <f>IF(OR(U205&lt;=0,U205="n/a",V205&lt;=0,V205="n/a"),"n/a",U205/V205)</f>
        <v>0.87298147409168436</v>
      </c>
      <c r="X205" s="669">
        <f>IF(OR(AJ205&lt;=0,AJ205="n/a",U205&lt;=0,U205="n/a"),"n/a",U205/AJ205)</f>
        <v>0.64848574023177674</v>
      </c>
      <c r="Y205" s="638"/>
      <c r="Z205" s="618">
        <f>IF(OR(AC205&lt;0.01,AC205="n/a"),"n/a",M205/AC205*100)</f>
        <v>16.064257028112451</v>
      </c>
      <c r="AA205" s="841">
        <f>IF(OR(AC205&lt;0.01,AC205="n/a"),"n/a",I205/AC205)</f>
        <v>17.31793842034806</v>
      </c>
      <c r="AB205" s="842">
        <v>12</v>
      </c>
      <c r="AC205" s="821">
        <v>14.94</v>
      </c>
      <c r="AD205" s="821">
        <v>1.69</v>
      </c>
      <c r="AE205" s="821">
        <v>2.58</v>
      </c>
      <c r="AF205" s="821">
        <v>2.9</v>
      </c>
      <c r="AG205" s="821">
        <v>17.899999999999999</v>
      </c>
      <c r="AH205" s="821">
        <v>31.3</v>
      </c>
      <c r="AI205" s="821">
        <v>16.25</v>
      </c>
      <c r="AJ205" s="821">
        <v>15.5</v>
      </c>
      <c r="AK205" s="821">
        <v>10.299999999999999</v>
      </c>
      <c r="AL205" s="833">
        <v>6480</v>
      </c>
      <c r="AM205" s="827">
        <v>0.5</v>
      </c>
      <c r="AN205" s="821">
        <v>0.45</v>
      </c>
      <c r="AO205" s="705">
        <f>IF(U205="n/a","n/a",IF(AA205&lt;0,"n/a",IF(AA205="n/a","n/a",J205+U205-AA205)))</f>
        <v>-6.3388015157077113</v>
      </c>
      <c r="AP205" s="706">
        <f>IF(U205="n/a","n/a",J205+U205)</f>
        <v>10.979136904640349</v>
      </c>
      <c r="AQ205" s="843">
        <f>IF(OR(AC205&lt;0.01,AC205="n/a",AF205="n/a"),"n/a",(I205/SQRT(22.5*AC205*(I205/AF205))-1)*100)</f>
        <v>49.401801891572305</v>
      </c>
      <c r="AR205" s="618">
        <f>INDEX(Historical!$C$7:$C$1222,MATCH(B205,Historical!$B$7:$B$1244,0))*IF(AH205="n/a",1.03,IF(AH205&lt;0,1.01,IF(AH205&gt;10,1.1,(1+AH205/100))))</f>
        <v>2.4859999999999998</v>
      </c>
      <c r="AS205" s="841">
        <f>IF($AI205="n/a",1.03*AR205,IF($AI205&lt;0,1.01*AR205,IF($AI205&gt;10,1.1*AR205,(1+$AI205/100)*AR205)))</f>
        <v>2.7345999999999999</v>
      </c>
      <c r="AT205" s="841">
        <f>IF($AK205="n/a",1.03*AS205,IF($AK205&lt;0,1.01*AS205,IF($AK205&gt;10,1.1*AS205,(1+$AK205/100)*AS205)))</f>
        <v>3.00806</v>
      </c>
      <c r="AU205" s="841">
        <f>IF($AK205="n/a",1.03*AT205,IF($AK205&lt;0,1.01*AT205,IF($AK205&gt;10,1.1*AT205,(1+$AK205/100)*AT205)))</f>
        <v>3.3088660000000001</v>
      </c>
      <c r="AV205" s="841">
        <f>IF($AK205="n/a",1.03*AU205,IF($AK205&lt;0,1.01*AU205,IF($AK205&gt;10,1.1*AU205,(1+$AK205/100)*AU205)))</f>
        <v>3.6397526000000004</v>
      </c>
      <c r="AW205" s="618">
        <f>SUM(AR205:AV205)</f>
        <v>15.177278600000001</v>
      </c>
      <c r="AX205" s="713">
        <f>AW205/I205*100</f>
        <v>5.8660683337842539</v>
      </c>
      <c r="AY205" s="887">
        <v>1.27</v>
      </c>
      <c r="AZ205" s="827">
        <v>34.619999999999997</v>
      </c>
      <c r="BA205" s="827">
        <v>-8.18</v>
      </c>
      <c r="BB205" s="827">
        <v>5.2</v>
      </c>
      <c r="BC205" s="827">
        <v>7.5399999999999991</v>
      </c>
      <c r="BE205" s="594">
        <v>2010</v>
      </c>
      <c r="BF205" s="853">
        <f>IF(BE205&gt;2020,0,IF(BE205&gt;2008,1,IF(BE205&gt;2001,2,IF(BE205&gt;1990,3,IF(BE205&gt;1980,4,IF(BE205&gt;1973,5,IF(BE205&gt;1970,6,IF(BE205&gt;1960,7,IF(BE205&gt;1958,8,IF(BE205&gt;1953,9,10))))))))))</f>
        <v>1</v>
      </c>
      <c r="BG205" s="837">
        <v>10.4</v>
      </c>
      <c r="BH205" s="820" t="s">
        <v>4443</v>
      </c>
      <c r="BI205" s="820" t="s">
        <v>4444</v>
      </c>
    </row>
    <row r="206" spans="1:61" ht="11.25" customHeight="1" x14ac:dyDescent="0.2">
      <c r="A206" s="826" t="s">
        <v>4913</v>
      </c>
      <c r="B206" s="830" t="s">
        <v>4298</v>
      </c>
      <c r="C206" s="885" t="s">
        <v>111</v>
      </c>
      <c r="D206" s="885" t="s">
        <v>4203</v>
      </c>
      <c r="E206" s="699">
        <v>22</v>
      </c>
      <c r="F206" s="1122">
        <v>161</v>
      </c>
      <c r="G206" s="1122" t="s">
        <v>36</v>
      </c>
      <c r="H206" s="1122" t="s">
        <v>36</v>
      </c>
      <c r="I206" s="829">
        <v>211.19</v>
      </c>
      <c r="J206" s="618">
        <f>(M206/I206)*100</f>
        <v>2.1591931436147545</v>
      </c>
      <c r="K206" s="832">
        <v>1.1399999999999999</v>
      </c>
      <c r="L206" s="842">
        <v>4</v>
      </c>
      <c r="M206" s="609">
        <f>K206*L206</f>
        <v>4.5599999999999996</v>
      </c>
      <c r="N206" s="825" t="s">
        <v>597</v>
      </c>
      <c r="O206" s="700">
        <v>1.1200000000000001</v>
      </c>
      <c r="P206" s="603">
        <v>44994</v>
      </c>
      <c r="Q206" s="603">
        <v>45009</v>
      </c>
      <c r="R206" s="609">
        <f>(K206-O206)/O206*100</f>
        <v>1.7857142857142672</v>
      </c>
      <c r="S206" s="667">
        <f>IF(INDEX(Historical!$D$7:$D$1220,MATCH(B206,Historical!$B$7:$B$1244,0))=0,"n/a",(INDEX(Historical!$C$7:$C$1222,MATCH(B206,Historical!$B$7:$B$1244,0))/INDEX(Historical!$D$7:$D$1220,MATCH(B206,Historical!$B$7:$B$1244,0))-1)*100)</f>
        <v>9.8039215686274606</v>
      </c>
      <c r="T206" s="667">
        <f>IF(INDEX(Historical!$F$7:$F$1213,MATCH(B206,Historical!$B$7:$B$1244,0))=0,"n/a",((INDEX(Historical!$C$7:$C$1222,MATCH(B206,Historical!$B$7:$B$1244,0))/INDEX(Historical!$F$7:$F$1213,MATCH(B206,Historical!$B$7:$B$1244,0)))^(1/3)-1)*100)</f>
        <v>16.001972067050652</v>
      </c>
      <c r="U206" s="667">
        <f>IF(INDEX(Historical!$H$7:$H$1213,MATCH(B206,Historical!$B$7:$B$1244,0))=0,"n/a",((INDEX(Historical!$C$7:$C$1222,MATCH(B206,Historical!$B$7:$B$1244,0))/INDEX(Historical!$H$7:$H$1213,MATCH(B206,Historical!$B$7:$B$1244,0)))^(1/5)-1)*100)</f>
        <v>15.284538836947647</v>
      </c>
      <c r="V206" s="667">
        <f>IF(INDEX(Historical!$N$7:$N$1213,MATCH(B206,Historical!$B$7:$B$1244,0))=0,"n/a",((INDEX(Historical!$C$7:$C$1222,MATCH(B206,Historical!$B$7:$B$1244,0))/INDEX(Historical!$N$7:$N$1213,MATCH(B206,Historical!$B$7:$B$1244,0)))^(1/10)-1)*100)</f>
        <v>12.334976252295826</v>
      </c>
      <c r="W206" s="668">
        <f>IF(OR(U206&lt;=0,U206="n/a",V206&lt;=0,V206="n/a"),"n/a",U206/V206)</f>
        <v>1.2391218697403523</v>
      </c>
      <c r="X206" s="669">
        <f>IF(OR(AJ206&lt;=0,AJ206="n/a",U206&lt;=0,U206="n/a"),"n/a",U206/AJ206)</f>
        <v>1.2227631069558118</v>
      </c>
      <c r="Y206" s="831"/>
      <c r="Z206" s="618">
        <f>IF(OR(AC206&lt;0.01,AC206="n/a"),"n/a",M206/AC206*100)</f>
        <v>84.132841328413278</v>
      </c>
      <c r="AA206" s="841">
        <f>IF(OR(AC206&lt;0.01,AC206="n/a"),"n/a",I206/AC206)</f>
        <v>38.964944649446494</v>
      </c>
      <c r="AB206" s="842">
        <v>6</v>
      </c>
      <c r="AC206" s="821">
        <v>5.42</v>
      </c>
      <c r="AD206" s="821">
        <v>12.72</v>
      </c>
      <c r="AE206" s="821">
        <v>2.34</v>
      </c>
      <c r="AF206" s="821">
        <v>2.2000000000000002</v>
      </c>
      <c r="AG206" s="821">
        <v>10.100000000000001</v>
      </c>
      <c r="AH206" s="821">
        <v>75.099999999999994</v>
      </c>
      <c r="AI206" s="821">
        <v>7.89</v>
      </c>
      <c r="AJ206" s="821">
        <v>12.5</v>
      </c>
      <c r="AK206" s="821">
        <v>3.06</v>
      </c>
      <c r="AL206" s="833">
        <v>40000</v>
      </c>
      <c r="AM206" s="827">
        <v>0.3</v>
      </c>
      <c r="AN206" s="821">
        <v>0.38</v>
      </c>
      <c r="AO206" s="705">
        <f>IF(U206="n/a","n/a",IF(AA206&lt;0,"n/a",IF(AA206="n/a","n/a",J206+U206-AA206)))</f>
        <v>-21.521212668884093</v>
      </c>
      <c r="AP206" s="706">
        <f>IF(U206="n/a","n/a",J206+U206)</f>
        <v>17.443731980562401</v>
      </c>
      <c r="AQ206" s="843">
        <f>IF(OR(AC206&lt;0.01,AC206="n/a",AF206="n/a"),"n/a",(I206/SQRT(22.5*AC206*(I206/AF206))-1)*100)</f>
        <v>95.189797352653429</v>
      </c>
      <c r="AR206" s="618">
        <f>INDEX(Historical!$C$7:$C$1222,MATCH(B206,Historical!$B$7:$B$1244,0))*IF(AH206="n/a",1.03,IF(AH206&lt;0,1.01,IF(AH206&gt;10,1.1,(1+AH206/100))))</f>
        <v>4.9280000000000008</v>
      </c>
      <c r="AS206" s="841">
        <f>IF($AI206="n/a",1.03*AR206,IF($AI206&lt;0,1.01*AR206,IF($AI206&gt;10,1.1*AR206,(1+$AI206/100)*AR206)))</f>
        <v>5.3168192000000003</v>
      </c>
      <c r="AT206" s="841">
        <f>IF($AK206="n/a",1.03*AS206,IF($AK206&lt;0,1.01*AS206,IF($AK206&gt;10,1.1*AS206,(1+$AK206/100)*AS206)))</f>
        <v>5.4795138675199997</v>
      </c>
      <c r="AU206" s="841">
        <f>IF($AK206="n/a",1.03*AT206,IF($AK206&lt;0,1.01*AT206,IF($AK206&gt;10,1.1*AT206,(1+$AK206/100)*AT206)))</f>
        <v>5.6471869918661115</v>
      </c>
      <c r="AV206" s="841">
        <f>IF($AK206="n/a",1.03*AU206,IF($AK206&lt;0,1.01*AU206,IF($AK206&gt;10,1.1*AU206,(1+$AK206/100)*AU206)))</f>
        <v>5.8199909138172146</v>
      </c>
      <c r="AW206" s="618">
        <f>SUM(AR206:AV206)</f>
        <v>27.191510973203329</v>
      </c>
      <c r="AX206" s="713">
        <f>AW206/I206*100</f>
        <v>12.87537808286535</v>
      </c>
      <c r="AY206" s="887">
        <v>0.71</v>
      </c>
      <c r="AZ206" s="827">
        <v>11.31</v>
      </c>
      <c r="BA206" s="827">
        <v>-24.5</v>
      </c>
      <c r="BB206" s="827">
        <v>2.0699999999999998</v>
      </c>
      <c r="BC206" s="827">
        <v>-6.2799999999999994</v>
      </c>
      <c r="BE206" s="594">
        <v>2002</v>
      </c>
      <c r="BF206" s="853">
        <f>IF(BE206&gt;2020,0,IF(BE206&gt;2008,1,IF(BE206&gt;2001,2,IF(BE206&gt;1990,3,IF(BE206&gt;1980,4,IF(BE206&gt;1973,5,IF(BE206&gt;1970,6,IF(BE206&gt;1960,7,IF(BE206&gt;1958,8,IF(BE206&gt;1953,9,10))))))))))</f>
        <v>2</v>
      </c>
      <c r="BG206" s="837">
        <v>5.6000000000000005</v>
      </c>
      <c r="BH206" s="820" t="s">
        <v>4443</v>
      </c>
      <c r="BI206" s="820" t="s">
        <v>4444</v>
      </c>
    </row>
    <row r="207" spans="1:61" ht="11.25" customHeight="1" x14ac:dyDescent="0.2">
      <c r="A207" s="819" t="s">
        <v>1353</v>
      </c>
      <c r="B207" s="830" t="s">
        <v>1354</v>
      </c>
      <c r="C207" s="885" t="s">
        <v>111</v>
      </c>
      <c r="D207" s="885" t="s">
        <v>1181</v>
      </c>
      <c r="E207" s="699">
        <v>13</v>
      </c>
      <c r="F207" s="1122">
        <v>293</v>
      </c>
      <c r="G207" s="1122" t="s">
        <v>105</v>
      </c>
      <c r="H207" s="1122" t="s">
        <v>105</v>
      </c>
      <c r="I207" s="829">
        <v>254.83</v>
      </c>
      <c r="J207" s="618">
        <f>(M207/I207)*100</f>
        <v>1.6638543342620569</v>
      </c>
      <c r="K207" s="832">
        <v>1.06</v>
      </c>
      <c r="L207" s="842">
        <v>4</v>
      </c>
      <c r="M207" s="609">
        <f>K207*L207</f>
        <v>4.24</v>
      </c>
      <c r="N207" s="825" t="s">
        <v>561</v>
      </c>
      <c r="O207" s="700">
        <v>0.92</v>
      </c>
      <c r="P207" s="603">
        <v>44741</v>
      </c>
      <c r="Q207" s="603">
        <v>44757</v>
      </c>
      <c r="R207" s="609">
        <f>(K207-O207)/O207*100</f>
        <v>15.217391304347828</v>
      </c>
      <c r="S207" s="667">
        <f>IF(INDEX(Historical!$D$7:$D$1220,MATCH(B207,Historical!$B$7:$B$1244,0))=0,"n/a",(INDEX(Historical!$C$7:$C$1222,MATCH(B207,Historical!$B$7:$B$1244,0))/INDEX(Historical!$D$7:$D$1220,MATCH(B207,Historical!$B$7:$B$1244,0))-1)*100)</f>
        <v>17.159763313609467</v>
      </c>
      <c r="T207" s="667">
        <f>IF(INDEX(Historical!$F$7:$F$1213,MATCH(B207,Historical!$B$7:$B$1244,0))=0,"n/a",((INDEX(Historical!$C$7:$C$1222,MATCH(B207,Historical!$B$7:$B$1244,0))/INDEX(Historical!$F$7:$F$1213,MATCH(B207,Historical!$B$7:$B$1244,0)))^(1/3)-1)*100)</f>
        <v>11.982121911147271</v>
      </c>
      <c r="U207" s="667">
        <f>IF(INDEX(Historical!$H$7:$H$1213,MATCH(B207,Historical!$B$7:$B$1244,0))=0,"n/a",((INDEX(Historical!$C$7:$C$1222,MATCH(B207,Historical!$B$7:$B$1244,0))/INDEX(Historical!$H$7:$H$1213,MATCH(B207,Historical!$B$7:$B$1244,0)))^(1/5)-1)*100)</f>
        <v>16.066654712615257</v>
      </c>
      <c r="V207" s="667">
        <f>IF(INDEX(Historical!$N$7:$N$1213,MATCH(B207,Historical!$B$7:$B$1244,0))=0,"n/a",((INDEX(Historical!$C$7:$C$1222,MATCH(B207,Historical!$B$7:$B$1244,0))/INDEX(Historical!$N$7:$N$1213,MATCH(B207,Historical!$B$7:$B$1244,0)))^(1/10)-1)*100)</f>
        <v>18.262306967677276</v>
      </c>
      <c r="W207" s="668">
        <f>IF(OR(U207&lt;=0,U207="n/a",V207&lt;=0,V207="n/a"),"n/a",U207/V207)</f>
        <v>0.87977136410267687</v>
      </c>
      <c r="X207" s="669">
        <f>IF(OR(AJ207&lt;=0,AJ207="n/a",U207&lt;=0,U207="n/a"),"n/a",U207/AJ207)</f>
        <v>1.3501390514802738</v>
      </c>
      <c r="Y207" s="638"/>
      <c r="Z207" s="618">
        <f>IF(OR(AC207&lt;0.01,AC207="n/a"),"n/a",M207/AC207*100)</f>
        <v>30.481667864845434</v>
      </c>
      <c r="AA207" s="841">
        <f>IF(OR(AC207&lt;0.01,AC207="n/a"),"n/a",I207/AC207)</f>
        <v>18.319913731128686</v>
      </c>
      <c r="AB207" s="842">
        <v>12</v>
      </c>
      <c r="AC207" s="821">
        <v>13.91</v>
      </c>
      <c r="AD207" s="821">
        <v>1.65</v>
      </c>
      <c r="AE207" s="821">
        <v>1.93</v>
      </c>
      <c r="AF207" s="822" t="s">
        <v>135</v>
      </c>
      <c r="AG207" s="821">
        <v>-150.69999999999999</v>
      </c>
      <c r="AH207" s="821">
        <v>12.2</v>
      </c>
      <c r="AI207" s="821">
        <v>9.7799999999999994</v>
      </c>
      <c r="AJ207" s="821">
        <v>11.899999999999999</v>
      </c>
      <c r="AK207" s="821">
        <v>11.01</v>
      </c>
      <c r="AL207" s="833">
        <v>9110</v>
      </c>
      <c r="AM207" s="827">
        <v>1.3</v>
      </c>
      <c r="AN207" s="823" t="s">
        <v>135</v>
      </c>
      <c r="AO207" s="705">
        <f>IF(U207="n/a","n/a",IF(AA207&lt;0,"n/a",IF(AA207="n/a","n/a",J207+U207-AA207)))</f>
        <v>-0.58940468425137027</v>
      </c>
      <c r="AP207" s="706">
        <f>IF(U207="n/a","n/a",J207+U207)</f>
        <v>17.730509046877316</v>
      </c>
      <c r="AQ207" s="843" t="str">
        <f>IF(OR(AC207&lt;0.01,AC207="n/a",AF207="n/a"),"n/a",(I207/SQRT(22.5*AC207*(I207/AF207))-1)*100)</f>
        <v>n/a</v>
      </c>
      <c r="AR207" s="618">
        <f>INDEX(Historical!$C$7:$C$1222,MATCH(B207,Historical!$B$7:$B$1244,0))*IF(AH207="n/a",1.03,IF(AH207&lt;0,1.01,IF(AH207&gt;10,1.1,(1+AH207/100))))</f>
        <v>4.3559999999999999</v>
      </c>
      <c r="AS207" s="841">
        <f>IF($AI207="n/a",1.03*AR207,IF($AI207&lt;0,1.01*AR207,IF($AI207&gt;10,1.1*AR207,(1+$AI207/100)*AR207)))</f>
        <v>4.7820167999999992</v>
      </c>
      <c r="AT207" s="841">
        <f>IF($AK207="n/a",1.03*AS207,IF($AK207&lt;0,1.01*AS207,IF($AK207&gt;10,1.1*AS207,(1+$AK207/100)*AS207)))</f>
        <v>5.2602184799999998</v>
      </c>
      <c r="AU207" s="841">
        <f>IF($AK207="n/a",1.03*AT207,IF($AK207&lt;0,1.01*AT207,IF($AK207&gt;10,1.1*AT207,(1+$AK207/100)*AT207)))</f>
        <v>5.7862403279999999</v>
      </c>
      <c r="AV207" s="841">
        <f>IF($AK207="n/a",1.03*AU207,IF($AK207&lt;0,1.01*AU207,IF($AK207&gt;10,1.1*AU207,(1+$AK207/100)*AU207)))</f>
        <v>6.3648643608000004</v>
      </c>
      <c r="AW207" s="618">
        <f>SUM(AR207:AV207)</f>
        <v>26.549339968799998</v>
      </c>
      <c r="AX207" s="713">
        <f>AW207/I207*100</f>
        <v>10.418451504453948</v>
      </c>
      <c r="AY207" s="887">
        <v>0.93</v>
      </c>
      <c r="AZ207" s="827">
        <v>39.369999999999997</v>
      </c>
      <c r="BA207" s="827">
        <v>-8.76</v>
      </c>
      <c r="BB207" s="827">
        <v>1.0900000000000001</v>
      </c>
      <c r="BC207" s="827">
        <v>7.32</v>
      </c>
      <c r="BE207" s="594">
        <v>2010</v>
      </c>
      <c r="BF207" s="853">
        <f>IF(BE207&gt;2020,0,IF(BE207&gt;2008,1,IF(BE207&gt;2001,2,IF(BE207&gt;1990,3,IF(BE207&gt;1980,4,IF(BE207&gt;1973,5,IF(BE207&gt;1970,6,IF(BE207&gt;1960,7,IF(BE207&gt;1958,8,IF(BE207&gt;1953,9,10))))))))))</f>
        <v>1</v>
      </c>
      <c r="BG207" s="837">
        <v>19.3</v>
      </c>
      <c r="BH207" s="820" t="s">
        <v>4443</v>
      </c>
      <c r="BI207" s="820" t="s">
        <v>4444</v>
      </c>
    </row>
    <row r="208" spans="1:61" ht="11.25" customHeight="1" x14ac:dyDescent="0.2">
      <c r="A208" s="826" t="s">
        <v>4915</v>
      </c>
      <c r="B208" s="830" t="s">
        <v>1340</v>
      </c>
      <c r="C208" s="885" t="s">
        <v>107</v>
      </c>
      <c r="D208" s="885" t="s">
        <v>4197</v>
      </c>
      <c r="E208" s="699">
        <v>12</v>
      </c>
      <c r="F208" s="1122">
        <v>395</v>
      </c>
      <c r="G208" s="1122" t="s">
        <v>36</v>
      </c>
      <c r="H208" s="1122" t="s">
        <v>36</v>
      </c>
      <c r="I208" s="829">
        <v>71.62</v>
      </c>
      <c r="J208" s="618">
        <f>(M208/I208)*100</f>
        <v>2.5691147724099412</v>
      </c>
      <c r="K208" s="832">
        <v>0.46</v>
      </c>
      <c r="L208" s="842">
        <v>4</v>
      </c>
      <c r="M208" s="609">
        <f>K208*L208</f>
        <v>1.84</v>
      </c>
      <c r="N208" s="825" t="s">
        <v>556</v>
      </c>
      <c r="O208" s="700">
        <v>0.4</v>
      </c>
      <c r="P208" s="603">
        <v>44950</v>
      </c>
      <c r="Q208" s="603">
        <v>44963</v>
      </c>
      <c r="R208" s="609">
        <f>(K208-O208)/O208*100</f>
        <v>15</v>
      </c>
      <c r="S208" s="667">
        <f>IF(INDEX(Historical!$D$7:$D$1220,MATCH(B208,Historical!$B$7:$B$1244,0))=0,"n/a",(INDEX(Historical!$C$7:$C$1222,MATCH(B208,Historical!$B$7:$B$1244,0))/INDEX(Historical!$D$7:$D$1220,MATCH(B208,Historical!$B$7:$B$1244,0))-1)*100)</f>
        <v>17.647058823529417</v>
      </c>
      <c r="T208" s="667">
        <f>IF(INDEX(Historical!$F$7:$F$1213,MATCH(B208,Historical!$B$7:$B$1244,0))=0,"n/a",((INDEX(Historical!$C$7:$C$1222,MATCH(B208,Historical!$B$7:$B$1244,0))/INDEX(Historical!$F$7:$F$1213,MATCH(B208,Historical!$B$7:$B$1244,0)))^(1/3)-1)*100)</f>
        <v>11.315078730200367</v>
      </c>
      <c r="U208" s="667">
        <f>IF(INDEX(Historical!$H$7:$H$1213,MATCH(B208,Historical!$B$7:$B$1244,0))=0,"n/a",((INDEX(Historical!$C$7:$C$1222,MATCH(B208,Historical!$B$7:$B$1244,0))/INDEX(Historical!$H$7:$H$1213,MATCH(B208,Historical!$B$7:$B$1244,0)))^(1/5)-1)*100)</f>
        <v>13.485457134316015</v>
      </c>
      <c r="V208" s="667">
        <f>IF(INDEX(Historical!$N$7:$N$1213,MATCH(B208,Historical!$B$7:$B$1244,0))=0,"n/a",((INDEX(Historical!$C$7:$C$1222,MATCH(B208,Historical!$B$7:$B$1244,0))/INDEX(Historical!$N$7:$N$1213,MATCH(B208,Historical!$B$7:$B$1244,0)))^(1/10)-1)*100)</f>
        <v>13.694370033707948</v>
      </c>
      <c r="W208" s="668">
        <f>IF(OR(U208&lt;=0,U208="n/a",V208&lt;=0,V208="n/a"),"n/a",U208/V208)</f>
        <v>0.98474461410946945</v>
      </c>
      <c r="X208" s="669">
        <f>IF(OR(AJ208&lt;=0,AJ208="n/a",U208&lt;=0,U208="n/a"),"n/a",U208/AJ208)</f>
        <v>1.2149060481365779</v>
      </c>
      <c r="Y208" s="640"/>
      <c r="Z208" s="618">
        <f>IF(OR(AC208&lt;0.01,AC208="n/a"),"n/a",M208/AC208*100)</f>
        <v>45.544554455445549</v>
      </c>
      <c r="AA208" s="841">
        <f>IF(OR(AC208&lt;0.01,AC208="n/a"),"n/a",I208/AC208)</f>
        <v>17.727722772277229</v>
      </c>
      <c r="AB208" s="842">
        <v>12</v>
      </c>
      <c r="AC208" s="821">
        <v>4.04</v>
      </c>
      <c r="AD208" s="821">
        <v>1.76</v>
      </c>
      <c r="AE208" s="821">
        <v>7.54</v>
      </c>
      <c r="AF208" s="821">
        <v>3.18</v>
      </c>
      <c r="AG208" s="821">
        <v>18.399999999999999</v>
      </c>
      <c r="AH208" s="821">
        <v>8.1</v>
      </c>
      <c r="AI208" s="821">
        <v>-2.34</v>
      </c>
      <c r="AJ208" s="821">
        <v>11.1</v>
      </c>
      <c r="AK208" s="821">
        <v>10</v>
      </c>
      <c r="AL208" s="833">
        <v>1810</v>
      </c>
      <c r="AM208" s="827">
        <v>1</v>
      </c>
      <c r="AN208" s="821">
        <v>0</v>
      </c>
      <c r="AO208" s="705">
        <f>IF(U208="n/a","n/a",IF(AA208&lt;0,"n/a",IF(AA208="n/a","n/a",J208+U208-AA208)))</f>
        <v>-1.6731508655512748</v>
      </c>
      <c r="AP208" s="706">
        <f>IF(U208="n/a","n/a",J208+U208)</f>
        <v>16.054571906725954</v>
      </c>
      <c r="AQ208" s="843">
        <f>IF(OR(AC208&lt;0.01,AC208="n/a",AF208="n/a"),"n/a",(I208/SQRT(22.5*AC208*(I208/AF208))-1)*100)</f>
        <v>58.288286105295306</v>
      </c>
      <c r="AR208" s="618">
        <f>INDEX(Historical!$C$7:$C$1222,MATCH(B208,Historical!$B$7:$B$1244,0))*IF(AH208="n/a",1.03,IF(AH208&lt;0,1.01,IF(AH208&gt;10,1.1,(1+AH208/100))))</f>
        <v>1.7296</v>
      </c>
      <c r="AS208" s="841">
        <f>IF($AI208="n/a",1.03*AR208,IF($AI208&lt;0,1.01*AR208,IF($AI208&gt;10,1.1*AR208,(1+$AI208/100)*AR208)))</f>
        <v>1.746896</v>
      </c>
      <c r="AT208" s="841">
        <f>IF($AK208="n/a",1.03*AS208,IF($AK208&lt;0,1.01*AS208,IF($AK208&gt;10,1.1*AS208,(1+$AK208/100)*AS208)))</f>
        <v>1.9215856000000002</v>
      </c>
      <c r="AU208" s="841">
        <f>IF($AK208="n/a",1.03*AT208,IF($AK208&lt;0,1.01*AT208,IF($AK208&gt;10,1.1*AT208,(1+$AK208/100)*AT208)))</f>
        <v>2.1137441600000004</v>
      </c>
      <c r="AV208" s="841">
        <f>IF($AK208="n/a",1.03*AU208,IF($AK208&lt;0,1.01*AU208,IF($AK208&gt;10,1.1*AU208,(1+$AK208/100)*AU208)))</f>
        <v>2.3251185760000008</v>
      </c>
      <c r="AW208" s="618">
        <f>SUM(AR208:AV208)</f>
        <v>9.836944336000002</v>
      </c>
      <c r="AX208" s="713">
        <f>AW208/I208*100</f>
        <v>13.734912504886903</v>
      </c>
      <c r="AY208" s="887">
        <v>0.73</v>
      </c>
      <c r="AZ208" s="827">
        <v>11.82</v>
      </c>
      <c r="BA208" s="827">
        <v>-14.299999999999999</v>
      </c>
      <c r="BB208" s="827">
        <v>-0.76</v>
      </c>
      <c r="BC208" s="827">
        <v>-2.88</v>
      </c>
      <c r="BE208" s="594">
        <v>2012</v>
      </c>
      <c r="BF208" s="853">
        <f>IF(BE208&gt;2020,0,IF(BE208&gt;2008,1,IF(BE208&gt;2001,2,IF(BE208&gt;1990,3,IF(BE208&gt;1980,4,IF(BE208&gt;1973,5,IF(BE208&gt;1970,6,IF(BE208&gt;1960,7,IF(BE208&gt;1958,8,IF(BE208&gt;1953,9,10))))))))))</f>
        <v>1</v>
      </c>
      <c r="BG208" s="837">
        <v>1.6</v>
      </c>
      <c r="BH208" s="820" t="s">
        <v>4443</v>
      </c>
      <c r="BI208" s="820" t="s">
        <v>4444</v>
      </c>
    </row>
    <row r="209" spans="1:61" s="737" customFormat="1" ht="11.25" customHeight="1" x14ac:dyDescent="0.2">
      <c r="A209" s="720" t="s">
        <v>4917</v>
      </c>
      <c r="B209" s="743" t="s">
        <v>1352</v>
      </c>
      <c r="C209" s="885" t="s">
        <v>152</v>
      </c>
      <c r="D209" s="885" t="s">
        <v>4183</v>
      </c>
      <c r="E209" s="721">
        <v>13</v>
      </c>
      <c r="F209" s="1122">
        <v>339</v>
      </c>
      <c r="G209" s="1121" t="s">
        <v>105</v>
      </c>
      <c r="H209" s="1121" t="s">
        <v>105</v>
      </c>
      <c r="I209" s="722">
        <v>50.11</v>
      </c>
      <c r="J209" s="723">
        <f>(M209/I209)*100</f>
        <v>1.1175414089004192</v>
      </c>
      <c r="K209" s="724">
        <v>0.14000000000000001</v>
      </c>
      <c r="L209" s="725">
        <v>4</v>
      </c>
      <c r="M209" s="726">
        <f>K209*L209</f>
        <v>0.56000000000000005</v>
      </c>
      <c r="N209" s="727" t="s">
        <v>496</v>
      </c>
      <c r="O209" s="728">
        <v>0.125</v>
      </c>
      <c r="P209" s="1037">
        <v>44993</v>
      </c>
      <c r="Q209" s="1037">
        <v>45008</v>
      </c>
      <c r="R209" s="726">
        <f>(K209-O209)/O209*100</f>
        <v>12.000000000000011</v>
      </c>
      <c r="S209" s="667">
        <f>IF(INDEX(Historical!$D$7:$D$1220,MATCH(B209,Historical!$B$7:$B$1244,0))=0,"n/a",(INDEX(Historical!$C$7:$C$1222,MATCH(B209,Historical!$B$7:$B$1244,0))/INDEX(Historical!$D$7:$D$1220,MATCH(B209,Historical!$B$7:$B$1244,0))-1)*100)</f>
        <v>13.636363636363647</v>
      </c>
      <c r="T209" s="667">
        <f>IF(INDEX(Historical!$F$7:$F$1213,MATCH(B209,Historical!$B$7:$B$1244,0))=0,"n/a",((INDEX(Historical!$C$7:$C$1222,MATCH(B209,Historical!$B$7:$B$1244,0))/INDEX(Historical!$F$7:$F$1213,MATCH(B209,Historical!$B$7:$B$1244,0)))^(1/3)-1)*100)</f>
        <v>13.718300976297648</v>
      </c>
      <c r="U209" s="667">
        <f>IF(INDEX(Historical!$H$7:$H$1213,MATCH(B209,Historical!$B$7:$B$1244,0))=0,"n/a",((INDEX(Historical!$C$7:$C$1222,MATCH(B209,Historical!$B$7:$B$1244,0))/INDEX(Historical!$H$7:$H$1213,MATCH(B209,Historical!$B$7:$B$1244,0)))^(1/5)-1)*100)</f>
        <v>18.94608218221061</v>
      </c>
      <c r="V209" s="667">
        <f>IF(INDEX(Historical!$N$7:$N$1213,MATCH(B209,Historical!$B$7:$B$1244,0))=0,"n/a",((INDEX(Historical!$C$7:$C$1222,MATCH(B209,Historical!$B$7:$B$1244,0))/INDEX(Historical!$N$7:$N$1213,MATCH(B209,Historical!$B$7:$B$1244,0)))^(1/10)-1)*100)</f>
        <v>18.065942918994303</v>
      </c>
      <c r="W209" s="668">
        <f>IF(OR(U209&lt;=0,U209="n/a",V209&lt;=0,V209="n/a"),"n/a",U209/V209)</f>
        <v>1.0487181470218718</v>
      </c>
      <c r="X209" s="669">
        <f>IF(OR(AJ209&lt;=0,AJ209="n/a",U209&lt;=0,U209="n/a"),"n/a",U209/AJ209)</f>
        <v>1.0584403453748945</v>
      </c>
      <c r="Y209" s="743"/>
      <c r="Z209" s="723">
        <f>IF(OR(AC209&lt;0.01,AC209="n/a"),"n/a",M209/AC209*100)</f>
        <v>58.333333333333336</v>
      </c>
      <c r="AA209" s="730">
        <f>IF(OR(AC209&lt;0.01,AC209="n/a"),"n/a",I209/AC209)</f>
        <v>52.197916666666671</v>
      </c>
      <c r="AB209" s="725">
        <v>12</v>
      </c>
      <c r="AC209" s="731">
        <v>0.96</v>
      </c>
      <c r="AD209" s="731">
        <v>19.77</v>
      </c>
      <c r="AE209" s="731">
        <v>6.47</v>
      </c>
      <c r="AF209" s="731">
        <v>4.1399999999999997</v>
      </c>
      <c r="AG209" s="731">
        <v>8.6</v>
      </c>
      <c r="AH209" s="731">
        <v>20.9</v>
      </c>
      <c r="AI209" s="731">
        <v>16.05</v>
      </c>
      <c r="AJ209" s="731">
        <v>17.899999999999999</v>
      </c>
      <c r="AK209" s="731">
        <v>2.6</v>
      </c>
      <c r="AL209" s="732">
        <v>1040</v>
      </c>
      <c r="AM209" s="733">
        <v>11.899999999999999</v>
      </c>
      <c r="AN209" s="731">
        <v>0</v>
      </c>
      <c r="AO209" s="734">
        <f>IF(U209="n/a","n/a",IF(AA209&lt;0,"n/a",IF(AA209="n/a","n/a",J209+U209-AA209)))</f>
        <v>-32.134293075555647</v>
      </c>
      <c r="AP209" s="735">
        <f>IF(U209="n/a","n/a",J209+U209)</f>
        <v>20.063623591111028</v>
      </c>
      <c r="AQ209" s="843">
        <f>IF(OR(AC209&lt;0.01,AC209="n/a",AF209="n/a"),"n/a",(I209/SQRT(22.5*AC209*(I209/AF209))-1)*100)</f>
        <v>209.9099331526285</v>
      </c>
      <c r="AR209" s="618">
        <f>INDEX(Historical!$C$7:$C$1222,MATCH(B209,Historical!$B$7:$B$1244,0))*IF(AH209="n/a",1.03,IF(AH209&lt;0,1.01,IF(AH209&gt;10,1.1,(1+AH209/100))))</f>
        <v>0.55000000000000004</v>
      </c>
      <c r="AS209" s="730">
        <f>IF($AI209="n/a",1.03*AR209,IF($AI209&lt;0,1.01*AR209,IF($AI209&gt;10,1.1*AR209,(1+$AI209/100)*AR209)))</f>
        <v>0.60500000000000009</v>
      </c>
      <c r="AT209" s="730">
        <f>IF($AK209="n/a",1.03*AS209,IF($AK209&lt;0,1.01*AS209,IF($AK209&gt;10,1.1*AS209,(1+$AK209/100)*AS209)))</f>
        <v>0.62073000000000012</v>
      </c>
      <c r="AU209" s="730">
        <f>IF($AK209="n/a",1.03*AT209,IF($AK209&lt;0,1.01*AT209,IF($AK209&gt;10,1.1*AT209,(1+$AK209/100)*AT209)))</f>
        <v>0.63686898000000014</v>
      </c>
      <c r="AV209" s="730">
        <f>IF($AK209="n/a",1.03*AU209,IF($AK209&lt;0,1.01*AU209,IF($AK209&gt;10,1.1*AU209,(1+$AK209/100)*AU209)))</f>
        <v>0.65342757348000013</v>
      </c>
      <c r="AW209" s="723">
        <f>SUM(AR209:AV209)</f>
        <v>3.0660265534800004</v>
      </c>
      <c r="AX209" s="736">
        <f>AW209/I209*100</f>
        <v>6.1185922041109571</v>
      </c>
      <c r="AY209" s="888">
        <v>0.99</v>
      </c>
      <c r="AZ209" s="733">
        <v>30.769999999999996</v>
      </c>
      <c r="BA209" s="733">
        <v>-11.12</v>
      </c>
      <c r="BB209" s="733">
        <v>6.35</v>
      </c>
      <c r="BC209" s="733">
        <v>5.43</v>
      </c>
      <c r="BD209" s="862"/>
      <c r="BE209" s="594">
        <v>2011</v>
      </c>
      <c r="BF209" s="853">
        <f>IF(BE209&gt;2020,0,IF(BE209&gt;2008,1,IF(BE209&gt;2001,2,IF(BE209&gt;1990,3,IF(BE209&gt;1980,4,IF(BE209&gt;1973,5,IF(BE209&gt;1970,6,IF(BE209&gt;1960,7,IF(BE209&gt;1958,8,IF(BE209&gt;1953,9,10))))))))))</f>
        <v>1</v>
      </c>
      <c r="BG209" s="783">
        <v>7.5</v>
      </c>
      <c r="BH209" s="820" t="s">
        <v>4443</v>
      </c>
      <c r="BI209" s="820" t="s">
        <v>4444</v>
      </c>
    </row>
    <row r="210" spans="1:61" ht="11.25" customHeight="1" x14ac:dyDescent="0.2">
      <c r="A210" s="826" t="s">
        <v>4918</v>
      </c>
      <c r="B210" s="830" t="s">
        <v>652</v>
      </c>
      <c r="C210" s="885" t="s">
        <v>111</v>
      </c>
      <c r="D210" s="885" t="s">
        <v>4203</v>
      </c>
      <c r="E210" s="699">
        <v>19</v>
      </c>
      <c r="F210" s="1122">
        <v>203</v>
      </c>
      <c r="G210" s="1122" t="s">
        <v>114</v>
      </c>
      <c r="H210" s="1122" t="s">
        <v>114</v>
      </c>
      <c r="I210" s="829">
        <v>474.26</v>
      </c>
      <c r="J210" s="618">
        <f>(M210/I210)*100</f>
        <v>2.5302576645721757</v>
      </c>
      <c r="K210" s="832">
        <v>3</v>
      </c>
      <c r="L210" s="842">
        <v>4</v>
      </c>
      <c r="M210" s="609">
        <f>K210*L210</f>
        <v>12</v>
      </c>
      <c r="N210" s="825" t="s">
        <v>150</v>
      </c>
      <c r="O210" s="700">
        <v>2.8</v>
      </c>
      <c r="P210" s="603">
        <v>44895</v>
      </c>
      <c r="Q210" s="603">
        <v>44925</v>
      </c>
      <c r="R210" s="609">
        <f>(K210-O210)/O210*100</f>
        <v>7.1428571428571495</v>
      </c>
      <c r="S210" s="667">
        <f>IF(INDEX(Historical!$D$7:$D$1220,MATCH(B210,Historical!$B$7:$B$1244,0))=0,"n/a",(INDEX(Historical!$C$7:$C$1222,MATCH(B210,Historical!$B$7:$B$1244,0))/INDEX(Historical!$D$7:$D$1220,MATCH(B210,Historical!$B$7:$B$1244,0))-1)*100)</f>
        <v>7.547169811320753</v>
      </c>
      <c r="T210" s="667">
        <f>IF(INDEX(Historical!$F$7:$F$1213,MATCH(B210,Historical!$B$7:$B$1244,0))=0,"n/a",((INDEX(Historical!$C$7:$C$1222,MATCH(B210,Historical!$B$7:$B$1244,0))/INDEX(Historical!$F$7:$F$1213,MATCH(B210,Historical!$B$7:$B$1244,0)))^(1/3)-1)*100)</f>
        <v>8.1983855523197526</v>
      </c>
      <c r="U210" s="667">
        <f>IF(INDEX(Historical!$H$7:$H$1213,MATCH(B210,Historical!$B$7:$B$1244,0))=0,"n/a",((INDEX(Historical!$C$7:$C$1222,MATCH(B210,Historical!$B$7:$B$1244,0))/INDEX(Historical!$H$7:$H$1213,MATCH(B210,Historical!$B$7:$B$1244,0)))^(1/5)-1)*100)</f>
        <v>8.8511958919371914</v>
      </c>
      <c r="V210" s="667">
        <f>IF(INDEX(Historical!$N$7:$N$1213,MATCH(B210,Historical!$B$7:$B$1244,0))=0,"n/a",((INDEX(Historical!$C$7:$C$1222,MATCH(B210,Historical!$B$7:$B$1244,0))/INDEX(Historical!$N$7:$N$1213,MATCH(B210,Historical!$B$7:$B$1244,0)))^(1/10)-1)*100)</f>
        <v>10.633251248525832</v>
      </c>
      <c r="W210" s="668">
        <f>IF(OR(U210&lt;=0,U210="n/a",V210&lt;=0,V210="n/a"),"n/a",U210/V210)</f>
        <v>0.83240729341031039</v>
      </c>
      <c r="X210" s="669">
        <f>IF(OR(AJ210&lt;=0,AJ210="n/a",U210&lt;=0,U210="n/a"),"n/a",U210/AJ210)</f>
        <v>0.81955517517936949</v>
      </c>
      <c r="Y210" s="830"/>
      <c r="Z210" s="618">
        <f>IF(OR(AC210&lt;0.01,AC210="n/a"),"n/a",M210/AC210*100)</f>
        <v>55.248618784530393</v>
      </c>
      <c r="AA210" s="841">
        <f>IF(OR(AC210&lt;0.01,AC210="n/a"),"n/a",I210/AC210)</f>
        <v>21.835174953959484</v>
      </c>
      <c r="AB210" s="842">
        <v>12</v>
      </c>
      <c r="AC210" s="821">
        <v>21.72</v>
      </c>
      <c r="AD210" s="821">
        <v>2.2599999999999998</v>
      </c>
      <c r="AE210" s="821">
        <v>1.85</v>
      </c>
      <c r="AF210" s="822">
        <v>13.29</v>
      </c>
      <c r="AG210" s="822">
        <v>53.7</v>
      </c>
      <c r="AH210" s="821">
        <v>-4.8</v>
      </c>
      <c r="AI210" s="821">
        <v>4.5999999999999996</v>
      </c>
      <c r="AJ210" s="821">
        <v>10.8</v>
      </c>
      <c r="AK210" s="821">
        <v>9.77</v>
      </c>
      <c r="AL210" s="833">
        <v>122080</v>
      </c>
      <c r="AM210" s="827">
        <v>0.08</v>
      </c>
      <c r="AN210" s="821">
        <v>0</v>
      </c>
      <c r="AO210" s="705">
        <f>IF(U210="n/a","n/a",IF(AA210&lt;0,"n/a",IF(AA210="n/a","n/a",J210+U210-AA210)))</f>
        <v>-10.453721397450117</v>
      </c>
      <c r="AP210" s="706">
        <f>IF(U210="n/a","n/a",J210+U210)</f>
        <v>11.381453556509367</v>
      </c>
      <c r="AQ210" s="843">
        <f>IF(OR(AC210&lt;0.01,AC210="n/a",AF210="n/a"),"n/a",(I210/SQRT(22.5*AC210*(I210/AF210))-1)*100)</f>
        <v>259.1282501577777</v>
      </c>
      <c r="AR210" s="618">
        <f>INDEX(Historical!$C$7:$C$1222,MATCH(B210,Historical!$B$7:$B$1244,0))*IF(AH210="n/a",1.03,IF(AH210&lt;0,1.01,IF(AH210&gt;10,1.1,(1+AH210/100))))</f>
        <v>11.514000000000001</v>
      </c>
      <c r="AS210" s="841">
        <f>IF($AI210="n/a",1.03*AR210,IF($AI210&lt;0,1.01*AR210,IF($AI210&gt;10,1.1*AR210,(1+$AI210/100)*AR210)))</f>
        <v>12.043644000000002</v>
      </c>
      <c r="AT210" s="841">
        <f>IF($AK210="n/a",1.03*AS210,IF($AK210&lt;0,1.01*AS210,IF($AK210&gt;10,1.1*AS210,(1+$AK210/100)*AS210)))</f>
        <v>13.220308018800001</v>
      </c>
      <c r="AU210" s="841">
        <f>IF($AK210="n/a",1.03*AT210,IF($AK210&lt;0,1.01*AT210,IF($AK210&gt;10,1.1*AT210,(1+$AK210/100)*AT210)))</f>
        <v>14.51193211223676</v>
      </c>
      <c r="AV210" s="841">
        <f>IF($AK210="n/a",1.03*AU210,IF($AK210&lt;0,1.01*AU210,IF($AK210&gt;10,1.1*AU210,(1+$AK210/100)*AU210)))</f>
        <v>15.92974787960229</v>
      </c>
      <c r="AW210" s="618">
        <f>SUM(AR210:AV210)</f>
        <v>67.21963201063906</v>
      </c>
      <c r="AX210" s="713">
        <f>AW210/I210*100</f>
        <v>14.173582425386721</v>
      </c>
      <c r="AY210" s="887">
        <v>0.68</v>
      </c>
      <c r="AZ210" s="827">
        <v>26.919999999999998</v>
      </c>
      <c r="BA210" s="827">
        <v>-4.95</v>
      </c>
      <c r="BB210" s="827">
        <v>0.95</v>
      </c>
      <c r="BC210" s="827">
        <v>6.8599999999999994</v>
      </c>
      <c r="BE210" s="594">
        <v>2003</v>
      </c>
      <c r="BF210" s="853">
        <f>IF(BE210&gt;2020,0,IF(BE210&gt;2008,1,IF(BE210&gt;2001,2,IF(BE210&gt;1990,3,IF(BE210&gt;1980,4,IF(BE210&gt;1973,5,IF(BE210&gt;1970,6,IF(BE210&gt;1960,7,IF(BE210&gt;1958,8,IF(BE210&gt;1953,9,10))))))))))</f>
        <v>2</v>
      </c>
      <c r="BG210" s="837">
        <v>11</v>
      </c>
      <c r="BH210" s="820" t="s">
        <v>4443</v>
      </c>
      <c r="BI210" s="820" t="s">
        <v>4444</v>
      </c>
    </row>
    <row r="211" spans="1:61" ht="11.25" customHeight="1" x14ac:dyDescent="0.2">
      <c r="A211" s="826" t="s">
        <v>4919</v>
      </c>
      <c r="B211" s="830" t="s">
        <v>1362</v>
      </c>
      <c r="C211" s="885" t="s">
        <v>107</v>
      </c>
      <c r="D211" s="885" t="s">
        <v>117</v>
      </c>
      <c r="E211" s="699">
        <v>12</v>
      </c>
      <c r="F211" s="1122">
        <v>351</v>
      </c>
      <c r="G211" s="1122" t="s">
        <v>114</v>
      </c>
      <c r="H211" s="1122" t="s">
        <v>114</v>
      </c>
      <c r="I211" s="829">
        <v>31.72</v>
      </c>
      <c r="J211" s="618">
        <f>(M211/I211)*100</f>
        <v>5.6746532156368223</v>
      </c>
      <c r="K211" s="832">
        <v>0.45</v>
      </c>
      <c r="L211" s="842">
        <v>4</v>
      </c>
      <c r="M211" s="609">
        <f>K211*L211</f>
        <v>1.8</v>
      </c>
      <c r="N211" s="825" t="s">
        <v>138</v>
      </c>
      <c r="O211" s="700">
        <v>0.42</v>
      </c>
      <c r="P211" s="891">
        <v>44568</v>
      </c>
      <c r="Q211" s="891">
        <v>44593</v>
      </c>
      <c r="R211" s="609">
        <f>(K211-O211)/O211*100</f>
        <v>7.1428571428571495</v>
      </c>
      <c r="S211" s="667">
        <f>IF(INDEX(Historical!$D$7:$D$1220,MATCH(B211,Historical!$B$7:$B$1244,0))=0,"n/a",(INDEX(Historical!$C$7:$C$1222,MATCH(B211,Historical!$B$7:$B$1244,0))/INDEX(Historical!$D$7:$D$1220,MATCH(B211,Historical!$B$7:$B$1244,0))-1)*100)</f>
        <v>7.1428571428571397</v>
      </c>
      <c r="T211" s="667">
        <f>IF(INDEX(Historical!$F$7:$F$1213,MATCH(B211,Historical!$B$7:$B$1244,0))=0,"n/a",((INDEX(Historical!$C$7:$C$1222,MATCH(B211,Historical!$B$7:$B$1244,0))/INDEX(Historical!$F$7:$F$1213,MATCH(B211,Historical!$B$7:$B$1244,0)))^(1/3)-1)*100)</f>
        <v>6.7423917988273407</v>
      </c>
      <c r="U211" s="667">
        <f>IF(INDEX(Historical!$H$7:$H$1213,MATCH(B211,Historical!$B$7:$B$1244,0))=0,"n/a",((INDEX(Historical!$C$7:$C$1222,MATCH(B211,Historical!$B$7:$B$1244,0))/INDEX(Historical!$H$7:$H$1213,MATCH(B211,Historical!$B$7:$B$1244,0)))^(1/5)-1)*100)</f>
        <v>9.1849810789540687</v>
      </c>
      <c r="V211" s="667">
        <f>IF(INDEX(Historical!$N$7:$N$1213,MATCH(B211,Historical!$B$7:$B$1244,0))=0,"n/a",((INDEX(Historical!$C$7:$C$1222,MATCH(B211,Historical!$B$7:$B$1244,0))/INDEX(Historical!$N$7:$N$1213,MATCH(B211,Historical!$B$7:$B$1244,0)))^(1/10)-1)*100)</f>
        <v>18.853575892666498</v>
      </c>
      <c r="W211" s="668">
        <f>IF(OR(U211&lt;=0,U211="n/a",V211&lt;=0,V211="n/a"),"n/a",U211/V211)</f>
        <v>0.4871744825090058</v>
      </c>
      <c r="X211" s="669" t="str">
        <f>IF(OR(AJ211&lt;=0,AJ211="n/a",U211&lt;=0,U211="n/a"),"n/a",U211/AJ211)</f>
        <v>n/a</v>
      </c>
      <c r="Y211" s="628"/>
      <c r="Z211" s="618" t="str">
        <f>IF(OR(AC211&lt;0.01,AC211="n/a"),"n/a",M211/AC211*100)</f>
        <v>n/a</v>
      </c>
      <c r="AA211" s="841" t="str">
        <f>IF(OR(AC211&lt;0.01,AC211="n/a"),"n/a",I211/AC211)</f>
        <v>n/a</v>
      </c>
      <c r="AB211" s="842">
        <v>12</v>
      </c>
      <c r="AC211" s="821">
        <v>-13.17</v>
      </c>
      <c r="AD211" s="821" t="s">
        <v>135</v>
      </c>
      <c r="AE211" s="821">
        <v>0.28000000000000003</v>
      </c>
      <c r="AF211" s="821">
        <v>1.7</v>
      </c>
      <c r="AG211" s="821">
        <v>-30.5</v>
      </c>
      <c r="AH211" s="821">
        <v>-266.10000000000002</v>
      </c>
      <c r="AI211" s="821">
        <v>11.83</v>
      </c>
      <c r="AJ211" s="821">
        <v>-42</v>
      </c>
      <c r="AK211" s="821">
        <v>4.5</v>
      </c>
      <c r="AL211" s="833">
        <v>5340</v>
      </c>
      <c r="AM211" s="827">
        <v>0.2</v>
      </c>
      <c r="AN211" s="821">
        <v>2.0699999999999998</v>
      </c>
      <c r="AO211" s="705" t="str">
        <f>IF(U211="n/a","n/a",IF(AA211&lt;0,"n/a",IF(AA211="n/a","n/a",J211+U211-AA211)))</f>
        <v>n/a</v>
      </c>
      <c r="AP211" s="706">
        <f>IF(U211="n/a","n/a",J211+U211)</f>
        <v>14.85963429459089</v>
      </c>
      <c r="AQ211" s="843" t="str">
        <f>IF(OR(AC211&lt;0.01,AC211="n/a",AF211="n/a"),"n/a",(I211/SQRT(22.5*AC211*(I211/AF211))-1)*100)</f>
        <v>n/a</v>
      </c>
      <c r="AR211" s="618">
        <f>INDEX(Historical!$C$7:$C$1222,MATCH(B211,Historical!$B$7:$B$1244,0))*IF(AH211="n/a",1.03,IF(AH211&lt;0,1.01,IF(AH211&gt;10,1.1,(1+AH211/100))))</f>
        <v>1.8180000000000001</v>
      </c>
      <c r="AS211" s="841">
        <f>IF($AI211="n/a",1.03*AR211,IF($AI211&lt;0,1.01*AR211,IF($AI211&gt;10,1.1*AR211,(1+$AI211/100)*AR211)))</f>
        <v>1.9998000000000002</v>
      </c>
      <c r="AT211" s="841">
        <f>IF($AK211="n/a",1.03*AS211,IF($AK211&lt;0,1.01*AS211,IF($AK211&gt;10,1.1*AS211,(1+$AK211/100)*AS211)))</f>
        <v>2.089791</v>
      </c>
      <c r="AU211" s="841">
        <f>IF($AK211="n/a",1.03*AT211,IF($AK211&lt;0,1.01*AT211,IF($AK211&gt;10,1.1*AT211,(1+$AK211/100)*AT211)))</f>
        <v>2.183831595</v>
      </c>
      <c r="AV211" s="841">
        <f>IF($AK211="n/a",1.03*AU211,IF($AK211&lt;0,1.01*AU211,IF($AK211&gt;10,1.1*AU211,(1+$AK211/100)*AU211)))</f>
        <v>2.282104016775</v>
      </c>
      <c r="AW211" s="618">
        <f>SUM(AR211:AV211)</f>
        <v>10.373526611775</v>
      </c>
      <c r="AX211" s="713">
        <f>AW211/I211*100</f>
        <v>32.703425636112868</v>
      </c>
      <c r="AY211" s="887">
        <v>1.79</v>
      </c>
      <c r="AZ211" s="827">
        <v>10.870000000000001</v>
      </c>
      <c r="BA211" s="827">
        <v>-54.63</v>
      </c>
      <c r="BB211" s="827">
        <v>-1.6500000000000001</v>
      </c>
      <c r="BC211" s="827">
        <v>-26.790000000000003</v>
      </c>
      <c r="BE211" s="594">
        <v>2011</v>
      </c>
      <c r="BF211" s="853">
        <f>IF(BE211&gt;2020,0,IF(BE211&gt;2008,1,IF(BE211&gt;2001,2,IF(BE211&gt;1990,3,IF(BE211&gt;1980,4,IF(BE211&gt;1973,5,IF(BE211&gt;1970,6,IF(BE211&gt;1960,7,IF(BE211&gt;1958,8,IF(BE211&gt;1953,9,10))))))))))</f>
        <v>1</v>
      </c>
      <c r="BG211" s="837">
        <v>-0.70000000000000007</v>
      </c>
      <c r="BH211" s="820" t="s">
        <v>4443</v>
      </c>
      <c r="BI211" s="820" t="s">
        <v>4444</v>
      </c>
    </row>
    <row r="212" spans="1:61" ht="11.25" customHeight="1" x14ac:dyDescent="0.2">
      <c r="A212" s="826" t="s">
        <v>4920</v>
      </c>
      <c r="B212" s="830" t="s">
        <v>650</v>
      </c>
      <c r="C212" s="885" t="s">
        <v>111</v>
      </c>
      <c r="D212" s="885" t="s">
        <v>210</v>
      </c>
      <c r="E212" s="699">
        <v>20</v>
      </c>
      <c r="F212" s="1122">
        <v>175</v>
      </c>
      <c r="G212" s="1122" t="s">
        <v>105</v>
      </c>
      <c r="H212" s="1122" t="s">
        <v>105</v>
      </c>
      <c r="I212" s="829">
        <v>150.49</v>
      </c>
      <c r="J212" s="618">
        <f>(M212/I212)*100</f>
        <v>0.90371453252707823</v>
      </c>
      <c r="K212" s="832">
        <v>0.34</v>
      </c>
      <c r="L212" s="842">
        <v>4</v>
      </c>
      <c r="M212" s="609">
        <f>K212*L212</f>
        <v>1.36</v>
      </c>
      <c r="N212" s="825" t="s">
        <v>207</v>
      </c>
      <c r="O212" s="700">
        <v>0.33</v>
      </c>
      <c r="P212" s="603">
        <v>44789</v>
      </c>
      <c r="Q212" s="603">
        <v>44804</v>
      </c>
      <c r="R212" s="609">
        <f>(K212-O212)/O212*100</f>
        <v>3.0303030303030329</v>
      </c>
      <c r="S212" s="667">
        <f>IF(INDEX(Historical!$D$7:$D$1220,MATCH(B212,Historical!$B$7:$B$1244,0))=0,"n/a",(INDEX(Historical!$C$7:$C$1222,MATCH(B212,Historical!$B$7:$B$1244,0))/INDEX(Historical!$D$7:$D$1220,MATCH(B212,Historical!$B$7:$B$1244,0))-1)*100)</f>
        <v>2.2900763358778553</v>
      </c>
      <c r="T212" s="667">
        <f>IF(INDEX(Historical!$F$7:$F$1213,MATCH(B212,Historical!$B$7:$B$1244,0))=0,"n/a",((INDEX(Historical!$C$7:$C$1222,MATCH(B212,Historical!$B$7:$B$1244,0))/INDEX(Historical!$F$7:$F$1213,MATCH(B212,Historical!$B$7:$B$1244,0)))^(1/3)-1)*100)</f>
        <v>2.6189825540382738</v>
      </c>
      <c r="U212" s="667">
        <f>IF(INDEX(Historical!$H$7:$H$1213,MATCH(B212,Historical!$B$7:$B$1244,0))=0,"n/a",((INDEX(Historical!$C$7:$C$1222,MATCH(B212,Historical!$B$7:$B$1244,0))/INDEX(Historical!$H$7:$H$1213,MATCH(B212,Historical!$B$7:$B$1244,0)))^(1/5)-1)*100)</f>
        <v>2.5757162587888072</v>
      </c>
      <c r="V212" s="667">
        <f>IF(INDEX(Historical!$N$7:$N$1213,MATCH(B212,Historical!$B$7:$B$1244,0))=0,"n/a",((INDEX(Historical!$C$7:$C$1222,MATCH(B212,Historical!$B$7:$B$1244,0))/INDEX(Historical!$N$7:$N$1213,MATCH(B212,Historical!$B$7:$B$1244,0)))^(1/10)-1)*100)</f>
        <v>12.572443802581713</v>
      </c>
      <c r="W212" s="668">
        <f>IF(OR(U212&lt;=0,U212="n/a",V212&lt;=0,V212="n/a"),"n/a",U212/V212)</f>
        <v>0.20486997589600614</v>
      </c>
      <c r="X212" s="669">
        <f>IF(OR(AJ212&lt;=0,AJ212="n/a",U212&lt;=0,U212="n/a"),"n/a",U212/AJ212)</f>
        <v>0.11498733298164317</v>
      </c>
      <c r="Y212" s="640"/>
      <c r="Z212" s="618">
        <f>IF(OR(AC212&lt;0.01,AC212="n/a"),"n/a",M212/AC212*100)</f>
        <v>19.738751814223516</v>
      </c>
      <c r="AA212" s="841">
        <f>IF(OR(AC212&lt;0.01,AC212="n/a"),"n/a",I212/AC212)</f>
        <v>21.841799709724242</v>
      </c>
      <c r="AB212" s="842">
        <v>8</v>
      </c>
      <c r="AC212" s="821">
        <v>6.89</v>
      </c>
      <c r="AD212" s="821">
        <v>0.93</v>
      </c>
      <c r="AE212" s="821">
        <v>2.04</v>
      </c>
      <c r="AF212" s="821">
        <v>4</v>
      </c>
      <c r="AG212" s="821">
        <v>19.7</v>
      </c>
      <c r="AH212" s="821">
        <v>52.7</v>
      </c>
      <c r="AI212" s="821">
        <v>6.29</v>
      </c>
      <c r="AJ212" s="821">
        <v>22.400000000000002</v>
      </c>
      <c r="AK212" s="821">
        <v>22.900000000000002</v>
      </c>
      <c r="AL212" s="833">
        <v>1590</v>
      </c>
      <c r="AM212" s="827">
        <v>0.4</v>
      </c>
      <c r="AN212" s="821">
        <v>0.28999999999999998</v>
      </c>
      <c r="AO212" s="705">
        <f>IF(U212="n/a","n/a",IF(AA212&lt;0,"n/a",IF(AA212="n/a","n/a",J212+U212-AA212)))</f>
        <v>-18.362368918408357</v>
      </c>
      <c r="AP212" s="706">
        <f>IF(U212="n/a","n/a",J212+U212)</f>
        <v>3.4794307913158855</v>
      </c>
      <c r="AQ212" s="843">
        <f>IF(OR(AC212&lt;0.01,AC212="n/a",AF212="n/a"),"n/a",(I212/SQRT(22.5*AC212*(I212/AF212))-1)*100)</f>
        <v>97.052952656439203</v>
      </c>
      <c r="AR212" s="618">
        <f>INDEX(Historical!$C$7:$C$1222,MATCH(B212,Historical!$B$7:$B$1244,0))*IF(AH212="n/a",1.03,IF(AH212&lt;0,1.01,IF(AH212&gt;10,1.1,(1+AH212/100))))</f>
        <v>1.4740000000000002</v>
      </c>
      <c r="AS212" s="841">
        <f>IF($AI212="n/a",1.03*AR212,IF($AI212&lt;0,1.01*AR212,IF($AI212&gt;10,1.1*AR212,(1+$AI212/100)*AR212)))</f>
        <v>1.5667146000000001</v>
      </c>
      <c r="AT212" s="841">
        <f>IF($AK212="n/a",1.03*AS212,IF($AK212&lt;0,1.01*AS212,IF($AK212&gt;10,1.1*AS212,(1+$AK212/100)*AS212)))</f>
        <v>1.7233860600000002</v>
      </c>
      <c r="AU212" s="841">
        <f>IF($AK212="n/a",1.03*AT212,IF($AK212&lt;0,1.01*AT212,IF($AK212&gt;10,1.1*AT212,(1+$AK212/100)*AT212)))</f>
        <v>1.8957246660000002</v>
      </c>
      <c r="AV212" s="841">
        <f>IF($AK212="n/a",1.03*AU212,IF($AK212&lt;0,1.01*AU212,IF($AK212&gt;10,1.1*AU212,(1+$AK212/100)*AU212)))</f>
        <v>2.0852971326000005</v>
      </c>
      <c r="AW212" s="618">
        <f>SUM(AR212:AV212)</f>
        <v>8.7451224586000009</v>
      </c>
      <c r="AX212" s="713">
        <f>AW212/I212*100</f>
        <v>5.8110987165924648</v>
      </c>
      <c r="AY212" s="887">
        <v>0.62</v>
      </c>
      <c r="AZ212" s="827">
        <v>28.88</v>
      </c>
      <c r="BA212" s="827">
        <v>-17.8</v>
      </c>
      <c r="BB212" s="827">
        <v>-3.83</v>
      </c>
      <c r="BC212" s="827">
        <v>-0.69</v>
      </c>
      <c r="BE212" s="594">
        <v>2003</v>
      </c>
      <c r="BF212" s="853">
        <f>IF(BE212&gt;2020,0,IF(BE212&gt;2008,1,IF(BE212&gt;2001,2,IF(BE212&gt;1990,3,IF(BE212&gt;1980,4,IF(BE212&gt;1973,5,IF(BE212&gt;1970,6,IF(BE212&gt;1960,7,IF(BE212&gt;1958,8,IF(BE212&gt;1953,9,10))))))))))</f>
        <v>2</v>
      </c>
      <c r="BG212" s="837">
        <v>10.8</v>
      </c>
      <c r="BH212" s="820" t="s">
        <v>4443</v>
      </c>
      <c r="BI212" s="820" t="s">
        <v>4444</v>
      </c>
    </row>
    <row r="213" spans="1:61" ht="11.25" customHeight="1" x14ac:dyDescent="0.2">
      <c r="A213" s="826" t="s">
        <v>4921</v>
      </c>
      <c r="B213" s="830" t="s">
        <v>400</v>
      </c>
      <c r="C213" s="885" t="s">
        <v>130</v>
      </c>
      <c r="D213" s="885" t="s">
        <v>4188</v>
      </c>
      <c r="E213" s="699">
        <v>20</v>
      </c>
      <c r="F213" s="1122">
        <v>185</v>
      </c>
      <c r="G213" s="1122" t="s">
        <v>36</v>
      </c>
      <c r="H213" s="1122" t="s">
        <v>36</v>
      </c>
      <c r="I213" s="829">
        <v>51.27</v>
      </c>
      <c r="J213" s="618">
        <f>(M213/I213)*100</f>
        <v>3.5303296274624536</v>
      </c>
      <c r="K213" s="832">
        <v>0.45250000000000001</v>
      </c>
      <c r="L213" s="842">
        <v>4</v>
      </c>
      <c r="M213" s="609">
        <f>K213*L213</f>
        <v>1.81</v>
      </c>
      <c r="N213" s="825" t="s">
        <v>106</v>
      </c>
      <c r="O213" s="700">
        <v>0.42749999999999999</v>
      </c>
      <c r="P213" s="603">
        <v>44956</v>
      </c>
      <c r="Q213" s="603">
        <v>44972</v>
      </c>
      <c r="R213" s="609">
        <f>(K213-O213)/O213*100</f>
        <v>5.8479532163742745</v>
      </c>
      <c r="S213" s="667">
        <f>IF(INDEX(Historical!$D$7:$D$1220,MATCH(B213,Historical!$B$7:$B$1244,0))=0,"n/a",(INDEX(Historical!$C$7:$C$1222,MATCH(B213,Historical!$B$7:$B$1244,0))/INDEX(Historical!$D$7:$D$1220,MATCH(B213,Historical!$B$7:$B$1244,0))-1)*100)</f>
        <v>6.211180124223592</v>
      </c>
      <c r="T213" s="667">
        <f>IF(INDEX(Historical!$F$7:$F$1213,MATCH(B213,Historical!$B$7:$B$1244,0))=0,"n/a",((INDEX(Historical!$C$7:$C$1222,MATCH(B213,Historical!$B$7:$B$1244,0))/INDEX(Historical!$F$7:$F$1213,MATCH(B213,Historical!$B$7:$B$1244,0)))^(1/3)-1)*100)</f>
        <v>6.3904359970732294</v>
      </c>
      <c r="U213" s="667">
        <f>IF(INDEX(Historical!$H$7:$H$1213,MATCH(B213,Historical!$B$7:$B$1244,0))=0,"n/a",((INDEX(Historical!$C$7:$C$1222,MATCH(B213,Historical!$B$7:$B$1244,0))/INDEX(Historical!$H$7:$H$1213,MATCH(B213,Historical!$B$7:$B$1244,0)))^(1/5)-1)*100)</f>
        <v>6.2980048262344379</v>
      </c>
      <c r="V213" s="667">
        <f>IF(INDEX(Historical!$N$7:$N$1213,MATCH(B213,Historical!$B$7:$B$1244,0))=0,"n/a",((INDEX(Historical!$C$7:$C$1222,MATCH(B213,Historical!$B$7:$B$1244,0))/INDEX(Historical!$N$7:$N$1213,MATCH(B213,Historical!$B$7:$B$1244,0)))^(1/10)-1)*100)</f>
        <v>6.629005847852576</v>
      </c>
      <c r="W213" s="668">
        <f>IF(OR(U213&lt;=0,U213="n/a",V213&lt;=0,V213="n/a"),"n/a",U213/V213)</f>
        <v>0.95006777347686855</v>
      </c>
      <c r="X213" s="669">
        <f>IF(OR(AJ213&lt;=0,AJ213="n/a",U213&lt;=0,U213="n/a"),"n/a",U213/AJ213)</f>
        <v>0.64265355369739152</v>
      </c>
      <c r="Y213" s="628"/>
      <c r="Z213" s="618">
        <f>IF(OR(AC213&lt;0.01,AC213="n/a"),"n/a",M213/AC213*100)</f>
        <v>66.300366300366292</v>
      </c>
      <c r="AA213" s="841">
        <f>IF(OR(AC213&lt;0.01,AC213="n/a"),"n/a",I213/AC213)</f>
        <v>18.780219780219781</v>
      </c>
      <c r="AB213" s="842">
        <v>12</v>
      </c>
      <c r="AC213" s="821">
        <v>2.73</v>
      </c>
      <c r="AD213" s="821">
        <v>3.4</v>
      </c>
      <c r="AE213" s="821">
        <v>3.09</v>
      </c>
      <c r="AF213" s="821">
        <v>2.06</v>
      </c>
      <c r="AG213" s="821">
        <v>11.4</v>
      </c>
      <c r="AH213" s="821">
        <v>6.5</v>
      </c>
      <c r="AI213" s="821">
        <v>3.18</v>
      </c>
      <c r="AJ213" s="821">
        <v>9.8000000000000007</v>
      </c>
      <c r="AK213" s="821">
        <v>5.55</v>
      </c>
      <c r="AL213" s="833">
        <v>12980</v>
      </c>
      <c r="AM213" s="827">
        <v>0.15</v>
      </c>
      <c r="AN213" s="821">
        <v>1.37</v>
      </c>
      <c r="AO213" s="705">
        <f>IF(U213="n/a","n/a",IF(AA213&lt;0,"n/a",IF(AA213="n/a","n/a",J213+U213-AA213)))</f>
        <v>-8.9518853265228895</v>
      </c>
      <c r="AP213" s="706">
        <f>IF(U213="n/a","n/a",J213+U213)</f>
        <v>9.8283344536968915</v>
      </c>
      <c r="AQ213" s="843">
        <f>IF(OR(AC213&lt;0.01,AC213="n/a",AF213="n/a"),"n/a",(I213/SQRT(22.5*AC213*(I213/AF213))-1)*100)</f>
        <v>31.127169398010569</v>
      </c>
      <c r="AR213" s="618">
        <f>INDEX(Historical!$C$7:$C$1222,MATCH(B213,Historical!$B$7:$B$1244,0))*IF(AH213="n/a",1.03,IF(AH213&lt;0,1.01,IF(AH213&gt;10,1.1,(1+AH213/100))))</f>
        <v>1.8211499999999998</v>
      </c>
      <c r="AS213" s="841">
        <f>IF($AI213="n/a",1.03*AR213,IF($AI213&lt;0,1.01*AR213,IF($AI213&gt;10,1.1*AR213,(1+$AI213/100)*AR213)))</f>
        <v>1.8790625699999999</v>
      </c>
      <c r="AT213" s="841">
        <f>IF($AK213="n/a",1.03*AS213,IF($AK213&lt;0,1.01*AS213,IF($AK213&gt;10,1.1*AS213,(1+$AK213/100)*AS213)))</f>
        <v>1.983350542635</v>
      </c>
      <c r="AU213" s="841">
        <f>IF($AK213="n/a",1.03*AT213,IF($AK213&lt;0,1.01*AT213,IF($AK213&gt;10,1.1*AT213,(1+$AK213/100)*AT213)))</f>
        <v>2.0934264977512429</v>
      </c>
      <c r="AV213" s="841">
        <f>IF($AK213="n/a",1.03*AU213,IF($AK213&lt;0,1.01*AU213,IF($AK213&gt;10,1.1*AU213,(1+$AK213/100)*AU213)))</f>
        <v>2.2096116683764371</v>
      </c>
      <c r="AW213" s="618">
        <f>SUM(AR213:AV213)</f>
        <v>9.986601278762679</v>
      </c>
      <c r="AX213" s="713">
        <f>AW213/I213*100</f>
        <v>19.478449929320611</v>
      </c>
      <c r="AY213" s="887">
        <v>0.51</v>
      </c>
      <c r="AZ213" s="827">
        <v>8.6499999999999986</v>
      </c>
      <c r="BA213" s="827">
        <v>-21.57</v>
      </c>
      <c r="BB213" s="827">
        <v>-5.58</v>
      </c>
      <c r="BC213" s="827">
        <v>-9.64</v>
      </c>
      <c r="BE213" s="594">
        <v>2004</v>
      </c>
      <c r="BF213" s="853">
        <f>IF(BE213&gt;2020,0,IF(BE213&gt;2008,1,IF(BE213&gt;2001,2,IF(BE213&gt;1990,3,IF(BE213&gt;1980,4,IF(BE213&gt;1973,5,IF(BE213&gt;1970,6,IF(BE213&gt;1960,7,IF(BE213&gt;1958,8,IF(BE213&gt;1953,9,10))))))))))</f>
        <v>2</v>
      </c>
      <c r="BG213" s="837">
        <v>3.5999999999999996</v>
      </c>
      <c r="BH213" s="820" t="s">
        <v>4443</v>
      </c>
      <c r="BI213" s="820" t="s">
        <v>4444</v>
      </c>
    </row>
    <row r="214" spans="1:61" ht="11.25" customHeight="1" x14ac:dyDescent="0.2">
      <c r="A214" s="826" t="s">
        <v>4925</v>
      </c>
      <c r="B214" s="830" t="s">
        <v>645</v>
      </c>
      <c r="C214" s="885" t="s">
        <v>111</v>
      </c>
      <c r="D214" s="885" t="s">
        <v>4215</v>
      </c>
      <c r="E214" s="699">
        <v>18</v>
      </c>
      <c r="F214" s="1122">
        <v>215</v>
      </c>
      <c r="G214" s="1122" t="s">
        <v>105</v>
      </c>
      <c r="H214" s="1122" t="s">
        <v>105</v>
      </c>
      <c r="I214" s="829">
        <v>180.79</v>
      </c>
      <c r="J214" s="618">
        <f>(M214/I214)*100</f>
        <v>0.6637535261906079</v>
      </c>
      <c r="K214" s="832">
        <v>0.3</v>
      </c>
      <c r="L214" s="842">
        <v>4</v>
      </c>
      <c r="M214" s="609">
        <f>K214*L214</f>
        <v>1.2</v>
      </c>
      <c r="N214" s="825" t="s">
        <v>584</v>
      </c>
      <c r="O214" s="700">
        <v>0.25</v>
      </c>
      <c r="P214" s="603">
        <v>44778</v>
      </c>
      <c r="Q214" s="603">
        <v>44799</v>
      </c>
      <c r="R214" s="609">
        <f>(K214-O214)/O214*100</f>
        <v>19.999999999999996</v>
      </c>
      <c r="S214" s="667">
        <f>IF(INDEX(Historical!$D$7:$D$1220,MATCH(B214,Historical!$B$7:$B$1244,0))=0,"n/a",(INDEX(Historical!$C$7:$C$1222,MATCH(B214,Historical!$B$7:$B$1244,0))/INDEX(Historical!$D$7:$D$1220,MATCH(B214,Historical!$B$7:$B$1244,0))-1)*100)</f>
        <v>19.565217391304344</v>
      </c>
      <c r="T214" s="667">
        <f>IF(INDEX(Historical!$F$7:$F$1213,MATCH(B214,Historical!$B$7:$B$1244,0))=0,"n/a",((INDEX(Historical!$C$7:$C$1222,MATCH(B214,Historical!$B$7:$B$1244,0))/INDEX(Historical!$F$7:$F$1213,MATCH(B214,Historical!$B$7:$B$1244,0)))^(1/3)-1)*100)</f>
        <v>16.260329205681458</v>
      </c>
      <c r="U214" s="667">
        <f>IF(INDEX(Historical!$H$7:$H$1213,MATCH(B214,Historical!$B$7:$B$1244,0))=0,"n/a",((INDEX(Historical!$C$7:$C$1222,MATCH(B214,Historical!$B$7:$B$1244,0))/INDEX(Historical!$H$7:$H$1213,MATCH(B214,Historical!$B$7:$B$1244,0)))^(1/5)-1)*100)</f>
        <v>23.686362555006156</v>
      </c>
      <c r="V214" s="667">
        <f>IF(INDEX(Historical!$N$7:$N$1213,MATCH(B214,Historical!$B$7:$B$1244,0))=0,"n/a",((INDEX(Historical!$C$7:$C$1222,MATCH(B214,Historical!$B$7:$B$1244,0))/INDEX(Historical!$N$7:$N$1213,MATCH(B214,Historical!$B$7:$B$1244,0)))^(1/10)-1)*100)</f>
        <v>16.940914267026908</v>
      </c>
      <c r="W214" s="668">
        <f>IF(OR(U214&lt;=0,U214="n/a",V214&lt;=0,V214="n/a"),"n/a",U214/V214)</f>
        <v>1.3981749852254615</v>
      </c>
      <c r="X214" s="669">
        <f>IF(OR(AJ214&lt;=0,AJ214="n/a",U214&lt;=0,U214="n/a"),"n/a",U214/AJ214)</f>
        <v>0.94367978306797429</v>
      </c>
      <c r="Y214" s="632"/>
      <c r="Z214" s="618">
        <f>IF(OR(AC214&lt;0.01,AC214="n/a"),"n/a",M214/AC214*100)</f>
        <v>10.221465076660987</v>
      </c>
      <c r="AA214" s="841">
        <f>IF(OR(AC214&lt;0.01,AC214="n/a"),"n/a",I214/AC214)</f>
        <v>15.399488926746166</v>
      </c>
      <c r="AB214" s="842">
        <v>12</v>
      </c>
      <c r="AC214" s="821">
        <v>11.74</v>
      </c>
      <c r="AD214" s="821">
        <v>0.71</v>
      </c>
      <c r="AE214" s="821">
        <v>0.88</v>
      </c>
      <c r="AF214" s="821">
        <v>7.57</v>
      </c>
      <c r="AG214" s="821">
        <v>52.1</v>
      </c>
      <c r="AH214" s="821">
        <v>100.49999999999999</v>
      </c>
      <c r="AI214" s="821">
        <v>7.9699999999999989</v>
      </c>
      <c r="AJ214" s="821">
        <v>25.1</v>
      </c>
      <c r="AK214" s="821">
        <v>21.8</v>
      </c>
      <c r="AL214" s="833">
        <v>6560</v>
      </c>
      <c r="AM214" s="827">
        <v>0.5</v>
      </c>
      <c r="AN214" s="821">
        <v>0.24</v>
      </c>
      <c r="AO214" s="705">
        <f>IF(U214="n/a","n/a",IF(AA214&lt;0,"n/a",IF(AA214="n/a","n/a",J214+U214-AA214)))</f>
        <v>8.9506271544505971</v>
      </c>
      <c r="AP214" s="706">
        <f>IF(U214="n/a","n/a",J214+U214)</f>
        <v>24.350116081196763</v>
      </c>
      <c r="AQ214" s="843">
        <f>IF(OR(AC214&lt;0.01,AC214="n/a",AF214="n/a"),"n/a",(I214/SQRT(22.5*AC214*(I214/AF214))-1)*100)</f>
        <v>127.61969371492197</v>
      </c>
      <c r="AR214" s="618">
        <f>INDEX(Historical!$C$7:$C$1222,MATCH(B214,Historical!$B$7:$B$1244,0))*IF(AH214="n/a",1.03,IF(AH214&lt;0,1.01,IF(AH214&gt;10,1.1,(1+AH214/100))))</f>
        <v>1.2100000000000002</v>
      </c>
      <c r="AS214" s="841">
        <f>IF($AI214="n/a",1.03*AR214,IF($AI214&lt;0,1.01*AR214,IF($AI214&gt;10,1.1*AR214,(1+$AI214/100)*AR214)))</f>
        <v>1.3064370000000001</v>
      </c>
      <c r="AT214" s="841">
        <f>IF($AK214="n/a",1.03*AS214,IF($AK214&lt;0,1.01*AS214,IF($AK214&gt;10,1.1*AS214,(1+$AK214/100)*AS214)))</f>
        <v>1.4370807000000001</v>
      </c>
      <c r="AU214" s="841">
        <f>IF($AK214="n/a",1.03*AT214,IF($AK214&lt;0,1.01*AT214,IF($AK214&gt;10,1.1*AT214,(1+$AK214/100)*AT214)))</f>
        <v>1.5807887700000003</v>
      </c>
      <c r="AV214" s="841">
        <f>IF($AK214="n/a",1.03*AU214,IF($AK214&lt;0,1.01*AU214,IF($AK214&gt;10,1.1*AU214,(1+$AK214/100)*AU214)))</f>
        <v>1.7388676470000004</v>
      </c>
      <c r="AW214" s="618">
        <f>SUM(AR214:AV214)</f>
        <v>7.2731741170000008</v>
      </c>
      <c r="AX214" s="713">
        <f>AW214/I214*100</f>
        <v>4.0229958056308437</v>
      </c>
      <c r="AY214" s="887">
        <v>0.91</v>
      </c>
      <c r="AZ214" s="827">
        <v>33.43</v>
      </c>
      <c r="BA214" s="827">
        <v>-4.07</v>
      </c>
      <c r="BB214" s="827">
        <v>4.74</v>
      </c>
      <c r="BC214" s="827">
        <v>15.920000000000002</v>
      </c>
      <c r="BE214" s="594">
        <v>2005</v>
      </c>
      <c r="BF214" s="853">
        <f>IF(BE214&gt;2020,0,IF(BE214&gt;2008,1,IF(BE214&gt;2001,2,IF(BE214&gt;1990,3,IF(BE214&gt;1980,4,IF(BE214&gt;1973,5,IF(BE214&gt;1970,6,IF(BE214&gt;1960,7,IF(BE214&gt;1958,8,IF(BE214&gt;1953,9,10))))))))))</f>
        <v>2</v>
      </c>
      <c r="BG214" s="837">
        <v>22.2</v>
      </c>
      <c r="BH214" s="820" t="s">
        <v>4443</v>
      </c>
      <c r="BI214" s="820" t="s">
        <v>4444</v>
      </c>
    </row>
    <row r="215" spans="1:61" ht="11.25" customHeight="1" x14ac:dyDescent="0.2">
      <c r="A215" s="826" t="s">
        <v>4926</v>
      </c>
      <c r="B215" s="830" t="s">
        <v>1372</v>
      </c>
      <c r="C215" s="885" t="s">
        <v>122</v>
      </c>
      <c r="D215" s="885" t="s">
        <v>4037</v>
      </c>
      <c r="E215" s="699">
        <v>12</v>
      </c>
      <c r="F215" s="1122">
        <v>368</v>
      </c>
      <c r="G215" s="1122" t="s">
        <v>105</v>
      </c>
      <c r="H215" s="1122" t="s">
        <v>105</v>
      </c>
      <c r="I215" s="829">
        <v>95.99</v>
      </c>
      <c r="J215" s="618">
        <f>(M215/I215)*100</f>
        <v>4.9588498801958538</v>
      </c>
      <c r="K215" s="832">
        <v>1.19</v>
      </c>
      <c r="L215" s="842">
        <v>4</v>
      </c>
      <c r="M215" s="609">
        <f>K215*L215</f>
        <v>4.76</v>
      </c>
      <c r="N215" s="825" t="s">
        <v>110</v>
      </c>
      <c r="O215" s="700">
        <v>1.1299999999999999</v>
      </c>
      <c r="P215" s="603">
        <v>44715</v>
      </c>
      <c r="Q215" s="603">
        <v>44725</v>
      </c>
      <c r="R215" s="609">
        <f>(K215-O215)/O215*100</f>
        <v>5.3097345132743419</v>
      </c>
      <c r="S215" s="667">
        <f>IF(INDEX(Historical!$D$7:$D$1220,MATCH(B215,Historical!$B$7:$B$1244,0))=0,"n/a",(INDEX(Historical!$C$7:$C$1222,MATCH(B215,Historical!$B$7:$B$1244,0))/INDEX(Historical!$D$7:$D$1220,MATCH(B215,Historical!$B$7:$B$1244,0))-1)*100)</f>
        <v>5.8558558558558405</v>
      </c>
      <c r="T215" s="667">
        <f>IF(INDEX(Historical!$F$7:$F$1213,MATCH(B215,Historical!$B$7:$B$1244,0))=0,"n/a",((INDEX(Historical!$C$7:$C$1222,MATCH(B215,Historical!$B$7:$B$1244,0))/INDEX(Historical!$F$7:$F$1213,MATCH(B215,Historical!$B$7:$B$1244,0)))^(1/3)-1)*100)</f>
        <v>4.2357239540065317</v>
      </c>
      <c r="U215" s="667">
        <f>IF(INDEX(Historical!$H$7:$H$1213,MATCH(B215,Historical!$B$7:$B$1244,0))=0,"n/a",((INDEX(Historical!$C$7:$C$1222,MATCH(B215,Historical!$B$7:$B$1244,0))/INDEX(Historical!$H$7:$H$1213,MATCH(B215,Historical!$B$7:$B$1244,0)))^(1/5)-1)*100)</f>
        <v>5.7727756203787006</v>
      </c>
      <c r="V215" s="667">
        <f>IF(INDEX(Historical!$N$7:$N$1213,MATCH(B215,Historical!$B$7:$B$1244,0))=0,"n/a",((INDEX(Historical!$C$7:$C$1222,MATCH(B215,Historical!$B$7:$B$1244,0))/INDEX(Historical!$N$7:$N$1213,MATCH(B215,Historical!$B$7:$B$1244,0)))^(1/10)-1)*100)</f>
        <v>12.47939858837983</v>
      </c>
      <c r="W215" s="668">
        <f>IF(OR(U215&lt;=0,U215="n/a",V215&lt;=0,V215="n/a"),"n/a",U215/V215)</f>
        <v>0.46258444102859336</v>
      </c>
      <c r="X215" s="669">
        <f>IF(OR(AJ215&lt;=0,AJ215="n/a",U215&lt;=0,U215="n/a"),"n/a",U215/AJ215)</f>
        <v>1.9242585401262335</v>
      </c>
      <c r="Y215" s="640"/>
      <c r="Z215" s="618">
        <f>IF(OR(AC215&lt;0.01,AC215="n/a"),"n/a",M215/AC215*100)</f>
        <v>36.785162287480674</v>
      </c>
      <c r="AA215" s="841">
        <f>IF(OR(AC215&lt;0.01,AC215="n/a"),"n/a",I215/AC215)</f>
        <v>7.4180834621329215</v>
      </c>
      <c r="AB215" s="842">
        <v>12</v>
      </c>
      <c r="AC215" s="821">
        <v>12.94</v>
      </c>
      <c r="AD215" s="821">
        <v>2.09</v>
      </c>
      <c r="AE215" s="821">
        <v>0.57999999999999996</v>
      </c>
      <c r="AF215" s="821">
        <v>2.35</v>
      </c>
      <c r="AG215" s="821">
        <v>31.2</v>
      </c>
      <c r="AH215" s="821">
        <v>-29.5</v>
      </c>
      <c r="AI215" s="821">
        <v>16.75</v>
      </c>
      <c r="AJ215" s="821">
        <v>3</v>
      </c>
      <c r="AK215" s="821">
        <v>3.54</v>
      </c>
      <c r="AL215" s="833">
        <v>30540</v>
      </c>
      <c r="AM215" s="827">
        <v>0.1</v>
      </c>
      <c r="AN215" s="821">
        <v>0.9</v>
      </c>
      <c r="AO215" s="705">
        <f>IF(U215="n/a","n/a",IF(AA215&lt;0,"n/a",IF(AA215="n/a","n/a",J215+U215-AA215)))</f>
        <v>3.3135420384416339</v>
      </c>
      <c r="AP215" s="706">
        <f>IF(U215="n/a","n/a",J215+U215)</f>
        <v>10.731625500574555</v>
      </c>
      <c r="AQ215" s="843">
        <f>IF(OR(AC215&lt;0.01,AC215="n/a",AF215="n/a"),"n/a",(I215/SQRT(22.5*AC215*(I215/AF215))-1)*100)</f>
        <v>-11.978547725852994</v>
      </c>
      <c r="AR215" s="618">
        <f>INDEX(Historical!$C$7:$C$1222,MATCH(B215,Historical!$B$7:$B$1244,0))*IF(AH215="n/a",1.03,IF(AH215&lt;0,1.01,IF(AH215&gt;10,1.1,(1+AH215/100))))</f>
        <v>4.7469999999999999</v>
      </c>
      <c r="AS215" s="841">
        <f>IF($AI215="n/a",1.03*AR215,IF($AI215&lt;0,1.01*AR215,IF($AI215&gt;10,1.1*AR215,(1+$AI215/100)*AR215)))</f>
        <v>5.2217000000000002</v>
      </c>
      <c r="AT215" s="841">
        <f>IF($AK215="n/a",1.03*AS215,IF($AK215&lt;0,1.01*AS215,IF($AK215&gt;10,1.1*AS215,(1+$AK215/100)*AS215)))</f>
        <v>5.4065481800000006</v>
      </c>
      <c r="AU215" s="841">
        <f>IF($AK215="n/a",1.03*AT215,IF($AK215&lt;0,1.01*AT215,IF($AK215&gt;10,1.1*AT215,(1+$AK215/100)*AT215)))</f>
        <v>5.5979399855720011</v>
      </c>
      <c r="AV215" s="841">
        <f>IF($AK215="n/a",1.03*AU215,IF($AK215&lt;0,1.01*AU215,IF($AK215&gt;10,1.1*AU215,(1+$AK215/100)*AU215)))</f>
        <v>5.7961070610612504</v>
      </c>
      <c r="AW215" s="618">
        <f>SUM(AR215:AV215)</f>
        <v>26.76929522663325</v>
      </c>
      <c r="AX215" s="713">
        <f>AW215/I215*100</f>
        <v>27.887587484772634</v>
      </c>
      <c r="AY215" s="887">
        <v>1.21</v>
      </c>
      <c r="AZ215" s="827">
        <v>34.33</v>
      </c>
      <c r="BA215" s="827">
        <v>-14.7</v>
      </c>
      <c r="BB215" s="827">
        <v>4.74</v>
      </c>
      <c r="BC215" s="827">
        <v>8.6300000000000008</v>
      </c>
      <c r="BE215" s="594">
        <v>2011</v>
      </c>
      <c r="BF215" s="853">
        <f>IF(BE215&gt;2020,0,IF(BE215&gt;2008,1,IF(BE215&gt;2001,2,IF(BE215&gt;1990,3,IF(BE215&gt;1980,4,IF(BE215&gt;1973,5,IF(BE215&gt;1970,6,IF(BE215&gt;1960,7,IF(BE215&gt;1958,8,IF(BE215&gt;1953,9,10))))))))))</f>
        <v>1</v>
      </c>
      <c r="BG215" s="837">
        <v>10.5</v>
      </c>
      <c r="BH215" s="820" t="s">
        <v>4443</v>
      </c>
      <c r="BI215" s="820" t="s">
        <v>4444</v>
      </c>
    </row>
    <row r="216" spans="1:61" ht="11.25" customHeight="1" x14ac:dyDescent="0.2">
      <c r="A216" s="819" t="s">
        <v>4927</v>
      </c>
      <c r="B216" s="830" t="s">
        <v>1400</v>
      </c>
      <c r="C216" s="885" t="s">
        <v>4055</v>
      </c>
      <c r="D216" s="885" t="s">
        <v>4184</v>
      </c>
      <c r="E216" s="699">
        <v>12</v>
      </c>
      <c r="F216" s="1122">
        <v>394</v>
      </c>
      <c r="G216" s="1122" t="s">
        <v>105</v>
      </c>
      <c r="H216" s="1122" t="s">
        <v>105</v>
      </c>
      <c r="I216" s="829">
        <v>355.29</v>
      </c>
      <c r="J216" s="618">
        <f>(M216/I216)*100</f>
        <v>0.64172929156463732</v>
      </c>
      <c r="K216" s="832">
        <v>0.56999999999999995</v>
      </c>
      <c r="L216" s="842">
        <v>4</v>
      </c>
      <c r="M216" s="609">
        <f>K216*L216</f>
        <v>2.2799999999999998</v>
      </c>
      <c r="N216" s="825" t="s">
        <v>270</v>
      </c>
      <c r="O216" s="700">
        <v>0.49</v>
      </c>
      <c r="P216" s="603">
        <v>44932</v>
      </c>
      <c r="Q216" s="603">
        <v>44966</v>
      </c>
      <c r="R216" s="609">
        <f>(K216-O216)/O216*100</f>
        <v>16.326530612244891</v>
      </c>
      <c r="S216" s="667">
        <f>IF(INDEX(Historical!$D$7:$D$1220,MATCH(B216,Historical!$B$7:$B$1244,0))=0,"n/a",(INDEX(Historical!$C$7:$C$1222,MATCH(B216,Historical!$B$7:$B$1244,0))/INDEX(Historical!$D$7:$D$1220,MATCH(B216,Historical!$B$7:$B$1244,0))-1)*100)</f>
        <v>11.363636363636353</v>
      </c>
      <c r="T216" s="667">
        <f>IF(INDEX(Historical!$F$7:$F$1213,MATCH(B216,Historical!$B$7:$B$1244,0))=0,"n/a",((INDEX(Historical!$C$7:$C$1222,MATCH(B216,Historical!$B$7:$B$1244,0))/INDEX(Historical!$F$7:$F$1213,MATCH(B216,Historical!$B$7:$B$1244,0)))^(1/3)-1)*100)</f>
        <v>14.084693523069248</v>
      </c>
      <c r="U216" s="667">
        <f>IF(INDEX(Historical!$H$7:$H$1213,MATCH(B216,Historical!$B$7:$B$1244,0))=0,"n/a",((INDEX(Historical!$C$7:$C$1222,MATCH(B216,Historical!$B$7:$B$1244,0))/INDEX(Historical!$H$7:$H$1213,MATCH(B216,Historical!$B$7:$B$1244,0)))^(1/5)-1)*100)</f>
        <v>17.369344704758085</v>
      </c>
      <c r="V216" s="667">
        <f>IF(INDEX(Historical!$N$7:$N$1213,MATCH(B216,Historical!$B$7:$B$1244,0))=0,"n/a",((INDEX(Historical!$C$7:$C$1222,MATCH(B216,Historical!$B$7:$B$1244,0))/INDEX(Historical!$N$7:$N$1213,MATCH(B216,Historical!$B$7:$B$1244,0)))^(1/10)-1)*100)</f>
        <v>34.000579717934443</v>
      </c>
      <c r="W216" s="668">
        <f>IF(OR(U216&lt;=0,U216="n/a",V216&lt;=0,V216="n/a"),"n/a",U216/V216)</f>
        <v>0.51085436921524596</v>
      </c>
      <c r="X216" s="669">
        <f>IF(OR(AJ216&lt;=0,AJ216="n/a",U216&lt;=0,U216="n/a"),"n/a",U216/AJ216)</f>
        <v>0.96496359470878246</v>
      </c>
      <c r="Y216" s="628"/>
      <c r="Z216" s="618">
        <f>IF(OR(AC216&lt;0.01,AC216="n/a"),"n/a",M216/AC216*100)</f>
        <v>22.3091976516634</v>
      </c>
      <c r="AA216" s="841">
        <f>IF(OR(AC216&lt;0.01,AC216="n/a"),"n/a",I216/AC216)</f>
        <v>34.764187866927593</v>
      </c>
      <c r="AB216" s="842">
        <v>12</v>
      </c>
      <c r="AC216" s="821">
        <v>10.220000000000001</v>
      </c>
      <c r="AD216" s="821">
        <v>1.71</v>
      </c>
      <c r="AE216" s="821">
        <v>15.34</v>
      </c>
      <c r="AF216" s="821">
        <v>54.11</v>
      </c>
      <c r="AG216" s="821">
        <v>153.6</v>
      </c>
      <c r="AH216" s="821">
        <v>16.8</v>
      </c>
      <c r="AI216" s="821">
        <v>19.02</v>
      </c>
      <c r="AJ216" s="821">
        <v>18</v>
      </c>
      <c r="AK216" s="821">
        <v>20.34</v>
      </c>
      <c r="AL216" s="833">
        <v>341170</v>
      </c>
      <c r="AM216" s="827">
        <v>10.7</v>
      </c>
      <c r="AN216" s="821">
        <v>2.23</v>
      </c>
      <c r="AO216" s="705">
        <f>IF(U216="n/a","n/a",IF(AA216&lt;0,"n/a",IF(AA216="n/a","n/a",J216+U216-AA216)))</f>
        <v>-16.753113870604871</v>
      </c>
      <c r="AP216" s="706">
        <f>IF(U216="n/a","n/a",J216+U216)</f>
        <v>18.011073996322722</v>
      </c>
      <c r="AQ216" s="843">
        <f>IF(OR(AC216&lt;0.01,AC216="n/a",AF216="n/a"),"n/a",(I216/SQRT(22.5*AC216*(I216/AF216))-1)*100)</f>
        <v>814.35227966260425</v>
      </c>
      <c r="AR216" s="618">
        <f>INDEX(Historical!$C$7:$C$1222,MATCH(B216,Historical!$B$7:$B$1244,0))*IF(AH216="n/a",1.03,IF(AH216&lt;0,1.01,IF(AH216&gt;10,1.1,(1+AH216/100))))</f>
        <v>2.1560000000000001</v>
      </c>
      <c r="AS216" s="841">
        <f>IF($AI216="n/a",1.03*AR216,IF($AI216&lt;0,1.01*AR216,IF($AI216&gt;10,1.1*AR216,(1+$AI216/100)*AR216)))</f>
        <v>2.3716000000000004</v>
      </c>
      <c r="AT216" s="841">
        <f>IF($AK216="n/a",1.03*AS216,IF($AK216&lt;0,1.01*AS216,IF($AK216&gt;10,1.1*AS216,(1+$AK216/100)*AS216)))</f>
        <v>2.6087600000000006</v>
      </c>
      <c r="AU216" s="841">
        <f>IF($AK216="n/a",1.03*AT216,IF($AK216&lt;0,1.01*AT216,IF($AK216&gt;10,1.1*AT216,(1+$AK216/100)*AT216)))</f>
        <v>2.8696360000000007</v>
      </c>
      <c r="AV216" s="841">
        <f>IF($AK216="n/a",1.03*AU216,IF($AK216&lt;0,1.01*AU216,IF($AK216&gt;10,1.1*AU216,(1+$AK216/100)*AU216)))</f>
        <v>3.1565996000000012</v>
      </c>
      <c r="AW216" s="618">
        <f>SUM(AR216:AV216)</f>
        <v>13.162595600000005</v>
      </c>
      <c r="AX216" s="713">
        <f>AW216/I216*100</f>
        <v>3.7047469954121994</v>
      </c>
      <c r="AY216" s="887">
        <v>1.1100000000000001</v>
      </c>
      <c r="AZ216" s="827">
        <v>28.32</v>
      </c>
      <c r="BA216" s="827">
        <v>-8.9</v>
      </c>
      <c r="BB216" s="827">
        <v>-2.1800000000000002</v>
      </c>
      <c r="BC216" s="827">
        <v>4.93</v>
      </c>
      <c r="BE216" s="594">
        <v>2012</v>
      </c>
      <c r="BF216" s="853">
        <f>IF(BE216&gt;2020,0,IF(BE216&gt;2008,1,IF(BE216&gt;2001,2,IF(BE216&gt;1990,3,IF(BE216&gt;1980,4,IF(BE216&gt;1973,5,IF(BE216&gt;1970,6,IF(BE216&gt;1960,7,IF(BE216&gt;1958,8,IF(BE216&gt;1953,9,10))))))))))</f>
        <v>1</v>
      </c>
      <c r="BG216" s="837">
        <v>26.5</v>
      </c>
      <c r="BH216" s="820" t="s">
        <v>4443</v>
      </c>
      <c r="BI216" s="820" t="s">
        <v>4444</v>
      </c>
    </row>
    <row r="217" spans="1:61" ht="11.25" customHeight="1" x14ac:dyDescent="0.2">
      <c r="A217" s="819" t="s">
        <v>4928</v>
      </c>
      <c r="B217" s="830" t="s">
        <v>1416</v>
      </c>
      <c r="C217" s="885" t="s">
        <v>4178</v>
      </c>
      <c r="D217" s="885" t="s">
        <v>4179</v>
      </c>
      <c r="E217" s="699">
        <v>13</v>
      </c>
      <c r="F217" s="1122">
        <v>323</v>
      </c>
      <c r="G217" s="1122" t="s">
        <v>36</v>
      </c>
      <c r="H217" s="1122" t="s">
        <v>36</v>
      </c>
      <c r="I217" s="829">
        <v>160.1</v>
      </c>
      <c r="J217" s="618">
        <f>(M217/I217)*100</f>
        <v>3.4978138663335412</v>
      </c>
      <c r="K217" s="832">
        <v>1.4</v>
      </c>
      <c r="L217" s="842">
        <v>4</v>
      </c>
      <c r="M217" s="609">
        <f>K217*L217</f>
        <v>5.6</v>
      </c>
      <c r="N217" s="825" t="s">
        <v>159</v>
      </c>
      <c r="O217" s="700">
        <v>1.25</v>
      </c>
      <c r="P217" s="603">
        <v>44938</v>
      </c>
      <c r="Q217" s="603">
        <v>44957</v>
      </c>
      <c r="R217" s="609">
        <f>(K217-O217)/O217*100</f>
        <v>11.999999999999993</v>
      </c>
      <c r="S217" s="667">
        <f>IF(INDEX(Historical!$D$7:$D$1220,MATCH(B217,Historical!$B$7:$B$1244,0))=0,"n/a",(INDEX(Historical!$C$7:$C$1222,MATCH(B217,Historical!$B$7:$B$1244,0))/INDEX(Historical!$D$7:$D$1220,MATCH(B217,Historical!$B$7:$B$1244,0))-1)*100)</f>
        <v>14.024390243902452</v>
      </c>
      <c r="T217" s="667">
        <f>IF(INDEX(Historical!$F$7:$F$1213,MATCH(B217,Historical!$B$7:$B$1244,0))=0,"n/a",((INDEX(Historical!$C$7:$C$1222,MATCH(B217,Historical!$B$7:$B$1244,0))/INDEX(Historical!$F$7:$F$1213,MATCH(B217,Historical!$B$7:$B$1244,0)))^(1/3)-1)*100)</f>
        <v>6.7784134350087122</v>
      </c>
      <c r="U217" s="667">
        <f>IF(INDEX(Historical!$H$7:$H$1213,MATCH(B217,Historical!$B$7:$B$1244,0))=0,"n/a",((INDEX(Historical!$C$7:$C$1222,MATCH(B217,Historical!$B$7:$B$1244,0))/INDEX(Historical!$H$7:$H$1213,MATCH(B217,Historical!$B$7:$B$1244,0)))^(1/5)-1)*100)</f>
        <v>6.0817008304898668</v>
      </c>
      <c r="V217" s="667">
        <f>IF(INDEX(Historical!$N$7:$N$1213,MATCH(B217,Historical!$B$7:$B$1244,0))=0,"n/a",((INDEX(Historical!$C$7:$C$1222,MATCH(B217,Historical!$B$7:$B$1244,0))/INDEX(Historical!$N$7:$N$1213,MATCH(B217,Historical!$B$7:$B$1244,0)))^(1/10)-1)*100)</f>
        <v>5.8809352620161182</v>
      </c>
      <c r="W217" s="668">
        <f>IF(OR(U217&lt;=0,U217="n/a",V217&lt;=0,V217="n/a"),"n/a",U217/V217)</f>
        <v>1.0341383741750154</v>
      </c>
      <c r="X217" s="669">
        <f>IF(OR(AJ217&lt;=0,AJ217="n/a",U217&lt;=0,U217="n/a"),"n/a",U217/AJ217)</f>
        <v>0.43440720217784756</v>
      </c>
      <c r="Y217" s="628"/>
      <c r="Z217" s="618">
        <f>IF(OR(AC217&lt;0.01,AC217="n/a"),"n/a",M217/AC217*100)</f>
        <v>102.1897810218978</v>
      </c>
      <c r="AA217" s="841">
        <f>IF(OR(AC217&lt;0.01,AC217="n/a"),"n/a",I217/AC217)</f>
        <v>29.215328467153281</v>
      </c>
      <c r="AB217" s="842">
        <v>12</v>
      </c>
      <c r="AC217" s="821">
        <v>5.48</v>
      </c>
      <c r="AD217" s="821">
        <v>4.21</v>
      </c>
      <c r="AE217" s="821">
        <v>9.4</v>
      </c>
      <c r="AF217" s="821">
        <v>3.09</v>
      </c>
      <c r="AG217" s="821">
        <v>10.6</v>
      </c>
      <c r="AH217" s="821">
        <v>19</v>
      </c>
      <c r="AI217" s="821">
        <v>-2.2399999999999998</v>
      </c>
      <c r="AJ217" s="821">
        <v>14.000000000000002</v>
      </c>
      <c r="AK217" s="821">
        <v>7.0000000000000009</v>
      </c>
      <c r="AL217" s="833">
        <v>18990</v>
      </c>
      <c r="AM217" s="827">
        <v>0.1</v>
      </c>
      <c r="AN217" s="821">
        <v>0.73</v>
      </c>
      <c r="AO217" s="705">
        <f>IF(U217="n/a","n/a",IF(AA217&lt;0,"n/a",IF(AA217="n/a","n/a",J217+U217-AA217)))</f>
        <v>-19.635813770329875</v>
      </c>
      <c r="AP217" s="706">
        <f>IF(U217="n/a","n/a",J217+U217)</f>
        <v>9.5795146968234075</v>
      </c>
      <c r="AQ217" s="843">
        <f>IF(OR(AC217&lt;0.01,AC217="n/a",AF217="n/a"),"n/a",(I217/SQRT(22.5*AC217*(I217/AF217))-1)*100)</f>
        <v>100.30572739745568</v>
      </c>
      <c r="AR217" s="618">
        <f>INDEX(Historical!$C$7:$C$1222,MATCH(B217,Historical!$B$7:$B$1244,0))*IF(AH217="n/a",1.03,IF(AH217&lt;0,1.01,IF(AH217&gt;10,1.1,(1+AH217/100))))</f>
        <v>5.1425000000000001</v>
      </c>
      <c r="AS217" s="841">
        <f>IF($AI217="n/a",1.03*AR217,IF($AI217&lt;0,1.01*AR217,IF($AI217&gt;10,1.1*AR217,(1+$AI217/100)*AR217)))</f>
        <v>5.1939250000000001</v>
      </c>
      <c r="AT217" s="841">
        <f>IF($AK217="n/a",1.03*AS217,IF($AK217&lt;0,1.01*AS217,IF($AK217&gt;10,1.1*AS217,(1+$AK217/100)*AS217)))</f>
        <v>5.5574997500000007</v>
      </c>
      <c r="AU217" s="841">
        <f>IF($AK217="n/a",1.03*AT217,IF($AK217&lt;0,1.01*AT217,IF($AK217&gt;10,1.1*AT217,(1+$AK217/100)*AT217)))</f>
        <v>5.9465247325000012</v>
      </c>
      <c r="AV217" s="841">
        <f>IF($AK217="n/a",1.03*AU217,IF($AK217&lt;0,1.01*AU217,IF($AK217&gt;10,1.1*AU217,(1+$AK217/100)*AU217)))</f>
        <v>6.3627814637750015</v>
      </c>
      <c r="AW217" s="618">
        <f>SUM(AR217:AV217)</f>
        <v>28.203230946275003</v>
      </c>
      <c r="AX217" s="713">
        <f>AW217/I217*100</f>
        <v>17.616009335587137</v>
      </c>
      <c r="AY217" s="887">
        <v>0.75</v>
      </c>
      <c r="AZ217" s="827">
        <v>13.44</v>
      </c>
      <c r="BA217" s="827">
        <v>-26.44</v>
      </c>
      <c r="BB217" s="827">
        <v>-1.39</v>
      </c>
      <c r="BC217" s="827">
        <v>-3.35</v>
      </c>
      <c r="BE217" s="594">
        <v>2011</v>
      </c>
      <c r="BF217" s="853">
        <f>IF(BE217&gt;2020,0,IF(BE217&gt;2008,1,IF(BE217&gt;2001,2,IF(BE217&gt;1990,3,IF(BE217&gt;1980,4,IF(BE217&gt;1973,5,IF(BE217&gt;1970,6,IF(BE217&gt;1960,7,IF(BE217&gt;1958,8,IF(BE217&gt;1953,9,10))))))))))</f>
        <v>1</v>
      </c>
      <c r="BG217" s="837">
        <v>5.6000000000000005</v>
      </c>
      <c r="BH217" s="820" t="s">
        <v>4443</v>
      </c>
      <c r="BI217" s="820" t="s">
        <v>4445</v>
      </c>
    </row>
    <row r="218" spans="1:61" ht="11.25" customHeight="1" x14ac:dyDescent="0.2">
      <c r="A218" s="819" t="s">
        <v>4929</v>
      </c>
      <c r="B218" s="830" t="s">
        <v>1383</v>
      </c>
      <c r="C218" s="885" t="s">
        <v>107</v>
      </c>
      <c r="D218" s="885" t="s">
        <v>4193</v>
      </c>
      <c r="E218" s="699">
        <v>13</v>
      </c>
      <c r="F218" s="1122">
        <v>321</v>
      </c>
      <c r="G218" s="1122" t="s">
        <v>105</v>
      </c>
      <c r="H218" s="1122" t="s">
        <v>105</v>
      </c>
      <c r="I218" s="829">
        <v>42.49</v>
      </c>
      <c r="J218" s="618">
        <f>(M218/I218)*100</f>
        <v>6.3544363379618733</v>
      </c>
      <c r="K218" s="832">
        <v>0.22500000000000001</v>
      </c>
      <c r="L218" s="842">
        <v>12</v>
      </c>
      <c r="M218" s="609">
        <f>K218*L218</f>
        <v>2.7</v>
      </c>
      <c r="N218" s="825" t="s">
        <v>1022</v>
      </c>
      <c r="O218" s="700">
        <v>0.22</v>
      </c>
      <c r="P218" s="603">
        <v>44931</v>
      </c>
      <c r="Q218" s="603">
        <v>44939</v>
      </c>
      <c r="R218" s="609">
        <f>(K218-O218)/O218*100</f>
        <v>2.2727272727272747</v>
      </c>
      <c r="S218" s="667">
        <f>IF(INDEX(Historical!$D$7:$D$1220,MATCH(B218,Historical!$B$7:$B$1244,0))=0,"n/a",(INDEX(Historical!$C$7:$C$1222,MATCH(B218,Historical!$B$7:$B$1244,0))/INDEX(Historical!$D$7:$D$1220,MATCH(B218,Historical!$B$7:$B$1244,0))-1)*100)</f>
        <v>4.8484848484848575</v>
      </c>
      <c r="T218" s="667">
        <f>IF(INDEX(Historical!$F$7:$F$1213,MATCH(B218,Historical!$B$7:$B$1244,0))=0,"n/a",((INDEX(Historical!$C$7:$C$1222,MATCH(B218,Historical!$B$7:$B$1244,0))/INDEX(Historical!$F$7:$F$1213,MATCH(B218,Historical!$B$7:$B$1244,0)))^(1/3)-1)*100)</f>
        <v>2.4251815375065933</v>
      </c>
      <c r="U218" s="667">
        <f>IF(INDEX(Historical!$H$7:$H$1213,MATCH(B218,Historical!$B$7:$B$1244,0))=0,"n/a",((INDEX(Historical!$C$7:$C$1222,MATCH(B218,Historical!$B$7:$B$1244,0))/INDEX(Historical!$H$7:$H$1213,MATCH(B218,Historical!$B$7:$B$1244,0)))^(1/5)-1)*100)</f>
        <v>3.0319612711219079</v>
      </c>
      <c r="V218" s="667">
        <f>IF(INDEX(Historical!$N$7:$N$1213,MATCH(B218,Historical!$B$7:$B$1244,0))=0,"n/a",((INDEX(Historical!$C$7:$C$1222,MATCH(B218,Historical!$B$7:$B$1244,0))/INDEX(Historical!$N$7:$N$1213,MATCH(B218,Historical!$B$7:$B$1244,0)))^(1/10)-1)*100)</f>
        <v>4.2591368619798731</v>
      </c>
      <c r="W218" s="668">
        <f>IF(OR(U218&lt;=0,U218="n/a",V218&lt;=0,V218="n/a"),"n/a",U218/V218)</f>
        <v>0.71187223359441221</v>
      </c>
      <c r="X218" s="669">
        <f>IF(OR(AJ218&lt;=0,AJ218="n/a",U218&lt;=0,U218="n/a"),"n/a",U218/AJ218)</f>
        <v>0.24451300573563772</v>
      </c>
      <c r="Y218" s="640"/>
      <c r="Z218" s="618">
        <f>IF(OR(AC218&lt;0.01,AC218="n/a"),"n/a",M218/AC218*100)</f>
        <v>84.112149532710291</v>
      </c>
      <c r="AA218" s="841">
        <f>IF(OR(AC218&lt;0.01,AC218="n/a"),"n/a",I218/AC218)</f>
        <v>13.236760124610592</v>
      </c>
      <c r="AB218" s="842">
        <v>12</v>
      </c>
      <c r="AC218" s="821">
        <v>3.21</v>
      </c>
      <c r="AD218" s="821">
        <v>1.65</v>
      </c>
      <c r="AE218" s="821">
        <v>8.5399999999999991</v>
      </c>
      <c r="AF218" s="821">
        <v>1.61</v>
      </c>
      <c r="AG218" s="821">
        <v>13.8</v>
      </c>
      <c r="AH218" s="821">
        <v>972.60000000000014</v>
      </c>
      <c r="AI218" s="821">
        <v>-0.41000000000000003</v>
      </c>
      <c r="AJ218" s="821">
        <v>12.4</v>
      </c>
      <c r="AK218" s="821">
        <v>8</v>
      </c>
      <c r="AL218" s="833">
        <v>3220</v>
      </c>
      <c r="AM218" s="827">
        <v>4.1000000000000005</v>
      </c>
      <c r="AN218" s="821">
        <v>1.03</v>
      </c>
      <c r="AO218" s="705">
        <f>IF(U218="n/a","n/a",IF(AA218&lt;0,"n/a",IF(AA218="n/a","n/a",J218+U218-AA218)))</f>
        <v>-3.8503625155268111</v>
      </c>
      <c r="AP218" s="706">
        <f>IF(U218="n/a","n/a",J218+U218)</f>
        <v>9.3863976090837813</v>
      </c>
      <c r="AQ218" s="843">
        <f>IF(OR(AC218&lt;0.01,AC218="n/a",AF218="n/a"),"n/a",(I218/SQRT(22.5*AC218*(I218/AF218))-1)*100)</f>
        <v>-2.6776631768361314</v>
      </c>
      <c r="AR218" s="618">
        <f>INDEX(Historical!$C$7:$C$1222,MATCH(B218,Historical!$B$7:$B$1244,0))*IF(AH218="n/a",1.03,IF(AH218&lt;0,1.01,IF(AH218&gt;10,1.1,(1+AH218/100))))</f>
        <v>2.8545000000000003</v>
      </c>
      <c r="AS218" s="841">
        <f>IF($AI218="n/a",1.03*AR218,IF($AI218&lt;0,1.01*AR218,IF($AI218&gt;10,1.1*AR218,(1+$AI218/100)*AR218)))</f>
        <v>2.8830450000000001</v>
      </c>
      <c r="AT218" s="841">
        <f>IF($AK218="n/a",1.03*AS218,IF($AK218&lt;0,1.01*AS218,IF($AK218&gt;10,1.1*AS218,(1+$AK218/100)*AS218)))</f>
        <v>3.1136886000000001</v>
      </c>
      <c r="AU218" s="841">
        <f>IF($AK218="n/a",1.03*AT218,IF($AK218&lt;0,1.01*AT218,IF($AK218&gt;10,1.1*AT218,(1+$AK218/100)*AT218)))</f>
        <v>3.3627836880000004</v>
      </c>
      <c r="AV218" s="841">
        <f>IF($AK218="n/a",1.03*AU218,IF($AK218&lt;0,1.01*AU218,IF($AK218&gt;10,1.1*AU218,(1+$AK218/100)*AU218)))</f>
        <v>3.6318063830400007</v>
      </c>
      <c r="AW218" s="618">
        <f>SUM(AR218:AV218)</f>
        <v>15.845823671040002</v>
      </c>
      <c r="AX218" s="713">
        <f>AW218/I218*100</f>
        <v>37.293065829701114</v>
      </c>
      <c r="AY218" s="887">
        <v>1.32</v>
      </c>
      <c r="AZ218" s="827">
        <v>34.57</v>
      </c>
      <c r="BA218" s="827">
        <v>-6.4799999999999995</v>
      </c>
      <c r="BB218" s="827">
        <v>10.23</v>
      </c>
      <c r="BC218" s="827">
        <v>10.24</v>
      </c>
      <c r="BE218" s="594">
        <v>2011</v>
      </c>
      <c r="BF218" s="853">
        <f>IF(BE218&gt;2020,0,IF(BE218&gt;2008,1,IF(BE218&gt;2001,2,IF(BE218&gt;1990,3,IF(BE218&gt;1980,4,IF(BE218&gt;1973,5,IF(BE218&gt;1970,6,IF(BE218&gt;1960,7,IF(BE218&gt;1958,8,IF(BE218&gt;1953,9,10))))))))))</f>
        <v>1</v>
      </c>
      <c r="BG218" s="837">
        <v>6.7</v>
      </c>
      <c r="BH218" s="820" t="s">
        <v>4443</v>
      </c>
      <c r="BI218" s="820" t="s">
        <v>4444</v>
      </c>
    </row>
    <row r="219" spans="1:61" ht="11.25" customHeight="1" x14ac:dyDescent="0.2">
      <c r="A219" s="826" t="s">
        <v>4930</v>
      </c>
      <c r="B219" s="830" t="s">
        <v>1391</v>
      </c>
      <c r="C219" s="885" t="s">
        <v>111</v>
      </c>
      <c r="D219" s="885" t="s">
        <v>4220</v>
      </c>
      <c r="E219" s="699">
        <v>12</v>
      </c>
      <c r="F219" s="1122">
        <v>367</v>
      </c>
      <c r="G219" s="1122" t="s">
        <v>105</v>
      </c>
      <c r="H219" s="1122" t="s">
        <v>105</v>
      </c>
      <c r="I219" s="829">
        <v>84.88</v>
      </c>
      <c r="J219" s="618">
        <f>(M219/I219)*100</f>
        <v>3.2045240339302548</v>
      </c>
      <c r="K219" s="832">
        <v>1.36</v>
      </c>
      <c r="L219" s="842">
        <v>2</v>
      </c>
      <c r="M219" s="609">
        <f>K219*L219</f>
        <v>2.72</v>
      </c>
      <c r="N219" s="825" t="s">
        <v>1307</v>
      </c>
      <c r="O219" s="700">
        <v>1.26</v>
      </c>
      <c r="P219" s="603">
        <v>44712</v>
      </c>
      <c r="Q219" s="603">
        <v>44727</v>
      </c>
      <c r="R219" s="609">
        <f>(K219-O219)/O219*100</f>
        <v>7.936507936507943</v>
      </c>
      <c r="S219" s="667">
        <f>IF(INDEX(Historical!$D$7:$D$1220,MATCH(B219,Historical!$B$7:$B$1244,0))=0,"n/a",(INDEX(Historical!$C$7:$C$1222,MATCH(B219,Historical!$B$7:$B$1244,0))/INDEX(Historical!$D$7:$D$1220,MATCH(B219,Historical!$B$7:$B$1244,0))-1)*100)</f>
        <v>7.9365079365079527</v>
      </c>
      <c r="T219" s="667">
        <f>IF(INDEX(Historical!$F$7:$F$1213,MATCH(B219,Historical!$B$7:$B$1244,0))=0,"n/a",((INDEX(Historical!$C$7:$C$1222,MATCH(B219,Historical!$B$7:$B$1244,0))/INDEX(Historical!$F$7:$F$1213,MATCH(B219,Historical!$B$7:$B$1244,0)))^(1/3)-1)*100)</f>
        <v>7.655809311014572</v>
      </c>
      <c r="U219" s="667">
        <f>IF(INDEX(Historical!$H$7:$H$1213,MATCH(B219,Historical!$B$7:$B$1244,0))=0,"n/a",((INDEX(Historical!$C$7:$C$1222,MATCH(B219,Historical!$B$7:$B$1244,0))/INDEX(Historical!$H$7:$H$1213,MATCH(B219,Historical!$B$7:$B$1244,0)))^(1/5)-1)*100)</f>
        <v>7.897452752824119</v>
      </c>
      <c r="V219" s="667">
        <f>IF(INDEX(Historical!$N$7:$N$1213,MATCH(B219,Historical!$B$7:$B$1244,0))=0,"n/a",((INDEX(Historical!$C$7:$C$1222,MATCH(B219,Historical!$B$7:$B$1244,0))/INDEX(Historical!$N$7:$N$1213,MATCH(B219,Historical!$B$7:$B$1244,0)))^(1/10)-1)*100)</f>
        <v>12.203665623077576</v>
      </c>
      <c r="W219" s="668">
        <f>IF(OR(U219&lt;=0,U219="n/a",V219&lt;=0,V219="n/a"),"n/a",U219/V219)</f>
        <v>0.64713775325749245</v>
      </c>
      <c r="X219" s="669">
        <f>IF(OR(AJ219&lt;=0,AJ219="n/a",U219&lt;=0,U219="n/a"),"n/a",U219/AJ219)</f>
        <v>4.6455604428377164</v>
      </c>
      <c r="Y219" s="831"/>
      <c r="Z219" s="618">
        <f>IF(OR(AC219&lt;0.01,AC219="n/a"),"n/a",M219/AC219*100)</f>
        <v>38.581560283687949</v>
      </c>
      <c r="AA219" s="841">
        <f>IF(OR(AC219&lt;0.01,AC219="n/a"),"n/a",I219/AC219)</f>
        <v>12.039716312056738</v>
      </c>
      <c r="AB219" s="842">
        <v>12</v>
      </c>
      <c r="AC219" s="821">
        <v>7.05</v>
      </c>
      <c r="AD219" s="821">
        <v>1.4</v>
      </c>
      <c r="AE219" s="821">
        <v>0.22</v>
      </c>
      <c r="AF219" s="821">
        <v>1.76</v>
      </c>
      <c r="AG219" s="821">
        <v>15.2</v>
      </c>
      <c r="AH219" s="821">
        <v>2.6</v>
      </c>
      <c r="AI219" s="821">
        <v>19.11</v>
      </c>
      <c r="AJ219" s="821">
        <v>1.7000000000000002</v>
      </c>
      <c r="AK219" s="821">
        <v>8.5500000000000007</v>
      </c>
      <c r="AL219" s="833">
        <v>4340</v>
      </c>
      <c r="AM219" s="827">
        <v>0.91999999999999993</v>
      </c>
      <c r="AN219" s="821">
        <v>0.4</v>
      </c>
      <c r="AO219" s="705">
        <f>IF(U219="n/a","n/a",IF(AA219&lt;0,"n/a",IF(AA219="n/a","n/a",J219+U219-AA219)))</f>
        <v>-0.93773952530236393</v>
      </c>
      <c r="AP219" s="706">
        <f>IF(U219="n/a","n/a",J219+U219)</f>
        <v>11.101976786754374</v>
      </c>
      <c r="AQ219" s="843">
        <f>IF(OR(AC219&lt;0.01,AC219="n/a",AF219="n/a"),"n/a",(I219/SQRT(22.5*AC219*(I219/AF219))-1)*100)</f>
        <v>-2.9549916351069738</v>
      </c>
      <c r="AR219" s="618">
        <f>INDEX(Historical!$C$7:$C$1222,MATCH(B219,Historical!$B$7:$B$1244,0))*IF(AH219="n/a",1.03,IF(AH219&lt;0,1.01,IF(AH219&gt;10,1.1,(1+AH219/100))))</f>
        <v>2.7907200000000003</v>
      </c>
      <c r="AS219" s="841">
        <f>IF($AI219="n/a",1.03*AR219,IF($AI219&lt;0,1.01*AR219,IF($AI219&gt;10,1.1*AR219,(1+$AI219/100)*AR219)))</f>
        <v>3.0697920000000005</v>
      </c>
      <c r="AT219" s="841">
        <f>IF($AK219="n/a",1.03*AS219,IF($AK219&lt;0,1.01*AS219,IF($AK219&gt;10,1.1*AS219,(1+$AK219/100)*AS219)))</f>
        <v>3.3322592160000002</v>
      </c>
      <c r="AU219" s="841">
        <f>IF($AK219="n/a",1.03*AT219,IF($AK219&lt;0,1.01*AT219,IF($AK219&gt;10,1.1*AT219,(1+$AK219/100)*AT219)))</f>
        <v>3.6171673789679999</v>
      </c>
      <c r="AV219" s="841">
        <f>IF($AK219="n/a",1.03*AU219,IF($AK219&lt;0,1.01*AU219,IF($AK219&gt;10,1.1*AU219,(1+$AK219/100)*AU219)))</f>
        <v>3.9264351898697636</v>
      </c>
      <c r="AW219" s="618">
        <f>SUM(AR219:AV219)</f>
        <v>16.736373784837763</v>
      </c>
      <c r="AX219" s="713">
        <f>AW219/I219*100</f>
        <v>19.717688247923849</v>
      </c>
      <c r="AY219" s="887">
        <v>1.66</v>
      </c>
      <c r="AZ219" s="827">
        <v>32.619999999999997</v>
      </c>
      <c r="BA219" s="827">
        <v>-21.759999999999998</v>
      </c>
      <c r="BB219" s="827">
        <v>-1.92</v>
      </c>
      <c r="BC219" s="827">
        <v>5.07</v>
      </c>
      <c r="BE219" s="594">
        <v>2011</v>
      </c>
      <c r="BF219" s="853">
        <f>IF(BE219&gt;2020,0,IF(BE219&gt;2008,1,IF(BE219&gt;2001,2,IF(BE219&gt;1990,3,IF(BE219&gt;1980,4,IF(BE219&gt;1973,5,IF(BE219&gt;1970,6,IF(BE219&gt;1960,7,IF(BE219&gt;1958,8,IF(BE219&gt;1953,9,10))))))))))</f>
        <v>1</v>
      </c>
      <c r="BG219" s="837">
        <v>4</v>
      </c>
      <c r="BH219" s="820" t="s">
        <v>4443</v>
      </c>
      <c r="BI219" s="820" t="s">
        <v>4444</v>
      </c>
    </row>
    <row r="220" spans="1:61" ht="11.25" customHeight="1" x14ac:dyDescent="0.2">
      <c r="A220" s="836" t="s">
        <v>4931</v>
      </c>
      <c r="B220" s="567" t="s">
        <v>2423</v>
      </c>
      <c r="C220" s="885" t="s">
        <v>111</v>
      </c>
      <c r="D220" s="885" t="s">
        <v>1181</v>
      </c>
      <c r="E220" s="699">
        <v>10</v>
      </c>
      <c r="F220" s="1122">
        <v>513</v>
      </c>
      <c r="G220" s="1122" t="s">
        <v>105</v>
      </c>
      <c r="H220" s="1122" t="s">
        <v>105</v>
      </c>
      <c r="I220" s="829">
        <v>52.43</v>
      </c>
      <c r="J220" s="618">
        <f>(M220/I220)*100</f>
        <v>2.1743276749952316</v>
      </c>
      <c r="K220" s="832">
        <v>0.28499999999999998</v>
      </c>
      <c r="L220" s="842">
        <v>4</v>
      </c>
      <c r="M220" s="609">
        <f>K220*L220</f>
        <v>1.1399999999999999</v>
      </c>
      <c r="N220" s="604" t="s">
        <v>897</v>
      </c>
      <c r="O220" s="700">
        <v>0.28000000000000003</v>
      </c>
      <c r="P220" s="603">
        <v>44979</v>
      </c>
      <c r="Q220" s="603">
        <v>44998</v>
      </c>
      <c r="R220" s="609">
        <f>(K220-O220)/O220*100</f>
        <v>1.7857142857142672</v>
      </c>
      <c r="S220" s="667">
        <f>IF(INDEX(Historical!$D$7:$D$1220,MATCH(B220,Historical!$B$7:$B$1244,0))=0,"n/a",(INDEX(Historical!$C$7:$C$1222,MATCH(B220,Historical!$B$7:$B$1244,0))/INDEX(Historical!$D$7:$D$1220,MATCH(B220,Historical!$B$7:$B$1244,0))-1)*100)</f>
        <v>32.544378698224861</v>
      </c>
      <c r="T220" s="667">
        <f>IF(INDEX(Historical!$F$7:$F$1213,MATCH(B220,Historical!$B$7:$B$1244,0))=0,"n/a",((INDEX(Historical!$C$7:$C$1222,MATCH(B220,Historical!$B$7:$B$1244,0))/INDEX(Historical!$F$7:$F$1213,MATCH(B220,Historical!$B$7:$B$1244,0)))^(1/3)-1)*100)</f>
        <v>31.281725001617211</v>
      </c>
      <c r="U220" s="667">
        <f>IF(INDEX(Historical!$H$7:$H$1213,MATCH(B220,Historical!$B$7:$B$1244,0))=0,"n/a",((INDEX(Historical!$C$7:$C$1222,MATCH(B220,Historical!$B$7:$B$1244,0))/INDEX(Historical!$H$7:$H$1213,MATCH(B220,Historical!$B$7:$B$1244,0)))^(1/5)-1)*100)</f>
        <v>22.561085816836268</v>
      </c>
      <c r="V220" s="667">
        <f>IF(INDEX(Historical!$N$7:$N$1213,MATCH(B220,Historical!$B$7:$B$1244,0))=0,"n/a",((INDEX(Historical!$C$7:$C$1222,MATCH(B220,Historical!$B$7:$B$1244,0))/INDEX(Historical!$N$7:$N$1213,MATCH(B220,Historical!$B$7:$B$1244,0)))^(1/10)-1)*100)</f>
        <v>14.080043154806532</v>
      </c>
      <c r="W220" s="668">
        <f>IF(OR(U220&lt;=0,U220="n/a",V220&lt;=0,V220="n/a"),"n/a",U220/V220)</f>
        <v>1.6023449338033133</v>
      </c>
      <c r="X220" s="669">
        <f>IF(OR(AJ220&lt;=0,AJ220="n/a",U220&lt;=0,U220="n/a"),"n/a",U220/AJ220)</f>
        <v>0.96828694492859513</v>
      </c>
      <c r="Y220" s="831"/>
      <c r="Z220" s="618">
        <f>IF(OR(AC220&lt;0.01,AC220="n/a"),"n/a",M220/AC220*100)</f>
        <v>31.491712707182316</v>
      </c>
      <c r="AA220" s="841">
        <f>IF(OR(AC220&lt;0.01,AC220="n/a"),"n/a",I220/AC220)</f>
        <v>14.483425414364641</v>
      </c>
      <c r="AB220" s="842">
        <v>12</v>
      </c>
      <c r="AC220" s="821">
        <v>3.62</v>
      </c>
      <c r="AD220" s="821" t="s">
        <v>135</v>
      </c>
      <c r="AE220" s="821">
        <v>1.38</v>
      </c>
      <c r="AF220" s="821" t="s">
        <v>135</v>
      </c>
      <c r="AG220" s="821">
        <v>-152.89999999999998</v>
      </c>
      <c r="AH220" s="821">
        <v>124.4</v>
      </c>
      <c r="AI220" s="821">
        <v>13.84</v>
      </c>
      <c r="AJ220" s="821">
        <v>23.3</v>
      </c>
      <c r="AK220" s="821">
        <v>-0.04</v>
      </c>
      <c r="AL220" s="833">
        <v>11990</v>
      </c>
      <c r="AM220" s="827">
        <v>0.1</v>
      </c>
      <c r="AN220" s="821" t="s">
        <v>135</v>
      </c>
      <c r="AO220" s="705">
        <f>IF(U220="n/a","n/a",IF(AA220&lt;0,"n/a",IF(AA220="n/a","n/a",J220+U220-AA220)))</f>
        <v>10.25198807746686</v>
      </c>
      <c r="AP220" s="706">
        <f>IF(U220="n/a","n/a",J220+U220)</f>
        <v>24.735413491831501</v>
      </c>
      <c r="AQ220" s="843" t="str">
        <f>IF(OR(AC220&lt;0.01,AC220="n/a",AF220="n/a"),"n/a",(I220/SQRT(22.5*AC220*(I220/AF220))-1)*100)</f>
        <v>n/a</v>
      </c>
      <c r="AR220" s="618">
        <f>INDEX(Historical!$C$7:$C$1222,MATCH(B220,Historical!$B$7:$B$1244,0))*IF(AH220="n/a",1.03,IF(AH220&lt;0,1.01,IF(AH220&gt;10,1.1,(1+AH220/100))))</f>
        <v>1.2320000000000002</v>
      </c>
      <c r="AS220" s="841">
        <f>IF($AI220="n/a",1.03*AR220,IF($AI220&lt;0,1.01*AR220,IF($AI220&gt;10,1.1*AR220,(1+$AI220/100)*AR220)))</f>
        <v>1.3552000000000004</v>
      </c>
      <c r="AT220" s="841">
        <f>IF($AK220="n/a",1.03*AS220,IF($AK220&lt;0,1.01*AS220,IF($AK220&gt;10,1.1*AS220,(1+$AK220/100)*AS220)))</f>
        <v>1.3687520000000004</v>
      </c>
      <c r="AU220" s="841">
        <f>IF($AK220="n/a",1.03*AT220,IF($AK220&lt;0,1.01*AT220,IF($AK220&gt;10,1.1*AT220,(1+$AK220/100)*AT220)))</f>
        <v>1.3824395200000004</v>
      </c>
      <c r="AV220" s="841">
        <f>IF($AK220="n/a",1.03*AU220,IF($AK220&lt;0,1.01*AU220,IF($AK220&gt;10,1.1*AU220,(1+$AK220/100)*AU220)))</f>
        <v>1.3962639152000005</v>
      </c>
      <c r="AW220" s="618">
        <f>SUM(AR220:AV220)</f>
        <v>6.7346554352000014</v>
      </c>
      <c r="AX220" s="713">
        <f>AW220/I220*100</f>
        <v>12.845041837116158</v>
      </c>
      <c r="AY220" s="887">
        <v>1.2</v>
      </c>
      <c r="AZ220" s="827">
        <v>23.86</v>
      </c>
      <c r="BA220" s="827">
        <v>-9.879999999999999</v>
      </c>
      <c r="BB220" s="827">
        <v>2.4500000000000002</v>
      </c>
      <c r="BC220" s="827">
        <v>2.4899999999999998</v>
      </c>
      <c r="BE220" s="594">
        <v>2014</v>
      </c>
      <c r="BF220" s="853">
        <f>IF(BE220&gt;2020,0,IF(BE220&gt;2008,1,IF(BE220&gt;2001,2,IF(BE220&gt;1990,3,IF(BE220&gt;1980,4,IF(BE220&gt;1973,5,IF(BE220&gt;1970,6,IF(BE220&gt;1960,7,IF(BE220&gt;1958,8,IF(BE220&gt;1953,9,10))))))))))</f>
        <v>1</v>
      </c>
      <c r="BG220" s="837">
        <v>15.6</v>
      </c>
      <c r="BH220" s="820" t="s">
        <v>4443</v>
      </c>
      <c r="BI220" s="820" t="s">
        <v>4444</v>
      </c>
    </row>
    <row r="221" spans="1:61" ht="11.25" customHeight="1" x14ac:dyDescent="0.2">
      <c r="A221" s="670" t="s">
        <v>4933</v>
      </c>
      <c r="B221" s="745" t="s">
        <v>3781</v>
      </c>
      <c r="C221" s="885" t="s">
        <v>111</v>
      </c>
      <c r="D221" s="885" t="s">
        <v>4227</v>
      </c>
      <c r="E221" s="699">
        <v>11</v>
      </c>
      <c r="F221" s="1122">
        <v>427</v>
      </c>
      <c r="G221" s="1122" t="s">
        <v>105</v>
      </c>
      <c r="H221" s="1122" t="s">
        <v>105</v>
      </c>
      <c r="I221" s="838">
        <v>66.510000000000005</v>
      </c>
      <c r="J221" s="618">
        <f>(M221/I221)*100</f>
        <v>1.8643812960457073</v>
      </c>
      <c r="K221" s="819">
        <v>0.31</v>
      </c>
      <c r="L221" s="1122">
        <v>4</v>
      </c>
      <c r="M221" s="609">
        <f>K221*L221</f>
        <v>1.24</v>
      </c>
      <c r="N221" s="1122" t="s">
        <v>4036</v>
      </c>
      <c r="O221" s="575">
        <v>0.3</v>
      </c>
      <c r="P221" s="603">
        <v>44776</v>
      </c>
      <c r="Q221" s="603">
        <v>44805</v>
      </c>
      <c r="R221" s="609">
        <f>(K221-O221)/O221*100</f>
        <v>3.3333333333333366</v>
      </c>
      <c r="S221" s="667">
        <f>IF(INDEX(Historical!$D$7:$D$1220,MATCH(B221,Historical!$B$7:$B$1244,0))=0,"n/a",(INDEX(Historical!$C$7:$C$1222,MATCH(B221,Historical!$B$7:$B$1244,0))/INDEX(Historical!$D$7:$D$1220,MATCH(B221,Historical!$B$7:$B$1244,0))-1)*100)</f>
        <v>15.094339622641506</v>
      </c>
      <c r="T221" s="667">
        <f>IF(INDEX(Historical!$F$7:$F$1213,MATCH(B221,Historical!$B$7:$B$1244,0))=0,"n/a",((INDEX(Historical!$C$7:$C$1222,MATCH(B221,Historical!$B$7:$B$1244,0))/INDEX(Historical!$F$7:$F$1213,MATCH(B221,Historical!$B$7:$B$1244,0)))^(1/3)-1)*100)</f>
        <v>12.362258448805585</v>
      </c>
      <c r="U221" s="667">
        <f>IF(INDEX(Historical!$H$7:$H$1213,MATCH(B221,Historical!$B$7:$B$1244,0))=0,"n/a",((INDEX(Historical!$C$7:$C$1222,MATCH(B221,Historical!$B$7:$B$1244,0))/INDEX(Historical!$H$7:$H$1213,MATCH(B221,Historical!$B$7:$B$1244,0)))^(1/5)-1)*100)</f>
        <v>9.358626138758197</v>
      </c>
      <c r="V221" s="667">
        <f>IF(INDEX(Historical!$N$7:$N$1213,MATCH(B221,Historical!$B$7:$B$1244,0))=0,"n/a",((INDEX(Historical!$C$7:$C$1222,MATCH(B221,Historical!$B$7:$B$1244,0))/INDEX(Historical!$N$7:$N$1213,MATCH(B221,Historical!$B$7:$B$1244,0)))^(1/10)-1)*100)</f>
        <v>15.059864328237804</v>
      </c>
      <c r="W221" s="668">
        <f>IF(OR(U221&lt;=0,U221="n/a",V221&lt;=0,V221="n/a"),"n/a",U221/V221)</f>
        <v>0.62142831666885778</v>
      </c>
      <c r="X221" s="669">
        <f>IF(OR(AJ221&lt;=0,AJ221="n/a",U221&lt;=0,U221="n/a"),"n/a",U221/AJ221)</f>
        <v>0.14784559460913424</v>
      </c>
      <c r="Y221" s="619"/>
      <c r="Z221" s="618">
        <f>IF(OR(AC221&lt;0.01,AC221="n/a"),"n/a",M221/AC221*100)</f>
        <v>4.6424560089853983</v>
      </c>
      <c r="AA221" s="841">
        <f>IF(OR(AC221&lt;0.01,AC221="n/a"),"n/a",I221/AC221)</f>
        <v>2.4900786222388618</v>
      </c>
      <c r="AB221" s="842">
        <v>12</v>
      </c>
      <c r="AC221" s="837">
        <v>26.71</v>
      </c>
      <c r="AD221" s="837">
        <v>0.17</v>
      </c>
      <c r="AE221" s="821">
        <v>0.57999999999999996</v>
      </c>
      <c r="AF221" s="821">
        <v>1.1299999999999999</v>
      </c>
      <c r="AG221" s="821">
        <v>69.8</v>
      </c>
      <c r="AH221" s="821">
        <v>383.59999999999997</v>
      </c>
      <c r="AI221" s="821">
        <v>1.71</v>
      </c>
      <c r="AJ221" s="647">
        <v>63.3</v>
      </c>
      <c r="AK221" s="647">
        <v>15</v>
      </c>
      <c r="AL221" s="837">
        <v>2540</v>
      </c>
      <c r="AM221" s="837">
        <v>0.89999999999999991</v>
      </c>
      <c r="AN221" s="837">
        <v>0.23</v>
      </c>
      <c r="AO221" s="705">
        <f>IF(U221="n/a","n/a",IF(AA221&lt;0,"n/a",IF(AA221="n/a","n/a",J221+U221-AA221)))</f>
        <v>8.7329288125650422</v>
      </c>
      <c r="AP221" s="706">
        <f>IF(U221="n/a","n/a",J221+U221)</f>
        <v>11.223007434803904</v>
      </c>
      <c r="AQ221" s="843">
        <f>IF(OR(AC221&lt;0.01,AC221="n/a",AF221="n/a"),"n/a",(I221/SQRT(22.5*AC221*(I221/AF221))-1)*100)</f>
        <v>-64.63656098215489</v>
      </c>
      <c r="AR221" s="618">
        <f>INDEX(Historical!$C$7:$C$1222,MATCH(B221,Historical!$B$7:$B$1244,0))*IF(AH221="n/a",1.03,IF(AH221&lt;0,1.01,IF(AH221&gt;10,1.1,(1+AH221/100))))</f>
        <v>1.3420000000000001</v>
      </c>
      <c r="AS221" s="841">
        <f>IF($AI221="n/a",1.03*AR221,IF($AI221&lt;0,1.01*AR221,IF($AI221&gt;10,1.1*AR221,(1+$AI221/100)*AR221)))</f>
        <v>1.3649481999999999</v>
      </c>
      <c r="AT221" s="841">
        <f>IF($AK221="n/a",1.03*AS221,IF($AK221&lt;0,1.01*AS221,IF($AK221&gt;10,1.1*AS221,(1+$AK221/100)*AS221)))</f>
        <v>1.50144302</v>
      </c>
      <c r="AU221" s="841">
        <f>IF($AK221="n/a",1.03*AT221,IF($AK221&lt;0,1.01*AT221,IF($AK221&gt;10,1.1*AT221,(1+$AK221/100)*AT221)))</f>
        <v>1.6515873220000001</v>
      </c>
      <c r="AV221" s="841">
        <f>IF($AK221="n/a",1.03*AU221,IF($AK221&lt;0,1.01*AU221,IF($AK221&gt;10,1.1*AU221,(1+$AK221/100)*AU221)))</f>
        <v>1.8167460542000002</v>
      </c>
      <c r="AW221" s="618">
        <f>SUM(AR221:AV221)</f>
        <v>7.6767245962000006</v>
      </c>
      <c r="AX221" s="713">
        <f>AW221/I221*100</f>
        <v>11.542211090362352</v>
      </c>
      <c r="AY221" s="695">
        <v>1.18</v>
      </c>
      <c r="AZ221" s="821">
        <v>14.549999999999999</v>
      </c>
      <c r="BA221" s="821">
        <v>-46.94</v>
      </c>
      <c r="BB221" s="821">
        <v>2.39</v>
      </c>
      <c r="BC221" s="821">
        <v>-8.1100000000000012</v>
      </c>
      <c r="BE221" s="594">
        <v>2012</v>
      </c>
      <c r="BF221" s="853">
        <f>IF(BE221&gt;2020,0,IF(BE221&gt;2008,1,IF(BE221&gt;2001,2,IF(BE221&gt;1990,3,IF(BE221&gt;1980,4,IF(BE221&gt;1973,5,IF(BE221&gt;1970,6,IF(BE221&gt;1960,7,IF(BE221&gt;1958,8,IF(BE221&gt;1953,9,10))))))))))</f>
        <v>1</v>
      </c>
      <c r="BG221" s="837">
        <v>34.300000000000004</v>
      </c>
      <c r="BH221" s="820" t="s">
        <v>4443</v>
      </c>
      <c r="BI221" s="820" t="s">
        <v>4444</v>
      </c>
    </row>
    <row r="222" spans="1:61" ht="11.25" customHeight="1" x14ac:dyDescent="0.2">
      <c r="A222" s="826" t="s">
        <v>4934</v>
      </c>
      <c r="B222" s="830" t="s">
        <v>1406</v>
      </c>
      <c r="C222" s="885" t="s">
        <v>107</v>
      </c>
      <c r="D222" s="885" t="s">
        <v>4197</v>
      </c>
      <c r="E222" s="699">
        <v>12</v>
      </c>
      <c r="F222" s="1122">
        <v>402</v>
      </c>
      <c r="G222" s="1122" t="s">
        <v>36</v>
      </c>
      <c r="H222" s="1122" t="s">
        <v>36</v>
      </c>
      <c r="I222" s="829">
        <v>34.590000000000003</v>
      </c>
      <c r="J222" s="618">
        <f>(M222/I222)*100</f>
        <v>3.8161318300086724</v>
      </c>
      <c r="K222" s="832">
        <v>0.33</v>
      </c>
      <c r="L222" s="842">
        <v>4</v>
      </c>
      <c r="M222" s="609">
        <f>K222*L222</f>
        <v>1.32</v>
      </c>
      <c r="N222" s="825" t="s">
        <v>695</v>
      </c>
      <c r="O222" s="700">
        <v>0.32</v>
      </c>
      <c r="P222" s="603">
        <v>44987</v>
      </c>
      <c r="Q222" s="603">
        <v>45000</v>
      </c>
      <c r="R222" s="609">
        <f>(K222-O222)/O222*100</f>
        <v>3.1250000000000027</v>
      </c>
      <c r="S222" s="667">
        <f>IF(INDEX(Historical!$D$7:$D$1220,MATCH(B222,Historical!$B$7:$B$1244,0))=0,"n/a",(INDEX(Historical!$C$7:$C$1222,MATCH(B222,Historical!$B$7:$B$1244,0))/INDEX(Historical!$D$7:$D$1220,MATCH(B222,Historical!$B$7:$B$1244,0))-1)*100)</f>
        <v>6.7796610169491567</v>
      </c>
      <c r="T222" s="667">
        <f>IF(INDEX(Historical!$F$7:$F$1213,MATCH(B222,Historical!$B$7:$B$1244,0))=0,"n/a",((INDEX(Historical!$C$7:$C$1222,MATCH(B222,Historical!$B$7:$B$1244,0))/INDEX(Historical!$F$7:$F$1213,MATCH(B222,Historical!$B$7:$B$1244,0)))^(1/3)-1)*100)</f>
        <v>5.9306311673701595</v>
      </c>
      <c r="U222" s="667">
        <f>IF(INDEX(Historical!$H$7:$H$1213,MATCH(B222,Historical!$B$7:$B$1244,0))=0,"n/a",((INDEX(Historical!$C$7:$C$1222,MATCH(B222,Historical!$B$7:$B$1244,0))/INDEX(Historical!$H$7:$H$1213,MATCH(B222,Historical!$B$7:$B$1244,0)))^(1/5)-1)*100)</f>
        <v>11.231492620246829</v>
      </c>
      <c r="V222" s="667">
        <f>IF(INDEX(Historical!$N$7:$N$1213,MATCH(B222,Historical!$B$7:$B$1244,0))=0,"n/a",((INDEX(Historical!$C$7:$C$1222,MATCH(B222,Historical!$B$7:$B$1244,0))/INDEX(Historical!$N$7:$N$1213,MATCH(B222,Historical!$B$7:$B$1244,0)))^(1/10)-1)*100)</f>
        <v>30.200545431746772</v>
      </c>
      <c r="W222" s="668">
        <f>IF(OR(U222&lt;=0,U222="n/a",V222&lt;=0,V222="n/a"),"n/a",U222/V222)</f>
        <v>0.37189701244403023</v>
      </c>
      <c r="X222" s="669">
        <f>IF(OR(AJ222&lt;=0,AJ222="n/a",U222&lt;=0,U222="n/a"),"n/a",U222/AJ222)</f>
        <v>0.8319624163145799</v>
      </c>
      <c r="Y222" s="831"/>
      <c r="Z222" s="618">
        <f>IF(OR(AC222&lt;0.01,AC222="n/a"),"n/a",M222/AC222*100)</f>
        <v>34.285714285714285</v>
      </c>
      <c r="AA222" s="841">
        <f>IF(OR(AC222&lt;0.01,AC222="n/a"),"n/a",I222/AC222)</f>
        <v>8.9844155844155846</v>
      </c>
      <c r="AB222" s="842">
        <v>12</v>
      </c>
      <c r="AC222" s="821">
        <v>3.85</v>
      </c>
      <c r="AD222" s="821">
        <v>1.1200000000000001</v>
      </c>
      <c r="AE222" s="821">
        <v>3.04</v>
      </c>
      <c r="AF222" s="821">
        <v>1.31</v>
      </c>
      <c r="AG222" s="821">
        <v>11.5</v>
      </c>
      <c r="AH222" s="821">
        <v>36.1</v>
      </c>
      <c r="AI222" s="821">
        <v>-6.2399999999999993</v>
      </c>
      <c r="AJ222" s="821">
        <v>13.5</v>
      </c>
      <c r="AK222" s="821">
        <v>8</v>
      </c>
      <c r="AL222" s="833">
        <v>553.38</v>
      </c>
      <c r="AM222" s="827">
        <v>8.57</v>
      </c>
      <c r="AN222" s="821">
        <v>0.33</v>
      </c>
      <c r="AO222" s="705">
        <f>IF(U222="n/a","n/a",IF(AA222&lt;0,"n/a",IF(AA222="n/a","n/a",J222+U222-AA222)))</f>
        <v>6.0632088658399166</v>
      </c>
      <c r="AP222" s="706">
        <f>IF(U222="n/a","n/a",J222+U222)</f>
        <v>15.047624450255501</v>
      </c>
      <c r="AQ222" s="843">
        <f>IF(OR(AC222&lt;0.01,AC222="n/a",AF222="n/a"),"n/a",(I222/SQRT(22.5*AC222*(I222/AF222))-1)*100)</f>
        <v>-27.674856329721631</v>
      </c>
      <c r="AR222" s="618">
        <f>INDEX(Historical!$C$7:$C$1222,MATCH(B222,Historical!$B$7:$B$1244,0))*IF(AH222="n/a",1.03,IF(AH222&lt;0,1.01,IF(AH222&gt;10,1.1,(1+AH222/100))))</f>
        <v>1.3860000000000001</v>
      </c>
      <c r="AS222" s="841">
        <f>IF($AI222="n/a",1.03*AR222,IF($AI222&lt;0,1.01*AR222,IF($AI222&gt;10,1.1*AR222,(1+$AI222/100)*AR222)))</f>
        <v>1.3998600000000001</v>
      </c>
      <c r="AT222" s="841">
        <f>IF($AK222="n/a",1.03*AS222,IF($AK222&lt;0,1.01*AS222,IF($AK222&gt;10,1.1*AS222,(1+$AK222/100)*AS222)))</f>
        <v>1.5118488000000001</v>
      </c>
      <c r="AU222" s="841">
        <f>IF($AK222="n/a",1.03*AT222,IF($AK222&lt;0,1.01*AT222,IF($AK222&gt;10,1.1*AT222,(1+$AK222/100)*AT222)))</f>
        <v>1.6327967040000002</v>
      </c>
      <c r="AV222" s="841">
        <f>IF($AK222="n/a",1.03*AU222,IF($AK222&lt;0,1.01*AU222,IF($AK222&gt;10,1.1*AU222,(1+$AK222/100)*AU222)))</f>
        <v>1.7634204403200004</v>
      </c>
      <c r="AW222" s="618">
        <f>SUM(AR222:AV222)</f>
        <v>7.6939259443200019</v>
      </c>
      <c r="AX222" s="713">
        <f>AW222/I222*100</f>
        <v>22.243208858976583</v>
      </c>
      <c r="AY222" s="887">
        <v>1.01</v>
      </c>
      <c r="AZ222" s="827">
        <v>18.22</v>
      </c>
      <c r="BA222" s="827">
        <v>-11.379999999999999</v>
      </c>
      <c r="BB222" s="827">
        <v>1.46</v>
      </c>
      <c r="BC222" s="827">
        <v>3.83</v>
      </c>
      <c r="BE222" s="594">
        <v>2012</v>
      </c>
      <c r="BF222" s="853">
        <f>IF(BE222&gt;2020,0,IF(BE222&gt;2008,1,IF(BE222&gt;2001,2,IF(BE222&gt;1990,3,IF(BE222&gt;1980,4,IF(BE222&gt;1973,5,IF(BE222&gt;1970,6,IF(BE222&gt;1960,7,IF(BE222&gt;1958,8,IF(BE222&gt;1953,9,10))))))))))</f>
        <v>1</v>
      </c>
      <c r="BG222" s="837">
        <v>1</v>
      </c>
      <c r="BH222" s="820" t="s">
        <v>4443</v>
      </c>
      <c r="BI222" s="820" t="s">
        <v>4444</v>
      </c>
    </row>
    <row r="223" spans="1:61" ht="11.25" customHeight="1" x14ac:dyDescent="0.2">
      <c r="A223" s="826" t="s">
        <v>4937</v>
      </c>
      <c r="B223" s="830" t="s">
        <v>666</v>
      </c>
      <c r="C223" s="885" t="s">
        <v>4055</v>
      </c>
      <c r="D223" s="885" t="s">
        <v>4185</v>
      </c>
      <c r="E223" s="699">
        <v>22</v>
      </c>
      <c r="F223" s="1122">
        <v>159</v>
      </c>
      <c r="G223" s="1122" t="s">
        <v>105</v>
      </c>
      <c r="H223" s="1122" t="s">
        <v>105</v>
      </c>
      <c r="I223" s="829">
        <v>81.03</v>
      </c>
      <c r="J223" s="618">
        <f>(M223/I223)*100</f>
        <v>1.7672466987535478</v>
      </c>
      <c r="K223" s="832">
        <v>0.35799999999999998</v>
      </c>
      <c r="L223" s="842">
        <v>4</v>
      </c>
      <c r="M223" s="609">
        <f>K223*L223</f>
        <v>1.4319999999999999</v>
      </c>
      <c r="N223" s="825" t="s">
        <v>774</v>
      </c>
      <c r="O223" s="700">
        <v>0.32800000000000001</v>
      </c>
      <c r="P223" s="603">
        <v>44974</v>
      </c>
      <c r="Q223" s="603">
        <v>44992</v>
      </c>
      <c r="R223" s="609">
        <f>(K223-O223)/O223*100</f>
        <v>9.1463414634146254</v>
      </c>
      <c r="S223" s="667">
        <f>IF(INDEX(Historical!$D$7:$D$1220,MATCH(B223,Historical!$B$7:$B$1244,0))=0,"n/a",(INDEX(Historical!$C$7:$C$1222,MATCH(B223,Historical!$B$7:$B$1244,0))/INDEX(Historical!$D$7:$D$1220,MATCH(B223,Historical!$B$7:$B$1244,0))-1)*100)</f>
        <v>35.915492957746473</v>
      </c>
      <c r="T223" s="667">
        <f>IF(INDEX(Historical!$F$7:$F$1213,MATCH(B223,Historical!$B$7:$B$1244,0))=0,"n/a",((INDEX(Historical!$C$7:$C$1222,MATCH(B223,Historical!$B$7:$B$1244,0))/INDEX(Historical!$F$7:$F$1213,MATCH(B223,Historical!$B$7:$B$1244,0)))^(1/3)-1)*100)</f>
        <v>16.546188845912212</v>
      </c>
      <c r="U223" s="667">
        <f>IF(INDEX(Historical!$H$7:$H$1213,MATCH(B223,Historical!$B$7:$B$1244,0))=0,"n/a",((INDEX(Historical!$C$7:$C$1222,MATCH(B223,Historical!$B$7:$B$1244,0))/INDEX(Historical!$H$7:$H$1213,MATCH(B223,Historical!$B$7:$B$1244,0)))^(1/5)-1)*100)</f>
        <v>9.8636452686562404</v>
      </c>
      <c r="V223" s="667">
        <f>IF(INDEX(Historical!$N$7:$N$1213,MATCH(B223,Historical!$B$7:$B$1244,0))=0,"n/a",((INDEX(Historical!$C$7:$C$1222,MATCH(B223,Historical!$B$7:$B$1244,0))/INDEX(Historical!$N$7:$N$1213,MATCH(B223,Historical!$B$7:$B$1244,0)))^(1/10)-1)*100)</f>
        <v>5.1475248979411248</v>
      </c>
      <c r="W223" s="668">
        <f>IF(OR(U223&lt;=0,U223="n/a",V223&lt;=0,V223="n/a"),"n/a",U223/V223)</f>
        <v>1.9161918522436754</v>
      </c>
      <c r="X223" s="669">
        <f>IF(OR(AJ223&lt;=0,AJ223="n/a",U223&lt;=0,U223="n/a"),"n/a",U223/AJ223)</f>
        <v>0.22265564940533275</v>
      </c>
      <c r="Y223" s="831"/>
      <c r="Z223" s="618">
        <f>IF(OR(AC223&lt;0.01,AC223="n/a"),"n/a",M223/AC223*100)</f>
        <v>38.702702702702702</v>
      </c>
      <c r="AA223" s="841">
        <f>IF(OR(AC223&lt;0.01,AC223="n/a"),"n/a",I223/AC223)</f>
        <v>21.9</v>
      </c>
      <c r="AB223" s="842">
        <v>3</v>
      </c>
      <c r="AC223" s="821">
        <v>3.7</v>
      </c>
      <c r="AD223" s="821">
        <v>1.58</v>
      </c>
      <c r="AE223" s="821">
        <v>5.59</v>
      </c>
      <c r="AF223" s="821">
        <v>7.02</v>
      </c>
      <c r="AG223" s="821">
        <v>34.1</v>
      </c>
      <c r="AH223" s="821">
        <v>75.900000000000006</v>
      </c>
      <c r="AI223" s="821">
        <v>3.9699999999999998</v>
      </c>
      <c r="AJ223" s="821">
        <v>44.3</v>
      </c>
      <c r="AK223" s="821">
        <v>13.8</v>
      </c>
      <c r="AL223" s="833">
        <v>45010</v>
      </c>
      <c r="AM223" s="827">
        <v>2.09</v>
      </c>
      <c r="AN223" s="821">
        <v>0</v>
      </c>
      <c r="AO223" s="705">
        <f>IF(U223="n/a","n/a",IF(AA223&lt;0,"n/a",IF(AA223="n/a","n/a",J223+U223-AA223)))</f>
        <v>-10.269108032590211</v>
      </c>
      <c r="AP223" s="706">
        <f>IF(U223="n/a","n/a",J223+U223)</f>
        <v>11.630891967409788</v>
      </c>
      <c r="AQ223" s="843">
        <f>IF(OR(AC223&lt;0.01,AC223="n/a",AF223="n/a"),"n/a",(I223/SQRT(22.5*AC223*(I223/AF223))-1)*100)</f>
        <v>161.39625092950359</v>
      </c>
      <c r="AR223" s="618">
        <f>INDEX(Historical!$C$7:$C$1222,MATCH(B223,Historical!$B$7:$B$1244,0))*IF(AH223="n/a",1.03,IF(AH223&lt;0,1.01,IF(AH223&gt;10,1.1,(1+AH223/100))))</f>
        <v>1.2738</v>
      </c>
      <c r="AS223" s="841">
        <f>IF($AI223="n/a",1.03*AR223,IF($AI223&lt;0,1.01*AR223,IF($AI223&gt;10,1.1*AR223,(1+$AI223/100)*AR223)))</f>
        <v>1.3243698600000002</v>
      </c>
      <c r="AT223" s="841">
        <f>IF($AK223="n/a",1.03*AS223,IF($AK223&lt;0,1.01*AS223,IF($AK223&gt;10,1.1*AS223,(1+$AK223/100)*AS223)))</f>
        <v>1.4568068460000003</v>
      </c>
      <c r="AU223" s="841">
        <f>IF($AK223="n/a",1.03*AT223,IF($AK223&lt;0,1.01*AT223,IF($AK223&gt;10,1.1*AT223,(1+$AK223/100)*AT223)))</f>
        <v>1.6024875306000004</v>
      </c>
      <c r="AV223" s="841">
        <f>IF($AK223="n/a",1.03*AU223,IF($AK223&lt;0,1.01*AU223,IF($AK223&gt;10,1.1*AU223,(1+$AK223/100)*AU223)))</f>
        <v>1.7627362836600005</v>
      </c>
      <c r="AW223" s="618">
        <f>SUM(AR223:AV223)</f>
        <v>7.4202005202600017</v>
      </c>
      <c r="AX223" s="713">
        <f>AW223/I223*100</f>
        <v>9.1573497720103685</v>
      </c>
      <c r="AY223" s="887">
        <v>1.58</v>
      </c>
      <c r="AZ223" s="827">
        <v>49.14</v>
      </c>
      <c r="BA223" s="827">
        <v>-7.6700000000000008</v>
      </c>
      <c r="BB223" s="827">
        <v>5.46</v>
      </c>
      <c r="BC223" s="827">
        <v>17.39</v>
      </c>
      <c r="BE223" s="594">
        <v>2002</v>
      </c>
      <c r="BF223" s="853">
        <f>IF(BE223&gt;2020,0,IF(BE223&gt;2008,1,IF(BE223&gt;2001,2,IF(BE223&gt;1990,3,IF(BE223&gt;1980,4,IF(BE223&gt;1973,5,IF(BE223&gt;1970,6,IF(BE223&gt;1960,7,IF(BE223&gt;1958,8,IF(BE223&gt;1953,9,10))))))))))</f>
        <v>2</v>
      </c>
      <c r="BG223" s="837">
        <v>12.8</v>
      </c>
      <c r="BH223" s="820" t="s">
        <v>4443</v>
      </c>
      <c r="BI223" s="820" t="s">
        <v>4444</v>
      </c>
    </row>
    <row r="224" spans="1:61" ht="11.25" customHeight="1" x14ac:dyDescent="0.2">
      <c r="A224" s="826" t="s">
        <v>4938</v>
      </c>
      <c r="B224" s="830" t="s">
        <v>662</v>
      </c>
      <c r="C224" s="885" t="s">
        <v>152</v>
      </c>
      <c r="D224" s="885" t="s">
        <v>4180</v>
      </c>
      <c r="E224" s="699">
        <v>15</v>
      </c>
      <c r="F224" s="1122">
        <v>252</v>
      </c>
      <c r="G224" s="1122" t="s">
        <v>114</v>
      </c>
      <c r="H224" s="1122" t="s">
        <v>114</v>
      </c>
      <c r="I224" s="829">
        <v>349.81</v>
      </c>
      <c r="J224" s="618">
        <f>(M224/I224)*100</f>
        <v>0.61747805951802415</v>
      </c>
      <c r="K224" s="832">
        <v>0.54</v>
      </c>
      <c r="L224" s="842">
        <v>4</v>
      </c>
      <c r="M224" s="609">
        <f>K224*L224</f>
        <v>2.16</v>
      </c>
      <c r="N224" s="825" t="s">
        <v>162</v>
      </c>
      <c r="O224" s="700">
        <v>0.47</v>
      </c>
      <c r="P224" s="603">
        <v>44804</v>
      </c>
      <c r="Q224" s="603">
        <v>44837</v>
      </c>
      <c r="R224" s="609">
        <f>(K224-O224)/O224*100</f>
        <v>14.89361702127661</v>
      </c>
      <c r="S224" s="667">
        <f>IF(INDEX(Historical!$D$7:$D$1220,MATCH(B224,Historical!$B$7:$B$1244,0))=0,"n/a",(INDEX(Historical!$C$7:$C$1222,MATCH(B224,Historical!$B$7:$B$1244,0))/INDEX(Historical!$D$7:$D$1220,MATCH(B224,Historical!$B$7:$B$1244,0))-1)*100)</f>
        <v>12.716763005780351</v>
      </c>
      <c r="T224" s="667">
        <f>IF(INDEX(Historical!$F$7:$F$1213,MATCH(B224,Historical!$B$7:$B$1244,0))=0,"n/a",((INDEX(Historical!$C$7:$C$1222,MATCH(B224,Historical!$B$7:$B$1244,0))/INDEX(Historical!$F$7:$F$1213,MATCH(B224,Historical!$B$7:$B$1244,0)))^(1/3)-1)*100)</f>
        <v>7.2652809987574285</v>
      </c>
      <c r="U224" s="667">
        <f>IF(INDEX(Historical!$H$7:$H$1213,MATCH(B224,Historical!$B$7:$B$1244,0))=0,"n/a",((INDEX(Historical!$C$7:$C$1222,MATCH(B224,Historical!$B$7:$B$1244,0))/INDEX(Historical!$H$7:$H$1213,MATCH(B224,Historical!$B$7:$B$1244,0)))^(1/5)-1)*100)</f>
        <v>10.568271611287038</v>
      </c>
      <c r="V224" s="667">
        <f>IF(INDEX(Historical!$N$7:$N$1213,MATCH(B224,Historical!$B$7:$B$1244,0))=0,"n/a",((INDEX(Historical!$C$7:$C$1222,MATCH(B224,Historical!$B$7:$B$1244,0))/INDEX(Historical!$N$7:$N$1213,MATCH(B224,Historical!$B$7:$B$1244,0)))^(1/10)-1)*100)</f>
        <v>9.3187009928353159</v>
      </c>
      <c r="W224" s="668">
        <f>IF(OR(U224&lt;=0,U224="n/a",V224&lt;=0,V224="n/a"),"n/a",U224/V224)</f>
        <v>1.1340927903376721</v>
      </c>
      <c r="X224" s="669" t="str">
        <f>IF(OR(AJ224&lt;=0,AJ224="n/a",U224&lt;=0,U224="n/a"),"n/a",U224/AJ224)</f>
        <v>n/a</v>
      </c>
      <c r="Y224" s="631"/>
      <c r="Z224" s="618">
        <f>IF(OR(AC224&lt;0.01,AC224="n/a"),"n/a",M224/AC224*100)</f>
        <v>9.8855835240274601</v>
      </c>
      <c r="AA224" s="841">
        <f>IF(OR(AC224&lt;0.01,AC224="n/a"),"n/a",I224/AC224)</f>
        <v>16.009610983981691</v>
      </c>
      <c r="AB224" s="842">
        <v>3</v>
      </c>
      <c r="AC224" s="821">
        <v>21.85</v>
      </c>
      <c r="AD224" s="821">
        <v>1.37</v>
      </c>
      <c r="AE224" s="821">
        <v>0.18</v>
      </c>
      <c r="AF224" s="821" t="s">
        <v>135</v>
      </c>
      <c r="AG224" s="821">
        <v>-147.80000000000001</v>
      </c>
      <c r="AH224" s="821">
        <v>125.69999999999999</v>
      </c>
      <c r="AI224" s="821">
        <v>1.7500000000000002</v>
      </c>
      <c r="AJ224" s="821">
        <v>-20.8</v>
      </c>
      <c r="AK224" s="821">
        <v>11.87</v>
      </c>
      <c r="AL224" s="833">
        <v>48820</v>
      </c>
      <c r="AM224" s="827">
        <v>0.1</v>
      </c>
      <c r="AN224" s="821" t="s">
        <v>135</v>
      </c>
      <c r="AO224" s="705">
        <f>IF(U224="n/a","n/a",IF(AA224&lt;0,"n/a",IF(AA224="n/a","n/a",J224+U224-AA224)))</f>
        <v>-4.8238613131766286</v>
      </c>
      <c r="AP224" s="706">
        <f>IF(U224="n/a","n/a",J224+U224)</f>
        <v>11.185749670805063</v>
      </c>
      <c r="AQ224" s="843" t="str">
        <f>IF(OR(AC224&lt;0.01,AC224="n/a",AF224="n/a"),"n/a",(I224/SQRT(22.5*AC224*(I224/AF224))-1)*100)</f>
        <v>n/a</v>
      </c>
      <c r="AR224" s="618">
        <f>INDEX(Historical!$C$7:$C$1222,MATCH(B224,Historical!$B$7:$B$1244,0))*IF(AH224="n/a",1.03,IF(AH224&lt;0,1.01,IF(AH224&gt;10,1.1,(1+AH224/100))))</f>
        <v>2.145</v>
      </c>
      <c r="AS224" s="841">
        <f>IF($AI224="n/a",1.03*AR224,IF($AI224&lt;0,1.01*AR224,IF($AI224&gt;10,1.1*AR224,(1+$AI224/100)*AR224)))</f>
        <v>2.1825375</v>
      </c>
      <c r="AT224" s="841">
        <f>IF($AK224="n/a",1.03*AS224,IF($AK224&lt;0,1.01*AS224,IF($AK224&gt;10,1.1*AS224,(1+$AK224/100)*AS224)))</f>
        <v>2.4007912500000002</v>
      </c>
      <c r="AU224" s="841">
        <f>IF($AK224="n/a",1.03*AT224,IF($AK224&lt;0,1.01*AT224,IF($AK224&gt;10,1.1*AT224,(1+$AK224/100)*AT224)))</f>
        <v>2.6408703750000004</v>
      </c>
      <c r="AV224" s="841">
        <f>IF($AK224="n/a",1.03*AU224,IF($AK224&lt;0,1.01*AU224,IF($AK224&gt;10,1.1*AU224,(1+$AK224/100)*AU224)))</f>
        <v>2.9049574125000008</v>
      </c>
      <c r="AW224" s="618">
        <f>SUM(AR224:AV224)</f>
        <v>12.274156537500001</v>
      </c>
      <c r="AX224" s="713">
        <f>AW224/I224*100</f>
        <v>3.5088066486092453</v>
      </c>
      <c r="AY224" s="887">
        <v>0.57999999999999996</v>
      </c>
      <c r="AZ224" s="827">
        <v>30.209999999999997</v>
      </c>
      <c r="BA224" s="827">
        <v>-12.93</v>
      </c>
      <c r="BB224" s="827">
        <v>-6.1899999999999995</v>
      </c>
      <c r="BC224" s="827">
        <v>-1.54</v>
      </c>
      <c r="BE224" s="594">
        <v>2008</v>
      </c>
      <c r="BF224" s="853">
        <f>IF(BE224&gt;2020,0,IF(BE224&gt;2008,1,IF(BE224&gt;2001,2,IF(BE224&gt;1990,3,IF(BE224&gt;1980,4,IF(BE224&gt;1973,5,IF(BE224&gt;1970,6,IF(BE224&gt;1960,7,IF(BE224&gt;1958,8,IF(BE224&gt;1953,9,10))))))))))</f>
        <v>2</v>
      </c>
      <c r="BG224" s="837">
        <v>5</v>
      </c>
      <c r="BH224" s="820" t="s">
        <v>4443</v>
      </c>
      <c r="BI224" s="820" t="s">
        <v>4444</v>
      </c>
    </row>
    <row r="225" spans="1:61" ht="11.25" customHeight="1" x14ac:dyDescent="0.2">
      <c r="A225" s="819" t="s">
        <v>4939</v>
      </c>
      <c r="B225" s="830" t="s">
        <v>1426</v>
      </c>
      <c r="C225" s="885" t="s">
        <v>107</v>
      </c>
      <c r="D225" s="885" t="s">
        <v>4193</v>
      </c>
      <c r="E225" s="699">
        <v>14</v>
      </c>
      <c r="F225" s="1122">
        <v>274</v>
      </c>
      <c r="G225" s="1122" t="s">
        <v>105</v>
      </c>
      <c r="H225" s="1122" t="s">
        <v>105</v>
      </c>
      <c r="I225" s="829">
        <v>290.14999999999998</v>
      </c>
      <c r="J225" s="618">
        <f>(M225/I225)*100</f>
        <v>1.0615199034981906</v>
      </c>
      <c r="K225" s="832">
        <v>0.77</v>
      </c>
      <c r="L225" s="842">
        <v>4</v>
      </c>
      <c r="M225" s="609">
        <f>K225*L225</f>
        <v>3.08</v>
      </c>
      <c r="N225" s="825" t="s">
        <v>110</v>
      </c>
      <c r="O225" s="700">
        <v>0.7</v>
      </c>
      <c r="P225" s="603">
        <v>44980</v>
      </c>
      <c r="Q225" s="603">
        <v>45002</v>
      </c>
      <c r="R225" s="609">
        <f>(K225-O225)/O225*100</f>
        <v>10.000000000000009</v>
      </c>
      <c r="S225" s="667">
        <f>IF(INDEX(Historical!$D$7:$D$1220,MATCH(B225,Historical!$B$7:$B$1244,0))=0,"n/a",(INDEX(Historical!$C$7:$C$1222,MATCH(B225,Historical!$B$7:$B$1244,0))/INDEX(Historical!$D$7:$D$1220,MATCH(B225,Historical!$B$7:$B$1244,0))-1)*100)</f>
        <v>12.903225806451601</v>
      </c>
      <c r="T225" s="667">
        <f>IF(INDEX(Historical!$F$7:$F$1213,MATCH(B225,Historical!$B$7:$B$1244,0))=0,"n/a",((INDEX(Historical!$C$7:$C$1222,MATCH(B225,Historical!$B$7:$B$1244,0))/INDEX(Historical!$F$7:$F$1213,MATCH(B225,Historical!$B$7:$B$1244,0)))^(1/3)-1)*100)</f>
        <v>11.868894208139679</v>
      </c>
      <c r="U225" s="667">
        <f>IF(INDEX(Historical!$H$7:$H$1213,MATCH(B225,Historical!$B$7:$B$1244,0))=0,"n/a",((INDEX(Historical!$C$7:$C$1222,MATCH(B225,Historical!$B$7:$B$1244,0))/INDEX(Historical!$H$7:$H$1213,MATCH(B225,Historical!$B$7:$B$1244,0)))^(1/5)-1)*100)</f>
        <v>12.995952835136615</v>
      </c>
      <c r="V225" s="667">
        <f>IF(INDEX(Historical!$N$7:$N$1213,MATCH(B225,Historical!$B$7:$B$1244,0))=0,"n/a",((INDEX(Historical!$C$7:$C$1222,MATCH(B225,Historical!$B$7:$B$1244,0))/INDEX(Historical!$N$7:$N$1213,MATCH(B225,Historical!$B$7:$B$1244,0)))^(1/10)-1)*100)</f>
        <v>15.9038349189893</v>
      </c>
      <c r="W225" s="668">
        <f>IF(OR(U225&lt;=0,U225="n/a",V225&lt;=0,V225="n/a"),"n/a",U225/V225)</f>
        <v>0.8171584338830975</v>
      </c>
      <c r="X225" s="669">
        <f>IF(OR(AJ225&lt;=0,AJ225="n/a",U225&lt;=0,U225="n/a"),"n/a",U225/AJ225)</f>
        <v>3.5124196851720582</v>
      </c>
      <c r="Y225" s="628"/>
      <c r="Z225" s="618">
        <f>IF(OR(AC225&lt;0.01,AC225="n/a"),"n/a",M225/AC225*100)</f>
        <v>40.052015604681401</v>
      </c>
      <c r="AA225" s="841">
        <f>IF(OR(AC225&lt;0.01,AC225="n/a"),"n/a",I225/AC225)</f>
        <v>37.730819245773731</v>
      </c>
      <c r="AB225" s="842">
        <v>12</v>
      </c>
      <c r="AC225" s="821">
        <v>7.69</v>
      </c>
      <c r="AD225" s="821" t="s">
        <v>135</v>
      </c>
      <c r="AE225" s="821">
        <v>9.8800000000000008</v>
      </c>
      <c r="AF225" s="821">
        <v>21.09</v>
      </c>
      <c r="AG225" s="823">
        <v>58.099999999999994</v>
      </c>
      <c r="AH225" s="821">
        <v>-34.699999999999996</v>
      </c>
      <c r="AI225" s="821">
        <v>20.080000000000002</v>
      </c>
      <c r="AJ225" s="821">
        <v>3.6999999999999997</v>
      </c>
      <c r="AK225" s="821">
        <v>-1.4000000000000001</v>
      </c>
      <c r="AL225" s="833">
        <v>54030</v>
      </c>
      <c r="AM225" s="828">
        <v>0.1</v>
      </c>
      <c r="AN225" s="821">
        <v>0</v>
      </c>
      <c r="AO225" s="705">
        <f>IF(U225="n/a","n/a",IF(AA225&lt;0,"n/a",IF(AA225="n/a","n/a",J225+U225-AA225)))</f>
        <v>-23.673346507138923</v>
      </c>
      <c r="AP225" s="706">
        <f>IF(U225="n/a","n/a",J225+U225)</f>
        <v>14.057472738634806</v>
      </c>
      <c r="AQ225" s="843">
        <f>IF(OR(AC225&lt;0.01,AC225="n/a",AF225="n/a"),"n/a",(I225/SQRT(22.5*AC225*(I225/AF225))-1)*100)</f>
        <v>494.69617934739227</v>
      </c>
      <c r="AR225" s="618">
        <f>INDEX(Historical!$C$7:$C$1222,MATCH(B225,Historical!$B$7:$B$1244,0))*IF(AH225="n/a",1.03,IF(AH225&lt;0,1.01,IF(AH225&gt;10,1.1,(1+AH225/100))))</f>
        <v>2.8279999999999998</v>
      </c>
      <c r="AS225" s="841">
        <f>IF($AI225="n/a",1.03*AR225,IF($AI225&lt;0,1.01*AR225,IF($AI225&gt;10,1.1*AR225,(1+$AI225/100)*AR225)))</f>
        <v>3.1108000000000002</v>
      </c>
      <c r="AT225" s="841">
        <f>IF($AK225="n/a",1.03*AS225,IF($AK225&lt;0,1.01*AS225,IF($AK225&gt;10,1.1*AS225,(1+$AK225/100)*AS225)))</f>
        <v>3.1419080000000004</v>
      </c>
      <c r="AU225" s="841">
        <f>IF($AK225="n/a",1.03*AT225,IF($AK225&lt;0,1.01*AT225,IF($AK225&gt;10,1.1*AT225,(1+$AK225/100)*AT225)))</f>
        <v>3.1733270800000004</v>
      </c>
      <c r="AV225" s="841">
        <f>IF($AK225="n/a",1.03*AU225,IF($AK225&lt;0,1.01*AU225,IF($AK225&gt;10,1.1*AU225,(1+$AK225/100)*AU225)))</f>
        <v>3.2050603508000006</v>
      </c>
      <c r="AW225" s="618">
        <f>SUM(AR225:AV225)</f>
        <v>15.459095430800001</v>
      </c>
      <c r="AX225" s="713">
        <f>AW225/I225*100</f>
        <v>5.3279667174909537</v>
      </c>
      <c r="AY225" s="887">
        <v>1.29</v>
      </c>
      <c r="AZ225" s="827">
        <v>26.06</v>
      </c>
      <c r="BA225" s="827">
        <v>-16.189999999999998</v>
      </c>
      <c r="BB225" s="827">
        <v>-3.5700000000000003</v>
      </c>
      <c r="BC225" s="827">
        <v>1.26</v>
      </c>
      <c r="BE225" s="594">
        <v>2010</v>
      </c>
      <c r="BF225" s="853">
        <f>IF(BE225&gt;2020,0,IF(BE225&gt;2008,1,IF(BE225&gt;2001,2,IF(BE225&gt;1990,3,IF(BE225&gt;1980,4,IF(BE225&gt;1973,5,IF(BE225&gt;1970,6,IF(BE225&gt;1960,7,IF(BE225&gt;1958,8,IF(BE225&gt;1953,9,10))))))))))</f>
        <v>1</v>
      </c>
      <c r="BG225" s="837">
        <v>9.6</v>
      </c>
      <c r="BH225" s="820" t="s">
        <v>4443</v>
      </c>
      <c r="BI225" s="820" t="s">
        <v>4444</v>
      </c>
    </row>
    <row r="226" spans="1:61" ht="11.25" customHeight="1" x14ac:dyDescent="0.2">
      <c r="A226" s="670" t="s">
        <v>4941</v>
      </c>
      <c r="B226" s="745" t="s">
        <v>3790</v>
      </c>
      <c r="C226" s="885" t="s">
        <v>127</v>
      </c>
      <c r="D226" s="885" t="s">
        <v>4186</v>
      </c>
      <c r="E226" s="699">
        <v>11</v>
      </c>
      <c r="F226" s="1122">
        <v>433</v>
      </c>
      <c r="G226" s="1122" t="s">
        <v>105</v>
      </c>
      <c r="H226" s="1122" t="s">
        <v>105</v>
      </c>
      <c r="I226" s="838">
        <v>65.180000000000007</v>
      </c>
      <c r="J226" s="618">
        <f>(M226/I226)*100</f>
        <v>2.3626879410862225</v>
      </c>
      <c r="K226" s="819">
        <v>0.38500000000000001</v>
      </c>
      <c r="L226" s="1122">
        <v>4</v>
      </c>
      <c r="M226" s="609">
        <f>K226*L226</f>
        <v>1.54</v>
      </c>
      <c r="N226" s="1122" t="s">
        <v>126</v>
      </c>
      <c r="O226" s="575">
        <v>0.35</v>
      </c>
      <c r="P226" s="603">
        <v>44833</v>
      </c>
      <c r="Q226" s="603">
        <v>44848</v>
      </c>
      <c r="R226" s="609">
        <f>(K226-O226)/O226*100</f>
        <v>10.000000000000009</v>
      </c>
      <c r="S226" s="667">
        <f>IF(INDEX(Historical!$D$7:$D$1220,MATCH(B226,Historical!$B$7:$B$1244,0))=0,"n/a",(INDEX(Historical!$C$7:$C$1222,MATCH(B226,Historical!$B$7:$B$1244,0))/INDEX(Historical!$D$7:$D$1220,MATCH(B226,Historical!$B$7:$B$1244,0))-1)*100)</f>
        <v>10.810810810810811</v>
      </c>
      <c r="T226" s="667">
        <f>IF(INDEX(Historical!$F$7:$F$1213,MATCH(B226,Historical!$B$7:$B$1244,0))=0,"n/a",((INDEX(Historical!$C$7:$C$1222,MATCH(B226,Historical!$B$7:$B$1244,0))/INDEX(Historical!$F$7:$F$1213,MATCH(B226,Historical!$B$7:$B$1244,0)))^(1/3)-1)*100)</f>
        <v>10.450435115542845</v>
      </c>
      <c r="U226" s="667">
        <f>IF(INDEX(Historical!$H$7:$H$1213,MATCH(B226,Historical!$B$7:$B$1244,0))=0,"n/a",((INDEX(Historical!$C$7:$C$1222,MATCH(B226,Historical!$B$7:$B$1244,0))/INDEX(Historical!$H$7:$H$1213,MATCH(B226,Historical!$B$7:$B$1244,0)))^(1/5)-1)*100)</f>
        <v>11.842691472014465</v>
      </c>
      <c r="V226" s="667">
        <f>IF(INDEX(Historical!$N$7:$N$1213,MATCH(B226,Historical!$B$7:$B$1244,0))=0,"n/a",((INDEX(Historical!$C$7:$C$1222,MATCH(B226,Historical!$B$7:$B$1244,0))/INDEX(Historical!$N$7:$N$1213,MATCH(B226,Historical!$B$7:$B$1244,0)))^(1/10)-1)*100)</f>
        <v>27.142531669133653</v>
      </c>
      <c r="W226" s="668">
        <f>IF(OR(U226&lt;=0,U226="n/a",V226&lt;=0,V226="n/a"),"n/a",U226/V226)</f>
        <v>0.43631491772309189</v>
      </c>
      <c r="X226" s="669">
        <f>IF(OR(AJ226&lt;=0,AJ226="n/a",U226&lt;=0,U226="n/a"),"n/a",U226/AJ226)</f>
        <v>7.8951276480096437</v>
      </c>
      <c r="Y226" s="619"/>
      <c r="Z226" s="618">
        <f>IF(OR(AC226&lt;0.01,AC226="n/a"),"n/a",M226/AC226*100)</f>
        <v>78.571428571428569</v>
      </c>
      <c r="AA226" s="841">
        <f>IF(OR(AC226&lt;0.01,AC226="n/a"),"n/a",I226/AC226)</f>
        <v>33.255102040816332</v>
      </c>
      <c r="AB226" s="842">
        <v>12</v>
      </c>
      <c r="AC226" s="837">
        <v>1.96</v>
      </c>
      <c r="AD226" s="837">
        <v>5.08</v>
      </c>
      <c r="AE226" s="821">
        <v>2.86</v>
      </c>
      <c r="AF226" s="821">
        <v>3.34</v>
      </c>
      <c r="AG226" s="821">
        <v>10</v>
      </c>
      <c r="AH226" s="821">
        <v>-35.5</v>
      </c>
      <c r="AI226" s="821">
        <v>8.59</v>
      </c>
      <c r="AJ226" s="647">
        <v>1.5</v>
      </c>
      <c r="AK226" s="647">
        <v>6.59</v>
      </c>
      <c r="AL226" s="837">
        <v>90200</v>
      </c>
      <c r="AM226" s="837">
        <v>0.15</v>
      </c>
      <c r="AN226" s="837">
        <v>0.85</v>
      </c>
      <c r="AO226" s="705">
        <f>IF(U226="n/a","n/a",IF(AA226&lt;0,"n/a",IF(AA226="n/a","n/a",J226+U226-AA226)))</f>
        <v>-19.049722627715646</v>
      </c>
      <c r="AP226" s="706">
        <f>IF(U226="n/a","n/a",J226+U226)</f>
        <v>14.205379413100687</v>
      </c>
      <c r="AQ226" s="843">
        <f>IF(OR(AC226&lt;0.01,AC226="n/a",AF226="n/a"),"n/a",(I226/SQRT(22.5*AC226*(I226/AF226))-1)*100)</f>
        <v>122.18314849223582</v>
      </c>
      <c r="AR226" s="618">
        <f>INDEX(Historical!$C$7:$C$1222,MATCH(B226,Historical!$B$7:$B$1244,0))*IF(AH226="n/a",1.03,IF(AH226&lt;0,1.01,IF(AH226&gt;10,1.1,(1+AH226/100))))</f>
        <v>1.4493500000000001</v>
      </c>
      <c r="AS226" s="841">
        <f>IF($AI226="n/a",1.03*AR226,IF($AI226&lt;0,1.01*AR226,IF($AI226&gt;10,1.1*AR226,(1+$AI226/100)*AR226)))</f>
        <v>1.5738491650000004</v>
      </c>
      <c r="AT226" s="841">
        <f>IF($AK226="n/a",1.03*AS226,IF($AK226&lt;0,1.01*AS226,IF($AK226&gt;10,1.1*AS226,(1+$AK226/100)*AS226)))</f>
        <v>1.6775658249735006</v>
      </c>
      <c r="AU226" s="841">
        <f>IF($AK226="n/a",1.03*AT226,IF($AK226&lt;0,1.01*AT226,IF($AK226&gt;10,1.1*AT226,(1+$AK226/100)*AT226)))</f>
        <v>1.7881174128392543</v>
      </c>
      <c r="AV226" s="841">
        <f>IF($AK226="n/a",1.03*AU226,IF($AK226&lt;0,1.01*AU226,IF($AK226&gt;10,1.1*AU226,(1+$AK226/100)*AU226)))</f>
        <v>1.9059543503453613</v>
      </c>
      <c r="AW226" s="618">
        <f>SUM(AR226:AV226)</f>
        <v>8.3948367531581169</v>
      </c>
      <c r="AX226" s="713">
        <f>AW226/I226*100</f>
        <v>12.879467249398765</v>
      </c>
      <c r="AY226" s="695">
        <v>0.66</v>
      </c>
      <c r="AZ226" s="821">
        <v>19.12</v>
      </c>
      <c r="BA226" s="821">
        <v>-5.28</v>
      </c>
      <c r="BB226" s="821">
        <v>-1.29</v>
      </c>
      <c r="BC226" s="821">
        <v>3.17</v>
      </c>
      <c r="BE226" s="594">
        <v>2012</v>
      </c>
      <c r="BF226" s="853">
        <f>IF(BE226&gt;2020,0,IF(BE226&gt;2008,1,IF(BE226&gt;2001,2,IF(BE226&gt;1990,3,IF(BE226&gt;1980,4,IF(BE226&gt;1973,5,IF(BE226&gt;1970,6,IF(BE226&gt;1960,7,IF(BE226&gt;1958,8,IF(BE226&gt;1953,9,10))))))))))</f>
        <v>1</v>
      </c>
      <c r="BG226" s="837">
        <v>4</v>
      </c>
      <c r="BH226" s="820" t="s">
        <v>4443</v>
      </c>
      <c r="BI226" s="820" t="s">
        <v>4444</v>
      </c>
    </row>
    <row r="227" spans="1:61" ht="11.25" customHeight="1" x14ac:dyDescent="0.2">
      <c r="A227" s="826" t="s">
        <v>4943</v>
      </c>
      <c r="B227" s="830" t="s">
        <v>1412</v>
      </c>
      <c r="C227" s="885" t="s">
        <v>107</v>
      </c>
      <c r="D227" s="885" t="s">
        <v>117</v>
      </c>
      <c r="E227" s="699">
        <v>10</v>
      </c>
      <c r="F227" s="1122">
        <v>483</v>
      </c>
      <c r="G227" s="1122" t="s">
        <v>105</v>
      </c>
      <c r="H227" s="1122" t="s">
        <v>105</v>
      </c>
      <c r="I227" s="829">
        <v>71.73</v>
      </c>
      <c r="J227" s="618">
        <f>(M227/I227)*100</f>
        <v>2.7882336539802033</v>
      </c>
      <c r="K227" s="832">
        <v>0.5</v>
      </c>
      <c r="L227" s="842">
        <v>4</v>
      </c>
      <c r="M227" s="609">
        <f>K227*L227</f>
        <v>2</v>
      </c>
      <c r="N227" s="825" t="s">
        <v>260</v>
      </c>
      <c r="O227" s="700">
        <v>0.48</v>
      </c>
      <c r="P227" s="603">
        <v>44690</v>
      </c>
      <c r="Q227" s="603">
        <v>44726</v>
      </c>
      <c r="R227" s="609">
        <f>(K227-O227)/O227*100</f>
        <v>4.1666666666666705</v>
      </c>
      <c r="S227" s="667">
        <f>IF(INDEX(Historical!$D$7:$D$1220,MATCH(B227,Historical!$B$7:$B$1244,0))=0,"n/a",(INDEX(Historical!$C$7:$C$1222,MATCH(B227,Historical!$B$7:$B$1244,0))/INDEX(Historical!$D$7:$D$1220,MATCH(B227,Historical!$B$7:$B$1244,0))-1)*100)</f>
        <v>4.2105263157894868</v>
      </c>
      <c r="T227" s="667">
        <f>IF(INDEX(Historical!$F$7:$F$1213,MATCH(B227,Historical!$B$7:$B$1244,0))=0,"n/a",((INDEX(Historical!$C$7:$C$1222,MATCH(B227,Historical!$B$7:$B$1244,0))/INDEX(Historical!$F$7:$F$1213,MATCH(B227,Historical!$B$7:$B$1244,0)))^(1/3)-1)*100)</f>
        <v>4.4011575622509014</v>
      </c>
      <c r="U227" s="667">
        <f>IF(INDEX(Historical!$H$7:$H$1213,MATCH(B227,Historical!$B$7:$B$1244,0))=0,"n/a",((INDEX(Historical!$C$7:$C$1222,MATCH(B227,Historical!$B$7:$B$1244,0))/INDEX(Historical!$H$7:$H$1213,MATCH(B227,Historical!$B$7:$B$1244,0)))^(1/5)-1)*100)</f>
        <v>4.353985782494485</v>
      </c>
      <c r="V227" s="667">
        <f>IF(INDEX(Historical!$N$7:$N$1213,MATCH(B227,Historical!$B$7:$B$1244,0))=0,"n/a",((INDEX(Historical!$C$7:$C$1222,MATCH(B227,Historical!$B$7:$B$1244,0))/INDEX(Historical!$N$7:$N$1213,MATCH(B227,Historical!$B$7:$B$1244,0)))^(1/10)-1)*100)</f>
        <v>11.620099427115393</v>
      </c>
      <c r="W227" s="668">
        <f>IF(OR(U227&lt;=0,U227="n/a",V227&lt;=0,V227="n/a"),"n/a",U227/V227)</f>
        <v>0.3746943655520279</v>
      </c>
      <c r="X227" s="669">
        <f>IF(OR(AJ227&lt;=0,AJ227="n/a",U227&lt;=0,U227="n/a"),"n/a",U227/AJ227)</f>
        <v>0.2366296620920916</v>
      </c>
      <c r="Y227" s="635"/>
      <c r="Z227" s="618">
        <f>IF(OR(AC227&lt;0.01,AC227="n/a"),"n/a",M227/AC227*100)</f>
        <v>68.25938566552901</v>
      </c>
      <c r="AA227" s="841">
        <f>IF(OR(AC227&lt;0.01,AC227="n/a"),"n/a",I227/AC227)</f>
        <v>24.481228668941981</v>
      </c>
      <c r="AB227" s="842">
        <v>12</v>
      </c>
      <c r="AC227" s="821">
        <v>2.93</v>
      </c>
      <c r="AD227" s="821">
        <v>4.0199999999999996</v>
      </c>
      <c r="AE227" s="821">
        <v>0.79</v>
      </c>
      <c r="AF227" s="821">
        <v>2.2799999999999998</v>
      </c>
      <c r="AG227" s="821">
        <v>7.3999999999999995</v>
      </c>
      <c r="AH227" s="821">
        <v>28.599999999999998</v>
      </c>
      <c r="AI227" s="821">
        <v>10</v>
      </c>
      <c r="AJ227" s="821">
        <v>18.399999999999999</v>
      </c>
      <c r="AK227" s="821">
        <v>6.09</v>
      </c>
      <c r="AL227" s="833">
        <v>55330</v>
      </c>
      <c r="AM227" s="827">
        <v>0.1</v>
      </c>
      <c r="AN227" s="821">
        <v>0.71</v>
      </c>
      <c r="AO227" s="705">
        <f>IF(U227="n/a","n/a",IF(AA227&lt;0,"n/a",IF(AA227="n/a","n/a",J227+U227-AA227)))</f>
        <v>-17.339009232467291</v>
      </c>
      <c r="AP227" s="706">
        <f>IF(U227="n/a","n/a",J227+U227)</f>
        <v>7.1422194364746883</v>
      </c>
      <c r="AQ227" s="843">
        <f>IF(OR(AC227&lt;0.01,AC227="n/a",AF227="n/a"),"n/a",(I227/SQRT(22.5*AC227*(I227/AF227))-1)*100)</f>
        <v>57.504428671686995</v>
      </c>
      <c r="AR227" s="618">
        <f>INDEX(Historical!$C$7:$C$1222,MATCH(B227,Historical!$B$7:$B$1244,0))*IF(AH227="n/a",1.03,IF(AH227&lt;0,1.01,IF(AH227&gt;10,1.1,(1+AH227/100))))</f>
        <v>2.1779999999999999</v>
      </c>
      <c r="AS227" s="841">
        <f>IF($AI227="n/a",1.03*AR227,IF($AI227&lt;0,1.01*AR227,IF($AI227&gt;10,1.1*AR227,(1+$AI227/100)*AR227)))</f>
        <v>2.3957999999999999</v>
      </c>
      <c r="AT227" s="841">
        <f>IF($AK227="n/a",1.03*AS227,IF($AK227&lt;0,1.01*AS227,IF($AK227&gt;10,1.1*AS227,(1+$AK227/100)*AS227)))</f>
        <v>2.5417042199999997</v>
      </c>
      <c r="AU227" s="841">
        <f>IF($AK227="n/a",1.03*AT227,IF($AK227&lt;0,1.01*AT227,IF($AK227&gt;10,1.1*AT227,(1+$AK227/100)*AT227)))</f>
        <v>2.6964940069979995</v>
      </c>
      <c r="AV227" s="841">
        <f>IF($AK227="n/a",1.03*AU227,IF($AK227&lt;0,1.01*AU227,IF($AK227&gt;10,1.1*AU227,(1+$AK227/100)*AU227)))</f>
        <v>2.8607104920241775</v>
      </c>
      <c r="AW227" s="618">
        <f>SUM(AR227:AV227)</f>
        <v>12.672708719022177</v>
      </c>
      <c r="AX227" s="713">
        <f>AW227/I227*100</f>
        <v>17.667236468732995</v>
      </c>
      <c r="AY227" s="887">
        <v>1.08</v>
      </c>
      <c r="AZ227" s="827">
        <v>24.94</v>
      </c>
      <c r="BA227" s="827">
        <v>-7.28</v>
      </c>
      <c r="BB227" s="827">
        <v>0.09</v>
      </c>
      <c r="BC227" s="827">
        <v>5.7799999999999994</v>
      </c>
      <c r="BE227" s="594">
        <v>2013</v>
      </c>
      <c r="BF227" s="853">
        <f>IF(BE227&gt;2020,0,IF(BE227&gt;2008,1,IF(BE227&gt;2001,2,IF(BE227&gt;1990,3,IF(BE227&gt;1980,4,IF(BE227&gt;1973,5,IF(BE227&gt;1970,6,IF(BE227&gt;1960,7,IF(BE227&gt;1958,8,IF(BE227&gt;1953,9,10))))))))))</f>
        <v>1</v>
      </c>
      <c r="BG227" s="837">
        <v>0.5</v>
      </c>
      <c r="BH227" s="820" t="s">
        <v>4443</v>
      </c>
      <c r="BI227" s="820" t="s">
        <v>4444</v>
      </c>
    </row>
    <row r="228" spans="1:61" ht="11.25" customHeight="1" x14ac:dyDescent="0.2">
      <c r="A228" s="670" t="s">
        <v>4032</v>
      </c>
      <c r="B228" s="745" t="s">
        <v>4029</v>
      </c>
      <c r="C228" s="885" t="s">
        <v>107</v>
      </c>
      <c r="D228" s="885" t="s">
        <v>117</v>
      </c>
      <c r="E228" s="699">
        <v>10</v>
      </c>
      <c r="F228" s="1122">
        <v>516</v>
      </c>
      <c r="G228" s="1122" t="s">
        <v>105</v>
      </c>
      <c r="H228" s="1122" t="s">
        <v>105</v>
      </c>
      <c r="I228" s="838">
        <v>19.760000000000002</v>
      </c>
      <c r="J228" s="618">
        <f>(M228/I228)*100</f>
        <v>5.447368421052631</v>
      </c>
      <c r="K228" s="819">
        <v>0.26910000000000001</v>
      </c>
      <c r="L228" s="1122">
        <v>4</v>
      </c>
      <c r="M228" s="609">
        <f>K228*L228</f>
        <v>1.0764</v>
      </c>
      <c r="N228" s="1122" t="s">
        <v>323</v>
      </c>
      <c r="O228" s="575">
        <v>0.2442</v>
      </c>
      <c r="P228" s="603">
        <v>44984</v>
      </c>
      <c r="Q228" s="603">
        <v>45005</v>
      </c>
      <c r="R228" s="609">
        <f>(K228-O228)/O228*100</f>
        <v>10.196560196560199</v>
      </c>
      <c r="S228" s="667">
        <f>IF(INDEX(Historical!$D$7:$D$1220,MATCH(B228,Historical!$B$7:$B$1244,0))=0,"n/a",(INDEX(Historical!$C$7:$C$1222,MATCH(B228,Historical!$B$7:$B$1244,0))/INDEX(Historical!$D$7:$D$1220,MATCH(B228,Historical!$B$7:$B$1244,0))-1)*100)</f>
        <v>8.5546038543897307</v>
      </c>
      <c r="T228" s="667">
        <f>IF(INDEX(Historical!$F$7:$F$1213,MATCH(B228,Historical!$B$7:$B$1244,0))=0,"n/a",((INDEX(Historical!$C$7:$C$1222,MATCH(B228,Historical!$B$7:$B$1244,0))/INDEX(Historical!$F$7:$F$1213,MATCH(B228,Historical!$B$7:$B$1244,0)))^(1/3)-1)*100)</f>
        <v>10.468853012069435</v>
      </c>
      <c r="U228" s="667">
        <f>IF(INDEX(Historical!$H$7:$H$1213,MATCH(B228,Historical!$B$7:$B$1244,0))=0,"n/a",((INDEX(Historical!$C$7:$C$1222,MATCH(B228,Historical!$B$7:$B$1244,0))/INDEX(Historical!$H$7:$H$1213,MATCH(B228,Historical!$B$7:$B$1244,0)))^(1/5)-1)*100)</f>
        <v>10.026302380195462</v>
      </c>
      <c r="V228" s="667">
        <f>IF(INDEX(Historical!$N$7:$N$1213,MATCH(B228,Historical!$B$7:$B$1244,0))=0,"n/a",((INDEX(Historical!$C$7:$C$1222,MATCH(B228,Historical!$B$7:$B$1244,0))/INDEX(Historical!$N$7:$N$1213,MATCH(B228,Historical!$B$7:$B$1244,0)))^(1/10)-1)*100)</f>
        <v>6.8663023173210602</v>
      </c>
      <c r="W228" s="668">
        <f>IF(OR(U228&lt;=0,U228="n/a",V228&lt;=0,V228="n/a"),"n/a",U228/V228)</f>
        <v>1.4602186033817544</v>
      </c>
      <c r="X228" s="669">
        <f>IF(OR(AJ228&lt;=0,AJ228="n/a",U228&lt;=0,U228="n/a"),"n/a",U228/AJ228)</f>
        <v>0.33090106865331559</v>
      </c>
      <c r="Y228" s="640" t="s">
        <v>4467</v>
      </c>
      <c r="Z228" s="618">
        <f>IF(OR(AC228&lt;0.01,AC228="n/a"),"n/a",M228/AC228*100)</f>
        <v>39.719557195571959</v>
      </c>
      <c r="AA228" s="841">
        <f>IF(OR(AC228&lt;0.01,AC228="n/a"),"n/a",I228/AC228)</f>
        <v>7.291512915129152</v>
      </c>
      <c r="AB228" s="842">
        <v>12</v>
      </c>
      <c r="AC228" s="837">
        <v>2.71</v>
      </c>
      <c r="AD228" s="837">
        <v>1.03</v>
      </c>
      <c r="AE228" s="821">
        <v>3.24</v>
      </c>
      <c r="AF228" s="821">
        <v>1.04</v>
      </c>
      <c r="AG228" s="821">
        <v>14.6</v>
      </c>
      <c r="AH228" s="821">
        <v>3.9</v>
      </c>
      <c r="AI228" s="821">
        <v>9.77</v>
      </c>
      <c r="AJ228" s="647">
        <v>30.3</v>
      </c>
      <c r="AK228" s="647">
        <v>7.02</v>
      </c>
      <c r="AL228" s="837">
        <v>36520</v>
      </c>
      <c r="AM228" s="837">
        <v>0.02</v>
      </c>
      <c r="AN228" s="837">
        <v>0.26</v>
      </c>
      <c r="AO228" s="705">
        <f>IF(U228="n/a","n/a",IF(AA228&lt;0,"n/a",IF(AA228="n/a","n/a",J228+U228-AA228)))</f>
        <v>8.1821578861189419</v>
      </c>
      <c r="AP228" s="706">
        <f>IF(U228="n/a","n/a",J228+U228)</f>
        <v>15.473670801248094</v>
      </c>
      <c r="AQ228" s="843">
        <f>IF(OR(AC228&lt;0.01,AC228="n/a",AF228="n/a"),"n/a",(I228/SQRT(22.5*AC228*(I228/AF228))-1)*100)</f>
        <v>-41.945721062155719</v>
      </c>
      <c r="AR228" s="618">
        <f>INDEX(Historical!$C$7:$C$1222,MATCH(B228,Historical!$B$7:$B$1244,0))*IF(AH228="n/a",1.03,IF(AH228&lt;0,1.01,IF(AH228&gt;10,1.1,(1+AH228/100))))</f>
        <v>1.0534421</v>
      </c>
      <c r="AS228" s="841">
        <f>IF($AI228="n/a",1.03*AR228,IF($AI228&lt;0,1.01*AR228,IF($AI228&gt;10,1.1*AR228,(1+$AI228/100)*AR228)))</f>
        <v>1.1563633931699999</v>
      </c>
      <c r="AT228" s="841">
        <f>IF($AK228="n/a",1.03*AS228,IF($AK228&lt;0,1.01*AS228,IF($AK228&gt;10,1.1*AS228,(1+$AK228/100)*AS228)))</f>
        <v>1.237540103370534</v>
      </c>
      <c r="AU228" s="841">
        <f>IF($AK228="n/a",1.03*AT228,IF($AK228&lt;0,1.01*AT228,IF($AK228&gt;10,1.1*AT228,(1+$AK228/100)*AT228)))</f>
        <v>1.3244154186271455</v>
      </c>
      <c r="AV228" s="841">
        <f>IF($AK228="n/a",1.03*AU228,IF($AK228&lt;0,1.01*AU228,IF($AK228&gt;10,1.1*AU228,(1+$AK228/100)*AU228)))</f>
        <v>1.4173893810147711</v>
      </c>
      <c r="AW228" s="618">
        <f>SUM(AR228:AV228)</f>
        <v>6.189150396182451</v>
      </c>
      <c r="AX228" s="713">
        <f>AW228/I228*100</f>
        <v>31.321611316712804</v>
      </c>
      <c r="AY228" s="695">
        <v>1.1200000000000001</v>
      </c>
      <c r="AZ228" s="821">
        <v>32.440000000000005</v>
      </c>
      <c r="BA228" s="821">
        <v>-9.59</v>
      </c>
      <c r="BB228" s="821">
        <v>4.5900000000000007</v>
      </c>
      <c r="BC228" s="821">
        <v>11.41</v>
      </c>
      <c r="BE228" s="594">
        <v>2014</v>
      </c>
      <c r="BF228" s="853">
        <f>IF(BE228&gt;2020,0,IF(BE228&gt;2008,1,IF(BE228&gt;2001,2,IF(BE228&gt;1990,3,IF(BE228&gt;1980,4,IF(BE228&gt;1973,5,IF(BE228&gt;1970,6,IF(BE228&gt;1960,7,IF(BE228&gt;1958,8,IF(BE228&gt;1953,9,10))))))))))</f>
        <v>1</v>
      </c>
      <c r="BG228" s="837">
        <v>0.8</v>
      </c>
      <c r="BH228" s="820" t="s">
        <v>4447</v>
      </c>
      <c r="BI228" s="820" t="s">
        <v>4444</v>
      </c>
    </row>
    <row r="229" spans="1:61" ht="11.25" customHeight="1" x14ac:dyDescent="0.2">
      <c r="A229" s="819" t="s">
        <v>1380</v>
      </c>
      <c r="B229" s="830" t="s">
        <v>1381</v>
      </c>
      <c r="C229" s="885" t="s">
        <v>244</v>
      </c>
      <c r="D229" s="885" t="s">
        <v>4192</v>
      </c>
      <c r="E229" s="699">
        <v>14</v>
      </c>
      <c r="F229" s="1122">
        <v>275</v>
      </c>
      <c r="G229" s="1122" t="s">
        <v>105</v>
      </c>
      <c r="H229" s="1122" t="s">
        <v>105</v>
      </c>
      <c r="I229" s="829">
        <v>55.73</v>
      </c>
      <c r="J229" s="618">
        <f>(M229/I229)*100</f>
        <v>3.3016328727794724</v>
      </c>
      <c r="K229" s="832">
        <v>0.46</v>
      </c>
      <c r="L229" s="842">
        <v>4</v>
      </c>
      <c r="M229" s="609">
        <f>K229*L229</f>
        <v>1.84</v>
      </c>
      <c r="N229" s="825" t="s">
        <v>587</v>
      </c>
      <c r="O229" s="700">
        <v>0.45</v>
      </c>
      <c r="P229" s="603">
        <v>44980</v>
      </c>
      <c r="Q229" s="603">
        <v>44995</v>
      </c>
      <c r="R229" s="609">
        <f>(K229-O229)/O229*100</f>
        <v>2.2222222222222241</v>
      </c>
      <c r="S229" s="667">
        <f>IF(INDEX(Historical!$D$7:$D$1220,MATCH(B229,Historical!$B$7:$B$1244,0))=0,"n/a",(INDEX(Historical!$C$7:$C$1222,MATCH(B229,Historical!$B$7:$B$1244,0))/INDEX(Historical!$D$7:$D$1220,MATCH(B229,Historical!$B$7:$B$1244,0))-1)*100)</f>
        <v>4.6511627906976827</v>
      </c>
      <c r="T229" s="667">
        <f>IF(INDEX(Historical!$F$7:$F$1213,MATCH(B229,Historical!$B$7:$B$1244,0))=0,"n/a",((INDEX(Historical!$C$7:$C$1222,MATCH(B229,Historical!$B$7:$B$1244,0))/INDEX(Historical!$F$7:$F$1213,MATCH(B229,Historical!$B$7:$B$1244,0)))^(1/3)-1)*100)</f>
        <v>7.2275911569341433</v>
      </c>
      <c r="U229" s="667">
        <f>IF(INDEX(Historical!$H$7:$H$1213,MATCH(B229,Historical!$B$7:$B$1244,0))=0,"n/a",((INDEX(Historical!$C$7:$C$1222,MATCH(B229,Historical!$B$7:$B$1244,0))/INDEX(Historical!$H$7:$H$1213,MATCH(B229,Historical!$B$7:$B$1244,0)))^(1/5)-1)*100)</f>
        <v>10.350921459993479</v>
      </c>
      <c r="V229" s="667">
        <f>IF(INDEX(Historical!$N$7:$N$1213,MATCH(B229,Historical!$B$7:$B$1244,0))=0,"n/a",((INDEX(Historical!$C$7:$C$1222,MATCH(B229,Historical!$B$7:$B$1244,0))/INDEX(Historical!$N$7:$N$1213,MATCH(B229,Historical!$B$7:$B$1244,0)))^(1/10)-1)*100)</f>
        <v>12.587708899995608</v>
      </c>
      <c r="W229" s="668">
        <f>IF(OR(U229&lt;=0,U229="n/a",V229&lt;=0,V229="n/a"),"n/a",U229/V229)</f>
        <v>0.82230384752519114</v>
      </c>
      <c r="X229" s="669" t="str">
        <f>IF(OR(AJ229&lt;=0,AJ229="n/a",U229&lt;=0,U229="n/a"),"n/a",U229/AJ229)</f>
        <v>n/a</v>
      </c>
      <c r="Y229" s="831" t="s">
        <v>800</v>
      </c>
      <c r="Z229" s="618">
        <f>IF(OR(AC229&lt;0.01,AC229="n/a"),"n/a",M229/AC229*100)</f>
        <v>91.089108910891099</v>
      </c>
      <c r="AA229" s="841">
        <f>IF(OR(AC229&lt;0.01,AC229="n/a"),"n/a",I229/AC229)</f>
        <v>27.589108910891088</v>
      </c>
      <c r="AB229" s="842">
        <v>12</v>
      </c>
      <c r="AC229" s="821">
        <v>2.02</v>
      </c>
      <c r="AD229" s="821">
        <v>1.17</v>
      </c>
      <c r="AE229" s="821">
        <v>0.42</v>
      </c>
      <c r="AF229" s="821">
        <v>1.53</v>
      </c>
      <c r="AG229" s="821">
        <v>6.1</v>
      </c>
      <c r="AH229" s="821">
        <v>98.4</v>
      </c>
      <c r="AI229" s="821">
        <v>38.18</v>
      </c>
      <c r="AJ229" s="821">
        <v>-0.6</v>
      </c>
      <c r="AK229" s="821">
        <v>23.5</v>
      </c>
      <c r="AL229" s="833">
        <v>16079.999999999998</v>
      </c>
      <c r="AM229" s="827">
        <v>1.6</v>
      </c>
      <c r="AN229" s="821">
        <v>0.33</v>
      </c>
      <c r="AO229" s="705">
        <f>IF(U229="n/a","n/a",IF(AA229&lt;0,"n/a",IF(AA229="n/a","n/a",J229+U229-AA229)))</f>
        <v>-13.936554578118137</v>
      </c>
      <c r="AP229" s="706">
        <f>IF(U229="n/a","n/a",J229+U229)</f>
        <v>13.652554332772951</v>
      </c>
      <c r="AQ229" s="843">
        <f>IF(OR(AC229&lt;0.01,AC229="n/a",AF229="n/a"),"n/a",(I229/SQRT(22.5*AC229*(I229/AF229))-1)*100)</f>
        <v>36.969317948969675</v>
      </c>
      <c r="AR229" s="618">
        <f>INDEX(Historical!$C$7:$C$1222,MATCH(B229,Historical!$B$7:$B$1244,0))*IF(AH229="n/a",1.03,IF(AH229&lt;0,1.01,IF(AH229&gt;10,1.1,(1+AH229/100))))</f>
        <v>1.9800000000000002</v>
      </c>
      <c r="AS229" s="841">
        <f>IF($AI229="n/a",1.03*AR229,IF($AI229&lt;0,1.01*AR229,IF($AI229&gt;10,1.1*AR229,(1+$AI229/100)*AR229)))</f>
        <v>2.1780000000000004</v>
      </c>
      <c r="AT229" s="841">
        <f>IF($AK229="n/a",1.03*AS229,IF($AK229&lt;0,1.01*AS229,IF($AK229&gt;10,1.1*AS229,(1+$AK229/100)*AS229)))</f>
        <v>2.3958000000000008</v>
      </c>
      <c r="AU229" s="841">
        <f>IF($AK229="n/a",1.03*AT229,IF($AK229&lt;0,1.01*AT229,IF($AK229&gt;10,1.1*AT229,(1+$AK229/100)*AT229)))</f>
        <v>2.6353800000000009</v>
      </c>
      <c r="AV229" s="841">
        <f>IF($AK229="n/a",1.03*AU229,IF($AK229&lt;0,1.01*AU229,IF($AK229&gt;10,1.1*AU229,(1+$AK229/100)*AU229)))</f>
        <v>2.8989180000000014</v>
      </c>
      <c r="AW229" s="618">
        <f>SUM(AR229:AV229)</f>
        <v>12.088098000000004</v>
      </c>
      <c r="AX229" s="713">
        <f>AW229/I229*100</f>
        <v>21.690468329445551</v>
      </c>
      <c r="AY229" s="887">
        <v>1.59</v>
      </c>
      <c r="AZ229" s="827">
        <v>22.27</v>
      </c>
      <c r="BA229" s="827">
        <v>-26.240000000000002</v>
      </c>
      <c r="BB229" s="827">
        <v>-7.12</v>
      </c>
      <c r="BC229" s="827">
        <v>-4.7600000000000007</v>
      </c>
      <c r="BE229" s="594">
        <v>2011</v>
      </c>
      <c r="BF229" s="853">
        <f>IF(BE229&gt;2020,0,IF(BE229&gt;2008,1,IF(BE229&gt;2001,2,IF(BE229&gt;1990,3,IF(BE229&gt;1980,4,IF(BE229&gt;1973,5,IF(BE229&gt;1970,6,IF(BE229&gt;1960,7,IF(BE229&gt;1958,8,IF(BE229&gt;1953,9,10))))))))))</f>
        <v>1</v>
      </c>
      <c r="BG229" s="837">
        <v>2.4</v>
      </c>
      <c r="BH229" s="820" t="s">
        <v>4443</v>
      </c>
      <c r="BI229" s="820" t="s">
        <v>4444</v>
      </c>
    </row>
    <row r="230" spans="1:61" ht="11.25" customHeight="1" x14ac:dyDescent="0.2">
      <c r="A230" s="819" t="s">
        <v>1393</v>
      </c>
      <c r="B230" s="830" t="s">
        <v>1394</v>
      </c>
      <c r="C230" s="885" t="s">
        <v>107</v>
      </c>
      <c r="D230" s="885" t="s">
        <v>4193</v>
      </c>
      <c r="E230" s="699">
        <v>15</v>
      </c>
      <c r="F230" s="1122">
        <v>257</v>
      </c>
      <c r="G230" s="1122" t="s">
        <v>105</v>
      </c>
      <c r="H230" s="1122" t="s">
        <v>105</v>
      </c>
      <c r="I230" s="829">
        <v>341.45</v>
      </c>
      <c r="J230" s="618">
        <f>(M230/I230)*100</f>
        <v>0.84346170742422033</v>
      </c>
      <c r="K230" s="832">
        <v>0.72</v>
      </c>
      <c r="L230" s="842">
        <v>4</v>
      </c>
      <c r="M230" s="609">
        <f>K230*L230</f>
        <v>2.88</v>
      </c>
      <c r="N230" s="825" t="s">
        <v>507</v>
      </c>
      <c r="O230" s="700">
        <v>0.7</v>
      </c>
      <c r="P230" s="603">
        <v>44964</v>
      </c>
      <c r="Q230" s="603">
        <v>44979</v>
      </c>
      <c r="R230" s="609">
        <f>(K230-O230)/O230*100</f>
        <v>2.8571428571428599</v>
      </c>
      <c r="S230" s="667">
        <f>IF(INDEX(Historical!$D$7:$D$1220,MATCH(B230,Historical!$B$7:$B$1244,0))=0,"n/a",(INDEX(Historical!$C$7:$C$1222,MATCH(B230,Historical!$B$7:$B$1244,0))/INDEX(Historical!$D$7:$D$1220,MATCH(B230,Historical!$B$7:$B$1244,0))-1)*100)</f>
        <v>6.0606060606060552</v>
      </c>
      <c r="T230" s="667">
        <f>IF(INDEX(Historical!$F$7:$F$1213,MATCH(B230,Historical!$B$7:$B$1244,0))=0,"n/a",((INDEX(Historical!$C$7:$C$1222,MATCH(B230,Historical!$B$7:$B$1244,0))/INDEX(Historical!$F$7:$F$1213,MATCH(B230,Historical!$B$7:$B$1244,0)))^(1/3)-1)*100)</f>
        <v>11.132893333020078</v>
      </c>
      <c r="U230" s="667">
        <f>IF(INDEX(Historical!$H$7:$H$1213,MATCH(B230,Historical!$B$7:$B$1244,0))=0,"n/a",((INDEX(Historical!$C$7:$C$1222,MATCH(B230,Historical!$B$7:$B$1244,0))/INDEX(Historical!$H$7:$H$1213,MATCH(B230,Historical!$B$7:$B$1244,0)))^(1/5)-1)*100)</f>
        <v>16.2296205618625</v>
      </c>
      <c r="V230" s="667">
        <f>IF(INDEX(Historical!$N$7:$N$1213,MATCH(B230,Historical!$B$7:$B$1244,0))=0,"n/a",((INDEX(Historical!$C$7:$C$1222,MATCH(B230,Historical!$B$7:$B$1244,0))/INDEX(Historical!$N$7:$N$1213,MATCH(B230,Historical!$B$7:$B$1244,0)))^(1/10)-1)*100)</f>
        <v>20.329063169993987</v>
      </c>
      <c r="W230" s="668">
        <f>IF(OR(U230&lt;=0,U230="n/a",V230&lt;=0,V230="n/a"),"n/a",U230/V230)</f>
        <v>0.79834571943372545</v>
      </c>
      <c r="X230" s="669">
        <f>IF(OR(AJ230&lt;=0,AJ230="n/a",U230&lt;=0,U230="n/a"),"n/a",U230/AJ230)</f>
        <v>1.6905854751940106</v>
      </c>
      <c r="Y230" s="830"/>
      <c r="Z230" s="618">
        <f>IF(OR(AC230&lt;0.01,AC230="n/a"),"n/a",M230/AC230*100)</f>
        <v>43.308270676691727</v>
      </c>
      <c r="AA230" s="841">
        <f>IF(OR(AC230&lt;0.01,AC230="n/a"),"n/a",I230/AC230)</f>
        <v>51.345864661654133</v>
      </c>
      <c r="AB230" s="842">
        <v>12</v>
      </c>
      <c r="AC230" s="821">
        <v>6.65</v>
      </c>
      <c r="AD230" s="821">
        <v>3.55</v>
      </c>
      <c r="AE230" s="821">
        <v>18</v>
      </c>
      <c r="AF230" s="821">
        <v>11.87</v>
      </c>
      <c r="AG230" s="821">
        <v>24.3</v>
      </c>
      <c r="AH230" s="821">
        <v>-1.7999999999999998</v>
      </c>
      <c r="AI230" s="821">
        <v>13.900000000000002</v>
      </c>
      <c r="AJ230" s="821">
        <v>9.6</v>
      </c>
      <c r="AK230" s="821">
        <v>14.510000000000002</v>
      </c>
      <c r="AL230" s="833">
        <v>12930</v>
      </c>
      <c r="AM230" s="827">
        <v>1.9</v>
      </c>
      <c r="AN230" s="821">
        <v>0</v>
      </c>
      <c r="AO230" s="705">
        <f>IF(U230="n/a","n/a",IF(AA230&lt;0,"n/a",IF(AA230="n/a","n/a",J230+U230-AA230)))</f>
        <v>-34.272782392367411</v>
      </c>
      <c r="AP230" s="706">
        <f>IF(U230="n/a","n/a",J230+U230)</f>
        <v>17.073082269286722</v>
      </c>
      <c r="AQ230" s="843">
        <f>IF(OR(AC230&lt;0.01,AC230="n/a",AF230="n/a"),"n/a",(I230/SQRT(22.5*AC230*(I230/AF230))-1)*100)</f>
        <v>420.45937552377046</v>
      </c>
      <c r="AR230" s="618">
        <f>INDEX(Historical!$C$7:$C$1222,MATCH(B230,Historical!$B$7:$B$1244,0))*IF(AH230="n/a",1.03,IF(AH230&lt;0,1.01,IF(AH230&gt;10,1.1,(1+AH230/100))))</f>
        <v>2.8279999999999998</v>
      </c>
      <c r="AS230" s="841">
        <f>IF($AI230="n/a",1.03*AR230,IF($AI230&lt;0,1.01*AR230,IF($AI230&gt;10,1.1*AR230,(1+$AI230/100)*AR230)))</f>
        <v>3.1108000000000002</v>
      </c>
      <c r="AT230" s="841">
        <f>IF($AK230="n/a",1.03*AS230,IF($AK230&lt;0,1.01*AS230,IF($AK230&gt;10,1.1*AS230,(1+$AK230/100)*AS230)))</f>
        <v>3.4218800000000007</v>
      </c>
      <c r="AU230" s="841">
        <f>IF($AK230="n/a",1.03*AT230,IF($AK230&lt;0,1.01*AT230,IF($AK230&gt;10,1.1*AT230,(1+$AK230/100)*AT230)))</f>
        <v>3.7640680000000009</v>
      </c>
      <c r="AV230" s="841">
        <f>IF($AK230="n/a",1.03*AU230,IF($AK230&lt;0,1.01*AU230,IF($AK230&gt;10,1.1*AU230,(1+$AK230/100)*AU230)))</f>
        <v>4.1404748000000016</v>
      </c>
      <c r="AW230" s="618">
        <f>SUM(AR230:AV230)</f>
        <v>17.265222800000004</v>
      </c>
      <c r="AX230" s="713">
        <f>AW230/I230*100</f>
        <v>5.0564424659540208</v>
      </c>
      <c r="AY230" s="887">
        <v>0.76</v>
      </c>
      <c r="AZ230" s="827">
        <v>57.03</v>
      </c>
      <c r="BA230" s="827">
        <v>-12.479999999999999</v>
      </c>
      <c r="BB230" s="827">
        <v>4.37</v>
      </c>
      <c r="BC230" s="827">
        <v>23.82</v>
      </c>
      <c r="BE230" s="594">
        <v>2009</v>
      </c>
      <c r="BF230" s="853">
        <f>IF(BE230&gt;2020,0,IF(BE230&gt;2008,1,IF(BE230&gt;2001,2,IF(BE230&gt;1990,3,IF(BE230&gt;1980,4,IF(BE230&gt;1973,5,IF(BE230&gt;1970,6,IF(BE230&gt;1960,7,IF(BE230&gt;1958,8,IF(BE230&gt;1953,9,10))))))))))</f>
        <v>1</v>
      </c>
      <c r="BG230" s="837">
        <v>15.5</v>
      </c>
      <c r="BH230" s="820" t="s">
        <v>4443</v>
      </c>
      <c r="BI230" s="820" t="s">
        <v>4444</v>
      </c>
    </row>
    <row r="231" spans="1:61" ht="11.25" customHeight="1" x14ac:dyDescent="0.2">
      <c r="A231" s="819" t="s">
        <v>4948</v>
      </c>
      <c r="B231" s="830" t="s">
        <v>1398</v>
      </c>
      <c r="C231" s="885" t="s">
        <v>107</v>
      </c>
      <c r="D231" s="885" t="s">
        <v>117</v>
      </c>
      <c r="E231" s="699">
        <v>13</v>
      </c>
      <c r="F231" s="1122">
        <v>294</v>
      </c>
      <c r="G231" s="1122" t="s">
        <v>114</v>
      </c>
      <c r="H231" s="1122" t="s">
        <v>114</v>
      </c>
      <c r="I231" s="829">
        <v>162.13999999999999</v>
      </c>
      <c r="J231" s="618">
        <f>(M231/I231)*100</f>
        <v>1.455532256074997</v>
      </c>
      <c r="K231" s="832">
        <v>0.59</v>
      </c>
      <c r="L231" s="842">
        <v>4</v>
      </c>
      <c r="M231" s="609">
        <f>K231*L231</f>
        <v>2.36</v>
      </c>
      <c r="N231" s="825" t="s">
        <v>106</v>
      </c>
      <c r="O231" s="700">
        <v>0.53500000000000003</v>
      </c>
      <c r="P231" s="603">
        <v>44769</v>
      </c>
      <c r="Q231" s="603">
        <v>44788</v>
      </c>
      <c r="R231" s="609">
        <f>(K231-O231)/O231*100</f>
        <v>10.280373831775687</v>
      </c>
      <c r="S231" s="667">
        <f>IF(INDEX(Historical!$D$7:$D$1220,MATCH(B231,Historical!$B$7:$B$1244,0))=0,"n/a",(INDEX(Historical!$C$7:$C$1222,MATCH(B231,Historical!$B$7:$B$1244,0))/INDEX(Historical!$D$7:$D$1220,MATCH(B231,Historical!$B$7:$B$1244,0))-1)*100)</f>
        <v>12.5</v>
      </c>
      <c r="T231" s="667">
        <f>IF(INDEX(Historical!$F$7:$F$1213,MATCH(B231,Historical!$B$7:$B$1244,0))=0,"n/a",((INDEX(Historical!$C$7:$C$1222,MATCH(B231,Historical!$B$7:$B$1244,0))/INDEX(Historical!$F$7:$F$1213,MATCH(B231,Historical!$B$7:$B$1244,0)))^(1/3)-1)*100)</f>
        <v>8.9459499237564799</v>
      </c>
      <c r="U231" s="667">
        <f>IF(INDEX(Historical!$H$7:$H$1213,MATCH(B231,Historical!$B$7:$B$1244,0))=0,"n/a",((INDEX(Historical!$C$7:$C$1222,MATCH(B231,Historical!$B$7:$B$1244,0))/INDEX(Historical!$H$7:$H$1213,MATCH(B231,Historical!$B$7:$B$1244,0)))^(1/5)-1)*100)</f>
        <v>9.4886992108689228</v>
      </c>
      <c r="V231" s="667">
        <f>IF(INDEX(Historical!$N$7:$N$1213,MATCH(B231,Historical!$B$7:$B$1244,0))=0,"n/a",((INDEX(Historical!$C$7:$C$1222,MATCH(B231,Historical!$B$7:$B$1244,0))/INDEX(Historical!$N$7:$N$1213,MATCH(B231,Historical!$B$7:$B$1244,0)))^(1/10)-1)*100)</f>
        <v>9.5958226385217227</v>
      </c>
      <c r="W231" s="668">
        <f>IF(OR(U231&lt;=0,U231="n/a",V231&lt;=0,V231="n/a"),"n/a",U231/V231)</f>
        <v>0.98883645189285174</v>
      </c>
      <c r="X231" s="669">
        <f>IF(OR(AJ231&lt;=0,AJ231="n/a",U231&lt;=0,U231="n/a"),"n/a",U231/AJ231)</f>
        <v>0.94886992108689228</v>
      </c>
      <c r="Y231" s="631"/>
      <c r="Z231" s="618">
        <f>IF(OR(AC231&lt;0.01,AC231="n/a"),"n/a",M231/AC231*100)</f>
        <v>39.137645107794356</v>
      </c>
      <c r="AA231" s="841">
        <f>IF(OR(AC231&lt;0.01,AC231="n/a"),"n/a",I231/AC231)</f>
        <v>26.888888888888886</v>
      </c>
      <c r="AB231" s="842">
        <v>12</v>
      </c>
      <c r="AC231" s="821">
        <v>6.03</v>
      </c>
      <c r="AD231" s="821">
        <v>2.96</v>
      </c>
      <c r="AE231" s="821">
        <v>3.92</v>
      </c>
      <c r="AF231" s="821">
        <v>7.6</v>
      </c>
      <c r="AG231" s="821">
        <v>29.2</v>
      </c>
      <c r="AH231" s="821">
        <v>-1.4000000000000001</v>
      </c>
      <c r="AI231" s="821">
        <v>9.9699999999999989</v>
      </c>
      <c r="AJ231" s="821">
        <v>10</v>
      </c>
      <c r="AK231" s="821">
        <v>9.08</v>
      </c>
      <c r="AL231" s="833">
        <v>81150</v>
      </c>
      <c r="AM231" s="827">
        <v>0.12</v>
      </c>
      <c r="AN231" s="821">
        <v>1.0900000000000001</v>
      </c>
      <c r="AO231" s="705">
        <f>IF(U231="n/a","n/a",IF(AA231&lt;0,"n/a",IF(AA231="n/a","n/a",J231+U231-AA231)))</f>
        <v>-15.944657421944965</v>
      </c>
      <c r="AP231" s="706">
        <f>IF(U231="n/a","n/a",J231+U231)</f>
        <v>10.94423146694392</v>
      </c>
      <c r="AQ231" s="843">
        <f>IF(OR(AC231&lt;0.01,AC231="n/a",AF231="n/a"),"n/a",(I231/SQRT(22.5*AC231*(I231/AF231))-1)*100)</f>
        <v>201.37135125626102</v>
      </c>
      <c r="AR231" s="618">
        <f>INDEX(Historical!$C$7:$C$1222,MATCH(B231,Historical!$B$7:$B$1244,0))*IF(AH231="n/a",1.03,IF(AH231&lt;0,1.01,IF(AH231&gt;10,1.1,(1+AH231/100))))</f>
        <v>2.2725</v>
      </c>
      <c r="AS231" s="841">
        <f>IF($AI231="n/a",1.03*AR231,IF($AI231&lt;0,1.01*AR231,IF($AI231&gt;10,1.1*AR231,(1+$AI231/100)*AR231)))</f>
        <v>2.4990682499999997</v>
      </c>
      <c r="AT231" s="841">
        <f>IF($AK231="n/a",1.03*AS231,IF($AK231&lt;0,1.01*AS231,IF($AK231&gt;10,1.1*AS231,(1+$AK231/100)*AS231)))</f>
        <v>2.7259836470999996</v>
      </c>
      <c r="AU231" s="841">
        <f>IF($AK231="n/a",1.03*AT231,IF($AK231&lt;0,1.01*AT231,IF($AK231&gt;10,1.1*AT231,(1+$AK231/100)*AT231)))</f>
        <v>2.9735029622566795</v>
      </c>
      <c r="AV231" s="841">
        <f>IF($AK231="n/a",1.03*AU231,IF($AK231&lt;0,1.01*AU231,IF($AK231&gt;10,1.1*AU231,(1+$AK231/100)*AU231)))</f>
        <v>3.2434970312295861</v>
      </c>
      <c r="AW231" s="618">
        <f>SUM(AR231:AV231)</f>
        <v>13.714551890586264</v>
      </c>
      <c r="AX231" s="713">
        <f>AW231/I231*100</f>
        <v>8.4584629891367129</v>
      </c>
      <c r="AY231" s="887">
        <v>0.92</v>
      </c>
      <c r="AZ231" s="827">
        <v>13.120000000000001</v>
      </c>
      <c r="BA231" s="827">
        <v>-11.469999999999999</v>
      </c>
      <c r="BB231" s="827">
        <v>-4.32</v>
      </c>
      <c r="BC231" s="827">
        <v>-0.06</v>
      </c>
      <c r="BE231" s="594">
        <v>2010</v>
      </c>
      <c r="BF231" s="853">
        <f>IF(BE231&gt;2020,0,IF(BE231&gt;2008,1,IF(BE231&gt;2001,2,IF(BE231&gt;1990,3,IF(BE231&gt;1980,4,IF(BE231&gt;1973,5,IF(BE231&gt;1970,6,IF(BE231&gt;1960,7,IF(BE231&gt;1958,8,IF(BE231&gt;1953,9,10))))))))))</f>
        <v>1</v>
      </c>
      <c r="BG231" s="837">
        <v>9.1999999999999993</v>
      </c>
      <c r="BH231" s="820" t="s">
        <v>4443</v>
      </c>
      <c r="BI231" s="820" t="s">
        <v>4444</v>
      </c>
    </row>
    <row r="232" spans="1:61" ht="11.25" customHeight="1" x14ac:dyDescent="0.2">
      <c r="A232" s="819" t="s">
        <v>4949</v>
      </c>
      <c r="B232" s="830" t="s">
        <v>656</v>
      </c>
      <c r="C232" s="885" t="s">
        <v>177</v>
      </c>
      <c r="D232" s="885" t="s">
        <v>4195</v>
      </c>
      <c r="E232" s="699">
        <v>22</v>
      </c>
      <c r="F232" s="1122">
        <v>157</v>
      </c>
      <c r="G232" s="1122" t="s">
        <v>105</v>
      </c>
      <c r="H232" s="1122" t="s">
        <v>105</v>
      </c>
      <c r="I232" s="829">
        <v>53.16</v>
      </c>
      <c r="J232" s="618">
        <f>(M232/I232)*100</f>
        <v>7.8818660647103096</v>
      </c>
      <c r="K232" s="839">
        <v>1.0475000000000001</v>
      </c>
      <c r="L232" s="842">
        <v>4</v>
      </c>
      <c r="M232" s="609">
        <f>K232*L232</f>
        <v>4.1900000000000004</v>
      </c>
      <c r="N232" s="825" t="s">
        <v>106</v>
      </c>
      <c r="O232" s="701">
        <v>1.0375000000000001</v>
      </c>
      <c r="P232" s="603">
        <v>44869</v>
      </c>
      <c r="Q232" s="603">
        <v>44879</v>
      </c>
      <c r="R232" s="609">
        <f>(K232-O232)/O232*100</f>
        <v>0.96385542168674776</v>
      </c>
      <c r="S232" s="667">
        <f>IF(INDEX(Historical!$D$7:$D$1220,MATCH(B232,Historical!$B$7:$B$1244,0))=0,"n/a",(INDEX(Historical!$C$7:$C$1222,MATCH(B232,Historical!$B$7:$B$1244,0))/INDEX(Historical!$D$7:$D$1220,MATCH(B232,Historical!$B$7:$B$1244,0))-1)*100)</f>
        <v>0.97087378640776656</v>
      </c>
      <c r="T232" s="667">
        <f>IF(INDEX(Historical!$F$7:$F$1213,MATCH(B232,Historical!$B$7:$B$1244,0))=0,"n/a",((INDEX(Historical!$C$7:$C$1222,MATCH(B232,Historical!$B$7:$B$1244,0))/INDEX(Historical!$F$7:$F$1213,MATCH(B232,Historical!$B$7:$B$1244,0)))^(1/3)-1)*100)</f>
        <v>1.0221476876846713</v>
      </c>
      <c r="U232" s="667">
        <f>IF(INDEX(Historical!$H$7:$H$1213,MATCH(B232,Historical!$B$7:$B$1244,0))=0,"n/a",((INDEX(Historical!$C$7:$C$1222,MATCH(B232,Historical!$B$7:$B$1244,0))/INDEX(Historical!$H$7:$H$1213,MATCH(B232,Historical!$B$7:$B$1244,0)))^(1/5)-1)*100)</f>
        <v>3.3828417605608507</v>
      </c>
      <c r="V232" s="667">
        <f>IF(INDEX(Historical!$N$7:$N$1213,MATCH(B232,Historical!$B$7:$B$1244,0))=0,"n/a",((INDEX(Historical!$C$7:$C$1222,MATCH(B232,Historical!$B$7:$B$1244,0))/INDEX(Historical!$N$7:$N$1213,MATCH(B232,Historical!$B$7:$B$1244,0)))^(1/10)-1)*100)</f>
        <v>8.8353173777789173</v>
      </c>
      <c r="W232" s="668">
        <f>IF(OR(U232&lt;=0,U232="n/a",V232&lt;=0,V232="n/a"),"n/a",U232/V232)</f>
        <v>0.38287722058166207</v>
      </c>
      <c r="X232" s="669">
        <f>IF(OR(AJ232&lt;=0,AJ232="n/a",U232&lt;=0,U232="n/a"),"n/a",U232/AJ232)</f>
        <v>2.2552278403739003</v>
      </c>
      <c r="Y232" s="831"/>
      <c r="Z232" s="618">
        <f>IF(OR(AC232&lt;0.01,AC232="n/a"),"n/a",M232/AC232*100)</f>
        <v>101.94647201946472</v>
      </c>
      <c r="AA232" s="841">
        <f>IF(OR(AC232&lt;0.01,AC232="n/a"),"n/a",I232/AC232)</f>
        <v>12.934306569343065</v>
      </c>
      <c r="AB232" s="842">
        <v>12</v>
      </c>
      <c r="AC232" s="821">
        <v>4.1100000000000003</v>
      </c>
      <c r="AD232" s="821">
        <v>2.4700000000000002</v>
      </c>
      <c r="AE232" s="821">
        <v>3.37</v>
      </c>
      <c r="AF232" s="821">
        <v>6.49</v>
      </c>
      <c r="AG232" s="821">
        <v>59.199999999999996</v>
      </c>
      <c r="AH232" s="821">
        <v>-3.4000000000000004</v>
      </c>
      <c r="AI232" s="821">
        <v>6.1</v>
      </c>
      <c r="AJ232" s="821">
        <v>1.5</v>
      </c>
      <c r="AK232" s="821">
        <v>5.25</v>
      </c>
      <c r="AL232" s="833">
        <v>10800</v>
      </c>
      <c r="AM232" s="827">
        <v>0.36</v>
      </c>
      <c r="AN232" s="821">
        <v>2.98</v>
      </c>
      <c r="AO232" s="705">
        <f>IF(U232="n/a","n/a",IF(AA232&lt;0,"n/a",IF(AA232="n/a","n/a",J232+U232-AA232)))</f>
        <v>-1.6695987440719051</v>
      </c>
      <c r="AP232" s="706">
        <f>IF(U232="n/a","n/a",J232+U232)</f>
        <v>11.264707825271159</v>
      </c>
      <c r="AQ232" s="843">
        <f>IF(OR(AC232&lt;0.01,AC232="n/a",AF232="n/a"),"n/a",(I232/SQRT(22.5*AC232*(I232/AF232))-1)*100)</f>
        <v>93.153536666256457</v>
      </c>
      <c r="AR232" s="618">
        <f>INDEX(Historical!$C$7:$C$1222,MATCH(B232,Historical!$B$7:$B$1244,0))*IF(AH232="n/a",1.03,IF(AH232&lt;0,1.01,IF(AH232&gt;10,1.1,(1+AH232/100))))</f>
        <v>4.2016</v>
      </c>
      <c r="AS232" s="841">
        <f>IF($AI232="n/a",1.03*AR232,IF($AI232&lt;0,1.01*AR232,IF($AI232&gt;10,1.1*AR232,(1+$AI232/100)*AR232)))</f>
        <v>4.4578975999999999</v>
      </c>
      <c r="AT232" s="841">
        <f>IF($AK232="n/a",1.03*AS232,IF($AK232&lt;0,1.01*AS232,IF($AK232&gt;10,1.1*AS232,(1+$AK232/100)*AS232)))</f>
        <v>4.6919372240000001</v>
      </c>
      <c r="AU232" s="841">
        <f>IF($AK232="n/a",1.03*AT232,IF($AK232&lt;0,1.01*AT232,IF($AK232&gt;10,1.1*AT232,(1+$AK232/100)*AT232)))</f>
        <v>4.9382639282600005</v>
      </c>
      <c r="AV232" s="841">
        <f>IF($AK232="n/a",1.03*AU232,IF($AK232&lt;0,1.01*AU232,IF($AK232&gt;10,1.1*AU232,(1+$AK232/100)*AU232)))</f>
        <v>5.1975227844936507</v>
      </c>
      <c r="AW232" s="618">
        <f>SUM(AR232:AV232)</f>
        <v>23.487221536753651</v>
      </c>
      <c r="AX232" s="713">
        <f>AW232/I232*100</f>
        <v>44.182132311425235</v>
      </c>
      <c r="AY232" s="887">
        <v>0.92</v>
      </c>
      <c r="AZ232" s="827">
        <v>18.690000000000001</v>
      </c>
      <c r="BA232" s="827">
        <v>-12.2</v>
      </c>
      <c r="BB232" s="827">
        <v>1.73</v>
      </c>
      <c r="BC232" s="827">
        <v>4.5600000000000005</v>
      </c>
      <c r="BE232" s="594">
        <v>2001</v>
      </c>
      <c r="BF232" s="853">
        <f>IF(BE232&gt;2020,0,IF(BE232&gt;2008,1,IF(BE232&gt;2001,2,IF(BE232&gt;1990,3,IF(BE232&gt;1980,4,IF(BE232&gt;1973,5,IF(BE232&gt;1970,6,IF(BE232&gt;1960,7,IF(BE232&gt;1958,8,IF(BE232&gt;1953,9,10))))))))))</f>
        <v>3</v>
      </c>
      <c r="BG232" s="837">
        <v>13.200000000000001</v>
      </c>
      <c r="BH232" s="820" t="s">
        <v>4443</v>
      </c>
      <c r="BI232" s="820" t="s">
        <v>4446</v>
      </c>
    </row>
    <row r="233" spans="1:61" s="737" customFormat="1" ht="11.25" customHeight="1" x14ac:dyDescent="0.2">
      <c r="A233" s="720" t="s">
        <v>4951</v>
      </c>
      <c r="B233" s="743" t="s">
        <v>671</v>
      </c>
      <c r="C233" s="885" t="s">
        <v>244</v>
      </c>
      <c r="D233" s="885" t="s">
        <v>4176</v>
      </c>
      <c r="E233" s="721">
        <v>18</v>
      </c>
      <c r="F233" s="1122">
        <v>211</v>
      </c>
      <c r="G233" s="1121" t="s">
        <v>105</v>
      </c>
      <c r="H233" s="1121" t="s">
        <v>105</v>
      </c>
      <c r="I233" s="722">
        <v>50.44</v>
      </c>
      <c r="J233" s="723">
        <f>(M233/I233)*100</f>
        <v>2.2204599524187159</v>
      </c>
      <c r="K233" s="724">
        <v>0.28000000000000003</v>
      </c>
      <c r="L233" s="725">
        <v>4</v>
      </c>
      <c r="M233" s="726">
        <f>K233*L233</f>
        <v>1.1200000000000001</v>
      </c>
      <c r="N233" s="727" t="s">
        <v>110</v>
      </c>
      <c r="O233" s="728">
        <v>0.26</v>
      </c>
      <c r="P233" s="1037">
        <v>44715</v>
      </c>
      <c r="Q233" s="1037">
        <v>44732</v>
      </c>
      <c r="R233" s="726">
        <f>(K233-O233)/O233*100</f>
        <v>7.6923076923076987</v>
      </c>
      <c r="S233" s="667">
        <f>IF(INDEX(Historical!$D$7:$D$1220,MATCH(B233,Historical!$B$7:$B$1244,0))=0,"n/a",(INDEX(Historical!$C$7:$C$1222,MATCH(B233,Historical!$B$7:$B$1244,0))/INDEX(Historical!$D$7:$D$1220,MATCH(B233,Historical!$B$7:$B$1244,0))-1)*100)</f>
        <v>12.244897959183687</v>
      </c>
      <c r="T233" s="667">
        <f>IF(INDEX(Historical!$F$7:$F$1213,MATCH(B233,Historical!$B$7:$B$1244,0))=0,"n/a",((INDEX(Historical!$C$7:$C$1222,MATCH(B233,Historical!$B$7:$B$1244,0))/INDEX(Historical!$F$7:$F$1213,MATCH(B233,Historical!$B$7:$B$1244,0)))^(1/3)-1)*100)</f>
        <v>8.5503957932088639</v>
      </c>
      <c r="U233" s="667">
        <f>IF(INDEX(Historical!$H$7:$H$1213,MATCH(B233,Historical!$B$7:$B$1244,0))=0,"n/a",((INDEX(Historical!$C$7:$C$1222,MATCH(B233,Historical!$B$7:$B$1244,0))/INDEX(Historical!$H$7:$H$1213,MATCH(B233,Historical!$B$7:$B$1244,0)))^(1/5)-1)*100)</f>
        <v>9.1507859638582101</v>
      </c>
      <c r="V233" s="667">
        <f>IF(INDEX(Historical!$N$7:$N$1213,MATCH(B233,Historical!$B$7:$B$1244,0))=0,"n/a",((INDEX(Historical!$C$7:$C$1222,MATCH(B233,Historical!$B$7:$B$1244,0))/INDEX(Historical!$N$7:$N$1213,MATCH(B233,Historical!$B$7:$B$1244,0)))^(1/10)-1)*100)</f>
        <v>10.925860857811575</v>
      </c>
      <c r="W233" s="668">
        <f>IF(OR(U233&lt;=0,U233="n/a",V233&lt;=0,V233="n/a"),"n/a",U233/V233)</f>
        <v>0.83753455063595705</v>
      </c>
      <c r="X233" s="669" t="str">
        <f>IF(OR(AJ233&lt;=0,AJ233="n/a",U233&lt;=0,U233="n/a"),"n/a",U233/AJ233)</f>
        <v>n/a</v>
      </c>
      <c r="Y233" s="886"/>
      <c r="Z233" s="723">
        <f>IF(OR(AC233&lt;0.01,AC233="n/a"),"n/a",M233/AC233*100)</f>
        <v>79.432624113475185</v>
      </c>
      <c r="AA233" s="730">
        <f>IF(OR(AC233&lt;0.01,AC233="n/a"),"n/a",I233/AC233)</f>
        <v>35.773049645390074</v>
      </c>
      <c r="AB233" s="725">
        <v>3</v>
      </c>
      <c r="AC233" s="731">
        <v>1.41</v>
      </c>
      <c r="AD233" s="731">
        <v>2.39</v>
      </c>
      <c r="AE233" s="731">
        <v>1.19</v>
      </c>
      <c r="AF233" s="731">
        <v>2.27</v>
      </c>
      <c r="AG233" s="731">
        <v>6.3</v>
      </c>
      <c r="AH233" s="731">
        <v>79.5</v>
      </c>
      <c r="AI233" s="731">
        <v>14.030000000000001</v>
      </c>
      <c r="AJ233" s="731">
        <v>-0.4</v>
      </c>
      <c r="AK233" s="731">
        <v>15</v>
      </c>
      <c r="AL233" s="732">
        <v>1590</v>
      </c>
      <c r="AM233" s="733">
        <v>3.1</v>
      </c>
      <c r="AN233" s="731">
        <v>0.68</v>
      </c>
      <c r="AO233" s="734">
        <f>IF(U233="n/a","n/a",IF(AA233&lt;0,"n/a",IF(AA233="n/a","n/a",J233+U233-AA233)))</f>
        <v>-24.401803729113148</v>
      </c>
      <c r="AP233" s="735">
        <f>IF(U233="n/a","n/a",J233+U233)</f>
        <v>11.371245916276926</v>
      </c>
      <c r="AQ233" s="843">
        <f>IF(OR(AC233&lt;0.01,AC233="n/a",AF233="n/a"),"n/a",(I233/SQRT(22.5*AC233*(I233/AF233))-1)*100)</f>
        <v>89.97639934714168</v>
      </c>
      <c r="AR233" s="618">
        <f>INDEX(Historical!$C$7:$C$1222,MATCH(B233,Historical!$B$7:$B$1244,0))*IF(AH233="n/a",1.03,IF(AH233&lt;0,1.01,IF(AH233&gt;10,1.1,(1+AH233/100))))</f>
        <v>1.2100000000000002</v>
      </c>
      <c r="AS233" s="730">
        <f>IF($AI233="n/a",1.03*AR233,IF($AI233&lt;0,1.01*AR233,IF($AI233&gt;10,1.1*AR233,(1+$AI233/100)*AR233)))</f>
        <v>1.3310000000000004</v>
      </c>
      <c r="AT233" s="730">
        <f>IF($AK233="n/a",1.03*AS233,IF($AK233&lt;0,1.01*AS233,IF($AK233&gt;10,1.1*AS233,(1+$AK233/100)*AS233)))</f>
        <v>1.4641000000000006</v>
      </c>
      <c r="AU233" s="730">
        <f>IF($AK233="n/a",1.03*AT233,IF($AK233&lt;0,1.01*AT233,IF($AK233&gt;10,1.1*AT233,(1+$AK233/100)*AT233)))</f>
        <v>1.6105100000000008</v>
      </c>
      <c r="AV233" s="730">
        <f>IF($AK233="n/a",1.03*AU233,IF($AK233&lt;0,1.01*AU233,IF($AK233&gt;10,1.1*AU233,(1+$AK233/100)*AU233)))</f>
        <v>1.7715610000000011</v>
      </c>
      <c r="AW233" s="723">
        <f>SUM(AR233:AV233)</f>
        <v>7.3871710000000022</v>
      </c>
      <c r="AX233" s="736">
        <f>AW233/I233*100</f>
        <v>14.645461934972248</v>
      </c>
      <c r="AY233" s="888">
        <v>1.02</v>
      </c>
      <c r="AZ233" s="733">
        <v>34.54</v>
      </c>
      <c r="BA233" s="733">
        <v>-9.44</v>
      </c>
      <c r="BB233" s="733">
        <v>3.15</v>
      </c>
      <c r="BC233" s="733">
        <v>7.5399999999999991</v>
      </c>
      <c r="BD233" s="862"/>
      <c r="BE233" s="594">
        <v>2005</v>
      </c>
      <c r="BF233" s="853">
        <f>IF(BE233&gt;2020,0,IF(BE233&gt;2008,1,IF(BE233&gt;2001,2,IF(BE233&gt;1990,3,IF(BE233&gt;1980,4,IF(BE233&gt;1973,5,IF(BE233&gt;1970,6,IF(BE233&gt;1960,7,IF(BE233&gt;1958,8,IF(BE233&gt;1953,9,10))))))))))</f>
        <v>2</v>
      </c>
      <c r="BG233" s="783">
        <v>2.6</v>
      </c>
      <c r="BH233" s="820" t="s">
        <v>4443</v>
      </c>
      <c r="BI233" s="820" t="s">
        <v>4444</v>
      </c>
    </row>
    <row r="234" spans="1:61" ht="11.25" customHeight="1" x14ac:dyDescent="0.2">
      <c r="A234" s="819" t="s">
        <v>4953</v>
      </c>
      <c r="B234" s="830" t="s">
        <v>1418</v>
      </c>
      <c r="C234" s="885" t="s">
        <v>107</v>
      </c>
      <c r="D234" s="885" t="s">
        <v>4197</v>
      </c>
      <c r="E234" s="699">
        <v>13</v>
      </c>
      <c r="F234" s="1122">
        <v>336</v>
      </c>
      <c r="G234" s="1122" t="s">
        <v>105</v>
      </c>
      <c r="H234" s="1122" t="s">
        <v>105</v>
      </c>
      <c r="I234" s="829">
        <v>30.04</v>
      </c>
      <c r="J234" s="618">
        <f>(M234/I234)*100</f>
        <v>3.2290279627163785</v>
      </c>
      <c r="K234" s="832">
        <v>0.24249999999999999</v>
      </c>
      <c r="L234" s="842">
        <v>4</v>
      </c>
      <c r="M234" s="609">
        <f>K234*L234</f>
        <v>0.97</v>
      </c>
      <c r="N234" s="825" t="s">
        <v>147</v>
      </c>
      <c r="O234" s="700">
        <v>0.23749999999999999</v>
      </c>
      <c r="P234" s="603">
        <v>44985</v>
      </c>
      <c r="Q234" s="603">
        <v>45000</v>
      </c>
      <c r="R234" s="609">
        <f>(K234-O234)/O234*100</f>
        <v>2.1052631578947389</v>
      </c>
      <c r="S234" s="667">
        <f>IF(INDEX(Historical!$D$7:$D$1220,MATCH(B234,Historical!$B$7:$B$1244,0))=0,"n/a",(INDEX(Historical!$C$7:$C$1222,MATCH(B234,Historical!$B$7:$B$1244,0))/INDEX(Historical!$D$7:$D$1220,MATCH(B234,Historical!$B$7:$B$1244,0))-1)*100)</f>
        <v>5.555555555555558</v>
      </c>
      <c r="T234" s="667">
        <f>IF(INDEX(Historical!$F$7:$F$1213,MATCH(B234,Historical!$B$7:$B$1244,0))=0,"n/a",((INDEX(Historical!$C$7:$C$1222,MATCH(B234,Historical!$B$7:$B$1244,0))/INDEX(Historical!$F$7:$F$1213,MATCH(B234,Historical!$B$7:$B$1244,0)))^(1/3)-1)*100)</f>
        <v>5.4579995336592191</v>
      </c>
      <c r="U234" s="667">
        <f>IF(INDEX(Historical!$H$7:$H$1213,MATCH(B234,Historical!$B$7:$B$1244,0))=0,"n/a",((INDEX(Historical!$C$7:$C$1222,MATCH(B234,Historical!$B$7:$B$1244,0))/INDEX(Historical!$H$7:$H$1213,MATCH(B234,Historical!$B$7:$B$1244,0)))^(1/5)-1)*100)</f>
        <v>7.2333220580851343</v>
      </c>
      <c r="V234" s="667">
        <f>IF(INDEX(Historical!$N$7:$N$1213,MATCH(B234,Historical!$B$7:$B$1244,0))=0,"n/a",((INDEX(Historical!$C$7:$C$1222,MATCH(B234,Historical!$B$7:$B$1244,0))/INDEX(Historical!$N$7:$N$1213,MATCH(B234,Historical!$B$7:$B$1244,0)))^(1/10)-1)*100)</f>
        <v>10.189981576547446</v>
      </c>
      <c r="W234" s="668">
        <f>IF(OR(U234&lt;=0,U234="n/a",V234&lt;=0,V234="n/a"),"n/a",U234/V234)</f>
        <v>0.70984643139422809</v>
      </c>
      <c r="X234" s="669">
        <f>IF(OR(AJ234&lt;=0,AJ234="n/a",U234&lt;=0,U234="n/a"),"n/a",U234/AJ234)</f>
        <v>0.36717370853224035</v>
      </c>
      <c r="Y234" s="831"/>
      <c r="Z234" s="618">
        <f>IF(OR(AC234&lt;0.01,AC234="n/a"),"n/a",M234/AC234*100)</f>
        <v>25</v>
      </c>
      <c r="AA234" s="841">
        <f>IF(OR(AC234&lt;0.01,AC234="n/a"),"n/a",I234/AC234)</f>
        <v>7.7422680412371134</v>
      </c>
      <c r="AB234" s="842">
        <v>12</v>
      </c>
      <c r="AC234" s="821">
        <v>3.88</v>
      </c>
      <c r="AD234" s="821">
        <v>0.98</v>
      </c>
      <c r="AE234" s="821">
        <v>2.46</v>
      </c>
      <c r="AF234" s="821">
        <v>1.01</v>
      </c>
      <c r="AG234" s="821">
        <v>11.5</v>
      </c>
      <c r="AH234" s="821">
        <v>962.7</v>
      </c>
      <c r="AI234" s="821">
        <v>0.83</v>
      </c>
      <c r="AJ234" s="821">
        <v>19.7</v>
      </c>
      <c r="AK234" s="821">
        <v>8</v>
      </c>
      <c r="AL234" s="833">
        <v>483.43</v>
      </c>
      <c r="AM234" s="827">
        <v>1</v>
      </c>
      <c r="AN234" s="821">
        <v>0.27</v>
      </c>
      <c r="AO234" s="705">
        <f>IF(U234="n/a","n/a",IF(AA234&lt;0,"n/a",IF(AA234="n/a","n/a",J234+U234-AA234)))</f>
        <v>2.7200819795643989</v>
      </c>
      <c r="AP234" s="706">
        <f>IF(U234="n/a","n/a",J234+U234)</f>
        <v>10.462350020801512</v>
      </c>
      <c r="AQ234" s="843">
        <f>IF(OR(AC234&lt;0.01,AC234="n/a",AF234="n/a"),"n/a",(I234/SQRT(22.5*AC234*(I234/AF234))-1)*100)</f>
        <v>-41.047323228619362</v>
      </c>
      <c r="AR234" s="618">
        <f>INDEX(Historical!$C$7:$C$1222,MATCH(B234,Historical!$B$7:$B$1244,0))*IF(AH234="n/a",1.03,IF(AH234&lt;0,1.01,IF(AH234&gt;10,1.1,(1+AH234/100))))</f>
        <v>1.0449999999999999</v>
      </c>
      <c r="AS234" s="841">
        <f>IF($AI234="n/a",1.03*AR234,IF($AI234&lt;0,1.01*AR234,IF($AI234&gt;10,1.1*AR234,(1+$AI234/100)*AR234)))</f>
        <v>1.0536734999999999</v>
      </c>
      <c r="AT234" s="841">
        <f>IF($AK234="n/a",1.03*AS234,IF($AK234&lt;0,1.01*AS234,IF($AK234&gt;10,1.1*AS234,(1+$AK234/100)*AS234)))</f>
        <v>1.1379673800000001</v>
      </c>
      <c r="AU234" s="841">
        <f>IF($AK234="n/a",1.03*AT234,IF($AK234&lt;0,1.01*AT234,IF($AK234&gt;10,1.1*AT234,(1+$AK234/100)*AT234)))</f>
        <v>1.2290047704000002</v>
      </c>
      <c r="AV234" s="841">
        <f>IF($AK234="n/a",1.03*AU234,IF($AK234&lt;0,1.01*AU234,IF($AK234&gt;10,1.1*AU234,(1+$AK234/100)*AU234)))</f>
        <v>1.3273251520320004</v>
      </c>
      <c r="AW234" s="618">
        <f>SUM(AR234:AV234)</f>
        <v>5.7929708024320004</v>
      </c>
      <c r="AX234" s="713">
        <f>AW234/I234*100</f>
        <v>19.284190420878829</v>
      </c>
      <c r="AY234" s="887">
        <v>0.97</v>
      </c>
      <c r="AZ234" s="827">
        <v>10.56</v>
      </c>
      <c r="BA234" s="827">
        <v>-15.57</v>
      </c>
      <c r="BB234" s="827">
        <v>-5.52</v>
      </c>
      <c r="BC234" s="827">
        <v>-3.4799999999999995</v>
      </c>
      <c r="BE234" s="594">
        <v>2011</v>
      </c>
      <c r="BF234" s="853">
        <f>IF(BE234&gt;2020,0,IF(BE234&gt;2008,1,IF(BE234&gt;2001,2,IF(BE234&gt;1990,3,IF(BE234&gt;1980,4,IF(BE234&gt;1973,5,IF(BE234&gt;1970,6,IF(BE234&gt;1960,7,IF(BE234&gt;1958,8,IF(BE234&gt;1953,9,10))))))))))</f>
        <v>1</v>
      </c>
      <c r="BG234" s="837">
        <v>0.89999999999999991</v>
      </c>
      <c r="BH234" s="820" t="s">
        <v>4443</v>
      </c>
      <c r="BI234" s="820" t="s">
        <v>4444</v>
      </c>
    </row>
    <row r="235" spans="1:61" ht="11.25" customHeight="1" x14ac:dyDescent="0.2">
      <c r="A235" s="819" t="s">
        <v>4954</v>
      </c>
      <c r="B235" s="830" t="s">
        <v>1428</v>
      </c>
      <c r="C235" s="885" t="s">
        <v>107</v>
      </c>
      <c r="D235" s="885" t="s">
        <v>4193</v>
      </c>
      <c r="E235" s="699">
        <v>13</v>
      </c>
      <c r="F235" s="1122">
        <v>322</v>
      </c>
      <c r="G235" s="1122" t="s">
        <v>105</v>
      </c>
      <c r="H235" s="1122" t="s">
        <v>105</v>
      </c>
      <c r="I235" s="829">
        <v>207.33</v>
      </c>
      <c r="J235" s="618">
        <f>(M235/I235)*100</f>
        <v>0.72348430039068146</v>
      </c>
      <c r="K235" s="832">
        <v>0.375</v>
      </c>
      <c r="L235" s="842">
        <v>4</v>
      </c>
      <c r="M235" s="609">
        <f>K235*L235</f>
        <v>1.5</v>
      </c>
      <c r="N235" s="825" t="s">
        <v>159</v>
      </c>
      <c r="O235" s="700">
        <v>0.36</v>
      </c>
      <c r="P235" s="603">
        <v>44931</v>
      </c>
      <c r="Q235" s="603">
        <v>44957</v>
      </c>
      <c r="R235" s="609">
        <f>(K235-O235)/O235*100</f>
        <v>4.1666666666666705</v>
      </c>
      <c r="S235" s="667">
        <f>IF(INDEX(Historical!$D$7:$D$1220,MATCH(B235,Historical!$B$7:$B$1244,0))=0,"n/a",(INDEX(Historical!$C$7:$C$1222,MATCH(B235,Historical!$B$7:$B$1244,0))/INDEX(Historical!$D$7:$D$1220,MATCH(B235,Historical!$B$7:$B$1244,0))-1)*100)</f>
        <v>14.285714285714279</v>
      </c>
      <c r="T235" s="667">
        <f>IF(INDEX(Historical!$F$7:$F$1213,MATCH(B235,Historical!$B$7:$B$1244,0))=0,"n/a",((INDEX(Historical!$C$7:$C$1222,MATCH(B235,Historical!$B$7:$B$1244,0))/INDEX(Historical!$F$7:$F$1213,MATCH(B235,Historical!$B$7:$B$1244,0)))^(1/3)-1)*100)</f>
        <v>8.7380373002892142</v>
      </c>
      <c r="U235" s="667">
        <f>IF(INDEX(Historical!$H$7:$H$1213,MATCH(B235,Historical!$B$7:$B$1244,0))=0,"n/a",((INDEX(Historical!$C$7:$C$1222,MATCH(B235,Historical!$B$7:$B$1244,0))/INDEX(Historical!$H$7:$H$1213,MATCH(B235,Historical!$B$7:$B$1244,0)))^(1/5)-1)*100)</f>
        <v>9.3742109514389114</v>
      </c>
      <c r="V235" s="667">
        <f>IF(INDEX(Historical!$N$7:$N$1213,MATCH(B235,Historical!$B$7:$B$1244,0))=0,"n/a",((INDEX(Historical!$C$7:$C$1222,MATCH(B235,Historical!$B$7:$B$1244,0))/INDEX(Historical!$N$7:$N$1213,MATCH(B235,Historical!$B$7:$B$1244,0)))^(1/10)-1)*100)</f>
        <v>13.665914413936475</v>
      </c>
      <c r="W235" s="668">
        <f>IF(OR(U235&lt;=0,U235="n/a",V235&lt;=0,V235="n/a"),"n/a",U235/V235)</f>
        <v>0.68595563147088845</v>
      </c>
      <c r="X235" s="669">
        <f>IF(OR(AJ235&lt;=0,AJ235="n/a",U235&lt;=0,U235="n/a"),"n/a",U235/AJ235)</f>
        <v>2.5335705274159221</v>
      </c>
      <c r="Y235" s="628"/>
      <c r="Z235" s="618">
        <f>IF(OR(AC235&lt;0.01,AC235="n/a"),"n/a",M235/AC235*100)</f>
        <v>52.631578947368418</v>
      </c>
      <c r="AA235" s="841">
        <f>IF(OR(AC235&lt;0.01,AC235="n/a"),"n/a",I235/AC235)</f>
        <v>72.747368421052627</v>
      </c>
      <c r="AB235" s="842">
        <v>12</v>
      </c>
      <c r="AC235" s="821">
        <v>2.85</v>
      </c>
      <c r="AD235" s="821">
        <v>4.5599999999999996</v>
      </c>
      <c r="AE235" s="821">
        <v>5.4</v>
      </c>
      <c r="AF235" s="821">
        <v>7.48</v>
      </c>
      <c r="AG235" s="821">
        <v>14.000000000000002</v>
      </c>
      <c r="AH235" s="821">
        <v>-13.900000000000002</v>
      </c>
      <c r="AI235" s="821">
        <v>26.1</v>
      </c>
      <c r="AJ235" s="821">
        <v>3.6999999999999997</v>
      </c>
      <c r="AK235" s="821">
        <v>16</v>
      </c>
      <c r="AL235" s="833">
        <v>10040</v>
      </c>
      <c r="AM235" s="827">
        <v>28.1</v>
      </c>
      <c r="AN235" s="821">
        <v>0.98</v>
      </c>
      <c r="AO235" s="705">
        <f>IF(U235="n/a","n/a",IF(AA235&lt;0,"n/a",IF(AA235="n/a","n/a",J235+U235-AA235)))</f>
        <v>-62.649673169223036</v>
      </c>
      <c r="AP235" s="706">
        <f>IF(U235="n/a","n/a",J235+U235)</f>
        <v>10.097695251829593</v>
      </c>
      <c r="AQ235" s="843">
        <f>IF(OR(AC235&lt;0.01,AC235="n/a",AF235="n/a"),"n/a",(I235/SQRT(22.5*AC235*(I235/AF235))-1)*100)</f>
        <v>391.77696651563673</v>
      </c>
      <c r="AR235" s="618">
        <f>INDEX(Historical!$C$7:$C$1222,MATCH(B235,Historical!$B$7:$B$1244,0))*IF(AH235="n/a",1.03,IF(AH235&lt;0,1.01,IF(AH235&gt;10,1.1,(1+AH235/100))))</f>
        <v>1.4543999999999999</v>
      </c>
      <c r="AS235" s="841">
        <f>IF($AI235="n/a",1.03*AR235,IF($AI235&lt;0,1.01*AR235,IF($AI235&gt;10,1.1*AR235,(1+$AI235/100)*AR235)))</f>
        <v>1.5998399999999999</v>
      </c>
      <c r="AT235" s="841">
        <f>IF($AK235="n/a",1.03*AS235,IF($AK235&lt;0,1.01*AS235,IF($AK235&gt;10,1.1*AS235,(1+$AK235/100)*AS235)))</f>
        <v>1.7598240000000001</v>
      </c>
      <c r="AU235" s="841">
        <f>IF($AK235="n/a",1.03*AT235,IF($AK235&lt;0,1.01*AT235,IF($AK235&gt;10,1.1*AT235,(1+$AK235/100)*AT235)))</f>
        <v>1.9358064000000001</v>
      </c>
      <c r="AV235" s="841">
        <f>IF($AK235="n/a",1.03*AU235,IF($AK235&lt;0,1.01*AU235,IF($AK235&gt;10,1.1*AU235,(1+$AK235/100)*AU235)))</f>
        <v>2.1293870400000001</v>
      </c>
      <c r="AW235" s="618">
        <f>SUM(AR235:AV235)</f>
        <v>8.8792574399999999</v>
      </c>
      <c r="AX235" s="713">
        <f>AW235/I235*100</f>
        <v>4.282668904644769</v>
      </c>
      <c r="AY235" s="887">
        <v>1.17</v>
      </c>
      <c r="AZ235" s="827">
        <v>3.61</v>
      </c>
      <c r="BA235" s="827">
        <v>-29.39</v>
      </c>
      <c r="BB235" s="827">
        <v>-10.26</v>
      </c>
      <c r="BC235" s="827">
        <v>-11.700000000000001</v>
      </c>
      <c r="BE235" s="594">
        <v>2011</v>
      </c>
      <c r="BF235" s="853">
        <f>IF(BE235&gt;2020,0,IF(BE235&gt;2008,1,IF(BE235&gt;2001,2,IF(BE235&gt;1990,3,IF(BE235&gt;1980,4,IF(BE235&gt;1973,5,IF(BE235&gt;1970,6,IF(BE235&gt;1960,7,IF(BE235&gt;1958,8,IF(BE235&gt;1953,9,10))))))))))</f>
        <v>1</v>
      </c>
      <c r="BG235" s="837">
        <v>5.8000000000000007</v>
      </c>
      <c r="BH235" s="820" t="s">
        <v>4443</v>
      </c>
      <c r="BI235" s="820" t="s">
        <v>4444</v>
      </c>
    </row>
    <row r="236" spans="1:61" ht="11.25" customHeight="1" x14ac:dyDescent="0.2">
      <c r="A236" s="826" t="s">
        <v>1431</v>
      </c>
      <c r="B236" s="830" t="s">
        <v>1432</v>
      </c>
      <c r="C236" s="885" t="s">
        <v>177</v>
      </c>
      <c r="D236" s="885" t="s">
        <v>4195</v>
      </c>
      <c r="E236" s="699">
        <v>10</v>
      </c>
      <c r="F236" s="1122">
        <v>500</v>
      </c>
      <c r="G236" s="1122" t="s">
        <v>105</v>
      </c>
      <c r="H236" s="1122" t="s">
        <v>105</v>
      </c>
      <c r="I236" s="829">
        <v>34.630000000000003</v>
      </c>
      <c r="J236" s="618">
        <f>(M236/I236)*100</f>
        <v>8.9517759168351141</v>
      </c>
      <c r="K236" s="832">
        <v>0.77500000000000002</v>
      </c>
      <c r="L236" s="842">
        <v>4</v>
      </c>
      <c r="M236" s="609">
        <f>K236*L236</f>
        <v>3.1</v>
      </c>
      <c r="N236" s="825" t="s">
        <v>106</v>
      </c>
      <c r="O236" s="700">
        <v>0.70499999999999996</v>
      </c>
      <c r="P236" s="603">
        <v>44879</v>
      </c>
      <c r="Q236" s="603">
        <v>44887</v>
      </c>
      <c r="R236" s="609">
        <f>(K236-O236)/O236*100</f>
        <v>9.9290780141844053</v>
      </c>
      <c r="S236" s="667">
        <f>IF(INDEX(Historical!$D$7:$D$1220,MATCH(B236,Historical!$B$7:$B$1244,0))=0,"n/a",(INDEX(Historical!$C$7:$C$1222,MATCH(B236,Historical!$B$7:$B$1244,0))/INDEX(Historical!$D$7:$D$1220,MATCH(B236,Historical!$B$7:$B$1244,0))-1)*100)</f>
        <v>4.42637759710931</v>
      </c>
      <c r="T236" s="667">
        <f>IF(INDEX(Historical!$F$7:$F$1213,MATCH(B236,Historical!$B$7:$B$1244,0))=0,"n/a",((INDEX(Historical!$C$7:$C$1222,MATCH(B236,Historical!$B$7:$B$1244,0))/INDEX(Historical!$F$7:$F$1213,MATCH(B236,Historical!$B$7:$B$1244,0)))^(1/3)-1)*100)</f>
        <v>2.9320580536047913</v>
      </c>
      <c r="U236" s="667">
        <f>IF(INDEX(Historical!$H$7:$H$1213,MATCH(B236,Historical!$B$7:$B$1244,0))=0,"n/a",((INDEX(Historical!$C$7:$C$1222,MATCH(B236,Historical!$B$7:$B$1244,0))/INDEX(Historical!$H$7:$H$1213,MATCH(B236,Historical!$B$7:$B$1244,0)))^(1/5)-1)*100)</f>
        <v>5.5118198683204556</v>
      </c>
      <c r="V236" s="667" t="str">
        <f>IF(INDEX(Historical!$N$7:$N$1213,MATCH(B236,Historical!$B$7:$B$1244,0))=0,"n/a",((INDEX(Historical!$C$7:$C$1222,MATCH(B236,Historical!$B$7:$B$1244,0))/INDEX(Historical!$N$7:$N$1213,MATCH(B236,Historical!$B$7:$B$1244,0)))^(1/10)-1)*100)</f>
        <v>n/a</v>
      </c>
      <c r="W236" s="668" t="str">
        <f>IF(OR(U236&lt;=0,U236="n/a",V236&lt;=0,V236="n/a"),"n/a",U236/V236)</f>
        <v>n/a</v>
      </c>
      <c r="X236" s="669">
        <f>IF(OR(AJ236&lt;=0,AJ236="n/a",U236&lt;=0,U236="n/a"),"n/a",U236/AJ236)</f>
        <v>0.19006275408001574</v>
      </c>
      <c r="Y236" s="831"/>
      <c r="Z236" s="618">
        <f>IF(OR(AC236&lt;0.01,AC236="n/a"),"n/a",M236/AC236*100)</f>
        <v>82.010582010582027</v>
      </c>
      <c r="AA236" s="841">
        <f>IF(OR(AC236&lt;0.01,AC236="n/a"),"n/a",I236/AC236)</f>
        <v>9.1613756613756632</v>
      </c>
      <c r="AB236" s="842">
        <v>12</v>
      </c>
      <c r="AC236" s="821">
        <v>3.78</v>
      </c>
      <c r="AD236" s="821">
        <v>1.21</v>
      </c>
      <c r="AE236" s="821">
        <v>3.14</v>
      </c>
      <c r="AF236" s="821">
        <v>2.99</v>
      </c>
      <c r="AG236" s="821">
        <v>33.200000000000003</v>
      </c>
      <c r="AH236" s="821">
        <v>32.1</v>
      </c>
      <c r="AI236" s="821">
        <v>3.4000000000000004</v>
      </c>
      <c r="AJ236" s="821">
        <v>28.999999999999996</v>
      </c>
      <c r="AK236" s="821">
        <v>7.6</v>
      </c>
      <c r="AL236" s="833">
        <v>34910</v>
      </c>
      <c r="AM236" s="827">
        <v>0.1</v>
      </c>
      <c r="AN236" s="821">
        <v>1.78</v>
      </c>
      <c r="AO236" s="705">
        <f>IF(U236="n/a","n/a",IF(AA236&lt;0,"n/a",IF(AA236="n/a","n/a",J236+U236-AA236)))</f>
        <v>5.3022201237799056</v>
      </c>
      <c r="AP236" s="706">
        <f>IF(U236="n/a","n/a",J236+U236)</f>
        <v>14.463595785155569</v>
      </c>
      <c r="AQ236" s="843">
        <f>IF(OR(AC236&lt;0.01,AC236="n/a",AF236="n/a"),"n/a",(I236/SQRT(22.5*AC236*(I236/AF236))-1)*100)</f>
        <v>10.337891602745497</v>
      </c>
      <c r="AR236" s="618">
        <f>INDEX(Historical!$C$7:$C$1222,MATCH(B236,Historical!$B$7:$B$1244,0))*IF(AH236="n/a",1.03,IF(AH236&lt;0,1.01,IF(AH236&gt;10,1.1,(1+AH236/100))))</f>
        <v>3.1790000000000003</v>
      </c>
      <c r="AS236" s="841">
        <f>IF($AI236="n/a",1.03*AR236,IF($AI236&lt;0,1.01*AR236,IF($AI236&gt;10,1.1*AR236,(1+$AI236/100)*AR236)))</f>
        <v>3.2870860000000004</v>
      </c>
      <c r="AT236" s="841">
        <f>IF($AK236="n/a",1.03*AS236,IF($AK236&lt;0,1.01*AS236,IF($AK236&gt;10,1.1*AS236,(1+$AK236/100)*AS236)))</f>
        <v>3.5369045360000007</v>
      </c>
      <c r="AU236" s="841">
        <f>IF($AK236="n/a",1.03*AT236,IF($AK236&lt;0,1.01*AT236,IF($AK236&gt;10,1.1*AT236,(1+$AK236/100)*AT236)))</f>
        <v>3.8057092807360009</v>
      </c>
      <c r="AV236" s="841">
        <f>IF($AK236="n/a",1.03*AU236,IF($AK236&lt;0,1.01*AU236,IF($AK236&gt;10,1.1*AU236,(1+$AK236/100)*AU236)))</f>
        <v>4.0949431860719372</v>
      </c>
      <c r="AW236" s="618">
        <f>SUM(AR236:AV236)</f>
        <v>17.903643002807939</v>
      </c>
      <c r="AX236" s="713">
        <f>AW236/I236*100</f>
        <v>51.699806534241809</v>
      </c>
      <c r="AY236" s="887">
        <v>1.43</v>
      </c>
      <c r="AZ236" s="827">
        <v>26.090000000000003</v>
      </c>
      <c r="BA236" s="827">
        <v>-2.42</v>
      </c>
      <c r="BB236" s="827">
        <v>2.2999999999999998</v>
      </c>
      <c r="BC236" s="827">
        <v>7.1499999999999995</v>
      </c>
      <c r="BE236" s="594">
        <v>2013</v>
      </c>
      <c r="BF236" s="853">
        <f>IF(BE236&gt;2020,0,IF(BE236&gt;2008,1,IF(BE236&gt;2001,2,IF(BE236&gt;1990,3,IF(BE236&gt;1980,4,IF(BE236&gt;1973,5,IF(BE236&gt;1970,6,IF(BE236&gt;1960,7,IF(BE236&gt;1958,8,IF(BE236&gt;1953,9,10))))))))))</f>
        <v>1</v>
      </c>
      <c r="BG236" s="837">
        <v>10.7</v>
      </c>
      <c r="BH236" s="820" t="s">
        <v>4443</v>
      </c>
      <c r="BI236" s="820" t="s">
        <v>4446</v>
      </c>
    </row>
    <row r="237" spans="1:61" ht="11.25" customHeight="1" x14ac:dyDescent="0.2">
      <c r="A237" s="826" t="s">
        <v>4958</v>
      </c>
      <c r="B237" s="830" t="s">
        <v>1408</v>
      </c>
      <c r="C237" s="885" t="s">
        <v>152</v>
      </c>
      <c r="D237" s="885" t="s">
        <v>4207</v>
      </c>
      <c r="E237" s="699">
        <v>12</v>
      </c>
      <c r="F237" s="1122">
        <v>389</v>
      </c>
      <c r="G237" s="1122" t="s">
        <v>114</v>
      </c>
      <c r="H237" s="1122" t="s">
        <v>114</v>
      </c>
      <c r="I237" s="829">
        <v>106.24</v>
      </c>
      <c r="J237" s="618">
        <f>(M237/I237)*100</f>
        <v>2.7484939759036147</v>
      </c>
      <c r="K237" s="832">
        <v>0.73</v>
      </c>
      <c r="L237" s="842">
        <v>4</v>
      </c>
      <c r="M237" s="609">
        <f>K237*L237</f>
        <v>2.92</v>
      </c>
      <c r="N237" s="825" t="s">
        <v>590</v>
      </c>
      <c r="O237" s="700">
        <v>0.69</v>
      </c>
      <c r="P237" s="603">
        <v>44909</v>
      </c>
      <c r="Q237" s="603">
        <v>44935</v>
      </c>
      <c r="R237" s="609">
        <f>(K237-O237)/O237*100</f>
        <v>5.7971014492753676</v>
      </c>
      <c r="S237" s="667">
        <f>IF(INDEX(Historical!$D$7:$D$1220,MATCH(B237,Historical!$B$7:$B$1244,0))=0,"n/a",(INDEX(Historical!$C$7:$C$1222,MATCH(B237,Historical!$B$7:$B$1244,0))/INDEX(Historical!$D$7:$D$1220,MATCH(B237,Historical!$B$7:$B$1244,0))-1)*100)</f>
        <v>6.153846153846132</v>
      </c>
      <c r="T237" s="667">
        <f>IF(INDEX(Historical!$F$7:$F$1213,MATCH(B237,Historical!$B$7:$B$1244,0))=0,"n/a",((INDEX(Historical!$C$7:$C$1222,MATCH(B237,Historical!$B$7:$B$1244,0))/INDEX(Historical!$F$7:$F$1213,MATCH(B237,Historical!$B$7:$B$1244,0)))^(1/3)-1)*100)</f>
        <v>7.8521483511042822</v>
      </c>
      <c r="U237" s="667">
        <f>IF(INDEX(Historical!$H$7:$H$1213,MATCH(B237,Historical!$B$7:$B$1244,0))=0,"n/a",((INDEX(Historical!$C$7:$C$1222,MATCH(B237,Historical!$B$7:$B$1244,0))/INDEX(Historical!$H$7:$H$1213,MATCH(B237,Historical!$B$7:$B$1244,0)))^(1/5)-1)*100)</f>
        <v>7.9817214066277842</v>
      </c>
      <c r="V237" s="667">
        <f>IF(INDEX(Historical!$N$7:$N$1213,MATCH(B237,Historical!$B$7:$B$1244,0))=0,"n/a",((INDEX(Historical!$C$7:$C$1222,MATCH(B237,Historical!$B$7:$B$1244,0))/INDEX(Historical!$N$7:$N$1213,MATCH(B237,Historical!$B$7:$B$1244,0)))^(1/10)-1)*100)</f>
        <v>5.089658325849622</v>
      </c>
      <c r="W237" s="668">
        <f>IF(OR(U237&lt;=0,U237="n/a",V237&lt;=0,V237="n/a"),"n/a",U237/V237)</f>
        <v>1.5682234239752011</v>
      </c>
      <c r="X237" s="669">
        <f>IF(OR(AJ237&lt;=0,AJ237="n/a",U237&lt;=0,U237="n/a"),"n/a",U237/AJ237)</f>
        <v>0.28303976619247467</v>
      </c>
      <c r="Y237" s="628"/>
      <c r="Z237" s="618">
        <f>IF(OR(AC237&lt;0.01,AC237="n/a"),"n/a",M237/AC237*100)</f>
        <v>51.138353765323998</v>
      </c>
      <c r="AA237" s="841">
        <f>IF(OR(AC237&lt;0.01,AC237="n/a"),"n/a",I237/AC237)</f>
        <v>18.605954465849386</v>
      </c>
      <c r="AB237" s="842">
        <v>12</v>
      </c>
      <c r="AC237" s="821">
        <v>5.71</v>
      </c>
      <c r="AD237" s="821">
        <v>2.15</v>
      </c>
      <c r="AE237" s="821">
        <v>4.71</v>
      </c>
      <c r="AF237" s="821">
        <v>6.23</v>
      </c>
      <c r="AG237" s="821">
        <v>39.800000000000004</v>
      </c>
      <c r="AH237" s="821">
        <v>173.5</v>
      </c>
      <c r="AI237" s="821">
        <v>24.240000000000002</v>
      </c>
      <c r="AJ237" s="821">
        <v>28.199999999999996</v>
      </c>
      <c r="AK237" s="821">
        <v>8.89</v>
      </c>
      <c r="AL237" s="833">
        <v>279040</v>
      </c>
      <c r="AM237" s="827">
        <v>0.1</v>
      </c>
      <c r="AN237" s="821">
        <v>0.68</v>
      </c>
      <c r="AO237" s="705">
        <f>IF(U237="n/a","n/a",IF(AA237&lt;0,"n/a",IF(AA237="n/a","n/a",J237+U237-AA237)))</f>
        <v>-7.8757390833179883</v>
      </c>
      <c r="AP237" s="706">
        <f>IF(U237="n/a","n/a",J237+U237)</f>
        <v>10.730215382531398</v>
      </c>
      <c r="AQ237" s="843">
        <f>IF(OR(AC237&lt;0.01,AC237="n/a",AF237="n/a"),"n/a",(I237/SQRT(22.5*AC237*(I237/AF237))-1)*100)</f>
        <v>126.97537440802465</v>
      </c>
      <c r="AR237" s="618">
        <f>INDEX(Historical!$C$7:$C$1222,MATCH(B237,Historical!$B$7:$B$1244,0))*IF(AH237="n/a",1.03,IF(AH237&lt;0,1.01,IF(AH237&gt;10,1.1,(1+AH237/100))))</f>
        <v>3.036</v>
      </c>
      <c r="AS237" s="841">
        <f>IF($AI237="n/a",1.03*AR237,IF($AI237&lt;0,1.01*AR237,IF($AI237&gt;10,1.1*AR237,(1+$AI237/100)*AR237)))</f>
        <v>3.3396000000000003</v>
      </c>
      <c r="AT237" s="841">
        <f>IF($AK237="n/a",1.03*AS237,IF($AK237&lt;0,1.01*AS237,IF($AK237&gt;10,1.1*AS237,(1+$AK237/100)*AS237)))</f>
        <v>3.6364904400000002</v>
      </c>
      <c r="AU237" s="841">
        <f>IF($AK237="n/a",1.03*AT237,IF($AK237&lt;0,1.01*AT237,IF($AK237&gt;10,1.1*AT237,(1+$AK237/100)*AT237)))</f>
        <v>3.959774440116</v>
      </c>
      <c r="AV237" s="841">
        <f>IF($AK237="n/a",1.03*AU237,IF($AK237&lt;0,1.01*AU237,IF($AK237&gt;10,1.1*AU237,(1+$AK237/100)*AU237)))</f>
        <v>4.3117983878423125</v>
      </c>
      <c r="AW237" s="618">
        <f>SUM(AR237:AV237)</f>
        <v>18.283663267958314</v>
      </c>
      <c r="AX237" s="713">
        <f>AW237/I237*100</f>
        <v>17.209773407340283</v>
      </c>
      <c r="AY237" s="887">
        <v>0.35</v>
      </c>
      <c r="AZ237" s="827">
        <v>42.07</v>
      </c>
      <c r="BA237" s="827">
        <v>-8.01</v>
      </c>
      <c r="BB237" s="827">
        <v>-2.77</v>
      </c>
      <c r="BC237" s="827">
        <v>9.2299999999999986</v>
      </c>
      <c r="BE237" s="594">
        <v>2012</v>
      </c>
      <c r="BF237" s="853">
        <f>IF(BE237&gt;2020,0,IF(BE237&gt;2008,1,IF(BE237&gt;2001,2,IF(BE237&gt;1990,3,IF(BE237&gt;1980,4,IF(BE237&gt;1973,5,IF(BE237&gt;1970,6,IF(BE237&gt;1960,7,IF(BE237&gt;1958,8,IF(BE237&gt;1953,9,10))))))))))</f>
        <v>1</v>
      </c>
      <c r="BG237" s="837">
        <v>15.5</v>
      </c>
      <c r="BH237" s="820" t="s">
        <v>4443</v>
      </c>
      <c r="BI237" s="820" t="s">
        <v>4444</v>
      </c>
    </row>
    <row r="238" spans="1:61" ht="11.25" customHeight="1" x14ac:dyDescent="0.2">
      <c r="A238" s="835" t="s">
        <v>4071</v>
      </c>
      <c r="B238" s="830" t="s">
        <v>4069</v>
      </c>
      <c r="C238" s="885" t="s">
        <v>107</v>
      </c>
      <c r="D238" s="885" t="s">
        <v>4193</v>
      </c>
      <c r="E238" s="699">
        <v>10</v>
      </c>
      <c r="F238" s="1122">
        <v>512</v>
      </c>
      <c r="G238" s="1122" t="s">
        <v>105</v>
      </c>
      <c r="H238" s="1122" t="s">
        <v>105</v>
      </c>
      <c r="I238" s="829">
        <v>522.15</v>
      </c>
      <c r="J238" s="618">
        <f>(M238/I238)*100</f>
        <v>1.0571674806090203</v>
      </c>
      <c r="K238" s="832">
        <v>1.38</v>
      </c>
      <c r="L238" s="842">
        <v>4</v>
      </c>
      <c r="M238" s="609">
        <f>K238*L238</f>
        <v>5.52</v>
      </c>
      <c r="N238" s="825" t="s">
        <v>510</v>
      </c>
      <c r="O238" s="700">
        <v>1.25</v>
      </c>
      <c r="P238" s="603">
        <v>44973</v>
      </c>
      <c r="Q238" s="603">
        <v>44985</v>
      </c>
      <c r="R238" s="609">
        <f>(K238-O238)/O238*100</f>
        <v>10.399999999999991</v>
      </c>
      <c r="S238" s="667">
        <f>IF(INDEX(Historical!$D$7:$D$1220,MATCH(B238,Historical!$B$7:$B$1244,0))=0,"n/a",(INDEX(Historical!$C$7:$C$1222,MATCH(B238,Historical!$B$7:$B$1244,0))/INDEX(Historical!$D$7:$D$1220,MATCH(B238,Historical!$B$7:$B$1244,0))-1)*100)</f>
        <v>25.824175824175821</v>
      </c>
      <c r="T238" s="667">
        <f>IF(INDEX(Historical!$F$7:$F$1213,MATCH(B238,Historical!$B$7:$B$1244,0))=0,"n/a",((INDEX(Historical!$C$7:$C$1222,MATCH(B238,Historical!$B$7:$B$1244,0))/INDEX(Historical!$F$7:$F$1213,MATCH(B238,Historical!$B$7:$B$1244,0)))^(1/3)-1)*100)</f>
        <v>22.036097834266055</v>
      </c>
      <c r="U238" s="667">
        <f>IF(INDEX(Historical!$H$7:$H$1213,MATCH(B238,Historical!$B$7:$B$1244,0))=0,"n/a",((INDEX(Historical!$C$7:$C$1222,MATCH(B238,Historical!$B$7:$B$1244,0))/INDEX(Historical!$H$7:$H$1213,MATCH(B238,Historical!$B$7:$B$1244,0)))^(1/5)-1)*100)</f>
        <v>28.25027628193353</v>
      </c>
      <c r="V238" s="667" t="str">
        <f>IF(INDEX(Historical!$N$7:$N$1213,MATCH(B238,Historical!$B$7:$B$1244,0))=0,"n/a",((INDEX(Historical!$C$7:$C$1222,MATCH(B238,Historical!$B$7:$B$1244,0))/INDEX(Historical!$N$7:$N$1213,MATCH(B238,Historical!$B$7:$B$1244,0)))^(1/10)-1)*100)</f>
        <v>n/a</v>
      </c>
      <c r="W238" s="668" t="str">
        <f>IF(OR(U238&lt;=0,U238="n/a",V238&lt;=0,V238="n/a"),"n/a",U238/V238)</f>
        <v>n/a</v>
      </c>
      <c r="X238" s="669">
        <f>IF(OR(AJ238&lt;=0,AJ238="n/a",U238&lt;=0,U238="n/a"),"n/a",U238/AJ238)</f>
        <v>1.1869863984005686</v>
      </c>
      <c r="Y238" s="628"/>
      <c r="Z238" s="618">
        <f>IF(OR(AC238&lt;0.01,AC238="n/a"),"n/a",M238/AC238*100)</f>
        <v>51.492537313432827</v>
      </c>
      <c r="AA238" s="841">
        <f>IF(OR(AC238&lt;0.01,AC238="n/a"),"n/a",I238/AC238)</f>
        <v>48.708022388059696</v>
      </c>
      <c r="AB238" s="842">
        <v>12</v>
      </c>
      <c r="AC238" s="821">
        <v>10.72</v>
      </c>
      <c r="AD238" s="821">
        <v>3.85</v>
      </c>
      <c r="AE238" s="821">
        <v>19.04</v>
      </c>
      <c r="AF238" s="821" t="s">
        <v>135</v>
      </c>
      <c r="AG238" s="821">
        <v>-87.3</v>
      </c>
      <c r="AH238" s="821">
        <v>23.3</v>
      </c>
      <c r="AI238" s="821">
        <v>15.9</v>
      </c>
      <c r="AJ238" s="821">
        <v>23.799999999999997</v>
      </c>
      <c r="AK238" s="821">
        <v>12.740000000000002</v>
      </c>
      <c r="AL238" s="833">
        <v>42820</v>
      </c>
      <c r="AM238" s="827">
        <v>0.1</v>
      </c>
      <c r="AN238" s="821" t="s">
        <v>135</v>
      </c>
      <c r="AO238" s="705">
        <f>IF(U238="n/a","n/a",IF(AA238&lt;0,"n/a",IF(AA238="n/a","n/a",J238+U238-AA238)))</f>
        <v>-19.400578625517145</v>
      </c>
      <c r="AP238" s="706">
        <f>IF(U238="n/a","n/a",J238+U238)</f>
        <v>29.307443762542551</v>
      </c>
      <c r="AQ238" s="843" t="str">
        <f>IF(OR(AC238&lt;0.01,AC238="n/a",AF238="n/a"),"n/a",(I238/SQRT(22.5*AC238*(I238/AF238))-1)*100)</f>
        <v>n/a</v>
      </c>
      <c r="AR238" s="618">
        <f>INDEX(Historical!$C$7:$C$1222,MATCH(B238,Historical!$B$7:$B$1244,0))*IF(AH238="n/a",1.03,IF(AH238&lt;0,1.01,IF(AH238&gt;10,1.1,(1+AH238/100))))</f>
        <v>5.0380000000000003</v>
      </c>
      <c r="AS238" s="841">
        <f>IF($AI238="n/a",1.03*AR238,IF($AI238&lt;0,1.01*AR238,IF($AI238&gt;10,1.1*AR238,(1+$AI238/100)*AR238)))</f>
        <v>5.5418000000000012</v>
      </c>
      <c r="AT238" s="841">
        <f>IF($AK238="n/a",1.03*AS238,IF($AK238&lt;0,1.01*AS238,IF($AK238&gt;10,1.1*AS238,(1+$AK238/100)*AS238)))</f>
        <v>6.0959800000000017</v>
      </c>
      <c r="AU238" s="841">
        <f>IF($AK238="n/a",1.03*AT238,IF($AK238&lt;0,1.01*AT238,IF($AK238&gt;10,1.1*AT238,(1+$AK238/100)*AT238)))</f>
        <v>6.7055780000000027</v>
      </c>
      <c r="AV238" s="841">
        <f>IF($AK238="n/a",1.03*AU238,IF($AK238&lt;0,1.01*AU238,IF($AK238&gt;10,1.1*AU238,(1+$AK238/100)*AU238)))</f>
        <v>7.3761358000000037</v>
      </c>
      <c r="AW238" s="618">
        <f>SUM(AR238:AV238)</f>
        <v>30.75749380000001</v>
      </c>
      <c r="AX238" s="713">
        <f>AW238/I238*100</f>
        <v>5.890547505506083</v>
      </c>
      <c r="AY238" s="887">
        <v>1.1299999999999999</v>
      </c>
      <c r="AZ238" s="827">
        <v>38.72</v>
      </c>
      <c r="BA238" s="827">
        <v>-8.7900000000000009</v>
      </c>
      <c r="BB238" s="827">
        <v>2.4699999999999998</v>
      </c>
      <c r="BC238" s="827">
        <v>12.27</v>
      </c>
      <c r="BE238" s="594">
        <v>2014</v>
      </c>
      <c r="BF238" s="853">
        <f>IF(BE238&gt;2020,0,IF(BE238&gt;2008,1,IF(BE238&gt;2001,2,IF(BE238&gt;1990,3,IF(BE238&gt;1980,4,IF(BE238&gt;1973,5,IF(BE238&gt;1970,6,IF(BE238&gt;1960,7,IF(BE238&gt;1958,8,IF(BE238&gt;1953,9,10))))))))))</f>
        <v>1</v>
      </c>
      <c r="BG238" s="837">
        <v>18</v>
      </c>
      <c r="BH238" s="820" t="s">
        <v>4443</v>
      </c>
      <c r="BI238" s="820" t="s">
        <v>4444</v>
      </c>
    </row>
    <row r="239" spans="1:61" ht="11.25" customHeight="1" x14ac:dyDescent="0.2">
      <c r="A239" s="826" t="s">
        <v>4961</v>
      </c>
      <c r="B239" s="830" t="s">
        <v>668</v>
      </c>
      <c r="C239" s="885" t="s">
        <v>4055</v>
      </c>
      <c r="D239" s="885" t="s">
        <v>4226</v>
      </c>
      <c r="E239" s="699">
        <v>21</v>
      </c>
      <c r="F239" s="1122">
        <v>165</v>
      </c>
      <c r="G239" s="1122" t="s">
        <v>36</v>
      </c>
      <c r="H239" s="1122" t="s">
        <v>114</v>
      </c>
      <c r="I239" s="829">
        <v>249.42</v>
      </c>
      <c r="J239" s="618">
        <f>(M239/I239)*100</f>
        <v>1.0905300296688318</v>
      </c>
      <c r="K239" s="832">
        <v>0.68</v>
      </c>
      <c r="L239" s="842">
        <v>4</v>
      </c>
      <c r="M239" s="609">
        <f>K239*L239</f>
        <v>2.72</v>
      </c>
      <c r="N239" s="825" t="s">
        <v>134</v>
      </c>
      <c r="O239" s="700">
        <v>0.62</v>
      </c>
      <c r="P239" s="603">
        <v>44881</v>
      </c>
      <c r="Q239" s="603">
        <v>44903</v>
      </c>
      <c r="R239" s="609">
        <f>(K239-O239)/O239*100</f>
        <v>9.6774193548387171</v>
      </c>
      <c r="S239" s="667">
        <f>IF(INDEX(Historical!$D$7:$D$1220,MATCH(B239,Historical!$B$7:$B$1244,0))=0,"n/a",(INDEX(Historical!$C$7:$C$1222,MATCH(B239,Historical!$B$7:$B$1244,0))/INDEX(Historical!$D$7:$D$1220,MATCH(B239,Historical!$B$7:$B$1244,0))-1)*100)</f>
        <v>10.434782608695659</v>
      </c>
      <c r="T239" s="667">
        <f>IF(INDEX(Historical!$F$7:$F$1213,MATCH(B239,Historical!$B$7:$B$1244,0))=0,"n/a",((INDEX(Historical!$C$7:$C$1222,MATCH(B239,Historical!$B$7:$B$1244,0))/INDEX(Historical!$F$7:$F$1213,MATCH(B239,Historical!$B$7:$B$1244,0)))^(1/3)-1)*100)</f>
        <v>10.354649945893257</v>
      </c>
      <c r="U239" s="667">
        <f>IF(INDEX(Historical!$H$7:$H$1213,MATCH(B239,Historical!$B$7:$B$1244,0))=0,"n/a",((INDEX(Historical!$C$7:$C$1222,MATCH(B239,Historical!$B$7:$B$1244,0))/INDEX(Historical!$H$7:$H$1213,MATCH(B239,Historical!$B$7:$B$1244,0)))^(1/5)-1)*100)</f>
        <v>9.8214866540578427</v>
      </c>
      <c r="V239" s="667">
        <f>IF(INDEX(Historical!$N$7:$N$1213,MATCH(B239,Historical!$B$7:$B$1244,0))=0,"n/a",((INDEX(Historical!$C$7:$C$1222,MATCH(B239,Historical!$B$7:$B$1244,0))/INDEX(Historical!$N$7:$N$1213,MATCH(B239,Historical!$B$7:$B$1244,0)))^(1/10)-1)*100)</f>
        <v>11.834438718100859</v>
      </c>
      <c r="W239" s="668">
        <f>IF(OR(U239&lt;=0,U239="n/a",V239&lt;=0,V239="n/a"),"n/a",U239/V239)</f>
        <v>0.82990726370789414</v>
      </c>
      <c r="X239" s="669">
        <f>IF(OR(AJ239&lt;=0,AJ239="n/a",U239&lt;=0,U239="n/a"),"n/a",U239/AJ239)</f>
        <v>0.40417640551678363</v>
      </c>
      <c r="Y239" s="830" t="s">
        <v>151</v>
      </c>
      <c r="Z239" s="618">
        <f>IF(OR(AC239&lt;0.01,AC239="n/a"),"n/a",M239/AC239*100)</f>
        <v>30.255839822024473</v>
      </c>
      <c r="AA239" s="841">
        <f>IF(OR(AC239&lt;0.01,AC239="n/a"),"n/a",I239/AC239)</f>
        <v>27.744160177975527</v>
      </c>
      <c r="AB239" s="842">
        <v>6</v>
      </c>
      <c r="AC239" s="821">
        <v>8.99</v>
      </c>
      <c r="AD239" s="821">
        <v>2.36</v>
      </c>
      <c r="AE239" s="821">
        <v>9.33</v>
      </c>
      <c r="AF239" s="821">
        <v>10.18</v>
      </c>
      <c r="AG239" s="821">
        <v>39.300000000000004</v>
      </c>
      <c r="AH239" s="821">
        <v>19.8</v>
      </c>
      <c r="AI239" s="821">
        <v>14.84</v>
      </c>
      <c r="AJ239" s="821">
        <v>24.3</v>
      </c>
      <c r="AK239" s="821">
        <v>11.77</v>
      </c>
      <c r="AL239" s="833">
        <v>1903610</v>
      </c>
      <c r="AM239" s="827">
        <v>0.06</v>
      </c>
      <c r="AN239" s="821">
        <v>0.35</v>
      </c>
      <c r="AO239" s="705">
        <f>IF(U239="n/a","n/a",IF(AA239&lt;0,"n/a",IF(AA239="n/a","n/a",J239+U239-AA239)))</f>
        <v>-16.832143494248854</v>
      </c>
      <c r="AP239" s="706">
        <f>IF(U239="n/a","n/a",J239+U239)</f>
        <v>10.912016683726675</v>
      </c>
      <c r="AQ239" s="843">
        <f>IF(OR(AC239&lt;0.01,AC239="n/a",AF239="n/a"),"n/a",(I239/SQRT(22.5*AC239*(I239/AF239))-1)*100)</f>
        <v>254.29777219595687</v>
      </c>
      <c r="AR239" s="618">
        <f>INDEX(Historical!$C$7:$C$1222,MATCH(B239,Historical!$B$7:$B$1244,0))*IF(AH239="n/a",1.03,IF(AH239&lt;0,1.01,IF(AH239&gt;10,1.1,(1+AH239/100))))</f>
        <v>2.7940000000000005</v>
      </c>
      <c r="AS239" s="841">
        <f>IF($AI239="n/a",1.03*AR239,IF($AI239&lt;0,1.01*AR239,IF($AI239&gt;10,1.1*AR239,(1+$AI239/100)*AR239)))</f>
        <v>3.0734000000000008</v>
      </c>
      <c r="AT239" s="841">
        <f>IF($AK239="n/a",1.03*AS239,IF($AK239&lt;0,1.01*AS239,IF($AK239&gt;10,1.1*AS239,(1+$AK239/100)*AS239)))</f>
        <v>3.3807400000000012</v>
      </c>
      <c r="AU239" s="841">
        <f>IF($AK239="n/a",1.03*AT239,IF($AK239&lt;0,1.01*AT239,IF($AK239&gt;10,1.1*AT239,(1+$AK239/100)*AT239)))</f>
        <v>3.7188140000000014</v>
      </c>
      <c r="AV239" s="841">
        <f>IF($AK239="n/a",1.03*AU239,IF($AK239&lt;0,1.01*AU239,IF($AK239&gt;10,1.1*AU239,(1+$AK239/100)*AU239)))</f>
        <v>4.0906954000000022</v>
      </c>
      <c r="AW239" s="618">
        <f>SUM(AR239:AV239)</f>
        <v>17.057649400000006</v>
      </c>
      <c r="AX239" s="713">
        <f>AW239/I239*100</f>
        <v>6.8389260684788731</v>
      </c>
      <c r="AY239" s="887">
        <v>0.91</v>
      </c>
      <c r="AZ239" s="827">
        <v>16.86</v>
      </c>
      <c r="BA239" s="827">
        <v>-21.060000000000002</v>
      </c>
      <c r="BB239" s="827">
        <v>1.08</v>
      </c>
      <c r="BC239" s="827">
        <v>-1.3299999999999998</v>
      </c>
      <c r="BE239" s="594">
        <v>2002</v>
      </c>
      <c r="BF239" s="853">
        <f>IF(BE239&gt;2020,0,IF(BE239&gt;2008,1,IF(BE239&gt;2001,2,IF(BE239&gt;1990,3,IF(BE239&gt;1980,4,IF(BE239&gt;1973,5,IF(BE239&gt;1970,6,IF(BE239&gt;1960,7,IF(BE239&gt;1958,8,IF(BE239&gt;1953,9,10))))))))))</f>
        <v>2</v>
      </c>
      <c r="BG239" s="837">
        <v>18.8</v>
      </c>
      <c r="BH239" s="820" t="s">
        <v>4443</v>
      </c>
      <c r="BI239" s="820" t="s">
        <v>4444</v>
      </c>
    </row>
    <row r="240" spans="1:61" s="737" customFormat="1" ht="11.25" customHeight="1" x14ac:dyDescent="0.2">
      <c r="A240" s="720" t="s">
        <v>4962</v>
      </c>
      <c r="B240" s="743" t="s">
        <v>1430</v>
      </c>
      <c r="C240" s="885" t="s">
        <v>4055</v>
      </c>
      <c r="D240" s="885" t="s">
        <v>4218</v>
      </c>
      <c r="E240" s="721">
        <v>13</v>
      </c>
      <c r="F240" s="1122">
        <v>313</v>
      </c>
      <c r="G240" s="1121" t="s">
        <v>105</v>
      </c>
      <c r="H240" s="1121" t="s">
        <v>105</v>
      </c>
      <c r="I240" s="722">
        <v>262.81</v>
      </c>
      <c r="J240" s="723">
        <f>(M240/I240)*100</f>
        <v>1.3393706479966516</v>
      </c>
      <c r="K240" s="724">
        <v>0.88</v>
      </c>
      <c r="L240" s="725">
        <v>4</v>
      </c>
      <c r="M240" s="726">
        <f>K240*L240</f>
        <v>3.52</v>
      </c>
      <c r="N240" s="727" t="s">
        <v>457</v>
      </c>
      <c r="O240" s="728">
        <v>0.79</v>
      </c>
      <c r="P240" s="1037">
        <v>44909</v>
      </c>
      <c r="Q240" s="1037">
        <v>44939</v>
      </c>
      <c r="R240" s="726">
        <f>(K240-O240)/O240*100</f>
        <v>11.392405063291134</v>
      </c>
      <c r="S240" s="667">
        <f>IF(INDEX(Historical!$D$7:$D$1220,MATCH(B240,Historical!$B$7:$B$1244,0))=0,"n/a",(INDEX(Historical!$C$7:$C$1222,MATCH(B240,Historical!$B$7:$B$1244,0))/INDEX(Historical!$D$7:$D$1220,MATCH(B240,Historical!$B$7:$B$1244,0))-1)*100)</f>
        <v>11.267605633802823</v>
      </c>
      <c r="T240" s="667">
        <f>IF(INDEX(Historical!$F$7:$F$1213,MATCH(B240,Historical!$B$7:$B$1244,0))=0,"n/a",((INDEX(Historical!$C$7:$C$1222,MATCH(B240,Historical!$B$7:$B$1244,0))/INDEX(Historical!$F$7:$F$1213,MATCH(B240,Historical!$B$7:$B$1244,0)))^(1/3)-1)*100)</f>
        <v>10.375598993308689</v>
      </c>
      <c r="U240" s="667">
        <f>IF(INDEX(Historical!$H$7:$H$1213,MATCH(B240,Historical!$B$7:$B$1244,0))=0,"n/a",((INDEX(Historical!$C$7:$C$1222,MATCH(B240,Historical!$B$7:$B$1244,0))/INDEX(Historical!$H$7:$H$1213,MATCH(B240,Historical!$B$7:$B$1244,0)))^(1/5)-1)*100)</f>
        <v>10.944517736569059</v>
      </c>
      <c r="V240" s="667">
        <f>IF(INDEX(Historical!$N$7:$N$1213,MATCH(B240,Historical!$B$7:$B$1244,0))=0,"n/a",((INDEX(Historical!$C$7:$C$1222,MATCH(B240,Historical!$B$7:$B$1244,0))/INDEX(Historical!$N$7:$N$1213,MATCH(B240,Historical!$B$7:$B$1244,0)))^(1/10)-1)*100)</f>
        <v>13.133161994145492</v>
      </c>
      <c r="W240" s="668">
        <f>IF(OR(U240&lt;=0,U240="n/a",V240&lt;=0,V240="n/a"),"n/a",U240/V240)</f>
        <v>0.83334978594247999</v>
      </c>
      <c r="X240" s="669">
        <f>IF(OR(AJ240&lt;=0,AJ240="n/a",U240&lt;=0,U240="n/a"),"n/a",U240/AJ240)</f>
        <v>0.88262239811040799</v>
      </c>
      <c r="Y240" s="729"/>
      <c r="Z240" s="723">
        <f>IF(OR(AC240&lt;0.01,AC240="n/a"),"n/a",M240/AC240*100)</f>
        <v>44.388398486759144</v>
      </c>
      <c r="AA240" s="730">
        <f>IF(OR(AC240&lt;0.01,AC240="n/a"),"n/a",I240/AC240)</f>
        <v>33.141235813366961</v>
      </c>
      <c r="AB240" s="725">
        <v>12</v>
      </c>
      <c r="AC240" s="731">
        <v>7.93</v>
      </c>
      <c r="AD240" s="731">
        <v>3.35</v>
      </c>
      <c r="AE240" s="731">
        <v>4.87</v>
      </c>
      <c r="AF240" s="731">
        <v>381.07</v>
      </c>
      <c r="AG240" s="1051">
        <v>-518.70000000000005</v>
      </c>
      <c r="AH240" s="739">
        <v>10.6</v>
      </c>
      <c r="AI240" s="739">
        <v>10.94</v>
      </c>
      <c r="AJ240" s="731">
        <v>12.4</v>
      </c>
      <c r="AK240" s="731">
        <v>9.89</v>
      </c>
      <c r="AL240" s="732">
        <v>44350</v>
      </c>
      <c r="AM240" s="733">
        <v>0.1</v>
      </c>
      <c r="AN240" s="731">
        <v>51.84</v>
      </c>
      <c r="AO240" s="734">
        <f>IF(U240="n/a","n/a",IF(AA240&lt;0,"n/a",IF(AA240="n/a","n/a",J240+U240-AA240)))</f>
        <v>-20.857347428801251</v>
      </c>
      <c r="AP240" s="735">
        <f>IF(U240="n/a","n/a",J240+U240)</f>
        <v>12.28388838456571</v>
      </c>
      <c r="AQ240" s="843">
        <f>IF(OR(AC240&lt;0.01,AC240="n/a",AF240="n/a"),"n/a",(I240/SQRT(22.5*AC240*(I240/AF240))-1)*100)</f>
        <v>2269.1658852290652</v>
      </c>
      <c r="AR240" s="618">
        <f>INDEX(Historical!$C$7:$C$1222,MATCH(B240,Historical!$B$7:$B$1244,0))*IF(AH240="n/a",1.03,IF(AH240&lt;0,1.01,IF(AH240&gt;10,1.1,(1+AH240/100))))</f>
        <v>3.4760000000000004</v>
      </c>
      <c r="AS240" s="730">
        <f>IF($AI240="n/a",1.03*AR240,IF($AI240&lt;0,1.01*AR240,IF($AI240&gt;10,1.1*AR240,(1+$AI240/100)*AR240)))</f>
        <v>3.8236000000000008</v>
      </c>
      <c r="AT240" s="730">
        <f>IF($AK240="n/a",1.03*AS240,IF($AK240&lt;0,1.01*AS240,IF($AK240&gt;10,1.1*AS240,(1+$AK240/100)*AS240)))</f>
        <v>4.2017540400000009</v>
      </c>
      <c r="AU240" s="730">
        <f>IF($AK240="n/a",1.03*AT240,IF($AK240&lt;0,1.01*AT240,IF($AK240&gt;10,1.1*AT240,(1+$AK240/100)*AT240)))</f>
        <v>4.6173075145560007</v>
      </c>
      <c r="AV240" s="730">
        <f>IF($AK240="n/a",1.03*AU240,IF($AK240&lt;0,1.01*AU240,IF($AK240&gt;10,1.1*AU240,(1+$AK240/100)*AU240)))</f>
        <v>5.0739592277455889</v>
      </c>
      <c r="AW240" s="723">
        <f>SUM(AR240:AV240)</f>
        <v>21.192620782301592</v>
      </c>
      <c r="AX240" s="736">
        <f>AW240/I240*100</f>
        <v>8.0638563153234628</v>
      </c>
      <c r="AY240" s="888">
        <v>0.93</v>
      </c>
      <c r="AZ240" s="733">
        <v>34.65</v>
      </c>
      <c r="BA240" s="733">
        <v>-4.49</v>
      </c>
      <c r="BB240" s="733">
        <v>1.06</v>
      </c>
      <c r="BC240" s="733">
        <v>9.07</v>
      </c>
      <c r="BD240" s="862"/>
      <c r="BE240" s="594">
        <v>2011</v>
      </c>
      <c r="BF240" s="853">
        <f>IF(BE240&gt;2020,0,IF(BE240&gt;2008,1,IF(BE240&gt;2001,2,IF(BE240&gt;1990,3,IF(BE240&gt;1980,4,IF(BE240&gt;1973,5,IF(BE240&gt;1970,6,IF(BE240&gt;1960,7,IF(BE240&gt;1958,8,IF(BE240&gt;1953,9,10))))))))))</f>
        <v>1</v>
      </c>
      <c r="BG240" s="783">
        <v>11.4</v>
      </c>
      <c r="BH240" s="820" t="s">
        <v>4443</v>
      </c>
      <c r="BI240" s="820" t="s">
        <v>4444</v>
      </c>
    </row>
    <row r="241" spans="1:61" ht="11.25" customHeight="1" x14ac:dyDescent="0.2">
      <c r="A241" s="826" t="s">
        <v>4964</v>
      </c>
      <c r="B241" s="830" t="s">
        <v>1402</v>
      </c>
      <c r="C241" s="885" t="s">
        <v>122</v>
      </c>
      <c r="D241" s="885" t="s">
        <v>4214</v>
      </c>
      <c r="E241" s="699">
        <v>10</v>
      </c>
      <c r="F241" s="1122">
        <v>485</v>
      </c>
      <c r="G241" s="1122" t="s">
        <v>105</v>
      </c>
      <c r="H241" s="1122" t="s">
        <v>105</v>
      </c>
      <c r="I241" s="829">
        <v>111.68</v>
      </c>
      <c r="J241" s="618">
        <f>(M241/I241)*100</f>
        <v>0.44770773638968481</v>
      </c>
      <c r="K241" s="832">
        <v>0.125</v>
      </c>
      <c r="L241" s="842">
        <v>4</v>
      </c>
      <c r="M241" s="609">
        <f>K241*L241</f>
        <v>0.5</v>
      </c>
      <c r="N241" s="825" t="s">
        <v>969</v>
      </c>
      <c r="O241" s="700">
        <v>0.12</v>
      </c>
      <c r="P241" s="603">
        <v>44707</v>
      </c>
      <c r="Q241" s="603">
        <v>44728</v>
      </c>
      <c r="R241" s="609">
        <f>(K241-O241)/O241*100</f>
        <v>4.1666666666666705</v>
      </c>
      <c r="S241" s="667">
        <f>IF(INDEX(Historical!$D$7:$D$1220,MATCH(B241,Historical!$B$7:$B$1244,0))=0,"n/a",(INDEX(Historical!$C$7:$C$1222,MATCH(B241,Historical!$B$7:$B$1244,0))/INDEX(Historical!$D$7:$D$1220,MATCH(B241,Historical!$B$7:$B$1244,0))-1)*100)</f>
        <v>4.2105263157894868</v>
      </c>
      <c r="T241" s="667">
        <f>IF(INDEX(Historical!$F$7:$F$1213,MATCH(B241,Historical!$B$7:$B$1244,0))=0,"n/a",((INDEX(Historical!$C$7:$C$1222,MATCH(B241,Historical!$B$7:$B$1244,0))/INDEX(Historical!$F$7:$F$1213,MATCH(B241,Historical!$B$7:$B$1244,0)))^(1/3)-1)*100)</f>
        <v>4.4011575622509014</v>
      </c>
      <c r="U241" s="667">
        <f>IF(INDEX(Historical!$H$7:$H$1213,MATCH(B241,Historical!$B$7:$B$1244,0))=0,"n/a",((INDEX(Historical!$C$7:$C$1222,MATCH(B241,Historical!$B$7:$B$1244,0))/INDEX(Historical!$H$7:$H$1213,MATCH(B241,Historical!$B$7:$B$1244,0)))^(1/5)-1)*100)</f>
        <v>4.6168455012877585</v>
      </c>
      <c r="V241" s="667">
        <f>IF(INDEX(Historical!$N$7:$N$1213,MATCH(B241,Historical!$B$7:$B$1244,0))=0,"n/a",((INDEX(Historical!$C$7:$C$1222,MATCH(B241,Historical!$B$7:$B$1244,0))/INDEX(Historical!$N$7:$N$1213,MATCH(B241,Historical!$B$7:$B$1244,0)))^(1/10)-1)*100)</f>
        <v>8.2037389818342845</v>
      </c>
      <c r="W241" s="668">
        <f>IF(OR(U241&lt;=0,U241="n/a",V241&lt;=0,V241="n/a"),"n/a",U241/V241)</f>
        <v>0.56277332951608272</v>
      </c>
      <c r="X241" s="669">
        <f>IF(OR(AJ241&lt;=0,AJ241="n/a",U241&lt;=0,U241="n/a"),"n/a",U241/AJ241)</f>
        <v>0.19077873972263465</v>
      </c>
      <c r="Y241" s="831"/>
      <c r="Z241" s="618">
        <f>IF(OR(AC241&lt;0.01,AC241="n/a"),"n/a",M241/AC241*100)</f>
        <v>12.077294685990339</v>
      </c>
      <c r="AA241" s="841">
        <f>IF(OR(AC241&lt;0.01,AC241="n/a"),"n/a",I241/AC241)</f>
        <v>26.975845410628022</v>
      </c>
      <c r="AB241" s="842">
        <v>12</v>
      </c>
      <c r="AC241" s="821">
        <v>4.1399999999999997</v>
      </c>
      <c r="AD241" s="821">
        <v>2.2000000000000002</v>
      </c>
      <c r="AE241" s="821">
        <v>1.28</v>
      </c>
      <c r="AF241" s="821">
        <v>2.81</v>
      </c>
      <c r="AG241" s="821">
        <v>11.3</v>
      </c>
      <c r="AH241" s="821">
        <v>18.2</v>
      </c>
      <c r="AI241" s="821">
        <v>12.18</v>
      </c>
      <c r="AJ241" s="821">
        <v>24.2</v>
      </c>
      <c r="AK241" s="821">
        <v>12</v>
      </c>
      <c r="AL241" s="833">
        <v>2250</v>
      </c>
      <c r="AM241" s="827">
        <v>0.89999999999999991</v>
      </c>
      <c r="AN241" s="821">
        <v>0.56000000000000005</v>
      </c>
      <c r="AO241" s="705">
        <f>IF(U241="n/a","n/a",IF(AA241&lt;0,"n/a",IF(AA241="n/a","n/a",J241+U241-AA241)))</f>
        <v>-21.911292172950578</v>
      </c>
      <c r="AP241" s="706">
        <f>IF(U241="n/a","n/a",J241+U241)</f>
        <v>5.0645532376774431</v>
      </c>
      <c r="AQ241" s="843">
        <f>IF(OR(AC241&lt;0.01,AC241="n/a",AF241="n/a"),"n/a",(I241/SQRT(22.5*AC241*(I241/AF241))-1)*100)</f>
        <v>83.547905468075712</v>
      </c>
      <c r="AR241" s="618">
        <f>INDEX(Historical!$C$7:$C$1222,MATCH(B241,Historical!$B$7:$B$1244,0))*IF(AH241="n/a",1.03,IF(AH241&lt;0,1.01,IF(AH241&gt;10,1.1,(1+AH241/100))))</f>
        <v>0.54449999999999998</v>
      </c>
      <c r="AS241" s="841">
        <f>IF($AI241="n/a",1.03*AR241,IF($AI241&lt;0,1.01*AR241,IF($AI241&gt;10,1.1*AR241,(1+$AI241/100)*AR241)))</f>
        <v>0.59894999999999998</v>
      </c>
      <c r="AT241" s="841">
        <f>IF($AK241="n/a",1.03*AS241,IF($AK241&lt;0,1.01*AS241,IF($AK241&gt;10,1.1*AS241,(1+$AK241/100)*AS241)))</f>
        <v>0.65884500000000001</v>
      </c>
      <c r="AU241" s="841">
        <f>IF($AK241="n/a",1.03*AT241,IF($AK241&lt;0,1.01*AT241,IF($AK241&gt;10,1.1*AT241,(1+$AK241/100)*AT241)))</f>
        <v>0.72472950000000003</v>
      </c>
      <c r="AV241" s="841">
        <f>IF($AK241="n/a",1.03*AU241,IF($AK241&lt;0,1.01*AU241,IF($AK241&gt;10,1.1*AU241,(1+$AK241/100)*AU241)))</f>
        <v>0.79720245000000012</v>
      </c>
      <c r="AW241" s="618">
        <f>SUM(AR241:AV241)</f>
        <v>3.3242269499999999</v>
      </c>
      <c r="AX241" s="713">
        <f>AW241/I241*100</f>
        <v>2.9765642460601716</v>
      </c>
      <c r="AY241" s="887">
        <v>1.1000000000000001</v>
      </c>
      <c r="AZ241" s="827">
        <v>72.11</v>
      </c>
      <c r="BA241" s="827">
        <v>-2.54</v>
      </c>
      <c r="BB241" s="827">
        <v>21.52</v>
      </c>
      <c r="BC241" s="827">
        <v>33.64</v>
      </c>
      <c r="BE241" s="594">
        <v>2013</v>
      </c>
      <c r="BF241" s="853">
        <f>IF(BE241&gt;2020,0,IF(BE241&gt;2008,1,IF(BE241&gt;2001,2,IF(BE241&gt;1990,3,IF(BE241&gt;1980,4,IF(BE241&gt;1973,5,IF(BE241&gt;1970,6,IF(BE241&gt;1960,7,IF(BE241&gt;1958,8,IF(BE241&gt;1953,9,10))))))))))</f>
        <v>1</v>
      </c>
      <c r="BG241" s="837">
        <v>5.0999999999999996</v>
      </c>
      <c r="BH241" s="820" t="s">
        <v>4443</v>
      </c>
      <c r="BI241" s="820" t="s">
        <v>4444</v>
      </c>
    </row>
    <row r="242" spans="1:61" ht="11.25" customHeight="1" x14ac:dyDescent="0.2">
      <c r="A242" s="819" t="s">
        <v>4966</v>
      </c>
      <c r="B242" s="830" t="s">
        <v>674</v>
      </c>
      <c r="C242" s="885" t="s">
        <v>107</v>
      </c>
      <c r="D242" s="885" t="s">
        <v>4197</v>
      </c>
      <c r="E242" s="699">
        <v>21</v>
      </c>
      <c r="F242" s="1122">
        <v>164</v>
      </c>
      <c r="G242" s="1122" t="s">
        <v>36</v>
      </c>
      <c r="H242" s="1122" t="s">
        <v>105</v>
      </c>
      <c r="I242" s="829">
        <v>40.5</v>
      </c>
      <c r="J242" s="618">
        <f>(M242/I242)*100</f>
        <v>3.8518518518518521</v>
      </c>
      <c r="K242" s="839">
        <v>0.39</v>
      </c>
      <c r="L242" s="842">
        <v>4</v>
      </c>
      <c r="M242" s="609">
        <f>K242*L242</f>
        <v>1.56</v>
      </c>
      <c r="N242" s="825" t="s">
        <v>147</v>
      </c>
      <c r="O242" s="701">
        <v>0.38</v>
      </c>
      <c r="P242" s="603">
        <v>44805</v>
      </c>
      <c r="Q242" s="603">
        <v>44819</v>
      </c>
      <c r="R242" s="609">
        <f>(K242-O242)/O242*100</f>
        <v>2.6315789473684235</v>
      </c>
      <c r="S242" s="667">
        <f>IF(INDEX(Historical!$D$7:$D$1220,MATCH(B242,Historical!$B$7:$B$1244,0))=0,"n/a",(INDEX(Historical!$C$7:$C$1222,MATCH(B242,Historical!$B$7:$B$1244,0))/INDEX(Historical!$D$7:$D$1220,MATCH(B242,Historical!$B$7:$B$1244,0))-1)*100)</f>
        <v>6.7326732673267164</v>
      </c>
      <c r="T242" s="667">
        <f>IF(INDEX(Historical!$F$7:$F$1213,MATCH(B242,Historical!$B$7:$B$1244,0))=0,"n/a",((INDEX(Historical!$C$7:$C$1222,MATCH(B242,Historical!$B$7:$B$1244,0))/INDEX(Historical!$F$7:$F$1213,MATCH(B242,Historical!$B$7:$B$1244,0)))^(1/3)-1)*100)</f>
        <v>6.4637453770354236</v>
      </c>
      <c r="U242" s="667">
        <f>IF(INDEX(Historical!$H$7:$H$1213,MATCH(B242,Historical!$B$7:$B$1244,0))=0,"n/a",((INDEX(Historical!$C$7:$C$1222,MATCH(B242,Historical!$B$7:$B$1244,0))/INDEX(Historical!$H$7:$H$1213,MATCH(B242,Historical!$B$7:$B$1244,0)))^(1/5)-1)*100)</f>
        <v>5.7961924253176145</v>
      </c>
      <c r="V242" s="667">
        <f>IF(INDEX(Historical!$N$7:$N$1213,MATCH(B242,Historical!$B$7:$B$1244,0))=0,"n/a",((INDEX(Historical!$C$7:$C$1222,MATCH(B242,Historical!$B$7:$B$1244,0))/INDEX(Historical!$N$7:$N$1213,MATCH(B242,Historical!$B$7:$B$1244,0)))^(1/10)-1)*100)</f>
        <v>7.8424244272265131</v>
      </c>
      <c r="W242" s="668">
        <f>IF(OR(U242&lt;=0,U242="n/a",V242&lt;=0,V242="n/a"),"n/a",U242/V242)</f>
        <v>0.73908170605954415</v>
      </c>
      <c r="X242" s="669" t="str">
        <f>IF(OR(AJ242&lt;=0,AJ242="n/a",U242&lt;=0,U242="n/a"),"n/a",U242/AJ242)</f>
        <v>n/a</v>
      </c>
      <c r="Y242" s="831"/>
      <c r="Z242" s="618" t="str">
        <f>IF(OR(AC242&lt;0.01,AC242="n/a"),"n/a",M242/AC242*100)</f>
        <v>n/a</v>
      </c>
      <c r="AA242" s="841" t="str">
        <f>IF(OR(AC242&lt;0.01,AC242="n/a"),"n/a",I242/AC242)</f>
        <v>n/a</v>
      </c>
      <c r="AB242" s="842">
        <v>12</v>
      </c>
      <c r="AC242" s="821" t="s">
        <v>135</v>
      </c>
      <c r="AD242" s="821" t="s">
        <v>135</v>
      </c>
      <c r="AE242" s="821" t="s">
        <v>135</v>
      </c>
      <c r="AF242" s="821" t="s">
        <v>135</v>
      </c>
      <c r="AG242" s="821" t="s">
        <v>135</v>
      </c>
      <c r="AH242" s="821" t="s">
        <v>135</v>
      </c>
      <c r="AI242" s="821" t="s">
        <v>135</v>
      </c>
      <c r="AJ242" s="821" t="s">
        <v>135</v>
      </c>
      <c r="AK242" s="821" t="s">
        <v>135</v>
      </c>
      <c r="AL242" s="833" t="s">
        <v>135</v>
      </c>
      <c r="AM242" s="827" t="s">
        <v>135</v>
      </c>
      <c r="AN242" s="821" t="s">
        <v>135</v>
      </c>
      <c r="AO242" s="705" t="str">
        <f>IF(U242="n/a","n/a",IF(AA242&lt;0,"n/a",IF(AA242="n/a","n/a",J242+U242-AA242)))</f>
        <v>n/a</v>
      </c>
      <c r="AP242" s="706">
        <f>IF(U242="n/a","n/a",J242+U242)</f>
        <v>9.6480442771694666</v>
      </c>
      <c r="AQ242" s="843" t="str">
        <f>IF(OR(AC242&lt;0.01,AC242="n/a",AF242="n/a"),"n/a",(I242/SQRT(22.5*AC242*(I242/AF242))-1)*100)</f>
        <v>n/a</v>
      </c>
      <c r="AR242" s="618">
        <f>INDEX(Historical!$C$7:$C$1222,MATCH(B242,Historical!$B$7:$B$1244,0))*IF(AH242="n/a",1.03,IF(AH242&lt;0,1.01,IF(AH242&gt;10,1.1,(1+AH242/100))))</f>
        <v>1.5862000000000001</v>
      </c>
      <c r="AS242" s="841">
        <f>IF($AI242="n/a",1.03*AR242,IF($AI242&lt;0,1.01*AR242,IF($AI242&gt;10,1.1*AR242,(1+$AI242/100)*AR242)))</f>
        <v>1.6337860000000002</v>
      </c>
      <c r="AT242" s="841">
        <f>IF($AK242="n/a",1.03*AS242,IF($AK242&lt;0,1.01*AS242,IF($AK242&gt;10,1.1*AS242,(1+$AK242/100)*AS242)))</f>
        <v>1.6827995800000002</v>
      </c>
      <c r="AU242" s="841">
        <f>IF($AK242="n/a",1.03*AT242,IF($AK242&lt;0,1.01*AT242,IF($AK242&gt;10,1.1*AT242,(1+$AK242/100)*AT242)))</f>
        <v>1.7332835674000002</v>
      </c>
      <c r="AV242" s="841">
        <f>IF($AK242="n/a",1.03*AU242,IF($AK242&lt;0,1.01*AU242,IF($AK242&gt;10,1.1*AU242,(1+$AK242/100)*AU242)))</f>
        <v>1.7852820744220004</v>
      </c>
      <c r="AW242" s="618">
        <f>SUM(AR242:AV242)</f>
        <v>8.4213512218220004</v>
      </c>
      <c r="AX242" s="713">
        <f>AW242/I242*100</f>
        <v>20.793459806967903</v>
      </c>
      <c r="AY242" s="887" t="s">
        <v>135</v>
      </c>
      <c r="AZ242" s="827" t="s">
        <v>135</v>
      </c>
      <c r="BA242" s="827" t="s">
        <v>135</v>
      </c>
      <c r="BB242" s="827" t="s">
        <v>135</v>
      </c>
      <c r="BC242" s="827" t="s">
        <v>135</v>
      </c>
      <c r="BD242" s="861" t="s">
        <v>4126</v>
      </c>
      <c r="BE242" s="594">
        <v>2002</v>
      </c>
      <c r="BF242" s="853">
        <f>IF(BE242&gt;2020,0,IF(BE242&gt;2008,1,IF(BE242&gt;2001,2,IF(BE242&gt;1990,3,IF(BE242&gt;1980,4,IF(BE242&gt;1973,5,IF(BE242&gt;1970,6,IF(BE242&gt;1960,7,IF(BE242&gt;1958,8,IF(BE242&gt;1953,9,10))))))))))</f>
        <v>2</v>
      </c>
      <c r="BG242" s="837" t="s">
        <v>135</v>
      </c>
      <c r="BH242" s="820" t="s">
        <v>4443</v>
      </c>
      <c r="BI242" s="820" t="s">
        <v>4444</v>
      </c>
    </row>
    <row r="243" spans="1:61" ht="11.25" customHeight="1" x14ac:dyDescent="0.2">
      <c r="A243" s="835" t="s">
        <v>3981</v>
      </c>
      <c r="B243" s="830" t="s">
        <v>3982</v>
      </c>
      <c r="C243" s="885" t="s">
        <v>107</v>
      </c>
      <c r="D243" s="885" t="s">
        <v>4197</v>
      </c>
      <c r="E243" s="699">
        <v>10</v>
      </c>
      <c r="F243" s="1122">
        <v>490</v>
      </c>
      <c r="G243" s="1122" t="s">
        <v>105</v>
      </c>
      <c r="H243" s="1122" t="s">
        <v>105</v>
      </c>
      <c r="I243" s="829">
        <v>40.590000000000003</v>
      </c>
      <c r="J243" s="618">
        <f>(M243/I243)*100</f>
        <v>2.956393200295639</v>
      </c>
      <c r="K243" s="832">
        <v>0.3</v>
      </c>
      <c r="L243" s="842">
        <v>4</v>
      </c>
      <c r="M243" s="609">
        <f>K243*L243</f>
        <v>1.2</v>
      </c>
      <c r="N243" s="825" t="s">
        <v>147</v>
      </c>
      <c r="O243" s="700">
        <v>0.28000000000000003</v>
      </c>
      <c r="P243" s="603">
        <v>44804</v>
      </c>
      <c r="Q243" s="603">
        <v>44819</v>
      </c>
      <c r="R243" s="609">
        <f>(K243-O243)/O243*100</f>
        <v>7.1428571428571281</v>
      </c>
      <c r="S243" s="667">
        <f>IF(INDEX(Historical!$D$7:$D$1220,MATCH(B243,Historical!$B$7:$B$1244,0))=0,"n/a",(INDEX(Historical!$C$7:$C$1222,MATCH(B243,Historical!$B$7:$B$1244,0))/INDEX(Historical!$D$7:$D$1220,MATCH(B243,Historical!$B$7:$B$1244,0))-1)*100)</f>
        <v>5.4545454545454453</v>
      </c>
      <c r="T243" s="667">
        <f>IF(INDEX(Historical!$F$7:$F$1213,MATCH(B243,Historical!$B$7:$B$1244,0))=0,"n/a",((INDEX(Historical!$C$7:$C$1222,MATCH(B243,Historical!$B$7:$B$1244,0))/INDEX(Historical!$F$7:$F$1213,MATCH(B243,Historical!$B$7:$B$1244,0)))^(1/3)-1)*100)</f>
        <v>3.3767552838620318</v>
      </c>
      <c r="U243" s="667">
        <f>IF(INDEX(Historical!$H$7:$H$1213,MATCH(B243,Historical!$B$7:$B$1244,0))=0,"n/a",((INDEX(Historical!$C$7:$C$1222,MATCH(B243,Historical!$B$7:$B$1244,0))/INDEX(Historical!$H$7:$H$1213,MATCH(B243,Historical!$B$7:$B$1244,0)))^(1/5)-1)*100)</f>
        <v>4.7451763732829999</v>
      </c>
      <c r="V243" s="667">
        <f>IF(INDEX(Historical!$N$7:$N$1213,MATCH(B243,Historical!$B$7:$B$1244,0))=0,"n/a",((INDEX(Historical!$C$7:$C$1222,MATCH(B243,Historical!$B$7:$B$1244,0))/INDEX(Historical!$N$7:$N$1213,MATCH(B243,Historical!$B$7:$B$1244,0)))^(1/10)-1)*100)</f>
        <v>3.7855282682871527</v>
      </c>
      <c r="W243" s="668">
        <f>IF(OR(U243&lt;=0,U243="n/a",V243&lt;=0,V243="n/a"),"n/a",U243/V243)</f>
        <v>1.2535044086277716</v>
      </c>
      <c r="X243" s="669">
        <f>IF(OR(AJ243&lt;=0,AJ243="n/a",U243&lt;=0,U243="n/a"),"n/a",U243/AJ243)</f>
        <v>0.32725354298503451</v>
      </c>
      <c r="Y243" s="640"/>
      <c r="Z243" s="618">
        <f>IF(OR(AC243&lt;0.01,AC243="n/a"),"n/a",M243/AC243*100)</f>
        <v>34.090909090909086</v>
      </c>
      <c r="AA243" s="841">
        <f>IF(OR(AC243&lt;0.01,AC243="n/a"),"n/a",I243/AC243)</f>
        <v>11.531250000000002</v>
      </c>
      <c r="AB243" s="842">
        <v>12</v>
      </c>
      <c r="AC243" s="821">
        <v>3.52</v>
      </c>
      <c r="AD243" s="821">
        <v>2.31</v>
      </c>
      <c r="AE243" s="821">
        <v>4.55</v>
      </c>
      <c r="AF243" s="821">
        <v>1.51</v>
      </c>
      <c r="AG243" s="821">
        <v>12.6</v>
      </c>
      <c r="AH243" s="821">
        <v>49.3</v>
      </c>
      <c r="AI243" s="821">
        <v>9.48</v>
      </c>
      <c r="AJ243" s="821">
        <v>14.499999999999998</v>
      </c>
      <c r="AK243" s="821">
        <v>5</v>
      </c>
      <c r="AL243" s="833">
        <v>1750</v>
      </c>
      <c r="AM243" s="827">
        <v>0.4</v>
      </c>
      <c r="AN243" s="821">
        <v>0.18</v>
      </c>
      <c r="AO243" s="705">
        <f>IF(U243="n/a","n/a",IF(AA243&lt;0,"n/a",IF(AA243="n/a","n/a",J243+U243-AA243)))</f>
        <v>-3.8296804264213629</v>
      </c>
      <c r="AP243" s="706">
        <f>IF(U243="n/a","n/a",J243+U243)</f>
        <v>7.7015695735786389</v>
      </c>
      <c r="AQ243" s="843">
        <f>IF(OR(AC243&lt;0.01,AC243="n/a",AF243="n/a"),"n/a",(I243/SQRT(22.5*AC243*(I243/AF243))-1)*100)</f>
        <v>-12.029834602860955</v>
      </c>
      <c r="AR243" s="618">
        <f>INDEX(Historical!$C$7:$C$1222,MATCH(B243,Historical!$B$7:$B$1244,0))*IF(AH243="n/a",1.03,IF(AH243&lt;0,1.01,IF(AH243&gt;10,1.1,(1+AH243/100))))</f>
        <v>1.276</v>
      </c>
      <c r="AS243" s="841">
        <f>IF($AI243="n/a",1.03*AR243,IF($AI243&lt;0,1.01*AR243,IF($AI243&gt;10,1.1*AR243,(1+$AI243/100)*AR243)))</f>
        <v>1.3969648000000001</v>
      </c>
      <c r="AT243" s="841">
        <f>IF($AK243="n/a",1.03*AS243,IF($AK243&lt;0,1.01*AS243,IF($AK243&gt;10,1.1*AS243,(1+$AK243/100)*AS243)))</f>
        <v>1.4668130400000001</v>
      </c>
      <c r="AU243" s="841">
        <f>IF($AK243="n/a",1.03*AT243,IF($AK243&lt;0,1.01*AT243,IF($AK243&gt;10,1.1*AT243,(1+$AK243/100)*AT243)))</f>
        <v>1.5401536920000003</v>
      </c>
      <c r="AV243" s="841">
        <f>IF($AK243="n/a",1.03*AU243,IF($AK243&lt;0,1.01*AU243,IF($AK243&gt;10,1.1*AU243,(1+$AK243/100)*AU243)))</f>
        <v>1.6171613766000004</v>
      </c>
      <c r="AW243" s="618">
        <f>SUM(AR243:AV243)</f>
        <v>7.2970929086000007</v>
      </c>
      <c r="AX243" s="713">
        <f>AW243/I243*100</f>
        <v>17.97756321409214</v>
      </c>
      <c r="AY243" s="887">
        <v>0.56000000000000005</v>
      </c>
      <c r="AZ243" s="827">
        <v>17.380000000000003</v>
      </c>
      <c r="BA243" s="827">
        <v>-16.619999999999997</v>
      </c>
      <c r="BB243" s="827">
        <v>-2.08</v>
      </c>
      <c r="BC243" s="827">
        <v>-0.33999999999999997</v>
      </c>
      <c r="BE243" s="594">
        <v>2013</v>
      </c>
      <c r="BF243" s="853">
        <f>IF(BE243&gt;2020,0,IF(BE243&gt;2008,1,IF(BE243&gt;2001,2,IF(BE243&gt;1990,3,IF(BE243&gt;1980,4,IF(BE243&gt;1973,5,IF(BE243&gt;1970,6,IF(BE243&gt;1960,7,IF(BE243&gt;1958,8,IF(BE243&gt;1953,9,10))))))))))</f>
        <v>1</v>
      </c>
      <c r="BG243" s="837">
        <v>1.3</v>
      </c>
      <c r="BH243" s="820" t="s">
        <v>4443</v>
      </c>
      <c r="BI243" s="820" t="s">
        <v>4444</v>
      </c>
    </row>
    <row r="244" spans="1:61" ht="11.25" customHeight="1" x14ac:dyDescent="0.2">
      <c r="A244" s="826" t="s">
        <v>4969</v>
      </c>
      <c r="B244" s="830" t="s">
        <v>1434</v>
      </c>
      <c r="C244" s="885" t="s">
        <v>107</v>
      </c>
      <c r="D244" s="885" t="s">
        <v>4193</v>
      </c>
      <c r="E244" s="699">
        <v>11</v>
      </c>
      <c r="F244" s="1122">
        <v>425</v>
      </c>
      <c r="G244" s="1122" t="s">
        <v>105</v>
      </c>
      <c r="H244" s="1122" t="s">
        <v>105</v>
      </c>
      <c r="I244" s="829">
        <v>56.06</v>
      </c>
      <c r="J244" s="618">
        <f>(M244/I244)*100</f>
        <v>1.4270424545130218</v>
      </c>
      <c r="K244" s="832">
        <v>0.2</v>
      </c>
      <c r="L244" s="842">
        <v>4</v>
      </c>
      <c r="M244" s="609">
        <f>K244*L244</f>
        <v>0.8</v>
      </c>
      <c r="N244" s="825" t="s">
        <v>150</v>
      </c>
      <c r="O244" s="700">
        <v>0.18</v>
      </c>
      <c r="P244" s="603">
        <v>44721</v>
      </c>
      <c r="Q244" s="603">
        <v>44736</v>
      </c>
      <c r="R244" s="609">
        <f>(K244-O244)/O244*100</f>
        <v>11.111111111111121</v>
      </c>
      <c r="S244" s="667">
        <f>IF(INDEX(Historical!$D$7:$D$1220,MATCH(B244,Historical!$B$7:$B$1244,0))=0,"n/a",(INDEX(Historical!$C$7:$C$1222,MATCH(B244,Historical!$B$7:$B$1244,0))/INDEX(Historical!$D$7:$D$1220,MATCH(B244,Historical!$B$7:$B$1244,0))-1)*100)</f>
        <v>10.900473933649302</v>
      </c>
      <c r="T244" s="667">
        <f>IF(INDEX(Historical!$F$7:$F$1213,MATCH(B244,Historical!$B$7:$B$1244,0))=0,"n/a",((INDEX(Historical!$C$7:$C$1222,MATCH(B244,Historical!$B$7:$B$1244,0))/INDEX(Historical!$F$7:$F$1213,MATCH(B244,Historical!$B$7:$B$1244,0)))^(1/3)-1)*100)</f>
        <v>8.1470580372396952</v>
      </c>
      <c r="U244" s="667">
        <f>IF(INDEX(Historical!$H$7:$H$1213,MATCH(B244,Historical!$B$7:$B$1244,0))=0,"n/a",((INDEX(Historical!$C$7:$C$1222,MATCH(B244,Historical!$B$7:$B$1244,0))/INDEX(Historical!$H$7:$H$1213,MATCH(B244,Historical!$B$7:$B$1244,0)))^(1/5)-1)*100)</f>
        <v>9.893650525019515</v>
      </c>
      <c r="V244" s="667">
        <f>IF(INDEX(Historical!$N$7:$N$1213,MATCH(B244,Historical!$B$7:$B$1244,0))=0,"n/a",((INDEX(Historical!$C$7:$C$1222,MATCH(B244,Historical!$B$7:$B$1244,0))/INDEX(Historical!$N$7:$N$1213,MATCH(B244,Historical!$B$7:$B$1244,0)))^(1/10)-1)*100)</f>
        <v>19.623119885131544</v>
      </c>
      <c r="W244" s="668">
        <f>IF(OR(U244&lt;=0,U244="n/a",V244&lt;=0,V244="n/a"),"n/a",U244/V244)</f>
        <v>0.5041833603899013</v>
      </c>
      <c r="X244" s="669">
        <f>IF(OR(AJ244&lt;=0,AJ244="n/a",U244&lt;=0,U244="n/a"),"n/a",U244/AJ244)</f>
        <v>0.7978750423402835</v>
      </c>
      <c r="Y244" s="631"/>
      <c r="Z244" s="618">
        <f>IF(OR(AC244&lt;0.01,AC244="n/a"),"n/a",M244/AC244*100)</f>
        <v>35.398230088495581</v>
      </c>
      <c r="AA244" s="841">
        <f>IF(OR(AC244&lt;0.01,AC244="n/a"),"n/a",I244/AC244)</f>
        <v>24.805309734513276</v>
      </c>
      <c r="AB244" s="842">
        <v>12</v>
      </c>
      <c r="AC244" s="821">
        <v>2.2599999999999998</v>
      </c>
      <c r="AD244" s="821">
        <v>4.51</v>
      </c>
      <c r="AE244" s="821">
        <v>4.46</v>
      </c>
      <c r="AF244" s="821">
        <v>4.5</v>
      </c>
      <c r="AG244" s="821">
        <v>18.899999999999999</v>
      </c>
      <c r="AH244" s="821">
        <v>-3.8</v>
      </c>
      <c r="AI244" s="821">
        <v>8.19</v>
      </c>
      <c r="AJ244" s="821">
        <v>12.4</v>
      </c>
      <c r="AK244" s="821">
        <v>5.53</v>
      </c>
      <c r="AL244" s="833">
        <v>27760</v>
      </c>
      <c r="AM244" s="827">
        <v>0.3</v>
      </c>
      <c r="AN244" s="821">
        <v>0.88</v>
      </c>
      <c r="AO244" s="705">
        <f>IF(U244="n/a","n/a",IF(AA244&lt;0,"n/a",IF(AA244="n/a","n/a",J244+U244-AA244)))</f>
        <v>-13.48461675498074</v>
      </c>
      <c r="AP244" s="706">
        <f>IF(U244="n/a","n/a",J244+U244)</f>
        <v>11.320692979532536</v>
      </c>
      <c r="AQ244" s="843">
        <f>IF(OR(AC244&lt;0.01,AC244="n/a",AF244="n/a"),"n/a",(I244/SQRT(22.5*AC244*(I244/AF244))-1)*100)</f>
        <v>122.73441464898629</v>
      </c>
      <c r="AR244" s="618">
        <f>INDEX(Historical!$C$7:$C$1222,MATCH(B244,Historical!$B$7:$B$1244,0))*IF(AH244="n/a",1.03,IF(AH244&lt;0,1.01,IF(AH244&gt;10,1.1,(1+AH244/100))))</f>
        <v>0.78780000000000006</v>
      </c>
      <c r="AS244" s="841">
        <f>IF($AI244="n/a",1.03*AR244,IF($AI244&lt;0,1.01*AR244,IF($AI244&gt;10,1.1*AR244,(1+$AI244/100)*AR244)))</f>
        <v>0.85232082000000009</v>
      </c>
      <c r="AT244" s="841">
        <f>IF($AK244="n/a",1.03*AS244,IF($AK244&lt;0,1.01*AS244,IF($AK244&gt;10,1.1*AS244,(1+$AK244/100)*AS244)))</f>
        <v>0.89945416134599998</v>
      </c>
      <c r="AU244" s="841">
        <f>IF($AK244="n/a",1.03*AT244,IF($AK244&lt;0,1.01*AT244,IF($AK244&gt;10,1.1*AT244,(1+$AK244/100)*AT244)))</f>
        <v>0.94919397646843373</v>
      </c>
      <c r="AV244" s="841">
        <f>IF($AK244="n/a",1.03*AU244,IF($AK244&lt;0,1.01*AU244,IF($AK244&gt;10,1.1*AU244,(1+$AK244/100)*AU244)))</f>
        <v>1.0016844033671379</v>
      </c>
      <c r="AW244" s="618">
        <f>SUM(AR244:AV244)</f>
        <v>4.4904533611815722</v>
      </c>
      <c r="AX244" s="713">
        <f>AW244/I244*100</f>
        <v>8.0100844830209983</v>
      </c>
      <c r="AY244" s="887">
        <v>0.96</v>
      </c>
      <c r="AZ244" s="827">
        <v>19.86</v>
      </c>
      <c r="BA244" s="827">
        <v>-19.009999999999998</v>
      </c>
      <c r="BB244" s="827">
        <v>-7.32</v>
      </c>
      <c r="BC244" s="827">
        <v>-4.46</v>
      </c>
      <c r="BE244" s="594">
        <v>2012</v>
      </c>
      <c r="BF244" s="853">
        <f>IF(BE244&gt;2020,0,IF(BE244&gt;2008,1,IF(BE244&gt;2001,2,IF(BE244&gt;1990,3,IF(BE244&gt;1980,4,IF(BE244&gt;1973,5,IF(BE244&gt;1970,6,IF(BE244&gt;1960,7,IF(BE244&gt;1958,8,IF(BE244&gt;1953,9,10))))))))))</f>
        <v>1</v>
      </c>
      <c r="BG244" s="837">
        <v>5.2</v>
      </c>
      <c r="BH244" s="820" t="s">
        <v>4443</v>
      </c>
      <c r="BI244" s="820" t="s">
        <v>4444</v>
      </c>
    </row>
    <row r="245" spans="1:61" ht="11.25" customHeight="1" x14ac:dyDescent="0.2">
      <c r="A245" s="826" t="s">
        <v>4972</v>
      </c>
      <c r="B245" s="830" t="s">
        <v>3798</v>
      </c>
      <c r="C245" s="885" t="s">
        <v>130</v>
      </c>
      <c r="D245" s="885" t="s">
        <v>4189</v>
      </c>
      <c r="E245" s="699">
        <v>10</v>
      </c>
      <c r="F245" s="1122">
        <v>508</v>
      </c>
      <c r="G245" s="1122" t="s">
        <v>105</v>
      </c>
      <c r="H245" s="1122" t="s">
        <v>105</v>
      </c>
      <c r="I245" s="829">
        <v>66.260000000000005</v>
      </c>
      <c r="J245" s="618">
        <f>(M245/I245)*100</f>
        <v>4.9049200120736494</v>
      </c>
      <c r="K245" s="832">
        <v>0.8125</v>
      </c>
      <c r="L245" s="842">
        <v>4</v>
      </c>
      <c r="M245" s="609">
        <f>K245*L245</f>
        <v>3.25</v>
      </c>
      <c r="N245" s="825" t="s">
        <v>106</v>
      </c>
      <c r="O245" s="700">
        <v>0.78749999999999998</v>
      </c>
      <c r="P245" s="603">
        <v>44960</v>
      </c>
      <c r="Q245" s="603">
        <v>44971</v>
      </c>
      <c r="R245" s="609">
        <f>(K245-O245)/O245*100</f>
        <v>3.1746031746031771</v>
      </c>
      <c r="S245" s="667">
        <f>IF(INDEX(Historical!$D$7:$D$1220,MATCH(B245,Historical!$B$7:$B$1244,0))=0,"n/a",(INDEX(Historical!$C$7:$C$1222,MATCH(B245,Historical!$B$7:$B$1244,0))/INDEX(Historical!$D$7:$D$1220,MATCH(B245,Historical!$B$7:$B$1244,0))-1)*100)</f>
        <v>15.000000000000014</v>
      </c>
      <c r="T245" s="667">
        <f>IF(INDEX(Historical!$F$7:$F$1213,MATCH(B245,Historical!$B$7:$B$1244,0))=0,"n/a",((INDEX(Historical!$C$7:$C$1222,MATCH(B245,Historical!$B$7:$B$1244,0))/INDEX(Historical!$F$7:$F$1213,MATCH(B245,Historical!$B$7:$B$1244,0)))^(1/3)-1)*100)</f>
        <v>14.970251775397303</v>
      </c>
      <c r="U245" s="667">
        <f>IF(INDEX(Historical!$H$7:$H$1213,MATCH(B245,Historical!$B$7:$B$1244,0))=0,"n/a",((INDEX(Historical!$C$7:$C$1222,MATCH(B245,Historical!$B$7:$B$1244,0))/INDEX(Historical!$H$7:$H$1213,MATCH(B245,Historical!$B$7:$B$1244,0)))^(1/5)-1)*100)</f>
        <v>14.946826075219398</v>
      </c>
      <c r="V245" s="667" t="str">
        <f>IF(INDEX(Historical!$N$7:$N$1213,MATCH(B245,Historical!$B$7:$B$1244,0))=0,"n/a",((INDEX(Historical!$C$7:$C$1222,MATCH(B245,Historical!$B$7:$B$1244,0))/INDEX(Historical!$N$7:$N$1213,MATCH(B245,Historical!$B$7:$B$1244,0)))^(1/10)-1)*100)</f>
        <v>n/a</v>
      </c>
      <c r="W245" s="668" t="str">
        <f>IF(OR(U245&lt;=0,U245="n/a",V245&lt;=0,V245="n/a"),"n/a",U245/V245)</f>
        <v>n/a</v>
      </c>
      <c r="X245" s="669" t="str">
        <f>IF(OR(AJ245&lt;=0,AJ245="n/a",U245&lt;=0,U245="n/a"),"n/a",U245/AJ245)</f>
        <v>n/a</v>
      </c>
      <c r="Y245" s="831"/>
      <c r="Z245" s="618">
        <f>IF(OR(AC245&lt;0.01,AC245="n/a"),"n/a",M245/AC245*100)</f>
        <v>57.522123893805308</v>
      </c>
      <c r="AA245" s="841">
        <f>IF(OR(AC245&lt;0.01,AC245="n/a"),"n/a",I245/AC245)</f>
        <v>11.727433628318584</v>
      </c>
      <c r="AB245" s="842">
        <v>12</v>
      </c>
      <c r="AC245" s="821">
        <v>5.65</v>
      </c>
      <c r="AD245" s="821">
        <v>0.42</v>
      </c>
      <c r="AE245" s="821">
        <v>4.8</v>
      </c>
      <c r="AF245" s="821">
        <v>1.65</v>
      </c>
      <c r="AG245" s="821">
        <v>11.700000000000001</v>
      </c>
      <c r="AH245" s="822">
        <v>320.10000000000002</v>
      </c>
      <c r="AI245" s="822">
        <v>23.24</v>
      </c>
      <c r="AJ245" s="821">
        <v>-1.0999999999999999</v>
      </c>
      <c r="AK245" s="821">
        <v>27.71</v>
      </c>
      <c r="AL245" s="833">
        <v>5820</v>
      </c>
      <c r="AM245" s="827">
        <v>1.06</v>
      </c>
      <c r="AN245" s="821">
        <v>1.41</v>
      </c>
      <c r="AO245" s="705">
        <f>IF(U245="n/a","n/a",IF(AA245&lt;0,"n/a",IF(AA245="n/a","n/a",J245+U245-AA245)))</f>
        <v>8.1243124589744635</v>
      </c>
      <c r="AP245" s="706">
        <f>IF(U245="n/a","n/a",J245+U245)</f>
        <v>19.851746087293048</v>
      </c>
      <c r="AQ245" s="843">
        <f>IF(OR(AC245&lt;0.01,AC245="n/a",AF245="n/a"),"n/a",(I245/SQRT(22.5*AC245*(I245/AF245))-1)*100)</f>
        <v>-7.2631788656722822</v>
      </c>
      <c r="AR245" s="618">
        <f>INDEX(Historical!$C$7:$C$1222,MATCH(B245,Historical!$B$7:$B$1244,0))*IF(AH245="n/a",1.03,IF(AH245&lt;0,1.01,IF(AH245&gt;10,1.1,(1+AH245/100))))</f>
        <v>3.2890000000000006</v>
      </c>
      <c r="AS245" s="841">
        <f>IF($AI245="n/a",1.03*AR245,IF($AI245&lt;0,1.01*AR245,IF($AI245&gt;10,1.1*AR245,(1+$AI245/100)*AR245)))</f>
        <v>3.617900000000001</v>
      </c>
      <c r="AT245" s="841">
        <f>IF($AK245="n/a",1.03*AS245,IF($AK245&lt;0,1.01*AS245,IF($AK245&gt;10,1.1*AS245,(1+$AK245/100)*AS245)))</f>
        <v>3.9796900000000015</v>
      </c>
      <c r="AU245" s="841">
        <f>IF($AK245="n/a",1.03*AT245,IF($AK245&lt;0,1.01*AT245,IF($AK245&gt;10,1.1*AT245,(1+$AK245/100)*AT245)))</f>
        <v>4.3776590000000022</v>
      </c>
      <c r="AV245" s="841">
        <f>IF($AK245="n/a",1.03*AU245,IF($AK245&lt;0,1.01*AU245,IF($AK245&gt;10,1.1*AU245,(1+$AK245/100)*AU245)))</f>
        <v>4.8154249000000027</v>
      </c>
      <c r="AW245" s="618">
        <f>SUM(AR245:AV245)</f>
        <v>20.07967390000001</v>
      </c>
      <c r="AX245" s="713">
        <f>AW245/I245*100</f>
        <v>30.304367491699381</v>
      </c>
      <c r="AY245" s="887">
        <v>0.9</v>
      </c>
      <c r="AZ245" s="827">
        <v>8.07</v>
      </c>
      <c r="BA245" s="827">
        <v>-23.01</v>
      </c>
      <c r="BB245" s="827">
        <v>-8.52</v>
      </c>
      <c r="BC245" s="827">
        <v>-12.049999999999999</v>
      </c>
      <c r="BE245" s="594">
        <v>2014</v>
      </c>
      <c r="BF245" s="853">
        <f>IF(BE245&gt;2020,0,IF(BE245&gt;2008,1,IF(BE245&gt;2001,2,IF(BE245&gt;1990,3,IF(BE245&gt;1980,4,IF(BE245&gt;1973,5,IF(BE245&gt;1970,6,IF(BE245&gt;1960,7,IF(BE245&gt;1958,8,IF(BE245&gt;1953,9,10))))))))))</f>
        <v>1</v>
      </c>
      <c r="BG245" s="837">
        <v>2</v>
      </c>
      <c r="BH245" s="820" t="s">
        <v>4443</v>
      </c>
      <c r="BI245" s="820" t="s">
        <v>4444</v>
      </c>
    </row>
    <row r="246" spans="1:61" ht="11.25" customHeight="1" x14ac:dyDescent="0.2">
      <c r="A246" s="826" t="s">
        <v>4973</v>
      </c>
      <c r="B246" s="830" t="s">
        <v>685</v>
      </c>
      <c r="C246" s="885" t="s">
        <v>122</v>
      </c>
      <c r="D246" s="885" t="s">
        <v>4037</v>
      </c>
      <c r="E246" s="699">
        <v>17</v>
      </c>
      <c r="F246" s="1122">
        <v>230</v>
      </c>
      <c r="G246" s="1122" t="s">
        <v>105</v>
      </c>
      <c r="H246" s="1122" t="s">
        <v>105</v>
      </c>
      <c r="I246" s="829">
        <v>343.5</v>
      </c>
      <c r="J246" s="618">
        <f>(M246/I246)*100</f>
        <v>2.445414847161572</v>
      </c>
      <c r="K246" s="832">
        <v>2.1</v>
      </c>
      <c r="L246" s="842">
        <v>4</v>
      </c>
      <c r="M246" s="609">
        <f>K246*L246</f>
        <v>8.4</v>
      </c>
      <c r="N246" s="825" t="s">
        <v>187</v>
      </c>
      <c r="O246" s="700">
        <v>1.9</v>
      </c>
      <c r="P246" s="891">
        <v>44453</v>
      </c>
      <c r="Q246" s="891">
        <v>44470</v>
      </c>
      <c r="R246" s="609">
        <f>(K246-O246)/O246*100</f>
        <v>10.526315789473696</v>
      </c>
      <c r="S246" s="667">
        <f>IF(INDEX(Historical!$D$7:$D$1220,MATCH(B246,Historical!$B$7:$B$1244,0))=0,"n/a",(INDEX(Historical!$C$7:$C$1222,MATCH(B246,Historical!$B$7:$B$1244,0))/INDEX(Historical!$D$7:$D$1220,MATCH(B246,Historical!$B$7:$B$1244,0))-1)*100)</f>
        <v>7.6923076923077094</v>
      </c>
      <c r="T246" s="667">
        <f>IF(INDEX(Historical!$F$7:$F$1213,MATCH(B246,Historical!$B$7:$B$1244,0))=0,"n/a",((INDEX(Historical!$C$7:$C$1222,MATCH(B246,Historical!$B$7:$B$1244,0))/INDEX(Historical!$F$7:$F$1213,MATCH(B246,Historical!$B$7:$B$1244,0)))^(1/3)-1)*100)</f>
        <v>5.5174809820763171</v>
      </c>
      <c r="U246" s="667">
        <f>IF(INDEX(Historical!$H$7:$H$1213,MATCH(B246,Historical!$B$7:$B$1244,0))=0,"n/a",((INDEX(Historical!$C$7:$C$1222,MATCH(B246,Historical!$B$7:$B$1244,0))/INDEX(Historical!$H$7:$H$1213,MATCH(B246,Historical!$B$7:$B$1244,0)))^(1/5)-1)*100)</f>
        <v>4.1640225538476905</v>
      </c>
      <c r="V246" s="667">
        <f>IF(INDEX(Historical!$N$7:$N$1213,MATCH(B246,Historical!$B$7:$B$1244,0))=0,"n/a",((INDEX(Historical!$C$7:$C$1222,MATCH(B246,Historical!$B$7:$B$1244,0))/INDEX(Historical!$N$7:$N$1213,MATCH(B246,Historical!$B$7:$B$1244,0)))^(1/10)-1)*100)</f>
        <v>10.8449222600272</v>
      </c>
      <c r="W246" s="668">
        <f>IF(OR(U246&lt;=0,U246="n/a",V246&lt;=0,V246="n/a"),"n/a",U246/V246)</f>
        <v>0.3839605719623892</v>
      </c>
      <c r="X246" s="669">
        <f>IF(OR(AJ246&lt;=0,AJ246="n/a",U246&lt;=0,U246="n/a"),"n/a",U246/AJ246)</f>
        <v>0.51407685849971485</v>
      </c>
      <c r="Y246" s="640" t="s">
        <v>5357</v>
      </c>
      <c r="Z246" s="618">
        <f>IF(OR(AC246&lt;0.01,AC246="n/a"),"n/a",M246/AC246*100)</f>
        <v>30.150753768844226</v>
      </c>
      <c r="AA246" s="841">
        <f>IF(OR(AC246&lt;0.01,AC246="n/a"),"n/a",I246/AC246)</f>
        <v>12.329504666188084</v>
      </c>
      <c r="AB246" s="842">
        <v>12</v>
      </c>
      <c r="AC246" s="821">
        <v>27.86</v>
      </c>
      <c r="AD246" s="821">
        <v>1.6</v>
      </c>
      <c r="AE246" s="821">
        <v>1.19</v>
      </c>
      <c r="AF246" s="821">
        <v>4.38</v>
      </c>
      <c r="AG246" s="821">
        <v>38.299999999999997</v>
      </c>
      <c r="AH246" s="821">
        <v>56.8</v>
      </c>
      <c r="AI246" s="821" t="s">
        <v>135</v>
      </c>
      <c r="AJ246" s="821">
        <v>8.1</v>
      </c>
      <c r="AK246" s="821">
        <v>7.7</v>
      </c>
      <c r="AL246" s="833">
        <v>3290</v>
      </c>
      <c r="AM246" s="827">
        <v>0.1</v>
      </c>
      <c r="AN246" s="821">
        <v>1.32</v>
      </c>
      <c r="AO246" s="705">
        <f>IF(U246="n/a","n/a",IF(AA246&lt;0,"n/a",IF(AA246="n/a","n/a",J246+U246-AA246)))</f>
        <v>-5.7200672651788214</v>
      </c>
      <c r="AP246" s="706">
        <f>IF(U246="n/a","n/a",J246+U246)</f>
        <v>6.6094374010092629</v>
      </c>
      <c r="AQ246" s="843">
        <f>IF(OR(AC246&lt;0.01,AC246="n/a",AF246="n/a"),"n/a",(I246/SQRT(22.5*AC246*(I246/AF246))-1)*100)</f>
        <v>54.923967642774585</v>
      </c>
      <c r="AR246" s="618">
        <f>INDEX(Historical!$C$7:$C$1222,MATCH(B246,Historical!$B$7:$B$1244,0))*IF(AH246="n/a",1.03,IF(AH246&lt;0,1.01,IF(AH246&gt;10,1.1,(1+AH246/100))))</f>
        <v>9.240000000000002</v>
      </c>
      <c r="AS246" s="841">
        <f>IF($AI246="n/a",1.03*AR246,IF($AI246&lt;0,1.01*AR246,IF($AI246&gt;10,1.1*AR246,(1+$AI246/100)*AR246)))</f>
        <v>9.5172000000000025</v>
      </c>
      <c r="AT246" s="841">
        <f>IF($AK246="n/a",1.03*AS246,IF($AK246&lt;0,1.01*AS246,IF($AK246&gt;10,1.1*AS246,(1+$AK246/100)*AS246)))</f>
        <v>10.250024400000003</v>
      </c>
      <c r="AU246" s="841">
        <f>IF($AK246="n/a",1.03*AT246,IF($AK246&lt;0,1.01*AT246,IF($AK246&gt;10,1.1*AT246,(1+$AK246/100)*AT246)))</f>
        <v>11.039276278800003</v>
      </c>
      <c r="AV246" s="841">
        <f>IF($AK246="n/a",1.03*AU246,IF($AK246&lt;0,1.01*AU246,IF($AK246&gt;10,1.1*AU246,(1+$AK246/100)*AU246)))</f>
        <v>11.889300552267603</v>
      </c>
      <c r="AW246" s="618">
        <f>SUM(AR246:AV246)</f>
        <v>51.935801231067614</v>
      </c>
      <c r="AX246" s="713">
        <f>AW246/I246*100</f>
        <v>15.119592789248216</v>
      </c>
      <c r="AY246" s="887">
        <v>0.38</v>
      </c>
      <c r="AZ246" s="827">
        <v>22.56</v>
      </c>
      <c r="BA246" s="827">
        <v>-7.31</v>
      </c>
      <c r="BB246" s="827">
        <v>2.4899999999999998</v>
      </c>
      <c r="BC246" s="827">
        <v>9.4700000000000006</v>
      </c>
      <c r="BE246" s="594">
        <v>2006</v>
      </c>
      <c r="BF246" s="853">
        <f>IF(BE246&gt;2020,0,IF(BE246&gt;2008,1,IF(BE246&gt;2001,2,IF(BE246&gt;1990,3,IF(BE246&gt;1980,4,IF(BE246&gt;1973,5,IF(BE246&gt;1970,6,IF(BE246&gt;1960,7,IF(BE246&gt;1958,8,IF(BE246&gt;1953,9,10))))))))))</f>
        <v>2</v>
      </c>
      <c r="BG246" s="837">
        <v>11.899999999999999</v>
      </c>
      <c r="BH246" s="820" t="s">
        <v>4443</v>
      </c>
      <c r="BI246" s="820" t="s">
        <v>4444</v>
      </c>
    </row>
    <row r="247" spans="1:61" ht="11.25" customHeight="1" x14ac:dyDescent="0.2">
      <c r="A247" s="826" t="s">
        <v>4974</v>
      </c>
      <c r="B247" s="830" t="s">
        <v>1450</v>
      </c>
      <c r="C247" s="885" t="s">
        <v>107</v>
      </c>
      <c r="D247" s="885" t="s">
        <v>4190</v>
      </c>
      <c r="E247" s="699">
        <v>10</v>
      </c>
      <c r="F247" s="1122">
        <v>476</v>
      </c>
      <c r="G247" s="1122" t="s">
        <v>105</v>
      </c>
      <c r="H247" s="1122" t="s">
        <v>105</v>
      </c>
      <c r="I247" s="829">
        <v>14.71</v>
      </c>
      <c r="J247" s="618">
        <f>(M247/I247)*100</f>
        <v>3.5350101971447994</v>
      </c>
      <c r="K247" s="832">
        <v>0.13</v>
      </c>
      <c r="L247" s="842">
        <v>4</v>
      </c>
      <c r="M247" s="609">
        <f>K247*L247</f>
        <v>0.52</v>
      </c>
      <c r="N247" s="825" t="s">
        <v>434</v>
      </c>
      <c r="O247" s="700">
        <v>0.11</v>
      </c>
      <c r="P247" s="891">
        <v>44327</v>
      </c>
      <c r="Q247" s="891">
        <v>44342</v>
      </c>
      <c r="R247" s="609">
        <f>(K247-O247)/O247*100</f>
        <v>18.181818181818183</v>
      </c>
      <c r="S247" s="667">
        <f>IF(INDEX(Historical!$D$7:$D$1220,MATCH(B247,Historical!$B$7:$B$1244,0))=0,"n/a",(INDEX(Historical!$C$7:$C$1222,MATCH(B247,Historical!$B$7:$B$1244,0))/INDEX(Historical!$D$7:$D$1220,MATCH(B247,Historical!$B$7:$B$1244,0))-1)*100)</f>
        <v>4.0000000000000036</v>
      </c>
      <c r="T247" s="667">
        <f>IF(INDEX(Historical!$F$7:$F$1213,MATCH(B247,Historical!$B$7:$B$1244,0))=0,"n/a",((INDEX(Historical!$C$7:$C$1222,MATCH(B247,Historical!$B$7:$B$1244,0))/INDEX(Historical!$F$7:$F$1213,MATCH(B247,Historical!$B$7:$B$1244,0)))^(1/3)-1)*100)</f>
        <v>6.5397392040924318</v>
      </c>
      <c r="U247" s="667">
        <f>IF(INDEX(Historical!$H$7:$H$1213,MATCH(B247,Historical!$B$7:$B$1244,0))=0,"n/a",((INDEX(Historical!$C$7:$C$1222,MATCH(B247,Historical!$B$7:$B$1244,0))/INDEX(Historical!$H$7:$H$1213,MATCH(B247,Historical!$B$7:$B$1244,0)))^(1/5)-1)*100)</f>
        <v>8.8691633250776327</v>
      </c>
      <c r="V247" s="667">
        <f>IF(INDEX(Historical!$N$7:$N$1213,MATCH(B247,Historical!$B$7:$B$1244,0))=0,"n/a",((INDEX(Historical!$C$7:$C$1222,MATCH(B247,Historical!$B$7:$B$1244,0))/INDEX(Historical!$N$7:$N$1213,MATCH(B247,Historical!$B$7:$B$1244,0)))^(1/10)-1)*100)</f>
        <v>19.771353632793275</v>
      </c>
      <c r="W247" s="668">
        <f>IF(OR(U247&lt;=0,U247="n/a",V247&lt;=0,V247="n/a"),"n/a",U247/V247)</f>
        <v>0.4485865505114941</v>
      </c>
      <c r="X247" s="669">
        <f>IF(OR(AJ247&lt;=0,AJ247="n/a",U247&lt;=0,U247="n/a"),"n/a",U247/AJ247)</f>
        <v>0.43264211341842113</v>
      </c>
      <c r="Y247" s="640" t="s">
        <v>5351</v>
      </c>
      <c r="Z247" s="618">
        <f>IF(OR(AC247&lt;0.01,AC247="n/a"),"n/a",M247/AC247*100)</f>
        <v>39.393939393939391</v>
      </c>
      <c r="AA247" s="841">
        <f>IF(OR(AC247&lt;0.01,AC247="n/a"),"n/a",I247/AC247)</f>
        <v>11.143939393939394</v>
      </c>
      <c r="AB247" s="842">
        <v>12</v>
      </c>
      <c r="AC247" s="821">
        <v>1.32</v>
      </c>
      <c r="AD247" s="821">
        <v>1.4</v>
      </c>
      <c r="AE247" s="821">
        <v>3.9</v>
      </c>
      <c r="AF247" s="821">
        <v>0.98</v>
      </c>
      <c r="AG247" s="821">
        <v>8.6999999999999993</v>
      </c>
      <c r="AH247" s="821">
        <v>91.100000000000009</v>
      </c>
      <c r="AI247" s="821">
        <v>10.119999999999999</v>
      </c>
      <c r="AJ247" s="821">
        <v>20.5</v>
      </c>
      <c r="AK247" s="821">
        <v>8</v>
      </c>
      <c r="AL247" s="833">
        <v>700.34</v>
      </c>
      <c r="AM247" s="827">
        <v>1.7000000000000002</v>
      </c>
      <c r="AN247" s="821">
        <v>0.64</v>
      </c>
      <c r="AO247" s="705">
        <f>IF(U247="n/a","n/a",IF(AA247&lt;0,"n/a",IF(AA247="n/a","n/a",J247+U247-AA247)))</f>
        <v>1.260234128283038</v>
      </c>
      <c r="AP247" s="706">
        <f>IF(U247="n/a","n/a",J247+U247)</f>
        <v>12.404173522222433</v>
      </c>
      <c r="AQ247" s="843">
        <f>IF(OR(AC247&lt;0.01,AC247="n/a",AF247="n/a"),"n/a",(I247/SQRT(22.5*AC247*(I247/AF247))-1)*100)</f>
        <v>-30.3307477160497</v>
      </c>
      <c r="AR247" s="618">
        <f>INDEX(Historical!$C$7:$C$1222,MATCH(B247,Historical!$B$7:$B$1244,0))*IF(AH247="n/a",1.03,IF(AH247&lt;0,1.01,IF(AH247&gt;10,1.1,(1+AH247/100))))</f>
        <v>0.57200000000000006</v>
      </c>
      <c r="AS247" s="841">
        <f>IF($AI247="n/a",1.03*AR247,IF($AI247&lt;0,1.01*AR247,IF($AI247&gt;10,1.1*AR247,(1+$AI247/100)*AR247)))</f>
        <v>0.62920000000000009</v>
      </c>
      <c r="AT247" s="841">
        <f>IF($AK247="n/a",1.03*AS247,IF($AK247&lt;0,1.01*AS247,IF($AK247&gt;10,1.1*AS247,(1+$AK247/100)*AS247)))</f>
        <v>0.67953600000000014</v>
      </c>
      <c r="AU247" s="841">
        <f>IF($AK247="n/a",1.03*AT247,IF($AK247&lt;0,1.01*AT247,IF($AK247&gt;10,1.1*AT247,(1+$AK247/100)*AT247)))</f>
        <v>0.73389888000000025</v>
      </c>
      <c r="AV247" s="841">
        <f>IF($AK247="n/a",1.03*AU247,IF($AK247&lt;0,1.01*AU247,IF($AK247&gt;10,1.1*AU247,(1+$AK247/100)*AU247)))</f>
        <v>0.79261079040000038</v>
      </c>
      <c r="AW247" s="618">
        <f>SUM(AR247:AV247)</f>
        <v>3.4072456704000009</v>
      </c>
      <c r="AX247" s="713">
        <f>AW247/I247*100</f>
        <v>23.162784978925906</v>
      </c>
      <c r="AY247" s="887">
        <v>0.64</v>
      </c>
      <c r="AZ247" s="827">
        <v>23.93</v>
      </c>
      <c r="BA247" s="827">
        <v>-8.7999999999999989</v>
      </c>
      <c r="BB247" s="827">
        <v>-3.1399999999999997</v>
      </c>
      <c r="BC247" s="827">
        <v>0.77</v>
      </c>
      <c r="BE247" s="594">
        <v>2014</v>
      </c>
      <c r="BF247" s="853">
        <f>IF(BE247&gt;2020,0,IF(BE247&gt;2008,1,IF(BE247&gt;2001,2,IF(BE247&gt;1990,3,IF(BE247&gt;1980,4,IF(BE247&gt;1973,5,IF(BE247&gt;1970,6,IF(BE247&gt;1960,7,IF(BE247&gt;1958,8,IF(BE247&gt;1953,9,10))))))))))</f>
        <v>1</v>
      </c>
      <c r="BG247" s="837">
        <v>1.0999999999999999</v>
      </c>
      <c r="BH247" s="820" t="s">
        <v>4443</v>
      </c>
      <c r="BI247" s="820" t="s">
        <v>4444</v>
      </c>
    </row>
    <row r="248" spans="1:61" ht="11.25" customHeight="1" x14ac:dyDescent="0.2">
      <c r="A248" s="826" t="s">
        <v>1446</v>
      </c>
      <c r="B248" s="830" t="s">
        <v>1447</v>
      </c>
      <c r="C248" s="885" t="s">
        <v>130</v>
      </c>
      <c r="D248" s="885" t="s">
        <v>4187</v>
      </c>
      <c r="E248" s="699">
        <v>12</v>
      </c>
      <c r="F248" s="1122">
        <v>399</v>
      </c>
      <c r="G248" s="1122" t="s">
        <v>36</v>
      </c>
      <c r="H248" s="1122" t="s">
        <v>36</v>
      </c>
      <c r="I248" s="829">
        <v>27.43</v>
      </c>
      <c r="J248" s="618">
        <f>(M248/I248)*100</f>
        <v>3.6456434560699962</v>
      </c>
      <c r="K248" s="832">
        <v>0.25</v>
      </c>
      <c r="L248" s="842">
        <v>4</v>
      </c>
      <c r="M248" s="609">
        <f>K248*L248</f>
        <v>1</v>
      </c>
      <c r="N248" s="825" t="s">
        <v>1199</v>
      </c>
      <c r="O248" s="700">
        <v>0.23499999999999999</v>
      </c>
      <c r="P248" s="603">
        <v>44963</v>
      </c>
      <c r="Q248" s="603">
        <v>44974</v>
      </c>
      <c r="R248" s="609">
        <f>(K248-O248)/O248*100</f>
        <v>6.3829787234042614</v>
      </c>
      <c r="S248" s="667">
        <f>IF(INDEX(Historical!$D$7:$D$1220,MATCH(B248,Historical!$B$7:$B$1244,0))=0,"n/a",(INDEX(Historical!$C$7:$C$1222,MATCH(B248,Historical!$B$7:$B$1244,0))/INDEX(Historical!$D$7:$D$1220,MATCH(B248,Historical!$B$7:$B$1244,0))-1)*100)</f>
        <v>6.8181818181818121</v>
      </c>
      <c r="T248" s="667">
        <f>IF(INDEX(Historical!$F$7:$F$1213,MATCH(B248,Historical!$B$7:$B$1244,0))=0,"n/a",((INDEX(Historical!$C$7:$C$1222,MATCH(B248,Historical!$B$7:$B$1244,0))/INDEX(Historical!$F$7:$F$1213,MATCH(B248,Historical!$B$7:$B$1244,0)))^(1/3)-1)*100)</f>
        <v>5.5227147245074937</v>
      </c>
      <c r="U248" s="667">
        <f>IF(INDEX(Historical!$H$7:$H$1213,MATCH(B248,Historical!$B$7:$B$1244,0))=0,"n/a",((INDEX(Historical!$C$7:$C$1222,MATCH(B248,Historical!$B$7:$B$1244,0))/INDEX(Historical!$H$7:$H$1213,MATCH(B248,Historical!$B$7:$B$1244,0)))^(1/5)-1)*100)</f>
        <v>6.0732713038533337</v>
      </c>
      <c r="V248" s="667">
        <f>IF(INDEX(Historical!$N$7:$N$1213,MATCH(B248,Historical!$B$7:$B$1244,0))=0,"n/a",((INDEX(Historical!$C$7:$C$1222,MATCH(B248,Historical!$B$7:$B$1244,0))/INDEX(Historical!$N$7:$N$1213,MATCH(B248,Historical!$B$7:$B$1244,0)))^(1/10)-1)*100)</f>
        <v>9.7918620943830739</v>
      </c>
      <c r="W248" s="668">
        <f>IF(OR(U248&lt;=0,U248="n/a",V248&lt;=0,V248="n/a"),"n/a",U248/V248)</f>
        <v>0.62023660518433532</v>
      </c>
      <c r="X248" s="669">
        <f>IF(OR(AJ248&lt;=0,AJ248="n/a",U248&lt;=0,U248="n/a"),"n/a",U248/AJ248)</f>
        <v>0.43072846126619396</v>
      </c>
      <c r="Y248" s="621"/>
      <c r="Z248" s="618">
        <f>IF(OR(AC248&lt;0.01,AC248="n/a"),"n/a",M248/AC248*100)</f>
        <v>58.82352941176471</v>
      </c>
      <c r="AA248" s="841">
        <f>IF(OR(AC248&lt;0.01,AC248="n/a"),"n/a",I248/AC248)</f>
        <v>16.13529411764706</v>
      </c>
      <c r="AB248" s="842">
        <v>12</v>
      </c>
      <c r="AC248" s="821">
        <v>1.7</v>
      </c>
      <c r="AD248" s="821">
        <v>2.42</v>
      </c>
      <c r="AE248" s="821">
        <v>1.94</v>
      </c>
      <c r="AF248" s="821">
        <v>1.87</v>
      </c>
      <c r="AG248" s="821">
        <v>13</v>
      </c>
      <c r="AH248" s="821">
        <v>33.200000000000003</v>
      </c>
      <c r="AI248" s="821">
        <v>9.2899999999999991</v>
      </c>
      <c r="AJ248" s="821">
        <v>14.099999999999998</v>
      </c>
      <c r="AK248" s="821">
        <v>6.7</v>
      </c>
      <c r="AL248" s="833">
        <v>11370</v>
      </c>
      <c r="AM248" s="827">
        <v>0.37</v>
      </c>
      <c r="AN248" s="821">
        <v>1.88</v>
      </c>
      <c r="AO248" s="705">
        <f>IF(U248="n/a","n/a",IF(AA248&lt;0,"n/a",IF(AA248="n/a","n/a",J248+U248-AA248)))</f>
        <v>-6.4163793577237307</v>
      </c>
      <c r="AP248" s="706">
        <f>IF(U248="n/a","n/a",J248+U248)</f>
        <v>9.7189147599233294</v>
      </c>
      <c r="AQ248" s="843">
        <f>IF(OR(AC248&lt;0.01,AC248="n/a",AF248="n/a"),"n/a",(I248/SQRT(22.5*AC248*(I248/AF248))-1)*100)</f>
        <v>15.80251388558982</v>
      </c>
      <c r="AR248" s="618">
        <f>INDEX(Historical!$C$7:$C$1222,MATCH(B248,Historical!$B$7:$B$1244,0))*IF(AH248="n/a",1.03,IF(AH248&lt;0,1.01,IF(AH248&gt;10,1.1,(1+AH248/100))))</f>
        <v>1.034</v>
      </c>
      <c r="AS248" s="841">
        <f>IF($AI248="n/a",1.03*AR248,IF($AI248&lt;0,1.01*AR248,IF($AI248&gt;10,1.1*AR248,(1+$AI248/100)*AR248)))</f>
        <v>1.1300585999999999</v>
      </c>
      <c r="AT248" s="841">
        <f>IF($AK248="n/a",1.03*AS248,IF($AK248&lt;0,1.01*AS248,IF($AK248&gt;10,1.1*AS248,(1+$AK248/100)*AS248)))</f>
        <v>1.2057725261999999</v>
      </c>
      <c r="AU248" s="841">
        <f>IF($AK248="n/a",1.03*AT248,IF($AK248&lt;0,1.01*AT248,IF($AK248&gt;10,1.1*AT248,(1+$AK248/100)*AT248)))</f>
        <v>1.2865592854553998</v>
      </c>
      <c r="AV248" s="841">
        <f>IF($AK248="n/a",1.03*AU248,IF($AK248&lt;0,1.01*AU248,IF($AK248&gt;10,1.1*AU248,(1+$AK248/100)*AU248)))</f>
        <v>1.3727587575809115</v>
      </c>
      <c r="AW248" s="618">
        <f>SUM(AR248:AV248)</f>
        <v>6.0291491692363106</v>
      </c>
      <c r="AX248" s="713">
        <f>AW248/I248*100</f>
        <v>21.980128214496212</v>
      </c>
      <c r="AY248" s="887">
        <v>0.45</v>
      </c>
      <c r="AZ248" s="827">
        <v>15.35</v>
      </c>
      <c r="BA248" s="827">
        <v>-15.82</v>
      </c>
      <c r="BB248" s="827">
        <v>0.09</v>
      </c>
      <c r="BC248" s="827">
        <v>-2.4899999999999998</v>
      </c>
      <c r="BE248" s="594">
        <v>2012</v>
      </c>
      <c r="BF248" s="853">
        <f>IF(BE248&gt;2020,0,IF(BE248&gt;2008,1,IF(BE248&gt;2001,2,IF(BE248&gt;1990,3,IF(BE248&gt;1980,4,IF(BE248&gt;1973,5,IF(BE248&gt;1970,6,IF(BE248&gt;1960,7,IF(BE248&gt;1958,8,IF(BE248&gt;1953,9,10))))))))))</f>
        <v>1</v>
      </c>
      <c r="BG248" s="837">
        <v>3</v>
      </c>
      <c r="BH248" s="820" t="s">
        <v>4443</v>
      </c>
      <c r="BI248" s="820" t="s">
        <v>4444</v>
      </c>
    </row>
    <row r="249" spans="1:61" s="737" customFormat="1" ht="11.25" customHeight="1" x14ac:dyDescent="0.2">
      <c r="A249" s="720" t="s">
        <v>4979</v>
      </c>
      <c r="B249" s="743" t="s">
        <v>689</v>
      </c>
      <c r="C249" s="885" t="s">
        <v>244</v>
      </c>
      <c r="D249" s="885" t="s">
        <v>4216</v>
      </c>
      <c r="E249" s="721">
        <v>20</v>
      </c>
      <c r="F249" s="1122">
        <v>181</v>
      </c>
      <c r="G249" s="1121" t="s">
        <v>114</v>
      </c>
      <c r="H249" s="1121" t="s">
        <v>114</v>
      </c>
      <c r="I249" s="722">
        <v>118.79</v>
      </c>
      <c r="J249" s="723">
        <f>(M249/I249)*100</f>
        <v>1.1448775149423351</v>
      </c>
      <c r="K249" s="724">
        <v>0.34</v>
      </c>
      <c r="L249" s="725">
        <v>4</v>
      </c>
      <c r="M249" s="726">
        <f>K249*L249</f>
        <v>1.36</v>
      </c>
      <c r="N249" s="727" t="s">
        <v>162</v>
      </c>
      <c r="O249" s="728">
        <v>0.30499999999999999</v>
      </c>
      <c r="P249" s="1037">
        <v>44897</v>
      </c>
      <c r="Q249" s="1037">
        <v>44923</v>
      </c>
      <c r="R249" s="726">
        <f>(K249-O249)/O249*100</f>
        <v>11.475409836065584</v>
      </c>
      <c r="S249" s="667">
        <f>IF(INDEX(Historical!$D$7:$D$1220,MATCH(B249,Historical!$B$7:$B$1244,0))=0,"n/a",(INDEX(Historical!$C$7:$C$1222,MATCH(B249,Historical!$B$7:$B$1244,0))/INDEX(Historical!$D$7:$D$1220,MATCH(B249,Historical!$B$7:$B$1244,0))-1)*100)</f>
        <v>11.061946902654874</v>
      </c>
      <c r="T249" s="667">
        <f>IF(INDEX(Historical!$F$7:$F$1213,MATCH(B249,Historical!$B$7:$B$1244,0))=0,"n/a",((INDEX(Historical!$C$7:$C$1222,MATCH(B249,Historical!$B$7:$B$1244,0))/INDEX(Historical!$F$7:$F$1213,MATCH(B249,Historical!$B$7:$B$1244,0)))^(1/3)-1)*100)</f>
        <v>12.560760294321959</v>
      </c>
      <c r="U249" s="667">
        <f>IF(INDEX(Historical!$H$7:$H$1213,MATCH(B249,Historical!$B$7:$B$1244,0))=0,"n/a",((INDEX(Historical!$C$7:$C$1222,MATCH(B249,Historical!$B$7:$B$1244,0))/INDEX(Historical!$H$7:$H$1213,MATCH(B249,Historical!$B$7:$B$1244,0)))^(1/5)-1)*100)</f>
        <v>11.753786199461057</v>
      </c>
      <c r="V249" s="667">
        <f>IF(INDEX(Historical!$N$7:$N$1213,MATCH(B249,Historical!$B$7:$B$1244,0))=0,"n/a",((INDEX(Historical!$C$7:$C$1222,MATCH(B249,Historical!$B$7:$B$1244,0))/INDEX(Historical!$N$7:$N$1213,MATCH(B249,Historical!$B$7:$B$1244,0)))^(1/10)-1)*100)</f>
        <v>12.839524088581665</v>
      </c>
      <c r="W249" s="668">
        <f>IF(OR(U249&lt;=0,U249="n/a",V249&lt;=0,V249="n/a"),"n/a",U249/V249)</f>
        <v>0.91543784009205087</v>
      </c>
      <c r="X249" s="669">
        <f>IF(OR(AJ249&lt;=0,AJ249="n/a",U249&lt;=0,U249="n/a"),"n/a",U249/AJ249)</f>
        <v>1.399260261840602</v>
      </c>
      <c r="Y249" s="729"/>
      <c r="Z249" s="723">
        <f>IF(OR(AC249&lt;0.01,AC249="n/a"),"n/a",M249/AC249*100)</f>
        <v>38.418079096045197</v>
      </c>
      <c r="AA249" s="730">
        <f>IF(OR(AC249&lt;0.01,AC249="n/a"),"n/a",I249/AC249)</f>
        <v>33.556497175141246</v>
      </c>
      <c r="AB249" s="725">
        <v>5</v>
      </c>
      <c r="AC249" s="731">
        <v>3.54</v>
      </c>
      <c r="AD249" s="731">
        <v>4.95</v>
      </c>
      <c r="AE249" s="731">
        <v>3.8</v>
      </c>
      <c r="AF249" s="731">
        <v>12.09</v>
      </c>
      <c r="AG249" s="731">
        <v>36.799999999999997</v>
      </c>
      <c r="AH249" s="731">
        <v>5.5</v>
      </c>
      <c r="AI249" s="731">
        <v>26.5</v>
      </c>
      <c r="AJ249" s="731">
        <v>8.4</v>
      </c>
      <c r="AK249" s="731">
        <v>6.77</v>
      </c>
      <c r="AL249" s="732">
        <v>186780</v>
      </c>
      <c r="AM249" s="733">
        <v>0.2</v>
      </c>
      <c r="AN249" s="731">
        <v>0.62</v>
      </c>
      <c r="AO249" s="734">
        <f>IF(U249="n/a","n/a",IF(AA249&lt;0,"n/a",IF(AA249="n/a","n/a",J249+U249-AA249)))</f>
        <v>-20.657833460737855</v>
      </c>
      <c r="AP249" s="735">
        <f>IF(U249="n/a","n/a",J249+U249)</f>
        <v>12.898663714403392</v>
      </c>
      <c r="AQ249" s="843">
        <f>IF(OR(AC249&lt;0.01,AC249="n/a",AF249="n/a"),"n/a",(I249/SQRT(22.5*AC249*(I249/AF249))-1)*100)</f>
        <v>324.62953832852025</v>
      </c>
      <c r="AR249" s="618">
        <f>INDEX(Historical!$C$7:$C$1222,MATCH(B249,Historical!$B$7:$B$1244,0))*IF(AH249="n/a",1.03,IF(AH249&lt;0,1.01,IF(AH249&gt;10,1.1,(1+AH249/100))))</f>
        <v>1.3240249999999998</v>
      </c>
      <c r="AS249" s="730">
        <f>IF($AI249="n/a",1.03*AR249,IF($AI249&lt;0,1.01*AR249,IF($AI249&gt;10,1.1*AR249,(1+$AI249/100)*AR249)))</f>
        <v>1.4564275</v>
      </c>
      <c r="AT249" s="730">
        <f>IF($AK249="n/a",1.03*AS249,IF($AK249&lt;0,1.01*AS249,IF($AK249&gt;10,1.1*AS249,(1+$AK249/100)*AS249)))</f>
        <v>1.5550276417500002</v>
      </c>
      <c r="AU249" s="730">
        <f>IF($AK249="n/a",1.03*AT249,IF($AK249&lt;0,1.01*AT249,IF($AK249&gt;10,1.1*AT249,(1+$AK249/100)*AT249)))</f>
        <v>1.6603030130964753</v>
      </c>
      <c r="AV249" s="730">
        <f>IF($AK249="n/a",1.03*AU249,IF($AK249&lt;0,1.01*AU249,IF($AK249&gt;10,1.1*AU249,(1+$AK249/100)*AU249)))</f>
        <v>1.7727055270831069</v>
      </c>
      <c r="AW249" s="723">
        <f>SUM(AR249:AV249)</f>
        <v>7.7684886819295835</v>
      </c>
      <c r="AX249" s="736">
        <f>AW249/I249*100</f>
        <v>6.5396823654597052</v>
      </c>
      <c r="AY249" s="888">
        <v>1.1000000000000001</v>
      </c>
      <c r="AZ249" s="733">
        <v>44.48</v>
      </c>
      <c r="BA249" s="733">
        <v>-15.07</v>
      </c>
      <c r="BB249" s="733">
        <v>-2.5499999999999998</v>
      </c>
      <c r="BC249" s="733">
        <v>8.5</v>
      </c>
      <c r="BD249" s="862"/>
      <c r="BE249" s="594">
        <v>2003</v>
      </c>
      <c r="BF249" s="853">
        <f>IF(BE249&gt;2020,0,IF(BE249&gt;2008,1,IF(BE249&gt;2001,2,IF(BE249&gt;1990,3,IF(BE249&gt;1980,4,IF(BE249&gt;1973,5,IF(BE249&gt;1970,6,IF(BE249&gt;1960,7,IF(BE249&gt;1958,8,IF(BE249&gt;1953,9,10))))))))))</f>
        <v>2</v>
      </c>
      <c r="BG249" s="783">
        <v>14.099999999999998</v>
      </c>
      <c r="BH249" s="820" t="s">
        <v>4443</v>
      </c>
      <c r="BI249" s="820" t="s">
        <v>4444</v>
      </c>
    </row>
    <row r="250" spans="1:61" ht="11.25" customHeight="1" x14ac:dyDescent="0.2">
      <c r="A250" s="826" t="s">
        <v>4981</v>
      </c>
      <c r="B250" s="830" t="s">
        <v>694</v>
      </c>
      <c r="C250" s="885" t="s">
        <v>111</v>
      </c>
      <c r="D250" s="885" t="s">
        <v>4203</v>
      </c>
      <c r="E250" s="699">
        <v>19</v>
      </c>
      <c r="F250" s="1122">
        <v>197</v>
      </c>
      <c r="G250" s="1122" t="s">
        <v>36</v>
      </c>
      <c r="H250" s="1122" t="s">
        <v>36</v>
      </c>
      <c r="I250" s="829">
        <v>464.11</v>
      </c>
      <c r="J250" s="618">
        <f>(M250/I250)*100</f>
        <v>1.4910258343927085</v>
      </c>
      <c r="K250" s="832">
        <v>1.73</v>
      </c>
      <c r="L250" s="842">
        <v>4</v>
      </c>
      <c r="M250" s="609">
        <f>K250*L250</f>
        <v>6.92</v>
      </c>
      <c r="N250" s="825" t="s">
        <v>695</v>
      </c>
      <c r="O250" s="700">
        <v>1.57</v>
      </c>
      <c r="P250" s="603">
        <v>44708</v>
      </c>
      <c r="Q250" s="603">
        <v>44727</v>
      </c>
      <c r="R250" s="609">
        <f>(K250-O250)/O250*100</f>
        <v>10.191082802547765</v>
      </c>
      <c r="S250" s="667">
        <f>IF(INDEX(Historical!$D$7:$D$1220,MATCH(B250,Historical!$B$7:$B$1244,0))=0,"n/a",(INDEX(Historical!$C$7:$C$1222,MATCH(B250,Historical!$B$7:$B$1244,0))/INDEX(Historical!$D$7:$D$1220,MATCH(B250,Historical!$B$7:$B$1244,0))-1)*100)</f>
        <v>9.740259740259738</v>
      </c>
      <c r="T250" s="667">
        <f>IF(INDEX(Historical!$F$7:$F$1213,MATCH(B250,Historical!$B$7:$B$1244,0))=0,"n/a",((INDEX(Historical!$C$7:$C$1222,MATCH(B250,Historical!$B$7:$B$1244,0))/INDEX(Historical!$F$7:$F$1213,MATCH(B250,Historical!$B$7:$B$1244,0)))^(1/3)-1)*100)</f>
        <v>9.420576375695088</v>
      </c>
      <c r="U250" s="667">
        <f>IF(INDEX(Historical!$H$7:$H$1213,MATCH(B250,Historical!$B$7:$B$1244,0))=0,"n/a",((INDEX(Historical!$C$7:$C$1222,MATCH(B250,Historical!$B$7:$B$1244,0))/INDEX(Historical!$H$7:$H$1213,MATCH(B250,Historical!$B$7:$B$1244,0)))^(1/5)-1)*100)</f>
        <v>11.628841548417412</v>
      </c>
      <c r="V250" s="667">
        <f>IF(INDEX(Historical!$N$7:$N$1213,MATCH(B250,Historical!$B$7:$B$1244,0))=0,"n/a",((INDEX(Historical!$C$7:$C$1222,MATCH(B250,Historical!$B$7:$B$1244,0))/INDEX(Historical!$N$7:$N$1213,MATCH(B250,Historical!$B$7:$B$1244,0)))^(1/10)-1)*100)</f>
        <v>12.137488101563676</v>
      </c>
      <c r="W250" s="668">
        <f>IF(OR(U250&lt;=0,U250="n/a",V250&lt;=0,V250="n/a"),"n/a",U250/V250)</f>
        <v>0.95809293085274094</v>
      </c>
      <c r="X250" s="669">
        <f>IF(OR(AJ250&lt;=0,AJ250="n/a",U250&lt;=0,U250="n/a"),"n/a",U250/AJ250)</f>
        <v>0.97721357549726162</v>
      </c>
      <c r="Y250" s="830"/>
      <c r="Z250" s="618">
        <f>IF(OR(AC250&lt;0.01,AC250="n/a"),"n/a",M250/AC250*100)</f>
        <v>21.968253968253968</v>
      </c>
      <c r="AA250" s="841">
        <f>IF(OR(AC250&lt;0.01,AC250="n/a"),"n/a",I250/AC250)</f>
        <v>14.733650793650794</v>
      </c>
      <c r="AB250" s="842">
        <v>12</v>
      </c>
      <c r="AC250" s="821">
        <v>31.5</v>
      </c>
      <c r="AD250" s="821">
        <v>4.97</v>
      </c>
      <c r="AE250" s="821">
        <v>1.99</v>
      </c>
      <c r="AF250" s="821">
        <v>4.72</v>
      </c>
      <c r="AG250" s="821">
        <v>34.9</v>
      </c>
      <c r="AH250" s="821">
        <v>-27.700000000000003</v>
      </c>
      <c r="AI250" s="821">
        <v>10.870000000000001</v>
      </c>
      <c r="AJ250" s="821">
        <v>11.899999999999999</v>
      </c>
      <c r="AK250" s="821">
        <v>3</v>
      </c>
      <c r="AL250" s="833">
        <v>72760</v>
      </c>
      <c r="AM250" s="827">
        <v>0.1</v>
      </c>
      <c r="AN250" s="821">
        <v>0.84</v>
      </c>
      <c r="AO250" s="705">
        <f>IF(U250="n/a","n/a",IF(AA250&lt;0,"n/a",IF(AA250="n/a","n/a",J250+U250-AA250)))</f>
        <v>-1.6137834108406732</v>
      </c>
      <c r="AP250" s="706">
        <f>IF(U250="n/a","n/a",J250+U250)</f>
        <v>13.119867382810121</v>
      </c>
      <c r="AQ250" s="843">
        <f>IF(OR(AC250&lt;0.01,AC250="n/a",AF250="n/a"),"n/a",(I250/SQRT(22.5*AC250*(I250/AF250))-1)*100)</f>
        <v>75.806499369217178</v>
      </c>
      <c r="AR250" s="618">
        <f>INDEX(Historical!$C$7:$C$1222,MATCH(B250,Historical!$B$7:$B$1244,0))*IF(AH250="n/a",1.03,IF(AH250&lt;0,1.01,IF(AH250&gt;10,1.1,(1+AH250/100))))</f>
        <v>6.8275999999999994</v>
      </c>
      <c r="AS250" s="841">
        <f>IF($AI250="n/a",1.03*AR250,IF($AI250&lt;0,1.01*AR250,IF($AI250&gt;10,1.1*AR250,(1+$AI250/100)*AR250)))</f>
        <v>7.5103600000000004</v>
      </c>
      <c r="AT250" s="841">
        <f>IF($AK250="n/a",1.03*AS250,IF($AK250&lt;0,1.01*AS250,IF($AK250&gt;10,1.1*AS250,(1+$AK250/100)*AS250)))</f>
        <v>7.7356708000000003</v>
      </c>
      <c r="AU250" s="841">
        <f>IF($AK250="n/a",1.03*AT250,IF($AK250&lt;0,1.01*AT250,IF($AK250&gt;10,1.1*AT250,(1+$AK250/100)*AT250)))</f>
        <v>7.9677409240000001</v>
      </c>
      <c r="AV250" s="841">
        <f>IF($AK250="n/a",1.03*AU250,IF($AK250&lt;0,1.01*AU250,IF($AK250&gt;10,1.1*AU250,(1+$AK250/100)*AU250)))</f>
        <v>8.2067731517200002</v>
      </c>
      <c r="AW250" s="618">
        <f>SUM(AR250:AV250)</f>
        <v>38.248144875720001</v>
      </c>
      <c r="AX250" s="713">
        <f>AW250/I250*100</f>
        <v>8.241180943250523</v>
      </c>
      <c r="AY250" s="887">
        <v>0.51</v>
      </c>
      <c r="AZ250" s="827">
        <v>12.120000000000001</v>
      </c>
      <c r="BA250" s="827">
        <v>-16.57</v>
      </c>
      <c r="BB250" s="827">
        <v>-4.1500000000000004</v>
      </c>
      <c r="BC250" s="827">
        <v>-4.62</v>
      </c>
      <c r="BE250" s="594">
        <v>2004</v>
      </c>
      <c r="BF250" s="853">
        <f>IF(BE250&gt;2020,0,IF(BE250&gt;2008,1,IF(BE250&gt;2001,2,IF(BE250&gt;1990,3,IF(BE250&gt;1980,4,IF(BE250&gt;1973,5,IF(BE250&gt;1970,6,IF(BE250&gt;1960,7,IF(BE250&gt;1958,8,IF(BE250&gt;1953,9,10))))))))))</f>
        <v>2</v>
      </c>
      <c r="BG250" s="837">
        <v>11.5</v>
      </c>
      <c r="BH250" s="820" t="s">
        <v>4443</v>
      </c>
      <c r="BI250" s="820" t="s">
        <v>4444</v>
      </c>
    </row>
    <row r="251" spans="1:61" ht="11.25" customHeight="1" x14ac:dyDescent="0.2">
      <c r="A251" s="826" t="s">
        <v>4983</v>
      </c>
      <c r="B251" s="830" t="s">
        <v>1452</v>
      </c>
      <c r="C251" s="885" t="s">
        <v>107</v>
      </c>
      <c r="D251" s="885" t="s">
        <v>4197</v>
      </c>
      <c r="E251" s="699">
        <v>14</v>
      </c>
      <c r="F251" s="1122">
        <v>282</v>
      </c>
      <c r="G251" s="1122" t="s">
        <v>105</v>
      </c>
      <c r="H251" s="1122" t="s">
        <v>105</v>
      </c>
      <c r="I251" s="829">
        <v>52.51</v>
      </c>
      <c r="J251" s="618">
        <f>(M251/I251)*100</f>
        <v>4.5705579889544854</v>
      </c>
      <c r="K251" s="832">
        <v>0.6</v>
      </c>
      <c r="L251" s="842">
        <v>4</v>
      </c>
      <c r="M251" s="609">
        <f>K251*L251</f>
        <v>2.4</v>
      </c>
      <c r="N251" s="825" t="s">
        <v>584</v>
      </c>
      <c r="O251" s="700">
        <v>0.5</v>
      </c>
      <c r="P251" s="603">
        <v>44993</v>
      </c>
      <c r="Q251" s="603">
        <v>45002</v>
      </c>
      <c r="R251" s="609">
        <f>(K251-O251)/O251*100</f>
        <v>19.999999999999996</v>
      </c>
      <c r="S251" s="667">
        <f>IF(INDEX(Historical!$D$7:$D$1220,MATCH(B251,Historical!$B$7:$B$1244,0))=0,"n/a",(INDEX(Historical!$C$7:$C$1222,MATCH(B251,Historical!$B$7:$B$1244,0))/INDEX(Historical!$D$7:$D$1220,MATCH(B251,Historical!$B$7:$B$1244,0))-1)*100)</f>
        <v>21.333333333333336</v>
      </c>
      <c r="T251" s="667">
        <f>IF(INDEX(Historical!$F$7:$F$1213,MATCH(B251,Historical!$B$7:$B$1244,0))=0,"n/a",((INDEX(Historical!$C$7:$C$1222,MATCH(B251,Historical!$B$7:$B$1244,0))/INDEX(Historical!$F$7:$F$1213,MATCH(B251,Historical!$B$7:$B$1244,0)))^(1/3)-1)*100)</f>
        <v>13.040381433805548</v>
      </c>
      <c r="U251" s="667">
        <f>IF(INDEX(Historical!$H$7:$H$1213,MATCH(B251,Historical!$B$7:$B$1244,0))=0,"n/a",((INDEX(Historical!$C$7:$C$1222,MATCH(B251,Historical!$B$7:$B$1244,0))/INDEX(Historical!$H$7:$H$1213,MATCH(B251,Historical!$B$7:$B$1244,0)))^(1/5)-1)*100)</f>
        <v>16.175509914303852</v>
      </c>
      <c r="V251" s="667">
        <f>IF(INDEX(Historical!$N$7:$N$1213,MATCH(B251,Historical!$B$7:$B$1244,0))=0,"n/a",((INDEX(Historical!$C$7:$C$1222,MATCH(B251,Historical!$B$7:$B$1244,0))/INDEX(Historical!$N$7:$N$1213,MATCH(B251,Historical!$B$7:$B$1244,0)))^(1/10)-1)*100)</f>
        <v>12.509277580028201</v>
      </c>
      <c r="W251" s="668">
        <f>IF(OR(U251&lt;=0,U251="n/a",V251&lt;=0,V251="n/a"),"n/a",U251/V251)</f>
        <v>1.2930810601028637</v>
      </c>
      <c r="X251" s="669">
        <f>IF(OR(AJ251&lt;=0,AJ251="n/a",U251&lt;=0,U251="n/a"),"n/a",U251/AJ251)</f>
        <v>0.67964327371024602</v>
      </c>
      <c r="Y251" s="830"/>
      <c r="Z251" s="618">
        <f>IF(OR(AC251&lt;0.01,AC251="n/a"),"n/a",M251/AC251*100)</f>
        <v>45.454545454545453</v>
      </c>
      <c r="AA251" s="841">
        <f>IF(OR(AC251&lt;0.01,AC251="n/a"),"n/a",I251/AC251)</f>
        <v>9.945075757575756</v>
      </c>
      <c r="AB251" s="842">
        <v>12</v>
      </c>
      <c r="AC251" s="821">
        <v>5.28</v>
      </c>
      <c r="AD251" s="821" t="s">
        <v>135</v>
      </c>
      <c r="AE251" s="821">
        <v>2.96</v>
      </c>
      <c r="AF251" s="821">
        <v>1.42</v>
      </c>
      <c r="AG251" s="821">
        <v>13</v>
      </c>
      <c r="AH251" s="821">
        <v>17.399999999999999</v>
      </c>
      <c r="AI251" s="821">
        <v>0.16</v>
      </c>
      <c r="AJ251" s="821">
        <v>23.799999999999997</v>
      </c>
      <c r="AK251" s="821" t="s">
        <v>135</v>
      </c>
      <c r="AL251" s="833">
        <v>297.14999999999998</v>
      </c>
      <c r="AM251" s="827">
        <v>1.2</v>
      </c>
      <c r="AN251" s="821">
        <v>0.05</v>
      </c>
      <c r="AO251" s="705">
        <f>IF(U251="n/a","n/a",IF(AA251&lt;0,"n/a",IF(AA251="n/a","n/a",J251+U251-AA251)))</f>
        <v>10.80099214568258</v>
      </c>
      <c r="AP251" s="706">
        <f>IF(U251="n/a","n/a",J251+U251)</f>
        <v>20.746067903258336</v>
      </c>
      <c r="AQ251" s="843">
        <f>IF(OR(AC251&lt;0.01,AC251="n/a",AF251="n/a"),"n/a",(I251/SQRT(22.5*AC251*(I251/AF251))-1)*100)</f>
        <v>-20.775964433463688</v>
      </c>
      <c r="AR251" s="618">
        <f>INDEX(Historical!$C$7:$C$1222,MATCH(B251,Historical!$B$7:$B$1244,0))*IF(AH251="n/a",1.03,IF(AH251&lt;0,1.01,IF(AH251&gt;10,1.1,(1+AH251/100))))</f>
        <v>2.0020000000000002</v>
      </c>
      <c r="AS251" s="841">
        <f>IF($AI251="n/a",1.03*AR251,IF($AI251&lt;0,1.01*AR251,IF($AI251&gt;10,1.1*AR251,(1+$AI251/100)*AR251)))</f>
        <v>2.0052032000000004</v>
      </c>
      <c r="AT251" s="841">
        <f>IF($AK251="n/a",1.03*AS251,IF($AK251&lt;0,1.01*AS251,IF($AK251&gt;10,1.1*AS251,(1+$AK251/100)*AS251)))</f>
        <v>2.0653592960000005</v>
      </c>
      <c r="AU251" s="841">
        <f>IF($AK251="n/a",1.03*AT251,IF($AK251&lt;0,1.01*AT251,IF($AK251&gt;10,1.1*AT251,(1+$AK251/100)*AT251)))</f>
        <v>2.1273200748800005</v>
      </c>
      <c r="AV251" s="841">
        <f>IF($AK251="n/a",1.03*AU251,IF($AK251&lt;0,1.01*AU251,IF($AK251&gt;10,1.1*AU251,(1+$AK251/100)*AU251)))</f>
        <v>2.1911396771264005</v>
      </c>
      <c r="AW251" s="618">
        <f>SUM(AR251:AV251)</f>
        <v>10.391022248006403</v>
      </c>
      <c r="AX251" s="713">
        <f>AW251/I251*100</f>
        <v>19.788654062095606</v>
      </c>
      <c r="AY251" s="887">
        <v>0.68</v>
      </c>
      <c r="AZ251" s="827">
        <v>36.67</v>
      </c>
      <c r="BA251" s="827">
        <v>-7.5</v>
      </c>
      <c r="BB251" s="827">
        <v>-2.34</v>
      </c>
      <c r="BC251" s="827">
        <v>13.370000000000001</v>
      </c>
      <c r="BE251" s="594">
        <v>2010</v>
      </c>
      <c r="BF251" s="853">
        <f>IF(BE251&gt;2020,0,IF(BE251&gt;2008,1,IF(BE251&gt;2001,2,IF(BE251&gt;1990,3,IF(BE251&gt;1980,4,IF(BE251&gt;1973,5,IF(BE251&gt;1970,6,IF(BE251&gt;1960,7,IF(BE251&gt;1958,8,IF(BE251&gt;1953,9,10))))))))))</f>
        <v>1</v>
      </c>
      <c r="BG251" s="837">
        <v>1.0999999999999999</v>
      </c>
      <c r="BH251" s="820" t="s">
        <v>4443</v>
      </c>
      <c r="BI251" s="820" t="s">
        <v>4444</v>
      </c>
    </row>
    <row r="252" spans="1:61" ht="11.25" customHeight="1" x14ac:dyDescent="0.2">
      <c r="A252" s="819" t="s">
        <v>4984</v>
      </c>
      <c r="B252" s="830" t="s">
        <v>1279</v>
      </c>
      <c r="C252" s="885" t="s">
        <v>111</v>
      </c>
      <c r="D252" s="885" t="s">
        <v>4220</v>
      </c>
      <c r="E252" s="699">
        <v>12</v>
      </c>
      <c r="F252" s="1122">
        <v>369</v>
      </c>
      <c r="G252" s="1122" t="s">
        <v>105</v>
      </c>
      <c r="H252" s="1122" t="s">
        <v>105</v>
      </c>
      <c r="I252" s="829">
        <v>124.09</v>
      </c>
      <c r="J252" s="618">
        <f>(M252/I252)*100</f>
        <v>1.676202756064147</v>
      </c>
      <c r="K252" s="832">
        <v>0.52</v>
      </c>
      <c r="L252" s="842">
        <v>4</v>
      </c>
      <c r="M252" s="609">
        <f>K252*L252</f>
        <v>2.08</v>
      </c>
      <c r="N252" s="825" t="s">
        <v>597</v>
      </c>
      <c r="O252" s="700">
        <v>0.45</v>
      </c>
      <c r="P252" s="603">
        <v>44720</v>
      </c>
      <c r="Q252" s="603">
        <v>44735</v>
      </c>
      <c r="R252" s="609">
        <f>(K252-O252)/O252*100</f>
        <v>15.555555555555555</v>
      </c>
      <c r="S252" s="667">
        <f>IF(INDEX(Historical!$D$7:$D$1220,MATCH(B252,Historical!$B$7:$B$1244,0))=0,"n/a",(INDEX(Historical!$C$7:$C$1222,MATCH(B252,Historical!$B$7:$B$1244,0))/INDEX(Historical!$D$7:$D$1220,MATCH(B252,Historical!$B$7:$B$1244,0))-1)*100)</f>
        <v>14.857142857142836</v>
      </c>
      <c r="T252" s="667">
        <f>IF(INDEX(Historical!$F$7:$F$1213,MATCH(B252,Historical!$B$7:$B$1244,0))=0,"n/a",((INDEX(Historical!$C$7:$C$1222,MATCH(B252,Historical!$B$7:$B$1244,0))/INDEX(Historical!$F$7:$F$1213,MATCH(B252,Historical!$B$7:$B$1244,0)))^(1/3)-1)*100)</f>
        <v>18.760386903079397</v>
      </c>
      <c r="U252" s="667">
        <f>IF(INDEX(Historical!$H$7:$H$1213,MATCH(B252,Historical!$B$7:$B$1244,0))=0,"n/a",((INDEX(Historical!$C$7:$C$1222,MATCH(B252,Historical!$B$7:$B$1244,0))/INDEX(Historical!$H$7:$H$1213,MATCH(B252,Historical!$B$7:$B$1244,0)))^(1/5)-1)*100)</f>
        <v>28.441580954305067</v>
      </c>
      <c r="V252" s="667">
        <f>IF(INDEX(Historical!$N$7:$N$1213,MATCH(B252,Historical!$B$7:$B$1244,0))=0,"n/a",((INDEX(Historical!$C$7:$C$1222,MATCH(B252,Historical!$B$7:$B$1244,0))/INDEX(Historical!$N$7:$N$1213,MATCH(B252,Historical!$B$7:$B$1244,0)))^(1/10)-1)*100)</f>
        <v>19.803142990154974</v>
      </c>
      <c r="W252" s="668">
        <f>IF(OR(U252&lt;=0,U252="n/a",V252&lt;=0,V252="n/a"),"n/a",U252/V252)</f>
        <v>1.4362155021778436</v>
      </c>
      <c r="X252" s="669">
        <f>IF(OR(AJ252&lt;=0,AJ252="n/a",U252&lt;=0,U252="n/a"),"n/a",U252/AJ252)</f>
        <v>1.6345736180635098</v>
      </c>
      <c r="Y252" s="628"/>
      <c r="Z252" s="618">
        <f>IF(OR(AC252&lt;0.01,AC252="n/a"),"n/a",M252/AC252*100)</f>
        <v>44.731182795698921</v>
      </c>
      <c r="AA252" s="841">
        <f>IF(OR(AC252&lt;0.01,AC252="n/a"),"n/a",I252/AC252)</f>
        <v>26.686021505376342</v>
      </c>
      <c r="AB252" s="842">
        <v>12</v>
      </c>
      <c r="AC252" s="821">
        <v>4.6500000000000004</v>
      </c>
      <c r="AD252" s="821">
        <v>1.76</v>
      </c>
      <c r="AE252" s="821">
        <v>0.79</v>
      </c>
      <c r="AF252" s="821">
        <v>57.31</v>
      </c>
      <c r="AG252" s="822">
        <v>340.2</v>
      </c>
      <c r="AH252" s="821">
        <v>45.9</v>
      </c>
      <c r="AI252" s="821">
        <v>14.219999999999999</v>
      </c>
      <c r="AJ252" s="821">
        <v>17.399999999999999</v>
      </c>
      <c r="AK252" s="821">
        <v>15</v>
      </c>
      <c r="AL252" s="833">
        <v>4710</v>
      </c>
      <c r="AM252" s="827">
        <v>1.9</v>
      </c>
      <c r="AN252" s="821">
        <v>4.54</v>
      </c>
      <c r="AO252" s="705">
        <f>IF(U252="n/a","n/a",IF(AA252&lt;0,"n/a",IF(AA252="n/a","n/a",J252+U252-AA252)))</f>
        <v>3.4317622049928715</v>
      </c>
      <c r="AP252" s="706">
        <f>IF(U252="n/a","n/a",J252+U252)</f>
        <v>30.117783710369213</v>
      </c>
      <c r="AQ252" s="843">
        <f>IF(OR(AC252&lt;0.01,AC252="n/a",AF252="n/a"),"n/a",(I252/SQRT(22.5*AC252*(I252/AF252))-1)*100)</f>
        <v>724.45292095846287</v>
      </c>
      <c r="AR252" s="618">
        <f>INDEX(Historical!$C$7:$C$1222,MATCH(B252,Historical!$B$7:$B$1244,0))*IF(AH252="n/a",1.03,IF(AH252&lt;0,1.01,IF(AH252&gt;10,1.1,(1+AH252/100))))</f>
        <v>2.2109999999999999</v>
      </c>
      <c r="AS252" s="841">
        <f>IF($AI252="n/a",1.03*AR252,IF($AI252&lt;0,1.01*AR252,IF($AI252&gt;10,1.1*AR252,(1+$AI252/100)*AR252)))</f>
        <v>2.4321000000000002</v>
      </c>
      <c r="AT252" s="841">
        <f>IF($AK252="n/a",1.03*AS252,IF($AK252&lt;0,1.01*AS252,IF($AK252&gt;10,1.1*AS252,(1+$AK252/100)*AS252)))</f>
        <v>2.6753100000000005</v>
      </c>
      <c r="AU252" s="841">
        <f>IF($AK252="n/a",1.03*AT252,IF($AK252&lt;0,1.01*AT252,IF($AK252&gt;10,1.1*AT252,(1+$AK252/100)*AT252)))</f>
        <v>2.9428410000000009</v>
      </c>
      <c r="AV252" s="841">
        <f>IF($AK252="n/a",1.03*AU252,IF($AK252&lt;0,1.01*AU252,IF($AK252&gt;10,1.1*AU252,(1+$AK252/100)*AU252)))</f>
        <v>3.2371251000000014</v>
      </c>
      <c r="AW252" s="618">
        <f>SUM(AR252:AV252)</f>
        <v>13.498376100000003</v>
      </c>
      <c r="AX252" s="713">
        <f>AW252/I252*100</f>
        <v>10.877891933274238</v>
      </c>
      <c r="AY252" s="887">
        <v>1.25</v>
      </c>
      <c r="AZ252" s="827">
        <v>47.27</v>
      </c>
      <c r="BA252" s="827">
        <v>-1.48</v>
      </c>
      <c r="BB252" s="827">
        <v>8.02</v>
      </c>
      <c r="BC252" s="827">
        <v>14.09</v>
      </c>
      <c r="BE252" s="594">
        <v>2011</v>
      </c>
      <c r="BF252" s="853">
        <f>IF(BE252&gt;2020,0,IF(BE252&gt;2008,1,IF(BE252&gt;2001,2,IF(BE252&gt;1990,3,IF(BE252&gt;1980,4,IF(BE252&gt;1973,5,IF(BE252&gt;1970,6,IF(BE252&gt;1960,7,IF(BE252&gt;1958,8,IF(BE252&gt;1953,9,10))))))))))</f>
        <v>1</v>
      </c>
      <c r="BG252" s="837">
        <v>9.4</v>
      </c>
      <c r="BH252" s="820" t="s">
        <v>4443</v>
      </c>
      <c r="BI252" s="820" t="s">
        <v>4444</v>
      </c>
    </row>
    <row r="253" spans="1:61" ht="11.25" customHeight="1" x14ac:dyDescent="0.2">
      <c r="A253" s="826" t="s">
        <v>4985</v>
      </c>
      <c r="B253" s="830" t="s">
        <v>1439</v>
      </c>
      <c r="C253" s="885" t="s">
        <v>4055</v>
      </c>
      <c r="D253" s="885" t="s">
        <v>4177</v>
      </c>
      <c r="E253" s="699">
        <v>10</v>
      </c>
      <c r="F253" s="1122">
        <v>477</v>
      </c>
      <c r="G253" s="1122" t="s">
        <v>105</v>
      </c>
      <c r="H253" s="1122" t="s">
        <v>105</v>
      </c>
      <c r="I253" s="829">
        <v>64.55</v>
      </c>
      <c r="J253" s="618">
        <f>(M253/I253)*100</f>
        <v>3.0983733539891558</v>
      </c>
      <c r="K253" s="832">
        <v>0.5</v>
      </c>
      <c r="L253" s="842">
        <v>4</v>
      </c>
      <c r="M253" s="609">
        <f>K253*L253</f>
        <v>2</v>
      </c>
      <c r="N253" s="825" t="s">
        <v>282</v>
      </c>
      <c r="O253" s="700">
        <v>0.48</v>
      </c>
      <c r="P253" s="891">
        <v>44385</v>
      </c>
      <c r="Q253" s="891">
        <v>44405</v>
      </c>
      <c r="R253" s="609">
        <f>(K253-O253)/O253*100</f>
        <v>4.1666666666666705</v>
      </c>
      <c r="S253" s="667">
        <f>IF(INDEX(Historical!$D$7:$D$1220,MATCH(B253,Historical!$B$7:$B$1244,0))=0,"n/a",(INDEX(Historical!$C$7:$C$1222,MATCH(B253,Historical!$B$7:$B$1244,0))/INDEX(Historical!$D$7:$D$1220,MATCH(B253,Historical!$B$7:$B$1244,0))-1)*100)</f>
        <v>2.0408163265306145</v>
      </c>
      <c r="T253" s="667">
        <f>IF(INDEX(Historical!$F$7:$F$1213,MATCH(B253,Historical!$B$7:$B$1244,0))=0,"n/a",((INDEX(Historical!$C$7:$C$1222,MATCH(B253,Historical!$B$7:$B$1244,0))/INDEX(Historical!$F$7:$F$1213,MATCH(B253,Historical!$B$7:$B$1244,0)))^(1/3)-1)*100)</f>
        <v>4.3532011211615984</v>
      </c>
      <c r="U253" s="667">
        <f>IF(INDEX(Historical!$H$7:$H$1213,MATCH(B253,Historical!$B$7:$B$1244,0))=0,"n/a",((INDEX(Historical!$C$7:$C$1222,MATCH(B253,Historical!$B$7:$B$1244,0))/INDEX(Historical!$H$7:$H$1213,MATCH(B253,Historical!$B$7:$B$1244,0)))^(1/5)-1)*100)</f>
        <v>20.722182576992452</v>
      </c>
      <c r="V253" s="667" t="str">
        <f>IF(INDEX(Historical!$N$7:$N$1213,MATCH(B253,Historical!$B$7:$B$1244,0))=0,"n/a",((INDEX(Historical!$C$7:$C$1222,MATCH(B253,Historical!$B$7:$B$1244,0))/INDEX(Historical!$N$7:$N$1213,MATCH(B253,Historical!$B$7:$B$1244,0)))^(1/10)-1)*100)</f>
        <v>n/a</v>
      </c>
      <c r="W253" s="668" t="str">
        <f>IF(OR(U253&lt;=0,U253="n/a",V253&lt;=0,V253="n/a"),"n/a",U253/V253)</f>
        <v>n/a</v>
      </c>
      <c r="X253" s="669">
        <f>IF(OR(AJ253&lt;=0,AJ253="n/a",U253&lt;=0,U253="n/a"),"n/a",U253/AJ253)</f>
        <v>1.0906411882627607</v>
      </c>
      <c r="Y253" s="640" t="s">
        <v>5351</v>
      </c>
      <c r="Z253" s="618">
        <f>IF(OR(AC253&lt;0.01,AC253="n/a"),"n/a",M253/AC253*100)</f>
        <v>34.542314335060446</v>
      </c>
      <c r="AA253" s="841">
        <f>IF(OR(AC253&lt;0.01,AC253="n/a"),"n/a",I253/AC253)</f>
        <v>11.148531951640759</v>
      </c>
      <c r="AB253" s="842">
        <v>4</v>
      </c>
      <c r="AC253" s="821">
        <v>5.79</v>
      </c>
      <c r="AD253" s="821">
        <v>1.48</v>
      </c>
      <c r="AE253" s="821">
        <v>2.19</v>
      </c>
      <c r="AF253" s="821">
        <v>11.69</v>
      </c>
      <c r="AG253" s="821">
        <v>106.1</v>
      </c>
      <c r="AH253" s="821">
        <v>26.700000000000003</v>
      </c>
      <c r="AI253" s="821">
        <v>4.5699999999999994</v>
      </c>
      <c r="AJ253" s="821">
        <v>19</v>
      </c>
      <c r="AK253" s="821">
        <v>7.53</v>
      </c>
      <c r="AL253" s="833">
        <v>14140</v>
      </c>
      <c r="AM253" s="827">
        <v>0.2</v>
      </c>
      <c r="AN253" s="821">
        <v>1.99</v>
      </c>
      <c r="AO253" s="705">
        <f>IF(U253="n/a","n/a",IF(AA253&lt;0,"n/a",IF(AA253="n/a","n/a",J253+U253-AA253)))</f>
        <v>12.67202397934085</v>
      </c>
      <c r="AP253" s="706">
        <f>IF(U253="n/a","n/a",J253+U253)</f>
        <v>23.820555930981609</v>
      </c>
      <c r="AQ253" s="843">
        <f>IF(OR(AC253&lt;0.01,AC253="n/a",AF253="n/a"),"n/a",(I253/SQRT(22.5*AC253*(I253/AF253))-1)*100)</f>
        <v>140.67159599262183</v>
      </c>
      <c r="AR253" s="618">
        <f>INDEX(Historical!$C$7:$C$1222,MATCH(B253,Historical!$B$7:$B$1244,0))*IF(AH253="n/a",1.03,IF(AH253&lt;0,1.01,IF(AH253&gt;10,1.1,(1+AH253/100))))</f>
        <v>2.2000000000000002</v>
      </c>
      <c r="AS253" s="841">
        <f>IF($AI253="n/a",1.03*AR253,IF($AI253&lt;0,1.01*AR253,IF($AI253&gt;10,1.1*AR253,(1+$AI253/100)*AR253)))</f>
        <v>2.3005400000000003</v>
      </c>
      <c r="AT253" s="841">
        <f>IF($AK253="n/a",1.03*AS253,IF($AK253&lt;0,1.01*AS253,IF($AK253&gt;10,1.1*AS253,(1+$AK253/100)*AS253)))</f>
        <v>2.4737706620000002</v>
      </c>
      <c r="AU253" s="841">
        <f>IF($AK253="n/a",1.03*AT253,IF($AK253&lt;0,1.01*AT253,IF($AK253&gt;10,1.1*AT253,(1+$AK253/100)*AT253)))</f>
        <v>2.6600455928486002</v>
      </c>
      <c r="AV253" s="841">
        <f>IF($AK253="n/a",1.03*AU253,IF($AK253&lt;0,1.01*AU253,IF($AK253&gt;10,1.1*AU253,(1+$AK253/100)*AU253)))</f>
        <v>2.8603470259900994</v>
      </c>
      <c r="AW253" s="618">
        <f>SUM(AR253:AV253)</f>
        <v>12.494703280838701</v>
      </c>
      <c r="AX253" s="713">
        <f>AW253/I253*100</f>
        <v>19.356627855675757</v>
      </c>
      <c r="AY253" s="887">
        <v>1.17</v>
      </c>
      <c r="AZ253" s="827">
        <v>11.14</v>
      </c>
      <c r="BA253" s="827">
        <v>-28.439999999999998</v>
      </c>
      <c r="BB253" s="827">
        <v>0.37</v>
      </c>
      <c r="BC253" s="827">
        <v>-4.47</v>
      </c>
      <c r="BE253" s="594">
        <v>2013</v>
      </c>
      <c r="BF253" s="853">
        <f>IF(BE253&gt;2020,0,IF(BE253&gt;2008,1,IF(BE253&gt;2001,2,IF(BE253&gt;1990,3,IF(BE253&gt;1980,4,IF(BE253&gt;1973,5,IF(BE253&gt;1970,6,IF(BE253&gt;1960,7,IF(BE253&gt;1958,8,IF(BE253&gt;1953,9,10))))))))))</f>
        <v>1</v>
      </c>
      <c r="BG253" s="837">
        <v>9.8000000000000007</v>
      </c>
      <c r="BH253" s="820" t="s">
        <v>4443</v>
      </c>
      <c r="BI253" s="820" t="s">
        <v>4444</v>
      </c>
    </row>
    <row r="254" spans="1:61" ht="11.25" customHeight="1" x14ac:dyDescent="0.2">
      <c r="A254" s="826" t="s">
        <v>4988</v>
      </c>
      <c r="B254" s="830" t="s">
        <v>701</v>
      </c>
      <c r="C254" s="885" t="s">
        <v>127</v>
      </c>
      <c r="D254" s="885" t="s">
        <v>190</v>
      </c>
      <c r="E254" s="699">
        <v>23</v>
      </c>
      <c r="F254" s="1122">
        <v>154</v>
      </c>
      <c r="G254" s="1122" t="s">
        <v>105</v>
      </c>
      <c r="H254" s="1122" t="s">
        <v>105</v>
      </c>
      <c r="I254" s="829">
        <v>39.840000000000003</v>
      </c>
      <c r="J254" s="618">
        <f>(M254/I254)*100</f>
        <v>3.9156626506024099</v>
      </c>
      <c r="K254" s="832">
        <v>0.39</v>
      </c>
      <c r="L254" s="842">
        <v>4</v>
      </c>
      <c r="M254" s="609">
        <f>K254*L254</f>
        <v>1.56</v>
      </c>
      <c r="N254" s="825" t="s">
        <v>134</v>
      </c>
      <c r="O254" s="700">
        <v>0.38500000000000001</v>
      </c>
      <c r="P254" s="603">
        <v>44981</v>
      </c>
      <c r="Q254" s="603">
        <v>44993</v>
      </c>
      <c r="R254" s="609">
        <f>(K254-O254)/O254*100</f>
        <v>1.2987012987012998</v>
      </c>
      <c r="S254" s="667">
        <f>IF(INDEX(Historical!$D$7:$D$1220,MATCH(B254,Historical!$B$7:$B$1244,0))=0,"n/a",(INDEX(Historical!$C$7:$C$1222,MATCH(B254,Historical!$B$7:$B$1244,0))/INDEX(Historical!$D$7:$D$1220,MATCH(B254,Historical!$B$7:$B$1244,0))-1)*100)</f>
        <v>1.3157894736842035</v>
      </c>
      <c r="T254" s="667">
        <f>IF(INDEX(Historical!$F$7:$F$1213,MATCH(B254,Historical!$B$7:$B$1244,0))=0,"n/a",((INDEX(Historical!$C$7:$C$1222,MATCH(B254,Historical!$B$7:$B$1244,0))/INDEX(Historical!$F$7:$F$1213,MATCH(B254,Historical!$B$7:$B$1244,0)))^(1/3)-1)*100)</f>
        <v>1.3334903460586967</v>
      </c>
      <c r="U254" s="667">
        <f>IF(INDEX(Historical!$H$7:$H$1213,MATCH(B254,Historical!$B$7:$B$1244,0))=0,"n/a",((INDEX(Historical!$C$7:$C$1222,MATCH(B254,Historical!$B$7:$B$1244,0))/INDEX(Historical!$H$7:$H$1213,MATCH(B254,Historical!$B$7:$B$1244,0)))^(1/5)-1)*100)</f>
        <v>1.3518419169357143</v>
      </c>
      <c r="V254" s="667">
        <f>IF(INDEX(Historical!$N$7:$N$1213,MATCH(B254,Historical!$B$7:$B$1244,0))=0,"n/a",((INDEX(Historical!$C$7:$C$1222,MATCH(B254,Historical!$B$7:$B$1244,0))/INDEX(Historical!$N$7:$N$1213,MATCH(B254,Historical!$B$7:$B$1244,0)))^(1/10)-1)*100)</f>
        <v>6.7684832972096931</v>
      </c>
      <c r="W254" s="668">
        <f>IF(OR(U254&lt;=0,U254="n/a",V254&lt;=0,V254="n/a"),"n/a",U254/V254)</f>
        <v>0.19972597368941</v>
      </c>
      <c r="X254" s="669" t="str">
        <f>IF(OR(AJ254&lt;=0,AJ254="n/a",U254&lt;=0,U254="n/a"),"n/a",U254/AJ254)</f>
        <v>n/a</v>
      </c>
      <c r="Y254" s="631"/>
      <c r="Z254" s="618">
        <f>IF(OR(AC254&lt;0.01,AC254="n/a"),"n/a",M254/AC254*100)</f>
        <v>75</v>
      </c>
      <c r="AA254" s="841">
        <f>IF(OR(AC254&lt;0.01,AC254="n/a"),"n/a",I254/AC254)</f>
        <v>19.153846153846153</v>
      </c>
      <c r="AB254" s="842">
        <v>12</v>
      </c>
      <c r="AC254" s="821">
        <v>2.08</v>
      </c>
      <c r="AD254" s="821">
        <v>2.93</v>
      </c>
      <c r="AE254" s="821">
        <v>0.93</v>
      </c>
      <c r="AF254" s="821">
        <v>2.2000000000000002</v>
      </c>
      <c r="AG254" s="821">
        <v>11.600000000000001</v>
      </c>
      <c r="AH254" s="821">
        <v>-27.6</v>
      </c>
      <c r="AI254" s="821">
        <v>9.76</v>
      </c>
      <c r="AJ254" s="821">
        <v>-8.5</v>
      </c>
      <c r="AK254" s="821">
        <v>6.81</v>
      </c>
      <c r="AL254" s="833">
        <v>2080</v>
      </c>
      <c r="AM254" s="827">
        <v>0.6</v>
      </c>
      <c r="AN254" s="821">
        <v>0.45</v>
      </c>
      <c r="AO254" s="705">
        <f>IF(U254="n/a","n/a",IF(AA254&lt;0,"n/a",IF(AA254="n/a","n/a",J254+U254-AA254)))</f>
        <v>-13.88634158630803</v>
      </c>
      <c r="AP254" s="706">
        <f>IF(U254="n/a","n/a",J254+U254)</f>
        <v>5.2675045675381238</v>
      </c>
      <c r="AQ254" s="843">
        <f>IF(OR(AC254&lt;0.01,AC254="n/a",AF254="n/a"),"n/a",(I254/SQRT(22.5*AC254*(I254/AF254))-1)*100)</f>
        <v>36.851032616510167</v>
      </c>
      <c r="AR254" s="618">
        <f>INDEX(Historical!$C$7:$C$1222,MATCH(B254,Historical!$B$7:$B$1244,0))*IF(AH254="n/a",1.03,IF(AH254&lt;0,1.01,IF(AH254&gt;10,1.1,(1+AH254/100))))</f>
        <v>1.5554000000000001</v>
      </c>
      <c r="AS254" s="841">
        <f>IF($AI254="n/a",1.03*AR254,IF($AI254&lt;0,1.01*AR254,IF($AI254&gt;10,1.1*AR254,(1+$AI254/100)*AR254)))</f>
        <v>1.7072070399999999</v>
      </c>
      <c r="AT254" s="841">
        <f>IF($AK254="n/a",1.03*AS254,IF($AK254&lt;0,1.01*AS254,IF($AK254&gt;10,1.1*AS254,(1+$AK254/100)*AS254)))</f>
        <v>1.823467839424</v>
      </c>
      <c r="AU254" s="841">
        <f>IF($AK254="n/a",1.03*AT254,IF($AK254&lt;0,1.01*AT254,IF($AK254&gt;10,1.1*AT254,(1+$AK254/100)*AT254)))</f>
        <v>1.9476459992887745</v>
      </c>
      <c r="AV254" s="841">
        <f>IF($AK254="n/a",1.03*AU254,IF($AK254&lt;0,1.01*AU254,IF($AK254&gt;10,1.1*AU254,(1+$AK254/100)*AU254)))</f>
        <v>2.0802806918403403</v>
      </c>
      <c r="AW254" s="618">
        <f>SUM(AR254:AV254)</f>
        <v>9.1140015705531141</v>
      </c>
      <c r="AX254" s="713">
        <f>AW254/I254*100</f>
        <v>22.876509966247774</v>
      </c>
      <c r="AY254" s="887">
        <v>1.19</v>
      </c>
      <c r="AZ254" s="827">
        <v>33</v>
      </c>
      <c r="BA254" s="827">
        <v>-23.07</v>
      </c>
      <c r="BB254" s="827">
        <v>-6.1400000000000006</v>
      </c>
      <c r="BC254" s="827">
        <v>-4.0199999999999996</v>
      </c>
      <c r="BE254" s="594">
        <v>2001</v>
      </c>
      <c r="BF254" s="853">
        <f>IF(BE254&gt;2020,0,IF(BE254&gt;2008,1,IF(BE254&gt;2001,2,IF(BE254&gt;1990,3,IF(BE254&gt;1980,4,IF(BE254&gt;1973,5,IF(BE254&gt;1970,6,IF(BE254&gt;1960,7,IF(BE254&gt;1958,8,IF(BE254&gt;1953,9,10))))))))))</f>
        <v>3</v>
      </c>
      <c r="BG254" s="837">
        <v>5.7</v>
      </c>
      <c r="BH254" s="820" t="s">
        <v>4443</v>
      </c>
      <c r="BI254" s="820" t="s">
        <v>4444</v>
      </c>
    </row>
    <row r="255" spans="1:61" ht="11.25" customHeight="1" x14ac:dyDescent="0.2">
      <c r="A255" s="819" t="s">
        <v>4989</v>
      </c>
      <c r="B255" s="830" t="s">
        <v>1454</v>
      </c>
      <c r="C255" s="885" t="s">
        <v>107</v>
      </c>
      <c r="D255" s="885" t="s">
        <v>4190</v>
      </c>
      <c r="E255" s="699">
        <v>13</v>
      </c>
      <c r="F255" s="1122">
        <v>286</v>
      </c>
      <c r="G255" s="1122" t="s">
        <v>36</v>
      </c>
      <c r="H255" s="1122" t="s">
        <v>36</v>
      </c>
      <c r="I255" s="829">
        <v>13.82</v>
      </c>
      <c r="J255" s="618">
        <f>(M255/I255)*100</f>
        <v>5.7887120115774247</v>
      </c>
      <c r="K255" s="832">
        <v>0.2</v>
      </c>
      <c r="L255" s="842">
        <v>4</v>
      </c>
      <c r="M255" s="609">
        <f>K255*L255</f>
        <v>0.8</v>
      </c>
      <c r="N255" s="825" t="s">
        <v>106</v>
      </c>
      <c r="O255" s="700">
        <v>0.19</v>
      </c>
      <c r="P255" s="891">
        <v>44321</v>
      </c>
      <c r="Q255" s="891">
        <v>44333</v>
      </c>
      <c r="R255" s="609">
        <f>(K255-O255)/O255*100</f>
        <v>5.2631578947368469</v>
      </c>
      <c r="S255" s="667">
        <f>IF(INDEX(Historical!$D$7:$D$1220,MATCH(B255,Historical!$B$7:$B$1244,0))=0,"n/a",(INDEX(Historical!$C$7:$C$1222,MATCH(B255,Historical!$B$7:$B$1244,0))/INDEX(Historical!$D$7:$D$1220,MATCH(B255,Historical!$B$7:$B$1244,0))-1)*100)</f>
        <v>1.2658227848101333</v>
      </c>
      <c r="T255" s="667">
        <f>IF(INDEX(Historical!$F$7:$F$1213,MATCH(B255,Historical!$B$7:$B$1244,0))=0,"n/a",((INDEX(Historical!$C$7:$C$1222,MATCH(B255,Historical!$B$7:$B$1244,0))/INDEX(Historical!$F$7:$F$1213,MATCH(B255,Historical!$B$7:$B$1244,0)))^(1/3)-1)*100)</f>
        <v>3.5744168651286268</v>
      </c>
      <c r="U255" s="667">
        <f>IF(INDEX(Historical!$H$7:$H$1213,MATCH(B255,Historical!$B$7:$B$1244,0))=0,"n/a",((INDEX(Historical!$C$7:$C$1222,MATCH(B255,Historical!$B$7:$B$1244,0))/INDEX(Historical!$H$7:$H$1213,MATCH(B255,Historical!$B$7:$B$1244,0)))^(1/5)-1)*100)</f>
        <v>4.5639552591273169</v>
      </c>
      <c r="V255" s="667">
        <f>IF(INDEX(Historical!$N$7:$N$1213,MATCH(B255,Historical!$B$7:$B$1244,0))=0,"n/a",((INDEX(Historical!$C$7:$C$1222,MATCH(B255,Historical!$B$7:$B$1244,0))/INDEX(Historical!$N$7:$N$1213,MATCH(B255,Historical!$B$7:$B$1244,0)))^(1/10)-1)*100)</f>
        <v>5.2409779148925528</v>
      </c>
      <c r="W255" s="668">
        <f>IF(OR(U255&lt;=0,U255="n/a",V255&lt;=0,V255="n/a"),"n/a",U255/V255)</f>
        <v>0.87082131106841043</v>
      </c>
      <c r="X255" s="669">
        <f>IF(OR(AJ255&lt;=0,AJ255="n/a",U255&lt;=0,U255="n/a"),"n/a",U255/AJ255)</f>
        <v>0.23050279086501599</v>
      </c>
      <c r="Y255" s="640" t="s">
        <v>5347</v>
      </c>
      <c r="Z255" s="618">
        <f>IF(OR(AC255&lt;0.01,AC255="n/a"),"n/a",M255/AC255*100)</f>
        <v>79.207920792079207</v>
      </c>
      <c r="AA255" s="841">
        <f>IF(OR(AC255&lt;0.01,AC255="n/a"),"n/a",I255/AC255)</f>
        <v>13.683168316831683</v>
      </c>
      <c r="AB255" s="842">
        <v>12</v>
      </c>
      <c r="AC255" s="821">
        <v>1.01</v>
      </c>
      <c r="AD255" s="821">
        <v>1.94</v>
      </c>
      <c r="AE255" s="821">
        <v>4.16</v>
      </c>
      <c r="AF255" s="821">
        <v>1.19</v>
      </c>
      <c r="AG255" s="821">
        <v>7.9</v>
      </c>
      <c r="AH255" s="821">
        <v>95.199999999999989</v>
      </c>
      <c r="AI255" s="821">
        <v>1.21</v>
      </c>
      <c r="AJ255" s="821">
        <v>19.8</v>
      </c>
      <c r="AK255" s="821">
        <v>7.0000000000000009</v>
      </c>
      <c r="AL255" s="833">
        <v>1760</v>
      </c>
      <c r="AM255" s="827">
        <v>0.3</v>
      </c>
      <c r="AN255" s="821">
        <v>0.27</v>
      </c>
      <c r="AO255" s="705">
        <f>IF(U255="n/a","n/a",IF(AA255&lt;0,"n/a",IF(AA255="n/a","n/a",J255+U255-AA255)))</f>
        <v>-3.3305010461269404</v>
      </c>
      <c r="AP255" s="706">
        <f>IF(U255="n/a","n/a",J255+U255)</f>
        <v>10.352667270704742</v>
      </c>
      <c r="AQ255" s="843">
        <f>IF(OR(AC255&lt;0.01,AC255="n/a",AF255="n/a"),"n/a",(I255/SQRT(22.5*AC255*(I255/AF255))-1)*100)</f>
        <v>-14.930171696607053</v>
      </c>
      <c r="AR255" s="618">
        <f>INDEX(Historical!$C$7:$C$1222,MATCH(B255,Historical!$B$7:$B$1244,0))*IF(AH255="n/a",1.03,IF(AH255&lt;0,1.01,IF(AH255&gt;10,1.1,(1+AH255/100))))</f>
        <v>0.88000000000000012</v>
      </c>
      <c r="AS255" s="841">
        <f>IF($AI255="n/a",1.03*AR255,IF($AI255&lt;0,1.01*AR255,IF($AI255&gt;10,1.1*AR255,(1+$AI255/100)*AR255)))</f>
        <v>0.89064800000000011</v>
      </c>
      <c r="AT255" s="841">
        <f>IF($AK255="n/a",1.03*AS255,IF($AK255&lt;0,1.01*AS255,IF($AK255&gt;10,1.1*AS255,(1+$AK255/100)*AS255)))</f>
        <v>0.95299336000000012</v>
      </c>
      <c r="AU255" s="841">
        <f>IF($AK255="n/a",1.03*AT255,IF($AK255&lt;0,1.01*AT255,IF($AK255&gt;10,1.1*AT255,(1+$AK255/100)*AT255)))</f>
        <v>1.0197028952000002</v>
      </c>
      <c r="AV255" s="841">
        <f>IF($AK255="n/a",1.03*AU255,IF($AK255&lt;0,1.01*AU255,IF($AK255&gt;10,1.1*AU255,(1+$AK255/100)*AU255)))</f>
        <v>1.0910820978640003</v>
      </c>
      <c r="AW255" s="618">
        <f>SUM(AR255:AV255)</f>
        <v>4.8344263530640008</v>
      </c>
      <c r="AX255" s="713">
        <f>AW255/I255*100</f>
        <v>34.981377373835024</v>
      </c>
      <c r="AY255" s="887">
        <v>0.59</v>
      </c>
      <c r="AZ255" s="827">
        <v>14.78</v>
      </c>
      <c r="BA255" s="827">
        <v>-9.9699999999999989</v>
      </c>
      <c r="BB255" s="827">
        <v>-1.26</v>
      </c>
      <c r="BC255" s="827">
        <v>-0.24</v>
      </c>
      <c r="BE255" s="594">
        <v>2010</v>
      </c>
      <c r="BF255" s="853">
        <f>IF(BE255&gt;2020,0,IF(BE255&gt;2008,1,IF(BE255&gt;2001,2,IF(BE255&gt;1990,3,IF(BE255&gt;1980,4,IF(BE255&gt;1973,5,IF(BE255&gt;1970,6,IF(BE255&gt;1960,7,IF(BE255&gt;1958,8,IF(BE255&gt;1953,9,10))))))))))</f>
        <v>1</v>
      </c>
      <c r="BG255" s="837">
        <v>0.8</v>
      </c>
      <c r="BH255" s="820" t="s">
        <v>4443</v>
      </c>
      <c r="BI255" s="820" t="s">
        <v>4444</v>
      </c>
    </row>
    <row r="256" spans="1:61" ht="11.25" customHeight="1" x14ac:dyDescent="0.2">
      <c r="A256" s="826" t="s">
        <v>4990</v>
      </c>
      <c r="B256" s="830" t="s">
        <v>697</v>
      </c>
      <c r="C256" s="885" t="s">
        <v>130</v>
      </c>
      <c r="D256" s="885" t="s">
        <v>4187</v>
      </c>
      <c r="E256" s="699">
        <v>19</v>
      </c>
      <c r="F256" s="1122">
        <v>207</v>
      </c>
      <c r="G256" s="1122" t="s">
        <v>36</v>
      </c>
      <c r="H256" s="1122" t="s">
        <v>36</v>
      </c>
      <c r="I256" s="829">
        <v>57.78</v>
      </c>
      <c r="J256" s="618">
        <f>(M256/I256)*100</f>
        <v>4.430598823122188</v>
      </c>
      <c r="K256" s="832">
        <v>0.64</v>
      </c>
      <c r="L256" s="842">
        <v>4</v>
      </c>
      <c r="M256" s="609">
        <f>K256*L256</f>
        <v>2.56</v>
      </c>
      <c r="N256" s="825" t="s">
        <v>316</v>
      </c>
      <c r="O256" s="700">
        <v>0.63</v>
      </c>
      <c r="P256" s="603">
        <v>44999</v>
      </c>
      <c r="Q256" s="603">
        <v>45016</v>
      </c>
      <c r="R256" s="609">
        <f>(K256-O256)/O256*100</f>
        <v>1.5873015873015885</v>
      </c>
      <c r="S256" s="667">
        <f>IF(INDEX(Historical!$D$7:$D$1220,MATCH(B256,Historical!$B$7:$B$1244,0))=0,"n/a",(INDEX(Historical!$C$7:$C$1222,MATCH(B256,Historical!$B$7:$B$1244,0))/INDEX(Historical!$D$7:$D$1220,MATCH(B256,Historical!$B$7:$B$1244,0))-1)*100)</f>
        <v>1.6129032258064502</v>
      </c>
      <c r="T256" s="667">
        <f>IF(INDEX(Historical!$F$7:$F$1213,MATCH(B256,Historical!$B$7:$B$1244,0))=0,"n/a",((INDEX(Historical!$C$7:$C$1222,MATCH(B256,Historical!$B$7:$B$1244,0))/INDEX(Historical!$F$7:$F$1213,MATCH(B256,Historical!$B$7:$B$1244,0)))^(1/3)-1)*100)</f>
        <v>3.0918266757153035</v>
      </c>
      <c r="U256" s="667">
        <f>IF(INDEX(Historical!$H$7:$H$1213,MATCH(B256,Historical!$B$7:$B$1244,0))=0,"n/a",((INDEX(Historical!$C$7:$C$1222,MATCH(B256,Historical!$B$7:$B$1244,0))/INDEX(Historical!$H$7:$H$1213,MATCH(B256,Historical!$B$7:$B$1244,0)))^(1/5)-1)*100)</f>
        <v>3.7137289336648172</v>
      </c>
      <c r="V256" s="667">
        <f>IF(INDEX(Historical!$N$7:$N$1213,MATCH(B256,Historical!$B$7:$B$1244,0))=0,"n/a",((INDEX(Historical!$C$7:$C$1222,MATCH(B256,Historical!$B$7:$B$1244,0))/INDEX(Historical!$N$7:$N$1213,MATCH(B256,Historical!$B$7:$B$1244,0)))^(1/10)-1)*100)</f>
        <v>5.4663418443281486</v>
      </c>
      <c r="W256" s="668">
        <f>IF(OR(U256&lt;=0,U256="n/a",V256&lt;=0,V256="n/a"),"n/a",U256/V256)</f>
        <v>0.67938102654852539</v>
      </c>
      <c r="X256" s="669" t="str">
        <f>IF(OR(AJ256&lt;=0,AJ256="n/a",U256&lt;=0,U256="n/a"),"n/a",U256/AJ256)</f>
        <v>n/a</v>
      </c>
      <c r="Y256" s="631"/>
      <c r="Z256" s="618">
        <f>IF(OR(AC256&lt;0.01,AC256="n/a"),"n/a",M256/AC256*100)</f>
        <v>79.012345679012341</v>
      </c>
      <c r="AA256" s="841">
        <f>IF(OR(AC256&lt;0.01,AC256="n/a"),"n/a",I256/AC256)</f>
        <v>17.833333333333332</v>
      </c>
      <c r="AB256" s="842">
        <v>12</v>
      </c>
      <c r="AC256" s="821">
        <v>3.24</v>
      </c>
      <c r="AD256" s="821">
        <v>3.97</v>
      </c>
      <c r="AE256" s="821">
        <v>2.34</v>
      </c>
      <c r="AF256" s="821">
        <v>1.27</v>
      </c>
      <c r="AG256" s="821">
        <v>7.3</v>
      </c>
      <c r="AH256" s="821">
        <v>-9.7000000000000011</v>
      </c>
      <c r="AI256" s="821">
        <v>3.83</v>
      </c>
      <c r="AJ256" s="821">
        <v>-0.6</v>
      </c>
      <c r="AK256" s="821">
        <v>4.5</v>
      </c>
      <c r="AL256" s="833">
        <v>3450</v>
      </c>
      <c r="AM256" s="827">
        <v>0.6</v>
      </c>
      <c r="AN256" s="821">
        <v>0.99</v>
      </c>
      <c r="AO256" s="705">
        <f>IF(U256="n/a","n/a",IF(AA256&lt;0,"n/a",IF(AA256="n/a","n/a",J256+U256-AA256)))</f>
        <v>-9.689005576546327</v>
      </c>
      <c r="AP256" s="706">
        <f>IF(U256="n/a","n/a",J256+U256)</f>
        <v>8.1443277567870052</v>
      </c>
      <c r="AQ256" s="843">
        <f>IF(OR(AC256&lt;0.01,AC256="n/a",AF256="n/a"),"n/a",(I256/SQRT(22.5*AC256*(I256/AF256))-1)*100)</f>
        <v>0.32908813462786402</v>
      </c>
      <c r="AR256" s="618">
        <f>INDEX(Historical!$C$7:$C$1222,MATCH(B256,Historical!$B$7:$B$1244,0))*IF(AH256="n/a",1.03,IF(AH256&lt;0,1.01,IF(AH256&gt;10,1.1,(1+AH256/100))))</f>
        <v>2.5451999999999999</v>
      </c>
      <c r="AS256" s="841">
        <f>IF($AI256="n/a",1.03*AR256,IF($AI256&lt;0,1.01*AR256,IF($AI256&gt;10,1.1*AR256,(1+$AI256/100)*AR256)))</f>
        <v>2.64268116</v>
      </c>
      <c r="AT256" s="841">
        <f>IF($AK256="n/a",1.03*AS256,IF($AK256&lt;0,1.01*AS256,IF($AK256&gt;10,1.1*AS256,(1+$AK256/100)*AS256)))</f>
        <v>2.7616018121999999</v>
      </c>
      <c r="AU256" s="841">
        <f>IF($AK256="n/a",1.03*AT256,IF($AK256&lt;0,1.01*AT256,IF($AK256&gt;10,1.1*AT256,(1+$AK256/100)*AT256)))</f>
        <v>2.8858738937489998</v>
      </c>
      <c r="AV256" s="841">
        <f>IF($AK256="n/a",1.03*AU256,IF($AK256&lt;0,1.01*AU256,IF($AK256&gt;10,1.1*AU256,(1+$AK256/100)*AU256)))</f>
        <v>3.0157382189677047</v>
      </c>
      <c r="AW256" s="618">
        <f>SUM(AR256:AV256)</f>
        <v>13.851095084916706</v>
      </c>
      <c r="AX256" s="713">
        <f>AW256/I256*100</f>
        <v>23.9721271805412</v>
      </c>
      <c r="AY256" s="887">
        <v>0.45</v>
      </c>
      <c r="AZ256" s="827">
        <v>18.690000000000001</v>
      </c>
      <c r="BA256" s="827">
        <v>-8.3699999999999992</v>
      </c>
      <c r="BB256" s="827">
        <v>0.36</v>
      </c>
      <c r="BC256" s="827">
        <v>3.09</v>
      </c>
      <c r="BE256" s="594">
        <v>2005</v>
      </c>
      <c r="BF256" s="853">
        <f>IF(BE256&gt;2020,0,IF(BE256&gt;2008,1,IF(BE256&gt;2001,2,IF(BE256&gt;1990,3,IF(BE256&gt;1980,4,IF(BE256&gt;1973,5,IF(BE256&gt;1970,6,IF(BE256&gt;1960,7,IF(BE256&gt;1958,8,IF(BE256&gt;1953,9,10))))))))))</f>
        <v>2</v>
      </c>
      <c r="BG256" s="837">
        <v>2.6</v>
      </c>
      <c r="BH256" s="820" t="s">
        <v>4443</v>
      </c>
      <c r="BI256" s="820" t="s">
        <v>4444</v>
      </c>
    </row>
    <row r="257" spans="1:61" ht="11.25" customHeight="1" x14ac:dyDescent="0.2">
      <c r="A257" s="826" t="s">
        <v>4994</v>
      </c>
      <c r="B257" s="830" t="s">
        <v>1443</v>
      </c>
      <c r="C257" s="885" t="s">
        <v>4201</v>
      </c>
      <c r="D257" s="885" t="s">
        <v>513</v>
      </c>
      <c r="E257" s="699">
        <v>11</v>
      </c>
      <c r="F257" s="1122">
        <v>455</v>
      </c>
      <c r="G257" s="1122" t="s">
        <v>105</v>
      </c>
      <c r="H257" s="1122" t="s">
        <v>105</v>
      </c>
      <c r="I257" s="829">
        <v>185.9</v>
      </c>
      <c r="J257" s="618">
        <f>(M257/I257)*100</f>
        <v>2.9047875201721354</v>
      </c>
      <c r="K257" s="832">
        <v>1.35</v>
      </c>
      <c r="L257" s="842">
        <v>4</v>
      </c>
      <c r="M257" s="609">
        <f>K257*L257</f>
        <v>5.4</v>
      </c>
      <c r="N257" s="825" t="s">
        <v>962</v>
      </c>
      <c r="O257" s="700">
        <v>0.9</v>
      </c>
      <c r="P257" s="603">
        <v>44966</v>
      </c>
      <c r="Q257" s="603">
        <v>44981</v>
      </c>
      <c r="R257" s="609">
        <f>(K257-O257)/O257*100</f>
        <v>50.000000000000014</v>
      </c>
      <c r="S257" s="667">
        <f>IF(INDEX(Historical!$D$7:$D$1220,MATCH(B257,Historical!$B$7:$B$1244,0))=0,"n/a",(INDEX(Historical!$C$7:$C$1222,MATCH(B257,Historical!$B$7:$B$1244,0))/INDEX(Historical!$D$7:$D$1220,MATCH(B257,Historical!$B$7:$B$1244,0))-1)*100)</f>
        <v>28.57142857142858</v>
      </c>
      <c r="T257" s="667">
        <f>IF(INDEX(Historical!$F$7:$F$1213,MATCH(B257,Historical!$B$7:$B$1244,0))=0,"n/a",((INDEX(Historical!$C$7:$C$1222,MATCH(B257,Historical!$B$7:$B$1244,0))/INDEX(Historical!$F$7:$F$1213,MATCH(B257,Historical!$B$7:$B$1244,0)))^(1/3)-1)*100)</f>
        <v>25.99210498948732</v>
      </c>
      <c r="U257" s="667">
        <f>IF(INDEX(Historical!$H$7:$H$1213,MATCH(B257,Historical!$B$7:$B$1244,0))=0,"n/a",((INDEX(Historical!$C$7:$C$1222,MATCH(B257,Historical!$B$7:$B$1244,0))/INDEX(Historical!$H$7:$H$1213,MATCH(B257,Historical!$B$7:$B$1244,0)))^(1/5)-1)*100)</f>
        <v>24.573093961551741</v>
      </c>
      <c r="V257" s="667" t="str">
        <f>IF(INDEX(Historical!$N$7:$N$1213,MATCH(B257,Historical!$B$7:$B$1244,0))=0,"n/a",((INDEX(Historical!$C$7:$C$1222,MATCH(B257,Historical!$B$7:$B$1244,0))/INDEX(Historical!$N$7:$N$1213,MATCH(B257,Historical!$B$7:$B$1244,0)))^(1/10)-1)*100)</f>
        <v>n/a</v>
      </c>
      <c r="W257" s="668" t="str">
        <f>IF(OR(U257&lt;=0,U257="n/a",V257&lt;=0,V257="n/a"),"n/a",U257/V257)</f>
        <v>n/a</v>
      </c>
      <c r="X257" s="669">
        <f>IF(OR(AJ257&lt;=0,AJ257="n/a",U257&lt;=0,U257="n/a"),"n/a",U257/AJ257)</f>
        <v>0.53770446305364861</v>
      </c>
      <c r="Y257" s="631"/>
      <c r="Z257" s="618">
        <f>IF(OR(AC257&lt;0.01,AC257="n/a"),"n/a",M257/AC257*100)</f>
        <v>21.565495207667734</v>
      </c>
      <c r="AA257" s="841">
        <f>IF(OR(AC257&lt;0.01,AC257="n/a"),"n/a",I257/AC257)</f>
        <v>7.4241214057507996</v>
      </c>
      <c r="AB257" s="842">
        <v>12</v>
      </c>
      <c r="AC257" s="821">
        <v>25.04</v>
      </c>
      <c r="AD257" s="821">
        <v>0.38</v>
      </c>
      <c r="AE257" s="821">
        <v>1.5</v>
      </c>
      <c r="AF257" s="821">
        <v>2.5499999999999998</v>
      </c>
      <c r="AG257" s="821">
        <v>35.699999999999996</v>
      </c>
      <c r="AH257" s="821">
        <v>9.3000000000000007</v>
      </c>
      <c r="AI257" s="821">
        <v>-36.35</v>
      </c>
      <c r="AJ257" s="821">
        <v>45.7</v>
      </c>
      <c r="AK257" s="821">
        <v>20.22</v>
      </c>
      <c r="AL257" s="833">
        <v>7460</v>
      </c>
      <c r="AM257" s="827">
        <v>0.3</v>
      </c>
      <c r="AN257" s="822">
        <v>2.4500000000000002</v>
      </c>
      <c r="AO257" s="705">
        <f>IF(U257="n/a","n/a",IF(AA257&lt;0,"n/a",IF(AA257="n/a","n/a",J257+U257-AA257)))</f>
        <v>20.053760075973077</v>
      </c>
      <c r="AP257" s="706">
        <f>IF(U257="n/a","n/a",J257+U257)</f>
        <v>27.477881481723877</v>
      </c>
      <c r="AQ257" s="843">
        <f>IF(OR(AC257&lt;0.01,AC257="n/a",AF257="n/a"),"n/a",(I257/SQRT(22.5*AC257*(I257/AF257))-1)*100)</f>
        <v>-8.2721184162039769</v>
      </c>
      <c r="AR257" s="618">
        <f>INDEX(Historical!$C$7:$C$1222,MATCH(B257,Historical!$B$7:$B$1244,0))*IF(AH257="n/a",1.03,IF(AH257&lt;0,1.01,IF(AH257&gt;10,1.1,(1+AH257/100))))</f>
        <v>3.9348000000000001</v>
      </c>
      <c r="AS257" s="841">
        <f>IF($AI257="n/a",1.03*AR257,IF($AI257&lt;0,1.01*AR257,IF($AI257&gt;10,1.1*AR257,(1+$AI257/100)*AR257)))</f>
        <v>3.974148</v>
      </c>
      <c r="AT257" s="841">
        <f>IF($AK257="n/a",1.03*AS257,IF($AK257&lt;0,1.01*AS257,IF($AK257&gt;10,1.1*AS257,(1+$AK257/100)*AS257)))</f>
        <v>4.3715628000000004</v>
      </c>
      <c r="AU257" s="841">
        <f>IF($AK257="n/a",1.03*AT257,IF($AK257&lt;0,1.01*AT257,IF($AK257&gt;10,1.1*AT257,(1+$AK257/100)*AT257)))</f>
        <v>4.8087190800000013</v>
      </c>
      <c r="AV257" s="841">
        <f>IF($AK257="n/a",1.03*AU257,IF($AK257&lt;0,1.01*AU257,IF($AK257&gt;10,1.1*AU257,(1+$AK257/100)*AU257)))</f>
        <v>5.2895909880000014</v>
      </c>
      <c r="AW257" s="618">
        <f>SUM(AR257:AV257)</f>
        <v>22.378820868000005</v>
      </c>
      <c r="AX257" s="713">
        <f>AW257/I257*100</f>
        <v>12.038096217321142</v>
      </c>
      <c r="AY257" s="887">
        <v>1.49</v>
      </c>
      <c r="AZ257" s="827">
        <v>23.1</v>
      </c>
      <c r="BA257" s="827">
        <v>-14.63</v>
      </c>
      <c r="BB257" s="827">
        <v>-1.67</v>
      </c>
      <c r="BC257" s="827">
        <v>2.77</v>
      </c>
      <c r="BE257" s="594">
        <v>2013</v>
      </c>
      <c r="BF257" s="853">
        <f>IF(BE257&gt;2020,0,IF(BE257&gt;2008,1,IF(BE257&gt;2001,2,IF(BE257&gt;1990,3,IF(BE257&gt;1980,4,IF(BE257&gt;1973,5,IF(BE257&gt;1970,6,IF(BE257&gt;1960,7,IF(BE257&gt;1958,8,IF(BE257&gt;1953,9,10))))))))))</f>
        <v>1</v>
      </c>
      <c r="BG257" s="837">
        <v>7.9</v>
      </c>
      <c r="BH257" s="820" t="s">
        <v>4443</v>
      </c>
      <c r="BI257" s="820" t="s">
        <v>4444</v>
      </c>
    </row>
    <row r="258" spans="1:61" ht="11.25" customHeight="1" x14ac:dyDescent="0.2">
      <c r="A258" s="819" t="s">
        <v>4996</v>
      </c>
      <c r="B258" s="830" t="s">
        <v>1762</v>
      </c>
      <c r="C258" s="885" t="s">
        <v>111</v>
      </c>
      <c r="D258" s="885" t="s">
        <v>1181</v>
      </c>
      <c r="E258" s="699">
        <v>10</v>
      </c>
      <c r="F258" s="1122">
        <v>503</v>
      </c>
      <c r="G258" s="1122" t="s">
        <v>105</v>
      </c>
      <c r="H258" s="1122" t="s">
        <v>105</v>
      </c>
      <c r="I258" s="829">
        <v>97.79</v>
      </c>
      <c r="J258" s="618">
        <f>(M258/I258)*100</f>
        <v>2.1270068514162999</v>
      </c>
      <c r="K258" s="832">
        <v>0.52</v>
      </c>
      <c r="L258" s="842">
        <v>4</v>
      </c>
      <c r="M258" s="609">
        <f>K258*L258</f>
        <v>2.08</v>
      </c>
      <c r="N258" s="825" t="s">
        <v>561</v>
      </c>
      <c r="O258" s="700">
        <v>0.35</v>
      </c>
      <c r="P258" s="603">
        <v>44929</v>
      </c>
      <c r="Q258" s="603">
        <v>44945</v>
      </c>
      <c r="R258" s="609">
        <f>(K258-O258)/O258*100</f>
        <v>48.571428571428591</v>
      </c>
      <c r="S258" s="667">
        <f>IF(INDEX(Historical!$D$7:$D$1220,MATCH(B258,Historical!$B$7:$B$1244,0))=0,"n/a",(INDEX(Historical!$C$7:$C$1222,MATCH(B258,Historical!$B$7:$B$1244,0))/INDEX(Historical!$D$7:$D$1220,MATCH(B258,Historical!$B$7:$B$1244,0))-1)*100)</f>
        <v>34.615384615384606</v>
      </c>
      <c r="T258" s="667">
        <f>IF(INDEX(Historical!$F$7:$F$1213,MATCH(B258,Historical!$B$7:$B$1244,0))=0,"n/a",((INDEX(Historical!$C$7:$C$1222,MATCH(B258,Historical!$B$7:$B$1244,0))/INDEX(Historical!$F$7:$F$1213,MATCH(B258,Historical!$B$7:$B$1244,0)))^(1/3)-1)*100)</f>
        <v>16.738772165039471</v>
      </c>
      <c r="U258" s="667">
        <f>IF(INDEX(Historical!$H$7:$H$1213,MATCH(B258,Historical!$B$7:$B$1244,0))=0,"n/a",((INDEX(Historical!$C$7:$C$1222,MATCH(B258,Historical!$B$7:$B$1244,0))/INDEX(Historical!$H$7:$H$1213,MATCH(B258,Historical!$B$7:$B$1244,0)))^(1/5)-1)*100)</f>
        <v>11.842691472014465</v>
      </c>
      <c r="V258" s="667" t="str">
        <f>IF(INDEX(Historical!$N$7:$N$1213,MATCH(B258,Historical!$B$7:$B$1244,0))=0,"n/a",((INDEX(Historical!$C$7:$C$1222,MATCH(B258,Historical!$B$7:$B$1244,0))/INDEX(Historical!$N$7:$N$1213,MATCH(B258,Historical!$B$7:$B$1244,0)))^(1/10)-1)*100)</f>
        <v>n/a</v>
      </c>
      <c r="W258" s="668" t="str">
        <f>IF(OR(U258&lt;=0,U258="n/a",V258&lt;=0,V258="n/a"),"n/a",U258/V258)</f>
        <v>n/a</v>
      </c>
      <c r="X258" s="669">
        <f>IF(OR(AJ258&lt;=0,AJ258="n/a",U258&lt;=0,U258="n/a"),"n/a",U258/AJ258)</f>
        <v>0.38079393800689598</v>
      </c>
      <c r="Y258" s="628"/>
      <c r="Z258" s="618">
        <f>IF(OR(AC258&lt;0.01,AC258="n/a"),"n/a",M258/AC258*100)</f>
        <v>16.41673243883189</v>
      </c>
      <c r="AA258" s="841">
        <f>IF(OR(AC258&lt;0.01,AC258="n/a"),"n/a",I258/AC258)</f>
        <v>7.7182320441988956</v>
      </c>
      <c r="AB258" s="842">
        <v>12</v>
      </c>
      <c r="AC258" s="821">
        <v>12.67</v>
      </c>
      <c r="AD258" s="821">
        <v>1.93</v>
      </c>
      <c r="AE258" s="821">
        <v>0.91</v>
      </c>
      <c r="AF258" s="821">
        <v>1.99</v>
      </c>
      <c r="AG258" s="821">
        <v>27.400000000000002</v>
      </c>
      <c r="AH258" s="821">
        <v>33.1</v>
      </c>
      <c r="AI258" s="821">
        <v>7.33</v>
      </c>
      <c r="AJ258" s="821">
        <v>31.1</v>
      </c>
      <c r="AK258" s="821">
        <v>4.0199999999999996</v>
      </c>
      <c r="AL258" s="833">
        <v>8930</v>
      </c>
      <c r="AM258" s="827">
        <v>0.6</v>
      </c>
      <c r="AN258" s="821">
        <v>0.65</v>
      </c>
      <c r="AO258" s="705">
        <f>IF(U258="n/a","n/a",IF(AA258&lt;0,"n/a",IF(AA258="n/a","n/a",J258+U258-AA258)))</f>
        <v>6.2514662792318703</v>
      </c>
      <c r="AP258" s="706">
        <f>IF(U258="n/a","n/a",J258+U258)</f>
        <v>13.969698323430766</v>
      </c>
      <c r="AQ258" s="843">
        <f>IF(OR(AC258&lt;0.01,AC258="n/a",AF258="n/a"),"n/a",(I258/SQRT(22.5*AC258*(I258/AF258))-1)*100)</f>
        <v>-17.378287040120011</v>
      </c>
      <c r="AR258" s="618">
        <f>INDEX(Historical!$C$7:$C$1222,MATCH(B258,Historical!$B$7:$B$1244,0))*IF(AH258="n/a",1.03,IF(AH258&lt;0,1.01,IF(AH258&gt;10,1.1,(1+AH258/100))))</f>
        <v>1.54</v>
      </c>
      <c r="AS258" s="841">
        <f>IF($AI258="n/a",1.03*AR258,IF($AI258&lt;0,1.01*AR258,IF($AI258&gt;10,1.1*AR258,(1+$AI258/100)*AR258)))</f>
        <v>1.652882</v>
      </c>
      <c r="AT258" s="841">
        <f>IF($AK258="n/a",1.03*AS258,IF($AK258&lt;0,1.01*AS258,IF($AK258&gt;10,1.1*AS258,(1+$AK258/100)*AS258)))</f>
        <v>1.7193278564000001</v>
      </c>
      <c r="AU258" s="841">
        <f>IF($AK258="n/a",1.03*AT258,IF($AK258&lt;0,1.01*AT258,IF($AK258&gt;10,1.1*AT258,(1+$AK258/100)*AT258)))</f>
        <v>1.78844483622728</v>
      </c>
      <c r="AV258" s="841">
        <f>IF($AK258="n/a",1.03*AU258,IF($AK258&lt;0,1.01*AU258,IF($AK258&gt;10,1.1*AU258,(1+$AK258/100)*AU258)))</f>
        <v>1.8603403186436167</v>
      </c>
      <c r="AW258" s="618">
        <f>SUM(AR258:AV258)</f>
        <v>8.5609950112708972</v>
      </c>
      <c r="AX258" s="713">
        <f>AW258/I258*100</f>
        <v>8.7544687711124816</v>
      </c>
      <c r="AY258" s="887">
        <v>1.42</v>
      </c>
      <c r="AZ258" s="827">
        <v>34.01</v>
      </c>
      <c r="BA258" s="827">
        <v>-7.41</v>
      </c>
      <c r="BB258" s="827">
        <v>4.82</v>
      </c>
      <c r="BC258" s="827">
        <v>11.29</v>
      </c>
      <c r="BE258" s="594">
        <v>2014</v>
      </c>
      <c r="BF258" s="853">
        <f>IF(BE258&gt;2020,0,IF(BE258&gt;2008,1,IF(BE258&gt;2001,2,IF(BE258&gt;1990,3,IF(BE258&gt;1980,4,IF(BE258&gt;1973,5,IF(BE258&gt;1970,6,IF(BE258&gt;1960,7,IF(BE258&gt;1958,8,IF(BE258&gt;1953,9,10))))))))))</f>
        <v>1</v>
      </c>
      <c r="BG258" s="837">
        <v>11.700000000000001</v>
      </c>
      <c r="BH258" s="820" t="s">
        <v>4443</v>
      </c>
      <c r="BI258" s="820" t="s">
        <v>4444</v>
      </c>
    </row>
    <row r="259" spans="1:61" ht="11.25" customHeight="1" x14ac:dyDescent="0.2">
      <c r="A259" s="826" t="s">
        <v>4997</v>
      </c>
      <c r="B259" s="830" t="s">
        <v>708</v>
      </c>
      <c r="C259" s="885" t="s">
        <v>127</v>
      </c>
      <c r="D259" s="885" t="s">
        <v>4212</v>
      </c>
      <c r="E259" s="699">
        <v>20</v>
      </c>
      <c r="F259" s="1122">
        <v>174</v>
      </c>
      <c r="G259" s="1122" t="s">
        <v>105</v>
      </c>
      <c r="H259" s="1122" t="s">
        <v>105</v>
      </c>
      <c r="I259" s="829">
        <v>37.43</v>
      </c>
      <c r="J259" s="618">
        <f>(M259/I259)*100</f>
        <v>2.9922522041143469</v>
      </c>
      <c r="K259" s="832">
        <v>0.28000000000000003</v>
      </c>
      <c r="L259" s="842">
        <v>4</v>
      </c>
      <c r="M259" s="609">
        <f>K259*L259</f>
        <v>1.1200000000000001</v>
      </c>
      <c r="N259" s="825" t="s">
        <v>118</v>
      </c>
      <c r="O259" s="700">
        <v>0.27</v>
      </c>
      <c r="P259" s="603">
        <v>44784</v>
      </c>
      <c r="Q259" s="603">
        <v>44799</v>
      </c>
      <c r="R259" s="609">
        <f>(K259-O259)/O259*100</f>
        <v>3.7037037037037068</v>
      </c>
      <c r="S259" s="667">
        <f>IF(INDEX(Historical!$D$7:$D$1220,MATCH(B259,Historical!$B$7:$B$1244,0))=0,"n/a",(INDEX(Historical!$C$7:$C$1222,MATCH(B259,Historical!$B$7:$B$1244,0))/INDEX(Historical!$D$7:$D$1220,MATCH(B259,Historical!$B$7:$B$1244,0))-1)*100)</f>
        <v>3.7735849056603765</v>
      </c>
      <c r="T259" s="667">
        <f>IF(INDEX(Historical!$F$7:$F$1213,MATCH(B259,Historical!$B$7:$B$1244,0))=0,"n/a",((INDEX(Historical!$C$7:$C$1222,MATCH(B259,Historical!$B$7:$B$1244,0))/INDEX(Historical!$F$7:$F$1213,MATCH(B259,Historical!$B$7:$B$1244,0)))^(1/3)-1)*100)</f>
        <v>3.9255192684493734</v>
      </c>
      <c r="U259" s="667">
        <f>IF(INDEX(Historical!$H$7:$H$1213,MATCH(B259,Historical!$B$7:$B$1244,0))=0,"n/a",((INDEX(Historical!$C$7:$C$1222,MATCH(B259,Historical!$B$7:$B$1244,0))/INDEX(Historical!$H$7:$H$1213,MATCH(B259,Historical!$B$7:$B$1244,0)))^(1/5)-1)*100)</f>
        <v>4.0950396969256841</v>
      </c>
      <c r="V259" s="667">
        <f>IF(INDEX(Historical!$N$7:$N$1213,MATCH(B259,Historical!$B$7:$B$1244,0))=0,"n/a",((INDEX(Historical!$C$7:$C$1222,MATCH(B259,Historical!$B$7:$B$1244,0))/INDEX(Historical!$N$7:$N$1213,MATCH(B259,Historical!$B$7:$B$1244,0)))^(1/10)-1)*100)</f>
        <v>4.6235529994636426</v>
      </c>
      <c r="W259" s="668">
        <f>IF(OR(U259&lt;=0,U259="n/a",V259&lt;=0,V259="n/a"),"n/a",U259/V259)</f>
        <v>0.88569109025044834</v>
      </c>
      <c r="X259" s="669" t="str">
        <f>IF(OR(AJ259&lt;=0,AJ259="n/a",U259&lt;=0,U259="n/a"),"n/a",U259/AJ259)</f>
        <v>n/a</v>
      </c>
      <c r="Y259" s="632"/>
      <c r="Z259" s="618">
        <f>IF(OR(AC259&lt;0.01,AC259="n/a"),"n/a",M259/AC259*100)</f>
        <v>75.167785234899327</v>
      </c>
      <c r="AA259" s="841">
        <f>IF(OR(AC259&lt;0.01,AC259="n/a"),"n/a",I259/AC259)</f>
        <v>25.120805369127517</v>
      </c>
      <c r="AB259" s="842">
        <v>7</v>
      </c>
      <c r="AC259" s="821">
        <v>1.49</v>
      </c>
      <c r="AD259" s="821" t="s">
        <v>135</v>
      </c>
      <c r="AE259" s="821">
        <v>0.76</v>
      </c>
      <c r="AF259" s="821">
        <v>1.65</v>
      </c>
      <c r="AG259" s="821">
        <v>6.8000000000000007</v>
      </c>
      <c r="AH259" s="821">
        <v>-47.8</v>
      </c>
      <c r="AI259" s="821" t="s">
        <v>135</v>
      </c>
      <c r="AJ259" s="821">
        <v>-11.4</v>
      </c>
      <c r="AK259" s="821" t="s">
        <v>135</v>
      </c>
      <c r="AL259" s="833">
        <v>275.69</v>
      </c>
      <c r="AM259" s="827">
        <v>1.5</v>
      </c>
      <c r="AN259" s="821">
        <v>0.21</v>
      </c>
      <c r="AO259" s="705">
        <f>IF(U259="n/a","n/a",IF(AA259&lt;0,"n/a",IF(AA259="n/a","n/a",J259+U259-AA259)))</f>
        <v>-18.033513468087484</v>
      </c>
      <c r="AP259" s="706">
        <f>IF(U259="n/a","n/a",J259+U259)</f>
        <v>7.0872919010400306</v>
      </c>
      <c r="AQ259" s="843">
        <f>IF(OR(AC259&lt;0.01,AC259="n/a",AF259="n/a"),"n/a",(I259/SQRT(22.5*AC259*(I259/AF259))-1)*100)</f>
        <v>35.727388309656114</v>
      </c>
      <c r="AR259" s="618">
        <f>INDEX(Historical!$C$7:$C$1222,MATCH(B259,Historical!$B$7:$B$1244,0))*IF(AH259="n/a",1.03,IF(AH259&lt;0,1.01,IF(AH259&gt;10,1.1,(1+AH259/100))))</f>
        <v>1.1110000000000002</v>
      </c>
      <c r="AS259" s="841">
        <f>IF($AI259="n/a",1.03*AR259,IF($AI259&lt;0,1.01*AR259,IF($AI259&gt;10,1.1*AR259,(1+$AI259/100)*AR259)))</f>
        <v>1.1443300000000003</v>
      </c>
      <c r="AT259" s="841">
        <f>IF($AK259="n/a",1.03*AS259,IF($AK259&lt;0,1.01*AS259,IF($AK259&gt;10,1.1*AS259,(1+$AK259/100)*AS259)))</f>
        <v>1.1786599000000004</v>
      </c>
      <c r="AU259" s="841">
        <f>IF($AK259="n/a",1.03*AT259,IF($AK259&lt;0,1.01*AT259,IF($AK259&gt;10,1.1*AT259,(1+$AK259/100)*AT259)))</f>
        <v>1.2140196970000006</v>
      </c>
      <c r="AV259" s="841">
        <f>IF($AK259="n/a",1.03*AU259,IF($AK259&lt;0,1.01*AU259,IF($AK259&gt;10,1.1*AU259,(1+$AK259/100)*AU259)))</f>
        <v>1.2504402879100005</v>
      </c>
      <c r="AW259" s="618">
        <f>SUM(AR259:AV259)</f>
        <v>5.8984498849100024</v>
      </c>
      <c r="AX259" s="713">
        <f>AW259/I259*100</f>
        <v>15.758615775874974</v>
      </c>
      <c r="AY259" s="887">
        <v>0.49</v>
      </c>
      <c r="AZ259" s="827">
        <v>69.06</v>
      </c>
      <c r="BA259" s="827">
        <v>-2.63</v>
      </c>
      <c r="BB259" s="827">
        <v>6.02</v>
      </c>
      <c r="BC259" s="827">
        <v>25.1</v>
      </c>
      <c r="BE259" s="594">
        <v>2003</v>
      </c>
      <c r="BF259" s="853">
        <f>IF(BE259&gt;2020,0,IF(BE259&gt;2008,1,IF(BE259&gt;2001,2,IF(BE259&gt;1990,3,IF(BE259&gt;1980,4,IF(BE259&gt;1973,5,IF(BE259&gt;1970,6,IF(BE259&gt;1960,7,IF(BE259&gt;1958,8,IF(BE259&gt;1953,9,10))))))))))</f>
        <v>2</v>
      </c>
      <c r="BG259" s="837">
        <v>4.2</v>
      </c>
      <c r="BH259" s="820" t="s">
        <v>4443</v>
      </c>
      <c r="BI259" s="820" t="s">
        <v>4444</v>
      </c>
    </row>
    <row r="260" spans="1:61" ht="11.25" customHeight="1" x14ac:dyDescent="0.2">
      <c r="A260" s="826" t="s">
        <v>704</v>
      </c>
      <c r="B260" s="830" t="s">
        <v>705</v>
      </c>
      <c r="C260" s="885" t="s">
        <v>130</v>
      </c>
      <c r="D260" s="885" t="s">
        <v>4188</v>
      </c>
      <c r="E260" s="699">
        <v>16</v>
      </c>
      <c r="F260" s="1122">
        <v>242</v>
      </c>
      <c r="G260" s="1122" t="s">
        <v>36</v>
      </c>
      <c r="H260" s="1122" t="s">
        <v>36</v>
      </c>
      <c r="I260" s="829">
        <v>35.72</v>
      </c>
      <c r="J260" s="618">
        <f>(M260/I260)*100</f>
        <v>4.637178051511758</v>
      </c>
      <c r="K260" s="832">
        <v>0.41410000000000002</v>
      </c>
      <c r="L260" s="842">
        <v>4</v>
      </c>
      <c r="M260" s="609">
        <f>K260*L260</f>
        <v>1.6564000000000001</v>
      </c>
      <c r="N260" s="825" t="s">
        <v>706</v>
      </c>
      <c r="O260" s="700">
        <v>0.41</v>
      </c>
      <c r="P260" s="603">
        <v>44844</v>
      </c>
      <c r="Q260" s="603">
        <v>44862</v>
      </c>
      <c r="R260" s="609">
        <f>(K260-O260)/O260*100</f>
        <v>1.0000000000000118</v>
      </c>
      <c r="S260" s="667">
        <f>IF(INDEX(Historical!$D$7:$D$1220,MATCH(B260,Historical!$B$7:$B$1244,0))=0,"n/a",(INDEX(Historical!$C$7:$C$1222,MATCH(B260,Historical!$B$7:$B$1244,0))/INDEX(Historical!$D$7:$D$1220,MATCH(B260,Historical!$B$7:$B$1244,0))-1)*100)</f>
        <v>1.6445131375579569</v>
      </c>
      <c r="T260" s="667">
        <f>IF(INDEX(Historical!$F$7:$F$1213,MATCH(B260,Historical!$B$7:$B$1244,0))=0,"n/a",((INDEX(Historical!$C$7:$C$1222,MATCH(B260,Historical!$B$7:$B$1244,0))/INDEX(Historical!$F$7:$F$1213,MATCH(B260,Historical!$B$7:$B$1244,0)))^(1/3)-1)*100)</f>
        <v>3.5089355404539502</v>
      </c>
      <c r="U260" s="667">
        <f>IF(INDEX(Historical!$H$7:$H$1213,MATCH(B260,Historical!$B$7:$B$1244,0))=0,"n/a",((INDEX(Historical!$C$7:$C$1222,MATCH(B260,Historical!$B$7:$B$1244,0))/INDEX(Historical!$H$7:$H$1213,MATCH(B260,Historical!$B$7:$B$1244,0)))^(1/5)-1)*100)</f>
        <v>5.8038104606359164</v>
      </c>
      <c r="V260" s="667">
        <f>IF(INDEX(Historical!$N$7:$N$1213,MATCH(B260,Historical!$B$7:$B$1244,0))=0,"n/a",((INDEX(Historical!$C$7:$C$1222,MATCH(B260,Historical!$B$7:$B$1244,0))/INDEX(Historical!$N$7:$N$1213,MATCH(B260,Historical!$B$7:$B$1244,0)))^(1/10)-1)*100)</f>
        <v>7.6727628997508956</v>
      </c>
      <c r="W260" s="668">
        <f>IF(OR(U260&lt;=0,U260="n/a",V260&lt;=0,V260="n/a"),"n/a",U260/V260)</f>
        <v>0.7564172823357207</v>
      </c>
      <c r="X260" s="669">
        <f>IF(OR(AJ260&lt;=0,AJ260="n/a",U260&lt;=0,U260="n/a"),"n/a",U260/AJ260)</f>
        <v>0.47965375707734847</v>
      </c>
      <c r="Y260" s="831"/>
      <c r="Z260" s="618">
        <f>IF(OR(AC260&lt;0.01,AC260="n/a"),"n/a",M260/AC260*100)</f>
        <v>35.545064377682408</v>
      </c>
      <c r="AA260" s="841">
        <f>IF(OR(AC260&lt;0.01,AC260="n/a"),"n/a",I260/AC260)</f>
        <v>7.6652360515021458</v>
      </c>
      <c r="AB260" s="842">
        <v>12</v>
      </c>
      <c r="AC260" s="821">
        <v>4.66</v>
      </c>
      <c r="AD260" s="821">
        <v>4.13</v>
      </c>
      <c r="AE260" s="821">
        <v>2.27</v>
      </c>
      <c r="AF260" s="821">
        <v>1.66</v>
      </c>
      <c r="AG260" s="821">
        <v>15.299999999999999</v>
      </c>
      <c r="AH260" s="821">
        <v>-9.9</v>
      </c>
      <c r="AI260" s="821">
        <v>5.9700000000000006</v>
      </c>
      <c r="AJ260" s="821">
        <v>12.1</v>
      </c>
      <c r="AK260" s="821">
        <v>1.9</v>
      </c>
      <c r="AL260" s="833">
        <v>7370</v>
      </c>
      <c r="AM260" s="827">
        <v>0.25</v>
      </c>
      <c r="AN260" s="821">
        <v>1.03</v>
      </c>
      <c r="AO260" s="705">
        <f>IF(U260="n/a","n/a",IF(AA260&lt;0,"n/a",IF(AA260="n/a","n/a",J260+U260-AA260)))</f>
        <v>2.7757524606455286</v>
      </c>
      <c r="AP260" s="706">
        <f>IF(U260="n/a","n/a",J260+U260)</f>
        <v>10.440988512147674</v>
      </c>
      <c r="AQ260" s="843">
        <f>IF(OR(AC260&lt;0.01,AC260="n/a",AF260="n/a"),"n/a",(I260/SQRT(22.5*AC260*(I260/AF260))-1)*100)</f>
        <v>-24.798664771033753</v>
      </c>
      <c r="AR260" s="618">
        <f>INDEX(Historical!$C$7:$C$1222,MATCH(B260,Historical!$B$7:$B$1244,0))*IF(AH260="n/a",1.03,IF(AH260&lt;0,1.01,IF(AH260&gt;10,1.1,(1+AH260/100))))</f>
        <v>1.6605409999999998</v>
      </c>
      <c r="AS260" s="841">
        <f>IF($AI260="n/a",1.03*AR260,IF($AI260&lt;0,1.01*AR260,IF($AI260&gt;10,1.1*AR260,(1+$AI260/100)*AR260)))</f>
        <v>1.7596752976999999</v>
      </c>
      <c r="AT260" s="841">
        <f>IF($AK260="n/a",1.03*AS260,IF($AK260&lt;0,1.01*AS260,IF($AK260&gt;10,1.1*AS260,(1+$AK260/100)*AS260)))</f>
        <v>1.7931091283562997</v>
      </c>
      <c r="AU260" s="841">
        <f>IF($AK260="n/a",1.03*AT260,IF($AK260&lt;0,1.01*AT260,IF($AK260&gt;10,1.1*AT260,(1+$AK260/100)*AT260)))</f>
        <v>1.8271782017950691</v>
      </c>
      <c r="AV260" s="841">
        <f>IF($AK260="n/a",1.03*AU260,IF($AK260&lt;0,1.01*AU260,IF($AK260&gt;10,1.1*AU260,(1+$AK260/100)*AU260)))</f>
        <v>1.8618945876291753</v>
      </c>
      <c r="AW260" s="618">
        <f>SUM(AR260:AV260)</f>
        <v>8.9023982154805434</v>
      </c>
      <c r="AX260" s="713">
        <f>AW260/I260*100</f>
        <v>24.922727366966807</v>
      </c>
      <c r="AY260" s="887">
        <v>0.68</v>
      </c>
      <c r="AZ260" s="827">
        <v>7.33</v>
      </c>
      <c r="BA260" s="827">
        <v>-16.760000000000002</v>
      </c>
      <c r="BB260" s="827">
        <v>-8.49</v>
      </c>
      <c r="BC260" s="827">
        <v>-8.5299999999999994</v>
      </c>
      <c r="BE260" s="594">
        <v>2007</v>
      </c>
      <c r="BF260" s="853">
        <f>IF(BE260&gt;2020,0,IF(BE260&gt;2008,1,IF(BE260&gt;2001,2,IF(BE260&gt;1990,3,IF(BE260&gt;1980,4,IF(BE260&gt;1973,5,IF(BE260&gt;1970,6,IF(BE260&gt;1960,7,IF(BE260&gt;1958,8,IF(BE260&gt;1953,9,10))))))))))</f>
        <v>2</v>
      </c>
      <c r="BG260" s="837">
        <v>5.2</v>
      </c>
      <c r="BH260" s="820" t="s">
        <v>4443</v>
      </c>
      <c r="BI260" s="820" t="s">
        <v>4444</v>
      </c>
    </row>
    <row r="261" spans="1:61" ht="11.25" customHeight="1" x14ac:dyDescent="0.2">
      <c r="A261" s="826" t="s">
        <v>4998</v>
      </c>
      <c r="B261" s="830" t="s">
        <v>3804</v>
      </c>
      <c r="C261" s="885" t="s">
        <v>130</v>
      </c>
      <c r="D261" s="885" t="s">
        <v>4198</v>
      </c>
      <c r="E261" s="699">
        <v>10</v>
      </c>
      <c r="F261" s="1122">
        <v>515</v>
      </c>
      <c r="G261" s="1122" t="s">
        <v>114</v>
      </c>
      <c r="H261" s="1122" t="s">
        <v>114</v>
      </c>
      <c r="I261" s="829">
        <v>80.16</v>
      </c>
      <c r="J261" s="618">
        <f>(M261/I261)*100</f>
        <v>3.2435129740518964</v>
      </c>
      <c r="K261" s="832">
        <v>0.65</v>
      </c>
      <c r="L261" s="842">
        <v>4</v>
      </c>
      <c r="M261" s="609">
        <f>K261*L261</f>
        <v>2.6</v>
      </c>
      <c r="N261" s="825" t="s">
        <v>225</v>
      </c>
      <c r="O261" s="700">
        <v>0.62</v>
      </c>
      <c r="P261" s="603">
        <v>44980</v>
      </c>
      <c r="Q261" s="603">
        <v>44995</v>
      </c>
      <c r="R261" s="609">
        <f>(K261-O261)/O261*100</f>
        <v>4.8387096774193585</v>
      </c>
      <c r="S261" s="667">
        <f>IF(INDEX(Historical!$D$7:$D$1220,MATCH(B261,Historical!$B$7:$B$1244,0))=0,"n/a",(INDEX(Historical!$C$7:$C$1222,MATCH(B261,Historical!$B$7:$B$1244,0))/INDEX(Historical!$D$7:$D$1220,MATCH(B261,Historical!$B$7:$B$1244,0))-1)*100)</f>
        <v>6.8965517241379448</v>
      </c>
      <c r="T261" s="667">
        <f>IF(INDEX(Historical!$F$7:$F$1213,MATCH(B261,Historical!$B$7:$B$1244,0))=0,"n/a",((INDEX(Historical!$C$7:$C$1222,MATCH(B261,Historical!$B$7:$B$1244,0))/INDEX(Historical!$F$7:$F$1213,MATCH(B261,Historical!$B$7:$B$1244,0)))^(1/3)-1)*100)</f>
        <v>7.4337070988966358</v>
      </c>
      <c r="U261" s="667">
        <f>IF(INDEX(Historical!$H$7:$H$1213,MATCH(B261,Historical!$B$7:$B$1244,0))=0,"n/a",((INDEX(Historical!$C$7:$C$1222,MATCH(B261,Historical!$B$7:$B$1244,0))/INDEX(Historical!$H$7:$H$1213,MATCH(B261,Historical!$B$7:$B$1244,0)))^(1/5)-1)*100)</f>
        <v>8.1006934307831244</v>
      </c>
      <c r="V261" s="667" t="str">
        <f>IF(INDEX(Historical!$N$7:$N$1213,MATCH(B261,Historical!$B$7:$B$1244,0))=0,"n/a",((INDEX(Historical!$C$7:$C$1222,MATCH(B261,Historical!$B$7:$B$1244,0))/INDEX(Historical!$N$7:$N$1213,MATCH(B261,Historical!$B$7:$B$1244,0)))^(1/10)-1)*100)</f>
        <v>n/a</v>
      </c>
      <c r="W261" s="668" t="str">
        <f>IF(OR(U261&lt;=0,U261="n/a",V261&lt;=0,V261="n/a"),"n/a",U261/V261)</f>
        <v>n/a</v>
      </c>
      <c r="X261" s="669">
        <f>IF(OR(AJ261&lt;=0,AJ261="n/a",U261&lt;=0,U261="n/a"),"n/a",U261/AJ261)</f>
        <v>1.4728533510514772</v>
      </c>
      <c r="Y261" s="621"/>
      <c r="Z261" s="618">
        <f>IF(OR(AC261&lt;0.01,AC261="n/a"),"n/a",M261/AC261*100)</f>
        <v>63.569682151589248</v>
      </c>
      <c r="AA261" s="841">
        <f>IF(OR(AC261&lt;0.01,AC261="n/a"),"n/a",I261/AC261)</f>
        <v>19.599022004889974</v>
      </c>
      <c r="AB261" s="842">
        <v>12</v>
      </c>
      <c r="AC261" s="821">
        <v>4.09</v>
      </c>
      <c r="AD261" s="821">
        <v>3.96</v>
      </c>
      <c r="AE261" s="821">
        <v>1.74</v>
      </c>
      <c r="AF261" s="821">
        <v>1.7</v>
      </c>
      <c r="AG261" s="821">
        <v>8.9</v>
      </c>
      <c r="AH261" s="821">
        <v>6.1</v>
      </c>
      <c r="AI261" s="821">
        <v>4.3099999999999996</v>
      </c>
      <c r="AJ261" s="821">
        <v>5.5</v>
      </c>
      <c r="AK261" s="821">
        <v>5</v>
      </c>
      <c r="AL261" s="833">
        <v>4490</v>
      </c>
      <c r="AM261" s="827">
        <v>1.82</v>
      </c>
      <c r="AN261" s="821">
        <v>1.25</v>
      </c>
      <c r="AO261" s="705">
        <f>IF(U261="n/a","n/a",IF(AA261&lt;0,"n/a",IF(AA261="n/a","n/a",J261+U261-AA261)))</f>
        <v>-8.254815600054954</v>
      </c>
      <c r="AP261" s="706">
        <f>IF(U261="n/a","n/a",J261+U261)</f>
        <v>11.34420640483502</v>
      </c>
      <c r="AQ261" s="843">
        <f>IF(OR(AC261&lt;0.01,AC261="n/a",AF261="n/a"),"n/a",(I261/SQRT(22.5*AC261*(I261/AF261))-1)*100)</f>
        <v>21.688742122064042</v>
      </c>
      <c r="AR261" s="618">
        <f>INDEX(Historical!$C$7:$C$1222,MATCH(B261,Historical!$B$7:$B$1244,0))*IF(AH261="n/a",1.03,IF(AH261&lt;0,1.01,IF(AH261&gt;10,1.1,(1+AH261/100))))</f>
        <v>2.6312799999999998</v>
      </c>
      <c r="AS261" s="841">
        <f>IF($AI261="n/a",1.03*AR261,IF($AI261&lt;0,1.01*AR261,IF($AI261&gt;10,1.1*AR261,(1+$AI261/100)*AR261)))</f>
        <v>2.7446881679999997</v>
      </c>
      <c r="AT261" s="841">
        <f>IF($AK261="n/a",1.03*AS261,IF($AK261&lt;0,1.01*AS261,IF($AK261&gt;10,1.1*AS261,(1+$AK261/100)*AS261)))</f>
        <v>2.8819225763999996</v>
      </c>
      <c r="AU261" s="841">
        <f>IF($AK261="n/a",1.03*AT261,IF($AK261&lt;0,1.01*AT261,IF($AK261&gt;10,1.1*AT261,(1+$AK261/100)*AT261)))</f>
        <v>3.0260187052199998</v>
      </c>
      <c r="AV261" s="841">
        <f>IF($AK261="n/a",1.03*AU261,IF($AK261&lt;0,1.01*AU261,IF($AK261&gt;10,1.1*AU261,(1+$AK261/100)*AU261)))</f>
        <v>3.177319640481</v>
      </c>
      <c r="AW261" s="618">
        <f>SUM(AR261:AV261)</f>
        <v>14.461229090101</v>
      </c>
      <c r="AX261" s="713">
        <f>AW261/I261*100</f>
        <v>18.040455451722806</v>
      </c>
      <c r="AY261" s="887">
        <v>0.67</v>
      </c>
      <c r="AZ261" s="827">
        <v>16.41</v>
      </c>
      <c r="BA261" s="827">
        <v>-13.120000000000001</v>
      </c>
      <c r="BB261" s="827">
        <v>1.34</v>
      </c>
      <c r="BC261" s="827">
        <v>0.19</v>
      </c>
      <c r="BE261" s="594">
        <v>2014</v>
      </c>
      <c r="BF261" s="853">
        <f>IF(BE261&gt;2020,0,IF(BE261&gt;2008,1,IF(BE261&gt;2001,2,IF(BE261&gt;1990,3,IF(BE261&gt;1980,4,IF(BE261&gt;1973,5,IF(BE261&gt;1970,6,IF(BE261&gt;1960,7,IF(BE261&gt;1958,8,IF(BE261&gt;1953,9,10))))))))))</f>
        <v>1</v>
      </c>
      <c r="BG261" s="837">
        <v>2.8000000000000003</v>
      </c>
      <c r="BH261" s="820" t="s">
        <v>4443</v>
      </c>
      <c r="BI261" s="820" t="s">
        <v>4444</v>
      </c>
    </row>
    <row r="262" spans="1:61" s="737" customFormat="1" ht="11.25" customHeight="1" x14ac:dyDescent="0.2">
      <c r="A262" s="613" t="s">
        <v>1459</v>
      </c>
      <c r="B262" s="743" t="s">
        <v>1460</v>
      </c>
      <c r="C262" s="885" t="s">
        <v>4201</v>
      </c>
      <c r="D262" s="885" t="s">
        <v>513</v>
      </c>
      <c r="E262" s="721">
        <v>13</v>
      </c>
      <c r="F262" s="1122">
        <v>285</v>
      </c>
      <c r="G262" s="1121" t="s">
        <v>36</v>
      </c>
      <c r="H262" s="1121" t="s">
        <v>36</v>
      </c>
      <c r="I262" s="722">
        <v>90.57</v>
      </c>
      <c r="J262" s="723">
        <f>(M262/I262)*100</f>
        <v>3.0915314121673845</v>
      </c>
      <c r="K262" s="724">
        <v>0.7</v>
      </c>
      <c r="L262" s="725">
        <v>4</v>
      </c>
      <c r="M262" s="726">
        <f>K262*L262</f>
        <v>2.8</v>
      </c>
      <c r="N262" s="727" t="s">
        <v>1461</v>
      </c>
      <c r="O262" s="728">
        <v>0.65</v>
      </c>
      <c r="P262" s="1034">
        <v>44264</v>
      </c>
      <c r="Q262" s="1034">
        <v>44294</v>
      </c>
      <c r="R262" s="726">
        <f>(K262-O262)/O262*100</f>
        <v>7.6923076923076819</v>
      </c>
      <c r="S262" s="667">
        <f>IF(INDEX(Historical!$D$7:$D$1220,MATCH(B262,Historical!$B$7:$B$1244,0))=0,"n/a",(INDEX(Historical!$C$7:$C$1222,MATCH(B262,Historical!$B$7:$B$1244,0))/INDEX(Historical!$D$7:$D$1220,MATCH(B262,Historical!$B$7:$B$1244,0))-1)*100)</f>
        <v>1.8181818181818077</v>
      </c>
      <c r="T262" s="667">
        <f>IF(INDEX(Historical!$F$7:$F$1213,MATCH(B262,Historical!$B$7:$B$1244,0))=0,"n/a",((INDEX(Historical!$C$7:$C$1222,MATCH(B262,Historical!$B$7:$B$1244,0))/INDEX(Historical!$F$7:$F$1213,MATCH(B262,Historical!$B$7:$B$1244,0)))^(1/3)-1)*100)</f>
        <v>3.1666393483252175</v>
      </c>
      <c r="U262" s="667">
        <f>IF(INDEX(Historical!$H$7:$H$1213,MATCH(B262,Historical!$B$7:$B$1244,0))=0,"n/a",((INDEX(Historical!$C$7:$C$1222,MATCH(B262,Historical!$B$7:$B$1244,0))/INDEX(Historical!$H$7:$H$1213,MATCH(B262,Historical!$B$7:$B$1244,0)))^(1/5)-1)*100)</f>
        <v>4.9414522844583919</v>
      </c>
      <c r="V262" s="667">
        <f>IF(INDEX(Historical!$N$7:$N$1213,MATCH(B262,Historical!$B$7:$B$1244,0))=0,"n/a",((INDEX(Historical!$C$7:$C$1222,MATCH(B262,Historical!$B$7:$B$1244,0))/INDEX(Historical!$N$7:$N$1213,MATCH(B262,Historical!$B$7:$B$1244,0)))^(1/10)-1)*100)</f>
        <v>9.3065077284090627</v>
      </c>
      <c r="W262" s="668">
        <f>IF(OR(U262&lt;=0,U262="n/a",V262&lt;=0,V262="n/a"),"n/a",U262/V262)</f>
        <v>0.53096740782518292</v>
      </c>
      <c r="X262" s="669">
        <f>IF(OR(AJ262&lt;=0,AJ262="n/a",U262&lt;=0,U262="n/a"),"n/a",U262/AJ262)</f>
        <v>1.0981005076574204</v>
      </c>
      <c r="Y262" s="886" t="s">
        <v>5347</v>
      </c>
      <c r="Z262" s="723">
        <f>IF(OR(AC262&lt;0.01,AC262="n/a"),"n/a",M262/AC262*100)</f>
        <v>43.956043956043949</v>
      </c>
      <c r="AA262" s="730">
        <f>IF(OR(AC262&lt;0.01,AC262="n/a"),"n/a",I262/AC262)</f>
        <v>14.218210361067502</v>
      </c>
      <c r="AB262" s="725">
        <v>12</v>
      </c>
      <c r="AC262" s="731">
        <v>6.37</v>
      </c>
      <c r="AD262" s="731">
        <v>5.29</v>
      </c>
      <c r="AE262" s="731">
        <v>1.3</v>
      </c>
      <c r="AF262" s="731">
        <v>5.7</v>
      </c>
      <c r="AG262" s="731">
        <v>44.5</v>
      </c>
      <c r="AH262" s="731">
        <v>-0.3</v>
      </c>
      <c r="AI262" s="731">
        <v>5.64</v>
      </c>
      <c r="AJ262" s="731">
        <v>4.5</v>
      </c>
      <c r="AK262" s="731">
        <v>2.7</v>
      </c>
      <c r="AL262" s="732">
        <v>18520</v>
      </c>
      <c r="AM262" s="733">
        <v>0.70000000000000007</v>
      </c>
      <c r="AN262" s="731">
        <v>1.72</v>
      </c>
      <c r="AO262" s="734">
        <f>IF(U262="n/a","n/a",IF(AA262&lt;0,"n/a",IF(AA262="n/a","n/a",J262+U262-AA262)))</f>
        <v>-6.1852266644417249</v>
      </c>
      <c r="AP262" s="735">
        <f>IF(U262="n/a","n/a",J262+U262)</f>
        <v>8.0329836966257773</v>
      </c>
      <c r="AQ262" s="843">
        <f>IF(OR(AC262&lt;0.01,AC262="n/a",AF262="n/a"),"n/a",(I262/SQRT(22.5*AC262*(I262/AF262))-1)*100)</f>
        <v>89.787950745134722</v>
      </c>
      <c r="AR262" s="618">
        <f>INDEX(Historical!$C$7:$C$1222,MATCH(B262,Historical!$B$7:$B$1244,0))*IF(AH262="n/a",1.03,IF(AH262&lt;0,1.01,IF(AH262&gt;10,1.1,(1+AH262/100))))</f>
        <v>2.8279999999999998</v>
      </c>
      <c r="AS262" s="730">
        <f>IF($AI262="n/a",1.03*AR262,IF($AI262&lt;0,1.01*AR262,IF($AI262&gt;10,1.1*AR262,(1+$AI262/100)*AR262)))</f>
        <v>2.9874991999999998</v>
      </c>
      <c r="AT262" s="730">
        <f>IF($AK262="n/a",1.03*AS262,IF($AK262&lt;0,1.01*AS262,IF($AK262&gt;10,1.1*AS262,(1+$AK262/100)*AS262)))</f>
        <v>3.0681616783999996</v>
      </c>
      <c r="AU262" s="730">
        <f>IF($AK262="n/a",1.03*AT262,IF($AK262&lt;0,1.01*AT262,IF($AK262&gt;10,1.1*AT262,(1+$AK262/100)*AT262)))</f>
        <v>3.1510020437167992</v>
      </c>
      <c r="AV262" s="730">
        <f>IF($AK262="n/a",1.03*AU262,IF($AK262&lt;0,1.01*AU262,IF($AK262&gt;10,1.1*AU262,(1+$AK262/100)*AU262)))</f>
        <v>3.2360790988971524</v>
      </c>
      <c r="AW262" s="723">
        <f>SUM(AR262:AV262)</f>
        <v>15.27074202101395</v>
      </c>
      <c r="AX262" s="736">
        <f>AW262/I262*100</f>
        <v>16.860706658953241</v>
      </c>
      <c r="AY262" s="888">
        <v>0.86</v>
      </c>
      <c r="AZ262" s="733">
        <v>47.72</v>
      </c>
      <c r="BA262" s="733">
        <v>-6.16</v>
      </c>
      <c r="BB262" s="733">
        <v>5.21</v>
      </c>
      <c r="BC262" s="733">
        <v>22.23</v>
      </c>
      <c r="BD262" s="862"/>
      <c r="BE262" s="594">
        <v>2010</v>
      </c>
      <c r="BF262" s="853">
        <f>IF(BE262&gt;2020,0,IF(BE262&gt;2008,1,IF(BE262&gt;2001,2,IF(BE262&gt;1990,3,IF(BE262&gt;1980,4,IF(BE262&gt;1973,5,IF(BE262&gt;1970,6,IF(BE262&gt;1960,7,IF(BE262&gt;1958,8,IF(BE262&gt;1953,9,10))))))))))</f>
        <v>1</v>
      </c>
      <c r="BG262" s="783">
        <v>5.2</v>
      </c>
      <c r="BH262" s="820" t="s">
        <v>4443</v>
      </c>
      <c r="BI262" s="820" t="s">
        <v>4444</v>
      </c>
    </row>
    <row r="263" spans="1:61" ht="11.25" customHeight="1" x14ac:dyDescent="0.2">
      <c r="A263" s="819" t="s">
        <v>5001</v>
      </c>
      <c r="B263" s="830" t="s">
        <v>1467</v>
      </c>
      <c r="C263" s="885" t="s">
        <v>4055</v>
      </c>
      <c r="D263" s="885" t="s">
        <v>4226</v>
      </c>
      <c r="E263" s="699">
        <v>14</v>
      </c>
      <c r="F263" s="1122">
        <v>259</v>
      </c>
      <c r="G263" s="1122" t="s">
        <v>105</v>
      </c>
      <c r="H263" s="1122" t="s">
        <v>105</v>
      </c>
      <c r="I263" s="829">
        <v>87.4</v>
      </c>
      <c r="J263" s="618">
        <f>(M263/I263)*100</f>
        <v>1.4645308924485125</v>
      </c>
      <c r="K263" s="832">
        <v>0.32</v>
      </c>
      <c r="L263" s="842">
        <v>4</v>
      </c>
      <c r="M263" s="609">
        <f>K263*L263</f>
        <v>1.28</v>
      </c>
      <c r="N263" s="825" t="s">
        <v>282</v>
      </c>
      <c r="O263" s="700">
        <v>0.24</v>
      </c>
      <c r="P263" s="891">
        <v>44293</v>
      </c>
      <c r="Q263" s="891">
        <v>44308</v>
      </c>
      <c r="R263" s="609">
        <f>(K263-O263)/O263*100</f>
        <v>33.333333333333343</v>
      </c>
      <c r="S263" s="667">
        <f>IF(INDEX(Historical!$D$7:$D$1220,MATCH(B263,Historical!$B$7:$B$1244,0))=0,"n/a",(INDEX(Historical!$C$7:$C$1222,MATCH(B263,Historical!$B$7:$B$1244,0))/INDEX(Historical!$D$7:$D$1220,MATCH(B263,Historical!$B$7:$B$1244,0))-1)*100)</f>
        <v>6.6666666666666652</v>
      </c>
      <c r="T263" s="667">
        <f>IF(INDEX(Historical!$F$7:$F$1213,MATCH(B263,Historical!$B$7:$B$1244,0))=0,"n/a",((INDEX(Historical!$C$7:$C$1222,MATCH(B263,Historical!$B$7:$B$1244,0))/INDEX(Historical!$F$7:$F$1213,MATCH(B263,Historical!$B$7:$B$1244,0)))^(1/3)-1)*100)</f>
        <v>12.044237589467022</v>
      </c>
      <c r="U263" s="667">
        <f>IF(INDEX(Historical!$H$7:$H$1213,MATCH(B263,Historical!$B$7:$B$1244,0))=0,"n/a",((INDEX(Historical!$C$7:$C$1222,MATCH(B263,Historical!$B$7:$B$1244,0))/INDEX(Historical!$H$7:$H$1213,MATCH(B263,Historical!$B$7:$B$1244,0)))^(1/5)-1)*100)</f>
        <v>12.195514544619957</v>
      </c>
      <c r="V263" s="667">
        <f>IF(INDEX(Historical!$N$7:$N$1213,MATCH(B263,Historical!$B$7:$B$1244,0))=0,"n/a",((INDEX(Historical!$C$7:$C$1222,MATCH(B263,Historical!$B$7:$B$1244,0))/INDEX(Historical!$N$7:$N$1213,MATCH(B263,Historical!$B$7:$B$1244,0)))^(1/10)-1)*100)</f>
        <v>18.222427548378416</v>
      </c>
      <c r="W263" s="668">
        <f>IF(OR(U263&lt;=0,U263="n/a",V263&lt;=0,V263="n/a"),"n/a",U263/V263)</f>
        <v>0.66925850094573247</v>
      </c>
      <c r="X263" s="669">
        <f>IF(OR(AJ263&lt;=0,AJ263="n/a",U263&lt;=0,U263="n/a"),"n/a",U263/AJ263)</f>
        <v>8.1303430297466388</v>
      </c>
      <c r="Y263" s="640" t="s">
        <v>5348</v>
      </c>
      <c r="Z263" s="618">
        <f>IF(OR(AC263&lt;0.01,AC263="n/a"),"n/a",M263/AC263*100)</f>
        <v>40</v>
      </c>
      <c r="AA263" s="841">
        <f>IF(OR(AC263&lt;0.01,AC263="n/a"),"n/a",I263/AC263)</f>
        <v>27.3125</v>
      </c>
      <c r="AB263" s="842">
        <v>5</v>
      </c>
      <c r="AC263" s="821">
        <v>3.2</v>
      </c>
      <c r="AD263" s="821">
        <v>3.29</v>
      </c>
      <c r="AE263" s="821">
        <v>5.14</v>
      </c>
      <c r="AF263" s="821" t="s">
        <v>135</v>
      </c>
      <c r="AG263" s="821">
        <v>-140.5</v>
      </c>
      <c r="AH263" s="821">
        <v>-47</v>
      </c>
      <c r="AI263" s="821">
        <v>13.489999999999998</v>
      </c>
      <c r="AJ263" s="821">
        <v>1.5</v>
      </c>
      <c r="AK263" s="821">
        <v>8.35</v>
      </c>
      <c r="AL263" s="833">
        <v>236950</v>
      </c>
      <c r="AM263" s="827">
        <v>42.6</v>
      </c>
      <c r="AN263" s="821" t="s">
        <v>135</v>
      </c>
      <c r="AO263" s="705">
        <f>IF(U263="n/a","n/a",IF(AA263&lt;0,"n/a",IF(AA263="n/a","n/a",J263+U263-AA263)))</f>
        <v>-13.652454562931529</v>
      </c>
      <c r="AP263" s="706">
        <f>IF(U263="n/a","n/a",J263+U263)</f>
        <v>13.660045437068471</v>
      </c>
      <c r="AQ263" s="843" t="str">
        <f>IF(OR(AC263&lt;0.01,AC263="n/a",AF263="n/a"),"n/a",(I263/SQRT(22.5*AC263*(I263/AF263))-1)*100)</f>
        <v>n/a</v>
      </c>
      <c r="AR263" s="618">
        <f>INDEX(Historical!$C$7:$C$1222,MATCH(B263,Historical!$B$7:$B$1244,0))*IF(AH263="n/a",1.03,IF(AH263&lt;0,1.01,IF(AH263&gt;10,1.1,(1+AH263/100))))</f>
        <v>1.2927999999999999</v>
      </c>
      <c r="AS263" s="841">
        <f>IF($AI263="n/a",1.03*AR263,IF($AI263&lt;0,1.01*AR263,IF($AI263&gt;10,1.1*AR263,(1+$AI263/100)*AR263)))</f>
        <v>1.42208</v>
      </c>
      <c r="AT263" s="841">
        <f>IF($AK263="n/a",1.03*AS263,IF($AK263&lt;0,1.01*AS263,IF($AK263&gt;10,1.1*AS263,(1+$AK263/100)*AS263)))</f>
        <v>1.5408236799999999</v>
      </c>
      <c r="AU263" s="841">
        <f>IF($AK263="n/a",1.03*AT263,IF($AK263&lt;0,1.01*AT263,IF($AK263&gt;10,1.1*AT263,(1+$AK263/100)*AT263)))</f>
        <v>1.6694824572799998</v>
      </c>
      <c r="AV263" s="841">
        <f>IF($AK263="n/a",1.03*AU263,IF($AK263&lt;0,1.01*AU263,IF($AK263&gt;10,1.1*AU263,(1+$AK263/100)*AU263)))</f>
        <v>1.8088842424628797</v>
      </c>
      <c r="AW263" s="618">
        <f>SUM(AR263:AV263)</f>
        <v>7.7340703797428798</v>
      </c>
      <c r="AX263" s="713">
        <f>AW263/I263*100</f>
        <v>8.8490507777378475</v>
      </c>
      <c r="AY263" s="887">
        <v>1.01</v>
      </c>
      <c r="AZ263" s="827">
        <v>43.8</v>
      </c>
      <c r="BA263" s="827">
        <v>-4.1900000000000004</v>
      </c>
      <c r="BB263" s="827">
        <v>1.52</v>
      </c>
      <c r="BC263" s="827">
        <v>14.6</v>
      </c>
      <c r="BE263" s="594">
        <v>2010</v>
      </c>
      <c r="BF263" s="853">
        <f>IF(BE263&gt;2020,0,IF(BE263&gt;2008,1,IF(BE263&gt;2001,2,IF(BE263&gt;1990,3,IF(BE263&gt;1980,4,IF(BE263&gt;1973,5,IF(BE263&gt;1970,6,IF(BE263&gt;1960,7,IF(BE263&gt;1958,8,IF(BE263&gt;1953,9,10))))))))))</f>
        <v>1</v>
      </c>
      <c r="BG263" s="837">
        <v>7.3999999999999995</v>
      </c>
      <c r="BH263" s="820" t="s">
        <v>4443</v>
      </c>
      <c r="BI263" s="820" t="s">
        <v>4444</v>
      </c>
    </row>
    <row r="264" spans="1:61" ht="11.25" customHeight="1" x14ac:dyDescent="0.2">
      <c r="A264" s="826" t="s">
        <v>5004</v>
      </c>
      <c r="B264" s="830" t="s">
        <v>1469</v>
      </c>
      <c r="C264" s="885" t="s">
        <v>111</v>
      </c>
      <c r="D264" s="885" t="s">
        <v>210</v>
      </c>
      <c r="E264" s="699">
        <v>11</v>
      </c>
      <c r="F264" s="1122">
        <v>459</v>
      </c>
      <c r="G264" s="1122" t="s">
        <v>105</v>
      </c>
      <c r="H264" s="1122" t="s">
        <v>105</v>
      </c>
      <c r="I264" s="829">
        <v>89.19</v>
      </c>
      <c r="J264" s="618">
        <f>(M264/I264)*100</f>
        <v>1.8387711626863998</v>
      </c>
      <c r="K264" s="832">
        <v>0.41</v>
      </c>
      <c r="L264" s="842">
        <v>4</v>
      </c>
      <c r="M264" s="609">
        <f>K264*L264</f>
        <v>1.64</v>
      </c>
      <c r="N264" s="825" t="s">
        <v>510</v>
      </c>
      <c r="O264" s="700">
        <v>0.37</v>
      </c>
      <c r="P264" s="603">
        <v>44972</v>
      </c>
      <c r="Q264" s="603">
        <v>44987</v>
      </c>
      <c r="R264" s="609">
        <f>(K264-O264)/O264*100</f>
        <v>10.810810810810805</v>
      </c>
      <c r="S264" s="667">
        <f>IF(INDEX(Historical!$D$7:$D$1220,MATCH(B264,Historical!$B$7:$B$1244,0))=0,"n/a",(INDEX(Historical!$C$7:$C$1222,MATCH(B264,Historical!$B$7:$B$1244,0))/INDEX(Historical!$D$7:$D$1220,MATCH(B264,Historical!$B$7:$B$1244,0))-1)*100)</f>
        <v>8.8235294117646959</v>
      </c>
      <c r="T264" s="667">
        <f>IF(INDEX(Historical!$F$7:$F$1213,MATCH(B264,Historical!$B$7:$B$1244,0))=0,"n/a",((INDEX(Historical!$C$7:$C$1222,MATCH(B264,Historical!$B$7:$B$1244,0))/INDEX(Historical!$F$7:$F$1213,MATCH(B264,Historical!$B$7:$B$1244,0)))^(1/3)-1)*100)</f>
        <v>10.064241629820891</v>
      </c>
      <c r="U264" s="667">
        <f>IF(INDEX(Historical!$H$7:$H$1213,MATCH(B264,Historical!$B$7:$B$1244,0))=0,"n/a",((INDEX(Historical!$C$7:$C$1222,MATCH(B264,Historical!$B$7:$B$1244,0))/INDEX(Historical!$H$7:$H$1213,MATCH(B264,Historical!$B$7:$B$1244,0)))^(1/5)-1)*100)</f>
        <v>11.211191196623616</v>
      </c>
      <c r="V264" s="667" t="str">
        <f>IF(INDEX(Historical!$N$7:$N$1213,MATCH(B264,Historical!$B$7:$B$1244,0))=0,"n/a",((INDEX(Historical!$C$7:$C$1222,MATCH(B264,Historical!$B$7:$B$1244,0))/INDEX(Historical!$N$7:$N$1213,MATCH(B264,Historical!$B$7:$B$1244,0)))^(1/10)-1)*100)</f>
        <v>n/a</v>
      </c>
      <c r="W264" s="668" t="str">
        <f>IF(OR(U264&lt;=0,U264="n/a",V264&lt;=0,V264="n/a"),"n/a",U264/V264)</f>
        <v>n/a</v>
      </c>
      <c r="X264" s="669" t="str">
        <f>IF(OR(AJ264&lt;=0,AJ264="n/a",U264&lt;=0,U264="n/a"),"n/a",U264/AJ264)</f>
        <v>n/a</v>
      </c>
      <c r="Y264" s="640" t="s">
        <v>5351</v>
      </c>
      <c r="Z264" s="618">
        <f>IF(OR(AC264&lt;0.01,AC264="n/a"),"n/a",M264/AC264*100)</f>
        <v>62.12121212121211</v>
      </c>
      <c r="AA264" s="841">
        <f>IF(OR(AC264&lt;0.01,AC264="n/a"),"n/a",I264/AC264)</f>
        <v>33.784090909090907</v>
      </c>
      <c r="AB264" s="842">
        <v>9</v>
      </c>
      <c r="AC264" s="821">
        <v>2.64</v>
      </c>
      <c r="AD264" s="821">
        <v>0.83</v>
      </c>
      <c r="AE264" s="821">
        <v>0.7</v>
      </c>
      <c r="AF264" s="821">
        <v>1.82</v>
      </c>
      <c r="AG264" s="821">
        <v>5.8000000000000007</v>
      </c>
      <c r="AH264" s="821">
        <v>63.3</v>
      </c>
      <c r="AI264" s="821">
        <v>-38.409999999999997</v>
      </c>
      <c r="AJ264" s="821">
        <v>-15.6</v>
      </c>
      <c r="AK264" s="821">
        <v>40.54</v>
      </c>
      <c r="AL264" s="833">
        <v>5820</v>
      </c>
      <c r="AM264" s="827">
        <v>0.70000000000000007</v>
      </c>
      <c r="AN264" s="821">
        <v>0.19</v>
      </c>
      <c r="AO264" s="705">
        <f>IF(U264="n/a","n/a",IF(AA264&lt;0,"n/a",IF(AA264="n/a","n/a",J264+U264-AA264)))</f>
        <v>-20.734128549780891</v>
      </c>
      <c r="AP264" s="706">
        <f>IF(U264="n/a","n/a",J264+U264)</f>
        <v>13.049962359310015</v>
      </c>
      <c r="AQ264" s="843">
        <f>IF(OR(AC264&lt;0.01,AC264="n/a",AF264="n/a"),"n/a",(I264/SQRT(22.5*AC264*(I264/AF264))-1)*100)</f>
        <v>65.31054339507736</v>
      </c>
      <c r="AR264" s="618">
        <f>INDEX(Historical!$C$7:$C$1222,MATCH(B264,Historical!$B$7:$B$1244,0))*IF(AH264="n/a",1.03,IF(AH264&lt;0,1.01,IF(AH264&gt;10,1.1,(1+AH264/100))))</f>
        <v>1.6280000000000001</v>
      </c>
      <c r="AS264" s="841">
        <f>IF($AI264="n/a",1.03*AR264,IF($AI264&lt;0,1.01*AR264,IF($AI264&gt;10,1.1*AR264,(1+$AI264/100)*AR264)))</f>
        <v>1.6442800000000002</v>
      </c>
      <c r="AT264" s="841">
        <f>IF($AK264="n/a",1.03*AS264,IF($AK264&lt;0,1.01*AS264,IF($AK264&gt;10,1.1*AS264,(1+$AK264/100)*AS264)))</f>
        <v>1.8087080000000004</v>
      </c>
      <c r="AU264" s="841">
        <f>IF($AK264="n/a",1.03*AT264,IF($AK264&lt;0,1.01*AT264,IF($AK264&gt;10,1.1*AT264,(1+$AK264/100)*AT264)))</f>
        <v>1.9895788000000005</v>
      </c>
      <c r="AV264" s="841">
        <f>IF($AK264="n/a",1.03*AU264,IF($AK264&lt;0,1.01*AU264,IF($AK264&gt;10,1.1*AU264,(1+$AK264/100)*AU264)))</f>
        <v>2.1885366800000008</v>
      </c>
      <c r="AW264" s="618">
        <f>SUM(AR264:AV264)</f>
        <v>9.2591034800000021</v>
      </c>
      <c r="AX264" s="713">
        <f>AW264/I264*100</f>
        <v>10.381324677654447</v>
      </c>
      <c r="AY264" s="887">
        <v>1.39</v>
      </c>
      <c r="AZ264" s="827">
        <v>28.7</v>
      </c>
      <c r="BA264" s="827">
        <v>-21.19</v>
      </c>
      <c r="BB264" s="827">
        <v>-4.38</v>
      </c>
      <c r="BC264" s="827">
        <v>2.9000000000000004</v>
      </c>
      <c r="BE264" s="594">
        <v>2014</v>
      </c>
      <c r="BF264" s="853">
        <f>IF(BE264&gt;2020,0,IF(BE264&gt;2008,1,IF(BE264&gt;2001,2,IF(BE264&gt;1990,3,IF(BE264&gt;1980,4,IF(BE264&gt;1973,5,IF(BE264&gt;1970,6,IF(BE264&gt;1960,7,IF(BE264&gt;1958,8,IF(BE264&gt;1953,9,10))))))))))</f>
        <v>1</v>
      </c>
      <c r="BG264" s="837">
        <v>2.4</v>
      </c>
      <c r="BH264" s="820" t="s">
        <v>4443</v>
      </c>
      <c r="BI264" s="820" t="s">
        <v>4444</v>
      </c>
    </row>
    <row r="265" spans="1:61" ht="11.25" customHeight="1" x14ac:dyDescent="0.2">
      <c r="A265" s="826" t="s">
        <v>5005</v>
      </c>
      <c r="B265" s="830" t="s">
        <v>1465</v>
      </c>
      <c r="C265" s="885" t="s">
        <v>4055</v>
      </c>
      <c r="D265" s="885" t="s">
        <v>4226</v>
      </c>
      <c r="E265" s="699">
        <v>10</v>
      </c>
      <c r="F265" s="1122">
        <v>491</v>
      </c>
      <c r="G265" s="1122" t="s">
        <v>105</v>
      </c>
      <c r="H265" s="1122" t="s">
        <v>105</v>
      </c>
      <c r="I265" s="829">
        <v>34.380000000000003</v>
      </c>
      <c r="J265" s="618">
        <f>(M265/I265)*100</f>
        <v>2.827225130890052</v>
      </c>
      <c r="K265" s="832">
        <v>0.24299999999999999</v>
      </c>
      <c r="L265" s="842">
        <v>4</v>
      </c>
      <c r="M265" s="609">
        <f>K265*L265</f>
        <v>0.97199999999999998</v>
      </c>
      <c r="N265" s="825" t="s">
        <v>584</v>
      </c>
      <c r="O265" s="700">
        <v>0.22090000000000001</v>
      </c>
      <c r="P265" s="603">
        <v>44805</v>
      </c>
      <c r="Q265" s="603">
        <v>44827</v>
      </c>
      <c r="R265" s="609">
        <f>(K265-O265)/O265*100</f>
        <v>10.004526935264817</v>
      </c>
      <c r="S265" s="667">
        <f>IF(INDEX(Historical!$D$7:$D$1220,MATCH(B265,Historical!$B$7:$B$1244,0))=0,"n/a",(INDEX(Historical!$C$7:$C$1222,MATCH(B265,Historical!$B$7:$B$1244,0))/INDEX(Historical!$D$7:$D$1220,MATCH(B265,Historical!$B$7:$B$1244,0))-1)*100)</f>
        <v>10.007114062129464</v>
      </c>
      <c r="T265" s="667">
        <f>IF(INDEX(Historical!$F$7:$F$1213,MATCH(B265,Historical!$B$7:$B$1244,0))=0,"n/a",((INDEX(Historical!$C$7:$C$1222,MATCH(B265,Historical!$B$7:$B$1244,0))/INDEX(Historical!$F$7:$F$1213,MATCH(B265,Historical!$B$7:$B$1244,0)))^(1/3)-1)*100)</f>
        <v>11.153099057761938</v>
      </c>
      <c r="U265" s="667">
        <f>IF(INDEX(Historical!$H$7:$H$1213,MATCH(B265,Historical!$B$7:$B$1244,0))=0,"n/a",((INDEX(Historical!$C$7:$C$1222,MATCH(B265,Historical!$B$7:$B$1244,0))/INDEX(Historical!$H$7:$H$1213,MATCH(B265,Historical!$B$7:$B$1244,0)))^(1/5)-1)*100)</f>
        <v>12.669584725600735</v>
      </c>
      <c r="V265" s="667" t="str">
        <f>IF(INDEX(Historical!$N$7:$N$1213,MATCH(B265,Historical!$B$7:$B$1244,0))=0,"n/a",((INDEX(Historical!$C$7:$C$1222,MATCH(B265,Historical!$B$7:$B$1244,0))/INDEX(Historical!$N$7:$N$1213,MATCH(B265,Historical!$B$7:$B$1244,0)))^(1/10)-1)*100)</f>
        <v>n/a</v>
      </c>
      <c r="W265" s="668" t="str">
        <f>IF(OR(U265&lt;=0,U265="n/a",V265&lt;=0,V265="n/a"),"n/a",U265/V265)</f>
        <v>n/a</v>
      </c>
      <c r="X265" s="669" t="str">
        <f>IF(OR(AJ265&lt;=0,AJ265="n/a",U265&lt;=0,U265="n/a"),"n/a",U265/AJ265)</f>
        <v>n/a</v>
      </c>
      <c r="Y265" s="831" t="s">
        <v>800</v>
      </c>
      <c r="Z265" s="618">
        <f>IF(OR(AC265&lt;0.01,AC265="n/a"),"n/a",M265/AC265*100)</f>
        <v>82.372881355932208</v>
      </c>
      <c r="AA265" s="841">
        <f>IF(OR(AC265&lt;0.01,AC265="n/a"),"n/a",I265/AC265)</f>
        <v>29.135593220338986</v>
      </c>
      <c r="AB265" s="842">
        <v>6</v>
      </c>
      <c r="AC265" s="821">
        <v>1.18</v>
      </c>
      <c r="AD265" s="821" t="s">
        <v>135</v>
      </c>
      <c r="AE265" s="821">
        <v>2.65</v>
      </c>
      <c r="AF265" s="821">
        <v>2.2400000000000002</v>
      </c>
      <c r="AG265" s="821">
        <v>7.9</v>
      </c>
      <c r="AH265" s="821">
        <v>28.599999999999998</v>
      </c>
      <c r="AI265" s="821">
        <v>41.07</v>
      </c>
      <c r="AJ265" s="821">
        <v>-18.3</v>
      </c>
      <c r="AK265" s="821">
        <v>-2.7</v>
      </c>
      <c r="AL265" s="833">
        <v>9360</v>
      </c>
      <c r="AM265" s="827">
        <v>2.2999999999999998</v>
      </c>
      <c r="AN265" s="821">
        <v>1.26</v>
      </c>
      <c r="AO265" s="705">
        <f>IF(U265="n/a","n/a",IF(AA265&lt;0,"n/a",IF(AA265="n/a","n/a",J265+U265-AA265)))</f>
        <v>-13.638783363848198</v>
      </c>
      <c r="AP265" s="706">
        <f>IF(U265="n/a","n/a",J265+U265)</f>
        <v>15.496809856490788</v>
      </c>
      <c r="AQ265" s="843">
        <f>IF(OR(AC265&lt;0.01,AC265="n/a",AF265="n/a"),"n/a",(I265/SQRT(22.5*AC265*(I265/AF265))-1)*100)</f>
        <v>70.311777910147086</v>
      </c>
      <c r="AR265" s="618">
        <f>INDEX(Historical!$C$7:$C$1222,MATCH(B265,Historical!$B$7:$B$1244,0))*IF(AH265="n/a",1.03,IF(AH265&lt;0,1.01,IF(AH265&gt;10,1.1,(1+AH265/100))))</f>
        <v>1.02058</v>
      </c>
      <c r="AS265" s="841">
        <f>IF($AI265="n/a",1.03*AR265,IF($AI265&lt;0,1.01*AR265,IF($AI265&gt;10,1.1*AR265,(1+$AI265/100)*AR265)))</f>
        <v>1.1226380000000002</v>
      </c>
      <c r="AT265" s="841">
        <f>IF($AK265="n/a",1.03*AS265,IF($AK265&lt;0,1.01*AS265,IF($AK265&gt;10,1.1*AS265,(1+$AK265/100)*AS265)))</f>
        <v>1.1338643800000003</v>
      </c>
      <c r="AU265" s="841">
        <f>IF($AK265="n/a",1.03*AT265,IF($AK265&lt;0,1.01*AT265,IF($AK265&gt;10,1.1*AT265,(1+$AK265/100)*AT265)))</f>
        <v>1.1452030238000004</v>
      </c>
      <c r="AV265" s="841">
        <f>IF($AK265="n/a",1.03*AU265,IF($AK265&lt;0,1.01*AU265,IF($AK265&gt;10,1.1*AU265,(1+$AK265/100)*AU265)))</f>
        <v>1.1566550540380005</v>
      </c>
      <c r="AW265" s="618">
        <f>SUM(AR265:AV265)</f>
        <v>5.5789404578380015</v>
      </c>
      <c r="AX265" s="713">
        <f>AW265/I265*100</f>
        <v>16.22728463594532</v>
      </c>
      <c r="AY265" s="887">
        <v>1.06</v>
      </c>
      <c r="AZ265" s="827">
        <v>38.019999999999996</v>
      </c>
      <c r="BA265" s="827">
        <v>-22.040000000000003</v>
      </c>
      <c r="BB265" s="827">
        <v>5.9799999999999995</v>
      </c>
      <c r="BC265" s="827">
        <v>3.11</v>
      </c>
      <c r="BE265" s="594">
        <v>2013</v>
      </c>
      <c r="BF265" s="853">
        <f>IF(BE265&gt;2020,0,IF(BE265&gt;2008,1,IF(BE265&gt;2001,2,IF(BE265&gt;1990,3,IF(BE265&gt;1980,4,IF(BE265&gt;1973,5,IF(BE265&gt;1970,6,IF(BE265&gt;1960,7,IF(BE265&gt;1958,8,IF(BE265&gt;1953,9,10))))))))))</f>
        <v>1</v>
      </c>
      <c r="BG265" s="837">
        <v>3.1</v>
      </c>
      <c r="BH265" s="820" t="s">
        <v>4443</v>
      </c>
      <c r="BI265" s="820" t="s">
        <v>4444</v>
      </c>
    </row>
    <row r="266" spans="1:61" ht="11.25" customHeight="1" x14ac:dyDescent="0.2">
      <c r="A266" s="819" t="s">
        <v>5006</v>
      </c>
      <c r="B266" s="830" t="s">
        <v>2565</v>
      </c>
      <c r="C266" s="885" t="s">
        <v>130</v>
      </c>
      <c r="D266" s="885" t="s">
        <v>4188</v>
      </c>
      <c r="E266" s="699">
        <v>10</v>
      </c>
      <c r="F266" s="1122">
        <v>510</v>
      </c>
      <c r="G266" s="1122" t="s">
        <v>36</v>
      </c>
      <c r="H266" s="1122" t="s">
        <v>36</v>
      </c>
      <c r="I266" s="829">
        <v>70.89</v>
      </c>
      <c r="J266" s="618">
        <f>(M266/I266)*100</f>
        <v>2.4686133446184226</v>
      </c>
      <c r="K266" s="832">
        <v>0.4375</v>
      </c>
      <c r="L266" s="842">
        <v>4</v>
      </c>
      <c r="M266" s="609">
        <f>K266*L266</f>
        <v>1.75</v>
      </c>
      <c r="N266" s="825" t="s">
        <v>292</v>
      </c>
      <c r="O266" s="700">
        <v>0.41249999999999998</v>
      </c>
      <c r="P266" s="603">
        <v>44970</v>
      </c>
      <c r="Q266" s="603">
        <v>44995</v>
      </c>
      <c r="R266" s="609">
        <f>(K266-O266)/O266*100</f>
        <v>6.0606060606060659</v>
      </c>
      <c r="S266" s="667">
        <f>IF(INDEX(Historical!$D$7:$D$1220,MATCH(B266,Historical!$B$7:$B$1244,0))=0,"n/a",(INDEX(Historical!$C$7:$C$1222,MATCH(B266,Historical!$B$7:$B$1244,0))/INDEX(Historical!$D$7:$D$1220,MATCH(B266,Historical!$B$7:$B$1244,0))-1)*100)</f>
        <v>5.7692307692307709</v>
      </c>
      <c r="T266" s="667">
        <f>IF(INDEX(Historical!$F$7:$F$1213,MATCH(B266,Historical!$B$7:$B$1244,0))=0,"n/a",((INDEX(Historical!$C$7:$C$1222,MATCH(B266,Historical!$B$7:$B$1244,0))/INDEX(Historical!$F$7:$F$1213,MATCH(B266,Historical!$B$7:$B$1244,0)))^(1/3)-1)*100)</f>
        <v>5.6295191645437948</v>
      </c>
      <c r="U266" s="667">
        <f>IF(INDEX(Historical!$H$7:$H$1213,MATCH(B266,Historical!$B$7:$B$1244,0))=0,"n/a",((INDEX(Historical!$C$7:$C$1222,MATCH(B266,Historical!$B$7:$B$1244,0))/INDEX(Historical!$H$7:$H$1213,MATCH(B266,Historical!$B$7:$B$1244,0)))^(1/5)-1)*100)</f>
        <v>5.2094608173952617</v>
      </c>
      <c r="V266" s="667">
        <f>IF(INDEX(Historical!$N$7:$N$1213,MATCH(B266,Historical!$B$7:$B$1244,0))=0,"n/a",((INDEX(Historical!$C$7:$C$1222,MATCH(B266,Historical!$B$7:$B$1244,0))/INDEX(Historical!$N$7:$N$1213,MATCH(B266,Historical!$B$7:$B$1244,0)))^(1/10)-1)*100)</f>
        <v>3.3222127082157549</v>
      </c>
      <c r="W266" s="668">
        <f>IF(OR(U266&lt;=0,U266="n/a",V266&lt;=0,V266="n/a"),"n/a",U266/V266)</f>
        <v>1.5680696195377213</v>
      </c>
      <c r="X266" s="669">
        <f>IF(OR(AJ266&lt;=0,AJ266="n/a",U266&lt;=0,U266="n/a"),"n/a",U266/AJ266)</f>
        <v>0.17719254480936264</v>
      </c>
      <c r="Y266" s="621"/>
      <c r="Z266" s="618">
        <f>IF(OR(AC266&lt;0.01,AC266="n/a"),"n/a",M266/AC266*100)</f>
        <v>25.811209439528021</v>
      </c>
      <c r="AA266" s="841">
        <f>IF(OR(AC266&lt;0.01,AC266="n/a"),"n/a",I266/AC266)</f>
        <v>10.455752212389379</v>
      </c>
      <c r="AB266" s="842">
        <v>12</v>
      </c>
      <c r="AC266" s="821">
        <v>6.78</v>
      </c>
      <c r="AD266" s="821">
        <v>1.1599999999999999</v>
      </c>
      <c r="AE266" s="821">
        <v>2.02</v>
      </c>
      <c r="AF266" s="821">
        <v>2.4300000000000002</v>
      </c>
      <c r="AG266" s="821">
        <v>24.9</v>
      </c>
      <c r="AH266" s="821">
        <v>60.3</v>
      </c>
      <c r="AI266" s="821">
        <v>-12.86</v>
      </c>
      <c r="AJ266" s="821">
        <v>29.4</v>
      </c>
      <c r="AK266" s="821">
        <v>9</v>
      </c>
      <c r="AL266" s="833">
        <v>2940</v>
      </c>
      <c r="AM266" s="827">
        <v>1.96</v>
      </c>
      <c r="AN266" s="821">
        <v>0.68</v>
      </c>
      <c r="AO266" s="705">
        <f>IF(U266="n/a","n/a",IF(AA266&lt;0,"n/a",IF(AA266="n/a","n/a",J266+U266-AA266)))</f>
        <v>-2.7776780503756946</v>
      </c>
      <c r="AP266" s="706">
        <f>IF(U266="n/a","n/a",J266+U266)</f>
        <v>7.6780741620136848</v>
      </c>
      <c r="AQ266" s="843">
        <f>IF(OR(AC266&lt;0.01,AC266="n/a",AF266="n/a"),"n/a",(I266/SQRT(22.5*AC266*(I266/AF266))-1)*100)</f>
        <v>6.2648219750098377</v>
      </c>
      <c r="AR266" s="618">
        <f>INDEX(Historical!$C$7:$C$1222,MATCH(B266,Historical!$B$7:$B$1244,0))*IF(AH266="n/a",1.03,IF(AH266&lt;0,1.01,IF(AH266&gt;10,1.1,(1+AH266/100))))</f>
        <v>1.8149999999999999</v>
      </c>
      <c r="AS266" s="841">
        <f>IF($AI266="n/a",1.03*AR266,IF($AI266&lt;0,1.01*AR266,IF($AI266&gt;10,1.1*AR266,(1+$AI266/100)*AR266)))</f>
        <v>1.8331500000000001</v>
      </c>
      <c r="AT266" s="841">
        <f>IF($AK266="n/a",1.03*AS266,IF($AK266&lt;0,1.01*AS266,IF($AK266&gt;10,1.1*AS266,(1+$AK266/100)*AS266)))</f>
        <v>1.9981335000000002</v>
      </c>
      <c r="AU266" s="841">
        <f>IF($AK266="n/a",1.03*AT266,IF($AK266&lt;0,1.01*AT266,IF($AK266&gt;10,1.1*AT266,(1+$AK266/100)*AT266)))</f>
        <v>2.1779655150000004</v>
      </c>
      <c r="AV266" s="841">
        <f>IF($AK266="n/a",1.03*AU266,IF($AK266&lt;0,1.01*AU266,IF($AK266&gt;10,1.1*AU266,(1+$AK266/100)*AU266)))</f>
        <v>2.3739824113500005</v>
      </c>
      <c r="AW266" s="618">
        <f>SUM(AR266:AV266)</f>
        <v>10.198231426350002</v>
      </c>
      <c r="AX266" s="713">
        <f>AW266/I266*100</f>
        <v>14.385994394625479</v>
      </c>
      <c r="AY266" s="887">
        <v>0.5</v>
      </c>
      <c r="AZ266" s="827">
        <v>34.770000000000003</v>
      </c>
      <c r="BA266" s="827">
        <v>-14.030000000000001</v>
      </c>
      <c r="BB266" s="827">
        <v>13.51</v>
      </c>
      <c r="BC266" s="827">
        <v>8.42</v>
      </c>
      <c r="BE266" s="594">
        <v>2014</v>
      </c>
      <c r="BF266" s="853">
        <f>IF(BE266&gt;2020,0,IF(BE266&gt;2008,1,IF(BE266&gt;2001,2,IF(BE266&gt;1990,3,IF(BE266&gt;1980,4,IF(BE266&gt;1973,5,IF(BE266&gt;1970,6,IF(BE266&gt;1960,7,IF(BE266&gt;1958,8,IF(BE266&gt;1953,9,10))))))))))</f>
        <v>1</v>
      </c>
      <c r="BG266" s="837">
        <v>9.9</v>
      </c>
      <c r="BH266" s="820" t="s">
        <v>4443</v>
      </c>
      <c r="BI266" s="820" t="s">
        <v>4444</v>
      </c>
    </row>
    <row r="267" spans="1:61" ht="11.25" customHeight="1" x14ac:dyDescent="0.2">
      <c r="A267" s="826" t="s">
        <v>3799</v>
      </c>
      <c r="B267" s="830" t="s">
        <v>3800</v>
      </c>
      <c r="C267" s="885" t="s">
        <v>107</v>
      </c>
      <c r="D267" s="885" t="s">
        <v>4197</v>
      </c>
      <c r="E267" s="699">
        <v>10</v>
      </c>
      <c r="F267" s="1122">
        <v>506</v>
      </c>
      <c r="G267" s="1122" t="s">
        <v>105</v>
      </c>
      <c r="H267" s="1122" t="s">
        <v>105</v>
      </c>
      <c r="I267" s="829">
        <v>27.35</v>
      </c>
      <c r="J267" s="618">
        <f>(M267/I267)*100</f>
        <v>1.1700182815356488</v>
      </c>
      <c r="K267" s="832">
        <v>0.16</v>
      </c>
      <c r="L267" s="842">
        <v>2</v>
      </c>
      <c r="M267" s="609">
        <f>K267*L267</f>
        <v>0.32</v>
      </c>
      <c r="N267" s="825" t="s">
        <v>270</v>
      </c>
      <c r="O267" s="700">
        <v>0.15</v>
      </c>
      <c r="P267" s="603">
        <v>44953</v>
      </c>
      <c r="Q267" s="603">
        <v>44967</v>
      </c>
      <c r="R267" s="609">
        <f>(K267-O267)/O267*100</f>
        <v>6.6666666666666732</v>
      </c>
      <c r="S267" s="667">
        <f>IF(INDEX(Historical!$D$7:$D$1220,MATCH(B267,Historical!$B$7:$B$1244,0))=0,"n/a",(INDEX(Historical!$C$7:$C$1222,MATCH(B267,Historical!$B$7:$B$1244,0))/INDEX(Historical!$D$7:$D$1220,MATCH(B267,Historical!$B$7:$B$1244,0))-1)*100)</f>
        <v>3.4482758620689724</v>
      </c>
      <c r="T267" s="667">
        <f>IF(INDEX(Historical!$F$7:$F$1213,MATCH(B267,Historical!$B$7:$B$1244,0))=0,"n/a",((INDEX(Historical!$C$7:$C$1222,MATCH(B267,Historical!$B$7:$B$1244,0))/INDEX(Historical!$F$7:$F$1213,MATCH(B267,Historical!$B$7:$B$1244,0)))^(1/3)-1)*100)</f>
        <v>3.5744168651286268</v>
      </c>
      <c r="U267" s="667">
        <f>IF(INDEX(Historical!$H$7:$H$1213,MATCH(B267,Historical!$B$7:$B$1244,0))=0,"n/a",((INDEX(Historical!$C$7:$C$1222,MATCH(B267,Historical!$B$7:$B$1244,0))/INDEX(Historical!$H$7:$H$1213,MATCH(B267,Historical!$B$7:$B$1244,0)))^(1/5)-1)*100)</f>
        <v>3.7137289336648172</v>
      </c>
      <c r="V267" s="667" t="str">
        <f>IF(INDEX(Historical!$N$7:$N$1213,MATCH(B267,Historical!$B$7:$B$1244,0))=0,"n/a",((INDEX(Historical!$C$7:$C$1222,MATCH(B267,Historical!$B$7:$B$1244,0))/INDEX(Historical!$N$7:$N$1213,MATCH(B267,Historical!$B$7:$B$1244,0)))^(1/10)-1)*100)</f>
        <v>n/a</v>
      </c>
      <c r="W267" s="668" t="str">
        <f>IF(OR(U267&lt;=0,U267="n/a",V267&lt;=0,V267="n/a"),"n/a",U267/V267)</f>
        <v>n/a</v>
      </c>
      <c r="X267" s="669">
        <f>IF(OR(AJ267&lt;=0,AJ267="n/a",U267&lt;=0,U267="n/a"),"n/a",U267/AJ267)</f>
        <v>0.23066639339533024</v>
      </c>
      <c r="Y267" s="831"/>
      <c r="Z267" s="618">
        <f>IF(OR(AC267&lt;0.01,AC267="n/a"),"n/a",M267/AC267*100)</f>
        <v>11.469534050179211</v>
      </c>
      <c r="AA267" s="841">
        <f>IF(OR(AC267&lt;0.01,AC267="n/a"),"n/a",I267/AC267)</f>
        <v>9.8028673835125453</v>
      </c>
      <c r="AB267" s="842">
        <v>12</v>
      </c>
      <c r="AC267" s="821">
        <v>2.79</v>
      </c>
      <c r="AD267" s="821" t="s">
        <v>135</v>
      </c>
      <c r="AE267" s="821">
        <v>3.71</v>
      </c>
      <c r="AF267" s="821">
        <v>2.11</v>
      </c>
      <c r="AG267" s="821">
        <v>11.700000000000001</v>
      </c>
      <c r="AH267" s="821">
        <v>18.8</v>
      </c>
      <c r="AI267" s="821" t="s">
        <v>135</v>
      </c>
      <c r="AJ267" s="821">
        <v>16.100000000000001</v>
      </c>
      <c r="AK267" s="821" t="s">
        <v>135</v>
      </c>
      <c r="AL267" s="833">
        <v>225.97</v>
      </c>
      <c r="AM267" s="827">
        <v>1.7999999999999998</v>
      </c>
      <c r="AN267" s="821">
        <v>0</v>
      </c>
      <c r="AO267" s="705">
        <f>IF(U267="n/a","n/a",IF(AA267&lt;0,"n/a",IF(AA267="n/a","n/a",J267+U267-AA267)))</f>
        <v>-4.9191201683120793</v>
      </c>
      <c r="AP267" s="706">
        <f>IF(U267="n/a","n/a",J267+U267)</f>
        <v>4.883747215200466</v>
      </c>
      <c r="AQ267" s="843">
        <f>IF(OR(AC267&lt;0.01,AC267="n/a",AF267="n/a"),"n/a",(I267/SQRT(22.5*AC267*(I267/AF267))-1)*100)</f>
        <v>-4.1203296273884193</v>
      </c>
      <c r="AR267" s="618">
        <f>INDEX(Historical!$C$7:$C$1222,MATCH(B267,Historical!$B$7:$B$1244,0))*IF(AH267="n/a",1.03,IF(AH267&lt;0,1.01,IF(AH267&gt;10,1.1,(1+AH267/100))))</f>
        <v>0.33</v>
      </c>
      <c r="AS267" s="841">
        <f>IF($AI267="n/a",1.03*AR267,IF($AI267&lt;0,1.01*AR267,IF($AI267&gt;10,1.1*AR267,(1+$AI267/100)*AR267)))</f>
        <v>0.33990000000000004</v>
      </c>
      <c r="AT267" s="841">
        <f>IF($AK267="n/a",1.03*AS267,IF($AK267&lt;0,1.01*AS267,IF($AK267&gt;10,1.1*AS267,(1+$AK267/100)*AS267)))</f>
        <v>0.35009700000000005</v>
      </c>
      <c r="AU267" s="841">
        <f>IF($AK267="n/a",1.03*AT267,IF($AK267&lt;0,1.01*AT267,IF($AK267&gt;10,1.1*AT267,(1+$AK267/100)*AT267)))</f>
        <v>0.36059991000000008</v>
      </c>
      <c r="AV267" s="841">
        <f>IF($AK267="n/a",1.03*AU267,IF($AK267&lt;0,1.01*AU267,IF($AK267&gt;10,1.1*AU267,(1+$AK267/100)*AU267)))</f>
        <v>0.37141790730000007</v>
      </c>
      <c r="AW267" s="618">
        <f>SUM(AR267:AV267)</f>
        <v>1.7520148173000003</v>
      </c>
      <c r="AX267" s="713">
        <f>AW267/I267*100</f>
        <v>6.4059042680073137</v>
      </c>
      <c r="AY267" s="887">
        <v>0.28999999999999998</v>
      </c>
      <c r="AZ267" s="827">
        <v>65.56</v>
      </c>
      <c r="BA267" s="827">
        <v>-2.3199999999999998</v>
      </c>
      <c r="BB267" s="827">
        <v>11.200000000000001</v>
      </c>
      <c r="BC267" s="827">
        <v>37.950000000000003</v>
      </c>
      <c r="BE267" s="594">
        <v>2014</v>
      </c>
      <c r="BF267" s="853">
        <f>IF(BE267&gt;2020,0,IF(BE267&gt;2008,1,IF(BE267&gt;2001,2,IF(BE267&gt;1990,3,IF(BE267&gt;1980,4,IF(BE267&gt;1973,5,IF(BE267&gt;1970,6,IF(BE267&gt;1960,7,IF(BE267&gt;1958,8,IF(BE267&gt;1953,9,10))))))))))</f>
        <v>1</v>
      </c>
      <c r="BG267" s="837">
        <v>0.70000000000000007</v>
      </c>
      <c r="BH267" s="820" t="s">
        <v>4443</v>
      </c>
      <c r="BI267" s="820" t="s">
        <v>4444</v>
      </c>
    </row>
    <row r="268" spans="1:61" ht="11.25" customHeight="1" x14ac:dyDescent="0.2">
      <c r="A268" s="819" t="s">
        <v>5007</v>
      </c>
      <c r="B268" s="830" t="s">
        <v>1485</v>
      </c>
      <c r="C268" s="885" t="s">
        <v>4055</v>
      </c>
      <c r="D268" s="885" t="s">
        <v>4184</v>
      </c>
      <c r="E268" s="699">
        <v>12</v>
      </c>
      <c r="F268" s="1122">
        <v>362</v>
      </c>
      <c r="G268" s="1122" t="s">
        <v>36</v>
      </c>
      <c r="H268" s="1122" t="s">
        <v>36</v>
      </c>
      <c r="I268" s="829">
        <v>110.4</v>
      </c>
      <c r="J268" s="618">
        <f>(M268/I268)*100</f>
        <v>2.86231884057971</v>
      </c>
      <c r="K268" s="832">
        <v>0.79</v>
      </c>
      <c r="L268" s="842">
        <v>4</v>
      </c>
      <c r="M268" s="609">
        <f>K268*L268</f>
        <v>3.16</v>
      </c>
      <c r="N268" s="825" t="s">
        <v>632</v>
      </c>
      <c r="O268" s="700">
        <v>0.66</v>
      </c>
      <c r="P268" s="603">
        <v>44692</v>
      </c>
      <c r="Q268" s="603">
        <v>44707</v>
      </c>
      <c r="R268" s="609">
        <f>(K268-O268)/O268*100</f>
        <v>19.696969696969695</v>
      </c>
      <c r="S268" s="667">
        <f>IF(INDEX(Historical!$D$7:$D$1220,MATCH(B268,Historical!$B$7:$B$1244,0))=0,"n/a",(INDEX(Historical!$C$7:$C$1222,MATCH(B268,Historical!$B$7:$B$1244,0))/INDEX(Historical!$D$7:$D$1220,MATCH(B268,Historical!$B$7:$B$1244,0))-1)*100)</f>
        <v>16.538461538461526</v>
      </c>
      <c r="T268" s="667">
        <f>IF(INDEX(Historical!$F$7:$F$1213,MATCH(B268,Historical!$B$7:$B$1244,0))=0,"n/a",((INDEX(Historical!$C$7:$C$1222,MATCH(B268,Historical!$B$7:$B$1244,0))/INDEX(Historical!$F$7:$F$1213,MATCH(B268,Historical!$B$7:$B$1244,0)))^(1/3)-1)*100)</f>
        <v>7.7810526493208965</v>
      </c>
      <c r="U268" s="667">
        <f>IF(INDEX(Historical!$H$7:$H$1213,MATCH(B268,Historical!$B$7:$B$1244,0))=0,"n/a",((INDEX(Historical!$C$7:$C$1222,MATCH(B268,Historical!$B$7:$B$1244,0))/INDEX(Historical!$H$7:$H$1213,MATCH(B268,Historical!$B$7:$B$1244,0)))^(1/5)-1)*100)</f>
        <v>9.5540103311352773</v>
      </c>
      <c r="V268" s="667">
        <f>IF(INDEX(Historical!$N$7:$N$1213,MATCH(B268,Historical!$B$7:$B$1244,0))=0,"n/a",((INDEX(Historical!$C$7:$C$1222,MATCH(B268,Historical!$B$7:$B$1244,0))/INDEX(Historical!$N$7:$N$1213,MATCH(B268,Historical!$B$7:$B$1244,0)))^(1/10)-1)*100)</f>
        <v>8.9143971138543989</v>
      </c>
      <c r="W268" s="668">
        <f>IF(OR(U268&lt;=0,U268="n/a",V268&lt;=0,V268="n/a"),"n/a",U268/V268)</f>
        <v>1.0717505860589065</v>
      </c>
      <c r="X268" s="669">
        <f>IF(OR(AJ268&lt;=0,AJ268="n/a",U268&lt;=0,U268="n/a"),"n/a",U268/AJ268)</f>
        <v>0.86854639373957065</v>
      </c>
      <c r="Y268" s="640"/>
      <c r="Z268" s="618">
        <f>IF(OR(AC268&lt;0.01,AC268="n/a"),"n/a",M268/AC268*100)</f>
        <v>78.21782178217822</v>
      </c>
      <c r="AA268" s="841">
        <f>IF(OR(AC268&lt;0.01,AC268="n/a"),"n/a",I268/AC268)</f>
        <v>27.326732673267326</v>
      </c>
      <c r="AB268" s="842">
        <v>5</v>
      </c>
      <c r="AC268" s="821">
        <v>4.04</v>
      </c>
      <c r="AD268" s="821">
        <v>3.55</v>
      </c>
      <c r="AE268" s="821">
        <v>8.33</v>
      </c>
      <c r="AF268" s="821">
        <v>12.48</v>
      </c>
      <c r="AG268" s="821">
        <v>46.1</v>
      </c>
      <c r="AH268" s="821">
        <v>26.6</v>
      </c>
      <c r="AI268" s="821">
        <v>6.8599999999999994</v>
      </c>
      <c r="AJ268" s="821">
        <v>11</v>
      </c>
      <c r="AK268" s="821">
        <v>7.7399999999999993</v>
      </c>
      <c r="AL268" s="833">
        <v>40130</v>
      </c>
      <c r="AM268" s="827">
        <v>10.7</v>
      </c>
      <c r="AN268" s="821">
        <v>0.25</v>
      </c>
      <c r="AO268" s="705">
        <f>IF(U268="n/a","n/a",IF(AA268&lt;0,"n/a",IF(AA268="n/a","n/a",J268+U268-AA268)))</f>
        <v>-14.910403501552338</v>
      </c>
      <c r="AP268" s="706">
        <f>IF(U268="n/a","n/a",J268+U268)</f>
        <v>12.416329171714988</v>
      </c>
      <c r="AQ268" s="843">
        <f>IF(OR(AC268&lt;0.01,AC268="n/a",AF268="n/a"),"n/a",(I268/SQRT(22.5*AC268*(I268/AF268))-1)*100)</f>
        <v>289.32284447194047</v>
      </c>
      <c r="AR268" s="618">
        <f>INDEX(Historical!$C$7:$C$1222,MATCH(B268,Historical!$B$7:$B$1244,0))*IF(AH268="n/a",1.03,IF(AH268&lt;0,1.01,IF(AH268&gt;10,1.1,(1+AH268/100))))</f>
        <v>3.3330000000000002</v>
      </c>
      <c r="AS268" s="841">
        <f>IF($AI268="n/a",1.03*AR268,IF($AI268&lt;0,1.01*AR268,IF($AI268&gt;10,1.1*AR268,(1+$AI268/100)*AR268)))</f>
        <v>3.5616438000000001</v>
      </c>
      <c r="AT268" s="841">
        <f>IF($AK268="n/a",1.03*AS268,IF($AK268&lt;0,1.01*AS268,IF($AK268&gt;10,1.1*AS268,(1+$AK268/100)*AS268)))</f>
        <v>3.8373150301199996</v>
      </c>
      <c r="AU268" s="841">
        <f>IF($AK268="n/a",1.03*AT268,IF($AK268&lt;0,1.01*AT268,IF($AK268&gt;10,1.1*AT268,(1+$AK268/100)*AT268)))</f>
        <v>4.1343232134512871</v>
      </c>
      <c r="AV268" s="841">
        <f>IF($AK268="n/a",1.03*AU268,IF($AK268&lt;0,1.01*AU268,IF($AK268&gt;10,1.1*AU268,(1+$AK268/100)*AU268)))</f>
        <v>4.4543198301724161</v>
      </c>
      <c r="AW268" s="618">
        <f>SUM(AR268:AV268)</f>
        <v>19.320601873743705</v>
      </c>
      <c r="AX268" s="713">
        <f>AW268/I268*100</f>
        <v>17.500545175492483</v>
      </c>
      <c r="AY268" s="887">
        <v>0.98</v>
      </c>
      <c r="AZ268" s="827">
        <v>4.49</v>
      </c>
      <c r="BA268" s="827">
        <v>-22.21</v>
      </c>
      <c r="BB268" s="827">
        <v>-4.75</v>
      </c>
      <c r="BC268" s="827">
        <v>-7.61</v>
      </c>
      <c r="BE268" s="594">
        <v>2011</v>
      </c>
      <c r="BF268" s="853">
        <f>IF(BE268&gt;2020,0,IF(BE268&gt;2008,1,IF(BE268&gt;2001,2,IF(BE268&gt;1990,3,IF(BE268&gt;1980,4,IF(BE268&gt;1973,5,IF(BE268&gt;1970,6,IF(BE268&gt;1960,7,IF(BE268&gt;1958,8,IF(BE268&gt;1953,9,10))))))))))</f>
        <v>1</v>
      </c>
      <c r="BG268" s="837">
        <v>15.299999999999999</v>
      </c>
      <c r="BH268" s="820" t="s">
        <v>4443</v>
      </c>
      <c r="BI268" s="820" t="s">
        <v>4444</v>
      </c>
    </row>
    <row r="269" spans="1:61" ht="11.25" customHeight="1" x14ac:dyDescent="0.2">
      <c r="A269" s="826" t="s">
        <v>5010</v>
      </c>
      <c r="B269" s="830" t="s">
        <v>1491</v>
      </c>
      <c r="C269" s="885" t="s">
        <v>107</v>
      </c>
      <c r="D269" s="885" t="s">
        <v>4197</v>
      </c>
      <c r="E269" s="699">
        <v>11</v>
      </c>
      <c r="F269" s="1122">
        <v>464</v>
      </c>
      <c r="G269" s="1122" t="s">
        <v>36</v>
      </c>
      <c r="H269" s="1122" t="s">
        <v>114</v>
      </c>
      <c r="I269" s="829">
        <v>33.69</v>
      </c>
      <c r="J269" s="618">
        <f>(M269/I269)*100</f>
        <v>2.2558622736717129</v>
      </c>
      <c r="K269" s="832">
        <v>0.19</v>
      </c>
      <c r="L269" s="842">
        <v>4</v>
      </c>
      <c r="M269" s="609">
        <f>K269*L269</f>
        <v>0.76</v>
      </c>
      <c r="N269" s="825" t="s">
        <v>147</v>
      </c>
      <c r="O269" s="702">
        <v>0.18</v>
      </c>
      <c r="P269" s="603">
        <v>44987</v>
      </c>
      <c r="Q269" s="603">
        <v>45000</v>
      </c>
      <c r="R269" s="609">
        <f>(K269-O269)/O269*100</f>
        <v>5.5555555555555607</v>
      </c>
      <c r="S269" s="667">
        <f>IF(INDEX(Historical!$D$7:$D$1220,MATCH(B269,Historical!$B$7:$B$1244,0))=0,"n/a",(INDEX(Historical!$C$7:$C$1222,MATCH(B269,Historical!$B$7:$B$1244,0))/INDEX(Historical!$D$7:$D$1220,MATCH(B269,Historical!$B$7:$B$1244,0))-1)*100)</f>
        <v>9.0909090909090828</v>
      </c>
      <c r="T269" s="667">
        <f>IF(INDEX(Historical!$F$7:$F$1213,MATCH(B269,Historical!$B$7:$B$1244,0))=0,"n/a",((INDEX(Historical!$C$7:$C$1222,MATCH(B269,Historical!$B$7:$B$1244,0))/INDEX(Historical!$F$7:$F$1213,MATCH(B269,Historical!$B$7:$B$1244,0)))^(1/3)-1)*100)</f>
        <v>8.7380373002892142</v>
      </c>
      <c r="U269" s="667">
        <f>IF(INDEX(Historical!$H$7:$H$1213,MATCH(B269,Historical!$B$7:$B$1244,0))=0,"n/a",((INDEX(Historical!$C$7:$C$1222,MATCH(B269,Historical!$B$7:$B$1244,0))/INDEX(Historical!$H$7:$H$1213,MATCH(B269,Historical!$B$7:$B$1244,0)))^(1/5)-1)*100)</f>
        <v>10.534229649286964</v>
      </c>
      <c r="V269" s="667">
        <f>IF(INDEX(Historical!$N$7:$N$1213,MATCH(B269,Historical!$B$7:$B$1244,0))=0,"n/a",((INDEX(Historical!$C$7:$C$1222,MATCH(B269,Historical!$B$7:$B$1244,0))/INDEX(Historical!$N$7:$N$1213,MATCH(B269,Historical!$B$7:$B$1244,0)))^(1/10)-1)*100)</f>
        <v>25.76607850764745</v>
      </c>
      <c r="W269" s="668">
        <f>IF(OR(U269&lt;=0,U269="n/a",V269&lt;=0,V269="n/a"),"n/a",U269/V269)</f>
        <v>0.40884101343401452</v>
      </c>
      <c r="X269" s="669">
        <f>IF(OR(AJ269&lt;=0,AJ269="n/a",U269&lt;=0,U269="n/a"),"n/a",U269/AJ269)</f>
        <v>0.89273132621075968</v>
      </c>
      <c r="Y269" s="636" t="s">
        <v>431</v>
      </c>
      <c r="Z269" s="618">
        <f>IF(OR(AC269&lt;0.01,AC269="n/a"),"n/a",M269/AC269*100)</f>
        <v>26.666666666666668</v>
      </c>
      <c r="AA269" s="841">
        <f>IF(OR(AC269&lt;0.01,AC269="n/a"),"n/a",I269/AC269)</f>
        <v>11.821052631578945</v>
      </c>
      <c r="AB269" s="842">
        <v>12</v>
      </c>
      <c r="AC269" s="821">
        <v>2.85</v>
      </c>
      <c r="AD269" s="821" t="s">
        <v>135</v>
      </c>
      <c r="AE269" s="821">
        <v>3.45</v>
      </c>
      <c r="AF269" s="821">
        <v>1.75</v>
      </c>
      <c r="AG269" s="821">
        <v>10.8</v>
      </c>
      <c r="AH269" s="821">
        <v>35</v>
      </c>
      <c r="AI269" s="821" t="s">
        <v>135</v>
      </c>
      <c r="AJ269" s="821">
        <v>11.799999999999999</v>
      </c>
      <c r="AK269" s="821" t="s">
        <v>135</v>
      </c>
      <c r="AL269" s="833">
        <v>187.59</v>
      </c>
      <c r="AM269" s="827">
        <v>6.1</v>
      </c>
      <c r="AN269" s="821">
        <v>0.15</v>
      </c>
      <c r="AO269" s="705">
        <f>IF(U269="n/a","n/a",IF(AA269&lt;0,"n/a",IF(AA269="n/a","n/a",J269+U269-AA269)))</f>
        <v>0.96903929137973144</v>
      </c>
      <c r="AP269" s="706">
        <f>IF(U269="n/a","n/a",J269+U269)</f>
        <v>12.790091922958677</v>
      </c>
      <c r="AQ269" s="843">
        <f>IF(OR(AC269&lt;0.01,AC269="n/a",AF269="n/a"),"n/a",(I269/SQRT(22.5*AC269*(I269/AF269))-1)*100)</f>
        <v>-4.1138589431005119</v>
      </c>
      <c r="AR269" s="618">
        <f>INDEX(Historical!$C$7:$C$1222,MATCH(B269,Historical!$B$7:$B$1244,0))*IF(AH269="n/a",1.03,IF(AH269&lt;0,1.01,IF(AH269&gt;10,1.1,(1+AH269/100))))</f>
        <v>0.79200000000000004</v>
      </c>
      <c r="AS269" s="841">
        <f>IF($AI269="n/a",1.03*AR269,IF($AI269&lt;0,1.01*AR269,IF($AI269&gt;10,1.1*AR269,(1+$AI269/100)*AR269)))</f>
        <v>0.81576000000000004</v>
      </c>
      <c r="AT269" s="841">
        <f>IF($AK269="n/a",1.03*AS269,IF($AK269&lt;0,1.01*AS269,IF($AK269&gt;10,1.1*AS269,(1+$AK269/100)*AS269)))</f>
        <v>0.84023280000000011</v>
      </c>
      <c r="AU269" s="841">
        <f>IF($AK269="n/a",1.03*AT269,IF($AK269&lt;0,1.01*AT269,IF($AK269&gt;10,1.1*AT269,(1+$AK269/100)*AT269)))</f>
        <v>0.8654397840000001</v>
      </c>
      <c r="AV269" s="841">
        <f>IF($AK269="n/a",1.03*AU269,IF($AK269&lt;0,1.01*AU269,IF($AK269&gt;10,1.1*AU269,(1+$AK269/100)*AU269)))</f>
        <v>0.89140297752000008</v>
      </c>
      <c r="AW269" s="618">
        <f>SUM(AR269:AV269)</f>
        <v>4.2048355615200004</v>
      </c>
      <c r="AX269" s="713">
        <f>AW269/I269*100</f>
        <v>12.480960408192345</v>
      </c>
      <c r="AY269" s="887">
        <v>0.61</v>
      </c>
      <c r="AZ269" s="827">
        <v>38.590000000000003</v>
      </c>
      <c r="BA269" s="827">
        <v>-0.45999999999999996</v>
      </c>
      <c r="BB269" s="827">
        <v>3.53</v>
      </c>
      <c r="BC269" s="827">
        <v>19.39</v>
      </c>
      <c r="BE269" s="594">
        <v>2013</v>
      </c>
      <c r="BF269" s="853">
        <f>IF(BE269&gt;2020,0,IF(BE269&gt;2008,1,IF(BE269&gt;2001,2,IF(BE269&gt;1990,3,IF(BE269&gt;1980,4,IF(BE269&gt;1973,5,IF(BE269&gt;1970,6,IF(BE269&gt;1960,7,IF(BE269&gt;1958,8,IF(BE269&gt;1953,9,10))))))))))</f>
        <v>1</v>
      </c>
      <c r="BG269" s="837">
        <v>0.8</v>
      </c>
      <c r="BH269" s="820" t="s">
        <v>4443</v>
      </c>
      <c r="BI269" s="820" t="s">
        <v>4444</v>
      </c>
    </row>
    <row r="270" spans="1:61" ht="11.25" customHeight="1" x14ac:dyDescent="0.2">
      <c r="A270" s="826" t="s">
        <v>5011</v>
      </c>
      <c r="B270" s="830" t="s">
        <v>33</v>
      </c>
      <c r="C270" s="885" t="s">
        <v>130</v>
      </c>
      <c r="D270" s="885" t="s">
        <v>4187</v>
      </c>
      <c r="E270" s="699">
        <v>12</v>
      </c>
      <c r="F270" s="1122">
        <v>406</v>
      </c>
      <c r="G270" s="1122" t="s">
        <v>36</v>
      </c>
      <c r="H270" s="1122" t="s">
        <v>36</v>
      </c>
      <c r="I270" s="829">
        <v>60.43</v>
      </c>
      <c r="J270" s="618">
        <f>(M270/I270)*100</f>
        <v>3.7729604501075618</v>
      </c>
      <c r="K270" s="832">
        <v>0.56999999999999995</v>
      </c>
      <c r="L270" s="842">
        <v>4</v>
      </c>
      <c r="M270" s="609">
        <f>K270*L270</f>
        <v>2.2799999999999998</v>
      </c>
      <c r="N270" s="825" t="s">
        <v>316</v>
      </c>
      <c r="O270" s="700">
        <v>0.54</v>
      </c>
      <c r="P270" s="603">
        <v>44994</v>
      </c>
      <c r="Q270" s="603">
        <v>45016</v>
      </c>
      <c r="R270" s="609">
        <f>(K270-O270)/O270*100</f>
        <v>5.5555555555555394</v>
      </c>
      <c r="S270" s="667">
        <f>IF(INDEX(Historical!$D$7:$D$1220,MATCH(B270,Historical!$B$7:$B$1244,0))=0,"n/a",(INDEX(Historical!$C$7:$C$1222,MATCH(B270,Historical!$B$7:$B$1244,0))/INDEX(Historical!$D$7:$D$1220,MATCH(B270,Historical!$B$7:$B$1244,0))-1)*100)</f>
        <v>5.8823529411764719</v>
      </c>
      <c r="T270" s="667">
        <f>IF(INDEX(Historical!$F$7:$F$1213,MATCH(B270,Historical!$B$7:$B$1244,0))=0,"n/a",((INDEX(Historical!$C$7:$C$1222,MATCH(B270,Historical!$B$7:$B$1244,0))/INDEX(Historical!$F$7:$F$1213,MATCH(B270,Historical!$B$7:$B$1244,0)))^(1/3)-1)*100)</f>
        <v>4.7366391660347285</v>
      </c>
      <c r="U270" s="667">
        <f>IF(INDEX(Historical!$H$7:$H$1213,MATCH(B270,Historical!$B$7:$B$1244,0))=0,"n/a",((INDEX(Historical!$C$7:$C$1222,MATCH(B270,Historical!$B$7:$B$1244,0))/INDEX(Historical!$H$7:$H$1213,MATCH(B270,Historical!$B$7:$B$1244,0)))^(1/5)-1)*100)</f>
        <v>4.6610435928968297</v>
      </c>
      <c r="V270" s="667">
        <f>IF(INDEX(Historical!$N$7:$N$1213,MATCH(B270,Historical!$B$7:$B$1244,0))=0,"n/a",((INDEX(Historical!$C$7:$C$1222,MATCH(B270,Historical!$B$7:$B$1244,0))/INDEX(Historical!$N$7:$N$1213,MATCH(B270,Historical!$B$7:$B$1244,0)))^(1/10)-1)*100)</f>
        <v>4.2837261923447389</v>
      </c>
      <c r="W270" s="668">
        <f>IF(OR(U270&lt;=0,U270="n/a",V270&lt;=0,V270="n/a"),"n/a",U270/V270)</f>
        <v>1.0880815868265292</v>
      </c>
      <c r="X270" s="669">
        <f>IF(OR(AJ270&lt;=0,AJ270="n/a",U270&lt;=0,U270="n/a"),"n/a",U270/AJ270)</f>
        <v>0.99171140274400627</v>
      </c>
      <c r="Y270" s="621"/>
      <c r="Z270" s="618">
        <f>IF(OR(AC270&lt;0.01,AC270="n/a"),"n/a",M270/AC270*100)</f>
        <v>110.67961165048543</v>
      </c>
      <c r="AA270" s="841">
        <f>IF(OR(AC270&lt;0.01,AC270="n/a"),"n/a",I270/AC270)</f>
        <v>29.33495145631068</v>
      </c>
      <c r="AB270" s="842">
        <v>12</v>
      </c>
      <c r="AC270" s="821">
        <v>2.06</v>
      </c>
      <c r="AD270" s="821">
        <v>15.71</v>
      </c>
      <c r="AE270" s="821">
        <v>3.1</v>
      </c>
      <c r="AF270" s="821">
        <v>2.23</v>
      </c>
      <c r="AG270" s="821">
        <v>7.6</v>
      </c>
      <c r="AH270" s="821">
        <v>260.10000000000002</v>
      </c>
      <c r="AI270" s="821">
        <v>7.88</v>
      </c>
      <c r="AJ270" s="821">
        <v>4.7</v>
      </c>
      <c r="AK270" s="821">
        <v>1.9</v>
      </c>
      <c r="AL270" s="833">
        <v>30380</v>
      </c>
      <c r="AM270" s="827">
        <v>0.1</v>
      </c>
      <c r="AN270" s="821">
        <v>1.48</v>
      </c>
      <c r="AO270" s="705">
        <f>IF(U270="n/a","n/a",IF(AA270&lt;0,"n/a",IF(AA270="n/a","n/a",J270+U270-AA270)))</f>
        <v>-20.900947413306291</v>
      </c>
      <c r="AP270" s="706">
        <f>IF(U270="n/a","n/a",J270+U270)</f>
        <v>8.434004043004391</v>
      </c>
      <c r="AQ270" s="843">
        <f>IF(OR(AC270&lt;0.01,AC270="n/a",AF270="n/a"),"n/a",(I270/SQRT(22.5*AC270*(I270/AF270))-1)*100)</f>
        <v>70.511572429130396</v>
      </c>
      <c r="AR270" s="618">
        <f>INDEX(Historical!$C$7:$C$1222,MATCH(B270,Historical!$B$7:$B$1244,0))*IF(AH270="n/a",1.03,IF(AH270&lt;0,1.01,IF(AH270&gt;10,1.1,(1+AH270/100))))</f>
        <v>2.3760000000000003</v>
      </c>
      <c r="AS270" s="841">
        <f>IF($AI270="n/a",1.03*AR270,IF($AI270&lt;0,1.01*AR270,IF($AI270&gt;10,1.1*AR270,(1+$AI270/100)*AR270)))</f>
        <v>2.5632288000000005</v>
      </c>
      <c r="AT270" s="841">
        <f>IF($AK270="n/a",1.03*AS270,IF($AK270&lt;0,1.01*AS270,IF($AK270&gt;10,1.1*AS270,(1+$AK270/100)*AS270)))</f>
        <v>2.6119301472000003</v>
      </c>
      <c r="AU270" s="841">
        <f>IF($AK270="n/a",1.03*AT270,IF($AK270&lt;0,1.01*AT270,IF($AK270&gt;10,1.1*AT270,(1+$AK270/100)*AT270)))</f>
        <v>2.6615568199967998</v>
      </c>
      <c r="AV270" s="841">
        <f>IF($AK270="n/a",1.03*AU270,IF($AK270&lt;0,1.01*AU270,IF($AK270&gt;10,1.1*AU270,(1+$AK270/100)*AU270)))</f>
        <v>2.7121263995767388</v>
      </c>
      <c r="AW270" s="618">
        <f>SUM(AR270:AV270)</f>
        <v>12.924842166773541</v>
      </c>
      <c r="AX270" s="713">
        <f>AW270/I270*100</f>
        <v>21.388122069789077</v>
      </c>
      <c r="AY270" s="887">
        <v>0.56999999999999995</v>
      </c>
      <c r="AZ270" s="827">
        <v>15.079999999999998</v>
      </c>
      <c r="BA270" s="827">
        <v>-20.080000000000002</v>
      </c>
      <c r="BB270" s="827">
        <v>-1.4000000000000001</v>
      </c>
      <c r="BC270" s="827">
        <v>-2.6</v>
      </c>
      <c r="BE270" s="594">
        <v>2012</v>
      </c>
      <c r="BF270" s="853">
        <f>IF(BE270&gt;2020,0,IF(BE270&gt;2008,1,IF(BE270&gt;2001,2,IF(BE270&gt;1990,3,IF(BE270&gt;1980,4,IF(BE270&gt;1973,5,IF(BE270&gt;1970,6,IF(BE270&gt;1960,7,IF(BE270&gt;1958,8,IF(BE270&gt;1953,9,10))))))))))</f>
        <v>1</v>
      </c>
      <c r="BG270" s="837">
        <v>2.1</v>
      </c>
      <c r="BH270" s="820" t="s">
        <v>4443</v>
      </c>
      <c r="BI270" s="820" t="s">
        <v>4444</v>
      </c>
    </row>
    <row r="271" spans="1:61" ht="11.25" customHeight="1" x14ac:dyDescent="0.2">
      <c r="A271" s="819" t="s">
        <v>5013</v>
      </c>
      <c r="B271" s="830" t="s">
        <v>1495</v>
      </c>
      <c r="C271" s="885" t="s">
        <v>244</v>
      </c>
      <c r="D271" s="885" t="s">
        <v>4222</v>
      </c>
      <c r="E271" s="699">
        <v>14</v>
      </c>
      <c r="F271" s="1122">
        <v>260</v>
      </c>
      <c r="G271" s="1122" t="s">
        <v>105</v>
      </c>
      <c r="H271" s="1122" t="s">
        <v>105</v>
      </c>
      <c r="I271" s="829">
        <v>18.78</v>
      </c>
      <c r="J271" s="618">
        <f>(M271/I271)*100</f>
        <v>6.3897763578274756</v>
      </c>
      <c r="K271" s="832">
        <v>0.3</v>
      </c>
      <c r="L271" s="842">
        <v>4</v>
      </c>
      <c r="M271" s="609">
        <f>K271*L271</f>
        <v>1.2</v>
      </c>
      <c r="N271" s="825" t="s">
        <v>942</v>
      </c>
      <c r="O271" s="700">
        <v>0.28000000000000003</v>
      </c>
      <c r="P271" s="891">
        <v>44329</v>
      </c>
      <c r="Q271" s="891">
        <v>44337</v>
      </c>
      <c r="R271" s="609">
        <f>(K271-O271)/O271*100</f>
        <v>7.1428571428571281</v>
      </c>
      <c r="S271" s="667">
        <f>IF(INDEX(Historical!$D$7:$D$1220,MATCH(B271,Historical!$B$7:$B$1244,0))=0,"n/a",(INDEX(Historical!$C$7:$C$1222,MATCH(B271,Historical!$B$7:$B$1244,0))/INDEX(Historical!$D$7:$D$1220,MATCH(B271,Historical!$B$7:$B$1244,0))-1)*100)</f>
        <v>1.6949152542372836</v>
      </c>
      <c r="T271" s="667">
        <f>IF(INDEX(Historical!$F$7:$F$1213,MATCH(B271,Historical!$B$7:$B$1244,0))=0,"n/a",((INDEX(Historical!$C$7:$C$1222,MATCH(B271,Historical!$B$7:$B$1244,0))/INDEX(Historical!$F$7:$F$1213,MATCH(B271,Historical!$B$7:$B$1244,0)))^(1/3)-1)*100)</f>
        <v>3.5744168651286268</v>
      </c>
      <c r="U271" s="667">
        <f>IF(INDEX(Historical!$H$7:$H$1213,MATCH(B271,Historical!$B$7:$B$1244,0))=0,"n/a",((INDEX(Historical!$C$7:$C$1222,MATCH(B271,Historical!$B$7:$B$1244,0))/INDEX(Historical!$H$7:$H$1213,MATCH(B271,Historical!$B$7:$B$1244,0)))^(1/5)-1)*100)</f>
        <v>8.7203472748710098</v>
      </c>
      <c r="V271" s="667">
        <f>IF(INDEX(Historical!$N$7:$N$1213,MATCH(B271,Historical!$B$7:$B$1244,0))=0,"n/a",((INDEX(Historical!$C$7:$C$1222,MATCH(B271,Historical!$B$7:$B$1244,0))/INDEX(Historical!$N$7:$N$1213,MATCH(B271,Historical!$B$7:$B$1244,0)))^(1/10)-1)*100)</f>
        <v>7.1773462536293131</v>
      </c>
      <c r="W271" s="668">
        <f>IF(OR(U271&lt;=0,U271="n/a",V271&lt;=0,V271="n/a"),"n/a",U271/V271)</f>
        <v>1.2149821071348563</v>
      </c>
      <c r="X271" s="669" t="str">
        <f>IF(OR(AJ271&lt;=0,AJ271="n/a",U271&lt;=0,U271="n/a"),"n/a",U271/AJ271)</f>
        <v>n/a</v>
      </c>
      <c r="Y271" s="640" t="s">
        <v>5348</v>
      </c>
      <c r="Z271" s="618">
        <f>IF(OR(AC271&lt;0.01,AC271="n/a"),"n/a",M271/AC271*100)</f>
        <v>214.28571428571428</v>
      </c>
      <c r="AA271" s="841">
        <f>IF(OR(AC271&lt;0.01,AC271="n/a"),"n/a",I271/AC271)</f>
        <v>33.535714285714285</v>
      </c>
      <c r="AB271" s="842">
        <v>3</v>
      </c>
      <c r="AC271" s="821">
        <v>0.56000000000000005</v>
      </c>
      <c r="AD271" s="821" t="s">
        <v>135</v>
      </c>
      <c r="AE271" s="821">
        <v>1.54</v>
      </c>
      <c r="AF271" s="821">
        <v>2.89</v>
      </c>
      <c r="AG271" s="821">
        <v>8.2000000000000011</v>
      </c>
      <c r="AH271" s="821">
        <v>-31.900000000000002</v>
      </c>
      <c r="AI271" s="821">
        <v>103.95</v>
      </c>
      <c r="AJ271" s="821">
        <v>-2.4</v>
      </c>
      <c r="AK271" s="821">
        <v>-0.02</v>
      </c>
      <c r="AL271" s="833">
        <v>401.87</v>
      </c>
      <c r="AM271" s="827">
        <v>0.8</v>
      </c>
      <c r="AN271" s="821">
        <v>0</v>
      </c>
      <c r="AO271" s="705">
        <f>IF(U271="n/a","n/a",IF(AA271&lt;0,"n/a",IF(AA271="n/a","n/a",J271+U271-AA271)))</f>
        <v>-18.425590653015799</v>
      </c>
      <c r="AP271" s="706">
        <f>IF(U271="n/a","n/a",J271+U271)</f>
        <v>15.110123632698485</v>
      </c>
      <c r="AQ271" s="843">
        <f>IF(OR(AC271&lt;0.01,AC271="n/a",AF271="n/a"),"n/a",(I271/SQRT(22.5*AC271*(I271/AF271))-1)*100)</f>
        <v>107.54460220579554</v>
      </c>
      <c r="AR271" s="618">
        <f>INDEX(Historical!$C$7:$C$1222,MATCH(B271,Historical!$B$7:$B$1244,0))*IF(AH271="n/a",1.03,IF(AH271&lt;0,1.01,IF(AH271&gt;10,1.1,(1+AH271/100))))</f>
        <v>1.212</v>
      </c>
      <c r="AS271" s="841">
        <f>IF($AI271="n/a",1.03*AR271,IF($AI271&lt;0,1.01*AR271,IF($AI271&gt;10,1.1*AR271,(1+$AI271/100)*AR271)))</f>
        <v>1.3332000000000002</v>
      </c>
      <c r="AT271" s="841">
        <f>IF($AK271="n/a",1.03*AS271,IF($AK271&lt;0,1.01*AS271,IF($AK271&gt;10,1.1*AS271,(1+$AK271/100)*AS271)))</f>
        <v>1.3465320000000003</v>
      </c>
      <c r="AU271" s="841">
        <f>IF($AK271="n/a",1.03*AT271,IF($AK271&lt;0,1.01*AT271,IF($AK271&gt;10,1.1*AT271,(1+$AK271/100)*AT271)))</f>
        <v>1.3599973200000004</v>
      </c>
      <c r="AV271" s="841">
        <f>IF($AK271="n/a",1.03*AU271,IF($AK271&lt;0,1.01*AU271,IF($AK271&gt;10,1.1*AU271,(1+$AK271/100)*AU271)))</f>
        <v>1.3735972932000005</v>
      </c>
      <c r="AW271" s="618">
        <f>SUM(AR271:AV271)</f>
        <v>6.6253266132000013</v>
      </c>
      <c r="AX271" s="713">
        <f>AW271/I271*100</f>
        <v>35.278629463258795</v>
      </c>
      <c r="AY271" s="887">
        <v>0.67</v>
      </c>
      <c r="AZ271" s="827">
        <v>9.9500000000000011</v>
      </c>
      <c r="BA271" s="827">
        <v>-36.4</v>
      </c>
      <c r="BB271" s="827">
        <v>-3.1199999999999997</v>
      </c>
      <c r="BC271" s="827">
        <v>-8.5299999999999994</v>
      </c>
      <c r="BE271" s="594">
        <v>2009</v>
      </c>
      <c r="BF271" s="853">
        <f>IF(BE271&gt;2020,0,IF(BE271&gt;2008,1,IF(BE271&gt;2001,2,IF(BE271&gt;1990,3,IF(BE271&gt;1980,4,IF(BE271&gt;1973,5,IF(BE271&gt;1970,6,IF(BE271&gt;1960,7,IF(BE271&gt;1958,8,IF(BE271&gt;1953,9,10))))))))))</f>
        <v>1</v>
      </c>
      <c r="BG271" s="837">
        <v>6.8000000000000007</v>
      </c>
      <c r="BH271" s="820" t="s">
        <v>4443</v>
      </c>
      <c r="BI271" s="820" t="s">
        <v>4444</v>
      </c>
    </row>
    <row r="272" spans="1:61" s="737" customFormat="1" ht="11.25" customHeight="1" x14ac:dyDescent="0.2">
      <c r="A272" s="720" t="s">
        <v>5014</v>
      </c>
      <c r="B272" s="743" t="s">
        <v>4451</v>
      </c>
      <c r="C272" s="885" t="s">
        <v>107</v>
      </c>
      <c r="D272" s="885" t="s">
        <v>4190</v>
      </c>
      <c r="E272" s="721">
        <v>13</v>
      </c>
      <c r="F272" s="1122">
        <v>328</v>
      </c>
      <c r="G272" s="1121" t="s">
        <v>36</v>
      </c>
      <c r="H272" s="1121" t="s">
        <v>36</v>
      </c>
      <c r="I272" s="722">
        <v>24.82</v>
      </c>
      <c r="J272" s="723">
        <f>(M272/I272)*100</f>
        <v>4.99597099113618</v>
      </c>
      <c r="K272" s="724">
        <v>0.31</v>
      </c>
      <c r="L272" s="725">
        <v>4</v>
      </c>
      <c r="M272" s="726">
        <f>K272*L272</f>
        <v>1.24</v>
      </c>
      <c r="N272" s="727" t="s">
        <v>426</v>
      </c>
      <c r="O272" s="960">
        <v>0.3</v>
      </c>
      <c r="P272" s="1037">
        <v>44966</v>
      </c>
      <c r="Q272" s="1037">
        <v>44974</v>
      </c>
      <c r="R272" s="726">
        <f>(K272-O272)/O272*100</f>
        <v>3.3333333333333366</v>
      </c>
      <c r="S272" s="667">
        <f>IF(INDEX(Historical!$D$7:$D$1220,MATCH(B272,Historical!$B$7:$B$1244,0))=0,"n/a",(INDEX(Historical!$C$7:$C$1222,MATCH(B272,Historical!$B$7:$B$1244,0))/INDEX(Historical!$D$7:$D$1220,MATCH(B272,Historical!$B$7:$B$1244,0))-1)*100)</f>
        <v>14.285714285714279</v>
      </c>
      <c r="T272" s="667">
        <f>IF(INDEX(Historical!$F$7:$F$1213,MATCH(B272,Historical!$B$7:$B$1244,0))=0,"n/a",((INDEX(Historical!$C$7:$C$1222,MATCH(B272,Historical!$B$7:$B$1244,0))/INDEX(Historical!$F$7:$F$1213,MATCH(B272,Historical!$B$7:$B$1244,0)))^(1/3)-1)*100)</f>
        <v>14.952402275173537</v>
      </c>
      <c r="U272" s="667">
        <f>IF(INDEX(Historical!$H$7:$H$1213,MATCH(B272,Historical!$B$7:$B$1244,0))=0,"n/a",((INDEX(Historical!$C$7:$C$1222,MATCH(B272,Historical!$B$7:$B$1244,0))/INDEX(Historical!$H$7:$H$1213,MATCH(B272,Historical!$B$7:$B$1244,0)))^(1/5)-1)*100)</f>
        <v>19.13578981670916</v>
      </c>
      <c r="V272" s="667">
        <f>IF(INDEX(Historical!$N$7:$N$1213,MATCH(B272,Historical!$B$7:$B$1244,0))=0,"n/a",((INDEX(Historical!$C$7:$C$1222,MATCH(B272,Historical!$B$7:$B$1244,0))/INDEX(Historical!$N$7:$N$1213,MATCH(B272,Historical!$B$7:$B$1244,0)))^(1/10)-1)*100)</f>
        <v>28.208885398681538</v>
      </c>
      <c r="W272" s="668">
        <f>IF(OR(U272&lt;=0,U272="n/a",V272&lt;=0,V272="n/a"),"n/a",U272/V272)</f>
        <v>0.67836036575920688</v>
      </c>
      <c r="X272" s="669">
        <f>IF(OR(AJ272&lt;=0,AJ272="n/a",U272&lt;=0,U272="n/a"),"n/a",U272/AJ272)</f>
        <v>1.1739748353809301</v>
      </c>
      <c r="Y272" s="886"/>
      <c r="Z272" s="723">
        <f>IF(OR(AC272&lt;0.01,AC272="n/a"),"n/a",M272/AC272*100)</f>
        <v>44.60431654676259</v>
      </c>
      <c r="AA272" s="730">
        <f>IF(OR(AC272&lt;0.01,AC272="n/a"),"n/a",I272/AC272)</f>
        <v>8.928057553956835</v>
      </c>
      <c r="AB272" s="725">
        <v>12</v>
      </c>
      <c r="AC272" s="731">
        <v>2.78</v>
      </c>
      <c r="AD272" s="731">
        <v>1</v>
      </c>
      <c r="AE272" s="731">
        <v>3.64</v>
      </c>
      <c r="AF272" s="731">
        <v>1.03</v>
      </c>
      <c r="AG272" s="731">
        <v>10.7</v>
      </c>
      <c r="AH272" s="731">
        <v>93.2</v>
      </c>
      <c r="AI272" s="731">
        <v>1.68</v>
      </c>
      <c r="AJ272" s="731">
        <v>16.3</v>
      </c>
      <c r="AK272" s="731">
        <v>9</v>
      </c>
      <c r="AL272" s="732">
        <v>892</v>
      </c>
      <c r="AM272" s="733">
        <v>0.2</v>
      </c>
      <c r="AN272" s="731">
        <v>0.1</v>
      </c>
      <c r="AO272" s="734">
        <f>IF(U272="n/a","n/a",IF(AA272&lt;0,"n/a",IF(AA272="n/a","n/a",J272+U272-AA272)))</f>
        <v>15.203703253888504</v>
      </c>
      <c r="AP272" s="735">
        <f>IF(U272="n/a","n/a",J272+U272)</f>
        <v>24.131760807845339</v>
      </c>
      <c r="AQ272" s="843">
        <f>IF(OR(AC272&lt;0.01,AC272="n/a",AF272="n/a"),"n/a",(I272/SQRT(22.5*AC272*(I272/AF272))-1)*100)</f>
        <v>-36.069832262675384</v>
      </c>
      <c r="AR272" s="618">
        <f>INDEX(Historical!$C$7:$C$1222,MATCH(B272,Historical!$B$7:$B$1244,0))*IF(AH272="n/a",1.03,IF(AH272&lt;0,1.01,IF(AH272&gt;10,1.1,(1+AH272/100))))</f>
        <v>1.32</v>
      </c>
      <c r="AS272" s="730">
        <f>IF($AI272="n/a",1.03*AR272,IF($AI272&lt;0,1.01*AR272,IF($AI272&gt;10,1.1*AR272,(1+$AI272/100)*AR272)))</f>
        <v>1.342176</v>
      </c>
      <c r="AT272" s="730">
        <f>IF($AK272="n/a",1.03*AS272,IF($AK272&lt;0,1.01*AS272,IF($AK272&gt;10,1.1*AS272,(1+$AK272/100)*AS272)))</f>
        <v>1.4629718400000002</v>
      </c>
      <c r="AU272" s="730">
        <f>IF($AK272="n/a",1.03*AT272,IF($AK272&lt;0,1.01*AT272,IF($AK272&gt;10,1.1*AT272,(1+$AK272/100)*AT272)))</f>
        <v>1.5946393056000003</v>
      </c>
      <c r="AV272" s="730">
        <f>IF($AK272="n/a",1.03*AU272,IF($AK272&lt;0,1.01*AU272,IF($AK272&gt;10,1.1*AU272,(1+$AK272/100)*AU272)))</f>
        <v>1.7381568431040004</v>
      </c>
      <c r="AW272" s="723">
        <f>SUM(AR272:AV272)</f>
        <v>7.4579439887040007</v>
      </c>
      <c r="AX272" s="736">
        <f>AW272/I272*100</f>
        <v>30.048122436357776</v>
      </c>
      <c r="AY272" s="888">
        <v>1.18</v>
      </c>
      <c r="AZ272" s="733">
        <v>5.86</v>
      </c>
      <c r="BA272" s="733">
        <v>-24.52</v>
      </c>
      <c r="BB272" s="733">
        <v>-4.72</v>
      </c>
      <c r="BC272" s="733">
        <v>-7.870000000000001</v>
      </c>
      <c r="BD272" s="862"/>
      <c r="BE272" s="594">
        <v>2011</v>
      </c>
      <c r="BF272" s="853">
        <f>IF(BE272&gt;2020,0,IF(BE272&gt;2008,1,IF(BE272&gt;2001,2,IF(BE272&gt;1990,3,IF(BE272&gt;1980,4,IF(BE272&gt;1973,5,IF(BE272&gt;1970,6,IF(BE272&gt;1960,7,IF(BE272&gt;1958,8,IF(BE272&gt;1953,9,10))))))))))</f>
        <v>1</v>
      </c>
      <c r="BG272" s="783">
        <v>1.3</v>
      </c>
      <c r="BH272" s="820" t="s">
        <v>4443</v>
      </c>
      <c r="BI272" s="820" t="s">
        <v>4444</v>
      </c>
    </row>
    <row r="273" spans="1:61" ht="11.25" customHeight="1" x14ac:dyDescent="0.2">
      <c r="A273" s="819" t="s">
        <v>1496</v>
      </c>
      <c r="B273" s="830" t="s">
        <v>1497</v>
      </c>
      <c r="C273" s="885" t="s">
        <v>152</v>
      </c>
      <c r="D273" s="885" t="s">
        <v>4207</v>
      </c>
      <c r="E273" s="699">
        <v>13</v>
      </c>
      <c r="F273" s="1122">
        <v>325</v>
      </c>
      <c r="G273" s="1122" t="s">
        <v>36</v>
      </c>
      <c r="H273" s="1122" t="s">
        <v>36</v>
      </c>
      <c r="I273" s="829">
        <v>40.57</v>
      </c>
      <c r="J273" s="618">
        <f>(M273/I273)*100</f>
        <v>4.0423958590091198</v>
      </c>
      <c r="K273" s="832">
        <v>0.41</v>
      </c>
      <c r="L273" s="842">
        <v>4</v>
      </c>
      <c r="M273" s="609">
        <f>K273*L273</f>
        <v>1.64</v>
      </c>
      <c r="N273" s="825" t="s">
        <v>118</v>
      </c>
      <c r="O273" s="700">
        <v>0.4</v>
      </c>
      <c r="P273" s="603">
        <v>44952</v>
      </c>
      <c r="Q273" s="603">
        <v>44988</v>
      </c>
      <c r="R273" s="609">
        <f>(K273-O273)/O273*100</f>
        <v>2.4999999999999885</v>
      </c>
      <c r="S273" s="667">
        <f>IF(INDEX(Historical!$D$7:$D$1220,MATCH(B273,Historical!$B$7:$B$1244,0))=0,"n/a",(INDEX(Historical!$C$7:$C$1222,MATCH(B273,Historical!$B$7:$B$1244,0))/INDEX(Historical!$D$7:$D$1220,MATCH(B273,Historical!$B$7:$B$1244,0))-1)*100)</f>
        <v>2.5641025641025772</v>
      </c>
      <c r="T273" s="667">
        <f>IF(INDEX(Historical!$F$7:$F$1213,MATCH(B273,Historical!$B$7:$B$1244,0))=0,"n/a",((INDEX(Historical!$C$7:$C$1222,MATCH(B273,Historical!$B$7:$B$1244,0))/INDEX(Historical!$F$7:$F$1213,MATCH(B273,Historical!$B$7:$B$1244,0)))^(1/3)-1)*100)</f>
        <v>3.5744168651286268</v>
      </c>
      <c r="U273" s="667">
        <f>IF(INDEX(Historical!$H$7:$H$1213,MATCH(B273,Historical!$B$7:$B$1244,0))=0,"n/a",((INDEX(Historical!$C$7:$C$1222,MATCH(B273,Historical!$B$7:$B$1244,0))/INDEX(Historical!$H$7:$H$1213,MATCH(B273,Historical!$B$7:$B$1244,0)))^(1/5)-1)*100)</f>
        <v>4.5639552591273169</v>
      </c>
      <c r="V273" s="667">
        <f>IF(INDEX(Historical!$N$7:$N$1213,MATCH(B273,Historical!$B$7:$B$1244,0))=0,"n/a",((INDEX(Historical!$C$7:$C$1222,MATCH(B273,Historical!$B$7:$B$1244,0))/INDEX(Historical!$N$7:$N$1213,MATCH(B273,Historical!$B$7:$B$1244,0)))^(1/10)-1)*100)</f>
        <v>6.1606896218145968</v>
      </c>
      <c r="W273" s="668">
        <f>IF(OR(U273&lt;=0,U273="n/a",V273&lt;=0,V273="n/a"),"n/a",U273/V273)</f>
        <v>0.74081889192512662</v>
      </c>
      <c r="X273" s="669">
        <f>IF(OR(AJ273&lt;=0,AJ273="n/a",U273&lt;=0,U273="n/a"),"n/a",U273/AJ273)</f>
        <v>0.20105529775891265</v>
      </c>
      <c r="Y273" s="628"/>
      <c r="Z273" s="618">
        <f>IF(OR(AC273&lt;0.01,AC273="n/a"),"n/a",M273/AC273*100)</f>
        <v>29.981718464351005</v>
      </c>
      <c r="AA273" s="841">
        <f>IF(OR(AC273&lt;0.01,AC273="n/a"),"n/a",I273/AC273)</f>
        <v>7.4168190127970757</v>
      </c>
      <c r="AB273" s="842">
        <v>12</v>
      </c>
      <c r="AC273" s="821">
        <v>5.47</v>
      </c>
      <c r="AD273" s="821" t="s">
        <v>135</v>
      </c>
      <c r="AE273" s="821">
        <v>2.31</v>
      </c>
      <c r="AF273" s="821">
        <v>2.39</v>
      </c>
      <c r="AG273" s="821">
        <v>35.099999999999994</v>
      </c>
      <c r="AH273" s="821">
        <v>39.300000000000004</v>
      </c>
      <c r="AI273" s="821">
        <v>10.979999999999999</v>
      </c>
      <c r="AJ273" s="821">
        <v>22.7</v>
      </c>
      <c r="AK273" s="821">
        <v>-5.45</v>
      </c>
      <c r="AL273" s="833">
        <v>231930</v>
      </c>
      <c r="AM273" s="827">
        <v>0.05</v>
      </c>
      <c r="AN273" s="821">
        <v>0.37</v>
      </c>
      <c r="AO273" s="705">
        <f>IF(U273="n/a","n/a",IF(AA273&lt;0,"n/a",IF(AA273="n/a","n/a",J273+U273-AA273)))</f>
        <v>1.1895321053393619</v>
      </c>
      <c r="AP273" s="706">
        <f>IF(U273="n/a","n/a",J273+U273)</f>
        <v>8.6063511181364376</v>
      </c>
      <c r="AQ273" s="843">
        <f>IF(OR(AC273&lt;0.01,AC273="n/a",AF273="n/a"),"n/a",(I273/SQRT(22.5*AC273*(I273/AF273))-1)*100)</f>
        <v>-11.240155624328974</v>
      </c>
      <c r="AR273" s="618">
        <f>INDEX(Historical!$C$7:$C$1222,MATCH(B273,Historical!$B$7:$B$1244,0))*IF(AH273="n/a",1.03,IF(AH273&lt;0,1.01,IF(AH273&gt;10,1.1,(1+AH273/100))))</f>
        <v>1.7600000000000002</v>
      </c>
      <c r="AS273" s="841">
        <f>IF($AI273="n/a",1.03*AR273,IF($AI273&lt;0,1.01*AR273,IF($AI273&gt;10,1.1*AR273,(1+$AI273/100)*AR273)))</f>
        <v>1.9360000000000004</v>
      </c>
      <c r="AT273" s="841">
        <f>IF($AK273="n/a",1.03*AS273,IF($AK273&lt;0,1.01*AS273,IF($AK273&gt;10,1.1*AS273,(1+$AK273/100)*AS273)))</f>
        <v>1.9553600000000004</v>
      </c>
      <c r="AU273" s="841">
        <f>IF($AK273="n/a",1.03*AT273,IF($AK273&lt;0,1.01*AT273,IF($AK273&gt;10,1.1*AT273,(1+$AK273/100)*AT273)))</f>
        <v>1.9749136000000005</v>
      </c>
      <c r="AV273" s="841">
        <f>IF($AK273="n/a",1.03*AU273,IF($AK273&lt;0,1.01*AU273,IF($AK273&gt;10,1.1*AU273,(1+$AK273/100)*AU273)))</f>
        <v>1.9946627360000004</v>
      </c>
      <c r="AW273" s="618">
        <f>SUM(AR273:AV273)</f>
        <v>9.6209363360000033</v>
      </c>
      <c r="AX273" s="713">
        <f>AW273/I273*100</f>
        <v>23.714410490510236</v>
      </c>
      <c r="AY273" s="887">
        <v>0.62</v>
      </c>
      <c r="AZ273" s="827">
        <v>-0.38999999999999996</v>
      </c>
      <c r="BA273" s="827">
        <v>-27.97</v>
      </c>
      <c r="BB273" s="827">
        <v>-13.03</v>
      </c>
      <c r="BC273" s="827">
        <v>-15.75</v>
      </c>
      <c r="BE273" s="594">
        <v>2011</v>
      </c>
      <c r="BF273" s="853">
        <f>IF(BE273&gt;2020,0,IF(BE273&gt;2008,1,IF(BE273&gt;2001,2,IF(BE273&gt;1990,3,IF(BE273&gt;1980,4,IF(BE273&gt;1973,5,IF(BE273&gt;1970,6,IF(BE273&gt;1960,7,IF(BE273&gt;1958,8,IF(BE273&gt;1953,9,10))))))))))</f>
        <v>1</v>
      </c>
      <c r="BG273" s="837">
        <v>16.3</v>
      </c>
      <c r="BH273" s="820" t="s">
        <v>4443</v>
      </c>
      <c r="BI273" s="820" t="s">
        <v>4444</v>
      </c>
    </row>
    <row r="274" spans="1:61" ht="11.25" customHeight="1" x14ac:dyDescent="0.2">
      <c r="A274" s="826" t="s">
        <v>5015</v>
      </c>
      <c r="B274" s="830" t="s">
        <v>1524</v>
      </c>
      <c r="C274" s="885" t="s">
        <v>107</v>
      </c>
      <c r="D274" s="885" t="s">
        <v>117</v>
      </c>
      <c r="E274" s="699">
        <v>14</v>
      </c>
      <c r="F274" s="1122">
        <v>261</v>
      </c>
      <c r="G274" s="1122" t="s">
        <v>105</v>
      </c>
      <c r="H274" s="1122" t="s">
        <v>105</v>
      </c>
      <c r="I274" s="829">
        <v>89.56</v>
      </c>
      <c r="J274" s="618">
        <f>(M274/I274)*100</f>
        <v>2.8584189370254576</v>
      </c>
      <c r="K274" s="832">
        <v>0.64</v>
      </c>
      <c r="L274" s="842">
        <v>4</v>
      </c>
      <c r="M274" s="609">
        <f>K274*L274</f>
        <v>2.56</v>
      </c>
      <c r="N274" s="825" t="s">
        <v>150</v>
      </c>
      <c r="O274" s="700">
        <v>0.63</v>
      </c>
      <c r="P274" s="891">
        <v>44530</v>
      </c>
      <c r="Q274" s="891">
        <v>44551</v>
      </c>
      <c r="R274" s="609">
        <f>(K274-O274)/O274*100</f>
        <v>1.5873015873015885</v>
      </c>
      <c r="S274" s="667">
        <f>IF(INDEX(Historical!$D$7:$D$1220,MATCH(B274,Historical!$B$7:$B$1244,0))=0,"n/a",(INDEX(Historical!$C$7:$C$1222,MATCH(B274,Historical!$B$7:$B$1244,0))/INDEX(Historical!$D$7:$D$1220,MATCH(B274,Historical!$B$7:$B$1244,0))-1)*100)</f>
        <v>4.9180327868852514</v>
      </c>
      <c r="T274" s="667">
        <f>IF(INDEX(Historical!$F$7:$F$1213,MATCH(B274,Historical!$B$7:$B$1244,0))=0,"n/a",((INDEX(Historical!$C$7:$C$1222,MATCH(B274,Historical!$B$7:$B$1244,0))/INDEX(Historical!$F$7:$F$1213,MATCH(B274,Historical!$B$7:$B$1244,0)))^(1/3)-1)*100)</f>
        <v>5.5021128663649277</v>
      </c>
      <c r="U274" s="667">
        <f>IF(INDEX(Historical!$H$7:$H$1213,MATCH(B274,Historical!$B$7:$B$1244,0))=0,"n/a",((INDEX(Historical!$C$7:$C$1222,MATCH(B274,Historical!$B$7:$B$1244,0))/INDEX(Historical!$H$7:$H$1213,MATCH(B274,Historical!$B$7:$B$1244,0)))^(1/5)-1)*100)</f>
        <v>6.4828512985200648</v>
      </c>
      <c r="V274" s="667">
        <f>IF(INDEX(Historical!$N$7:$N$1213,MATCH(B274,Historical!$B$7:$B$1244,0))=0,"n/a",((INDEX(Historical!$C$7:$C$1222,MATCH(B274,Historical!$B$7:$B$1244,0))/INDEX(Historical!$N$7:$N$1213,MATCH(B274,Historical!$B$7:$B$1244,0)))^(1/10)-1)*100)</f>
        <v>12.912659650648006</v>
      </c>
      <c r="W274" s="668">
        <f>IF(OR(U274&lt;=0,U274="n/a",V274&lt;=0,V274="n/a"),"n/a",U274/V274)</f>
        <v>0.50205391251017217</v>
      </c>
      <c r="X274" s="669">
        <f>IF(OR(AJ274&lt;=0,AJ274="n/a",U274&lt;=0,U274="n/a"),"n/a",U274/AJ274)</f>
        <v>0.24556254918636608</v>
      </c>
      <c r="Y274" s="640" t="s">
        <v>5348</v>
      </c>
      <c r="Z274" s="618">
        <f>IF(OR(AC274&lt;0.01,AC274="n/a"),"n/a",M274/AC274*100)</f>
        <v>13.602550478214665</v>
      </c>
      <c r="AA274" s="841">
        <f>IF(OR(AC274&lt;0.01,AC274="n/a"),"n/a",I274/AC274)</f>
        <v>4.7587672688629121</v>
      </c>
      <c r="AB274" s="842">
        <v>12</v>
      </c>
      <c r="AC274" s="821">
        <v>18.82</v>
      </c>
      <c r="AD274" s="821">
        <v>0.7</v>
      </c>
      <c r="AE274" s="821">
        <v>1.56</v>
      </c>
      <c r="AF274" s="821">
        <v>2.17</v>
      </c>
      <c r="AG274" s="821">
        <v>45.4</v>
      </c>
      <c r="AH274" s="821">
        <v>200.70000000000002</v>
      </c>
      <c r="AI274" s="821">
        <v>10.43</v>
      </c>
      <c r="AJ274" s="821">
        <v>26.400000000000002</v>
      </c>
      <c r="AK274" s="821">
        <v>6.7</v>
      </c>
      <c r="AL274" s="833">
        <v>21570</v>
      </c>
      <c r="AM274" s="827">
        <v>0.4</v>
      </c>
      <c r="AN274" s="821">
        <v>0.41</v>
      </c>
      <c r="AO274" s="705">
        <f>IF(U274="n/a","n/a",IF(AA274&lt;0,"n/a",IF(AA274="n/a","n/a",J274+U274-AA274)))</f>
        <v>4.5825029666826103</v>
      </c>
      <c r="AP274" s="706">
        <f>IF(U274="n/a","n/a",J274+U274)</f>
        <v>9.3412702355455224</v>
      </c>
      <c r="AQ274" s="843">
        <f>IF(OR(AC274&lt;0.01,AC274="n/a",AF274="n/a"),"n/a",(I274/SQRT(22.5*AC274*(I274/AF274))-1)*100)</f>
        <v>-32.253659472567101</v>
      </c>
      <c r="AR274" s="618">
        <f>INDEX(Historical!$C$7:$C$1222,MATCH(B274,Historical!$B$7:$B$1244,0))*IF(AH274="n/a",1.03,IF(AH274&lt;0,1.01,IF(AH274&gt;10,1.1,(1+AH274/100))))</f>
        <v>2.8160000000000003</v>
      </c>
      <c r="AS274" s="841">
        <f>IF($AI274="n/a",1.03*AR274,IF($AI274&lt;0,1.01*AR274,IF($AI274&gt;10,1.1*AR274,(1+$AI274/100)*AR274)))</f>
        <v>3.0976000000000004</v>
      </c>
      <c r="AT274" s="841">
        <f>IF($AK274="n/a",1.03*AS274,IF($AK274&lt;0,1.01*AS274,IF($AK274&gt;10,1.1*AS274,(1+$AK274/100)*AS274)))</f>
        <v>3.3051392000000002</v>
      </c>
      <c r="AU274" s="841">
        <f>IF($AK274="n/a",1.03*AT274,IF($AK274&lt;0,1.01*AT274,IF($AK274&gt;10,1.1*AT274,(1+$AK274/100)*AT274)))</f>
        <v>3.5265835264000001</v>
      </c>
      <c r="AV274" s="841">
        <f>IF($AK274="n/a",1.03*AU274,IF($AK274&lt;0,1.01*AU274,IF($AK274&gt;10,1.1*AU274,(1+$AK274/100)*AU274)))</f>
        <v>3.7628646226688001</v>
      </c>
      <c r="AW274" s="618">
        <f>SUM(AR274:AV274)</f>
        <v>16.508187349068802</v>
      </c>
      <c r="AX274" s="713">
        <f>AW274/I274*100</f>
        <v>18.432545052555607</v>
      </c>
      <c r="AY274" s="887">
        <v>1.3</v>
      </c>
      <c r="AZ274" s="827">
        <v>46.7</v>
      </c>
      <c r="BA274" s="827">
        <v>-6.87</v>
      </c>
      <c r="BB274" s="827">
        <v>1.01</v>
      </c>
      <c r="BC274" s="827">
        <v>13.22</v>
      </c>
      <c r="BE274" s="594">
        <v>2009</v>
      </c>
      <c r="BF274" s="853">
        <f>IF(BE274&gt;2020,0,IF(BE274&gt;2008,1,IF(BE274&gt;2001,2,IF(BE274&gt;1990,3,IF(BE274&gt;1980,4,IF(BE274&gt;1973,5,IF(BE274&gt;1970,6,IF(BE274&gt;1960,7,IF(BE274&gt;1958,8,IF(BE274&gt;1953,9,10))))))))))</f>
        <v>1</v>
      </c>
      <c r="BG274" s="837">
        <v>1.7000000000000002</v>
      </c>
      <c r="BH274" s="820" t="s">
        <v>4443</v>
      </c>
      <c r="BI274" s="820" t="s">
        <v>4444</v>
      </c>
    </row>
    <row r="275" spans="1:61" ht="11.25" customHeight="1" x14ac:dyDescent="0.2">
      <c r="A275" s="819" t="s">
        <v>5020</v>
      </c>
      <c r="B275" s="830" t="s">
        <v>3811</v>
      </c>
      <c r="C275" s="885" t="s">
        <v>4178</v>
      </c>
      <c r="D275" s="885" t="s">
        <v>4179</v>
      </c>
      <c r="E275" s="699">
        <v>10</v>
      </c>
      <c r="F275" s="1122">
        <v>524</v>
      </c>
      <c r="G275" s="1122" t="s">
        <v>105</v>
      </c>
      <c r="H275" s="1122" t="s">
        <v>105</v>
      </c>
      <c r="I275" s="829">
        <v>123.4</v>
      </c>
      <c r="J275" s="618">
        <f>(M275/I275)*100</f>
        <v>2.8200972447325769</v>
      </c>
      <c r="K275" s="832">
        <v>0.87</v>
      </c>
      <c r="L275" s="842">
        <v>4</v>
      </c>
      <c r="M275" s="609">
        <f>K275*L275</f>
        <v>3.48</v>
      </c>
      <c r="N275" s="825" t="s">
        <v>150</v>
      </c>
      <c r="O275" s="700">
        <v>0.79</v>
      </c>
      <c r="P275" s="603">
        <v>45001</v>
      </c>
      <c r="Q275" s="603">
        <v>45016</v>
      </c>
      <c r="R275" s="609">
        <f>(K275-O275)/O275*100</f>
        <v>10.126582278481006</v>
      </c>
      <c r="S275" s="667">
        <f>IF(INDEX(Historical!$D$7:$D$1220,MATCH(B275,Historical!$B$7:$B$1244,0))=0,"n/a",(INDEX(Historical!$C$7:$C$1222,MATCH(B275,Historical!$B$7:$B$1244,0))/INDEX(Historical!$D$7:$D$1220,MATCH(B275,Historical!$B$7:$B$1244,0))-1)*100)</f>
        <v>25.396825396825395</v>
      </c>
      <c r="T275" s="667">
        <f>IF(INDEX(Historical!$F$7:$F$1213,MATCH(B275,Historical!$B$7:$B$1244,0))=0,"n/a",((INDEX(Historical!$C$7:$C$1222,MATCH(B275,Historical!$B$7:$B$1244,0))/INDEX(Historical!$F$7:$F$1213,MATCH(B275,Historical!$B$7:$B$1244,0)))^(1/3)-1)*100)</f>
        <v>14.2309373615795</v>
      </c>
      <c r="U275" s="667">
        <f>IF(INDEX(Historical!$H$7:$H$1213,MATCH(B275,Historical!$B$7:$B$1244,0))=0,"n/a",((INDEX(Historical!$C$7:$C$1222,MATCH(B275,Historical!$B$7:$B$1244,0))/INDEX(Historical!$H$7:$H$1213,MATCH(B275,Historical!$B$7:$B$1244,0)))^(1/5)-1)*100)</f>
        <v>12.41774848871704</v>
      </c>
      <c r="V275" s="667">
        <f>IF(INDEX(Historical!$N$7:$N$1213,MATCH(B275,Historical!$B$7:$B$1244,0))=0,"n/a",((INDEX(Historical!$C$7:$C$1222,MATCH(B275,Historical!$B$7:$B$1244,0))/INDEX(Historical!$N$7:$N$1213,MATCH(B275,Historical!$B$7:$B$1244,0)))^(1/10)-1)*100)</f>
        <v>10.92946182071708</v>
      </c>
      <c r="W275" s="668">
        <f>IF(OR(U275&lt;=0,U275="n/a",V275&lt;=0,V275="n/a"),"n/a",U275/V275)</f>
        <v>1.136171999354888</v>
      </c>
      <c r="X275" s="669">
        <f>IF(OR(AJ275&lt;=0,AJ275="n/a",U275&lt;=0,U275="n/a"),"n/a",U275/AJ275)</f>
        <v>1.8261394836348586</v>
      </c>
      <c r="Y275" s="640"/>
      <c r="Z275" s="618">
        <f>IF(OR(AC275&lt;0.01,AC275="n/a"),"n/a",M275/AC275*100)</f>
        <v>79.816513761467888</v>
      </c>
      <c r="AA275" s="841">
        <f>IF(OR(AC275&lt;0.01,AC275="n/a"),"n/a",I275/AC275)</f>
        <v>28.302752293577981</v>
      </c>
      <c r="AB275" s="842">
        <v>12</v>
      </c>
      <c r="AC275" s="821">
        <v>4.3600000000000003</v>
      </c>
      <c r="AD275" s="821" t="s">
        <v>135</v>
      </c>
      <c r="AE275" s="821">
        <v>19.41</v>
      </c>
      <c r="AF275" s="821">
        <v>2.13</v>
      </c>
      <c r="AG275" s="821">
        <v>8.6</v>
      </c>
      <c r="AH275" s="821">
        <v>7.8</v>
      </c>
      <c r="AI275" s="821">
        <v>2.35</v>
      </c>
      <c r="AJ275" s="821">
        <v>6.8000000000000007</v>
      </c>
      <c r="AK275" s="821">
        <v>-6.05</v>
      </c>
      <c r="AL275" s="833">
        <v>115960</v>
      </c>
      <c r="AM275" s="827">
        <v>0.32</v>
      </c>
      <c r="AN275" s="821">
        <v>0.45</v>
      </c>
      <c r="AO275" s="705">
        <f>IF(U275="n/a","n/a",IF(AA275&lt;0,"n/a",IF(AA275="n/a","n/a",J275+U275-AA275)))</f>
        <v>-13.064906560128364</v>
      </c>
      <c r="AP275" s="706">
        <f>IF(U275="n/a","n/a",J275+U275)</f>
        <v>15.237845733449618</v>
      </c>
      <c r="AQ275" s="843">
        <f>IF(OR(AC275&lt;0.01,AC275="n/a",AF275="n/a"),"n/a",(I275/SQRT(22.5*AC275*(I275/AF275))-1)*100)</f>
        <v>63.686505770188106</v>
      </c>
      <c r="AR275" s="618">
        <f>INDEX(Historical!$C$7:$C$1222,MATCH(B275,Historical!$B$7:$B$1244,0))*IF(AH275="n/a",1.03,IF(AH275&lt;0,1.01,IF(AH275&gt;10,1.1,(1+AH275/100))))</f>
        <v>3.4064800000000002</v>
      </c>
      <c r="AS275" s="841">
        <f>IF($AI275="n/a",1.03*AR275,IF($AI275&lt;0,1.01*AR275,IF($AI275&gt;10,1.1*AR275,(1+$AI275/100)*AR275)))</f>
        <v>3.4865322800000005</v>
      </c>
      <c r="AT275" s="841">
        <f>IF($AK275="n/a",1.03*AS275,IF($AK275&lt;0,1.01*AS275,IF($AK275&gt;10,1.1*AS275,(1+$AK275/100)*AS275)))</f>
        <v>3.5213976028000005</v>
      </c>
      <c r="AU275" s="841">
        <f>IF($AK275="n/a",1.03*AT275,IF($AK275&lt;0,1.01*AT275,IF($AK275&gt;10,1.1*AT275,(1+$AK275/100)*AT275)))</f>
        <v>3.5566115788280004</v>
      </c>
      <c r="AV275" s="841">
        <f>IF($AK275="n/a",1.03*AU275,IF($AK275&lt;0,1.01*AU275,IF($AK275&gt;10,1.1*AU275,(1+$AK275/100)*AU275)))</f>
        <v>3.5921776946162804</v>
      </c>
      <c r="AW275" s="618">
        <f>SUM(AR275:AV275)</f>
        <v>17.563199156244281</v>
      </c>
      <c r="AX275" s="713">
        <f>AW275/I275*100</f>
        <v>14.232738376210923</v>
      </c>
      <c r="AY275" s="887">
        <v>1</v>
      </c>
      <c r="AZ275" s="827">
        <v>25.88</v>
      </c>
      <c r="BA275" s="827">
        <v>-29.299999999999997</v>
      </c>
      <c r="BB275" s="827">
        <v>1.1400000000000001</v>
      </c>
      <c r="BC275" s="827">
        <v>3.36</v>
      </c>
      <c r="BE275" s="594">
        <v>2014</v>
      </c>
      <c r="BF275" s="853">
        <f>IF(BE275&gt;2020,0,IF(BE275&gt;2008,1,IF(BE275&gt;2001,2,IF(BE275&gt;1990,3,IF(BE275&gt;1980,4,IF(BE275&gt;1973,5,IF(BE275&gt;1970,6,IF(BE275&gt;1960,7,IF(BE275&gt;1958,8,IF(BE275&gt;1953,9,10))))))))))</f>
        <v>1</v>
      </c>
      <c r="BG275" s="837">
        <v>5</v>
      </c>
      <c r="BH275" s="820" t="s">
        <v>4443</v>
      </c>
      <c r="BI275" s="820" t="s">
        <v>4445</v>
      </c>
    </row>
    <row r="276" spans="1:61" ht="11.25" customHeight="1" x14ac:dyDescent="0.2">
      <c r="A276" s="819" t="s">
        <v>5021</v>
      </c>
      <c r="B276" s="830" t="s">
        <v>1091</v>
      </c>
      <c r="C276" s="885" t="s">
        <v>111</v>
      </c>
      <c r="D276" s="885" t="s">
        <v>210</v>
      </c>
      <c r="E276" s="699">
        <v>14</v>
      </c>
      <c r="F276" s="1122">
        <v>284</v>
      </c>
      <c r="G276" s="1122" t="s">
        <v>114</v>
      </c>
      <c r="H276" s="1122" t="s">
        <v>114</v>
      </c>
      <c r="I276" s="829">
        <v>37.29</v>
      </c>
      <c r="J276" s="618">
        <f>(M276/I276)*100</f>
        <v>3.1643872351836952</v>
      </c>
      <c r="K276" s="832">
        <v>0.29499999999999998</v>
      </c>
      <c r="L276" s="842">
        <v>4</v>
      </c>
      <c r="M276" s="609">
        <f>K276*L276</f>
        <v>1.18</v>
      </c>
      <c r="N276" s="825" t="s">
        <v>316</v>
      </c>
      <c r="O276" s="700">
        <v>0.28999999999999998</v>
      </c>
      <c r="P276" s="603">
        <v>45001</v>
      </c>
      <c r="Q276" s="603">
        <v>45016</v>
      </c>
      <c r="R276" s="609">
        <f>(K276-O276)/O276*100</f>
        <v>1.7241379310344844</v>
      </c>
      <c r="S276" s="667">
        <f>IF(INDEX(Historical!$D$7:$D$1220,MATCH(B276,Historical!$B$7:$B$1244,0))=0,"n/a",(INDEX(Historical!$C$7:$C$1222,MATCH(B276,Historical!$B$7:$B$1244,0))/INDEX(Historical!$D$7:$D$1220,MATCH(B276,Historical!$B$7:$B$1244,0))-1)*100)</f>
        <v>1.7543859649122862</v>
      </c>
      <c r="T276" s="667">
        <f>IF(INDEX(Historical!$F$7:$F$1213,MATCH(B276,Historical!$B$7:$B$1244,0))=0,"n/a",((INDEX(Historical!$C$7:$C$1222,MATCH(B276,Historical!$B$7:$B$1244,0))/INDEX(Historical!$F$7:$F$1213,MATCH(B276,Historical!$B$7:$B$1244,0)))^(1/3)-1)*100)</f>
        <v>2.0964160578223145</v>
      </c>
      <c r="U276" s="667">
        <f>IF(INDEX(Historical!$H$7:$H$1213,MATCH(B276,Historical!$B$7:$B$1244,0))=0,"n/a",((INDEX(Historical!$C$7:$C$1222,MATCH(B276,Historical!$B$7:$B$1244,0))/INDEX(Historical!$H$7:$H$1213,MATCH(B276,Historical!$B$7:$B$1244,0)))^(1/5)-1)*100)</f>
        <v>3.8573773084258578</v>
      </c>
      <c r="V276" s="667">
        <f>IF(INDEX(Historical!$N$7:$N$1213,MATCH(B276,Historical!$B$7:$B$1244,0))=0,"n/a",((INDEX(Historical!$C$7:$C$1222,MATCH(B276,Historical!$B$7:$B$1244,0))/INDEX(Historical!$N$7:$N$1213,MATCH(B276,Historical!$B$7:$B$1244,0)))^(1/10)-1)*100)</f>
        <v>3.4980597480628317</v>
      </c>
      <c r="W276" s="668">
        <f>IF(OR(U276&lt;=0,U276="n/a",V276&lt;=0,V276="n/a"),"n/a",U276/V276)</f>
        <v>1.1027191032291572</v>
      </c>
      <c r="X276" s="669" t="str">
        <f>IF(OR(AJ276&lt;=0,AJ276="n/a",U276&lt;=0,U276="n/a"),"n/a",U276/AJ276)</f>
        <v>n/a</v>
      </c>
      <c r="Y276" s="628"/>
      <c r="Z276" s="618">
        <f>IF(OR(AC276&lt;0.01,AC276="n/a"),"n/a",M276/AC276*100)</f>
        <v>69.822485207100598</v>
      </c>
      <c r="AA276" s="841">
        <f>IF(OR(AC276&lt;0.01,AC276="n/a"),"n/a",I276/AC276)</f>
        <v>22.065088757396449</v>
      </c>
      <c r="AB276" s="842">
        <v>12</v>
      </c>
      <c r="AC276" s="821">
        <v>1.69</v>
      </c>
      <c r="AD276" s="821">
        <v>1.48</v>
      </c>
      <c r="AE276" s="821">
        <v>1.39</v>
      </c>
      <c r="AF276" s="821">
        <v>3.62</v>
      </c>
      <c r="AG276" s="821">
        <v>17.299999999999997</v>
      </c>
      <c r="AH276" s="821">
        <v>26.1</v>
      </c>
      <c r="AI276" s="821">
        <v>17.27</v>
      </c>
      <c r="AJ276" s="821">
        <v>-13.200000000000001</v>
      </c>
      <c r="AK276" s="821">
        <v>15</v>
      </c>
      <c r="AL276" s="833">
        <v>855.91</v>
      </c>
      <c r="AM276" s="827">
        <v>2.8000000000000003</v>
      </c>
      <c r="AN276" s="821">
        <v>0.87</v>
      </c>
      <c r="AO276" s="705">
        <f>IF(U276="n/a","n/a",IF(AA276&lt;0,"n/a",IF(AA276="n/a","n/a",J276+U276-AA276)))</f>
        <v>-15.043324213786896</v>
      </c>
      <c r="AP276" s="706">
        <f>IF(U276="n/a","n/a",J276+U276)</f>
        <v>7.021764543609553</v>
      </c>
      <c r="AQ276" s="843">
        <f>IF(OR(AC276&lt;0.01,AC276="n/a",AF276="n/a"),"n/a",(I276/SQRT(22.5*AC276*(I276/AF276))-1)*100)</f>
        <v>88.415169596617929</v>
      </c>
      <c r="AR276" s="618">
        <f>INDEX(Historical!$C$7:$C$1222,MATCH(B276,Historical!$B$7:$B$1244,0))*IF(AH276="n/a",1.03,IF(AH276&lt;0,1.01,IF(AH276&gt;10,1.1,(1+AH276/100))))</f>
        <v>1.276</v>
      </c>
      <c r="AS276" s="841">
        <f>IF($AI276="n/a",1.03*AR276,IF($AI276&lt;0,1.01*AR276,IF($AI276&gt;10,1.1*AR276,(1+$AI276/100)*AR276)))</f>
        <v>1.4036000000000002</v>
      </c>
      <c r="AT276" s="841">
        <f>IF($AK276="n/a",1.03*AS276,IF($AK276&lt;0,1.01*AS276,IF($AK276&gt;10,1.1*AS276,(1+$AK276/100)*AS276)))</f>
        <v>1.5439600000000002</v>
      </c>
      <c r="AU276" s="841">
        <f>IF($AK276="n/a",1.03*AT276,IF($AK276&lt;0,1.01*AT276,IF($AK276&gt;10,1.1*AT276,(1+$AK276/100)*AT276)))</f>
        <v>1.6983560000000004</v>
      </c>
      <c r="AV276" s="841">
        <f>IF($AK276="n/a",1.03*AU276,IF($AK276&lt;0,1.01*AU276,IF($AK276&gt;10,1.1*AU276,(1+$AK276/100)*AU276)))</f>
        <v>1.8681916000000005</v>
      </c>
      <c r="AW276" s="618">
        <f>SUM(AR276:AV276)</f>
        <v>7.7901076000000016</v>
      </c>
      <c r="AX276" s="713">
        <f>AW276/I276*100</f>
        <v>20.890607669616521</v>
      </c>
      <c r="AY276" s="887">
        <v>1.04</v>
      </c>
      <c r="AZ276" s="827">
        <v>34.33</v>
      </c>
      <c r="BA276" s="827">
        <v>-9.93</v>
      </c>
      <c r="BB276" s="827">
        <v>-2.54</v>
      </c>
      <c r="BC276" s="827">
        <v>11.27</v>
      </c>
      <c r="BE276" s="594">
        <v>2010</v>
      </c>
      <c r="BF276" s="853">
        <f>IF(BE276&gt;2020,0,IF(BE276&gt;2008,1,IF(BE276&gt;2001,2,IF(BE276&gt;1990,3,IF(BE276&gt;1980,4,IF(BE276&gt;1973,5,IF(BE276&gt;1970,6,IF(BE276&gt;1960,7,IF(BE276&gt;1958,8,IF(BE276&gt;1953,9,10))))))))))</f>
        <v>1</v>
      </c>
      <c r="BG276" s="837">
        <v>6.4</v>
      </c>
      <c r="BH276" s="820" t="s">
        <v>4443</v>
      </c>
      <c r="BI276" s="820" t="s">
        <v>4444</v>
      </c>
    </row>
    <row r="277" spans="1:61" ht="11.25" customHeight="1" x14ac:dyDescent="0.2">
      <c r="A277" s="819" t="s">
        <v>5022</v>
      </c>
      <c r="B277" s="830" t="s">
        <v>717</v>
      </c>
      <c r="C277" s="885" t="s">
        <v>127</v>
      </c>
      <c r="D277" s="885" t="s">
        <v>125</v>
      </c>
      <c r="E277" s="699">
        <v>15</v>
      </c>
      <c r="F277" s="1122">
        <v>253</v>
      </c>
      <c r="G277" s="1122" t="s">
        <v>114</v>
      </c>
      <c r="H277" s="1122" t="s">
        <v>114</v>
      </c>
      <c r="I277" s="829">
        <v>97.3</v>
      </c>
      <c r="J277" s="618">
        <f>(M277/I277)*100</f>
        <v>5.2209660842754371</v>
      </c>
      <c r="K277" s="832">
        <v>1.27</v>
      </c>
      <c r="L277" s="842">
        <v>4</v>
      </c>
      <c r="M277" s="609">
        <f>K277*L277</f>
        <v>5.08</v>
      </c>
      <c r="N277" s="825" t="s">
        <v>126</v>
      </c>
      <c r="O277" s="700">
        <v>1.25</v>
      </c>
      <c r="P277" s="603">
        <v>44831</v>
      </c>
      <c r="Q277" s="603">
        <v>44846</v>
      </c>
      <c r="R277" s="609">
        <f>(K277-O277)/O277*100</f>
        <v>1.6000000000000014</v>
      </c>
      <c r="S277" s="667">
        <f>IF(INDEX(Historical!$D$7:$D$1220,MATCH(B277,Historical!$B$7:$B$1244,0))=0,"n/a",(INDEX(Historical!$C$7:$C$1222,MATCH(B277,Historical!$B$7:$B$1244,0))/INDEX(Historical!$D$7:$D$1220,MATCH(B277,Historical!$B$7:$B$1244,0))-1)*100)</f>
        <v>3.5051546391752675</v>
      </c>
      <c r="T277" s="667">
        <f>IF(INDEX(Historical!$F$7:$F$1213,MATCH(B277,Historical!$B$7:$B$1244,0))=0,"n/a",((INDEX(Historical!$C$7:$C$1222,MATCH(B277,Historical!$B$7:$B$1244,0))/INDEX(Historical!$F$7:$F$1213,MATCH(B277,Historical!$B$7:$B$1244,0)))^(1/3)-1)*100)</f>
        <v>3.0299946329795269</v>
      </c>
      <c r="U277" s="667">
        <f>IF(INDEX(Historical!$H$7:$H$1213,MATCH(B277,Historical!$B$7:$B$1244,0))=0,"n/a",((INDEX(Historical!$C$7:$C$1222,MATCH(B277,Historical!$B$7:$B$1244,0))/INDEX(Historical!$H$7:$H$1213,MATCH(B277,Historical!$B$7:$B$1244,0)))^(1/5)-1)*100)</f>
        <v>3.6807043356809066</v>
      </c>
      <c r="V277" s="667">
        <f>IF(INDEX(Historical!$N$7:$N$1213,MATCH(B277,Historical!$B$7:$B$1244,0))=0,"n/a",((INDEX(Historical!$C$7:$C$1222,MATCH(B277,Historical!$B$7:$B$1244,0))/INDEX(Historical!$N$7:$N$1213,MATCH(B277,Historical!$B$7:$B$1244,0)))^(1/10)-1)*100)</f>
        <v>4.7373697756705857</v>
      </c>
      <c r="W277" s="668">
        <f>IF(OR(U277&lt;=0,U277="n/a",V277&lt;=0,V277="n/a"),"n/a",U277/V277)</f>
        <v>0.77695103189615267</v>
      </c>
      <c r="X277" s="669">
        <f>IF(OR(AJ277&lt;=0,AJ277="n/a",U277&lt;=0,U277="n/a"),"n/a",U277/AJ277)</f>
        <v>1.0516298101945447</v>
      </c>
      <c r="Y277" s="830"/>
      <c r="Z277" s="618">
        <f>IF(OR(AC277&lt;0.01,AC277="n/a"),"n/a",M277/AC277*100)</f>
        <v>87.435456110154902</v>
      </c>
      <c r="AA277" s="841">
        <f>IF(OR(AC277&lt;0.01,AC277="n/a"),"n/a",I277/AC277)</f>
        <v>16.746987951807231</v>
      </c>
      <c r="AB277" s="842">
        <v>12</v>
      </c>
      <c r="AC277" s="821">
        <v>5.81</v>
      </c>
      <c r="AD277" s="821">
        <v>4.32</v>
      </c>
      <c r="AE277" s="821">
        <v>4.8499999999999996</v>
      </c>
      <c r="AF277" s="821" t="s">
        <v>135</v>
      </c>
      <c r="AG277" s="821">
        <v>-96.899999999999991</v>
      </c>
      <c r="AH277" s="821">
        <v>-0.2</v>
      </c>
      <c r="AI277" s="821">
        <v>8.9599999999999991</v>
      </c>
      <c r="AJ277" s="821">
        <v>3.5000000000000004</v>
      </c>
      <c r="AK277" s="821">
        <v>3.91</v>
      </c>
      <c r="AL277" s="833">
        <v>154120</v>
      </c>
      <c r="AM277" s="827">
        <v>0.15</v>
      </c>
      <c r="AN277" s="821" t="s">
        <v>135</v>
      </c>
      <c r="AO277" s="705">
        <f>IF(U277="n/a","n/a",IF(AA277&lt;0,"n/a",IF(AA277="n/a","n/a",J277+U277-AA277)))</f>
        <v>-7.8453175318508883</v>
      </c>
      <c r="AP277" s="706">
        <f>IF(U277="n/a","n/a",J277+U277)</f>
        <v>8.9016704199563428</v>
      </c>
      <c r="AQ277" s="843" t="str">
        <f>IF(OR(AC277&lt;0.01,AC277="n/a",AF277="n/a"),"n/a",(I277/SQRT(22.5*AC277*(I277/AF277))-1)*100)</f>
        <v>n/a</v>
      </c>
      <c r="AR277" s="618">
        <f>INDEX(Historical!$C$7:$C$1222,MATCH(B277,Historical!$B$7:$B$1244,0))*IF(AH277="n/a",1.03,IF(AH277&lt;0,1.01,IF(AH277&gt;10,1.1,(1+AH277/100))))</f>
        <v>5.0701999999999998</v>
      </c>
      <c r="AS277" s="841">
        <f>IF($AI277="n/a",1.03*AR277,IF($AI277&lt;0,1.01*AR277,IF($AI277&gt;10,1.1*AR277,(1+$AI277/100)*AR277)))</f>
        <v>5.5244899199999997</v>
      </c>
      <c r="AT277" s="841">
        <f>IF($AK277="n/a",1.03*AS277,IF($AK277&lt;0,1.01*AS277,IF($AK277&gt;10,1.1*AS277,(1+$AK277/100)*AS277)))</f>
        <v>5.7404974758719991</v>
      </c>
      <c r="AU277" s="841">
        <f>IF($AK277="n/a",1.03*AT277,IF($AK277&lt;0,1.01*AT277,IF($AK277&gt;10,1.1*AT277,(1+$AK277/100)*AT277)))</f>
        <v>5.9649509271785934</v>
      </c>
      <c r="AV277" s="841">
        <f>IF($AK277="n/a",1.03*AU277,IF($AK277&lt;0,1.01*AU277,IF($AK277&gt;10,1.1*AU277,(1+$AK277/100)*AU277)))</f>
        <v>6.1981805084312755</v>
      </c>
      <c r="AW277" s="618">
        <f>SUM(AR277:AV277)</f>
        <v>28.498318831481864</v>
      </c>
      <c r="AX277" s="713">
        <f>AW277/I277*100</f>
        <v>29.289125212211577</v>
      </c>
      <c r="AY277" s="887">
        <v>0.71</v>
      </c>
      <c r="AZ277" s="827">
        <v>17.440000000000001</v>
      </c>
      <c r="BA277" s="827">
        <v>-11.39</v>
      </c>
      <c r="BB277" s="827">
        <v>-4.2799999999999994</v>
      </c>
      <c r="BC277" s="827">
        <v>-0.33999999999999997</v>
      </c>
      <c r="BE277" s="594">
        <v>2008</v>
      </c>
      <c r="BF277" s="853">
        <f>IF(BE277&gt;2020,0,IF(BE277&gt;2008,1,IF(BE277&gt;2001,2,IF(BE277&gt;1990,3,IF(BE277&gt;1980,4,IF(BE277&gt;1973,5,IF(BE277&gt;1970,6,IF(BE277&gt;1960,7,IF(BE277&gt;1958,8,IF(BE277&gt;1953,9,10))))))))))</f>
        <v>2</v>
      </c>
      <c r="BG277" s="837">
        <v>19.5</v>
      </c>
      <c r="BH277" s="820" t="s">
        <v>4443</v>
      </c>
      <c r="BI277" s="820" t="s">
        <v>4444</v>
      </c>
    </row>
    <row r="278" spans="1:61" ht="11.25" customHeight="1" x14ac:dyDescent="0.2">
      <c r="A278" s="826" t="s">
        <v>5023</v>
      </c>
      <c r="B278" s="830" t="s">
        <v>1508</v>
      </c>
      <c r="C278" s="885" t="s">
        <v>107</v>
      </c>
      <c r="D278" s="885" t="s">
        <v>4197</v>
      </c>
      <c r="E278" s="699">
        <v>13</v>
      </c>
      <c r="F278" s="1122">
        <v>314</v>
      </c>
      <c r="G278" s="1122" t="s">
        <v>105</v>
      </c>
      <c r="H278" s="1122" t="s">
        <v>105</v>
      </c>
      <c r="I278" s="829">
        <v>24</v>
      </c>
      <c r="J278" s="618">
        <f>(M278/I278)*100</f>
        <v>4.1666666666666661</v>
      </c>
      <c r="K278" s="832">
        <v>0.25</v>
      </c>
      <c r="L278" s="842">
        <v>4</v>
      </c>
      <c r="M278" s="609">
        <f>K278*L278</f>
        <v>1</v>
      </c>
      <c r="N278" s="825" t="s">
        <v>316</v>
      </c>
      <c r="O278" s="700">
        <v>0.24</v>
      </c>
      <c r="P278" s="603">
        <v>44909</v>
      </c>
      <c r="Q278" s="603">
        <v>44925</v>
      </c>
      <c r="R278" s="609">
        <f>(K278-O278)/O278*100</f>
        <v>4.1666666666666705</v>
      </c>
      <c r="S278" s="667">
        <f>IF(INDEX(Historical!$D$7:$D$1220,MATCH(B278,Historical!$B$7:$B$1244,0))=0,"n/a",(INDEX(Historical!$C$7:$C$1222,MATCH(B278,Historical!$B$7:$B$1244,0))/INDEX(Historical!$D$7:$D$1220,MATCH(B278,Historical!$B$7:$B$1244,0))-1)*100)</f>
        <v>1.0416666666666741</v>
      </c>
      <c r="T278" s="667">
        <f>IF(INDEX(Historical!$F$7:$F$1213,MATCH(B278,Historical!$B$7:$B$1244,0))=0,"n/a",((INDEX(Historical!$C$7:$C$1222,MATCH(B278,Historical!$B$7:$B$1244,0))/INDEX(Historical!$F$7:$F$1213,MATCH(B278,Historical!$B$7:$B$1244,0)))^(1/3)-1)*100)</f>
        <v>3.2990563110401938</v>
      </c>
      <c r="U278" s="667">
        <f>IF(INDEX(Historical!$H$7:$H$1213,MATCH(B278,Historical!$B$7:$B$1244,0))=0,"n/a",((INDEX(Historical!$C$7:$C$1222,MATCH(B278,Historical!$B$7:$B$1244,0))/INDEX(Historical!$H$7:$H$1213,MATCH(B278,Historical!$B$7:$B$1244,0)))^(1/5)-1)*100)</f>
        <v>3.9289044956138053</v>
      </c>
      <c r="V278" s="667">
        <f>IF(INDEX(Historical!$N$7:$N$1213,MATCH(B278,Historical!$B$7:$B$1244,0))=0,"n/a",((INDEX(Historical!$C$7:$C$1222,MATCH(B278,Historical!$B$7:$B$1244,0))/INDEX(Historical!$N$7:$N$1213,MATCH(B278,Historical!$B$7:$B$1244,0)))^(1/10)-1)*100)</f>
        <v>4.7476262472210484</v>
      </c>
      <c r="W278" s="668">
        <f>IF(OR(U278&lt;=0,U278="n/a",V278&lt;=0,V278="n/a"),"n/a",U278/V278)</f>
        <v>0.82755134693122279</v>
      </c>
      <c r="X278" s="669" t="str">
        <f>IF(OR(AJ278&lt;=0,AJ278="n/a",U278&lt;=0,U278="n/a"),"n/a",U278/AJ278)</f>
        <v>n/a</v>
      </c>
      <c r="Y278" s="637"/>
      <c r="Z278" s="618" t="str">
        <f>IF(OR(AC278&lt;0.01,AC278="n/a"),"n/a",M278/AC278*100)</f>
        <v>n/a</v>
      </c>
      <c r="AA278" s="841" t="str">
        <f>IF(OR(AC278&lt;0.01,AC278="n/a"),"n/a",I278/AC278)</f>
        <v>n/a</v>
      </c>
      <c r="AB278" s="842">
        <v>12</v>
      </c>
      <c r="AC278" s="821" t="s">
        <v>135</v>
      </c>
      <c r="AD278" s="821" t="s">
        <v>135</v>
      </c>
      <c r="AE278" s="821" t="s">
        <v>135</v>
      </c>
      <c r="AF278" s="821" t="s">
        <v>135</v>
      </c>
      <c r="AG278" s="821" t="s">
        <v>135</v>
      </c>
      <c r="AH278" s="821" t="s">
        <v>135</v>
      </c>
      <c r="AI278" s="821" t="s">
        <v>135</v>
      </c>
      <c r="AJ278" s="821" t="s">
        <v>135</v>
      </c>
      <c r="AK278" s="821" t="s">
        <v>135</v>
      </c>
      <c r="AL278" s="833" t="s">
        <v>135</v>
      </c>
      <c r="AM278" s="827" t="s">
        <v>135</v>
      </c>
      <c r="AN278" s="821" t="s">
        <v>135</v>
      </c>
      <c r="AO278" s="705" t="str">
        <f>IF(U278="n/a","n/a",IF(AA278&lt;0,"n/a",IF(AA278="n/a","n/a",J278+U278-AA278)))</f>
        <v>n/a</v>
      </c>
      <c r="AP278" s="706">
        <f>IF(U278="n/a","n/a",J278+U278)</f>
        <v>8.0955711622804714</v>
      </c>
      <c r="AQ278" s="843" t="str">
        <f>IF(OR(AC278&lt;0.01,AC278="n/a",AF278="n/a"),"n/a",(I278/SQRT(22.5*AC278*(I278/AF278))-1)*100)</f>
        <v>n/a</v>
      </c>
      <c r="AR278" s="618">
        <f>INDEX(Historical!$C$7:$C$1222,MATCH(B278,Historical!$B$7:$B$1244,0))*IF(AH278="n/a",1.03,IF(AH278&lt;0,1.01,IF(AH278&gt;10,1.1,(1+AH278/100))))</f>
        <v>0.99909999999999999</v>
      </c>
      <c r="AS278" s="841">
        <f>IF($AI278="n/a",1.03*AR278,IF($AI278&lt;0,1.01*AR278,IF($AI278&gt;10,1.1*AR278,(1+$AI278/100)*AR278)))</f>
        <v>1.0290729999999999</v>
      </c>
      <c r="AT278" s="841">
        <f>IF($AK278="n/a",1.03*AS278,IF($AK278&lt;0,1.01*AS278,IF($AK278&gt;10,1.1*AS278,(1+$AK278/100)*AS278)))</f>
        <v>1.0599451899999999</v>
      </c>
      <c r="AU278" s="841">
        <f>IF($AK278="n/a",1.03*AT278,IF($AK278&lt;0,1.01*AT278,IF($AK278&gt;10,1.1*AT278,(1+$AK278/100)*AT278)))</f>
        <v>1.0917435457</v>
      </c>
      <c r="AV278" s="841">
        <f>IF($AK278="n/a",1.03*AU278,IF($AK278&lt;0,1.01*AU278,IF($AK278&gt;10,1.1*AU278,(1+$AK278/100)*AU278)))</f>
        <v>1.124495852071</v>
      </c>
      <c r="AW278" s="618">
        <f>SUM(AR278:AV278)</f>
        <v>5.3043575877709994</v>
      </c>
      <c r="AX278" s="713">
        <f>AW278/I278*100</f>
        <v>22.101489949045831</v>
      </c>
      <c r="AY278" s="887" t="s">
        <v>135</v>
      </c>
      <c r="AZ278" s="827" t="s">
        <v>135</v>
      </c>
      <c r="BA278" s="827" t="s">
        <v>135</v>
      </c>
      <c r="BB278" s="827" t="s">
        <v>135</v>
      </c>
      <c r="BC278" s="827" t="s">
        <v>135</v>
      </c>
      <c r="BD278" s="861" t="s">
        <v>4126</v>
      </c>
      <c r="BE278" s="594">
        <v>2010</v>
      </c>
      <c r="BF278" s="853">
        <f>IF(BE278&gt;2020,0,IF(BE278&gt;2008,1,IF(BE278&gt;2001,2,IF(BE278&gt;1990,3,IF(BE278&gt;1980,4,IF(BE278&gt;1973,5,IF(BE278&gt;1970,6,IF(BE278&gt;1960,7,IF(BE278&gt;1958,8,IF(BE278&gt;1953,9,10))))))))))</f>
        <v>1</v>
      </c>
      <c r="BG278" s="837" t="s">
        <v>135</v>
      </c>
      <c r="BH278" s="820" t="s">
        <v>4443</v>
      </c>
      <c r="BI278" s="820" t="s">
        <v>4444</v>
      </c>
    </row>
    <row r="279" spans="1:61" ht="11.25" customHeight="1" x14ac:dyDescent="0.2">
      <c r="A279" s="819" t="s">
        <v>5024</v>
      </c>
      <c r="B279" s="830" t="s">
        <v>1510</v>
      </c>
      <c r="C279" s="885" t="s">
        <v>107</v>
      </c>
      <c r="D279" s="885" t="s">
        <v>4197</v>
      </c>
      <c r="E279" s="699">
        <v>12</v>
      </c>
      <c r="F279" s="1122">
        <v>359</v>
      </c>
      <c r="G279" s="1122" t="s">
        <v>36</v>
      </c>
      <c r="H279" s="1122" t="s">
        <v>114</v>
      </c>
      <c r="I279" s="829">
        <v>157.91999999999999</v>
      </c>
      <c r="J279" s="618">
        <f>(M279/I279)*100</f>
        <v>3.7993920972644384</v>
      </c>
      <c r="K279" s="832">
        <v>1.5</v>
      </c>
      <c r="L279" s="842">
        <v>4</v>
      </c>
      <c r="M279" s="609">
        <f>K279*L279</f>
        <v>6</v>
      </c>
      <c r="N279" s="825" t="s">
        <v>241</v>
      </c>
      <c r="O279" s="700">
        <v>1.25</v>
      </c>
      <c r="P279" s="603">
        <v>44663</v>
      </c>
      <c r="Q279" s="603">
        <v>44686</v>
      </c>
      <c r="R279" s="609">
        <f>(K279-O279)/O279*100</f>
        <v>20</v>
      </c>
      <c r="S279" s="667">
        <f>IF(INDEX(Historical!$D$7:$D$1220,MATCH(B279,Historical!$B$7:$B$1244,0))=0,"n/a",(INDEX(Historical!$C$7:$C$1222,MATCH(B279,Historical!$B$7:$B$1244,0))/INDEX(Historical!$D$7:$D$1220,MATCH(B279,Historical!$B$7:$B$1244,0))-1)*100)</f>
        <v>19.791666666666675</v>
      </c>
      <c r="T279" s="667">
        <f>IF(INDEX(Historical!$F$7:$F$1213,MATCH(B279,Historical!$B$7:$B$1244,0))=0,"n/a",((INDEX(Historical!$C$7:$C$1222,MATCH(B279,Historical!$B$7:$B$1244,0))/INDEX(Historical!$F$7:$F$1213,MATCH(B279,Historical!$B$7:$B$1244,0)))^(1/3)-1)*100)</f>
        <v>11.038312101514535</v>
      </c>
      <c r="U279" s="667">
        <f>IF(INDEX(Historical!$H$7:$H$1213,MATCH(B279,Historical!$B$7:$B$1244,0))=0,"n/a",((INDEX(Historical!$C$7:$C$1222,MATCH(B279,Historical!$B$7:$B$1244,0))/INDEX(Historical!$H$7:$H$1213,MATCH(B279,Historical!$B$7:$B$1244,0)))^(1/5)-1)*100)</f>
        <v>17.203046161526835</v>
      </c>
      <c r="V279" s="667">
        <f>IF(INDEX(Historical!$N$7:$N$1213,MATCH(B279,Historical!$B$7:$B$1244,0))=0,"n/a",((INDEX(Historical!$C$7:$C$1222,MATCH(B279,Historical!$B$7:$B$1244,0))/INDEX(Historical!$N$7:$N$1213,MATCH(B279,Historical!$B$7:$B$1244,0)))^(1/10)-1)*100)</f>
        <v>14.007550467911223</v>
      </c>
      <c r="W279" s="668">
        <f>IF(OR(U279&lt;=0,U279="n/a",V279&lt;=0,V279="n/a"),"n/a",U279/V279)</f>
        <v>1.2281266593281901</v>
      </c>
      <c r="X279" s="669">
        <f>IF(OR(AJ279&lt;=0,AJ279="n/a",U279&lt;=0,U279="n/a"),"n/a",U279/AJ279)</f>
        <v>1.457885267926003</v>
      </c>
      <c r="Y279" s="640"/>
      <c r="Z279" s="618">
        <f>IF(OR(AC279&lt;0.01,AC279="n/a"),"n/a",M279/AC279*100)</f>
        <v>43.352601156069362</v>
      </c>
      <c r="AA279" s="841">
        <f>IF(OR(AC279&lt;0.01,AC279="n/a"),"n/a",I279/AC279)</f>
        <v>11.410404624277456</v>
      </c>
      <c r="AB279" s="842">
        <v>12</v>
      </c>
      <c r="AC279" s="821">
        <v>13.84</v>
      </c>
      <c r="AD279" s="821">
        <v>1.04</v>
      </c>
      <c r="AE279" s="821">
        <v>4.07</v>
      </c>
      <c r="AF279" s="821">
        <v>1.4</v>
      </c>
      <c r="AG279" s="821">
        <v>12.1</v>
      </c>
      <c r="AH279" s="821">
        <v>9.1</v>
      </c>
      <c r="AI279" s="821">
        <v>4.3600000000000003</v>
      </c>
      <c r="AJ279" s="821">
        <v>11.799999999999999</v>
      </c>
      <c r="AK279" s="821">
        <v>10.96</v>
      </c>
      <c r="AL279" s="833">
        <v>62870</v>
      </c>
      <c r="AM279" s="827">
        <v>0.1</v>
      </c>
      <c r="AN279" s="821">
        <v>0.57999999999999996</v>
      </c>
      <c r="AO279" s="705">
        <f>IF(U279="n/a","n/a",IF(AA279&lt;0,"n/a",IF(AA279="n/a","n/a",J279+U279-AA279)))</f>
        <v>9.5920336345138164</v>
      </c>
      <c r="AP279" s="706">
        <f>IF(U279="n/a","n/a",J279+U279)</f>
        <v>21.002438258791273</v>
      </c>
      <c r="AQ279" s="843">
        <f>IF(OR(AC279&lt;0.01,AC279="n/a",AF279="n/a"),"n/a",(I279/SQRT(22.5*AC279*(I279/AF279))-1)*100)</f>
        <v>-15.739645610924235</v>
      </c>
      <c r="AR279" s="618">
        <f>INDEX(Historical!$C$7:$C$1222,MATCH(B279,Historical!$B$7:$B$1244,0))*IF(AH279="n/a",1.03,IF(AH279&lt;0,1.01,IF(AH279&gt;10,1.1,(1+AH279/100))))</f>
        <v>6.27325</v>
      </c>
      <c r="AS279" s="841">
        <f>IF($AI279="n/a",1.03*AR279,IF($AI279&lt;0,1.01*AR279,IF($AI279&gt;10,1.1*AR279,(1+$AI279/100)*AR279)))</f>
        <v>6.5467637000000005</v>
      </c>
      <c r="AT279" s="841">
        <f>IF($AK279="n/a",1.03*AS279,IF($AK279&lt;0,1.01*AS279,IF($AK279&gt;10,1.1*AS279,(1+$AK279/100)*AS279)))</f>
        <v>7.2014400700000012</v>
      </c>
      <c r="AU279" s="841">
        <f>IF($AK279="n/a",1.03*AT279,IF($AK279&lt;0,1.01*AT279,IF($AK279&gt;10,1.1*AT279,(1+$AK279/100)*AT279)))</f>
        <v>7.9215840770000021</v>
      </c>
      <c r="AV279" s="841">
        <f>IF($AK279="n/a",1.03*AU279,IF($AK279&lt;0,1.01*AU279,IF($AK279&gt;10,1.1*AU279,(1+$AK279/100)*AU279)))</f>
        <v>8.7137424847000027</v>
      </c>
      <c r="AW279" s="618">
        <f>SUM(AR279:AV279)</f>
        <v>36.656780331700006</v>
      </c>
      <c r="AX279" s="713">
        <f>AW279/I279*100</f>
        <v>23.21224691723658</v>
      </c>
      <c r="AY279" s="887">
        <v>1.1399999999999999</v>
      </c>
      <c r="AZ279" s="827">
        <v>10.029999999999999</v>
      </c>
      <c r="BA279" s="827">
        <v>-20.87</v>
      </c>
      <c r="BB279" s="827">
        <v>-0.71000000000000008</v>
      </c>
      <c r="BC279" s="827">
        <v>-1.51</v>
      </c>
      <c r="BE279" s="594">
        <v>2011</v>
      </c>
      <c r="BF279" s="853">
        <f>IF(BE279&gt;2020,0,IF(BE279&gt;2008,1,IF(BE279&gt;2001,2,IF(BE279&gt;1990,3,IF(BE279&gt;1980,4,IF(BE279&gt;1973,5,IF(BE279&gt;1970,6,IF(BE279&gt;1960,7,IF(BE279&gt;1958,8,IF(BE279&gt;1953,9,10))))))))))</f>
        <v>1</v>
      </c>
      <c r="BG279" s="837">
        <v>1</v>
      </c>
      <c r="BH279" s="820" t="s">
        <v>4443</v>
      </c>
      <c r="BI279" s="820" t="s">
        <v>4444</v>
      </c>
    </row>
    <row r="280" spans="1:61" ht="11.25" customHeight="1" x14ac:dyDescent="0.2">
      <c r="A280" s="819" t="s">
        <v>5025</v>
      </c>
      <c r="B280" s="830" t="s">
        <v>1512</v>
      </c>
      <c r="C280" s="885" t="s">
        <v>130</v>
      </c>
      <c r="D280" s="885" t="s">
        <v>4188</v>
      </c>
      <c r="E280" s="699">
        <v>12</v>
      </c>
      <c r="F280" s="1122">
        <v>398</v>
      </c>
      <c r="G280" s="1122" t="s">
        <v>36</v>
      </c>
      <c r="H280" s="1122" t="s">
        <v>36</v>
      </c>
      <c r="I280" s="829">
        <v>49</v>
      </c>
      <c r="J280" s="618">
        <f>(M280/I280)*100</f>
        <v>3</v>
      </c>
      <c r="K280" s="832">
        <v>0.36749999999999999</v>
      </c>
      <c r="L280" s="842">
        <v>4</v>
      </c>
      <c r="M280" s="609">
        <f>K280*L280</f>
        <v>1.47</v>
      </c>
      <c r="N280" s="825" t="s">
        <v>138</v>
      </c>
      <c r="O280" s="700">
        <v>0.34749999999999998</v>
      </c>
      <c r="P280" s="603">
        <v>44959</v>
      </c>
      <c r="Q280" s="603">
        <v>44974</v>
      </c>
      <c r="R280" s="609">
        <f>(K280-O280)/O280*100</f>
        <v>5.7553956834532434</v>
      </c>
      <c r="S280" s="667">
        <f>IF(INDEX(Historical!$D$7:$D$1220,MATCH(B280,Historical!$B$7:$B$1244,0))=0,"n/a",(INDEX(Historical!$C$7:$C$1222,MATCH(B280,Historical!$B$7:$B$1244,0))/INDEX(Historical!$D$7:$D$1220,MATCH(B280,Historical!$B$7:$B$1244,0))-1)*100)</f>
        <v>6.1068702290076216</v>
      </c>
      <c r="T280" s="667">
        <f>IF(INDEX(Historical!$F$7:$F$1213,MATCH(B280,Historical!$B$7:$B$1244,0))=0,"n/a",((INDEX(Historical!$C$7:$C$1222,MATCH(B280,Historical!$B$7:$B$1244,0))/INDEX(Historical!$F$7:$F$1213,MATCH(B280,Historical!$B$7:$B$1244,0)))^(1/3)-1)*100)</f>
        <v>6.2149389148172585</v>
      </c>
      <c r="U280" s="667">
        <f>IF(INDEX(Historical!$H$7:$H$1213,MATCH(B280,Historical!$B$7:$B$1244,0))=0,"n/a",((INDEX(Historical!$C$7:$C$1222,MATCH(B280,Historical!$B$7:$B$1244,0))/INDEX(Historical!$H$7:$H$1213,MATCH(B280,Historical!$B$7:$B$1244,0)))^(1/5)-1)*100)</f>
        <v>7.4604396856193578</v>
      </c>
      <c r="V280" s="667">
        <f>IF(INDEX(Historical!$N$7:$N$1213,MATCH(B280,Historical!$B$7:$B$1244,0))=0,"n/a",((INDEX(Historical!$C$7:$C$1222,MATCH(B280,Historical!$B$7:$B$1244,0))/INDEX(Historical!$N$7:$N$1213,MATCH(B280,Historical!$B$7:$B$1244,0)))^(1/10)-1)*100)</f>
        <v>9.5172871407808834</v>
      </c>
      <c r="W280" s="668">
        <f>IF(OR(U280&lt;=0,U280="n/a",V280&lt;=0,V280="n/a"),"n/a",U280/V280)</f>
        <v>0.78388300943993972</v>
      </c>
      <c r="X280" s="669">
        <f>IF(OR(AJ280&lt;=0,AJ280="n/a",U280&lt;=0,U280="n/a"),"n/a",U280/AJ280)</f>
        <v>0.80219781565799542</v>
      </c>
      <c r="Y280" s="628"/>
      <c r="Z280" s="618">
        <f>IF(OR(AC280&lt;0.01,AC280="n/a"),"n/a",M280/AC280*100)</f>
        <v>76.5625</v>
      </c>
      <c r="AA280" s="841">
        <f>IF(OR(AC280&lt;0.01,AC280="n/a"),"n/a",I280/AC280)</f>
        <v>25.520833333333336</v>
      </c>
      <c r="AB280" s="842">
        <v>12</v>
      </c>
      <c r="AC280" s="821">
        <v>1.92</v>
      </c>
      <c r="AD280" s="821">
        <v>4.91</v>
      </c>
      <c r="AE280" s="821">
        <v>2</v>
      </c>
      <c r="AF280" s="821">
        <v>1.92</v>
      </c>
      <c r="AG280" s="821">
        <v>7.1999999999999993</v>
      </c>
      <c r="AH280" s="821">
        <v>5.7</v>
      </c>
      <c r="AI280" s="821">
        <v>3.46</v>
      </c>
      <c r="AJ280" s="821">
        <v>9.3000000000000007</v>
      </c>
      <c r="AK280" s="821">
        <v>5.2200000000000006</v>
      </c>
      <c r="AL280" s="833">
        <v>4210</v>
      </c>
      <c r="AM280" s="827">
        <v>1.34</v>
      </c>
      <c r="AN280" s="821">
        <v>1.89</v>
      </c>
      <c r="AO280" s="705">
        <f>IF(U280="n/a","n/a",IF(AA280&lt;0,"n/a",IF(AA280="n/a","n/a",J280+U280-AA280)))</f>
        <v>-15.060393647713978</v>
      </c>
      <c r="AP280" s="706">
        <f>IF(U280="n/a","n/a",J280+U280)</f>
        <v>10.460439685619358</v>
      </c>
      <c r="AQ280" s="843">
        <f>IF(OR(AC280&lt;0.01,AC280="n/a",AF280="n/a"),"n/a",(I280/SQRT(22.5*AC280*(I280/AF280))-1)*100)</f>
        <v>47.572957474524372</v>
      </c>
      <c r="AR280" s="618">
        <f>INDEX(Historical!$C$7:$C$1222,MATCH(B280,Historical!$B$7:$B$1244,0))*IF(AH280="n/a",1.03,IF(AH280&lt;0,1.01,IF(AH280&gt;10,1.1,(1+AH280/100))))</f>
        <v>1.4692299999999998</v>
      </c>
      <c r="AS280" s="841">
        <f>IF($AI280="n/a",1.03*AR280,IF($AI280&lt;0,1.01*AR280,IF($AI280&gt;10,1.1*AR280,(1+$AI280/100)*AR280)))</f>
        <v>1.5200653579999996</v>
      </c>
      <c r="AT280" s="841">
        <f>IF($AK280="n/a",1.03*AS280,IF($AK280&lt;0,1.01*AS280,IF($AK280&gt;10,1.1*AS280,(1+$AK280/100)*AS280)))</f>
        <v>1.5994127696875997</v>
      </c>
      <c r="AU280" s="841">
        <f>IF($AK280="n/a",1.03*AT280,IF($AK280&lt;0,1.01*AT280,IF($AK280&gt;10,1.1*AT280,(1+$AK280/100)*AT280)))</f>
        <v>1.6829021162652924</v>
      </c>
      <c r="AV280" s="841">
        <f>IF($AK280="n/a",1.03*AU280,IF($AK280&lt;0,1.01*AU280,IF($AK280&gt;10,1.1*AU280,(1+$AK280/100)*AU280)))</f>
        <v>1.7707496067343407</v>
      </c>
      <c r="AW280" s="618">
        <f>SUM(AR280:AV280)</f>
        <v>8.0423598506872338</v>
      </c>
      <c r="AX280" s="713">
        <f>AW280/I280*100</f>
        <v>16.412979287116801</v>
      </c>
      <c r="AY280" s="887">
        <v>0.4</v>
      </c>
      <c r="AZ280" s="827">
        <v>12.83</v>
      </c>
      <c r="BA280" s="827">
        <v>-1.2</v>
      </c>
      <c r="BB280" s="827">
        <v>-0.27</v>
      </c>
      <c r="BC280" s="827">
        <v>2.68</v>
      </c>
      <c r="BE280" s="594">
        <v>2012</v>
      </c>
      <c r="BF280" s="853">
        <f>IF(BE280&gt;2020,0,IF(BE280&gt;2008,1,IF(BE280&gt;2001,2,IF(BE280&gt;1990,3,IF(BE280&gt;1980,4,IF(BE280&gt;1973,5,IF(BE280&gt;1970,6,IF(BE280&gt;1960,7,IF(BE280&gt;1958,8,IF(BE280&gt;1953,9,10))))))))))</f>
        <v>1</v>
      </c>
      <c r="BG280" s="837">
        <v>1.7999999999999998</v>
      </c>
      <c r="BH280" s="820" t="s">
        <v>4443</v>
      </c>
      <c r="BI280" s="820" t="s">
        <v>4444</v>
      </c>
    </row>
    <row r="281" spans="1:61" ht="11.25" customHeight="1" x14ac:dyDescent="0.2">
      <c r="A281" s="826" t="s">
        <v>5027</v>
      </c>
      <c r="B281" s="830" t="s">
        <v>1506</v>
      </c>
      <c r="C281" s="885" t="s">
        <v>130</v>
      </c>
      <c r="D281" s="885" t="s">
        <v>4188</v>
      </c>
      <c r="E281" s="699">
        <v>11</v>
      </c>
      <c r="F281" s="1122">
        <v>436</v>
      </c>
      <c r="G281" s="1122" t="s">
        <v>36</v>
      </c>
      <c r="H281" s="1122" t="s">
        <v>36</v>
      </c>
      <c r="I281" s="829">
        <v>73.680000000000007</v>
      </c>
      <c r="J281" s="618">
        <f>(M281/I281)*100</f>
        <v>4.6959826275787178</v>
      </c>
      <c r="K281" s="832">
        <v>0.86499999999999999</v>
      </c>
      <c r="L281" s="842">
        <v>4</v>
      </c>
      <c r="M281" s="609">
        <f>K281*L281</f>
        <v>3.46</v>
      </c>
      <c r="N281" s="825" t="s">
        <v>118</v>
      </c>
      <c r="O281" s="700">
        <v>0.85</v>
      </c>
      <c r="P281" s="603">
        <v>44865</v>
      </c>
      <c r="Q281" s="603">
        <v>44896</v>
      </c>
      <c r="R281" s="609">
        <f>(K281-O281)/O281*100</f>
        <v>1.7647058823529429</v>
      </c>
      <c r="S281" s="667">
        <f>IF(INDEX(Historical!$D$7:$D$1220,MATCH(B281,Historical!$B$7:$B$1244,0))=0,"n/a",(INDEX(Historical!$C$7:$C$1222,MATCH(B281,Historical!$B$7:$B$1244,0))/INDEX(Historical!$D$7:$D$1220,MATCH(B281,Historical!$B$7:$B$1244,0))-1)*100)</f>
        <v>2.2455089820359264</v>
      </c>
      <c r="T281" s="667">
        <f>IF(INDEX(Historical!$F$7:$F$1213,MATCH(B281,Historical!$B$7:$B$1244,0))=0,"n/a",((INDEX(Historical!$C$7:$C$1222,MATCH(B281,Historical!$B$7:$B$1244,0))/INDEX(Historical!$F$7:$F$1213,MATCH(B281,Historical!$B$7:$B$1244,0)))^(1/3)-1)*100)</f>
        <v>4.471531293179698</v>
      </c>
      <c r="U281" s="667">
        <f>IF(INDEX(Historical!$H$7:$H$1213,MATCH(B281,Historical!$B$7:$B$1244,0))=0,"n/a",((INDEX(Historical!$C$7:$C$1222,MATCH(B281,Historical!$B$7:$B$1244,0))/INDEX(Historical!$H$7:$H$1213,MATCH(B281,Historical!$B$7:$B$1244,0)))^(1/5)-1)*100)</f>
        <v>5.1239846804056022</v>
      </c>
      <c r="V281" s="667">
        <f>IF(INDEX(Historical!$N$7:$N$1213,MATCH(B281,Historical!$B$7:$B$1244,0))=0,"n/a",((INDEX(Historical!$C$7:$C$1222,MATCH(B281,Historical!$B$7:$B$1244,0))/INDEX(Historical!$N$7:$N$1213,MATCH(B281,Historical!$B$7:$B$1244,0)))^(1/10)-1)*100)</f>
        <v>4.8830926386457252</v>
      </c>
      <c r="W281" s="668">
        <f>IF(OR(U281&lt;=0,U281="n/a",V281&lt;=0,V281="n/a"),"n/a",U281/V281)</f>
        <v>1.0493318598654902</v>
      </c>
      <c r="X281" s="669">
        <f>IF(OR(AJ281&lt;=0,AJ281="n/a",U281&lt;=0,U281="n/a"),"n/a",U281/AJ281)</f>
        <v>0.94888605192696329</v>
      </c>
      <c r="Y281" s="621"/>
      <c r="Z281" s="618">
        <f>IF(OR(AC281&lt;0.01,AC281="n/a"),"n/a",M281/AC281*100)</f>
        <v>78.636363636363626</v>
      </c>
      <c r="AA281" s="841">
        <f>IF(OR(AC281&lt;0.01,AC281="n/a"),"n/a",I281/AC281)</f>
        <v>16.745454545454546</v>
      </c>
      <c r="AB281" s="842">
        <v>12</v>
      </c>
      <c r="AC281" s="821">
        <v>4.4000000000000004</v>
      </c>
      <c r="AD281" s="821" t="s">
        <v>135</v>
      </c>
      <c r="AE281" s="821">
        <v>2.04</v>
      </c>
      <c r="AF281" s="821">
        <v>1.34</v>
      </c>
      <c r="AG281" s="821">
        <v>8.9</v>
      </c>
      <c r="AH281" s="821">
        <v>16.2</v>
      </c>
      <c r="AI281" s="821">
        <v>-3.2</v>
      </c>
      <c r="AJ281" s="821">
        <v>5.4</v>
      </c>
      <c r="AK281" s="821">
        <v>-3.9600000000000004</v>
      </c>
      <c r="AL281" s="833">
        <v>8380</v>
      </c>
      <c r="AM281" s="827">
        <v>0.1</v>
      </c>
      <c r="AN281" s="821">
        <v>1.26</v>
      </c>
      <c r="AO281" s="705">
        <f>IF(U281="n/a","n/a",IF(AA281&lt;0,"n/a",IF(AA281="n/a","n/a",J281+U281-AA281)))</f>
        <v>-6.9254872374702252</v>
      </c>
      <c r="AP281" s="706">
        <f>IF(U281="n/a","n/a",J281+U281)</f>
        <v>9.8199673079843208</v>
      </c>
      <c r="AQ281" s="843">
        <f>IF(OR(AC281&lt;0.01,AC281="n/a",AF281="n/a"),"n/a",(I281/SQRT(22.5*AC281*(I281/AF281))-1)*100)</f>
        <v>-0.135849851668568</v>
      </c>
      <c r="AR281" s="618">
        <f>INDEX(Historical!$C$7:$C$1222,MATCH(B281,Historical!$B$7:$B$1244,0))*IF(AH281="n/a",1.03,IF(AH281&lt;0,1.01,IF(AH281&gt;10,1.1,(1+AH281/100))))</f>
        <v>3.7565000000000004</v>
      </c>
      <c r="AS281" s="841">
        <f>IF($AI281="n/a",1.03*AR281,IF($AI281&lt;0,1.01*AR281,IF($AI281&gt;10,1.1*AR281,(1+$AI281/100)*AR281)))</f>
        <v>3.7940650000000002</v>
      </c>
      <c r="AT281" s="841">
        <f>IF($AK281="n/a",1.03*AS281,IF($AK281&lt;0,1.01*AS281,IF($AK281&gt;10,1.1*AS281,(1+$AK281/100)*AS281)))</f>
        <v>3.8320056500000002</v>
      </c>
      <c r="AU281" s="841">
        <f>IF($AK281="n/a",1.03*AT281,IF($AK281&lt;0,1.01*AT281,IF($AK281&gt;10,1.1*AT281,(1+$AK281/100)*AT281)))</f>
        <v>3.8703257065000001</v>
      </c>
      <c r="AV281" s="841">
        <f>IF($AK281="n/a",1.03*AU281,IF($AK281&lt;0,1.01*AU281,IF($AK281&gt;10,1.1*AU281,(1+$AK281/100)*AU281)))</f>
        <v>3.909028963565</v>
      </c>
      <c r="AW281" s="618">
        <f>SUM(AR281:AV281)</f>
        <v>19.161925320065002</v>
      </c>
      <c r="AX281" s="713">
        <f>AW281/I281*100</f>
        <v>26.006956189013302</v>
      </c>
      <c r="AY281" s="887">
        <v>0.43</v>
      </c>
      <c r="AZ281" s="827">
        <v>24.82</v>
      </c>
      <c r="BA281" s="827">
        <v>-8.59</v>
      </c>
      <c r="BB281" s="827">
        <v>-2.2200000000000002</v>
      </c>
      <c r="BC281" s="827">
        <v>0.70000000000000007</v>
      </c>
      <c r="BE281" s="594">
        <v>2013</v>
      </c>
      <c r="BF281" s="853">
        <f>IF(BE281&gt;2020,0,IF(BE281&gt;2008,1,IF(BE281&gt;2001,2,IF(BE281&gt;1990,3,IF(BE281&gt;1980,4,IF(BE281&gt;1973,5,IF(BE281&gt;1970,6,IF(BE281&gt;1960,7,IF(BE281&gt;1958,8,IF(BE281&gt;1953,9,10))))))))))</f>
        <v>1</v>
      </c>
      <c r="BG281" s="837">
        <v>2.4</v>
      </c>
      <c r="BH281" s="820" t="s">
        <v>4443</v>
      </c>
      <c r="BI281" s="820" t="s">
        <v>4444</v>
      </c>
    </row>
    <row r="282" spans="1:61" s="737" customFormat="1" ht="11.25" customHeight="1" x14ac:dyDescent="0.2">
      <c r="A282" s="613" t="s">
        <v>5028</v>
      </c>
      <c r="B282" s="743" t="s">
        <v>1516</v>
      </c>
      <c r="C282" s="885" t="s">
        <v>244</v>
      </c>
      <c r="D282" s="885" t="s">
        <v>4217</v>
      </c>
      <c r="E282" s="721">
        <v>12</v>
      </c>
      <c r="F282" s="1122">
        <v>363</v>
      </c>
      <c r="G282" s="1121" t="s">
        <v>105</v>
      </c>
      <c r="H282" s="1121" t="s">
        <v>105</v>
      </c>
      <c r="I282" s="722">
        <v>356.86</v>
      </c>
      <c r="J282" s="723">
        <f>(M282/I282)*100</f>
        <v>1.1208877430925293</v>
      </c>
      <c r="K282" s="724">
        <v>1</v>
      </c>
      <c r="L282" s="725">
        <v>4</v>
      </c>
      <c r="M282" s="726">
        <f>K282*L282</f>
        <v>4</v>
      </c>
      <c r="N282" s="727" t="s">
        <v>207</v>
      </c>
      <c r="O282" s="728">
        <v>0.8</v>
      </c>
      <c r="P282" s="1037">
        <v>44694</v>
      </c>
      <c r="Q282" s="1037">
        <v>44708</v>
      </c>
      <c r="R282" s="726">
        <f>(K282-O282)/O282*100</f>
        <v>24.999999999999993</v>
      </c>
      <c r="S282" s="667">
        <f>IF(INDEX(Historical!$D$7:$D$1220,MATCH(B282,Historical!$B$7:$B$1244,0))=0,"n/a",(INDEX(Historical!$C$7:$C$1222,MATCH(B282,Historical!$B$7:$B$1244,0))/INDEX(Historical!$D$7:$D$1220,MATCH(B282,Historical!$B$7:$B$1244,0))-1)*100)</f>
        <v>27.516778523489926</v>
      </c>
      <c r="T282" s="667">
        <f>IF(INDEX(Historical!$F$7:$F$1213,MATCH(B282,Historical!$B$7:$B$1244,0))=0,"n/a",((INDEX(Historical!$C$7:$C$1222,MATCH(B282,Historical!$B$7:$B$1244,0))/INDEX(Historical!$F$7:$F$1213,MATCH(B282,Historical!$B$7:$B$1244,0)))^(1/3)-1)*100)</f>
        <v>21.858202395720227</v>
      </c>
      <c r="U282" s="667">
        <f>IF(INDEX(Historical!$H$7:$H$1213,MATCH(B282,Historical!$B$7:$B$1244,0))=0,"n/a",((INDEX(Historical!$C$7:$C$1222,MATCH(B282,Historical!$B$7:$B$1244,0))/INDEX(Historical!$H$7:$H$1213,MATCH(B282,Historical!$B$7:$B$1244,0)))^(1/5)-1)*100)</f>
        <v>21.75843306828995</v>
      </c>
      <c r="V282" s="667">
        <f>IF(INDEX(Historical!$N$7:$N$1213,MATCH(B282,Historical!$B$7:$B$1244,0))=0,"n/a",((INDEX(Historical!$C$7:$C$1222,MATCH(B282,Historical!$B$7:$B$1244,0))/INDEX(Historical!$N$7:$N$1213,MATCH(B282,Historical!$B$7:$B$1244,0)))^(1/10)-1)*100)</f>
        <v>19.877917739306849</v>
      </c>
      <c r="W282" s="668">
        <f>IF(OR(U282&lt;=0,U282="n/a",V282&lt;=0,V282="n/a"),"n/a",U282/V282)</f>
        <v>1.0946032352908146</v>
      </c>
      <c r="X282" s="669">
        <f>IF(OR(AJ282&lt;=0,AJ282="n/a",U282&lt;=0,U282="n/a"),"n/a",U282/AJ282)</f>
        <v>0.60608448658189273</v>
      </c>
      <c r="Y282" s="1136"/>
      <c r="Z282" s="723">
        <f>IF(OR(AC282&lt;0.01,AC282="n/a"),"n/a",M282/AC282*100)</f>
        <v>20.71465561885034</v>
      </c>
      <c r="AA282" s="730">
        <f>IF(OR(AC282&lt;0.01,AC282="n/a"),"n/a",I282/AC282)</f>
        <v>18.480580010357329</v>
      </c>
      <c r="AB282" s="725">
        <v>12</v>
      </c>
      <c r="AC282" s="731">
        <v>19.309999999999999</v>
      </c>
      <c r="AD282" s="731">
        <v>2.5299999999999998</v>
      </c>
      <c r="AE282" s="731">
        <v>2.38</v>
      </c>
      <c r="AF282" s="731">
        <v>11.73</v>
      </c>
      <c r="AG282" s="731">
        <v>66</v>
      </c>
      <c r="AH282" s="731">
        <v>79.100000000000009</v>
      </c>
      <c r="AI282" s="731">
        <v>10.08</v>
      </c>
      <c r="AJ282" s="731">
        <v>35.9</v>
      </c>
      <c r="AK282" s="731">
        <v>7.28</v>
      </c>
      <c r="AL282" s="732">
        <v>14070</v>
      </c>
      <c r="AM282" s="733">
        <v>0.2</v>
      </c>
      <c r="AN282" s="731">
        <v>1.27</v>
      </c>
      <c r="AO282" s="734">
        <f>IF(U282="n/a","n/a",IF(AA282&lt;0,"n/a",IF(AA282="n/a","n/a",J282+U282-AA282)))</f>
        <v>4.3987408010251485</v>
      </c>
      <c r="AP282" s="735">
        <f>IF(U282="n/a","n/a",J282+U282)</f>
        <v>22.879320811382478</v>
      </c>
      <c r="AQ282" s="843">
        <f>IF(OR(AC282&lt;0.01,AC282="n/a",AF282="n/a"),"n/a",(I282/SQRT(22.5*AC282*(I282/AF282))-1)*100)</f>
        <v>210.39559240963709</v>
      </c>
      <c r="AR282" s="618">
        <f>INDEX(Historical!$C$7:$C$1222,MATCH(B282,Historical!$B$7:$B$1244,0))*IF(AH282="n/a",1.03,IF(AH282&lt;0,1.01,IF(AH282&gt;10,1.1,(1+AH282/100))))</f>
        <v>4.18</v>
      </c>
      <c r="AS282" s="730">
        <f>IF($AI282="n/a",1.03*AR282,IF($AI282&lt;0,1.01*AR282,IF($AI282&gt;10,1.1*AR282,(1+$AI282/100)*AR282)))</f>
        <v>4.5979999999999999</v>
      </c>
      <c r="AT282" s="730">
        <f>IF($AK282="n/a",1.03*AS282,IF($AK282&lt;0,1.01*AS282,IF($AK282&gt;10,1.1*AS282,(1+$AK282/100)*AS282)))</f>
        <v>4.9327344000000002</v>
      </c>
      <c r="AU282" s="730">
        <f>IF($AK282="n/a",1.03*AT282,IF($AK282&lt;0,1.01*AT282,IF($AK282&gt;10,1.1*AT282,(1+$AK282/100)*AT282)))</f>
        <v>5.2918374643200004</v>
      </c>
      <c r="AV282" s="730">
        <f>IF($AK282="n/a",1.03*AU282,IF($AK282&lt;0,1.01*AU282,IF($AK282&gt;10,1.1*AU282,(1+$AK282/100)*AU282)))</f>
        <v>5.677083231722496</v>
      </c>
      <c r="AW282" s="723">
        <f>SUM(AR282:AV282)</f>
        <v>24.679655096042495</v>
      </c>
      <c r="AX282" s="736">
        <f>AW282/I282*100</f>
        <v>6.915780725226278</v>
      </c>
      <c r="AY282" s="888">
        <v>0.93</v>
      </c>
      <c r="AZ282" s="733">
        <v>28.32</v>
      </c>
      <c r="BA282" s="733">
        <v>-26.99</v>
      </c>
      <c r="BB282" s="733">
        <v>2.2399999999999998</v>
      </c>
      <c r="BC282" s="733">
        <v>2.1399999999999997</v>
      </c>
      <c r="BD282" s="862"/>
      <c r="BE282" s="594">
        <v>2011</v>
      </c>
      <c r="BF282" s="853">
        <f>IF(BE282&gt;2020,0,IF(BE282&gt;2008,1,IF(BE282&gt;2001,2,IF(BE282&gt;1990,3,IF(BE282&gt;1980,4,IF(BE282&gt;1973,5,IF(BE282&gt;1970,6,IF(BE282&gt;1960,7,IF(BE282&gt;1958,8,IF(BE282&gt;1953,9,10))))))))))</f>
        <v>1</v>
      </c>
      <c r="BG282" s="783">
        <v>20.9</v>
      </c>
      <c r="BH282" s="820" t="s">
        <v>4443</v>
      </c>
      <c r="BI282" s="820" t="s">
        <v>4444</v>
      </c>
    </row>
    <row r="283" spans="1:61" ht="11.25" customHeight="1" x14ac:dyDescent="0.2">
      <c r="A283" s="826" t="s">
        <v>5029</v>
      </c>
      <c r="B283" s="830" t="s">
        <v>721</v>
      </c>
      <c r="C283" s="885" t="s">
        <v>130</v>
      </c>
      <c r="D283" s="885" t="s">
        <v>4188</v>
      </c>
      <c r="E283" s="699">
        <v>17</v>
      </c>
      <c r="F283" s="1122">
        <v>233</v>
      </c>
      <c r="G283" s="1122" t="s">
        <v>105</v>
      </c>
      <c r="H283" s="1122" t="s">
        <v>105</v>
      </c>
      <c r="I283" s="829">
        <v>47.8</v>
      </c>
      <c r="J283" s="618">
        <f>(M283/I283)*100</f>
        <v>3.7866108786610884</v>
      </c>
      <c r="K283" s="832">
        <v>0.45250000000000001</v>
      </c>
      <c r="L283" s="842">
        <v>4</v>
      </c>
      <c r="M283" s="609">
        <f>K283*L283</f>
        <v>1.81</v>
      </c>
      <c r="N283" s="825" t="s">
        <v>217</v>
      </c>
      <c r="O283" s="700">
        <v>0.43</v>
      </c>
      <c r="P283" s="603">
        <v>44736</v>
      </c>
      <c r="Q283" s="603">
        <v>44757</v>
      </c>
      <c r="R283" s="609">
        <f>(K283-O283)/O283*100</f>
        <v>5.2325581395348886</v>
      </c>
      <c r="S283" s="667">
        <f>IF(INDEX(Historical!$D$7:$D$1220,MATCH(B283,Historical!$B$7:$B$1244,0))=0,"n/a",(INDEX(Historical!$C$7:$C$1222,MATCH(B283,Historical!$B$7:$B$1244,0))/INDEX(Historical!$D$7:$D$1220,MATCH(B283,Historical!$B$7:$B$1244,0))-1)*100)</f>
        <v>5.3731343283581978</v>
      </c>
      <c r="T283" s="667">
        <f>IF(INDEX(Historical!$F$7:$F$1213,MATCH(B283,Historical!$B$7:$B$1244,0))=0,"n/a",((INDEX(Historical!$C$7:$C$1222,MATCH(B283,Historical!$B$7:$B$1244,0))/INDEX(Historical!$F$7:$F$1213,MATCH(B283,Historical!$B$7:$B$1244,0)))^(1/3)-1)*100)</f>
        <v>5.6901479112544839</v>
      </c>
      <c r="U283" s="667">
        <f>IF(INDEX(Historical!$H$7:$H$1213,MATCH(B283,Historical!$B$7:$B$1244,0))=0,"n/a",((INDEX(Historical!$C$7:$C$1222,MATCH(B283,Historical!$B$7:$B$1244,0))/INDEX(Historical!$H$7:$H$1213,MATCH(B283,Historical!$B$7:$B$1244,0)))^(1/5)-1)*100)</f>
        <v>5.9824990040415083</v>
      </c>
      <c r="V283" s="667">
        <f>IF(INDEX(Historical!$N$7:$N$1213,MATCH(B283,Historical!$B$7:$B$1244,0))=0,"n/a",((INDEX(Historical!$C$7:$C$1222,MATCH(B283,Historical!$B$7:$B$1244,0))/INDEX(Historical!$N$7:$N$1213,MATCH(B283,Historical!$B$7:$B$1244,0)))^(1/10)-1)*100)</f>
        <v>5.1322824592606953</v>
      </c>
      <c r="W283" s="668">
        <f>IF(OR(U283&lt;=0,U283="n/a",V283&lt;=0,V283="n/a"),"n/a",U283/V283)</f>
        <v>1.1656605129452067</v>
      </c>
      <c r="X283" s="669">
        <f>IF(OR(AJ283&lt;=0,AJ283="n/a",U283&lt;=0,U283="n/a"),"n/a",U283/AJ283)</f>
        <v>2.30096115540058</v>
      </c>
      <c r="Y283" s="830"/>
      <c r="Z283" s="618">
        <f>IF(OR(AC283&lt;0.01,AC283="n/a"),"n/a",M283/AC283*100)</f>
        <v>69.615384615384613</v>
      </c>
      <c r="AA283" s="841">
        <f>IF(OR(AC283&lt;0.01,AC283="n/a"),"n/a",I283/AC283)</f>
        <v>18.384615384615383</v>
      </c>
      <c r="AB283" s="842">
        <v>12</v>
      </c>
      <c r="AC283" s="821">
        <v>2.6</v>
      </c>
      <c r="AD283" s="821">
        <v>4.4400000000000004</v>
      </c>
      <c r="AE283" s="821">
        <v>1.62</v>
      </c>
      <c r="AF283" s="821">
        <v>1.55</v>
      </c>
      <c r="AG283" s="821">
        <v>8.5</v>
      </c>
      <c r="AH283" s="821">
        <v>-4.5</v>
      </c>
      <c r="AI283" s="821">
        <v>13.780000000000001</v>
      </c>
      <c r="AJ283" s="821">
        <v>2.6</v>
      </c>
      <c r="AK283" s="821">
        <v>4.18</v>
      </c>
      <c r="AL283" s="833">
        <v>4290</v>
      </c>
      <c r="AM283" s="827">
        <v>0.3</v>
      </c>
      <c r="AN283" s="821">
        <v>1.42</v>
      </c>
      <c r="AO283" s="705">
        <f>IF(U283="n/a","n/a",IF(AA283&lt;0,"n/a",IF(AA283="n/a","n/a",J283+U283-AA283)))</f>
        <v>-8.6155055019127857</v>
      </c>
      <c r="AP283" s="706">
        <f>IF(U283="n/a","n/a",J283+U283)</f>
        <v>9.7691098827025975</v>
      </c>
      <c r="AQ283" s="843">
        <f>IF(OR(AC283&lt;0.01,AC283="n/a",AF283="n/a"),"n/a",(I283/SQRT(22.5*AC283*(I283/AF283))-1)*100)</f>
        <v>12.538692301613597</v>
      </c>
      <c r="AR283" s="618">
        <f>INDEX(Historical!$C$7:$C$1222,MATCH(B283,Historical!$B$7:$B$1244,0))*IF(AH283="n/a",1.03,IF(AH283&lt;0,1.01,IF(AH283&gt;10,1.1,(1+AH283/100))))</f>
        <v>1.7826499999999998</v>
      </c>
      <c r="AS283" s="841">
        <f>IF($AI283="n/a",1.03*AR283,IF($AI283&lt;0,1.01*AR283,IF($AI283&gt;10,1.1*AR283,(1+$AI283/100)*AR283)))</f>
        <v>1.960915</v>
      </c>
      <c r="AT283" s="841">
        <f>IF($AK283="n/a",1.03*AS283,IF($AK283&lt;0,1.01*AS283,IF($AK283&gt;10,1.1*AS283,(1+$AK283/100)*AS283)))</f>
        <v>2.042881247</v>
      </c>
      <c r="AU283" s="841">
        <f>IF($AK283="n/a",1.03*AT283,IF($AK283&lt;0,1.01*AT283,IF($AK283&gt;10,1.1*AT283,(1+$AK283/100)*AT283)))</f>
        <v>2.1282736831246001</v>
      </c>
      <c r="AV283" s="841">
        <f>IF($AK283="n/a",1.03*AU283,IF($AK283&lt;0,1.01*AU283,IF($AK283&gt;10,1.1*AU283,(1+$AK283/100)*AU283)))</f>
        <v>2.2172355230792085</v>
      </c>
      <c r="AW283" s="618">
        <f>SUM(AR283:AV283)</f>
        <v>10.131955453203808</v>
      </c>
      <c r="AX283" s="713">
        <f>AW283/I283*100</f>
        <v>21.196559525530979</v>
      </c>
      <c r="AY283" s="887">
        <v>0.57999999999999996</v>
      </c>
      <c r="AZ283" s="827">
        <v>14.96</v>
      </c>
      <c r="BA283" s="827">
        <v>-16.18</v>
      </c>
      <c r="BB283" s="827">
        <v>-0.85000000000000009</v>
      </c>
      <c r="BC283" s="827">
        <v>-1.4200000000000002</v>
      </c>
      <c r="BE283" s="594">
        <v>2006</v>
      </c>
      <c r="BF283" s="853">
        <f>IF(BE283&gt;2020,0,IF(BE283&gt;2008,1,IF(BE283&gt;2001,2,IF(BE283&gt;1990,3,IF(BE283&gt;1980,4,IF(BE283&gt;1973,5,IF(BE283&gt;1970,6,IF(BE283&gt;1960,7,IF(BE283&gt;1958,8,IF(BE283&gt;1953,9,10))))))))))</f>
        <v>2</v>
      </c>
      <c r="BG283" s="837">
        <v>2.2999999999999998</v>
      </c>
      <c r="BH283" s="820" t="s">
        <v>4443</v>
      </c>
      <c r="BI283" s="820" t="s">
        <v>4444</v>
      </c>
    </row>
    <row r="284" spans="1:61" ht="11.25" customHeight="1" x14ac:dyDescent="0.2">
      <c r="A284" s="819" t="s">
        <v>5030</v>
      </c>
      <c r="B284" s="830" t="s">
        <v>1518</v>
      </c>
      <c r="C284" s="885" t="s">
        <v>4055</v>
      </c>
      <c r="D284" s="885" t="s">
        <v>4185</v>
      </c>
      <c r="E284" s="699">
        <v>11</v>
      </c>
      <c r="F284" s="1122">
        <v>461</v>
      </c>
      <c r="G284" s="1122" t="s">
        <v>105</v>
      </c>
      <c r="H284" s="1122" t="s">
        <v>105</v>
      </c>
      <c r="I284" s="829">
        <v>82.25</v>
      </c>
      <c r="J284" s="618">
        <f>(M284/I284)*100</f>
        <v>0.92401215805471126</v>
      </c>
      <c r="K284" s="832">
        <v>0.19</v>
      </c>
      <c r="L284" s="842">
        <v>4</v>
      </c>
      <c r="M284" s="609">
        <f>K284*L284</f>
        <v>0.76</v>
      </c>
      <c r="N284" s="825" t="s">
        <v>316</v>
      </c>
      <c r="O284" s="703">
        <v>0.18</v>
      </c>
      <c r="P284" s="603">
        <v>44984</v>
      </c>
      <c r="Q284" s="603">
        <v>45016</v>
      </c>
      <c r="R284" s="609">
        <f>(K284-O284)/O284*100</f>
        <v>5.5555555555555607</v>
      </c>
      <c r="S284" s="667">
        <f>IF(INDEX(Historical!$D$7:$D$1220,MATCH(B284,Historical!$B$7:$B$1244,0))=0,"n/a",(INDEX(Historical!$C$7:$C$1222,MATCH(B284,Historical!$B$7:$B$1244,0))/INDEX(Historical!$D$7:$D$1220,MATCH(B284,Historical!$B$7:$B$1244,0))-1)*100)</f>
        <v>33.333333333333329</v>
      </c>
      <c r="T284" s="667">
        <f>IF(INDEX(Historical!$F$7:$F$1213,MATCH(B284,Historical!$B$7:$B$1244,0))=0,"n/a",((INDEX(Historical!$C$7:$C$1222,MATCH(B284,Historical!$B$7:$B$1244,0))/INDEX(Historical!$F$7:$F$1213,MATCH(B284,Historical!$B$7:$B$1244,0)))^(1/3)-1)*100)</f>
        <v>27.180779953799174</v>
      </c>
      <c r="U284" s="667">
        <f>IF(INDEX(Historical!$H$7:$H$1213,MATCH(B284,Historical!$B$7:$B$1244,0))=0,"n/a",((INDEX(Historical!$C$7:$C$1222,MATCH(B284,Historical!$B$7:$B$1244,0))/INDEX(Historical!$H$7:$H$1213,MATCH(B284,Historical!$B$7:$B$1244,0)))^(1/5)-1)*100)</f>
        <v>20.791087977228596</v>
      </c>
      <c r="V284" s="667">
        <f>IF(INDEX(Historical!$N$7:$N$1213,MATCH(B284,Historical!$B$7:$B$1244,0))=0,"n/a",((INDEX(Historical!$C$7:$C$1222,MATCH(B284,Historical!$B$7:$B$1244,0))/INDEX(Historical!$N$7:$N$1213,MATCH(B284,Historical!$B$7:$B$1244,0)))^(1/10)-1)*100)</f>
        <v>21.824110663778651</v>
      </c>
      <c r="W284" s="668">
        <f>IF(OR(U284&lt;=0,U284="n/a",V284&lt;=0,V284="n/a"),"n/a",U284/V284)</f>
        <v>0.95266598935165059</v>
      </c>
      <c r="X284" s="669">
        <f>IF(OR(AJ284&lt;=0,AJ284="n/a",U284&lt;=0,U284="n/a"),"n/a",U284/AJ284)</f>
        <v>0.92817357041199078</v>
      </c>
      <c r="Y284" s="1044" t="s">
        <v>4042</v>
      </c>
      <c r="Z284" s="618">
        <f>IF(OR(AC284&lt;0.01,AC284="n/a"),"n/a",M284/AC284*100)</f>
        <v>26.027397260273972</v>
      </c>
      <c r="AA284" s="841">
        <f>IF(OR(AC284&lt;0.01,AC284="n/a"),"n/a",I284/AC284)</f>
        <v>28.167808219178085</v>
      </c>
      <c r="AB284" s="842">
        <v>12</v>
      </c>
      <c r="AC284" s="821">
        <v>2.92</v>
      </c>
      <c r="AD284" s="821">
        <v>9.74</v>
      </c>
      <c r="AE284" s="821">
        <v>7.21</v>
      </c>
      <c r="AF284" s="821">
        <v>6.2</v>
      </c>
      <c r="AG284" s="821">
        <v>22.5</v>
      </c>
      <c r="AH284" s="821">
        <v>9.4</v>
      </c>
      <c r="AI284" s="821">
        <v>39.28</v>
      </c>
      <c r="AJ284" s="821">
        <v>22.400000000000002</v>
      </c>
      <c r="AK284" s="821">
        <v>2.88</v>
      </c>
      <c r="AL284" s="833">
        <v>4700</v>
      </c>
      <c r="AM284" s="827">
        <v>0.70000000000000007</v>
      </c>
      <c r="AN284" s="821">
        <v>0</v>
      </c>
      <c r="AO284" s="705">
        <f>IF(U284="n/a","n/a",IF(AA284&lt;0,"n/a",IF(AA284="n/a","n/a",J284+U284-AA284)))</f>
        <v>-6.4527080838947768</v>
      </c>
      <c r="AP284" s="706">
        <f>IF(U284="n/a","n/a",J284+U284)</f>
        <v>21.715100135283308</v>
      </c>
      <c r="AQ284" s="843">
        <f>IF(OR(AC284&lt;0.01,AC284="n/a",AF284="n/a"),"n/a",(I284/SQRT(22.5*AC284*(I284/AF284))-1)*100)</f>
        <v>178.60000076485929</v>
      </c>
      <c r="AR284" s="618">
        <f>INDEX(Historical!$C$7:$C$1222,MATCH(B284,Historical!$B$7:$B$1244,0))*IF(AH284="n/a",1.03,IF(AH284&lt;0,1.01,IF(AH284&gt;10,1.1,(1+AH284/100))))</f>
        <v>0.78768000000000005</v>
      </c>
      <c r="AS284" s="841">
        <f>IF($AI284="n/a",1.03*AR284,IF($AI284&lt;0,1.01*AR284,IF($AI284&gt;10,1.1*AR284,(1+$AI284/100)*AR284)))</f>
        <v>0.86644800000000011</v>
      </c>
      <c r="AT284" s="841">
        <f>IF($AK284="n/a",1.03*AS284,IF($AK284&lt;0,1.01*AS284,IF($AK284&gt;10,1.1*AS284,(1+$AK284/100)*AS284)))</f>
        <v>0.89140170240000005</v>
      </c>
      <c r="AU284" s="841">
        <f>IF($AK284="n/a",1.03*AT284,IF($AK284&lt;0,1.01*AT284,IF($AK284&gt;10,1.1*AT284,(1+$AK284/100)*AT284)))</f>
        <v>0.91707407142912001</v>
      </c>
      <c r="AV284" s="841">
        <f>IF($AK284="n/a",1.03*AU284,IF($AK284&lt;0,1.01*AU284,IF($AK284&gt;10,1.1*AU284,(1+$AK284/100)*AU284)))</f>
        <v>0.94348580468627863</v>
      </c>
      <c r="AW284" s="618">
        <f>SUM(AR284:AV284)</f>
        <v>4.4060895785153988</v>
      </c>
      <c r="AX284" s="713">
        <f>AW284/I284*100</f>
        <v>5.356947815824193</v>
      </c>
      <c r="AY284" s="887">
        <v>1.18</v>
      </c>
      <c r="AZ284" s="827">
        <v>39.03</v>
      </c>
      <c r="BA284" s="827">
        <v>-16.850000000000001</v>
      </c>
      <c r="BB284" s="827">
        <v>2.41</v>
      </c>
      <c r="BC284" s="827">
        <v>8.08</v>
      </c>
      <c r="BE284" s="594">
        <v>2013</v>
      </c>
      <c r="BF284" s="853">
        <f>IF(BE284&gt;2020,0,IF(BE284&gt;2008,1,IF(BE284&gt;2001,2,IF(BE284&gt;1990,3,IF(BE284&gt;1980,4,IF(BE284&gt;1973,5,IF(BE284&gt;1970,6,IF(BE284&gt;1960,7,IF(BE284&gt;1958,8,IF(BE284&gt;1953,9,10))))))))))</f>
        <v>1</v>
      </c>
      <c r="BG284" s="837">
        <v>20.100000000000001</v>
      </c>
      <c r="BH284" s="820" t="s">
        <v>4443</v>
      </c>
      <c r="BI284" s="820" t="s">
        <v>4444</v>
      </c>
    </row>
    <row r="285" spans="1:61" ht="11.25" customHeight="1" x14ac:dyDescent="0.2">
      <c r="A285" s="826" t="s">
        <v>1492</v>
      </c>
      <c r="B285" s="830" t="s">
        <v>1493</v>
      </c>
      <c r="C285" s="885" t="s">
        <v>107</v>
      </c>
      <c r="D285" s="885" t="s">
        <v>4197</v>
      </c>
      <c r="E285" s="699">
        <v>11</v>
      </c>
      <c r="F285" s="1122">
        <v>441</v>
      </c>
      <c r="G285" s="1122" t="s">
        <v>105</v>
      </c>
      <c r="H285" s="1122" t="s">
        <v>105</v>
      </c>
      <c r="I285" s="829">
        <v>67</v>
      </c>
      <c r="J285" s="618">
        <f>(M285/I285)*100</f>
        <v>3.5820895522388061</v>
      </c>
      <c r="K285" s="832">
        <v>0.6</v>
      </c>
      <c r="L285" s="842">
        <v>4</v>
      </c>
      <c r="M285" s="609">
        <f>K285*L285</f>
        <v>2.4</v>
      </c>
      <c r="N285" s="825" t="s">
        <v>150</v>
      </c>
      <c r="O285" s="700">
        <v>0.57999999999999996</v>
      </c>
      <c r="P285" s="603">
        <v>44896</v>
      </c>
      <c r="Q285" s="603">
        <v>44911</v>
      </c>
      <c r="R285" s="609">
        <f>(K285-O285)/O285*100</f>
        <v>3.4482758620689689</v>
      </c>
      <c r="S285" s="667">
        <f>IF(INDEX(Historical!$D$7:$D$1220,MATCH(B285,Historical!$B$7:$B$1244,0))=0,"n/a",(INDEX(Historical!$C$7:$C$1222,MATCH(B285,Historical!$B$7:$B$1244,0))/INDEX(Historical!$D$7:$D$1220,MATCH(B285,Historical!$B$7:$B$1244,0))-1)*100)</f>
        <v>6.8260869565217375</v>
      </c>
      <c r="T285" s="667">
        <f>IF(INDEX(Historical!$F$7:$F$1213,MATCH(B285,Historical!$B$7:$B$1244,0))=0,"n/a",((INDEX(Historical!$C$7:$C$1222,MATCH(B285,Historical!$B$7:$B$1244,0))/INDEX(Historical!$F$7:$F$1213,MATCH(B285,Historical!$B$7:$B$1244,0)))^(1/3)-1)*100)</f>
        <v>7.8392025856081737</v>
      </c>
      <c r="U285" s="667">
        <f>IF(INDEX(Historical!$H$7:$H$1213,MATCH(B285,Historical!$B$7:$B$1244,0))=0,"n/a",((INDEX(Historical!$C$7:$C$1222,MATCH(B285,Historical!$B$7:$B$1244,0))/INDEX(Historical!$H$7:$H$1213,MATCH(B285,Historical!$B$7:$B$1244,0)))^(1/5)-1)*100)</f>
        <v>9.0114520529718902</v>
      </c>
      <c r="V285" s="667">
        <f>IF(INDEX(Historical!$N$7:$N$1213,MATCH(B285,Historical!$B$7:$B$1244,0))=0,"n/a",((INDEX(Historical!$C$7:$C$1222,MATCH(B285,Historical!$B$7:$B$1244,0))/INDEX(Historical!$N$7:$N$1213,MATCH(B285,Historical!$B$7:$B$1244,0)))^(1/10)-1)*100)</f>
        <v>11.186866678760188</v>
      </c>
      <c r="W285" s="668">
        <f>IF(OR(U285&lt;=0,U285="n/a",V285&lt;=0,V285="n/a"),"n/a",U285/V285)</f>
        <v>0.80553852224603495</v>
      </c>
      <c r="X285" s="669" t="str">
        <f>IF(OR(AJ285&lt;=0,AJ285="n/a",U285&lt;=0,U285="n/a"),"n/a",U285/AJ285)</f>
        <v>n/a</v>
      </c>
      <c r="Y285" s="627"/>
      <c r="Z285" s="618" t="str">
        <f>IF(OR(AC285&lt;0.01,AC285="n/a"),"n/a",M285/AC285*100)</f>
        <v>n/a</v>
      </c>
      <c r="AA285" s="841" t="str">
        <f>IF(OR(AC285&lt;0.01,AC285="n/a"),"n/a",I285/AC285)</f>
        <v>n/a</v>
      </c>
      <c r="AB285" s="842">
        <v>12</v>
      </c>
      <c r="AC285" s="821" t="s">
        <v>135</v>
      </c>
      <c r="AD285" s="821" t="s">
        <v>135</v>
      </c>
      <c r="AE285" s="821" t="s">
        <v>135</v>
      </c>
      <c r="AF285" s="821" t="s">
        <v>135</v>
      </c>
      <c r="AG285" s="821" t="s">
        <v>135</v>
      </c>
      <c r="AH285" s="821" t="s">
        <v>135</v>
      </c>
      <c r="AI285" s="821" t="s">
        <v>135</v>
      </c>
      <c r="AJ285" s="821" t="s">
        <v>135</v>
      </c>
      <c r="AK285" s="821" t="s">
        <v>135</v>
      </c>
      <c r="AL285" s="833" t="s">
        <v>135</v>
      </c>
      <c r="AM285" s="827" t="s">
        <v>135</v>
      </c>
      <c r="AN285" s="821" t="s">
        <v>135</v>
      </c>
      <c r="AO285" s="705" t="str">
        <f>IF(U285="n/a","n/a",IF(AA285&lt;0,"n/a",IF(AA285="n/a","n/a",J285+U285-AA285)))</f>
        <v>n/a</v>
      </c>
      <c r="AP285" s="706">
        <f>IF(U285="n/a","n/a",J285+U285)</f>
        <v>12.593541605210696</v>
      </c>
      <c r="AQ285" s="843" t="str">
        <f>IF(OR(AC285&lt;0.01,AC285="n/a",AF285="n/a"),"n/a",(I285/SQRT(22.5*AC285*(I285/AF285))-1)*100)</f>
        <v>n/a</v>
      </c>
      <c r="AR285" s="618">
        <f>INDEX(Historical!$C$7:$C$1222,MATCH(B285,Historical!$B$7:$B$1244,0))*IF(AH285="n/a",1.03,IF(AH285&lt;0,1.01,IF(AH285&gt;10,1.1,(1+AH285/100))))</f>
        <v>2.4102000000000001</v>
      </c>
      <c r="AS285" s="841">
        <f>IF($AI285="n/a",1.03*AR285,IF($AI285&lt;0,1.01*AR285,IF($AI285&gt;10,1.1*AR285,(1+$AI285/100)*AR285)))</f>
        <v>2.4825060000000003</v>
      </c>
      <c r="AT285" s="841">
        <f>IF($AK285="n/a",1.03*AS285,IF($AK285&lt;0,1.01*AS285,IF($AK285&gt;10,1.1*AS285,(1+$AK285/100)*AS285)))</f>
        <v>2.5569811800000002</v>
      </c>
      <c r="AU285" s="841">
        <f>IF($AK285="n/a",1.03*AT285,IF($AK285&lt;0,1.01*AT285,IF($AK285&gt;10,1.1*AT285,(1+$AK285/100)*AT285)))</f>
        <v>2.6336906154000004</v>
      </c>
      <c r="AV285" s="841">
        <f>IF($AK285="n/a",1.03*AU285,IF($AK285&lt;0,1.01*AU285,IF($AK285&gt;10,1.1*AU285,(1+$AK285/100)*AU285)))</f>
        <v>2.7127013338620003</v>
      </c>
      <c r="AW285" s="618">
        <f>SUM(AR285:AV285)</f>
        <v>12.796079129262001</v>
      </c>
      <c r="AX285" s="713">
        <f>AW285/I285*100</f>
        <v>19.098625566062687</v>
      </c>
      <c r="AY285" s="887" t="s">
        <v>135</v>
      </c>
      <c r="AZ285" s="827" t="s">
        <v>135</v>
      </c>
      <c r="BA285" s="827" t="s">
        <v>135</v>
      </c>
      <c r="BB285" s="827" t="s">
        <v>135</v>
      </c>
      <c r="BC285" s="827" t="s">
        <v>135</v>
      </c>
      <c r="BD285" s="861" t="s">
        <v>4126</v>
      </c>
      <c r="BE285" s="594">
        <v>2012</v>
      </c>
      <c r="BF285" s="853">
        <f>IF(BE285&gt;2020,0,IF(BE285&gt;2008,1,IF(BE285&gt;2001,2,IF(BE285&gt;1990,3,IF(BE285&gt;1980,4,IF(BE285&gt;1973,5,IF(BE285&gt;1970,6,IF(BE285&gt;1960,7,IF(BE285&gt;1958,8,IF(BE285&gt;1953,9,10))))))))))</f>
        <v>1</v>
      </c>
      <c r="BG285" s="837" t="s">
        <v>135</v>
      </c>
      <c r="BH285" s="820" t="s">
        <v>4443</v>
      </c>
      <c r="BI285" s="820" t="s">
        <v>4444</v>
      </c>
    </row>
    <row r="286" spans="1:61" ht="11.25" customHeight="1" x14ac:dyDescent="0.2">
      <c r="A286" s="826" t="s">
        <v>713</v>
      </c>
      <c r="B286" s="830" t="s">
        <v>714</v>
      </c>
      <c r="C286" s="885" t="s">
        <v>152</v>
      </c>
      <c r="D286" s="885" t="s">
        <v>4207</v>
      </c>
      <c r="E286" s="699">
        <v>21</v>
      </c>
      <c r="F286" s="1122">
        <v>170</v>
      </c>
      <c r="G286" s="1122" t="s">
        <v>105</v>
      </c>
      <c r="H286" s="1122" t="s">
        <v>105</v>
      </c>
      <c r="I286" s="829">
        <v>37.69</v>
      </c>
      <c r="J286" s="618">
        <f>(M286/I286)*100</f>
        <v>2.8973202440965777</v>
      </c>
      <c r="K286" s="832">
        <v>0.27300000000000002</v>
      </c>
      <c r="L286" s="842">
        <v>4</v>
      </c>
      <c r="M286" s="609">
        <f>K286*L286</f>
        <v>1.0920000000000001</v>
      </c>
      <c r="N286" s="825" t="s">
        <v>323</v>
      </c>
      <c r="O286" s="700">
        <v>0.26</v>
      </c>
      <c r="P286" s="603">
        <v>44994</v>
      </c>
      <c r="Q286" s="603">
        <v>45013</v>
      </c>
      <c r="R286" s="609">
        <f>(K286-O286)/O286*100</f>
        <v>5.0000000000000044</v>
      </c>
      <c r="S286" s="667">
        <f>IF(INDEX(Historical!$D$7:$D$1220,MATCH(B286,Historical!$B$7:$B$1244,0))=0,"n/a",(INDEX(Historical!$C$7:$C$1222,MATCH(B286,Historical!$B$7:$B$1244,0))/INDEX(Historical!$D$7:$D$1220,MATCH(B286,Historical!$B$7:$B$1244,0))-1)*100)</f>
        <v>8.3333333333333481</v>
      </c>
      <c r="T286" s="667">
        <f>IF(INDEX(Historical!$F$7:$F$1213,MATCH(B286,Historical!$B$7:$B$1244,0))=0,"n/a",((INDEX(Historical!$C$7:$C$1222,MATCH(B286,Historical!$B$7:$B$1244,0))/INDEX(Historical!$F$7:$F$1213,MATCH(B286,Historical!$B$7:$B$1244,0)))^(1/3)-1)*100)</f>
        <v>8.2446637382673327</v>
      </c>
      <c r="U286" s="667">
        <f>IF(INDEX(Historical!$H$7:$H$1213,MATCH(B286,Historical!$B$7:$B$1244,0))=0,"n/a",((INDEX(Historical!$C$7:$C$1222,MATCH(B286,Historical!$B$7:$B$1244,0))/INDEX(Historical!$H$7:$H$1213,MATCH(B286,Historical!$B$7:$B$1244,0)))^(1/5)-1)*100)</f>
        <v>10.197228772148016</v>
      </c>
      <c r="V286" s="667">
        <f>IF(INDEX(Historical!$N$7:$N$1213,MATCH(B286,Historical!$B$7:$B$1244,0))=0,"n/a",((INDEX(Historical!$C$7:$C$1222,MATCH(B286,Historical!$B$7:$B$1244,0))/INDEX(Historical!$N$7:$N$1213,MATCH(B286,Historical!$B$7:$B$1244,0)))^(1/10)-1)*100)</f>
        <v>12.163599997770058</v>
      </c>
      <c r="W286" s="668">
        <f>IF(OR(U286&lt;=0,U286="n/a",V286&lt;=0,V286="n/a"),"n/a",U286/V286)</f>
        <v>0.83833969992580026</v>
      </c>
      <c r="X286" s="669">
        <f>IF(OR(AJ286&lt;=0,AJ286="n/a",U286&lt;=0,U286="n/a"),"n/a",U286/AJ286)</f>
        <v>0.20853228572899829</v>
      </c>
      <c r="Y286" s="831" t="s">
        <v>715</v>
      </c>
      <c r="Z286" s="618" t="str">
        <f>IF(OR(AC286&lt;0.01,AC286="n/a"),"n/a",M286/AC286*100)</f>
        <v>n/a</v>
      </c>
      <c r="AA286" s="841" t="str">
        <f>IF(OR(AC286&lt;0.01,AC286="n/a"),"n/a",I286/AC286)</f>
        <v>n/a</v>
      </c>
      <c r="AB286" s="842">
        <v>6</v>
      </c>
      <c r="AC286" s="821">
        <v>-0.64</v>
      </c>
      <c r="AD286" s="821" t="s">
        <v>135</v>
      </c>
      <c r="AE286" s="821">
        <v>1.1200000000000001</v>
      </c>
      <c r="AF286" s="821">
        <v>1.06</v>
      </c>
      <c r="AG286" s="821">
        <v>-2.1999999999999997</v>
      </c>
      <c r="AH286" s="821">
        <v>-401.70000000000005</v>
      </c>
      <c r="AI286" s="821">
        <v>36.270000000000003</v>
      </c>
      <c r="AJ286" s="821">
        <v>48.9</v>
      </c>
      <c r="AK286" s="821">
        <v>10</v>
      </c>
      <c r="AL286" s="833">
        <v>4930</v>
      </c>
      <c r="AM286" s="827">
        <v>1</v>
      </c>
      <c r="AN286" s="821">
        <v>0.89</v>
      </c>
      <c r="AO286" s="705" t="str">
        <f>IF(U286="n/a","n/a",IF(AA286&lt;0,"n/a",IF(AA286="n/a","n/a",J286+U286-AA286)))</f>
        <v>n/a</v>
      </c>
      <c r="AP286" s="706">
        <f>IF(U286="n/a","n/a",J286+U286)</f>
        <v>13.094549016244594</v>
      </c>
      <c r="AQ286" s="843" t="str">
        <f>IF(OR(AC286&lt;0.01,AC286="n/a",AF286="n/a"),"n/a",(I286/SQRT(22.5*AC286*(I286/AF286))-1)*100)</f>
        <v>n/a</v>
      </c>
      <c r="AR286" s="618">
        <f>INDEX(Historical!$C$7:$C$1222,MATCH(B286,Historical!$B$7:$B$1244,0))*IF(AH286="n/a",1.03,IF(AH286&lt;0,1.01,IF(AH286&gt;10,1.1,(1+AH286/100))))</f>
        <v>1.0504</v>
      </c>
      <c r="AS286" s="841">
        <f>IF($AI286="n/a",1.03*AR286,IF($AI286&lt;0,1.01*AR286,IF($AI286&gt;10,1.1*AR286,(1+$AI286/100)*AR286)))</f>
        <v>1.15544</v>
      </c>
      <c r="AT286" s="841">
        <f>IF($AK286="n/a",1.03*AS286,IF($AK286&lt;0,1.01*AS286,IF($AK286&gt;10,1.1*AS286,(1+$AK286/100)*AS286)))</f>
        <v>1.2709840000000001</v>
      </c>
      <c r="AU286" s="841">
        <f>IF($AK286="n/a",1.03*AT286,IF($AK286&lt;0,1.01*AT286,IF($AK286&gt;10,1.1*AT286,(1+$AK286/100)*AT286)))</f>
        <v>1.3980824000000003</v>
      </c>
      <c r="AV286" s="841">
        <f>IF($AK286="n/a",1.03*AU286,IF($AK286&lt;0,1.01*AU286,IF($AK286&gt;10,1.1*AU286,(1+$AK286/100)*AU286)))</f>
        <v>1.5378906400000005</v>
      </c>
      <c r="AW286" s="618">
        <f>SUM(AR286:AV286)</f>
        <v>6.4127970400000009</v>
      </c>
      <c r="AX286" s="713">
        <f>AW286/I286*100</f>
        <v>17.014584876625101</v>
      </c>
      <c r="AY286" s="887">
        <v>0.81</v>
      </c>
      <c r="AZ286" s="827">
        <v>22.45</v>
      </c>
      <c r="BA286" s="827">
        <v>-14.149999999999999</v>
      </c>
      <c r="BB286" s="827">
        <v>6.32</v>
      </c>
      <c r="BC286" s="827">
        <v>0.06</v>
      </c>
      <c r="BE286" s="594">
        <v>2003</v>
      </c>
      <c r="BF286" s="853">
        <f>IF(BE286&gt;2020,0,IF(BE286&gt;2008,1,IF(BE286&gt;2001,2,IF(BE286&gt;1990,3,IF(BE286&gt;1980,4,IF(BE286&gt;1973,5,IF(BE286&gt;1970,6,IF(BE286&gt;1960,7,IF(BE286&gt;1958,8,IF(BE286&gt;1953,9,10))))))))))</f>
        <v>2</v>
      </c>
      <c r="BG286" s="837">
        <v>-1</v>
      </c>
      <c r="BH286" s="820" t="s">
        <v>4443</v>
      </c>
      <c r="BI286" s="820" t="s">
        <v>4444</v>
      </c>
    </row>
    <row r="287" spans="1:61" ht="11.25" customHeight="1" x14ac:dyDescent="0.2">
      <c r="A287" s="819" t="s">
        <v>5034</v>
      </c>
      <c r="B287" s="830" t="s">
        <v>1522</v>
      </c>
      <c r="C287" s="885" t="s">
        <v>107</v>
      </c>
      <c r="D287" s="885" t="s">
        <v>117</v>
      </c>
      <c r="E287" s="699">
        <v>14</v>
      </c>
      <c r="F287" s="1122">
        <v>272</v>
      </c>
      <c r="G287" s="1122" t="s">
        <v>105</v>
      </c>
      <c r="H287" s="1122" t="s">
        <v>105</v>
      </c>
      <c r="I287" s="829">
        <v>191.94</v>
      </c>
      <c r="J287" s="618">
        <f>(M287/I287)*100</f>
        <v>1.3545899760341773</v>
      </c>
      <c r="K287" s="832">
        <v>0.65</v>
      </c>
      <c r="L287" s="842">
        <v>4</v>
      </c>
      <c r="M287" s="609">
        <f>K287*L287</f>
        <v>2.6</v>
      </c>
      <c r="N287" s="825" t="s">
        <v>584</v>
      </c>
      <c r="O287" s="700">
        <v>0.55000000000000004</v>
      </c>
      <c r="P287" s="603">
        <v>44974</v>
      </c>
      <c r="Q287" s="603">
        <v>44999</v>
      </c>
      <c r="R287" s="609">
        <f>(K287-O287)/O287*100</f>
        <v>18.181818181818176</v>
      </c>
      <c r="S287" s="667">
        <f>IF(INDEX(Historical!$D$7:$D$1220,MATCH(B287,Historical!$B$7:$B$1244,0))=0,"n/a",(INDEX(Historical!$C$7:$C$1222,MATCH(B287,Historical!$B$7:$B$1244,0))/INDEX(Historical!$D$7:$D$1220,MATCH(B287,Historical!$B$7:$B$1244,0))-1)*100)</f>
        <v>17.021276595744705</v>
      </c>
      <c r="T287" s="667">
        <f>IF(INDEX(Historical!$F$7:$F$1213,MATCH(B287,Historical!$B$7:$B$1244,0))=0,"n/a",((INDEX(Historical!$C$7:$C$1222,MATCH(B287,Historical!$B$7:$B$1244,0))/INDEX(Historical!$F$7:$F$1213,MATCH(B287,Historical!$B$7:$B$1244,0)))^(1/3)-1)*100)</f>
        <v>17.389140861314466</v>
      </c>
      <c r="U287" s="667">
        <f>IF(INDEX(Historical!$H$7:$H$1213,MATCH(B287,Historical!$B$7:$B$1244,0))=0,"n/a",((INDEX(Historical!$C$7:$C$1222,MATCH(B287,Historical!$B$7:$B$1244,0))/INDEX(Historical!$H$7:$H$1213,MATCH(B287,Historical!$B$7:$B$1244,0)))^(1/5)-1)*100)</f>
        <v>23.045466070465757</v>
      </c>
      <c r="V287" s="667">
        <f>IF(INDEX(Historical!$N$7:$N$1213,MATCH(B287,Historical!$B$7:$B$1244,0))=0,"n/a",((INDEX(Historical!$C$7:$C$1222,MATCH(B287,Historical!$B$7:$B$1244,0))/INDEX(Historical!$N$7:$N$1213,MATCH(B287,Historical!$B$7:$B$1244,0)))^(1/10)-1)*100)</f>
        <v>24.801884700551092</v>
      </c>
      <c r="W287" s="668">
        <f>IF(OR(U287&lt;=0,U287="n/a",V287&lt;=0,V287="n/a"),"n/a",U287/V287)</f>
        <v>0.9291820500219361</v>
      </c>
      <c r="X287" s="669">
        <f>IF(OR(AJ287&lt;=0,AJ287="n/a",U287&lt;=0,U287="n/a"),"n/a",U287/AJ287)</f>
        <v>1.4964588357445296</v>
      </c>
      <c r="Y287" s="831"/>
      <c r="Z287" s="618">
        <f>IF(OR(AC287&lt;0.01,AC287="n/a"),"n/a",M287/AC287*100)</f>
        <v>32.911392405063289</v>
      </c>
      <c r="AA287" s="841">
        <f>IF(OR(AC287&lt;0.01,AC287="n/a"),"n/a",I287/AC287)</f>
        <v>24.296202531645569</v>
      </c>
      <c r="AB287" s="842">
        <v>12</v>
      </c>
      <c r="AC287" s="821">
        <v>7.9</v>
      </c>
      <c r="AD287" s="821">
        <v>2.2400000000000002</v>
      </c>
      <c r="AE287" s="821">
        <v>2.2599999999999998</v>
      </c>
      <c r="AF287" s="821">
        <v>4.28</v>
      </c>
      <c r="AG287" s="821">
        <v>16.400000000000002</v>
      </c>
      <c r="AH287" s="821">
        <v>-2</v>
      </c>
      <c r="AI287" s="821">
        <v>14.330000000000002</v>
      </c>
      <c r="AJ287" s="821">
        <v>15.4</v>
      </c>
      <c r="AK287" s="821">
        <v>10.47</v>
      </c>
      <c r="AL287" s="833">
        <v>6270</v>
      </c>
      <c r="AM287" s="827">
        <v>0.6</v>
      </c>
      <c r="AN287" s="821">
        <v>1.25</v>
      </c>
      <c r="AO287" s="705">
        <f>IF(U287="n/a","n/a",IF(AA287&lt;0,"n/a",IF(AA287="n/a","n/a",J287+U287-AA287)))</f>
        <v>0.10385351485436445</v>
      </c>
      <c r="AP287" s="706">
        <f>IF(U287="n/a","n/a",J287+U287)</f>
        <v>24.400056046499934</v>
      </c>
      <c r="AQ287" s="843">
        <f>IF(OR(AC287&lt;0.01,AC287="n/a",AF287="n/a"),"n/a",(I287/SQRT(22.5*AC287*(I287/AF287))-1)*100)</f>
        <v>114.98087443144338</v>
      </c>
      <c r="AR287" s="618">
        <f>INDEX(Historical!$C$7:$C$1222,MATCH(B287,Historical!$B$7:$B$1244,0))*IF(AH287="n/a",1.03,IF(AH287&lt;0,1.01,IF(AH287&gt;10,1.1,(1+AH287/100))))</f>
        <v>2.2220000000000004</v>
      </c>
      <c r="AS287" s="841">
        <f>IF($AI287="n/a",1.03*AR287,IF($AI287&lt;0,1.01*AR287,IF($AI287&gt;10,1.1*AR287,(1+$AI287/100)*AR287)))</f>
        <v>2.4442000000000008</v>
      </c>
      <c r="AT287" s="841">
        <f>IF($AK287="n/a",1.03*AS287,IF($AK287&lt;0,1.01*AS287,IF($AK287&gt;10,1.1*AS287,(1+$AK287/100)*AS287)))</f>
        <v>2.6886200000000011</v>
      </c>
      <c r="AU287" s="841">
        <f>IF($AK287="n/a",1.03*AT287,IF($AK287&lt;0,1.01*AT287,IF($AK287&gt;10,1.1*AT287,(1+$AK287/100)*AT287)))</f>
        <v>2.9574820000000015</v>
      </c>
      <c r="AV287" s="841">
        <f>IF($AK287="n/a",1.03*AU287,IF($AK287&lt;0,1.01*AU287,IF($AK287&gt;10,1.1*AU287,(1+$AK287/100)*AU287)))</f>
        <v>3.2532302000000017</v>
      </c>
      <c r="AW287" s="618">
        <f>SUM(AR287:AV287)</f>
        <v>13.565532200000007</v>
      </c>
      <c r="AX287" s="713">
        <f>AW287/I287*100</f>
        <v>7.0675899760341805</v>
      </c>
      <c r="AY287" s="887">
        <v>1.24</v>
      </c>
      <c r="AZ287" s="827">
        <v>74.14</v>
      </c>
      <c r="BA287" s="827">
        <v>2.48</v>
      </c>
      <c r="BB287" s="827">
        <v>24.02</v>
      </c>
      <c r="BC287" s="827">
        <v>41.25</v>
      </c>
      <c r="BE287" s="594">
        <v>2010</v>
      </c>
      <c r="BF287" s="853">
        <f>IF(BE287&gt;2020,0,IF(BE287&gt;2008,1,IF(BE287&gt;2001,2,IF(BE287&gt;1990,3,IF(BE287&gt;1980,4,IF(BE287&gt;1973,5,IF(BE287&gt;1970,6,IF(BE287&gt;1960,7,IF(BE287&gt;1958,8,IF(BE287&gt;1953,9,10))))))))))</f>
        <v>1</v>
      </c>
      <c r="BG287" s="837">
        <v>2</v>
      </c>
      <c r="BH287" s="820" t="s">
        <v>4443</v>
      </c>
      <c r="BI287" s="820" t="s">
        <v>4444</v>
      </c>
    </row>
    <row r="288" spans="1:61" ht="11.25" customHeight="1" x14ac:dyDescent="0.2">
      <c r="A288" s="819" t="s">
        <v>5035</v>
      </c>
      <c r="B288" s="830" t="s">
        <v>1530</v>
      </c>
      <c r="C288" s="885" t="s">
        <v>107</v>
      </c>
      <c r="D288" s="885" t="s">
        <v>117</v>
      </c>
      <c r="E288" s="699">
        <v>15</v>
      </c>
      <c r="F288" s="1122">
        <v>258</v>
      </c>
      <c r="G288" s="1122" t="s">
        <v>105</v>
      </c>
      <c r="H288" s="1122" t="s">
        <v>105</v>
      </c>
      <c r="I288" s="829">
        <v>100</v>
      </c>
      <c r="J288" s="618">
        <f>(M288/I288)*100</f>
        <v>5</v>
      </c>
      <c r="K288" s="832">
        <v>1.25</v>
      </c>
      <c r="L288" s="842">
        <v>4</v>
      </c>
      <c r="M288" s="609">
        <f>K288*L288</f>
        <v>5</v>
      </c>
      <c r="N288" s="825" t="s">
        <v>147</v>
      </c>
      <c r="O288" s="700">
        <v>1.2</v>
      </c>
      <c r="P288" s="603">
        <v>44974</v>
      </c>
      <c r="Q288" s="603">
        <v>45001</v>
      </c>
      <c r="R288" s="609">
        <f>(K288-O288)/O288*100</f>
        <v>4.1666666666666705</v>
      </c>
      <c r="S288" s="667">
        <f>IF(INDEX(Historical!$D$7:$D$1220,MATCH(B288,Historical!$B$7:$B$1244,0))=0,"n/a",(INDEX(Historical!$C$7:$C$1222,MATCH(B288,Historical!$B$7:$B$1244,0))/INDEX(Historical!$D$7:$D$1220,MATCH(B288,Historical!$B$7:$B$1244,0))-1)*100)</f>
        <v>4.3478260869565188</v>
      </c>
      <c r="T288" s="667">
        <f>IF(INDEX(Historical!$F$7:$F$1213,MATCH(B288,Historical!$B$7:$B$1244,0))=0,"n/a",((INDEX(Historical!$C$7:$C$1222,MATCH(B288,Historical!$B$7:$B$1244,0))/INDEX(Historical!$F$7:$F$1213,MATCH(B288,Historical!$B$7:$B$1244,0)))^(1/3)-1)*100)</f>
        <v>6.2658569182611146</v>
      </c>
      <c r="U288" s="667">
        <f>IF(INDEX(Historical!$H$7:$H$1213,MATCH(B288,Historical!$B$7:$B$1244,0))=0,"n/a",((INDEX(Historical!$C$7:$C$1222,MATCH(B288,Historical!$B$7:$B$1244,0))/INDEX(Historical!$H$7:$H$1213,MATCH(B288,Historical!$B$7:$B$1244,0)))^(1/5)-1)*100)</f>
        <v>9.8560543306117623</v>
      </c>
      <c r="V288" s="667">
        <f>IF(INDEX(Historical!$N$7:$N$1213,MATCH(B288,Historical!$B$7:$B$1244,0))=0,"n/a",((INDEX(Historical!$C$7:$C$1222,MATCH(B288,Historical!$B$7:$B$1244,0))/INDEX(Historical!$N$7:$N$1213,MATCH(B288,Historical!$B$7:$B$1244,0)))^(1/10)-1)*100)</f>
        <v>11.612317403390438</v>
      </c>
      <c r="W288" s="668">
        <f>IF(OR(U288&lt;=0,U288="n/a",V288&lt;=0,V288="n/a"),"n/a",U288/V288)</f>
        <v>0.84875860590359842</v>
      </c>
      <c r="X288" s="669" t="str">
        <f>IF(OR(AJ288&lt;=0,AJ288="n/a",U288&lt;=0,U288="n/a"),"n/a",U288/AJ288)</f>
        <v>n/a</v>
      </c>
      <c r="Y288" s="631"/>
      <c r="Z288" s="618" t="str">
        <f>IF(OR(AC288&lt;0.01,AC288="n/a"),"n/a",M288/AC288*100)</f>
        <v>n/a</v>
      </c>
      <c r="AA288" s="841" t="str">
        <f>IF(OR(AC288&lt;0.01,AC288="n/a"),"n/a",I288/AC288)</f>
        <v>n/a</v>
      </c>
      <c r="AB288" s="842">
        <v>12</v>
      </c>
      <c r="AC288" s="821">
        <v>-3.94</v>
      </c>
      <c r="AD288" s="821" t="s">
        <v>135</v>
      </c>
      <c r="AE288" s="821">
        <v>0.6</v>
      </c>
      <c r="AF288" s="821">
        <v>2.2400000000000002</v>
      </c>
      <c r="AG288" s="821">
        <v>-5.6000000000000005</v>
      </c>
      <c r="AH288" s="822">
        <v>-120.10000000000001</v>
      </c>
      <c r="AI288" s="822">
        <v>5.84</v>
      </c>
      <c r="AJ288" s="821">
        <v>-18.600000000000001</v>
      </c>
      <c r="AK288" s="821">
        <v>4.07</v>
      </c>
      <c r="AL288" s="833">
        <v>36050</v>
      </c>
      <c r="AM288" s="827">
        <v>0.13</v>
      </c>
      <c r="AN288" s="821">
        <v>1.3</v>
      </c>
      <c r="AO288" s="705" t="str">
        <f>IF(U288="n/a","n/a",IF(AA288&lt;0,"n/a",IF(AA288="n/a","n/a",J288+U288-AA288)))</f>
        <v>n/a</v>
      </c>
      <c r="AP288" s="706">
        <f>IF(U288="n/a","n/a",J288+U288)</f>
        <v>14.856054330611762</v>
      </c>
      <c r="AQ288" s="843" t="str">
        <f>IF(OR(AC288&lt;0.01,AC288="n/a",AF288="n/a"),"n/a",(I288/SQRT(22.5*AC288*(I288/AF288))-1)*100)</f>
        <v>n/a</v>
      </c>
      <c r="AR288" s="618">
        <f>INDEX(Historical!$C$7:$C$1222,MATCH(B288,Historical!$B$7:$B$1244,0))*IF(AH288="n/a",1.03,IF(AH288&lt;0,1.01,IF(AH288&gt;10,1.1,(1+AH288/100))))</f>
        <v>4.8479999999999999</v>
      </c>
      <c r="AS288" s="841">
        <f>IF($AI288="n/a",1.03*AR288,IF($AI288&lt;0,1.01*AR288,IF($AI288&gt;10,1.1*AR288,(1+$AI288/100)*AR288)))</f>
        <v>5.1311232000000002</v>
      </c>
      <c r="AT288" s="841">
        <f>IF($AK288="n/a",1.03*AS288,IF($AK288&lt;0,1.01*AS288,IF($AK288&gt;10,1.1*AS288,(1+$AK288/100)*AS288)))</f>
        <v>5.3399599142399996</v>
      </c>
      <c r="AU288" s="841">
        <f>IF($AK288="n/a",1.03*AT288,IF($AK288&lt;0,1.01*AT288,IF($AK288&gt;10,1.1*AT288,(1+$AK288/100)*AT288)))</f>
        <v>5.5572962827495678</v>
      </c>
      <c r="AV288" s="841">
        <f>IF($AK288="n/a",1.03*AU288,IF($AK288&lt;0,1.01*AU288,IF($AK288&gt;10,1.1*AU288,(1+$AK288/100)*AU288)))</f>
        <v>5.783478241457475</v>
      </c>
      <c r="AW288" s="618">
        <f>SUM(AR288:AV288)</f>
        <v>26.659857638447043</v>
      </c>
      <c r="AX288" s="713">
        <f>AW288/I288*100</f>
        <v>26.659857638447043</v>
      </c>
      <c r="AY288" s="887">
        <v>1.4</v>
      </c>
      <c r="AZ288" s="827">
        <v>17.010000000000002</v>
      </c>
      <c r="BA288" s="827">
        <v>-18.39</v>
      </c>
      <c r="BB288" s="827">
        <v>-0.71000000000000008</v>
      </c>
      <c r="BC288" s="827">
        <v>0.61</v>
      </c>
      <c r="BE288" s="594">
        <v>2009</v>
      </c>
      <c r="BF288" s="853">
        <f>IF(BE288&gt;2020,0,IF(BE288&gt;2008,1,IF(BE288&gt;2001,2,IF(BE288&gt;1990,3,IF(BE288&gt;1980,4,IF(BE288&gt;1973,5,IF(BE288&gt;1970,6,IF(BE288&gt;1960,7,IF(BE288&gt;1958,8,IF(BE288&gt;1953,9,10))))))))))</f>
        <v>1</v>
      </c>
      <c r="BG288" s="837">
        <v>-0.2</v>
      </c>
      <c r="BH288" s="820" t="s">
        <v>4443</v>
      </c>
      <c r="BI288" s="820" t="s">
        <v>4444</v>
      </c>
    </row>
    <row r="289" spans="1:61" s="737" customFormat="1" ht="11.25" customHeight="1" x14ac:dyDescent="0.2">
      <c r="A289" s="720" t="s">
        <v>1498</v>
      </c>
      <c r="B289" s="743" t="s">
        <v>1499</v>
      </c>
      <c r="C289" s="885" t="s">
        <v>177</v>
      </c>
      <c r="D289" s="885" t="s">
        <v>4195</v>
      </c>
      <c r="E289" s="721">
        <v>12</v>
      </c>
      <c r="F289" s="1122">
        <v>401</v>
      </c>
      <c r="G289" s="1121" t="s">
        <v>36</v>
      </c>
      <c r="H289" s="1121" t="s">
        <v>36</v>
      </c>
      <c r="I289" s="722">
        <v>102.56</v>
      </c>
      <c r="J289" s="723">
        <f>(M289/I289)*100</f>
        <v>4.0951638065522618</v>
      </c>
      <c r="K289" s="724">
        <v>1.05</v>
      </c>
      <c r="L289" s="725">
        <v>4</v>
      </c>
      <c r="M289" s="726">
        <f>K289*L289</f>
        <v>4.2</v>
      </c>
      <c r="N289" s="727" t="s">
        <v>118</v>
      </c>
      <c r="O289" s="728">
        <v>0.97</v>
      </c>
      <c r="P289" s="1037">
        <v>44974</v>
      </c>
      <c r="Q289" s="1037">
        <v>44986</v>
      </c>
      <c r="R289" s="726">
        <f>(K289-O289)/O289*100</f>
        <v>8.2474226804123791</v>
      </c>
      <c r="S289" s="667">
        <f>IF(INDEX(Historical!$D$7:$D$1220,MATCH(B289,Historical!$B$7:$B$1244,0))=0,"n/a",(INDEX(Historical!$C$7:$C$1222,MATCH(B289,Historical!$B$7:$B$1244,0))/INDEX(Historical!$D$7:$D$1220,MATCH(B289,Historical!$B$7:$B$1244,0))-1)*100)</f>
        <v>5.8011049723756924</v>
      </c>
      <c r="T289" s="667">
        <f>IF(INDEX(Historical!$F$7:$F$1213,MATCH(B289,Historical!$B$7:$B$1244,0))=0,"n/a",((INDEX(Historical!$C$7:$C$1222,MATCH(B289,Historical!$B$7:$B$1244,0))/INDEX(Historical!$F$7:$F$1213,MATCH(B289,Historical!$B$7:$B$1244,0)))^(1/3)-1)*100)</f>
        <v>3.0489513222340614</v>
      </c>
      <c r="U289" s="667">
        <f>IF(INDEX(Historical!$H$7:$H$1213,MATCH(B289,Historical!$B$7:$B$1244,0))=0,"n/a",((INDEX(Historical!$C$7:$C$1222,MATCH(B289,Historical!$B$7:$B$1244,0))/INDEX(Historical!$H$7:$H$1213,MATCH(B289,Historical!$B$7:$B$1244,0)))^(1/5)-1)*100)</f>
        <v>7.0057771207624242</v>
      </c>
      <c r="V289" s="667">
        <f>IF(INDEX(Historical!$N$7:$N$1213,MATCH(B289,Historical!$B$7:$B$1244,0))=0,"n/a",((INDEX(Historical!$C$7:$C$1222,MATCH(B289,Historical!$B$7:$B$1244,0))/INDEX(Historical!$N$7:$N$1213,MATCH(B289,Historical!$B$7:$B$1244,0)))^(1/10)-1)*100)</f>
        <v>23.879266734662387</v>
      </c>
      <c r="W289" s="668">
        <f>IF(OR(U289&lt;=0,U289="n/a",V289&lt;=0,V289="n/a"),"n/a",U289/V289)</f>
        <v>0.29338325998901216</v>
      </c>
      <c r="X289" s="669">
        <f>IF(OR(AJ289&lt;=0,AJ289="n/a",U289&lt;=0,U289="n/a"),"n/a",U289/AJ289)</f>
        <v>0.18291846268309203</v>
      </c>
      <c r="Y289" s="886"/>
      <c r="Z289" s="723">
        <f>IF(OR(AC289&lt;0.01,AC289="n/a"),"n/a",M289/AC289*100)</f>
        <v>18.316615787178371</v>
      </c>
      <c r="AA289" s="730">
        <f>IF(OR(AC289&lt;0.01,AC289="n/a"),"n/a",I289/AC289)</f>
        <v>4.4727431312690795</v>
      </c>
      <c r="AB289" s="725">
        <v>12</v>
      </c>
      <c r="AC289" s="731">
        <v>22.93</v>
      </c>
      <c r="AD289" s="731">
        <v>0.15</v>
      </c>
      <c r="AE289" s="731">
        <v>0.28000000000000003</v>
      </c>
      <c r="AF289" s="731">
        <v>1.66</v>
      </c>
      <c r="AG289" s="731">
        <v>42.4</v>
      </c>
      <c r="AH289" s="731">
        <v>683.90000000000009</v>
      </c>
      <c r="AI289" s="731">
        <v>-12.950000000000001</v>
      </c>
      <c r="AJ289" s="731">
        <v>38.299999999999997</v>
      </c>
      <c r="AK289" s="731">
        <v>30.3</v>
      </c>
      <c r="AL289" s="732">
        <v>47310</v>
      </c>
      <c r="AM289" s="733">
        <v>0.2</v>
      </c>
      <c r="AN289" s="731">
        <v>0.57999999999999996</v>
      </c>
      <c r="AO289" s="734">
        <f>IF(U289="n/a","n/a",IF(AA289&lt;0,"n/a",IF(AA289="n/a","n/a",J289+U289-AA289)))</f>
        <v>6.6281977960456055</v>
      </c>
      <c r="AP289" s="735">
        <f>IF(U289="n/a","n/a",J289+U289)</f>
        <v>11.100940927314685</v>
      </c>
      <c r="AQ289" s="843">
        <f>IF(OR(AC289&lt;0.01,AC289="n/a",AF289="n/a"),"n/a",(I289/SQRT(22.5*AC289*(I289/AF289))-1)*100)</f>
        <v>-42.555326722501754</v>
      </c>
      <c r="AR289" s="618">
        <f>INDEX(Historical!$C$7:$C$1222,MATCH(B289,Historical!$B$7:$B$1244,0))*IF(AH289="n/a",1.03,IF(AH289&lt;0,1.01,IF(AH289&gt;10,1.1,(1+AH289/100))))</f>
        <v>4.2130000000000001</v>
      </c>
      <c r="AS289" s="730">
        <f>IF($AI289="n/a",1.03*AR289,IF($AI289&lt;0,1.01*AR289,IF($AI289&gt;10,1.1*AR289,(1+$AI289/100)*AR289)))</f>
        <v>4.2551300000000003</v>
      </c>
      <c r="AT289" s="730">
        <f>IF($AK289="n/a",1.03*AS289,IF($AK289&lt;0,1.01*AS289,IF($AK289&gt;10,1.1*AS289,(1+$AK289/100)*AS289)))</f>
        <v>4.6806430000000008</v>
      </c>
      <c r="AU289" s="730">
        <f>IF($AK289="n/a",1.03*AT289,IF($AK289&lt;0,1.01*AT289,IF($AK289&gt;10,1.1*AT289,(1+$AK289/100)*AT289)))</f>
        <v>5.1487073000000017</v>
      </c>
      <c r="AV289" s="730">
        <f>IF($AK289="n/a",1.03*AU289,IF($AK289&lt;0,1.01*AU289,IF($AK289&gt;10,1.1*AU289,(1+$AK289/100)*AU289)))</f>
        <v>5.6635780300000027</v>
      </c>
      <c r="AW289" s="723">
        <f>SUM(AR289:AV289)</f>
        <v>23.961058330000007</v>
      </c>
      <c r="AX289" s="736">
        <f>AW289/I289*100</f>
        <v>23.362966390405624</v>
      </c>
      <c r="AY289" s="888">
        <v>1.37</v>
      </c>
      <c r="AZ289" s="733">
        <v>38.879999999999995</v>
      </c>
      <c r="BA289" s="733">
        <v>-9.66</v>
      </c>
      <c r="BB289" s="733">
        <v>-0.57999999999999996</v>
      </c>
      <c r="BC289" s="733">
        <v>6.72</v>
      </c>
      <c r="BD289" s="862"/>
      <c r="BE289" s="594">
        <v>2012</v>
      </c>
      <c r="BF289" s="853">
        <f>IF(BE289&gt;2020,0,IF(BE289&gt;2008,1,IF(BE289&gt;2001,2,IF(BE289&gt;1990,3,IF(BE289&gt;1980,4,IF(BE289&gt;1973,5,IF(BE289&gt;1970,6,IF(BE289&gt;1960,7,IF(BE289&gt;1958,8,IF(BE289&gt;1953,9,10))))))))))</f>
        <v>1</v>
      </c>
      <c r="BG289" s="783">
        <v>15.9</v>
      </c>
      <c r="BH289" s="820" t="s">
        <v>4443</v>
      </c>
      <c r="BI289" s="820" t="s">
        <v>4444</v>
      </c>
    </row>
    <row r="290" spans="1:61" ht="11.25" customHeight="1" x14ac:dyDescent="0.2">
      <c r="A290" s="826" t="s">
        <v>5037</v>
      </c>
      <c r="B290" s="830" t="s">
        <v>732</v>
      </c>
      <c r="C290" s="885" t="s">
        <v>4055</v>
      </c>
      <c r="D290" s="885" t="s">
        <v>4185</v>
      </c>
      <c r="E290" s="699">
        <v>20</v>
      </c>
      <c r="F290" s="1122">
        <v>173</v>
      </c>
      <c r="G290" s="1122" t="s">
        <v>36</v>
      </c>
      <c r="H290" s="1122" t="s">
        <v>114</v>
      </c>
      <c r="I290" s="829">
        <v>123.53</v>
      </c>
      <c r="J290" s="618">
        <f>(M290/I290)*100</f>
        <v>2.4285598640006478</v>
      </c>
      <c r="K290" s="832">
        <v>0.75</v>
      </c>
      <c r="L290" s="842">
        <v>4</v>
      </c>
      <c r="M290" s="609">
        <f>K290*L290</f>
        <v>3</v>
      </c>
      <c r="N290" s="825" t="s">
        <v>323</v>
      </c>
      <c r="O290" s="700">
        <v>0.68</v>
      </c>
      <c r="P290" s="603">
        <v>44713</v>
      </c>
      <c r="Q290" s="603">
        <v>44735</v>
      </c>
      <c r="R290" s="609">
        <f>(K290-O290)/O290*100</f>
        <v>10.294117647058815</v>
      </c>
      <c r="S290" s="667">
        <f>IF(INDEX(Historical!$D$7:$D$1220,MATCH(B290,Historical!$B$7:$B$1244,0))=0,"n/a",(INDEX(Historical!$C$7:$C$1222,MATCH(B290,Historical!$B$7:$B$1244,0))/INDEX(Historical!$D$7:$D$1220,MATCH(B290,Historical!$B$7:$B$1244,0))-1)*100)</f>
        <v>7.7205882352941124</v>
      </c>
      <c r="T290" s="667">
        <f>IF(INDEX(Historical!$F$7:$F$1213,MATCH(B290,Historical!$B$7:$B$1244,0))=0,"n/a",((INDEX(Historical!$C$7:$C$1222,MATCH(B290,Historical!$B$7:$B$1244,0))/INDEX(Historical!$F$7:$F$1213,MATCH(B290,Historical!$B$7:$B$1244,0)))^(1/3)-1)*100)</f>
        <v>5.7154947186687455</v>
      </c>
      <c r="U290" s="667">
        <f>IF(INDEX(Historical!$H$7:$H$1213,MATCH(B290,Historical!$B$7:$B$1244,0))=0,"n/a",((INDEX(Historical!$C$7:$C$1222,MATCH(B290,Historical!$B$7:$B$1244,0))/INDEX(Historical!$H$7:$H$1213,MATCH(B290,Historical!$B$7:$B$1244,0)))^(1/5)-1)*100)</f>
        <v>5.5173608734906177</v>
      </c>
      <c r="V290" s="667">
        <f>IF(INDEX(Historical!$N$7:$N$1213,MATCH(B290,Historical!$B$7:$B$1244,0))=0,"n/a",((INDEX(Historical!$C$7:$C$1222,MATCH(B290,Historical!$B$7:$B$1244,0))/INDEX(Historical!$N$7:$N$1213,MATCH(B290,Historical!$B$7:$B$1244,0)))^(1/10)-1)*100)</f>
        <v>11.74652603276034</v>
      </c>
      <c r="W290" s="668">
        <f>IF(OR(U290&lt;=0,U290="n/a",V290&lt;=0,V290="n/a"),"n/a",U290/V290)</f>
        <v>0.46970149796655086</v>
      </c>
      <c r="X290" s="669">
        <f>IF(OR(AJ290&lt;=0,AJ290="n/a",U290&lt;=0,U290="n/a"),"n/a",U290/AJ290)</f>
        <v>0.1164000184280721</v>
      </c>
      <c r="Y290" s="640"/>
      <c r="Z290" s="618">
        <f>IF(OR(AC290&lt;0.01,AC290="n/a"),"n/a",M290/AC290*100)</f>
        <v>28.68068833652007</v>
      </c>
      <c r="AA290" s="841">
        <f>IF(OR(AC290&lt;0.01,AC290="n/a"),"n/a",I290/AC290)</f>
        <v>11.809751434034416</v>
      </c>
      <c r="AB290" s="842">
        <v>9</v>
      </c>
      <c r="AC290" s="821">
        <v>10.46</v>
      </c>
      <c r="AD290" s="821" t="s">
        <v>135</v>
      </c>
      <c r="AE290" s="821">
        <v>3.25</v>
      </c>
      <c r="AF290" s="821">
        <v>7.36</v>
      </c>
      <c r="AG290" s="821">
        <v>71.099999999999994</v>
      </c>
      <c r="AH290" s="821">
        <v>45.1</v>
      </c>
      <c r="AI290" s="821">
        <v>22.08</v>
      </c>
      <c r="AJ290" s="821">
        <v>47.4</v>
      </c>
      <c r="AK290" s="821">
        <v>-7.24</v>
      </c>
      <c r="AL290" s="833">
        <v>139670</v>
      </c>
      <c r="AM290" s="827">
        <v>0.1</v>
      </c>
      <c r="AN290" s="821">
        <v>0.9</v>
      </c>
      <c r="AO290" s="705">
        <f>IF(U290="n/a","n/a",IF(AA290&lt;0,"n/a",IF(AA290="n/a","n/a",J290+U290-AA290)))</f>
        <v>-3.8638306965431504</v>
      </c>
      <c r="AP290" s="706">
        <f>IF(U290="n/a","n/a",J290+U290)</f>
        <v>7.9459207374912655</v>
      </c>
      <c r="AQ290" s="843">
        <f>IF(OR(AC290&lt;0.01,AC290="n/a",AF290="n/a"),"n/a",(I290/SQRT(22.5*AC290*(I290/AF290))-1)*100)</f>
        <v>96.547727372591012</v>
      </c>
      <c r="AR290" s="618">
        <f>INDEX(Historical!$C$7:$C$1222,MATCH(B290,Historical!$B$7:$B$1244,0))*IF(AH290="n/a",1.03,IF(AH290&lt;0,1.01,IF(AH290&gt;10,1.1,(1+AH290/100))))</f>
        <v>3.2230000000000003</v>
      </c>
      <c r="AS290" s="841">
        <f>IF($AI290="n/a",1.03*AR290,IF($AI290&lt;0,1.01*AR290,IF($AI290&gt;10,1.1*AR290,(1+$AI290/100)*AR290)))</f>
        <v>3.5453000000000006</v>
      </c>
      <c r="AT290" s="841">
        <f>IF($AK290="n/a",1.03*AS290,IF($AK290&lt;0,1.01*AS290,IF($AK290&gt;10,1.1*AS290,(1+$AK290/100)*AS290)))</f>
        <v>3.5807530000000005</v>
      </c>
      <c r="AU290" s="841">
        <f>IF($AK290="n/a",1.03*AT290,IF($AK290&lt;0,1.01*AT290,IF($AK290&gt;10,1.1*AT290,(1+$AK290/100)*AT290)))</f>
        <v>3.6165605300000006</v>
      </c>
      <c r="AV290" s="841">
        <f>IF($AK290="n/a",1.03*AU290,IF($AK290&lt;0,1.01*AU290,IF($AK290&gt;10,1.1*AU290,(1+$AK290/100)*AU290)))</f>
        <v>3.6527261353000005</v>
      </c>
      <c r="AW290" s="618">
        <f>SUM(AR290:AV290)</f>
        <v>17.618339665300002</v>
      </c>
      <c r="AX290" s="713">
        <f>AW290/I290*100</f>
        <v>14.262397527159395</v>
      </c>
      <c r="AY290" s="887">
        <v>1.29</v>
      </c>
      <c r="AZ290" s="827">
        <v>21.19</v>
      </c>
      <c r="BA290" s="827">
        <v>-28.59</v>
      </c>
      <c r="BB290" s="827">
        <v>0.61</v>
      </c>
      <c r="BC290" s="827">
        <v>-3.45</v>
      </c>
      <c r="BE290" s="594">
        <v>2003</v>
      </c>
      <c r="BF290" s="853">
        <f>IF(BE290&gt;2020,0,IF(BE290&gt;2008,1,IF(BE290&gt;2001,2,IF(BE290&gt;1990,3,IF(BE290&gt;1980,4,IF(BE290&gt;1973,5,IF(BE290&gt;1970,6,IF(BE290&gt;1960,7,IF(BE290&gt;1958,8,IF(BE290&gt;1953,9,10))))))))))</f>
        <v>2</v>
      </c>
      <c r="BG290" s="837">
        <v>24.7</v>
      </c>
      <c r="BH290" s="820" t="s">
        <v>4443</v>
      </c>
      <c r="BI290" s="820" t="s">
        <v>4444</v>
      </c>
    </row>
    <row r="291" spans="1:61" ht="11.25" customHeight="1" x14ac:dyDescent="0.2">
      <c r="A291" s="819" t="s">
        <v>1534</v>
      </c>
      <c r="B291" s="830" t="s">
        <v>1535</v>
      </c>
      <c r="C291" s="885" t="s">
        <v>107</v>
      </c>
      <c r="D291" s="885" t="s">
        <v>4197</v>
      </c>
      <c r="E291" s="699">
        <v>12</v>
      </c>
      <c r="F291" s="1122">
        <v>356</v>
      </c>
      <c r="G291" s="1122" t="s">
        <v>105</v>
      </c>
      <c r="H291" s="1122" t="s">
        <v>105</v>
      </c>
      <c r="I291" s="829">
        <v>28.99</v>
      </c>
      <c r="J291" s="618">
        <f>(M291/I291)*100</f>
        <v>4.9672300793377024</v>
      </c>
      <c r="K291" s="832">
        <v>0.36</v>
      </c>
      <c r="L291" s="842">
        <v>4</v>
      </c>
      <c r="M291" s="609">
        <f>K291*L291</f>
        <v>1.44</v>
      </c>
      <c r="N291" s="825" t="s">
        <v>316</v>
      </c>
      <c r="O291" s="700">
        <v>0.35</v>
      </c>
      <c r="P291" s="999">
        <v>44630</v>
      </c>
      <c r="Q291" s="999">
        <v>44645</v>
      </c>
      <c r="R291" s="609">
        <f>(K291-O291)/O291*100</f>
        <v>2.8571428571428599</v>
      </c>
      <c r="S291" s="667">
        <f>IF(INDEX(Historical!$D$7:$D$1220,MATCH(B291,Historical!$B$7:$B$1244,0))=0,"n/a",(INDEX(Historical!$C$7:$C$1222,MATCH(B291,Historical!$B$7:$B$1244,0))/INDEX(Historical!$D$7:$D$1220,MATCH(B291,Historical!$B$7:$B$1244,0))-1)*100)</f>
        <v>2.8571428571428692</v>
      </c>
      <c r="T291" s="667">
        <f>IF(INDEX(Historical!$F$7:$F$1213,MATCH(B291,Historical!$B$7:$B$1244,0))=0,"n/a",((INDEX(Historical!$C$7:$C$1222,MATCH(B291,Historical!$B$7:$B$1244,0))/INDEX(Historical!$F$7:$F$1213,MATCH(B291,Historical!$B$7:$B$1244,0)))^(1/3)-1)*100)</f>
        <v>2.9428498400178693</v>
      </c>
      <c r="U291" s="667">
        <f>IF(INDEX(Historical!$H$7:$H$1213,MATCH(B291,Historical!$B$7:$B$1244,0))=0,"n/a",((INDEX(Historical!$C$7:$C$1222,MATCH(B291,Historical!$B$7:$B$1244,0))/INDEX(Historical!$H$7:$H$1213,MATCH(B291,Historical!$B$7:$B$1244,0)))^(1/5)-1)*100)</f>
        <v>3.0358033101851145</v>
      </c>
      <c r="V291" s="667">
        <f>IF(INDEX(Historical!$N$7:$N$1213,MATCH(B291,Historical!$B$7:$B$1244,0))=0,"n/a",((INDEX(Historical!$C$7:$C$1222,MATCH(B291,Historical!$B$7:$B$1244,0))/INDEX(Historical!$N$7:$N$1213,MATCH(B291,Historical!$B$7:$B$1244,0)))^(1/10)-1)*100)</f>
        <v>3.3077529462111066</v>
      </c>
      <c r="W291" s="668">
        <f>IF(OR(U291&lt;=0,U291="n/a",V291&lt;=0,V291="n/a"),"n/a",U291/V291)</f>
        <v>0.91778417540599611</v>
      </c>
      <c r="X291" s="669" t="str">
        <f>IF(OR(AJ291&lt;=0,AJ291="n/a",U291&lt;=0,U291="n/a"),"n/a",U291/AJ291)</f>
        <v>n/a</v>
      </c>
      <c r="Y291" s="632"/>
      <c r="Z291" s="618" t="str">
        <f>IF(OR(AC291&lt;0.01,AC291="n/a"),"n/a",M291/AC291*100)</f>
        <v>n/a</v>
      </c>
      <c r="AA291" s="841" t="str">
        <f>IF(OR(AC291&lt;0.01,AC291="n/a"),"n/a",I291/AC291)</f>
        <v>n/a</v>
      </c>
      <c r="AB291" s="842">
        <v>12</v>
      </c>
      <c r="AC291" s="821" t="s">
        <v>135</v>
      </c>
      <c r="AD291" s="821" t="s">
        <v>135</v>
      </c>
      <c r="AE291" s="821" t="s">
        <v>135</v>
      </c>
      <c r="AF291" s="821" t="s">
        <v>135</v>
      </c>
      <c r="AG291" s="821" t="s">
        <v>135</v>
      </c>
      <c r="AH291" s="821" t="s">
        <v>135</v>
      </c>
      <c r="AI291" s="821" t="s">
        <v>135</v>
      </c>
      <c r="AJ291" s="821" t="s">
        <v>135</v>
      </c>
      <c r="AK291" s="821" t="s">
        <v>135</v>
      </c>
      <c r="AL291" s="833" t="s">
        <v>135</v>
      </c>
      <c r="AM291" s="827" t="s">
        <v>135</v>
      </c>
      <c r="AN291" s="821" t="s">
        <v>135</v>
      </c>
      <c r="AO291" s="705" t="str">
        <f>IF(U291="n/a","n/a",IF(AA291&lt;0,"n/a",IF(AA291="n/a","n/a",J291+U291-AA291)))</f>
        <v>n/a</v>
      </c>
      <c r="AP291" s="706">
        <f>IF(U291="n/a","n/a",J291+U291)</f>
        <v>8.0030333895228161</v>
      </c>
      <c r="AQ291" s="843" t="str">
        <f>IF(OR(AC291&lt;0.01,AC291="n/a",AF291="n/a"),"n/a",(I291/SQRT(22.5*AC291*(I291/AF291))-1)*100)</f>
        <v>n/a</v>
      </c>
      <c r="AR291" s="618">
        <f>INDEX(Historical!$C$7:$C$1222,MATCH(B291,Historical!$B$7:$B$1244,0))*IF(AH291="n/a",1.03,IF(AH291&lt;0,1.01,IF(AH291&gt;10,1.1,(1+AH291/100))))</f>
        <v>1.4832000000000001</v>
      </c>
      <c r="AS291" s="841">
        <f>IF($AI291="n/a",1.03*AR291,IF($AI291&lt;0,1.01*AR291,IF($AI291&gt;10,1.1*AR291,(1+$AI291/100)*AR291)))</f>
        <v>1.5276960000000002</v>
      </c>
      <c r="AT291" s="841">
        <f>IF($AK291="n/a",1.03*AS291,IF($AK291&lt;0,1.01*AS291,IF($AK291&gt;10,1.1*AS291,(1+$AK291/100)*AS291)))</f>
        <v>1.5735268800000002</v>
      </c>
      <c r="AU291" s="841">
        <f>IF($AK291="n/a",1.03*AT291,IF($AK291&lt;0,1.01*AT291,IF($AK291&gt;10,1.1*AT291,(1+$AK291/100)*AT291)))</f>
        <v>1.6207326864000002</v>
      </c>
      <c r="AV291" s="841">
        <f>IF($AK291="n/a",1.03*AU291,IF($AK291&lt;0,1.01*AU291,IF($AK291&gt;10,1.1*AU291,(1+$AK291/100)*AU291)))</f>
        <v>1.6693546669920003</v>
      </c>
      <c r="AW291" s="618">
        <f>SUM(AR291:AV291)</f>
        <v>7.8745102333920007</v>
      </c>
      <c r="AX291" s="713">
        <f>AW291/I291*100</f>
        <v>27.162850063442573</v>
      </c>
      <c r="AY291" s="887" t="s">
        <v>135</v>
      </c>
      <c r="AZ291" s="827" t="s">
        <v>135</v>
      </c>
      <c r="BA291" s="827" t="s">
        <v>135</v>
      </c>
      <c r="BB291" s="827" t="s">
        <v>135</v>
      </c>
      <c r="BC291" s="827" t="s">
        <v>135</v>
      </c>
      <c r="BD291" s="861" t="s">
        <v>4126</v>
      </c>
      <c r="BE291" s="594">
        <v>2011</v>
      </c>
      <c r="BF291" s="853">
        <f>IF(BE291&gt;2020,0,IF(BE291&gt;2008,1,IF(BE291&gt;2001,2,IF(BE291&gt;1990,3,IF(BE291&gt;1980,4,IF(BE291&gt;1973,5,IF(BE291&gt;1970,6,IF(BE291&gt;1960,7,IF(BE291&gt;1958,8,IF(BE291&gt;1953,9,10))))))))))</f>
        <v>1</v>
      </c>
      <c r="BG291" s="837" t="s">
        <v>135</v>
      </c>
      <c r="BH291" s="820" t="s">
        <v>4443</v>
      </c>
      <c r="BI291" s="820" t="s">
        <v>4444</v>
      </c>
    </row>
    <row r="292" spans="1:61" ht="11.25" customHeight="1" x14ac:dyDescent="0.2">
      <c r="A292" s="826" t="s">
        <v>5038</v>
      </c>
      <c r="B292" s="830" t="s">
        <v>728</v>
      </c>
      <c r="C292" s="885" t="s">
        <v>107</v>
      </c>
      <c r="D292" s="885" t="s">
        <v>4190</v>
      </c>
      <c r="E292" s="699">
        <v>15</v>
      </c>
      <c r="F292" s="1122">
        <v>250</v>
      </c>
      <c r="G292" s="1122" t="s">
        <v>105</v>
      </c>
      <c r="H292" s="1122" t="s">
        <v>105</v>
      </c>
      <c r="I292" s="829">
        <v>22</v>
      </c>
      <c r="J292" s="618">
        <f>(M292/I292)*100</f>
        <v>2.3636363636363638</v>
      </c>
      <c r="K292" s="832">
        <v>0.13</v>
      </c>
      <c r="L292" s="842">
        <v>4</v>
      </c>
      <c r="M292" s="609">
        <f>K292*L292</f>
        <v>0.52</v>
      </c>
      <c r="N292" s="825" t="s">
        <v>556</v>
      </c>
      <c r="O292" s="700">
        <v>0.11</v>
      </c>
      <c r="P292" s="603">
        <v>44673</v>
      </c>
      <c r="Q292" s="603">
        <v>44690</v>
      </c>
      <c r="R292" s="609">
        <f>(K292-O292)/O292*100</f>
        <v>18.181818181818183</v>
      </c>
      <c r="S292" s="667">
        <f>IF(INDEX(Historical!$D$7:$D$1220,MATCH(B292,Historical!$B$7:$B$1244,0))=0,"n/a",(INDEX(Historical!$C$7:$C$1222,MATCH(B292,Historical!$B$7:$B$1244,0))/INDEX(Historical!$D$7:$D$1220,MATCH(B292,Historical!$B$7:$B$1244,0))-1)*100)</f>
        <v>19.047619047619047</v>
      </c>
      <c r="T292" s="667">
        <f>IF(INDEX(Historical!$F$7:$F$1213,MATCH(B292,Historical!$B$7:$B$1244,0))=0,"n/a",((INDEX(Historical!$C$7:$C$1222,MATCH(B292,Historical!$B$7:$B$1244,0))/INDEX(Historical!$F$7:$F$1213,MATCH(B292,Historical!$B$7:$B$1244,0)))^(1/3)-1)*100)</f>
        <v>13.718300976297648</v>
      </c>
      <c r="U292" s="667">
        <f>IF(INDEX(Historical!$H$7:$H$1213,MATCH(B292,Historical!$B$7:$B$1244,0))=0,"n/a",((INDEX(Historical!$C$7:$C$1222,MATCH(B292,Historical!$B$7:$B$1244,0))/INDEX(Historical!$H$7:$H$1213,MATCH(B292,Historical!$B$7:$B$1244,0)))^(1/5)-1)*100)</f>
        <v>21.350977971820974</v>
      </c>
      <c r="V292" s="667">
        <f>IF(INDEX(Historical!$N$7:$N$1213,MATCH(B292,Historical!$B$7:$B$1244,0))=0,"n/a",((INDEX(Historical!$C$7:$C$1222,MATCH(B292,Historical!$B$7:$B$1244,0))/INDEX(Historical!$N$7:$N$1213,MATCH(B292,Historical!$B$7:$B$1244,0)))^(1/10)-1)*100)</f>
        <v>20.494390766830307</v>
      </c>
      <c r="W292" s="668">
        <f>IF(OR(U292&lt;=0,U292="n/a",V292&lt;=0,V292="n/a"),"n/a",U292/V292)</f>
        <v>1.0417961780243321</v>
      </c>
      <c r="X292" s="669" t="str">
        <f>IF(OR(AJ292&lt;=0,AJ292="n/a",U292&lt;=0,U292="n/a"),"n/a",U292/AJ292)</f>
        <v>n/a</v>
      </c>
      <c r="Y292" s="640"/>
      <c r="Z292" s="618" t="str">
        <f>IF(OR(AC292&lt;0.01,AC292="n/a"),"n/a",M292/AC292*100)</f>
        <v>n/a</v>
      </c>
      <c r="AA292" s="841" t="str">
        <f>IF(OR(AC292&lt;0.01,AC292="n/a"),"n/a",I292/AC292)</f>
        <v>n/a</v>
      </c>
      <c r="AB292" s="842">
        <v>12</v>
      </c>
      <c r="AC292" s="821" t="s">
        <v>135</v>
      </c>
      <c r="AD292" s="821" t="s">
        <v>135</v>
      </c>
      <c r="AE292" s="821" t="s">
        <v>135</v>
      </c>
      <c r="AF292" s="821" t="s">
        <v>135</v>
      </c>
      <c r="AG292" s="821" t="s">
        <v>135</v>
      </c>
      <c r="AH292" s="821" t="s">
        <v>135</v>
      </c>
      <c r="AI292" s="821" t="s">
        <v>135</v>
      </c>
      <c r="AJ292" s="821" t="s">
        <v>135</v>
      </c>
      <c r="AK292" s="821" t="s">
        <v>135</v>
      </c>
      <c r="AL292" s="833" t="s">
        <v>135</v>
      </c>
      <c r="AM292" s="827" t="s">
        <v>135</v>
      </c>
      <c r="AN292" s="821" t="s">
        <v>135</v>
      </c>
      <c r="AO292" s="705" t="str">
        <f>IF(U292="n/a","n/a",IF(AA292&lt;0,"n/a",IF(AA292="n/a","n/a",J292+U292-AA292)))</f>
        <v>n/a</v>
      </c>
      <c r="AP292" s="706">
        <f>IF(U292="n/a","n/a",J292+U292)</f>
        <v>23.714614335457338</v>
      </c>
      <c r="AQ292" s="843" t="str">
        <f>IF(OR(AC292&lt;0.01,AC292="n/a",AF292="n/a"),"n/a",(I292/SQRT(22.5*AC292*(I292/AF292))-1)*100)</f>
        <v>n/a</v>
      </c>
      <c r="AR292" s="618">
        <f>INDEX(Historical!$C$7:$C$1222,MATCH(B292,Historical!$B$7:$B$1244,0))*IF(AH292="n/a",1.03,IF(AH292&lt;0,1.01,IF(AH292&gt;10,1.1,(1+AH292/100))))</f>
        <v>0.51500000000000001</v>
      </c>
      <c r="AS292" s="841">
        <f>IF($AI292="n/a",1.03*AR292,IF($AI292&lt;0,1.01*AR292,IF($AI292&gt;10,1.1*AR292,(1+$AI292/100)*AR292)))</f>
        <v>0.53044999999999998</v>
      </c>
      <c r="AT292" s="841">
        <f>IF($AK292="n/a",1.03*AS292,IF($AK292&lt;0,1.01*AS292,IF($AK292&gt;10,1.1*AS292,(1+$AK292/100)*AS292)))</f>
        <v>0.5463635</v>
      </c>
      <c r="AU292" s="841">
        <f>IF($AK292="n/a",1.03*AT292,IF($AK292&lt;0,1.01*AT292,IF($AK292&gt;10,1.1*AT292,(1+$AK292/100)*AT292)))</f>
        <v>0.56275440500000007</v>
      </c>
      <c r="AV292" s="841">
        <f>IF($AK292="n/a",1.03*AU292,IF($AK292&lt;0,1.01*AU292,IF($AK292&gt;10,1.1*AU292,(1+$AK292/100)*AU292)))</f>
        <v>0.57963703715000003</v>
      </c>
      <c r="AW292" s="618">
        <f>SUM(AR292:AV292)</f>
        <v>2.7342049421499999</v>
      </c>
      <c r="AX292" s="713">
        <f>AW292/I292*100</f>
        <v>12.428204282499999</v>
      </c>
      <c r="AY292" s="887" t="s">
        <v>135</v>
      </c>
      <c r="AZ292" s="827" t="s">
        <v>135</v>
      </c>
      <c r="BA292" s="827" t="s">
        <v>135</v>
      </c>
      <c r="BB292" s="827" t="s">
        <v>135</v>
      </c>
      <c r="BC292" s="827" t="s">
        <v>135</v>
      </c>
      <c r="BD292" s="861" t="s">
        <v>4126</v>
      </c>
      <c r="BE292" s="594">
        <v>2008</v>
      </c>
      <c r="BF292" s="853">
        <f>IF(BE292&gt;2020,0,IF(BE292&gt;2008,1,IF(BE292&gt;2001,2,IF(BE292&gt;1990,3,IF(BE292&gt;1980,4,IF(BE292&gt;1973,5,IF(BE292&gt;1970,6,IF(BE292&gt;1960,7,IF(BE292&gt;1958,8,IF(BE292&gt;1953,9,10))))))))))</f>
        <v>2</v>
      </c>
      <c r="BG292" s="837" t="s">
        <v>135</v>
      </c>
      <c r="BH292" s="820" t="s">
        <v>4443</v>
      </c>
      <c r="BI292" s="820" t="s">
        <v>4444</v>
      </c>
    </row>
    <row r="293" spans="1:61" ht="11.25" customHeight="1" x14ac:dyDescent="0.2">
      <c r="A293" s="826" t="s">
        <v>5040</v>
      </c>
      <c r="B293" s="830" t="s">
        <v>762</v>
      </c>
      <c r="C293" s="885" t="s">
        <v>111</v>
      </c>
      <c r="D293" s="885" t="s">
        <v>4215</v>
      </c>
      <c r="E293" s="699">
        <v>18</v>
      </c>
      <c r="F293" s="1122">
        <v>217</v>
      </c>
      <c r="G293" s="1122" t="s">
        <v>114</v>
      </c>
      <c r="H293" s="1122" t="s">
        <v>114</v>
      </c>
      <c r="I293" s="829">
        <v>97.91</v>
      </c>
      <c r="J293" s="618">
        <f>(M293/I293)*100</f>
        <v>2.5329384128281078</v>
      </c>
      <c r="K293" s="832">
        <v>0.62</v>
      </c>
      <c r="L293" s="842">
        <v>4</v>
      </c>
      <c r="M293" s="609">
        <f>K293*L293</f>
        <v>2.48</v>
      </c>
      <c r="N293" s="825" t="s">
        <v>584</v>
      </c>
      <c r="O293" s="700">
        <v>0.57999999999999996</v>
      </c>
      <c r="P293" s="603">
        <v>44792</v>
      </c>
      <c r="Q293" s="603">
        <v>44820</v>
      </c>
      <c r="R293" s="609">
        <f>(K293-O293)/O293*100</f>
        <v>6.8965517241379377</v>
      </c>
      <c r="S293" s="667">
        <f>IF(INDEX(Historical!$D$7:$D$1220,MATCH(B293,Historical!$B$7:$B$1244,0))=0,"n/a",(INDEX(Historical!$C$7:$C$1222,MATCH(B293,Historical!$B$7:$B$1244,0))/INDEX(Historical!$D$7:$D$1220,MATCH(B293,Historical!$B$7:$B$1244,0))-1)*100)</f>
        <v>5.2631578947368363</v>
      </c>
      <c r="T293" s="667">
        <f>IF(INDEX(Historical!$F$7:$F$1213,MATCH(B293,Historical!$B$7:$B$1244,0))=0,"n/a",((INDEX(Historical!$C$7:$C$1222,MATCH(B293,Historical!$B$7:$B$1244,0))/INDEX(Historical!$F$7:$F$1213,MATCH(B293,Historical!$B$7:$B$1244,0)))^(1/3)-1)*100)</f>
        <v>2.9428498400178693</v>
      </c>
      <c r="U293" s="667">
        <f>IF(INDEX(Historical!$H$7:$H$1213,MATCH(B293,Historical!$B$7:$B$1244,0))=0,"n/a",((INDEX(Historical!$C$7:$C$1222,MATCH(B293,Historical!$B$7:$B$1244,0))/INDEX(Historical!$H$7:$H$1213,MATCH(B293,Historical!$B$7:$B$1244,0)))^(1/5)-1)*100)</f>
        <v>5.9223841048812176</v>
      </c>
      <c r="V293" s="667">
        <f>IF(INDEX(Historical!$N$7:$N$1213,MATCH(B293,Historical!$B$7:$B$1244,0))=0,"n/a",((INDEX(Historical!$C$7:$C$1222,MATCH(B293,Historical!$B$7:$B$1244,0))/INDEX(Historical!$N$7:$N$1213,MATCH(B293,Historical!$B$7:$B$1244,0)))^(1/10)-1)*100)</f>
        <v>7.1773462536293131</v>
      </c>
      <c r="W293" s="668">
        <f>IF(OR(U293&lt;=0,U293="n/a",V293&lt;=0,V293="n/a"),"n/a",U293/V293)</f>
        <v>0.8251495602412231</v>
      </c>
      <c r="X293" s="669">
        <f>IF(OR(AJ293&lt;=0,AJ293="n/a",U293&lt;=0,U293="n/a"),"n/a",U293/AJ293)</f>
        <v>0.1731691258737198</v>
      </c>
      <c r="Y293" s="638"/>
      <c r="Z293" s="618">
        <f>IF(OR(AC293&lt;0.01,AC293="n/a"),"n/a",M293/AC293*100)</f>
        <v>14.683244523386618</v>
      </c>
      <c r="AA293" s="841">
        <f>IF(OR(AC293&lt;0.01,AC293="n/a"),"n/a",I293/AC293)</f>
        <v>5.79692125518058</v>
      </c>
      <c r="AB293" s="842">
        <v>12</v>
      </c>
      <c r="AC293" s="821">
        <v>16.89</v>
      </c>
      <c r="AD293" s="821" t="s">
        <v>135</v>
      </c>
      <c r="AE293" s="821">
        <v>0.38</v>
      </c>
      <c r="AF293" s="821">
        <v>1.58</v>
      </c>
      <c r="AG293" s="821">
        <v>30.2</v>
      </c>
      <c r="AH293" s="821">
        <v>73.8</v>
      </c>
      <c r="AI293" s="821">
        <v>-1</v>
      </c>
      <c r="AJ293" s="821">
        <v>34.200000000000003</v>
      </c>
      <c r="AK293" s="821" t="s">
        <v>135</v>
      </c>
      <c r="AL293" s="833">
        <v>4560</v>
      </c>
      <c r="AM293" s="827">
        <v>1.0999999999999999</v>
      </c>
      <c r="AN293" s="821">
        <v>2.16</v>
      </c>
      <c r="AO293" s="705">
        <f>IF(U293="n/a","n/a",IF(AA293&lt;0,"n/a",IF(AA293="n/a","n/a",J293+U293-AA293)))</f>
        <v>2.658401262528745</v>
      </c>
      <c r="AP293" s="706">
        <f>IF(U293="n/a","n/a",J293+U293)</f>
        <v>8.455322517709325</v>
      </c>
      <c r="AQ293" s="843">
        <f>IF(OR(AC293&lt;0.01,AC293="n/a",AF293="n/a"),"n/a",(I293/SQRT(22.5*AC293*(I293/AF293))-1)*100)</f>
        <v>-36.197751404357689</v>
      </c>
      <c r="AR293" s="618">
        <f>INDEX(Historical!$C$7:$C$1222,MATCH(B293,Historical!$B$7:$B$1244,0))*IF(AH293="n/a",1.03,IF(AH293&lt;0,1.01,IF(AH293&gt;10,1.1,(1+AH293/100))))</f>
        <v>2.64</v>
      </c>
      <c r="AS293" s="841">
        <f>IF($AI293="n/a",1.03*AR293,IF($AI293&lt;0,1.01*AR293,IF($AI293&gt;10,1.1*AR293,(1+$AI293/100)*AR293)))</f>
        <v>2.6664000000000003</v>
      </c>
      <c r="AT293" s="841">
        <f>IF($AK293="n/a",1.03*AS293,IF($AK293&lt;0,1.01*AS293,IF($AK293&gt;10,1.1*AS293,(1+$AK293/100)*AS293)))</f>
        <v>2.7463920000000006</v>
      </c>
      <c r="AU293" s="841">
        <f>IF($AK293="n/a",1.03*AT293,IF($AK293&lt;0,1.01*AT293,IF($AK293&gt;10,1.1*AT293,(1+$AK293/100)*AT293)))</f>
        <v>2.8287837600000008</v>
      </c>
      <c r="AV293" s="841">
        <f>IF($AK293="n/a",1.03*AU293,IF($AK293&lt;0,1.01*AU293,IF($AK293&gt;10,1.1*AU293,(1+$AK293/100)*AU293)))</f>
        <v>2.9136472728000009</v>
      </c>
      <c r="AW293" s="618">
        <f>SUM(AR293:AV293)</f>
        <v>13.795223032800001</v>
      </c>
      <c r="AX293" s="713">
        <f>AW293/I293*100</f>
        <v>14.08969771504443</v>
      </c>
      <c r="AY293" s="887">
        <v>1.58</v>
      </c>
      <c r="AZ293" s="827">
        <v>58.660000000000004</v>
      </c>
      <c r="BA293" s="827">
        <v>-4.3499999999999996</v>
      </c>
      <c r="BB293" s="827">
        <v>7.35</v>
      </c>
      <c r="BC293" s="827">
        <v>19.39</v>
      </c>
      <c r="BE293" s="594">
        <v>2005</v>
      </c>
      <c r="BF293" s="853">
        <f>IF(BE293&gt;2020,0,IF(BE293&gt;2008,1,IF(BE293&gt;2001,2,IF(BE293&gt;1990,3,IF(BE293&gt;1980,4,IF(BE293&gt;1973,5,IF(BE293&gt;1970,6,IF(BE293&gt;1960,7,IF(BE293&gt;1958,8,IF(BE293&gt;1953,9,10))))))))))</f>
        <v>2</v>
      </c>
      <c r="BG293" s="837">
        <v>6</v>
      </c>
      <c r="BH293" s="820" t="s">
        <v>4443</v>
      </c>
      <c r="BI293" s="820" t="s">
        <v>4444</v>
      </c>
    </row>
    <row r="294" spans="1:61" ht="11.25" customHeight="1" x14ac:dyDescent="0.2">
      <c r="A294" s="826" t="s">
        <v>5041</v>
      </c>
      <c r="B294" s="830" t="s">
        <v>750</v>
      </c>
      <c r="C294" s="885" t="s">
        <v>111</v>
      </c>
      <c r="D294" s="885" t="s">
        <v>4181</v>
      </c>
      <c r="E294" s="699">
        <v>20</v>
      </c>
      <c r="F294" s="1122">
        <v>176</v>
      </c>
      <c r="G294" s="1122" t="s">
        <v>105</v>
      </c>
      <c r="H294" s="1122" t="s">
        <v>105</v>
      </c>
      <c r="I294" s="829">
        <v>61.17</v>
      </c>
      <c r="J294" s="618">
        <f>(M294/I294)*100</f>
        <v>1.7655713585090733</v>
      </c>
      <c r="K294" s="832">
        <v>0.27</v>
      </c>
      <c r="L294" s="842">
        <v>4</v>
      </c>
      <c r="M294" s="609">
        <f>K294*L294</f>
        <v>1.08</v>
      </c>
      <c r="N294" s="825" t="s">
        <v>587</v>
      </c>
      <c r="O294" s="700">
        <v>0.25</v>
      </c>
      <c r="P294" s="603">
        <v>44796</v>
      </c>
      <c r="Q294" s="603">
        <v>44818</v>
      </c>
      <c r="R294" s="609">
        <f>(K294-O294)/O294*100</f>
        <v>8.0000000000000071</v>
      </c>
      <c r="S294" s="667">
        <f>IF(INDEX(Historical!$D$7:$D$1220,MATCH(B294,Historical!$B$7:$B$1244,0))=0,"n/a",(INDEX(Historical!$C$7:$C$1222,MATCH(B294,Historical!$B$7:$B$1244,0))/INDEX(Historical!$D$7:$D$1220,MATCH(B294,Historical!$B$7:$B$1244,0))-1)*100)</f>
        <v>10.638297872340431</v>
      </c>
      <c r="T294" s="667">
        <f>IF(INDEX(Historical!$F$7:$F$1213,MATCH(B294,Historical!$B$7:$B$1244,0))=0,"n/a",((INDEX(Historical!$C$7:$C$1222,MATCH(B294,Historical!$B$7:$B$1244,0))/INDEX(Historical!$F$7:$F$1213,MATCH(B294,Historical!$B$7:$B$1244,0)))^(1/3)-1)*100)</f>
        <v>11.021370033491195</v>
      </c>
      <c r="U294" s="667">
        <f>IF(INDEX(Historical!$H$7:$H$1213,MATCH(B294,Historical!$B$7:$B$1244,0))=0,"n/a",((INDEX(Historical!$C$7:$C$1222,MATCH(B294,Historical!$B$7:$B$1244,0))/INDEX(Historical!$H$7:$H$1213,MATCH(B294,Historical!$B$7:$B$1244,0)))^(1/5)-1)*100)</f>
        <v>8.8691633250776114</v>
      </c>
      <c r="V294" s="667">
        <f>IF(INDEX(Historical!$N$7:$N$1213,MATCH(B294,Historical!$B$7:$B$1244,0))=0,"n/a",((INDEX(Historical!$C$7:$C$1222,MATCH(B294,Historical!$B$7:$B$1244,0))/INDEX(Historical!$N$7:$N$1213,MATCH(B294,Historical!$B$7:$B$1244,0)))^(1/10)-1)*100)</f>
        <v>8.2663630994641792</v>
      </c>
      <c r="W294" s="668">
        <f>IF(OR(U294&lt;=0,U294="n/a",V294&lt;=0,V294="n/a"),"n/a",U294/V294)</f>
        <v>1.0729220599628033</v>
      </c>
      <c r="X294" s="669">
        <f>IF(OR(AJ294&lt;=0,AJ294="n/a",U294&lt;=0,U294="n/a"),"n/a",U294/AJ294)</f>
        <v>0.27122823624090553</v>
      </c>
      <c r="Y294" s="622" t="s">
        <v>4068</v>
      </c>
      <c r="Z294" s="618">
        <f>IF(OR(AC294&lt;0.01,AC294="n/a"),"n/a",M294/AC294*100)</f>
        <v>37.762237762237767</v>
      </c>
      <c r="AA294" s="841">
        <f>IF(OR(AC294&lt;0.01,AC294="n/a"),"n/a",I294/AC294)</f>
        <v>21.38811188811189</v>
      </c>
      <c r="AB294" s="842">
        <v>12</v>
      </c>
      <c r="AC294" s="821">
        <v>2.86</v>
      </c>
      <c r="AD294" s="821">
        <v>3.04</v>
      </c>
      <c r="AE294" s="821">
        <v>3.99</v>
      </c>
      <c r="AF294" s="821">
        <v>5.24</v>
      </c>
      <c r="AG294" s="821">
        <v>25.6</v>
      </c>
      <c r="AH294" s="821">
        <v>109.60000000000001</v>
      </c>
      <c r="AI294" s="821">
        <v>12.42</v>
      </c>
      <c r="AJ294" s="821">
        <v>32.700000000000003</v>
      </c>
      <c r="AK294" s="821">
        <v>7.0000000000000009</v>
      </c>
      <c r="AL294" s="833">
        <v>6930</v>
      </c>
      <c r="AM294" s="827">
        <v>14.299999999999999</v>
      </c>
      <c r="AN294" s="821">
        <v>0.49</v>
      </c>
      <c r="AO294" s="705">
        <f>IF(U294="n/a","n/a",IF(AA294&lt;0,"n/a",IF(AA294="n/a","n/a",J294+U294-AA294)))</f>
        <v>-10.753377204525206</v>
      </c>
      <c r="AP294" s="706">
        <f>IF(U294="n/a","n/a",J294+U294)</f>
        <v>10.634734683586684</v>
      </c>
      <c r="AQ294" s="843">
        <f>IF(OR(AC294&lt;0.01,AC294="n/a",AF294="n/a"),"n/a",(I294/SQRT(22.5*AC294*(I294/AF294))-1)*100)</f>
        <v>123.18274156066846</v>
      </c>
      <c r="AR294" s="618">
        <f>INDEX(Historical!$C$7:$C$1222,MATCH(B294,Historical!$B$7:$B$1244,0))*IF(AH294="n/a",1.03,IF(AH294&lt;0,1.01,IF(AH294&gt;10,1.1,(1+AH294/100))))</f>
        <v>1.1440000000000001</v>
      </c>
      <c r="AS294" s="841">
        <f>IF($AI294="n/a",1.03*AR294,IF($AI294&lt;0,1.01*AR294,IF($AI294&gt;10,1.1*AR294,(1+$AI294/100)*AR294)))</f>
        <v>1.2584000000000002</v>
      </c>
      <c r="AT294" s="841">
        <f>IF($AK294="n/a",1.03*AS294,IF($AK294&lt;0,1.01*AS294,IF($AK294&gt;10,1.1*AS294,(1+$AK294/100)*AS294)))</f>
        <v>1.3464880000000004</v>
      </c>
      <c r="AU294" s="841">
        <f>IF($AK294="n/a",1.03*AT294,IF($AK294&lt;0,1.01*AT294,IF($AK294&gt;10,1.1*AT294,(1+$AK294/100)*AT294)))</f>
        <v>1.4407421600000005</v>
      </c>
      <c r="AV294" s="841">
        <f>IF($AK294="n/a",1.03*AU294,IF($AK294&lt;0,1.01*AU294,IF($AK294&gt;10,1.1*AU294,(1+$AK294/100)*AU294)))</f>
        <v>1.5415941112000007</v>
      </c>
      <c r="AW294" s="618">
        <f>SUM(AR294:AV294)</f>
        <v>6.7312242712000021</v>
      </c>
      <c r="AX294" s="713">
        <f>AW294/I294*100</f>
        <v>11.004126649010956</v>
      </c>
      <c r="AY294" s="887">
        <v>0.91</v>
      </c>
      <c r="AZ294" s="827">
        <v>25.55</v>
      </c>
      <c r="BA294" s="827">
        <v>-15.89</v>
      </c>
      <c r="BB294" s="827">
        <v>2.6</v>
      </c>
      <c r="BC294" s="827">
        <v>-1.7500000000000002</v>
      </c>
      <c r="BE294" s="594">
        <v>2001</v>
      </c>
      <c r="BF294" s="853">
        <f>IF(BE294&gt;2020,0,IF(BE294&gt;2008,1,IF(BE294&gt;2001,2,IF(BE294&gt;1990,3,IF(BE294&gt;1980,4,IF(BE294&gt;1973,5,IF(BE294&gt;1970,6,IF(BE294&gt;1960,7,IF(BE294&gt;1958,8,IF(BE294&gt;1953,9,10))))))))))</f>
        <v>3</v>
      </c>
      <c r="BG294" s="837">
        <v>10.299999999999999</v>
      </c>
      <c r="BH294" s="820" t="s">
        <v>4443</v>
      </c>
      <c r="BI294" s="820" t="s">
        <v>4444</v>
      </c>
    </row>
    <row r="295" spans="1:61" ht="11.25" customHeight="1" x14ac:dyDescent="0.2">
      <c r="A295" s="836" t="s">
        <v>5046</v>
      </c>
      <c r="B295" s="830" t="s">
        <v>3984</v>
      </c>
      <c r="C295" s="885" t="s">
        <v>4178</v>
      </c>
      <c r="D295" s="885" t="s">
        <v>4179</v>
      </c>
      <c r="E295" s="699">
        <v>10</v>
      </c>
      <c r="F295" s="1122">
        <v>526</v>
      </c>
      <c r="G295" s="1122" t="s">
        <v>105</v>
      </c>
      <c r="H295" s="1122" t="s">
        <v>105</v>
      </c>
      <c r="I295" s="829">
        <v>60.46</v>
      </c>
      <c r="J295" s="618">
        <f>(M295/I295)*100</f>
        <v>2.5140588819053922</v>
      </c>
      <c r="K295" s="832">
        <v>0.38</v>
      </c>
      <c r="L295" s="842">
        <v>4</v>
      </c>
      <c r="M295" s="609">
        <f>K295*L295</f>
        <v>1.52</v>
      </c>
      <c r="N295" s="825" t="s">
        <v>483</v>
      </c>
      <c r="O295" s="700">
        <v>0.315</v>
      </c>
      <c r="P295" s="603">
        <v>45015</v>
      </c>
      <c r="Q295" s="603">
        <v>45033</v>
      </c>
      <c r="R295" s="609">
        <f>(K295-O295)/O295*100</f>
        <v>20.634920634920636</v>
      </c>
      <c r="S295" s="667">
        <f>IF(INDEX(Historical!$D$7:$D$1220,MATCH(B295,Historical!$B$7:$B$1244,0))=0,"n/a",(INDEX(Historical!$C$7:$C$1222,MATCH(B295,Historical!$B$7:$B$1244,0))/INDEX(Historical!$D$7:$D$1220,MATCH(B295,Historical!$B$7:$B$1244,0))-1)*100)</f>
        <v>26.737967914438499</v>
      </c>
      <c r="T295" s="667">
        <f>IF(INDEX(Historical!$F$7:$F$1213,MATCH(B295,Historical!$B$7:$B$1244,0))=0,"n/a",((INDEX(Historical!$C$7:$C$1222,MATCH(B295,Historical!$B$7:$B$1244,0))/INDEX(Historical!$F$7:$F$1213,MATCH(B295,Historical!$B$7:$B$1244,0)))^(1/3)-1)*100)</f>
        <v>18.341599852976429</v>
      </c>
      <c r="U295" s="667">
        <f>IF(INDEX(Historical!$H$7:$H$1213,MATCH(B295,Historical!$B$7:$B$1244,0))=0,"n/a",((INDEX(Historical!$C$7:$C$1222,MATCH(B295,Historical!$B$7:$B$1244,0))/INDEX(Historical!$H$7:$H$1213,MATCH(B295,Historical!$B$7:$B$1244,0)))^(1/5)-1)*100)</f>
        <v>15.360750125902079</v>
      </c>
      <c r="V295" s="667" t="str">
        <f>IF(INDEX(Historical!$N$7:$N$1213,MATCH(B295,Historical!$B$7:$B$1244,0))=0,"n/a",((INDEX(Historical!$C$7:$C$1222,MATCH(B295,Historical!$B$7:$B$1244,0))/INDEX(Historical!$N$7:$N$1213,MATCH(B295,Historical!$B$7:$B$1244,0)))^(1/10)-1)*100)</f>
        <v>n/a</v>
      </c>
      <c r="W295" s="668" t="str">
        <f>IF(OR(U295&lt;=0,U295="n/a",V295&lt;=0,V295="n/a"),"n/a",U295/V295)</f>
        <v>n/a</v>
      </c>
      <c r="X295" s="669">
        <f>IF(OR(AJ295&lt;=0,AJ295="n/a",U295&lt;=0,U295="n/a"),"n/a",U295/AJ295)</f>
        <v>1.1050899371152574</v>
      </c>
      <c r="Y295" s="831"/>
      <c r="Z295" s="618">
        <f>IF(OR(AC295&lt;0.01,AC295="n/a"),"n/a",M295/AC295*100)</f>
        <v>165.21739130434781</v>
      </c>
      <c r="AA295" s="841">
        <f>IF(OR(AC295&lt;0.01,AC295="n/a"),"n/a",I295/AC295)</f>
        <v>65.717391304347828</v>
      </c>
      <c r="AB295" s="842">
        <v>12</v>
      </c>
      <c r="AC295" s="821">
        <v>0.92</v>
      </c>
      <c r="AD295" s="821">
        <v>6.58</v>
      </c>
      <c r="AE295" s="821">
        <v>18.46</v>
      </c>
      <c r="AF295" s="821">
        <v>1.75</v>
      </c>
      <c r="AG295" s="821">
        <v>2.8000000000000003</v>
      </c>
      <c r="AH295" s="821">
        <v>15.4</v>
      </c>
      <c r="AI295" s="821">
        <v>28.199999999999996</v>
      </c>
      <c r="AJ295" s="821">
        <v>13.900000000000002</v>
      </c>
      <c r="AK295" s="821">
        <v>10</v>
      </c>
      <c r="AL295" s="833">
        <v>11650</v>
      </c>
      <c r="AM295" s="827">
        <v>0.48</v>
      </c>
      <c r="AN295" s="821">
        <v>0</v>
      </c>
      <c r="AO295" s="705">
        <f>IF(U295="n/a","n/a",IF(AA295&lt;0,"n/a",IF(AA295="n/a","n/a",J295+U295-AA295)))</f>
        <v>-47.842582296540357</v>
      </c>
      <c r="AP295" s="706">
        <f>IF(U295="n/a","n/a",J295+U295)</f>
        <v>17.874809007807471</v>
      </c>
      <c r="AQ295" s="843">
        <f>IF(OR(AC295&lt;0.01,AC295="n/a",AF295="n/a"),"n/a",(I295/SQRT(22.5*AC295*(I295/AF295))-1)*100)</f>
        <v>126.08300814092223</v>
      </c>
      <c r="AR295" s="618">
        <f>INDEX(Historical!$C$7:$C$1222,MATCH(B295,Historical!$B$7:$B$1244,0))*IF(AH295="n/a",1.03,IF(AH295&lt;0,1.01,IF(AH295&gt;10,1.1,(1+AH295/100))))</f>
        <v>1.3035000000000001</v>
      </c>
      <c r="AS295" s="841">
        <f>IF($AI295="n/a",1.03*AR295,IF($AI295&lt;0,1.01*AR295,IF($AI295&gt;10,1.1*AR295,(1+$AI295/100)*AR295)))</f>
        <v>1.4338500000000003</v>
      </c>
      <c r="AT295" s="841">
        <f>IF($AK295="n/a",1.03*AS295,IF($AK295&lt;0,1.01*AS295,IF($AK295&gt;10,1.1*AS295,(1+$AK295/100)*AS295)))</f>
        <v>1.5772350000000004</v>
      </c>
      <c r="AU295" s="841">
        <f>IF($AK295="n/a",1.03*AT295,IF($AK295&lt;0,1.01*AT295,IF($AK295&gt;10,1.1*AT295,(1+$AK295/100)*AT295)))</f>
        <v>1.7349585000000005</v>
      </c>
      <c r="AV295" s="841">
        <f>IF($AK295="n/a",1.03*AU295,IF($AK295&lt;0,1.01*AU295,IF($AK295&gt;10,1.1*AU295,(1+$AK295/100)*AU295)))</f>
        <v>1.9084543500000006</v>
      </c>
      <c r="AW295" s="618">
        <f>SUM(AR295:AV295)</f>
        <v>7.9579978500000017</v>
      </c>
      <c r="AX295" s="713">
        <f>AW295/I295*100</f>
        <v>13.162417879589814</v>
      </c>
      <c r="AY295" s="887">
        <v>0.85</v>
      </c>
      <c r="AZ295" s="827">
        <v>24.05</v>
      </c>
      <c r="BA295" s="827">
        <v>-28.599999999999998</v>
      </c>
      <c r="BB295" s="827">
        <v>2</v>
      </c>
      <c r="BC295" s="827">
        <v>2.08</v>
      </c>
      <c r="BE295" s="594">
        <v>2014</v>
      </c>
      <c r="BF295" s="853">
        <f>IF(BE295&gt;2020,0,IF(BE295&gt;2008,1,IF(BE295&gt;2001,2,IF(BE295&gt;1990,3,IF(BE295&gt;1980,4,IF(BE295&gt;1973,5,IF(BE295&gt;1970,6,IF(BE295&gt;1960,7,IF(BE295&gt;1958,8,IF(BE295&gt;1953,9,10))))))))))</f>
        <v>1</v>
      </c>
      <c r="BG295" s="837">
        <v>1.9</v>
      </c>
      <c r="BH295" s="820" t="s">
        <v>4443</v>
      </c>
      <c r="BI295" s="820" t="s">
        <v>4445</v>
      </c>
    </row>
    <row r="296" spans="1:61" ht="11.25" customHeight="1" x14ac:dyDescent="0.2">
      <c r="A296" s="826" t="s">
        <v>5047</v>
      </c>
      <c r="B296" s="830" t="s">
        <v>1543</v>
      </c>
      <c r="C296" s="885" t="s">
        <v>107</v>
      </c>
      <c r="D296" s="885" t="s">
        <v>4197</v>
      </c>
      <c r="E296" s="699">
        <v>10</v>
      </c>
      <c r="F296" s="1122">
        <v>492</v>
      </c>
      <c r="G296" s="1122" t="s">
        <v>114</v>
      </c>
      <c r="H296" s="1122" t="s">
        <v>114</v>
      </c>
      <c r="I296" s="829">
        <v>23.32</v>
      </c>
      <c r="J296" s="618">
        <f>(M296/I296)*100</f>
        <v>3.4305317324185252</v>
      </c>
      <c r="K296" s="832">
        <v>0.2</v>
      </c>
      <c r="L296" s="842">
        <v>4</v>
      </c>
      <c r="M296" s="609">
        <f>K296*L296</f>
        <v>0.8</v>
      </c>
      <c r="N296" s="825" t="s">
        <v>150</v>
      </c>
      <c r="O296" s="700">
        <v>0.17</v>
      </c>
      <c r="P296" s="603">
        <v>44805</v>
      </c>
      <c r="Q296" s="603">
        <v>44837</v>
      </c>
      <c r="R296" s="609">
        <f>(K296-O296)/O296*100</f>
        <v>17.647058823529409</v>
      </c>
      <c r="S296" s="667">
        <f>IF(INDEX(Historical!$D$7:$D$1220,MATCH(B296,Historical!$B$7:$B$1244,0))=0,"n/a",(INDEX(Historical!$C$7:$C$1222,MATCH(B296,Historical!$B$7:$B$1244,0))/INDEX(Historical!$D$7:$D$1220,MATCH(B296,Historical!$B$7:$B$1244,0))-1)*100)</f>
        <v>11.811023622047244</v>
      </c>
      <c r="T296" s="667">
        <f>IF(INDEX(Historical!$F$7:$F$1213,MATCH(B296,Historical!$B$7:$B$1244,0))=0,"n/a",((INDEX(Historical!$C$7:$C$1222,MATCH(B296,Historical!$B$7:$B$1244,0))/INDEX(Historical!$F$7:$F$1213,MATCH(B296,Historical!$B$7:$B$1244,0)))^(1/3)-1)*100)</f>
        <v>7.2828168622655509</v>
      </c>
      <c r="U296" s="667">
        <f>IF(INDEX(Historical!$H$7:$H$1213,MATCH(B296,Historical!$B$7:$B$1244,0))=0,"n/a",((INDEX(Historical!$C$7:$C$1222,MATCH(B296,Historical!$B$7:$B$1244,0))/INDEX(Historical!$H$7:$H$1213,MATCH(B296,Historical!$B$7:$B$1244,0)))^(1/5)-1)*100)</f>
        <v>17.649357286472256</v>
      </c>
      <c r="V296" s="667">
        <f>IF(INDEX(Historical!$N$7:$N$1213,MATCH(B296,Historical!$B$7:$B$1244,0))=0,"n/a",((INDEX(Historical!$C$7:$C$1222,MATCH(B296,Historical!$B$7:$B$1244,0))/INDEX(Historical!$N$7:$N$1213,MATCH(B296,Historical!$B$7:$B$1244,0)))^(1/10)-1)*100)</f>
        <v>33.327530678317395</v>
      </c>
      <c r="W296" s="668">
        <f>IF(OR(U296&lt;=0,U296="n/a",V296&lt;=0,V296="n/a"),"n/a",U296/V296)</f>
        <v>0.52957290646062705</v>
      </c>
      <c r="X296" s="669">
        <f>IF(OR(AJ296&lt;=0,AJ296="n/a",U296&lt;=0,U296="n/a"),"n/a",U296/AJ296)</f>
        <v>0.74785412230814652</v>
      </c>
      <c r="Y296" s="640"/>
      <c r="Z296" s="618">
        <f>IF(OR(AC296&lt;0.01,AC296="n/a"),"n/a",M296/AC296*100)</f>
        <v>35.087719298245617</v>
      </c>
      <c r="AA296" s="841">
        <f>IF(OR(AC296&lt;0.01,AC296="n/a"),"n/a",I296/AC296)</f>
        <v>10.228070175438598</v>
      </c>
      <c r="AB296" s="842">
        <v>12</v>
      </c>
      <c r="AC296" s="821">
        <v>2.2799999999999998</v>
      </c>
      <c r="AD296" s="821" t="s">
        <v>135</v>
      </c>
      <c r="AE296" s="821">
        <v>4.2300000000000004</v>
      </c>
      <c r="AF296" s="821">
        <v>1.61</v>
      </c>
      <c r="AG296" s="821">
        <v>14.099999999999998</v>
      </c>
      <c r="AH296" s="821">
        <v>141.9</v>
      </c>
      <c r="AI296" s="821">
        <v>0.24</v>
      </c>
      <c r="AJ296" s="821">
        <v>23.599999999999998</v>
      </c>
      <c r="AK296" s="821">
        <v>-0.88</v>
      </c>
      <c r="AL296" s="833">
        <v>21580</v>
      </c>
      <c r="AM296" s="827">
        <v>0.49</v>
      </c>
      <c r="AN296" s="821">
        <v>0.17</v>
      </c>
      <c r="AO296" s="705">
        <f>IF(U296="n/a","n/a",IF(AA296&lt;0,"n/a",IF(AA296="n/a","n/a",J296+U296-AA296)))</f>
        <v>10.851818843452184</v>
      </c>
      <c r="AP296" s="706">
        <f>IF(U296="n/a","n/a",J296+U296)</f>
        <v>21.079889018890782</v>
      </c>
      <c r="AQ296" s="843">
        <f>IF(OR(AC296&lt;0.01,AC296="n/a",AF296="n/a"),"n/a",(I296/SQRT(22.5*AC296*(I296/AF296))-1)*100)</f>
        <v>-14.450292597536162</v>
      </c>
      <c r="AR296" s="618">
        <f>INDEX(Historical!$C$7:$C$1222,MATCH(B296,Historical!$B$7:$B$1244,0))*IF(AH296="n/a",1.03,IF(AH296&lt;0,1.01,IF(AH296&gt;10,1.1,(1+AH296/100))))</f>
        <v>0.78100000000000003</v>
      </c>
      <c r="AS296" s="841">
        <f>IF($AI296="n/a",1.03*AR296,IF($AI296&lt;0,1.01*AR296,IF($AI296&gt;10,1.1*AR296,(1+$AI296/100)*AR296)))</f>
        <v>0.78287439999999997</v>
      </c>
      <c r="AT296" s="841">
        <f>IF($AK296="n/a",1.03*AS296,IF($AK296&lt;0,1.01*AS296,IF($AK296&gt;10,1.1*AS296,(1+$AK296/100)*AS296)))</f>
        <v>0.79070314399999997</v>
      </c>
      <c r="AU296" s="841">
        <f>IF($AK296="n/a",1.03*AT296,IF($AK296&lt;0,1.01*AT296,IF($AK296&gt;10,1.1*AT296,(1+$AK296/100)*AT296)))</f>
        <v>0.79861017544000001</v>
      </c>
      <c r="AV296" s="841">
        <f>IF($AK296="n/a",1.03*AU296,IF($AK296&lt;0,1.01*AU296,IF($AK296&gt;10,1.1*AU296,(1+$AK296/100)*AU296)))</f>
        <v>0.80659627719439997</v>
      </c>
      <c r="AW296" s="618">
        <f>SUM(AR296:AV296)</f>
        <v>3.9597839966343997</v>
      </c>
      <c r="AX296" s="713">
        <f>AW296/I296*100</f>
        <v>16.980205817471695</v>
      </c>
      <c r="AY296" s="887">
        <v>1.25</v>
      </c>
      <c r="AZ296" s="827">
        <v>29.48</v>
      </c>
      <c r="BA296" s="827">
        <v>-4.3099999999999996</v>
      </c>
      <c r="BB296" s="827">
        <v>3.4299999999999997</v>
      </c>
      <c r="BC296" s="827">
        <v>8.4699999999999989</v>
      </c>
      <c r="BE296" s="594">
        <v>2013</v>
      </c>
      <c r="BF296" s="853">
        <f>IF(BE296&gt;2020,0,IF(BE296&gt;2008,1,IF(BE296&gt;2001,2,IF(BE296&gt;1990,3,IF(BE296&gt;1980,4,IF(BE296&gt;1973,5,IF(BE296&gt;1970,6,IF(BE296&gt;1960,7,IF(BE296&gt;1958,8,IF(BE296&gt;1953,9,10))))))))))</f>
        <v>1</v>
      </c>
      <c r="BG296" s="837">
        <v>1.3</v>
      </c>
      <c r="BH296" s="820" t="s">
        <v>4443</v>
      </c>
      <c r="BI296" s="820" t="s">
        <v>4444</v>
      </c>
    </row>
    <row r="297" spans="1:61" ht="11.25" customHeight="1" x14ac:dyDescent="0.2">
      <c r="A297" s="819" t="s">
        <v>5048</v>
      </c>
      <c r="B297" s="830" t="s">
        <v>1545</v>
      </c>
      <c r="C297" s="885" t="s">
        <v>107</v>
      </c>
      <c r="D297" s="885" t="s">
        <v>117</v>
      </c>
      <c r="E297" s="699">
        <v>14</v>
      </c>
      <c r="F297" s="1122">
        <v>264</v>
      </c>
      <c r="G297" s="1122" t="s">
        <v>105</v>
      </c>
      <c r="H297" s="1122" t="s">
        <v>105</v>
      </c>
      <c r="I297" s="829">
        <v>144.47</v>
      </c>
      <c r="J297" s="618">
        <f>(M297/I297)*100</f>
        <v>2.2149927320550979</v>
      </c>
      <c r="K297" s="832">
        <v>0.8</v>
      </c>
      <c r="L297" s="842">
        <v>4</v>
      </c>
      <c r="M297" s="609">
        <f>K297*L297</f>
        <v>3.2</v>
      </c>
      <c r="N297" s="825" t="s">
        <v>781</v>
      </c>
      <c r="O297" s="700">
        <v>0.73</v>
      </c>
      <c r="P297" s="603">
        <v>44788</v>
      </c>
      <c r="Q297" s="603">
        <v>44803</v>
      </c>
      <c r="R297" s="609">
        <f>(K297-O297)/O297*100</f>
        <v>9.5890410958904209</v>
      </c>
      <c r="S297" s="667">
        <f>IF(INDEX(Historical!$D$7:$D$1220,MATCH(B297,Historical!$B$7:$B$1244,0))=0,"n/a",(INDEX(Historical!$C$7:$C$1222,MATCH(B297,Historical!$B$7:$B$1244,0))/INDEX(Historical!$D$7:$D$1220,MATCH(B297,Historical!$B$7:$B$1244,0))-1)*100)</f>
        <v>6.9930069930070005</v>
      </c>
      <c r="T297" s="667">
        <f>IF(INDEX(Historical!$F$7:$F$1213,MATCH(B297,Historical!$B$7:$B$1244,0))=0,"n/a",((INDEX(Historical!$C$7:$C$1222,MATCH(B297,Historical!$B$7:$B$1244,0))/INDEX(Historical!$F$7:$F$1213,MATCH(B297,Historical!$B$7:$B$1244,0)))^(1/3)-1)*100)</f>
        <v>5.5802516577865058</v>
      </c>
      <c r="U297" s="667">
        <f>IF(INDEX(Historical!$H$7:$H$1213,MATCH(B297,Historical!$B$7:$B$1244,0))=0,"n/a",((INDEX(Historical!$C$7:$C$1222,MATCH(B297,Historical!$B$7:$B$1244,0))/INDEX(Historical!$H$7:$H$1213,MATCH(B297,Historical!$B$7:$B$1244,0)))^(1/5)-1)*100)</f>
        <v>10.950690065057934</v>
      </c>
      <c r="V297" s="667">
        <f>IF(INDEX(Historical!$N$7:$N$1213,MATCH(B297,Historical!$B$7:$B$1244,0))=0,"n/a",((INDEX(Historical!$C$7:$C$1222,MATCH(B297,Historical!$B$7:$B$1244,0))/INDEX(Historical!$N$7:$N$1213,MATCH(B297,Historical!$B$7:$B$1244,0)))^(1/10)-1)*100)</f>
        <v>13.800511487399604</v>
      </c>
      <c r="W297" s="668">
        <f>IF(OR(U297&lt;=0,U297="n/a",V297&lt;=0,V297="n/a"),"n/a",U297/V297)</f>
        <v>0.79349885510086593</v>
      </c>
      <c r="X297" s="669" t="str">
        <f>IF(OR(AJ297&lt;=0,AJ297="n/a",U297&lt;=0,U297="n/a"),"n/a",U297/AJ297)</f>
        <v>n/a</v>
      </c>
      <c r="Y297" s="640"/>
      <c r="Z297" s="618">
        <f>IF(OR(AC297&lt;0.01,AC297="n/a"),"n/a",M297/AC297*100)</f>
        <v>34.93449781659389</v>
      </c>
      <c r="AA297" s="841">
        <f>IF(OR(AC297&lt;0.01,AC297="n/a"),"n/a",I297/AC297)</f>
        <v>15.771834061135371</v>
      </c>
      <c r="AB297" s="842">
        <v>12</v>
      </c>
      <c r="AC297" s="821">
        <v>9.16</v>
      </c>
      <c r="AD297" s="821">
        <v>0.2</v>
      </c>
      <c r="AE297" s="821">
        <v>0.59</v>
      </c>
      <c r="AF297" s="821">
        <v>2.64</v>
      </c>
      <c r="AG297" s="821">
        <v>3.4000000000000004</v>
      </c>
      <c r="AH297" s="821">
        <v>43.3</v>
      </c>
      <c r="AI297" s="821">
        <v>9.31</v>
      </c>
      <c r="AJ297" s="821">
        <v>-3.5000000000000004</v>
      </c>
      <c r="AK297" s="821">
        <v>77.100000000000009</v>
      </c>
      <c r="AL297" s="833">
        <v>9560</v>
      </c>
      <c r="AM297" s="827">
        <v>0.1</v>
      </c>
      <c r="AN297" s="821">
        <v>1.1499999999999999</v>
      </c>
      <c r="AO297" s="705">
        <f>IF(U297="n/a","n/a",IF(AA297&lt;0,"n/a",IF(AA297="n/a","n/a",J297+U297-AA297)))</f>
        <v>-2.6061512640223388</v>
      </c>
      <c r="AP297" s="706">
        <f>IF(U297="n/a","n/a",J297+U297)</f>
        <v>13.165682797113032</v>
      </c>
      <c r="AQ297" s="843">
        <f>IF(OR(AC297&lt;0.01,AC297="n/a",AF297="n/a"),"n/a",(I297/SQRT(22.5*AC297*(I297/AF297))-1)*100)</f>
        <v>36.035358020377075</v>
      </c>
      <c r="AR297" s="618">
        <f>INDEX(Historical!$C$7:$C$1222,MATCH(B297,Historical!$B$7:$B$1244,0))*IF(AH297="n/a",1.03,IF(AH297&lt;0,1.01,IF(AH297&gt;10,1.1,(1+AH297/100))))</f>
        <v>3.3660000000000005</v>
      </c>
      <c r="AS297" s="841">
        <f>IF($AI297="n/a",1.03*AR297,IF($AI297&lt;0,1.01*AR297,IF($AI297&gt;10,1.1*AR297,(1+$AI297/100)*AR297)))</f>
        <v>3.6793746000000005</v>
      </c>
      <c r="AT297" s="841">
        <f>IF($AK297="n/a",1.03*AS297,IF($AK297&lt;0,1.01*AS297,IF($AK297&gt;10,1.1*AS297,(1+$AK297/100)*AS297)))</f>
        <v>4.0473120600000012</v>
      </c>
      <c r="AU297" s="841">
        <f>IF($AK297="n/a",1.03*AT297,IF($AK297&lt;0,1.01*AT297,IF($AK297&gt;10,1.1*AT297,(1+$AK297/100)*AT297)))</f>
        <v>4.4520432660000013</v>
      </c>
      <c r="AV297" s="841">
        <f>IF($AK297="n/a",1.03*AU297,IF($AK297&lt;0,1.01*AU297,IF($AK297&gt;10,1.1*AU297,(1+$AK297/100)*AU297)))</f>
        <v>4.8972475926000021</v>
      </c>
      <c r="AW297" s="618">
        <f>SUM(AR297:AV297)</f>
        <v>20.441977518600005</v>
      </c>
      <c r="AX297" s="713">
        <f>AW297/I297*100</f>
        <v>14.149634885166474</v>
      </c>
      <c r="AY297" s="887">
        <v>0.91</v>
      </c>
      <c r="AZ297" s="827">
        <v>48.010000000000005</v>
      </c>
      <c r="BA297" s="827">
        <v>-5.79</v>
      </c>
      <c r="BB297" s="827">
        <v>-0.44</v>
      </c>
      <c r="BC297" s="827">
        <v>9.370000000000001</v>
      </c>
      <c r="BE297" s="594">
        <v>2009</v>
      </c>
      <c r="BF297" s="853">
        <f>IF(BE297&gt;2020,0,IF(BE297&gt;2008,1,IF(BE297&gt;2001,2,IF(BE297&gt;1990,3,IF(BE297&gt;1980,4,IF(BE297&gt;1973,5,IF(BE297&gt;1970,6,IF(BE297&gt;1960,7,IF(BE297&gt;1958,8,IF(BE297&gt;1953,9,10))))))))))</f>
        <v>1</v>
      </c>
      <c r="BG297" s="837">
        <v>0.3</v>
      </c>
      <c r="BH297" s="820" t="s">
        <v>4443</v>
      </c>
      <c r="BI297" s="820" t="s">
        <v>4444</v>
      </c>
    </row>
    <row r="298" spans="1:61" ht="11.25" customHeight="1" x14ac:dyDescent="0.2">
      <c r="A298" s="826" t="s">
        <v>5049</v>
      </c>
      <c r="B298" s="830" t="s">
        <v>748</v>
      </c>
      <c r="C298" s="885" t="s">
        <v>130</v>
      </c>
      <c r="D298" s="885" t="s">
        <v>4198</v>
      </c>
      <c r="E298" s="699">
        <v>19</v>
      </c>
      <c r="F298" s="1122">
        <v>204</v>
      </c>
      <c r="G298" s="1122" t="s">
        <v>36</v>
      </c>
      <c r="H298" s="1122" t="s">
        <v>36</v>
      </c>
      <c r="I298" s="829">
        <v>24.27</v>
      </c>
      <c r="J298" s="618">
        <f>(M298/I298)*100</f>
        <v>3.2550473836011542</v>
      </c>
      <c r="K298" s="832">
        <v>0.19750000000000001</v>
      </c>
      <c r="L298" s="842">
        <v>4</v>
      </c>
      <c r="M298" s="609">
        <f>K298*L298</f>
        <v>0.79</v>
      </c>
      <c r="N298" s="825" t="s">
        <v>138</v>
      </c>
      <c r="O298" s="700">
        <v>0.19500000000000001</v>
      </c>
      <c r="P298" s="603">
        <v>44943</v>
      </c>
      <c r="Q298" s="603">
        <v>44958</v>
      </c>
      <c r="R298" s="609">
        <f>(K298-O298)/O298*100</f>
        <v>1.2820512820512833</v>
      </c>
      <c r="S298" s="667">
        <f>IF(INDEX(Historical!$D$7:$D$1220,MATCH(B298,Historical!$B$7:$B$1244,0))=0,"n/a",(INDEX(Historical!$C$7:$C$1222,MATCH(B298,Historical!$B$7:$B$1244,0))/INDEX(Historical!$D$7:$D$1220,MATCH(B298,Historical!$B$7:$B$1244,0))-1)*100)</f>
        <v>5.4054054054054168</v>
      </c>
      <c r="T298" s="667">
        <f>IF(INDEX(Historical!$F$7:$F$1213,MATCH(B298,Historical!$B$7:$B$1244,0))=0,"n/a",((INDEX(Historical!$C$7:$C$1222,MATCH(B298,Historical!$B$7:$B$1244,0))/INDEX(Historical!$F$7:$F$1213,MATCH(B298,Historical!$B$7:$B$1244,0)))^(1/3)-1)*100)</f>
        <v>5.7264270346431223</v>
      </c>
      <c r="U298" s="667">
        <f>IF(INDEX(Historical!$H$7:$H$1213,MATCH(B298,Historical!$B$7:$B$1244,0))=0,"n/a",((INDEX(Historical!$C$7:$C$1222,MATCH(B298,Historical!$B$7:$B$1244,0))/INDEX(Historical!$H$7:$H$1213,MATCH(B298,Historical!$B$7:$B$1244,0)))^(1/5)-1)*100)</f>
        <v>6.1043824021231208</v>
      </c>
      <c r="V298" s="667">
        <f>IF(INDEX(Historical!$N$7:$N$1213,MATCH(B298,Historical!$B$7:$B$1244,0))=0,"n/a",((INDEX(Historical!$C$7:$C$1222,MATCH(B298,Historical!$B$7:$B$1244,0))/INDEX(Historical!$N$7:$N$1213,MATCH(B298,Historical!$B$7:$B$1244,0)))^(1/10)-1)*100)</f>
        <v>5.2710081755858118</v>
      </c>
      <c r="W298" s="668">
        <f>IF(OR(U298&lt;=0,U298="n/a",V298&lt;=0,V298="n/a"),"n/a",U298/V298)</f>
        <v>1.1581052805794005</v>
      </c>
      <c r="X298" s="669" t="str">
        <f>IF(OR(AJ298&lt;=0,AJ298="n/a",U298&lt;=0,U298="n/a"),"n/a",U298/AJ298)</f>
        <v>n/a</v>
      </c>
      <c r="Y298" s="634"/>
      <c r="Z298" s="618" t="str">
        <f>IF(OR(AC298&lt;0.01,AC298="n/a"),"n/a",M298/AC298*100)</f>
        <v>n/a</v>
      </c>
      <c r="AA298" s="841" t="str">
        <f>IF(OR(AC298&lt;0.01,AC298="n/a"),"n/a",I298/AC298)</f>
        <v>n/a</v>
      </c>
      <c r="AB298" s="842">
        <v>9</v>
      </c>
      <c r="AC298" s="821">
        <v>-3.66</v>
      </c>
      <c r="AD298" s="821" t="s">
        <v>135</v>
      </c>
      <c r="AE298" s="821">
        <v>2.57</v>
      </c>
      <c r="AF298" s="821">
        <v>2.52</v>
      </c>
      <c r="AG298" s="821">
        <v>-32.1</v>
      </c>
      <c r="AH298" s="821">
        <v>-384.6</v>
      </c>
      <c r="AI298" s="821">
        <v>30</v>
      </c>
      <c r="AJ298" s="821">
        <v>-43.3</v>
      </c>
      <c r="AK298" s="821" t="s">
        <v>135</v>
      </c>
      <c r="AL298" s="833">
        <v>241.83</v>
      </c>
      <c r="AM298" s="827">
        <v>5.2</v>
      </c>
      <c r="AN298" s="821">
        <v>1.55</v>
      </c>
      <c r="AO298" s="705" t="str">
        <f>IF(U298="n/a","n/a",IF(AA298&lt;0,"n/a",IF(AA298="n/a","n/a",J298+U298-AA298)))</f>
        <v>n/a</v>
      </c>
      <c r="AP298" s="706">
        <f>IF(U298="n/a","n/a",J298+U298)</f>
        <v>9.3594297857242754</v>
      </c>
      <c r="AQ298" s="843" t="str">
        <f>IF(OR(AC298&lt;0.01,AC298="n/a",AF298="n/a"),"n/a",(I298/SQRT(22.5*AC298*(I298/AF298))-1)*100)</f>
        <v>n/a</v>
      </c>
      <c r="AR298" s="618">
        <f>INDEX(Historical!$C$7:$C$1222,MATCH(B298,Historical!$B$7:$B$1244,0))*IF(AH298="n/a",1.03,IF(AH298&lt;0,1.01,IF(AH298&gt;10,1.1,(1+AH298/100))))</f>
        <v>0.78780000000000006</v>
      </c>
      <c r="AS298" s="841">
        <f>IF($AI298="n/a",1.03*AR298,IF($AI298&lt;0,1.01*AR298,IF($AI298&gt;10,1.1*AR298,(1+$AI298/100)*AR298)))</f>
        <v>0.86658000000000013</v>
      </c>
      <c r="AT298" s="841">
        <f>IF($AK298="n/a",1.03*AS298,IF($AK298&lt;0,1.01*AS298,IF($AK298&gt;10,1.1*AS298,(1+$AK298/100)*AS298)))</f>
        <v>0.89257740000000019</v>
      </c>
      <c r="AU298" s="841">
        <f>IF($AK298="n/a",1.03*AT298,IF($AK298&lt;0,1.01*AT298,IF($AK298&gt;10,1.1*AT298,(1+$AK298/100)*AT298)))</f>
        <v>0.91935472200000024</v>
      </c>
      <c r="AV298" s="841">
        <f>IF($AK298="n/a",1.03*AU298,IF($AK298&lt;0,1.01*AU298,IF($AK298&gt;10,1.1*AU298,(1+$AK298/100)*AU298)))</f>
        <v>0.94693536366000031</v>
      </c>
      <c r="AW298" s="618">
        <f>SUM(AR298:AV298)</f>
        <v>4.4132474856600012</v>
      </c>
      <c r="AX298" s="713">
        <f>AW298/I298*100</f>
        <v>18.183961622002478</v>
      </c>
      <c r="AY298" s="887">
        <v>-0.04</v>
      </c>
      <c r="AZ298" s="827">
        <v>34.79</v>
      </c>
      <c r="BA298" s="827">
        <v>-1.1199999999999999</v>
      </c>
      <c r="BB298" s="827">
        <v>4.9000000000000004</v>
      </c>
      <c r="BC298" s="827">
        <v>12.5</v>
      </c>
      <c r="BE298" s="594">
        <v>2004</v>
      </c>
      <c r="BF298" s="853">
        <f>IF(BE298&gt;2020,0,IF(BE298&gt;2008,1,IF(BE298&gt;2001,2,IF(BE298&gt;1990,3,IF(BE298&gt;1980,4,IF(BE298&gt;1973,5,IF(BE298&gt;1970,6,IF(BE298&gt;1960,7,IF(BE298&gt;1958,8,IF(BE298&gt;1953,9,10))))))))))</f>
        <v>2</v>
      </c>
      <c r="BG298" s="837">
        <v>-10.8</v>
      </c>
      <c r="BH298" s="820" t="s">
        <v>4443</v>
      </c>
      <c r="BI298" s="820" t="s">
        <v>4444</v>
      </c>
    </row>
    <row r="299" spans="1:61" ht="11.25" customHeight="1" x14ac:dyDescent="0.2">
      <c r="A299" s="826" t="s">
        <v>5050</v>
      </c>
      <c r="B299" s="830" t="s">
        <v>760</v>
      </c>
      <c r="C299" s="885" t="s">
        <v>122</v>
      </c>
      <c r="D299" s="885" t="s">
        <v>4214</v>
      </c>
      <c r="E299" s="699">
        <v>22</v>
      </c>
      <c r="F299" s="1122">
        <v>158</v>
      </c>
      <c r="G299" s="1122" t="s">
        <v>105</v>
      </c>
      <c r="H299" s="1122" t="s">
        <v>105</v>
      </c>
      <c r="I299" s="829">
        <v>118.79</v>
      </c>
      <c r="J299" s="618">
        <f>(M299/I299)*100</f>
        <v>1.2627325532452227</v>
      </c>
      <c r="K299" s="832">
        <v>0.375</v>
      </c>
      <c r="L299" s="842">
        <v>4</v>
      </c>
      <c r="M299" s="609">
        <f>K299*L299</f>
        <v>1.5</v>
      </c>
      <c r="N299" s="825" t="s">
        <v>418</v>
      </c>
      <c r="O299" s="700">
        <v>0.35</v>
      </c>
      <c r="P299" s="603">
        <v>44931</v>
      </c>
      <c r="Q299" s="603">
        <v>44946</v>
      </c>
      <c r="R299" s="609">
        <f>(K299-O299)/O299*100</f>
        <v>7.1428571428571495</v>
      </c>
      <c r="S299" s="667">
        <f>IF(INDEX(Historical!$D$7:$D$1220,MATCH(B299,Historical!$B$7:$B$1244,0))=0,"n/a",(INDEX(Historical!$C$7:$C$1222,MATCH(B299,Historical!$B$7:$B$1244,0))/INDEX(Historical!$D$7:$D$1220,MATCH(B299,Historical!$B$7:$B$1244,0))-1)*100)</f>
        <v>16.666666666666675</v>
      </c>
      <c r="T299" s="667">
        <f>IF(INDEX(Historical!$F$7:$F$1213,MATCH(B299,Historical!$B$7:$B$1244,0))=0,"n/a",((INDEX(Historical!$C$7:$C$1222,MATCH(B299,Historical!$B$7:$B$1244,0))/INDEX(Historical!$F$7:$F$1213,MATCH(B299,Historical!$B$7:$B$1244,0)))^(1/3)-1)*100)</f>
        <v>9.7170335131538277</v>
      </c>
      <c r="U299" s="667">
        <f>IF(INDEX(Historical!$H$7:$H$1213,MATCH(B299,Historical!$B$7:$B$1244,0))=0,"n/a",((INDEX(Historical!$C$7:$C$1222,MATCH(B299,Historical!$B$7:$B$1244,0))/INDEX(Historical!$H$7:$H$1213,MATCH(B299,Historical!$B$7:$B$1244,0)))^(1/5)-1)*100)</f>
        <v>7.8378847447948985</v>
      </c>
      <c r="V299" s="667">
        <f>IF(INDEX(Historical!$N$7:$N$1213,MATCH(B299,Historical!$B$7:$B$1244,0))=0,"n/a",((INDEX(Historical!$C$7:$C$1222,MATCH(B299,Historical!$B$7:$B$1244,0))/INDEX(Historical!$N$7:$N$1213,MATCH(B299,Historical!$B$7:$B$1244,0)))^(1/10)-1)*100)</f>
        <v>8.842291989017026</v>
      </c>
      <c r="W299" s="668">
        <f>IF(OR(U299&lt;=0,U299="n/a",V299&lt;=0,V299="n/a"),"n/a",U299/V299)</f>
        <v>0.88640872236862367</v>
      </c>
      <c r="X299" s="669">
        <f>IF(OR(AJ299&lt;=0,AJ299="n/a",U299&lt;=0,U299="n/a"),"n/a",U299/AJ299)</f>
        <v>0.21013095830549328</v>
      </c>
      <c r="Y299" s="628"/>
      <c r="Z299" s="618">
        <f>IF(OR(AC299&lt;0.01,AC299="n/a"),"n/a",M299/AC299*100)</f>
        <v>41.208791208791204</v>
      </c>
      <c r="AA299" s="841">
        <f>IF(OR(AC299&lt;0.01,AC299="n/a"),"n/a",I299/AC299)</f>
        <v>32.634615384615387</v>
      </c>
      <c r="AB299" s="842">
        <v>6</v>
      </c>
      <c r="AC299" s="821">
        <v>3.64</v>
      </c>
      <c r="AD299" s="821">
        <v>4.09</v>
      </c>
      <c r="AE299" s="821">
        <v>12.98</v>
      </c>
      <c r="AF299" s="821">
        <v>2.83</v>
      </c>
      <c r="AG299" s="821">
        <v>8.9</v>
      </c>
      <c r="AH299" s="822">
        <v>72.7</v>
      </c>
      <c r="AI299" s="822">
        <v>-3.17</v>
      </c>
      <c r="AJ299" s="821">
        <v>37.299999999999997</v>
      </c>
      <c r="AK299" s="821">
        <v>7.95</v>
      </c>
      <c r="AL299" s="833">
        <v>7830</v>
      </c>
      <c r="AM299" s="827">
        <v>0.2</v>
      </c>
      <c r="AN299" s="821">
        <v>0.21</v>
      </c>
      <c r="AO299" s="705">
        <f>IF(U299="n/a","n/a",IF(AA299&lt;0,"n/a",IF(AA299="n/a","n/a",J299+U299-AA299)))</f>
        <v>-23.533998086575266</v>
      </c>
      <c r="AP299" s="706">
        <f>IF(U299="n/a","n/a",J299+U299)</f>
        <v>9.1006172980401203</v>
      </c>
      <c r="AQ299" s="843">
        <f>IF(OR(AC299&lt;0.01,AC299="n/a",AF299="n/a"),"n/a",(I299/SQRT(22.5*AC299*(I299/AF299))-1)*100)</f>
        <v>102.60082432481367</v>
      </c>
      <c r="AR299" s="618">
        <f>INDEX(Historical!$C$7:$C$1222,MATCH(B299,Historical!$B$7:$B$1244,0))*IF(AH299="n/a",1.03,IF(AH299&lt;0,1.01,IF(AH299&gt;10,1.1,(1+AH299/100))))</f>
        <v>1.54</v>
      </c>
      <c r="AS299" s="841">
        <f>IF($AI299="n/a",1.03*AR299,IF($AI299&lt;0,1.01*AR299,IF($AI299&gt;10,1.1*AR299,(1+$AI299/100)*AR299)))</f>
        <v>1.5554000000000001</v>
      </c>
      <c r="AT299" s="841">
        <f>IF($AK299="n/a",1.03*AS299,IF($AK299&lt;0,1.01*AS299,IF($AK299&gt;10,1.1*AS299,(1+$AK299/100)*AS299)))</f>
        <v>1.6790543</v>
      </c>
      <c r="AU299" s="841">
        <f>IF($AK299="n/a",1.03*AT299,IF($AK299&lt;0,1.01*AT299,IF($AK299&gt;10,1.1*AT299,(1+$AK299/100)*AT299)))</f>
        <v>1.8125391168499998</v>
      </c>
      <c r="AV299" s="841">
        <f>IF($AK299="n/a",1.03*AU299,IF($AK299&lt;0,1.01*AU299,IF($AK299&gt;10,1.1*AU299,(1+$AK299/100)*AU299)))</f>
        <v>1.9566359766395747</v>
      </c>
      <c r="AW299" s="618">
        <f>SUM(AR299:AV299)</f>
        <v>8.5436293934895744</v>
      </c>
      <c r="AX299" s="713">
        <f>AW299/I299*100</f>
        <v>7.1922126386813483</v>
      </c>
      <c r="AY299" s="887">
        <v>0.62</v>
      </c>
      <c r="AZ299" s="827">
        <v>40.510000000000005</v>
      </c>
      <c r="BA299" s="827">
        <v>-19.57</v>
      </c>
      <c r="BB299" s="827">
        <v>-1.8900000000000001</v>
      </c>
      <c r="BC299" s="827">
        <v>10.459999999999999</v>
      </c>
      <c r="BE299" s="594">
        <v>2002</v>
      </c>
      <c r="BF299" s="853">
        <f>IF(BE299&gt;2020,0,IF(BE299&gt;2008,1,IF(BE299&gt;2001,2,IF(BE299&gt;1990,3,IF(BE299&gt;1980,4,IF(BE299&gt;1973,5,IF(BE299&gt;1970,6,IF(BE299&gt;1960,7,IF(BE299&gt;1958,8,IF(BE299&gt;1953,9,10))))))))))</f>
        <v>2</v>
      </c>
      <c r="BG299" s="837">
        <v>7.6</v>
      </c>
      <c r="BH299" s="820" t="s">
        <v>4443</v>
      </c>
      <c r="BI299" s="820" t="s">
        <v>4444</v>
      </c>
    </row>
    <row r="300" spans="1:61" ht="11.25" customHeight="1" x14ac:dyDescent="0.2">
      <c r="A300" s="826" t="s">
        <v>751</v>
      </c>
      <c r="B300" s="830" t="s">
        <v>752</v>
      </c>
      <c r="C300" s="885" t="s">
        <v>111</v>
      </c>
      <c r="D300" s="885" t="s">
        <v>4220</v>
      </c>
      <c r="E300" s="699">
        <v>20</v>
      </c>
      <c r="F300" s="1122">
        <v>188</v>
      </c>
      <c r="G300" s="1122" t="s">
        <v>105</v>
      </c>
      <c r="H300" s="1122" t="s">
        <v>105</v>
      </c>
      <c r="I300" s="829">
        <v>80.62</v>
      </c>
      <c r="J300" s="618">
        <f>(M300/I300)*100</f>
        <v>2.3815430414289258</v>
      </c>
      <c r="K300" s="832">
        <v>0.48</v>
      </c>
      <c r="L300" s="842">
        <v>4</v>
      </c>
      <c r="M300" s="609">
        <f>K300*L300</f>
        <v>1.92</v>
      </c>
      <c r="N300" s="825" t="s">
        <v>147</v>
      </c>
      <c r="O300" s="700">
        <v>0.43</v>
      </c>
      <c r="P300" s="603">
        <v>44980</v>
      </c>
      <c r="Q300" s="603">
        <v>45000</v>
      </c>
      <c r="R300" s="609">
        <f>(K300-O300)/O300*100</f>
        <v>11.627906976744184</v>
      </c>
      <c r="S300" s="667">
        <f>IF(INDEX(Historical!$D$7:$D$1220,MATCH(B300,Historical!$B$7:$B$1244,0))=0,"n/a",(INDEX(Historical!$C$7:$C$1222,MATCH(B300,Historical!$B$7:$B$1244,0))/INDEX(Historical!$D$7:$D$1220,MATCH(B300,Historical!$B$7:$B$1244,0))-1)*100)</f>
        <v>13.157894736842103</v>
      </c>
      <c r="T300" s="667">
        <f>IF(INDEX(Historical!$F$7:$F$1213,MATCH(B300,Historical!$B$7:$B$1244,0))=0,"n/a",((INDEX(Historical!$C$7:$C$1222,MATCH(B300,Historical!$B$7:$B$1244,0))/INDEX(Historical!$F$7:$F$1213,MATCH(B300,Historical!$B$7:$B$1244,0)))^(1/3)-1)*100)</f>
        <v>11.524149667113504</v>
      </c>
      <c r="U300" s="667">
        <f>IF(INDEX(Historical!$H$7:$H$1213,MATCH(B300,Historical!$B$7:$B$1244,0))=0,"n/a",((INDEX(Historical!$C$7:$C$1222,MATCH(B300,Historical!$B$7:$B$1244,0))/INDEX(Historical!$H$7:$H$1213,MATCH(B300,Historical!$B$7:$B$1244,0)))^(1/5)-1)*100)</f>
        <v>12.370274760425982</v>
      </c>
      <c r="V300" s="667">
        <f>IF(INDEX(Historical!$N$7:$N$1213,MATCH(B300,Historical!$B$7:$B$1244,0))=0,"n/a",((INDEX(Historical!$C$7:$C$1222,MATCH(B300,Historical!$B$7:$B$1244,0))/INDEX(Historical!$N$7:$N$1213,MATCH(B300,Historical!$B$7:$B$1244,0)))^(1/10)-1)*100)</f>
        <v>11.106052981946624</v>
      </c>
      <c r="W300" s="668">
        <f>IF(OR(U300&lt;=0,U300="n/a",V300&lt;=0,V300="n/a"),"n/a",U300/V300)</f>
        <v>1.1138317798892556</v>
      </c>
      <c r="X300" s="669">
        <f>IF(OR(AJ300&lt;=0,AJ300="n/a",U300&lt;=0,U300="n/a"),"n/a",U300/AJ300)</f>
        <v>0.6988855796850838</v>
      </c>
      <c r="Y300" s="830"/>
      <c r="Z300" s="618">
        <f>IF(OR(AC300&lt;0.01,AC300="n/a"),"n/a",M300/AC300*100)</f>
        <v>31.893687707641199</v>
      </c>
      <c r="AA300" s="841">
        <f>IF(OR(AC300&lt;0.01,AC300="n/a"),"n/a",I300/AC300)</f>
        <v>13.392026578073091</v>
      </c>
      <c r="AB300" s="842">
        <v>12</v>
      </c>
      <c r="AC300" s="821">
        <v>6.02</v>
      </c>
      <c r="AD300" s="821">
        <v>1.5</v>
      </c>
      <c r="AE300" s="821">
        <v>1.2</v>
      </c>
      <c r="AF300" s="821">
        <v>5.44</v>
      </c>
      <c r="AG300" s="821">
        <v>44</v>
      </c>
      <c r="AH300" s="821">
        <v>12.5</v>
      </c>
      <c r="AI300" s="821">
        <v>13.489999999999998</v>
      </c>
      <c r="AJ300" s="821">
        <v>17.7</v>
      </c>
      <c r="AK300" s="821">
        <v>8.7999999999999989</v>
      </c>
      <c r="AL300" s="833">
        <v>8690</v>
      </c>
      <c r="AM300" s="827">
        <v>0.2</v>
      </c>
      <c r="AN300" s="821">
        <v>0</v>
      </c>
      <c r="AO300" s="705">
        <f>IF(U300="n/a","n/a",IF(AA300&lt;0,"n/a",IF(AA300="n/a","n/a",J300+U300-AA300)))</f>
        <v>1.3597912237818175</v>
      </c>
      <c r="AP300" s="706">
        <f>IF(U300="n/a","n/a",J300+U300)</f>
        <v>14.751817801854909</v>
      </c>
      <c r="AQ300" s="843">
        <f>IF(OR(AC300&lt;0.01,AC300="n/a",AF300="n/a"),"n/a",(I300/SQRT(22.5*AC300*(I300/AF300))-1)*100)</f>
        <v>79.941502327491136</v>
      </c>
      <c r="AR300" s="618">
        <f>INDEX(Historical!$C$7:$C$1222,MATCH(B300,Historical!$B$7:$B$1244,0))*IF(AH300="n/a",1.03,IF(AH300&lt;0,1.01,IF(AH300&gt;10,1.1,(1+AH300/100))))</f>
        <v>1.8920000000000001</v>
      </c>
      <c r="AS300" s="841">
        <f>IF($AI300="n/a",1.03*AR300,IF($AI300&lt;0,1.01*AR300,IF($AI300&gt;10,1.1*AR300,(1+$AI300/100)*AR300)))</f>
        <v>2.0812000000000004</v>
      </c>
      <c r="AT300" s="841">
        <f>IF($AK300="n/a",1.03*AS300,IF($AK300&lt;0,1.01*AS300,IF($AK300&gt;10,1.1*AS300,(1+$AK300/100)*AS300)))</f>
        <v>2.2643456000000004</v>
      </c>
      <c r="AU300" s="841">
        <f>IF($AK300="n/a",1.03*AT300,IF($AK300&lt;0,1.01*AT300,IF($AK300&gt;10,1.1*AT300,(1+$AK300/100)*AT300)))</f>
        <v>2.4636080128000004</v>
      </c>
      <c r="AV300" s="841">
        <f>IF($AK300="n/a",1.03*AU300,IF($AK300&lt;0,1.01*AU300,IF($AK300&gt;10,1.1*AU300,(1+$AK300/100)*AU300)))</f>
        <v>2.6804055179264008</v>
      </c>
      <c r="AW300" s="618">
        <f>SUM(AR300:AV300)</f>
        <v>11.381559130726401</v>
      </c>
      <c r="AX300" s="713">
        <f>AW300/I300*100</f>
        <v>14.117537993954851</v>
      </c>
      <c r="AY300" s="887">
        <v>1.32</v>
      </c>
      <c r="AZ300" s="827">
        <v>23.27</v>
      </c>
      <c r="BA300" s="827">
        <v>-34.07</v>
      </c>
      <c r="BB300" s="827">
        <v>2.46</v>
      </c>
      <c r="BC300" s="827">
        <v>1.69</v>
      </c>
      <c r="BE300" s="594">
        <v>2004</v>
      </c>
      <c r="BF300" s="853">
        <f>IF(BE300&gt;2020,0,IF(BE300&gt;2008,1,IF(BE300&gt;2001,2,IF(BE300&gt;1990,3,IF(BE300&gt;1980,4,IF(BE300&gt;1973,5,IF(BE300&gt;1970,6,IF(BE300&gt;1960,7,IF(BE300&gt;1958,8,IF(BE300&gt;1953,9,10))))))))))</f>
        <v>2</v>
      </c>
      <c r="BG300" s="837">
        <v>22.400000000000002</v>
      </c>
      <c r="BH300" s="820" t="s">
        <v>4443</v>
      </c>
      <c r="BI300" s="820" t="s">
        <v>4444</v>
      </c>
    </row>
    <row r="301" spans="1:61" ht="11.25" customHeight="1" x14ac:dyDescent="0.2">
      <c r="A301" s="826" t="s">
        <v>5052</v>
      </c>
      <c r="B301" s="830" t="s">
        <v>1541</v>
      </c>
      <c r="C301" s="885" t="s">
        <v>107</v>
      </c>
      <c r="D301" s="885" t="s">
        <v>4193</v>
      </c>
      <c r="E301" s="699">
        <v>11</v>
      </c>
      <c r="F301" s="1122">
        <v>447</v>
      </c>
      <c r="G301" s="1122" t="s">
        <v>105</v>
      </c>
      <c r="H301" s="1122" t="s">
        <v>105</v>
      </c>
      <c r="I301" s="829">
        <v>108.46</v>
      </c>
      <c r="J301" s="618">
        <f>(M301/I301)*100</f>
        <v>1.5489581412502305</v>
      </c>
      <c r="K301" s="832">
        <v>0.42</v>
      </c>
      <c r="L301" s="842">
        <v>4</v>
      </c>
      <c r="M301" s="609">
        <f>K301*L301</f>
        <v>1.68</v>
      </c>
      <c r="N301" s="825" t="s">
        <v>561</v>
      </c>
      <c r="O301" s="703">
        <v>0.34</v>
      </c>
      <c r="P301" s="603">
        <v>44925</v>
      </c>
      <c r="Q301" s="603">
        <v>44943</v>
      </c>
      <c r="R301" s="609">
        <f>(K301-O301)/O301*100</f>
        <v>23.52941176470587</v>
      </c>
      <c r="S301" s="667">
        <f>IF(INDEX(Historical!$D$7:$D$1220,MATCH(B301,Historical!$B$7:$B$1244,0))=0,"n/a",(INDEX(Historical!$C$7:$C$1222,MATCH(B301,Historical!$B$7:$B$1244,0))/INDEX(Historical!$D$7:$D$1220,MATCH(B301,Historical!$B$7:$B$1244,0))-1)*100)</f>
        <v>30.76923076923077</v>
      </c>
      <c r="T301" s="667">
        <f>IF(INDEX(Historical!$F$7:$F$1213,MATCH(B301,Historical!$B$7:$B$1244,0))=0,"n/a",((INDEX(Historical!$C$7:$C$1222,MATCH(B301,Historical!$B$7:$B$1244,0))/INDEX(Historical!$F$7:$F$1213,MATCH(B301,Historical!$B$7:$B$1244,0)))^(1/3)-1)*100)</f>
        <v>14.471424255333186</v>
      </c>
      <c r="U301" s="667">
        <f>IF(INDEX(Historical!$H$7:$H$1213,MATCH(B301,Historical!$B$7:$B$1244,0))=0,"n/a",((INDEX(Historical!$C$7:$C$1222,MATCH(B301,Historical!$B$7:$B$1244,0))/INDEX(Historical!$H$7:$H$1213,MATCH(B301,Historical!$B$7:$B$1244,0)))^(1/5)-1)*100)</f>
        <v>18.312191546907464</v>
      </c>
      <c r="V301" s="667">
        <f>IF(INDEX(Historical!$N$7:$N$1213,MATCH(B301,Historical!$B$7:$B$1244,0))=0,"n/a",((INDEX(Historical!$C$7:$C$1222,MATCH(B301,Historical!$B$7:$B$1244,0))/INDEX(Historical!$N$7:$N$1213,MATCH(B301,Historical!$B$7:$B$1244,0)))^(1/10)-1)*100)</f>
        <v>14.646996692066061</v>
      </c>
      <c r="W301" s="668">
        <f>IF(OR(U301&lt;=0,U301="n/a",V301&lt;=0,V301="n/a"),"n/a",U301/V301)</f>
        <v>1.2502352483514081</v>
      </c>
      <c r="X301" s="669">
        <f>IF(OR(AJ301&lt;=0,AJ301="n/a",U301&lt;=0,U301="n/a"),"n/a",U301/AJ301)</f>
        <v>0.94392739932512693</v>
      </c>
      <c r="Y301" s="641" t="s">
        <v>4245</v>
      </c>
      <c r="Z301" s="618">
        <f>IF(OR(AC301&lt;0.01,AC301="n/a"),"n/a",M301/AC301*100)</f>
        <v>23.398328690807798</v>
      </c>
      <c r="AA301" s="841">
        <f>IF(OR(AC301&lt;0.01,AC301="n/a"),"n/a",I301/AC301)</f>
        <v>15.105849582172702</v>
      </c>
      <c r="AB301" s="842">
        <v>9</v>
      </c>
      <c r="AC301" s="821">
        <v>7.18</v>
      </c>
      <c r="AD301" s="821">
        <v>0.91</v>
      </c>
      <c r="AE301" s="821">
        <v>2</v>
      </c>
      <c r="AF301" s="821">
        <v>2.37</v>
      </c>
      <c r="AG301" s="821">
        <v>16.900000000000002</v>
      </c>
      <c r="AH301" s="821">
        <v>5.2</v>
      </c>
      <c r="AI301" s="821">
        <v>12.280000000000001</v>
      </c>
      <c r="AJ301" s="821">
        <v>19.400000000000002</v>
      </c>
      <c r="AK301" s="821">
        <v>16.41</v>
      </c>
      <c r="AL301" s="833">
        <v>23070</v>
      </c>
      <c r="AM301" s="827">
        <v>0.4</v>
      </c>
      <c r="AN301" s="821">
        <v>5.69</v>
      </c>
      <c r="AO301" s="705">
        <f>IF(U301="n/a","n/a",IF(AA301&lt;0,"n/a",IF(AA301="n/a","n/a",J301+U301-AA301)))</f>
        <v>4.7553001059849933</v>
      </c>
      <c r="AP301" s="706">
        <f>IF(U301="n/a","n/a",J301+U301)</f>
        <v>19.861149688157695</v>
      </c>
      <c r="AQ301" s="843">
        <f>IF(OR(AC301&lt;0.01,AC301="n/a",AF301="n/a"),"n/a",(I301/SQRT(22.5*AC301*(I301/AF301))-1)*100)</f>
        <v>26.140774110601981</v>
      </c>
      <c r="AR301" s="618">
        <f>INDEX(Historical!$C$7:$C$1222,MATCH(B301,Historical!$B$7:$B$1244,0))*IF(AH301="n/a",1.03,IF(AH301&lt;0,1.01,IF(AH301&gt;10,1.1,(1+AH301/100))))</f>
        <v>1.4307200000000002</v>
      </c>
      <c r="AS301" s="841">
        <f>IF($AI301="n/a",1.03*AR301,IF($AI301&lt;0,1.01*AR301,IF($AI301&gt;10,1.1*AR301,(1+$AI301/100)*AR301)))</f>
        <v>1.5737920000000003</v>
      </c>
      <c r="AT301" s="841">
        <f>IF($AK301="n/a",1.03*AS301,IF($AK301&lt;0,1.01*AS301,IF($AK301&gt;10,1.1*AS301,(1+$AK301/100)*AS301)))</f>
        <v>1.7311712000000006</v>
      </c>
      <c r="AU301" s="841">
        <f>IF($AK301="n/a",1.03*AT301,IF($AK301&lt;0,1.01*AT301,IF($AK301&gt;10,1.1*AT301,(1+$AK301/100)*AT301)))</f>
        <v>1.9042883200000007</v>
      </c>
      <c r="AV301" s="841">
        <f>IF($AK301="n/a",1.03*AU301,IF($AK301&lt;0,1.01*AU301,IF($AK301&gt;10,1.1*AU301,(1+$AK301/100)*AU301)))</f>
        <v>2.0947171520000007</v>
      </c>
      <c r="AW301" s="618">
        <f>SUM(AR301:AV301)</f>
        <v>8.7346886720000025</v>
      </c>
      <c r="AX301" s="713">
        <f>AW301/I301*100</f>
        <v>8.0533732915360527</v>
      </c>
      <c r="AY301" s="887">
        <v>1.07</v>
      </c>
      <c r="AZ301" s="827">
        <v>27.810000000000002</v>
      </c>
      <c r="BA301" s="827">
        <v>-13.919999999999998</v>
      </c>
      <c r="BB301" s="827">
        <v>-2.09</v>
      </c>
      <c r="BC301" s="827">
        <v>3.04</v>
      </c>
      <c r="BE301" s="594">
        <v>2013</v>
      </c>
      <c r="BF301" s="853">
        <f>IF(BE301&gt;2020,0,IF(BE301&gt;2008,1,IF(BE301&gt;2001,2,IF(BE301&gt;1990,3,IF(BE301&gt;1980,4,IF(BE301&gt;1973,5,IF(BE301&gt;1970,6,IF(BE301&gt;1960,7,IF(BE301&gt;1958,8,IF(BE301&gt;1953,9,10))))))))))</f>
        <v>1</v>
      </c>
      <c r="BG301" s="837">
        <v>2</v>
      </c>
      <c r="BH301" s="820" t="s">
        <v>4443</v>
      </c>
      <c r="BI301" s="820" t="s">
        <v>4444</v>
      </c>
    </row>
    <row r="302" spans="1:61" ht="11.25" customHeight="1" x14ac:dyDescent="0.2">
      <c r="A302" s="826" t="s">
        <v>1548</v>
      </c>
      <c r="B302" s="830" t="s">
        <v>1549</v>
      </c>
      <c r="C302" s="885" t="s">
        <v>152</v>
      </c>
      <c r="D302" s="885" t="s">
        <v>4183</v>
      </c>
      <c r="E302" s="699">
        <v>11</v>
      </c>
      <c r="F302" s="1122">
        <v>431</v>
      </c>
      <c r="G302" s="1122" t="s">
        <v>105</v>
      </c>
      <c r="H302" s="1122" t="s">
        <v>105</v>
      </c>
      <c r="I302" s="829">
        <v>213</v>
      </c>
      <c r="J302" s="618">
        <f>(M302/I302)*100</f>
        <v>0.82629107981220651</v>
      </c>
      <c r="K302" s="832">
        <v>0.44</v>
      </c>
      <c r="L302" s="842">
        <v>4</v>
      </c>
      <c r="M302" s="609">
        <f>K302*L302</f>
        <v>1.76</v>
      </c>
      <c r="N302" s="825" t="s">
        <v>695</v>
      </c>
      <c r="O302" s="700">
        <v>0.42</v>
      </c>
      <c r="P302" s="603">
        <v>44790</v>
      </c>
      <c r="Q302" s="603">
        <v>44826</v>
      </c>
      <c r="R302" s="609">
        <f>(K302-O302)/O302*100</f>
        <v>4.7619047619047663</v>
      </c>
      <c r="S302" s="667">
        <f>IF(INDEX(Historical!$D$7:$D$1220,MATCH(B302,Historical!$B$7:$B$1244,0))=0,"n/a",(INDEX(Historical!$C$7:$C$1222,MATCH(B302,Historical!$B$7:$B$1244,0))/INDEX(Historical!$D$7:$D$1220,MATCH(B302,Historical!$B$7:$B$1244,0))-1)*100)</f>
        <v>6.1728395061728225</v>
      </c>
      <c r="T302" s="667">
        <f>IF(INDEX(Historical!$F$7:$F$1213,MATCH(B302,Historical!$B$7:$B$1244,0))=0,"n/a",((INDEX(Historical!$C$7:$C$1222,MATCH(B302,Historical!$B$7:$B$1244,0))/INDEX(Historical!$F$7:$F$1213,MATCH(B302,Historical!$B$7:$B$1244,0)))^(1/3)-1)*100)</f>
        <v>4.2065344470325394</v>
      </c>
      <c r="U302" s="667">
        <f>IF(INDEX(Historical!$H$7:$H$1213,MATCH(B302,Historical!$B$7:$B$1244,0))=0,"n/a",((INDEX(Historical!$C$7:$C$1222,MATCH(B302,Historical!$B$7:$B$1244,0))/INDEX(Historical!$H$7:$H$1213,MATCH(B302,Historical!$B$7:$B$1244,0)))^(1/5)-1)*100)</f>
        <v>4.8088383994589146</v>
      </c>
      <c r="V302" s="667">
        <f>IF(INDEX(Historical!$N$7:$N$1213,MATCH(B302,Historical!$B$7:$B$1244,0))=0,"n/a",((INDEX(Historical!$C$7:$C$1222,MATCH(B302,Historical!$B$7:$B$1244,0))/INDEX(Historical!$N$7:$N$1213,MATCH(B302,Historical!$B$7:$B$1244,0)))^(1/10)-1)*100)</f>
        <v>17.599358581160619</v>
      </c>
      <c r="W302" s="668">
        <f>IF(OR(U302&lt;=0,U302="n/a",V302&lt;=0,V302="n/a"),"n/a",U302/V302)</f>
        <v>0.27323941252078221</v>
      </c>
      <c r="X302" s="669">
        <f>IF(OR(AJ302&lt;=0,AJ302="n/a",U302&lt;=0,U302="n/a"),"n/a",U302/AJ302)</f>
        <v>0.28121861985139851</v>
      </c>
      <c r="Y302" s="640"/>
      <c r="Z302" s="618">
        <f>IF(OR(AC302&lt;0.01,AC302="n/a"),"n/a",M302/AC302*100)</f>
        <v>32</v>
      </c>
      <c r="AA302" s="841">
        <f>IF(OR(AC302&lt;0.01,AC302="n/a"),"n/a",I302/AC302)</f>
        <v>38.727272727272727</v>
      </c>
      <c r="AB302" s="842">
        <v>6</v>
      </c>
      <c r="AC302" s="821">
        <v>5.5</v>
      </c>
      <c r="AD302" s="821">
        <v>3.78</v>
      </c>
      <c r="AE302" s="821">
        <v>8.41</v>
      </c>
      <c r="AF302" s="821">
        <v>8.32</v>
      </c>
      <c r="AG302" s="821">
        <v>23.400000000000002</v>
      </c>
      <c r="AH302" s="821">
        <v>63.6</v>
      </c>
      <c r="AI302" s="821">
        <v>13.320000000000002</v>
      </c>
      <c r="AJ302" s="821">
        <v>17.100000000000001</v>
      </c>
      <c r="AK302" s="821">
        <v>10.199999999999999</v>
      </c>
      <c r="AL302" s="833">
        <v>31640</v>
      </c>
      <c r="AM302" s="827">
        <v>0.70000000000000007</v>
      </c>
      <c r="AN302" s="821">
        <v>0.48</v>
      </c>
      <c r="AO302" s="705">
        <f>IF(U302="n/a","n/a",IF(AA302&lt;0,"n/a",IF(AA302="n/a","n/a",J302+U302-AA302)))</f>
        <v>-33.092143248001605</v>
      </c>
      <c r="AP302" s="706">
        <f>IF(U302="n/a","n/a",J302+U302)</f>
        <v>5.6351294792711215</v>
      </c>
      <c r="AQ302" s="843">
        <f>IF(OR(AC302&lt;0.01,AC302="n/a",AF302="n/a"),"n/a",(I302/SQRT(22.5*AC302*(I302/AF302))-1)*100)</f>
        <v>278.4241647739326</v>
      </c>
      <c r="AR302" s="618">
        <f>INDEX(Historical!$C$7:$C$1222,MATCH(B302,Historical!$B$7:$B$1244,0))*IF(AH302="n/a",1.03,IF(AH302&lt;0,1.01,IF(AH302&gt;10,1.1,(1+AH302/100))))</f>
        <v>1.8920000000000001</v>
      </c>
      <c r="AS302" s="841">
        <f>IF($AI302="n/a",1.03*AR302,IF($AI302&lt;0,1.01*AR302,IF($AI302&gt;10,1.1*AR302,(1+$AI302/100)*AR302)))</f>
        <v>2.0812000000000004</v>
      </c>
      <c r="AT302" s="841">
        <f>IF($AK302="n/a",1.03*AS302,IF($AK302&lt;0,1.01*AS302,IF($AK302&gt;10,1.1*AS302,(1+$AK302/100)*AS302)))</f>
        <v>2.2893200000000005</v>
      </c>
      <c r="AU302" s="841">
        <f>IF($AK302="n/a",1.03*AT302,IF($AK302&lt;0,1.01*AT302,IF($AK302&gt;10,1.1*AT302,(1+$AK302/100)*AT302)))</f>
        <v>2.5182520000000008</v>
      </c>
      <c r="AV302" s="841">
        <f>IF($AK302="n/a",1.03*AU302,IF($AK302&lt;0,1.01*AU302,IF($AK302&gt;10,1.1*AU302,(1+$AK302/100)*AU302)))</f>
        <v>2.7700772000000011</v>
      </c>
      <c r="AW302" s="618">
        <f>SUM(AR302:AV302)</f>
        <v>11.550849200000002</v>
      </c>
      <c r="AX302" s="713">
        <f>AW302/I302*100</f>
        <v>5.4229338967136158</v>
      </c>
      <c r="AY302" s="887">
        <v>0.47</v>
      </c>
      <c r="AZ302" s="827">
        <v>12.46</v>
      </c>
      <c r="BA302" s="827">
        <v>-18.82</v>
      </c>
      <c r="BB302" s="827">
        <v>-1.9900000000000002</v>
      </c>
      <c r="BC302" s="827">
        <v>-2.8899999999999997</v>
      </c>
      <c r="BE302" s="594">
        <v>2012</v>
      </c>
      <c r="BF302" s="853">
        <f>IF(BE302&gt;2020,0,IF(BE302&gt;2008,1,IF(BE302&gt;2001,2,IF(BE302&gt;1990,3,IF(BE302&gt;1980,4,IF(BE302&gt;1973,5,IF(BE302&gt;1970,6,IF(BE302&gt;1960,7,IF(BE302&gt;1958,8,IF(BE302&gt;1953,9,10))))))))))</f>
        <v>1</v>
      </c>
      <c r="BG302" s="837">
        <v>14.799999999999999</v>
      </c>
      <c r="BH302" s="820" t="s">
        <v>4443</v>
      </c>
      <c r="BI302" s="820" t="s">
        <v>4444</v>
      </c>
    </row>
    <row r="303" spans="1:61" ht="11.25" customHeight="1" x14ac:dyDescent="0.2">
      <c r="A303" s="819" t="s">
        <v>5055</v>
      </c>
      <c r="B303" s="830" t="s">
        <v>1555</v>
      </c>
      <c r="C303" s="885" t="s">
        <v>111</v>
      </c>
      <c r="D303" s="885" t="s">
        <v>4221</v>
      </c>
      <c r="E303" s="699">
        <v>13</v>
      </c>
      <c r="F303" s="1122">
        <v>306</v>
      </c>
      <c r="G303" s="1122" t="s">
        <v>36</v>
      </c>
      <c r="H303" s="1122" t="s">
        <v>114</v>
      </c>
      <c r="I303" s="829">
        <v>294.93</v>
      </c>
      <c r="J303" s="618">
        <f>(M303/I303)*100</f>
        <v>1.6003797511273861</v>
      </c>
      <c r="K303" s="832">
        <v>1.18</v>
      </c>
      <c r="L303" s="842">
        <v>4</v>
      </c>
      <c r="M303" s="609">
        <f>K303*L303</f>
        <v>4.72</v>
      </c>
      <c r="N303" s="825" t="s">
        <v>141</v>
      </c>
      <c r="O303" s="700">
        <v>1.1200000000000001</v>
      </c>
      <c r="P303" s="603">
        <v>44875</v>
      </c>
      <c r="Q303" s="603">
        <v>44907</v>
      </c>
      <c r="R303" s="609">
        <f>(K303-O303)/O303*100</f>
        <v>5.3571428571428417</v>
      </c>
      <c r="S303" s="667">
        <f>IF(INDEX(Historical!$D$7:$D$1220,MATCH(B303,Historical!$B$7:$B$1244,0))=0,"n/a",(INDEX(Historical!$C$7:$C$1222,MATCH(B303,Historical!$B$7:$B$1244,0))/INDEX(Historical!$D$7:$D$1220,MATCH(B303,Historical!$B$7:$B$1244,0))-1)*100)</f>
        <v>4.8498845265589008</v>
      </c>
      <c r="T303" s="667">
        <f>IF(INDEX(Historical!$F$7:$F$1213,MATCH(B303,Historical!$B$7:$B$1244,0))=0,"n/a",((INDEX(Historical!$C$7:$C$1222,MATCH(B303,Historical!$B$7:$B$1244,0))/INDEX(Historical!$F$7:$F$1213,MATCH(B303,Historical!$B$7:$B$1244,0)))^(1/3)-1)*100)</f>
        <v>4.9271235802862856</v>
      </c>
      <c r="U303" s="667">
        <f>IF(INDEX(Historical!$H$7:$H$1213,MATCH(B303,Historical!$B$7:$B$1244,0))=0,"n/a",((INDEX(Historical!$C$7:$C$1222,MATCH(B303,Historical!$B$7:$B$1244,0))/INDEX(Historical!$H$7:$H$1213,MATCH(B303,Historical!$B$7:$B$1244,0)))^(1/5)-1)*100)</f>
        <v>7.8250232273354037</v>
      </c>
      <c r="V303" s="667">
        <f>IF(INDEX(Historical!$N$7:$N$1213,MATCH(B303,Historical!$B$7:$B$1244,0))=0,"n/a",((INDEX(Historical!$C$7:$C$1222,MATCH(B303,Historical!$B$7:$B$1244,0))/INDEX(Historical!$N$7:$N$1213,MATCH(B303,Historical!$B$7:$B$1244,0)))^(1/10)-1)*100)</f>
        <v>9.7539810617050637</v>
      </c>
      <c r="W303" s="668">
        <f>IF(OR(U303&lt;=0,U303="n/a",V303&lt;=0,V303="n/a"),"n/a",U303/V303)</f>
        <v>0.80223891945588166</v>
      </c>
      <c r="X303" s="669">
        <f>IF(OR(AJ303&lt;=0,AJ303="n/a",U303&lt;=0,U303="n/a"),"n/a",U303/AJ303)</f>
        <v>1.7010920059424792</v>
      </c>
      <c r="Y303" s="637"/>
      <c r="Z303" s="618">
        <f>IF(OR(AC303&lt;0.01,AC303="n/a"),"n/a",M303/AC303*100)</f>
        <v>51.137594799566621</v>
      </c>
      <c r="AA303" s="841">
        <f>IF(OR(AC303&lt;0.01,AC303="n/a"),"n/a",I303/AC303)</f>
        <v>31.953412784398701</v>
      </c>
      <c r="AB303" s="842">
        <v>9</v>
      </c>
      <c r="AC303" s="821">
        <v>9.23</v>
      </c>
      <c r="AD303" s="821">
        <v>2.57</v>
      </c>
      <c r="AE303" s="821">
        <v>4.3099999999999996</v>
      </c>
      <c r="AF303" s="821">
        <v>11.59</v>
      </c>
      <c r="AG303" s="821">
        <v>40.200000000000003</v>
      </c>
      <c r="AH303" s="821">
        <v>-31.2</v>
      </c>
      <c r="AI303" s="821">
        <v>9.01</v>
      </c>
      <c r="AJ303" s="821">
        <v>4.5999999999999996</v>
      </c>
      <c r="AK303" s="821">
        <v>12.4</v>
      </c>
      <c r="AL303" s="833">
        <v>33970</v>
      </c>
      <c r="AM303" s="828">
        <v>0.2</v>
      </c>
      <c r="AN303" s="821">
        <v>1.38</v>
      </c>
      <c r="AO303" s="705">
        <f>IF(U303="n/a","n/a",IF(AA303&lt;0,"n/a",IF(AA303="n/a","n/a",J303+U303-AA303)))</f>
        <v>-22.528009805935909</v>
      </c>
      <c r="AP303" s="706">
        <f>IF(U303="n/a","n/a",J303+U303)</f>
        <v>9.42540297846279</v>
      </c>
      <c r="AQ303" s="843">
        <f>IF(OR(AC303&lt;0.01,AC303="n/a",AF303="n/a"),"n/a",(I303/SQRT(22.5*AC303*(I303/AF303))-1)*100)</f>
        <v>305.70380776082936</v>
      </c>
      <c r="AR303" s="618">
        <f>INDEX(Historical!$C$7:$C$1222,MATCH(B303,Historical!$B$7:$B$1244,0))*IF(AH303="n/a",1.03,IF(AH303&lt;0,1.01,IF(AH303&gt;10,1.1,(1+AH303/100))))</f>
        <v>4.5853999999999999</v>
      </c>
      <c r="AS303" s="841">
        <f>IF($AI303="n/a",1.03*AR303,IF($AI303&lt;0,1.01*AR303,IF($AI303&gt;10,1.1*AR303,(1+$AI303/100)*AR303)))</f>
        <v>4.9985445400000001</v>
      </c>
      <c r="AT303" s="841">
        <f>IF($AK303="n/a",1.03*AS303,IF($AK303&lt;0,1.01*AS303,IF($AK303&gt;10,1.1*AS303,(1+$AK303/100)*AS303)))</f>
        <v>5.4983989940000004</v>
      </c>
      <c r="AU303" s="841">
        <f>IF($AK303="n/a",1.03*AT303,IF($AK303&lt;0,1.01*AT303,IF($AK303&gt;10,1.1*AT303,(1+$AK303/100)*AT303)))</f>
        <v>6.0482388934000006</v>
      </c>
      <c r="AV303" s="841">
        <f>IF($AK303="n/a",1.03*AU303,IF($AK303&lt;0,1.01*AU303,IF($AK303&gt;10,1.1*AU303,(1+$AK303/100)*AU303)))</f>
        <v>6.6530627827400011</v>
      </c>
      <c r="AW303" s="618">
        <f>SUM(AR303:AV303)</f>
        <v>27.783645210140001</v>
      </c>
      <c r="AX303" s="713">
        <f>AW303/I303*100</f>
        <v>9.4204201709354773</v>
      </c>
      <c r="AY303" s="887">
        <v>1.45</v>
      </c>
      <c r="AZ303" s="827">
        <v>55.16</v>
      </c>
      <c r="BA303" s="827">
        <v>-1.49</v>
      </c>
      <c r="BB303" s="827">
        <v>6.8000000000000007</v>
      </c>
      <c r="BC303" s="827">
        <v>21.38</v>
      </c>
      <c r="BE303" s="594">
        <v>2010</v>
      </c>
      <c r="BF303" s="853">
        <f>IF(BE303&gt;2020,0,IF(BE303&gt;2008,1,IF(BE303&gt;2001,2,IF(BE303&gt;1990,3,IF(BE303&gt;1980,4,IF(BE303&gt;1973,5,IF(BE303&gt;1970,6,IF(BE303&gt;1960,7,IF(BE303&gt;1958,8,IF(BE303&gt;1953,9,10))))))))))</f>
        <v>1</v>
      </c>
      <c r="BG303" s="837">
        <v>9.9</v>
      </c>
      <c r="BH303" s="820" t="s">
        <v>4443</v>
      </c>
      <c r="BI303" s="820" t="s">
        <v>4444</v>
      </c>
    </row>
    <row r="304" spans="1:61" ht="11.25" customHeight="1" x14ac:dyDescent="0.2">
      <c r="A304" s="826" t="s">
        <v>5205</v>
      </c>
      <c r="B304" s="830" t="s">
        <v>5204</v>
      </c>
      <c r="C304" s="885" t="s">
        <v>111</v>
      </c>
      <c r="D304" s="885" t="s">
        <v>4221</v>
      </c>
      <c r="E304" s="699">
        <v>18</v>
      </c>
      <c r="F304" s="1122">
        <v>213</v>
      </c>
      <c r="G304" s="1122" t="s">
        <v>105</v>
      </c>
      <c r="H304" s="1122" t="s">
        <v>105</v>
      </c>
      <c r="I304" s="829">
        <v>157.63999999999999</v>
      </c>
      <c r="J304" s="618">
        <f>(M304/I304)*100</f>
        <v>0.88809946714031962</v>
      </c>
      <c r="K304" s="832">
        <v>0.35</v>
      </c>
      <c r="L304" s="842">
        <v>4</v>
      </c>
      <c r="M304" s="609">
        <f>K304*L304</f>
        <v>1.4</v>
      </c>
      <c r="N304" s="825" t="s">
        <v>238</v>
      </c>
      <c r="O304" s="700">
        <v>0.33</v>
      </c>
      <c r="P304" s="603">
        <v>44741</v>
      </c>
      <c r="Q304" s="603">
        <v>44756</v>
      </c>
      <c r="R304" s="609">
        <f>(K304-O304)/O304*100</f>
        <v>6.060606060606049</v>
      </c>
      <c r="S304" s="667">
        <f>IF(INDEX(Historical!$D$7:$D$1220,MATCH(B304,Historical!$B$7:$B$1244,0))=0,"n/a",(INDEX(Historical!$C$7:$C$1222,MATCH(B304,Historical!$B$7:$B$1244,0))/INDEX(Historical!$D$7:$D$1220,MATCH(B304,Historical!$B$7:$B$1244,0))-1)*100)</f>
        <v>7.9365079365079527</v>
      </c>
      <c r="T304" s="667">
        <f>IF(INDEX(Historical!$F$7:$F$1213,MATCH(B304,Historical!$B$7:$B$1244,0))=0,"n/a",((INDEX(Historical!$C$7:$C$1222,MATCH(B304,Historical!$B$7:$B$1244,0))/INDEX(Historical!$F$7:$F$1213,MATCH(B304,Historical!$B$7:$B$1244,0)))^(1/3)-1)*100)</f>
        <v>5.4452384009676447</v>
      </c>
      <c r="U304" s="667">
        <f>IF(INDEX(Historical!$H$7:$H$1213,MATCH(B304,Historical!$B$7:$B$1244,0))=0,"n/a",((INDEX(Historical!$C$7:$C$1222,MATCH(B304,Historical!$B$7:$B$1244,0))/INDEX(Historical!$H$7:$H$1213,MATCH(B304,Historical!$B$7:$B$1244,0)))^(1/5)-1)*100)</f>
        <v>6.342724238285391</v>
      </c>
      <c r="V304" s="667">
        <f>IF(INDEX(Historical!$N$7:$N$1213,MATCH(B304,Historical!$B$7:$B$1244,0))=0,"n/a",((INDEX(Historical!$C$7:$C$1222,MATCH(B304,Historical!$B$7:$B$1244,0))/INDEX(Historical!$N$7:$N$1213,MATCH(B304,Historical!$B$7:$B$1244,0)))^(1/10)-1)*100)</f>
        <v>6.2749033956890576</v>
      </c>
      <c r="W304" s="668">
        <f>IF(OR(U304&lt;=0,U304="n/a",V304&lt;=0,V304="n/a"),"n/a",U304/V304)</f>
        <v>1.0108082688002697</v>
      </c>
      <c r="X304" s="669" t="str">
        <f>IF(OR(AJ304&lt;=0,AJ304="n/a",U304&lt;=0,U304="n/a"),"n/a",U304/AJ304)</f>
        <v>n/a</v>
      </c>
      <c r="Y304" s="638"/>
      <c r="Z304" s="618">
        <f>IF(OR(AC304&lt;0.01,AC304="n/a"),"n/a",M304/AC304*100)</f>
        <v>19.204389574759944</v>
      </c>
      <c r="AA304" s="841">
        <f>IF(OR(AC304&lt;0.01,AC304="n/a"),"n/a",I304/AC304)</f>
        <v>21.624142661179697</v>
      </c>
      <c r="AB304" s="842">
        <v>12</v>
      </c>
      <c r="AC304" s="821">
        <v>7.29</v>
      </c>
      <c r="AD304" s="821">
        <v>4.13</v>
      </c>
      <c r="AE304" s="821">
        <v>1.98</v>
      </c>
      <c r="AF304" s="821">
        <v>1.69</v>
      </c>
      <c r="AG304" s="821">
        <v>5.4</v>
      </c>
      <c r="AH304" s="821">
        <v>-5.2</v>
      </c>
      <c r="AI304" s="821">
        <v>11.360000000000001</v>
      </c>
      <c r="AJ304" s="821">
        <v>-0.5</v>
      </c>
      <c r="AK304" s="821">
        <v>5.2</v>
      </c>
      <c r="AL304" s="833">
        <v>10330</v>
      </c>
      <c r="AM304" s="827">
        <v>0.2</v>
      </c>
      <c r="AN304" s="821">
        <v>0.36</v>
      </c>
      <c r="AO304" s="705">
        <f>IF(U304="n/a","n/a",IF(AA304&lt;0,"n/a",IF(AA304="n/a","n/a",J304+U304-AA304)))</f>
        <v>-14.393318955753987</v>
      </c>
      <c r="AP304" s="706">
        <f>IF(U304="n/a","n/a",J304+U304)</f>
        <v>7.2308237054257107</v>
      </c>
      <c r="AQ304" s="843">
        <f>IF(OR(AC304&lt;0.01,AC304="n/a",AF304="n/a"),"n/a",(I304/SQRT(22.5*AC304*(I304/AF304))-1)*100)</f>
        <v>27.444630412834027</v>
      </c>
      <c r="AR304" s="618">
        <f>INDEX(Historical!$C$7:$C$1222,MATCH(B304,Historical!$B$7:$B$1244,0))*IF(AH304="n/a",1.03,IF(AH304&lt;0,1.01,IF(AH304&gt;10,1.1,(1+AH304/100))))</f>
        <v>1.3736000000000002</v>
      </c>
      <c r="AS304" s="841">
        <f>IF($AI304="n/a",1.03*AR304,IF($AI304&lt;0,1.01*AR304,IF($AI304&gt;10,1.1*AR304,(1+$AI304/100)*AR304)))</f>
        <v>1.5109600000000003</v>
      </c>
      <c r="AT304" s="841">
        <f>IF($AK304="n/a",1.03*AS304,IF($AK304&lt;0,1.01*AS304,IF($AK304&gt;10,1.1*AS304,(1+$AK304/100)*AS304)))</f>
        <v>1.5895299200000004</v>
      </c>
      <c r="AU304" s="841">
        <f>IF($AK304="n/a",1.03*AT304,IF($AK304&lt;0,1.01*AT304,IF($AK304&gt;10,1.1*AT304,(1+$AK304/100)*AT304)))</f>
        <v>1.6721854758400005</v>
      </c>
      <c r="AV304" s="841">
        <f>IF($AK304="n/a",1.03*AU304,IF($AK304&lt;0,1.01*AU304,IF($AK304&gt;10,1.1*AU304,(1+$AK304/100)*AU304)))</f>
        <v>1.7591391205836806</v>
      </c>
      <c r="AW304" s="618">
        <f>SUM(AR304:AV304)</f>
        <v>7.9054145164236829</v>
      </c>
      <c r="AX304" s="713">
        <f>AW304/I304*100</f>
        <v>5.0148531568280159</v>
      </c>
      <c r="AY304" s="887">
        <v>1.1000000000000001</v>
      </c>
      <c r="AZ304" s="827">
        <v>45.59</v>
      </c>
      <c r="BA304" s="827">
        <v>-3.9699999999999998</v>
      </c>
      <c r="BB304" s="827">
        <v>14.64</v>
      </c>
      <c r="BC304" s="827">
        <v>18.82</v>
      </c>
      <c r="BE304" s="594">
        <v>2005</v>
      </c>
      <c r="BF304" s="853">
        <f>IF(BE304&gt;2020,0,IF(BE304&gt;2008,1,IF(BE304&gt;2001,2,IF(BE304&gt;1990,3,IF(BE304&gt;1980,4,IF(BE304&gt;1973,5,IF(BE304&gt;1970,6,IF(BE304&gt;1960,7,IF(BE304&gt;1958,8,IF(BE304&gt;1953,9,10))))))))))</f>
        <v>2</v>
      </c>
      <c r="BG304" s="837">
        <v>3.3000000000000003</v>
      </c>
      <c r="BH304" s="820" t="s">
        <v>4443</v>
      </c>
      <c r="BI304" s="820" t="s">
        <v>4444</v>
      </c>
    </row>
    <row r="305" spans="1:61" ht="11.25" customHeight="1" x14ac:dyDescent="0.2">
      <c r="A305" s="819" t="s">
        <v>1546</v>
      </c>
      <c r="B305" s="830" t="s">
        <v>1547</v>
      </c>
      <c r="C305" s="885" t="s">
        <v>122</v>
      </c>
      <c r="D305" s="885" t="s">
        <v>4214</v>
      </c>
      <c r="E305" s="699">
        <v>13</v>
      </c>
      <c r="F305" s="1122">
        <v>342</v>
      </c>
      <c r="G305" s="1122" t="s">
        <v>105</v>
      </c>
      <c r="H305" s="1122" t="s">
        <v>105</v>
      </c>
      <c r="I305" s="829">
        <v>247.84</v>
      </c>
      <c r="J305" s="618">
        <f>(M305/I305)*100</f>
        <v>1.6139444803098775</v>
      </c>
      <c r="K305" s="832">
        <v>1</v>
      </c>
      <c r="L305" s="842">
        <v>4</v>
      </c>
      <c r="M305" s="609">
        <f>K305*L305</f>
        <v>4</v>
      </c>
      <c r="N305" s="825" t="s">
        <v>316</v>
      </c>
      <c r="O305" s="700">
        <v>0.875</v>
      </c>
      <c r="P305" s="603">
        <v>44994</v>
      </c>
      <c r="Q305" s="603">
        <v>45009</v>
      </c>
      <c r="R305" s="609">
        <f>(K305-O305)/O305*100</f>
        <v>14.285714285714285</v>
      </c>
      <c r="S305" s="667">
        <f>IF(INDEX(Historical!$D$7:$D$1220,MATCH(B305,Historical!$B$7:$B$1244,0))=0,"n/a",(INDEX(Historical!$C$7:$C$1222,MATCH(B305,Historical!$B$7:$B$1244,0))/INDEX(Historical!$D$7:$D$1220,MATCH(B305,Historical!$B$7:$B$1244,0))-1)*100)</f>
        <v>27.27272727272727</v>
      </c>
      <c r="T305" s="667">
        <f>IF(INDEX(Historical!$F$7:$F$1213,MATCH(B305,Historical!$B$7:$B$1244,0))=0,"n/a",((INDEX(Historical!$C$7:$C$1222,MATCH(B305,Historical!$B$7:$B$1244,0))/INDEX(Historical!$F$7:$F$1213,MATCH(B305,Historical!$B$7:$B$1244,0)))^(1/3)-1)*100)</f>
        <v>16.738772165039471</v>
      </c>
      <c r="U305" s="667">
        <f>IF(INDEX(Historical!$H$7:$H$1213,MATCH(B305,Historical!$B$7:$B$1244,0))=0,"n/a",((INDEX(Historical!$C$7:$C$1222,MATCH(B305,Historical!$B$7:$B$1244,0))/INDEX(Historical!$H$7:$H$1213,MATCH(B305,Historical!$B$7:$B$1244,0)))^(1/5)-1)*100)</f>
        <v>14.224458489960789</v>
      </c>
      <c r="V305" s="667">
        <f>IF(INDEX(Historical!$N$7:$N$1213,MATCH(B305,Historical!$B$7:$B$1244,0))=0,"n/a",((INDEX(Historical!$C$7:$C$1222,MATCH(B305,Historical!$B$7:$B$1244,0))/INDEX(Historical!$N$7:$N$1213,MATCH(B305,Historical!$B$7:$B$1244,0)))^(1/10)-1)*100)</f>
        <v>15.9038349189893</v>
      </c>
      <c r="W305" s="668">
        <f>IF(OR(U305&lt;=0,U305="n/a",V305&lt;=0,V305="n/a"),"n/a",U305/V305)</f>
        <v>0.89440430955282846</v>
      </c>
      <c r="X305" s="669">
        <f>IF(OR(AJ305&lt;=0,AJ305="n/a",U305&lt;=0,U305="n/a"),"n/a",U305/AJ305)</f>
        <v>0.36011287316356427</v>
      </c>
      <c r="Y305" s="637"/>
      <c r="Z305" s="618">
        <f>IF(OR(AC305&lt;0.01,AC305="n/a"),"n/a",M305/AC305*100)</f>
        <v>13.418316001341832</v>
      </c>
      <c r="AA305" s="841">
        <f>IF(OR(AC305&lt;0.01,AC305="n/a"),"n/a",I305/AC305)</f>
        <v>8.3139885944313985</v>
      </c>
      <c r="AB305" s="842">
        <v>12</v>
      </c>
      <c r="AC305" s="821">
        <v>29.81</v>
      </c>
      <c r="AD305" s="821" t="s">
        <v>135</v>
      </c>
      <c r="AE305" s="821">
        <v>0.84</v>
      </c>
      <c r="AF305" s="821">
        <v>2.15</v>
      </c>
      <c r="AG305" s="821">
        <v>29.099999999999998</v>
      </c>
      <c r="AH305" s="821">
        <v>288.39999999999998</v>
      </c>
      <c r="AI305" s="821">
        <v>-1.26</v>
      </c>
      <c r="AJ305" s="821">
        <v>39.5</v>
      </c>
      <c r="AK305" s="821">
        <v>-0.6</v>
      </c>
      <c r="AL305" s="833">
        <v>14280</v>
      </c>
      <c r="AM305" s="827">
        <v>0.5</v>
      </c>
      <c r="AN305" s="821">
        <v>0.24</v>
      </c>
      <c r="AO305" s="705">
        <f>IF(U305="n/a","n/a",IF(AA305&lt;0,"n/a",IF(AA305="n/a","n/a",J305+U305-AA305)))</f>
        <v>7.5244143758392674</v>
      </c>
      <c r="AP305" s="706">
        <f>IF(U305="n/a","n/a",J305+U305)</f>
        <v>15.838402970270666</v>
      </c>
      <c r="AQ305" s="843">
        <f>IF(OR(AC305&lt;0.01,AC305="n/a",AF305="n/a"),"n/a",(I305/SQRT(22.5*AC305*(I305/AF305))-1)*100)</f>
        <v>-10.868198771513393</v>
      </c>
      <c r="AR305" s="618">
        <f>INDEX(Historical!$C$7:$C$1222,MATCH(B305,Historical!$B$7:$B$1244,0))*IF(AH305="n/a",1.03,IF(AH305&lt;0,1.01,IF(AH305&gt;10,1.1,(1+AH305/100))))</f>
        <v>3.8500000000000005</v>
      </c>
      <c r="AS305" s="841">
        <f>IF($AI305="n/a",1.03*AR305,IF($AI305&lt;0,1.01*AR305,IF($AI305&gt;10,1.1*AR305,(1+$AI305/100)*AR305)))</f>
        <v>3.8885000000000005</v>
      </c>
      <c r="AT305" s="841">
        <f>IF($AK305="n/a",1.03*AS305,IF($AK305&lt;0,1.01*AS305,IF($AK305&gt;10,1.1*AS305,(1+$AK305/100)*AS305)))</f>
        <v>3.9273850000000006</v>
      </c>
      <c r="AU305" s="841">
        <f>IF($AK305="n/a",1.03*AT305,IF($AK305&lt;0,1.01*AT305,IF($AK305&gt;10,1.1*AT305,(1+$AK305/100)*AT305)))</f>
        <v>3.9666588500000004</v>
      </c>
      <c r="AV305" s="841">
        <f>IF($AK305="n/a",1.03*AU305,IF($AK305&lt;0,1.01*AU305,IF($AK305&gt;10,1.1*AU305,(1+$AK305/100)*AU305)))</f>
        <v>4.0063254385000002</v>
      </c>
      <c r="AW305" s="618">
        <f>SUM(AR305:AV305)</f>
        <v>19.6388692885</v>
      </c>
      <c r="AX305" s="713">
        <f>AW305/I305*100</f>
        <v>7.9240111719254349</v>
      </c>
      <c r="AY305" s="887">
        <v>0.9</v>
      </c>
      <c r="AZ305" s="827">
        <v>54.620000000000005</v>
      </c>
      <c r="BA305" s="827">
        <v>-1.25</v>
      </c>
      <c r="BB305" s="827">
        <v>12.809999999999999</v>
      </c>
      <c r="BC305" s="827">
        <v>26.27</v>
      </c>
      <c r="BE305" s="594">
        <v>2011</v>
      </c>
      <c r="BF305" s="853">
        <f>IF(BE305&gt;2020,0,IF(BE305&gt;2008,1,IF(BE305&gt;2001,2,IF(BE305&gt;1990,3,IF(BE305&gt;1980,4,IF(BE305&gt;1973,5,IF(BE305&gt;1970,6,IF(BE305&gt;1960,7,IF(BE305&gt;1958,8,IF(BE305&gt;1953,9,10))))))))))</f>
        <v>1</v>
      </c>
      <c r="BG305" s="837">
        <v>19</v>
      </c>
      <c r="BH305" s="820" t="s">
        <v>4443</v>
      </c>
      <c r="BI305" s="820" t="s">
        <v>4444</v>
      </c>
    </row>
    <row r="306" spans="1:61" ht="11.25" customHeight="1" x14ac:dyDescent="0.2">
      <c r="A306" s="826" t="s">
        <v>5057</v>
      </c>
      <c r="B306" s="830" t="s">
        <v>745</v>
      </c>
      <c r="C306" s="885" t="s">
        <v>111</v>
      </c>
      <c r="D306" s="885" t="s">
        <v>4181</v>
      </c>
      <c r="E306" s="699">
        <v>20</v>
      </c>
      <c r="F306" s="1122">
        <v>179</v>
      </c>
      <c r="G306" s="1122" t="s">
        <v>105</v>
      </c>
      <c r="H306" s="1122" t="s">
        <v>105</v>
      </c>
      <c r="I306" s="829">
        <v>128.93</v>
      </c>
      <c r="J306" s="618">
        <f>(M306/I306)*100</f>
        <v>1.535717055766695</v>
      </c>
      <c r="K306" s="832">
        <v>0.495</v>
      </c>
      <c r="L306" s="842">
        <v>4</v>
      </c>
      <c r="M306" s="609">
        <f>K306*L306</f>
        <v>1.98</v>
      </c>
      <c r="N306" s="825" t="s">
        <v>217</v>
      </c>
      <c r="O306" s="700">
        <v>0.46</v>
      </c>
      <c r="P306" s="603">
        <v>44834</v>
      </c>
      <c r="Q306" s="603">
        <v>44848</v>
      </c>
      <c r="R306" s="609">
        <f>(K306-O306)/O306*100</f>
        <v>7.6086956521739078</v>
      </c>
      <c r="S306" s="667">
        <f>IF(INDEX(Historical!$D$7:$D$1220,MATCH(B306,Historical!$B$7:$B$1244,0))=0,"n/a",(INDEX(Historical!$C$7:$C$1222,MATCH(B306,Historical!$B$7:$B$1244,0))/INDEX(Historical!$D$7:$D$1220,MATCH(B306,Historical!$B$7:$B$1244,0))-1)*100)</f>
        <v>8.0691642651296682</v>
      </c>
      <c r="T306" s="667">
        <f>IF(INDEX(Historical!$F$7:$F$1213,MATCH(B306,Historical!$B$7:$B$1244,0))=0,"n/a",((INDEX(Historical!$C$7:$C$1222,MATCH(B306,Historical!$B$7:$B$1244,0))/INDEX(Historical!$F$7:$F$1213,MATCH(B306,Historical!$B$7:$B$1244,0)))^(1/3)-1)*100)</f>
        <v>7.0130183618327457</v>
      </c>
      <c r="U306" s="667">
        <f>IF(INDEX(Historical!$H$7:$H$1213,MATCH(B306,Historical!$B$7:$B$1244,0))=0,"n/a",((INDEX(Historical!$C$7:$C$1222,MATCH(B306,Historical!$B$7:$B$1244,0))/INDEX(Historical!$H$7:$H$1213,MATCH(B306,Historical!$B$7:$B$1244,0)))^(1/5)-1)*100)</f>
        <v>7.5172510651505986</v>
      </c>
      <c r="V306" s="667">
        <f>IF(INDEX(Historical!$N$7:$N$1213,MATCH(B306,Historical!$B$7:$B$1244,0))=0,"n/a",((INDEX(Historical!$C$7:$C$1222,MATCH(B306,Historical!$B$7:$B$1244,0))/INDEX(Historical!$N$7:$N$1213,MATCH(B306,Historical!$B$7:$B$1244,0)))^(1/10)-1)*100)</f>
        <v>7.6757297225032328</v>
      </c>
      <c r="W306" s="668">
        <f>IF(OR(U306&lt;=0,U306="n/a",V306&lt;=0,V306="n/a"),"n/a",U306/V306)</f>
        <v>0.97935327804885886</v>
      </c>
      <c r="X306" s="669">
        <f>IF(OR(AJ306&lt;=0,AJ306="n/a",U306&lt;=0,U306="n/a"),"n/a",U306/AJ306)</f>
        <v>0.52568189266787402</v>
      </c>
      <c r="Y306" s="830"/>
      <c r="Z306" s="618">
        <f>IF(OR(AC306&lt;0.01,AC306="n/a"),"n/a",M306/AC306*100)</f>
        <v>42.217484008528785</v>
      </c>
      <c r="AA306" s="841">
        <f>IF(OR(AC306&lt;0.01,AC306="n/a"),"n/a",I306/AC306)</f>
        <v>27.49040511727079</v>
      </c>
      <c r="AB306" s="842">
        <v>12</v>
      </c>
      <c r="AC306" s="821">
        <v>4.6900000000000004</v>
      </c>
      <c r="AD306" s="821">
        <v>3.07</v>
      </c>
      <c r="AE306" s="821">
        <v>3</v>
      </c>
      <c r="AF306" s="821">
        <v>4.22</v>
      </c>
      <c r="AG306" s="821">
        <v>15.9</v>
      </c>
      <c r="AH306" s="821">
        <v>16.100000000000001</v>
      </c>
      <c r="AI306" s="821">
        <v>11.59</v>
      </c>
      <c r="AJ306" s="821">
        <v>14.299999999999999</v>
      </c>
      <c r="AK306" s="821">
        <v>8.9700000000000006</v>
      </c>
      <c r="AL306" s="833">
        <v>40580</v>
      </c>
      <c r="AM306" s="827">
        <v>0.12</v>
      </c>
      <c r="AN306" s="821">
        <v>1.22</v>
      </c>
      <c r="AO306" s="705">
        <f>IF(U306="n/a","n/a",IF(AA306&lt;0,"n/a",IF(AA306="n/a","n/a",J306+U306-AA306)))</f>
        <v>-18.437436996353497</v>
      </c>
      <c r="AP306" s="706">
        <f>IF(U306="n/a","n/a",J306+U306)</f>
        <v>9.0529681209172939</v>
      </c>
      <c r="AQ306" s="843">
        <f>IF(OR(AC306&lt;0.01,AC306="n/a",AF306="n/a"),"n/a",(I306/SQRT(22.5*AC306*(I306/AF306))-1)*100)</f>
        <v>127.0677917322712</v>
      </c>
      <c r="AR306" s="618">
        <f>INDEX(Historical!$C$7:$C$1222,MATCH(B306,Historical!$B$7:$B$1244,0))*IF(AH306="n/a",1.03,IF(AH306&lt;0,1.01,IF(AH306&gt;10,1.1,(1+AH306/100))))</f>
        <v>2.0625</v>
      </c>
      <c r="AS306" s="841">
        <f>IF($AI306="n/a",1.03*AR306,IF($AI306&lt;0,1.01*AR306,IF($AI306&gt;10,1.1*AR306,(1+$AI306/100)*AR306)))</f>
        <v>2.2687500000000003</v>
      </c>
      <c r="AT306" s="841">
        <f>IF($AK306="n/a",1.03*AS306,IF($AK306&lt;0,1.01*AS306,IF($AK306&gt;10,1.1*AS306,(1+$AK306/100)*AS306)))</f>
        <v>2.4722568750000007</v>
      </c>
      <c r="AU306" s="841">
        <f>IF($AK306="n/a",1.03*AT306,IF($AK306&lt;0,1.01*AT306,IF($AK306&gt;10,1.1*AT306,(1+$AK306/100)*AT306)))</f>
        <v>2.6940183166875009</v>
      </c>
      <c r="AV306" s="841">
        <f>IF($AK306="n/a",1.03*AU306,IF($AK306&lt;0,1.01*AU306,IF($AK306&gt;10,1.1*AU306,(1+$AK306/100)*AU306)))</f>
        <v>2.9356717596943702</v>
      </c>
      <c r="AW306" s="618">
        <f>SUM(AR306:AV306)</f>
        <v>12.433196951381873</v>
      </c>
      <c r="AX306" s="713">
        <f>AW306/I306*100</f>
        <v>9.643370008052333</v>
      </c>
      <c r="AY306" s="887">
        <v>0.67</v>
      </c>
      <c r="AZ306" s="827">
        <v>8.06</v>
      </c>
      <c r="BA306" s="827">
        <v>-13.569999999999999</v>
      </c>
      <c r="BB306" s="827">
        <v>1.48</v>
      </c>
      <c r="BC306" s="827">
        <v>-3.29</v>
      </c>
      <c r="BE306" s="594">
        <v>2003</v>
      </c>
      <c r="BF306" s="853">
        <f>IF(BE306&gt;2020,0,IF(BE306&gt;2008,1,IF(BE306&gt;2001,2,IF(BE306&gt;1990,3,IF(BE306&gt;1980,4,IF(BE306&gt;1973,5,IF(BE306&gt;1970,6,IF(BE306&gt;1960,7,IF(BE306&gt;1958,8,IF(BE306&gt;1953,9,10))))))))))</f>
        <v>2</v>
      </c>
      <c r="BG306" s="837">
        <v>5.4</v>
      </c>
      <c r="BH306" s="820" t="s">
        <v>4443</v>
      </c>
      <c r="BI306" s="820" t="s">
        <v>4444</v>
      </c>
    </row>
    <row r="307" spans="1:61" ht="11.25" customHeight="1" x14ac:dyDescent="0.2">
      <c r="A307" s="826" t="s">
        <v>5060</v>
      </c>
      <c r="B307" s="830" t="s">
        <v>1569</v>
      </c>
      <c r="C307" s="885" t="s">
        <v>107</v>
      </c>
      <c r="D307" s="885" t="s">
        <v>4197</v>
      </c>
      <c r="E307" s="699">
        <v>12</v>
      </c>
      <c r="F307" s="1122">
        <v>354</v>
      </c>
      <c r="G307" s="1122" t="s">
        <v>105</v>
      </c>
      <c r="H307" s="1122" t="s">
        <v>105</v>
      </c>
      <c r="I307" s="829">
        <v>32.950000000000003</v>
      </c>
      <c r="J307" s="618">
        <f>(M307/I307)*100</f>
        <v>4.1274658573596357</v>
      </c>
      <c r="K307" s="832">
        <v>0.34</v>
      </c>
      <c r="L307" s="842">
        <v>4</v>
      </c>
      <c r="M307" s="609">
        <f>K307*L307</f>
        <v>1.36</v>
      </c>
      <c r="N307" s="825" t="s">
        <v>942</v>
      </c>
      <c r="O307" s="700">
        <v>0.32</v>
      </c>
      <c r="P307" s="891">
        <v>44609</v>
      </c>
      <c r="Q307" s="891">
        <v>44620</v>
      </c>
      <c r="R307" s="609">
        <f>(K307-O307)/O307*100</f>
        <v>6.2500000000000053</v>
      </c>
      <c r="S307" s="667">
        <f>IF(INDEX(Historical!$D$7:$D$1220,MATCH(B307,Historical!$B$7:$B$1244,0))=0,"n/a",(INDEX(Historical!$C$7:$C$1222,MATCH(B307,Historical!$B$7:$B$1244,0))/INDEX(Historical!$D$7:$D$1220,MATCH(B307,Historical!$B$7:$B$1244,0))-1)*100)</f>
        <v>6.25</v>
      </c>
      <c r="T307" s="667">
        <f>IF(INDEX(Historical!$F$7:$F$1213,MATCH(B307,Historical!$B$7:$B$1244,0))=0,"n/a",((INDEX(Historical!$C$7:$C$1222,MATCH(B307,Historical!$B$7:$B$1244,0))/INDEX(Historical!$F$7:$F$1213,MATCH(B307,Historical!$B$7:$B$1244,0)))^(1/3)-1)*100)</f>
        <v>4.8461047966767312</v>
      </c>
      <c r="U307" s="667">
        <f>IF(INDEX(Historical!$H$7:$H$1213,MATCH(B307,Historical!$B$7:$B$1244,0))=0,"n/a",((INDEX(Historical!$C$7:$C$1222,MATCH(B307,Historical!$B$7:$B$1244,0))/INDEX(Historical!$H$7:$H$1213,MATCH(B307,Historical!$B$7:$B$1244,0)))^(1/5)-1)*100)</f>
        <v>5.5118198683204556</v>
      </c>
      <c r="V307" s="667">
        <f>IF(INDEX(Historical!$N$7:$N$1213,MATCH(B307,Historical!$B$7:$B$1244,0))=0,"n/a",((INDEX(Historical!$C$7:$C$1222,MATCH(B307,Historical!$B$7:$B$1244,0))/INDEX(Historical!$N$7:$N$1213,MATCH(B307,Historical!$B$7:$B$1244,0)))^(1/10)-1)*100)</f>
        <v>10.97617886603237</v>
      </c>
      <c r="W307" s="668">
        <f>IF(OR(U307&lt;=0,U307="n/a",V307&lt;=0,V307="n/a"),"n/a",U307/V307)</f>
        <v>0.50216199422348229</v>
      </c>
      <c r="X307" s="669">
        <f>IF(OR(AJ307&lt;=0,AJ307="n/a",U307&lt;=0,U307="n/a"),"n/a",U307/AJ307)</f>
        <v>0.63354251360005243</v>
      </c>
      <c r="Y307" s="640"/>
      <c r="Z307" s="618">
        <f>IF(OR(AC307&lt;0.01,AC307="n/a"),"n/a",M307/AC307*100)</f>
        <v>36.856368563685635</v>
      </c>
      <c r="AA307" s="841">
        <f>IF(OR(AC307&lt;0.01,AC307="n/a"),"n/a",I307/AC307)</f>
        <v>8.9295392953929547</v>
      </c>
      <c r="AB307" s="842">
        <v>12</v>
      </c>
      <c r="AC307" s="821">
        <v>3.69</v>
      </c>
      <c r="AD307" s="821">
        <v>0.97</v>
      </c>
      <c r="AE307" s="821">
        <v>3.03</v>
      </c>
      <c r="AF307" s="821">
        <v>1</v>
      </c>
      <c r="AG307" s="821">
        <v>11.200000000000001</v>
      </c>
      <c r="AH307" s="821">
        <v>-26.200000000000003</v>
      </c>
      <c r="AI307" s="821">
        <v>18.420000000000002</v>
      </c>
      <c r="AJ307" s="821">
        <v>8.6999999999999993</v>
      </c>
      <c r="AK307" s="821">
        <v>9.3000000000000007</v>
      </c>
      <c r="AL307" s="833">
        <v>1500</v>
      </c>
      <c r="AM307" s="827">
        <v>0.70000000000000007</v>
      </c>
      <c r="AN307" s="821">
        <v>0.25</v>
      </c>
      <c r="AO307" s="705">
        <f>IF(U307="n/a","n/a",IF(AA307&lt;0,"n/a",IF(AA307="n/a","n/a",J307+U307-AA307)))</f>
        <v>0.70974643028713658</v>
      </c>
      <c r="AP307" s="706">
        <f>IF(U307="n/a","n/a",J307+U307)</f>
        <v>9.6392857256800912</v>
      </c>
      <c r="AQ307" s="843">
        <f>IF(OR(AC307&lt;0.01,AC307="n/a",AF307="n/a"),"n/a",(I307/SQRT(22.5*AC307*(I307/AF307))-1)*100)</f>
        <v>-37.002506944436611</v>
      </c>
      <c r="AR307" s="618">
        <f>INDEX(Historical!$C$7:$C$1222,MATCH(B307,Historical!$B$7:$B$1244,0))*IF(AH307="n/a",1.03,IF(AH307&lt;0,1.01,IF(AH307&gt;10,1.1,(1+AH307/100))))</f>
        <v>1.3736000000000002</v>
      </c>
      <c r="AS307" s="841">
        <f>IF($AI307="n/a",1.03*AR307,IF($AI307&lt;0,1.01*AR307,IF($AI307&gt;10,1.1*AR307,(1+$AI307/100)*AR307)))</f>
        <v>1.5109600000000003</v>
      </c>
      <c r="AT307" s="841">
        <f>IF($AK307="n/a",1.03*AS307,IF($AK307&lt;0,1.01*AS307,IF($AK307&gt;10,1.1*AS307,(1+$AK307/100)*AS307)))</f>
        <v>1.6514792800000002</v>
      </c>
      <c r="AU307" s="841">
        <f>IF($AK307="n/a",1.03*AT307,IF($AK307&lt;0,1.01*AT307,IF($AK307&gt;10,1.1*AT307,(1+$AK307/100)*AT307)))</f>
        <v>1.8050668530400003</v>
      </c>
      <c r="AV307" s="841">
        <f>IF($AK307="n/a",1.03*AU307,IF($AK307&lt;0,1.01*AU307,IF($AK307&gt;10,1.1*AU307,(1+$AK307/100)*AU307)))</f>
        <v>1.9729380703727202</v>
      </c>
      <c r="AW307" s="618">
        <f>SUM(AR307:AV307)</f>
        <v>8.3140442034127204</v>
      </c>
      <c r="AX307" s="713">
        <f>AW307/I307*100</f>
        <v>25.232304107474114</v>
      </c>
      <c r="AY307" s="887">
        <v>0.93</v>
      </c>
      <c r="AZ307" s="827">
        <v>4.6399999999999997</v>
      </c>
      <c r="BA307" s="827">
        <v>-30.37</v>
      </c>
      <c r="BB307" s="827">
        <v>-4.3</v>
      </c>
      <c r="BC307" s="827">
        <v>-11.459999999999999</v>
      </c>
      <c r="BE307" s="594">
        <v>2011</v>
      </c>
      <c r="BF307" s="853">
        <f>IF(BE307&gt;2020,0,IF(BE307&gt;2008,1,IF(BE307&gt;2001,2,IF(BE307&gt;1990,3,IF(BE307&gt;1980,4,IF(BE307&gt;1973,5,IF(BE307&gt;1970,6,IF(BE307&gt;1960,7,IF(BE307&gt;1958,8,IF(BE307&gt;1953,9,10))))))))))</f>
        <v>1</v>
      </c>
      <c r="BG307" s="837">
        <v>1.2</v>
      </c>
      <c r="BH307" s="820" t="s">
        <v>4443</v>
      </c>
      <c r="BI307" s="820" t="s">
        <v>4444</v>
      </c>
    </row>
    <row r="308" spans="1:61" ht="11.25" customHeight="1" x14ac:dyDescent="0.2">
      <c r="A308" s="826" t="s">
        <v>5061</v>
      </c>
      <c r="B308" s="830" t="s">
        <v>1571</v>
      </c>
      <c r="C308" s="885" t="s">
        <v>107</v>
      </c>
      <c r="D308" s="885" t="s">
        <v>4197</v>
      </c>
      <c r="E308" s="699">
        <v>10</v>
      </c>
      <c r="F308" s="1122">
        <v>499</v>
      </c>
      <c r="G308" s="1122" t="s">
        <v>105</v>
      </c>
      <c r="H308" s="1122" t="s">
        <v>105</v>
      </c>
      <c r="I308" s="829">
        <v>16.82</v>
      </c>
      <c r="J308" s="618">
        <f>(M308/I308)*100</f>
        <v>2.9726516052318668</v>
      </c>
      <c r="K308" s="832">
        <v>0.125</v>
      </c>
      <c r="L308" s="842">
        <v>4</v>
      </c>
      <c r="M308" s="609">
        <f>K308*L308</f>
        <v>0.5</v>
      </c>
      <c r="N308" s="825" t="s">
        <v>962</v>
      </c>
      <c r="O308" s="700">
        <v>0.12</v>
      </c>
      <c r="P308" s="603">
        <v>44874</v>
      </c>
      <c r="Q308" s="603">
        <v>44890</v>
      </c>
      <c r="R308" s="609">
        <f>(K308-O308)/O308*100</f>
        <v>4.1666666666666705</v>
      </c>
      <c r="S308" s="667">
        <f>IF(INDEX(Historical!$D$7:$D$1220,MATCH(B308,Historical!$B$7:$B$1244,0))=0,"n/a",(INDEX(Historical!$C$7:$C$1222,MATCH(B308,Historical!$B$7:$B$1244,0))/INDEX(Historical!$D$7:$D$1220,MATCH(B308,Historical!$B$7:$B$1244,0))-1)*100)</f>
        <v>9.0909090909090828</v>
      </c>
      <c r="T308" s="667">
        <f>IF(INDEX(Historical!$F$7:$F$1213,MATCH(B308,Historical!$B$7:$B$1244,0))=0,"n/a",((INDEX(Historical!$C$7:$C$1222,MATCH(B308,Historical!$B$7:$B$1244,0))/INDEX(Historical!$F$7:$F$1213,MATCH(B308,Historical!$B$7:$B$1244,0)))^(1/3)-1)*100)</f>
        <v>10.064241629820891</v>
      </c>
      <c r="U308" s="667">
        <f>IF(INDEX(Historical!$H$7:$H$1213,MATCH(B308,Historical!$B$7:$B$1244,0))=0,"n/a",((INDEX(Historical!$C$7:$C$1222,MATCH(B308,Historical!$B$7:$B$1244,0))/INDEX(Historical!$H$7:$H$1213,MATCH(B308,Historical!$B$7:$B$1244,0)))^(1/5)-1)*100)</f>
        <v>11.382417860287886</v>
      </c>
      <c r="V308" s="667" t="str">
        <f>IF(INDEX(Historical!$N$7:$N$1213,MATCH(B308,Historical!$B$7:$B$1244,0))=0,"n/a",((INDEX(Historical!$C$7:$C$1222,MATCH(B308,Historical!$B$7:$B$1244,0))/INDEX(Historical!$N$7:$N$1213,MATCH(B308,Historical!$B$7:$B$1244,0)))^(1/10)-1)*100)</f>
        <v>n/a</v>
      </c>
      <c r="W308" s="668" t="str">
        <f>IF(OR(U308&lt;=0,U308="n/a",V308&lt;=0,V308="n/a"),"n/a",U308/V308)</f>
        <v>n/a</v>
      </c>
      <c r="X308" s="669">
        <f>IF(OR(AJ308&lt;=0,AJ308="n/a",U308&lt;=0,U308="n/a"),"n/a",U308/AJ308)</f>
        <v>0.71587533712502427</v>
      </c>
      <c r="Y308" s="831"/>
      <c r="Z308" s="618">
        <f>IF(OR(AC308&lt;0.01,AC308="n/a"),"n/a",M308/AC308*100)</f>
        <v>27.027027027027025</v>
      </c>
      <c r="AA308" s="841">
        <f>IF(OR(AC308&lt;0.01,AC308="n/a"),"n/a",I308/AC308)</f>
        <v>9.0918918918918923</v>
      </c>
      <c r="AB308" s="842">
        <v>12</v>
      </c>
      <c r="AC308" s="821">
        <v>1.85</v>
      </c>
      <c r="AD308" s="821" t="s">
        <v>135</v>
      </c>
      <c r="AE308" s="821">
        <v>2.9</v>
      </c>
      <c r="AF308" s="821">
        <v>1.02</v>
      </c>
      <c r="AG308" s="821">
        <v>10.100000000000001</v>
      </c>
      <c r="AH308" s="821">
        <v>31</v>
      </c>
      <c r="AI308" s="821">
        <v>5.65</v>
      </c>
      <c r="AJ308" s="821">
        <v>15.9</v>
      </c>
      <c r="AK308" s="821" t="s">
        <v>135</v>
      </c>
      <c r="AL308" s="833">
        <v>118.46</v>
      </c>
      <c r="AM308" s="827">
        <v>1.5</v>
      </c>
      <c r="AN308" s="821">
        <v>0.26</v>
      </c>
      <c r="AO308" s="705">
        <f>IF(U308="n/a","n/a",IF(AA308&lt;0,"n/a",IF(AA308="n/a","n/a",J308+U308-AA308)))</f>
        <v>5.2631775736278605</v>
      </c>
      <c r="AP308" s="706">
        <f>IF(U308="n/a","n/a",J308+U308)</f>
        <v>14.355069465519753</v>
      </c>
      <c r="AQ308" s="843">
        <f>IF(OR(AC308&lt;0.01,AC308="n/a",AF308="n/a"),"n/a",(I308/SQRT(22.5*AC308*(I308/AF308))-1)*100)</f>
        <v>-35.799862479449018</v>
      </c>
      <c r="AR308" s="618">
        <f>INDEX(Historical!$C$7:$C$1222,MATCH(B308,Historical!$B$7:$B$1244,0))*IF(AH308="n/a",1.03,IF(AH308&lt;0,1.01,IF(AH308&gt;10,1.1,(1+AH308/100))))</f>
        <v>0.52800000000000002</v>
      </c>
      <c r="AS308" s="841">
        <f>IF($AI308="n/a",1.03*AR308,IF($AI308&lt;0,1.01*AR308,IF($AI308&gt;10,1.1*AR308,(1+$AI308/100)*AR308)))</f>
        <v>0.55783199999999999</v>
      </c>
      <c r="AT308" s="841">
        <f>IF($AK308="n/a",1.03*AS308,IF($AK308&lt;0,1.01*AS308,IF($AK308&gt;10,1.1*AS308,(1+$AK308/100)*AS308)))</f>
        <v>0.57456695999999996</v>
      </c>
      <c r="AU308" s="841">
        <f>IF($AK308="n/a",1.03*AT308,IF($AK308&lt;0,1.01*AT308,IF($AK308&gt;10,1.1*AT308,(1+$AK308/100)*AT308)))</f>
        <v>0.59180396879999997</v>
      </c>
      <c r="AV308" s="841">
        <f>IF($AK308="n/a",1.03*AU308,IF($AK308&lt;0,1.01*AU308,IF($AK308&gt;10,1.1*AU308,(1+$AK308/100)*AU308)))</f>
        <v>0.60955808786400001</v>
      </c>
      <c r="AW308" s="618">
        <f>SUM(AR308:AV308)</f>
        <v>2.8617610166639995</v>
      </c>
      <c r="AX308" s="713">
        <f>AW308/I308*100</f>
        <v>17.014036959952435</v>
      </c>
      <c r="AY308" s="887">
        <v>0.82</v>
      </c>
      <c r="AZ308" s="827">
        <v>3.32</v>
      </c>
      <c r="BA308" s="827">
        <v>-19.329999999999998</v>
      </c>
      <c r="BB308" s="827">
        <v>0.65</v>
      </c>
      <c r="BC308" s="827">
        <v>-2.13</v>
      </c>
      <c r="BE308" s="594">
        <v>2013</v>
      </c>
      <c r="BF308" s="853">
        <f>IF(BE308&gt;2020,0,IF(BE308&gt;2008,1,IF(BE308&gt;2001,2,IF(BE308&gt;1990,3,IF(BE308&gt;1980,4,IF(BE308&gt;1973,5,IF(BE308&gt;1970,6,IF(BE308&gt;1960,7,IF(BE308&gt;1958,8,IF(BE308&gt;1953,9,10))))))))))</f>
        <v>1</v>
      </c>
      <c r="BG308" s="837">
        <v>1</v>
      </c>
      <c r="BH308" s="820" t="s">
        <v>4443</v>
      </c>
      <c r="BI308" s="820" t="s">
        <v>4444</v>
      </c>
    </row>
    <row r="309" spans="1:61" ht="11.25" customHeight="1" x14ac:dyDescent="0.2">
      <c r="A309" s="819" t="s">
        <v>5063</v>
      </c>
      <c r="B309" s="830" t="s">
        <v>1629</v>
      </c>
      <c r="C309" s="885" t="s">
        <v>244</v>
      </c>
      <c r="D309" s="885" t="s">
        <v>4211</v>
      </c>
      <c r="E309" s="699">
        <v>13</v>
      </c>
      <c r="F309" s="1122">
        <v>305</v>
      </c>
      <c r="G309" s="1122" t="s">
        <v>114</v>
      </c>
      <c r="H309" s="1122" t="s">
        <v>114</v>
      </c>
      <c r="I309" s="829">
        <v>102.09</v>
      </c>
      <c r="J309" s="618">
        <f>(M309/I309)*100</f>
        <v>2.0765990792438043</v>
      </c>
      <c r="K309" s="832">
        <v>0.53</v>
      </c>
      <c r="L309" s="842">
        <v>4</v>
      </c>
      <c r="M309" s="609">
        <f>K309*L309</f>
        <v>2.12</v>
      </c>
      <c r="N309" s="825" t="s">
        <v>118</v>
      </c>
      <c r="O309" s="700">
        <v>0.49</v>
      </c>
      <c r="P309" s="603">
        <v>44874</v>
      </c>
      <c r="Q309" s="603">
        <v>44890</v>
      </c>
      <c r="R309" s="609">
        <f>(K309-O309)/O309*100</f>
        <v>8.1632653061224563</v>
      </c>
      <c r="S309" s="667">
        <f>IF(INDEX(Historical!$D$7:$D$1220,MATCH(B309,Historical!$B$7:$B$1244,0))=0,"n/a",(INDEX(Historical!$C$7:$C$1222,MATCH(B309,Historical!$B$7:$B$1244,0))/INDEX(Historical!$D$7:$D$1220,MATCH(B309,Historical!$B$7:$B$1244,0))-1)*100)</f>
        <v>8.6956521739130377</v>
      </c>
      <c r="T309" s="667">
        <f>IF(INDEX(Historical!$F$7:$F$1213,MATCH(B309,Historical!$B$7:$B$1244,0))=0,"n/a",((INDEX(Historical!$C$7:$C$1222,MATCH(B309,Historical!$B$7:$B$1244,0))/INDEX(Historical!$F$7:$F$1213,MATCH(B309,Historical!$B$7:$B$1244,0)))^(1/3)-1)*100)</f>
        <v>10.309921555754897</v>
      </c>
      <c r="U309" s="667">
        <f>IF(INDEX(Historical!$H$7:$H$1213,MATCH(B309,Historical!$B$7:$B$1244,0))=0,"n/a",((INDEX(Historical!$C$7:$C$1222,MATCH(B309,Historical!$B$7:$B$1244,0))/INDEX(Historical!$H$7:$H$1213,MATCH(B309,Historical!$B$7:$B$1244,0)))^(1/5)-1)*100)</f>
        <v>13.754383035188301</v>
      </c>
      <c r="V309" s="667">
        <f>IF(INDEX(Historical!$N$7:$N$1213,MATCH(B309,Historical!$B$7:$B$1244,0))=0,"n/a",((INDEX(Historical!$C$7:$C$1222,MATCH(B309,Historical!$B$7:$B$1244,0))/INDEX(Historical!$N$7:$N$1213,MATCH(B309,Historical!$B$7:$B$1244,0)))^(1/10)-1)*100)</f>
        <v>18.706021469188027</v>
      </c>
      <c r="W309" s="668">
        <f>IF(OR(U309&lt;=0,U309="n/a",V309&lt;=0,V309="n/a"),"n/a",U309/V309)</f>
        <v>0.73529173789541991</v>
      </c>
      <c r="X309" s="669">
        <f>IF(OR(AJ309&lt;=0,AJ309="n/a",U309&lt;=0,U309="n/a"),"n/a",U309/AJ309)</f>
        <v>1.8339177380251068</v>
      </c>
      <c r="Y309" s="631"/>
      <c r="Z309" s="618">
        <f>IF(OR(AC309&lt;0.01,AC309="n/a"),"n/a",M309/AC309*100)</f>
        <v>73.611111111111114</v>
      </c>
      <c r="AA309" s="841">
        <f>IF(OR(AC309&lt;0.01,AC309="n/a"),"n/a",I309/AC309)</f>
        <v>35.447916666666671</v>
      </c>
      <c r="AB309" s="842">
        <v>9</v>
      </c>
      <c r="AC309" s="821">
        <v>2.88</v>
      </c>
      <c r="AD309" s="821">
        <v>1.97</v>
      </c>
      <c r="AE309" s="821">
        <v>3.64</v>
      </c>
      <c r="AF309" s="821" t="s">
        <v>135</v>
      </c>
      <c r="AG309" s="821">
        <v>-38.200000000000003</v>
      </c>
      <c r="AH309" s="821">
        <v>-20</v>
      </c>
      <c r="AI309" s="821">
        <v>20.11</v>
      </c>
      <c r="AJ309" s="821">
        <v>7.5</v>
      </c>
      <c r="AK309" s="821">
        <v>18.02</v>
      </c>
      <c r="AL309" s="833">
        <v>119950</v>
      </c>
      <c r="AM309" s="827">
        <v>0.1</v>
      </c>
      <c r="AN309" s="821" t="s">
        <v>135</v>
      </c>
      <c r="AO309" s="705">
        <f>IF(U309="n/a","n/a",IF(AA309&lt;0,"n/a",IF(AA309="n/a","n/a",J309+U309-AA309)))</f>
        <v>-19.616934552234568</v>
      </c>
      <c r="AP309" s="706">
        <f>IF(U309="n/a","n/a",J309+U309)</f>
        <v>15.830982114432105</v>
      </c>
      <c r="AQ309" s="843" t="str">
        <f>IF(OR(AC309&lt;0.01,AC309="n/a",AF309="n/a"),"n/a",(I309/SQRT(22.5*AC309*(I309/AF309))-1)*100)</f>
        <v>n/a</v>
      </c>
      <c r="AR309" s="618">
        <f>INDEX(Historical!$C$7:$C$1222,MATCH(B309,Historical!$B$7:$B$1244,0))*IF(AH309="n/a",1.03,IF(AH309&lt;0,1.01,IF(AH309&gt;10,1.1,(1+AH309/100))))</f>
        <v>2.02</v>
      </c>
      <c r="AS309" s="841">
        <f>IF($AI309="n/a",1.03*AR309,IF($AI309&lt;0,1.01*AR309,IF($AI309&gt;10,1.1*AR309,(1+$AI309/100)*AR309)))</f>
        <v>2.2220000000000004</v>
      </c>
      <c r="AT309" s="841">
        <f>IF($AK309="n/a",1.03*AS309,IF($AK309&lt;0,1.01*AS309,IF($AK309&gt;10,1.1*AS309,(1+$AK309/100)*AS309)))</f>
        <v>2.4442000000000008</v>
      </c>
      <c r="AU309" s="841">
        <f>IF($AK309="n/a",1.03*AT309,IF($AK309&lt;0,1.01*AT309,IF($AK309&gt;10,1.1*AT309,(1+$AK309/100)*AT309)))</f>
        <v>2.6886200000000011</v>
      </c>
      <c r="AV309" s="841">
        <f>IF($AK309="n/a",1.03*AU309,IF($AK309&lt;0,1.01*AU309,IF($AK309&gt;10,1.1*AU309,(1+$AK309/100)*AU309)))</f>
        <v>2.9574820000000015</v>
      </c>
      <c r="AW309" s="618">
        <f>SUM(AR309:AV309)</f>
        <v>12.332302000000006</v>
      </c>
      <c r="AX309" s="713">
        <f>AW309/I309*100</f>
        <v>12.079833480262518</v>
      </c>
      <c r="AY309" s="887">
        <v>0.94</v>
      </c>
      <c r="AZ309" s="827">
        <v>49.28</v>
      </c>
      <c r="BA309" s="827">
        <v>-7.89</v>
      </c>
      <c r="BB309" s="827">
        <v>-2.2800000000000002</v>
      </c>
      <c r="BC309" s="827">
        <v>13.19</v>
      </c>
      <c r="BD309" s="612"/>
      <c r="BE309" s="594">
        <v>2010</v>
      </c>
      <c r="BF309" s="853">
        <f>IF(BE309&gt;2020,0,IF(BE309&gt;2008,1,IF(BE309&gt;2001,2,IF(BE309&gt;1990,3,IF(BE309&gt;1980,4,IF(BE309&gt;1973,5,IF(BE309&gt;1970,6,IF(BE309&gt;1960,7,IF(BE309&gt;1958,8,IF(BE309&gt;1953,9,10))))))))))</f>
        <v>1</v>
      </c>
      <c r="BG309" s="837">
        <v>11.700000000000001</v>
      </c>
      <c r="BH309" s="820" t="s">
        <v>4443</v>
      </c>
      <c r="BI309" s="820" t="s">
        <v>4444</v>
      </c>
    </row>
    <row r="310" spans="1:61" ht="11.25" customHeight="1" x14ac:dyDescent="0.2">
      <c r="A310" s="826" t="s">
        <v>5065</v>
      </c>
      <c r="B310" s="830" t="s">
        <v>1581</v>
      </c>
      <c r="C310" s="885" t="s">
        <v>244</v>
      </c>
      <c r="D310" s="885" t="s">
        <v>4228</v>
      </c>
      <c r="E310" s="699">
        <v>12</v>
      </c>
      <c r="F310" s="1122">
        <v>390</v>
      </c>
      <c r="G310" s="1122" t="s">
        <v>105</v>
      </c>
      <c r="H310" s="1122" t="s">
        <v>105</v>
      </c>
      <c r="I310" s="829">
        <v>67.53</v>
      </c>
      <c r="J310" s="618">
        <f>(M310/I310)*100</f>
        <v>1.5992892047978677</v>
      </c>
      <c r="K310" s="832">
        <v>0.27</v>
      </c>
      <c r="L310" s="842">
        <v>4</v>
      </c>
      <c r="M310" s="609">
        <f>K310*L310</f>
        <v>1.08</v>
      </c>
      <c r="N310" s="825" t="s">
        <v>316</v>
      </c>
      <c r="O310" s="700">
        <v>0.25</v>
      </c>
      <c r="P310" s="603">
        <v>44909</v>
      </c>
      <c r="Q310" s="603">
        <v>44925</v>
      </c>
      <c r="R310" s="609">
        <f>(K310-O310)/O310*100</f>
        <v>8.0000000000000071</v>
      </c>
      <c r="S310" s="667">
        <f>IF(INDEX(Historical!$D$7:$D$1220,MATCH(B310,Historical!$B$7:$B$1244,0))=0,"n/a",(INDEX(Historical!$C$7:$C$1222,MATCH(B310,Historical!$B$7:$B$1244,0))/INDEX(Historical!$D$7:$D$1220,MATCH(B310,Historical!$B$7:$B$1244,0))-1)*100)</f>
        <v>15.909090909090917</v>
      </c>
      <c r="T310" s="667">
        <f>IF(INDEX(Historical!$F$7:$F$1213,MATCH(B310,Historical!$B$7:$B$1244,0))=0,"n/a",((INDEX(Historical!$C$7:$C$1222,MATCH(B310,Historical!$B$7:$B$1244,0))/INDEX(Historical!$F$7:$F$1213,MATCH(B310,Historical!$B$7:$B$1244,0)))^(1/3)-1)*100)</f>
        <v>12.311068346755549</v>
      </c>
      <c r="U310" s="667">
        <f>IF(INDEX(Historical!$H$7:$H$1213,MATCH(B310,Historical!$B$7:$B$1244,0))=0,"n/a",((INDEX(Historical!$C$7:$C$1222,MATCH(B310,Historical!$B$7:$B$1244,0))/INDEX(Historical!$H$7:$H$1213,MATCH(B310,Historical!$B$7:$B$1244,0)))^(1/5)-1)*100)</f>
        <v>11.952664832522043</v>
      </c>
      <c r="V310" s="667">
        <f>IF(INDEX(Historical!$N$7:$N$1213,MATCH(B310,Historical!$B$7:$B$1244,0))=0,"n/a",((INDEX(Historical!$C$7:$C$1222,MATCH(B310,Historical!$B$7:$B$1244,0))/INDEX(Historical!$N$7:$N$1213,MATCH(B310,Historical!$B$7:$B$1244,0)))^(1/10)-1)*100)</f>
        <v>16.578308362244965</v>
      </c>
      <c r="W310" s="668">
        <f>IF(OR(U310&lt;=0,U310="n/a",V310&lt;=0,V310="n/a"),"n/a",U310/V310)</f>
        <v>0.72098217570513712</v>
      </c>
      <c r="X310" s="669">
        <f>IF(OR(AJ310&lt;=0,AJ310="n/a",U310&lt;=0,U310="n/a"),"n/a",U310/AJ310)</f>
        <v>1.0768166515785624</v>
      </c>
      <c r="Y310" s="831"/>
      <c r="Z310" s="618">
        <f>IF(OR(AC310&lt;0.01,AC310="n/a"),"n/a",M310/AC310*100)</f>
        <v>30.76923076923077</v>
      </c>
      <c r="AA310" s="841">
        <f>IF(OR(AC310&lt;0.01,AC310="n/a"),"n/a",I310/AC310)</f>
        <v>19.239316239316242</v>
      </c>
      <c r="AB310" s="842">
        <v>12</v>
      </c>
      <c r="AC310" s="821">
        <v>3.51</v>
      </c>
      <c r="AD310" s="821">
        <v>1.62</v>
      </c>
      <c r="AE310" s="821">
        <v>2.57</v>
      </c>
      <c r="AF310" s="821">
        <v>6.28</v>
      </c>
      <c r="AG310" s="821">
        <v>32.200000000000003</v>
      </c>
      <c r="AH310" s="821">
        <v>-25.2</v>
      </c>
      <c r="AI310" s="821">
        <v>9.6199999999999992</v>
      </c>
      <c r="AJ310" s="821">
        <v>11.1</v>
      </c>
      <c r="AK310" s="821">
        <v>12</v>
      </c>
      <c r="AL310" s="833">
        <v>10580</v>
      </c>
      <c r="AM310" s="827">
        <v>1.0999999999999999</v>
      </c>
      <c r="AN310" s="821">
        <v>2.59</v>
      </c>
      <c r="AO310" s="705">
        <f>IF(U310="n/a","n/a",IF(AA310&lt;0,"n/a",IF(AA310="n/a","n/a",J310+U310-AA310)))</f>
        <v>-5.687362201996331</v>
      </c>
      <c r="AP310" s="706">
        <f>IF(U310="n/a","n/a",J310+U310)</f>
        <v>13.551954037319911</v>
      </c>
      <c r="AQ310" s="843">
        <f>IF(OR(AC310&lt;0.01,AC310="n/a",AF310="n/a"),"n/a",(I310/SQRT(22.5*AC310*(I310/AF310))-1)*100)</f>
        <v>131.73059643848498</v>
      </c>
      <c r="AR310" s="618">
        <f>INDEX(Historical!$C$7:$C$1222,MATCH(B310,Historical!$B$7:$B$1244,0))*IF(AH310="n/a",1.03,IF(AH310&lt;0,1.01,IF(AH310&gt;10,1.1,(1+AH310/100))))</f>
        <v>1.0302</v>
      </c>
      <c r="AS310" s="841">
        <f>IF($AI310="n/a",1.03*AR310,IF($AI310&lt;0,1.01*AR310,IF($AI310&gt;10,1.1*AR310,(1+$AI310/100)*AR310)))</f>
        <v>1.1293052400000001</v>
      </c>
      <c r="AT310" s="841">
        <f>IF($AK310="n/a",1.03*AS310,IF($AK310&lt;0,1.01*AS310,IF($AK310&gt;10,1.1*AS310,(1+$AK310/100)*AS310)))</f>
        <v>1.2422357640000001</v>
      </c>
      <c r="AU310" s="841">
        <f>IF($AK310="n/a",1.03*AT310,IF($AK310&lt;0,1.01*AT310,IF($AK310&gt;10,1.1*AT310,(1+$AK310/100)*AT310)))</f>
        <v>1.3664593404000003</v>
      </c>
      <c r="AV310" s="841">
        <f>IF($AK310="n/a",1.03*AU310,IF($AK310&lt;0,1.01*AU310,IF($AK310&gt;10,1.1*AU310,(1+$AK310/100)*AU310)))</f>
        <v>1.5031052744400004</v>
      </c>
      <c r="AW310" s="618">
        <f>SUM(AR310:AV310)</f>
        <v>6.2713056188400005</v>
      </c>
      <c r="AX310" s="713">
        <f>AW310/I310*100</f>
        <v>9.2866957187027985</v>
      </c>
      <c r="AY310" s="887">
        <v>0.78</v>
      </c>
      <c r="AZ310" s="827">
        <v>18.790000000000003</v>
      </c>
      <c r="BA310" s="827">
        <v>-10.100000000000001</v>
      </c>
      <c r="BB310" s="827">
        <v>-4.21</v>
      </c>
      <c r="BC310" s="827">
        <v>0.11</v>
      </c>
      <c r="BE310" s="594">
        <v>2011</v>
      </c>
      <c r="BF310" s="853">
        <f>IF(BE310&gt;2020,0,IF(BE310&gt;2008,1,IF(BE310&gt;2001,2,IF(BE310&gt;1990,3,IF(BE310&gt;1980,4,IF(BE310&gt;1973,5,IF(BE310&gt;1970,6,IF(BE310&gt;1960,7,IF(BE310&gt;1958,8,IF(BE310&gt;1953,9,10))))))))))</f>
        <v>1</v>
      </c>
      <c r="BG310" s="837">
        <v>3.8</v>
      </c>
      <c r="BH310" s="820" t="s">
        <v>4443</v>
      </c>
      <c r="BI310" s="820" t="s">
        <v>4444</v>
      </c>
    </row>
    <row r="311" spans="1:61" s="737" customFormat="1" ht="11.25" customHeight="1" x14ac:dyDescent="0.2">
      <c r="A311" s="720" t="s">
        <v>5066</v>
      </c>
      <c r="B311" s="743" t="s">
        <v>1585</v>
      </c>
      <c r="C311" s="885" t="s">
        <v>244</v>
      </c>
      <c r="D311" s="885" t="s">
        <v>4176</v>
      </c>
      <c r="E311" s="721">
        <v>11</v>
      </c>
      <c r="F311" s="1122">
        <v>417</v>
      </c>
      <c r="G311" s="1121" t="s">
        <v>105</v>
      </c>
      <c r="H311" s="1121" t="s">
        <v>105</v>
      </c>
      <c r="I311" s="722">
        <v>26.35</v>
      </c>
      <c r="J311" s="723">
        <f>(M311/I311)*100</f>
        <v>1.3662239089184058</v>
      </c>
      <c r="K311" s="724">
        <v>0.09</v>
      </c>
      <c r="L311" s="725">
        <v>4</v>
      </c>
      <c r="M311" s="726">
        <f>K311*L311</f>
        <v>0.36</v>
      </c>
      <c r="N311" s="727" t="s">
        <v>561</v>
      </c>
      <c r="O311" s="728">
        <v>7.0000000000000007E-2</v>
      </c>
      <c r="P311" s="1037">
        <v>44652</v>
      </c>
      <c r="Q311" s="1037">
        <v>44669</v>
      </c>
      <c r="R311" s="726">
        <f>(K311-O311)/O311*100</f>
        <v>28.571428571428552</v>
      </c>
      <c r="S311" s="667">
        <f>IF(INDEX(Historical!$D$7:$D$1220,MATCH(B311,Historical!$B$7:$B$1244,0))=0,"n/a",(INDEX(Historical!$C$7:$C$1222,MATCH(B311,Historical!$B$7:$B$1244,0))/INDEX(Historical!$D$7:$D$1220,MATCH(B311,Historical!$B$7:$B$1244,0))-1)*100)</f>
        <v>33.33333333333335</v>
      </c>
      <c r="T311" s="667">
        <f>IF(INDEX(Historical!$F$7:$F$1213,MATCH(B311,Historical!$B$7:$B$1244,0))=0,"n/a",((INDEX(Historical!$C$7:$C$1222,MATCH(B311,Historical!$B$7:$B$1244,0))/INDEX(Historical!$F$7:$F$1213,MATCH(B311,Historical!$B$7:$B$1244,0)))^(1/3)-1)*100)</f>
        <v>27.252109626607137</v>
      </c>
      <c r="U311" s="667">
        <f>IF(INDEX(Historical!$H$7:$H$1213,MATCH(B311,Historical!$B$7:$B$1244,0))=0,"n/a",((INDEX(Historical!$C$7:$C$1222,MATCH(B311,Historical!$B$7:$B$1244,0))/INDEX(Historical!$H$7:$H$1213,MATCH(B311,Historical!$B$7:$B$1244,0)))^(1/5)-1)*100)</f>
        <v>18.582931659554291</v>
      </c>
      <c r="V311" s="667">
        <f>IF(INDEX(Historical!$N$7:$N$1213,MATCH(B311,Historical!$B$7:$B$1244,0))=0,"n/a",((INDEX(Historical!$C$7:$C$1222,MATCH(B311,Historical!$B$7:$B$1244,0))/INDEX(Historical!$N$7:$N$1213,MATCH(B311,Historical!$B$7:$B$1244,0)))^(1/10)-1)*100)</f>
        <v>18.941323482294514</v>
      </c>
      <c r="W311" s="668">
        <f>IF(OR(U311&lt;=0,U311="n/a",V311&lt;=0,V311="n/a"),"n/a",U311/V311)</f>
        <v>0.98107883944460206</v>
      </c>
      <c r="X311" s="669">
        <f>IF(OR(AJ311&lt;=0,AJ311="n/a",U311&lt;=0,U311="n/a"),"n/a",U311/AJ311)</f>
        <v>0.3486478735376039</v>
      </c>
      <c r="Y311" s="743"/>
      <c r="Z311" s="723">
        <f>IF(OR(AC311&lt;0.01,AC311="n/a"),"n/a",M311/AC311*100)</f>
        <v>9.2544987146529554</v>
      </c>
      <c r="AA311" s="730">
        <f>IF(OR(AC311&lt;0.01,AC311="n/a"),"n/a",I311/AC311)</f>
        <v>6.7737789203084837</v>
      </c>
      <c r="AB311" s="725">
        <v>1</v>
      </c>
      <c r="AC311" s="731">
        <v>3.89</v>
      </c>
      <c r="AD311" s="731">
        <v>0.69</v>
      </c>
      <c r="AE311" s="731">
        <v>0.56000000000000005</v>
      </c>
      <c r="AF311" s="731">
        <v>1.45</v>
      </c>
      <c r="AG311" s="731">
        <v>23</v>
      </c>
      <c r="AH311" s="731">
        <v>865.19999999999993</v>
      </c>
      <c r="AI311" s="731">
        <v>10.84</v>
      </c>
      <c r="AJ311" s="731">
        <v>53.300000000000004</v>
      </c>
      <c r="AK311" s="731">
        <v>10</v>
      </c>
      <c r="AL311" s="732">
        <v>725.18</v>
      </c>
      <c r="AM311" s="733">
        <v>1.5</v>
      </c>
      <c r="AN311" s="731">
        <v>0</v>
      </c>
      <c r="AO311" s="734">
        <f>IF(U311="n/a","n/a",IF(AA311&lt;0,"n/a",IF(AA311="n/a","n/a",J311+U311-AA311)))</f>
        <v>13.175376648164214</v>
      </c>
      <c r="AP311" s="735">
        <f>IF(U311="n/a","n/a",J311+U311)</f>
        <v>19.949155568472698</v>
      </c>
      <c r="AQ311" s="843">
        <f>IF(OR(AC311&lt;0.01,AC311="n/a",AF311="n/a"),"n/a",(I311/SQRT(22.5*AC311*(I311/AF311))-1)*100)</f>
        <v>-33.929399933951785</v>
      </c>
      <c r="AR311" s="618">
        <f>INDEX(Historical!$C$7:$C$1222,MATCH(B311,Historical!$B$7:$B$1244,0))*IF(AH311="n/a",1.03,IF(AH311&lt;0,1.01,IF(AH311&gt;10,1.1,(1+AH311/100))))</f>
        <v>0.37400000000000005</v>
      </c>
      <c r="AS311" s="730">
        <f>IF($AI311="n/a",1.03*AR311,IF($AI311&lt;0,1.01*AR311,IF($AI311&gt;10,1.1*AR311,(1+$AI311/100)*AR311)))</f>
        <v>0.4114000000000001</v>
      </c>
      <c r="AT311" s="730">
        <f>IF($AK311="n/a",1.03*AS311,IF($AK311&lt;0,1.01*AS311,IF($AK311&gt;10,1.1*AS311,(1+$AK311/100)*AS311)))</f>
        <v>0.45254000000000016</v>
      </c>
      <c r="AU311" s="730">
        <f>IF($AK311="n/a",1.03*AT311,IF($AK311&lt;0,1.01*AT311,IF($AK311&gt;10,1.1*AT311,(1+$AK311/100)*AT311)))</f>
        <v>0.49779400000000024</v>
      </c>
      <c r="AV311" s="730">
        <f>IF($AK311="n/a",1.03*AU311,IF($AK311&lt;0,1.01*AU311,IF($AK311&gt;10,1.1*AU311,(1+$AK311/100)*AU311)))</f>
        <v>0.54757340000000032</v>
      </c>
      <c r="AW311" s="723">
        <f>SUM(AR311:AV311)</f>
        <v>2.2833074000000009</v>
      </c>
      <c r="AX311" s="736">
        <f>AW311/I311*100</f>
        <v>8.6653032258064542</v>
      </c>
      <c r="AY311" s="888">
        <v>1.42</v>
      </c>
      <c r="AZ311" s="733">
        <v>35.65</v>
      </c>
      <c r="BA311" s="733">
        <v>-27.779999999999998</v>
      </c>
      <c r="BB311" s="733">
        <v>1.76</v>
      </c>
      <c r="BC311" s="733">
        <v>7.22</v>
      </c>
      <c r="BD311" s="862"/>
      <c r="BE311" s="594">
        <v>2012</v>
      </c>
      <c r="BF311" s="853">
        <f>IF(BE311&gt;2020,0,IF(BE311&gt;2008,1,IF(BE311&gt;2001,2,IF(BE311&gt;1990,3,IF(BE311&gt;1980,4,IF(BE311&gt;1973,5,IF(BE311&gt;1970,6,IF(BE311&gt;1960,7,IF(BE311&gt;1958,8,IF(BE311&gt;1953,9,10))))))))))</f>
        <v>1</v>
      </c>
      <c r="BG311" s="783">
        <v>12.3</v>
      </c>
      <c r="BH311" s="820" t="s">
        <v>4443</v>
      </c>
      <c r="BI311" s="820" t="s">
        <v>4444</v>
      </c>
    </row>
    <row r="312" spans="1:61" ht="11.25" customHeight="1" x14ac:dyDescent="0.2">
      <c r="A312" s="835" t="s">
        <v>5068</v>
      </c>
      <c r="B312" s="830" t="s">
        <v>3947</v>
      </c>
      <c r="C312" s="885" t="s">
        <v>107</v>
      </c>
      <c r="D312" s="885" t="s">
        <v>4197</v>
      </c>
      <c r="E312" s="699">
        <v>10</v>
      </c>
      <c r="F312" s="1122">
        <v>502</v>
      </c>
      <c r="G312" s="1122" t="s">
        <v>105</v>
      </c>
      <c r="H312" s="1122" t="s">
        <v>105</v>
      </c>
      <c r="I312" s="829">
        <v>73.95</v>
      </c>
      <c r="J312" s="618">
        <f>(M312/I312)*100</f>
        <v>1.5145368492224478</v>
      </c>
      <c r="K312" s="832">
        <v>0.28000000000000003</v>
      </c>
      <c r="L312" s="842">
        <v>4</v>
      </c>
      <c r="M312" s="609">
        <f>K312*L312</f>
        <v>1.1200000000000001</v>
      </c>
      <c r="N312" s="825" t="s">
        <v>238</v>
      </c>
      <c r="O312" s="700">
        <v>0.23</v>
      </c>
      <c r="P312" s="603">
        <v>44925</v>
      </c>
      <c r="Q312" s="603">
        <v>44932</v>
      </c>
      <c r="R312" s="609">
        <f>(K312-O312)/O312*100</f>
        <v>21.739130434782613</v>
      </c>
      <c r="S312" s="667">
        <f>IF(INDEX(Historical!$D$7:$D$1220,MATCH(B312,Historical!$B$7:$B$1244,0))=0,"n/a",(INDEX(Historical!$C$7:$C$1222,MATCH(B312,Historical!$B$7:$B$1244,0))/INDEX(Historical!$D$7:$D$1220,MATCH(B312,Historical!$B$7:$B$1244,0))-1)*100)</f>
        <v>14.999999999999991</v>
      </c>
      <c r="T312" s="667">
        <f>IF(INDEX(Historical!$F$7:$F$1213,MATCH(B312,Historical!$B$7:$B$1244,0))=0,"n/a",((INDEX(Historical!$C$7:$C$1222,MATCH(B312,Historical!$B$7:$B$1244,0))/INDEX(Historical!$F$7:$F$1213,MATCH(B312,Historical!$B$7:$B$1244,0)))^(1/3)-1)*100)</f>
        <v>15.313156133323268</v>
      </c>
      <c r="U312" s="667">
        <f>IF(INDEX(Historical!$H$7:$H$1213,MATCH(B312,Historical!$B$7:$B$1244,0))=0,"n/a",((INDEX(Historical!$C$7:$C$1222,MATCH(B312,Historical!$B$7:$B$1244,0))/INDEX(Historical!$H$7:$H$1213,MATCH(B312,Historical!$B$7:$B$1244,0)))^(1/5)-1)*100)</f>
        <v>37.090337394917626</v>
      </c>
      <c r="V312" s="667" t="str">
        <f>IF(INDEX(Historical!$N$7:$N$1213,MATCH(B312,Historical!$B$7:$B$1244,0))=0,"n/a",((INDEX(Historical!$C$7:$C$1222,MATCH(B312,Historical!$B$7:$B$1244,0))/INDEX(Historical!$N$7:$N$1213,MATCH(B312,Historical!$B$7:$B$1244,0)))^(1/10)-1)*100)</f>
        <v>n/a</v>
      </c>
      <c r="W312" s="668" t="str">
        <f>IF(OR(U312&lt;=0,U312="n/a",V312&lt;=0,V312="n/a"),"n/a",U312/V312)</f>
        <v>n/a</v>
      </c>
      <c r="X312" s="669">
        <f>IF(OR(AJ312&lt;=0,AJ312="n/a",U312&lt;=0,U312="n/a"),"n/a",U312/AJ312)</f>
        <v>1.8361553165800801</v>
      </c>
      <c r="Y312" s="631"/>
      <c r="Z312" s="618">
        <f>IF(OR(AC312&lt;0.01,AC312="n/a"),"n/a",M312/AC312*100)</f>
        <v>24.295010845986987</v>
      </c>
      <c r="AA312" s="841">
        <f>IF(OR(AC312&lt;0.01,AC312="n/a"),"n/a",I312/AC312)</f>
        <v>16.041214750542299</v>
      </c>
      <c r="AB312" s="842">
        <v>12</v>
      </c>
      <c r="AC312" s="821">
        <v>4.6100000000000003</v>
      </c>
      <c r="AD312" s="821" t="s">
        <v>135</v>
      </c>
      <c r="AE312" s="821">
        <v>7.22</v>
      </c>
      <c r="AF312" s="821">
        <v>3.25</v>
      </c>
      <c r="AG312" s="821">
        <v>18.899999999999999</v>
      </c>
      <c r="AH312" s="821">
        <v>22</v>
      </c>
      <c r="AI312" s="821">
        <v>4.75</v>
      </c>
      <c r="AJ312" s="821">
        <v>20.200000000000003</v>
      </c>
      <c r="AK312" s="821" t="s">
        <v>135</v>
      </c>
      <c r="AL312" s="833">
        <v>4040</v>
      </c>
      <c r="AM312" s="827">
        <v>1.5</v>
      </c>
      <c r="AN312" s="821">
        <v>0.05</v>
      </c>
      <c r="AO312" s="705">
        <f>IF(U312="n/a","n/a",IF(AA312&lt;0,"n/a",IF(AA312="n/a","n/a",J312+U312-AA312)))</f>
        <v>22.563659493597772</v>
      </c>
      <c r="AP312" s="706">
        <f>IF(U312="n/a","n/a",J312+U312)</f>
        <v>38.604874244140071</v>
      </c>
      <c r="AQ312" s="843">
        <f>IF(OR(AC312&lt;0.01,AC312="n/a",AF312="n/a"),"n/a",(I312/SQRT(22.5*AC312*(I312/AF312))-1)*100)</f>
        <v>52.219064274357898</v>
      </c>
      <c r="AR312" s="618">
        <f>INDEX(Historical!$C$7:$C$1222,MATCH(B312,Historical!$B$7:$B$1244,0))*IF(AH312="n/a",1.03,IF(AH312&lt;0,1.01,IF(AH312&gt;10,1.1,(1+AH312/100))))</f>
        <v>1.0120000000000002</v>
      </c>
      <c r="AS312" s="841">
        <f>IF($AI312="n/a",1.03*AR312,IF($AI312&lt;0,1.01*AR312,IF($AI312&gt;10,1.1*AR312,(1+$AI312/100)*AR312)))</f>
        <v>1.0600700000000003</v>
      </c>
      <c r="AT312" s="841">
        <f>IF($AK312="n/a",1.03*AS312,IF($AK312&lt;0,1.01*AS312,IF($AK312&gt;10,1.1*AS312,(1+$AK312/100)*AS312)))</f>
        <v>1.0918721000000002</v>
      </c>
      <c r="AU312" s="841">
        <f>IF($AK312="n/a",1.03*AT312,IF($AK312&lt;0,1.01*AT312,IF($AK312&gt;10,1.1*AT312,(1+$AK312/100)*AT312)))</f>
        <v>1.1246282630000002</v>
      </c>
      <c r="AV312" s="841">
        <f>IF($AK312="n/a",1.03*AU312,IF($AK312&lt;0,1.01*AU312,IF($AK312&gt;10,1.1*AU312,(1+$AK312/100)*AU312)))</f>
        <v>1.1583671108900002</v>
      </c>
      <c r="AW312" s="618">
        <f>SUM(AR312:AV312)</f>
        <v>5.4469374738900012</v>
      </c>
      <c r="AX312" s="713">
        <f>AW312/I312*100</f>
        <v>7.3657031425152146</v>
      </c>
      <c r="AY312" s="887">
        <v>0.9</v>
      </c>
      <c r="AZ312" s="827">
        <v>16.39</v>
      </c>
      <c r="BA312" s="827">
        <v>-23.96</v>
      </c>
      <c r="BB312" s="827">
        <v>5.59</v>
      </c>
      <c r="BC312" s="827">
        <v>-4.97</v>
      </c>
      <c r="BE312" s="594">
        <v>2014</v>
      </c>
      <c r="BF312" s="853">
        <f>IF(BE312&gt;2020,0,IF(BE312&gt;2008,1,IF(BE312&gt;2001,2,IF(BE312&gt;1990,3,IF(BE312&gt;1980,4,IF(BE312&gt;1973,5,IF(BE312&gt;1970,6,IF(BE312&gt;1960,7,IF(BE312&gt;1958,8,IF(BE312&gt;1953,9,10))))))))))</f>
        <v>1</v>
      </c>
      <c r="BG312" s="837">
        <v>1.5</v>
      </c>
      <c r="BH312" s="820" t="s">
        <v>4443</v>
      </c>
      <c r="BI312" s="820" t="s">
        <v>4444</v>
      </c>
    </row>
    <row r="313" spans="1:61" ht="11.25" customHeight="1" x14ac:dyDescent="0.2">
      <c r="A313" s="826" t="s">
        <v>5069</v>
      </c>
      <c r="B313" s="830" t="s">
        <v>1591</v>
      </c>
      <c r="C313" s="885" t="s">
        <v>107</v>
      </c>
      <c r="D313" s="885" t="s">
        <v>4197</v>
      </c>
      <c r="E313" s="699">
        <v>12</v>
      </c>
      <c r="F313" s="1122">
        <v>408</v>
      </c>
      <c r="G313" s="1122" t="s">
        <v>105</v>
      </c>
      <c r="H313" s="1122" t="s">
        <v>105</v>
      </c>
      <c r="I313" s="829">
        <v>22.23</v>
      </c>
      <c r="J313" s="618">
        <f>(M313/I313)*100</f>
        <v>3.5987404408457038</v>
      </c>
      <c r="K313" s="832">
        <v>0.2</v>
      </c>
      <c r="L313" s="842">
        <v>4</v>
      </c>
      <c r="M313" s="609">
        <f>K313*L313</f>
        <v>0.8</v>
      </c>
      <c r="N313" s="825" t="s">
        <v>496</v>
      </c>
      <c r="O313" s="700">
        <v>0.19</v>
      </c>
      <c r="P313" s="603">
        <v>44999</v>
      </c>
      <c r="Q313" s="603">
        <v>45019</v>
      </c>
      <c r="R313" s="609">
        <f>(K313-O313)/O313*100</f>
        <v>5.2631578947368469</v>
      </c>
      <c r="S313" s="667">
        <f>IF(INDEX(Historical!$D$7:$D$1220,MATCH(B313,Historical!$B$7:$B$1244,0))=0,"n/a",(INDEX(Historical!$C$7:$C$1222,MATCH(B313,Historical!$B$7:$B$1244,0))/INDEX(Historical!$D$7:$D$1220,MATCH(B313,Historical!$B$7:$B$1244,0))-1)*100)</f>
        <v>5.6338028169014231</v>
      </c>
      <c r="T313" s="667">
        <f>IF(INDEX(Historical!$F$7:$F$1213,MATCH(B313,Historical!$B$7:$B$1244,0))=0,"n/a",((INDEX(Historical!$C$7:$C$1222,MATCH(B313,Historical!$B$7:$B$1244,0))/INDEX(Historical!$F$7:$F$1213,MATCH(B313,Historical!$B$7:$B$1244,0)))^(1/3)-1)*100)</f>
        <v>5.983983294832651</v>
      </c>
      <c r="U313" s="667">
        <f>IF(INDEX(Historical!$H$7:$H$1213,MATCH(B313,Historical!$B$7:$B$1244,0))=0,"n/a",((INDEX(Historical!$C$7:$C$1222,MATCH(B313,Historical!$B$7:$B$1244,0))/INDEX(Historical!$H$7:$H$1213,MATCH(B313,Historical!$B$7:$B$1244,0)))^(1/5)-1)*100)</f>
        <v>8.6653824604801635</v>
      </c>
      <c r="V313" s="667">
        <f>IF(INDEX(Historical!$N$7:$N$1213,MATCH(B313,Historical!$B$7:$B$1244,0))=0,"n/a",((INDEX(Historical!$C$7:$C$1222,MATCH(B313,Historical!$B$7:$B$1244,0))/INDEX(Historical!$N$7:$N$1213,MATCH(B313,Historical!$B$7:$B$1244,0)))^(1/10)-1)*100)</f>
        <v>6.6218998527338035</v>
      </c>
      <c r="W313" s="668">
        <f>IF(OR(U313&lt;=0,U313="n/a",V313&lt;=0,V313="n/a"),"n/a",U313/V313)</f>
        <v>1.3085946107902438</v>
      </c>
      <c r="X313" s="669">
        <f>IF(OR(AJ313&lt;=0,AJ313="n/a",U313&lt;=0,U313="n/a"),"n/a",U313/AJ313)</f>
        <v>0.91214552215580669</v>
      </c>
      <c r="Y313" s="634"/>
      <c r="Z313" s="618">
        <f>IF(OR(AC313&lt;0.01,AC313="n/a"),"n/a",M313/AC313*100)</f>
        <v>38.64734299516909</v>
      </c>
      <c r="AA313" s="841">
        <f>IF(OR(AC313&lt;0.01,AC313="n/a"),"n/a",I313/AC313)</f>
        <v>10.739130434782609</v>
      </c>
      <c r="AB313" s="842">
        <v>12</v>
      </c>
      <c r="AC313" s="821">
        <v>2.0699999999999998</v>
      </c>
      <c r="AD313" s="821">
        <v>2.16</v>
      </c>
      <c r="AE313" s="821">
        <v>3.33</v>
      </c>
      <c r="AF313" s="821">
        <v>0.91</v>
      </c>
      <c r="AG313" s="821">
        <v>7.0000000000000009</v>
      </c>
      <c r="AH313" s="821">
        <v>6.4</v>
      </c>
      <c r="AI313" s="821">
        <v>4.18</v>
      </c>
      <c r="AJ313" s="821">
        <v>9.5</v>
      </c>
      <c r="AK313" s="821">
        <v>5</v>
      </c>
      <c r="AL313" s="833">
        <v>2870</v>
      </c>
      <c r="AM313" s="827">
        <v>0.70000000000000007</v>
      </c>
      <c r="AN313" s="821">
        <v>0.13</v>
      </c>
      <c r="AO313" s="705">
        <f>IF(U313="n/a","n/a",IF(AA313&lt;0,"n/a",IF(AA313="n/a","n/a",J313+U313-AA313)))</f>
        <v>1.5249924665432584</v>
      </c>
      <c r="AP313" s="706">
        <f>IF(U313="n/a","n/a",J313+U313)</f>
        <v>12.264122901325868</v>
      </c>
      <c r="AQ313" s="843">
        <f>IF(OR(AC313&lt;0.01,AC313="n/a",AF313="n/a"),"n/a",(I313/SQRT(22.5*AC313*(I313/AF313))-1)*100)</f>
        <v>-34.095662946115013</v>
      </c>
      <c r="AR313" s="618">
        <f>INDEX(Historical!$C$7:$C$1222,MATCH(B313,Historical!$B$7:$B$1244,0))*IF(AH313="n/a",1.03,IF(AH313&lt;0,1.01,IF(AH313&gt;10,1.1,(1+AH313/100))))</f>
        <v>0.79800000000000004</v>
      </c>
      <c r="AS313" s="841">
        <f>IF($AI313="n/a",1.03*AR313,IF($AI313&lt;0,1.01*AR313,IF($AI313&gt;10,1.1*AR313,(1+$AI313/100)*AR313)))</f>
        <v>0.83135640000000011</v>
      </c>
      <c r="AT313" s="841">
        <f>IF($AK313="n/a",1.03*AS313,IF($AK313&lt;0,1.01*AS313,IF($AK313&gt;10,1.1*AS313,(1+$AK313/100)*AS313)))</f>
        <v>0.87292422000000014</v>
      </c>
      <c r="AU313" s="841">
        <f>IF($AK313="n/a",1.03*AT313,IF($AK313&lt;0,1.01*AT313,IF($AK313&gt;10,1.1*AT313,(1+$AK313/100)*AT313)))</f>
        <v>0.91657043100000013</v>
      </c>
      <c r="AV313" s="841">
        <f>IF($AK313="n/a",1.03*AU313,IF($AK313&lt;0,1.01*AU313,IF($AK313&gt;10,1.1*AU313,(1+$AK313/100)*AU313)))</f>
        <v>0.96239895255000019</v>
      </c>
      <c r="AW313" s="618">
        <f>SUM(AR313:AV313)</f>
        <v>4.3812500035500008</v>
      </c>
      <c r="AX313" s="713">
        <f>AW313/I313*100</f>
        <v>19.708726961538463</v>
      </c>
      <c r="AY313" s="887">
        <v>0.86</v>
      </c>
      <c r="AZ313" s="827">
        <v>14.940000000000001</v>
      </c>
      <c r="BA313" s="827">
        <v>-23.21</v>
      </c>
      <c r="BB313" s="827">
        <v>0.76</v>
      </c>
      <c r="BC313" s="827">
        <v>-3.1399999999999997</v>
      </c>
      <c r="BE313" s="594">
        <v>2012</v>
      </c>
      <c r="BF313" s="853">
        <f>IF(BE313&gt;2020,0,IF(BE313&gt;2008,1,IF(BE313&gt;2001,2,IF(BE313&gt;1990,3,IF(BE313&gt;1980,4,IF(BE313&gt;1973,5,IF(BE313&gt;1970,6,IF(BE313&gt;1960,7,IF(BE313&gt;1958,8,IF(BE313&gt;1953,9,10))))))))))</f>
        <v>1</v>
      </c>
      <c r="BG313" s="837">
        <v>0.89999999999999991</v>
      </c>
      <c r="BH313" s="820" t="s">
        <v>4443</v>
      </c>
      <c r="BI313" s="820" t="s">
        <v>4444</v>
      </c>
    </row>
    <row r="314" spans="1:61" ht="11.25" customHeight="1" x14ac:dyDescent="0.2">
      <c r="A314" s="826" t="s">
        <v>5070</v>
      </c>
      <c r="B314" s="830" t="s">
        <v>1627</v>
      </c>
      <c r="C314" s="885" t="s">
        <v>130</v>
      </c>
      <c r="D314" s="885" t="s">
        <v>4198</v>
      </c>
      <c r="E314" s="699">
        <v>10</v>
      </c>
      <c r="F314" s="1122">
        <v>482</v>
      </c>
      <c r="G314" s="1122" t="s">
        <v>105</v>
      </c>
      <c r="H314" s="1122" t="s">
        <v>105</v>
      </c>
      <c r="I314" s="829">
        <v>12.57</v>
      </c>
      <c r="J314" s="618">
        <f>(M314/I314)*100</f>
        <v>4.8528241845664271</v>
      </c>
      <c r="K314" s="832">
        <v>0.1525</v>
      </c>
      <c r="L314" s="842">
        <v>4</v>
      </c>
      <c r="M314" s="609">
        <f>K314*L314</f>
        <v>0.61</v>
      </c>
      <c r="N314" s="825" t="s">
        <v>556</v>
      </c>
      <c r="O314" s="700">
        <v>0.14249999999999999</v>
      </c>
      <c r="P314" s="603">
        <v>44673</v>
      </c>
      <c r="Q314" s="603">
        <v>44684</v>
      </c>
      <c r="R314" s="609">
        <f>(K314-O314)/O314*100</f>
        <v>7.0175438596491295</v>
      </c>
      <c r="S314" s="667">
        <f>IF(INDEX(Historical!$D$7:$D$1220,MATCH(B314,Historical!$B$7:$B$1244,0))=0,"n/a",(INDEX(Historical!$C$7:$C$1222,MATCH(B314,Historical!$B$7:$B$1244,0))/INDEX(Historical!$D$7:$D$1220,MATCH(B314,Historical!$B$7:$B$1244,0))-1)*100)</f>
        <v>7.1428571428571397</v>
      </c>
      <c r="T314" s="667">
        <f>IF(INDEX(Historical!$F$7:$F$1213,MATCH(B314,Historical!$B$7:$B$1244,0))=0,"n/a",((INDEX(Historical!$C$7:$C$1222,MATCH(B314,Historical!$B$7:$B$1244,0))/INDEX(Historical!$F$7:$F$1213,MATCH(B314,Historical!$B$7:$B$1244,0)))^(1/3)-1)*100)</f>
        <v>6.8025622691793464</v>
      </c>
      <c r="U314" s="667">
        <f>IF(INDEX(Historical!$H$7:$H$1213,MATCH(B314,Historical!$B$7:$B$1244,0))=0,"n/a",((INDEX(Historical!$C$7:$C$1222,MATCH(B314,Historical!$B$7:$B$1244,0))/INDEX(Historical!$H$7:$H$1213,MATCH(B314,Historical!$B$7:$B$1244,0)))^(1/5)-1)*100)</f>
        <v>6.7660136634372536</v>
      </c>
      <c r="V314" s="667">
        <f>IF(INDEX(Historical!$N$7:$N$1213,MATCH(B314,Historical!$B$7:$B$1244,0))=0,"n/a",((INDEX(Historical!$C$7:$C$1222,MATCH(B314,Historical!$B$7:$B$1244,0))/INDEX(Historical!$N$7:$N$1213,MATCH(B314,Historical!$B$7:$B$1244,0)))^(1/10)-1)*100)</f>
        <v>6.8264891756308677</v>
      </c>
      <c r="W314" s="668">
        <f>IF(OR(U314&lt;=0,U314="n/a",V314&lt;=0,V314="n/a"),"n/a",U314/V314)</f>
        <v>0.99114105206384873</v>
      </c>
      <c r="X314" s="669">
        <f>IF(OR(AJ314&lt;=0,AJ314="n/a",U314&lt;=0,U314="n/a"),"n/a",U314/AJ314)</f>
        <v>0.55459128388829948</v>
      </c>
      <c r="Y314" s="831"/>
      <c r="Z314" s="618">
        <f>IF(OR(AC314&lt;0.01,AC314="n/a"),"n/a",M314/AC314*100)</f>
        <v>74.390243902439025</v>
      </c>
      <c r="AA314" s="841">
        <f>IF(OR(AC314&lt;0.01,AC314="n/a"),"n/a",I314/AC314)</f>
        <v>15.329268292682928</v>
      </c>
      <c r="AB314" s="842">
        <v>9</v>
      </c>
      <c r="AC314" s="821">
        <v>0.82</v>
      </c>
      <c r="AD314" s="821" t="s">
        <v>135</v>
      </c>
      <c r="AE314" s="821">
        <v>0.2</v>
      </c>
      <c r="AF314" s="821">
        <v>1.67</v>
      </c>
      <c r="AG314" s="821" t="s">
        <v>135</v>
      </c>
      <c r="AH314" s="821">
        <v>-53.300000000000004</v>
      </c>
      <c r="AI314" s="821" t="s">
        <v>135</v>
      </c>
      <c r="AJ314" s="821">
        <v>12.2</v>
      </c>
      <c r="AK314" s="821" t="s">
        <v>135</v>
      </c>
      <c r="AL314" s="833">
        <v>437.82</v>
      </c>
      <c r="AM314" s="827">
        <v>3.5000000000000004</v>
      </c>
      <c r="AN314" s="821">
        <v>1.1100000000000001</v>
      </c>
      <c r="AO314" s="705">
        <f>IF(U314="n/a","n/a",IF(AA314&lt;0,"n/a",IF(AA314="n/a","n/a",J314+U314-AA314)))</f>
        <v>-3.7104304446792469</v>
      </c>
      <c r="AP314" s="706">
        <f>IF(U314="n/a","n/a",J314+U314)</f>
        <v>11.618837848003681</v>
      </c>
      <c r="AQ314" s="843">
        <f>IF(OR(AC314&lt;0.01,AC314="n/a",AF314="n/a"),"n/a",(I314/SQRT(22.5*AC314*(I314/AF314))-1)*100)</f>
        <v>6.6664126013234348</v>
      </c>
      <c r="AR314" s="618">
        <f>INDEX(Historical!$C$7:$C$1222,MATCH(B314,Historical!$B$7:$B$1244,0))*IF(AH314="n/a",1.03,IF(AH314&lt;0,1.01,IF(AH314&gt;10,1.1,(1+AH314/100))))</f>
        <v>0.60599999999999998</v>
      </c>
      <c r="AS314" s="841">
        <f>IF($AI314="n/a",1.03*AR314,IF($AI314&lt;0,1.01*AR314,IF($AI314&gt;10,1.1*AR314,(1+$AI314/100)*AR314)))</f>
        <v>0.62417999999999996</v>
      </c>
      <c r="AT314" s="841">
        <f>IF($AK314="n/a",1.03*AS314,IF($AK314&lt;0,1.01*AS314,IF($AK314&gt;10,1.1*AS314,(1+$AK314/100)*AS314)))</f>
        <v>0.64290539999999996</v>
      </c>
      <c r="AU314" s="841">
        <f>IF($AK314="n/a",1.03*AT314,IF($AK314&lt;0,1.01*AT314,IF($AK314&gt;10,1.1*AT314,(1+$AK314/100)*AT314)))</f>
        <v>0.66219256199999998</v>
      </c>
      <c r="AV314" s="841">
        <f>IF($AK314="n/a",1.03*AU314,IF($AK314&lt;0,1.01*AU314,IF($AK314&gt;10,1.1*AU314,(1+$AK314/100)*AU314)))</f>
        <v>0.68205833886</v>
      </c>
      <c r="AW314" s="618">
        <f>SUM(AR314:AV314)</f>
        <v>3.21733630086</v>
      </c>
      <c r="AX314" s="713">
        <f>AW314/I314*100</f>
        <v>25.595356410978521</v>
      </c>
      <c r="AY314" s="887">
        <v>0.46</v>
      </c>
      <c r="AZ314" s="827">
        <v>57.120000000000005</v>
      </c>
      <c r="BA314" s="827">
        <v>-3.3099999999999996</v>
      </c>
      <c r="BB314" s="827">
        <v>3.85</v>
      </c>
      <c r="BC314" s="827">
        <v>26.369999999999997</v>
      </c>
      <c r="BE314" s="594">
        <v>2013</v>
      </c>
      <c r="BF314" s="853">
        <f>IF(BE314&gt;2020,0,IF(BE314&gt;2008,1,IF(BE314&gt;2001,2,IF(BE314&gt;1990,3,IF(BE314&gt;1980,4,IF(BE314&gt;1973,5,IF(BE314&gt;1970,6,IF(BE314&gt;1960,7,IF(BE314&gt;1958,8,IF(BE314&gt;1953,9,10))))))))))</f>
        <v>1</v>
      </c>
      <c r="BG314" s="837" t="s">
        <v>135</v>
      </c>
      <c r="BH314" s="820" t="s">
        <v>4443</v>
      </c>
      <c r="BI314" s="820" t="s">
        <v>4444</v>
      </c>
    </row>
    <row r="315" spans="1:61" ht="11.25" customHeight="1" x14ac:dyDescent="0.2">
      <c r="A315" s="826" t="s">
        <v>769</v>
      </c>
      <c r="B315" s="830" t="s">
        <v>770</v>
      </c>
      <c r="C315" s="885" t="s">
        <v>122</v>
      </c>
      <c r="D315" s="885" t="s">
        <v>4200</v>
      </c>
      <c r="E315" s="699">
        <v>20</v>
      </c>
      <c r="F315" s="1122">
        <v>191</v>
      </c>
      <c r="G315" s="1122" t="s">
        <v>105</v>
      </c>
      <c r="H315" s="1122" t="s">
        <v>105</v>
      </c>
      <c r="I315" s="829">
        <v>53.4</v>
      </c>
      <c r="J315" s="618">
        <f>(M315/I315)*100</f>
        <v>1.348314606741573</v>
      </c>
      <c r="K315" s="832">
        <v>0.18</v>
      </c>
      <c r="L315" s="842">
        <v>4</v>
      </c>
      <c r="M315" s="609">
        <f>K315*L315</f>
        <v>0.72</v>
      </c>
      <c r="N315" s="825" t="s">
        <v>316</v>
      </c>
      <c r="O315" s="700">
        <v>0.16</v>
      </c>
      <c r="P315" s="603">
        <v>45001</v>
      </c>
      <c r="Q315" s="603">
        <v>45016</v>
      </c>
      <c r="R315" s="609">
        <f>(K315-O315)/O315*100</f>
        <v>12.499999999999993</v>
      </c>
      <c r="S315" s="667">
        <f>IF(INDEX(Historical!$D$7:$D$1220,MATCH(B315,Historical!$B$7:$B$1244,0))=0,"n/a",(INDEX(Historical!$C$7:$C$1222,MATCH(B315,Historical!$B$7:$B$1244,0))/INDEX(Historical!$D$7:$D$1220,MATCH(B315,Historical!$B$7:$B$1244,0))-1)*100)</f>
        <v>14.285714285714279</v>
      </c>
      <c r="T315" s="667">
        <f>IF(INDEX(Historical!$F$7:$F$1213,MATCH(B315,Historical!$B$7:$B$1244,0))=0,"n/a",((INDEX(Historical!$C$7:$C$1222,MATCH(B315,Historical!$B$7:$B$1244,0))/INDEX(Historical!$F$7:$F$1213,MATCH(B315,Historical!$B$7:$B$1244,0)))^(1/3)-1)*100)</f>
        <v>13.30326698854094</v>
      </c>
      <c r="U315" s="667">
        <f>IF(INDEX(Historical!$H$7:$H$1213,MATCH(B315,Historical!$B$7:$B$1244,0))=0,"n/a",((INDEX(Historical!$C$7:$C$1222,MATCH(B315,Historical!$B$7:$B$1244,0))/INDEX(Historical!$H$7:$H$1213,MATCH(B315,Historical!$B$7:$B$1244,0)))^(1/5)-1)*100)</f>
        <v>12.195514544619957</v>
      </c>
      <c r="V315" s="667">
        <f>IF(INDEX(Historical!$N$7:$N$1213,MATCH(B315,Historical!$B$7:$B$1244,0))=0,"n/a",((INDEX(Historical!$C$7:$C$1222,MATCH(B315,Historical!$B$7:$B$1244,0))/INDEX(Historical!$N$7:$N$1213,MATCH(B315,Historical!$B$7:$B$1244,0)))^(1/10)-1)*100)</f>
        <v>10.30542524220699</v>
      </c>
      <c r="W315" s="668">
        <f>IF(OR(U315&lt;=0,U315="n/a",V315&lt;=0,V315="n/a"),"n/a",U315/V315)</f>
        <v>1.1834072110553868</v>
      </c>
      <c r="X315" s="669">
        <f>IF(OR(AJ315&lt;=0,AJ315="n/a",U315&lt;=0,U315="n/a"),"n/a",U315/AJ315)</f>
        <v>0.73027033201317115</v>
      </c>
      <c r="Y315" s="628"/>
      <c r="Z315" s="618">
        <f>IF(OR(AC315&lt;0.01,AC315="n/a"),"n/a",M315/AC315*100)</f>
        <v>23.452768729641694</v>
      </c>
      <c r="AA315" s="841">
        <f>IF(OR(AC315&lt;0.01,AC315="n/a"),"n/a",I315/AC315)</f>
        <v>17.394136807817588</v>
      </c>
      <c r="AB315" s="842">
        <v>12</v>
      </c>
      <c r="AC315" s="821">
        <v>3.07</v>
      </c>
      <c r="AD315" s="821">
        <v>4.49</v>
      </c>
      <c r="AE315" s="821">
        <v>0.92</v>
      </c>
      <c r="AF315" s="821">
        <v>3.42</v>
      </c>
      <c r="AG315" s="821">
        <v>20.399999999999999</v>
      </c>
      <c r="AH315" s="821">
        <v>-5</v>
      </c>
      <c r="AI315" s="821">
        <v>7.4300000000000006</v>
      </c>
      <c r="AJ315" s="821">
        <v>16.7</v>
      </c>
      <c r="AK315" s="821">
        <v>3.88</v>
      </c>
      <c r="AL315" s="833">
        <v>5880</v>
      </c>
      <c r="AM315" s="827">
        <v>0.89999999999999991</v>
      </c>
      <c r="AN315" s="821">
        <v>1.99</v>
      </c>
      <c r="AO315" s="705">
        <f>IF(U315="n/a","n/a",IF(AA315&lt;0,"n/a",IF(AA315="n/a","n/a",J315+U315-AA315)))</f>
        <v>-3.8503076564560583</v>
      </c>
      <c r="AP315" s="706">
        <f>IF(U315="n/a","n/a",J315+U315)</f>
        <v>13.54382915136153</v>
      </c>
      <c r="AQ315" s="843">
        <f>IF(OR(AC315&lt;0.01,AC315="n/a",AF315="n/a"),"n/a",(I315/SQRT(22.5*AC315*(I315/AF315))-1)*100)</f>
        <v>62.601008446696717</v>
      </c>
      <c r="AR315" s="618">
        <f>INDEX(Historical!$C$7:$C$1222,MATCH(B315,Historical!$B$7:$B$1244,0))*IF(AH315="n/a",1.03,IF(AH315&lt;0,1.01,IF(AH315&gt;10,1.1,(1+AH315/100))))</f>
        <v>0.64639999999999997</v>
      </c>
      <c r="AS315" s="841">
        <f>IF($AI315="n/a",1.03*AR315,IF($AI315&lt;0,1.01*AR315,IF($AI315&gt;10,1.1*AR315,(1+$AI315/100)*AR315)))</f>
        <v>0.69442751999999996</v>
      </c>
      <c r="AT315" s="841">
        <f>IF($AK315="n/a",1.03*AS315,IF($AK315&lt;0,1.01*AS315,IF($AK315&gt;10,1.1*AS315,(1+$AK315/100)*AS315)))</f>
        <v>0.72137130777599989</v>
      </c>
      <c r="AU315" s="841">
        <f>IF($AK315="n/a",1.03*AT315,IF($AK315&lt;0,1.01*AT315,IF($AK315&gt;10,1.1*AT315,(1+$AK315/100)*AT315)))</f>
        <v>0.74936051451770869</v>
      </c>
      <c r="AV315" s="841">
        <f>IF($AK315="n/a",1.03*AU315,IF($AK315&lt;0,1.01*AU315,IF($AK315&gt;10,1.1*AU315,(1+$AK315/100)*AU315)))</f>
        <v>0.77843570248099569</v>
      </c>
      <c r="AW315" s="618">
        <f>SUM(AR315:AV315)</f>
        <v>3.589995044774704</v>
      </c>
      <c r="AX315" s="713">
        <f>AW315/I315*100</f>
        <v>6.7228371624994452</v>
      </c>
      <c r="AY315" s="887">
        <v>0.8</v>
      </c>
      <c r="AZ315" s="827">
        <v>38.379999999999995</v>
      </c>
      <c r="BA315" s="827">
        <v>-3.63</v>
      </c>
      <c r="BB315" s="827">
        <v>1.1599999999999999</v>
      </c>
      <c r="BC315" s="827">
        <v>13.43</v>
      </c>
      <c r="BE315" s="594">
        <v>2004</v>
      </c>
      <c r="BF315" s="853">
        <f>IF(BE315&gt;2020,0,IF(BE315&gt;2008,1,IF(BE315&gt;2001,2,IF(BE315&gt;1990,3,IF(BE315&gt;1980,4,IF(BE315&gt;1973,5,IF(BE315&gt;1970,6,IF(BE315&gt;1960,7,IF(BE315&gt;1958,8,IF(BE315&gt;1953,9,10))))))))))</f>
        <v>2</v>
      </c>
      <c r="BG315" s="837">
        <v>4.5</v>
      </c>
      <c r="BH315" s="820" t="s">
        <v>4443</v>
      </c>
      <c r="BI315" s="820" t="s">
        <v>4444</v>
      </c>
    </row>
    <row r="316" spans="1:61" ht="11.25" customHeight="1" x14ac:dyDescent="0.2">
      <c r="A316" s="826" t="s">
        <v>5077</v>
      </c>
      <c r="B316" s="830" t="s">
        <v>1610</v>
      </c>
      <c r="C316" s="885" t="s">
        <v>107</v>
      </c>
      <c r="D316" s="885" t="s">
        <v>4190</v>
      </c>
      <c r="E316" s="699">
        <v>11</v>
      </c>
      <c r="F316" s="1122">
        <v>430</v>
      </c>
      <c r="G316" s="1122" t="s">
        <v>105</v>
      </c>
      <c r="H316" s="1122" t="s">
        <v>105</v>
      </c>
      <c r="I316" s="829">
        <v>46.28</v>
      </c>
      <c r="J316" s="618">
        <f>(M316/I316)*100</f>
        <v>1.8150388936905788</v>
      </c>
      <c r="K316" s="832">
        <v>0.21</v>
      </c>
      <c r="L316" s="842">
        <v>4</v>
      </c>
      <c r="M316" s="609">
        <f>K316*L316</f>
        <v>0.84</v>
      </c>
      <c r="N316" s="825" t="s">
        <v>207</v>
      </c>
      <c r="O316" s="700">
        <v>0.2</v>
      </c>
      <c r="P316" s="603">
        <v>44785</v>
      </c>
      <c r="Q316" s="603">
        <v>44804</v>
      </c>
      <c r="R316" s="609">
        <f>(K316-O316)/O316*100</f>
        <v>4.9999999999999902</v>
      </c>
      <c r="S316" s="667">
        <f>IF(INDEX(Historical!$D$7:$D$1220,MATCH(B316,Historical!$B$7:$B$1244,0))=0,"n/a",(INDEX(Historical!$C$7:$C$1222,MATCH(B316,Historical!$B$7:$B$1244,0))/INDEX(Historical!$D$7:$D$1220,MATCH(B316,Historical!$B$7:$B$1244,0))-1)*100)</f>
        <v>13.888888888888884</v>
      </c>
      <c r="T316" s="667">
        <f>IF(INDEX(Historical!$F$7:$F$1213,MATCH(B316,Historical!$B$7:$B$1244,0))=0,"n/a",((INDEX(Historical!$C$7:$C$1222,MATCH(B316,Historical!$B$7:$B$1244,0))/INDEX(Historical!$F$7:$F$1213,MATCH(B316,Historical!$B$7:$B$1244,0)))^(1/3)-1)*100)</f>
        <v>13.555613628301177</v>
      </c>
      <c r="U316" s="667">
        <f>IF(INDEX(Historical!$H$7:$H$1213,MATCH(B316,Historical!$B$7:$B$1244,0))=0,"n/a",((INDEX(Historical!$C$7:$C$1222,MATCH(B316,Historical!$B$7:$B$1244,0))/INDEX(Historical!$H$7:$H$1213,MATCH(B316,Historical!$B$7:$B$1244,0)))^(1/5)-1)*100)</f>
        <v>14.31755108178514</v>
      </c>
      <c r="V316" s="667">
        <f>IF(INDEX(Historical!$N$7:$N$1213,MATCH(B316,Historical!$B$7:$B$1244,0))=0,"n/a",((INDEX(Historical!$C$7:$C$1222,MATCH(B316,Historical!$B$7:$B$1244,0))/INDEX(Historical!$N$7:$N$1213,MATCH(B316,Historical!$B$7:$B$1244,0)))^(1/10)-1)*100)</f>
        <v>11.749350803716041</v>
      </c>
      <c r="W316" s="668">
        <f>IF(OR(U316&lt;=0,U316="n/a",V316&lt;=0,V316="n/a"),"n/a",U316/V316)</f>
        <v>1.2185823132676266</v>
      </c>
      <c r="X316" s="669">
        <f>IF(OR(AJ316&lt;=0,AJ316="n/a",U316&lt;=0,U316="n/a"),"n/a",U316/AJ316)</f>
        <v>0.70529808284655859</v>
      </c>
      <c r="Y316" s="640"/>
      <c r="Z316" s="618">
        <f>IF(OR(AC316&lt;0.01,AC316="n/a"),"n/a",M316/AC316*100)</f>
        <v>17.721518987341771</v>
      </c>
      <c r="AA316" s="841">
        <f>IF(OR(AC316&lt;0.01,AC316="n/a"),"n/a",I316/AC316)</f>
        <v>9.7637130801687757</v>
      </c>
      <c r="AB316" s="842">
        <v>12</v>
      </c>
      <c r="AC316" s="821">
        <v>4.74</v>
      </c>
      <c r="AD316" s="821" t="s">
        <v>135</v>
      </c>
      <c r="AE316" s="821">
        <v>3.92</v>
      </c>
      <c r="AF316" s="821">
        <v>1.26</v>
      </c>
      <c r="AG316" s="821">
        <v>13.3</v>
      </c>
      <c r="AH316" s="821">
        <v>-0.1</v>
      </c>
      <c r="AI316" s="821">
        <v>15.35</v>
      </c>
      <c r="AJ316" s="821">
        <v>20.3</v>
      </c>
      <c r="AK316" s="821" t="s">
        <v>135</v>
      </c>
      <c r="AL316" s="833">
        <v>524.62</v>
      </c>
      <c r="AM316" s="827">
        <v>0.5</v>
      </c>
      <c r="AN316" s="821">
        <v>7.0000000000000007E-2</v>
      </c>
      <c r="AO316" s="705">
        <f>IF(U316="n/a","n/a",IF(AA316&lt;0,"n/a",IF(AA316="n/a","n/a",J316+U316-AA316)))</f>
        <v>6.3688768953069417</v>
      </c>
      <c r="AP316" s="706">
        <f>IF(U316="n/a","n/a",J316+U316)</f>
        <v>16.132589975475717</v>
      </c>
      <c r="AQ316" s="843">
        <f>IF(OR(AC316&lt;0.01,AC316="n/a",AF316="n/a"),"n/a",(I316/SQRT(22.5*AC316*(I316/AF316))-1)*100)</f>
        <v>-26.056242150574239</v>
      </c>
      <c r="AR316" s="618">
        <f>INDEX(Historical!$C$7:$C$1222,MATCH(B316,Historical!$B$7:$B$1244,0))*IF(AH316="n/a",1.03,IF(AH316&lt;0,1.01,IF(AH316&gt;10,1.1,(1+AH316/100))))</f>
        <v>0.82819999999999994</v>
      </c>
      <c r="AS316" s="841">
        <f>IF($AI316="n/a",1.03*AR316,IF($AI316&lt;0,1.01*AR316,IF($AI316&gt;10,1.1*AR316,(1+$AI316/100)*AR316)))</f>
        <v>0.91102000000000005</v>
      </c>
      <c r="AT316" s="841">
        <f>IF($AK316="n/a",1.03*AS316,IF($AK316&lt;0,1.01*AS316,IF($AK316&gt;10,1.1*AS316,(1+$AK316/100)*AS316)))</f>
        <v>0.93835060000000003</v>
      </c>
      <c r="AU316" s="841">
        <f>IF($AK316="n/a",1.03*AT316,IF($AK316&lt;0,1.01*AT316,IF($AK316&gt;10,1.1*AT316,(1+$AK316/100)*AT316)))</f>
        <v>0.96650111800000005</v>
      </c>
      <c r="AV316" s="841">
        <f>IF($AK316="n/a",1.03*AU316,IF($AK316&lt;0,1.01*AU316,IF($AK316&gt;10,1.1*AU316,(1+$AK316/100)*AU316)))</f>
        <v>0.99549615154000004</v>
      </c>
      <c r="AW316" s="618">
        <f>SUM(AR316:AV316)</f>
        <v>4.6395678695400004</v>
      </c>
      <c r="AX316" s="713">
        <f>AW316/I316*100</f>
        <v>10.024995396585998</v>
      </c>
      <c r="AY316" s="887">
        <v>0.89</v>
      </c>
      <c r="AZ316" s="827">
        <v>10.74</v>
      </c>
      <c r="BA316" s="827">
        <v>-17.419999999999998</v>
      </c>
      <c r="BB316" s="827">
        <v>-1.69</v>
      </c>
      <c r="BC316" s="827">
        <v>-5.8500000000000005</v>
      </c>
      <c r="BE316" s="594">
        <v>2012</v>
      </c>
      <c r="BF316" s="853">
        <f>IF(BE316&gt;2020,0,IF(BE316&gt;2008,1,IF(BE316&gt;2001,2,IF(BE316&gt;1990,3,IF(BE316&gt;1980,4,IF(BE316&gt;1973,5,IF(BE316&gt;1970,6,IF(BE316&gt;1960,7,IF(BE316&gt;1958,8,IF(BE316&gt;1953,9,10))))))))))</f>
        <v>1</v>
      </c>
      <c r="BG316" s="837">
        <v>1.3</v>
      </c>
      <c r="BH316" s="820" t="s">
        <v>4443</v>
      </c>
      <c r="BI316" s="820" t="s">
        <v>4444</v>
      </c>
    </row>
    <row r="317" spans="1:61" ht="11.25" customHeight="1" x14ac:dyDescent="0.2">
      <c r="A317" s="826" t="s">
        <v>5078</v>
      </c>
      <c r="B317" s="830" t="s">
        <v>1575</v>
      </c>
      <c r="C317" s="885" t="s">
        <v>122</v>
      </c>
      <c r="D317" s="885" t="s">
        <v>4037</v>
      </c>
      <c r="E317" s="699">
        <v>13</v>
      </c>
      <c r="F317" s="1122">
        <v>287</v>
      </c>
      <c r="G317" s="1122" t="s">
        <v>105</v>
      </c>
      <c r="H317" s="1122" t="s">
        <v>105</v>
      </c>
      <c r="I317" s="829">
        <v>82.5</v>
      </c>
      <c r="J317" s="618">
        <f>(M317/I317)*100</f>
        <v>3.2</v>
      </c>
      <c r="K317" s="832">
        <v>0.66</v>
      </c>
      <c r="L317" s="842">
        <v>4</v>
      </c>
      <c r="M317" s="609">
        <f>K317*L317</f>
        <v>2.64</v>
      </c>
      <c r="N317" s="825" t="s">
        <v>247</v>
      </c>
      <c r="O317" s="700">
        <v>0.62</v>
      </c>
      <c r="P317" s="891">
        <v>44434</v>
      </c>
      <c r="Q317" s="891">
        <v>44449</v>
      </c>
      <c r="R317" s="609">
        <f>(K317-O317)/O317*100</f>
        <v>6.4516129032258114</v>
      </c>
      <c r="S317" s="667">
        <f>IF(INDEX(Historical!$D$7:$D$1220,MATCH(B317,Historical!$B$7:$B$1244,0))=0,"n/a",(INDEX(Historical!$C$7:$C$1222,MATCH(B317,Historical!$B$7:$B$1244,0))/INDEX(Historical!$D$7:$D$1220,MATCH(B317,Historical!$B$7:$B$1244,0))-1)*100)</f>
        <v>3.125</v>
      </c>
      <c r="T317" s="667">
        <f>IF(INDEX(Historical!$F$7:$F$1213,MATCH(B317,Historical!$B$7:$B$1244,0))=0,"n/a",((INDEX(Historical!$C$7:$C$1222,MATCH(B317,Historical!$B$7:$B$1244,0))/INDEX(Historical!$F$7:$F$1213,MATCH(B317,Historical!$B$7:$B$1244,0)))^(1/3)-1)*100)</f>
        <v>5.3170039678524628</v>
      </c>
      <c r="U317" s="667">
        <f>IF(INDEX(Historical!$H$7:$H$1213,MATCH(B317,Historical!$B$7:$B$1244,0))=0,"n/a",((INDEX(Historical!$C$7:$C$1222,MATCH(B317,Historical!$B$7:$B$1244,0))/INDEX(Historical!$H$7:$H$1213,MATCH(B317,Historical!$B$7:$B$1244,0)))^(1/5)-1)*100)</f>
        <v>5.0866000763305497</v>
      </c>
      <c r="V317" s="667">
        <f>IF(INDEX(Historical!$N$7:$N$1213,MATCH(B317,Historical!$B$7:$B$1244,0))=0,"n/a",((INDEX(Historical!$C$7:$C$1222,MATCH(B317,Historical!$B$7:$B$1244,0))/INDEX(Historical!$N$7:$N$1213,MATCH(B317,Historical!$B$7:$B$1244,0)))^(1/10)-1)*100)</f>
        <v>7.762930084923636</v>
      </c>
      <c r="W317" s="668">
        <f>IF(OR(U317&lt;=0,U317="n/a",V317&lt;=0,V317="n/a"),"n/a",U317/V317)</f>
        <v>0.65524228876017077</v>
      </c>
      <c r="X317" s="669" t="str">
        <f>IF(OR(AJ317&lt;=0,AJ317="n/a",U317&lt;=0,U317="n/a"),"n/a",U317/AJ317)</f>
        <v>n/a</v>
      </c>
      <c r="Y317" s="640" t="s">
        <v>5347</v>
      </c>
      <c r="Z317" s="618" t="str">
        <f>IF(OR(AC317&lt;0.01,AC317="n/a"),"n/a",M317/AC317*100)</f>
        <v>n/a</v>
      </c>
      <c r="AA317" s="841" t="str">
        <f>IF(OR(AC317&lt;0.01,AC317="n/a"),"n/a",I317/AC317)</f>
        <v>n/a</v>
      </c>
      <c r="AB317" s="842">
        <v>9</v>
      </c>
      <c r="AC317" s="821">
        <v>-8.23</v>
      </c>
      <c r="AD317" s="821" t="s">
        <v>135</v>
      </c>
      <c r="AE317" s="821">
        <v>1.19</v>
      </c>
      <c r="AF317" s="821">
        <v>77.31</v>
      </c>
      <c r="AG317" s="821">
        <v>-112.99999999999999</v>
      </c>
      <c r="AH317" s="821">
        <v>-187.3</v>
      </c>
      <c r="AI317" s="821">
        <v>33.94</v>
      </c>
      <c r="AJ317" s="821">
        <v>-34.5</v>
      </c>
      <c r="AK317" s="821">
        <v>11</v>
      </c>
      <c r="AL317" s="833">
        <v>4630</v>
      </c>
      <c r="AM317" s="828">
        <v>0.89999999999999991</v>
      </c>
      <c r="AN317" s="821">
        <v>57.25</v>
      </c>
      <c r="AO317" s="705" t="str">
        <f>IF(U317="n/a","n/a",IF(AA317&lt;0,"n/a",IF(AA317="n/a","n/a",J317+U317-AA317)))</f>
        <v>n/a</v>
      </c>
      <c r="AP317" s="706">
        <f>IF(U317="n/a","n/a",J317+U317)</f>
        <v>8.2866000763305507</v>
      </c>
      <c r="AQ317" s="843" t="str">
        <f>IF(OR(AC317&lt;0.01,AC317="n/a",AF317="n/a"),"n/a",(I317/SQRT(22.5*AC317*(I317/AF317))-1)*100)</f>
        <v>n/a</v>
      </c>
      <c r="AR317" s="618">
        <f>INDEX(Historical!$C$7:$C$1222,MATCH(B317,Historical!$B$7:$B$1244,0))*IF(AH317="n/a",1.03,IF(AH317&lt;0,1.01,IF(AH317&gt;10,1.1,(1+AH317/100))))</f>
        <v>2.6664000000000003</v>
      </c>
      <c r="AS317" s="841">
        <f>IF($AI317="n/a",1.03*AR317,IF($AI317&lt;0,1.01*AR317,IF($AI317&gt;10,1.1*AR317,(1+$AI317/100)*AR317)))</f>
        <v>2.9330400000000005</v>
      </c>
      <c r="AT317" s="841">
        <f>IF($AK317="n/a",1.03*AS317,IF($AK317&lt;0,1.01*AS317,IF($AK317&gt;10,1.1*AS317,(1+$AK317/100)*AS317)))</f>
        <v>3.226344000000001</v>
      </c>
      <c r="AU317" s="841">
        <f>IF($AK317="n/a",1.03*AT317,IF($AK317&lt;0,1.01*AT317,IF($AK317&gt;10,1.1*AT317,(1+$AK317/100)*AT317)))</f>
        <v>3.5489784000000015</v>
      </c>
      <c r="AV317" s="841">
        <f>IF($AK317="n/a",1.03*AU317,IF($AK317&lt;0,1.01*AU317,IF($AK317&gt;10,1.1*AU317,(1+$AK317/100)*AU317)))</f>
        <v>3.903876240000002</v>
      </c>
      <c r="AW317" s="618">
        <f>SUM(AR317:AV317)</f>
        <v>16.278638640000004</v>
      </c>
      <c r="AX317" s="713">
        <f>AW317/I317*100</f>
        <v>19.731683200000006</v>
      </c>
      <c r="AY317" s="887">
        <v>1.67</v>
      </c>
      <c r="AZ317" s="827">
        <v>111.24000000000001</v>
      </c>
      <c r="BA317" s="827">
        <v>-42.230000000000004</v>
      </c>
      <c r="BB317" s="827">
        <v>26.640000000000004</v>
      </c>
      <c r="BC317" s="827">
        <v>21.81</v>
      </c>
      <c r="BE317" s="594">
        <v>2010</v>
      </c>
      <c r="BF317" s="853">
        <f>IF(BE317&gt;2020,0,IF(BE317&gt;2008,1,IF(BE317&gt;2001,2,IF(BE317&gt;1990,3,IF(BE317&gt;1980,4,IF(BE317&gt;1973,5,IF(BE317&gt;1970,6,IF(BE317&gt;1960,7,IF(BE317&gt;1958,8,IF(BE317&gt;1953,9,10))))))))))</f>
        <v>1</v>
      </c>
      <c r="BG317" s="837">
        <v>-9</v>
      </c>
      <c r="BH317" s="820" t="s">
        <v>4443</v>
      </c>
      <c r="BI317" s="820" t="s">
        <v>4444</v>
      </c>
    </row>
    <row r="318" spans="1:61" ht="11.25" customHeight="1" x14ac:dyDescent="0.2">
      <c r="A318" s="819" t="s">
        <v>5079</v>
      </c>
      <c r="B318" s="830" t="s">
        <v>1601</v>
      </c>
      <c r="C318" s="885" t="s">
        <v>111</v>
      </c>
      <c r="D318" s="885" t="s">
        <v>210</v>
      </c>
      <c r="E318" s="699">
        <v>13</v>
      </c>
      <c r="F318" s="1122">
        <v>308</v>
      </c>
      <c r="G318" s="1122" t="s">
        <v>36</v>
      </c>
      <c r="H318" s="1122" t="s">
        <v>36</v>
      </c>
      <c r="I318" s="829">
        <v>248.68</v>
      </c>
      <c r="J318" s="618">
        <f>(M318/I318)*100</f>
        <v>2.6057584043751008</v>
      </c>
      <c r="K318" s="832">
        <v>1.62</v>
      </c>
      <c r="L318" s="842">
        <v>4</v>
      </c>
      <c r="M318" s="609">
        <f>K318*L318</f>
        <v>6.48</v>
      </c>
      <c r="N318" s="825" t="s">
        <v>247</v>
      </c>
      <c r="O318" s="700">
        <v>1.42</v>
      </c>
      <c r="P318" s="603">
        <v>44883</v>
      </c>
      <c r="Q318" s="603">
        <v>44904</v>
      </c>
      <c r="R318" s="609">
        <f>(K318-O318)/O318*100</f>
        <v>14.084507042253536</v>
      </c>
      <c r="S318" s="667">
        <f>IF(INDEX(Historical!$D$7:$D$1220,MATCH(B318,Historical!$B$7:$B$1244,0))=0,"n/a",(INDEX(Historical!$C$7:$C$1222,MATCH(B318,Historical!$B$7:$B$1244,0))/INDEX(Historical!$D$7:$D$1220,MATCH(B318,Historical!$B$7:$B$1244,0))-1)*100)</f>
        <v>15.068493150684926</v>
      </c>
      <c r="T318" s="667">
        <f>IF(INDEX(Historical!$F$7:$F$1213,MATCH(B318,Historical!$B$7:$B$1244,0))=0,"n/a",((INDEX(Historical!$C$7:$C$1222,MATCH(B318,Historical!$B$7:$B$1244,0))/INDEX(Historical!$F$7:$F$1213,MATCH(B318,Historical!$B$7:$B$1244,0)))^(1/3)-1)*100)</f>
        <v>14.374249824711182</v>
      </c>
      <c r="U318" s="667">
        <f>IF(INDEX(Historical!$H$7:$H$1213,MATCH(B318,Historical!$B$7:$B$1244,0))=0,"n/a",((INDEX(Historical!$C$7:$C$1222,MATCH(B318,Historical!$B$7:$B$1244,0))/INDEX(Historical!$H$7:$H$1213,MATCH(B318,Historical!$B$7:$B$1244,0)))^(1/5)-1)*100)</f>
        <v>14.791851832751778</v>
      </c>
      <c r="V318" s="667">
        <f>IF(INDEX(Historical!$N$7:$N$1213,MATCH(B318,Historical!$B$7:$B$1244,0))=0,"n/a",((INDEX(Historical!$C$7:$C$1222,MATCH(B318,Historical!$B$7:$B$1244,0))/INDEX(Historical!$N$7:$N$1213,MATCH(B318,Historical!$B$7:$B$1244,0)))^(1/10)-1)*100)</f>
        <v>15.431656766005775</v>
      </c>
      <c r="W318" s="668">
        <f>IF(OR(U318&lt;=0,U318="n/a",V318&lt;=0,V318="n/a"),"n/a",U318/V318)</f>
        <v>0.95853945283027442</v>
      </c>
      <c r="X318" s="669">
        <f>IF(OR(AJ318&lt;=0,AJ318="n/a",U318&lt;=0,U318="n/a"),"n/a",U318/AJ318)</f>
        <v>1.253546765487439</v>
      </c>
      <c r="Y318" s="830"/>
      <c r="Z318" s="618">
        <f>IF(OR(AC318&lt;0.01,AC318="n/a"),"n/a",M318/AC318*100)</f>
        <v>38.525564803804997</v>
      </c>
      <c r="AA318" s="841">
        <f>IF(OR(AC318&lt;0.01,AC318="n/a"),"n/a",I318/AC318)</f>
        <v>14.784780023781213</v>
      </c>
      <c r="AB318" s="842">
        <v>12</v>
      </c>
      <c r="AC318" s="821">
        <v>16.82</v>
      </c>
      <c r="AD318" s="821">
        <v>5.24</v>
      </c>
      <c r="AE318" s="821">
        <v>2.7</v>
      </c>
      <c r="AF318" s="821">
        <v>2.91</v>
      </c>
      <c r="AG318" s="821">
        <v>20.9</v>
      </c>
      <c r="AH318" s="821">
        <v>12.8</v>
      </c>
      <c r="AI318" s="821">
        <v>4.58</v>
      </c>
      <c r="AJ318" s="821">
        <v>11.799999999999999</v>
      </c>
      <c r="AK318" s="821">
        <v>2.8000000000000003</v>
      </c>
      <c r="AL318" s="833">
        <v>13080</v>
      </c>
      <c r="AM318" s="827">
        <v>1.5</v>
      </c>
      <c r="AN318" s="821">
        <v>0.27</v>
      </c>
      <c r="AO318" s="705">
        <f>IF(U318="n/a","n/a",IF(AA318&lt;0,"n/a",IF(AA318="n/a","n/a",J318+U318-AA318)))</f>
        <v>2.6128302133456671</v>
      </c>
      <c r="AP318" s="706">
        <f>IF(U318="n/a","n/a",J318+U318)</f>
        <v>17.39761023712688</v>
      </c>
      <c r="AQ318" s="843">
        <f>IF(OR(AC318&lt;0.01,AC318="n/a",AF318="n/a"),"n/a",(I318/SQRT(22.5*AC318*(I318/AF318))-1)*100)</f>
        <v>38.281050150615492</v>
      </c>
      <c r="AR318" s="618">
        <f>INDEX(Historical!$C$7:$C$1222,MATCH(B318,Historical!$B$7:$B$1244,0))*IF(AH318="n/a",1.03,IF(AH318&lt;0,1.01,IF(AH318&gt;10,1.1,(1+AH318/100))))</f>
        <v>6.468</v>
      </c>
      <c r="AS318" s="841">
        <f>IF($AI318="n/a",1.03*AR318,IF($AI318&lt;0,1.01*AR318,IF($AI318&gt;10,1.1*AR318,(1+$AI318/100)*AR318)))</f>
        <v>6.7642344000000003</v>
      </c>
      <c r="AT318" s="841">
        <f>IF($AK318="n/a",1.03*AS318,IF($AK318&lt;0,1.01*AS318,IF($AK318&gt;10,1.1*AS318,(1+$AK318/100)*AS318)))</f>
        <v>6.9536329632000005</v>
      </c>
      <c r="AU318" s="841">
        <f>IF($AK318="n/a",1.03*AT318,IF($AK318&lt;0,1.01*AT318,IF($AK318&gt;10,1.1*AT318,(1+$AK318/100)*AT318)))</f>
        <v>7.1483346861696004</v>
      </c>
      <c r="AV318" s="841">
        <f>IF($AK318="n/a",1.03*AU318,IF($AK318&lt;0,1.01*AU318,IF($AK318&gt;10,1.1*AU318,(1+$AK318/100)*AU318)))</f>
        <v>7.3484880573823492</v>
      </c>
      <c r="AW318" s="618">
        <f>SUM(AR318:AV318)</f>
        <v>34.682690106751949</v>
      </c>
      <c r="AX318" s="713">
        <f>AW318/I318*100</f>
        <v>13.946714696297228</v>
      </c>
      <c r="AY318" s="887">
        <v>1.1100000000000001</v>
      </c>
      <c r="AZ318" s="827">
        <v>30.830000000000002</v>
      </c>
      <c r="BA318" s="827">
        <v>-4.2700000000000005</v>
      </c>
      <c r="BB318" s="827">
        <v>2.94</v>
      </c>
      <c r="BC318" s="827">
        <v>11.12</v>
      </c>
      <c r="BE318" s="594">
        <v>2011</v>
      </c>
      <c r="BF318" s="853">
        <f>IF(BE318&gt;2020,0,IF(BE318&gt;2008,1,IF(BE318&gt;2001,2,IF(BE318&gt;1990,3,IF(BE318&gt;1980,4,IF(BE318&gt;1973,5,IF(BE318&gt;1970,6,IF(BE318&gt;1960,7,IF(BE318&gt;1958,8,IF(BE318&gt;1953,9,10))))))))))</f>
        <v>1</v>
      </c>
      <c r="BG318" s="837">
        <v>13.200000000000001</v>
      </c>
      <c r="BH318" s="820" t="s">
        <v>4443</v>
      </c>
      <c r="BI318" s="820" t="s">
        <v>4444</v>
      </c>
    </row>
    <row r="319" spans="1:61" ht="11.25" customHeight="1" x14ac:dyDescent="0.2">
      <c r="A319" s="819" t="s">
        <v>5081</v>
      </c>
      <c r="B319" s="830" t="s">
        <v>773</v>
      </c>
      <c r="C319" s="885" t="s">
        <v>130</v>
      </c>
      <c r="D319" s="885" t="s">
        <v>4188</v>
      </c>
      <c r="E319" s="699">
        <v>22</v>
      </c>
      <c r="F319" s="1122">
        <v>155</v>
      </c>
      <c r="G319" s="1122" t="s">
        <v>36</v>
      </c>
      <c r="H319" s="1122" t="s">
        <v>114</v>
      </c>
      <c r="I319" s="829">
        <v>63.06</v>
      </c>
      <c r="J319" s="618">
        <f>(M319/I319)*100</f>
        <v>4.3133523628290513</v>
      </c>
      <c r="K319" s="832">
        <v>0.68</v>
      </c>
      <c r="L319" s="842">
        <v>4</v>
      </c>
      <c r="M319" s="609">
        <f>K319*L319</f>
        <v>2.72</v>
      </c>
      <c r="N319" s="825" t="s">
        <v>774</v>
      </c>
      <c r="O319" s="700">
        <v>0.66</v>
      </c>
      <c r="P319" s="603">
        <v>44694</v>
      </c>
      <c r="Q319" s="603">
        <v>44718</v>
      </c>
      <c r="R319" s="609">
        <f>(K319-O319)/O319*100</f>
        <v>3.0303030303030329</v>
      </c>
      <c r="S319" s="667">
        <f>IF(INDEX(Historical!$D$7:$D$1220,MATCH(B319,Historical!$B$7:$B$1244,0))=0,"n/a",(INDEX(Historical!$C$7:$C$1222,MATCH(B319,Historical!$B$7:$B$1244,0))/INDEX(Historical!$D$7:$D$1220,MATCH(B319,Historical!$B$7:$B$1244,0))-1)*100)</f>
        <v>3.0534351145038219</v>
      </c>
      <c r="T319" s="667">
        <f>IF(INDEX(Historical!$F$7:$F$1213,MATCH(B319,Historical!$B$7:$B$1244,0))=0,"n/a",((INDEX(Historical!$C$7:$C$1222,MATCH(B319,Historical!$B$7:$B$1244,0))/INDEX(Historical!$F$7:$F$1213,MATCH(B319,Historical!$B$7:$B$1244,0)))^(1/3)-1)*100)</f>
        <v>3.1516594382339447</v>
      </c>
      <c r="U319" s="667">
        <f>IF(INDEX(Historical!$H$7:$H$1213,MATCH(B319,Historical!$B$7:$B$1244,0))=0,"n/a",((INDEX(Historical!$C$7:$C$1222,MATCH(B319,Historical!$B$7:$B$1244,0))/INDEX(Historical!$H$7:$H$1213,MATCH(B319,Historical!$B$7:$B$1244,0)))^(1/5)-1)*100)</f>
        <v>3.2588266169875757</v>
      </c>
      <c r="V319" s="667">
        <f>IF(INDEX(Historical!$N$7:$N$1213,MATCH(B319,Historical!$B$7:$B$1244,0))=0,"n/a",((INDEX(Historical!$C$7:$C$1222,MATCH(B319,Historical!$B$7:$B$1244,0))/INDEX(Historical!$N$7:$N$1213,MATCH(B319,Historical!$B$7:$B$1244,0)))^(1/10)-1)*100)</f>
        <v>3.3475709764810846</v>
      </c>
      <c r="W319" s="668">
        <f>IF(OR(U319&lt;=0,U319="n/a",V319&lt;=0,V319="n/a"),"n/a",U319/V319)</f>
        <v>0.97348992445059501</v>
      </c>
      <c r="X319" s="669">
        <f>IF(OR(AJ319&lt;=0,AJ319="n/a",U319&lt;=0,U319="n/a"),"n/a",U319/AJ319)</f>
        <v>7.8337178292970572E-2</v>
      </c>
      <c r="Y319" s="830"/>
      <c r="Z319" s="618">
        <f>IF(OR(AC319&lt;0.01,AC319="n/a"),"n/a",M319/AC319*100)</f>
        <v>83.180428134556578</v>
      </c>
      <c r="AA319" s="841">
        <f>IF(OR(AC319&lt;0.01,AC319="n/a"),"n/a",I319/AC319)</f>
        <v>19.284403669724771</v>
      </c>
      <c r="AB319" s="842">
        <v>12</v>
      </c>
      <c r="AC319" s="821">
        <v>3.27</v>
      </c>
      <c r="AD319" s="821">
        <v>3.04</v>
      </c>
      <c r="AE319" s="821">
        <v>2.4</v>
      </c>
      <c r="AF319" s="821">
        <v>2.31</v>
      </c>
      <c r="AG319" s="821">
        <v>11.899999999999999</v>
      </c>
      <c r="AH319" s="821">
        <v>45.5</v>
      </c>
      <c r="AI319" s="821">
        <v>11.459999999999999</v>
      </c>
      <c r="AJ319" s="821">
        <v>41.6</v>
      </c>
      <c r="AK319" s="821">
        <v>6.4799999999999995</v>
      </c>
      <c r="AL319" s="833">
        <v>70290</v>
      </c>
      <c r="AM319" s="827">
        <v>0.1</v>
      </c>
      <c r="AN319" s="821">
        <v>1.89</v>
      </c>
      <c r="AO319" s="705">
        <f>IF(U319="n/a","n/a",IF(AA319&lt;0,"n/a",IF(AA319="n/a","n/a",J319+U319-AA319)))</f>
        <v>-11.712224689908144</v>
      </c>
      <c r="AP319" s="706">
        <f>IF(U319="n/a","n/a",J319+U319)</f>
        <v>7.572178979816627</v>
      </c>
      <c r="AQ319" s="843">
        <f>IF(OR(AC319&lt;0.01,AC319="n/a",AF319="n/a"),"n/a",(I319/SQRT(22.5*AC319*(I319/AF319))-1)*100)</f>
        <v>40.707691453775062</v>
      </c>
      <c r="AR319" s="618">
        <f>INDEX(Historical!$C$7:$C$1222,MATCH(B319,Historical!$B$7:$B$1244,0))*IF(AH319="n/a",1.03,IF(AH319&lt;0,1.01,IF(AH319&gt;10,1.1,(1+AH319/100))))</f>
        <v>2.9700000000000006</v>
      </c>
      <c r="AS319" s="841">
        <f>IF($AI319="n/a",1.03*AR319,IF($AI319&lt;0,1.01*AR319,IF($AI319&gt;10,1.1*AR319,(1+$AI319/100)*AR319)))</f>
        <v>3.2670000000000008</v>
      </c>
      <c r="AT319" s="841">
        <f>IF($AK319="n/a",1.03*AS319,IF($AK319&lt;0,1.01*AS319,IF($AK319&gt;10,1.1*AS319,(1+$AK319/100)*AS319)))</f>
        <v>3.4787016000000008</v>
      </c>
      <c r="AU319" s="841">
        <f>IF($AK319="n/a",1.03*AT319,IF($AK319&lt;0,1.01*AT319,IF($AK319&gt;10,1.1*AT319,(1+$AK319/100)*AT319)))</f>
        <v>3.7041214636800008</v>
      </c>
      <c r="AV319" s="841">
        <f>IF($AK319="n/a",1.03*AU319,IF($AK319&lt;0,1.01*AU319,IF($AK319&gt;10,1.1*AU319,(1+$AK319/100)*AU319)))</f>
        <v>3.9441485345264646</v>
      </c>
      <c r="AW319" s="618">
        <f>SUM(AR319:AV319)</f>
        <v>17.363971598206469</v>
      </c>
      <c r="AX319" s="713">
        <f>AW319/I319*100</f>
        <v>27.535635265154561</v>
      </c>
      <c r="AY319" s="887">
        <v>0.48</v>
      </c>
      <c r="AZ319" s="827">
        <v>7.1499999999999995</v>
      </c>
      <c r="BA319" s="827">
        <v>-21.73</v>
      </c>
      <c r="BB319" s="827">
        <v>-8.1</v>
      </c>
      <c r="BC319" s="827">
        <v>-11.01</v>
      </c>
      <c r="BE319" s="594">
        <v>2001</v>
      </c>
      <c r="BF319" s="853">
        <f>IF(BE319&gt;2020,0,IF(BE319&gt;2008,1,IF(BE319&gt;2001,2,IF(BE319&gt;1990,3,IF(BE319&gt;1980,4,IF(BE319&gt;1973,5,IF(BE319&gt;1970,6,IF(BE319&gt;1960,7,IF(BE319&gt;1958,8,IF(BE319&gt;1953,9,10))))))))))</f>
        <v>3</v>
      </c>
      <c r="BG319" s="837">
        <v>2.7</v>
      </c>
      <c r="BH319" s="820" t="s">
        <v>4443</v>
      </c>
      <c r="BI319" s="820" t="s">
        <v>4444</v>
      </c>
    </row>
    <row r="320" spans="1:61" ht="11.25" customHeight="1" x14ac:dyDescent="0.2">
      <c r="A320" s="826" t="s">
        <v>5082</v>
      </c>
      <c r="B320" s="830" t="s">
        <v>1608</v>
      </c>
      <c r="C320" s="885" t="s">
        <v>107</v>
      </c>
      <c r="D320" s="885" t="s">
        <v>4197</v>
      </c>
      <c r="E320" s="699">
        <v>11</v>
      </c>
      <c r="F320" s="1122">
        <v>418</v>
      </c>
      <c r="G320" s="1122" t="s">
        <v>105</v>
      </c>
      <c r="H320" s="1122" t="s">
        <v>105</v>
      </c>
      <c r="I320" s="829">
        <v>21.21</v>
      </c>
      <c r="J320" s="618">
        <f>(M320/I320)*100</f>
        <v>2.4516737388024517</v>
      </c>
      <c r="K320" s="832">
        <v>0.13</v>
      </c>
      <c r="L320" s="842">
        <v>4</v>
      </c>
      <c r="M320" s="609">
        <f>K320*L320</f>
        <v>0.52</v>
      </c>
      <c r="N320" s="825" t="s">
        <v>499</v>
      </c>
      <c r="O320" s="700">
        <v>0.12</v>
      </c>
      <c r="P320" s="603">
        <v>44658</v>
      </c>
      <c r="Q320" s="603">
        <v>44673</v>
      </c>
      <c r="R320" s="609">
        <f>(K320-O320)/O320*100</f>
        <v>8.333333333333341</v>
      </c>
      <c r="S320" s="667">
        <f>IF(INDEX(Historical!$D$7:$D$1220,MATCH(B320,Historical!$B$7:$B$1244,0))=0,"n/a",(INDEX(Historical!$C$7:$C$1222,MATCH(B320,Historical!$B$7:$B$1244,0))/INDEX(Historical!$D$7:$D$1220,MATCH(B320,Historical!$B$7:$B$1244,0))-1)*100)</f>
        <v>7.3684210526315796</v>
      </c>
      <c r="T320" s="667">
        <f>IF(INDEX(Historical!$F$7:$F$1213,MATCH(B320,Historical!$B$7:$B$1244,0))=0,"n/a",((INDEX(Historical!$C$7:$C$1222,MATCH(B320,Historical!$B$7:$B$1244,0))/INDEX(Historical!$F$7:$F$1213,MATCH(B320,Historical!$B$7:$B$1244,0)))^(1/3)-1)*100)</f>
        <v>4.2603601458844453</v>
      </c>
      <c r="U320" s="667">
        <f>IF(INDEX(Historical!$H$7:$H$1213,MATCH(B320,Historical!$B$7:$B$1244,0))=0,"n/a",((INDEX(Historical!$C$7:$C$1222,MATCH(B320,Historical!$B$7:$B$1244,0))/INDEX(Historical!$H$7:$H$1213,MATCH(B320,Historical!$B$7:$B$1244,0)))^(1/5)-1)*100)</f>
        <v>4.4617420086995985</v>
      </c>
      <c r="V320" s="667">
        <f>IF(INDEX(Historical!$N$7:$N$1213,MATCH(B320,Historical!$B$7:$B$1244,0))=0,"n/a",((INDEX(Historical!$C$7:$C$1222,MATCH(B320,Historical!$B$7:$B$1244,0))/INDEX(Historical!$N$7:$N$1213,MATCH(B320,Historical!$B$7:$B$1244,0)))^(1/10)-1)*100)</f>
        <v>12.29101807652131</v>
      </c>
      <c r="W320" s="668">
        <f>IF(OR(U320&lt;=0,U320="n/a",V320&lt;=0,V320="n/a"),"n/a",U320/V320)</f>
        <v>0.36300833510468583</v>
      </c>
      <c r="X320" s="669" t="str">
        <f>IF(OR(AJ320&lt;=0,AJ320="n/a",U320&lt;=0,U320="n/a"),"n/a",U320/AJ320)</f>
        <v>n/a</v>
      </c>
      <c r="Y320" s="640"/>
      <c r="Z320" s="618" t="str">
        <f>IF(OR(AC320&lt;0.01,AC320="n/a"),"n/a",M320/AC320*100)</f>
        <v>n/a</v>
      </c>
      <c r="AA320" s="841" t="str">
        <f>IF(OR(AC320&lt;0.01,AC320="n/a"),"n/a",I320/AC320)</f>
        <v>n/a</v>
      </c>
      <c r="AB320" s="842">
        <v>12</v>
      </c>
      <c r="AC320" s="821" t="s">
        <v>135</v>
      </c>
      <c r="AD320" s="821" t="s">
        <v>135</v>
      </c>
      <c r="AE320" s="821" t="s">
        <v>135</v>
      </c>
      <c r="AF320" s="821" t="s">
        <v>135</v>
      </c>
      <c r="AG320" s="821" t="s">
        <v>135</v>
      </c>
      <c r="AH320" s="821" t="s">
        <v>135</v>
      </c>
      <c r="AI320" s="821" t="s">
        <v>135</v>
      </c>
      <c r="AJ320" s="821" t="s">
        <v>135</v>
      </c>
      <c r="AK320" s="821" t="s">
        <v>135</v>
      </c>
      <c r="AL320" s="833" t="s">
        <v>135</v>
      </c>
      <c r="AM320" s="827" t="s">
        <v>135</v>
      </c>
      <c r="AN320" s="821" t="s">
        <v>135</v>
      </c>
      <c r="AO320" s="705" t="str">
        <f>IF(U320="n/a","n/a",IF(AA320&lt;0,"n/a",IF(AA320="n/a","n/a",J320+U320-AA320)))</f>
        <v>n/a</v>
      </c>
      <c r="AP320" s="706">
        <f>IF(U320="n/a","n/a",J320+U320)</f>
        <v>6.9134157475020501</v>
      </c>
      <c r="AQ320" s="843" t="str">
        <f>IF(OR(AC320&lt;0.01,AC320="n/a",AF320="n/a"),"n/a",(I320/SQRT(22.5*AC320*(I320/AF320))-1)*100)</f>
        <v>n/a</v>
      </c>
      <c r="AR320" s="618">
        <f>INDEX(Historical!$C$7:$C$1222,MATCH(B320,Historical!$B$7:$B$1244,0))*IF(AH320="n/a",1.03,IF(AH320&lt;0,1.01,IF(AH320&gt;10,1.1,(1+AH320/100))))</f>
        <v>0.52529999999999999</v>
      </c>
      <c r="AS320" s="841">
        <f>IF($AI320="n/a",1.03*AR320,IF($AI320&lt;0,1.01*AR320,IF($AI320&gt;10,1.1*AR320,(1+$AI320/100)*AR320)))</f>
        <v>0.54105899999999996</v>
      </c>
      <c r="AT320" s="841">
        <f>IF($AK320="n/a",1.03*AS320,IF($AK320&lt;0,1.01*AS320,IF($AK320&gt;10,1.1*AS320,(1+$AK320/100)*AS320)))</f>
        <v>0.55729076999999994</v>
      </c>
      <c r="AU320" s="841">
        <f>IF($AK320="n/a",1.03*AT320,IF($AK320&lt;0,1.01*AT320,IF($AK320&gt;10,1.1*AT320,(1+$AK320/100)*AT320)))</f>
        <v>0.57400949309999993</v>
      </c>
      <c r="AV320" s="841">
        <f>IF($AK320="n/a",1.03*AU320,IF($AK320&lt;0,1.01*AU320,IF($AK320&gt;10,1.1*AU320,(1+$AK320/100)*AU320)))</f>
        <v>0.59122977789299991</v>
      </c>
      <c r="AW320" s="618">
        <f>SUM(AR320:AV320)</f>
        <v>2.7888890409929994</v>
      </c>
      <c r="AX320" s="713">
        <f>AW320/I320*100</f>
        <v>13.148934658147096</v>
      </c>
      <c r="AY320" s="887" t="s">
        <v>135</v>
      </c>
      <c r="AZ320" s="827" t="s">
        <v>135</v>
      </c>
      <c r="BA320" s="827" t="s">
        <v>135</v>
      </c>
      <c r="BB320" s="827" t="s">
        <v>135</v>
      </c>
      <c r="BC320" s="827" t="s">
        <v>135</v>
      </c>
      <c r="BD320" s="861" t="s">
        <v>4126</v>
      </c>
      <c r="BE320" s="594">
        <v>2012</v>
      </c>
      <c r="BF320" s="853">
        <f>IF(BE320&gt;2020,0,IF(BE320&gt;2008,1,IF(BE320&gt;2001,2,IF(BE320&gt;1990,3,IF(BE320&gt;1980,4,IF(BE320&gt;1973,5,IF(BE320&gt;1970,6,IF(BE320&gt;1960,7,IF(BE320&gt;1958,8,IF(BE320&gt;1953,9,10))))))))))</f>
        <v>1</v>
      </c>
      <c r="BG320" s="837" t="s">
        <v>135</v>
      </c>
      <c r="BH320" s="820" t="s">
        <v>4443</v>
      </c>
      <c r="BI320" s="820" t="s">
        <v>4444</v>
      </c>
    </row>
    <row r="321" spans="1:61" ht="11.25" customHeight="1" x14ac:dyDescent="0.2">
      <c r="A321" s="826" t="s">
        <v>1615</v>
      </c>
      <c r="B321" s="830" t="s">
        <v>1616</v>
      </c>
      <c r="C321" s="885" t="s">
        <v>127</v>
      </c>
      <c r="D321" s="885" t="s">
        <v>4194</v>
      </c>
      <c r="E321" s="699">
        <v>12</v>
      </c>
      <c r="F321" s="1122">
        <v>357</v>
      </c>
      <c r="G321" s="1122" t="s">
        <v>105</v>
      </c>
      <c r="H321" s="1122" t="s">
        <v>105</v>
      </c>
      <c r="I321" s="829">
        <v>26.76</v>
      </c>
      <c r="J321" s="618">
        <f>(M321/I321)*100</f>
        <v>3.1390134529147984</v>
      </c>
      <c r="K321" s="832">
        <v>0.21</v>
      </c>
      <c r="L321" s="842">
        <v>4</v>
      </c>
      <c r="M321" s="609">
        <f>K321*L321</f>
        <v>0.84</v>
      </c>
      <c r="N321" s="825" t="s">
        <v>150</v>
      </c>
      <c r="O321" s="700">
        <v>0.2</v>
      </c>
      <c r="P321" s="999">
        <v>44636</v>
      </c>
      <c r="Q321" s="999">
        <v>44651</v>
      </c>
      <c r="R321" s="609">
        <f>(K321-O321)/O321*100</f>
        <v>4.9999999999999902</v>
      </c>
      <c r="S321" s="667">
        <f>IF(INDEX(Historical!$D$7:$D$1220,MATCH(B321,Historical!$B$7:$B$1244,0))=0,"n/a",(INDEX(Historical!$C$7:$C$1222,MATCH(B321,Historical!$B$7:$B$1244,0))/INDEX(Historical!$D$7:$D$1220,MATCH(B321,Historical!$B$7:$B$1244,0))-1)*100)</f>
        <v>4.9999999999999822</v>
      </c>
      <c r="T321" s="667">
        <f>IF(INDEX(Historical!$F$7:$F$1213,MATCH(B321,Historical!$B$7:$B$1244,0))=0,"n/a",((INDEX(Historical!$C$7:$C$1222,MATCH(B321,Historical!$B$7:$B$1244,0))/INDEX(Historical!$F$7:$F$1213,MATCH(B321,Historical!$B$7:$B$1244,0)))^(1/3)-1)*100)</f>
        <v>3.3923876378405105</v>
      </c>
      <c r="U321" s="667">
        <f>IF(INDEX(Historical!$H$7:$H$1213,MATCH(B321,Historical!$B$7:$B$1244,0))=0,"n/a",((INDEX(Historical!$C$7:$C$1222,MATCH(B321,Historical!$B$7:$B$1244,0))/INDEX(Historical!$H$7:$H$1213,MATCH(B321,Historical!$B$7:$B$1244,0)))^(1/5)-1)*100)</f>
        <v>4.9414522844583919</v>
      </c>
      <c r="V321" s="667">
        <f>IF(INDEX(Historical!$N$7:$N$1213,MATCH(B321,Historical!$B$7:$B$1244,0))=0,"n/a",((INDEX(Historical!$C$7:$C$1222,MATCH(B321,Historical!$B$7:$B$1244,0))/INDEX(Historical!$N$7:$N$1213,MATCH(B321,Historical!$B$7:$B$1244,0)))^(1/10)-1)*100)</f>
        <v>10.661854681692828</v>
      </c>
      <c r="W321" s="668">
        <f>IF(OR(U321&lt;=0,U321="n/a",V321&lt;=0,V321="n/a"),"n/a",U321/V321)</f>
        <v>0.46347023402440674</v>
      </c>
      <c r="X321" s="669">
        <f>IF(OR(AJ321&lt;=0,AJ321="n/a",U321&lt;=0,U321="n/a"),"n/a",U321/AJ321)</f>
        <v>0.79700843297715995</v>
      </c>
      <c r="Y321" s="830"/>
      <c r="Z321" s="618">
        <f>IF(OR(AC321&lt;0.01,AC321="n/a"),"n/a",M321/AC321*100)</f>
        <v>49.122807017543856</v>
      </c>
      <c r="AA321" s="841">
        <f>IF(OR(AC321&lt;0.01,AC321="n/a"),"n/a",I321/AC321)</f>
        <v>15.649122807017545</v>
      </c>
      <c r="AB321" s="842">
        <v>12</v>
      </c>
      <c r="AC321" s="821">
        <v>1.71</v>
      </c>
      <c r="AD321" s="821">
        <v>1.71</v>
      </c>
      <c r="AE321" s="821">
        <v>0.1</v>
      </c>
      <c r="AF321" s="821">
        <v>1.19</v>
      </c>
      <c r="AG321" s="821">
        <v>7.7</v>
      </c>
      <c r="AH321" s="822">
        <v>-3.1</v>
      </c>
      <c r="AI321" s="822">
        <v>4.7600000000000007</v>
      </c>
      <c r="AJ321" s="821">
        <v>6.2</v>
      </c>
      <c r="AK321" s="821">
        <v>9.09</v>
      </c>
      <c r="AL321" s="833">
        <v>915.42</v>
      </c>
      <c r="AM321" s="827">
        <v>0.1</v>
      </c>
      <c r="AN321" s="821">
        <v>0.67</v>
      </c>
      <c r="AO321" s="705">
        <f>IF(U321="n/a","n/a",IF(AA321&lt;0,"n/a",IF(AA321="n/a","n/a",J321+U321-AA321)))</f>
        <v>-7.5686570696443543</v>
      </c>
      <c r="AP321" s="706">
        <f>IF(U321="n/a","n/a",J321+U321)</f>
        <v>8.0804657373731903</v>
      </c>
      <c r="AQ321" s="843">
        <f>IF(OR(AC321&lt;0.01,AC321="n/a",AF321="n/a"),"n/a",(I321/SQRT(22.5*AC321*(I321/AF321))-1)*100)</f>
        <v>-9.0239197728915084</v>
      </c>
      <c r="AR321" s="618">
        <f>INDEX(Historical!$C$7:$C$1222,MATCH(B321,Historical!$B$7:$B$1244,0))*IF(AH321="n/a",1.03,IF(AH321&lt;0,1.01,IF(AH321&gt;10,1.1,(1+AH321/100))))</f>
        <v>0.84839999999999993</v>
      </c>
      <c r="AS321" s="841">
        <f>IF($AI321="n/a",1.03*AR321,IF($AI321&lt;0,1.01*AR321,IF($AI321&gt;10,1.1*AR321,(1+$AI321/100)*AR321)))</f>
        <v>0.88878383999999999</v>
      </c>
      <c r="AT321" s="841">
        <f>IF($AK321="n/a",1.03*AS321,IF($AK321&lt;0,1.01*AS321,IF($AK321&gt;10,1.1*AS321,(1+$AK321/100)*AS321)))</f>
        <v>0.96957429105600001</v>
      </c>
      <c r="AU321" s="841">
        <f>IF($AK321="n/a",1.03*AT321,IF($AK321&lt;0,1.01*AT321,IF($AK321&gt;10,1.1*AT321,(1+$AK321/100)*AT321)))</f>
        <v>1.0577085941129905</v>
      </c>
      <c r="AV321" s="841">
        <f>IF($AK321="n/a",1.03*AU321,IF($AK321&lt;0,1.01*AU321,IF($AK321&gt;10,1.1*AU321,(1+$AK321/100)*AU321)))</f>
        <v>1.1538543053178614</v>
      </c>
      <c r="AW321" s="618">
        <f>SUM(AR321:AV321)</f>
        <v>4.9183210304868519</v>
      </c>
      <c r="AX321" s="713">
        <f>AW321/I321*100</f>
        <v>18.379376048157141</v>
      </c>
      <c r="AY321" s="887">
        <v>0.73</v>
      </c>
      <c r="AZ321" s="827">
        <v>7.86</v>
      </c>
      <c r="BA321" s="827">
        <v>-29.110000000000003</v>
      </c>
      <c r="BB321" s="827">
        <v>-13.43</v>
      </c>
      <c r="BC321" s="827">
        <v>-15.659999999999998</v>
      </c>
      <c r="BE321" s="594">
        <v>2011</v>
      </c>
      <c r="BF321" s="853">
        <f>IF(BE321&gt;2020,0,IF(BE321&gt;2008,1,IF(BE321&gt;2001,2,IF(BE321&gt;1990,3,IF(BE321&gt;1980,4,IF(BE321&gt;1973,5,IF(BE321&gt;1970,6,IF(BE321&gt;1960,7,IF(BE321&gt;1958,8,IF(BE321&gt;1953,9,10))))))))))</f>
        <v>1</v>
      </c>
      <c r="BG321" s="837">
        <v>2.7</v>
      </c>
      <c r="BH321" s="820" t="s">
        <v>4443</v>
      </c>
      <c r="BI321" s="820" t="s">
        <v>4444</v>
      </c>
    </row>
    <row r="322" spans="1:61" ht="11.25" customHeight="1" x14ac:dyDescent="0.2">
      <c r="A322" s="826" t="s">
        <v>782</v>
      </c>
      <c r="B322" s="830" t="s">
        <v>783</v>
      </c>
      <c r="C322" s="885" t="s">
        <v>130</v>
      </c>
      <c r="D322" s="885" t="s">
        <v>4198</v>
      </c>
      <c r="E322" s="699">
        <v>20</v>
      </c>
      <c r="F322" s="1122">
        <v>182</v>
      </c>
      <c r="G322" s="1122" t="s">
        <v>36</v>
      </c>
      <c r="H322" s="1122" t="s">
        <v>36</v>
      </c>
      <c r="I322" s="829">
        <v>70.400000000000006</v>
      </c>
      <c r="J322" s="618">
        <f>(M322/I322)*100</f>
        <v>4.0909090909090899</v>
      </c>
      <c r="K322" s="832">
        <v>0.72</v>
      </c>
      <c r="L322" s="842">
        <v>4</v>
      </c>
      <c r="M322" s="609">
        <f>K322*L322</f>
        <v>2.88</v>
      </c>
      <c r="N322" s="825" t="s">
        <v>187</v>
      </c>
      <c r="O322" s="700">
        <v>0.68500000000000005</v>
      </c>
      <c r="P322" s="603">
        <v>44904</v>
      </c>
      <c r="Q322" s="603">
        <v>44930</v>
      </c>
      <c r="R322" s="609">
        <f>(K322-O322)/O322*100</f>
        <v>5.1094890510948785</v>
      </c>
      <c r="S322" s="667">
        <f>IF(INDEX(Historical!$D$7:$D$1220,MATCH(B322,Historical!$B$7:$B$1244,0))=0,"n/a",(INDEX(Historical!$C$7:$C$1222,MATCH(B322,Historical!$B$7:$B$1244,0))/INDEX(Historical!$D$7:$D$1220,MATCH(B322,Historical!$B$7:$B$1244,0))-1)*100)</f>
        <v>5.3846153846153877</v>
      </c>
      <c r="T322" s="667">
        <f>IF(INDEX(Historical!$F$7:$F$1213,MATCH(B322,Historical!$B$7:$B$1244,0))=0,"n/a",((INDEX(Historical!$C$7:$C$1222,MATCH(B322,Historical!$B$7:$B$1244,0))/INDEX(Historical!$F$7:$F$1213,MATCH(B322,Historical!$B$7:$B$1244,0)))^(1/3)-1)*100)</f>
        <v>4.9544214413309806</v>
      </c>
      <c r="U322" s="667">
        <f>IF(INDEX(Historical!$H$7:$H$1213,MATCH(B322,Historical!$B$7:$B$1244,0))=0,"n/a",((INDEX(Historical!$C$7:$C$1222,MATCH(B322,Historical!$B$7:$B$1244,0))/INDEX(Historical!$H$7:$H$1213,MATCH(B322,Historical!$B$7:$B$1244,0)))^(1/5)-1)*100)</f>
        <v>5.4644892134629197</v>
      </c>
      <c r="V322" s="667">
        <f>IF(INDEX(Historical!$N$7:$N$1213,MATCH(B322,Historical!$B$7:$B$1244,0))=0,"n/a",((INDEX(Historical!$C$7:$C$1222,MATCH(B322,Historical!$B$7:$B$1244,0))/INDEX(Historical!$N$7:$N$1213,MATCH(B322,Historical!$B$7:$B$1244,0)))^(1/10)-1)*100)</f>
        <v>5.1390981549977566</v>
      </c>
      <c r="W322" s="668">
        <f>IF(OR(U322&lt;=0,U322="n/a",V322&lt;=0,V322="n/a"),"n/a",U322/V322)</f>
        <v>1.0633167627181281</v>
      </c>
      <c r="X322" s="669">
        <f>IF(OR(AJ322&lt;=0,AJ322="n/a",U322&lt;=0,U322="n/a"),"n/a",U322/AJ322)</f>
        <v>1.8843066253320411</v>
      </c>
      <c r="Y322" s="626"/>
      <c r="Z322" s="618">
        <f>IF(OR(AC322&lt;0.01,AC322="n/a"),"n/a",M322/AC322*100)</f>
        <v>62.337662337662337</v>
      </c>
      <c r="AA322" s="841">
        <f>IF(OR(AC322&lt;0.01,AC322="n/a"),"n/a",I322/AC322)</f>
        <v>15.238095238095239</v>
      </c>
      <c r="AB322" s="842">
        <v>9</v>
      </c>
      <c r="AC322" s="821">
        <v>4.62</v>
      </c>
      <c r="AD322" s="821">
        <v>2.5299999999999998</v>
      </c>
      <c r="AE322" s="821">
        <v>1.53</v>
      </c>
      <c r="AF322" s="821">
        <v>1.42</v>
      </c>
      <c r="AG322" s="821">
        <v>9.3000000000000007</v>
      </c>
      <c r="AH322" s="821">
        <v>-20.399999999999999</v>
      </c>
      <c r="AI322" s="821">
        <v>2.48</v>
      </c>
      <c r="AJ322" s="821">
        <v>2.9000000000000004</v>
      </c>
      <c r="AK322" s="821">
        <v>6.1</v>
      </c>
      <c r="AL322" s="833">
        <v>3760</v>
      </c>
      <c r="AM322" s="827">
        <v>0.2</v>
      </c>
      <c r="AN322" s="821">
        <v>1.77</v>
      </c>
      <c r="AO322" s="705">
        <f>IF(U322="n/a","n/a",IF(AA322&lt;0,"n/a",IF(AA322="n/a","n/a",J322+U322-AA322)))</f>
        <v>-5.6826969337232303</v>
      </c>
      <c r="AP322" s="706">
        <f>IF(U322="n/a","n/a",J322+U322)</f>
        <v>9.5553983043720088</v>
      </c>
      <c r="AQ322" s="843">
        <f>IF(OR(AC322&lt;0.01,AC322="n/a",AF322="n/a"),"n/a",(I322/SQRT(22.5*AC322*(I322/AF322))-1)*100)</f>
        <v>-1.9340465965317022</v>
      </c>
      <c r="AR322" s="618">
        <f>INDEX(Historical!$C$7:$C$1222,MATCH(B322,Historical!$B$7:$B$1244,0))*IF(AH322="n/a",1.03,IF(AH322&lt;0,1.01,IF(AH322&gt;10,1.1,(1+AH322/100))))</f>
        <v>2.7674000000000003</v>
      </c>
      <c r="AS322" s="841">
        <f>IF($AI322="n/a",1.03*AR322,IF($AI322&lt;0,1.01*AR322,IF($AI322&gt;10,1.1*AR322,(1+$AI322/100)*AR322)))</f>
        <v>2.8360315200000001</v>
      </c>
      <c r="AT322" s="841">
        <f>IF($AK322="n/a",1.03*AS322,IF($AK322&lt;0,1.01*AS322,IF($AK322&gt;10,1.1*AS322,(1+$AK322/100)*AS322)))</f>
        <v>3.0090294427200002</v>
      </c>
      <c r="AU322" s="841">
        <f>IF($AK322="n/a",1.03*AT322,IF($AK322&lt;0,1.01*AT322,IF($AK322&gt;10,1.1*AT322,(1+$AK322/100)*AT322)))</f>
        <v>3.1925802387259199</v>
      </c>
      <c r="AV322" s="841">
        <f>IF($AK322="n/a",1.03*AU322,IF($AK322&lt;0,1.01*AU322,IF($AK322&gt;10,1.1*AU322,(1+$AK322/100)*AU322)))</f>
        <v>3.387327633288201</v>
      </c>
      <c r="AW322" s="618">
        <f>SUM(AR322:AV322)</f>
        <v>15.192368834734122</v>
      </c>
      <c r="AX322" s="713">
        <f>AW322/I322*100</f>
        <v>21.580069367520057</v>
      </c>
      <c r="AY322" s="887">
        <v>0.49</v>
      </c>
      <c r="AZ322" s="827">
        <v>14.430000000000001</v>
      </c>
      <c r="BA322" s="827">
        <v>-11.16</v>
      </c>
      <c r="BB322" s="827">
        <v>-0.97</v>
      </c>
      <c r="BC322" s="827">
        <v>-1.1199999999999999</v>
      </c>
      <c r="BE322" s="594">
        <v>2004</v>
      </c>
      <c r="BF322" s="853">
        <f>IF(BE322&gt;2020,0,IF(BE322&gt;2008,1,IF(BE322&gt;2001,2,IF(BE322&gt;1990,3,IF(BE322&gt;1980,4,IF(BE322&gt;1973,5,IF(BE322&gt;1970,6,IF(BE322&gt;1960,7,IF(BE322&gt;1958,8,IF(BE322&gt;1953,9,10))))))))))</f>
        <v>2</v>
      </c>
      <c r="BG322" s="837">
        <v>2.4</v>
      </c>
      <c r="BH322" s="820" t="s">
        <v>4443</v>
      </c>
      <c r="BI322" s="820" t="s">
        <v>4444</v>
      </c>
    </row>
    <row r="323" spans="1:61" ht="11.25" customHeight="1" x14ac:dyDescent="0.2">
      <c r="A323" s="826" t="s">
        <v>5085</v>
      </c>
      <c r="B323" s="830" t="s">
        <v>764</v>
      </c>
      <c r="C323" s="885" t="s">
        <v>130</v>
      </c>
      <c r="D323" s="885" t="s">
        <v>4187</v>
      </c>
      <c r="E323" s="699">
        <v>19</v>
      </c>
      <c r="F323" s="1122">
        <v>194</v>
      </c>
      <c r="G323" s="1122" t="s">
        <v>36</v>
      </c>
      <c r="H323" s="1122" t="s">
        <v>36</v>
      </c>
      <c r="I323" s="829">
        <v>149.96</v>
      </c>
      <c r="J323" s="618">
        <f>(M323/I323)*100</f>
        <v>3.0541477727393969</v>
      </c>
      <c r="K323" s="832">
        <v>1.145</v>
      </c>
      <c r="L323" s="842">
        <v>4</v>
      </c>
      <c r="M323" s="609">
        <f>K323*L323</f>
        <v>4.58</v>
      </c>
      <c r="N323" s="825" t="s">
        <v>483</v>
      </c>
      <c r="O323" s="700">
        <v>1.1000000000000001</v>
      </c>
      <c r="P323" s="999">
        <v>44644</v>
      </c>
      <c r="Q323" s="999">
        <v>44666</v>
      </c>
      <c r="R323" s="609">
        <f>(K323-O323)/O323*100</f>
        <v>4.0909090909090837</v>
      </c>
      <c r="S323" s="667">
        <f>IF(INDEX(Historical!$D$7:$D$1220,MATCH(B323,Historical!$B$7:$B$1244,0))=0,"n/a",(INDEX(Historical!$C$7:$C$1222,MATCH(B323,Historical!$B$7:$B$1244,0))/INDEX(Historical!$D$7:$D$1220,MATCH(B323,Historical!$B$7:$B$1244,0))-1)*100)</f>
        <v>4.3728423475259071</v>
      </c>
      <c r="T323" s="667">
        <f>IF(INDEX(Historical!$F$7:$F$1213,MATCH(B323,Historical!$B$7:$B$1244,0))=0,"n/a",((INDEX(Historical!$C$7:$C$1222,MATCH(B323,Historical!$B$7:$B$1244,0))/INDEX(Historical!$F$7:$F$1213,MATCH(B323,Historical!$B$7:$B$1244,0)))^(1/3)-1)*100)</f>
        <v>6.0945730949277133</v>
      </c>
      <c r="U323" s="667">
        <f>IF(INDEX(Historical!$H$7:$H$1213,MATCH(B323,Historical!$B$7:$B$1244,0))=0,"n/a",((INDEX(Historical!$C$7:$C$1222,MATCH(B323,Historical!$B$7:$B$1244,0))/INDEX(Historical!$H$7:$H$1213,MATCH(B323,Historical!$B$7:$B$1244,0)))^(1/5)-1)*100)</f>
        <v>7.0722362193924138</v>
      </c>
      <c r="V323" s="667">
        <f>IF(INDEX(Historical!$N$7:$N$1213,MATCH(B323,Historical!$B$7:$B$1244,0))=0,"n/a",((INDEX(Historical!$C$7:$C$1222,MATCH(B323,Historical!$B$7:$B$1244,0))/INDEX(Historical!$N$7:$N$1213,MATCH(B323,Historical!$B$7:$B$1244,0)))^(1/10)-1)*100)</f>
        <v>7.1184412723623192</v>
      </c>
      <c r="W323" s="668">
        <f>IF(OR(U323&lt;=0,U323="n/a",V323&lt;=0,V323="n/a"),"n/a",U323/V323)</f>
        <v>0.99350910526588188</v>
      </c>
      <c r="X323" s="669" t="str">
        <f>IF(OR(AJ323&lt;=0,AJ323="n/a",U323&lt;=0,U323="n/a"),"n/a",U323/AJ323)</f>
        <v>n/a</v>
      </c>
      <c r="Y323" s="830"/>
      <c r="Z323" s="618">
        <f>IF(OR(AC323&lt;0.01,AC323="n/a"),"n/a",M323/AC323*100)</f>
        <v>64.325842696629209</v>
      </c>
      <c r="AA323" s="841">
        <f>IF(OR(AC323&lt;0.01,AC323="n/a"),"n/a",I323/AC323)</f>
        <v>21.061797752808989</v>
      </c>
      <c r="AB323" s="842">
        <v>12</v>
      </c>
      <c r="AC323" s="821">
        <v>7.12</v>
      </c>
      <c r="AD323" s="821">
        <v>5.25</v>
      </c>
      <c r="AE323" s="821">
        <v>3.29</v>
      </c>
      <c r="AF323" s="821">
        <v>1.86</v>
      </c>
      <c r="AG323" s="821">
        <v>8.7999999999999989</v>
      </c>
      <c r="AH323" s="821">
        <v>-38.800000000000004</v>
      </c>
      <c r="AI323" s="821">
        <v>1.5599999999999998</v>
      </c>
      <c r="AJ323" s="821">
        <v>-6</v>
      </c>
      <c r="AK323" s="821">
        <v>4.1399999999999997</v>
      </c>
      <c r="AL323" s="833">
        <v>48800</v>
      </c>
      <c r="AM323" s="827">
        <v>0.05</v>
      </c>
      <c r="AN323" s="821">
        <v>1.02</v>
      </c>
      <c r="AO323" s="705">
        <f>IF(U323="n/a","n/a",IF(AA323&lt;0,"n/a",IF(AA323="n/a","n/a",J323+U323-AA323)))</f>
        <v>-10.935413760677179</v>
      </c>
      <c r="AP323" s="706">
        <f>IF(U323="n/a","n/a",J323+U323)</f>
        <v>10.12638399213181</v>
      </c>
      <c r="AQ323" s="843">
        <f>IF(OR(AC323&lt;0.01,AC323="n/a",AF323="n/a"),"n/a",(I323/SQRT(22.5*AC323*(I323/AF323))-1)*100)</f>
        <v>31.951074805482737</v>
      </c>
      <c r="AR323" s="618">
        <f>INDEX(Historical!$C$7:$C$1222,MATCH(B323,Historical!$B$7:$B$1244,0))*IF(AH323="n/a",1.03,IF(AH323&lt;0,1.01,IF(AH323&gt;10,1.1,(1+AH323/100))))</f>
        <v>4.5803500000000001</v>
      </c>
      <c r="AS323" s="841">
        <f>IF($AI323="n/a",1.03*AR323,IF($AI323&lt;0,1.01*AR323,IF($AI323&gt;10,1.1*AR323,(1+$AI323/100)*AR323)))</f>
        <v>4.65180346</v>
      </c>
      <c r="AT323" s="841">
        <f>IF($AK323="n/a",1.03*AS323,IF($AK323&lt;0,1.01*AS323,IF($AK323&gt;10,1.1*AS323,(1+$AK323/100)*AS323)))</f>
        <v>4.8443881232440003</v>
      </c>
      <c r="AU323" s="841">
        <f>IF($AK323="n/a",1.03*AT323,IF($AK323&lt;0,1.01*AT323,IF($AK323&gt;10,1.1*AT323,(1+$AK323/100)*AT323)))</f>
        <v>5.0449457915463025</v>
      </c>
      <c r="AV323" s="841">
        <f>IF($AK323="n/a",1.03*AU323,IF($AK323&lt;0,1.01*AU323,IF($AK323&gt;10,1.1*AU323,(1+$AK323/100)*AU323)))</f>
        <v>5.2538065473163202</v>
      </c>
      <c r="AW323" s="618">
        <f>SUM(AR323:AV323)</f>
        <v>24.375293922106621</v>
      </c>
      <c r="AX323" s="713">
        <f>AW323/I323*100</f>
        <v>16.254530489534957</v>
      </c>
      <c r="AY323" s="887">
        <v>0.72</v>
      </c>
      <c r="AZ323" s="827">
        <v>9.83</v>
      </c>
      <c r="BA323" s="827">
        <v>-15.02</v>
      </c>
      <c r="BB323" s="827">
        <v>-4.88</v>
      </c>
      <c r="BC323" s="827">
        <v>-4.96</v>
      </c>
      <c r="BE323" s="594">
        <v>2004</v>
      </c>
      <c r="BF323" s="853">
        <f>IF(BE323&gt;2020,0,IF(BE323&gt;2008,1,IF(BE323&gt;2001,2,IF(BE323&gt;1990,3,IF(BE323&gt;1980,4,IF(BE323&gt;1973,5,IF(BE323&gt;1970,6,IF(BE323&gt;1960,7,IF(BE323&gt;1958,8,IF(BE323&gt;1953,9,10))))))))))</f>
        <v>2</v>
      </c>
      <c r="BG323" s="837">
        <v>3</v>
      </c>
      <c r="BH323" s="820" t="s">
        <v>4443</v>
      </c>
      <c r="BI323" s="820" t="s">
        <v>4444</v>
      </c>
    </row>
    <row r="324" spans="1:61" ht="11.25" customHeight="1" x14ac:dyDescent="0.2">
      <c r="A324" s="819" t="s">
        <v>5086</v>
      </c>
      <c r="B324" s="830" t="s">
        <v>1606</v>
      </c>
      <c r="C324" s="885" t="s">
        <v>107</v>
      </c>
      <c r="D324" s="885" t="s">
        <v>4197</v>
      </c>
      <c r="E324" s="699">
        <v>11</v>
      </c>
      <c r="F324" s="1122">
        <v>429</v>
      </c>
      <c r="G324" s="1122" t="s">
        <v>105</v>
      </c>
      <c r="H324" s="1122" t="s">
        <v>105</v>
      </c>
      <c r="I324" s="829">
        <v>80.680000000000007</v>
      </c>
      <c r="J324" s="618">
        <f>(M324/I324)*100</f>
        <v>2.4789291026276645</v>
      </c>
      <c r="K324" s="832">
        <v>0.5</v>
      </c>
      <c r="L324" s="842">
        <v>4</v>
      </c>
      <c r="M324" s="609">
        <f>K324*L324</f>
        <v>2</v>
      </c>
      <c r="N324" s="825" t="s">
        <v>235</v>
      </c>
      <c r="O324" s="700">
        <v>0.49</v>
      </c>
      <c r="P324" s="603">
        <v>44784</v>
      </c>
      <c r="Q324" s="603">
        <v>44792</v>
      </c>
      <c r="R324" s="609">
        <f>(K324-O324)/O324*100</f>
        <v>2.0408163265306141</v>
      </c>
      <c r="S324" s="667">
        <f>IF(INDEX(Historical!$D$7:$D$1220,MATCH(B324,Historical!$B$7:$B$1244,0))=0,"n/a",(INDEX(Historical!$C$7:$C$1222,MATCH(B324,Historical!$B$7:$B$1244,0))/INDEX(Historical!$D$7:$D$1220,MATCH(B324,Historical!$B$7:$B$1244,0))-1)*100)</f>
        <v>3.125</v>
      </c>
      <c r="T324" s="667">
        <f>IF(INDEX(Historical!$F$7:$F$1213,MATCH(B324,Historical!$B$7:$B$1244,0))=0,"n/a",((INDEX(Historical!$C$7:$C$1222,MATCH(B324,Historical!$B$7:$B$1244,0))/INDEX(Historical!$F$7:$F$1213,MATCH(B324,Historical!$B$7:$B$1244,0)))^(1/3)-1)*100)</f>
        <v>5.8399370894972158</v>
      </c>
      <c r="U324" s="667">
        <f>IF(INDEX(Historical!$H$7:$H$1213,MATCH(B324,Historical!$B$7:$B$1244,0))=0,"n/a",((INDEX(Historical!$C$7:$C$1222,MATCH(B324,Historical!$B$7:$B$1244,0))/INDEX(Historical!$H$7:$H$1213,MATCH(B324,Historical!$B$7:$B$1244,0)))^(1/5)-1)*100)</f>
        <v>8.4471771197698544</v>
      </c>
      <c r="V324" s="667">
        <f>IF(INDEX(Historical!$N$7:$N$1213,MATCH(B324,Historical!$B$7:$B$1244,0))=0,"n/a",((INDEX(Historical!$C$7:$C$1222,MATCH(B324,Historical!$B$7:$B$1244,0))/INDEX(Historical!$N$7:$N$1213,MATCH(B324,Historical!$B$7:$B$1244,0)))^(1/10)-1)*100)</f>
        <v>11.117282054900702</v>
      </c>
      <c r="W324" s="668">
        <f>IF(OR(U324&lt;=0,U324="n/a",V324&lt;=0,V324="n/a"),"n/a",U324/V324)</f>
        <v>0.75982394600181824</v>
      </c>
      <c r="X324" s="669">
        <f>IF(OR(AJ324&lt;=0,AJ324="n/a",U324&lt;=0,U324="n/a"),"n/a",U324/AJ324)</f>
        <v>0.85325021411816704</v>
      </c>
      <c r="Y324" s="831"/>
      <c r="Z324" s="618">
        <f>IF(OR(AC324&lt;0.01,AC324="n/a"),"n/a",M324/AC324*100)</f>
        <v>30.627871362940272</v>
      </c>
      <c r="AA324" s="841">
        <f>IF(OR(AC324&lt;0.01,AC324="n/a"),"n/a",I324/AC324)</f>
        <v>12.355283307810108</v>
      </c>
      <c r="AB324" s="842">
        <v>12</v>
      </c>
      <c r="AC324" s="821">
        <v>6.53</v>
      </c>
      <c r="AD324" s="821">
        <v>1.03</v>
      </c>
      <c r="AE324" s="821">
        <v>4.3499999999999996</v>
      </c>
      <c r="AF324" s="821">
        <v>1.24</v>
      </c>
      <c r="AG324" s="821">
        <v>9</v>
      </c>
      <c r="AH324" s="821">
        <v>206.2</v>
      </c>
      <c r="AI324" s="821">
        <v>-3.6700000000000004</v>
      </c>
      <c r="AJ324" s="821">
        <v>9.9</v>
      </c>
      <c r="AK324" s="821">
        <v>12</v>
      </c>
      <c r="AL324" s="833">
        <v>6080</v>
      </c>
      <c r="AM324" s="827">
        <v>0.8</v>
      </c>
      <c r="AN324" s="821">
        <v>0.08</v>
      </c>
      <c r="AO324" s="705">
        <f>IF(U324="n/a","n/a",IF(AA324&lt;0,"n/a",IF(AA324="n/a","n/a",J324+U324-AA324)))</f>
        <v>-1.42917708541259</v>
      </c>
      <c r="AP324" s="706">
        <f>IF(U324="n/a","n/a",J324+U324)</f>
        <v>10.926106222397518</v>
      </c>
      <c r="AQ324" s="843">
        <f>IF(OR(AC324&lt;0.01,AC324="n/a",AF324="n/a"),"n/a",(I324/SQRT(22.5*AC324*(I324/AF324))-1)*100)</f>
        <v>-17.482523597362775</v>
      </c>
      <c r="AR324" s="618">
        <f>INDEX(Historical!$C$7:$C$1222,MATCH(B324,Historical!$B$7:$B$1244,0))*IF(AH324="n/a",1.03,IF(AH324&lt;0,1.01,IF(AH324&gt;10,1.1,(1+AH324/100))))</f>
        <v>2.1779999999999999</v>
      </c>
      <c r="AS324" s="841">
        <f>IF($AI324="n/a",1.03*AR324,IF($AI324&lt;0,1.01*AR324,IF($AI324&gt;10,1.1*AR324,(1+$AI324/100)*AR324)))</f>
        <v>2.1997800000000001</v>
      </c>
      <c r="AT324" s="841">
        <f>IF($AK324="n/a",1.03*AS324,IF($AK324&lt;0,1.01*AS324,IF($AK324&gt;10,1.1*AS324,(1+$AK324/100)*AS324)))</f>
        <v>2.4197580000000003</v>
      </c>
      <c r="AU324" s="841">
        <f>IF($AK324="n/a",1.03*AT324,IF($AK324&lt;0,1.01*AT324,IF($AK324&gt;10,1.1*AT324,(1+$AK324/100)*AT324)))</f>
        <v>2.6617338000000004</v>
      </c>
      <c r="AV324" s="841">
        <f>IF($AK324="n/a",1.03*AU324,IF($AK324&lt;0,1.01*AU324,IF($AK324&gt;10,1.1*AU324,(1+$AK324/100)*AU324)))</f>
        <v>2.9279071800000005</v>
      </c>
      <c r="AW324" s="618">
        <f>SUM(AR324:AV324)</f>
        <v>12.38717898</v>
      </c>
      <c r="AX324" s="713">
        <f>AW324/I324*100</f>
        <v>15.353469236489836</v>
      </c>
      <c r="AY324" s="887">
        <v>0.81</v>
      </c>
      <c r="AZ324" s="827">
        <v>11.66</v>
      </c>
      <c r="BA324" s="827">
        <v>-12.06</v>
      </c>
      <c r="BB324" s="827">
        <v>2.4899999999999998</v>
      </c>
      <c r="BC324" s="827">
        <v>-0.21</v>
      </c>
      <c r="BE324" s="594">
        <v>2012</v>
      </c>
      <c r="BF324" s="853">
        <f>IF(BE324&gt;2020,0,IF(BE324&gt;2008,1,IF(BE324&gt;2001,2,IF(BE324&gt;1990,3,IF(BE324&gt;1980,4,IF(BE324&gt;1973,5,IF(BE324&gt;1970,6,IF(BE324&gt;1960,7,IF(BE324&gt;1958,8,IF(BE324&gt;1953,9,10))))))))))</f>
        <v>1</v>
      </c>
      <c r="BG324" s="837">
        <v>1</v>
      </c>
      <c r="BH324" s="820" t="s">
        <v>4443</v>
      </c>
      <c r="BI324" s="820" t="s">
        <v>4444</v>
      </c>
    </row>
    <row r="325" spans="1:61" ht="11.25" customHeight="1" x14ac:dyDescent="0.2">
      <c r="A325" s="819" t="s">
        <v>5089</v>
      </c>
      <c r="B325" s="830" t="s">
        <v>1621</v>
      </c>
      <c r="C325" s="885" t="s">
        <v>4178</v>
      </c>
      <c r="D325" s="885" t="s">
        <v>4179</v>
      </c>
      <c r="E325" s="699">
        <v>13</v>
      </c>
      <c r="F325" s="1122">
        <v>326</v>
      </c>
      <c r="G325" s="1122" t="s">
        <v>105</v>
      </c>
      <c r="H325" s="1122" t="s">
        <v>105</v>
      </c>
      <c r="I325" s="829">
        <v>33.64</v>
      </c>
      <c r="J325" s="618">
        <f>(M325/I325)*100</f>
        <v>4.369797859690844</v>
      </c>
      <c r="K325" s="832">
        <v>0.1225</v>
      </c>
      <c r="L325" s="842">
        <v>12</v>
      </c>
      <c r="M325" s="609">
        <f>K325*L325</f>
        <v>1.47</v>
      </c>
      <c r="N325" s="825" t="s">
        <v>1022</v>
      </c>
      <c r="O325" s="700">
        <v>0.121667</v>
      </c>
      <c r="P325" s="603">
        <v>44956</v>
      </c>
      <c r="Q325" s="603">
        <v>44972</v>
      </c>
      <c r="R325" s="609">
        <f>(K325-O325)/O325*100</f>
        <v>0.68465565847764831</v>
      </c>
      <c r="S325" s="667">
        <f>IF(INDEX(Historical!$D$7:$D$1220,MATCH(B325,Historical!$B$7:$B$1244,0))=0,"n/a",(INDEX(Historical!$C$7:$C$1222,MATCH(B325,Historical!$B$7:$B$1244,0))/INDEX(Historical!$D$7:$D$1220,MATCH(B325,Historical!$B$7:$B$1244,0))-1)*100)</f>
        <v>0.632691400527996</v>
      </c>
      <c r="T325" s="667">
        <f>IF(INDEX(Historical!$F$7:$F$1213,MATCH(B325,Historical!$B$7:$B$1244,0))=0,"n/a",((INDEX(Historical!$C$7:$C$1222,MATCH(B325,Historical!$B$7:$B$1244,0))/INDEX(Historical!$F$7:$F$1213,MATCH(B325,Historical!$B$7:$B$1244,0)))^(1/3)-1)*100)</f>
        <v>0.68711816984512453</v>
      </c>
      <c r="U325" s="667">
        <f>IF(INDEX(Historical!$H$7:$H$1213,MATCH(B325,Historical!$B$7:$B$1244,0))=0,"n/a",((INDEX(Historical!$C$7:$C$1222,MATCH(B325,Historical!$B$7:$B$1244,0))/INDEX(Historical!$H$7:$H$1213,MATCH(B325,Historical!$B$7:$B$1244,0)))^(1/5)-1)*100)</f>
        <v>0.78337715246525885</v>
      </c>
      <c r="V325" s="667">
        <f>IF(INDEX(Historical!$N$7:$N$1213,MATCH(B325,Historical!$B$7:$B$1244,0))=0,"n/a",((INDEX(Historical!$C$7:$C$1222,MATCH(B325,Historical!$B$7:$B$1244,0))/INDEX(Historical!$N$7:$N$1213,MATCH(B325,Historical!$B$7:$B$1244,0)))^(1/10)-1)*100)</f>
        <v>3.2476089049380708</v>
      </c>
      <c r="W325" s="668">
        <f>IF(OR(U325&lt;=0,U325="n/a",V325&lt;=0,V325="n/a"),"n/a",U325/V325)</f>
        <v>0.2412165920822899</v>
      </c>
      <c r="X325" s="669">
        <f>IF(OR(AJ325&lt;=0,AJ325="n/a",U325&lt;=0,U325="n/a"),"n/a",U325/AJ325)</f>
        <v>2.3384392610903248E-2</v>
      </c>
      <c r="Y325" s="831"/>
      <c r="Z325" s="618">
        <f>IF(OR(AC325&lt;0.01,AC325="n/a"),"n/a",M325/AC325*100)</f>
        <v>147</v>
      </c>
      <c r="AA325" s="841">
        <f>IF(OR(AC325&lt;0.01,AC325="n/a"),"n/a",I325/AC325)</f>
        <v>33.64</v>
      </c>
      <c r="AB325" s="842">
        <v>12</v>
      </c>
      <c r="AC325" s="821">
        <v>1</v>
      </c>
      <c r="AD325" s="821">
        <v>4.88</v>
      </c>
      <c r="AE325" s="821">
        <v>9.36</v>
      </c>
      <c r="AF325" s="821">
        <v>1.8</v>
      </c>
      <c r="AG325" s="821">
        <v>5.2</v>
      </c>
      <c r="AH325" s="822">
        <v>-13.200000000000001</v>
      </c>
      <c r="AI325" s="822">
        <v>20.69</v>
      </c>
      <c r="AJ325" s="821">
        <v>33.5</v>
      </c>
      <c r="AK325" s="821">
        <v>7.0000000000000009</v>
      </c>
      <c r="AL325" s="833">
        <v>6150</v>
      </c>
      <c r="AM325" s="827">
        <v>0.1</v>
      </c>
      <c r="AN325" s="821">
        <v>0.74</v>
      </c>
      <c r="AO325" s="705">
        <f>IF(U325="n/a","n/a",IF(AA325&lt;0,"n/a",IF(AA325="n/a","n/a",J325+U325-AA325)))</f>
        <v>-28.486824987843896</v>
      </c>
      <c r="AP325" s="706">
        <f>IF(U325="n/a","n/a",J325+U325)</f>
        <v>5.1531750121561029</v>
      </c>
      <c r="AQ325" s="843">
        <f>IF(OR(AC325&lt;0.01,AC325="n/a",AF325="n/a"),"n/a",(I325/SQRT(22.5*AC325*(I325/AF325))-1)*100)</f>
        <v>64.048773235279043</v>
      </c>
      <c r="AR325" s="618">
        <f>INDEX(Historical!$C$7:$C$1222,MATCH(B325,Historical!$B$7:$B$1244,0))*IF(AH325="n/a",1.03,IF(AH325&lt;0,1.01,IF(AH325&gt;10,1.1,(1+AH325/100))))</f>
        <v>1.4737617000000001</v>
      </c>
      <c r="AS325" s="841">
        <f>IF($AI325="n/a",1.03*AR325,IF($AI325&lt;0,1.01*AR325,IF($AI325&gt;10,1.1*AR325,(1+$AI325/100)*AR325)))</f>
        <v>1.6211378700000001</v>
      </c>
      <c r="AT325" s="841">
        <f>IF($AK325="n/a",1.03*AS325,IF($AK325&lt;0,1.01*AS325,IF($AK325&gt;10,1.1*AS325,(1+$AK325/100)*AS325)))</f>
        <v>1.7346175209000001</v>
      </c>
      <c r="AU325" s="841">
        <f>IF($AK325="n/a",1.03*AT325,IF($AK325&lt;0,1.01*AT325,IF($AK325&gt;10,1.1*AT325,(1+$AK325/100)*AT325)))</f>
        <v>1.8560407473630003</v>
      </c>
      <c r="AV325" s="841">
        <f>IF($AK325="n/a",1.03*AU325,IF($AK325&lt;0,1.01*AU325,IF($AK325&gt;10,1.1*AU325,(1+$AK325/100)*AU325)))</f>
        <v>1.9859635996784104</v>
      </c>
      <c r="AW325" s="618">
        <f>SUM(AR325:AV325)</f>
        <v>8.6715214379414096</v>
      </c>
      <c r="AX325" s="713">
        <f>AW325/I325*100</f>
        <v>25.777412122299076</v>
      </c>
      <c r="AY325" s="887">
        <v>1.01</v>
      </c>
      <c r="AZ325" s="827">
        <v>26.66</v>
      </c>
      <c r="BA325" s="827">
        <v>-20.830000000000002</v>
      </c>
      <c r="BB325" s="827">
        <v>-2.1800000000000002</v>
      </c>
      <c r="BC325" s="827">
        <v>4.29</v>
      </c>
      <c r="BE325" s="594">
        <v>2011</v>
      </c>
      <c r="BF325" s="853">
        <f>IF(BE325&gt;2020,0,IF(BE325&gt;2008,1,IF(BE325&gt;2001,2,IF(BE325&gt;1990,3,IF(BE325&gt;1980,4,IF(BE325&gt;1973,5,IF(BE325&gt;1970,6,IF(BE325&gt;1960,7,IF(BE325&gt;1958,8,IF(BE325&gt;1953,9,10))))))))))</f>
        <v>1</v>
      </c>
      <c r="BG325" s="837">
        <v>2.9000000000000004</v>
      </c>
      <c r="BH325" s="820" t="s">
        <v>4443</v>
      </c>
      <c r="BI325" s="820" t="s">
        <v>4445</v>
      </c>
    </row>
    <row r="326" spans="1:61" s="737" customFormat="1" ht="11.25" customHeight="1" x14ac:dyDescent="0.2">
      <c r="A326" s="720" t="s">
        <v>5090</v>
      </c>
      <c r="B326" s="743" t="s">
        <v>1563</v>
      </c>
      <c r="C326" s="885" t="s">
        <v>107</v>
      </c>
      <c r="D326" s="885" t="s">
        <v>4197</v>
      </c>
      <c r="E326" s="721">
        <v>11</v>
      </c>
      <c r="F326" s="1122">
        <v>456</v>
      </c>
      <c r="G326" s="1121" t="s">
        <v>114</v>
      </c>
      <c r="H326" s="1121" t="s">
        <v>114</v>
      </c>
      <c r="I326" s="722">
        <v>37.26</v>
      </c>
      <c r="J326" s="723">
        <f>(M326/I326)*100</f>
        <v>3.435319377348363</v>
      </c>
      <c r="K326" s="724">
        <v>0.32</v>
      </c>
      <c r="L326" s="725">
        <v>4</v>
      </c>
      <c r="M326" s="726">
        <f>K326*L326</f>
        <v>1.28</v>
      </c>
      <c r="N326" s="727" t="s">
        <v>167</v>
      </c>
      <c r="O326" s="728">
        <v>0.31</v>
      </c>
      <c r="P326" s="1037">
        <v>44966</v>
      </c>
      <c r="Q326" s="1037">
        <v>44980</v>
      </c>
      <c r="R326" s="726">
        <f>(K326-O326)/O326*100</f>
        <v>3.2258064516129057</v>
      </c>
      <c r="S326" s="667">
        <f>IF(INDEX(Historical!$D$7:$D$1220,MATCH(B326,Historical!$B$7:$B$1244,0))=0,"n/a",(INDEX(Historical!$C$7:$C$1222,MATCH(B326,Historical!$B$7:$B$1244,0))/INDEX(Historical!$D$7:$D$1220,MATCH(B326,Historical!$B$7:$B$1244,0))-1)*100)</f>
        <v>6.1946902654867353</v>
      </c>
      <c r="T326" s="667">
        <f>IF(INDEX(Historical!$F$7:$F$1213,MATCH(B326,Historical!$B$7:$B$1244,0))=0,"n/a",((INDEX(Historical!$C$7:$C$1222,MATCH(B326,Historical!$B$7:$B$1244,0))/INDEX(Historical!$F$7:$F$1213,MATCH(B326,Historical!$B$7:$B$1244,0)))^(1/3)-1)*100)</f>
        <v>3.2567019338693104</v>
      </c>
      <c r="U326" s="667">
        <f>IF(INDEX(Historical!$H$7:$H$1213,MATCH(B326,Historical!$B$7:$B$1244,0))=0,"n/a",((INDEX(Historical!$C$7:$C$1222,MATCH(B326,Historical!$B$7:$B$1244,0))/INDEX(Historical!$H$7:$H$1213,MATCH(B326,Historical!$B$7:$B$1244,0)))^(1/5)-1)*100)</f>
        <v>7.9129285785831449</v>
      </c>
      <c r="V326" s="667">
        <f>IF(INDEX(Historical!$N$7:$N$1213,MATCH(B326,Historical!$B$7:$B$1244,0))=0,"n/a",((INDEX(Historical!$C$7:$C$1222,MATCH(B326,Historical!$B$7:$B$1244,0))/INDEX(Historical!$N$7:$N$1213,MATCH(B326,Historical!$B$7:$B$1244,0)))^(1/10)-1)*100)</f>
        <v>7.1773462536293131</v>
      </c>
      <c r="W326" s="668">
        <f>IF(OR(U326&lt;=0,U326="n/a",V326&lt;=0,V326="n/a"),"n/a",U326/V326)</f>
        <v>1.1024866711121644</v>
      </c>
      <c r="X326" s="669">
        <f>IF(OR(AJ326&lt;=0,AJ326="n/a",U326&lt;=0,U326="n/a"),"n/a",U326/AJ326)</f>
        <v>1.1989285725125975</v>
      </c>
      <c r="Y326" s="886"/>
      <c r="Z326" s="723">
        <f>IF(OR(AC326&lt;0.01,AC326="n/a"),"n/a",M326/AC326*100)</f>
        <v>45.714285714285715</v>
      </c>
      <c r="AA326" s="730">
        <f>IF(OR(AC326&lt;0.01,AC326="n/a"),"n/a",I326/AC326)</f>
        <v>13.307142857142857</v>
      </c>
      <c r="AB326" s="725">
        <v>12</v>
      </c>
      <c r="AC326" s="731">
        <v>2.8</v>
      </c>
      <c r="AD326" s="731">
        <v>1.34</v>
      </c>
      <c r="AE326" s="731">
        <v>5.1100000000000003</v>
      </c>
      <c r="AF326" s="731">
        <v>1.26</v>
      </c>
      <c r="AG326" s="731">
        <v>9.3000000000000007</v>
      </c>
      <c r="AH326" s="731">
        <v>424.6</v>
      </c>
      <c r="AI326" s="731">
        <v>-5.37</v>
      </c>
      <c r="AJ326" s="731">
        <v>6.6000000000000005</v>
      </c>
      <c r="AK326" s="731">
        <v>10</v>
      </c>
      <c r="AL326" s="732">
        <v>1480</v>
      </c>
      <c r="AM326" s="733">
        <v>0.5</v>
      </c>
      <c r="AN326" s="731">
        <v>0.06</v>
      </c>
      <c r="AO326" s="734">
        <f>IF(U326="n/a","n/a",IF(AA326&lt;0,"n/a",IF(AA326="n/a","n/a",J326+U326-AA326)))</f>
        <v>-1.9588949012113481</v>
      </c>
      <c r="AP326" s="735">
        <f>IF(U326="n/a","n/a",J326+U326)</f>
        <v>11.348247955931509</v>
      </c>
      <c r="AQ326" s="843">
        <f>IF(OR(AC326&lt;0.01,AC326="n/a",AF326="n/a"),"n/a",(I326/SQRT(22.5*AC326*(I326/AF326))-1)*100)</f>
        <v>-13.675032580371049</v>
      </c>
      <c r="AR326" s="618">
        <f>INDEX(Historical!$C$7:$C$1222,MATCH(B326,Historical!$B$7:$B$1244,0))*IF(AH326="n/a",1.03,IF(AH326&lt;0,1.01,IF(AH326&gt;10,1.1,(1+AH326/100))))</f>
        <v>1.32</v>
      </c>
      <c r="AS326" s="730">
        <f>IF($AI326="n/a",1.03*AR326,IF($AI326&lt;0,1.01*AR326,IF($AI326&gt;10,1.1*AR326,(1+$AI326/100)*AR326)))</f>
        <v>1.3332000000000002</v>
      </c>
      <c r="AT326" s="730">
        <f>IF($AK326="n/a",1.03*AS326,IF($AK326&lt;0,1.01*AS326,IF($AK326&gt;10,1.1*AS326,(1+$AK326/100)*AS326)))</f>
        <v>1.4665200000000003</v>
      </c>
      <c r="AU326" s="730">
        <f>IF($AK326="n/a",1.03*AT326,IF($AK326&lt;0,1.01*AT326,IF($AK326&gt;10,1.1*AT326,(1+$AK326/100)*AT326)))</f>
        <v>1.6131720000000005</v>
      </c>
      <c r="AV326" s="730">
        <f>IF($AK326="n/a",1.03*AU326,IF($AK326&lt;0,1.01*AU326,IF($AK326&gt;10,1.1*AU326,(1+$AK326/100)*AU326)))</f>
        <v>1.7744892000000008</v>
      </c>
      <c r="AW326" s="723">
        <f>SUM(AR326:AV326)</f>
        <v>7.5073812000000011</v>
      </c>
      <c r="AX326" s="736">
        <f>AW326/I326*100</f>
        <v>20.148634460547505</v>
      </c>
      <c r="AY326" s="888">
        <v>0.76</v>
      </c>
      <c r="AZ326" s="733">
        <v>40.550000000000004</v>
      </c>
      <c r="BA326" s="733">
        <v>-3.04</v>
      </c>
      <c r="BB326" s="733">
        <v>5.82</v>
      </c>
      <c r="BC326" s="733">
        <v>15.36</v>
      </c>
      <c r="BD326" s="862"/>
      <c r="BE326" s="594">
        <v>2013</v>
      </c>
      <c r="BF326" s="853">
        <f>IF(BE326&gt;2020,0,IF(BE326&gt;2008,1,IF(BE326&gt;2001,2,IF(BE326&gt;1990,3,IF(BE326&gt;1980,4,IF(BE326&gt;1973,5,IF(BE326&gt;1970,6,IF(BE326&gt;1960,7,IF(BE326&gt;1958,8,IF(BE326&gt;1953,9,10))))))))))</f>
        <v>1</v>
      </c>
      <c r="BG326" s="783">
        <v>1.2</v>
      </c>
      <c r="BH326" s="820" t="s">
        <v>4443</v>
      </c>
      <c r="BI326" s="820" t="s">
        <v>4444</v>
      </c>
    </row>
    <row r="327" spans="1:61" ht="11.25" customHeight="1" x14ac:dyDescent="0.2">
      <c r="A327" s="826" t="s">
        <v>5092</v>
      </c>
      <c r="B327" s="830" t="s">
        <v>785</v>
      </c>
      <c r="C327" s="885" t="s">
        <v>152</v>
      </c>
      <c r="D327" s="885" t="s">
        <v>4183</v>
      </c>
      <c r="E327" s="699">
        <v>18</v>
      </c>
      <c r="F327" s="1122">
        <v>218</v>
      </c>
      <c r="G327" s="1122" t="s">
        <v>105</v>
      </c>
      <c r="H327" s="1122" t="s">
        <v>105</v>
      </c>
      <c r="I327" s="829">
        <v>188.03</v>
      </c>
      <c r="J327" s="618">
        <f>(M327/I327)*100</f>
        <v>0.99984045099186292</v>
      </c>
      <c r="K327" s="832">
        <v>0.47</v>
      </c>
      <c r="L327" s="842">
        <v>4</v>
      </c>
      <c r="M327" s="609">
        <f>K327*L327</f>
        <v>1.88</v>
      </c>
      <c r="N327" s="825" t="s">
        <v>285</v>
      </c>
      <c r="O327" s="700">
        <v>0.43</v>
      </c>
      <c r="P327" s="603">
        <v>44810</v>
      </c>
      <c r="Q327" s="603">
        <v>44827</v>
      </c>
      <c r="R327" s="609">
        <f>(K327-O327)/O327*100</f>
        <v>9.302325581395344</v>
      </c>
      <c r="S327" s="667">
        <f>IF(INDEX(Historical!$D$7:$D$1220,MATCH(B327,Historical!$B$7:$B$1244,0))=0,"n/a",(INDEX(Historical!$C$7:$C$1222,MATCH(B327,Historical!$B$7:$B$1244,0))/INDEX(Historical!$D$7:$D$1220,MATCH(B327,Historical!$B$7:$B$1244,0))-1)*100)</f>
        <v>8.4337349397590522</v>
      </c>
      <c r="T327" s="667">
        <f>IF(INDEX(Historical!$F$7:$F$1213,MATCH(B327,Historical!$B$7:$B$1244,0))=0,"n/a",((INDEX(Historical!$C$7:$C$1222,MATCH(B327,Historical!$B$7:$B$1244,0))/INDEX(Historical!$F$7:$F$1213,MATCH(B327,Historical!$B$7:$B$1244,0)))^(1/3)-1)*100)</f>
        <v>8.2251144035929258</v>
      </c>
      <c r="U327" s="667">
        <f>IF(INDEX(Historical!$H$7:$H$1213,MATCH(B327,Historical!$B$7:$B$1244,0))=0,"n/a",((INDEX(Historical!$C$7:$C$1222,MATCH(B327,Historical!$B$7:$B$1244,0))/INDEX(Historical!$H$7:$H$1213,MATCH(B327,Historical!$B$7:$B$1244,0)))^(1/5)-1)*100)</f>
        <v>8.8123273957203985</v>
      </c>
      <c r="V327" s="667">
        <f>IF(INDEX(Historical!$N$7:$N$1213,MATCH(B327,Historical!$B$7:$B$1244,0))=0,"n/a",((INDEX(Historical!$C$7:$C$1222,MATCH(B327,Historical!$B$7:$B$1244,0))/INDEX(Historical!$N$7:$N$1213,MATCH(B327,Historical!$B$7:$B$1244,0)))^(1/10)-1)*100)</f>
        <v>9.5958226385217227</v>
      </c>
      <c r="W327" s="668">
        <f>IF(OR(U327&lt;=0,U327="n/a",V327&lt;=0,V327="n/a"),"n/a",U327/V327)</f>
        <v>0.91835038304521799</v>
      </c>
      <c r="X327" s="669">
        <f>IF(OR(AJ327&lt;=0,AJ327="n/a",U327&lt;=0,U327="n/a"),"n/a",U327/AJ327)</f>
        <v>0.62058643631833799</v>
      </c>
      <c r="Y327" s="830" t="s">
        <v>715</v>
      </c>
      <c r="Z327" s="618" t="str">
        <f>IF(OR(AC327&lt;0.01,AC327="n/a"),"n/a",M327/AC327*100)</f>
        <v>n/a</v>
      </c>
      <c r="AA327" s="841" t="str">
        <f>IF(OR(AC327&lt;0.01,AC327="n/a"),"n/a",I327/AC327)</f>
        <v>n/a</v>
      </c>
      <c r="AB327" s="842">
        <v>3</v>
      </c>
      <c r="AC327" s="821">
        <v>-0.28999999999999998</v>
      </c>
      <c r="AD327" s="821" t="s">
        <v>135</v>
      </c>
      <c r="AE327" s="821">
        <v>3.94</v>
      </c>
      <c r="AF327" s="821">
        <v>3.11</v>
      </c>
      <c r="AG327" s="821">
        <v>-0.5</v>
      </c>
      <c r="AH327" s="821">
        <v>-46.400000000000006</v>
      </c>
      <c r="AI327" s="821">
        <v>9.1300000000000008</v>
      </c>
      <c r="AJ327" s="821">
        <v>14.2</v>
      </c>
      <c r="AK327" s="821">
        <v>10</v>
      </c>
      <c r="AL327" s="833">
        <v>18870</v>
      </c>
      <c r="AM327" s="827">
        <v>0.1</v>
      </c>
      <c r="AN327" s="821">
        <v>0.51</v>
      </c>
      <c r="AO327" s="705" t="str">
        <f>IF(U327="n/a","n/a",IF(AA327&lt;0,"n/a",IF(AA327="n/a","n/a",J327+U327-AA327)))</f>
        <v>n/a</v>
      </c>
      <c r="AP327" s="706">
        <f>IF(U327="n/a","n/a",J327+U327)</f>
        <v>9.8121678467122617</v>
      </c>
      <c r="AQ327" s="843" t="str">
        <f>IF(OR(AC327&lt;0.01,AC327="n/a",AF327="n/a"),"n/a",(I327/SQRT(22.5*AC327*(I327/AF327))-1)*100)</f>
        <v>n/a</v>
      </c>
      <c r="AR327" s="618">
        <f>INDEX(Historical!$C$7:$C$1222,MATCH(B327,Historical!$B$7:$B$1244,0))*IF(AH327="n/a",1.03,IF(AH327&lt;0,1.01,IF(AH327&gt;10,1.1,(1+AH327/100))))</f>
        <v>1.8180000000000001</v>
      </c>
      <c r="AS327" s="841">
        <f>IF($AI327="n/a",1.03*AR327,IF($AI327&lt;0,1.01*AR327,IF($AI327&gt;10,1.1*AR327,(1+$AI327/100)*AR327)))</f>
        <v>1.9839833999999998</v>
      </c>
      <c r="AT327" s="841">
        <f>IF($AK327="n/a",1.03*AS327,IF($AK327&lt;0,1.01*AS327,IF($AK327&gt;10,1.1*AS327,(1+$AK327/100)*AS327)))</f>
        <v>2.1823817399999998</v>
      </c>
      <c r="AU327" s="841">
        <f>IF($AK327="n/a",1.03*AT327,IF($AK327&lt;0,1.01*AT327,IF($AK327&gt;10,1.1*AT327,(1+$AK327/100)*AT327)))</f>
        <v>2.400619914</v>
      </c>
      <c r="AV327" s="841">
        <f>IF($AK327="n/a",1.03*AU327,IF($AK327&lt;0,1.01*AU327,IF($AK327&gt;10,1.1*AU327,(1+$AK327/100)*AU327)))</f>
        <v>2.6406819054000001</v>
      </c>
      <c r="AW327" s="618">
        <f>SUM(AR327:AV327)</f>
        <v>11.025666959399999</v>
      </c>
      <c r="AX327" s="713">
        <f>AW327/I327*100</f>
        <v>5.8637807580705203</v>
      </c>
      <c r="AY327" s="887">
        <v>0.84</v>
      </c>
      <c r="AZ327" s="827">
        <v>18.099999999999998</v>
      </c>
      <c r="BA327" s="827">
        <v>-26.529999999999998</v>
      </c>
      <c r="BB327" s="827">
        <v>-3.92</v>
      </c>
      <c r="BC327" s="827">
        <v>-4.16</v>
      </c>
      <c r="BE327" s="594">
        <v>2005</v>
      </c>
      <c r="BF327" s="853">
        <f>IF(BE327&gt;2020,0,IF(BE327&gt;2008,1,IF(BE327&gt;2001,2,IF(BE327&gt;1990,3,IF(BE327&gt;1980,4,IF(BE327&gt;1973,5,IF(BE327&gt;1970,6,IF(BE327&gt;1960,7,IF(BE327&gt;1958,8,IF(BE327&gt;1953,9,10))))))))))</f>
        <v>2</v>
      </c>
      <c r="BG327" s="837">
        <v>-0.3</v>
      </c>
      <c r="BH327" s="820" t="s">
        <v>4443</v>
      </c>
      <c r="BI327" s="820" t="s">
        <v>4444</v>
      </c>
    </row>
    <row r="328" spans="1:61" ht="11.25" customHeight="1" x14ac:dyDescent="0.2">
      <c r="A328" s="836" t="s">
        <v>5093</v>
      </c>
      <c r="B328" s="830" t="s">
        <v>1633</v>
      </c>
      <c r="C328" s="885" t="s">
        <v>122</v>
      </c>
      <c r="D328" s="885" t="s">
        <v>4214</v>
      </c>
      <c r="E328" s="699">
        <v>13</v>
      </c>
      <c r="F328" s="1122">
        <v>346</v>
      </c>
      <c r="G328" s="1122" t="s">
        <v>36</v>
      </c>
      <c r="H328" s="1122" t="s">
        <v>114</v>
      </c>
      <c r="I328" s="829">
        <v>126.11</v>
      </c>
      <c r="J328" s="618">
        <f>(M328/I328)*100</f>
        <v>1.3480294980572516</v>
      </c>
      <c r="K328" s="832">
        <v>0.42499999999999999</v>
      </c>
      <c r="L328" s="842">
        <v>4</v>
      </c>
      <c r="M328" s="609">
        <f>K328*L328</f>
        <v>1.7</v>
      </c>
      <c r="N328" s="825" t="s">
        <v>238</v>
      </c>
      <c r="O328" s="700">
        <v>0.34</v>
      </c>
      <c r="P328" s="603">
        <v>45015</v>
      </c>
      <c r="Q328" s="603">
        <v>45030</v>
      </c>
      <c r="R328" s="609">
        <f>(K328-O328)/O328*100</f>
        <v>24.999999999999989</v>
      </c>
      <c r="S328" s="667">
        <f>IF(INDEX(Historical!$D$7:$D$1220,MATCH(B328,Historical!$B$7:$B$1244,0))=0,"n/a",(INDEX(Historical!$C$7:$C$1222,MATCH(B328,Historical!$B$7:$B$1244,0))/INDEX(Historical!$D$7:$D$1220,MATCH(B328,Historical!$B$7:$B$1244,0))-1)*100)</f>
        <v>24.271844660194162</v>
      </c>
      <c r="T328" s="667">
        <f>IF(INDEX(Historical!$F$7:$F$1213,MATCH(B328,Historical!$B$7:$B$1244,0))=0,"n/a",((INDEX(Historical!$C$7:$C$1222,MATCH(B328,Historical!$B$7:$B$1244,0))/INDEX(Historical!$F$7:$F$1213,MATCH(B328,Historical!$B$7:$B$1244,0)))^(1/3)-1)*100)</f>
        <v>12.147030525642233</v>
      </c>
      <c r="U328" s="667">
        <f>IF(INDEX(Historical!$H$7:$H$1213,MATCH(B328,Historical!$B$7:$B$1244,0))=0,"n/a",((INDEX(Historical!$C$7:$C$1222,MATCH(B328,Historical!$B$7:$B$1244,0))/INDEX(Historical!$H$7:$H$1213,MATCH(B328,Historical!$B$7:$B$1244,0)))^(1/5)-1)*100)</f>
        <v>16.169178708799414</v>
      </c>
      <c r="V328" s="667">
        <f>IF(INDEX(Historical!$N$7:$N$1213,MATCH(B328,Historical!$B$7:$B$1244,0))=0,"n/a",((INDEX(Historical!$C$7:$C$1222,MATCH(B328,Historical!$B$7:$B$1244,0))/INDEX(Historical!$N$7:$N$1213,MATCH(B328,Historical!$B$7:$B$1244,0)))^(1/10)-1)*100)</f>
        <v>12.334976252295826</v>
      </c>
      <c r="W328" s="668">
        <f>IF(OR(U328&lt;=0,U328="n/a",V328&lt;=0,V328="n/a"),"n/a",U328/V328)</f>
        <v>1.3108398733876729</v>
      </c>
      <c r="X328" s="669">
        <f>IF(OR(AJ328&lt;=0,AJ328="n/a",U328&lt;=0,U328="n/a"),"n/a",U328/AJ328)</f>
        <v>0.27686949843834613</v>
      </c>
      <c r="Y328" s="631"/>
      <c r="Z328" s="618">
        <f>IF(OR(AC328&lt;0.01,AC328="n/a"),"n/a",M328/AC328*100)</f>
        <v>8.1730769230769234</v>
      </c>
      <c r="AA328" s="841">
        <f>IF(OR(AC328&lt;0.01,AC328="n/a"),"n/a",I328/AC328)</f>
        <v>6.0629807692307693</v>
      </c>
      <c r="AB328" s="842">
        <v>12</v>
      </c>
      <c r="AC328" s="821">
        <v>20.8</v>
      </c>
      <c r="AD328" s="821">
        <v>0.21</v>
      </c>
      <c r="AE328" s="821">
        <v>0.96</v>
      </c>
      <c r="AF328" s="821">
        <v>2.74</v>
      </c>
      <c r="AG328" s="821">
        <v>61</v>
      </c>
      <c r="AH328" s="822">
        <v>499.7</v>
      </c>
      <c r="AI328" s="822">
        <v>-29.48</v>
      </c>
      <c r="AJ328" s="821">
        <v>58.4</v>
      </c>
      <c r="AK328" s="821">
        <v>28.060000000000002</v>
      </c>
      <c r="AL328" s="833">
        <v>21400</v>
      </c>
      <c r="AM328" s="827">
        <v>5.8000000000000007</v>
      </c>
      <c r="AN328" s="821">
        <v>0.38</v>
      </c>
      <c r="AO328" s="705">
        <f>IF(U328="n/a","n/a",IF(AA328&lt;0,"n/a",IF(AA328="n/a","n/a",J328+U328-AA328)))</f>
        <v>11.454227437625896</v>
      </c>
      <c r="AP328" s="706">
        <f>IF(U328="n/a","n/a",J328+U328)</f>
        <v>17.517208206856665</v>
      </c>
      <c r="AQ328" s="843">
        <f>IF(OR(AC328&lt;0.01,AC328="n/a",AF328="n/a"),"n/a",(I328/SQRT(22.5*AC328*(I328/AF328))-1)*100)</f>
        <v>-14.073500898365177</v>
      </c>
      <c r="AR328" s="618">
        <f>INDEX(Historical!$C$7:$C$1222,MATCH(B328,Historical!$B$7:$B$1244,0))*IF(AH328="n/a",1.03,IF(AH328&lt;0,1.01,IF(AH328&gt;10,1.1,(1+AH328/100))))</f>
        <v>1.4080000000000001</v>
      </c>
      <c r="AS328" s="841">
        <f>IF($AI328="n/a",1.03*AR328,IF($AI328&lt;0,1.01*AR328,IF($AI328&gt;10,1.1*AR328,(1+$AI328/100)*AR328)))</f>
        <v>1.4220800000000002</v>
      </c>
      <c r="AT328" s="841">
        <f>IF($AK328="n/a",1.03*AS328,IF($AK328&lt;0,1.01*AS328,IF($AK328&gt;10,1.1*AS328,(1+$AK328/100)*AS328)))</f>
        <v>1.5642880000000003</v>
      </c>
      <c r="AU328" s="841">
        <f>IF($AK328="n/a",1.03*AT328,IF($AK328&lt;0,1.01*AT328,IF($AK328&gt;10,1.1*AT328,(1+$AK328/100)*AT328)))</f>
        <v>1.7207168000000006</v>
      </c>
      <c r="AV328" s="841">
        <f>IF($AK328="n/a",1.03*AU328,IF($AK328&lt;0,1.01*AU328,IF($AK328&gt;10,1.1*AU328,(1+$AK328/100)*AU328)))</f>
        <v>1.8927884800000008</v>
      </c>
      <c r="AW328" s="618">
        <f>SUM(AR328:AV328)</f>
        <v>8.0078732800000019</v>
      </c>
      <c r="AX328" s="713">
        <f>AW328/I328*100</f>
        <v>6.3499114106732231</v>
      </c>
      <c r="AY328" s="887">
        <v>1.54</v>
      </c>
      <c r="AZ328" s="827">
        <v>101.97</v>
      </c>
      <c r="BA328" s="827">
        <v>-4.82</v>
      </c>
      <c r="BB328" s="827">
        <v>12.139999999999999</v>
      </c>
      <c r="BC328" s="827">
        <v>40.479999999999997</v>
      </c>
      <c r="BE328" s="594">
        <v>2011</v>
      </c>
      <c r="BF328" s="853">
        <f>IF(BE328&gt;2020,0,IF(BE328&gt;2008,1,IF(BE328&gt;2001,2,IF(BE328&gt;1990,3,IF(BE328&gt;1980,4,IF(BE328&gt;1973,5,IF(BE328&gt;1970,6,IF(BE328&gt;1960,7,IF(BE328&gt;1958,8,IF(BE328&gt;1953,9,10))))))))))</f>
        <v>1</v>
      </c>
      <c r="BG328" s="837">
        <v>33</v>
      </c>
      <c r="BH328" s="820" t="s">
        <v>4443</v>
      </c>
      <c r="BI328" s="820" t="s">
        <v>4444</v>
      </c>
    </row>
    <row r="329" spans="1:61" ht="11.25" customHeight="1" x14ac:dyDescent="0.2">
      <c r="A329" s="819" t="s">
        <v>5095</v>
      </c>
      <c r="B329" s="830" t="s">
        <v>1631</v>
      </c>
      <c r="C329" s="885" t="s">
        <v>107</v>
      </c>
      <c r="D329" s="885" t="s">
        <v>4193</v>
      </c>
      <c r="E329" s="699">
        <v>12</v>
      </c>
      <c r="F329" s="1122">
        <v>381</v>
      </c>
      <c r="G329" s="1122" t="s">
        <v>114</v>
      </c>
      <c r="H329" s="1122" t="s">
        <v>114</v>
      </c>
      <c r="I329" s="829">
        <v>88.68</v>
      </c>
      <c r="J329" s="618">
        <f>(M329/I329)*100</f>
        <v>2.8416779431664407</v>
      </c>
      <c r="K329" s="832">
        <v>0.63</v>
      </c>
      <c r="L329" s="842">
        <v>4</v>
      </c>
      <c r="M329" s="609">
        <f>K329*L329</f>
        <v>2.52</v>
      </c>
      <c r="N329" s="825" t="s">
        <v>217</v>
      </c>
      <c r="O329" s="700">
        <v>0.56999999999999995</v>
      </c>
      <c r="P329" s="603">
        <v>44834</v>
      </c>
      <c r="Q329" s="603">
        <v>44847</v>
      </c>
      <c r="R329" s="609">
        <f>(K329-O329)/O329*100</f>
        <v>10.526315789473696</v>
      </c>
      <c r="S329" s="667">
        <f>IF(INDEX(Historical!$D$7:$D$1220,MATCH(B329,Historical!$B$7:$B$1244,0))=0,"n/a",(INDEX(Historical!$C$7:$C$1222,MATCH(B329,Historical!$B$7:$B$1244,0))/INDEX(Historical!$D$7:$D$1220,MATCH(B329,Historical!$B$7:$B$1244,0))-1)*100)</f>
        <v>9.8591549295774747</v>
      </c>
      <c r="T329" s="667">
        <f>IF(INDEX(Historical!$F$7:$F$1213,MATCH(B329,Historical!$B$7:$B$1244,0))=0,"n/a",((INDEX(Historical!$C$7:$C$1222,MATCH(B329,Historical!$B$7:$B$1244,0))/INDEX(Historical!$F$7:$F$1213,MATCH(B329,Historical!$B$7:$B$1244,0)))^(1/3)-1)*100)</f>
        <v>6.6316630971525736</v>
      </c>
      <c r="U329" s="667">
        <f>IF(INDEX(Historical!$H$7:$H$1213,MATCH(B329,Historical!$B$7:$B$1244,0))=0,"n/a",((INDEX(Historical!$C$7:$C$1222,MATCH(B329,Historical!$B$7:$B$1244,0))/INDEX(Historical!$H$7:$H$1213,MATCH(B329,Historical!$B$7:$B$1244,0)))^(1/5)-1)*100)</f>
        <v>8.4471771197698544</v>
      </c>
      <c r="V329" s="667">
        <f>IF(INDEX(Historical!$N$7:$N$1213,MATCH(B329,Historical!$B$7:$B$1244,0))=0,"n/a",((INDEX(Historical!$C$7:$C$1222,MATCH(B329,Historical!$B$7:$B$1244,0))/INDEX(Historical!$N$7:$N$1213,MATCH(B329,Historical!$B$7:$B$1244,0)))^(1/10)-1)*100)</f>
        <v>10.026509310601806</v>
      </c>
      <c r="W329" s="668">
        <f>IF(OR(U329&lt;=0,U329="n/a",V329&lt;=0,V329="n/a"),"n/a",U329/V329)</f>
        <v>0.84248434406159667</v>
      </c>
      <c r="X329" s="669">
        <f>IF(OR(AJ329&lt;=0,AJ329="n/a",U329&lt;=0,U329="n/a"),"n/a",U329/AJ329)</f>
        <v>2.0112326475642508</v>
      </c>
      <c r="Y329" s="640"/>
      <c r="Z329" s="618">
        <f>IF(OR(AC329&lt;0.01,AC329="n/a"),"n/a",M329/AC329*100)</f>
        <v>35.048678720445061</v>
      </c>
      <c r="AA329" s="841">
        <f>IF(OR(AC329&lt;0.01,AC329="n/a"),"n/a",I329/AC329)</f>
        <v>12.333796940194715</v>
      </c>
      <c r="AB329" s="842">
        <v>12</v>
      </c>
      <c r="AC329" s="821">
        <v>7.19</v>
      </c>
      <c r="AD329" s="821">
        <v>1.33</v>
      </c>
      <c r="AE329" s="821">
        <v>7.48</v>
      </c>
      <c r="AF329" s="821">
        <v>1.37</v>
      </c>
      <c r="AG329" s="821">
        <v>11.200000000000001</v>
      </c>
      <c r="AH329" s="821">
        <v>0</v>
      </c>
      <c r="AI329" s="821">
        <v>10.8</v>
      </c>
      <c r="AJ329" s="821">
        <v>4.2</v>
      </c>
      <c r="AK329" s="821">
        <v>9.3000000000000007</v>
      </c>
      <c r="AL329" s="833">
        <v>30570</v>
      </c>
      <c r="AM329" s="827">
        <v>0.1</v>
      </c>
      <c r="AN329" s="821">
        <v>0.65</v>
      </c>
      <c r="AO329" s="705">
        <f>IF(U329="n/a","n/a",IF(AA329&lt;0,"n/a",IF(AA329="n/a","n/a",J329+U329-AA329)))</f>
        <v>-1.0449418772584185</v>
      </c>
      <c r="AP329" s="706">
        <f>IF(U329="n/a","n/a",J329+U329)</f>
        <v>11.288855062936296</v>
      </c>
      <c r="AQ329" s="843">
        <f>IF(OR(AC329&lt;0.01,AC329="n/a",AF329="n/a"),"n/a",(I329/SQRT(22.5*AC329*(I329/AF329))-1)*100)</f>
        <v>-13.34025205035304</v>
      </c>
      <c r="AR329" s="618">
        <f>INDEX(Historical!$C$7:$C$1222,MATCH(B329,Historical!$B$7:$B$1244,0))*IF(AH329="n/a",1.03,IF(AH329&lt;0,1.01,IF(AH329&gt;10,1.1,(1+AH329/100))))</f>
        <v>2.34</v>
      </c>
      <c r="AS329" s="841">
        <f>IF($AI329="n/a",1.03*AR329,IF($AI329&lt;0,1.01*AR329,IF($AI329&gt;10,1.1*AR329,(1+$AI329/100)*AR329)))</f>
        <v>2.5739999999999998</v>
      </c>
      <c r="AT329" s="841">
        <f>IF($AK329="n/a",1.03*AS329,IF($AK329&lt;0,1.01*AS329,IF($AK329&gt;10,1.1*AS329,(1+$AK329/100)*AS329)))</f>
        <v>2.8133819999999998</v>
      </c>
      <c r="AU329" s="841">
        <f>IF($AK329="n/a",1.03*AT329,IF($AK329&lt;0,1.01*AT329,IF($AK329&gt;10,1.1*AT329,(1+$AK329/100)*AT329)))</f>
        <v>3.0750265259999998</v>
      </c>
      <c r="AV329" s="841">
        <f>IF($AK329="n/a",1.03*AU329,IF($AK329&lt;0,1.01*AU329,IF($AK329&gt;10,1.1*AU329,(1+$AK329/100)*AU329)))</f>
        <v>3.3610039929179996</v>
      </c>
      <c r="AW329" s="618">
        <f>SUM(AR329:AV329)</f>
        <v>14.163412518917998</v>
      </c>
      <c r="AX329" s="713">
        <f>AW329/I329*100</f>
        <v>15.971371807530444</v>
      </c>
      <c r="AY329" s="887">
        <v>1.62</v>
      </c>
      <c r="AZ329" s="827">
        <v>51.29</v>
      </c>
      <c r="BA329" s="827">
        <v>-6.39</v>
      </c>
      <c r="BB329" s="827">
        <v>4.0599999999999996</v>
      </c>
      <c r="BC329" s="827">
        <v>20.72</v>
      </c>
      <c r="BE329" s="594">
        <v>2011</v>
      </c>
      <c r="BF329" s="853">
        <f>IF(BE329&gt;2020,0,IF(BE329&gt;2008,1,IF(BE329&gt;2001,2,IF(BE329&gt;1990,3,IF(BE329&gt;1980,4,IF(BE329&gt;1973,5,IF(BE329&gt;1970,6,IF(BE329&gt;1960,7,IF(BE329&gt;1958,8,IF(BE329&gt;1953,9,10))))))))))</f>
        <v>1</v>
      </c>
      <c r="BG329" s="837">
        <v>0.89999999999999991</v>
      </c>
      <c r="BH329" s="820" t="s">
        <v>4443</v>
      </c>
      <c r="BI329" s="820" t="s">
        <v>4444</v>
      </c>
    </row>
    <row r="330" spans="1:61" ht="11.25" customHeight="1" x14ac:dyDescent="0.2">
      <c r="A330" s="826" t="s">
        <v>5099</v>
      </c>
      <c r="B330" s="830" t="s">
        <v>778</v>
      </c>
      <c r="C330" s="885" t="s">
        <v>130</v>
      </c>
      <c r="D330" s="885" t="s">
        <v>4198</v>
      </c>
      <c r="E330" s="699">
        <v>16</v>
      </c>
      <c r="F330" s="1122">
        <v>238</v>
      </c>
      <c r="G330" s="1122" t="s">
        <v>36</v>
      </c>
      <c r="H330" s="1122" t="s">
        <v>36</v>
      </c>
      <c r="I330" s="829">
        <v>63.01</v>
      </c>
      <c r="J330" s="618">
        <f>(M330/I330)*100</f>
        <v>3.9358831931439457</v>
      </c>
      <c r="K330" s="832">
        <v>0.62</v>
      </c>
      <c r="L330" s="842">
        <v>4</v>
      </c>
      <c r="M330" s="609">
        <f>K330*L330</f>
        <v>2.48</v>
      </c>
      <c r="N330" s="825" t="s">
        <v>118</v>
      </c>
      <c r="O330" s="700">
        <v>0.59499999999999997</v>
      </c>
      <c r="P330" s="603">
        <v>44694</v>
      </c>
      <c r="Q330" s="603">
        <v>44713</v>
      </c>
      <c r="R330" s="609">
        <f>(K330-O330)/O330*100</f>
        <v>4.2016806722689113</v>
      </c>
      <c r="S330" s="667">
        <f>IF(INDEX(Historical!$D$7:$D$1220,MATCH(B330,Historical!$B$7:$B$1244,0))=0,"n/a",(INDEX(Historical!$C$7:$C$1222,MATCH(B330,Historical!$B$7:$B$1244,0))/INDEX(Historical!$D$7:$D$1220,MATCH(B330,Historical!$B$7:$B$1244,0))-1)*100)</f>
        <v>4.2462845010615702</v>
      </c>
      <c r="T330" s="667">
        <f>IF(INDEX(Historical!$F$7:$F$1213,MATCH(B330,Historical!$B$7:$B$1244,0))=0,"n/a",((INDEX(Historical!$C$7:$C$1222,MATCH(B330,Historical!$B$7:$B$1244,0))/INDEX(Historical!$F$7:$F$1213,MATCH(B330,Historical!$B$7:$B$1244,0)))^(1/3)-1)*100)</f>
        <v>4.440291184774825</v>
      </c>
      <c r="U330" s="667">
        <f>IF(INDEX(Historical!$H$7:$H$1213,MATCH(B330,Historical!$B$7:$B$1244,0))=0,"n/a",((INDEX(Historical!$C$7:$C$1222,MATCH(B330,Historical!$B$7:$B$1244,0))/INDEX(Historical!$H$7:$H$1213,MATCH(B330,Historical!$B$7:$B$1244,0)))^(1/5)-1)*100)</f>
        <v>4.875514743879239</v>
      </c>
      <c r="V330" s="667">
        <f>IF(INDEX(Historical!$N$7:$N$1213,MATCH(B330,Historical!$B$7:$B$1244,0))=0,"n/a",((INDEX(Historical!$C$7:$C$1222,MATCH(B330,Historical!$B$7:$B$1244,0))/INDEX(Historical!$N$7:$N$1213,MATCH(B330,Historical!$B$7:$B$1244,0)))^(1/10)-1)*100)</f>
        <v>7.8786158657260907</v>
      </c>
      <c r="W330" s="668">
        <f>IF(OR(U330&lt;=0,U330="n/a",V330&lt;=0,V330="n/a"),"n/a",U330/V330)</f>
        <v>0.61882884341257482</v>
      </c>
      <c r="X330" s="669">
        <f>IF(OR(AJ330&lt;=0,AJ330="n/a",U330&lt;=0,U330="n/a"),"n/a",U330/AJ330)</f>
        <v>3.7503959568301837</v>
      </c>
      <c r="Y330" s="631"/>
      <c r="Z330" s="618">
        <f>IF(OR(AC330&lt;0.01,AC330="n/a"),"n/a",M330/AC330*100)</f>
        <v>101.22448979591836</v>
      </c>
      <c r="AA330" s="841">
        <f>IF(OR(AC330&lt;0.01,AC330="n/a"),"n/a",I330/AC330)</f>
        <v>25.718367346938773</v>
      </c>
      <c r="AB330" s="842">
        <v>12</v>
      </c>
      <c r="AC330" s="821">
        <v>2.4500000000000002</v>
      </c>
      <c r="AD330" s="821">
        <v>6.53</v>
      </c>
      <c r="AE330" s="821">
        <v>0.94</v>
      </c>
      <c r="AF330" s="821">
        <v>1.26</v>
      </c>
      <c r="AG330" s="821">
        <v>4.3999999999999995</v>
      </c>
      <c r="AH330" s="821">
        <v>-18.2</v>
      </c>
      <c r="AI330" s="821">
        <v>17.79</v>
      </c>
      <c r="AJ330" s="821">
        <v>1.3</v>
      </c>
      <c r="AK330" s="821">
        <v>4</v>
      </c>
      <c r="AL330" s="833">
        <v>4320</v>
      </c>
      <c r="AM330" s="827">
        <v>0.1</v>
      </c>
      <c r="AN330" s="821">
        <v>1.84</v>
      </c>
      <c r="AO330" s="705">
        <f>IF(U330="n/a","n/a",IF(AA330&lt;0,"n/a",IF(AA330="n/a","n/a",J330+U330-AA330)))</f>
        <v>-16.90696940991559</v>
      </c>
      <c r="AP330" s="706">
        <f>IF(U330="n/a","n/a",J330+U330)</f>
        <v>8.8113979370231839</v>
      </c>
      <c r="AQ330" s="843">
        <f>IF(OR(AC330&lt;0.01,AC330="n/a",AF330="n/a"),"n/a",(I330/SQRT(22.5*AC330*(I330/AF330))-1)*100)</f>
        <v>20.009523431624853</v>
      </c>
      <c r="AR330" s="618">
        <f>INDEX(Historical!$C$7:$C$1222,MATCH(B330,Historical!$B$7:$B$1244,0))*IF(AH330="n/a",1.03,IF(AH330&lt;0,1.01,IF(AH330&gt;10,1.1,(1+AH330/100))))</f>
        <v>2.4795500000000001</v>
      </c>
      <c r="AS330" s="841">
        <f>IF($AI330="n/a",1.03*AR330,IF($AI330&lt;0,1.01*AR330,IF($AI330&gt;10,1.1*AR330,(1+$AI330/100)*AR330)))</f>
        <v>2.7275050000000003</v>
      </c>
      <c r="AT330" s="841">
        <f>IF($AK330="n/a",1.03*AS330,IF($AK330&lt;0,1.01*AS330,IF($AK330&gt;10,1.1*AS330,(1+$AK330/100)*AS330)))</f>
        <v>2.8366052000000006</v>
      </c>
      <c r="AU330" s="841">
        <f>IF($AK330="n/a",1.03*AT330,IF($AK330&lt;0,1.01*AT330,IF($AK330&gt;10,1.1*AT330,(1+$AK330/100)*AT330)))</f>
        <v>2.9500694080000009</v>
      </c>
      <c r="AV330" s="841">
        <f>IF($AK330="n/a",1.03*AU330,IF($AK330&lt;0,1.01*AU330,IF($AK330&gt;10,1.1*AU330,(1+$AK330/100)*AU330)))</f>
        <v>3.068072184320001</v>
      </c>
      <c r="AW330" s="618">
        <f>SUM(AR330:AV330)</f>
        <v>14.061801792320004</v>
      </c>
      <c r="AX330" s="713">
        <f>AW330/I330*100</f>
        <v>22.316777959561982</v>
      </c>
      <c r="AY330" s="887">
        <v>0.26</v>
      </c>
      <c r="AZ330" s="827">
        <v>5.88</v>
      </c>
      <c r="BA330" s="827">
        <v>-34.1</v>
      </c>
      <c r="BB330" s="827">
        <v>-3.08</v>
      </c>
      <c r="BC330" s="827">
        <v>-16.7</v>
      </c>
      <c r="BE330" s="594">
        <v>2007</v>
      </c>
      <c r="BF330" s="853">
        <f>IF(BE330&gt;2020,0,IF(BE330&gt;2008,1,IF(BE330&gt;2001,2,IF(BE330&gt;1990,3,IF(BE330&gt;1980,4,IF(BE330&gt;1973,5,IF(BE330&gt;1970,6,IF(BE330&gt;1960,7,IF(BE330&gt;1958,8,IF(BE330&gt;1953,9,10))))))))))</f>
        <v>2</v>
      </c>
      <c r="BG330" s="837">
        <v>1.0999999999999999</v>
      </c>
      <c r="BH330" s="820" t="s">
        <v>4443</v>
      </c>
      <c r="BI330" s="820" t="s">
        <v>4444</v>
      </c>
    </row>
    <row r="331" spans="1:61" ht="11.25" customHeight="1" x14ac:dyDescent="0.2">
      <c r="A331" s="826" t="s">
        <v>5100</v>
      </c>
      <c r="B331" s="830" t="s">
        <v>1625</v>
      </c>
      <c r="C331" s="885" t="s">
        <v>111</v>
      </c>
      <c r="D331" s="885" t="s">
        <v>210</v>
      </c>
      <c r="E331" s="699">
        <v>12</v>
      </c>
      <c r="F331" s="1122">
        <v>384</v>
      </c>
      <c r="G331" s="1122" t="s">
        <v>105</v>
      </c>
      <c r="H331" s="1122" t="s">
        <v>105</v>
      </c>
      <c r="I331" s="829">
        <v>115.68</v>
      </c>
      <c r="J331" s="618">
        <f>(M331/I331)*100</f>
        <v>0.9681881051175657</v>
      </c>
      <c r="K331" s="832">
        <v>0.28000000000000003</v>
      </c>
      <c r="L331" s="842">
        <v>4</v>
      </c>
      <c r="M331" s="609">
        <f>K331*L331</f>
        <v>1.1200000000000001</v>
      </c>
      <c r="N331" s="825" t="s">
        <v>507</v>
      </c>
      <c r="O331" s="700">
        <v>0.26</v>
      </c>
      <c r="P331" s="603">
        <v>44873</v>
      </c>
      <c r="Q331" s="603">
        <v>44888</v>
      </c>
      <c r="R331" s="609">
        <f>(K331-O331)/O331*100</f>
        <v>7.6923076923076987</v>
      </c>
      <c r="S331" s="667">
        <f>IF(INDEX(Historical!$D$7:$D$1220,MATCH(B331,Historical!$B$7:$B$1244,0))=0,"n/a",(INDEX(Historical!$C$7:$C$1222,MATCH(B331,Historical!$B$7:$B$1244,0))/INDEX(Historical!$D$7:$D$1220,MATCH(B331,Historical!$B$7:$B$1244,0))-1)*100)</f>
        <v>8.163265306122458</v>
      </c>
      <c r="T331" s="667">
        <f>IF(INDEX(Historical!$F$7:$F$1213,MATCH(B331,Historical!$B$7:$B$1244,0))=0,"n/a",((INDEX(Historical!$C$7:$C$1222,MATCH(B331,Historical!$B$7:$B$1244,0))/INDEX(Historical!$F$7:$F$1213,MATCH(B331,Historical!$B$7:$B$1244,0)))^(1/3)-1)*100)</f>
        <v>8.9341387842532871</v>
      </c>
      <c r="U331" s="667">
        <f>IF(INDEX(Historical!$H$7:$H$1213,MATCH(B331,Historical!$B$7:$B$1244,0))=0,"n/a",((INDEX(Historical!$C$7:$C$1222,MATCH(B331,Historical!$B$7:$B$1244,0))/INDEX(Historical!$H$7:$H$1213,MATCH(B331,Historical!$B$7:$B$1244,0)))^(1/5)-1)*100)</f>
        <v>9.9391528026234965</v>
      </c>
      <c r="V331" s="667">
        <f>IF(INDEX(Historical!$N$7:$N$1213,MATCH(B331,Historical!$B$7:$B$1244,0))=0,"n/a",((INDEX(Historical!$C$7:$C$1222,MATCH(B331,Historical!$B$7:$B$1244,0))/INDEX(Historical!$N$7:$N$1213,MATCH(B331,Historical!$B$7:$B$1244,0)))^(1/10)-1)*100)</f>
        <v>13.838925198266905</v>
      </c>
      <c r="W331" s="668">
        <f>IF(OR(U331&lt;=0,U331="n/a",V331&lt;=0,V331="n/a"),"n/a",U331/V331)</f>
        <v>0.71820265376304004</v>
      </c>
      <c r="X331" s="669">
        <f>IF(OR(AJ331&lt;=0,AJ331="n/a",U331&lt;=0,U331="n/a"),"n/a",U331/AJ331)</f>
        <v>0.93765592477580162</v>
      </c>
      <c r="Y331" s="831"/>
      <c r="Z331" s="618">
        <f>IF(OR(AC331&lt;0.01,AC331="n/a"),"n/a",M331/AC331*100)</f>
        <v>19.478260869565219</v>
      </c>
      <c r="AA331" s="841">
        <f>IF(OR(AC331&lt;0.01,AC331="n/a"),"n/a",I331/AC331)</f>
        <v>20.118260869565219</v>
      </c>
      <c r="AB331" s="842">
        <v>6</v>
      </c>
      <c r="AC331" s="821">
        <v>5.75</v>
      </c>
      <c r="AD331" s="821">
        <v>1.43</v>
      </c>
      <c r="AE331" s="821">
        <v>1.86</v>
      </c>
      <c r="AF331" s="821">
        <v>2.58</v>
      </c>
      <c r="AG331" s="821">
        <v>13.5</v>
      </c>
      <c r="AH331" s="821">
        <v>65.600000000000009</v>
      </c>
      <c r="AI331" s="821">
        <v>11.78</v>
      </c>
      <c r="AJ331" s="821">
        <v>10.6</v>
      </c>
      <c r="AK331" s="821">
        <v>14.000000000000002</v>
      </c>
      <c r="AL331" s="833">
        <v>1380</v>
      </c>
      <c r="AM331" s="827">
        <v>1.9</v>
      </c>
      <c r="AN331" s="821">
        <v>0.35</v>
      </c>
      <c r="AO331" s="705">
        <f>IF(U331="n/a","n/a",IF(AA331&lt;0,"n/a",IF(AA331="n/a","n/a",J331+U331-AA331)))</f>
        <v>-9.2109199618241568</v>
      </c>
      <c r="AP331" s="706">
        <f>IF(U331="n/a","n/a",J331+U331)</f>
        <v>10.907340907741062</v>
      </c>
      <c r="AQ331" s="843">
        <f>IF(OR(AC331&lt;0.01,AC331="n/a",AF331="n/a"),"n/a",(I331/SQRT(22.5*AC331*(I331/AF331))-1)*100)</f>
        <v>51.884624404298371</v>
      </c>
      <c r="AR331" s="618">
        <f>INDEX(Historical!$C$7:$C$1222,MATCH(B331,Historical!$B$7:$B$1244,0))*IF(AH331="n/a",1.03,IF(AH331&lt;0,1.01,IF(AH331&gt;10,1.1,(1+AH331/100))))</f>
        <v>1.1660000000000001</v>
      </c>
      <c r="AS331" s="841">
        <f>IF($AI331="n/a",1.03*AR331,IF($AI331&lt;0,1.01*AR331,IF($AI331&gt;10,1.1*AR331,(1+$AI331/100)*AR331)))</f>
        <v>1.2826000000000002</v>
      </c>
      <c r="AT331" s="841">
        <f>IF($AK331="n/a",1.03*AS331,IF($AK331&lt;0,1.01*AS331,IF($AK331&gt;10,1.1*AS331,(1+$AK331/100)*AS331)))</f>
        <v>1.4108600000000002</v>
      </c>
      <c r="AU331" s="841">
        <f>IF($AK331="n/a",1.03*AT331,IF($AK331&lt;0,1.01*AT331,IF($AK331&gt;10,1.1*AT331,(1+$AK331/100)*AT331)))</f>
        <v>1.5519460000000003</v>
      </c>
      <c r="AV331" s="841">
        <f>IF($AK331="n/a",1.03*AU331,IF($AK331&lt;0,1.01*AU331,IF($AK331&gt;10,1.1*AU331,(1+$AK331/100)*AU331)))</f>
        <v>1.7071406000000005</v>
      </c>
      <c r="AW331" s="618">
        <f>SUM(AR331:AV331)</f>
        <v>7.1185466000000011</v>
      </c>
      <c r="AX331" s="713">
        <f>AW331/I331*100</f>
        <v>6.153653699861688</v>
      </c>
      <c r="AY331" s="887">
        <v>1.19</v>
      </c>
      <c r="AZ331" s="827">
        <v>46.39</v>
      </c>
      <c r="BA331" s="827">
        <v>-5.0599999999999996</v>
      </c>
      <c r="BB331" s="827">
        <v>5.7700000000000005</v>
      </c>
      <c r="BC331" s="827">
        <v>19.79</v>
      </c>
      <c r="BE331" s="594">
        <v>2012</v>
      </c>
      <c r="BF331" s="853">
        <f>IF(BE331&gt;2020,0,IF(BE331&gt;2008,1,IF(BE331&gt;2001,2,IF(BE331&gt;1990,3,IF(BE331&gt;1980,4,IF(BE331&gt;1973,5,IF(BE331&gt;1970,6,IF(BE331&gt;1960,7,IF(BE331&gt;1958,8,IF(BE331&gt;1953,9,10))))))))))</f>
        <v>1</v>
      </c>
      <c r="BG331" s="837">
        <v>7.3</v>
      </c>
      <c r="BH331" s="820" t="s">
        <v>4443</v>
      </c>
      <c r="BI331" s="820" t="s">
        <v>4444</v>
      </c>
    </row>
    <row r="332" spans="1:61" s="737" customFormat="1" ht="11.25" customHeight="1" x14ac:dyDescent="0.2">
      <c r="A332" s="720" t="s">
        <v>5101</v>
      </c>
      <c r="B332" s="743" t="s">
        <v>766</v>
      </c>
      <c r="C332" s="885" t="s">
        <v>122</v>
      </c>
      <c r="D332" s="885" t="s">
        <v>4037</v>
      </c>
      <c r="E332" s="721">
        <v>17</v>
      </c>
      <c r="F332" s="1122">
        <v>231</v>
      </c>
      <c r="G332" s="1121" t="s">
        <v>36</v>
      </c>
      <c r="H332" s="1121" t="s">
        <v>36</v>
      </c>
      <c r="I332" s="722">
        <v>75.39</v>
      </c>
      <c r="J332" s="723">
        <f>(M332/I332)*100</f>
        <v>2.1753548215943757</v>
      </c>
      <c r="K332" s="724">
        <v>0.41</v>
      </c>
      <c r="L332" s="725">
        <v>4</v>
      </c>
      <c r="M332" s="726">
        <f>K332*L332</f>
        <v>1.64</v>
      </c>
      <c r="N332" s="727" t="s">
        <v>118</v>
      </c>
      <c r="O332" s="728">
        <v>0.39</v>
      </c>
      <c r="P332" s="1034">
        <v>44498</v>
      </c>
      <c r="Q332" s="1034">
        <v>44531</v>
      </c>
      <c r="R332" s="726">
        <f>(K332-O332)/O332*100</f>
        <v>5.128205128205118</v>
      </c>
      <c r="S332" s="667">
        <f>IF(INDEX(Historical!$D$7:$D$1220,MATCH(B332,Historical!$B$7:$B$1244,0))=0,"n/a",(INDEX(Historical!$C$7:$C$1222,MATCH(B332,Historical!$B$7:$B$1244,0))/INDEX(Historical!$D$7:$D$1220,MATCH(B332,Historical!$B$7:$B$1244,0))-1)*100)</f>
        <v>3.7974683544303778</v>
      </c>
      <c r="T332" s="667">
        <f>IF(INDEX(Historical!$F$7:$F$1213,MATCH(B332,Historical!$B$7:$B$1244,0))=0,"n/a",((INDEX(Historical!$C$7:$C$1222,MATCH(B332,Historical!$B$7:$B$1244,0))/INDEX(Historical!$F$7:$F$1213,MATCH(B332,Historical!$B$7:$B$1244,0)))^(1/3)-1)*100)</f>
        <v>3.7151431480745289</v>
      </c>
      <c r="U332" s="667">
        <f>IF(INDEX(Historical!$H$7:$H$1213,MATCH(B332,Historical!$B$7:$B$1244,0))=0,"n/a",((INDEX(Historical!$C$7:$C$1222,MATCH(B332,Historical!$B$7:$B$1244,0))/INDEX(Historical!$H$7:$H$1213,MATCH(B332,Historical!$B$7:$B$1244,0)))^(1/5)-1)*100)</f>
        <v>5.9223841048812176</v>
      </c>
      <c r="V332" s="667">
        <f>IF(INDEX(Historical!$N$7:$N$1213,MATCH(B332,Historical!$B$7:$B$1244,0))=0,"n/a",((INDEX(Historical!$C$7:$C$1222,MATCH(B332,Historical!$B$7:$B$1244,0))/INDEX(Historical!$N$7:$N$1213,MATCH(B332,Historical!$B$7:$B$1244,0)))^(1/10)-1)*100)</f>
        <v>6.54484932280055</v>
      </c>
      <c r="W332" s="668">
        <f>IF(OR(U332&lt;=0,U332="n/a",V332&lt;=0,V332="n/a"),"n/a",U332/V332)</f>
        <v>0.90489235317445338</v>
      </c>
      <c r="X332" s="669">
        <f>IF(OR(AJ332&lt;=0,AJ332="n/a",U332&lt;=0,U332="n/a"),"n/a",U332/AJ332)</f>
        <v>0.92537251638769025</v>
      </c>
      <c r="Y332" s="886" t="s">
        <v>5357</v>
      </c>
      <c r="Z332" s="723">
        <f>IF(OR(AC332&lt;0.01,AC332="n/a"),"n/a",M332/AC332*100)</f>
        <v>49.101796407185624</v>
      </c>
      <c r="AA332" s="730">
        <f>IF(OR(AC332&lt;0.01,AC332="n/a"),"n/a",I332/AC332)</f>
        <v>22.571856287425152</v>
      </c>
      <c r="AB332" s="725">
        <v>12</v>
      </c>
      <c r="AC332" s="731">
        <v>3.34</v>
      </c>
      <c r="AD332" s="731">
        <v>5.94</v>
      </c>
      <c r="AE332" s="731">
        <v>2.21</v>
      </c>
      <c r="AF332" s="731">
        <v>3.16</v>
      </c>
      <c r="AG332" s="731">
        <v>14.499999999999998</v>
      </c>
      <c r="AH332" s="731">
        <v>18.8</v>
      </c>
      <c r="AI332" s="731">
        <v>11.31</v>
      </c>
      <c r="AJ332" s="731">
        <v>6.4</v>
      </c>
      <c r="AK332" s="731">
        <v>3.8</v>
      </c>
      <c r="AL332" s="732">
        <v>3180</v>
      </c>
      <c r="AM332" s="733">
        <v>0.8</v>
      </c>
      <c r="AN332" s="731">
        <v>0.65</v>
      </c>
      <c r="AO332" s="734">
        <f>IF(U332="n/a","n/a",IF(AA332&lt;0,"n/a",IF(AA332="n/a","n/a",J332+U332-AA332)))</f>
        <v>-14.47411736094956</v>
      </c>
      <c r="AP332" s="735">
        <f>IF(U332="n/a","n/a",J332+U332)</f>
        <v>8.0977389264755928</v>
      </c>
      <c r="AQ332" s="843">
        <f>IF(OR(AC332&lt;0.01,AC332="n/a",AF332="n/a"),"n/a",(I332/SQRT(22.5*AC332*(I332/AF332))-1)*100)</f>
        <v>78.047516589456151</v>
      </c>
      <c r="AR332" s="618">
        <f>INDEX(Historical!$C$7:$C$1222,MATCH(B332,Historical!$B$7:$B$1244,0))*IF(AH332="n/a",1.03,IF(AH332&lt;0,1.01,IF(AH332&gt;10,1.1,(1+AH332/100))))</f>
        <v>1.804</v>
      </c>
      <c r="AS332" s="730">
        <f>IF($AI332="n/a",1.03*AR332,IF($AI332&lt;0,1.01*AR332,IF($AI332&gt;10,1.1*AR332,(1+$AI332/100)*AR332)))</f>
        <v>1.9844000000000002</v>
      </c>
      <c r="AT332" s="730">
        <f>IF($AK332="n/a",1.03*AS332,IF($AK332&lt;0,1.01*AS332,IF($AK332&gt;10,1.1*AS332,(1+$AK332/100)*AS332)))</f>
        <v>2.0598072000000003</v>
      </c>
      <c r="AU332" s="730">
        <f>IF($AK332="n/a",1.03*AT332,IF($AK332&lt;0,1.01*AT332,IF($AK332&gt;10,1.1*AT332,(1+$AK332/100)*AT332)))</f>
        <v>2.1380798736000002</v>
      </c>
      <c r="AV332" s="730">
        <f>IF($AK332="n/a",1.03*AU332,IF($AK332&lt;0,1.01*AU332,IF($AK332&gt;10,1.1*AU332,(1+$AK332/100)*AU332)))</f>
        <v>2.2193269087968002</v>
      </c>
      <c r="AW332" s="723">
        <f>SUM(AR332:AV332)</f>
        <v>10.205613982396802</v>
      </c>
      <c r="AX332" s="736">
        <f>AW332/I332*100</f>
        <v>13.537092429230405</v>
      </c>
      <c r="AY332" s="888">
        <v>0.9</v>
      </c>
      <c r="AZ332" s="733">
        <v>19.34</v>
      </c>
      <c r="BA332" s="733">
        <v>-15.61</v>
      </c>
      <c r="BB332" s="733">
        <v>0.75</v>
      </c>
      <c r="BC332" s="733">
        <v>-2.19</v>
      </c>
      <c r="BD332" s="1120"/>
      <c r="BE332" s="594">
        <v>2007</v>
      </c>
      <c r="BF332" s="853">
        <f>IF(BE332&gt;2020,0,IF(BE332&gt;2008,1,IF(BE332&gt;2001,2,IF(BE332&gt;1990,3,IF(BE332&gt;1980,4,IF(BE332&gt;1973,5,IF(BE332&gt;1970,6,IF(BE332&gt;1960,7,IF(BE332&gt;1958,8,IF(BE332&gt;1953,9,10))))))))))</f>
        <v>2</v>
      </c>
      <c r="BG332" s="783">
        <v>7.6</v>
      </c>
      <c r="BH332" s="820" t="s">
        <v>4443</v>
      </c>
      <c r="BI332" s="820" t="s">
        <v>4444</v>
      </c>
    </row>
    <row r="333" spans="1:61" ht="11.25" customHeight="1" x14ac:dyDescent="0.2">
      <c r="A333" s="819" t="s">
        <v>5102</v>
      </c>
      <c r="B333" s="830" t="s">
        <v>1637</v>
      </c>
      <c r="C333" s="885" t="s">
        <v>107</v>
      </c>
      <c r="D333" s="885" t="s">
        <v>4197</v>
      </c>
      <c r="E333" s="699">
        <v>13</v>
      </c>
      <c r="F333" s="1122">
        <v>300</v>
      </c>
      <c r="G333" s="1122" t="s">
        <v>36</v>
      </c>
      <c r="H333" s="1122" t="s">
        <v>36</v>
      </c>
      <c r="I333" s="829">
        <v>58.53</v>
      </c>
      <c r="J333" s="618">
        <f>(M333/I333)*100</f>
        <v>1.9818896292499573</v>
      </c>
      <c r="K333" s="832">
        <v>0.28999999999999998</v>
      </c>
      <c r="L333" s="842">
        <v>4</v>
      </c>
      <c r="M333" s="609">
        <f>K333*L333</f>
        <v>1.1599999999999999</v>
      </c>
      <c r="N333" s="825" t="s">
        <v>162</v>
      </c>
      <c r="O333" s="700">
        <v>0.28000000000000003</v>
      </c>
      <c r="P333" s="603">
        <v>44820</v>
      </c>
      <c r="Q333" s="603">
        <v>44837</v>
      </c>
      <c r="R333" s="609">
        <f>(K333-O333)/O333*100</f>
        <v>3.5714285714285547</v>
      </c>
      <c r="S333" s="667">
        <f>IF(INDEX(Historical!$D$7:$D$1220,MATCH(B333,Historical!$B$7:$B$1244,0))=0,"n/a",(INDEX(Historical!$C$7:$C$1222,MATCH(B333,Historical!$B$7:$B$1244,0))/INDEX(Historical!$D$7:$D$1220,MATCH(B333,Historical!$B$7:$B$1244,0))-1)*100)</f>
        <v>3.6363636363636154</v>
      </c>
      <c r="T333" s="667">
        <f>IF(INDEX(Historical!$F$7:$F$1213,MATCH(B333,Historical!$B$7:$B$1244,0))=0,"n/a",((INDEX(Historical!$C$7:$C$1222,MATCH(B333,Historical!$B$7:$B$1244,0))/INDEX(Historical!$F$7:$F$1213,MATCH(B333,Historical!$B$7:$B$1244,0)))^(1/3)-1)*100)</f>
        <v>3.1075586806406985</v>
      </c>
      <c r="U333" s="667">
        <f>IF(INDEX(Historical!$H$7:$H$1213,MATCH(B333,Historical!$B$7:$B$1244,0))=0,"n/a",((INDEX(Historical!$C$7:$C$1222,MATCH(B333,Historical!$B$7:$B$1244,0))/INDEX(Historical!$H$7:$H$1213,MATCH(B333,Historical!$B$7:$B$1244,0)))^(1/5)-1)*100)</f>
        <v>7.3403415546556605</v>
      </c>
      <c r="V333" s="667">
        <f>IF(INDEX(Historical!$N$7:$N$1213,MATCH(B333,Historical!$B$7:$B$1244,0))=0,"n/a",((INDEX(Historical!$C$7:$C$1222,MATCH(B333,Historical!$B$7:$B$1244,0))/INDEX(Historical!$N$7:$N$1213,MATCH(B333,Historical!$B$7:$B$1244,0)))^(1/10)-1)*100)</f>
        <v>8.3055067018007467</v>
      </c>
      <c r="W333" s="668">
        <f>IF(OR(U333&lt;=0,U333="n/a",V333&lt;=0,V333="n/a"),"n/a",U333/V333)</f>
        <v>0.88379214155160146</v>
      </c>
      <c r="X333" s="669">
        <f>IF(OR(AJ333&lt;=0,AJ333="n/a",U333&lt;=0,U333="n/a"),"n/a",U333/AJ333)</f>
        <v>0.6990801480624439</v>
      </c>
      <c r="Y333" s="640"/>
      <c r="Z333" s="618">
        <f>IF(OR(AC333&lt;0.01,AC333="n/a"),"n/a",M333/AC333*100)</f>
        <v>36.477987421383645</v>
      </c>
      <c r="AA333" s="841">
        <f>IF(OR(AC333&lt;0.01,AC333="n/a"),"n/a",I333/AC333)</f>
        <v>18.40566037735849</v>
      </c>
      <c r="AB333" s="842">
        <v>12</v>
      </c>
      <c r="AC333" s="821">
        <v>3.18</v>
      </c>
      <c r="AD333" s="821">
        <v>1.82</v>
      </c>
      <c r="AE333" s="821">
        <v>6.78</v>
      </c>
      <c r="AF333" s="821">
        <v>2.3199999999999998</v>
      </c>
      <c r="AG333" s="821">
        <v>11.3</v>
      </c>
      <c r="AH333" s="821">
        <v>14.799999999999999</v>
      </c>
      <c r="AI333" s="821">
        <v>-0.91999999999999993</v>
      </c>
      <c r="AJ333" s="821">
        <v>10.5</v>
      </c>
      <c r="AK333" s="821">
        <v>10</v>
      </c>
      <c r="AL333" s="833">
        <v>1710</v>
      </c>
      <c r="AM333" s="827">
        <v>1.2</v>
      </c>
      <c r="AN333" s="821">
        <v>0.04</v>
      </c>
      <c r="AO333" s="705">
        <f>IF(U333="n/a","n/a",IF(AA333&lt;0,"n/a",IF(AA333="n/a","n/a",J333+U333-AA333)))</f>
        <v>-9.0834291934528721</v>
      </c>
      <c r="AP333" s="706">
        <f>IF(U333="n/a","n/a",J333+U333)</f>
        <v>9.3222311839056182</v>
      </c>
      <c r="AQ333" s="843">
        <f>IF(OR(AC333&lt;0.01,AC333="n/a",AF333="n/a"),"n/a",(I333/SQRT(22.5*AC333*(I333/AF333))-1)*100)</f>
        <v>37.761681618771867</v>
      </c>
      <c r="AR333" s="618">
        <f>INDEX(Historical!$C$7:$C$1222,MATCH(B333,Historical!$B$7:$B$1244,0))*IF(AH333="n/a",1.03,IF(AH333&lt;0,1.01,IF(AH333&gt;10,1.1,(1+AH333/100))))</f>
        <v>1.254</v>
      </c>
      <c r="AS333" s="841">
        <f>IF($AI333="n/a",1.03*AR333,IF($AI333&lt;0,1.01*AR333,IF($AI333&gt;10,1.1*AR333,(1+$AI333/100)*AR333)))</f>
        <v>1.26654</v>
      </c>
      <c r="AT333" s="841">
        <f>IF($AK333="n/a",1.03*AS333,IF($AK333&lt;0,1.01*AS333,IF($AK333&gt;10,1.1*AS333,(1+$AK333/100)*AS333)))</f>
        <v>1.393194</v>
      </c>
      <c r="AU333" s="841">
        <f>IF($AK333="n/a",1.03*AT333,IF($AK333&lt;0,1.01*AT333,IF($AK333&gt;10,1.1*AT333,(1+$AK333/100)*AT333)))</f>
        <v>1.5325134000000002</v>
      </c>
      <c r="AV333" s="841">
        <f>IF($AK333="n/a",1.03*AU333,IF($AK333&lt;0,1.01*AU333,IF($AK333&gt;10,1.1*AU333,(1+$AK333/100)*AU333)))</f>
        <v>1.6857647400000004</v>
      </c>
      <c r="AW333" s="618">
        <f>SUM(AR333:AV333)</f>
        <v>7.1320121400000005</v>
      </c>
      <c r="AX333" s="713">
        <f>AW333/I333*100</f>
        <v>12.185224910302409</v>
      </c>
      <c r="AY333" s="887">
        <v>0.7</v>
      </c>
      <c r="AZ333" s="827">
        <v>15.15</v>
      </c>
      <c r="BA333" s="827">
        <v>-25.64</v>
      </c>
      <c r="BB333" s="827">
        <v>-5.17</v>
      </c>
      <c r="BC333" s="827">
        <v>-10.66</v>
      </c>
      <c r="BE333" s="594">
        <v>2010</v>
      </c>
      <c r="BF333" s="853">
        <f>IF(BE333&gt;2020,0,IF(BE333&gt;2008,1,IF(BE333&gt;2001,2,IF(BE333&gt;1990,3,IF(BE333&gt;1980,4,IF(BE333&gt;1973,5,IF(BE333&gt;1970,6,IF(BE333&gt;1960,7,IF(BE333&gt;1958,8,IF(BE333&gt;1953,9,10))))))))))</f>
        <v>1</v>
      </c>
      <c r="BG333" s="837">
        <v>1.0999999999999999</v>
      </c>
      <c r="BH333" s="820" t="s">
        <v>4443</v>
      </c>
      <c r="BI333" s="820" t="s">
        <v>4444</v>
      </c>
    </row>
    <row r="334" spans="1:61" ht="11.25" customHeight="1" x14ac:dyDescent="0.2">
      <c r="A334" s="835" t="s">
        <v>1668</v>
      </c>
      <c r="B334" s="830" t="s">
        <v>1669</v>
      </c>
      <c r="C334" s="885" t="s">
        <v>107</v>
      </c>
      <c r="D334" s="885" t="s">
        <v>4197</v>
      </c>
      <c r="E334" s="699">
        <v>10</v>
      </c>
      <c r="F334" s="1122">
        <v>493</v>
      </c>
      <c r="G334" s="1122" t="s">
        <v>105</v>
      </c>
      <c r="H334" s="1122" t="s">
        <v>105</v>
      </c>
      <c r="I334" s="829">
        <v>50.51</v>
      </c>
      <c r="J334" s="618">
        <f>(M334/I334)*100</f>
        <v>2.3757671748168683</v>
      </c>
      <c r="K334" s="832">
        <v>0.3</v>
      </c>
      <c r="L334" s="842">
        <v>4</v>
      </c>
      <c r="M334" s="609">
        <f>K334*L334</f>
        <v>1.2</v>
      </c>
      <c r="N334" s="825" t="s">
        <v>316</v>
      </c>
      <c r="O334" s="700">
        <v>0.25</v>
      </c>
      <c r="P334" s="603">
        <v>44812</v>
      </c>
      <c r="Q334" s="603">
        <v>44827</v>
      </c>
      <c r="R334" s="609">
        <f>(K334-O334)/O334*100</f>
        <v>19.999999999999996</v>
      </c>
      <c r="S334" s="667">
        <f>IF(INDEX(Historical!$D$7:$D$1220,MATCH(B334,Historical!$B$7:$B$1244,0))=0,"n/a",(INDEX(Historical!$C$7:$C$1222,MATCH(B334,Historical!$B$7:$B$1244,0))/INDEX(Historical!$D$7:$D$1220,MATCH(B334,Historical!$B$7:$B$1244,0))-1)*100)</f>
        <v>10.000000000000009</v>
      </c>
      <c r="T334" s="667">
        <f>IF(INDEX(Historical!$F$7:$F$1213,MATCH(B334,Historical!$B$7:$B$1244,0))=0,"n/a",((INDEX(Historical!$C$7:$C$1222,MATCH(B334,Historical!$B$7:$B$1244,0))/INDEX(Historical!$F$7:$F$1213,MATCH(B334,Historical!$B$7:$B$1244,0)))^(1/3)-1)*100)</f>
        <v>10.287496281391139</v>
      </c>
      <c r="U334" s="667">
        <f>IF(INDEX(Historical!$H$7:$H$1213,MATCH(B334,Historical!$B$7:$B$1244,0))=0,"n/a",((INDEX(Historical!$C$7:$C$1222,MATCH(B334,Historical!$B$7:$B$1244,0))/INDEX(Historical!$H$7:$H$1213,MATCH(B334,Historical!$B$7:$B$1244,0)))^(1/5)-1)*100)</f>
        <v>10.756634324829006</v>
      </c>
      <c r="V334" s="667">
        <f>IF(INDEX(Historical!$N$7:$N$1213,MATCH(B334,Historical!$B$7:$B$1244,0))=0,"n/a",((INDEX(Historical!$C$7:$C$1222,MATCH(B334,Historical!$B$7:$B$1244,0))/INDEX(Historical!$N$7:$N$1213,MATCH(B334,Historical!$B$7:$B$1244,0)))^(1/10)-1)*100)</f>
        <v>11.817304401530127</v>
      </c>
      <c r="W334" s="668">
        <f>IF(OR(U334&lt;=0,U334="n/a",V334&lt;=0,V334="n/a"),"n/a",U334/V334)</f>
        <v>0.91024432978439795</v>
      </c>
      <c r="X334" s="669">
        <f>IF(OR(AJ334&lt;=0,AJ334="n/a",U334&lt;=0,U334="n/a"),"n/a",U334/AJ334)</f>
        <v>0.70767331084401364</v>
      </c>
      <c r="Y334" s="640"/>
      <c r="Z334" s="618">
        <f>IF(OR(AC334&lt;0.01,AC334="n/a"),"n/a",M334/AC334*100)</f>
        <v>31.496062992125985</v>
      </c>
      <c r="AA334" s="841">
        <f>IF(OR(AC334&lt;0.01,AC334="n/a"),"n/a",I334/AC334)</f>
        <v>13.257217847769029</v>
      </c>
      <c r="AB334" s="842">
        <v>12</v>
      </c>
      <c r="AC334" s="821">
        <v>3.81</v>
      </c>
      <c r="AD334" s="821">
        <v>1.88</v>
      </c>
      <c r="AE334" s="821">
        <v>4.7300000000000004</v>
      </c>
      <c r="AF334" s="821">
        <v>1.69</v>
      </c>
      <c r="AG334" s="821">
        <v>10.4</v>
      </c>
      <c r="AH334" s="821">
        <v>82.399999999999991</v>
      </c>
      <c r="AI334" s="821">
        <v>-2.1</v>
      </c>
      <c r="AJ334" s="821">
        <v>15.2</v>
      </c>
      <c r="AK334" s="821">
        <v>7.0000000000000009</v>
      </c>
      <c r="AL334" s="833">
        <v>1680</v>
      </c>
      <c r="AM334" s="827">
        <v>1.4000000000000001</v>
      </c>
      <c r="AN334" s="821">
        <v>0.1</v>
      </c>
      <c r="AO334" s="705">
        <f>IF(U334="n/a","n/a",IF(AA334&lt;0,"n/a",IF(AA334="n/a","n/a",J334+U334-AA334)))</f>
        <v>-0.12481634812315434</v>
      </c>
      <c r="AP334" s="706">
        <f>IF(U334="n/a","n/a",J334+U334)</f>
        <v>13.132401499645875</v>
      </c>
      <c r="AQ334" s="843">
        <f>IF(OR(AC334&lt;0.01,AC334="n/a",AF334="n/a"),"n/a",(I334/SQRT(22.5*AC334*(I334/AF334))-1)*100)</f>
        <v>-0.21200659458148197</v>
      </c>
      <c r="AR334" s="618">
        <f>INDEX(Historical!$C$7:$C$1222,MATCH(B334,Historical!$B$7:$B$1244,0))*IF(AH334="n/a",1.03,IF(AH334&lt;0,1.01,IF(AH334&gt;10,1.1,(1+AH334/100))))</f>
        <v>1.2100000000000002</v>
      </c>
      <c r="AS334" s="841">
        <f>IF($AI334="n/a",1.03*AR334,IF($AI334&lt;0,1.01*AR334,IF($AI334&gt;10,1.1*AR334,(1+$AI334/100)*AR334)))</f>
        <v>1.2221000000000002</v>
      </c>
      <c r="AT334" s="841">
        <f>IF($AK334="n/a",1.03*AS334,IF($AK334&lt;0,1.01*AS334,IF($AK334&gt;10,1.1*AS334,(1+$AK334/100)*AS334)))</f>
        <v>1.3076470000000002</v>
      </c>
      <c r="AU334" s="841">
        <f>IF($AK334="n/a",1.03*AT334,IF($AK334&lt;0,1.01*AT334,IF($AK334&gt;10,1.1*AT334,(1+$AK334/100)*AT334)))</f>
        <v>1.3991822900000004</v>
      </c>
      <c r="AV334" s="841">
        <f>IF($AK334="n/a",1.03*AU334,IF($AK334&lt;0,1.01*AU334,IF($AK334&gt;10,1.1*AU334,(1+$AK334/100)*AU334)))</f>
        <v>1.4971250503000004</v>
      </c>
      <c r="AW334" s="618">
        <f>SUM(AR334:AV334)</f>
        <v>6.6360543403000012</v>
      </c>
      <c r="AX334" s="713">
        <f>AW334/I334*100</f>
        <v>13.138100059988126</v>
      </c>
      <c r="AY334" s="887">
        <v>0.61</v>
      </c>
      <c r="AZ334" s="827">
        <v>35.020000000000003</v>
      </c>
      <c r="BA334" s="827">
        <v>-13.83</v>
      </c>
      <c r="BB334" s="827">
        <v>1.0699999999999998</v>
      </c>
      <c r="BC334" s="827">
        <v>3.6700000000000004</v>
      </c>
      <c r="BE334" s="594">
        <v>2014</v>
      </c>
      <c r="BF334" s="853">
        <f>IF(BE334&gt;2020,0,IF(BE334&gt;2008,1,IF(BE334&gt;2001,2,IF(BE334&gt;1990,3,IF(BE334&gt;1980,4,IF(BE334&gt;1973,5,IF(BE334&gt;1970,6,IF(BE334&gt;1960,7,IF(BE334&gt;1958,8,IF(BE334&gt;1953,9,10))))))))))</f>
        <v>1</v>
      </c>
      <c r="BG334" s="837">
        <v>1.0999999999999999</v>
      </c>
      <c r="BH334" s="820" t="s">
        <v>4443</v>
      </c>
      <c r="BI334" s="820" t="s">
        <v>4444</v>
      </c>
    </row>
    <row r="335" spans="1:61" ht="11.25" customHeight="1" x14ac:dyDescent="0.2">
      <c r="A335" s="819" t="s">
        <v>5108</v>
      </c>
      <c r="B335" s="830" t="s">
        <v>4334</v>
      </c>
      <c r="C335" s="885" t="s">
        <v>107</v>
      </c>
      <c r="D335" s="885" t="s">
        <v>4197</v>
      </c>
      <c r="E335" s="699">
        <v>12</v>
      </c>
      <c r="F335" s="1122">
        <v>374</v>
      </c>
      <c r="G335" s="1122" t="s">
        <v>114</v>
      </c>
      <c r="H335" s="1122" t="s">
        <v>114</v>
      </c>
      <c r="I335" s="829">
        <v>46.95</v>
      </c>
      <c r="J335" s="618">
        <f>(M335/I335)*100</f>
        <v>4.4302449414270502</v>
      </c>
      <c r="K335" s="832">
        <v>0.52</v>
      </c>
      <c r="L335" s="842">
        <v>4</v>
      </c>
      <c r="M335" s="609">
        <f>K335*L335</f>
        <v>2.08</v>
      </c>
      <c r="N335" s="825" t="s">
        <v>118</v>
      </c>
      <c r="O335" s="700">
        <v>0.48</v>
      </c>
      <c r="P335" s="603">
        <v>44784</v>
      </c>
      <c r="Q335" s="603">
        <v>44805</v>
      </c>
      <c r="R335" s="609">
        <f>(K335-O335)/O335*100</f>
        <v>8.333333333333341</v>
      </c>
      <c r="S335" s="667">
        <f>IF(INDEX(Historical!$D$7:$D$1220,MATCH(B335,Historical!$B$7:$B$1244,0))=0,"n/a",(INDEX(Historical!$C$7:$C$1222,MATCH(B335,Historical!$B$7:$B$1244,0))/INDEX(Historical!$D$7:$D$1220,MATCH(B335,Historical!$B$7:$B$1244,0))-1)*100)</f>
        <v>7.5268817204301008</v>
      </c>
      <c r="T335" s="667">
        <f>IF(INDEX(Historical!$F$7:$F$1213,MATCH(B335,Historical!$B$7:$B$1244,0))=0,"n/a",((INDEX(Historical!$C$7:$C$1222,MATCH(B335,Historical!$B$7:$B$1244,0))/INDEX(Historical!$F$7:$F$1213,MATCH(B335,Historical!$B$7:$B$1244,0)))^(1/3)-1)*100)</f>
        <v>5.3605336744962262</v>
      </c>
      <c r="U335" s="667">
        <f>IF(INDEX(Historical!$H$7:$H$1213,MATCH(B335,Historical!$B$7:$B$1244,0))=0,"n/a",((INDEX(Historical!$C$7:$C$1222,MATCH(B335,Historical!$B$7:$B$1244,0))/INDEX(Historical!$H$7:$H$1213,MATCH(B335,Historical!$B$7:$B$1244,0)))^(1/5)-1)*100)</f>
        <v>9.681123419972181</v>
      </c>
      <c r="V335" s="667">
        <f>IF(INDEX(Historical!$N$7:$N$1213,MATCH(B335,Historical!$B$7:$B$1244,0))=0,"n/a",((INDEX(Historical!$C$7:$C$1222,MATCH(B335,Historical!$B$7:$B$1244,0))/INDEX(Historical!$N$7:$N$1213,MATCH(B335,Historical!$B$7:$B$1244,0)))^(1/10)-1)*100)</f>
        <v>10.159419920323188</v>
      </c>
      <c r="W335" s="668">
        <f>IF(OR(U335&lt;=0,U335="n/a",V335&lt;=0,V335="n/a"),"n/a",U335/V335)</f>
        <v>0.95292088484361104</v>
      </c>
      <c r="X335" s="669">
        <f>IF(OR(AJ335&lt;=0,AJ335="n/a",U335&lt;=0,U335="n/a"),"n/a",U335/AJ335)</f>
        <v>0.96811234199721807</v>
      </c>
      <c r="Y335" s="640"/>
      <c r="Z335" s="618">
        <f>IF(OR(AC335&lt;0.01,AC335="n/a"),"n/a",M335/AC335*100)</f>
        <v>46.952595936794587</v>
      </c>
      <c r="AA335" s="841">
        <f>IF(OR(AC335&lt;0.01,AC335="n/a"),"n/a",I335/AC335)</f>
        <v>10.59819413092551</v>
      </c>
      <c r="AB335" s="842">
        <v>12</v>
      </c>
      <c r="AC335" s="821">
        <v>4.43</v>
      </c>
      <c r="AD335" s="821" t="s">
        <v>135</v>
      </c>
      <c r="AE335" s="821">
        <v>3.73</v>
      </c>
      <c r="AF335" s="821">
        <v>1.1599999999999999</v>
      </c>
      <c r="AG335" s="821">
        <v>10.199999999999999</v>
      </c>
      <c r="AH335" s="821">
        <v>45.1</v>
      </c>
      <c r="AI335" s="821">
        <v>5.09</v>
      </c>
      <c r="AJ335" s="821">
        <v>10</v>
      </c>
      <c r="AK335" s="821">
        <v>-0.28999999999999998</v>
      </c>
      <c r="AL335" s="833">
        <v>62020</v>
      </c>
      <c r="AM335" s="827">
        <v>0.1</v>
      </c>
      <c r="AN335" s="821">
        <v>0.57999999999999996</v>
      </c>
      <c r="AO335" s="705">
        <f>IF(U335="n/a","n/a",IF(AA335&lt;0,"n/a",IF(AA335="n/a","n/a",J335+U335-AA335)))</f>
        <v>3.5131742304737212</v>
      </c>
      <c r="AP335" s="706">
        <f>IF(U335="n/a","n/a",J335+U335)</f>
        <v>14.111368361399231</v>
      </c>
      <c r="AQ335" s="843">
        <f>IF(OR(AC335&lt;0.01,AC335="n/a",AF335="n/a"),"n/a",(I335/SQRT(22.5*AC335*(I335/AF335))-1)*100)</f>
        <v>-26.081410571799136</v>
      </c>
      <c r="AR335" s="618">
        <f>INDEX(Historical!$C$7:$C$1222,MATCH(B335,Historical!$B$7:$B$1244,0))*IF(AH335="n/a",1.03,IF(AH335&lt;0,1.01,IF(AH335&gt;10,1.1,(1+AH335/100))))</f>
        <v>2.2000000000000002</v>
      </c>
      <c r="AS335" s="841">
        <f>IF($AI335="n/a",1.03*AR335,IF($AI335&lt;0,1.01*AR335,IF($AI335&gt;10,1.1*AR335,(1+$AI335/100)*AR335)))</f>
        <v>2.3119800000000001</v>
      </c>
      <c r="AT335" s="841">
        <f>IF($AK335="n/a",1.03*AS335,IF($AK335&lt;0,1.01*AS335,IF($AK335&gt;10,1.1*AS335,(1+$AK335/100)*AS335)))</f>
        <v>2.3350998000000001</v>
      </c>
      <c r="AU335" s="841">
        <f>IF($AK335="n/a",1.03*AT335,IF($AK335&lt;0,1.01*AT335,IF($AK335&gt;10,1.1*AT335,(1+$AK335/100)*AT335)))</f>
        <v>2.3584507980000002</v>
      </c>
      <c r="AV335" s="841">
        <f>IF($AK335="n/a",1.03*AU335,IF($AK335&lt;0,1.01*AU335,IF($AK335&gt;10,1.1*AU335,(1+$AK335/100)*AU335)))</f>
        <v>2.3820353059800001</v>
      </c>
      <c r="AW335" s="618">
        <f>SUM(AR335:AV335)</f>
        <v>11.587565903980002</v>
      </c>
      <c r="AX335" s="713">
        <f>AW335/I335*100</f>
        <v>24.680651552673059</v>
      </c>
      <c r="AY335" s="887">
        <v>1.1000000000000001</v>
      </c>
      <c r="AZ335" s="827">
        <v>17.36</v>
      </c>
      <c r="BA335" s="827">
        <v>-24.92</v>
      </c>
      <c r="BB335" s="827">
        <v>1.1400000000000001</v>
      </c>
      <c r="BC335" s="827">
        <v>0.72</v>
      </c>
      <c r="BE335" s="594">
        <v>2011</v>
      </c>
      <c r="BF335" s="853">
        <f>IF(BE335&gt;2020,0,IF(BE335&gt;2008,1,IF(BE335&gt;2001,2,IF(BE335&gt;1990,3,IF(BE335&gt;1980,4,IF(BE335&gt;1973,5,IF(BE335&gt;1970,6,IF(BE335&gt;1960,7,IF(BE335&gt;1958,8,IF(BE335&gt;1953,9,10))))))))))</f>
        <v>1</v>
      </c>
      <c r="BG335" s="837">
        <v>1.0999999999999999</v>
      </c>
      <c r="BH335" s="820" t="s">
        <v>4443</v>
      </c>
      <c r="BI335" s="820" t="s">
        <v>4444</v>
      </c>
    </row>
    <row r="336" spans="1:61" ht="11.25" customHeight="1" x14ac:dyDescent="0.2">
      <c r="A336" s="826" t="s">
        <v>5111</v>
      </c>
      <c r="B336" s="830" t="s">
        <v>596</v>
      </c>
      <c r="C336" s="885" t="s">
        <v>107</v>
      </c>
      <c r="D336" s="885" t="s">
        <v>117</v>
      </c>
      <c r="E336" s="699">
        <v>18</v>
      </c>
      <c r="F336" s="1122">
        <v>227</v>
      </c>
      <c r="G336" s="1122" t="s">
        <v>105</v>
      </c>
      <c r="H336" s="1122" t="s">
        <v>105</v>
      </c>
      <c r="I336" s="829">
        <v>139.47999999999999</v>
      </c>
      <c r="J336" s="618">
        <f>(M336/I336)*100</f>
        <v>2.3229136793805569</v>
      </c>
      <c r="K336" s="832">
        <v>0.81</v>
      </c>
      <c r="L336" s="842">
        <v>4</v>
      </c>
      <c r="M336" s="609">
        <f>K336*L336</f>
        <v>3.24</v>
      </c>
      <c r="N336" s="825" t="s">
        <v>150</v>
      </c>
      <c r="O336" s="700">
        <v>0.75</v>
      </c>
      <c r="P336" s="603">
        <v>44909</v>
      </c>
      <c r="Q336" s="603">
        <v>44925</v>
      </c>
      <c r="R336" s="609">
        <f>(K336-O336)/O336*100</f>
        <v>8.0000000000000071</v>
      </c>
      <c r="S336" s="667">
        <f>IF(INDEX(Historical!$D$7:$D$1220,MATCH(B336,Historical!$B$7:$B$1244,0))=0,"n/a",(INDEX(Historical!$C$7:$C$1222,MATCH(B336,Historical!$B$7:$B$1244,0))/INDEX(Historical!$D$7:$D$1220,MATCH(B336,Historical!$B$7:$B$1244,0))-1)*100)</f>
        <v>7.3684210526315796</v>
      </c>
      <c r="T336" s="667">
        <f>IF(INDEX(Historical!$F$7:$F$1213,MATCH(B336,Historical!$B$7:$B$1244,0))=0,"n/a",((INDEX(Historical!$C$7:$C$1222,MATCH(B336,Historical!$B$7:$B$1244,0))/INDEX(Historical!$F$7:$F$1213,MATCH(B336,Historical!$B$7:$B$1244,0)))^(1/3)-1)*100)</f>
        <v>7.6924144853115051</v>
      </c>
      <c r="U336" s="667">
        <f>IF(INDEX(Historical!$H$7:$H$1213,MATCH(B336,Historical!$B$7:$B$1244,0))=0,"n/a",((INDEX(Historical!$C$7:$C$1222,MATCH(B336,Historical!$B$7:$B$1244,0))/INDEX(Historical!$H$7:$H$1213,MATCH(B336,Historical!$B$7:$B$1244,0)))^(1/5)-1)*100)</f>
        <v>8.4471771197698544</v>
      </c>
      <c r="V336" s="667">
        <f>IF(INDEX(Historical!$N$7:$N$1213,MATCH(B336,Historical!$B$7:$B$1244,0))=0,"n/a",((INDEX(Historical!$C$7:$C$1222,MATCH(B336,Historical!$B$7:$B$1244,0))/INDEX(Historical!$N$7:$N$1213,MATCH(B336,Historical!$B$7:$B$1244,0)))^(1/10)-1)*100)</f>
        <v>9.5422435435379871</v>
      </c>
      <c r="W336" s="668">
        <f>IF(OR(U336&lt;=0,U336="n/a",V336&lt;=0,V336="n/a"),"n/a",U336/V336)</f>
        <v>0.88524015146210433</v>
      </c>
      <c r="X336" s="669">
        <f>IF(OR(AJ336&lt;=0,AJ336="n/a",U336&lt;=0,U336="n/a"),"n/a",U336/AJ336)</f>
        <v>0.17099548825445049</v>
      </c>
      <c r="Y336" s="640"/>
      <c r="Z336" s="618">
        <f>IF(OR(AC336&lt;0.01,AC336="n/a"),"n/a",M336/AC336*100)</f>
        <v>100.30959752321982</v>
      </c>
      <c r="AA336" s="841">
        <f>IF(OR(AC336&lt;0.01,AC336="n/a"),"n/a",I336/AC336)</f>
        <v>43.182662538699688</v>
      </c>
      <c r="AB336" s="842">
        <v>12</v>
      </c>
      <c r="AC336" s="821">
        <v>3.23</v>
      </c>
      <c r="AD336" s="821">
        <v>1.29</v>
      </c>
      <c r="AE336" s="821">
        <v>0.9</v>
      </c>
      <c r="AF336" s="821">
        <v>2.17</v>
      </c>
      <c r="AG336" s="821">
        <v>12</v>
      </c>
      <c r="AH336" s="821">
        <v>21.4</v>
      </c>
      <c r="AI336" s="821">
        <v>24.57</v>
      </c>
      <c r="AJ336" s="822">
        <v>49.4</v>
      </c>
      <c r="AK336" s="822">
        <v>33.5</v>
      </c>
      <c r="AL336" s="833">
        <v>5020</v>
      </c>
      <c r="AM336" s="827">
        <v>0.70000000000000007</v>
      </c>
      <c r="AN336" s="821">
        <v>0.34</v>
      </c>
      <c r="AO336" s="705">
        <f>IF(U336="n/a","n/a",IF(AA336&lt;0,"n/a",IF(AA336="n/a","n/a",J336+U336-AA336)))</f>
        <v>-32.412571739549279</v>
      </c>
      <c r="AP336" s="706">
        <f>IF(U336="n/a","n/a",J336+U336)</f>
        <v>10.770090799150411</v>
      </c>
      <c r="AQ336" s="843">
        <f>IF(OR(AC336&lt;0.01,AC336="n/a",AF336="n/a"),"n/a",(I336/SQRT(22.5*AC336*(I336/AF336))-1)*100)</f>
        <v>104.07664977103126</v>
      </c>
      <c r="AR336" s="618">
        <f>INDEX(Historical!$C$7:$C$1222,MATCH(B336,Historical!$B$7:$B$1244,0))*IF(AH336="n/a",1.03,IF(AH336&lt;0,1.01,IF(AH336&gt;10,1.1,(1+AH336/100))))</f>
        <v>3.3660000000000005</v>
      </c>
      <c r="AS336" s="841">
        <f>IF($AI336="n/a",1.03*AR336,IF($AI336&lt;0,1.01*AR336,IF($AI336&gt;10,1.1*AR336,(1+$AI336/100)*AR336)))</f>
        <v>3.7026000000000008</v>
      </c>
      <c r="AT336" s="841">
        <f>IF($AK336="n/a",1.03*AS336,IF($AK336&lt;0,1.01*AS336,IF($AK336&gt;10,1.1*AS336,(1+$AK336/100)*AS336)))</f>
        <v>4.0728600000000013</v>
      </c>
      <c r="AU336" s="841">
        <f>IF($AK336="n/a",1.03*AT336,IF($AK336&lt;0,1.01*AT336,IF($AK336&gt;10,1.1*AT336,(1+$AK336/100)*AT336)))</f>
        <v>4.4801460000000022</v>
      </c>
      <c r="AV336" s="841">
        <f>IF($AK336="n/a",1.03*AU336,IF($AK336&lt;0,1.01*AU336,IF($AK336&gt;10,1.1*AU336,(1+$AK336/100)*AU336)))</f>
        <v>4.9281606000000027</v>
      </c>
      <c r="AW336" s="618">
        <f>SUM(AR336:AV336)</f>
        <v>20.549766600000005</v>
      </c>
      <c r="AX336" s="713">
        <f>AW336/I336*100</f>
        <v>14.733127760252371</v>
      </c>
      <c r="AY336" s="887">
        <v>0.7</v>
      </c>
      <c r="AZ336" s="827">
        <v>13.07</v>
      </c>
      <c r="BA336" s="827">
        <v>-10.33</v>
      </c>
      <c r="BB336" s="827">
        <v>1.69</v>
      </c>
      <c r="BC336" s="827">
        <v>0.72</v>
      </c>
      <c r="BE336" s="594">
        <v>2006</v>
      </c>
      <c r="BF336" s="853">
        <f>IF(BE336&gt;2020,0,IF(BE336&gt;2008,1,IF(BE336&gt;2001,2,IF(BE336&gt;1990,3,IF(BE336&gt;1980,4,IF(BE336&gt;1973,5,IF(BE336&gt;1970,6,IF(BE336&gt;1960,7,IF(BE336&gt;1958,8,IF(BE336&gt;1953,9,10))))))))))</f>
        <v>2</v>
      </c>
      <c r="BG336" s="837">
        <v>2.2999999999999998</v>
      </c>
      <c r="BH336" s="820" t="s">
        <v>4443</v>
      </c>
      <c r="BI336" s="820" t="s">
        <v>4444</v>
      </c>
    </row>
    <row r="337" spans="1:61" ht="11.25" customHeight="1" x14ac:dyDescent="0.2">
      <c r="A337" s="819" t="s">
        <v>5112</v>
      </c>
      <c r="B337" s="830" t="s">
        <v>1659</v>
      </c>
      <c r="C337" s="885" t="s">
        <v>244</v>
      </c>
      <c r="D337" s="885" t="s">
        <v>4225</v>
      </c>
      <c r="E337" s="699">
        <v>13</v>
      </c>
      <c r="F337" s="1122">
        <v>301</v>
      </c>
      <c r="G337" s="1122" t="s">
        <v>105</v>
      </c>
      <c r="H337" s="1122" t="s">
        <v>105</v>
      </c>
      <c r="I337" s="829">
        <v>90.99</v>
      </c>
      <c r="J337" s="618">
        <f>(M337/I337)*100</f>
        <v>1.9782393669634029</v>
      </c>
      <c r="K337" s="832">
        <v>0.45</v>
      </c>
      <c r="L337" s="842">
        <v>4</v>
      </c>
      <c r="M337" s="609">
        <f>K337*L337</f>
        <v>1.8</v>
      </c>
      <c r="N337" s="825" t="s">
        <v>556</v>
      </c>
      <c r="O337" s="700">
        <v>0.43</v>
      </c>
      <c r="P337" s="603">
        <v>44859</v>
      </c>
      <c r="Q337" s="603">
        <v>44874</v>
      </c>
      <c r="R337" s="609">
        <f>(K337-O337)/O337*100</f>
        <v>4.6511627906976782</v>
      </c>
      <c r="S337" s="667">
        <f>IF(INDEX(Historical!$D$7:$D$1220,MATCH(B337,Historical!$B$7:$B$1244,0))=0,"n/a",(INDEX(Historical!$C$7:$C$1222,MATCH(B337,Historical!$B$7:$B$1244,0))/INDEX(Historical!$D$7:$D$1220,MATCH(B337,Historical!$B$7:$B$1244,0))-1)*100)</f>
        <v>4.8192771084337505</v>
      </c>
      <c r="T337" s="667">
        <f>IF(INDEX(Historical!$F$7:$F$1213,MATCH(B337,Historical!$B$7:$B$1244,0))=0,"n/a",((INDEX(Historical!$C$7:$C$1222,MATCH(B337,Historical!$B$7:$B$1244,0))/INDEX(Historical!$F$7:$F$1213,MATCH(B337,Historical!$B$7:$B$1244,0)))^(1/3)-1)*100)</f>
        <v>3.4863807692746329</v>
      </c>
      <c r="U337" s="667">
        <f>IF(INDEX(Historical!$H$7:$H$1213,MATCH(B337,Historical!$B$7:$B$1244,0))=0,"n/a",((INDEX(Historical!$C$7:$C$1222,MATCH(B337,Historical!$B$7:$B$1244,0))/INDEX(Historical!$H$7:$H$1213,MATCH(B337,Historical!$B$7:$B$1244,0)))^(1/5)-1)*100)</f>
        <v>5.0514540483742598</v>
      </c>
      <c r="V337" s="667">
        <f>IF(INDEX(Historical!$N$7:$N$1213,MATCH(B337,Historical!$B$7:$B$1244,0))=0,"n/a",((INDEX(Historical!$C$7:$C$1222,MATCH(B337,Historical!$B$7:$B$1244,0))/INDEX(Historical!$N$7:$N$1213,MATCH(B337,Historical!$B$7:$B$1244,0)))^(1/10)-1)*100)</f>
        <v>10.693181483627367</v>
      </c>
      <c r="W337" s="668">
        <f>IF(OR(U337&lt;=0,U337="n/a",V337&lt;=0,V337="n/a"),"n/a",U337/V337)</f>
        <v>0.47239954321440109</v>
      </c>
      <c r="X337" s="669">
        <f>IF(OR(AJ337&lt;=0,AJ337="n/a",U337&lt;=0,U337="n/a"),"n/a",U337/AJ337)</f>
        <v>0.21224596841908658</v>
      </c>
      <c r="Y337" s="628"/>
      <c r="Z337" s="618">
        <f>IF(OR(AC337&lt;0.01,AC337="n/a"),"n/a",M337/AC337*100)</f>
        <v>9.5795635976583284</v>
      </c>
      <c r="AA337" s="841">
        <f>IF(OR(AC337&lt;0.01,AC337="n/a"),"n/a",I337/AC337)</f>
        <v>4.8424693986162852</v>
      </c>
      <c r="AB337" s="842">
        <v>7</v>
      </c>
      <c r="AC337" s="821">
        <v>18.79</v>
      </c>
      <c r="AD337" s="821">
        <v>0.83</v>
      </c>
      <c r="AE337" s="821">
        <v>0.32</v>
      </c>
      <c r="AF337" s="821">
        <v>1.35</v>
      </c>
      <c r="AG337" s="821">
        <v>29.7</v>
      </c>
      <c r="AH337" s="821">
        <v>73.7</v>
      </c>
      <c r="AI337" s="821">
        <v>4.2299999999999995</v>
      </c>
      <c r="AJ337" s="821">
        <v>23.799999999999997</v>
      </c>
      <c r="AK337" s="821">
        <v>5.8999999999999995</v>
      </c>
      <c r="AL337" s="833">
        <v>4940</v>
      </c>
      <c r="AM337" s="827">
        <v>2.9000000000000004</v>
      </c>
      <c r="AN337" s="821">
        <v>0.48</v>
      </c>
      <c r="AO337" s="705">
        <f>IF(U337="n/a","n/a",IF(AA337&lt;0,"n/a",IF(AA337="n/a","n/a",J337+U337-AA337)))</f>
        <v>2.1872240167213777</v>
      </c>
      <c r="AP337" s="706">
        <f>IF(U337="n/a","n/a",J337+U337)</f>
        <v>7.0296934153376629</v>
      </c>
      <c r="AQ337" s="843">
        <f>IF(OR(AC337&lt;0.01,AC337="n/a",AF337="n/a"),"n/a",(I337/SQRT(22.5*AC337*(I337/AF337))-1)*100)</f>
        <v>-46.097480215023609</v>
      </c>
      <c r="AR337" s="618">
        <f>INDEX(Historical!$C$7:$C$1222,MATCH(B337,Historical!$B$7:$B$1244,0))*IF(AH337="n/a",1.03,IF(AH337&lt;0,1.01,IF(AH337&gt;10,1.1,(1+AH337/100))))</f>
        <v>1.9140000000000001</v>
      </c>
      <c r="AS337" s="841">
        <f>IF($AI337="n/a",1.03*AR337,IF($AI337&lt;0,1.01*AR337,IF($AI337&gt;10,1.1*AR337,(1+$AI337/100)*AR337)))</f>
        <v>1.9949622000000002</v>
      </c>
      <c r="AT337" s="841">
        <f>IF($AK337="n/a",1.03*AS337,IF($AK337&lt;0,1.01*AS337,IF($AK337&gt;10,1.1*AS337,(1+$AK337/100)*AS337)))</f>
        <v>2.1126649698</v>
      </c>
      <c r="AU337" s="841">
        <f>IF($AK337="n/a",1.03*AT337,IF($AK337&lt;0,1.01*AT337,IF($AK337&gt;10,1.1*AT337,(1+$AK337/100)*AT337)))</f>
        <v>2.2373122030181998</v>
      </c>
      <c r="AV337" s="841">
        <f>IF($AK337="n/a",1.03*AU337,IF($AK337&lt;0,1.01*AU337,IF($AK337&gt;10,1.1*AU337,(1+$AK337/100)*AU337)))</f>
        <v>2.3693136229962732</v>
      </c>
      <c r="AW337" s="618">
        <f>SUM(AR337:AV337)</f>
        <v>10.628252995814474</v>
      </c>
      <c r="AX337" s="713">
        <f>AW337/I337*100</f>
        <v>11.680682487981619</v>
      </c>
      <c r="AY337" s="887">
        <v>1.78</v>
      </c>
      <c r="AZ337" s="827">
        <v>37.32</v>
      </c>
      <c r="BA337" s="827">
        <v>-13.639999999999999</v>
      </c>
      <c r="BB337" s="827">
        <v>2.9899999999999998</v>
      </c>
      <c r="BC337" s="827">
        <v>10.9</v>
      </c>
      <c r="BE337" s="594">
        <v>2011</v>
      </c>
      <c r="BF337" s="853">
        <f>IF(BE337&gt;2020,0,IF(BE337&gt;2008,1,IF(BE337&gt;2001,2,IF(BE337&gt;1990,3,IF(BE337&gt;1980,4,IF(BE337&gt;1973,5,IF(BE337&gt;1970,6,IF(BE337&gt;1960,7,IF(BE337&gt;1958,8,IF(BE337&gt;1953,9,10))))))))))</f>
        <v>1</v>
      </c>
      <c r="BG337" s="837">
        <v>13.700000000000001</v>
      </c>
      <c r="BH337" s="820" t="s">
        <v>4443</v>
      </c>
      <c r="BI337" s="820" t="s">
        <v>4444</v>
      </c>
    </row>
    <row r="338" spans="1:61" ht="11.25" customHeight="1" x14ac:dyDescent="0.2">
      <c r="A338" s="835" t="s">
        <v>5115</v>
      </c>
      <c r="B338" s="830" t="s">
        <v>1665</v>
      </c>
      <c r="C338" s="885" t="s">
        <v>107</v>
      </c>
      <c r="D338" s="885" t="s">
        <v>4197</v>
      </c>
      <c r="E338" s="699">
        <v>11</v>
      </c>
      <c r="F338" s="1122">
        <v>426</v>
      </c>
      <c r="G338" s="1122" t="s">
        <v>36</v>
      </c>
      <c r="H338" s="1122" t="s">
        <v>36</v>
      </c>
      <c r="I338" s="829">
        <v>30.33</v>
      </c>
      <c r="J338" s="618">
        <f>(M338/I338)*100</f>
        <v>3.0333003626772177</v>
      </c>
      <c r="K338" s="832">
        <v>0.23</v>
      </c>
      <c r="L338" s="842">
        <v>4</v>
      </c>
      <c r="M338" s="609">
        <f>K338*L338</f>
        <v>0.92</v>
      </c>
      <c r="N338" s="825" t="s">
        <v>457</v>
      </c>
      <c r="O338" s="700">
        <v>0.2</v>
      </c>
      <c r="P338" s="603">
        <v>44741</v>
      </c>
      <c r="Q338" s="603">
        <v>44754</v>
      </c>
      <c r="R338" s="609">
        <f>(K338-O338)/O338*100</f>
        <v>15</v>
      </c>
      <c r="S338" s="667">
        <f>IF(INDEX(Historical!$D$7:$D$1220,MATCH(B338,Historical!$B$7:$B$1244,0))=0,"n/a",(INDEX(Historical!$C$7:$C$1222,MATCH(B338,Historical!$B$7:$B$1244,0))/INDEX(Historical!$D$7:$D$1220,MATCH(B338,Historical!$B$7:$B$1244,0))-1)*100)</f>
        <v>13.157894736842103</v>
      </c>
      <c r="T338" s="667">
        <f>IF(INDEX(Historical!$F$7:$F$1213,MATCH(B338,Historical!$B$7:$B$1244,0))=0,"n/a",((INDEX(Historical!$C$7:$C$1222,MATCH(B338,Historical!$B$7:$B$1244,0))/INDEX(Historical!$F$7:$F$1213,MATCH(B338,Historical!$B$7:$B$1244,0)))^(1/3)-1)*100)</f>
        <v>8.1425267992054184</v>
      </c>
      <c r="U338" s="667">
        <f>IF(INDEX(Historical!$H$7:$H$1213,MATCH(B338,Historical!$B$7:$B$1244,0))=0,"n/a",((INDEX(Historical!$C$7:$C$1222,MATCH(B338,Historical!$B$7:$B$1244,0))/INDEX(Historical!$H$7:$H$1213,MATCH(B338,Historical!$B$7:$B$1244,0)))^(1/5)-1)*100)</f>
        <v>9.7541468691217261</v>
      </c>
      <c r="V338" s="667">
        <f>IF(INDEX(Historical!$N$7:$N$1213,MATCH(B338,Historical!$B$7:$B$1244,0))=0,"n/a",((INDEX(Historical!$C$7:$C$1222,MATCH(B338,Historical!$B$7:$B$1244,0))/INDEX(Historical!$N$7:$N$1213,MATCH(B338,Historical!$B$7:$B$1244,0)))^(1/10)-1)*100)</f>
        <v>10.553358054616924</v>
      </c>
      <c r="W338" s="668">
        <f>IF(OR(U338&lt;=0,U338="n/a",V338&lt;=0,V338="n/a"),"n/a",U338/V338)</f>
        <v>0.92426949020785332</v>
      </c>
      <c r="X338" s="669">
        <f>IF(OR(AJ338&lt;=0,AJ338="n/a",U338&lt;=0,U338="n/a"),"n/a",U338/AJ338)</f>
        <v>0.48049984576954313</v>
      </c>
      <c r="Y338" s="640"/>
      <c r="Z338" s="618">
        <f>IF(OR(AC338&lt;0.01,AC338="n/a"),"n/a",M338/AC338*100)</f>
        <v>35.384615384615387</v>
      </c>
      <c r="AA338" s="841">
        <f>IF(OR(AC338&lt;0.01,AC338="n/a"),"n/a",I338/AC338)</f>
        <v>11.665384615384614</v>
      </c>
      <c r="AB338" s="842">
        <v>12</v>
      </c>
      <c r="AC338" s="821">
        <v>2.6</v>
      </c>
      <c r="AD338" s="821" t="s">
        <v>135</v>
      </c>
      <c r="AE338" s="821">
        <v>4.38</v>
      </c>
      <c r="AF338" s="821">
        <v>1.2</v>
      </c>
      <c r="AG338" s="821">
        <v>9.8000000000000007</v>
      </c>
      <c r="AH338" s="821">
        <v>47.699999999999996</v>
      </c>
      <c r="AI338" s="821">
        <v>-2.34</v>
      </c>
      <c r="AJ338" s="821">
        <v>20.3</v>
      </c>
      <c r="AK338" s="821" t="s">
        <v>135</v>
      </c>
      <c r="AL338" s="833">
        <v>2270</v>
      </c>
      <c r="AM338" s="827">
        <v>5.0999999999999996</v>
      </c>
      <c r="AN338" s="821">
        <v>0.14000000000000001</v>
      </c>
      <c r="AO338" s="705">
        <f>IF(U338="n/a","n/a",IF(AA338&lt;0,"n/a",IF(AA338="n/a","n/a",J338+U338-AA338)))</f>
        <v>1.122062616414329</v>
      </c>
      <c r="AP338" s="706">
        <f>IF(U338="n/a","n/a",J338+U338)</f>
        <v>12.787447231798943</v>
      </c>
      <c r="AQ338" s="843">
        <f>IF(OR(AC338&lt;0.01,AC338="n/a",AF338="n/a"),"n/a",(I338/SQRT(22.5*AC338*(I338/AF338))-1)*100)</f>
        <v>-21.123270468797561</v>
      </c>
      <c r="AR338" s="618">
        <f>INDEX(Historical!$C$7:$C$1222,MATCH(B338,Historical!$B$7:$B$1244,0))*IF(AH338="n/a",1.03,IF(AH338&lt;0,1.01,IF(AH338&gt;10,1.1,(1+AH338/100))))</f>
        <v>0.94600000000000006</v>
      </c>
      <c r="AS338" s="841">
        <f>IF($AI338="n/a",1.03*AR338,IF($AI338&lt;0,1.01*AR338,IF($AI338&gt;10,1.1*AR338,(1+$AI338/100)*AR338)))</f>
        <v>0.95546000000000009</v>
      </c>
      <c r="AT338" s="841">
        <f>IF($AK338="n/a",1.03*AS338,IF($AK338&lt;0,1.01*AS338,IF($AK338&gt;10,1.1*AS338,(1+$AK338/100)*AS338)))</f>
        <v>0.9841238000000001</v>
      </c>
      <c r="AU338" s="841">
        <f>IF($AK338="n/a",1.03*AT338,IF($AK338&lt;0,1.01*AT338,IF($AK338&gt;10,1.1*AT338,(1+$AK338/100)*AT338)))</f>
        <v>1.0136475140000001</v>
      </c>
      <c r="AV338" s="841">
        <f>IF($AK338="n/a",1.03*AU338,IF($AK338&lt;0,1.01*AU338,IF($AK338&gt;10,1.1*AU338,(1+$AK338/100)*AU338)))</f>
        <v>1.0440569394200001</v>
      </c>
      <c r="AW338" s="618">
        <f>SUM(AR338:AV338)</f>
        <v>4.9432882534200004</v>
      </c>
      <c r="AX338" s="713">
        <f>AW338/I338*100</f>
        <v>16.298345708605343</v>
      </c>
      <c r="AY338" s="887">
        <v>0.99</v>
      </c>
      <c r="AZ338" s="827">
        <v>15.85</v>
      </c>
      <c r="BA338" s="827">
        <v>-9.26</v>
      </c>
      <c r="BB338" s="827">
        <v>-0.55999999999999994</v>
      </c>
      <c r="BC338" s="827">
        <v>2.1800000000000002</v>
      </c>
      <c r="BE338" s="594">
        <v>2012</v>
      </c>
      <c r="BF338" s="853">
        <f>IF(BE338&gt;2020,0,IF(BE338&gt;2008,1,IF(BE338&gt;2001,2,IF(BE338&gt;1990,3,IF(BE338&gt;1980,4,IF(BE338&gt;1973,5,IF(BE338&gt;1970,6,IF(BE338&gt;1960,7,IF(BE338&gt;1958,8,IF(BE338&gt;1953,9,10))))))))))</f>
        <v>1</v>
      </c>
      <c r="BG338" s="837">
        <v>1.0999999999999999</v>
      </c>
      <c r="BH338" s="820" t="s">
        <v>4443</v>
      </c>
      <c r="BI338" s="820" t="s">
        <v>4444</v>
      </c>
    </row>
    <row r="339" spans="1:61" s="737" customFormat="1" ht="11.25" customHeight="1" x14ac:dyDescent="0.2">
      <c r="A339" s="720" t="s">
        <v>5116</v>
      </c>
      <c r="B339" s="743" t="s">
        <v>795</v>
      </c>
      <c r="C339" s="885" t="s">
        <v>177</v>
      </c>
      <c r="D339" s="885" t="s">
        <v>4195</v>
      </c>
      <c r="E339" s="721">
        <v>18</v>
      </c>
      <c r="F339" s="1122">
        <v>228</v>
      </c>
      <c r="G339" s="1121" t="s">
        <v>105</v>
      </c>
      <c r="H339" s="1121" t="s">
        <v>105</v>
      </c>
      <c r="I339" s="722">
        <v>1780.19</v>
      </c>
      <c r="J339" s="723">
        <f>(M339/I339)*100</f>
        <v>0.73025912964346495</v>
      </c>
      <c r="K339" s="724">
        <v>3.25</v>
      </c>
      <c r="L339" s="725">
        <v>4</v>
      </c>
      <c r="M339" s="726">
        <f>K339*L339</f>
        <v>13</v>
      </c>
      <c r="N339" s="727" t="s">
        <v>147</v>
      </c>
      <c r="O339" s="728">
        <v>3</v>
      </c>
      <c r="P339" s="1037">
        <v>44992</v>
      </c>
      <c r="Q339" s="1037">
        <v>45000</v>
      </c>
      <c r="R339" s="726">
        <f>(K339-O339)/O339*100</f>
        <v>8.3333333333333321</v>
      </c>
      <c r="S339" s="667">
        <f>IF(INDEX(Historical!$D$7:$D$1220,MATCH(B339,Historical!$B$7:$B$1244,0))=0,"n/a",(INDEX(Historical!$C$7:$C$1222,MATCH(B339,Historical!$B$7:$B$1244,0))/INDEX(Historical!$D$7:$D$1220,MATCH(B339,Historical!$B$7:$B$1244,0))-1)*100)</f>
        <v>9.0909090909090828</v>
      </c>
      <c r="T339" s="667">
        <f>IF(INDEX(Historical!$F$7:$F$1213,MATCH(B339,Historical!$B$7:$B$1244,0))=0,"n/a",((INDEX(Historical!$C$7:$C$1222,MATCH(B339,Historical!$B$7:$B$1244,0))/INDEX(Historical!$F$7:$F$1213,MATCH(B339,Historical!$B$7:$B$1244,0)))^(1/3)-1)*100)</f>
        <v>89.98285031859929</v>
      </c>
      <c r="U339" s="667">
        <f>IF(INDEX(Historical!$H$7:$H$1213,MATCH(B339,Historical!$B$7:$B$1244,0))=0,"n/a",((INDEX(Historical!$C$7:$C$1222,MATCH(B339,Historical!$B$7:$B$1244,0))/INDEX(Historical!$H$7:$H$1213,MATCH(B339,Historical!$B$7:$B$1244,0)))^(1/5)-1)*100)</f>
        <v>102.7788428029329</v>
      </c>
      <c r="V339" s="667">
        <f>IF(INDEX(Historical!$N$7:$N$1213,MATCH(B339,Historical!$B$7:$B$1244,0))=0,"n/a",((INDEX(Historical!$C$7:$C$1222,MATCH(B339,Historical!$B$7:$B$1244,0))/INDEX(Historical!$N$7:$N$1213,MATCH(B339,Historical!$B$7:$B$1244,0)))^(1/10)-1)*100)</f>
        <v>48.506458365344905</v>
      </c>
      <c r="W339" s="668">
        <f>IF(OR(U339&lt;=0,U339="n/a",V339&lt;=0,V339="n/a"),"n/a",U339/V339)</f>
        <v>2.1188692447676725</v>
      </c>
      <c r="X339" s="669">
        <f>IF(OR(AJ339&lt;=0,AJ339="n/a",U339&lt;=0,U339="n/a"),"n/a",U339/AJ339)</f>
        <v>2.8470593574219638</v>
      </c>
      <c r="Y339" s="738"/>
      <c r="Z339" s="723">
        <f>IF(OR(AC339&lt;0.01,AC339="n/a"),"n/a",M339/AC339*100)</f>
        <v>22.503029253938028</v>
      </c>
      <c r="AA339" s="730">
        <f>IF(OR(AC339&lt;0.01,AC339="n/a"),"n/a",I339/AC339)</f>
        <v>30.815128959667646</v>
      </c>
      <c r="AB339" s="725">
        <v>12</v>
      </c>
      <c r="AC339" s="731">
        <v>57.77</v>
      </c>
      <c r="AD339" s="731">
        <v>1.54</v>
      </c>
      <c r="AE339" s="731">
        <v>20.56</v>
      </c>
      <c r="AF339" s="731">
        <v>17.72</v>
      </c>
      <c r="AG339" s="739">
        <v>62.3</v>
      </c>
      <c r="AH339" s="731">
        <v>65.900000000000006</v>
      </c>
      <c r="AI339" s="731" t="s">
        <v>135</v>
      </c>
      <c r="AJ339" s="731">
        <v>36.1</v>
      </c>
      <c r="AK339" s="731">
        <v>20.03</v>
      </c>
      <c r="AL339" s="732">
        <v>13720</v>
      </c>
      <c r="AM339" s="733">
        <v>0.80999999999999994</v>
      </c>
      <c r="AN339" s="731">
        <v>0</v>
      </c>
      <c r="AO339" s="734">
        <f>IF(U339="n/a","n/a",IF(AA339&lt;0,"n/a",IF(AA339="n/a","n/a",J339+U339-AA339)))</f>
        <v>72.693972972908725</v>
      </c>
      <c r="AP339" s="735">
        <f>IF(U339="n/a","n/a",J339+U339)</f>
        <v>103.50910193257637</v>
      </c>
      <c r="AQ339" s="843">
        <f>IF(OR(AC339&lt;0.01,AC339="n/a",AF339="n/a"),"n/a",(I339/SQRT(22.5*AC339*(I339/AF339))-1)*100)</f>
        <v>392.63197224040528</v>
      </c>
      <c r="AR339" s="618">
        <f>INDEX(Historical!$C$7:$C$1222,MATCH(B339,Historical!$B$7:$B$1244,0))*IF(AH339="n/a",1.03,IF(AH339&lt;0,1.01,IF(AH339&gt;10,1.1,(1+AH339/100))))</f>
        <v>13.200000000000001</v>
      </c>
      <c r="AS339" s="730">
        <f>IF($AI339="n/a",1.03*AR339,IF($AI339&lt;0,1.01*AR339,IF($AI339&gt;10,1.1*AR339,(1+$AI339/100)*AR339)))</f>
        <v>13.596000000000002</v>
      </c>
      <c r="AT339" s="730">
        <f>IF($AK339="n/a",1.03*AS339,IF($AK339&lt;0,1.01*AS339,IF($AK339&gt;10,1.1*AS339,(1+$AK339/100)*AS339)))</f>
        <v>14.955600000000004</v>
      </c>
      <c r="AU339" s="730">
        <f>IF($AK339="n/a",1.03*AT339,IF($AK339&lt;0,1.01*AT339,IF($AK339&gt;10,1.1*AT339,(1+$AK339/100)*AT339)))</f>
        <v>16.451160000000005</v>
      </c>
      <c r="AV339" s="730">
        <f>IF($AK339="n/a",1.03*AU339,IF($AK339&lt;0,1.01*AU339,IF($AK339&gt;10,1.1*AU339,(1+$AK339/100)*AU339)))</f>
        <v>18.096276000000007</v>
      </c>
      <c r="AW339" s="723">
        <f>SUM(AR339:AV339)</f>
        <v>76.299036000000015</v>
      </c>
      <c r="AX339" s="736">
        <f>AW339/I339*100</f>
        <v>4.286005201691955</v>
      </c>
      <c r="AY339" s="888">
        <v>1.91</v>
      </c>
      <c r="AZ339" s="733">
        <v>67.28</v>
      </c>
      <c r="BA339" s="733">
        <v>-35.010000000000005</v>
      </c>
      <c r="BB339" s="733">
        <v>-15.22</v>
      </c>
      <c r="BC339" s="733">
        <v>-8.5500000000000007</v>
      </c>
      <c r="BD339" s="862"/>
      <c r="BE339" s="594">
        <v>2004</v>
      </c>
      <c r="BF339" s="853">
        <f>IF(BE339&gt;2020,0,IF(BE339&gt;2008,1,IF(BE339&gt;2001,2,IF(BE339&gt;1990,3,IF(BE339&gt;1980,4,IF(BE339&gt;1973,5,IF(BE339&gt;1970,6,IF(BE339&gt;1960,7,IF(BE339&gt;1958,8,IF(BE339&gt;1953,9,10))))))))))</f>
        <v>2</v>
      </c>
      <c r="BG339" s="783">
        <v>53.7</v>
      </c>
      <c r="BH339" s="820" t="s">
        <v>4443</v>
      </c>
      <c r="BI339" s="820" t="s">
        <v>4444</v>
      </c>
    </row>
    <row r="340" spans="1:61" ht="11.25" customHeight="1" x14ac:dyDescent="0.2">
      <c r="A340" s="835" t="s">
        <v>5119</v>
      </c>
      <c r="B340" s="830" t="s">
        <v>1673</v>
      </c>
      <c r="C340" s="885" t="s">
        <v>111</v>
      </c>
      <c r="D340" s="885" t="s">
        <v>210</v>
      </c>
      <c r="E340" s="699">
        <v>13</v>
      </c>
      <c r="F340" s="1122">
        <v>324</v>
      </c>
      <c r="G340" s="1122" t="s">
        <v>105</v>
      </c>
      <c r="H340" s="1122" t="s">
        <v>105</v>
      </c>
      <c r="I340" s="829">
        <v>27.91</v>
      </c>
      <c r="J340" s="618">
        <f>(M340/I340)*100</f>
        <v>3.7262629881762805</v>
      </c>
      <c r="K340" s="832">
        <v>0.26</v>
      </c>
      <c r="L340" s="842">
        <v>4</v>
      </c>
      <c r="M340" s="609">
        <f>K340*L340</f>
        <v>1.04</v>
      </c>
      <c r="N340" s="825" t="s">
        <v>159</v>
      </c>
      <c r="O340" s="700">
        <v>0.23</v>
      </c>
      <c r="P340" s="603">
        <v>44938</v>
      </c>
      <c r="Q340" s="603">
        <v>44957</v>
      </c>
      <c r="R340" s="609">
        <f>(K340-O340)/O340*100</f>
        <v>13.043478260869565</v>
      </c>
      <c r="S340" s="667">
        <f>IF(INDEX(Historical!$D$7:$D$1220,MATCH(B340,Historical!$B$7:$B$1244,0))=0,"n/a",(INDEX(Historical!$C$7:$C$1222,MATCH(B340,Historical!$B$7:$B$1244,0))/INDEX(Historical!$D$7:$D$1220,MATCH(B340,Historical!$B$7:$B$1244,0))-1)*100)</f>
        <v>9.5238095238095344</v>
      </c>
      <c r="T340" s="667">
        <f>IF(INDEX(Historical!$F$7:$F$1213,MATCH(B340,Historical!$B$7:$B$1244,0))=0,"n/a",((INDEX(Historical!$C$7:$C$1222,MATCH(B340,Historical!$B$7:$B$1244,0))/INDEX(Historical!$F$7:$F$1213,MATCH(B340,Historical!$B$7:$B$1244,0)))^(1/3)-1)*100)</f>
        <v>12.858935886850031</v>
      </c>
      <c r="U340" s="667">
        <f>IF(INDEX(Historical!$H$7:$H$1213,MATCH(B340,Historical!$B$7:$B$1244,0))=0,"n/a",((INDEX(Historical!$C$7:$C$1222,MATCH(B340,Historical!$B$7:$B$1244,0))/INDEX(Historical!$H$7:$H$1213,MATCH(B340,Historical!$B$7:$B$1244,0)))^(1/5)-1)*100)</f>
        <v>13.896221858789914</v>
      </c>
      <c r="V340" s="667">
        <f>IF(INDEX(Historical!$N$7:$N$1213,MATCH(B340,Historical!$B$7:$B$1244,0))=0,"n/a",((INDEX(Historical!$C$7:$C$1222,MATCH(B340,Historical!$B$7:$B$1244,0))/INDEX(Historical!$N$7:$N$1213,MATCH(B340,Historical!$B$7:$B$1244,0)))^(1/10)-1)*100)</f>
        <v>16.486550074616211</v>
      </c>
      <c r="W340" s="668">
        <f>IF(OR(U340&lt;=0,U340="n/a",V340&lt;=0,V340="n/a"),"n/a",U340/V340)</f>
        <v>0.84288233717164762</v>
      </c>
      <c r="X340" s="669">
        <f>IF(OR(AJ340&lt;=0,AJ340="n/a",U340&lt;=0,U340="n/a"),"n/a",U340/AJ340)</f>
        <v>1.9035920354506732</v>
      </c>
      <c r="Y340" s="640"/>
      <c r="Z340" s="618">
        <f>IF(OR(AC340&lt;0.01,AC340="n/a"),"n/a",M340/AC340*100)</f>
        <v>100.97087378640776</v>
      </c>
      <c r="AA340" s="841">
        <f>IF(OR(AC340&lt;0.01,AC340="n/a"),"n/a",I340/AC340)</f>
        <v>27.097087378640776</v>
      </c>
      <c r="AB340" s="842">
        <v>12</v>
      </c>
      <c r="AC340" s="821">
        <v>1.03</v>
      </c>
      <c r="AD340" s="821">
        <v>2.65</v>
      </c>
      <c r="AE340" s="821">
        <v>1.1100000000000001</v>
      </c>
      <c r="AF340" s="821">
        <v>2.1800000000000002</v>
      </c>
      <c r="AG340" s="821">
        <v>5.8999999999999995</v>
      </c>
      <c r="AH340" s="821">
        <v>152.69999999999999</v>
      </c>
      <c r="AI340" s="821">
        <v>4.17</v>
      </c>
      <c r="AJ340" s="821">
        <v>7.3</v>
      </c>
      <c r="AK340" s="821">
        <v>10</v>
      </c>
      <c r="AL340" s="833">
        <v>2200</v>
      </c>
      <c r="AM340" s="827">
        <v>0.2</v>
      </c>
      <c r="AN340" s="821">
        <v>5.54</v>
      </c>
      <c r="AO340" s="705">
        <f>IF(U340="n/a","n/a",IF(AA340&lt;0,"n/a",IF(AA340="n/a","n/a",J340+U340-AA340)))</f>
        <v>-9.4746025316745808</v>
      </c>
      <c r="AP340" s="706">
        <f>IF(U340="n/a","n/a",J340+U340)</f>
        <v>17.622484846966195</v>
      </c>
      <c r="AQ340" s="843">
        <f>IF(OR(AC340&lt;0.01,AC340="n/a",AF340="n/a"),"n/a",(I340/SQRT(22.5*AC340*(I340/AF340))-1)*100)</f>
        <v>62.031067645733899</v>
      </c>
      <c r="AR340" s="618">
        <f>INDEX(Historical!$C$7:$C$1222,MATCH(B340,Historical!$B$7:$B$1244,0))*IF(AH340="n/a",1.03,IF(AH340&lt;0,1.01,IF(AH340&gt;10,1.1,(1+AH340/100))))</f>
        <v>1.0120000000000002</v>
      </c>
      <c r="AS340" s="841">
        <f>IF($AI340="n/a",1.03*AR340,IF($AI340&lt;0,1.01*AR340,IF($AI340&gt;10,1.1*AR340,(1+$AI340/100)*AR340)))</f>
        <v>1.0542004000000003</v>
      </c>
      <c r="AT340" s="841">
        <f>IF($AK340="n/a",1.03*AS340,IF($AK340&lt;0,1.01*AS340,IF($AK340&gt;10,1.1*AS340,(1+$AK340/100)*AS340)))</f>
        <v>1.1596204400000003</v>
      </c>
      <c r="AU340" s="841">
        <f>IF($AK340="n/a",1.03*AT340,IF($AK340&lt;0,1.01*AT340,IF($AK340&gt;10,1.1*AT340,(1+$AK340/100)*AT340)))</f>
        <v>1.2755824840000005</v>
      </c>
      <c r="AV340" s="841">
        <f>IF($AK340="n/a",1.03*AU340,IF($AK340&lt;0,1.01*AU340,IF($AK340&gt;10,1.1*AU340,(1+$AK340/100)*AU340)))</f>
        <v>1.4031407324000007</v>
      </c>
      <c r="AW340" s="618">
        <f>SUM(AR340:AV340)</f>
        <v>5.9045440564000025</v>
      </c>
      <c r="AX340" s="713">
        <f>AW340/I340*100</f>
        <v>21.155657672518817</v>
      </c>
      <c r="AY340" s="887">
        <v>1.39</v>
      </c>
      <c r="AZ340" s="827">
        <v>33.29</v>
      </c>
      <c r="BA340" s="827">
        <v>-21.05</v>
      </c>
      <c r="BB340" s="827">
        <v>-1.2</v>
      </c>
      <c r="BC340" s="827">
        <v>6.63</v>
      </c>
      <c r="BE340" s="594">
        <v>2012</v>
      </c>
      <c r="BF340" s="853">
        <f>IF(BE340&gt;2020,0,IF(BE340&gt;2008,1,IF(BE340&gt;2001,2,IF(BE340&gt;1990,3,IF(BE340&gt;1980,4,IF(BE340&gt;1973,5,IF(BE340&gt;1970,6,IF(BE340&gt;1960,7,IF(BE340&gt;1958,8,IF(BE340&gt;1953,9,10))))))))))</f>
        <v>1</v>
      </c>
      <c r="BG340" s="837">
        <v>0.70000000000000007</v>
      </c>
      <c r="BH340" s="820" t="s">
        <v>4443</v>
      </c>
      <c r="BI340" s="820" t="s">
        <v>4444</v>
      </c>
    </row>
    <row r="341" spans="1:61" ht="11.25" customHeight="1" x14ac:dyDescent="0.2">
      <c r="A341" s="826" t="s">
        <v>5120</v>
      </c>
      <c r="B341" s="830" t="s">
        <v>1654</v>
      </c>
      <c r="C341" s="885" t="s">
        <v>4178</v>
      </c>
      <c r="D341" s="885" t="s">
        <v>4179</v>
      </c>
      <c r="E341" s="699">
        <v>12</v>
      </c>
      <c r="F341" s="1122">
        <v>379</v>
      </c>
      <c r="G341" s="1122" t="s">
        <v>105</v>
      </c>
      <c r="H341" s="1122" t="s">
        <v>105</v>
      </c>
      <c r="I341" s="829">
        <v>62.21</v>
      </c>
      <c r="J341" s="618">
        <f>(M341/I341)*100</f>
        <v>2.5719337727053531</v>
      </c>
      <c r="K341" s="832">
        <v>0.4</v>
      </c>
      <c r="L341" s="842">
        <v>4</v>
      </c>
      <c r="M341" s="609">
        <f>K341*L341</f>
        <v>1.6</v>
      </c>
      <c r="N341" s="825" t="s">
        <v>450</v>
      </c>
      <c r="O341" s="700">
        <v>0.34</v>
      </c>
      <c r="P341" s="603">
        <v>44833</v>
      </c>
      <c r="Q341" s="603">
        <v>44848</v>
      </c>
      <c r="R341" s="609">
        <f>(K341-O341)/O341*100</f>
        <v>17.647058823529409</v>
      </c>
      <c r="S341" s="667">
        <f>IF(INDEX(Historical!$D$7:$D$1220,MATCH(B341,Historical!$B$7:$B$1244,0))=0,"n/a",(INDEX(Historical!$C$7:$C$1222,MATCH(B341,Historical!$B$7:$B$1244,0))/INDEX(Historical!$D$7:$D$1220,MATCH(B341,Historical!$B$7:$B$1244,0))-1)*100)</f>
        <v>17.355371900826434</v>
      </c>
      <c r="T341" s="667">
        <f>IF(INDEX(Historical!$F$7:$F$1213,MATCH(B341,Historical!$B$7:$B$1244,0))=0,"n/a",((INDEX(Historical!$C$7:$C$1222,MATCH(B341,Historical!$B$7:$B$1244,0))/INDEX(Historical!$F$7:$F$1213,MATCH(B341,Historical!$B$7:$B$1244,0)))^(1/3)-1)*100)</f>
        <v>12.776267430747602</v>
      </c>
      <c r="U341" s="667">
        <f>IF(INDEX(Historical!$H$7:$H$1213,MATCH(B341,Historical!$B$7:$B$1244,0))=0,"n/a",((INDEX(Historical!$C$7:$C$1222,MATCH(B341,Historical!$B$7:$B$1244,0))/INDEX(Historical!$H$7:$H$1213,MATCH(B341,Historical!$B$7:$B$1244,0)))^(1/5)-1)*100)</f>
        <v>11.607890187791693</v>
      </c>
      <c r="V341" s="667">
        <f>IF(INDEX(Historical!$N$7:$N$1213,MATCH(B341,Historical!$B$7:$B$1244,0))=0,"n/a",((INDEX(Historical!$C$7:$C$1222,MATCH(B341,Historical!$B$7:$B$1244,0))/INDEX(Historical!$N$7:$N$1213,MATCH(B341,Historical!$B$7:$B$1244,0)))^(1/10)-1)*100)</f>
        <v>12.430351073872847</v>
      </c>
      <c r="W341" s="668">
        <f>IF(OR(U341&lt;=0,U341="n/a",V341&lt;=0,V341="n/a"),"n/a",U341/V341)</f>
        <v>0.93383446041118889</v>
      </c>
      <c r="X341" s="669">
        <f>IF(OR(AJ341&lt;=0,AJ341="n/a",U341&lt;=0,U341="n/a"),"n/a",U341/AJ341)</f>
        <v>0.52053319227765438</v>
      </c>
      <c r="Y341" s="831"/>
      <c r="Z341" s="618">
        <f>IF(OR(AC341&lt;0.01,AC341="n/a"),"n/a",M341/AC341*100)</f>
        <v>61.53846153846154</v>
      </c>
      <c r="AA341" s="841">
        <f>IF(OR(AC341&lt;0.01,AC341="n/a"),"n/a",I341/AC341)</f>
        <v>23.926923076923078</v>
      </c>
      <c r="AB341" s="842">
        <v>12</v>
      </c>
      <c r="AC341" s="821">
        <v>2.6</v>
      </c>
      <c r="AD341" s="821">
        <v>2.42</v>
      </c>
      <c r="AE341" s="821">
        <v>19.239999999999998</v>
      </c>
      <c r="AF341" s="821">
        <v>2.15</v>
      </c>
      <c r="AG341" s="821">
        <v>9.1999999999999993</v>
      </c>
      <c r="AH341" s="821">
        <v>112.4</v>
      </c>
      <c r="AI341" s="821">
        <v>12.75</v>
      </c>
      <c r="AJ341" s="821">
        <v>22.3</v>
      </c>
      <c r="AK341" s="821">
        <v>10</v>
      </c>
      <c r="AL341" s="833">
        <v>5310</v>
      </c>
      <c r="AM341" s="827">
        <v>1.6</v>
      </c>
      <c r="AN341" s="821">
        <v>0.35</v>
      </c>
      <c r="AO341" s="705">
        <f>IF(U341="n/a","n/a",IF(AA341&lt;0,"n/a",IF(AA341="n/a","n/a",J341+U341-AA341)))</f>
        <v>-9.7470991164260319</v>
      </c>
      <c r="AP341" s="706">
        <f>IF(U341="n/a","n/a",J341+U341)</f>
        <v>14.179823960497046</v>
      </c>
      <c r="AQ341" s="843">
        <f>IF(OR(AC341&lt;0.01,AC341="n/a",AF341="n/a"),"n/a",(I341/SQRT(22.5*AC341*(I341/AF341))-1)*100)</f>
        <v>51.206826147182504</v>
      </c>
      <c r="AR341" s="618">
        <f>INDEX(Historical!$C$7:$C$1222,MATCH(B341,Historical!$B$7:$B$1244,0))*IF(AH341="n/a",1.03,IF(AH341&lt;0,1.01,IF(AH341&gt;10,1.1,(1+AH341/100))))</f>
        <v>1.5620000000000001</v>
      </c>
      <c r="AS341" s="841">
        <f>IF($AI341="n/a",1.03*AR341,IF($AI341&lt;0,1.01*AR341,IF($AI341&gt;10,1.1*AR341,(1+$AI341/100)*AR341)))</f>
        <v>1.7182000000000002</v>
      </c>
      <c r="AT341" s="841">
        <f>IF($AK341="n/a",1.03*AS341,IF($AK341&lt;0,1.01*AS341,IF($AK341&gt;10,1.1*AS341,(1+$AK341/100)*AS341)))</f>
        <v>1.8900200000000003</v>
      </c>
      <c r="AU341" s="841">
        <f>IF($AK341="n/a",1.03*AT341,IF($AK341&lt;0,1.01*AT341,IF($AK341&gt;10,1.1*AT341,(1+$AK341/100)*AT341)))</f>
        <v>2.0790220000000006</v>
      </c>
      <c r="AV341" s="841">
        <f>IF($AK341="n/a",1.03*AU341,IF($AK341&lt;0,1.01*AU341,IF($AK341&gt;10,1.1*AU341,(1+$AK341/100)*AU341)))</f>
        <v>2.286924200000001</v>
      </c>
      <c r="AW341" s="618">
        <f>SUM(AR341:AV341)</f>
        <v>9.536166200000002</v>
      </c>
      <c r="AX341" s="713">
        <f>AW341/I341*100</f>
        <v>15.328992444944545</v>
      </c>
      <c r="AY341" s="887">
        <v>0.83</v>
      </c>
      <c r="AZ341" s="827">
        <v>23.53</v>
      </c>
      <c r="BA341" s="827">
        <v>-23.21</v>
      </c>
      <c r="BB341" s="827">
        <v>1.34</v>
      </c>
      <c r="BC341" s="827">
        <v>4.9399999999999995</v>
      </c>
      <c r="BE341" s="594">
        <v>2011</v>
      </c>
      <c r="BF341" s="853">
        <f>IF(BE341&gt;2020,0,IF(BE341&gt;2008,1,IF(BE341&gt;2001,2,IF(BE341&gt;1990,3,IF(BE341&gt;1980,4,IF(BE341&gt;1973,5,IF(BE341&gt;1970,6,IF(BE341&gt;1960,7,IF(BE341&gt;1958,8,IF(BE341&gt;1953,9,10))))))))))</f>
        <v>1</v>
      </c>
      <c r="BG341" s="837">
        <v>6.5</v>
      </c>
      <c r="BH341" s="820" t="s">
        <v>4443</v>
      </c>
      <c r="BI341" s="820" t="s">
        <v>4445</v>
      </c>
    </row>
    <row r="342" spans="1:61" ht="11.25" customHeight="1" x14ac:dyDescent="0.2">
      <c r="A342" s="826" t="s">
        <v>5122</v>
      </c>
      <c r="B342" s="830" t="s">
        <v>1675</v>
      </c>
      <c r="C342" s="885" t="s">
        <v>107</v>
      </c>
      <c r="D342" s="885" t="s">
        <v>4197</v>
      </c>
      <c r="E342" s="699">
        <v>11</v>
      </c>
      <c r="F342" s="1122">
        <v>469</v>
      </c>
      <c r="G342" s="1122" t="s">
        <v>105</v>
      </c>
      <c r="H342" s="1122" t="s">
        <v>105</v>
      </c>
      <c r="I342" s="829">
        <v>69.94</v>
      </c>
      <c r="J342" s="618">
        <f>(M342/I342)*100</f>
        <v>2.1732913926222475</v>
      </c>
      <c r="K342" s="832">
        <v>0.38</v>
      </c>
      <c r="L342" s="842">
        <v>4</v>
      </c>
      <c r="M342" s="609">
        <f>K342*L342</f>
        <v>1.52</v>
      </c>
      <c r="N342" s="825" t="s">
        <v>150</v>
      </c>
      <c r="O342" s="700">
        <v>0.34</v>
      </c>
      <c r="P342" s="603">
        <v>44994</v>
      </c>
      <c r="Q342" s="603">
        <v>45009</v>
      </c>
      <c r="R342" s="609">
        <f>(K342-O342)/O342*100</f>
        <v>11.764705882352935</v>
      </c>
      <c r="S342" s="667">
        <f>IF(INDEX(Historical!$D$7:$D$1220,MATCH(B342,Historical!$B$7:$B$1244,0))=0,"n/a",(INDEX(Historical!$C$7:$C$1222,MATCH(B342,Historical!$B$7:$B$1244,0))/INDEX(Historical!$D$7:$D$1220,MATCH(B342,Historical!$B$7:$B$1244,0))-1)*100)</f>
        <v>13.333333333333353</v>
      </c>
      <c r="T342" s="667">
        <f>IF(INDEX(Historical!$F$7:$F$1213,MATCH(B342,Historical!$B$7:$B$1244,0))=0,"n/a",((INDEX(Historical!$C$7:$C$1222,MATCH(B342,Historical!$B$7:$B$1244,0))/INDEX(Historical!$F$7:$F$1213,MATCH(B342,Historical!$B$7:$B$1244,0)))^(1/3)-1)*100)</f>
        <v>10.793165135089279</v>
      </c>
      <c r="U342" s="667">
        <f>IF(INDEX(Historical!$H$7:$H$1213,MATCH(B342,Historical!$B$7:$B$1244,0))=0,"n/a",((INDEX(Historical!$C$7:$C$1222,MATCH(B342,Historical!$B$7:$B$1244,0))/INDEX(Historical!$H$7:$H$1213,MATCH(B342,Historical!$B$7:$B$1244,0)))^(1/5)-1)*100)</f>
        <v>11.196158593857874</v>
      </c>
      <c r="V342" s="667" t="str">
        <f>IF(INDEX(Historical!$N$7:$N$1213,MATCH(B342,Historical!$B$7:$B$1244,0))=0,"n/a",((INDEX(Historical!$C$7:$C$1222,MATCH(B342,Historical!$B$7:$B$1244,0))/INDEX(Historical!$N$7:$N$1213,MATCH(B342,Historical!$B$7:$B$1244,0)))^(1/10)-1)*100)</f>
        <v>n/a</v>
      </c>
      <c r="W342" s="668" t="str">
        <f>IF(OR(U342&lt;=0,U342="n/a",V342&lt;=0,V342="n/a"),"n/a",U342/V342)</f>
        <v>n/a</v>
      </c>
      <c r="X342" s="669" t="str">
        <f>IF(OR(AJ342&lt;=0,AJ342="n/a",U342&lt;=0,U342="n/a"),"n/a",U342/AJ342)</f>
        <v>n/a</v>
      </c>
      <c r="Y342" s="630"/>
      <c r="Z342" s="618" t="str">
        <f>IF(OR(AC342&lt;0.01,AC342="n/a"),"n/a",M342/AC342*100)</f>
        <v>n/a</v>
      </c>
      <c r="AA342" s="841" t="str">
        <f>IF(OR(AC342&lt;0.01,AC342="n/a"),"n/a",I342/AC342)</f>
        <v>n/a</v>
      </c>
      <c r="AB342" s="842">
        <v>12</v>
      </c>
      <c r="AC342" s="821" t="s">
        <v>135</v>
      </c>
      <c r="AD342" s="821" t="s">
        <v>135</v>
      </c>
      <c r="AE342" s="821" t="s">
        <v>135</v>
      </c>
      <c r="AF342" s="821" t="s">
        <v>135</v>
      </c>
      <c r="AG342" s="821" t="s">
        <v>135</v>
      </c>
      <c r="AH342" s="821" t="s">
        <v>135</v>
      </c>
      <c r="AI342" s="821" t="s">
        <v>135</v>
      </c>
      <c r="AJ342" s="821" t="s">
        <v>135</v>
      </c>
      <c r="AK342" s="821" t="s">
        <v>135</v>
      </c>
      <c r="AL342" s="833" t="s">
        <v>135</v>
      </c>
      <c r="AM342" s="827" t="s">
        <v>135</v>
      </c>
      <c r="AN342" s="821" t="s">
        <v>135</v>
      </c>
      <c r="AO342" s="705" t="str">
        <f>IF(U342="n/a","n/a",IF(AA342&lt;0,"n/a",IF(AA342="n/a","n/a",J342+U342-AA342)))</f>
        <v>n/a</v>
      </c>
      <c r="AP342" s="706">
        <f>IF(U342="n/a","n/a",J342+U342)</f>
        <v>13.36944998648012</v>
      </c>
      <c r="AQ342" s="843" t="str">
        <f>IF(OR(AC342&lt;0.01,AC342="n/a",AF342="n/a"),"n/a",(I342/SQRT(22.5*AC342*(I342/AF342))-1)*100)</f>
        <v>n/a</v>
      </c>
      <c r="AR342" s="618">
        <f>INDEX(Historical!$C$7:$C$1222,MATCH(B342,Historical!$B$7:$B$1244,0))*IF(AH342="n/a",1.03,IF(AH342&lt;0,1.01,IF(AH342&gt;10,1.1,(1+AH342/100))))</f>
        <v>1.4008</v>
      </c>
      <c r="AS342" s="841">
        <f>IF($AI342="n/a",1.03*AR342,IF($AI342&lt;0,1.01*AR342,IF($AI342&gt;10,1.1*AR342,(1+$AI342/100)*AR342)))</f>
        <v>1.4428240000000001</v>
      </c>
      <c r="AT342" s="841">
        <f>IF($AK342="n/a",1.03*AS342,IF($AK342&lt;0,1.01*AS342,IF($AK342&gt;10,1.1*AS342,(1+$AK342/100)*AS342)))</f>
        <v>1.48610872</v>
      </c>
      <c r="AU342" s="841">
        <f>IF($AK342="n/a",1.03*AT342,IF($AK342&lt;0,1.01*AT342,IF($AK342&gt;10,1.1*AT342,(1+$AK342/100)*AT342)))</f>
        <v>1.5306919816000002</v>
      </c>
      <c r="AV342" s="841">
        <f>IF($AK342="n/a",1.03*AU342,IF($AK342&lt;0,1.01*AU342,IF($AK342&gt;10,1.1*AU342,(1+$AK342/100)*AU342)))</f>
        <v>1.5766127410480002</v>
      </c>
      <c r="AW342" s="618">
        <f>SUM(AR342:AV342)</f>
        <v>7.4370374426480002</v>
      </c>
      <c r="AX342" s="713">
        <f>AW342/I342*100</f>
        <v>10.633453592576494</v>
      </c>
      <c r="AY342" s="887" t="s">
        <v>135</v>
      </c>
      <c r="AZ342" s="827" t="s">
        <v>135</v>
      </c>
      <c r="BA342" s="827" t="s">
        <v>135</v>
      </c>
      <c r="BB342" s="827" t="s">
        <v>135</v>
      </c>
      <c r="BC342" s="827" t="s">
        <v>135</v>
      </c>
      <c r="BD342" s="861" t="s">
        <v>4126</v>
      </c>
      <c r="BE342" s="594">
        <v>2013</v>
      </c>
      <c r="BF342" s="853">
        <f>IF(BE342&gt;2020,0,IF(BE342&gt;2008,1,IF(BE342&gt;2001,2,IF(BE342&gt;1990,3,IF(BE342&gt;1980,4,IF(BE342&gt;1973,5,IF(BE342&gt;1970,6,IF(BE342&gt;1960,7,IF(BE342&gt;1958,8,IF(BE342&gt;1953,9,10))))))))))</f>
        <v>1</v>
      </c>
      <c r="BG342" s="837" t="s">
        <v>135</v>
      </c>
      <c r="BH342" s="820" t="s">
        <v>4443</v>
      </c>
      <c r="BI342" s="820" t="s">
        <v>4444</v>
      </c>
    </row>
    <row r="343" spans="1:61" ht="11.25" customHeight="1" x14ac:dyDescent="0.2">
      <c r="A343" s="826" t="s">
        <v>5123</v>
      </c>
      <c r="B343" s="830" t="s">
        <v>810</v>
      </c>
      <c r="C343" s="885" t="s">
        <v>107</v>
      </c>
      <c r="D343" s="885" t="s">
        <v>117</v>
      </c>
      <c r="E343" s="699">
        <v>18</v>
      </c>
      <c r="F343" s="1122">
        <v>212</v>
      </c>
      <c r="G343" s="1122" t="s">
        <v>114</v>
      </c>
      <c r="H343" s="1122" t="s">
        <v>114</v>
      </c>
      <c r="I343" s="829">
        <v>185.12</v>
      </c>
      <c r="J343" s="618">
        <f>(M343/I343)*100</f>
        <v>2.0095073465859983</v>
      </c>
      <c r="K343" s="832">
        <v>0.93</v>
      </c>
      <c r="L343" s="842">
        <v>4</v>
      </c>
      <c r="M343" s="609">
        <f>K343*L343</f>
        <v>3.72</v>
      </c>
      <c r="N343" s="825" t="s">
        <v>150</v>
      </c>
      <c r="O343" s="700">
        <v>0.88</v>
      </c>
      <c r="P343" s="603">
        <v>44721</v>
      </c>
      <c r="Q343" s="603">
        <v>44742</v>
      </c>
      <c r="R343" s="609">
        <f>(K343-O343)/O343*100</f>
        <v>5.681818181818187</v>
      </c>
      <c r="S343" s="667">
        <f>IF(INDEX(Historical!$D$7:$D$1220,MATCH(B343,Historical!$B$7:$B$1244,0))=0,"n/a",(INDEX(Historical!$C$7:$C$1222,MATCH(B343,Historical!$B$7:$B$1244,0))/INDEX(Historical!$D$7:$D$1220,MATCH(B343,Historical!$B$7:$B$1244,0))-1)*100)</f>
        <v>5.1575931232091587</v>
      </c>
      <c r="T343" s="667">
        <f>IF(INDEX(Historical!$F$7:$F$1213,MATCH(B343,Historical!$B$7:$B$1244,0))=0,"n/a",((INDEX(Historical!$C$7:$C$1222,MATCH(B343,Historical!$B$7:$B$1244,0))/INDEX(Historical!$F$7:$F$1213,MATCH(B343,Historical!$B$7:$B$1244,0)))^(1/3)-1)*100)</f>
        <v>4.3488932776493794</v>
      </c>
      <c r="U343" s="667">
        <f>IF(INDEX(Historical!$H$7:$H$1213,MATCH(B343,Historical!$B$7:$B$1244,0))=0,"n/a",((INDEX(Historical!$C$7:$C$1222,MATCH(B343,Historical!$B$7:$B$1244,0))/INDEX(Historical!$H$7:$H$1213,MATCH(B343,Historical!$B$7:$B$1244,0)))^(1/5)-1)*100)</f>
        <v>5.3357824831031797</v>
      </c>
      <c r="V343" s="667">
        <f>IF(INDEX(Historical!$N$7:$N$1213,MATCH(B343,Historical!$B$7:$B$1244,0))=0,"n/a",((INDEX(Historical!$C$7:$C$1222,MATCH(B343,Historical!$B$7:$B$1244,0))/INDEX(Historical!$N$7:$N$1213,MATCH(B343,Historical!$B$7:$B$1244,0)))^(1/10)-1)*100)</f>
        <v>7.443786036833866</v>
      </c>
      <c r="W343" s="668">
        <f>IF(OR(U343&lt;=0,U343="n/a",V343&lt;=0,V343="n/a"),"n/a",U343/V343)</f>
        <v>0.71681029743470392</v>
      </c>
      <c r="X343" s="669">
        <f>IF(OR(AJ343&lt;=0,AJ343="n/a",U343&lt;=0,U343="n/a"),"n/a",U343/AJ343)</f>
        <v>0.62043982361664884</v>
      </c>
      <c r="Y343" s="830"/>
      <c r="Z343" s="618">
        <f>IF(OR(AC343&lt;0.01,AC343="n/a"),"n/a",M343/AC343*100)</f>
        <v>31.632653061224492</v>
      </c>
      <c r="AA343" s="841">
        <f>IF(OR(AC343&lt;0.01,AC343="n/a"),"n/a",I343/AC343)</f>
        <v>15.741496598639456</v>
      </c>
      <c r="AB343" s="842">
        <v>12</v>
      </c>
      <c r="AC343" s="821">
        <v>11.76</v>
      </c>
      <c r="AD343" s="821">
        <v>1.78</v>
      </c>
      <c r="AE343" s="821">
        <v>1.17</v>
      </c>
      <c r="AF343" s="821">
        <v>2</v>
      </c>
      <c r="AG343" s="821">
        <v>12.6</v>
      </c>
      <c r="AH343" s="821">
        <v>-18.8</v>
      </c>
      <c r="AI343" s="821">
        <v>16.59</v>
      </c>
      <c r="AJ343" s="821">
        <v>8.6</v>
      </c>
      <c r="AK343" s="821">
        <v>8.83</v>
      </c>
      <c r="AL343" s="833">
        <v>43050</v>
      </c>
      <c r="AM343" s="827">
        <v>0.2</v>
      </c>
      <c r="AN343" s="821">
        <v>0.34</v>
      </c>
      <c r="AO343" s="705">
        <f>IF(U343="n/a","n/a",IF(AA343&lt;0,"n/a",IF(AA343="n/a","n/a",J343+U343-AA343)))</f>
        <v>-8.3962067689502788</v>
      </c>
      <c r="AP343" s="706">
        <f>IF(U343="n/a","n/a",J343+U343)</f>
        <v>7.345289829689178</v>
      </c>
      <c r="AQ343" s="843">
        <f>IF(OR(AC343&lt;0.01,AC343="n/a",AF343="n/a"),"n/a",(I343/SQRT(22.5*AC343*(I343/AF343))-1)*100)</f>
        <v>18.28965052367364</v>
      </c>
      <c r="AR343" s="618">
        <f>INDEX(Historical!$C$7:$C$1222,MATCH(B343,Historical!$B$7:$B$1244,0))*IF(AH343="n/a",1.03,IF(AH343&lt;0,1.01,IF(AH343&gt;10,1.1,(1+AH343/100))))</f>
        <v>3.7067000000000001</v>
      </c>
      <c r="AS343" s="841">
        <f>IF($AI343="n/a",1.03*AR343,IF($AI343&lt;0,1.01*AR343,IF($AI343&gt;10,1.1*AR343,(1+$AI343/100)*AR343)))</f>
        <v>4.0773700000000002</v>
      </c>
      <c r="AT343" s="841">
        <f>IF($AK343="n/a",1.03*AS343,IF($AK343&lt;0,1.01*AS343,IF($AK343&gt;10,1.1*AS343,(1+$AK343/100)*AS343)))</f>
        <v>4.4374017710000002</v>
      </c>
      <c r="AU343" s="841">
        <f>IF($AK343="n/a",1.03*AT343,IF($AK343&lt;0,1.01*AT343,IF($AK343&gt;10,1.1*AT343,(1+$AK343/100)*AT343)))</f>
        <v>4.8292243473793004</v>
      </c>
      <c r="AV343" s="841">
        <f>IF($AK343="n/a",1.03*AU343,IF($AK343&lt;0,1.01*AU343,IF($AK343&gt;10,1.1*AU343,(1+$AK343/100)*AU343)))</f>
        <v>5.2556448572528929</v>
      </c>
      <c r="AW343" s="618">
        <f>SUM(AR343:AV343)</f>
        <v>22.306340975632192</v>
      </c>
      <c r="AX343" s="713">
        <f>AW343/I343*100</f>
        <v>12.049665609135801</v>
      </c>
      <c r="AY343" s="887">
        <v>0.63</v>
      </c>
      <c r="AZ343" s="827">
        <v>23.7</v>
      </c>
      <c r="BA343" s="827">
        <v>-4.83</v>
      </c>
      <c r="BB343" s="827">
        <v>-1.1499999999999999</v>
      </c>
      <c r="BC343" s="827">
        <v>6.2799999999999994</v>
      </c>
      <c r="BE343" s="594">
        <v>2005</v>
      </c>
      <c r="BF343" s="853">
        <f>IF(BE343&gt;2020,0,IF(BE343&gt;2008,1,IF(BE343&gt;2001,2,IF(BE343&gt;1990,3,IF(BE343&gt;1980,4,IF(BE343&gt;1973,5,IF(BE343&gt;1970,6,IF(BE343&gt;1960,7,IF(BE343&gt;1958,8,IF(BE343&gt;1953,9,10))))))))))</f>
        <v>2</v>
      </c>
      <c r="BG343" s="837">
        <v>2.4</v>
      </c>
      <c r="BH343" s="820" t="s">
        <v>4443</v>
      </c>
      <c r="BI343" s="820" t="s">
        <v>4444</v>
      </c>
    </row>
    <row r="344" spans="1:61" ht="11.25" customHeight="1" x14ac:dyDescent="0.2">
      <c r="A344" s="826" t="s">
        <v>5124</v>
      </c>
      <c r="B344" s="830" t="s">
        <v>1661</v>
      </c>
      <c r="C344" s="885" t="s">
        <v>107</v>
      </c>
      <c r="D344" s="885" t="s">
        <v>4190</v>
      </c>
      <c r="E344" s="699">
        <v>11</v>
      </c>
      <c r="F344" s="1122">
        <v>457</v>
      </c>
      <c r="G344" s="1122" t="s">
        <v>105</v>
      </c>
      <c r="H344" s="1122" t="s">
        <v>105</v>
      </c>
      <c r="I344" s="829">
        <v>33.78</v>
      </c>
      <c r="J344" s="618">
        <f>(M344/I344)*100</f>
        <v>2.7235050325636472</v>
      </c>
      <c r="K344" s="832">
        <v>0.23</v>
      </c>
      <c r="L344" s="842">
        <v>4</v>
      </c>
      <c r="M344" s="609">
        <f>K344*L344</f>
        <v>0.92</v>
      </c>
      <c r="N344" s="825" t="s">
        <v>507</v>
      </c>
      <c r="O344" s="700">
        <v>0.22</v>
      </c>
      <c r="P344" s="603">
        <v>44966</v>
      </c>
      <c r="Q344" s="603">
        <v>44981</v>
      </c>
      <c r="R344" s="609">
        <f>(K344-O344)/O344*100</f>
        <v>4.5454545454545494</v>
      </c>
      <c r="S344" s="667">
        <f>IF(INDEX(Historical!$D$7:$D$1220,MATCH(B344,Historical!$B$7:$B$1244,0))=0,"n/a",(INDEX(Historical!$C$7:$C$1222,MATCH(B344,Historical!$B$7:$B$1244,0))/INDEX(Historical!$D$7:$D$1220,MATCH(B344,Historical!$B$7:$B$1244,0))-1)*100)</f>
        <v>4.7619047619047672</v>
      </c>
      <c r="T344" s="667">
        <f>IF(INDEX(Historical!$F$7:$F$1213,MATCH(B344,Historical!$B$7:$B$1244,0))=0,"n/a",((INDEX(Historical!$C$7:$C$1222,MATCH(B344,Historical!$B$7:$B$1244,0))/INDEX(Historical!$F$7:$F$1213,MATCH(B344,Historical!$B$7:$B$1244,0)))^(1/3)-1)*100)</f>
        <v>13.617128057248994</v>
      </c>
      <c r="U344" s="667">
        <f>IF(INDEX(Historical!$H$7:$H$1213,MATCH(B344,Historical!$B$7:$B$1244,0))=0,"n/a",((INDEX(Historical!$C$7:$C$1222,MATCH(B344,Historical!$B$7:$B$1244,0))/INDEX(Historical!$H$7:$H$1213,MATCH(B344,Historical!$B$7:$B$1244,0)))^(1/5)-1)*100)</f>
        <v>14.869835499703509</v>
      </c>
      <c r="V344" s="667" t="str">
        <f>IF(INDEX(Historical!$N$7:$N$1213,MATCH(B344,Historical!$B$7:$B$1244,0))=0,"n/a",((INDEX(Historical!$C$7:$C$1222,MATCH(B344,Historical!$B$7:$B$1244,0))/INDEX(Historical!$N$7:$N$1213,MATCH(B344,Historical!$B$7:$B$1244,0)))^(1/10)-1)*100)</f>
        <v>n/a</v>
      </c>
      <c r="W344" s="668" t="str">
        <f>IF(OR(U344&lt;=0,U344="n/a",V344&lt;=0,V344="n/a"),"n/a",U344/V344)</f>
        <v>n/a</v>
      </c>
      <c r="X344" s="669">
        <f>IF(OR(AJ344&lt;=0,AJ344="n/a",U344&lt;=0,U344="n/a"),"n/a",U344/AJ344)</f>
        <v>1.8587294374629386</v>
      </c>
      <c r="Y344" s="628" t="s">
        <v>4015</v>
      </c>
      <c r="Z344" s="618">
        <f>IF(OR(AC344&lt;0.01,AC344="n/a"),"n/a",M344/AC344*100)</f>
        <v>29.967426710097723</v>
      </c>
      <c r="AA344" s="841">
        <f>IF(OR(AC344&lt;0.01,AC344="n/a"),"n/a",I344/AC344)</f>
        <v>11.003257328990228</v>
      </c>
      <c r="AB344" s="842">
        <v>12</v>
      </c>
      <c r="AC344" s="821">
        <v>3.07</v>
      </c>
      <c r="AD344" s="821">
        <v>0.85</v>
      </c>
      <c r="AE344" s="821">
        <v>4.3499999999999996</v>
      </c>
      <c r="AF344" s="821">
        <v>1.25</v>
      </c>
      <c r="AG344" s="821">
        <v>11.799999999999999</v>
      </c>
      <c r="AH344" s="821">
        <v>-13.8</v>
      </c>
      <c r="AI344" s="821" t="s">
        <v>135</v>
      </c>
      <c r="AJ344" s="821">
        <v>8</v>
      </c>
      <c r="AK344" s="821">
        <v>13</v>
      </c>
      <c r="AL344" s="833">
        <v>280</v>
      </c>
      <c r="AM344" s="827">
        <v>2.2999999999999998</v>
      </c>
      <c r="AN344" s="821">
        <v>0</v>
      </c>
      <c r="AO344" s="705">
        <f>IF(U344="n/a","n/a",IF(AA344&lt;0,"n/a",IF(AA344="n/a","n/a",J344+U344-AA344)))</f>
        <v>6.5900832032769276</v>
      </c>
      <c r="AP344" s="706">
        <f>IF(U344="n/a","n/a",J344+U344)</f>
        <v>17.593340532267156</v>
      </c>
      <c r="AQ344" s="843">
        <f>IF(OR(AC344&lt;0.01,AC344="n/a",AF344="n/a"),"n/a",(I344/SQRT(22.5*AC344*(I344/AF344))-1)*100)</f>
        <v>-21.81483044510356</v>
      </c>
      <c r="AR344" s="618">
        <f>INDEX(Historical!$C$7:$C$1222,MATCH(B344,Historical!$B$7:$B$1244,0))*IF(AH344="n/a",1.03,IF(AH344&lt;0,1.01,IF(AH344&gt;10,1.1,(1+AH344/100))))</f>
        <v>0.88880000000000003</v>
      </c>
      <c r="AS344" s="841">
        <f>IF($AI344="n/a",1.03*AR344,IF($AI344&lt;0,1.01*AR344,IF($AI344&gt;10,1.1*AR344,(1+$AI344/100)*AR344)))</f>
        <v>0.91546400000000006</v>
      </c>
      <c r="AT344" s="841">
        <f>IF($AK344="n/a",1.03*AS344,IF($AK344&lt;0,1.01*AS344,IF($AK344&gt;10,1.1*AS344,(1+$AK344/100)*AS344)))</f>
        <v>1.0070104000000002</v>
      </c>
      <c r="AU344" s="841">
        <f>IF($AK344="n/a",1.03*AT344,IF($AK344&lt;0,1.01*AT344,IF($AK344&gt;10,1.1*AT344,(1+$AK344/100)*AT344)))</f>
        <v>1.1077114400000003</v>
      </c>
      <c r="AV344" s="841">
        <f>IF($AK344="n/a",1.03*AU344,IF($AK344&lt;0,1.01*AU344,IF($AK344&gt;10,1.1*AU344,(1+$AK344/100)*AU344)))</f>
        <v>1.2184825840000004</v>
      </c>
      <c r="AW344" s="618">
        <f>SUM(AR344:AV344)</f>
        <v>5.1374684240000006</v>
      </c>
      <c r="AX344" s="713">
        <f>AW344/I344*100</f>
        <v>15.20860989934873</v>
      </c>
      <c r="AY344" s="887">
        <v>0.95</v>
      </c>
      <c r="AZ344" s="827">
        <v>40.880000000000003</v>
      </c>
      <c r="BA344" s="827">
        <v>-5.17</v>
      </c>
      <c r="BB344" s="827">
        <v>0.13</v>
      </c>
      <c r="BC344" s="827">
        <v>15.299999999999999</v>
      </c>
      <c r="BE344" s="594">
        <v>2013</v>
      </c>
      <c r="BF344" s="853">
        <f>IF(BE344&gt;2020,0,IF(BE344&gt;2008,1,IF(BE344&gt;2001,2,IF(BE344&gt;1990,3,IF(BE344&gt;1980,4,IF(BE344&gt;1973,5,IF(BE344&gt;1970,6,IF(BE344&gt;1960,7,IF(BE344&gt;1958,8,IF(BE344&gt;1953,9,10))))))))))</f>
        <v>1</v>
      </c>
      <c r="BG344" s="837">
        <v>1.4000000000000001</v>
      </c>
      <c r="BH344" s="820" t="s">
        <v>4443</v>
      </c>
      <c r="BI344" s="820" t="s">
        <v>4444</v>
      </c>
    </row>
    <row r="345" spans="1:61" ht="11.25" customHeight="1" x14ac:dyDescent="0.2">
      <c r="A345" s="819" t="s">
        <v>1666</v>
      </c>
      <c r="B345" s="830" t="s">
        <v>1667</v>
      </c>
      <c r="C345" s="885" t="s">
        <v>244</v>
      </c>
      <c r="D345" s="885" t="s">
        <v>4176</v>
      </c>
      <c r="E345" s="699">
        <v>14</v>
      </c>
      <c r="F345" s="1122">
        <v>276</v>
      </c>
      <c r="G345" s="1122" t="s">
        <v>105</v>
      </c>
      <c r="H345" s="1122" t="s">
        <v>105</v>
      </c>
      <c r="I345" s="829">
        <v>233.26</v>
      </c>
      <c r="J345" s="618">
        <f>(M345/I345)*100</f>
        <v>1.7662693989539573</v>
      </c>
      <c r="K345" s="832">
        <v>1.03</v>
      </c>
      <c r="L345" s="842">
        <v>4</v>
      </c>
      <c r="M345" s="609">
        <f>K345*L345</f>
        <v>4.12</v>
      </c>
      <c r="N345" s="825" t="s">
        <v>774</v>
      </c>
      <c r="O345" s="700">
        <v>0.92</v>
      </c>
      <c r="P345" s="603">
        <v>44981</v>
      </c>
      <c r="Q345" s="603">
        <v>44999</v>
      </c>
      <c r="R345" s="609">
        <f>(K345-O345)/O345*100</f>
        <v>11.956521739130432</v>
      </c>
      <c r="S345" s="667">
        <f>IF(INDEX(Historical!$D$7:$D$1220,MATCH(B345,Historical!$B$7:$B$1244,0))=0,"n/a",(INDEX(Historical!$C$7:$C$1222,MATCH(B345,Historical!$B$7:$B$1244,0))/INDEX(Historical!$D$7:$D$1220,MATCH(B345,Historical!$B$7:$B$1244,0))-1)*100)</f>
        <v>76.92307692307692</v>
      </c>
      <c r="T345" s="667">
        <f>IF(INDEX(Historical!$F$7:$F$1213,MATCH(B345,Historical!$B$7:$B$1244,0))=0,"n/a",((INDEX(Historical!$C$7:$C$1222,MATCH(B345,Historical!$B$7:$B$1244,0))/INDEX(Historical!$F$7:$F$1213,MATCH(B345,Historical!$B$7:$B$1244,0)))^(1/3)-1)*100)</f>
        <v>39.348715599006169</v>
      </c>
      <c r="U345" s="667">
        <f>IF(INDEX(Historical!$H$7:$H$1213,MATCH(B345,Historical!$B$7:$B$1244,0))=0,"n/a",((INDEX(Historical!$C$7:$C$1222,MATCH(B345,Historical!$B$7:$B$1244,0))/INDEX(Historical!$H$7:$H$1213,MATCH(B345,Historical!$B$7:$B$1244,0)))^(1/5)-1)*100)</f>
        <v>28.508455482459325</v>
      </c>
      <c r="V345" s="667">
        <f>IF(INDEX(Historical!$N$7:$N$1213,MATCH(B345,Historical!$B$7:$B$1244,0))=0,"n/a",((INDEX(Historical!$C$7:$C$1222,MATCH(B345,Historical!$B$7:$B$1244,0))/INDEX(Historical!$N$7:$N$1213,MATCH(B345,Historical!$B$7:$B$1244,0)))^(1/10)-1)*100)</f>
        <v>26.16954352025429</v>
      </c>
      <c r="W345" s="668">
        <f>IF(OR(U345&lt;=0,U345="n/a",V345&lt;=0,V345="n/a"),"n/a",U345/V345)</f>
        <v>1.0893753442965026</v>
      </c>
      <c r="X345" s="669">
        <f>IF(OR(AJ345&lt;=0,AJ345="n/a",U345&lt;=0,U345="n/a"),"n/a",U345/AJ345)</f>
        <v>1.3321708169373518</v>
      </c>
      <c r="Y345" s="830"/>
      <c r="Z345" s="618">
        <f>IF(OR(AC345&lt;0.01,AC345="n/a"),"n/a",M345/AC345*100)</f>
        <v>42.430484037075175</v>
      </c>
      <c r="AA345" s="841">
        <f>IF(OR(AC345&lt;0.01,AC345="n/a"),"n/a",I345/AC345)</f>
        <v>24.022657054582901</v>
      </c>
      <c r="AB345" s="842">
        <v>12</v>
      </c>
      <c r="AC345" s="821">
        <v>9.7100000000000009</v>
      </c>
      <c r="AD345" s="821">
        <v>2.39</v>
      </c>
      <c r="AE345" s="821">
        <v>1.84</v>
      </c>
      <c r="AF345" s="821">
        <v>13.39</v>
      </c>
      <c r="AG345" s="821">
        <v>53.800000000000004</v>
      </c>
      <c r="AH345" s="821">
        <v>35</v>
      </c>
      <c r="AI345" s="821">
        <v>10.290000000000001</v>
      </c>
      <c r="AJ345" s="821">
        <v>21.4</v>
      </c>
      <c r="AK345" s="821">
        <v>10.11</v>
      </c>
      <c r="AL345" s="833">
        <v>26170</v>
      </c>
      <c r="AM345" s="827">
        <v>0.1</v>
      </c>
      <c r="AN345" s="821">
        <v>0.57999999999999996</v>
      </c>
      <c r="AO345" s="705">
        <f>IF(U345="n/a","n/a",IF(AA345&lt;0,"n/a",IF(AA345="n/a","n/a",J345+U345-AA345)))</f>
        <v>6.252067826830384</v>
      </c>
      <c r="AP345" s="706">
        <f>IF(U345="n/a","n/a",J345+U345)</f>
        <v>30.274724881413285</v>
      </c>
      <c r="AQ345" s="843">
        <f>IF(OR(AC345&lt;0.01,AC345="n/a",AF345="n/a"),"n/a",(I345/SQRT(22.5*AC345*(I345/AF345))-1)*100)</f>
        <v>278.10250107072824</v>
      </c>
      <c r="AR345" s="618">
        <f>INDEX(Historical!$C$7:$C$1222,MATCH(B345,Historical!$B$7:$B$1244,0))*IF(AH345="n/a",1.03,IF(AH345&lt;0,1.01,IF(AH345&gt;10,1.1,(1+AH345/100))))</f>
        <v>4.0480000000000009</v>
      </c>
      <c r="AS345" s="841">
        <f>IF($AI345="n/a",1.03*AR345,IF($AI345&lt;0,1.01*AR345,IF($AI345&gt;10,1.1*AR345,(1+$AI345/100)*AR345)))</f>
        <v>4.4528000000000016</v>
      </c>
      <c r="AT345" s="841">
        <f>IF($AK345="n/a",1.03*AS345,IF($AK345&lt;0,1.01*AS345,IF($AK345&gt;10,1.1*AS345,(1+$AK345/100)*AS345)))</f>
        <v>4.898080000000002</v>
      </c>
      <c r="AU345" s="841">
        <f>IF($AK345="n/a",1.03*AT345,IF($AK345&lt;0,1.01*AT345,IF($AK345&gt;10,1.1*AT345,(1+$AK345/100)*AT345)))</f>
        <v>5.3878880000000029</v>
      </c>
      <c r="AV345" s="841">
        <f>IF($AK345="n/a",1.03*AU345,IF($AK345&lt;0,1.01*AU345,IF($AK345&gt;10,1.1*AU345,(1+$AK345/100)*AU345)))</f>
        <v>5.9266768000000036</v>
      </c>
      <c r="AW345" s="618">
        <f>SUM(AR345:AV345)</f>
        <v>24.713444800000008</v>
      </c>
      <c r="AX345" s="713">
        <f>AW345/I345*100</f>
        <v>10.594806139072285</v>
      </c>
      <c r="AY345" s="887">
        <v>0.83</v>
      </c>
      <c r="AZ345" s="827">
        <v>40.1</v>
      </c>
      <c r="BA345" s="827">
        <v>-3.4299999999999997</v>
      </c>
      <c r="BB345" s="827">
        <v>4.16</v>
      </c>
      <c r="BC345" s="827">
        <v>13.28</v>
      </c>
      <c r="BE345" s="594">
        <v>2010</v>
      </c>
      <c r="BF345" s="853">
        <f>IF(BE345&gt;2020,0,IF(BE345&gt;2008,1,IF(BE345&gt;2001,2,IF(BE345&gt;1990,3,IF(BE345&gt;1980,4,IF(BE345&gt;1973,5,IF(BE345&gt;1970,6,IF(BE345&gt;1960,7,IF(BE345&gt;1958,8,IF(BE345&gt;1953,9,10))))))))))</f>
        <v>1</v>
      </c>
      <c r="BG345" s="837">
        <v>13.200000000000001</v>
      </c>
      <c r="BH345" s="820" t="s">
        <v>4443</v>
      </c>
      <c r="BI345" s="820" t="s">
        <v>4444</v>
      </c>
    </row>
    <row r="346" spans="1:61" ht="11.25" customHeight="1" x14ac:dyDescent="0.2">
      <c r="A346" s="826" t="s">
        <v>5125</v>
      </c>
      <c r="B346" s="830" t="s">
        <v>1681</v>
      </c>
      <c r="C346" s="885" t="s">
        <v>127</v>
      </c>
      <c r="D346" s="885" t="s">
        <v>4186</v>
      </c>
      <c r="E346" s="699">
        <v>11</v>
      </c>
      <c r="F346" s="1122">
        <v>463</v>
      </c>
      <c r="G346" s="1122" t="s">
        <v>36</v>
      </c>
      <c r="H346" s="1122" t="s">
        <v>114</v>
      </c>
      <c r="I346" s="829">
        <v>59.24</v>
      </c>
      <c r="J346" s="618">
        <f>(M346/I346)*100</f>
        <v>3.2410533423362593</v>
      </c>
      <c r="K346" s="832">
        <v>0.48</v>
      </c>
      <c r="L346" s="842">
        <v>4</v>
      </c>
      <c r="M346" s="609">
        <f>K346*L346</f>
        <v>1.92</v>
      </c>
      <c r="N346" s="825" t="s">
        <v>147</v>
      </c>
      <c r="O346" s="700">
        <v>0.46</v>
      </c>
      <c r="P346" s="603">
        <v>44985</v>
      </c>
      <c r="Q346" s="603">
        <v>45000</v>
      </c>
      <c r="R346" s="609">
        <f>(K346-O346)/O346*100</f>
        <v>4.3478260869565135</v>
      </c>
      <c r="S346" s="667">
        <f>IF(INDEX(Historical!$D$7:$D$1220,MATCH(B346,Historical!$B$7:$B$1244,0))=0,"n/a",(INDEX(Historical!$C$7:$C$1222,MATCH(B346,Historical!$B$7:$B$1244,0))/INDEX(Historical!$D$7:$D$1220,MATCH(B346,Historical!$B$7:$B$1244,0))-1)*100)</f>
        <v>3.6211699164345523</v>
      </c>
      <c r="T346" s="667">
        <f>IF(INDEX(Historical!$F$7:$F$1213,MATCH(B346,Historical!$B$7:$B$1244,0))=0,"n/a",((INDEX(Historical!$C$7:$C$1222,MATCH(B346,Historical!$B$7:$B$1244,0))/INDEX(Historical!$F$7:$F$1213,MATCH(B346,Historical!$B$7:$B$1244,0)))^(1/3)-1)*100)</f>
        <v>6.3803676285385524</v>
      </c>
      <c r="U346" s="667">
        <f>IF(INDEX(Historical!$H$7:$H$1213,MATCH(B346,Historical!$B$7:$B$1244,0))=0,"n/a",((INDEX(Historical!$C$7:$C$1222,MATCH(B346,Historical!$B$7:$B$1244,0))/INDEX(Historical!$H$7:$H$1213,MATCH(B346,Historical!$B$7:$B$1244,0)))^(1/5)-1)*100)</f>
        <v>13.789362864384081</v>
      </c>
      <c r="V346" s="667">
        <f>IF(INDEX(Historical!$N$7:$N$1213,MATCH(B346,Historical!$B$7:$B$1244,0))=0,"n/a",((INDEX(Historical!$C$7:$C$1222,MATCH(B346,Historical!$B$7:$B$1244,0))/INDEX(Historical!$N$7:$N$1213,MATCH(B346,Historical!$B$7:$B$1244,0)))^(1/10)-1)*100)</f>
        <v>27.030030476840604</v>
      </c>
      <c r="W346" s="668">
        <f>IF(OR(U346&lt;=0,U346="n/a",V346&lt;=0,V346="n/a"),"n/a",U346/V346)</f>
        <v>0.51014973424461507</v>
      </c>
      <c r="X346" s="669">
        <f>IF(OR(AJ346&lt;=0,AJ346="n/a",U346&lt;=0,U346="n/a"),"n/a",U346/AJ346)</f>
        <v>1.0446487018472788</v>
      </c>
      <c r="Y346" s="831"/>
      <c r="Z346" s="618">
        <f>IF(OR(AC346&lt;0.01,AC346="n/a"),"n/a",M346/AC346*100)</f>
        <v>28.52897473997028</v>
      </c>
      <c r="AA346" s="841">
        <f>IF(OR(AC346&lt;0.01,AC346="n/a"),"n/a",I346/AC346)</f>
        <v>8.8023774145616631</v>
      </c>
      <c r="AB346" s="842">
        <v>9</v>
      </c>
      <c r="AC346" s="821">
        <v>6.73</v>
      </c>
      <c r="AD346" s="821">
        <v>1.2</v>
      </c>
      <c r="AE346" s="821">
        <v>0.41</v>
      </c>
      <c r="AF346" s="821">
        <v>1.1000000000000001</v>
      </c>
      <c r="AG346" s="821">
        <v>12.5</v>
      </c>
      <c r="AH346" s="821">
        <v>6.9</v>
      </c>
      <c r="AI346" s="821">
        <v>26.419999999999998</v>
      </c>
      <c r="AJ346" s="821">
        <v>13.200000000000001</v>
      </c>
      <c r="AK346" s="821">
        <v>7.5</v>
      </c>
      <c r="AL346" s="833">
        <v>21880</v>
      </c>
      <c r="AM346" s="827">
        <v>1.2</v>
      </c>
      <c r="AN346" s="821">
        <v>0.43</v>
      </c>
      <c r="AO346" s="705">
        <f>IF(U346="n/a","n/a",IF(AA346&lt;0,"n/a",IF(AA346="n/a","n/a",J346+U346-AA346)))</f>
        <v>8.2280387921586762</v>
      </c>
      <c r="AP346" s="706">
        <f>IF(U346="n/a","n/a",J346+U346)</f>
        <v>17.030416206720339</v>
      </c>
      <c r="AQ346" s="843">
        <f>IF(OR(AC346&lt;0.01,AC346="n/a",AF346="n/a"),"n/a",(I346/SQRT(22.5*AC346*(I346/AF346))-1)*100)</f>
        <v>-34.399813157387257</v>
      </c>
      <c r="AR346" s="618">
        <f>INDEX(Historical!$C$7:$C$1222,MATCH(B346,Historical!$B$7:$B$1244,0))*IF(AH346="n/a",1.03,IF(AH346&lt;0,1.01,IF(AH346&gt;10,1.1,(1+AH346/100))))</f>
        <v>1.98834</v>
      </c>
      <c r="AS346" s="841">
        <f>IF($AI346="n/a",1.03*AR346,IF($AI346&lt;0,1.01*AR346,IF($AI346&gt;10,1.1*AR346,(1+$AI346/100)*AR346)))</f>
        <v>2.1871740000000002</v>
      </c>
      <c r="AT346" s="841">
        <f>IF($AK346="n/a",1.03*AS346,IF($AK346&lt;0,1.01*AS346,IF($AK346&gt;10,1.1*AS346,(1+$AK346/100)*AS346)))</f>
        <v>2.35121205</v>
      </c>
      <c r="AU346" s="841">
        <f>IF($AK346="n/a",1.03*AT346,IF($AK346&lt;0,1.01*AT346,IF($AK346&gt;10,1.1*AT346,(1+$AK346/100)*AT346)))</f>
        <v>2.5275529537499999</v>
      </c>
      <c r="AV346" s="841">
        <f>IF($AK346="n/a",1.03*AU346,IF($AK346&lt;0,1.01*AU346,IF($AK346&gt;10,1.1*AU346,(1+$AK346/100)*AU346)))</f>
        <v>2.7171194252812496</v>
      </c>
      <c r="AW346" s="618">
        <f>SUM(AR346:AV346)</f>
        <v>11.771398429031251</v>
      </c>
      <c r="AX346" s="713">
        <f>AW346/I346*100</f>
        <v>19.870692824158088</v>
      </c>
      <c r="AY346" s="887">
        <v>0.73</v>
      </c>
      <c r="AZ346" s="827">
        <v>-0.24</v>
      </c>
      <c r="BA346" s="827">
        <v>-40.489999999999995</v>
      </c>
      <c r="BB346" s="827">
        <v>-6.01</v>
      </c>
      <c r="BC346" s="827">
        <v>-18.89</v>
      </c>
      <c r="BE346" s="594">
        <v>2013</v>
      </c>
      <c r="BF346" s="853">
        <f>IF(BE346&gt;2020,0,IF(BE346&gt;2008,1,IF(BE346&gt;2001,2,IF(BE346&gt;1990,3,IF(BE346&gt;1980,4,IF(BE346&gt;1973,5,IF(BE346&gt;1970,6,IF(BE346&gt;1960,7,IF(BE346&gt;1958,8,IF(BE346&gt;1953,9,10))))))))))</f>
        <v>1</v>
      </c>
      <c r="BG346" s="837">
        <v>6.7</v>
      </c>
      <c r="BH346" s="820" t="s">
        <v>4443</v>
      </c>
      <c r="BI346" s="820" t="s">
        <v>4444</v>
      </c>
    </row>
    <row r="347" spans="1:61" ht="11.25" customHeight="1" x14ac:dyDescent="0.2">
      <c r="A347" s="819" t="s">
        <v>5126</v>
      </c>
      <c r="B347" s="830" t="s">
        <v>1663</v>
      </c>
      <c r="C347" s="885" t="s">
        <v>111</v>
      </c>
      <c r="D347" s="885" t="s">
        <v>210</v>
      </c>
      <c r="E347" s="699">
        <v>14</v>
      </c>
      <c r="F347" s="1122">
        <v>267</v>
      </c>
      <c r="G347" s="1122" t="s">
        <v>36</v>
      </c>
      <c r="H347" s="1122" t="s">
        <v>114</v>
      </c>
      <c r="I347" s="829">
        <v>110.44</v>
      </c>
      <c r="J347" s="618">
        <f>(M347/I347)*100</f>
        <v>1.231437884824339</v>
      </c>
      <c r="K347" s="832">
        <v>0.34</v>
      </c>
      <c r="L347" s="842">
        <v>4</v>
      </c>
      <c r="M347" s="609">
        <f>K347*L347</f>
        <v>1.36</v>
      </c>
      <c r="N347" s="825" t="s">
        <v>126</v>
      </c>
      <c r="O347" s="700">
        <v>0.3</v>
      </c>
      <c r="P347" s="603">
        <v>44922</v>
      </c>
      <c r="Q347" s="603">
        <v>44937</v>
      </c>
      <c r="R347" s="609">
        <f>(K347-O347)/O347*100</f>
        <v>13.333333333333346</v>
      </c>
      <c r="S347" s="667">
        <f>IF(INDEX(Historical!$D$7:$D$1220,MATCH(B347,Historical!$B$7:$B$1244,0))=0,"n/a",(INDEX(Historical!$C$7:$C$1222,MATCH(B347,Historical!$B$7:$B$1244,0))/INDEX(Historical!$D$7:$D$1220,MATCH(B347,Historical!$B$7:$B$1244,0))-1)*100)</f>
        <v>14.285714285714279</v>
      </c>
      <c r="T347" s="667">
        <f>IF(INDEX(Historical!$F$7:$F$1213,MATCH(B347,Historical!$B$7:$B$1244,0))=0,"n/a",((INDEX(Historical!$C$7:$C$1222,MATCH(B347,Historical!$B$7:$B$1244,0))/INDEX(Historical!$F$7:$F$1213,MATCH(B347,Historical!$B$7:$B$1244,0)))^(1/3)-1)*100)</f>
        <v>10.064241629820891</v>
      </c>
      <c r="U347" s="667">
        <f>IF(INDEX(Historical!$H$7:$H$1213,MATCH(B347,Historical!$B$7:$B$1244,0))=0,"n/a",((INDEX(Historical!$C$7:$C$1222,MATCH(B347,Historical!$B$7:$B$1244,0))/INDEX(Historical!$H$7:$H$1213,MATCH(B347,Historical!$B$7:$B$1244,0)))^(1/5)-1)*100)</f>
        <v>11.382417860287886</v>
      </c>
      <c r="V347" s="667">
        <f>IF(INDEX(Historical!$N$7:$N$1213,MATCH(B347,Historical!$B$7:$B$1244,0))=0,"n/a",((INDEX(Historical!$C$7:$C$1222,MATCH(B347,Historical!$B$7:$B$1244,0))/INDEX(Historical!$N$7:$N$1213,MATCH(B347,Historical!$B$7:$B$1244,0)))^(1/10)-1)*100)</f>
        <v>18.488405858327894</v>
      </c>
      <c r="W347" s="668">
        <f>IF(OR(U347&lt;=0,U347="n/a",V347&lt;=0,V347="n/a"),"n/a",U347/V347)</f>
        <v>0.61565166556319417</v>
      </c>
      <c r="X347" s="669">
        <f>IF(OR(AJ347&lt;=0,AJ347="n/a",U347&lt;=0,U347="n/a"),"n/a",U347/AJ347)</f>
        <v>0.96461168307524459</v>
      </c>
      <c r="Y347" s="628"/>
      <c r="Z347" s="618">
        <f>IF(OR(AC347&lt;0.01,AC347="n/a"),"n/a",M347/AC347*100)</f>
        <v>32.38095238095238</v>
      </c>
      <c r="AA347" s="841">
        <f>IF(OR(AC347&lt;0.01,AC347="n/a"),"n/a",I347/AC347)</f>
        <v>26.295238095238094</v>
      </c>
      <c r="AB347" s="842">
        <v>10</v>
      </c>
      <c r="AC347" s="821">
        <v>4.2</v>
      </c>
      <c r="AD347" s="821">
        <v>2.59</v>
      </c>
      <c r="AE347" s="821">
        <v>2.58</v>
      </c>
      <c r="AF347" s="821">
        <v>8.56</v>
      </c>
      <c r="AG347" s="821">
        <v>35.6</v>
      </c>
      <c r="AH347" s="821">
        <v>11.1</v>
      </c>
      <c r="AI347" s="821">
        <v>14.13</v>
      </c>
      <c r="AJ347" s="821">
        <v>11.799999999999999</v>
      </c>
      <c r="AK347" s="821">
        <v>10.199999999999999</v>
      </c>
      <c r="AL347" s="833">
        <v>11640</v>
      </c>
      <c r="AM347" s="827">
        <v>0.4</v>
      </c>
      <c r="AN347" s="821">
        <v>0</v>
      </c>
      <c r="AO347" s="705">
        <f>IF(U347="n/a","n/a",IF(AA347&lt;0,"n/a",IF(AA347="n/a","n/a",J347+U347-AA347)))</f>
        <v>-13.681382350125869</v>
      </c>
      <c r="AP347" s="706">
        <f>IF(U347="n/a","n/a",J347+U347)</f>
        <v>12.613855745112225</v>
      </c>
      <c r="AQ347" s="843">
        <f>IF(OR(AC347&lt;0.01,AC347="n/a",AF347="n/a"),"n/a",(I347/SQRT(22.5*AC347*(I347/AF347))-1)*100)</f>
        <v>216.28906476002689</v>
      </c>
      <c r="AR347" s="618">
        <f>INDEX(Historical!$C$7:$C$1222,MATCH(B347,Historical!$B$7:$B$1244,0))*IF(AH347="n/a",1.03,IF(AH347&lt;0,1.01,IF(AH347&gt;10,1.1,(1+AH347/100))))</f>
        <v>1.32</v>
      </c>
      <c r="AS347" s="841">
        <f>IF($AI347="n/a",1.03*AR347,IF($AI347&lt;0,1.01*AR347,IF($AI347&gt;10,1.1*AR347,(1+$AI347/100)*AR347)))</f>
        <v>1.4520000000000002</v>
      </c>
      <c r="AT347" s="841">
        <f>IF($AK347="n/a",1.03*AS347,IF($AK347&lt;0,1.01*AS347,IF($AK347&gt;10,1.1*AS347,(1+$AK347/100)*AS347)))</f>
        <v>1.5972000000000004</v>
      </c>
      <c r="AU347" s="841">
        <f>IF($AK347="n/a",1.03*AT347,IF($AK347&lt;0,1.01*AT347,IF($AK347&gt;10,1.1*AT347,(1+$AK347/100)*AT347)))</f>
        <v>1.7569200000000005</v>
      </c>
      <c r="AV347" s="841">
        <f>IF($AK347="n/a",1.03*AU347,IF($AK347&lt;0,1.01*AU347,IF($AK347&gt;10,1.1*AU347,(1+$AK347/100)*AU347)))</f>
        <v>1.9326120000000007</v>
      </c>
      <c r="AW347" s="618">
        <f>SUM(AR347:AV347)</f>
        <v>8.0587320000000027</v>
      </c>
      <c r="AX347" s="713">
        <f>AW347/I347*100</f>
        <v>7.2969322709163373</v>
      </c>
      <c r="AY347" s="887">
        <v>0.73</v>
      </c>
      <c r="AZ347" s="827">
        <v>53.690000000000005</v>
      </c>
      <c r="BA347" s="827">
        <v>-6.1400000000000006</v>
      </c>
      <c r="BB347" s="827">
        <v>-1.5699999999999998</v>
      </c>
      <c r="BC347" s="827">
        <v>15.129999999999999</v>
      </c>
      <c r="BE347" s="594">
        <v>2010</v>
      </c>
      <c r="BF347" s="853">
        <f>IF(BE347&gt;2020,0,IF(BE347&gt;2008,1,IF(BE347&gt;2001,2,IF(BE347&gt;1990,3,IF(BE347&gt;1980,4,IF(BE347&gt;1973,5,IF(BE347&gt;1970,6,IF(BE347&gt;1960,7,IF(BE347&gt;1958,8,IF(BE347&gt;1953,9,10))))))))))</f>
        <v>1</v>
      </c>
      <c r="BG347" s="837">
        <v>12.9</v>
      </c>
      <c r="BH347" s="820" t="s">
        <v>4443</v>
      </c>
      <c r="BI347" s="820" t="s">
        <v>4444</v>
      </c>
    </row>
    <row r="348" spans="1:61" ht="11.25" customHeight="1" x14ac:dyDescent="0.2">
      <c r="A348" s="826" t="s">
        <v>5129</v>
      </c>
      <c r="B348" s="830" t="s">
        <v>792</v>
      </c>
      <c r="C348" s="885" t="s">
        <v>4055</v>
      </c>
      <c r="D348" s="885" t="s">
        <v>4185</v>
      </c>
      <c r="E348" s="699">
        <v>19</v>
      </c>
      <c r="F348" s="1122">
        <v>201</v>
      </c>
      <c r="G348" s="1122" t="s">
        <v>36</v>
      </c>
      <c r="H348" s="1122" t="s">
        <v>114</v>
      </c>
      <c r="I348" s="829">
        <v>171.45</v>
      </c>
      <c r="J348" s="618">
        <f>(M348/I348)*100</f>
        <v>2.8929717118693499</v>
      </c>
      <c r="K348" s="832">
        <v>1.24</v>
      </c>
      <c r="L348" s="842">
        <v>4</v>
      </c>
      <c r="M348" s="609">
        <f>K348*L348</f>
        <v>4.96</v>
      </c>
      <c r="N348" s="825" t="s">
        <v>793</v>
      </c>
      <c r="O348" s="700">
        <v>1.1499999999999999</v>
      </c>
      <c r="P348" s="603">
        <v>44862</v>
      </c>
      <c r="Q348" s="603">
        <v>44880</v>
      </c>
      <c r="R348" s="609">
        <f>(K348-O348)/O348*100</f>
        <v>7.8260869565217464</v>
      </c>
      <c r="S348" s="667">
        <f>IF(INDEX(Historical!$D$7:$D$1220,MATCH(B348,Historical!$B$7:$B$1244,0))=0,"n/a",(INDEX(Historical!$C$7:$C$1222,MATCH(B348,Historical!$B$7:$B$1244,0))/INDEX(Historical!$D$7:$D$1220,MATCH(B348,Historical!$B$7:$B$1244,0))-1)*100)</f>
        <v>11.401425178147285</v>
      </c>
      <c r="T348" s="667">
        <f>IF(INDEX(Historical!$F$7:$F$1213,MATCH(B348,Historical!$B$7:$B$1244,0))=0,"n/a",((INDEX(Historical!$C$7:$C$1222,MATCH(B348,Historical!$B$7:$B$1244,0))/INDEX(Historical!$F$7:$F$1213,MATCH(B348,Historical!$B$7:$B$1244,0)))^(1/3)-1)*100)</f>
        <v>13.472146451797418</v>
      </c>
      <c r="U348" s="667">
        <f>IF(INDEX(Historical!$H$7:$H$1213,MATCH(B348,Historical!$B$7:$B$1244,0))=0,"n/a",((INDEX(Historical!$C$7:$C$1222,MATCH(B348,Historical!$B$7:$B$1244,0))/INDEX(Historical!$H$7:$H$1213,MATCH(B348,Historical!$B$7:$B$1244,0)))^(1/5)-1)*100)</f>
        <v>17.210736902507229</v>
      </c>
      <c r="V348" s="667">
        <f>IF(INDEX(Historical!$N$7:$N$1213,MATCH(B348,Historical!$B$7:$B$1244,0))=0,"n/a",((INDEX(Historical!$C$7:$C$1222,MATCH(B348,Historical!$B$7:$B$1244,0))/INDEX(Historical!$N$7:$N$1213,MATCH(B348,Historical!$B$7:$B$1244,0)))^(1/10)-1)*100)</f>
        <v>20.779005531628126</v>
      </c>
      <c r="W348" s="668">
        <f>IF(OR(U348&lt;=0,U348="n/a",V348&lt;=0,V348="n/a"),"n/a",U348/V348)</f>
        <v>0.82827529336331485</v>
      </c>
      <c r="X348" s="669">
        <f>IF(OR(AJ348&lt;=0,AJ348="n/a",U348&lt;=0,U348="n/a"),"n/a",U348/AJ348)</f>
        <v>0.82743927415900131</v>
      </c>
      <c r="Y348" s="831"/>
      <c r="Z348" s="618">
        <f>IF(OR(AC348&lt;0.01,AC348="n/a"),"n/a",M348/AC348*100)</f>
        <v>52.765957446808507</v>
      </c>
      <c r="AA348" s="841">
        <f>IF(OR(AC348&lt;0.01,AC348="n/a"),"n/a",I348/AC348)</f>
        <v>18.239361702127656</v>
      </c>
      <c r="AB348" s="842">
        <v>12</v>
      </c>
      <c r="AC348" s="821">
        <v>9.4</v>
      </c>
      <c r="AD348" s="821">
        <v>1.82</v>
      </c>
      <c r="AE348" s="821">
        <v>7.85</v>
      </c>
      <c r="AF348" s="821">
        <v>10.62</v>
      </c>
      <c r="AG348" s="821">
        <v>60.9</v>
      </c>
      <c r="AH348" s="821">
        <v>13.8</v>
      </c>
      <c r="AI348" s="821">
        <v>10.94</v>
      </c>
      <c r="AJ348" s="821">
        <v>20.8</v>
      </c>
      <c r="AK348" s="821">
        <v>10</v>
      </c>
      <c r="AL348" s="833">
        <v>157180</v>
      </c>
      <c r="AM348" s="827">
        <v>0.21</v>
      </c>
      <c r="AN348" s="821">
        <v>0.6</v>
      </c>
      <c r="AO348" s="705">
        <f>IF(U348="n/a","n/a",IF(AA348&lt;0,"n/a",IF(AA348="n/a","n/a",J348+U348-AA348)))</f>
        <v>1.8643469122489229</v>
      </c>
      <c r="AP348" s="706">
        <f>IF(U348="n/a","n/a",J348+U348)</f>
        <v>20.103708614376579</v>
      </c>
      <c r="AQ348" s="843">
        <f>IF(OR(AC348&lt;0.01,AC348="n/a",AF348="n/a"),"n/a",(I348/SQRT(22.5*AC348*(I348/AF348))-1)*100)</f>
        <v>193.4106119997069</v>
      </c>
      <c r="AR348" s="618">
        <f>INDEX(Historical!$C$7:$C$1222,MATCH(B348,Historical!$B$7:$B$1244,0))*IF(AH348="n/a",1.03,IF(AH348&lt;0,1.01,IF(AH348&gt;10,1.1,(1+AH348/100))))</f>
        <v>5.1590000000000007</v>
      </c>
      <c r="AS348" s="841">
        <f>IF($AI348="n/a",1.03*AR348,IF($AI348&lt;0,1.01*AR348,IF($AI348&gt;10,1.1*AR348,(1+$AI348/100)*AR348)))</f>
        <v>5.6749000000000009</v>
      </c>
      <c r="AT348" s="841">
        <f>IF($AK348="n/a",1.03*AS348,IF($AK348&lt;0,1.01*AS348,IF($AK348&gt;10,1.1*AS348,(1+$AK348/100)*AS348)))</f>
        <v>6.2423900000000012</v>
      </c>
      <c r="AU348" s="841">
        <f>IF($AK348="n/a",1.03*AT348,IF($AK348&lt;0,1.01*AT348,IF($AK348&gt;10,1.1*AT348,(1+$AK348/100)*AT348)))</f>
        <v>6.8666290000000023</v>
      </c>
      <c r="AV348" s="841">
        <f>IF($AK348="n/a",1.03*AU348,IF($AK348&lt;0,1.01*AU348,IF($AK348&gt;10,1.1*AU348,(1+$AK348/100)*AU348)))</f>
        <v>7.5532919000000032</v>
      </c>
      <c r="AW348" s="618">
        <f>SUM(AR348:AV348)</f>
        <v>31.496210900000008</v>
      </c>
      <c r="AX348" s="713">
        <f>AW348/I348*100</f>
        <v>18.370493379994173</v>
      </c>
      <c r="AY348" s="887">
        <v>1.02</v>
      </c>
      <c r="AZ348" s="827">
        <v>18.68</v>
      </c>
      <c r="BA348" s="827">
        <v>-10.4</v>
      </c>
      <c r="BB348" s="827">
        <v>-1.0900000000000001</v>
      </c>
      <c r="BC348" s="827">
        <v>1.96</v>
      </c>
      <c r="BE348" s="594">
        <v>2004</v>
      </c>
      <c r="BF348" s="853">
        <f>IF(BE348&gt;2020,0,IF(BE348&gt;2008,1,IF(BE348&gt;2001,2,IF(BE348&gt;1990,3,IF(BE348&gt;1980,4,IF(BE348&gt;1973,5,IF(BE348&gt;1970,6,IF(BE348&gt;1960,7,IF(BE348&gt;1958,8,IF(BE348&gt;1953,9,10))))))))))</f>
        <v>2</v>
      </c>
      <c r="BG348" s="837">
        <v>33.700000000000003</v>
      </c>
      <c r="BH348" s="820" t="s">
        <v>4443</v>
      </c>
      <c r="BI348" s="820" t="s">
        <v>4444</v>
      </c>
    </row>
    <row r="349" spans="1:61" ht="11.25" customHeight="1" x14ac:dyDescent="0.2">
      <c r="A349" s="826" t="s">
        <v>5130</v>
      </c>
      <c r="B349" s="830" t="s">
        <v>1671</v>
      </c>
      <c r="C349" s="885" t="s">
        <v>107</v>
      </c>
      <c r="D349" s="885" t="s">
        <v>4197</v>
      </c>
      <c r="E349" s="699">
        <v>11</v>
      </c>
      <c r="F349" s="1122">
        <v>434</v>
      </c>
      <c r="G349" s="1122" t="s">
        <v>105</v>
      </c>
      <c r="H349" s="1122" t="s">
        <v>105</v>
      </c>
      <c r="I349" s="829">
        <v>87.75</v>
      </c>
      <c r="J349" s="618">
        <f>(M349/I349)*100</f>
        <v>1.7777777777777777</v>
      </c>
      <c r="K349" s="832">
        <v>0.78</v>
      </c>
      <c r="L349" s="842">
        <v>2</v>
      </c>
      <c r="M349" s="609">
        <f>K349*L349</f>
        <v>1.56</v>
      </c>
      <c r="N349" s="825" t="s">
        <v>602</v>
      </c>
      <c r="O349" s="700">
        <v>0.75</v>
      </c>
      <c r="P349" s="603">
        <v>44847</v>
      </c>
      <c r="Q349" s="603">
        <v>44865</v>
      </c>
      <c r="R349" s="609">
        <f>(K349-O349)/O349*100</f>
        <v>4.0000000000000036</v>
      </c>
      <c r="S349" s="667">
        <f>IF(INDEX(Historical!$D$7:$D$1220,MATCH(B349,Historical!$B$7:$B$1244,0))=0,"n/a",(INDEX(Historical!$C$7:$C$1222,MATCH(B349,Historical!$B$7:$B$1244,0))/INDEX(Historical!$D$7:$D$1220,MATCH(B349,Historical!$B$7:$B$1244,0))-1)*100)</f>
        <v>7.7464788732394485</v>
      </c>
      <c r="T349" s="667">
        <f>IF(INDEX(Historical!$F$7:$F$1213,MATCH(B349,Historical!$B$7:$B$1244,0))=0,"n/a",((INDEX(Historical!$C$7:$C$1222,MATCH(B349,Historical!$B$7:$B$1244,0))/INDEX(Historical!$F$7:$F$1213,MATCH(B349,Historical!$B$7:$B$1244,0)))^(1/3)-1)*100)</f>
        <v>7.8393347418176162</v>
      </c>
      <c r="U349" s="667">
        <f>IF(INDEX(Historical!$H$7:$H$1213,MATCH(B349,Historical!$B$7:$B$1244,0))=0,"n/a",((INDEX(Historical!$C$7:$C$1222,MATCH(B349,Historical!$B$7:$B$1244,0))/INDEX(Historical!$H$7:$H$1213,MATCH(B349,Historical!$B$7:$B$1244,0)))^(1/5)-1)*100)</f>
        <v>8.8775365880074055</v>
      </c>
      <c r="V349" s="667">
        <f>IF(INDEX(Historical!$N$7:$N$1213,MATCH(B349,Historical!$B$7:$B$1244,0))=0,"n/a",((INDEX(Historical!$C$7:$C$1222,MATCH(B349,Historical!$B$7:$B$1244,0))/INDEX(Historical!$N$7:$N$1213,MATCH(B349,Historical!$B$7:$B$1244,0)))^(1/10)-1)*100)</f>
        <v>14.357102756043517</v>
      </c>
      <c r="W349" s="668">
        <f>IF(OR(U349&lt;=0,U349="n/a",V349&lt;=0,V349="n/a"),"n/a",U349/V349)</f>
        <v>0.61833760883758193</v>
      </c>
      <c r="X349" s="669" t="str">
        <f>IF(OR(AJ349&lt;=0,AJ349="n/a",U349&lt;=0,U349="n/a"),"n/a",U349/AJ349)</f>
        <v>n/a</v>
      </c>
      <c r="Y349" s="831"/>
      <c r="Z349" s="618" t="str">
        <f>IF(OR(AC349&lt;0.01,AC349="n/a"),"n/a",M349/AC349*100)</f>
        <v>n/a</v>
      </c>
      <c r="AA349" s="841" t="str">
        <f>IF(OR(AC349&lt;0.01,AC349="n/a"),"n/a",I349/AC349)</f>
        <v>n/a</v>
      </c>
      <c r="AB349" s="842">
        <v>12</v>
      </c>
      <c r="AC349" s="821" t="s">
        <v>135</v>
      </c>
      <c r="AD349" s="821" t="s">
        <v>135</v>
      </c>
      <c r="AE349" s="821" t="s">
        <v>135</v>
      </c>
      <c r="AF349" s="821" t="s">
        <v>135</v>
      </c>
      <c r="AG349" s="821" t="s">
        <v>135</v>
      </c>
      <c r="AH349" s="821" t="s">
        <v>135</v>
      </c>
      <c r="AI349" s="821" t="s">
        <v>135</v>
      </c>
      <c r="AJ349" s="821" t="s">
        <v>135</v>
      </c>
      <c r="AK349" s="821" t="s">
        <v>135</v>
      </c>
      <c r="AL349" s="833" t="s">
        <v>135</v>
      </c>
      <c r="AM349" s="827" t="s">
        <v>135</v>
      </c>
      <c r="AN349" s="821" t="s">
        <v>135</v>
      </c>
      <c r="AO349" s="705" t="str">
        <f>IF(U349="n/a","n/a",IF(AA349&lt;0,"n/a",IF(AA349="n/a","n/a",J349+U349-AA349)))</f>
        <v>n/a</v>
      </c>
      <c r="AP349" s="706">
        <f>IF(U349="n/a","n/a",J349+U349)</f>
        <v>10.655314365785184</v>
      </c>
      <c r="AQ349" s="843" t="str">
        <f>IF(OR(AC349&lt;0.01,AC349="n/a",AF349="n/a"),"n/a",(I349/SQRT(22.5*AC349*(I349/AF349))-1)*100)</f>
        <v>n/a</v>
      </c>
      <c r="AR349" s="618">
        <f>INDEX(Historical!$C$7:$C$1222,MATCH(B349,Historical!$B$7:$B$1244,0))*IF(AH349="n/a",1.03,IF(AH349&lt;0,1.01,IF(AH349&gt;10,1.1,(1+AH349/100))))</f>
        <v>1.5759000000000001</v>
      </c>
      <c r="AS349" s="841">
        <f>IF($AI349="n/a",1.03*AR349,IF($AI349&lt;0,1.01*AR349,IF($AI349&gt;10,1.1*AR349,(1+$AI349/100)*AR349)))</f>
        <v>1.6231770000000001</v>
      </c>
      <c r="AT349" s="841">
        <f>IF($AK349="n/a",1.03*AS349,IF($AK349&lt;0,1.01*AS349,IF($AK349&gt;10,1.1*AS349,(1+$AK349/100)*AS349)))</f>
        <v>1.6718723100000001</v>
      </c>
      <c r="AU349" s="841">
        <f>IF($AK349="n/a",1.03*AT349,IF($AK349&lt;0,1.01*AT349,IF($AK349&gt;10,1.1*AT349,(1+$AK349/100)*AT349)))</f>
        <v>1.7220284793000002</v>
      </c>
      <c r="AV349" s="841">
        <f>IF($AK349="n/a",1.03*AU349,IF($AK349&lt;0,1.01*AU349,IF($AK349&gt;10,1.1*AU349,(1+$AK349/100)*AU349)))</f>
        <v>1.7736893336790003</v>
      </c>
      <c r="AW349" s="618">
        <f>SUM(AR349:AV349)</f>
        <v>8.3666671229790008</v>
      </c>
      <c r="AX349" s="713">
        <f>AW349/I349*100</f>
        <v>9.5346633880102569</v>
      </c>
      <c r="AY349" s="887" t="s">
        <v>135</v>
      </c>
      <c r="AZ349" s="827" t="s">
        <v>135</v>
      </c>
      <c r="BA349" s="827" t="s">
        <v>135</v>
      </c>
      <c r="BB349" s="827" t="s">
        <v>135</v>
      </c>
      <c r="BC349" s="827" t="s">
        <v>135</v>
      </c>
      <c r="BD349" s="861" t="s">
        <v>4126</v>
      </c>
      <c r="BE349" s="594">
        <v>2012</v>
      </c>
      <c r="BF349" s="853">
        <f>IF(BE349&gt;2020,0,IF(BE349&gt;2008,1,IF(BE349&gt;2001,2,IF(BE349&gt;1990,3,IF(BE349&gt;1980,4,IF(BE349&gt;1973,5,IF(BE349&gt;1970,6,IF(BE349&gt;1960,7,IF(BE349&gt;1958,8,IF(BE349&gt;1953,9,10))))))))))</f>
        <v>1</v>
      </c>
      <c r="BG349" s="837" t="s">
        <v>135</v>
      </c>
      <c r="BH349" s="820" t="s">
        <v>4443</v>
      </c>
      <c r="BI349" s="820" t="s">
        <v>4444</v>
      </c>
    </row>
    <row r="350" spans="1:61" ht="11.25" customHeight="1" x14ac:dyDescent="0.2">
      <c r="A350" s="826" t="s">
        <v>5132</v>
      </c>
      <c r="B350" s="830" t="s">
        <v>2853</v>
      </c>
      <c r="C350" s="885" t="s">
        <v>107</v>
      </c>
      <c r="D350" s="885" t="s">
        <v>4197</v>
      </c>
      <c r="E350" s="699">
        <v>10</v>
      </c>
      <c r="F350" s="1122">
        <v>519</v>
      </c>
      <c r="G350" s="1122" t="s">
        <v>105</v>
      </c>
      <c r="H350" s="1122" t="s">
        <v>105</v>
      </c>
      <c r="I350" s="829">
        <v>14.95</v>
      </c>
      <c r="J350" s="618">
        <f>(M350/I350)*100</f>
        <v>4.3478260869565224</v>
      </c>
      <c r="K350" s="832">
        <v>0.16250000000000001</v>
      </c>
      <c r="L350" s="842">
        <v>4</v>
      </c>
      <c r="M350" s="609">
        <f>K350*L350</f>
        <v>0.65</v>
      </c>
      <c r="N350" s="825" t="s">
        <v>323</v>
      </c>
      <c r="O350" s="700">
        <v>0.16</v>
      </c>
      <c r="P350" s="603">
        <v>44994</v>
      </c>
      <c r="Q350" s="603">
        <v>45005</v>
      </c>
      <c r="R350" s="609">
        <f>(K350-O350)/O350*100</f>
        <v>1.5625000000000013</v>
      </c>
      <c r="S350" s="667">
        <f>IF(INDEX(Historical!$D$7:$D$1220,MATCH(B350,Historical!$B$7:$B$1244,0))=0,"n/a",(INDEX(Historical!$C$7:$C$1222,MATCH(B350,Historical!$B$7:$B$1244,0))/INDEX(Historical!$D$7:$D$1220,MATCH(B350,Historical!$B$7:$B$1244,0))-1)*100)</f>
        <v>6.8376068376068355</v>
      </c>
      <c r="T350" s="667">
        <f>IF(INDEX(Historical!$F$7:$F$1213,MATCH(B350,Historical!$B$7:$B$1244,0))=0,"n/a",((INDEX(Historical!$C$7:$C$1222,MATCH(B350,Historical!$B$7:$B$1244,0))/INDEX(Historical!$F$7:$F$1213,MATCH(B350,Historical!$B$7:$B$1244,0)))^(1/3)-1)*100)</f>
        <v>4.6713530930846181</v>
      </c>
      <c r="U350" s="667">
        <f>IF(INDEX(Historical!$H$7:$H$1213,MATCH(B350,Historical!$B$7:$B$1244,0))=0,"n/a",((INDEX(Historical!$C$7:$C$1222,MATCH(B350,Historical!$B$7:$B$1244,0))/INDEX(Historical!$H$7:$H$1213,MATCH(B350,Historical!$B$7:$B$1244,0)))^(1/5)-1)*100)</f>
        <v>6.322318187613063</v>
      </c>
      <c r="V350" s="667">
        <f>IF(INDEX(Historical!$N$7:$N$1213,MATCH(B350,Historical!$B$7:$B$1244,0))=0,"n/a",((INDEX(Historical!$C$7:$C$1222,MATCH(B350,Historical!$B$7:$B$1244,0))/INDEX(Historical!$N$7:$N$1213,MATCH(B350,Historical!$B$7:$B$1244,0)))^(1/10)-1)*100)</f>
        <v>4.0550285452680246</v>
      </c>
      <c r="W350" s="668">
        <f>IF(OR(U350&lt;=0,U350="n/a",V350&lt;=0,V350="n/a"),"n/a",U350/V350)</f>
        <v>1.5591303777604302</v>
      </c>
      <c r="X350" s="669">
        <f>IF(OR(AJ350&lt;=0,AJ350="n/a",U350&lt;=0,U350="n/a"),"n/a",U350/AJ350)</f>
        <v>0.35123989931183686</v>
      </c>
      <c r="Y350" s="631"/>
      <c r="Z350" s="618">
        <f>IF(OR(AC350&lt;0.01,AC350="n/a"),"n/a",M350/AC350*100)</f>
        <v>42.763157894736842</v>
      </c>
      <c r="AA350" s="841">
        <f>IF(OR(AC350&lt;0.01,AC350="n/a"),"n/a",I350/AC350)</f>
        <v>9.8355263157894726</v>
      </c>
      <c r="AB350" s="842">
        <v>12</v>
      </c>
      <c r="AC350" s="821">
        <v>1.52</v>
      </c>
      <c r="AD350" s="821">
        <v>1.08</v>
      </c>
      <c r="AE350" s="821">
        <v>3.26</v>
      </c>
      <c r="AF350" s="821">
        <v>1.54</v>
      </c>
      <c r="AG350" s="821">
        <v>12.4</v>
      </c>
      <c r="AH350" s="821">
        <v>17.100000000000001</v>
      </c>
      <c r="AI350" s="821">
        <v>17.899999999999999</v>
      </c>
      <c r="AJ350" s="821">
        <v>18</v>
      </c>
      <c r="AK350" s="821">
        <v>9.1</v>
      </c>
      <c r="AL350" s="833">
        <v>84.5</v>
      </c>
      <c r="AM350" s="827">
        <v>7.1</v>
      </c>
      <c r="AN350" s="821">
        <v>0.45</v>
      </c>
      <c r="AO350" s="705">
        <f>IF(U350="n/a","n/a",IF(AA350&lt;0,"n/a",IF(AA350="n/a","n/a",J350+U350-AA350)))</f>
        <v>0.8346179587801128</v>
      </c>
      <c r="AP350" s="706">
        <f>IF(U350="n/a","n/a",J350+U350)</f>
        <v>10.670144274569585</v>
      </c>
      <c r="AQ350" s="843">
        <f>IF(OR(AC350&lt;0.01,AC350="n/a",AF350="n/a"),"n/a",(I350/SQRT(22.5*AC350*(I350/AF350))-1)*100)</f>
        <v>-17.952018031951333</v>
      </c>
      <c r="AR350" s="618">
        <f>INDEX(Historical!$C$7:$C$1222,MATCH(B350,Historical!$B$7:$B$1244,0))*IF(AH350="n/a",1.03,IF(AH350&lt;0,1.01,IF(AH350&gt;10,1.1,(1+AH350/100))))</f>
        <v>0.6875</v>
      </c>
      <c r="AS350" s="841">
        <f>IF($AI350="n/a",1.03*AR350,IF($AI350&lt;0,1.01*AR350,IF($AI350&gt;10,1.1*AR350,(1+$AI350/100)*AR350)))</f>
        <v>0.75625000000000009</v>
      </c>
      <c r="AT350" s="841">
        <f>IF($AK350="n/a",1.03*AS350,IF($AK350&lt;0,1.01*AS350,IF($AK350&gt;10,1.1*AS350,(1+$AK350/100)*AS350)))</f>
        <v>0.82506875000000013</v>
      </c>
      <c r="AU350" s="841">
        <f>IF($AK350="n/a",1.03*AT350,IF($AK350&lt;0,1.01*AT350,IF($AK350&gt;10,1.1*AT350,(1+$AK350/100)*AT350)))</f>
        <v>0.90015000625000008</v>
      </c>
      <c r="AV350" s="841">
        <f>IF($AK350="n/a",1.03*AU350,IF($AK350&lt;0,1.01*AU350,IF($AK350&gt;10,1.1*AU350,(1+$AK350/100)*AU350)))</f>
        <v>0.98206365681875007</v>
      </c>
      <c r="AW350" s="618">
        <f>SUM(AR350:AV350)</f>
        <v>4.1510324130687506</v>
      </c>
      <c r="AX350" s="713">
        <f>AW350/I350*100</f>
        <v>27.76610309744984</v>
      </c>
      <c r="AY350" s="887">
        <v>0.25</v>
      </c>
      <c r="AZ350" s="827">
        <v>4.99</v>
      </c>
      <c r="BA350" s="827">
        <v>-27.800000000000004</v>
      </c>
      <c r="BB350" s="827">
        <v>1.91</v>
      </c>
      <c r="BC350" s="827">
        <v>-3.3300000000000005</v>
      </c>
      <c r="BE350" s="594">
        <v>2014</v>
      </c>
      <c r="BF350" s="853">
        <f>IF(BE350&gt;2020,0,IF(BE350&gt;2008,1,IF(BE350&gt;2001,2,IF(BE350&gt;1990,3,IF(BE350&gt;1980,4,IF(BE350&gt;1973,5,IF(BE350&gt;1970,6,IF(BE350&gt;1960,7,IF(BE350&gt;1958,8,IF(BE350&gt;1953,9,10))))))))))</f>
        <v>1</v>
      </c>
      <c r="BG350" s="837">
        <v>1</v>
      </c>
      <c r="BH350" s="820" t="s">
        <v>4443</v>
      </c>
      <c r="BI350" s="820" t="s">
        <v>4444</v>
      </c>
    </row>
    <row r="351" spans="1:61" ht="11.25" customHeight="1" x14ac:dyDescent="0.2">
      <c r="A351" s="826" t="s">
        <v>5133</v>
      </c>
      <c r="B351" s="830" t="s">
        <v>3833</v>
      </c>
      <c r="C351" s="885" t="s">
        <v>107</v>
      </c>
      <c r="D351" s="885" t="s">
        <v>4197</v>
      </c>
      <c r="E351" s="699">
        <v>10</v>
      </c>
      <c r="F351" s="1122">
        <v>523</v>
      </c>
      <c r="G351" s="1122" t="s">
        <v>105</v>
      </c>
      <c r="H351" s="1122" t="s">
        <v>105</v>
      </c>
      <c r="I351" s="829">
        <v>33.11</v>
      </c>
      <c r="J351" s="618">
        <f>(M351/I351)*100</f>
        <v>2.7786167321051045</v>
      </c>
      <c r="K351" s="832">
        <v>0.23</v>
      </c>
      <c r="L351" s="842">
        <v>4</v>
      </c>
      <c r="M351" s="609">
        <f>K351*L351</f>
        <v>0.92</v>
      </c>
      <c r="N351" s="825" t="s">
        <v>496</v>
      </c>
      <c r="O351" s="700">
        <v>0.22</v>
      </c>
      <c r="P351" s="603">
        <v>44999</v>
      </c>
      <c r="Q351" s="603">
        <v>45021</v>
      </c>
      <c r="R351" s="609">
        <f>(K351-O351)/O351*100</f>
        <v>4.5454545454545494</v>
      </c>
      <c r="S351" s="667">
        <f>IF(INDEX(Historical!$D$7:$D$1220,MATCH(B351,Historical!$B$7:$B$1244,0))=0,"n/a",(INDEX(Historical!$C$7:$C$1222,MATCH(B351,Historical!$B$7:$B$1244,0))/INDEX(Historical!$D$7:$D$1220,MATCH(B351,Historical!$B$7:$B$1244,0))-1)*100)</f>
        <v>10.526315789473673</v>
      </c>
      <c r="T351" s="667">
        <f>IF(INDEX(Historical!$F$7:$F$1213,MATCH(B351,Historical!$B$7:$B$1244,0))=0,"n/a",((INDEX(Historical!$C$7:$C$1222,MATCH(B351,Historical!$B$7:$B$1244,0))/INDEX(Historical!$F$7:$F$1213,MATCH(B351,Historical!$B$7:$B$1244,0)))^(1/3)-1)*100)</f>
        <v>8.3706762661827092</v>
      </c>
      <c r="U351" s="667">
        <f>IF(INDEX(Historical!$H$7:$H$1213,MATCH(B351,Historical!$B$7:$B$1244,0))=0,"n/a",((INDEX(Historical!$C$7:$C$1222,MATCH(B351,Historical!$B$7:$B$1244,0))/INDEX(Historical!$H$7:$H$1213,MATCH(B351,Historical!$B$7:$B$1244,0)))^(1/5)-1)*100)</f>
        <v>18.466445254224407</v>
      </c>
      <c r="V351" s="667" t="str">
        <f>IF(INDEX(Historical!$N$7:$N$1213,MATCH(B351,Historical!$B$7:$B$1244,0))=0,"n/a",((INDEX(Historical!$C$7:$C$1222,MATCH(B351,Historical!$B$7:$B$1244,0))/INDEX(Historical!$N$7:$N$1213,MATCH(B351,Historical!$B$7:$B$1244,0)))^(1/10)-1)*100)</f>
        <v>n/a</v>
      </c>
      <c r="W351" s="668" t="str">
        <f>IF(OR(U351&lt;=0,U351="n/a",V351&lt;=0,V351="n/a"),"n/a",U351/V351)</f>
        <v>n/a</v>
      </c>
      <c r="X351" s="669">
        <f>IF(OR(AJ351&lt;=0,AJ351="n/a",U351&lt;=0,U351="n/a"),"n/a",U351/AJ351)</f>
        <v>1.1399040280385437</v>
      </c>
      <c r="Y351" s="831"/>
      <c r="Z351" s="618">
        <f>IF(OR(AC351&lt;0.01,AC351="n/a"),"n/a",M351/AC351*100)</f>
        <v>36.507936507936513</v>
      </c>
      <c r="AA351" s="841">
        <f>IF(OR(AC351&lt;0.01,AC351="n/a"),"n/a",I351/AC351)</f>
        <v>13.138888888888889</v>
      </c>
      <c r="AB351" s="842">
        <v>12</v>
      </c>
      <c r="AC351" s="821">
        <v>2.52</v>
      </c>
      <c r="AD351" s="821">
        <v>13.14</v>
      </c>
      <c r="AE351" s="821">
        <v>4.6399999999999997</v>
      </c>
      <c r="AF351" s="821">
        <v>1.39</v>
      </c>
      <c r="AG351" s="821">
        <v>8.4</v>
      </c>
      <c r="AH351" s="821">
        <v>55.000000000000007</v>
      </c>
      <c r="AI351" s="821">
        <v>1.03</v>
      </c>
      <c r="AJ351" s="821">
        <v>16.2</v>
      </c>
      <c r="AK351" s="821">
        <v>1</v>
      </c>
      <c r="AL351" s="833">
        <v>3770</v>
      </c>
      <c r="AM351" s="827">
        <v>0.4</v>
      </c>
      <c r="AN351" s="821">
        <v>0.13</v>
      </c>
      <c r="AO351" s="705">
        <f>IF(U351="n/a","n/a",IF(AA351&lt;0,"n/a",IF(AA351="n/a","n/a",J351+U351-AA351)))</f>
        <v>8.106173097440621</v>
      </c>
      <c r="AP351" s="706">
        <f>IF(U351="n/a","n/a",J351+U351)</f>
        <v>21.24506198632951</v>
      </c>
      <c r="AQ351" s="843">
        <f>IF(OR(AC351&lt;0.01,AC351="n/a",AF351="n/a"),"n/a",(I351/SQRT(22.5*AC351*(I351/AF351))-1)*100)</f>
        <v>-9.9060846657949231</v>
      </c>
      <c r="AR351" s="618">
        <f>INDEX(Historical!$C$7:$C$1222,MATCH(B351,Historical!$B$7:$B$1244,0))*IF(AH351="n/a",1.03,IF(AH351&lt;0,1.01,IF(AH351&gt;10,1.1,(1+AH351/100))))</f>
        <v>0.92400000000000004</v>
      </c>
      <c r="AS351" s="841">
        <f>IF($AI351="n/a",1.03*AR351,IF($AI351&lt;0,1.01*AR351,IF($AI351&gt;10,1.1*AR351,(1+$AI351/100)*AR351)))</f>
        <v>0.93351720000000005</v>
      </c>
      <c r="AT351" s="841">
        <f>IF($AK351="n/a",1.03*AS351,IF($AK351&lt;0,1.01*AS351,IF($AK351&gt;10,1.1*AS351,(1+$AK351/100)*AS351)))</f>
        <v>0.94285237200000005</v>
      </c>
      <c r="AU351" s="841">
        <f>IF($AK351="n/a",1.03*AT351,IF($AK351&lt;0,1.01*AT351,IF($AK351&gt;10,1.1*AT351,(1+$AK351/100)*AT351)))</f>
        <v>0.95228089572000008</v>
      </c>
      <c r="AV351" s="841">
        <f>IF($AK351="n/a",1.03*AU351,IF($AK351&lt;0,1.01*AU351,IF($AK351&gt;10,1.1*AU351,(1+$AK351/100)*AU351)))</f>
        <v>0.96180370467720011</v>
      </c>
      <c r="AW351" s="618">
        <f>SUM(AR351:AV351)</f>
        <v>4.7144541723972004</v>
      </c>
      <c r="AX351" s="713">
        <f>AW351/I351*100</f>
        <v>14.238762224093024</v>
      </c>
      <c r="AY351" s="887">
        <v>1</v>
      </c>
      <c r="AZ351" s="827">
        <v>18.89</v>
      </c>
      <c r="BA351" s="827">
        <v>-16.18</v>
      </c>
      <c r="BB351" s="827">
        <v>-0.01</v>
      </c>
      <c r="BC351" s="827">
        <v>-1.58</v>
      </c>
      <c r="BE351" s="594">
        <v>2014</v>
      </c>
      <c r="BF351" s="853">
        <f>IF(BE351&gt;2020,0,IF(BE351&gt;2008,1,IF(BE351&gt;2001,2,IF(BE351&gt;1990,3,IF(BE351&gt;1980,4,IF(BE351&gt;1973,5,IF(BE351&gt;1970,6,IF(BE351&gt;1960,7,IF(BE351&gt;1958,8,IF(BE351&gt;1953,9,10))))))))))</f>
        <v>1</v>
      </c>
      <c r="BG351" s="837">
        <v>0.89999999999999991</v>
      </c>
      <c r="BH351" s="820" t="s">
        <v>4443</v>
      </c>
      <c r="BI351" s="820" t="s">
        <v>4444</v>
      </c>
    </row>
    <row r="352" spans="1:61" ht="11.25" customHeight="1" x14ac:dyDescent="0.2">
      <c r="A352" s="819" t="s">
        <v>5134</v>
      </c>
      <c r="B352" s="830" t="s">
        <v>1685</v>
      </c>
      <c r="C352" s="885" t="s">
        <v>4178</v>
      </c>
      <c r="D352" s="885" t="s">
        <v>4179</v>
      </c>
      <c r="E352" s="699">
        <v>12</v>
      </c>
      <c r="F352" s="1122">
        <v>358</v>
      </c>
      <c r="G352" s="1122" t="s">
        <v>36</v>
      </c>
      <c r="H352" s="1122" t="s">
        <v>36</v>
      </c>
      <c r="I352" s="829">
        <v>42.84</v>
      </c>
      <c r="J352" s="618">
        <f>(M352/I352)*100</f>
        <v>3.5480859010270773</v>
      </c>
      <c r="K352" s="832">
        <v>0.38</v>
      </c>
      <c r="L352" s="842">
        <v>4</v>
      </c>
      <c r="M352" s="609">
        <f>K352*L352</f>
        <v>1.52</v>
      </c>
      <c r="N352" s="825" t="s">
        <v>706</v>
      </c>
      <c r="O352" s="700">
        <v>0.36249999999999999</v>
      </c>
      <c r="P352" s="603">
        <v>44659</v>
      </c>
      <c r="Q352" s="603">
        <v>44683</v>
      </c>
      <c r="R352" s="609">
        <f>(K352-O352)/O352*100</f>
        <v>4.827586206896556</v>
      </c>
      <c r="S352" s="667">
        <f>IF(INDEX(Historical!$D$7:$D$1220,MATCH(B352,Historical!$B$7:$B$1244,0))=0,"n/a",(INDEX(Historical!$C$7:$C$1222,MATCH(B352,Historical!$B$7:$B$1244,0))/INDEX(Historical!$D$7:$D$1220,MATCH(B352,Historical!$B$7:$B$1244,0))-1)*100)</f>
        <v>3.7996545768566481</v>
      </c>
      <c r="T352" s="667">
        <f>IF(INDEX(Historical!$F$7:$F$1213,MATCH(B352,Historical!$B$7:$B$1244,0))=0,"n/a",((INDEX(Historical!$C$7:$C$1222,MATCH(B352,Historical!$B$7:$B$1244,0))/INDEX(Historical!$F$7:$F$1213,MATCH(B352,Historical!$B$7:$B$1244,0)))^(1/3)-1)*100)</f>
        <v>3.6319262699854749</v>
      </c>
      <c r="U352" s="667">
        <f>IF(INDEX(Historical!$H$7:$H$1213,MATCH(B352,Historical!$B$7:$B$1244,0))=0,"n/a",((INDEX(Historical!$C$7:$C$1222,MATCH(B352,Historical!$B$7:$B$1244,0))/INDEX(Historical!$H$7:$H$1213,MATCH(B352,Historical!$B$7:$B$1244,0)))^(1/5)-1)*100)</f>
        <v>4.1683244054669721</v>
      </c>
      <c r="V352" s="667">
        <f>IF(INDEX(Historical!$N$7:$N$1213,MATCH(B352,Historical!$B$7:$B$1244,0))=0,"n/a",((INDEX(Historical!$C$7:$C$1222,MATCH(B352,Historical!$B$7:$B$1244,0))/INDEX(Historical!$N$7:$N$1213,MATCH(B352,Historical!$B$7:$B$1244,0)))^(1/10)-1)*100)</f>
        <v>5.5554454331856684</v>
      </c>
      <c r="W352" s="668">
        <f>IF(OR(U352&lt;=0,U352="n/a",V352&lt;=0,V352="n/a"),"n/a",U352/V352)</f>
        <v>0.75031326571355106</v>
      </c>
      <c r="X352" s="669" t="str">
        <f>IF(OR(AJ352&lt;=0,AJ352="n/a",U352&lt;=0,U352="n/a"),"n/a",U352/AJ352)</f>
        <v>n/a</v>
      </c>
      <c r="Y352" s="632"/>
      <c r="Z352" s="618">
        <f>IF(OR(AC352&lt;0.01,AC352="n/a"),"n/a",M352/AC352*100)</f>
        <v>608</v>
      </c>
      <c r="AA352" s="841">
        <f>IF(OR(AC352&lt;0.01,AC352="n/a"),"n/a",I352/AC352)</f>
        <v>171.36</v>
      </c>
      <c r="AB352" s="842">
        <v>12</v>
      </c>
      <c r="AC352" s="821">
        <v>0.25</v>
      </c>
      <c r="AD352" s="821" t="s">
        <v>135</v>
      </c>
      <c r="AE352" s="821">
        <v>9.4600000000000009</v>
      </c>
      <c r="AF352" s="821">
        <v>3.46</v>
      </c>
      <c r="AG352" s="821">
        <v>2.1999999999999997</v>
      </c>
      <c r="AH352" s="821">
        <v>-47.099999999999994</v>
      </c>
      <c r="AI352" s="821">
        <v>25.1</v>
      </c>
      <c r="AJ352" s="821">
        <v>-10</v>
      </c>
      <c r="AK352" s="821" t="s">
        <v>135</v>
      </c>
      <c r="AL352" s="833">
        <v>14360</v>
      </c>
      <c r="AM352" s="827">
        <v>0.3</v>
      </c>
      <c r="AN352" s="821">
        <v>1.35</v>
      </c>
      <c r="AO352" s="705">
        <f>IF(U352="n/a","n/a",IF(AA352&lt;0,"n/a",IF(AA352="n/a","n/a",J352+U352-AA352)))</f>
        <v>-163.64358969350596</v>
      </c>
      <c r="AP352" s="706">
        <f>IF(U352="n/a","n/a",J352+U352)</f>
        <v>7.7164103064940495</v>
      </c>
      <c r="AQ352" s="843">
        <f>IF(OR(AC352&lt;0.01,AC352="n/a",AF352="n/a"),"n/a",(I352/SQRT(22.5*AC352*(I352/AF352))-1)*100)</f>
        <v>413.33575757003337</v>
      </c>
      <c r="AR352" s="618">
        <f>INDEX(Historical!$C$7:$C$1222,MATCH(B352,Historical!$B$7:$B$1244,0))*IF(AH352="n/a",1.03,IF(AH352&lt;0,1.01,IF(AH352&gt;10,1.1,(1+AH352/100))))</f>
        <v>1.517525</v>
      </c>
      <c r="AS352" s="841">
        <f>IF($AI352="n/a",1.03*AR352,IF($AI352&lt;0,1.01*AR352,IF($AI352&gt;10,1.1*AR352,(1+$AI352/100)*AR352)))</f>
        <v>1.6692775000000002</v>
      </c>
      <c r="AT352" s="841">
        <f>IF($AK352="n/a",1.03*AS352,IF($AK352&lt;0,1.01*AS352,IF($AK352&gt;10,1.1*AS352,(1+$AK352/100)*AS352)))</f>
        <v>1.7193558250000003</v>
      </c>
      <c r="AU352" s="841">
        <f>IF($AK352="n/a",1.03*AT352,IF($AK352&lt;0,1.01*AT352,IF($AK352&gt;10,1.1*AT352,(1+$AK352/100)*AT352)))</f>
        <v>1.7709364997500003</v>
      </c>
      <c r="AV352" s="841">
        <f>IF($AK352="n/a",1.03*AU352,IF($AK352&lt;0,1.01*AU352,IF($AK352&gt;10,1.1*AU352,(1+$AK352/100)*AU352)))</f>
        <v>1.8240645947425005</v>
      </c>
      <c r="AW352" s="618">
        <f>SUM(AR352:AV352)</f>
        <v>8.5011594194925024</v>
      </c>
      <c r="AX352" s="713">
        <f>AW352/I352*100</f>
        <v>19.843976235976896</v>
      </c>
      <c r="AY352" s="887">
        <v>0.73</v>
      </c>
      <c r="AZ352" s="827">
        <v>15.22</v>
      </c>
      <c r="BA352" s="827">
        <v>-28.610000000000003</v>
      </c>
      <c r="BB352" s="827">
        <v>4.03</v>
      </c>
      <c r="BC352" s="827">
        <v>-0.83</v>
      </c>
      <c r="BE352" s="594">
        <v>2011</v>
      </c>
      <c r="BF352" s="853">
        <f>IF(BE352&gt;2020,0,IF(BE352&gt;2008,1,IF(BE352&gt;2001,2,IF(BE352&gt;1990,3,IF(BE352&gt;1980,4,IF(BE352&gt;1973,5,IF(BE352&gt;1970,6,IF(BE352&gt;1960,7,IF(BE352&gt;1958,8,IF(BE352&gt;1953,9,10))))))))))</f>
        <v>1</v>
      </c>
      <c r="BG352" s="837">
        <v>0.8</v>
      </c>
      <c r="BH352" s="820" t="s">
        <v>4443</v>
      </c>
      <c r="BI352" s="820" t="s">
        <v>4445</v>
      </c>
    </row>
    <row r="353" spans="1:61" ht="11.25" customHeight="1" x14ac:dyDescent="0.2">
      <c r="A353" s="819" t="s">
        <v>5135</v>
      </c>
      <c r="B353" s="830" t="s">
        <v>1699</v>
      </c>
      <c r="C353" s="885" t="s">
        <v>111</v>
      </c>
      <c r="D353" s="885" t="s">
        <v>1181</v>
      </c>
      <c r="E353" s="699">
        <v>10</v>
      </c>
      <c r="F353" s="1122">
        <v>486</v>
      </c>
      <c r="G353" s="1122" t="s">
        <v>105</v>
      </c>
      <c r="H353" s="1122" t="s">
        <v>105</v>
      </c>
      <c r="I353" s="829">
        <v>85.53</v>
      </c>
      <c r="J353" s="618">
        <f>(M353/I353)*100</f>
        <v>1.16918040453642</v>
      </c>
      <c r="K353" s="832">
        <v>0.25</v>
      </c>
      <c r="L353" s="842">
        <v>4</v>
      </c>
      <c r="M353" s="609">
        <f>K353*L353</f>
        <v>1</v>
      </c>
      <c r="N353" s="825" t="s">
        <v>147</v>
      </c>
      <c r="O353" s="700">
        <v>0.2</v>
      </c>
      <c r="P353" s="603">
        <v>44712</v>
      </c>
      <c r="Q353" s="603">
        <v>44727</v>
      </c>
      <c r="R353" s="609">
        <f>(K353-O353)/O353*100</f>
        <v>24.999999999999993</v>
      </c>
      <c r="S353" s="667">
        <f>IF(INDEX(Historical!$D$7:$D$1220,MATCH(B353,Historical!$B$7:$B$1244,0))=0,"n/a",(INDEX(Historical!$C$7:$C$1222,MATCH(B353,Historical!$B$7:$B$1244,0))/INDEX(Historical!$D$7:$D$1220,MATCH(B353,Historical!$B$7:$B$1244,0))-1)*100)</f>
        <v>46.153846153846146</v>
      </c>
      <c r="T353" s="667">
        <f>IF(INDEX(Historical!$F$7:$F$1213,MATCH(B353,Historical!$B$7:$B$1244,0))=0,"n/a",((INDEX(Historical!$C$7:$C$1222,MATCH(B353,Historical!$B$7:$B$1244,0))/INDEX(Historical!$F$7:$F$1213,MATCH(B353,Historical!$B$7:$B$1244,0)))^(1/3)-1)*100)</f>
        <v>33.420082436097218</v>
      </c>
      <c r="U353" s="667">
        <f>IF(INDEX(Historical!$H$7:$H$1213,MATCH(B353,Historical!$B$7:$B$1244,0))=0,"n/a",((INDEX(Historical!$C$7:$C$1222,MATCH(B353,Historical!$B$7:$B$1244,0))/INDEX(Historical!$H$7:$H$1213,MATCH(B353,Historical!$B$7:$B$1244,0)))^(1/5)-1)*100)</f>
        <v>24.312478510605096</v>
      </c>
      <c r="V353" s="667">
        <f>IF(INDEX(Historical!$N$7:$N$1213,MATCH(B353,Historical!$B$7:$B$1244,0))=0,"n/a",((INDEX(Historical!$C$7:$C$1222,MATCH(B353,Historical!$B$7:$B$1244,0))/INDEX(Historical!$N$7:$N$1213,MATCH(B353,Historical!$B$7:$B$1244,0)))^(1/10)-1)*100)</f>
        <v>21.696611750013915</v>
      </c>
      <c r="W353" s="668">
        <f>IF(OR(U353&lt;=0,U353="n/a",V353&lt;=0,V353="n/a"),"n/a",U353/V353)</f>
        <v>1.1205656805187336</v>
      </c>
      <c r="X353" s="669">
        <f>IF(OR(AJ353&lt;=0,AJ353="n/a",U353&lt;=0,U353="n/a"),"n/a",U353/AJ353)</f>
        <v>0.62339688488731015</v>
      </c>
      <c r="Y353" s="831"/>
      <c r="Z353" s="618">
        <f>IF(OR(AC353&lt;0.01,AC353="n/a"),"n/a",M353/AC353*100)</f>
        <v>8.7108013937282216</v>
      </c>
      <c r="AA353" s="841">
        <f>IF(OR(AC353&lt;0.01,AC353="n/a"),"n/a",I353/AC353)</f>
        <v>7.4503484320557494</v>
      </c>
      <c r="AB353" s="842">
        <v>12</v>
      </c>
      <c r="AC353" s="821">
        <v>11.48</v>
      </c>
      <c r="AD353" s="821">
        <v>0.44</v>
      </c>
      <c r="AE353" s="821">
        <v>0.54</v>
      </c>
      <c r="AF353" s="821">
        <v>2.12</v>
      </c>
      <c r="AG353" s="821">
        <v>31.3</v>
      </c>
      <c r="AH353" s="821">
        <v>114.5</v>
      </c>
      <c r="AI353" s="821">
        <v>11.469999999999999</v>
      </c>
      <c r="AJ353" s="821">
        <v>39</v>
      </c>
      <c r="AK353" s="821">
        <v>17</v>
      </c>
      <c r="AL353" s="833">
        <v>5320</v>
      </c>
      <c r="AM353" s="827">
        <v>2</v>
      </c>
      <c r="AN353" s="821">
        <v>0.13</v>
      </c>
      <c r="AO353" s="705">
        <f>IF(U353="n/a","n/a",IF(AA353&lt;0,"n/a",IF(AA353="n/a","n/a",J353+U353-AA353)))</f>
        <v>18.031310483085768</v>
      </c>
      <c r="AP353" s="706">
        <f>IF(U353="n/a","n/a",J353+U353)</f>
        <v>25.481658915141516</v>
      </c>
      <c r="AQ353" s="843">
        <f>IF(OR(AC353&lt;0.01,AC353="n/a",AF353="n/a"),"n/a",(I353/SQRT(22.5*AC353*(I353/AF353))-1)*100)</f>
        <v>-16.215252844080162</v>
      </c>
      <c r="AR353" s="618">
        <f>INDEX(Historical!$C$7:$C$1222,MATCH(B353,Historical!$B$7:$B$1244,0))*IF(AH353="n/a",1.03,IF(AH353&lt;0,1.01,IF(AH353&gt;10,1.1,(1+AH353/100))))</f>
        <v>1.0449999999999999</v>
      </c>
      <c r="AS353" s="841">
        <f>IF($AI353="n/a",1.03*AR353,IF($AI353&lt;0,1.01*AR353,IF($AI353&gt;10,1.1*AR353,(1+$AI353/100)*AR353)))</f>
        <v>1.1495</v>
      </c>
      <c r="AT353" s="841">
        <f>IF($AK353="n/a",1.03*AS353,IF($AK353&lt;0,1.01*AS353,IF($AK353&gt;10,1.1*AS353,(1+$AK353/100)*AS353)))</f>
        <v>1.2644500000000001</v>
      </c>
      <c r="AU353" s="841">
        <f>IF($AK353="n/a",1.03*AT353,IF($AK353&lt;0,1.01*AT353,IF($AK353&gt;10,1.1*AT353,(1+$AK353/100)*AT353)))</f>
        <v>1.3908950000000002</v>
      </c>
      <c r="AV353" s="841">
        <f>IF($AK353="n/a",1.03*AU353,IF($AK353&lt;0,1.01*AU353,IF($AK353&gt;10,1.1*AU353,(1+$AK353/100)*AU353)))</f>
        <v>1.5299845000000003</v>
      </c>
      <c r="AW353" s="618">
        <f>SUM(AR353:AV353)</f>
        <v>6.3798295000000005</v>
      </c>
      <c r="AX353" s="713">
        <f>AW353/I353*100</f>
        <v>7.4591716356833873</v>
      </c>
      <c r="AY353" s="887">
        <v>1.5</v>
      </c>
      <c r="AZ353" s="827">
        <v>33.379999999999995</v>
      </c>
      <c r="BA353" s="827">
        <v>-13.950000000000001</v>
      </c>
      <c r="BB353" s="827">
        <v>-1.3</v>
      </c>
      <c r="BC353" s="827">
        <v>7.85</v>
      </c>
      <c r="BE353" s="594">
        <v>2013</v>
      </c>
      <c r="BF353" s="853">
        <f>IF(BE353&gt;2020,0,IF(BE353&gt;2008,1,IF(BE353&gt;2001,2,IF(BE353&gt;1990,3,IF(BE353&gt;1980,4,IF(BE353&gt;1973,5,IF(BE353&gt;1970,6,IF(BE353&gt;1960,7,IF(BE353&gt;1958,8,IF(BE353&gt;1953,9,10))))))))))</f>
        <v>1</v>
      </c>
      <c r="BG353" s="837">
        <v>19.5</v>
      </c>
      <c r="BH353" s="820" t="s">
        <v>4443</v>
      </c>
      <c r="BI353" s="820" t="s">
        <v>4444</v>
      </c>
    </row>
    <row r="354" spans="1:61" ht="11.25" customHeight="1" x14ac:dyDescent="0.2">
      <c r="A354" s="835" t="s">
        <v>5139</v>
      </c>
      <c r="B354" s="830" t="s">
        <v>1689</v>
      </c>
      <c r="C354" s="885" t="s">
        <v>107</v>
      </c>
      <c r="D354" s="885" t="s">
        <v>4197</v>
      </c>
      <c r="E354" s="699">
        <v>11</v>
      </c>
      <c r="F354" s="1122">
        <v>450</v>
      </c>
      <c r="G354" s="1122" t="s">
        <v>105</v>
      </c>
      <c r="H354" s="1122" t="s">
        <v>105</v>
      </c>
      <c r="I354" s="829">
        <v>25.21</v>
      </c>
      <c r="J354" s="618">
        <f>(M354/I354)*100</f>
        <v>5.7120190400634669</v>
      </c>
      <c r="K354" s="832">
        <v>0.36</v>
      </c>
      <c r="L354" s="842">
        <v>4</v>
      </c>
      <c r="M354" s="609">
        <f>K354*L354</f>
        <v>1.44</v>
      </c>
      <c r="N354" s="825" t="s">
        <v>121</v>
      </c>
      <c r="O354" s="700">
        <v>0.35</v>
      </c>
      <c r="P354" s="603">
        <v>44952</v>
      </c>
      <c r="Q354" s="603">
        <v>44959</v>
      </c>
      <c r="R354" s="609">
        <f>(K354-O354)/O354*100</f>
        <v>2.8571428571428599</v>
      </c>
      <c r="S354" s="667">
        <f>IF(INDEX(Historical!$D$7:$D$1220,MATCH(B354,Historical!$B$7:$B$1244,0))=0,"n/a",(INDEX(Historical!$C$7:$C$1222,MATCH(B354,Historical!$B$7:$B$1244,0))/INDEX(Historical!$D$7:$D$1220,MATCH(B354,Historical!$B$7:$B$1244,0))-1)*100)</f>
        <v>6.0606060606060552</v>
      </c>
      <c r="T354" s="667">
        <f>IF(INDEX(Historical!$F$7:$F$1213,MATCH(B354,Historical!$B$7:$B$1244,0))=0,"n/a",((INDEX(Historical!$C$7:$C$1222,MATCH(B354,Historical!$B$7:$B$1244,0))/INDEX(Historical!$F$7:$F$1213,MATCH(B354,Historical!$B$7:$B$1244,0)))^(1/3)-1)*100)</f>
        <v>4.128301283656044</v>
      </c>
      <c r="U354" s="667">
        <f>IF(INDEX(Historical!$H$7:$H$1213,MATCH(B354,Historical!$B$7:$B$1244,0))=0,"n/a",((INDEX(Historical!$C$7:$C$1222,MATCH(B354,Historical!$B$7:$B$1244,0))/INDEX(Historical!$H$7:$H$1213,MATCH(B354,Historical!$B$7:$B$1244,0)))^(1/5)-1)*100)</f>
        <v>3.8326670088616899</v>
      </c>
      <c r="V354" s="667">
        <f>IF(INDEX(Historical!$N$7:$N$1213,MATCH(B354,Historical!$B$7:$B$1244,0))=0,"n/a",((INDEX(Historical!$C$7:$C$1222,MATCH(B354,Historical!$B$7:$B$1244,0))/INDEX(Historical!$N$7:$N$1213,MATCH(B354,Historical!$B$7:$B$1244,0)))^(1/10)-1)*100)</f>
        <v>3.4219694129380196</v>
      </c>
      <c r="W354" s="668">
        <f>IF(OR(U354&lt;=0,U354="n/a",V354&lt;=0,V354="n/a"),"n/a",U354/V354)</f>
        <v>1.1200179038336451</v>
      </c>
      <c r="X354" s="669">
        <f>IF(OR(AJ354&lt;=0,AJ354="n/a",U354&lt;=0,U354="n/a"),"n/a",U354/AJ354)</f>
        <v>0.43063674256872919</v>
      </c>
      <c r="Y354" s="631"/>
      <c r="Z354" s="618">
        <f>IF(OR(AC354&lt;0.01,AC354="n/a"),"n/a",M354/AC354*100)</f>
        <v>51.428571428571438</v>
      </c>
      <c r="AA354" s="841">
        <f>IF(OR(AC354&lt;0.01,AC354="n/a"),"n/a",I354/AC354)</f>
        <v>9.0035714285714299</v>
      </c>
      <c r="AB354" s="842">
        <v>12</v>
      </c>
      <c r="AC354" s="821">
        <v>2.8</v>
      </c>
      <c r="AD354" s="821" t="s">
        <v>135</v>
      </c>
      <c r="AE354" s="821">
        <v>2.65</v>
      </c>
      <c r="AF354" s="821">
        <v>2.2599999999999998</v>
      </c>
      <c r="AG354" s="821">
        <v>19.3</v>
      </c>
      <c r="AH354" s="821">
        <v>2.5</v>
      </c>
      <c r="AI354" s="821" t="s">
        <v>135</v>
      </c>
      <c r="AJ354" s="821">
        <v>8.9</v>
      </c>
      <c r="AK354" s="821" t="s">
        <v>135</v>
      </c>
      <c r="AL354" s="833">
        <v>116.5</v>
      </c>
      <c r="AM354" s="827">
        <v>0.1</v>
      </c>
      <c r="AN354" s="821">
        <v>0.33</v>
      </c>
      <c r="AO354" s="705">
        <f>IF(U354="n/a","n/a",IF(AA354&lt;0,"n/a",IF(AA354="n/a","n/a",J354+U354-AA354)))</f>
        <v>0.54111462035372782</v>
      </c>
      <c r="AP354" s="706">
        <f>IF(U354="n/a","n/a",J354+U354)</f>
        <v>9.5446860489251577</v>
      </c>
      <c r="AQ354" s="843">
        <f>IF(OR(AC354&lt;0.01,AC354="n/a",AF354="n/a"),"n/a",(I354/SQRT(22.5*AC354*(I354/AF354))-1)*100)</f>
        <v>-4.902222415098989</v>
      </c>
      <c r="AR354" s="618">
        <f>INDEX(Historical!$C$7:$C$1222,MATCH(B354,Historical!$B$7:$B$1244,0))*IF(AH354="n/a",1.03,IF(AH354&lt;0,1.01,IF(AH354&gt;10,1.1,(1+AH354/100))))</f>
        <v>1.4349999999999998</v>
      </c>
      <c r="AS354" s="841">
        <f>IF($AI354="n/a",1.03*AR354,IF($AI354&lt;0,1.01*AR354,IF($AI354&gt;10,1.1*AR354,(1+$AI354/100)*AR354)))</f>
        <v>1.4780499999999999</v>
      </c>
      <c r="AT354" s="841">
        <f>IF($AK354="n/a",1.03*AS354,IF($AK354&lt;0,1.01*AS354,IF($AK354&gt;10,1.1*AS354,(1+$AK354/100)*AS354)))</f>
        <v>1.5223914999999999</v>
      </c>
      <c r="AU354" s="841">
        <f>IF($AK354="n/a",1.03*AT354,IF($AK354&lt;0,1.01*AT354,IF($AK354&gt;10,1.1*AT354,(1+$AK354/100)*AT354)))</f>
        <v>1.5680632449999998</v>
      </c>
      <c r="AV354" s="841">
        <f>IF($AK354="n/a",1.03*AU354,IF($AK354&lt;0,1.01*AU354,IF($AK354&gt;10,1.1*AU354,(1+$AK354/100)*AU354)))</f>
        <v>1.6151051423499998</v>
      </c>
      <c r="AW354" s="618">
        <f>SUM(AR354:AV354)</f>
        <v>7.618609887349999</v>
      </c>
      <c r="AX354" s="713">
        <f>AW354/I354*100</f>
        <v>30.220586621777066</v>
      </c>
      <c r="AY354" s="887">
        <v>0.78</v>
      </c>
      <c r="AZ354" s="827">
        <v>18.41</v>
      </c>
      <c r="BA354" s="827">
        <v>-21.22</v>
      </c>
      <c r="BB354" s="827">
        <v>0.51</v>
      </c>
      <c r="BC354" s="827">
        <v>-1.3299999999999998</v>
      </c>
      <c r="BE354" s="594">
        <v>2013</v>
      </c>
      <c r="BF354" s="853">
        <f>IF(BE354&gt;2020,0,IF(BE354&gt;2008,1,IF(BE354&gt;2001,2,IF(BE354&gt;1990,3,IF(BE354&gt;1980,4,IF(BE354&gt;1973,5,IF(BE354&gt;1970,6,IF(BE354&gt;1960,7,IF(BE354&gt;1958,8,IF(BE354&gt;1953,9,10))))))))))</f>
        <v>1</v>
      </c>
      <c r="BG354" s="837">
        <v>1</v>
      </c>
      <c r="BH354" s="820" t="s">
        <v>4443</v>
      </c>
      <c r="BI354" s="820" t="s">
        <v>4444</v>
      </c>
    </row>
    <row r="355" spans="1:61" s="737" customFormat="1" ht="11.25" customHeight="1" x14ac:dyDescent="0.2">
      <c r="A355" s="613" t="s">
        <v>5140</v>
      </c>
      <c r="B355" s="743" t="s">
        <v>1697</v>
      </c>
      <c r="C355" s="885" t="s">
        <v>152</v>
      </c>
      <c r="D355" s="885" t="s">
        <v>4180</v>
      </c>
      <c r="E355" s="721">
        <v>13</v>
      </c>
      <c r="F355" s="1122">
        <v>292</v>
      </c>
      <c r="G355" s="1121" t="s">
        <v>105</v>
      </c>
      <c r="H355" s="1121" t="s">
        <v>105</v>
      </c>
      <c r="I355" s="722">
        <v>475.94</v>
      </c>
      <c r="J355" s="723">
        <f>(M355/I355)*100</f>
        <v>1.3867294196747488</v>
      </c>
      <c r="K355" s="724">
        <v>1.65</v>
      </c>
      <c r="L355" s="725">
        <v>4</v>
      </c>
      <c r="M355" s="726">
        <f>K355*L355</f>
        <v>6.6</v>
      </c>
      <c r="N355" s="727" t="s">
        <v>193</v>
      </c>
      <c r="O355" s="728">
        <v>1.45</v>
      </c>
      <c r="P355" s="1037">
        <v>44728</v>
      </c>
      <c r="Q355" s="1037">
        <v>44740</v>
      </c>
      <c r="R355" s="726">
        <f>(K355-O355)/O355*100</f>
        <v>13.793103448275859</v>
      </c>
      <c r="S355" s="667">
        <f>IF(INDEX(Historical!$D$7:$D$1220,MATCH(B355,Historical!$B$7:$B$1244,0))=0,"n/a",(INDEX(Historical!$C$7:$C$1222,MATCH(B355,Historical!$B$7:$B$1244,0))/INDEX(Historical!$D$7:$D$1220,MATCH(B355,Historical!$B$7:$B$1244,0))-1)*100)</f>
        <v>14.285714285714302</v>
      </c>
      <c r="T355" s="667">
        <f>IF(INDEX(Historical!$F$7:$F$1213,MATCH(B355,Historical!$B$7:$B$1244,0))=0,"n/a",((INDEX(Historical!$C$7:$C$1222,MATCH(B355,Historical!$B$7:$B$1244,0))/INDEX(Historical!$F$7:$F$1213,MATCH(B355,Historical!$B$7:$B$1244,0)))^(1/3)-1)*100)</f>
        <v>17.156296363618708</v>
      </c>
      <c r="U355" s="667">
        <f>IF(INDEX(Historical!$H$7:$H$1213,MATCH(B355,Historical!$B$7:$B$1244,0))=0,"n/a",((INDEX(Historical!$C$7:$C$1222,MATCH(B355,Historical!$B$7:$B$1244,0))/INDEX(Historical!$H$7:$H$1213,MATCH(B355,Historical!$B$7:$B$1244,0)))^(1/5)-1)*100)</f>
        <v>17.356844863013542</v>
      </c>
      <c r="V355" s="667">
        <f>IF(INDEX(Historical!$N$7:$N$1213,MATCH(B355,Historical!$B$7:$B$1244,0))=0,"n/a",((INDEX(Historical!$C$7:$C$1222,MATCH(B355,Historical!$B$7:$B$1244,0))/INDEX(Historical!$N$7:$N$1213,MATCH(B355,Historical!$B$7:$B$1244,0)))^(1/10)-1)*100)</f>
        <v>23.11444133449163</v>
      </c>
      <c r="W355" s="668">
        <f>IF(OR(U355&lt;=0,U355="n/a",V355&lt;=0,V355="n/a"),"n/a",U355/V355)</f>
        <v>0.75090912264937426</v>
      </c>
      <c r="X355" s="669">
        <f>IF(OR(AJ355&lt;=0,AJ355="n/a",U355&lt;=0,U355="n/a"),"n/a",U355/AJ355)</f>
        <v>0.86352462005042496</v>
      </c>
      <c r="Y355" s="743"/>
      <c r="Z355" s="723">
        <f>IF(OR(AC355&lt;0.01,AC355="n/a"),"n/a",M355/AC355*100)</f>
        <v>31.161473087818699</v>
      </c>
      <c r="AA355" s="730">
        <f>IF(OR(AC355&lt;0.01,AC355="n/a"),"n/a",I355/AC355)</f>
        <v>22.47119924457035</v>
      </c>
      <c r="AB355" s="725">
        <v>12</v>
      </c>
      <c r="AC355" s="731">
        <v>21.18</v>
      </c>
      <c r="AD355" s="731">
        <v>1.64</v>
      </c>
      <c r="AE355" s="731">
        <v>1.41</v>
      </c>
      <c r="AF355" s="731">
        <v>6.05</v>
      </c>
      <c r="AG355" s="731">
        <v>25</v>
      </c>
      <c r="AH355" s="731">
        <v>12.8</v>
      </c>
      <c r="AI355" s="731">
        <v>13.41</v>
      </c>
      <c r="AJ355" s="731">
        <v>20.100000000000001</v>
      </c>
      <c r="AK355" s="731">
        <v>13.91</v>
      </c>
      <c r="AL355" s="732">
        <v>458450</v>
      </c>
      <c r="AM355" s="733">
        <v>0.1</v>
      </c>
      <c r="AN355" s="731">
        <v>0.65</v>
      </c>
      <c r="AO355" s="734">
        <f>IF(U355="n/a","n/a",IF(AA355&lt;0,"n/a",IF(AA355="n/a","n/a",J355+U355-AA355)))</f>
        <v>-3.7276249618820607</v>
      </c>
      <c r="AP355" s="735">
        <f>IF(U355="n/a","n/a",J355+U355)</f>
        <v>18.743574282688289</v>
      </c>
      <c r="AQ355" s="843">
        <f>IF(OR(AC355&lt;0.01,AC355="n/a",AF355="n/a"),"n/a",(I355/SQRT(22.5*AC355*(I355/AF355))-1)*100)</f>
        <v>145.81000380117487</v>
      </c>
      <c r="AR355" s="618">
        <f>INDEX(Historical!$C$7:$C$1222,MATCH(B355,Historical!$B$7:$B$1244,0))*IF(AH355="n/a",1.03,IF(AH355&lt;0,1.01,IF(AH355&gt;10,1.1,(1+AH355/100))))</f>
        <v>7.0400000000000009</v>
      </c>
      <c r="AS355" s="730">
        <f>IF($AI355="n/a",1.03*AR355,IF($AI355&lt;0,1.01*AR355,IF($AI355&gt;10,1.1*AR355,(1+$AI355/100)*AR355)))</f>
        <v>7.7440000000000015</v>
      </c>
      <c r="AT355" s="730">
        <f>IF($AK355="n/a",1.03*AS355,IF($AK355&lt;0,1.01*AS355,IF($AK355&gt;10,1.1*AS355,(1+$AK355/100)*AS355)))</f>
        <v>8.5184000000000015</v>
      </c>
      <c r="AU355" s="730">
        <f>IF($AK355="n/a",1.03*AT355,IF($AK355&lt;0,1.01*AT355,IF($AK355&gt;10,1.1*AT355,(1+$AK355/100)*AT355)))</f>
        <v>9.3702400000000026</v>
      </c>
      <c r="AV355" s="730">
        <f>IF($AK355="n/a",1.03*AU355,IF($AK355&lt;0,1.01*AU355,IF($AK355&gt;10,1.1*AU355,(1+$AK355/100)*AU355)))</f>
        <v>10.307264000000004</v>
      </c>
      <c r="AW355" s="723">
        <f>SUM(AR355:AV355)</f>
        <v>42.979904000000012</v>
      </c>
      <c r="AX355" s="736">
        <f>AW355/I355*100</f>
        <v>9.0305298987267335</v>
      </c>
      <c r="AY355" s="888">
        <v>0.69</v>
      </c>
      <c r="AZ355" s="733">
        <v>5.83</v>
      </c>
      <c r="BA355" s="733">
        <v>-14.719999999999999</v>
      </c>
      <c r="BB355" s="733">
        <v>-4.5199999999999996</v>
      </c>
      <c r="BC355" s="733">
        <v>-7.32</v>
      </c>
      <c r="BD355" s="862"/>
      <c r="BE355" s="594">
        <v>2010</v>
      </c>
      <c r="BF355" s="853">
        <f>IF(BE355&gt;2020,0,IF(BE355&gt;2008,1,IF(BE355&gt;2001,2,IF(BE355&gt;1990,3,IF(BE355&gt;1980,4,IF(BE355&gt;1973,5,IF(BE355&gt;1970,6,IF(BE355&gt;1960,7,IF(BE355&gt;1958,8,IF(BE355&gt;1953,9,10))))))))))</f>
        <v>1</v>
      </c>
      <c r="BG355" s="783">
        <v>8.1</v>
      </c>
      <c r="BH355" s="820" t="s">
        <v>4443</v>
      </c>
      <c r="BI355" s="820" t="s">
        <v>4444</v>
      </c>
    </row>
    <row r="356" spans="1:61" ht="11.25" customHeight="1" x14ac:dyDescent="0.2">
      <c r="A356" s="819" t="s">
        <v>1700</v>
      </c>
      <c r="B356" s="830" t="s">
        <v>1701</v>
      </c>
      <c r="C356" s="885" t="s">
        <v>107</v>
      </c>
      <c r="D356" s="885" t="s">
        <v>117</v>
      </c>
      <c r="E356" s="699">
        <v>14</v>
      </c>
      <c r="F356" s="1122">
        <v>262</v>
      </c>
      <c r="G356" s="1122" t="s">
        <v>114</v>
      </c>
      <c r="H356" s="1122" t="s">
        <v>114</v>
      </c>
      <c r="I356" s="829">
        <v>44.55</v>
      </c>
      <c r="J356" s="618">
        <f>(M356/I356)*100</f>
        <v>2.9629629629629632</v>
      </c>
      <c r="K356" s="832">
        <v>0.33</v>
      </c>
      <c r="L356" s="842">
        <v>4</v>
      </c>
      <c r="M356" s="609">
        <f>K356*L356</f>
        <v>1.32</v>
      </c>
      <c r="N356" s="825" t="s">
        <v>235</v>
      </c>
      <c r="O356" s="700">
        <v>0.3</v>
      </c>
      <c r="P356" s="603">
        <v>44770</v>
      </c>
      <c r="Q356" s="603">
        <v>44792</v>
      </c>
      <c r="R356" s="609">
        <f>(K356-O356)/O356*100</f>
        <v>10.000000000000009</v>
      </c>
      <c r="S356" s="667">
        <f>IF(INDEX(Historical!$D$7:$D$1220,MATCH(B356,Historical!$B$7:$B$1244,0))=0,"n/a",(INDEX(Historical!$C$7:$C$1222,MATCH(B356,Historical!$B$7:$B$1244,0))/INDEX(Historical!$D$7:$D$1220,MATCH(B356,Historical!$B$7:$B$1244,0))-1)*100)</f>
        <v>7.6923076923077094</v>
      </c>
      <c r="T356" s="667">
        <f>IF(INDEX(Historical!$F$7:$F$1213,MATCH(B356,Historical!$B$7:$B$1244,0))=0,"n/a",((INDEX(Historical!$C$7:$C$1222,MATCH(B356,Historical!$B$7:$B$1244,0))/INDEX(Historical!$F$7:$F$1213,MATCH(B356,Historical!$B$7:$B$1244,0)))^(1/3)-1)*100)</f>
        <v>4.9497356623019906</v>
      </c>
      <c r="U356" s="667">
        <f>IF(INDEX(Historical!$H$7:$H$1213,MATCH(B356,Historical!$B$7:$B$1244,0))=0,"n/a",((INDEX(Historical!$C$7:$C$1222,MATCH(B356,Historical!$B$7:$B$1244,0))/INDEX(Historical!$H$7:$H$1213,MATCH(B356,Historical!$B$7:$B$1244,0)))^(1/5)-1)*100)</f>
        <v>7.9380129440501213</v>
      </c>
      <c r="V356" s="667">
        <f>IF(INDEX(Historical!$N$7:$N$1213,MATCH(B356,Historical!$B$7:$B$1244,0))=0,"n/a",((INDEX(Historical!$C$7:$C$1222,MATCH(B356,Historical!$B$7:$B$1244,0))/INDEX(Historical!$N$7:$N$1213,MATCH(B356,Historical!$B$7:$B$1244,0)))^(1/10)-1)*100)</f>
        <v>10.36395837111237</v>
      </c>
      <c r="W356" s="668">
        <f>IF(OR(U356&lt;=0,U356="n/a",V356&lt;=0,V356="n/a"),"n/a",U356/V356)</f>
        <v>0.76592481943731794</v>
      </c>
      <c r="X356" s="669">
        <f>IF(OR(AJ356&lt;=0,AJ356="n/a",U356&lt;=0,U356="n/a"),"n/a",U356/AJ356)</f>
        <v>0.8820014382277912</v>
      </c>
      <c r="Y356" s="640"/>
      <c r="Z356" s="618">
        <f>IF(OR(AC356&lt;0.01,AC356="n/a"),"n/a",M356/AC356*100)</f>
        <v>20.30769230769231</v>
      </c>
      <c r="AA356" s="841">
        <f>IF(OR(AC356&lt;0.01,AC356="n/a"),"n/a",I356/AC356)</f>
        <v>6.8538461538461535</v>
      </c>
      <c r="AB356" s="842">
        <v>12</v>
      </c>
      <c r="AC356" s="821">
        <v>6.5</v>
      </c>
      <c r="AD356" s="821">
        <v>0.69</v>
      </c>
      <c r="AE356" s="821">
        <v>0.72</v>
      </c>
      <c r="AF356" s="821">
        <v>0.96</v>
      </c>
      <c r="AG356" s="821">
        <v>13.8</v>
      </c>
      <c r="AH356" s="821">
        <v>61.6</v>
      </c>
      <c r="AI356" s="821">
        <v>6.11</v>
      </c>
      <c r="AJ356" s="821">
        <v>9</v>
      </c>
      <c r="AK356" s="821">
        <v>9.91</v>
      </c>
      <c r="AL356" s="833">
        <v>8660</v>
      </c>
      <c r="AM356" s="827">
        <v>0.6</v>
      </c>
      <c r="AN356" s="821">
        <v>0.37</v>
      </c>
      <c r="AO356" s="705">
        <f>IF(U356="n/a","n/a",IF(AA356&lt;0,"n/a",IF(AA356="n/a","n/a",J356+U356-AA356)))</f>
        <v>4.0471297531669306</v>
      </c>
      <c r="AP356" s="706">
        <f>IF(U356="n/a","n/a",J356+U356)</f>
        <v>10.900975907013084</v>
      </c>
      <c r="AQ356" s="843">
        <f>IF(OR(AC356&lt;0.01,AC356="n/a",AF356="n/a"),"n/a",(I356/SQRT(22.5*AC356*(I356/AF356))-1)*100)</f>
        <v>-45.923131633685635</v>
      </c>
      <c r="AR356" s="618">
        <f>INDEX(Historical!$C$7:$C$1222,MATCH(B356,Historical!$B$7:$B$1244,0))*IF(AH356="n/a",1.03,IF(AH356&lt;0,1.01,IF(AH356&gt;10,1.1,(1+AH356/100))))</f>
        <v>1.3860000000000001</v>
      </c>
      <c r="AS356" s="841">
        <f>IF($AI356="n/a",1.03*AR356,IF($AI356&lt;0,1.01*AR356,IF($AI356&gt;10,1.1*AR356,(1+$AI356/100)*AR356)))</f>
        <v>1.4706846</v>
      </c>
      <c r="AT356" s="841">
        <f>IF($AK356="n/a",1.03*AS356,IF($AK356&lt;0,1.01*AS356,IF($AK356&gt;10,1.1*AS356,(1+$AK356/100)*AS356)))</f>
        <v>1.61642944386</v>
      </c>
      <c r="AU356" s="841">
        <f>IF($AK356="n/a",1.03*AT356,IF($AK356&lt;0,1.01*AT356,IF($AK356&gt;10,1.1*AT356,(1+$AK356/100)*AT356)))</f>
        <v>1.7766176017465258</v>
      </c>
      <c r="AV356" s="841">
        <f>IF($AK356="n/a",1.03*AU356,IF($AK356&lt;0,1.01*AU356,IF($AK356&gt;10,1.1*AU356,(1+$AK356/100)*AU356)))</f>
        <v>1.9526804060796066</v>
      </c>
      <c r="AW356" s="618">
        <f>SUM(AR356:AV356)</f>
        <v>8.2024120516861334</v>
      </c>
      <c r="AX356" s="713">
        <f>AW356/I356*100</f>
        <v>18.411699330384142</v>
      </c>
      <c r="AY356" s="887">
        <v>1.08</v>
      </c>
      <c r="AZ356" s="827">
        <v>70.59</v>
      </c>
      <c r="BA356" s="827">
        <v>-4.4799999999999995</v>
      </c>
      <c r="BB356" s="827">
        <v>7.62</v>
      </c>
      <c r="BC356" s="827">
        <v>14.41</v>
      </c>
      <c r="BE356" s="594">
        <v>2009</v>
      </c>
      <c r="BF356" s="853">
        <f>IF(BE356&gt;2020,0,IF(BE356&gt;2008,1,IF(BE356&gt;2001,2,IF(BE356&gt;1990,3,IF(BE356&gt;1980,4,IF(BE356&gt;1973,5,IF(BE356&gt;1970,6,IF(BE356&gt;1960,7,IF(BE356&gt;1958,8,IF(BE356&gt;1953,9,10))))))))))</f>
        <v>1</v>
      </c>
      <c r="BG356" s="837">
        <v>2.1</v>
      </c>
      <c r="BH356" s="820" t="s">
        <v>4443</v>
      </c>
      <c r="BI356" s="820" t="s">
        <v>4444</v>
      </c>
    </row>
    <row r="357" spans="1:61" ht="12.75" customHeight="1" x14ac:dyDescent="0.2">
      <c r="A357" s="826" t="s">
        <v>5141</v>
      </c>
      <c r="B357" s="830" t="s">
        <v>812</v>
      </c>
      <c r="C357" s="885" t="s">
        <v>111</v>
      </c>
      <c r="D357" s="885" t="s">
        <v>4215</v>
      </c>
      <c r="E357" s="699">
        <v>16</v>
      </c>
      <c r="F357" s="1122">
        <v>240</v>
      </c>
      <c r="G357" s="1122" t="s">
        <v>36</v>
      </c>
      <c r="H357" s="1122" t="s">
        <v>36</v>
      </c>
      <c r="I357" s="829">
        <v>207.28</v>
      </c>
      <c r="J357" s="618">
        <f>(M357/I357)*100</f>
        <v>2.508683905827866</v>
      </c>
      <c r="K357" s="832">
        <v>1.3</v>
      </c>
      <c r="L357" s="842">
        <v>4</v>
      </c>
      <c r="M357" s="609">
        <f>K357*L357</f>
        <v>5.2</v>
      </c>
      <c r="N357" s="825" t="s">
        <v>316</v>
      </c>
      <c r="O357" s="700">
        <v>1.18</v>
      </c>
      <c r="P357" s="603">
        <v>44708</v>
      </c>
      <c r="Q357" s="603">
        <v>44742</v>
      </c>
      <c r="R357" s="609">
        <f>(K357-O357)/O357*100</f>
        <v>10.169491525423737</v>
      </c>
      <c r="S357" s="667">
        <f>IF(INDEX(Historical!$D$7:$D$1220,MATCH(B357,Historical!$B$7:$B$1244,0))=0,"n/a",(INDEX(Historical!$C$7:$C$1222,MATCH(B357,Historical!$B$7:$B$1244,0))/INDEX(Historical!$D$7:$D$1220,MATCH(B357,Historical!$B$7:$B$1244,0))-1)*100)</f>
        <v>18.414918414918425</v>
      </c>
      <c r="T357" s="667">
        <f>IF(INDEX(Historical!$F$7:$F$1213,MATCH(B357,Historical!$B$7:$B$1244,0))=0,"n/a",((INDEX(Historical!$C$7:$C$1222,MATCH(B357,Historical!$B$7:$B$1244,0))/INDEX(Historical!$F$7:$F$1213,MATCH(B357,Historical!$B$7:$B$1244,0)))^(1/3)-1)*100)</f>
        <v>11.144334409266342</v>
      </c>
      <c r="U357" s="667">
        <f>IF(INDEX(Historical!$H$7:$H$1213,MATCH(B357,Historical!$B$7:$B$1244,0))=0,"n/a",((INDEX(Historical!$C$7:$C$1222,MATCH(B357,Historical!$B$7:$B$1244,0))/INDEX(Historical!$H$7:$H$1213,MATCH(B357,Historical!$B$7:$B$1244,0)))^(1/5)-1)*100)</f>
        <v>15.420355146498</v>
      </c>
      <c r="V357" s="667">
        <f>IF(INDEX(Historical!$N$7:$N$1213,MATCH(B357,Historical!$B$7:$B$1244,0))=0,"n/a",((INDEX(Historical!$C$7:$C$1222,MATCH(B357,Historical!$B$7:$B$1244,0))/INDEX(Historical!$N$7:$N$1213,MATCH(B357,Historical!$B$7:$B$1244,0)))^(1/10)-1)*100)</f>
        <v>15.098439649096317</v>
      </c>
      <c r="W357" s="668">
        <f>IF(OR(U357&lt;=0,U357="n/a",V357&lt;=0,V357="n/a"),"n/a",U357/V357)</f>
        <v>1.021321110318903</v>
      </c>
      <c r="X357" s="669">
        <f>IF(OR(AJ357&lt;=0,AJ357="n/a",U357&lt;=0,U357="n/a"),"n/a",U357/AJ357)</f>
        <v>1.1771263470609159</v>
      </c>
      <c r="Y357" s="640"/>
      <c r="Z357" s="618">
        <f>IF(OR(AC357&lt;0.01,AC357="n/a"),"n/a",M357/AC357*100)</f>
        <v>46.345811051693403</v>
      </c>
      <c r="AA357" s="841">
        <f>IF(OR(AC357&lt;0.01,AC357="n/a"),"n/a",I357/AC357)</f>
        <v>18.474153297682708</v>
      </c>
      <c r="AB357" s="842">
        <v>12</v>
      </c>
      <c r="AC357" s="821">
        <v>11.22</v>
      </c>
      <c r="AD357" s="821">
        <v>2.09</v>
      </c>
      <c r="AE357" s="821">
        <v>5.2</v>
      </c>
      <c r="AF357" s="821">
        <v>10.68</v>
      </c>
      <c r="AG357" s="821">
        <v>57.699999999999996</v>
      </c>
      <c r="AH357" s="821">
        <v>12.7</v>
      </c>
      <c r="AI357" s="821">
        <v>9.379999999999999</v>
      </c>
      <c r="AJ357" s="821">
        <v>13.100000000000001</v>
      </c>
      <c r="AK357" s="821">
        <v>9.0499999999999989</v>
      </c>
      <c r="AL357" s="833">
        <v>129350</v>
      </c>
      <c r="AM357" s="827">
        <v>0.1</v>
      </c>
      <c r="AN357" s="821">
        <v>2.74</v>
      </c>
      <c r="AO357" s="705">
        <f>IF(U357="n/a","n/a",IF(AA357&lt;0,"n/a",IF(AA357="n/a","n/a",J357+U357-AA357)))</f>
        <v>-0.54511424535684228</v>
      </c>
      <c r="AP357" s="706">
        <f>IF(U357="n/a","n/a",J357+U357)</f>
        <v>17.929039052325866</v>
      </c>
      <c r="AQ357" s="843">
        <f>IF(OR(AC357&lt;0.01,AC357="n/a",AF357="n/a"),"n/a",(I357/SQRT(22.5*AC357*(I357/AF357))-1)*100)</f>
        <v>196.12606716228237</v>
      </c>
      <c r="AR357" s="618">
        <f>INDEX(Historical!$C$7:$C$1222,MATCH(B357,Historical!$B$7:$B$1244,0))*IF(AH357="n/a",1.03,IF(AH357&lt;0,1.01,IF(AH357&gt;10,1.1,(1+AH357/100))))</f>
        <v>5.588000000000001</v>
      </c>
      <c r="AS357" s="841">
        <f>IF($AI357="n/a",1.03*AR357,IF($AI357&lt;0,1.01*AR357,IF($AI357&gt;10,1.1*AR357,(1+$AI357/100)*AR357)))</f>
        <v>6.1121544000000005</v>
      </c>
      <c r="AT357" s="841">
        <f>IF($AK357="n/a",1.03*AS357,IF($AK357&lt;0,1.01*AS357,IF($AK357&gt;10,1.1*AS357,(1+$AK357/100)*AS357)))</f>
        <v>6.6653043732000006</v>
      </c>
      <c r="AU357" s="841">
        <f>IF($AK357="n/a",1.03*AT357,IF($AK357&lt;0,1.01*AT357,IF($AK357&gt;10,1.1*AT357,(1+$AK357/100)*AT357)))</f>
        <v>7.2685144189746005</v>
      </c>
      <c r="AV357" s="841">
        <f>IF($AK357="n/a",1.03*AU357,IF($AK357&lt;0,1.01*AU357,IF($AK357&gt;10,1.1*AU357,(1+$AK357/100)*AU357)))</f>
        <v>7.9263149738918024</v>
      </c>
      <c r="AW357" s="618">
        <f>SUM(AR357:AV357)</f>
        <v>33.560288166066407</v>
      </c>
      <c r="AX357" s="713">
        <f>AW357/I357*100</f>
        <v>16.190798999453111</v>
      </c>
      <c r="AY357" s="887">
        <v>1.1200000000000001</v>
      </c>
      <c r="AZ357" s="827">
        <v>12.839999999999998</v>
      </c>
      <c r="BA357" s="827">
        <v>-25.69</v>
      </c>
      <c r="BB357" s="827">
        <v>0.27999999999999997</v>
      </c>
      <c r="BC357" s="827">
        <v>-2.52</v>
      </c>
      <c r="BE357" s="594">
        <v>2007</v>
      </c>
      <c r="BF357" s="853">
        <f>IF(BE357&gt;2020,0,IF(BE357&gt;2008,1,IF(BE357&gt;2001,2,IF(BE357&gt;1990,3,IF(BE357&gt;1980,4,IF(BE357&gt;1973,5,IF(BE357&gt;1970,6,IF(BE357&gt;1960,7,IF(BE357&gt;1958,8,IF(BE357&gt;1953,9,10))))))))))</f>
        <v>2</v>
      </c>
      <c r="BG357" s="837">
        <v>10.8</v>
      </c>
      <c r="BH357" s="820" t="s">
        <v>4443</v>
      </c>
      <c r="BI357" s="820" t="s">
        <v>4444</v>
      </c>
    </row>
    <row r="358" spans="1:61" ht="12.75" customHeight="1" x14ac:dyDescent="0.2">
      <c r="A358" s="826" t="s">
        <v>5142</v>
      </c>
      <c r="B358" s="830" t="s">
        <v>3835</v>
      </c>
      <c r="C358" s="885" t="s">
        <v>107</v>
      </c>
      <c r="D358" s="885" t="s">
        <v>4197</v>
      </c>
      <c r="E358" s="699">
        <v>11</v>
      </c>
      <c r="F358" s="1122">
        <v>470</v>
      </c>
      <c r="G358" s="1122" t="s">
        <v>105</v>
      </c>
      <c r="H358" s="1122" t="s">
        <v>105</v>
      </c>
      <c r="I358" s="829">
        <v>26.41</v>
      </c>
      <c r="J358" s="618">
        <f>(M358/I358)*100</f>
        <v>1.8174933737220751</v>
      </c>
      <c r="K358" s="832">
        <v>0.12</v>
      </c>
      <c r="L358" s="842">
        <v>4</v>
      </c>
      <c r="M358" s="609">
        <f>K358*L358</f>
        <v>0.48</v>
      </c>
      <c r="N358" s="825" t="s">
        <v>150</v>
      </c>
      <c r="O358" s="700">
        <v>0.11</v>
      </c>
      <c r="P358" s="603">
        <v>44994</v>
      </c>
      <c r="Q358" s="603">
        <v>45009</v>
      </c>
      <c r="R358" s="609">
        <f>(K358-O358)/O358*100</f>
        <v>9.0909090909090864</v>
      </c>
      <c r="S358" s="667">
        <f>IF(INDEX(Historical!$D$7:$D$1220,MATCH(B358,Historical!$B$7:$B$1244,0))=0,"n/a",(INDEX(Historical!$C$7:$C$1222,MATCH(B358,Historical!$B$7:$B$1244,0))/INDEX(Historical!$D$7:$D$1220,MATCH(B358,Historical!$B$7:$B$1244,0))-1)*100)</f>
        <v>19.444444444444443</v>
      </c>
      <c r="T358" s="667">
        <f>IF(INDEX(Historical!$F$7:$F$1213,MATCH(B358,Historical!$B$7:$B$1244,0))=0,"n/a",((INDEX(Historical!$C$7:$C$1222,MATCH(B358,Historical!$B$7:$B$1244,0))/INDEX(Historical!$F$7:$F$1213,MATCH(B358,Historical!$B$7:$B$1244,0)))^(1/3)-1)*100)</f>
        <v>11.524149667113504</v>
      </c>
      <c r="U358" s="667">
        <f>IF(INDEX(Historical!$H$7:$H$1213,MATCH(B358,Historical!$B$7:$B$1244,0))=0,"n/a",((INDEX(Historical!$C$7:$C$1222,MATCH(B358,Historical!$B$7:$B$1244,0))/INDEX(Historical!$H$7:$H$1213,MATCH(B358,Historical!$B$7:$B$1244,0)))^(1/5)-1)*100)</f>
        <v>13.330844220540294</v>
      </c>
      <c r="V358" s="667" t="str">
        <f>IF(INDEX(Historical!$N$7:$N$1213,MATCH(B358,Historical!$B$7:$B$1244,0))=0,"n/a",((INDEX(Historical!$C$7:$C$1222,MATCH(B358,Historical!$B$7:$B$1244,0))/INDEX(Historical!$N$7:$N$1213,MATCH(B358,Historical!$B$7:$B$1244,0)))^(1/10)-1)*100)</f>
        <v>n/a</v>
      </c>
      <c r="W358" s="668" t="str">
        <f>IF(OR(U358&lt;=0,U358="n/a",V358&lt;=0,V358="n/a"),"n/a",U358/V358)</f>
        <v>n/a</v>
      </c>
      <c r="X358" s="669">
        <f>IF(OR(AJ358&lt;=0,AJ358="n/a",U358&lt;=0,U358="n/a"),"n/a",U358/AJ358)</f>
        <v>0.66989166937388411</v>
      </c>
      <c r="Y358" s="640"/>
      <c r="Z358" s="618">
        <f>IF(OR(AC358&lt;0.01,AC358="n/a"),"n/a",M358/AC358*100)</f>
        <v>13.370473537604457</v>
      </c>
      <c r="AA358" s="841">
        <f>IF(OR(AC358&lt;0.01,AC358="n/a"),"n/a",I358/AC358)</f>
        <v>7.3565459610027855</v>
      </c>
      <c r="AB358" s="842">
        <v>12</v>
      </c>
      <c r="AC358" s="821">
        <v>3.59</v>
      </c>
      <c r="AD358" s="821" t="s">
        <v>135</v>
      </c>
      <c r="AE358" s="821">
        <v>2.8</v>
      </c>
      <c r="AF358" s="821">
        <v>1.21</v>
      </c>
      <c r="AG358" s="821">
        <v>17.299999999999997</v>
      </c>
      <c r="AH358" s="821">
        <v>56.599999999999994</v>
      </c>
      <c r="AI358" s="821">
        <v>7.16</v>
      </c>
      <c r="AJ358" s="821">
        <v>19.900000000000002</v>
      </c>
      <c r="AK358" s="821" t="s">
        <v>135</v>
      </c>
      <c r="AL358" s="833">
        <v>281.69</v>
      </c>
      <c r="AM358" s="827">
        <v>1.7000000000000002</v>
      </c>
      <c r="AN358" s="821">
        <v>0.04</v>
      </c>
      <c r="AO358" s="705">
        <f>IF(U358="n/a","n/a",IF(AA358&lt;0,"n/a",IF(AA358="n/a","n/a",J358+U358-AA358)))</f>
        <v>7.7917916332595833</v>
      </c>
      <c r="AP358" s="706">
        <f>IF(U358="n/a","n/a",J358+U358)</f>
        <v>15.148337594262369</v>
      </c>
      <c r="AQ358" s="843">
        <f>IF(OR(AC358&lt;0.01,AC358="n/a",AF358="n/a"),"n/a",(I358/SQRT(22.5*AC358*(I358/AF358))-1)*100)</f>
        <v>-37.101773164673666</v>
      </c>
      <c r="AR358" s="618">
        <f>INDEX(Historical!$C$7:$C$1222,MATCH(B358,Historical!$B$7:$B$1244,0))*IF(AH358="n/a",1.03,IF(AH358&lt;0,1.01,IF(AH358&gt;10,1.1,(1+AH358/100))))</f>
        <v>0.47300000000000003</v>
      </c>
      <c r="AS358" s="841">
        <f>IF($AI358="n/a",1.03*AR358,IF($AI358&lt;0,1.01*AR358,IF($AI358&gt;10,1.1*AR358,(1+$AI358/100)*AR358)))</f>
        <v>0.50686680000000006</v>
      </c>
      <c r="AT358" s="841">
        <f>IF($AK358="n/a",1.03*AS358,IF($AK358&lt;0,1.01*AS358,IF($AK358&gt;10,1.1*AS358,(1+$AK358/100)*AS358)))</f>
        <v>0.52207280400000011</v>
      </c>
      <c r="AU358" s="841">
        <f>IF($AK358="n/a",1.03*AT358,IF($AK358&lt;0,1.01*AT358,IF($AK358&gt;10,1.1*AT358,(1+$AK358/100)*AT358)))</f>
        <v>0.53773498812000009</v>
      </c>
      <c r="AV358" s="841">
        <f>IF($AK358="n/a",1.03*AU358,IF($AK358&lt;0,1.01*AU358,IF($AK358&gt;10,1.1*AU358,(1+$AK358/100)*AU358)))</f>
        <v>0.55386703776360013</v>
      </c>
      <c r="AW358" s="618">
        <f>SUM(AR358:AV358)</f>
        <v>2.5935416298836005</v>
      </c>
      <c r="AX358" s="713">
        <f>AW358/I358*100</f>
        <v>9.8203015141370713</v>
      </c>
      <c r="AY358" s="887">
        <v>1.02</v>
      </c>
      <c r="AZ358" s="827">
        <v>6.49</v>
      </c>
      <c r="BA358" s="827">
        <v>-11.97</v>
      </c>
      <c r="BB358" s="827">
        <v>-1.0999999999999999</v>
      </c>
      <c r="BC358" s="827">
        <v>-3.45</v>
      </c>
      <c r="BE358" s="594">
        <v>2013</v>
      </c>
      <c r="BF358" s="853">
        <f>IF(BE358&gt;2020,0,IF(BE358&gt;2008,1,IF(BE358&gt;2001,2,IF(BE358&gt;1990,3,IF(BE358&gt;1980,4,IF(BE358&gt;1973,5,IF(BE358&gt;1970,6,IF(BE358&gt;1960,7,IF(BE358&gt;1958,8,IF(BE358&gt;1953,9,10))))))))))</f>
        <v>1</v>
      </c>
      <c r="BG358" s="837">
        <v>1.7999999999999998</v>
      </c>
      <c r="BH358" s="820" t="s">
        <v>4443</v>
      </c>
      <c r="BI358" s="820" t="s">
        <v>4444</v>
      </c>
    </row>
    <row r="359" spans="1:61" ht="12.75" customHeight="1" x14ac:dyDescent="0.2">
      <c r="A359" s="819" t="s">
        <v>5143</v>
      </c>
      <c r="B359" s="830" t="s">
        <v>1695</v>
      </c>
      <c r="C359" s="885" t="s">
        <v>111</v>
      </c>
      <c r="D359" s="885" t="s">
        <v>4213</v>
      </c>
      <c r="E359" s="699">
        <v>14</v>
      </c>
      <c r="F359" s="1122">
        <v>273</v>
      </c>
      <c r="G359" s="1122" t="s">
        <v>114</v>
      </c>
      <c r="H359" s="1122" t="s">
        <v>114</v>
      </c>
      <c r="I359" s="829">
        <v>182.49</v>
      </c>
      <c r="J359" s="618">
        <f>(M359/I359)*100</f>
        <v>3.5508795002465892</v>
      </c>
      <c r="K359" s="832">
        <v>1.62</v>
      </c>
      <c r="L359" s="842">
        <v>4</v>
      </c>
      <c r="M359" s="609">
        <f>K359*L359</f>
        <v>6.48</v>
      </c>
      <c r="N359" s="825" t="s">
        <v>421</v>
      </c>
      <c r="O359" s="700">
        <v>1.52</v>
      </c>
      <c r="P359" s="603">
        <v>44974</v>
      </c>
      <c r="Q359" s="603">
        <v>44995</v>
      </c>
      <c r="R359" s="609">
        <f>(K359-O359)/O359*100</f>
        <v>6.5789473684210575</v>
      </c>
      <c r="S359" s="667">
        <f>IF(INDEX(Historical!$D$7:$D$1220,MATCH(B359,Historical!$B$7:$B$1244,0))=0,"n/a",(INDEX(Historical!$C$7:$C$1222,MATCH(B359,Historical!$B$7:$B$1244,0))/INDEX(Historical!$D$7:$D$1220,MATCH(B359,Historical!$B$7:$B$1244,0))-1)*100)</f>
        <v>49.019607843137258</v>
      </c>
      <c r="T359" s="667">
        <f>IF(INDEX(Historical!$F$7:$F$1213,MATCH(B359,Historical!$B$7:$B$1244,0))=0,"n/a",((INDEX(Historical!$C$7:$C$1222,MATCH(B359,Historical!$B$7:$B$1244,0))/INDEX(Historical!$F$7:$F$1213,MATCH(B359,Historical!$B$7:$B$1244,0)))^(1/3)-1)*100)</f>
        <v>16.553177619681136</v>
      </c>
      <c r="U359" s="667">
        <f>IF(INDEX(Historical!$H$7:$H$1213,MATCH(B359,Historical!$B$7:$B$1244,0))=0,"n/a",((INDEX(Historical!$C$7:$C$1222,MATCH(B359,Historical!$B$7:$B$1244,0))/INDEX(Historical!$H$7:$H$1213,MATCH(B359,Historical!$B$7:$B$1244,0)))^(1/5)-1)*100)</f>
        <v>12.863392177574241</v>
      </c>
      <c r="V359" s="667">
        <f>IF(INDEX(Historical!$N$7:$N$1213,MATCH(B359,Historical!$B$7:$B$1244,0))=0,"n/a",((INDEX(Historical!$C$7:$C$1222,MATCH(B359,Historical!$B$7:$B$1244,0))/INDEX(Historical!$N$7:$N$1213,MATCH(B359,Historical!$B$7:$B$1244,0)))^(1/10)-1)*100)</f>
        <v>10.30542524220699</v>
      </c>
      <c r="W359" s="668">
        <f>IF(OR(U359&lt;=0,U359="n/a",V359&lt;=0,V359="n/a"),"n/a",U359/V359)</f>
        <v>1.2482155636713388</v>
      </c>
      <c r="X359" s="669">
        <f>IF(OR(AJ359&lt;=0,AJ359="n/a",U359&lt;=0,U359="n/a"),"n/a",U359/AJ359)</f>
        <v>0.643169608878712</v>
      </c>
      <c r="Y359" s="631"/>
      <c r="Z359" s="618">
        <f>IF(OR(AC359&lt;0.01,AC359="n/a"),"n/a",M359/AC359*100)</f>
        <v>49.053747161241482</v>
      </c>
      <c r="AA359" s="841">
        <f>IF(OR(AC359&lt;0.01,AC359="n/a"),"n/a",I359/AC359)</f>
        <v>13.81453444360333</v>
      </c>
      <c r="AB359" s="842">
        <v>12</v>
      </c>
      <c r="AC359" s="821">
        <v>13.21</v>
      </c>
      <c r="AD359" s="821">
        <v>3.46</v>
      </c>
      <c r="AE359" s="821">
        <v>1.56</v>
      </c>
      <c r="AF359" s="821">
        <v>7.97</v>
      </c>
      <c r="AG359" s="822">
        <v>67.5</v>
      </c>
      <c r="AH359" s="821">
        <v>-10.100000000000001</v>
      </c>
      <c r="AI359" s="821">
        <v>6.88</v>
      </c>
      <c r="AJ359" s="821">
        <v>20</v>
      </c>
      <c r="AK359" s="821">
        <v>3.9899999999999998</v>
      </c>
      <c r="AL359" s="833">
        <v>156310</v>
      </c>
      <c r="AM359" s="828">
        <v>0.01</v>
      </c>
      <c r="AN359" s="822">
        <v>0.99</v>
      </c>
      <c r="AO359" s="705">
        <f>IF(U359="n/a","n/a",IF(AA359&lt;0,"n/a",IF(AA359="n/a","n/a",J359+U359-AA359)))</f>
        <v>2.599737234217498</v>
      </c>
      <c r="AP359" s="706">
        <f>IF(U359="n/a","n/a",J359+U359)</f>
        <v>16.414271677820828</v>
      </c>
      <c r="AQ359" s="843">
        <f>IF(OR(AC359&lt;0.01,AC359="n/a",AF359="n/a"),"n/a",(I359/SQRT(22.5*AC359*(I359/AF359))-1)*100)</f>
        <v>121.21064824231679</v>
      </c>
      <c r="AR359" s="618">
        <f>INDEX(Historical!$C$7:$C$1222,MATCH(B359,Historical!$B$7:$B$1244,0))*IF(AH359="n/a",1.03,IF(AH359&lt;0,1.01,IF(AH359&gt;10,1.1,(1+AH359/100))))</f>
        <v>6.1408000000000005</v>
      </c>
      <c r="AS359" s="841">
        <f>IF($AI359="n/a",1.03*AR359,IF($AI359&lt;0,1.01*AR359,IF($AI359&gt;10,1.1*AR359,(1+$AI359/100)*AR359)))</f>
        <v>6.5632870400000005</v>
      </c>
      <c r="AT359" s="841">
        <f>IF($AK359="n/a",1.03*AS359,IF($AK359&lt;0,1.01*AS359,IF($AK359&gt;10,1.1*AS359,(1+$AK359/100)*AS359)))</f>
        <v>6.8251621928960011</v>
      </c>
      <c r="AU359" s="841">
        <f>IF($AK359="n/a",1.03*AT359,IF($AK359&lt;0,1.01*AT359,IF($AK359&gt;10,1.1*AT359,(1+$AK359/100)*AT359)))</f>
        <v>7.097486164392552</v>
      </c>
      <c r="AV359" s="841">
        <f>IF($AK359="n/a",1.03*AU359,IF($AK359&lt;0,1.01*AU359,IF($AK359&gt;10,1.1*AU359,(1+$AK359/100)*AU359)))</f>
        <v>7.3806758623518149</v>
      </c>
      <c r="AW359" s="618">
        <f>SUM(AR359:AV359)</f>
        <v>34.007411259640371</v>
      </c>
      <c r="AX359" s="713">
        <f>AW359/I359*100</f>
        <v>18.635219058381484</v>
      </c>
      <c r="AY359" s="887">
        <v>1.08</v>
      </c>
      <c r="AZ359" s="827">
        <v>17.829999999999998</v>
      </c>
      <c r="BA359" s="827">
        <v>-18.52</v>
      </c>
      <c r="BB359" s="827">
        <v>0.95</v>
      </c>
      <c r="BC359" s="827">
        <v>0.91999999999999993</v>
      </c>
      <c r="BE359" s="594">
        <v>2010</v>
      </c>
      <c r="BF359" s="853">
        <f>IF(BE359&gt;2020,0,IF(BE359&gt;2008,1,IF(BE359&gt;2001,2,IF(BE359&gt;1990,3,IF(BE359&gt;1980,4,IF(BE359&gt;1973,5,IF(BE359&gt;1970,6,IF(BE359&gt;1960,7,IF(BE359&gt;1958,8,IF(BE359&gt;1953,9,10))))))))))</f>
        <v>1</v>
      </c>
      <c r="BG359" s="837">
        <v>16.400000000000002</v>
      </c>
      <c r="BH359" s="820" t="s">
        <v>4443</v>
      </c>
      <c r="BI359" s="820" t="s">
        <v>4444</v>
      </c>
    </row>
    <row r="360" spans="1:61" ht="12.75" customHeight="1" x14ac:dyDescent="0.2">
      <c r="A360" s="826" t="s">
        <v>1682</v>
      </c>
      <c r="B360" s="830" t="s">
        <v>1683</v>
      </c>
      <c r="C360" s="885" t="s">
        <v>107</v>
      </c>
      <c r="D360" s="885" t="s">
        <v>4197</v>
      </c>
      <c r="E360" s="699">
        <v>12</v>
      </c>
      <c r="F360" s="1122">
        <v>380</v>
      </c>
      <c r="G360" s="1122" t="s">
        <v>36</v>
      </c>
      <c r="H360" s="1122" t="s">
        <v>36</v>
      </c>
      <c r="I360" s="829">
        <v>47.73</v>
      </c>
      <c r="J360" s="618">
        <f>(M360/I360)*100</f>
        <v>4.0226272784412318</v>
      </c>
      <c r="K360" s="832">
        <v>0.48</v>
      </c>
      <c r="L360" s="842">
        <v>4</v>
      </c>
      <c r="M360" s="609">
        <f>K360*L360</f>
        <v>1.92</v>
      </c>
      <c r="N360" s="825" t="s">
        <v>217</v>
      </c>
      <c r="O360" s="700">
        <v>0.46</v>
      </c>
      <c r="P360" s="603">
        <v>44833</v>
      </c>
      <c r="Q360" s="603">
        <v>44851</v>
      </c>
      <c r="R360" s="609">
        <f>(K360-O360)/O360*100</f>
        <v>4.3478260869565135</v>
      </c>
      <c r="S360" s="667">
        <f>IF(INDEX(Historical!$D$7:$D$1220,MATCH(B360,Historical!$B$7:$B$1244,0))=0,"n/a",(INDEX(Historical!$C$7:$C$1222,MATCH(B360,Historical!$B$7:$B$1244,0))/INDEX(Historical!$D$7:$D$1220,MATCH(B360,Historical!$B$7:$B$1244,0))-1)*100)</f>
        <v>8.1395348837209447</v>
      </c>
      <c r="T360" s="667">
        <f>IF(INDEX(Historical!$F$7:$F$1213,MATCH(B360,Historical!$B$7:$B$1244,0))=0,"n/a",((INDEX(Historical!$C$7:$C$1222,MATCH(B360,Historical!$B$7:$B$1244,0))/INDEX(Historical!$F$7:$F$1213,MATCH(B360,Historical!$B$7:$B$1244,0)))^(1/3)-1)*100)</f>
        <v>6.7268859311195417</v>
      </c>
      <c r="U360" s="667">
        <f>IF(INDEX(Historical!$H$7:$H$1213,MATCH(B360,Historical!$B$7:$B$1244,0))=0,"n/a",((INDEX(Historical!$C$7:$C$1222,MATCH(B360,Historical!$B$7:$B$1244,0))/INDEX(Historical!$H$7:$H$1213,MATCH(B360,Historical!$B$7:$B$1244,0)))^(1/5)-1)*100)</f>
        <v>10.286313147852999</v>
      </c>
      <c r="V360" s="667">
        <f>IF(INDEX(Historical!$N$7:$N$1213,MATCH(B360,Historical!$B$7:$B$1244,0))=0,"n/a",((INDEX(Historical!$C$7:$C$1222,MATCH(B360,Historical!$B$7:$B$1244,0))/INDEX(Historical!$N$7:$N$1213,MATCH(B360,Historical!$B$7:$B$1244,0)))^(1/10)-1)*100)</f>
        <v>10.109669618719753</v>
      </c>
      <c r="W360" s="668">
        <f>IF(OR(U360&lt;=0,U360="n/a",V360&lt;=0,V360="n/a"),"n/a",U360/V360)</f>
        <v>1.0174727301479922</v>
      </c>
      <c r="X360" s="669">
        <f>IF(OR(AJ360&lt;=0,AJ360="n/a",U360&lt;=0,U360="n/a"),"n/a",U360/AJ360)</f>
        <v>1.0827698050371577</v>
      </c>
      <c r="Y360" s="640"/>
      <c r="Z360" s="618">
        <f>IF(OR(AC360&lt;0.01,AC360="n/a"),"n/a",M360/AC360*100)</f>
        <v>52.032520325203244</v>
      </c>
      <c r="AA360" s="841">
        <f>IF(OR(AC360&lt;0.01,AC360="n/a"),"n/a",I360/AC360)</f>
        <v>12.934959349593495</v>
      </c>
      <c r="AB360" s="842">
        <v>12</v>
      </c>
      <c r="AC360" s="821">
        <v>3.69</v>
      </c>
      <c r="AD360" s="821">
        <v>3.35</v>
      </c>
      <c r="AE360" s="821">
        <v>4.07</v>
      </c>
      <c r="AF360" s="821">
        <v>1.74</v>
      </c>
      <c r="AG360" s="821">
        <v>14.7</v>
      </c>
      <c r="AH360" s="821">
        <v>66.8</v>
      </c>
      <c r="AI360" s="821">
        <v>9.07</v>
      </c>
      <c r="AJ360" s="821">
        <v>9.5</v>
      </c>
      <c r="AK360" s="821">
        <v>3.85</v>
      </c>
      <c r="AL360" s="833">
        <v>72970</v>
      </c>
      <c r="AM360" s="827">
        <v>0.13</v>
      </c>
      <c r="AN360" s="821">
        <v>0.79</v>
      </c>
      <c r="AO360" s="705">
        <f>IF(U360="n/a","n/a",IF(AA360&lt;0,"n/a",IF(AA360="n/a","n/a",J360+U360-AA360)))</f>
        <v>1.373981076700737</v>
      </c>
      <c r="AP360" s="706">
        <f>IF(U360="n/a","n/a",J360+U360)</f>
        <v>14.308940426294232</v>
      </c>
      <c r="AQ360" s="843">
        <f>IF(OR(AC360&lt;0.01,AC360="n/a",AF360="n/a"),"n/a",(I360/SQRT(22.5*AC360*(I360/AF360))-1)*100)</f>
        <v>1.5175000358325086E-2</v>
      </c>
      <c r="AR360" s="618">
        <f>INDEX(Historical!$C$7:$C$1222,MATCH(B360,Historical!$B$7:$B$1244,0))*IF(AH360="n/a",1.03,IF(AH360&lt;0,1.01,IF(AH360&gt;10,1.1,(1+AH360/100))))</f>
        <v>2.0460000000000003</v>
      </c>
      <c r="AS360" s="841">
        <f>IF($AI360="n/a",1.03*AR360,IF($AI360&lt;0,1.01*AR360,IF($AI360&gt;10,1.1*AR360,(1+$AI360/100)*AR360)))</f>
        <v>2.2315722000000004</v>
      </c>
      <c r="AT360" s="841">
        <f>IF($AK360="n/a",1.03*AS360,IF($AK360&lt;0,1.01*AS360,IF($AK360&gt;10,1.1*AS360,(1+$AK360/100)*AS360)))</f>
        <v>2.3174877297000003</v>
      </c>
      <c r="AU360" s="841">
        <f>IF($AK360="n/a",1.03*AT360,IF($AK360&lt;0,1.01*AT360,IF($AK360&gt;10,1.1*AT360,(1+$AK360/100)*AT360)))</f>
        <v>2.4067110072934503</v>
      </c>
      <c r="AV360" s="841">
        <f>IF($AK360="n/a",1.03*AU360,IF($AK360&lt;0,1.01*AU360,IF($AK360&gt;10,1.1*AU360,(1+$AK360/100)*AU360)))</f>
        <v>2.4993693810742483</v>
      </c>
      <c r="AW360" s="618">
        <f>SUM(AR360:AV360)</f>
        <v>11.501140318067701</v>
      </c>
      <c r="AX360" s="713">
        <f>AW360/I360*100</f>
        <v>24.096250404499692</v>
      </c>
      <c r="AY360" s="887">
        <v>1</v>
      </c>
      <c r="AZ360" s="827">
        <v>24.33</v>
      </c>
      <c r="BA360" s="827">
        <v>-17.59</v>
      </c>
      <c r="BB360" s="827">
        <v>2.27</v>
      </c>
      <c r="BC360" s="827">
        <v>3.85</v>
      </c>
      <c r="BE360" s="594">
        <v>2011</v>
      </c>
      <c r="BF360" s="853">
        <f>IF(BE360&gt;2020,0,IF(BE360&gt;2008,1,IF(BE360&gt;2001,2,IF(BE360&gt;1990,3,IF(BE360&gt;1980,4,IF(BE360&gt;1973,5,IF(BE360&gt;1970,6,IF(BE360&gt;1960,7,IF(BE360&gt;1958,8,IF(BE360&gt;1953,9,10))))))))))</f>
        <v>1</v>
      </c>
      <c r="BG360" s="837">
        <v>1.0999999999999999</v>
      </c>
      <c r="BH360" s="820" t="s">
        <v>4443</v>
      </c>
      <c r="BI360" s="820" t="s">
        <v>4444</v>
      </c>
    </row>
    <row r="361" spans="1:61" s="737" customFormat="1" ht="12.75" customHeight="1" x14ac:dyDescent="0.2">
      <c r="A361" s="720" t="s">
        <v>5145</v>
      </c>
      <c r="B361" s="743" t="s">
        <v>818</v>
      </c>
      <c r="C361" s="885" t="s">
        <v>152</v>
      </c>
      <c r="D361" s="885" t="s">
        <v>4183</v>
      </c>
      <c r="E361" s="721">
        <v>20</v>
      </c>
      <c r="F361" s="1122">
        <v>183</v>
      </c>
      <c r="G361" s="1121" t="s">
        <v>105</v>
      </c>
      <c r="H361" s="1121" t="s">
        <v>105</v>
      </c>
      <c r="I361" s="722">
        <v>91.78</v>
      </c>
      <c r="J361" s="723">
        <f>(M361/I361)*100</f>
        <v>1.2856831553715407</v>
      </c>
      <c r="K361" s="724">
        <v>0.29499999999999998</v>
      </c>
      <c r="L361" s="725">
        <v>4</v>
      </c>
      <c r="M361" s="726">
        <f>K361*L361</f>
        <v>1.18</v>
      </c>
      <c r="N361" s="727" t="s">
        <v>187</v>
      </c>
      <c r="O361" s="728">
        <v>0.28999999999999998</v>
      </c>
      <c r="P361" s="1037">
        <v>44910</v>
      </c>
      <c r="Q361" s="1037">
        <v>44930</v>
      </c>
      <c r="R361" s="726">
        <f>(K361-O361)/O361*100</f>
        <v>1.7241379310344844</v>
      </c>
      <c r="S361" s="667">
        <f>IF(INDEX(Historical!$D$7:$D$1220,MATCH(B361,Historical!$B$7:$B$1244,0))=0,"n/a",(INDEX(Historical!$C$7:$C$1222,MATCH(B361,Historical!$B$7:$B$1244,0))/INDEX(Historical!$D$7:$D$1220,MATCH(B361,Historical!$B$7:$B$1244,0))-1)*100)</f>
        <v>1.7543859649122862</v>
      </c>
      <c r="T361" s="667">
        <f>IF(INDEX(Historical!$F$7:$F$1213,MATCH(B361,Historical!$B$7:$B$1244,0))=0,"n/a",((INDEX(Historical!$C$7:$C$1222,MATCH(B361,Historical!$B$7:$B$1244,0))/INDEX(Historical!$F$7:$F$1213,MATCH(B361,Historical!$B$7:$B$1244,0)))^(1/3)-1)*100)</f>
        <v>1.786090690515918</v>
      </c>
      <c r="U361" s="667">
        <f>IF(INDEX(Historical!$H$7:$H$1213,MATCH(B361,Historical!$B$7:$B$1244,0))=0,"n/a",((INDEX(Historical!$C$7:$C$1222,MATCH(B361,Historical!$B$7:$B$1244,0))/INDEX(Historical!$H$7:$H$1213,MATCH(B361,Historical!$B$7:$B$1244,0)))^(1/5)-1)*100)</f>
        <v>1.8193745127785377</v>
      </c>
      <c r="V361" s="667">
        <f>IF(INDEX(Historical!$N$7:$N$1213,MATCH(B361,Historical!$B$7:$B$1244,0))=0,"n/a",((INDEX(Historical!$C$7:$C$1222,MATCH(B361,Historical!$B$7:$B$1244,0))/INDEX(Historical!$N$7:$N$1213,MATCH(B361,Historical!$B$7:$B$1244,0)))^(1/10)-1)*100)</f>
        <v>1.8575128951641595</v>
      </c>
      <c r="W361" s="668">
        <f>IF(OR(U361&lt;=0,U361="n/a",V361&lt;=0,V361="n/a"),"n/a",U361/V361)</f>
        <v>0.9794680389649455</v>
      </c>
      <c r="X361" s="669">
        <f>IF(OR(AJ361&lt;=0,AJ361="n/a",U361&lt;=0,U361="n/a"),"n/a",U361/AJ361)</f>
        <v>0.39551619843011693</v>
      </c>
      <c r="Y361" s="1118"/>
      <c r="Z361" s="723">
        <f>IF(OR(AC361&lt;0.01,AC361="n/a"),"n/a",M361/AC361*100)</f>
        <v>27.064220183486238</v>
      </c>
      <c r="AA361" s="730">
        <f>IF(OR(AC361&lt;0.01,AC361="n/a"),"n/a",I361/AC361)</f>
        <v>21.050458715596328</v>
      </c>
      <c r="AB361" s="725">
        <v>12</v>
      </c>
      <c r="AC361" s="731">
        <v>4.3600000000000003</v>
      </c>
      <c r="AD361" s="731" t="s">
        <v>135</v>
      </c>
      <c r="AE361" s="731">
        <v>6.68</v>
      </c>
      <c r="AF361" s="731">
        <v>3.06</v>
      </c>
      <c r="AG361" s="731">
        <v>14.799999999999999</v>
      </c>
      <c r="AH361" s="731">
        <v>34.1</v>
      </c>
      <c r="AI361" s="731" t="s">
        <v>135</v>
      </c>
      <c r="AJ361" s="731">
        <v>4.5999999999999996</v>
      </c>
      <c r="AK361" s="731" t="s">
        <v>135</v>
      </c>
      <c r="AL361" s="732">
        <v>341.84</v>
      </c>
      <c r="AM361" s="733">
        <v>6.49</v>
      </c>
      <c r="AN361" s="731">
        <v>0</v>
      </c>
      <c r="AO361" s="734">
        <f>IF(U361="n/a","n/a",IF(AA361&lt;0,"n/a",IF(AA361="n/a","n/a",J361+U361-AA361)))</f>
        <v>-17.94540104744625</v>
      </c>
      <c r="AP361" s="735">
        <f>IF(U361="n/a","n/a",J361+U361)</f>
        <v>3.1050576681500783</v>
      </c>
      <c r="AQ361" s="843">
        <f>IF(OR(AC361&lt;0.01,AC361="n/a",AF361="n/a"),"n/a",(I361/SQRT(22.5*AC361*(I361/AF361))-1)*100)</f>
        <v>69.199952284895772</v>
      </c>
      <c r="AR361" s="618">
        <f>INDEX(Historical!$C$7:$C$1222,MATCH(B361,Historical!$B$7:$B$1244,0))*IF(AH361="n/a",1.03,IF(AH361&lt;0,1.01,IF(AH361&gt;10,1.1,(1+AH361/100))))</f>
        <v>1.276</v>
      </c>
      <c r="AS361" s="730">
        <f>IF($AI361="n/a",1.03*AR361,IF($AI361&lt;0,1.01*AR361,IF($AI361&gt;10,1.1*AR361,(1+$AI361/100)*AR361)))</f>
        <v>1.3142800000000001</v>
      </c>
      <c r="AT361" s="730">
        <f>IF($AK361="n/a",1.03*AS361,IF($AK361&lt;0,1.01*AS361,IF($AK361&gt;10,1.1*AS361,(1+$AK361/100)*AS361)))</f>
        <v>1.3537084000000001</v>
      </c>
      <c r="AU361" s="730">
        <f>IF($AK361="n/a",1.03*AT361,IF($AK361&lt;0,1.01*AT361,IF($AK361&gt;10,1.1*AT361,(1+$AK361/100)*AT361)))</f>
        <v>1.3943196520000001</v>
      </c>
      <c r="AV361" s="730">
        <f>IF($AK361="n/a",1.03*AU361,IF($AK361&lt;0,1.01*AU361,IF($AK361&gt;10,1.1*AU361,(1+$AK361/100)*AU361)))</f>
        <v>1.4361492415600001</v>
      </c>
      <c r="AW361" s="723">
        <f>SUM(AR361:AV361)</f>
        <v>6.7744572935600003</v>
      </c>
      <c r="AX361" s="736">
        <f>AW361/I361*100</f>
        <v>7.3811912111135332</v>
      </c>
      <c r="AY361" s="888">
        <v>0.17</v>
      </c>
      <c r="AZ361" s="733">
        <v>14.580000000000002</v>
      </c>
      <c r="BA361" s="733">
        <v>-16.18</v>
      </c>
      <c r="BB361" s="733">
        <v>-1.08</v>
      </c>
      <c r="BC361" s="733">
        <v>2.9000000000000004</v>
      </c>
      <c r="BD361" s="862"/>
      <c r="BE361" s="594">
        <v>2004</v>
      </c>
      <c r="BF361" s="853">
        <f>IF(BE361&gt;2020,0,IF(BE361&gt;2008,1,IF(BE361&gt;2001,2,IF(BE361&gt;1990,3,IF(BE361&gt;1980,4,IF(BE361&gt;1973,5,IF(BE361&gt;1970,6,IF(BE361&gt;1960,7,IF(BE361&gt;1958,8,IF(BE361&gt;1953,9,10))))))))))</f>
        <v>2</v>
      </c>
      <c r="BG361" s="783">
        <v>13.600000000000001</v>
      </c>
      <c r="BH361" s="820" t="s">
        <v>4443</v>
      </c>
      <c r="BI361" s="820" t="s">
        <v>4444</v>
      </c>
    </row>
    <row r="362" spans="1:61" ht="12.75" customHeight="1" x14ac:dyDescent="0.2">
      <c r="A362" s="819" t="s">
        <v>823</v>
      </c>
      <c r="B362" s="830" t="s">
        <v>824</v>
      </c>
      <c r="C362" s="885" t="s">
        <v>4055</v>
      </c>
      <c r="D362" s="885" t="s">
        <v>4184</v>
      </c>
      <c r="E362" s="699">
        <v>15</v>
      </c>
      <c r="F362" s="1122">
        <v>255</v>
      </c>
      <c r="G362" s="1122" t="s">
        <v>105</v>
      </c>
      <c r="H362" s="1122" t="s">
        <v>105</v>
      </c>
      <c r="I362" s="829">
        <v>219.94</v>
      </c>
      <c r="J362" s="618">
        <f>(M362/I362)*100</f>
        <v>0.81840501955078671</v>
      </c>
      <c r="K362" s="832">
        <v>0.45</v>
      </c>
      <c r="L362" s="842">
        <v>4</v>
      </c>
      <c r="M362" s="609">
        <f>K362*L362</f>
        <v>1.8</v>
      </c>
      <c r="N362" s="825" t="s">
        <v>774</v>
      </c>
      <c r="O362" s="700">
        <v>0.375</v>
      </c>
      <c r="P362" s="603">
        <v>44875</v>
      </c>
      <c r="Q362" s="603">
        <v>44896</v>
      </c>
      <c r="R362" s="609">
        <f>(K362-O362)/O362*100</f>
        <v>20.000000000000004</v>
      </c>
      <c r="S362" s="667">
        <f>IF(INDEX(Historical!$D$7:$D$1220,MATCH(B362,Historical!$B$7:$B$1244,0))=0,"n/a",(INDEX(Historical!$C$7:$C$1222,MATCH(B362,Historical!$B$7:$B$1244,0))/INDEX(Historical!$D$7:$D$1220,MATCH(B362,Historical!$B$7:$B$1244,0))-1)*100)</f>
        <v>17.977528089887642</v>
      </c>
      <c r="T362" s="667">
        <f>IF(INDEX(Historical!$F$7:$F$1213,MATCH(B362,Historical!$B$7:$B$1244,0))=0,"n/a",((INDEX(Historical!$C$7:$C$1222,MATCH(B362,Historical!$B$7:$B$1244,0))/INDEX(Historical!$F$7:$F$1213,MATCH(B362,Historical!$B$7:$B$1244,0)))^(1/3)-1)*100)</f>
        <v>14.471424255333186</v>
      </c>
      <c r="U362" s="667">
        <f>IF(INDEX(Historical!$H$7:$H$1213,MATCH(B362,Historical!$B$7:$B$1244,0))=0,"n/a",((INDEX(Historical!$C$7:$C$1222,MATCH(B362,Historical!$B$7:$B$1244,0))/INDEX(Historical!$H$7:$H$1213,MATCH(B362,Historical!$B$7:$B$1244,0)))^(1/5)-1)*100)</f>
        <v>17.946835546341532</v>
      </c>
      <c r="V362" s="667">
        <f>IF(INDEX(Historical!$N$7:$N$1213,MATCH(B362,Historical!$B$7:$B$1244,0))=0,"n/a",((INDEX(Historical!$C$7:$C$1222,MATCH(B362,Historical!$B$7:$B$1244,0))/INDEX(Historical!$N$7:$N$1213,MATCH(B362,Historical!$B$7:$B$1244,0)))^(1/10)-1)*100)</f>
        <v>20.329063169993987</v>
      </c>
      <c r="W362" s="668">
        <f>IF(OR(U362&lt;=0,U362="n/a",V362&lt;=0,V362="n/a"),"n/a",U362/V362)</f>
        <v>0.88281665496673456</v>
      </c>
      <c r="X362" s="669">
        <f>IF(OR(AJ362&lt;=0,AJ362="n/a",U362&lt;=0,U362="n/a"),"n/a",U362/AJ362)</f>
        <v>0.89287739036525027</v>
      </c>
      <c r="Y362" s="831"/>
      <c r="Z362" s="618">
        <f>IF(OR(AC362&lt;0.01,AC362="n/a"),"n/a",M362/AC362*100)</f>
        <v>25.139664804469277</v>
      </c>
      <c r="AA362" s="841">
        <f>IF(OR(AC362&lt;0.01,AC362="n/a"),"n/a",I362/AC362)</f>
        <v>30.717877094972067</v>
      </c>
      <c r="AB362" s="842">
        <v>9</v>
      </c>
      <c r="AC362" s="821">
        <v>7.16</v>
      </c>
      <c r="AD362" s="821">
        <v>1.99</v>
      </c>
      <c r="AE362" s="821">
        <v>15.13</v>
      </c>
      <c r="AF362" s="821">
        <v>12.99</v>
      </c>
      <c r="AG362" s="821">
        <v>44.4</v>
      </c>
      <c r="AH362" s="821">
        <v>24.5</v>
      </c>
      <c r="AI362" s="821">
        <v>14.530000000000001</v>
      </c>
      <c r="AJ362" s="821">
        <v>20.100000000000001</v>
      </c>
      <c r="AK362" s="821">
        <v>15.479999999999999</v>
      </c>
      <c r="AL362" s="833">
        <v>456790</v>
      </c>
      <c r="AM362" s="827">
        <v>0.15</v>
      </c>
      <c r="AN362" s="821">
        <v>0.59</v>
      </c>
      <c r="AO362" s="705">
        <f>IF(U362="n/a","n/a",IF(AA362&lt;0,"n/a",IF(AA362="n/a","n/a",J362+U362-AA362)))</f>
        <v>-11.952636529079747</v>
      </c>
      <c r="AP362" s="706">
        <f>IF(U362="n/a","n/a",J362+U362)</f>
        <v>18.76524056589232</v>
      </c>
      <c r="AQ362" s="843">
        <f>IF(OR(AC362&lt;0.01,AC362="n/a",AF362="n/a"),"n/a",(I362/SQRT(22.5*AC362*(I362/AF362))-1)*100)</f>
        <v>321.12295563367087</v>
      </c>
      <c r="AR362" s="618">
        <f>INDEX(Historical!$C$7:$C$1222,MATCH(B362,Historical!$B$7:$B$1244,0))*IF(AH362="n/a",1.03,IF(AH362&lt;0,1.01,IF(AH362&gt;10,1.1,(1+AH362/100))))</f>
        <v>1.7325000000000002</v>
      </c>
      <c r="AS362" s="841">
        <f>IF($AI362="n/a",1.03*AR362,IF($AI362&lt;0,1.01*AR362,IF($AI362&gt;10,1.1*AR362,(1+$AI362/100)*AR362)))</f>
        <v>1.9057500000000003</v>
      </c>
      <c r="AT362" s="841">
        <f>IF($AK362="n/a",1.03*AS362,IF($AK362&lt;0,1.01*AS362,IF($AK362&gt;10,1.1*AS362,(1+$AK362/100)*AS362)))</f>
        <v>2.0963250000000007</v>
      </c>
      <c r="AU362" s="841">
        <f>IF($AK362="n/a",1.03*AT362,IF($AK362&lt;0,1.01*AT362,IF($AK362&gt;10,1.1*AT362,(1+$AK362/100)*AT362)))</f>
        <v>2.3059575000000008</v>
      </c>
      <c r="AV362" s="841">
        <f>IF($AK362="n/a",1.03*AU362,IF($AK362&lt;0,1.01*AU362,IF($AK362&gt;10,1.1*AU362,(1+$AK362/100)*AU362)))</f>
        <v>2.5365532500000012</v>
      </c>
      <c r="AW362" s="618">
        <f>SUM(AR362:AV362)</f>
        <v>10.577085750000002</v>
      </c>
      <c r="AX362" s="713">
        <f>AW362/I362*100</f>
        <v>4.8090778166772763</v>
      </c>
      <c r="AY362" s="887">
        <v>0.97</v>
      </c>
      <c r="AZ362" s="827">
        <v>25.97</v>
      </c>
      <c r="BA362" s="827">
        <v>-6.13</v>
      </c>
      <c r="BB362" s="827">
        <v>0.04</v>
      </c>
      <c r="BC362" s="827">
        <v>6.49</v>
      </c>
      <c r="BE362" s="594">
        <v>2008</v>
      </c>
      <c r="BF362" s="853">
        <f>IF(BE362&gt;2020,0,IF(BE362&gt;2008,1,IF(BE362&gt;2001,2,IF(BE362&gt;1990,3,IF(BE362&gt;1980,4,IF(BE362&gt;1973,5,IF(BE362&gt;1970,6,IF(BE362&gt;1960,7,IF(BE362&gt;1958,8,IF(BE362&gt;1953,9,10))))))))))</f>
        <v>2</v>
      </c>
      <c r="BG362" s="837">
        <v>17.599999999999998</v>
      </c>
      <c r="BH362" s="820" t="s">
        <v>4443</v>
      </c>
      <c r="BI362" s="820" t="s">
        <v>4444</v>
      </c>
    </row>
    <row r="363" spans="1:61" ht="12.75" customHeight="1" x14ac:dyDescent="0.2">
      <c r="A363" s="819" t="s">
        <v>5150</v>
      </c>
      <c r="B363" s="830" t="s">
        <v>2886</v>
      </c>
      <c r="C363" s="885" t="s">
        <v>122</v>
      </c>
      <c r="D363" s="885" t="s">
        <v>4230</v>
      </c>
      <c r="E363" s="699">
        <v>10</v>
      </c>
      <c r="F363" s="1122">
        <v>518</v>
      </c>
      <c r="G363" s="1122" t="s">
        <v>105</v>
      </c>
      <c r="H363" s="1122" t="s">
        <v>105</v>
      </c>
      <c r="I363" s="829">
        <v>180.91</v>
      </c>
      <c r="J363" s="618">
        <f>(M363/I363)*100</f>
        <v>0.95074899121109957</v>
      </c>
      <c r="K363" s="832">
        <v>0.43</v>
      </c>
      <c r="L363" s="842">
        <v>4</v>
      </c>
      <c r="M363" s="609">
        <f>K363*L363</f>
        <v>1.72</v>
      </c>
      <c r="N363" s="825" t="s">
        <v>225</v>
      </c>
      <c r="O363" s="700">
        <v>0.4</v>
      </c>
      <c r="P363" s="603">
        <v>44988</v>
      </c>
      <c r="Q363" s="603">
        <v>45005</v>
      </c>
      <c r="R363" s="609">
        <f>(K363-O363)/O363*100</f>
        <v>7.4999999999999929</v>
      </c>
      <c r="S363" s="667">
        <f>IF(INDEX(Historical!$D$7:$D$1220,MATCH(B363,Historical!$B$7:$B$1244,0))=0,"n/a",(INDEX(Historical!$C$7:$C$1222,MATCH(B363,Historical!$B$7:$B$1244,0))/INDEX(Historical!$D$7:$D$1220,MATCH(B363,Historical!$B$7:$B$1244,0))-1)*100)</f>
        <v>8.1081081081081141</v>
      </c>
      <c r="T363" s="667">
        <f>IF(INDEX(Historical!$F$7:$F$1213,MATCH(B363,Historical!$B$7:$B$1244,0))=0,"n/a",((INDEX(Historical!$C$7:$C$1222,MATCH(B363,Historical!$B$7:$B$1244,0))/INDEX(Historical!$F$7:$F$1213,MATCH(B363,Historical!$B$7:$B$1244,0)))^(1/3)-1)*100)</f>
        <v>8.8677964177928281</v>
      </c>
      <c r="U363" s="667">
        <f>IF(INDEX(Historical!$H$7:$H$1213,MATCH(B363,Historical!$B$7:$B$1244,0))=0,"n/a",((INDEX(Historical!$C$7:$C$1222,MATCH(B363,Historical!$B$7:$B$1244,0))/INDEX(Historical!$H$7:$H$1213,MATCH(B363,Historical!$B$7:$B$1244,0)))^(1/5)-1)*100)</f>
        <v>9.8560543306117854</v>
      </c>
      <c r="V363" s="667">
        <f>IF(INDEX(Historical!$N$7:$N$1213,MATCH(B363,Historical!$B$7:$B$1244,0))=0,"n/a",((INDEX(Historical!$C$7:$C$1222,MATCH(B363,Historical!$B$7:$B$1244,0))/INDEX(Historical!$N$7:$N$1213,MATCH(B363,Historical!$B$7:$B$1244,0)))^(1/10)-1)*100)</f>
        <v>44.612554959192472</v>
      </c>
      <c r="W363" s="668">
        <f>IF(OR(U363&lt;=0,U363="n/a",V363&lt;=0,V363="n/a"),"n/a",U363/V363)</f>
        <v>0.22092557441794605</v>
      </c>
      <c r="X363" s="669">
        <f>IF(OR(AJ363&lt;=0,AJ363="n/a",U363&lt;=0,U363="n/a"),"n/a",U363/AJ363)</f>
        <v>0.96627983633448888</v>
      </c>
      <c r="Y363" s="628"/>
      <c r="Z363" s="618">
        <f>IF(OR(AC363&lt;0.01,AC363="n/a"),"n/a",M363/AC363*100)</f>
        <v>38.651685393258425</v>
      </c>
      <c r="AA363" s="841">
        <f>IF(OR(AC363&lt;0.01,AC363="n/a"),"n/a",I363/AC363)</f>
        <v>40.653932584269661</v>
      </c>
      <c r="AB363" s="842">
        <v>12</v>
      </c>
      <c r="AC363" s="821">
        <v>4.45</v>
      </c>
      <c r="AD363" s="821">
        <v>2.72</v>
      </c>
      <c r="AE363" s="821">
        <v>3.28</v>
      </c>
      <c r="AF363" s="821">
        <v>3.52</v>
      </c>
      <c r="AG363" s="821">
        <v>8.9</v>
      </c>
      <c r="AH363" s="821">
        <v>14.399999999999999</v>
      </c>
      <c r="AI363" s="821">
        <v>21.83</v>
      </c>
      <c r="AJ363" s="821">
        <v>10.199999999999999</v>
      </c>
      <c r="AK363" s="821">
        <v>15</v>
      </c>
      <c r="AL363" s="833">
        <v>23990</v>
      </c>
      <c r="AM363" s="827">
        <v>0.22999999999999998</v>
      </c>
      <c r="AN363" s="821">
        <v>0.62</v>
      </c>
      <c r="AO363" s="705">
        <f>IF(U363="n/a","n/a",IF(AA363&lt;0,"n/a",IF(AA363="n/a","n/a",J363+U363-AA363)))</f>
        <v>-29.847129262446778</v>
      </c>
      <c r="AP363" s="706">
        <f>IF(U363="n/a","n/a",J363+U363)</f>
        <v>10.806803321822885</v>
      </c>
      <c r="AQ363" s="843">
        <f>IF(OR(AC363&lt;0.01,AC363="n/a",AF363="n/a"),"n/a",(I363/SQRT(22.5*AC363*(I363/AF363))-1)*100)</f>
        <v>152.19202797923577</v>
      </c>
      <c r="AR363" s="618">
        <f>INDEX(Historical!$C$7:$C$1222,MATCH(B363,Historical!$B$7:$B$1244,0))*IF(AH363="n/a",1.03,IF(AH363&lt;0,1.01,IF(AH363&gt;10,1.1,(1+AH363/100))))</f>
        <v>1.7600000000000002</v>
      </c>
      <c r="AS363" s="841">
        <f>IF($AI363="n/a",1.03*AR363,IF($AI363&lt;0,1.01*AR363,IF($AI363&gt;10,1.1*AR363,(1+$AI363/100)*AR363)))</f>
        <v>1.9360000000000004</v>
      </c>
      <c r="AT363" s="841">
        <f>IF($AK363="n/a",1.03*AS363,IF($AK363&lt;0,1.01*AS363,IF($AK363&gt;10,1.1*AS363,(1+$AK363/100)*AS363)))</f>
        <v>2.1296000000000004</v>
      </c>
      <c r="AU363" s="841">
        <f>IF($AK363="n/a",1.03*AT363,IF($AK363&lt;0,1.01*AT363,IF($AK363&gt;10,1.1*AT363,(1+$AK363/100)*AT363)))</f>
        <v>2.3425600000000006</v>
      </c>
      <c r="AV363" s="841">
        <f>IF($AK363="n/a",1.03*AU363,IF($AK363&lt;0,1.01*AU363,IF($AK363&gt;10,1.1*AU363,(1+$AK363/100)*AU363)))</f>
        <v>2.5768160000000009</v>
      </c>
      <c r="AW363" s="618">
        <f>SUM(AR363:AV363)</f>
        <v>10.744976000000003</v>
      </c>
      <c r="AX363" s="713">
        <f>AW363/I363*100</f>
        <v>5.9394041235973711</v>
      </c>
      <c r="AY363" s="887">
        <v>0.76</v>
      </c>
      <c r="AZ363" s="827">
        <v>31.53</v>
      </c>
      <c r="BA363" s="827">
        <v>-8.52</v>
      </c>
      <c r="BB363" s="827">
        <v>0.16999999999999998</v>
      </c>
      <c r="BC363" s="827">
        <v>7.7799999999999994</v>
      </c>
      <c r="BE363" s="594">
        <v>2014</v>
      </c>
      <c r="BF363" s="853">
        <f>IF(BE363&gt;2020,0,IF(BE363&gt;2008,1,IF(BE363&gt;2001,2,IF(BE363&gt;1990,3,IF(BE363&gt;1980,4,IF(BE363&gt;1973,5,IF(BE363&gt;1970,6,IF(BE363&gt;1960,7,IF(BE363&gt;1958,8,IF(BE363&gt;1953,9,10))))))))))</f>
        <v>1</v>
      </c>
      <c r="BG363" s="837">
        <v>4.2</v>
      </c>
      <c r="BH363" s="820" t="s">
        <v>4443</v>
      </c>
      <c r="BI363" s="820" t="s">
        <v>4444</v>
      </c>
    </row>
    <row r="364" spans="1:61" ht="12.75" customHeight="1" x14ac:dyDescent="0.2">
      <c r="A364" s="826" t="s">
        <v>5152</v>
      </c>
      <c r="B364" s="830" t="s">
        <v>822</v>
      </c>
      <c r="C364" s="885" t="s">
        <v>4201</v>
      </c>
      <c r="D364" s="885" t="s">
        <v>4210</v>
      </c>
      <c r="E364" s="699">
        <v>18</v>
      </c>
      <c r="F364" s="1122">
        <v>221</v>
      </c>
      <c r="G364" s="1122" t="s">
        <v>114</v>
      </c>
      <c r="H364" s="1122" t="s">
        <v>36</v>
      </c>
      <c r="I364" s="829">
        <v>38.81</v>
      </c>
      <c r="J364" s="618">
        <f>(M364/I364)*100</f>
        <v>6.7250708580262817</v>
      </c>
      <c r="K364" s="832">
        <v>0.65249999999999997</v>
      </c>
      <c r="L364" s="842">
        <v>4</v>
      </c>
      <c r="M364" s="609">
        <f>K364*L364</f>
        <v>2.61</v>
      </c>
      <c r="N364" s="825" t="s">
        <v>138</v>
      </c>
      <c r="O364" s="700">
        <v>0.64</v>
      </c>
      <c r="P364" s="603">
        <v>44840</v>
      </c>
      <c r="Q364" s="603">
        <v>44866</v>
      </c>
      <c r="R364" s="609">
        <f>(K364-O364)/O364*100</f>
        <v>1.9531249999999931</v>
      </c>
      <c r="S364" s="667">
        <f>IF(INDEX(Historical!$D$7:$D$1220,MATCH(B364,Historical!$B$7:$B$1244,0))=0,"n/a",(INDEX(Historical!$C$7:$C$1222,MATCH(B364,Historical!$B$7:$B$1244,0))/INDEX(Historical!$D$7:$D$1220,MATCH(B364,Historical!$B$7:$B$1244,0))-1)*100)</f>
        <v>1.9821605550049526</v>
      </c>
      <c r="T364" s="667">
        <f>IF(INDEX(Historical!$F$7:$F$1213,MATCH(B364,Historical!$B$7:$B$1244,0))=0,"n/a",((INDEX(Historical!$C$7:$C$1222,MATCH(B364,Historical!$B$7:$B$1244,0))/INDEX(Historical!$F$7:$F$1213,MATCH(B364,Historical!$B$7:$B$1244,0)))^(1/3)-1)*100)</f>
        <v>2.0227907756558805</v>
      </c>
      <c r="U364" s="667">
        <f>IF(INDEX(Historical!$H$7:$H$1213,MATCH(B364,Historical!$B$7:$B$1244,0))=0,"n/a",((INDEX(Historical!$C$7:$C$1222,MATCH(B364,Historical!$B$7:$B$1244,0))/INDEX(Historical!$H$7:$H$1213,MATCH(B364,Historical!$B$7:$B$1244,0)))^(1/5)-1)*100)</f>
        <v>2.0657267223898046</v>
      </c>
      <c r="V364" s="667">
        <f>IF(INDEX(Historical!$N$7:$N$1213,MATCH(B364,Historical!$B$7:$B$1244,0))=0,"n/a",((INDEX(Historical!$C$7:$C$1222,MATCH(B364,Historical!$B$7:$B$1244,0))/INDEX(Historical!$N$7:$N$1213,MATCH(B364,Historical!$B$7:$B$1244,0)))^(1/10)-1)*100)</f>
        <v>2.4726655364869288</v>
      </c>
      <c r="W364" s="668">
        <f>IF(OR(U364&lt;=0,U364="n/a",V364&lt;=0,V364="n/a"),"n/a",U364/V364)</f>
        <v>0.83542504714354227</v>
      </c>
      <c r="X364" s="669">
        <f>IF(OR(AJ364&lt;=0,AJ364="n/a",U364&lt;=0,U364="n/a"),"n/a",U364/AJ364)</f>
        <v>0.22453551330323965</v>
      </c>
      <c r="Y364" s="631"/>
      <c r="Z364" s="618">
        <f>IF(OR(AC364&lt;0.01,AC364="n/a"),"n/a",M364/AC364*100)</f>
        <v>51.581027667984195</v>
      </c>
      <c r="AA364" s="841">
        <f>IF(OR(AC364&lt;0.01,AC364="n/a"),"n/a",I364/AC364)</f>
        <v>7.6699604743083016</v>
      </c>
      <c r="AB364" s="842">
        <v>12</v>
      </c>
      <c r="AC364" s="821">
        <v>5.0599999999999996</v>
      </c>
      <c r="AD364" s="821">
        <v>9.32</v>
      </c>
      <c r="AE364" s="821">
        <v>1.19</v>
      </c>
      <c r="AF364" s="821">
        <v>1.79</v>
      </c>
      <c r="AG364" s="822">
        <v>24.4</v>
      </c>
      <c r="AH364" s="821">
        <v>-4.9000000000000004</v>
      </c>
      <c r="AI364" s="821">
        <v>0.80999999999999994</v>
      </c>
      <c r="AJ364" s="821">
        <v>9.1999999999999993</v>
      </c>
      <c r="AK364" s="821">
        <v>0.82000000000000006</v>
      </c>
      <c r="AL364" s="833">
        <v>162410</v>
      </c>
      <c r="AM364" s="827">
        <v>0.03</v>
      </c>
      <c r="AN364" s="821">
        <v>1.65</v>
      </c>
      <c r="AO364" s="705">
        <f>IF(U364="n/a","n/a",IF(AA364&lt;0,"n/a",IF(AA364="n/a","n/a",J364+U364-AA364)))</f>
        <v>1.1208371061077846</v>
      </c>
      <c r="AP364" s="706">
        <f>IF(U364="n/a","n/a",J364+U364)</f>
        <v>8.7907975804160863</v>
      </c>
      <c r="AQ364" s="843">
        <f>IF(OR(AC364&lt;0.01,AC364="n/a",AF364="n/a"),"n/a",(I364/SQRT(22.5*AC364*(I364/AF364))-1)*100)</f>
        <v>-21.885470837830091</v>
      </c>
      <c r="AR364" s="618">
        <f>INDEX(Historical!$C$7:$C$1222,MATCH(B364,Historical!$B$7:$B$1244,0))*IF(AH364="n/a",1.03,IF(AH364&lt;0,1.01,IF(AH364&gt;10,1.1,(1+AH364/100))))</f>
        <v>2.5982249999999998</v>
      </c>
      <c r="AS364" s="841">
        <f>IF($AI364="n/a",1.03*AR364,IF($AI364&lt;0,1.01*AR364,IF($AI364&gt;10,1.1*AR364,(1+$AI364/100)*AR364)))</f>
        <v>2.6192706224999998</v>
      </c>
      <c r="AT364" s="841">
        <f>IF($AK364="n/a",1.03*AS364,IF($AK364&lt;0,1.01*AS364,IF($AK364&gt;10,1.1*AS364,(1+$AK364/100)*AS364)))</f>
        <v>2.6407486416044996</v>
      </c>
      <c r="AU364" s="841">
        <f>IF($AK364="n/a",1.03*AT364,IF($AK364&lt;0,1.01*AT364,IF($AK364&gt;10,1.1*AT364,(1+$AK364/100)*AT364)))</f>
        <v>2.6624027804656567</v>
      </c>
      <c r="AV364" s="841">
        <f>IF($AK364="n/a",1.03*AU364,IF($AK364&lt;0,1.01*AU364,IF($AK364&gt;10,1.1*AU364,(1+$AK364/100)*AU364)))</f>
        <v>2.6842344832654752</v>
      </c>
      <c r="AW364" s="618">
        <f>SUM(AR364:AV364)</f>
        <v>13.204881527835632</v>
      </c>
      <c r="AX364" s="713">
        <f>AW364/I364*100</f>
        <v>34.024430630857069</v>
      </c>
      <c r="AY364" s="887">
        <v>0.33</v>
      </c>
      <c r="AZ364" s="827">
        <v>18.360000000000003</v>
      </c>
      <c r="BA364" s="827">
        <v>-30.080000000000002</v>
      </c>
      <c r="BB364" s="827">
        <v>-2.91</v>
      </c>
      <c r="BC364" s="827">
        <v>-8.93</v>
      </c>
      <c r="BE364" s="594">
        <v>2005</v>
      </c>
      <c r="BF364" s="853">
        <f>IF(BE364&gt;2020,0,IF(BE364&gt;2008,1,IF(BE364&gt;2001,2,IF(BE364&gt;1990,3,IF(BE364&gt;1980,4,IF(BE364&gt;1973,5,IF(BE364&gt;1970,6,IF(BE364&gt;1960,7,IF(BE364&gt;1958,8,IF(BE364&gt;1953,9,10))))))))))</f>
        <v>2</v>
      </c>
      <c r="BG364" s="837">
        <v>5.7</v>
      </c>
      <c r="BH364" s="820" t="s">
        <v>4443</v>
      </c>
      <c r="BI364" s="820" t="s">
        <v>4444</v>
      </c>
    </row>
    <row r="365" spans="1:61" ht="12.75" customHeight="1" x14ac:dyDescent="0.2">
      <c r="A365" s="819" t="s">
        <v>5154</v>
      </c>
      <c r="B365" s="830" t="s">
        <v>1713</v>
      </c>
      <c r="C365" s="885" t="s">
        <v>107</v>
      </c>
      <c r="D365" s="885" t="s">
        <v>4190</v>
      </c>
      <c r="E365" s="699">
        <v>13</v>
      </c>
      <c r="F365" s="1122">
        <v>333</v>
      </c>
      <c r="G365" s="1122" t="s">
        <v>105</v>
      </c>
      <c r="H365" s="1122" t="s">
        <v>105</v>
      </c>
      <c r="I365" s="829">
        <v>35.07</v>
      </c>
      <c r="J365" s="618">
        <f>(M365/I365)*100</f>
        <v>2.8514399771884804</v>
      </c>
      <c r="K365" s="832">
        <v>0.25</v>
      </c>
      <c r="L365" s="842">
        <v>4</v>
      </c>
      <c r="M365" s="609">
        <f>K365*L365</f>
        <v>1</v>
      </c>
      <c r="N365" s="825" t="s">
        <v>426</v>
      </c>
      <c r="O365" s="700">
        <v>0.24</v>
      </c>
      <c r="P365" s="603">
        <v>44980</v>
      </c>
      <c r="Q365" s="603">
        <v>44995</v>
      </c>
      <c r="R365" s="609">
        <f>(K365-O365)/O365*100</f>
        <v>4.1666666666666705</v>
      </c>
      <c r="S365" s="667">
        <f>IF(INDEX(Historical!$D$7:$D$1220,MATCH(B365,Historical!$B$7:$B$1244,0))=0,"n/a",(INDEX(Historical!$C$7:$C$1222,MATCH(B365,Historical!$B$7:$B$1244,0))/INDEX(Historical!$D$7:$D$1220,MATCH(B365,Historical!$B$7:$B$1244,0))-1)*100)</f>
        <v>4.3478260869565188</v>
      </c>
      <c r="T365" s="667">
        <f>IF(INDEX(Historical!$F$7:$F$1213,MATCH(B365,Historical!$B$7:$B$1244,0))=0,"n/a",((INDEX(Historical!$C$7:$C$1222,MATCH(B365,Historical!$B$7:$B$1244,0))/INDEX(Historical!$F$7:$F$1213,MATCH(B365,Historical!$B$7:$B$1244,0)))^(1/3)-1)*100)</f>
        <v>5.3947861260881913</v>
      </c>
      <c r="U365" s="667">
        <f>IF(INDEX(Historical!$H$7:$H$1213,MATCH(B365,Historical!$B$7:$B$1244,0))=0,"n/a",((INDEX(Historical!$C$7:$C$1222,MATCH(B365,Historical!$B$7:$B$1244,0))/INDEX(Historical!$H$7:$H$1213,MATCH(B365,Historical!$B$7:$B$1244,0)))^(1/5)-1)*100)</f>
        <v>9.8560543306117854</v>
      </c>
      <c r="V365" s="667">
        <f>IF(INDEX(Historical!$N$7:$N$1213,MATCH(B365,Historical!$B$7:$B$1244,0))=0,"n/a",((INDEX(Historical!$C$7:$C$1222,MATCH(B365,Historical!$B$7:$B$1244,0))/INDEX(Historical!$N$7:$N$1213,MATCH(B365,Historical!$B$7:$B$1244,0)))^(1/10)-1)*100)</f>
        <v>11.612317403390438</v>
      </c>
      <c r="W365" s="668">
        <f>IF(OR(U365&lt;=0,U365="n/a",V365&lt;=0,V365="n/a"),"n/a",U365/V365)</f>
        <v>0.84875860590360042</v>
      </c>
      <c r="X365" s="669">
        <f>IF(OR(AJ365&lt;=0,AJ365="n/a",U365&lt;=0,U365="n/a"),"n/a",U365/AJ365)</f>
        <v>0.83525884157727004</v>
      </c>
      <c r="Y365" s="632"/>
      <c r="Z365" s="618">
        <f>IF(OR(AC365&lt;0.01,AC365="n/a"),"n/a",M365/AC365*100)</f>
        <v>26.041666666666668</v>
      </c>
      <c r="AA365" s="841">
        <f>IF(OR(AC365&lt;0.01,AC365="n/a"),"n/a",I365/AC365)</f>
        <v>9.1328125</v>
      </c>
      <c r="AB365" s="842">
        <v>9</v>
      </c>
      <c r="AC365" s="821">
        <v>3.84</v>
      </c>
      <c r="AD365" s="821">
        <v>1.32</v>
      </c>
      <c r="AE365" s="821">
        <v>3.09</v>
      </c>
      <c r="AF365" s="821">
        <v>1.1399999999999999</v>
      </c>
      <c r="AG365" s="821">
        <v>12.9</v>
      </c>
      <c r="AH365" s="821">
        <v>41.699999999999996</v>
      </c>
      <c r="AI365" s="821">
        <v>5.89</v>
      </c>
      <c r="AJ365" s="821">
        <v>11.799999999999999</v>
      </c>
      <c r="AK365" s="821">
        <v>7.0000000000000009</v>
      </c>
      <c r="AL365" s="833">
        <v>2320</v>
      </c>
      <c r="AM365" s="827">
        <v>1</v>
      </c>
      <c r="AN365" s="821">
        <v>0</v>
      </c>
      <c r="AO365" s="705">
        <f>IF(U365="n/a","n/a",IF(AA365&lt;0,"n/a",IF(AA365="n/a","n/a",J365+U365-AA365)))</f>
        <v>3.5746818078002658</v>
      </c>
      <c r="AP365" s="706">
        <f>IF(U365="n/a","n/a",J365+U365)</f>
        <v>12.707494307800266</v>
      </c>
      <c r="AQ365" s="843">
        <f>IF(OR(AC365&lt;0.01,AC365="n/a",AF365="n/a"),"n/a",(I365/SQRT(22.5*AC365*(I365/AF365))-1)*100)</f>
        <v>-31.975800874492709</v>
      </c>
      <c r="AR365" s="618">
        <f>INDEX(Historical!$C$7:$C$1222,MATCH(B365,Historical!$B$7:$B$1244,0))*IF(AH365="n/a",1.03,IF(AH365&lt;0,1.01,IF(AH365&gt;10,1.1,(1+AH365/100))))</f>
        <v>1.056</v>
      </c>
      <c r="AS365" s="841">
        <f>IF($AI365="n/a",1.03*AR365,IF($AI365&lt;0,1.01*AR365,IF($AI365&gt;10,1.1*AR365,(1+$AI365/100)*AR365)))</f>
        <v>1.1181984</v>
      </c>
      <c r="AT365" s="841">
        <f>IF($AK365="n/a",1.03*AS365,IF($AK365&lt;0,1.01*AS365,IF($AK365&gt;10,1.1*AS365,(1+$AK365/100)*AS365)))</f>
        <v>1.1964722880000001</v>
      </c>
      <c r="AU365" s="841">
        <f>IF($AK365="n/a",1.03*AT365,IF($AK365&lt;0,1.01*AT365,IF($AK365&gt;10,1.1*AT365,(1+$AK365/100)*AT365)))</f>
        <v>1.2802253481600001</v>
      </c>
      <c r="AV365" s="841">
        <f>IF($AK365="n/a",1.03*AU365,IF($AK365&lt;0,1.01*AU365,IF($AK365&gt;10,1.1*AU365,(1+$AK365/100)*AU365)))</f>
        <v>1.3698411225312002</v>
      </c>
      <c r="AW365" s="618">
        <f>SUM(AR365:AV365)</f>
        <v>6.0207371586912002</v>
      </c>
      <c r="AX365" s="713">
        <f>AW365/I365*100</f>
        <v>17.167770626436273</v>
      </c>
      <c r="AY365" s="887">
        <v>0.85</v>
      </c>
      <c r="AZ365" s="827">
        <v>19.040000000000003</v>
      </c>
      <c r="BA365" s="827">
        <v>-10.48</v>
      </c>
      <c r="BB365" s="827">
        <v>1.1299999999999999</v>
      </c>
      <c r="BC365" s="827">
        <v>4.66</v>
      </c>
      <c r="BE365" s="594">
        <v>2011</v>
      </c>
      <c r="BF365" s="853">
        <f>IF(BE365&gt;2020,0,IF(BE365&gt;2008,1,IF(BE365&gt;2001,2,IF(BE365&gt;1990,3,IF(BE365&gt;1980,4,IF(BE365&gt;1973,5,IF(BE365&gt;1970,6,IF(BE365&gt;1960,7,IF(BE365&gt;1958,8,IF(BE365&gt;1953,9,10))))))))))</f>
        <v>1</v>
      </c>
      <c r="BG365" s="837">
        <v>1.2</v>
      </c>
      <c r="BH365" s="820" t="s">
        <v>4443</v>
      </c>
      <c r="BI365" s="820" t="s">
        <v>4444</v>
      </c>
    </row>
    <row r="366" spans="1:61" ht="12.75" customHeight="1" x14ac:dyDescent="0.2">
      <c r="A366" s="826" t="s">
        <v>5155</v>
      </c>
      <c r="B366" s="830" t="s">
        <v>1715</v>
      </c>
      <c r="C366" s="885" t="s">
        <v>107</v>
      </c>
      <c r="D366" s="885" t="s">
        <v>4197</v>
      </c>
      <c r="E366" s="699">
        <v>12</v>
      </c>
      <c r="F366" s="1122">
        <v>393</v>
      </c>
      <c r="G366" s="1122" t="s">
        <v>36</v>
      </c>
      <c r="H366" s="1122" t="s">
        <v>36</v>
      </c>
      <c r="I366" s="829">
        <v>42</v>
      </c>
      <c r="J366" s="618">
        <f>(M366/I366)*100</f>
        <v>5.3333333333333339</v>
      </c>
      <c r="K366" s="832">
        <v>0.56000000000000005</v>
      </c>
      <c r="L366" s="842">
        <v>4</v>
      </c>
      <c r="M366" s="609">
        <f>K366*L366</f>
        <v>2.2400000000000002</v>
      </c>
      <c r="N366" s="825" t="s">
        <v>238</v>
      </c>
      <c r="O366" s="700">
        <v>0.54</v>
      </c>
      <c r="P366" s="603">
        <v>44925</v>
      </c>
      <c r="Q366" s="603">
        <v>44932</v>
      </c>
      <c r="R366" s="609">
        <f>(K366-O366)/O366*100</f>
        <v>3.7037037037037068</v>
      </c>
      <c r="S366" s="667">
        <f>IF(INDEX(Historical!$D$7:$D$1220,MATCH(B366,Historical!$B$7:$B$1244,0))=0,"n/a",(INDEX(Historical!$C$7:$C$1222,MATCH(B366,Historical!$B$7:$B$1244,0))/INDEX(Historical!$D$7:$D$1220,MATCH(B366,Historical!$B$7:$B$1244,0))-1)*100)</f>
        <v>3.8461538461538547</v>
      </c>
      <c r="T366" s="667">
        <f>IF(INDEX(Historical!$F$7:$F$1213,MATCH(B366,Historical!$B$7:$B$1244,0))=0,"n/a",((INDEX(Historical!$C$7:$C$1222,MATCH(B366,Historical!$B$7:$B$1244,0))/INDEX(Historical!$F$7:$F$1213,MATCH(B366,Historical!$B$7:$B$1244,0)))^(1/3)-1)*100)</f>
        <v>3.291811321795568</v>
      </c>
      <c r="U366" s="667">
        <f>IF(INDEX(Historical!$H$7:$H$1213,MATCH(B366,Historical!$B$7:$B$1244,0))=0,"n/a",((INDEX(Historical!$C$7:$C$1222,MATCH(B366,Historical!$B$7:$B$1244,0))/INDEX(Historical!$H$7:$H$1213,MATCH(B366,Historical!$B$7:$B$1244,0)))^(1/5)-1)*100)</f>
        <v>7.0006968483604215</v>
      </c>
      <c r="V366" s="667">
        <f>IF(INDEX(Historical!$N$7:$N$1213,MATCH(B366,Historical!$B$7:$B$1244,0))=0,"n/a",((INDEX(Historical!$C$7:$C$1222,MATCH(B366,Historical!$B$7:$B$1244,0))/INDEX(Historical!$N$7:$N$1213,MATCH(B366,Historical!$B$7:$B$1244,0)))^(1/10)-1)*100)</f>
        <v>8.9097076820324972</v>
      </c>
      <c r="W366" s="668">
        <f>IF(OR(U366&lt;=0,U366="n/a",V366&lt;=0,V366="n/a"),"n/a",U366/V366)</f>
        <v>0.78573810704005176</v>
      </c>
      <c r="X366" s="669">
        <f>IF(OR(AJ366&lt;=0,AJ366="n/a",U366&lt;=0,U366="n/a"),"n/a",U366/AJ366)</f>
        <v>1.0770302843631419</v>
      </c>
      <c r="Y366" s="640"/>
      <c r="Z366" s="618">
        <f>IF(OR(AC366&lt;0.01,AC366="n/a"),"n/a",M366/AC366*100)</f>
        <v>54.501216545012163</v>
      </c>
      <c r="AA366" s="841">
        <f>IF(OR(AC366&lt;0.01,AC366="n/a"),"n/a",I366/AC366)</f>
        <v>10.21897810218978</v>
      </c>
      <c r="AB366" s="842">
        <v>12</v>
      </c>
      <c r="AC366" s="821">
        <v>4.1100000000000003</v>
      </c>
      <c r="AD366" s="821">
        <v>2.0499999999999998</v>
      </c>
      <c r="AE366" s="821">
        <v>3.8</v>
      </c>
      <c r="AF366" s="821">
        <v>1.6</v>
      </c>
      <c r="AG366" s="821">
        <v>15.2</v>
      </c>
      <c r="AH366" s="821">
        <v>-6.3</v>
      </c>
      <c r="AI366" s="821">
        <v>6.63</v>
      </c>
      <c r="AJ366" s="821">
        <v>6.5</v>
      </c>
      <c r="AK366" s="821">
        <v>5</v>
      </c>
      <c r="AL366" s="833">
        <v>738.5</v>
      </c>
      <c r="AM366" s="827">
        <v>0.2</v>
      </c>
      <c r="AN366" s="821">
        <v>0.05</v>
      </c>
      <c r="AO366" s="705">
        <f>IF(U366="n/a","n/a",IF(AA366&lt;0,"n/a",IF(AA366="n/a","n/a",J366+U366-AA366)))</f>
        <v>2.1150520795039753</v>
      </c>
      <c r="AP366" s="706">
        <f>IF(U366="n/a","n/a",J366+U366)</f>
        <v>12.334030181693755</v>
      </c>
      <c r="AQ366" s="843">
        <f>IF(OR(AC366&lt;0.01,AC366="n/a",AF366="n/a"),"n/a",(I366/SQRT(22.5*AC366*(I366/AF366))-1)*100)</f>
        <v>-14.754302908191963</v>
      </c>
      <c r="AR366" s="618">
        <f>INDEX(Historical!$C$7:$C$1222,MATCH(B366,Historical!$B$7:$B$1244,0))*IF(AH366="n/a",1.03,IF(AH366&lt;0,1.01,IF(AH366&gt;10,1.1,(1+AH366/100))))</f>
        <v>2.1816</v>
      </c>
      <c r="AS366" s="841">
        <f>IF($AI366="n/a",1.03*AR366,IF($AI366&lt;0,1.01*AR366,IF($AI366&gt;10,1.1*AR366,(1+$AI366/100)*AR366)))</f>
        <v>2.3262400799999998</v>
      </c>
      <c r="AT366" s="841">
        <f>IF($AK366="n/a",1.03*AS366,IF($AK366&lt;0,1.01*AS366,IF($AK366&gt;10,1.1*AS366,(1+$AK366/100)*AS366)))</f>
        <v>2.4425520839999999</v>
      </c>
      <c r="AU366" s="841">
        <f>IF($AK366="n/a",1.03*AT366,IF($AK366&lt;0,1.01*AT366,IF($AK366&gt;10,1.1*AT366,(1+$AK366/100)*AT366)))</f>
        <v>2.5646796882</v>
      </c>
      <c r="AV366" s="841">
        <f>IF($AK366="n/a",1.03*AU366,IF($AK366&lt;0,1.01*AU366,IF($AK366&gt;10,1.1*AU366,(1+$AK366/100)*AU366)))</f>
        <v>2.69291367261</v>
      </c>
      <c r="AW366" s="618">
        <f>SUM(AR366:AV366)</f>
        <v>12.207985524809999</v>
      </c>
      <c r="AX366" s="713">
        <f>AW366/I366*100</f>
        <v>29.066632201928567</v>
      </c>
      <c r="AY366" s="887">
        <v>0.75</v>
      </c>
      <c r="AZ366" s="827">
        <v>2.36</v>
      </c>
      <c r="BA366" s="827">
        <v>-24.91</v>
      </c>
      <c r="BB366" s="827">
        <v>-8.129999999999999</v>
      </c>
      <c r="BC366" s="827">
        <v>-13.55</v>
      </c>
      <c r="BE366" s="594">
        <v>2011</v>
      </c>
      <c r="BF366" s="853">
        <f>IF(BE366&gt;2020,0,IF(BE366&gt;2008,1,IF(BE366&gt;2001,2,IF(BE366&gt;1990,3,IF(BE366&gt;1980,4,IF(BE366&gt;1973,5,IF(BE366&gt;1970,6,IF(BE366&gt;1960,7,IF(BE366&gt;1958,8,IF(BE366&gt;1953,9,10))))))))))</f>
        <v>1</v>
      </c>
      <c r="BG366" s="837">
        <v>1.0999999999999999</v>
      </c>
      <c r="BH366" s="820" t="s">
        <v>4443</v>
      </c>
      <c r="BI366" s="820" t="s">
        <v>4444</v>
      </c>
    </row>
    <row r="367" spans="1:61" ht="12.75" customHeight="1" x14ac:dyDescent="0.2">
      <c r="A367" s="826" t="s">
        <v>5158</v>
      </c>
      <c r="B367" s="830" t="s">
        <v>1717</v>
      </c>
      <c r="C367" s="885" t="s">
        <v>111</v>
      </c>
      <c r="D367" s="885" t="s">
        <v>4181</v>
      </c>
      <c r="E367" s="699">
        <v>13</v>
      </c>
      <c r="F367" s="1122">
        <v>307</v>
      </c>
      <c r="G367" s="1122" t="s">
        <v>105</v>
      </c>
      <c r="H367" s="1122" t="s">
        <v>105</v>
      </c>
      <c r="I367" s="829">
        <v>133.91999999999999</v>
      </c>
      <c r="J367" s="618">
        <f>(M367/I367)*100</f>
        <v>0.76164874551971329</v>
      </c>
      <c r="K367" s="832">
        <v>0.255</v>
      </c>
      <c r="L367" s="842">
        <v>4</v>
      </c>
      <c r="M367" s="609">
        <f>K367*L367</f>
        <v>1.02</v>
      </c>
      <c r="N367" s="825" t="s">
        <v>434</v>
      </c>
      <c r="O367" s="700">
        <v>0.23</v>
      </c>
      <c r="P367" s="603">
        <v>44880</v>
      </c>
      <c r="Q367" s="603">
        <v>44896</v>
      </c>
      <c r="R367" s="609">
        <f>(K367-O367)/O367*100</f>
        <v>10.869565217391301</v>
      </c>
      <c r="S367" s="667">
        <f>IF(INDEX(Historical!$D$7:$D$1220,MATCH(B367,Historical!$B$7:$B$1244,0))=0,"n/a",(INDEX(Historical!$C$7:$C$1222,MATCH(B367,Historical!$B$7:$B$1244,0))/INDEX(Historical!$D$7:$D$1220,MATCH(B367,Historical!$B$7:$B$1244,0))-1)*100)</f>
        <v>11.834319526627212</v>
      </c>
      <c r="T367" s="667">
        <f>IF(INDEX(Historical!$F$7:$F$1213,MATCH(B367,Historical!$B$7:$B$1244,0))=0,"n/a",((INDEX(Historical!$C$7:$C$1222,MATCH(B367,Historical!$B$7:$B$1244,0))/INDEX(Historical!$F$7:$F$1213,MATCH(B367,Historical!$B$7:$B$1244,0)))^(1/3)-1)*100)</f>
        <v>12.426853035294627</v>
      </c>
      <c r="U367" s="667">
        <f>IF(INDEX(Historical!$H$7:$H$1213,MATCH(B367,Historical!$B$7:$B$1244,0))=0,"n/a",((INDEX(Historical!$C$7:$C$1222,MATCH(B367,Historical!$B$7:$B$1244,0))/INDEX(Historical!$H$7:$H$1213,MATCH(B367,Historical!$B$7:$B$1244,0)))^(1/5)-1)*100)</f>
        <v>13.577514596160523</v>
      </c>
      <c r="V367" s="667">
        <f>IF(INDEX(Historical!$N$7:$N$1213,MATCH(B367,Historical!$B$7:$B$1244,0))=0,"n/a",((INDEX(Historical!$C$7:$C$1222,MATCH(B367,Historical!$B$7:$B$1244,0))/INDEX(Historical!$N$7:$N$1213,MATCH(B367,Historical!$B$7:$B$1244,0)))^(1/10)-1)*100)</f>
        <v>14.375270541660502</v>
      </c>
      <c r="W367" s="668">
        <f>IF(OR(U367&lt;=0,U367="n/a",V367&lt;=0,V367="n/a"),"n/a",U367/V367)</f>
        <v>0.94450497865845173</v>
      </c>
      <c r="X367" s="669">
        <f>IF(OR(AJ367&lt;=0,AJ367="n/a",U367&lt;=0,U367="n/a"),"n/a",U367/AJ367)</f>
        <v>0.59550502614739131</v>
      </c>
      <c r="Y367" s="830"/>
      <c r="Z367" s="618">
        <f>IF(OR(AC367&lt;0.01,AC367="n/a"),"n/a",M367/AC367*100)</f>
        <v>31.481481481481481</v>
      </c>
      <c r="AA367" s="841">
        <f>IF(OR(AC367&lt;0.01,AC367="n/a"),"n/a",I367/AC367)</f>
        <v>41.333333333333329</v>
      </c>
      <c r="AB367" s="842">
        <v>12</v>
      </c>
      <c r="AC367" s="821">
        <v>3.24</v>
      </c>
      <c r="AD367" s="821">
        <v>3.56</v>
      </c>
      <c r="AE367" s="821">
        <v>4.87</v>
      </c>
      <c r="AF367" s="821">
        <v>4.92</v>
      </c>
      <c r="AG367" s="821">
        <v>12.1</v>
      </c>
      <c r="AH367" s="822">
        <v>37.1</v>
      </c>
      <c r="AI367" s="822">
        <v>13.71</v>
      </c>
      <c r="AJ367" s="821">
        <v>22.8</v>
      </c>
      <c r="AK367" s="821">
        <v>11.799999999999999</v>
      </c>
      <c r="AL367" s="833">
        <v>35130</v>
      </c>
      <c r="AM367" s="827">
        <v>1</v>
      </c>
      <c r="AN367" s="821">
        <v>0.97</v>
      </c>
      <c r="AO367" s="705">
        <f>IF(U367="n/a","n/a",IF(AA367&lt;0,"n/a",IF(AA367="n/a","n/a",J367+U367-AA367)))</f>
        <v>-26.994169991653095</v>
      </c>
      <c r="AP367" s="706">
        <f>IF(U367="n/a","n/a",J367+U367)</f>
        <v>14.339163341680235</v>
      </c>
      <c r="AQ367" s="843">
        <f>IF(OR(AC367&lt;0.01,AC367="n/a",AF367="n/a"),"n/a",(I367/SQRT(22.5*AC367*(I367/AF367))-1)*100)</f>
        <v>200.63636210914706</v>
      </c>
      <c r="AR367" s="618">
        <f>INDEX(Historical!$C$7:$C$1222,MATCH(B367,Historical!$B$7:$B$1244,0))*IF(AH367="n/a",1.03,IF(AH367&lt;0,1.01,IF(AH367&gt;10,1.1,(1+AH367/100))))</f>
        <v>1.0395000000000001</v>
      </c>
      <c r="AS367" s="841">
        <f>IF($AI367="n/a",1.03*AR367,IF($AI367&lt;0,1.01*AR367,IF($AI367&gt;10,1.1*AR367,(1+$AI367/100)*AR367)))</f>
        <v>1.1434500000000003</v>
      </c>
      <c r="AT367" s="841">
        <f>IF($AK367="n/a",1.03*AS367,IF($AK367&lt;0,1.01*AS367,IF($AK367&gt;10,1.1*AS367,(1+$AK367/100)*AS367)))</f>
        <v>1.2577950000000004</v>
      </c>
      <c r="AU367" s="841">
        <f>IF($AK367="n/a",1.03*AT367,IF($AK367&lt;0,1.01*AT367,IF($AK367&gt;10,1.1*AT367,(1+$AK367/100)*AT367)))</f>
        <v>1.3835745000000006</v>
      </c>
      <c r="AV367" s="841">
        <f>IF($AK367="n/a",1.03*AU367,IF($AK367&lt;0,1.01*AU367,IF($AK367&gt;10,1.1*AU367,(1+$AK367/100)*AU367)))</f>
        <v>1.5219319500000008</v>
      </c>
      <c r="AW367" s="618">
        <f>SUM(AR367:AV367)</f>
        <v>6.3462514500000022</v>
      </c>
      <c r="AX367" s="713">
        <f>AW367/I367*100</f>
        <v>4.7388377016129049</v>
      </c>
      <c r="AY367" s="887">
        <v>0.67</v>
      </c>
      <c r="AZ367" s="827">
        <v>17.990000000000002</v>
      </c>
      <c r="BA367" s="827">
        <v>-9.64</v>
      </c>
      <c r="BB367" s="827">
        <v>0.82000000000000006</v>
      </c>
      <c r="BC367" s="827">
        <v>0.44999999999999996</v>
      </c>
      <c r="BE367" s="594">
        <v>2011</v>
      </c>
      <c r="BF367" s="853">
        <f>IF(BE367&gt;2020,0,IF(BE367&gt;2008,1,IF(BE367&gt;2001,2,IF(BE367&gt;1990,3,IF(BE367&gt;1980,4,IF(BE367&gt;1973,5,IF(BE367&gt;1970,6,IF(BE367&gt;1960,7,IF(BE367&gt;1958,8,IF(BE367&gt;1953,9,10))))))))))</f>
        <v>1</v>
      </c>
      <c r="BG367" s="837">
        <v>5.2</v>
      </c>
      <c r="BH367" s="820" t="s">
        <v>4443</v>
      </c>
      <c r="BI367" s="820" t="s">
        <v>4444</v>
      </c>
    </row>
    <row r="368" spans="1:61" s="819" customFormat="1" ht="12.75" customHeight="1" x14ac:dyDescent="0.2">
      <c r="A368" s="819" t="s">
        <v>1720</v>
      </c>
      <c r="B368" s="830" t="s">
        <v>1721</v>
      </c>
      <c r="C368" s="885" t="s">
        <v>127</v>
      </c>
      <c r="D368" s="885" t="s">
        <v>4212</v>
      </c>
      <c r="E368" s="699">
        <v>14</v>
      </c>
      <c r="F368" s="1122">
        <v>269</v>
      </c>
      <c r="G368" s="1122" t="s">
        <v>105</v>
      </c>
      <c r="H368" s="1122" t="s">
        <v>105</v>
      </c>
      <c r="I368" s="829">
        <v>173.43</v>
      </c>
      <c r="J368" s="618">
        <f>(M368/I368)*100</f>
        <v>1.9143170155105804</v>
      </c>
      <c r="K368" s="832">
        <v>0.83</v>
      </c>
      <c r="L368" s="842">
        <v>4</v>
      </c>
      <c r="M368" s="609">
        <f>K368*L368</f>
        <v>3.32</v>
      </c>
      <c r="N368" s="825" t="s">
        <v>159</v>
      </c>
      <c r="O368" s="700">
        <v>0.78</v>
      </c>
      <c r="P368" s="603">
        <v>44938</v>
      </c>
      <c r="Q368" s="603">
        <v>44957</v>
      </c>
      <c r="R368" s="609">
        <f>(K368-O368)/O368*100</f>
        <v>6.4102564102564017</v>
      </c>
      <c r="S368" s="667">
        <f>IF(INDEX(Historical!$D$7:$D$1220,MATCH(B368,Historical!$B$7:$B$1244,0))=0,"n/a",(INDEX(Historical!$C$7:$C$1222,MATCH(B368,Historical!$B$7:$B$1244,0))/INDEX(Historical!$D$7:$D$1220,MATCH(B368,Historical!$B$7:$B$1244,0))-1)*100)</f>
        <v>10.24734982332156</v>
      </c>
      <c r="T368" s="667">
        <f>IF(INDEX(Historical!$F$7:$F$1213,MATCH(B368,Historical!$B$7:$B$1244,0))=0,"n/a",((INDEX(Historical!$C$7:$C$1222,MATCH(B368,Historical!$B$7:$B$1244,0))/INDEX(Historical!$F$7:$F$1213,MATCH(B368,Historical!$B$7:$B$1244,0)))^(1/3)-1)*100)</f>
        <v>8.5396097840169318</v>
      </c>
      <c r="U368" s="667">
        <f>IF(INDEX(Historical!$H$7:$H$1213,MATCH(B368,Historical!$B$7:$B$1244,0))=0,"n/a",((INDEX(Historical!$C$7:$C$1222,MATCH(B368,Historical!$B$7:$B$1244,0))/INDEX(Historical!$H$7:$H$1213,MATCH(B368,Historical!$B$7:$B$1244,0)))^(1/5)-1)*100)</f>
        <v>9.7437268416986189</v>
      </c>
      <c r="V368" s="667">
        <f>IF(INDEX(Historical!$N$7:$N$1213,MATCH(B368,Historical!$B$7:$B$1244,0))=0,"n/a",((INDEX(Historical!$C$7:$C$1222,MATCH(B368,Historical!$B$7:$B$1244,0))/INDEX(Historical!$N$7:$N$1213,MATCH(B368,Historical!$B$7:$B$1244,0)))^(1/10)-1)*100)</f>
        <v>10.40014924052195</v>
      </c>
      <c r="W368" s="668">
        <f>IF(OR(U368&lt;=0,U368="n/a",V368&lt;=0,V368="n/a"),"n/a",U368/V368)</f>
        <v>0.93688336737844857</v>
      </c>
      <c r="X368" s="669">
        <f>IF(OR(AJ368&lt;=0,AJ368="n/a",U368&lt;=0,U368="n/a"),"n/a",U368/AJ368)</f>
        <v>1.739951221731896</v>
      </c>
      <c r="Y368" s="628"/>
      <c r="Z368" s="618">
        <f>IF(OR(AC368&lt;0.01,AC368="n/a"),"n/a",M368/AC368*100)</f>
        <v>72.489082969432303</v>
      </c>
      <c r="AA368" s="841">
        <f>IF(OR(AC368&lt;0.01,AC368="n/a"),"n/a",I368/AC368)</f>
        <v>37.866812227074234</v>
      </c>
      <c r="AB368" s="842">
        <v>8</v>
      </c>
      <c r="AC368" s="821">
        <v>4.58</v>
      </c>
      <c r="AD368" s="821">
        <v>3.79</v>
      </c>
      <c r="AE368" s="821">
        <v>4.68</v>
      </c>
      <c r="AF368" s="821">
        <v>12.31</v>
      </c>
      <c r="AG368" s="821">
        <v>32.300000000000004</v>
      </c>
      <c r="AH368" s="821">
        <v>-3.8</v>
      </c>
      <c r="AI368" s="821">
        <v>21.349999999999998</v>
      </c>
      <c r="AJ368" s="821">
        <v>5.6000000000000005</v>
      </c>
      <c r="AK368" s="821">
        <v>10</v>
      </c>
      <c r="AL368" s="833">
        <v>2380</v>
      </c>
      <c r="AM368" s="827">
        <v>1.0999999999999999</v>
      </c>
      <c r="AN368" s="821">
        <v>0.79</v>
      </c>
      <c r="AO368" s="705">
        <f>IF(U368="n/a","n/a",IF(AA368&lt;0,"n/a",IF(AA368="n/a","n/a",J368+U368-AA368)))</f>
        <v>-26.208768369865034</v>
      </c>
      <c r="AP368" s="706">
        <f>IF(U368="n/a","n/a",J368+U368)</f>
        <v>11.658043857209199</v>
      </c>
      <c r="AQ368" s="843">
        <f>IF(OR(AC368&lt;0.01,AC368="n/a",AF368="n/a"),"n/a",(I368/SQRT(22.5*AC368*(I368/AF368))-1)*100)</f>
        <v>355.16319833429407</v>
      </c>
      <c r="AR368" s="618">
        <f>INDEX(Historical!$C$7:$C$1222,MATCH(B368,Historical!$B$7:$B$1244,0))*IF(AH368="n/a",1.03,IF(AH368&lt;0,1.01,IF(AH368&gt;10,1.1,(1+AH368/100))))</f>
        <v>3.1512000000000002</v>
      </c>
      <c r="AS368" s="841">
        <f>IF($AI368="n/a",1.03*AR368,IF($AI368&lt;0,1.01*AR368,IF($AI368&gt;10,1.1*AR368,(1+$AI368/100)*AR368)))</f>
        <v>3.4663200000000005</v>
      </c>
      <c r="AT368" s="841">
        <f>IF($AK368="n/a",1.03*AS368,IF($AK368&lt;0,1.01*AS368,IF($AK368&gt;10,1.1*AS368,(1+$AK368/100)*AS368)))</f>
        <v>3.812952000000001</v>
      </c>
      <c r="AU368" s="841">
        <f>IF($AK368="n/a",1.03*AT368,IF($AK368&lt;0,1.01*AT368,IF($AK368&gt;10,1.1*AT368,(1+$AK368/100)*AT368)))</f>
        <v>4.1942472000000013</v>
      </c>
      <c r="AV368" s="841">
        <f>IF($AK368="n/a",1.03*AU368,IF($AK368&lt;0,1.01*AU368,IF($AK368&gt;10,1.1*AU368,(1+$AK368/100)*AU368)))</f>
        <v>4.6136719200000016</v>
      </c>
      <c r="AW368" s="618">
        <f>SUM(AR368:AV368)</f>
        <v>19.238391120000003</v>
      </c>
      <c r="AX368" s="713">
        <f>AW368/I368*100</f>
        <v>11.092885383151705</v>
      </c>
      <c r="AY368" s="887">
        <v>-0.18</v>
      </c>
      <c r="AZ368" s="827">
        <v>19.48</v>
      </c>
      <c r="BA368" s="827">
        <v>-19.470000000000002</v>
      </c>
      <c r="BB368" s="827">
        <v>2.0099999999999998</v>
      </c>
      <c r="BC368" s="827">
        <v>-2.52</v>
      </c>
      <c r="BD368" s="861"/>
      <c r="BE368" s="594">
        <v>2010</v>
      </c>
      <c r="BF368" s="853">
        <f>IF(BE368&gt;2020,0,IF(BE368&gt;2008,1,IF(BE368&gt;2001,2,IF(BE368&gt;1990,3,IF(BE368&gt;1980,4,IF(BE368&gt;1973,5,IF(BE368&gt;1970,6,IF(BE368&gt;1960,7,IF(BE368&gt;1958,8,IF(BE368&gt;1953,9,10))))))))))</f>
        <v>1</v>
      </c>
      <c r="BG368" s="837">
        <v>14.499999999999998</v>
      </c>
      <c r="BH368" s="820" t="s">
        <v>4443</v>
      </c>
      <c r="BI368" s="820" t="s">
        <v>4444</v>
      </c>
    </row>
    <row r="369" spans="1:61" s="819" customFormat="1" ht="12.75" customHeight="1" x14ac:dyDescent="0.2">
      <c r="A369" s="826" t="s">
        <v>5160</v>
      </c>
      <c r="B369" s="830" t="s">
        <v>832</v>
      </c>
      <c r="C369" s="885" t="s">
        <v>130</v>
      </c>
      <c r="D369" s="885" t="s">
        <v>4187</v>
      </c>
      <c r="E369" s="699">
        <v>20</v>
      </c>
      <c r="F369" s="1122">
        <v>187</v>
      </c>
      <c r="G369" s="1122" t="s">
        <v>36</v>
      </c>
      <c r="H369" s="1122" t="s">
        <v>36</v>
      </c>
      <c r="I369" s="829">
        <v>88.66</v>
      </c>
      <c r="J369" s="618">
        <f>(M369/I369)*100</f>
        <v>3.519061583577713</v>
      </c>
      <c r="K369" s="832">
        <v>0.78</v>
      </c>
      <c r="L369" s="842">
        <v>4</v>
      </c>
      <c r="M369" s="609">
        <f>K369*L369</f>
        <v>3.12</v>
      </c>
      <c r="N369" s="825" t="s">
        <v>118</v>
      </c>
      <c r="O369" s="700">
        <v>0.72750000000000004</v>
      </c>
      <c r="P369" s="603">
        <v>44970</v>
      </c>
      <c r="Q369" s="603">
        <v>44986</v>
      </c>
      <c r="R369" s="609">
        <f>(K369-O369)/O369*100</f>
        <v>7.2164948453608231</v>
      </c>
      <c r="S369" s="667">
        <f>IF(INDEX(Historical!$D$7:$D$1220,MATCH(B369,Historical!$B$7:$B$1244,0))=0,"n/a",(INDEX(Historical!$C$7:$C$1222,MATCH(B369,Historical!$B$7:$B$1244,0))/INDEX(Historical!$D$7:$D$1220,MATCH(B369,Historical!$B$7:$B$1244,0))-1)*100)</f>
        <v>7.3800738007380184</v>
      </c>
      <c r="T369" s="667">
        <f>IF(INDEX(Historical!$F$7:$F$1213,MATCH(B369,Historical!$B$7:$B$1244,0))=0,"n/a",((INDEX(Historical!$C$7:$C$1222,MATCH(B369,Historical!$B$7:$B$1244,0))/INDEX(Historical!$F$7:$F$1213,MATCH(B369,Historical!$B$7:$B$1244,0)))^(1/3)-1)*100)</f>
        <v>7.2326392992680955</v>
      </c>
      <c r="U369" s="667">
        <f>IF(INDEX(Historical!$H$7:$H$1213,MATCH(B369,Historical!$B$7:$B$1244,0))=0,"n/a",((INDEX(Historical!$C$7:$C$1222,MATCH(B369,Historical!$B$7:$B$1244,0))/INDEX(Historical!$H$7:$H$1213,MATCH(B369,Historical!$B$7:$B$1244,0)))^(1/5)-1)*100)</f>
        <v>6.9463410842393047</v>
      </c>
      <c r="V369" s="667">
        <f>IF(INDEX(Historical!$N$7:$N$1213,MATCH(B369,Historical!$B$7:$B$1244,0))=0,"n/a",((INDEX(Historical!$C$7:$C$1222,MATCH(B369,Historical!$B$7:$B$1244,0))/INDEX(Historical!$N$7:$N$1213,MATCH(B369,Historical!$B$7:$B$1244,0)))^(1/10)-1)*100)</f>
        <v>9.26251032753893</v>
      </c>
      <c r="W369" s="668">
        <f>IF(OR(U369&lt;=0,U369="n/a",V369&lt;=0,V369="n/a"),"n/a",U369/V369)</f>
        <v>0.74994152110003243</v>
      </c>
      <c r="X369" s="669">
        <f>IF(OR(AJ369&lt;=0,AJ369="n/a",U369&lt;=0,U369="n/a"),"n/a",U369/AJ369)</f>
        <v>0.96476959503323689</v>
      </c>
      <c r="Y369" s="628"/>
      <c r="Z369" s="618">
        <f>IF(OR(AC369&lt;0.01,AC369="n/a"),"n/a",M369/AC369*100)</f>
        <v>70.112359550561791</v>
      </c>
      <c r="AA369" s="841">
        <f>IF(OR(AC369&lt;0.01,AC369="n/a"),"n/a",I369/AC369)</f>
        <v>19.923595505617975</v>
      </c>
      <c r="AB369" s="842">
        <v>12</v>
      </c>
      <c r="AC369" s="821">
        <v>4.45</v>
      </c>
      <c r="AD369" s="821">
        <v>3.35</v>
      </c>
      <c r="AE369" s="821">
        <v>2.96</v>
      </c>
      <c r="AF369" s="821">
        <v>2.5</v>
      </c>
      <c r="AG369" s="821">
        <v>12.4</v>
      </c>
      <c r="AH369" s="821">
        <v>8.4</v>
      </c>
      <c r="AI369" s="821">
        <v>6.38</v>
      </c>
      <c r="AJ369" s="821">
        <v>7.1999999999999993</v>
      </c>
      <c r="AK369" s="821">
        <v>6.03</v>
      </c>
      <c r="AL369" s="833">
        <v>28430</v>
      </c>
      <c r="AM369" s="827">
        <v>0.13</v>
      </c>
      <c r="AN369" s="821">
        <v>1.52</v>
      </c>
      <c r="AO369" s="705">
        <f>IF(U369="n/a","n/a",IF(AA369&lt;0,"n/a",IF(AA369="n/a","n/a",J369+U369-AA369)))</f>
        <v>-9.4581928378009579</v>
      </c>
      <c r="AP369" s="706">
        <f>IF(U369="n/a","n/a",J369+U369)</f>
        <v>10.465402667817017</v>
      </c>
      <c r="AQ369" s="843">
        <f>IF(OR(AC369&lt;0.01,AC369="n/a",AF369="n/a"),"n/a",(I369/SQRT(22.5*AC369*(I369/AF369))-1)*100)</f>
        <v>48.786183295276196</v>
      </c>
      <c r="AR369" s="618">
        <f>INDEX(Historical!$C$7:$C$1222,MATCH(B369,Historical!$B$7:$B$1244,0))*IF(AH369="n/a",1.03,IF(AH369&lt;0,1.01,IF(AH369&gt;10,1.1,(1+AH369/100))))</f>
        <v>3.1544400000000006</v>
      </c>
      <c r="AS369" s="841">
        <f>IF($AI369="n/a",1.03*AR369,IF($AI369&lt;0,1.01*AR369,IF($AI369&gt;10,1.1*AR369,(1+$AI369/100)*AR369)))</f>
        <v>3.3556932720000008</v>
      </c>
      <c r="AT369" s="841">
        <f>IF($AK369="n/a",1.03*AS369,IF($AK369&lt;0,1.01*AS369,IF($AK369&gt;10,1.1*AS369,(1+$AK369/100)*AS369)))</f>
        <v>3.5580415763016009</v>
      </c>
      <c r="AU369" s="841">
        <f>IF($AK369="n/a",1.03*AT369,IF($AK369&lt;0,1.01*AT369,IF($AK369&gt;10,1.1*AT369,(1+$AK369/100)*AT369)))</f>
        <v>3.7725914833525875</v>
      </c>
      <c r="AV369" s="841">
        <f>IF($AK369="n/a",1.03*AU369,IF($AK369&lt;0,1.01*AU369,IF($AK369&gt;10,1.1*AU369,(1+$AK369/100)*AU369)))</f>
        <v>4.0000787497987487</v>
      </c>
      <c r="AW369" s="618">
        <f>SUM(AR369:AV369)</f>
        <v>17.84084508145294</v>
      </c>
      <c r="AX369" s="713">
        <f>AW369/I369*100</f>
        <v>20.12276684125078</v>
      </c>
      <c r="AY369" s="887">
        <v>0.38</v>
      </c>
      <c r="AZ369" s="827">
        <v>9.7000000000000011</v>
      </c>
      <c r="BA369" s="827">
        <v>-18.2</v>
      </c>
      <c r="BB369" s="827">
        <v>-5.46</v>
      </c>
      <c r="BC369" s="827">
        <v>-8.7099999999999991</v>
      </c>
      <c r="BD369" s="861"/>
      <c r="BE369" s="594">
        <v>2004</v>
      </c>
      <c r="BF369" s="853">
        <f>IF(BE369&gt;2020,0,IF(BE369&gt;2008,1,IF(BE369&gt;2001,2,IF(BE369&gt;1990,3,IF(BE369&gt;1980,4,IF(BE369&gt;1973,5,IF(BE369&gt;1970,6,IF(BE369&gt;1960,7,IF(BE369&gt;1958,8,IF(BE369&gt;1953,9,10))))))))))</f>
        <v>2</v>
      </c>
      <c r="BG369" s="837">
        <v>3.5000000000000004</v>
      </c>
      <c r="BH369" s="820" t="s">
        <v>4443</v>
      </c>
      <c r="BI369" s="820" t="s">
        <v>4444</v>
      </c>
    </row>
    <row r="370" spans="1:61" s="819" customFormat="1" ht="12.75" customHeight="1" x14ac:dyDescent="0.2">
      <c r="A370" s="819" t="s">
        <v>5162</v>
      </c>
      <c r="B370" s="830" t="s">
        <v>1741</v>
      </c>
      <c r="C370" s="885" t="s">
        <v>244</v>
      </c>
      <c r="D370" s="885" t="s">
        <v>4209</v>
      </c>
      <c r="E370" s="699">
        <v>12</v>
      </c>
      <c r="F370" s="1122">
        <v>355</v>
      </c>
      <c r="G370" s="1122" t="s">
        <v>114</v>
      </c>
      <c r="H370" s="1122" t="s">
        <v>114</v>
      </c>
      <c r="I370" s="829">
        <v>137.97999999999999</v>
      </c>
      <c r="J370" s="618">
        <f>(M370/I370)*100</f>
        <v>5.0731990143499068</v>
      </c>
      <c r="K370" s="832">
        <v>1.75</v>
      </c>
      <c r="L370" s="842">
        <v>4</v>
      </c>
      <c r="M370" s="609">
        <f>K370*L370</f>
        <v>7</v>
      </c>
      <c r="N370" s="825" t="s">
        <v>147</v>
      </c>
      <c r="O370" s="700">
        <v>1.4</v>
      </c>
      <c r="P370" s="891">
        <v>44616</v>
      </c>
      <c r="Q370" s="891">
        <v>44635</v>
      </c>
      <c r="R370" s="609">
        <f>(K370-O370)/O370*100</f>
        <v>25.000000000000007</v>
      </c>
      <c r="S370" s="667">
        <f>IF(INDEX(Historical!$D$7:$D$1220,MATCH(B370,Historical!$B$7:$B$1244,0))=0,"n/a",(INDEX(Historical!$C$7:$C$1222,MATCH(B370,Historical!$B$7:$B$1244,0))/INDEX(Historical!$D$7:$D$1220,MATCH(B370,Historical!$B$7:$B$1244,0))-1)*100)</f>
        <v>28.440366972477051</v>
      </c>
      <c r="T370" s="667">
        <f>IF(INDEX(Historical!$F$7:$F$1213,MATCH(B370,Historical!$B$7:$B$1244,0))=0,"n/a",((INDEX(Historical!$C$7:$C$1222,MATCH(B370,Historical!$B$7:$B$1244,0))/INDEX(Historical!$F$7:$F$1213,MATCH(B370,Historical!$B$7:$B$1244,0)))^(1/3)-1)*100)</f>
        <v>13.798047356553855</v>
      </c>
      <c r="U370" s="667">
        <f>IF(INDEX(Historical!$H$7:$H$1213,MATCH(B370,Historical!$B$7:$B$1244,0))=0,"n/a",((INDEX(Historical!$C$7:$C$1222,MATCH(B370,Historical!$B$7:$B$1244,0))/INDEX(Historical!$H$7:$H$1213,MATCH(B370,Historical!$B$7:$B$1244,0)))^(1/5)-1)*100)</f>
        <v>10.236627147885935</v>
      </c>
      <c r="V370" s="667">
        <f>IF(INDEX(Historical!$N$7:$N$1213,MATCH(B370,Historical!$B$7:$B$1244,0))=0,"n/a",((INDEX(Historical!$C$7:$C$1222,MATCH(B370,Historical!$B$7:$B$1244,0))/INDEX(Historical!$N$7:$N$1213,MATCH(B370,Historical!$B$7:$B$1244,0)))^(1/10)-1)*100)</f>
        <v>13.346158167069744</v>
      </c>
      <c r="W370" s="668">
        <f>IF(OR(U370&lt;=0,U370="n/a",V370&lt;=0,V370="n/a"),"n/a",U370/V370)</f>
        <v>0.76700927860601464</v>
      </c>
      <c r="X370" s="669" t="str">
        <f>IF(OR(AJ370&lt;=0,AJ370="n/a",U370&lt;=0,U370="n/a"),"n/a",U370/AJ370)</f>
        <v>n/a</v>
      </c>
      <c r="Y370" s="631"/>
      <c r="Z370" s="618" t="str">
        <f>IF(OR(AC370&lt;0.01,AC370="n/a"),"n/a",M370/AC370*100)</f>
        <v>n/a</v>
      </c>
      <c r="AA370" s="841" t="str">
        <f>IF(OR(AC370&lt;0.01,AC370="n/a"),"n/a",I370/AC370)</f>
        <v>n/a</v>
      </c>
      <c r="AB370" s="842">
        <v>12</v>
      </c>
      <c r="AC370" s="821">
        <v>-28.02</v>
      </c>
      <c r="AD370" s="821" t="s">
        <v>135</v>
      </c>
      <c r="AE370" s="821">
        <v>0.39</v>
      </c>
      <c r="AF370" s="821">
        <v>3.25</v>
      </c>
      <c r="AG370" s="821">
        <v>-40.200000000000003</v>
      </c>
      <c r="AH370" s="821">
        <v>-196.6</v>
      </c>
      <c r="AI370" s="821">
        <v>13.59</v>
      </c>
      <c r="AJ370" s="821">
        <v>-35.799999999999997</v>
      </c>
      <c r="AK370" s="821">
        <v>-11.67</v>
      </c>
      <c r="AL370" s="833">
        <v>7680</v>
      </c>
      <c r="AM370" s="827">
        <v>0.86</v>
      </c>
      <c r="AN370" s="821">
        <v>3.26</v>
      </c>
      <c r="AO370" s="705" t="str">
        <f>IF(U370="n/a","n/a",IF(AA370&lt;0,"n/a",IF(AA370="n/a","n/a",J370+U370-AA370)))</f>
        <v>n/a</v>
      </c>
      <c r="AP370" s="706">
        <f>IF(U370="n/a","n/a",J370+U370)</f>
        <v>15.309826162235842</v>
      </c>
      <c r="AQ370" s="843" t="str">
        <f>IF(OR(AC370&lt;0.01,AC370="n/a",AF370="n/a"),"n/a",(I370/SQRT(22.5*AC370*(I370/AF370))-1)*100)</f>
        <v>n/a</v>
      </c>
      <c r="AR370" s="618">
        <f>INDEX(Historical!$C$7:$C$1222,MATCH(B370,Historical!$B$7:$B$1244,0))*IF(AH370="n/a",1.03,IF(AH370&lt;0,1.01,IF(AH370&gt;10,1.1,(1+AH370/100))))</f>
        <v>7.07</v>
      </c>
      <c r="AS370" s="841">
        <f>IF($AI370="n/a",1.03*AR370,IF($AI370&lt;0,1.01*AR370,IF($AI370&gt;10,1.1*AR370,(1+$AI370/100)*AR370)))</f>
        <v>7.777000000000001</v>
      </c>
      <c r="AT370" s="841">
        <f>IF($AK370="n/a",1.03*AS370,IF($AK370&lt;0,1.01*AS370,IF($AK370&gt;10,1.1*AS370,(1+$AK370/100)*AS370)))</f>
        <v>7.8547700000000011</v>
      </c>
      <c r="AU370" s="841">
        <f>IF($AK370="n/a",1.03*AT370,IF($AK370&lt;0,1.01*AT370,IF($AK370&gt;10,1.1*AT370,(1+$AK370/100)*AT370)))</f>
        <v>7.9333177000000008</v>
      </c>
      <c r="AV370" s="841">
        <f>IF($AK370="n/a",1.03*AU370,IF($AK370&lt;0,1.01*AU370,IF($AK370&gt;10,1.1*AU370,(1+$AK370/100)*AU370)))</f>
        <v>8.0126508770000004</v>
      </c>
      <c r="AW370" s="618">
        <f>SUM(AR370:AV370)</f>
        <v>38.647738577000005</v>
      </c>
      <c r="AX370" s="713">
        <f>AW370/I370*100</f>
        <v>28.009667036527041</v>
      </c>
      <c r="AY370" s="887">
        <v>1.5</v>
      </c>
      <c r="AZ370" s="827">
        <v>10.89</v>
      </c>
      <c r="BA370" s="827">
        <v>-34.599999999999994</v>
      </c>
      <c r="BB370" s="827">
        <v>-6.3</v>
      </c>
      <c r="BC370" s="827">
        <v>-10.220000000000001</v>
      </c>
      <c r="BD370" s="861"/>
      <c r="BE370" s="594">
        <v>2011</v>
      </c>
      <c r="BF370" s="853">
        <f>IF(BE370&gt;2020,0,IF(BE370&gt;2008,1,IF(BE370&gt;2001,2,IF(BE370&gt;1990,3,IF(BE370&gt;1980,4,IF(BE370&gt;1973,5,IF(BE370&gt;1970,6,IF(BE370&gt;1960,7,IF(BE370&gt;1958,8,IF(BE370&gt;1953,9,10))))))))))</f>
        <v>1</v>
      </c>
      <c r="BG370" s="837">
        <v>-8.4</v>
      </c>
      <c r="BH370" s="820" t="s">
        <v>4443</v>
      </c>
      <c r="BI370" s="820" t="s">
        <v>4444</v>
      </c>
    </row>
    <row r="371" spans="1:61" s="819" customFormat="1" ht="12.75" customHeight="1" x14ac:dyDescent="0.2">
      <c r="A371" s="826" t="s">
        <v>5163</v>
      </c>
      <c r="B371" s="830" t="s">
        <v>838</v>
      </c>
      <c r="C371" s="885" t="s">
        <v>122</v>
      </c>
      <c r="D371" s="885" t="s">
        <v>4037</v>
      </c>
      <c r="E371" s="699">
        <v>19</v>
      </c>
      <c r="F371" s="1122">
        <v>199</v>
      </c>
      <c r="G371" s="1122" t="s">
        <v>105</v>
      </c>
      <c r="H371" s="1122" t="s">
        <v>105</v>
      </c>
      <c r="I371" s="829">
        <v>119.14</v>
      </c>
      <c r="J371" s="618">
        <f>(M371/I371)*100</f>
        <v>1.1985898942420681</v>
      </c>
      <c r="K371" s="832">
        <v>0.35699999999999998</v>
      </c>
      <c r="L371" s="842">
        <v>4</v>
      </c>
      <c r="M371" s="609">
        <f>K371*L371</f>
        <v>1.4279999999999999</v>
      </c>
      <c r="N371" s="825" t="s">
        <v>374</v>
      </c>
      <c r="O371" s="700">
        <v>0.29749999999999999</v>
      </c>
      <c r="P371" s="603">
        <v>44792</v>
      </c>
      <c r="Q371" s="603">
        <v>44810</v>
      </c>
      <c r="R371" s="609">
        <f>(K371-O371)/O371*100</f>
        <v>20</v>
      </c>
      <c r="S371" s="667">
        <f>IF(INDEX(Historical!$D$7:$D$1220,MATCH(B371,Historical!$B$7:$B$1244,0))=0,"n/a",(INDEX(Historical!$C$7:$C$1222,MATCH(B371,Historical!$B$7:$B$1244,0))/INDEX(Historical!$D$7:$D$1220,MATCH(B371,Historical!$B$7:$B$1244,0))-1)*100)</f>
        <v>15.330396475770925</v>
      </c>
      <c r="T371" s="667">
        <f>IF(INDEX(Historical!$F$7:$F$1213,MATCH(B371,Historical!$B$7:$B$1244,0))=0,"n/a",((INDEX(Historical!$C$7:$C$1222,MATCH(B371,Historical!$B$7:$B$1244,0))/INDEX(Historical!$F$7:$F$1213,MATCH(B371,Historical!$B$7:$B$1244,0)))^(1/3)-1)*100)</f>
        <v>8.4938848721904705</v>
      </c>
      <c r="U371" s="667">
        <f>IF(INDEX(Historical!$H$7:$H$1213,MATCH(B371,Historical!$B$7:$B$1244,0))=0,"n/a",((INDEX(Historical!$C$7:$C$1222,MATCH(B371,Historical!$B$7:$B$1244,0))/INDEX(Historical!$H$7:$H$1213,MATCH(B371,Historical!$B$7:$B$1244,0)))^(1/5)-1)*100)</f>
        <v>10.316313710701852</v>
      </c>
      <c r="V371" s="667">
        <f>IF(INDEX(Historical!$N$7:$N$1213,MATCH(B371,Historical!$B$7:$B$1244,0))=0,"n/a",((INDEX(Historical!$C$7:$C$1222,MATCH(B371,Historical!$B$7:$B$1244,0))/INDEX(Historical!$N$7:$N$1213,MATCH(B371,Historical!$B$7:$B$1244,0)))^(1/10)-1)*100)</f>
        <v>17.486599732542164</v>
      </c>
      <c r="W371" s="668">
        <f>IF(OR(U371&lt;=0,U371="n/a",V371&lt;=0,V371="n/a"),"n/a",U371/V371)</f>
        <v>0.58995538689568261</v>
      </c>
      <c r="X371" s="669">
        <f>IF(OR(AJ371&lt;=0,AJ371="n/a",U371&lt;=0,U371="n/a"),"n/a",U371/AJ371)</f>
        <v>0.39526106171271463</v>
      </c>
      <c r="Y371" s="831"/>
      <c r="Z371" s="618">
        <f>IF(OR(AC371&lt;0.01,AC371="n/a"),"n/a",M371/AC371*100)</f>
        <v>8.2448036951501145</v>
      </c>
      <c r="AA371" s="841">
        <f>IF(OR(AC371&lt;0.01,AC371="n/a"),"n/a",I371/AC371)</f>
        <v>6.8787528868360273</v>
      </c>
      <c r="AB371" s="842">
        <v>12</v>
      </c>
      <c r="AC371" s="821">
        <v>17.32</v>
      </c>
      <c r="AD371" s="821" t="s">
        <v>135</v>
      </c>
      <c r="AE371" s="821">
        <v>0.96</v>
      </c>
      <c r="AF371" s="821">
        <v>1.55</v>
      </c>
      <c r="AG371" s="821">
        <v>23.7</v>
      </c>
      <c r="AH371" s="821">
        <v>11.3</v>
      </c>
      <c r="AI371" s="821">
        <v>25.85</v>
      </c>
      <c r="AJ371" s="821">
        <v>26.1</v>
      </c>
      <c r="AK371" s="821">
        <v>-12.520000000000001</v>
      </c>
      <c r="AL371" s="833">
        <v>15210</v>
      </c>
      <c r="AM371" s="827">
        <v>0.1</v>
      </c>
      <c r="AN371" s="821">
        <v>0.49</v>
      </c>
      <c r="AO371" s="705">
        <f>IF(U371="n/a","n/a",IF(AA371&lt;0,"n/a",IF(AA371="n/a","n/a",J371+U371-AA371)))</f>
        <v>4.6361507181078938</v>
      </c>
      <c r="AP371" s="706">
        <f>IF(U371="n/a","n/a",J371+U371)</f>
        <v>11.514903604943921</v>
      </c>
      <c r="AQ371" s="843">
        <f>IF(OR(AC371&lt;0.01,AC371="n/a",AF371="n/a"),"n/a",(I371/SQRT(22.5*AC371*(I371/AF371))-1)*100)</f>
        <v>-31.161809777175954</v>
      </c>
      <c r="AR371" s="618">
        <f>INDEX(Historical!$C$7:$C$1222,MATCH(B371,Historical!$B$7:$B$1244,0))*IF(AH371="n/a",1.03,IF(AH371&lt;0,1.01,IF(AH371&gt;10,1.1,(1+AH371/100))))</f>
        <v>1.4399</v>
      </c>
      <c r="AS371" s="841">
        <f>IF($AI371="n/a",1.03*AR371,IF($AI371&lt;0,1.01*AR371,IF($AI371&gt;10,1.1*AR371,(1+$AI371/100)*AR371)))</f>
        <v>1.58389</v>
      </c>
      <c r="AT371" s="841">
        <f>IF($AK371="n/a",1.03*AS371,IF($AK371&lt;0,1.01*AS371,IF($AK371&gt;10,1.1*AS371,(1+$AK371/100)*AS371)))</f>
        <v>1.5997289000000001</v>
      </c>
      <c r="AU371" s="841">
        <f>IF($AK371="n/a",1.03*AT371,IF($AK371&lt;0,1.01*AT371,IF($AK371&gt;10,1.1*AT371,(1+$AK371/100)*AT371)))</f>
        <v>1.6157261890000001</v>
      </c>
      <c r="AV371" s="841">
        <f>IF($AK371="n/a",1.03*AU371,IF($AK371&lt;0,1.01*AU371,IF($AK371&gt;10,1.1*AU371,(1+$AK371/100)*AU371)))</f>
        <v>1.6318834508900002</v>
      </c>
      <c r="AW371" s="618">
        <f>SUM(AR371:AV371)</f>
        <v>7.8711285398900008</v>
      </c>
      <c r="AX371" s="713">
        <f>AW371/I371*100</f>
        <v>6.606621235428908</v>
      </c>
      <c r="AY371" s="887">
        <v>1.24</v>
      </c>
      <c r="AZ371" s="827">
        <v>46.57</v>
      </c>
      <c r="BA371" s="827">
        <v>-15.620000000000001</v>
      </c>
      <c r="BB371" s="827">
        <v>4.5699999999999994</v>
      </c>
      <c r="BC371" s="827">
        <v>12.870000000000001</v>
      </c>
      <c r="BD371" s="861"/>
      <c r="BE371" s="594">
        <v>2004</v>
      </c>
      <c r="BF371" s="853">
        <f>IF(BE371&gt;2020,0,IF(BE371&gt;2008,1,IF(BE371&gt;2001,2,IF(BE371&gt;1990,3,IF(BE371&gt;1980,4,IF(BE371&gt;1973,5,IF(BE371&gt;1970,6,IF(BE371&gt;1960,7,IF(BE371&gt;1958,8,IF(BE371&gt;1953,9,10))))))))))</f>
        <v>2</v>
      </c>
      <c r="BG371" s="837">
        <v>11</v>
      </c>
      <c r="BH371" s="820" t="s">
        <v>4443</v>
      </c>
      <c r="BI371" s="820" t="s">
        <v>4444</v>
      </c>
    </row>
    <row r="372" spans="1:61" s="819" customFormat="1" ht="12.75" customHeight="1" x14ac:dyDescent="0.2">
      <c r="A372" s="826" t="s">
        <v>5165</v>
      </c>
      <c r="B372" s="830" t="s">
        <v>830</v>
      </c>
      <c r="C372" s="885" t="s">
        <v>111</v>
      </c>
      <c r="D372" s="885" t="s">
        <v>4181</v>
      </c>
      <c r="E372" s="699">
        <v>20</v>
      </c>
      <c r="F372" s="1122">
        <v>189</v>
      </c>
      <c r="G372" s="1122" t="s">
        <v>36</v>
      </c>
      <c r="H372" s="1122" t="s">
        <v>114</v>
      </c>
      <c r="I372" s="829">
        <v>149.76</v>
      </c>
      <c r="J372" s="618">
        <f>(M372/I372)*100</f>
        <v>1.8696581196581197</v>
      </c>
      <c r="K372" s="832">
        <v>0.7</v>
      </c>
      <c r="L372" s="842">
        <v>4</v>
      </c>
      <c r="M372" s="609">
        <f>K372*L372</f>
        <v>2.8</v>
      </c>
      <c r="N372" s="825" t="s">
        <v>3851</v>
      </c>
      <c r="O372" s="700">
        <v>0.65</v>
      </c>
      <c r="P372" s="603">
        <v>44994</v>
      </c>
      <c r="Q372" s="603">
        <v>45009</v>
      </c>
      <c r="R372" s="609">
        <f>(K372-O372)/O372*100</f>
        <v>7.6923076923076819</v>
      </c>
      <c r="S372" s="667">
        <f>IF(INDEX(Historical!$D$7:$D$1220,MATCH(B372,Historical!$B$7:$B$1244,0))=0,"n/a",(INDEX(Historical!$C$7:$C$1222,MATCH(B372,Historical!$B$7:$B$1244,0))/INDEX(Historical!$D$7:$D$1220,MATCH(B372,Historical!$B$7:$B$1244,0))-1)*100)</f>
        <v>13.043478260869579</v>
      </c>
      <c r="T372" s="667">
        <f>IF(INDEX(Historical!$F$7:$F$1213,MATCH(B372,Historical!$B$7:$B$1244,0))=0,"n/a",((INDEX(Historical!$C$7:$C$1222,MATCH(B372,Historical!$B$7:$B$1244,0))/INDEX(Historical!$F$7:$F$1213,MATCH(B372,Historical!$B$7:$B$1244,0)))^(1/3)-1)*100)</f>
        <v>8.2446637382673558</v>
      </c>
      <c r="U372" s="667">
        <f>IF(INDEX(Historical!$H$7:$H$1213,MATCH(B372,Historical!$B$7:$B$1244,0))=0,"n/a",((INDEX(Historical!$C$7:$C$1222,MATCH(B372,Historical!$B$7:$B$1244,0))/INDEX(Historical!$H$7:$H$1213,MATCH(B372,Historical!$B$7:$B$1244,0)))^(1/5)-1)*100)</f>
        <v>8.8691633250776327</v>
      </c>
      <c r="V372" s="667">
        <f>IF(INDEX(Historical!$N$7:$N$1213,MATCH(B372,Historical!$B$7:$B$1244,0))=0,"n/a",((INDEX(Historical!$C$7:$C$1222,MATCH(B372,Historical!$B$7:$B$1244,0))/INDEX(Historical!$N$7:$N$1213,MATCH(B372,Historical!$B$7:$B$1244,0)))^(1/10)-1)*100)</f>
        <v>6.2352148033413046</v>
      </c>
      <c r="W372" s="668">
        <f>IF(OR(U372&lt;=0,U372="n/a",V372&lt;=0,V372="n/a"),"n/a",U372/V372)</f>
        <v>1.4224310797319857</v>
      </c>
      <c r="X372" s="669" t="str">
        <f>IF(OR(AJ372&lt;=0,AJ372="n/a",U372&lt;=0,U372="n/a"),"n/a",U372/AJ372)</f>
        <v>n/a</v>
      </c>
      <c r="Y372" s="638" t="s">
        <v>3873</v>
      </c>
      <c r="Z372" s="618">
        <f>IF(OR(AC372&lt;0.01,AC372="n/a"),"n/a",M372/AC372*100)</f>
        <v>51.94805194805194</v>
      </c>
      <c r="AA372" s="841">
        <f>IF(OR(AC372&lt;0.01,AC372="n/a"),"n/a",I372/AC372)</f>
        <v>27.7847866419295</v>
      </c>
      <c r="AB372" s="842">
        <v>12</v>
      </c>
      <c r="AC372" s="821">
        <v>5.39</v>
      </c>
      <c r="AD372" s="821">
        <v>3.2</v>
      </c>
      <c r="AE372" s="821">
        <v>3.12</v>
      </c>
      <c r="AF372" s="821">
        <v>9.02</v>
      </c>
      <c r="AG372" s="821">
        <v>31.8</v>
      </c>
      <c r="AH372" s="821">
        <v>25.6</v>
      </c>
      <c r="AI372" s="821">
        <v>11.59</v>
      </c>
      <c r="AJ372" s="821">
        <v>-1.3</v>
      </c>
      <c r="AK372" s="821">
        <v>8.75</v>
      </c>
      <c r="AL372" s="833">
        <v>61520</v>
      </c>
      <c r="AM372" s="827">
        <v>0.1</v>
      </c>
      <c r="AN372" s="821">
        <v>2.19</v>
      </c>
      <c r="AO372" s="705">
        <f>IF(U372="n/a","n/a",IF(AA372&lt;0,"n/a",IF(AA372="n/a","n/a",J372+U372-AA372)))</f>
        <v>-17.045965197193748</v>
      </c>
      <c r="AP372" s="706">
        <f>IF(U372="n/a","n/a",J372+U372)</f>
        <v>10.738821444735752</v>
      </c>
      <c r="AQ372" s="843">
        <f>IF(OR(AC372&lt;0.01,AC372="n/a",AF372="n/a"),"n/a",(I372/SQRT(22.5*AC372*(I372/AF372))-1)*100)</f>
        <v>233.7455954001185</v>
      </c>
      <c r="AR372" s="618">
        <f>INDEX(Historical!$C$7:$C$1222,MATCH(B372,Historical!$B$7:$B$1244,0))*IF(AH372="n/a",1.03,IF(AH372&lt;0,1.01,IF(AH372&gt;10,1.1,(1+AH372/100))))</f>
        <v>2.8600000000000003</v>
      </c>
      <c r="AS372" s="841">
        <f>IF($AI372="n/a",1.03*AR372,IF($AI372&lt;0,1.01*AR372,IF($AI372&gt;10,1.1*AR372,(1+$AI372/100)*AR372)))</f>
        <v>3.1460000000000008</v>
      </c>
      <c r="AT372" s="841">
        <f>IF($AK372="n/a",1.03*AS372,IF($AK372&lt;0,1.01*AS372,IF($AK372&gt;10,1.1*AS372,(1+$AK372/100)*AS372)))</f>
        <v>3.4212750000000005</v>
      </c>
      <c r="AU372" s="841">
        <f>IF($AK372="n/a",1.03*AT372,IF($AK372&lt;0,1.01*AT372,IF($AK372&gt;10,1.1*AT372,(1+$AK372/100)*AT372)))</f>
        <v>3.7206365625000002</v>
      </c>
      <c r="AV372" s="841">
        <f>IF($AK372="n/a",1.03*AU372,IF($AK372&lt;0,1.01*AU372,IF($AK372&gt;10,1.1*AU372,(1+$AK372/100)*AU372)))</f>
        <v>4.0461922617187502</v>
      </c>
      <c r="AW372" s="618">
        <f>SUM(AR372:AV372)</f>
        <v>17.194103824218754</v>
      </c>
      <c r="AX372" s="713">
        <f>AW372/I372*100</f>
        <v>11.481105651855472</v>
      </c>
      <c r="AY372" s="887">
        <v>0.72</v>
      </c>
      <c r="AZ372" s="827">
        <v>7.8299999999999992</v>
      </c>
      <c r="BA372" s="827">
        <v>-14.899999999999999</v>
      </c>
      <c r="BB372" s="827">
        <v>-3.2099999999999995</v>
      </c>
      <c r="BC372" s="827">
        <v>-6.0600000000000005</v>
      </c>
      <c r="BD372" s="861"/>
      <c r="BE372" s="594">
        <v>2004</v>
      </c>
      <c r="BF372" s="853">
        <f>IF(BE372&gt;2020,0,IF(BE372&gt;2008,1,IF(BE372&gt;2001,2,IF(BE372&gt;1990,3,IF(BE372&gt;1980,4,IF(BE372&gt;1973,5,IF(BE372&gt;1970,6,IF(BE372&gt;1960,7,IF(BE372&gt;1958,8,IF(BE372&gt;1953,9,10))))))))))</f>
        <v>2</v>
      </c>
      <c r="BG372" s="837">
        <v>7.3999999999999995</v>
      </c>
      <c r="BH372" s="820" t="s">
        <v>4443</v>
      </c>
      <c r="BI372" s="820" t="s">
        <v>4444</v>
      </c>
    </row>
    <row r="373" spans="1:61" s="819" customFormat="1" x14ac:dyDescent="0.2">
      <c r="A373" s="835" t="s">
        <v>5169</v>
      </c>
      <c r="B373" s="830" t="s">
        <v>1749</v>
      </c>
      <c r="C373" s="885" t="s">
        <v>122</v>
      </c>
      <c r="D373" s="885" t="s">
        <v>4214</v>
      </c>
      <c r="E373" s="699">
        <v>12</v>
      </c>
      <c r="F373" s="1122">
        <v>377</v>
      </c>
      <c r="G373" s="1122" t="s">
        <v>36</v>
      </c>
      <c r="H373" s="1122" t="s">
        <v>36</v>
      </c>
      <c r="I373" s="829">
        <v>60.44</v>
      </c>
      <c r="J373" s="618">
        <f>(M373/I373)*100</f>
        <v>2.0516214427531434</v>
      </c>
      <c r="K373" s="832">
        <v>0.31</v>
      </c>
      <c r="L373" s="842">
        <v>4</v>
      </c>
      <c r="M373" s="609">
        <f>K373*L373</f>
        <v>1.24</v>
      </c>
      <c r="N373" s="825" t="s">
        <v>150</v>
      </c>
      <c r="O373" s="700">
        <v>0.28000000000000003</v>
      </c>
      <c r="P373" s="603">
        <v>44818</v>
      </c>
      <c r="Q373" s="603">
        <v>44833</v>
      </c>
      <c r="R373" s="609">
        <f>(K373-O373)/O373*100</f>
        <v>10.714285714285703</v>
      </c>
      <c r="S373" s="667">
        <f>IF(INDEX(Historical!$D$7:$D$1220,MATCH(B373,Historical!$B$7:$B$1244,0))=0,"n/a",(INDEX(Historical!$C$7:$C$1222,MATCH(B373,Historical!$B$7:$B$1244,0))/INDEX(Historical!$D$7:$D$1220,MATCH(B373,Historical!$B$7:$B$1244,0))-1)*100)</f>
        <v>8.2568807339449499</v>
      </c>
      <c r="T373" s="667">
        <f>IF(INDEX(Historical!$F$7:$F$1213,MATCH(B373,Historical!$B$7:$B$1244,0))=0,"n/a",((INDEX(Historical!$C$7:$C$1222,MATCH(B373,Historical!$B$7:$B$1244,0))/INDEX(Historical!$F$7:$F$1213,MATCH(B373,Historical!$B$7:$B$1244,0)))^(1/3)-1)*100)</f>
        <v>9.4493447683380296</v>
      </c>
      <c r="U373" s="667">
        <f>IF(INDEX(Historical!$H$7:$H$1213,MATCH(B373,Historical!$B$7:$B$1244,0))=0,"n/a",((INDEX(Historical!$C$7:$C$1222,MATCH(B373,Historical!$B$7:$B$1244,0))/INDEX(Historical!$H$7:$H$1213,MATCH(B373,Historical!$B$7:$B$1244,0)))^(1/5)-1)*100)</f>
        <v>7.5507964875582312</v>
      </c>
      <c r="V373" s="667">
        <f>IF(INDEX(Historical!$N$7:$N$1213,MATCH(B373,Historical!$B$7:$B$1244,0))=0,"n/a",((INDEX(Historical!$C$7:$C$1222,MATCH(B373,Historical!$B$7:$B$1244,0))/INDEX(Historical!$N$7:$N$1213,MATCH(B373,Historical!$B$7:$B$1244,0)))^(1/10)-1)*100)</f>
        <v>8.9660480461085648</v>
      </c>
      <c r="W373" s="668">
        <f>IF(OR(U373&lt;=0,U373="n/a",V373&lt;=0,V373="n/a"),"n/a",U373/V373)</f>
        <v>0.84215436374283326</v>
      </c>
      <c r="X373" s="669">
        <f>IF(OR(AJ373&lt;=0,AJ373="n/a",U373&lt;=0,U373="n/a"),"n/a",U373/AJ373)</f>
        <v>0.40378590842557388</v>
      </c>
      <c r="Y373" s="631"/>
      <c r="Z373" s="618">
        <f>IF(OR(AC373&lt;0.01,AC373="n/a"),"n/a",M373/AC373*100)</f>
        <v>28.571428571428569</v>
      </c>
      <c r="AA373" s="841">
        <f>IF(OR(AC373&lt;0.01,AC373="n/a"),"n/a",I373/AC373)</f>
        <v>13.926267281105991</v>
      </c>
      <c r="AB373" s="842">
        <v>5</v>
      </c>
      <c r="AC373" s="821">
        <v>4.34</v>
      </c>
      <c r="AD373" s="821">
        <v>0.33</v>
      </c>
      <c r="AE373" s="821">
        <v>0.54</v>
      </c>
      <c r="AF373" s="821">
        <v>1.92</v>
      </c>
      <c r="AG373" s="821">
        <v>14.6</v>
      </c>
      <c r="AH373" s="821">
        <v>-44.6</v>
      </c>
      <c r="AI373" s="821">
        <v>9.64</v>
      </c>
      <c r="AJ373" s="821">
        <v>18.7</v>
      </c>
      <c r="AK373" s="821">
        <v>41.5</v>
      </c>
      <c r="AL373" s="833">
        <v>2980</v>
      </c>
      <c r="AM373" s="827">
        <v>6.7</v>
      </c>
      <c r="AN373" s="821">
        <v>0.46</v>
      </c>
      <c r="AO373" s="705">
        <f>IF(U373="n/a","n/a",IF(AA373&lt;0,"n/a",IF(AA373="n/a","n/a",J373+U373-AA373)))</f>
        <v>-4.3238493507946156</v>
      </c>
      <c r="AP373" s="706">
        <f>IF(U373="n/a","n/a",J373+U373)</f>
        <v>9.6024179303113755</v>
      </c>
      <c r="AQ373" s="843">
        <f>IF(OR(AC373&lt;0.01,AC373="n/a",AF373="n/a"),"n/a",(I373/SQRT(22.5*AC373*(I373/AF373))-1)*100)</f>
        <v>9.012605142144503</v>
      </c>
      <c r="AR373" s="618">
        <f>INDEX(Historical!$C$7:$C$1222,MATCH(B373,Historical!$B$7:$B$1244,0))*IF(AH373="n/a",1.03,IF(AH373&lt;0,1.01,IF(AH373&gt;10,1.1,(1+AH373/100))))</f>
        <v>1.1918</v>
      </c>
      <c r="AS373" s="841">
        <f>IF($AI373="n/a",1.03*AR373,IF($AI373&lt;0,1.01*AR373,IF($AI373&gt;10,1.1*AR373,(1+$AI373/100)*AR373)))</f>
        <v>1.3066895199999999</v>
      </c>
      <c r="AT373" s="841">
        <f>IF($AK373="n/a",1.03*AS373,IF($AK373&lt;0,1.01*AS373,IF($AK373&gt;10,1.1*AS373,(1+$AK373/100)*AS373)))</f>
        <v>1.4373584720000001</v>
      </c>
      <c r="AU373" s="841">
        <f>IF($AK373="n/a",1.03*AT373,IF($AK373&lt;0,1.01*AT373,IF($AK373&gt;10,1.1*AT373,(1+$AK373/100)*AT373)))</f>
        <v>1.5810943192000002</v>
      </c>
      <c r="AV373" s="841">
        <f>IF($AK373="n/a",1.03*AU373,IF($AK373&lt;0,1.01*AU373,IF($AK373&gt;10,1.1*AU373,(1+$AK373/100)*AU373)))</f>
        <v>1.7392037511200005</v>
      </c>
      <c r="AW373" s="618">
        <f>SUM(AR373:AV373)</f>
        <v>7.2561460623200009</v>
      </c>
      <c r="AX373" s="713">
        <f>AW373/I373*100</f>
        <v>12.005536171939116</v>
      </c>
      <c r="AY373" s="887">
        <v>1.27</v>
      </c>
      <c r="AZ373" s="827">
        <v>59.01</v>
      </c>
      <c r="BA373" s="827">
        <v>-3.8</v>
      </c>
      <c r="BB373" s="827">
        <v>9.99</v>
      </c>
      <c r="BC373" s="827">
        <v>20.46</v>
      </c>
      <c r="BD373" s="612"/>
      <c r="BE373" s="594">
        <v>2011</v>
      </c>
      <c r="BF373" s="853">
        <f>IF(BE373&gt;2020,0,IF(BE373&gt;2008,1,IF(BE373&gt;2001,2,IF(BE373&gt;1990,3,IF(BE373&gt;1980,4,IF(BE373&gt;1973,5,IF(BE373&gt;1970,6,IF(BE373&gt;1960,7,IF(BE373&gt;1958,8,IF(BE373&gt;1953,9,10))))))))))</f>
        <v>1</v>
      </c>
      <c r="BG373" s="837">
        <v>6.1</v>
      </c>
      <c r="BH373" s="820" t="s">
        <v>4443</v>
      </c>
      <c r="BI373" s="820" t="s">
        <v>4444</v>
      </c>
    </row>
    <row r="374" spans="1:61" s="819" customFormat="1" ht="12.75" customHeight="1" x14ac:dyDescent="0.2">
      <c r="A374" s="819" t="s">
        <v>5171</v>
      </c>
      <c r="B374" s="830" t="s">
        <v>829</v>
      </c>
      <c r="C374" s="885" t="s">
        <v>107</v>
      </c>
      <c r="D374" s="885" t="s">
        <v>117</v>
      </c>
      <c r="E374" s="699">
        <v>21</v>
      </c>
      <c r="F374" s="1122">
        <v>163</v>
      </c>
      <c r="G374" s="1122" t="s">
        <v>105</v>
      </c>
      <c r="H374" s="1122" t="s">
        <v>105</v>
      </c>
      <c r="I374" s="829">
        <v>66.19</v>
      </c>
      <c r="J374" s="618">
        <f>(M374/I374)*100</f>
        <v>0.60432089439492376</v>
      </c>
      <c r="K374" s="832">
        <v>0.1</v>
      </c>
      <c r="L374" s="842">
        <v>4</v>
      </c>
      <c r="M374" s="609">
        <f>K374*L374</f>
        <v>0.4</v>
      </c>
      <c r="N374" s="825" t="s">
        <v>496</v>
      </c>
      <c r="O374" s="703">
        <v>8.666666666666667E-2</v>
      </c>
      <c r="P374" s="603">
        <v>44736</v>
      </c>
      <c r="Q374" s="603">
        <v>44749</v>
      </c>
      <c r="R374" s="609">
        <f>(K374-O374)/O374*100</f>
        <v>15.384615384615389</v>
      </c>
      <c r="S374" s="667">
        <f>IF(INDEX(Historical!$D$7:$D$1220,MATCH(B374,Historical!$B$7:$B$1244,0))=0,"n/a",(INDEX(Historical!$C$7:$C$1222,MATCH(B374,Historical!$B$7:$B$1244,0))/INDEX(Historical!$D$7:$D$1220,MATCH(B374,Historical!$B$7:$B$1244,0))-1)*100)</f>
        <v>13.725490196078427</v>
      </c>
      <c r="T374" s="667">
        <f>IF(INDEX(Historical!$F$7:$F$1213,MATCH(B374,Historical!$B$7:$B$1244,0))=0,"n/a",((INDEX(Historical!$C$7:$C$1222,MATCH(B374,Historical!$B$7:$B$1244,0))/INDEX(Historical!$F$7:$F$1213,MATCH(B374,Historical!$B$7:$B$1244,0)))^(1/3)-1)*100)</f>
        <v>10.489204306989542</v>
      </c>
      <c r="U374" s="667">
        <f>IF(INDEX(Historical!$H$7:$H$1213,MATCH(B374,Historical!$B$7:$B$1244,0))=0,"n/a",((INDEX(Historical!$C$7:$C$1222,MATCH(B374,Historical!$B$7:$B$1244,0))/INDEX(Historical!$H$7:$H$1213,MATCH(B374,Historical!$B$7:$B$1244,0)))^(1/5)-1)*100)</f>
        <v>9.6052388033839975</v>
      </c>
      <c r="V374" s="667">
        <f>IF(INDEX(Historical!$N$7:$N$1213,MATCH(B374,Historical!$B$7:$B$1244,0))=0,"n/a",((INDEX(Historical!$C$7:$C$1222,MATCH(B374,Historical!$B$7:$B$1244,0))/INDEX(Historical!$N$7:$N$1213,MATCH(B374,Historical!$B$7:$B$1244,0)))^(1/10)-1)*100)</f>
        <v>9.851004754355408</v>
      </c>
      <c r="W374" s="668">
        <f>IF(OR(U374&lt;=0,U374="n/a",V374&lt;=0,V374="n/a"),"n/a",U374/V374)</f>
        <v>0.97505168689896826</v>
      </c>
      <c r="X374" s="669">
        <f>IF(OR(AJ374&lt;=0,AJ374="n/a",U374&lt;=0,U374="n/a"),"n/a",U374/AJ374)</f>
        <v>0.80716292465411754</v>
      </c>
      <c r="Y374" s="890" t="s">
        <v>4042</v>
      </c>
      <c r="Z374" s="618">
        <f>IF(OR(AC374&lt;0.01,AC374="n/a"),"n/a",M374/AC374*100)</f>
        <v>8.0808080808080813</v>
      </c>
      <c r="AA374" s="841">
        <f>IF(OR(AC374&lt;0.01,AC374="n/a"),"n/a",I374/AC374)</f>
        <v>13.371717171717171</v>
      </c>
      <c r="AB374" s="842">
        <v>12</v>
      </c>
      <c r="AC374" s="821">
        <v>4.95</v>
      </c>
      <c r="AD374" s="821">
        <v>1.49</v>
      </c>
      <c r="AE374" s="821">
        <v>1.57</v>
      </c>
      <c r="AF374" s="821">
        <v>2.9</v>
      </c>
      <c r="AG374" s="821">
        <v>20.100000000000001</v>
      </c>
      <c r="AH374" s="821">
        <v>95</v>
      </c>
      <c r="AI374" s="821">
        <v>12.76</v>
      </c>
      <c r="AJ374" s="821">
        <v>11.899999999999999</v>
      </c>
      <c r="AK374" s="821">
        <v>9</v>
      </c>
      <c r="AL374" s="833">
        <v>17520</v>
      </c>
      <c r="AM374" s="827">
        <v>5.7</v>
      </c>
      <c r="AN374" s="821">
        <v>0.45</v>
      </c>
      <c r="AO374" s="705">
        <f>IF(U374="n/a","n/a",IF(AA374&lt;0,"n/a",IF(AA374="n/a","n/a",J374+U374-AA374)))</f>
        <v>-3.1621574739382492</v>
      </c>
      <c r="AP374" s="706">
        <f>IF(U374="n/a","n/a",J374+U374)</f>
        <v>10.209559697778921</v>
      </c>
      <c r="AQ374" s="843">
        <f>IF(OR(AC374&lt;0.01,AC374="n/a",AF374="n/a"),"n/a",(I374/SQRT(22.5*AC374*(I374/AF374))-1)*100)</f>
        <v>31.280835189265233</v>
      </c>
      <c r="AR374" s="618">
        <f>INDEX(Historical!$C$7:$C$1222,MATCH(B374,Historical!$B$7:$B$1244,0))*IF(AH374="n/a",1.03,IF(AH374&lt;0,1.01,IF(AH374&gt;10,1.1,(1+AH374/100))))</f>
        <v>0.42533333333333334</v>
      </c>
      <c r="AS374" s="841">
        <f>IF($AI374="n/a",1.03*AR374,IF($AI374&lt;0,1.01*AR374,IF($AI374&gt;10,1.1*AR374,(1+$AI374/100)*AR374)))</f>
        <v>0.46786666666666671</v>
      </c>
      <c r="AT374" s="841">
        <f>IF($AK374="n/a",1.03*AS374,IF($AK374&lt;0,1.01*AS374,IF($AK374&gt;10,1.1*AS374,(1+$AK374/100)*AS374)))</f>
        <v>0.5099746666666668</v>
      </c>
      <c r="AU374" s="841">
        <f>IF($AK374="n/a",1.03*AT374,IF($AK374&lt;0,1.01*AT374,IF($AK374&gt;10,1.1*AT374,(1+$AK374/100)*AT374)))</f>
        <v>0.55587238666666683</v>
      </c>
      <c r="AV374" s="841">
        <f>IF($AK374="n/a",1.03*AU374,IF($AK374&lt;0,1.01*AU374,IF($AK374&gt;10,1.1*AU374,(1+$AK374/100)*AU374)))</f>
        <v>0.60590090146666686</v>
      </c>
      <c r="AW374" s="618">
        <f>SUM(AR374:AV374)</f>
        <v>2.5649479548000005</v>
      </c>
      <c r="AX374" s="713">
        <f>AW374/I374*100</f>
        <v>3.8751291053029164</v>
      </c>
      <c r="AY374" s="887">
        <v>0.62</v>
      </c>
      <c r="AZ374" s="827">
        <v>15.120000000000001</v>
      </c>
      <c r="BA374" s="827">
        <v>-13.43</v>
      </c>
      <c r="BB374" s="827">
        <v>-5.79</v>
      </c>
      <c r="BC374" s="827">
        <v>-3.19</v>
      </c>
      <c r="BD374" s="861"/>
      <c r="BE374" s="594">
        <v>2002</v>
      </c>
      <c r="BF374" s="853">
        <f>IF(BE374&gt;2020,0,IF(BE374&gt;2008,1,IF(BE374&gt;2001,2,IF(BE374&gt;1990,3,IF(BE374&gt;1980,4,IF(BE374&gt;1973,5,IF(BE374&gt;1970,6,IF(BE374&gt;1960,7,IF(BE374&gt;1958,8,IF(BE374&gt;1953,9,10))))))))))</f>
        <v>2</v>
      </c>
      <c r="BG374" s="837">
        <v>4.1000000000000005</v>
      </c>
      <c r="BH374" s="820" t="s">
        <v>4443</v>
      </c>
      <c r="BI374" s="820" t="s">
        <v>4444</v>
      </c>
    </row>
    <row r="375" spans="1:61" s="819" customFormat="1" ht="12.75" customHeight="1" x14ac:dyDescent="0.2">
      <c r="A375" s="819" t="s">
        <v>5172</v>
      </c>
      <c r="B375" s="830" t="s">
        <v>1730</v>
      </c>
      <c r="C375" s="885" t="s">
        <v>107</v>
      </c>
      <c r="D375" s="885" t="s">
        <v>4197</v>
      </c>
      <c r="E375" s="699">
        <v>13</v>
      </c>
      <c r="F375" s="1122">
        <v>310</v>
      </c>
      <c r="G375" s="1122" t="s">
        <v>36</v>
      </c>
      <c r="H375" s="1122" t="s">
        <v>36</v>
      </c>
      <c r="I375" s="829">
        <v>36.15</v>
      </c>
      <c r="J375" s="618">
        <f>(M375/I375)*100</f>
        <v>3.8727524204702628</v>
      </c>
      <c r="K375" s="832">
        <v>0.35</v>
      </c>
      <c r="L375" s="842">
        <v>4</v>
      </c>
      <c r="M375" s="609">
        <f>K375*L375</f>
        <v>1.4</v>
      </c>
      <c r="N375" s="825" t="s">
        <v>162</v>
      </c>
      <c r="O375" s="700">
        <v>0.34</v>
      </c>
      <c r="P375" s="603">
        <v>44903</v>
      </c>
      <c r="Q375" s="603">
        <v>44929</v>
      </c>
      <c r="R375" s="609">
        <f>(K375-O375)/O375*100</f>
        <v>2.9411764705882213</v>
      </c>
      <c r="S375" s="667">
        <f>IF(INDEX(Historical!$D$7:$D$1220,MATCH(B375,Historical!$B$7:$B$1244,0))=0,"n/a",(INDEX(Historical!$C$7:$C$1222,MATCH(B375,Historical!$B$7:$B$1244,0))/INDEX(Historical!$D$7:$D$1220,MATCH(B375,Historical!$B$7:$B$1244,0))-1)*100)</f>
        <v>3.0534351145038219</v>
      </c>
      <c r="T375" s="667">
        <f>IF(INDEX(Historical!$F$7:$F$1213,MATCH(B375,Historical!$B$7:$B$1244,0))=0,"n/a",((INDEX(Historical!$C$7:$C$1222,MATCH(B375,Historical!$B$7:$B$1244,0))/INDEX(Historical!$F$7:$F$1213,MATCH(B375,Historical!$B$7:$B$1244,0)))^(1/3)-1)*100)</f>
        <v>3.4327280194748511</v>
      </c>
      <c r="U375" s="667">
        <f>IF(INDEX(Historical!$H$7:$H$1213,MATCH(B375,Historical!$B$7:$B$1244,0))=0,"n/a",((INDEX(Historical!$C$7:$C$1222,MATCH(B375,Historical!$B$7:$B$1244,0))/INDEX(Historical!$H$7:$H$1213,MATCH(B375,Historical!$B$7:$B$1244,0)))^(1/5)-1)*100)</f>
        <v>5.7661557194869095</v>
      </c>
      <c r="V375" s="667">
        <f>IF(INDEX(Historical!$N$7:$N$1213,MATCH(B375,Historical!$B$7:$B$1244,0))=0,"n/a",((INDEX(Historical!$C$7:$C$1222,MATCH(B375,Historical!$B$7:$B$1244,0))/INDEX(Historical!$N$7:$N$1213,MATCH(B375,Historical!$B$7:$B$1244,0)))^(1/10)-1)*100)</f>
        <v>7.0982774025257545</v>
      </c>
      <c r="W375" s="668">
        <f>IF(OR(U375&lt;=0,U375="n/a",V375&lt;=0,V375="n/a"),"n/a",U375/V375)</f>
        <v>0.81233169577666253</v>
      </c>
      <c r="X375" s="669">
        <f>IF(OR(AJ375&lt;=0,AJ375="n/a",U375&lt;=0,U375="n/a"),"n/a",U375/AJ375)</f>
        <v>0.55443804995066437</v>
      </c>
      <c r="Y375" s="632"/>
      <c r="Z375" s="618">
        <f>IF(OR(AC375&lt;0.01,AC375="n/a"),"n/a",M375/AC375*100)</f>
        <v>46.204620462046201</v>
      </c>
      <c r="AA375" s="841">
        <f>IF(OR(AC375&lt;0.01,AC375="n/a"),"n/a",I375/AC375)</f>
        <v>11.930693069306932</v>
      </c>
      <c r="AB375" s="842">
        <v>12</v>
      </c>
      <c r="AC375" s="821">
        <v>3.03</v>
      </c>
      <c r="AD375" s="821">
        <v>1.21</v>
      </c>
      <c r="AE375" s="821">
        <v>4.2300000000000004</v>
      </c>
      <c r="AF375" s="821">
        <v>0.97</v>
      </c>
      <c r="AG375" s="821">
        <v>7.3999999999999995</v>
      </c>
      <c r="AH375" s="821">
        <v>99.3</v>
      </c>
      <c r="AI375" s="821">
        <v>1.43</v>
      </c>
      <c r="AJ375" s="821">
        <v>10.4</v>
      </c>
      <c r="AK375" s="821">
        <v>10</v>
      </c>
      <c r="AL375" s="833">
        <v>2170</v>
      </c>
      <c r="AM375" s="827">
        <v>0.4</v>
      </c>
      <c r="AN375" s="821">
        <v>0.12</v>
      </c>
      <c r="AO375" s="705">
        <f>IF(U375="n/a","n/a",IF(AA375&lt;0,"n/a",IF(AA375="n/a","n/a",J375+U375-AA375)))</f>
        <v>-2.2917849293497596</v>
      </c>
      <c r="AP375" s="706">
        <f>IF(U375="n/a","n/a",J375+U375)</f>
        <v>9.6389081399571719</v>
      </c>
      <c r="AQ375" s="843">
        <f>IF(OR(AC375&lt;0.01,AC375="n/a",AF375="n/a"),"n/a",(I375/SQRT(22.5*AC375*(I375/AF375))-1)*100)</f>
        <v>-28.28211976477175</v>
      </c>
      <c r="AR375" s="618">
        <f>INDEX(Historical!$C$7:$C$1222,MATCH(B375,Historical!$B$7:$B$1244,0))*IF(AH375="n/a",1.03,IF(AH375&lt;0,1.01,IF(AH375&gt;10,1.1,(1+AH375/100))))</f>
        <v>1.4850000000000003</v>
      </c>
      <c r="AS375" s="841">
        <f>IF($AI375="n/a",1.03*AR375,IF($AI375&lt;0,1.01*AR375,IF($AI375&gt;10,1.1*AR375,(1+$AI375/100)*AR375)))</f>
        <v>1.5062355000000003</v>
      </c>
      <c r="AT375" s="841">
        <f>IF($AK375="n/a",1.03*AS375,IF($AK375&lt;0,1.01*AS375,IF($AK375&gt;10,1.1*AS375,(1+$AK375/100)*AS375)))</f>
        <v>1.6568590500000004</v>
      </c>
      <c r="AU375" s="841">
        <f>IF($AK375="n/a",1.03*AT375,IF($AK375&lt;0,1.01*AT375,IF($AK375&gt;10,1.1*AT375,(1+$AK375/100)*AT375)))</f>
        <v>1.8225449550000006</v>
      </c>
      <c r="AV375" s="841">
        <f>IF($AK375="n/a",1.03*AU375,IF($AK375&lt;0,1.01*AU375,IF($AK375&gt;10,1.1*AU375,(1+$AK375/100)*AU375)))</f>
        <v>2.0047994505000006</v>
      </c>
      <c r="AW375" s="618">
        <f>SUM(AR375:AV375)</f>
        <v>8.4754389555000031</v>
      </c>
      <c r="AX375" s="713">
        <f>AW375/I375*100</f>
        <v>23.445197663900423</v>
      </c>
      <c r="AY375" s="887">
        <v>0.94</v>
      </c>
      <c r="AZ375" s="827">
        <v>22.54</v>
      </c>
      <c r="BA375" s="827">
        <v>-12.620000000000001</v>
      </c>
      <c r="BB375" s="827">
        <v>-2.23</v>
      </c>
      <c r="BC375" s="827">
        <v>1.35</v>
      </c>
      <c r="BD375" s="861"/>
      <c r="BE375" s="594">
        <v>2011</v>
      </c>
      <c r="BF375" s="853">
        <f>IF(BE375&gt;2020,0,IF(BE375&gt;2008,1,IF(BE375&gt;2001,2,IF(BE375&gt;1990,3,IF(BE375&gt;1980,4,IF(BE375&gt;1973,5,IF(BE375&gt;1970,6,IF(BE375&gt;1960,7,IF(BE375&gt;1958,8,IF(BE375&gt;1953,9,10))))))))))</f>
        <v>1</v>
      </c>
      <c r="BG375" s="837">
        <v>1</v>
      </c>
      <c r="BH375" s="820" t="s">
        <v>4443</v>
      </c>
      <c r="BI375" s="820" t="s">
        <v>4444</v>
      </c>
    </row>
    <row r="376" spans="1:61" s="819" customFormat="1" ht="12.75" customHeight="1" x14ac:dyDescent="0.2">
      <c r="A376" s="819" t="s">
        <v>5174</v>
      </c>
      <c r="B376" s="830" t="s">
        <v>842</v>
      </c>
      <c r="C376" s="885" t="s">
        <v>244</v>
      </c>
      <c r="D376" s="885" t="s">
        <v>4176</v>
      </c>
      <c r="E376" s="699">
        <v>17</v>
      </c>
      <c r="F376" s="1122">
        <v>232</v>
      </c>
      <c r="G376" s="1122" t="s">
        <v>105</v>
      </c>
      <c r="H376" s="1122" t="s">
        <v>105</v>
      </c>
      <c r="I376" s="829">
        <v>124.92</v>
      </c>
      <c r="J376" s="618">
        <f>(M376/I376)*100</f>
        <v>2.4975984630163306</v>
      </c>
      <c r="K376" s="832">
        <v>0.78</v>
      </c>
      <c r="L376" s="842">
        <v>4</v>
      </c>
      <c r="M376" s="609">
        <f>K376*L376</f>
        <v>3.12</v>
      </c>
      <c r="N376" s="825" t="s">
        <v>962</v>
      </c>
      <c r="O376" s="700">
        <v>0.71</v>
      </c>
      <c r="P376" s="603">
        <v>44672</v>
      </c>
      <c r="Q376" s="603">
        <v>44708</v>
      </c>
      <c r="R376" s="609">
        <f>(K376-O376)/O376*100</f>
        <v>9.8591549295774747</v>
      </c>
      <c r="S376" s="667">
        <f>IF(INDEX(Historical!$D$7:$D$1220,MATCH(B376,Historical!$B$7:$B$1244,0))=0,"n/a",(INDEX(Historical!$C$7:$C$1222,MATCH(B376,Historical!$B$7:$B$1244,0))/INDEX(Historical!$D$7:$D$1220,MATCH(B376,Historical!$B$7:$B$1244,0))-1)*100)</f>
        <v>26.033057851239661</v>
      </c>
      <c r="T376" s="667">
        <f>IF(INDEX(Historical!$F$7:$F$1213,MATCH(B376,Historical!$B$7:$B$1244,0))=0,"n/a",((INDEX(Historical!$C$7:$C$1222,MATCH(B376,Historical!$B$7:$B$1244,0))/INDEX(Historical!$F$7:$F$1213,MATCH(B376,Historical!$B$7:$B$1244,0)))^(1/3)-1)*100)</f>
        <v>17.711640121511319</v>
      </c>
      <c r="U376" s="667">
        <f>IF(INDEX(Historical!$H$7:$H$1213,MATCH(B376,Historical!$B$7:$B$1244,0))=0,"n/a",((INDEX(Historical!$C$7:$C$1222,MATCH(B376,Historical!$B$7:$B$1244,0))/INDEX(Historical!$H$7:$H$1213,MATCH(B376,Historical!$B$7:$B$1244,0)))^(1/5)-1)*100)</f>
        <v>14.64518612216883</v>
      </c>
      <c r="V376" s="667">
        <f>IF(INDEX(Historical!$N$7:$N$1213,MATCH(B376,Historical!$B$7:$B$1244,0))=0,"n/a",((INDEX(Historical!$C$7:$C$1222,MATCH(B376,Historical!$B$7:$B$1244,0))/INDEX(Historical!$N$7:$N$1213,MATCH(B376,Historical!$B$7:$B$1244,0)))^(1/10)-1)*100)</f>
        <v>13.235269153269581</v>
      </c>
      <c r="W376" s="668">
        <f>IF(OR(U376&lt;=0,U376="n/a",V376&lt;=0,V376="n/a"),"n/a",U376/V376)</f>
        <v>1.106527260803831</v>
      </c>
      <c r="X376" s="669">
        <f>IF(OR(AJ376&lt;=0,AJ376="n/a",U376&lt;=0,U376="n/a"),"n/a",U376/AJ376)</f>
        <v>0.43074076829908325</v>
      </c>
      <c r="Y376" s="830"/>
      <c r="Z376" s="618">
        <f>IF(OR(AC376&lt;0.01,AC376="n/a"),"n/a",M376/AC376*100)</f>
        <v>18.90909090909091</v>
      </c>
      <c r="AA376" s="841">
        <f>IF(OR(AC376&lt;0.01,AC376="n/a"),"n/a",I376/AC376)</f>
        <v>7.5709090909090913</v>
      </c>
      <c r="AB376" s="842">
        <v>1</v>
      </c>
      <c r="AC376" s="821">
        <v>16.5</v>
      </c>
      <c r="AD376" s="821">
        <v>0.86</v>
      </c>
      <c r="AE376" s="821">
        <v>0.98</v>
      </c>
      <c r="AF376" s="821">
        <v>5.99</v>
      </c>
      <c r="AG376" s="821">
        <v>83</v>
      </c>
      <c r="AH376" s="821">
        <v>71.3</v>
      </c>
      <c r="AI376" s="821">
        <v>-13.8</v>
      </c>
      <c r="AJ376" s="821">
        <v>34</v>
      </c>
      <c r="AK376" s="821">
        <v>8.9</v>
      </c>
      <c r="AL376" s="833">
        <v>8560</v>
      </c>
      <c r="AM376" s="827">
        <v>1.0999999999999999</v>
      </c>
      <c r="AN376" s="821">
        <v>0</v>
      </c>
      <c r="AO376" s="705">
        <f>IF(U376="n/a","n/a",IF(AA376&lt;0,"n/a",IF(AA376="n/a","n/a",J376+U376-AA376)))</f>
        <v>9.5718754942760711</v>
      </c>
      <c r="AP376" s="706">
        <f>IF(U376="n/a","n/a",J376+U376)</f>
        <v>17.142784585185161</v>
      </c>
      <c r="AQ376" s="843">
        <f>IF(OR(AC376&lt;0.01,AC376="n/a",AF376="n/a"),"n/a",(I376/SQRT(22.5*AC376*(I376/AF376))-1)*100)</f>
        <v>41.969864493287545</v>
      </c>
      <c r="AR376" s="618">
        <f>INDEX(Historical!$C$7:$C$1222,MATCH(B376,Historical!$B$7:$B$1244,0))*IF(AH376="n/a",1.03,IF(AH376&lt;0,1.01,IF(AH376&gt;10,1.1,(1+AH376/100))))</f>
        <v>3.355</v>
      </c>
      <c r="AS376" s="841">
        <f>IF($AI376="n/a",1.03*AR376,IF($AI376&lt;0,1.01*AR376,IF($AI376&gt;10,1.1*AR376,(1+$AI376/100)*AR376)))</f>
        <v>3.38855</v>
      </c>
      <c r="AT376" s="841">
        <f>IF($AK376="n/a",1.03*AS376,IF($AK376&lt;0,1.01*AS376,IF($AK376&gt;10,1.1*AS376,(1+$AK376/100)*AS376)))</f>
        <v>3.6901309499999999</v>
      </c>
      <c r="AU376" s="841">
        <f>IF($AK376="n/a",1.03*AT376,IF($AK376&lt;0,1.01*AT376,IF($AK376&gt;10,1.1*AT376,(1+$AK376/100)*AT376)))</f>
        <v>4.01855260455</v>
      </c>
      <c r="AV376" s="841">
        <f>IF($AK376="n/a",1.03*AU376,IF($AK376&lt;0,1.01*AU376,IF($AK376&gt;10,1.1*AU376,(1+$AK376/100)*AU376)))</f>
        <v>4.3762037863549494</v>
      </c>
      <c r="AW376" s="618">
        <f>SUM(AR376:AV376)</f>
        <v>18.828437340904948</v>
      </c>
      <c r="AX376" s="713">
        <f>AW376/I376*100</f>
        <v>15.072396206295988</v>
      </c>
      <c r="AY376" s="887">
        <v>1.6</v>
      </c>
      <c r="AZ376" s="827">
        <v>22.98</v>
      </c>
      <c r="BA376" s="827">
        <v>-29.38</v>
      </c>
      <c r="BB376" s="827">
        <v>0.03</v>
      </c>
      <c r="BC376" s="827">
        <v>-2.8899999999999997</v>
      </c>
      <c r="BD376" s="861"/>
      <c r="BE376" s="594">
        <v>2006</v>
      </c>
      <c r="BF376" s="853">
        <f>IF(BE376&gt;2020,0,IF(BE376&gt;2008,1,IF(BE376&gt;2001,2,IF(BE376&gt;1990,3,IF(BE376&gt;1980,4,IF(BE376&gt;1973,5,IF(BE376&gt;1970,6,IF(BE376&gt;1960,7,IF(BE376&gt;1958,8,IF(BE376&gt;1953,9,10))))))))))</f>
        <v>2</v>
      </c>
      <c r="BG376" s="837">
        <v>26.5</v>
      </c>
      <c r="BH376" s="820" t="s">
        <v>4443</v>
      </c>
      <c r="BI376" s="820" t="s">
        <v>4444</v>
      </c>
    </row>
    <row r="377" spans="1:61" s="819" customFormat="1" ht="12.75" customHeight="1" x14ac:dyDescent="0.2">
      <c r="A377" s="826" t="s">
        <v>5175</v>
      </c>
      <c r="B377" s="575" t="s">
        <v>2902</v>
      </c>
      <c r="C377" s="885" t="s">
        <v>111</v>
      </c>
      <c r="D377" s="885" t="s">
        <v>4191</v>
      </c>
      <c r="E377" s="699">
        <v>10</v>
      </c>
      <c r="F377" s="1122">
        <v>505</v>
      </c>
      <c r="G377" s="1122" t="s">
        <v>105</v>
      </c>
      <c r="H377" s="1122" t="s">
        <v>105</v>
      </c>
      <c r="I377" s="829">
        <v>304.70999999999998</v>
      </c>
      <c r="J377" s="618">
        <f>(M377/I377)*100</f>
        <v>3.2161727544222378</v>
      </c>
      <c r="K377" s="832">
        <v>2.4500000000000002</v>
      </c>
      <c r="L377" s="842">
        <v>4</v>
      </c>
      <c r="M377" s="609">
        <f>K377*L377</f>
        <v>9.8000000000000007</v>
      </c>
      <c r="N377" s="825" t="s">
        <v>706</v>
      </c>
      <c r="O377" s="700">
        <v>2.2000000000000002</v>
      </c>
      <c r="P377" s="603">
        <v>44939</v>
      </c>
      <c r="Q377" s="603">
        <v>44957</v>
      </c>
      <c r="R377" s="609">
        <f>(K377-O377)/O377*100</f>
        <v>11.363636363636363</v>
      </c>
      <c r="S377" s="667">
        <f>IF(INDEX(Historical!$D$7:$D$1220,MATCH(B377,Historical!$B$7:$B$1244,0))=0,"n/a",(INDEX(Historical!$C$7:$C$1222,MATCH(B377,Historical!$B$7:$B$1244,0))/INDEX(Historical!$D$7:$D$1220,MATCH(B377,Historical!$B$7:$B$1244,0))-1)*100)</f>
        <v>12.131147540983612</v>
      </c>
      <c r="T377" s="667">
        <f>IF(INDEX(Historical!$F$7:$F$1213,MATCH(B377,Historical!$B$7:$B$1244,0))=0,"n/a",((INDEX(Historical!$C$7:$C$1222,MATCH(B377,Historical!$B$7:$B$1244,0))/INDEX(Historical!$F$7:$F$1213,MATCH(B377,Historical!$B$7:$B$1244,0)))^(1/3)-1)*100)</f>
        <v>10.135851436379228</v>
      </c>
      <c r="U377" s="667">
        <f>IF(INDEX(Historical!$H$7:$H$1213,MATCH(B377,Historical!$B$7:$B$1244,0))=0,"n/a",((INDEX(Historical!$C$7:$C$1222,MATCH(B377,Historical!$B$7:$B$1244,0))/INDEX(Historical!$H$7:$H$1213,MATCH(B377,Historical!$B$7:$B$1244,0)))^(1/5)-1)*100)</f>
        <v>13.198756630450269</v>
      </c>
      <c r="V377" s="667">
        <f>IF(INDEX(Historical!$N$7:$N$1213,MATCH(B377,Historical!$B$7:$B$1244,0))=0,"n/a",((INDEX(Historical!$C$7:$C$1222,MATCH(B377,Historical!$B$7:$B$1244,0))/INDEX(Historical!$N$7:$N$1213,MATCH(B377,Historical!$B$7:$B$1244,0)))^(1/10)-1)*100)</f>
        <v>13.175245017717184</v>
      </c>
      <c r="W377" s="668">
        <f>IF(OR(U377&lt;=0,U377="n/a",V377&lt;=0,V377="n/a"),"n/a",U377/V377)</f>
        <v>1.0017845294490895</v>
      </c>
      <c r="X377" s="669">
        <f>IF(OR(AJ377&lt;=0,AJ377="n/a",U377&lt;=0,U377="n/a"),"n/a",U377/AJ377)</f>
        <v>0.83011047990253262</v>
      </c>
      <c r="Y377" s="831" t="s">
        <v>3989</v>
      </c>
      <c r="Z377" s="618">
        <f>IF(OR(AC377&lt;0.01,AC377="n/a"),"n/a",M377/AC377*100)</f>
        <v>64.094179202092889</v>
      </c>
      <c r="AA377" s="841">
        <f>IF(OR(AC377&lt;0.01,AC377="n/a"),"n/a",I377/AC377)</f>
        <v>19.928711576193589</v>
      </c>
      <c r="AB377" s="842">
        <v>12</v>
      </c>
      <c r="AC377" s="821">
        <v>15.29</v>
      </c>
      <c r="AD377" s="821">
        <v>4.51</v>
      </c>
      <c r="AE377" s="821">
        <v>1.66</v>
      </c>
      <c r="AF377" s="821">
        <v>5.74</v>
      </c>
      <c r="AG377" s="821">
        <v>26.8</v>
      </c>
      <c r="AH377" s="821">
        <v>53.7</v>
      </c>
      <c r="AI377" s="821">
        <v>3.7900000000000005</v>
      </c>
      <c r="AJ377" s="821">
        <v>15.9</v>
      </c>
      <c r="AK377" s="821">
        <v>4.42</v>
      </c>
      <c r="AL377" s="833">
        <v>12100</v>
      </c>
      <c r="AM377" s="827">
        <v>0.74</v>
      </c>
      <c r="AN377" s="821">
        <v>0.06</v>
      </c>
      <c r="AO377" s="705">
        <f>IF(U377="n/a","n/a",IF(AA377&lt;0,"n/a",IF(AA377="n/a","n/a",J377+U377-AA377)))</f>
        <v>-3.5137821913210807</v>
      </c>
      <c r="AP377" s="706">
        <f>IF(U377="n/a","n/a",J377+U377)</f>
        <v>16.414929384872508</v>
      </c>
      <c r="AQ377" s="843">
        <f>IF(OR(AC377&lt;0.01,AC377="n/a",AF377="n/a"),"n/a",(I377/SQRT(22.5*AC377*(I377/AF377))-1)*100)</f>
        <v>125.47806441460354</v>
      </c>
      <c r="AR377" s="618">
        <f>INDEX(Historical!$C$7:$C$1222,MATCH(B377,Historical!$B$7:$B$1244,0))*IF(AH377="n/a",1.03,IF(AH377&lt;0,1.01,IF(AH377&gt;10,1.1,(1+AH377/100))))</f>
        <v>9.4050000000000011</v>
      </c>
      <c r="AS377" s="841">
        <f>IF($AI377="n/a",1.03*AR377,IF($AI377&lt;0,1.01*AR377,IF($AI377&gt;10,1.1*AR377,(1+$AI377/100)*AR377)))</f>
        <v>9.7614495000000012</v>
      </c>
      <c r="AT377" s="841">
        <f>IF($AK377="n/a",1.03*AS377,IF($AK377&lt;0,1.01*AS377,IF($AK377&gt;10,1.1*AS377,(1+$AK377/100)*AS377)))</f>
        <v>10.192905567900002</v>
      </c>
      <c r="AU377" s="841">
        <f>IF($AK377="n/a",1.03*AT377,IF($AK377&lt;0,1.01*AT377,IF($AK377&gt;10,1.1*AT377,(1+$AK377/100)*AT377)))</f>
        <v>10.643431994001183</v>
      </c>
      <c r="AV377" s="841">
        <f>IF($AK377="n/a",1.03*AU377,IF($AK377&lt;0,1.01*AU377,IF($AK377&gt;10,1.1*AU377,(1+$AK377/100)*AU377)))</f>
        <v>11.113871688136035</v>
      </c>
      <c r="AW377" s="618">
        <f>SUM(AR377:AV377)</f>
        <v>51.116658750037224</v>
      </c>
      <c r="AX377" s="713">
        <f>AW377/I377*100</f>
        <v>16.775510731527429</v>
      </c>
      <c r="AY377" s="887">
        <v>0.87</v>
      </c>
      <c r="AZ377" s="827">
        <v>38.080000000000005</v>
      </c>
      <c r="BA377" s="827">
        <v>-11.379999999999999</v>
      </c>
      <c r="BB377" s="827">
        <v>9.1800000000000015</v>
      </c>
      <c r="BC377" s="827">
        <v>13.919999999999998</v>
      </c>
      <c r="BD377" s="861"/>
      <c r="BE377" s="594">
        <v>2014</v>
      </c>
      <c r="BF377" s="853">
        <f>IF(BE377&gt;2020,0,IF(BE377&gt;2008,1,IF(BE377&gt;2001,2,IF(BE377&gt;1990,3,IF(BE377&gt;1980,4,IF(BE377&gt;1973,5,IF(BE377&gt;1970,6,IF(BE377&gt;1960,7,IF(BE377&gt;1958,8,IF(BE377&gt;1953,9,10))))))))))</f>
        <v>1</v>
      </c>
      <c r="BG377" s="837">
        <v>13.700000000000001</v>
      </c>
      <c r="BH377" s="820" t="s">
        <v>4443</v>
      </c>
      <c r="BI377" s="820" t="s">
        <v>4444</v>
      </c>
    </row>
    <row r="378" spans="1:61" s="819" customFormat="1" ht="12.75" customHeight="1" x14ac:dyDescent="0.2">
      <c r="A378" s="819" t="s">
        <v>5177</v>
      </c>
      <c r="B378" s="575" t="s">
        <v>1732</v>
      </c>
      <c r="C378" s="885" t="s">
        <v>107</v>
      </c>
      <c r="D378" s="885" t="s">
        <v>4197</v>
      </c>
      <c r="E378" s="699">
        <v>12</v>
      </c>
      <c r="F378" s="1122">
        <v>352</v>
      </c>
      <c r="G378" s="1122" t="s">
        <v>105</v>
      </c>
      <c r="H378" s="1122" t="s">
        <v>105</v>
      </c>
      <c r="I378" s="829">
        <v>21.06</v>
      </c>
      <c r="J378" s="618">
        <f>(M378/I378)*100</f>
        <v>4.7483380816714149</v>
      </c>
      <c r="K378" s="832">
        <v>0.25</v>
      </c>
      <c r="L378" s="842">
        <v>4</v>
      </c>
      <c r="M378" s="609">
        <f>K378*L378</f>
        <v>1</v>
      </c>
      <c r="N378" s="825" t="s">
        <v>426</v>
      </c>
      <c r="O378" s="700">
        <v>0.24</v>
      </c>
      <c r="P378" s="891">
        <v>44600</v>
      </c>
      <c r="Q378" s="891">
        <v>44615</v>
      </c>
      <c r="R378" s="609">
        <f>(K378-O378)/O378*100</f>
        <v>4.1666666666666705</v>
      </c>
      <c r="S378" s="667">
        <f>IF(INDEX(Historical!$D$7:$D$1220,MATCH(B378,Historical!$B$7:$B$1244,0))=0,"n/a",(INDEX(Historical!$C$7:$C$1222,MATCH(B378,Historical!$B$7:$B$1244,0))/INDEX(Historical!$D$7:$D$1220,MATCH(B378,Historical!$B$7:$B$1244,0))-1)*100)</f>
        <v>6.3829787234042534</v>
      </c>
      <c r="T378" s="667">
        <f>IF(INDEX(Historical!$F$7:$F$1213,MATCH(B378,Historical!$B$7:$B$1244,0))=0,"n/a",((INDEX(Historical!$C$7:$C$1222,MATCH(B378,Historical!$B$7:$B$1244,0))/INDEX(Historical!$F$7:$F$1213,MATCH(B378,Historical!$B$7:$B$1244,0)))^(1/3)-1)*100)</f>
        <v>6.4079237410593404</v>
      </c>
      <c r="U378" s="667">
        <f>IF(INDEX(Historical!$H$7:$H$1213,MATCH(B378,Historical!$B$7:$B$1244,0))=0,"n/a",((INDEX(Historical!$C$7:$C$1222,MATCH(B378,Historical!$B$7:$B$1244,0))/INDEX(Historical!$H$7:$H$1213,MATCH(B378,Historical!$B$7:$B$1244,0)))^(1/5)-1)*100)</f>
        <v>7.0898549322000015</v>
      </c>
      <c r="V378" s="667">
        <f>IF(INDEX(Historical!$N$7:$N$1213,MATCH(B378,Historical!$B$7:$B$1244,0))=0,"n/a",((INDEX(Historical!$C$7:$C$1222,MATCH(B378,Historical!$B$7:$B$1244,0))/INDEX(Historical!$N$7:$N$1213,MATCH(B378,Historical!$B$7:$B$1244,0)))^(1/10)-1)*100)</f>
        <v>10.756634324828983</v>
      </c>
      <c r="W378" s="668">
        <f>IF(OR(U378&lt;=0,U378="n/a",V378&lt;=0,V378="n/a"),"n/a",U378/V378)</f>
        <v>0.65911461876461264</v>
      </c>
      <c r="X378" s="669">
        <f>IF(OR(AJ378&lt;=0,AJ378="n/a",U378&lt;=0,U378="n/a"),"n/a",U378/AJ378)</f>
        <v>0.45158311670063706</v>
      </c>
      <c r="Y378" s="640"/>
      <c r="Z378" s="618">
        <f>IF(OR(AC378&lt;0.01,AC378="n/a"),"n/a",M378/AC378*100)</f>
        <v>36.231884057971023</v>
      </c>
      <c r="AA378" s="841">
        <f>IF(OR(AC378&lt;0.01,AC378="n/a"),"n/a",I378/AC378)</f>
        <v>7.6304347826086953</v>
      </c>
      <c r="AB378" s="842">
        <v>12</v>
      </c>
      <c r="AC378" s="821">
        <v>2.76</v>
      </c>
      <c r="AD378" s="821" t="s">
        <v>135</v>
      </c>
      <c r="AE378" s="821">
        <v>2.9</v>
      </c>
      <c r="AF378" s="821">
        <v>1.77</v>
      </c>
      <c r="AG378" s="821">
        <v>22.1</v>
      </c>
      <c r="AH378" s="821">
        <v>49.2</v>
      </c>
      <c r="AI378" s="821">
        <v>0</v>
      </c>
      <c r="AJ378" s="821">
        <v>15.7</v>
      </c>
      <c r="AK378" s="821" t="s">
        <v>135</v>
      </c>
      <c r="AL378" s="833">
        <v>357.22</v>
      </c>
      <c r="AM378" s="827">
        <v>0.6</v>
      </c>
      <c r="AN378" s="821">
        <v>0.66</v>
      </c>
      <c r="AO378" s="705">
        <f>IF(U378="n/a","n/a",IF(AA378&lt;0,"n/a",IF(AA378="n/a","n/a",J378+U378-AA378)))</f>
        <v>4.2077582312627211</v>
      </c>
      <c r="AP378" s="706">
        <f>IF(U378="n/a","n/a",J378+U378)</f>
        <v>11.838193013871416</v>
      </c>
      <c r="AQ378" s="843">
        <f>IF(OR(AC378&lt;0.01,AC378="n/a",AF378="n/a"),"n/a",(I378/SQRT(22.5*AC378*(I378/AF378))-1)*100)</f>
        <v>-22.523495847759268</v>
      </c>
      <c r="AR378" s="618">
        <f>INDEX(Historical!$C$7:$C$1222,MATCH(B378,Historical!$B$7:$B$1244,0))*IF(AH378="n/a",1.03,IF(AH378&lt;0,1.01,IF(AH378&gt;10,1.1,(1+AH378/100))))</f>
        <v>1.1000000000000001</v>
      </c>
      <c r="AS378" s="841">
        <f>IF($AI378="n/a",1.03*AR378,IF($AI378&lt;0,1.01*AR378,IF($AI378&gt;10,1.1*AR378,(1+$AI378/100)*AR378)))</f>
        <v>1.1000000000000001</v>
      </c>
      <c r="AT378" s="841">
        <f>IF($AK378="n/a",1.03*AS378,IF($AK378&lt;0,1.01*AS378,IF($AK378&gt;10,1.1*AS378,(1+$AK378/100)*AS378)))</f>
        <v>1.1330000000000002</v>
      </c>
      <c r="AU378" s="841">
        <f>IF($AK378="n/a",1.03*AT378,IF($AK378&lt;0,1.01*AT378,IF($AK378&gt;10,1.1*AT378,(1+$AK378/100)*AT378)))</f>
        <v>1.1669900000000002</v>
      </c>
      <c r="AV378" s="841">
        <f>IF($AK378="n/a",1.03*AU378,IF($AK378&lt;0,1.01*AU378,IF($AK378&gt;10,1.1*AU378,(1+$AK378/100)*AU378)))</f>
        <v>1.2019997000000002</v>
      </c>
      <c r="AW378" s="618">
        <f>SUM(AR378:AV378)</f>
        <v>5.7019897000000004</v>
      </c>
      <c r="AX378" s="713">
        <f>AW378/I378*100</f>
        <v>27.07497483380817</v>
      </c>
      <c r="AY378" s="887">
        <v>0.85</v>
      </c>
      <c r="AZ378" s="827">
        <v>3.29</v>
      </c>
      <c r="BA378" s="827">
        <v>-28.71</v>
      </c>
      <c r="BB378" s="827">
        <v>-8.7200000000000006</v>
      </c>
      <c r="BC378" s="827">
        <v>-10.39</v>
      </c>
      <c r="BD378" s="861"/>
      <c r="BE378" s="594">
        <v>2011</v>
      </c>
      <c r="BF378" s="853">
        <f>IF(BE378&gt;2020,0,IF(BE378&gt;2008,1,IF(BE378&gt;2001,2,IF(BE378&gt;1990,3,IF(BE378&gt;1980,4,IF(BE378&gt;1973,5,IF(BE378&gt;1970,6,IF(BE378&gt;1960,7,IF(BE378&gt;1958,8,IF(BE378&gt;1953,9,10))))))))))</f>
        <v>1</v>
      </c>
      <c r="BG378" s="837">
        <v>1.4000000000000001</v>
      </c>
      <c r="BH378" s="820" t="s">
        <v>4443</v>
      </c>
      <c r="BI378" s="820" t="s">
        <v>4444</v>
      </c>
    </row>
    <row r="379" spans="1:61" s="819" customFormat="1" ht="12.75" customHeight="1" x14ac:dyDescent="0.2">
      <c r="A379" s="826" t="s">
        <v>5179</v>
      </c>
      <c r="B379" s="575" t="s">
        <v>3843</v>
      </c>
      <c r="C379" s="885" t="s">
        <v>107</v>
      </c>
      <c r="D379" s="885" t="s">
        <v>4197</v>
      </c>
      <c r="E379" s="699">
        <v>10</v>
      </c>
      <c r="F379" s="1122">
        <v>509</v>
      </c>
      <c r="G379" s="1122" t="s">
        <v>105</v>
      </c>
      <c r="H379" s="1122" t="s">
        <v>105</v>
      </c>
      <c r="I379" s="829">
        <v>92.13</v>
      </c>
      <c r="J379" s="618">
        <f>(M379/I379)*100</f>
        <v>1.7366764354716162</v>
      </c>
      <c r="K379" s="832">
        <v>0.4</v>
      </c>
      <c r="L379" s="842">
        <v>4</v>
      </c>
      <c r="M379" s="609">
        <f>K379*L379</f>
        <v>1.6</v>
      </c>
      <c r="N379" s="825" t="s">
        <v>434</v>
      </c>
      <c r="O379" s="700">
        <v>0.34</v>
      </c>
      <c r="P379" s="603">
        <v>44965</v>
      </c>
      <c r="Q379" s="603">
        <v>44980</v>
      </c>
      <c r="R379" s="609">
        <f>(K379-O379)/O379*100</f>
        <v>17.647058823529409</v>
      </c>
      <c r="S379" s="667">
        <f>IF(INDEX(Historical!$D$7:$D$1220,MATCH(B379,Historical!$B$7:$B$1244,0))=0,"n/a",(INDEX(Historical!$C$7:$C$1222,MATCH(B379,Historical!$B$7:$B$1244,0))/INDEX(Historical!$D$7:$D$1220,MATCH(B379,Historical!$B$7:$B$1244,0))-1)*100)</f>
        <v>9.6774193548387224</v>
      </c>
      <c r="T379" s="667">
        <f>IF(INDEX(Historical!$F$7:$F$1213,MATCH(B379,Historical!$B$7:$B$1244,0))=0,"n/a",((INDEX(Historical!$C$7:$C$1222,MATCH(B379,Historical!$B$7:$B$1244,0))/INDEX(Historical!$F$7:$F$1213,MATCH(B379,Historical!$B$7:$B$1244,0)))^(1/3)-1)*100)</f>
        <v>10.793165135089279</v>
      </c>
      <c r="U379" s="667">
        <f>IF(INDEX(Historical!$H$7:$H$1213,MATCH(B379,Historical!$B$7:$B$1244,0))=0,"n/a",((INDEX(Historical!$C$7:$C$1222,MATCH(B379,Historical!$B$7:$B$1244,0))/INDEX(Historical!$H$7:$H$1213,MATCH(B379,Historical!$B$7:$B$1244,0)))^(1/5)-1)*100)</f>
        <v>19.418105281717768</v>
      </c>
      <c r="V379" s="667">
        <f>IF(INDEX(Historical!$N$7:$N$1213,MATCH(B379,Historical!$B$7:$B$1244,0))=0,"n/a",((INDEX(Historical!$C$7:$C$1222,MATCH(B379,Historical!$B$7:$B$1244,0))/INDEX(Historical!$N$7:$N$1213,MATCH(B379,Historical!$B$7:$B$1244,0)))^(1/10)-1)*100)</f>
        <v>22.412746015729248</v>
      </c>
      <c r="W379" s="668">
        <f>IF(OR(U379&lt;=0,U379="n/a",V379&lt;=0,V379="n/a"),"n/a",U379/V379)</f>
        <v>0.86638670995915257</v>
      </c>
      <c r="X379" s="669">
        <f>IF(OR(AJ379&lt;=0,AJ379="n/a",U379&lt;=0,U379="n/a"),"n/a",U379/AJ379)</f>
        <v>1.2368219924660999</v>
      </c>
      <c r="Y379" s="631"/>
      <c r="Z379" s="618">
        <f>IF(OR(AC379&lt;0.01,AC379="n/a"),"n/a",M379/AC379*100)</f>
        <v>20</v>
      </c>
      <c r="AA379" s="841">
        <f>IF(OR(AC379&lt;0.01,AC379="n/a"),"n/a",I379/AC379)</f>
        <v>11.516249999999999</v>
      </c>
      <c r="AB379" s="842">
        <v>12</v>
      </c>
      <c r="AC379" s="821">
        <v>8</v>
      </c>
      <c r="AD379" s="821">
        <v>1.17</v>
      </c>
      <c r="AE379" s="821">
        <v>3.2</v>
      </c>
      <c r="AF379" s="821">
        <v>1.34</v>
      </c>
      <c r="AG379" s="821">
        <v>9.6</v>
      </c>
      <c r="AH379" s="821">
        <v>62</v>
      </c>
      <c r="AI379" s="821">
        <v>0.44</v>
      </c>
      <c r="AJ379" s="821">
        <v>15.7</v>
      </c>
      <c r="AK379" s="821">
        <v>10</v>
      </c>
      <c r="AL379" s="833">
        <v>5600</v>
      </c>
      <c r="AM379" s="827">
        <v>1.0999999999999999</v>
      </c>
      <c r="AN379" s="821">
        <v>0.27</v>
      </c>
      <c r="AO379" s="705">
        <f>IF(U379="n/a","n/a",IF(AA379&lt;0,"n/a",IF(AA379="n/a","n/a",J379+U379-AA379)))</f>
        <v>9.6385317171893838</v>
      </c>
      <c r="AP379" s="706">
        <f>IF(U379="n/a","n/a",J379+U379)</f>
        <v>21.154781717189383</v>
      </c>
      <c r="AQ379" s="843">
        <f>IF(OR(AC379&lt;0.01,AC379="n/a",AF379="n/a"),"n/a",(I379/SQRT(22.5*AC379*(I379/AF379))-1)*100)</f>
        <v>-17.183536258382372</v>
      </c>
      <c r="AR379" s="618">
        <f>INDEX(Historical!$C$7:$C$1222,MATCH(B379,Historical!$B$7:$B$1244,0))*IF(AH379="n/a",1.03,IF(AH379&lt;0,1.01,IF(AH379&gt;10,1.1,(1+AH379/100))))</f>
        <v>1.4960000000000002</v>
      </c>
      <c r="AS379" s="841">
        <f>IF($AI379="n/a",1.03*AR379,IF($AI379&lt;0,1.01*AR379,IF($AI379&gt;10,1.1*AR379,(1+$AI379/100)*AR379)))</f>
        <v>1.5025824000000001</v>
      </c>
      <c r="AT379" s="841">
        <f>IF($AK379="n/a",1.03*AS379,IF($AK379&lt;0,1.01*AS379,IF($AK379&gt;10,1.1*AS379,(1+$AK379/100)*AS379)))</f>
        <v>1.6528406400000002</v>
      </c>
      <c r="AU379" s="841">
        <f>IF($AK379="n/a",1.03*AT379,IF($AK379&lt;0,1.01*AT379,IF($AK379&gt;10,1.1*AT379,(1+$AK379/100)*AT379)))</f>
        <v>1.8181247040000004</v>
      </c>
      <c r="AV379" s="841">
        <f>IF($AK379="n/a",1.03*AU379,IF($AK379&lt;0,1.01*AU379,IF($AK379&gt;10,1.1*AU379,(1+$AK379/100)*AU379)))</f>
        <v>1.9999371744000005</v>
      </c>
      <c r="AW379" s="618">
        <f>SUM(AR379:AV379)</f>
        <v>8.469484918400001</v>
      </c>
      <c r="AX379" s="713">
        <f>AW379/I379*100</f>
        <v>9.1929717989797037</v>
      </c>
      <c r="AY379" s="887">
        <v>1.2</v>
      </c>
      <c r="AZ379" s="827">
        <v>21.02</v>
      </c>
      <c r="BA379" s="827">
        <v>-7.7399999999999993</v>
      </c>
      <c r="BB379" s="827">
        <v>4.53</v>
      </c>
      <c r="BC379" s="827">
        <v>6.34</v>
      </c>
      <c r="BD379" s="861"/>
      <c r="BE379" s="594">
        <v>2014</v>
      </c>
      <c r="BF379" s="853">
        <f>IF(BE379&gt;2020,0,IF(BE379&gt;2008,1,IF(BE379&gt;2001,2,IF(BE379&gt;1990,3,IF(BE379&gt;1980,4,IF(BE379&gt;1973,5,IF(BE379&gt;1970,6,IF(BE379&gt;1960,7,IF(BE379&gt;1958,8,IF(BE379&gt;1953,9,10))))))))))</f>
        <v>1</v>
      </c>
      <c r="BG379" s="837">
        <v>0.8</v>
      </c>
      <c r="BH379" s="820" t="s">
        <v>4443</v>
      </c>
      <c r="BI379" s="820" t="s">
        <v>4444</v>
      </c>
    </row>
    <row r="380" spans="1:61" s="819" customFormat="1" ht="12.75" customHeight="1" x14ac:dyDescent="0.2">
      <c r="A380" s="826" t="s">
        <v>5181</v>
      </c>
      <c r="B380" s="830" t="s">
        <v>1719</v>
      </c>
      <c r="C380" s="885" t="s">
        <v>111</v>
      </c>
      <c r="D380" s="885" t="s">
        <v>210</v>
      </c>
      <c r="E380" s="699">
        <v>10</v>
      </c>
      <c r="F380" s="1122">
        <v>487</v>
      </c>
      <c r="G380" s="1122" t="s">
        <v>105</v>
      </c>
      <c r="H380" s="1122" t="s">
        <v>105</v>
      </c>
      <c r="I380" s="829">
        <v>175.23</v>
      </c>
      <c r="J380" s="618">
        <f>(M380/I380)*100</f>
        <v>0.68481424413627801</v>
      </c>
      <c r="K380" s="832">
        <v>0.3</v>
      </c>
      <c r="L380" s="842">
        <v>4</v>
      </c>
      <c r="M380" s="609">
        <f>K380*L380</f>
        <v>1.2</v>
      </c>
      <c r="N380" s="825" t="s">
        <v>584</v>
      </c>
      <c r="O380" s="700">
        <v>0.26</v>
      </c>
      <c r="P380" s="603">
        <v>44712</v>
      </c>
      <c r="Q380" s="603">
        <v>44727</v>
      </c>
      <c r="R380" s="609">
        <f>(K380-O380)/O380*100</f>
        <v>15.384615384615378</v>
      </c>
      <c r="S380" s="667">
        <f>IF(INDEX(Historical!$D$7:$D$1220,MATCH(B380,Historical!$B$7:$B$1244,0))=0,"n/a",(INDEX(Historical!$C$7:$C$1222,MATCH(B380,Historical!$B$7:$B$1244,0))/INDEX(Historical!$D$7:$D$1220,MATCH(B380,Historical!$B$7:$B$1244,0))-1)*100)</f>
        <v>14.851485148514843</v>
      </c>
      <c r="T380" s="667">
        <f>IF(INDEX(Historical!$F$7:$F$1213,MATCH(B380,Historical!$B$7:$B$1244,0))=0,"n/a",((INDEX(Historical!$C$7:$C$1222,MATCH(B380,Historical!$B$7:$B$1244,0))/INDEX(Historical!$F$7:$F$1213,MATCH(B380,Historical!$B$7:$B$1244,0)))^(1/3)-1)*100)</f>
        <v>8.8274600686327975</v>
      </c>
      <c r="U380" s="667">
        <f>IF(INDEX(Historical!$H$7:$H$1213,MATCH(B380,Historical!$B$7:$B$1244,0))=0,"n/a",((INDEX(Historical!$C$7:$C$1222,MATCH(B380,Historical!$B$7:$B$1244,0))/INDEX(Historical!$H$7:$H$1213,MATCH(B380,Historical!$B$7:$B$1244,0)))^(1/5)-1)*100)</f>
        <v>9.1137156772133743</v>
      </c>
      <c r="V380" s="667">
        <f>IF(INDEX(Historical!$N$7:$N$1213,MATCH(B380,Historical!$B$7:$B$1244,0))=0,"n/a",((INDEX(Historical!$C$7:$C$1222,MATCH(B380,Historical!$B$7:$B$1244,0))/INDEX(Historical!$N$7:$N$1213,MATCH(B380,Historical!$B$7:$B$1244,0)))^(1/10)-1)*100)</f>
        <v>10.179432537256972</v>
      </c>
      <c r="W380" s="668">
        <f>IF(OR(U380&lt;=0,U380="n/a",V380&lt;=0,V380="n/a"),"n/a",U380/V380)</f>
        <v>0.89530684975384944</v>
      </c>
      <c r="X380" s="669">
        <f>IF(OR(AJ380&lt;=0,AJ380="n/a",U380&lt;=0,U380="n/a"),"n/a",U380/AJ380)</f>
        <v>0.42787397545602696</v>
      </c>
      <c r="Y380" s="638"/>
      <c r="Z380" s="618">
        <f>IF(OR(AC380&lt;0.01,AC380="n/a"),"n/a",M380/AC380*100)</f>
        <v>16.042780748663098</v>
      </c>
      <c r="AA380" s="841">
        <f>IF(OR(AC380&lt;0.01,AC380="n/a"),"n/a",I380/AC380)</f>
        <v>23.42647058823529</v>
      </c>
      <c r="AB380" s="842">
        <v>12</v>
      </c>
      <c r="AC380" s="821">
        <v>7.48</v>
      </c>
      <c r="AD380" s="821">
        <v>2.52</v>
      </c>
      <c r="AE380" s="821">
        <v>2.97</v>
      </c>
      <c r="AF380" s="821">
        <v>4.5199999999999996</v>
      </c>
      <c r="AG380" s="821">
        <v>20.7</v>
      </c>
      <c r="AH380" s="821">
        <v>53.1</v>
      </c>
      <c r="AI380" s="821">
        <v>4.78</v>
      </c>
      <c r="AJ380" s="821">
        <v>21.3</v>
      </c>
      <c r="AK380" s="821">
        <v>9.2899999999999991</v>
      </c>
      <c r="AL380" s="833">
        <v>5880</v>
      </c>
      <c r="AM380" s="827">
        <v>0.4</v>
      </c>
      <c r="AN380" s="821">
        <v>0.11</v>
      </c>
      <c r="AO380" s="705">
        <f>IF(U380="n/a","n/a",IF(AA380&lt;0,"n/a",IF(AA380="n/a","n/a",J380+U380-AA380)))</f>
        <v>-13.627940666885637</v>
      </c>
      <c r="AP380" s="706">
        <f>IF(U380="n/a","n/a",J380+U380)</f>
        <v>9.7985299213496528</v>
      </c>
      <c r="AQ380" s="843">
        <f>IF(OR(AC380&lt;0.01,AC380="n/a",AF380="n/a"),"n/a",(I380/SQRT(22.5*AC380*(I380/AF380))-1)*100)</f>
        <v>116.93588101231254</v>
      </c>
      <c r="AR380" s="618">
        <f>INDEX(Historical!$C$7:$C$1222,MATCH(B380,Historical!$B$7:$B$1244,0))*IF(AH380="n/a",1.03,IF(AH380&lt;0,1.01,IF(AH380&gt;10,1.1,(1+AH380/100))))</f>
        <v>1.276</v>
      </c>
      <c r="AS380" s="841">
        <f>IF($AI380="n/a",1.03*AR380,IF($AI380&lt;0,1.01*AR380,IF($AI380&gt;10,1.1*AR380,(1+$AI380/100)*AR380)))</f>
        <v>1.3369928000000002</v>
      </c>
      <c r="AT380" s="841">
        <f>IF($AK380="n/a",1.03*AS380,IF($AK380&lt;0,1.01*AS380,IF($AK380&gt;10,1.1*AS380,(1+$AK380/100)*AS380)))</f>
        <v>1.4611994311200003</v>
      </c>
      <c r="AU380" s="841">
        <f>IF($AK380="n/a",1.03*AT380,IF($AK380&lt;0,1.01*AT380,IF($AK380&gt;10,1.1*AT380,(1+$AK380/100)*AT380)))</f>
        <v>1.5969448582710484</v>
      </c>
      <c r="AV380" s="841">
        <f>IF($AK380="n/a",1.03*AU380,IF($AK380&lt;0,1.01*AU380,IF($AK380&gt;10,1.1*AU380,(1+$AK380/100)*AU380)))</f>
        <v>1.7453010356044287</v>
      </c>
      <c r="AW380" s="618">
        <f>SUM(AR380:AV380)</f>
        <v>7.4164381249954783</v>
      </c>
      <c r="AX380" s="713">
        <f>AW380/I380*100</f>
        <v>4.2324020572935446</v>
      </c>
      <c r="AY380" s="887">
        <v>1.02</v>
      </c>
      <c r="AZ380" s="827">
        <v>50.660000000000004</v>
      </c>
      <c r="BA380" s="827">
        <v>-3.4000000000000004</v>
      </c>
      <c r="BB380" s="827">
        <v>10.040000000000001</v>
      </c>
      <c r="BC380" s="827">
        <v>23.330000000000002</v>
      </c>
      <c r="BD380" s="861"/>
      <c r="BE380" s="594">
        <v>2013</v>
      </c>
      <c r="BF380" s="853">
        <f>IF(BE380&gt;2020,0,IF(BE380&gt;2008,1,IF(BE380&gt;2001,2,IF(BE380&gt;1990,3,IF(BE380&gt;1980,4,IF(BE380&gt;1973,5,IF(BE380&gt;1970,6,IF(BE380&gt;1960,7,IF(BE380&gt;1958,8,IF(BE380&gt;1953,9,10))))))))))</f>
        <v>1</v>
      </c>
      <c r="BG380" s="837">
        <v>13.100000000000001</v>
      </c>
      <c r="BH380" s="820" t="s">
        <v>4443</v>
      </c>
      <c r="BI380" s="820" t="s">
        <v>4444</v>
      </c>
    </row>
    <row r="381" spans="1:61" s="819" customFormat="1" ht="12.75" customHeight="1" x14ac:dyDescent="0.2">
      <c r="A381" s="819" t="s">
        <v>5183</v>
      </c>
      <c r="B381" s="830" t="s">
        <v>844</v>
      </c>
      <c r="C381" s="885" t="s">
        <v>130</v>
      </c>
      <c r="D381" s="885" t="s">
        <v>4188</v>
      </c>
      <c r="E381" s="699">
        <v>20</v>
      </c>
      <c r="F381" s="1122">
        <v>190</v>
      </c>
      <c r="G381" s="1122" t="s">
        <v>36</v>
      </c>
      <c r="H381" s="1122" t="s">
        <v>114</v>
      </c>
      <c r="I381" s="829">
        <v>64.569999999999993</v>
      </c>
      <c r="J381" s="618">
        <f>(M381/I381)*100</f>
        <v>3.2213102059780092</v>
      </c>
      <c r="K381" s="832">
        <v>0.52</v>
      </c>
      <c r="L381" s="842">
        <v>4</v>
      </c>
      <c r="M381" s="609">
        <f>K381*L381</f>
        <v>2.08</v>
      </c>
      <c r="N381" s="825" t="s">
        <v>450</v>
      </c>
      <c r="O381" s="700">
        <v>0.48749999999999999</v>
      </c>
      <c r="P381" s="603">
        <v>44999</v>
      </c>
      <c r="Q381" s="603">
        <v>45036</v>
      </c>
      <c r="R381" s="609">
        <f>(K381-O381)/O381*100</f>
        <v>6.6666666666666723</v>
      </c>
      <c r="S381" s="667">
        <f>IF(INDEX(Historical!$D$7:$D$1220,MATCH(B381,Historical!$B$7:$B$1244,0))=0,"n/a",(INDEX(Historical!$C$7:$C$1222,MATCH(B381,Historical!$B$7:$B$1244,0))/INDEX(Historical!$D$7:$D$1220,MATCH(B381,Historical!$B$7:$B$1244,0))-1)*100)</f>
        <v>6.5187239944521469</v>
      </c>
      <c r="T381" s="667">
        <f>IF(INDEX(Historical!$F$7:$F$1213,MATCH(B381,Historical!$B$7:$B$1244,0))=0,"n/a",((INDEX(Historical!$C$7:$C$1222,MATCH(B381,Historical!$B$7:$B$1244,0))/INDEX(Historical!$F$7:$F$1213,MATCH(B381,Historical!$B$7:$B$1244,0)))^(1/3)-1)*100)</f>
        <v>6.3767816928643972</v>
      </c>
      <c r="U381" s="667">
        <f>IF(INDEX(Historical!$H$7:$H$1213,MATCH(B381,Historical!$B$7:$B$1244,0))=0,"n/a",((INDEX(Historical!$C$7:$C$1222,MATCH(B381,Historical!$B$7:$B$1244,0))/INDEX(Historical!$H$7:$H$1213,MATCH(B381,Historical!$B$7:$B$1244,0)))^(1/5)-1)*100)</f>
        <v>6.2190901105396268</v>
      </c>
      <c r="V381" s="667">
        <f>IF(INDEX(Historical!$N$7:$N$1213,MATCH(B381,Historical!$B$7:$B$1244,0))=0,"n/a",((INDEX(Historical!$C$7:$C$1222,MATCH(B381,Historical!$B$7:$B$1244,0))/INDEX(Historical!$N$7:$N$1213,MATCH(B381,Historical!$B$7:$B$1244,0)))^(1/10)-1)*100)</f>
        <v>6.1205607936961171</v>
      </c>
      <c r="W381" s="668">
        <f>IF(OR(U381&lt;=0,U381="n/a",V381&lt;=0,V381="n/a"),"n/a",U381/V381)</f>
        <v>1.0160980864604743</v>
      </c>
      <c r="X381" s="669">
        <f>IF(OR(AJ381&lt;=0,AJ381="n/a",U381&lt;=0,U381="n/a"),"n/a",U381/AJ381)</f>
        <v>0.94228638038479184</v>
      </c>
      <c r="Y381" s="830"/>
      <c r="Z381" s="618">
        <f>IF(OR(AC381&lt;0.01,AC381="n/a"),"n/a",M381/AC381*100)</f>
        <v>65.615141955835966</v>
      </c>
      <c r="AA381" s="841">
        <f>IF(OR(AC381&lt;0.01,AC381="n/a"),"n/a",I381/AC381)</f>
        <v>20.369085173501574</v>
      </c>
      <c r="AB381" s="842">
        <v>12</v>
      </c>
      <c r="AC381" s="821">
        <v>3.17</v>
      </c>
      <c r="AD381" s="821">
        <v>3.15</v>
      </c>
      <c r="AE381" s="821">
        <v>2.36</v>
      </c>
      <c r="AF381" s="821">
        <v>2.16</v>
      </c>
      <c r="AG381" s="821">
        <v>10.7</v>
      </c>
      <c r="AH381" s="821">
        <v>7.3</v>
      </c>
      <c r="AI381" s="821">
        <v>6.8500000000000005</v>
      </c>
      <c r="AJ381" s="821">
        <v>6.6000000000000005</v>
      </c>
      <c r="AK381" s="821">
        <v>6.54</v>
      </c>
      <c r="AL381" s="833">
        <v>36070</v>
      </c>
      <c r="AM381" s="827">
        <v>0.1</v>
      </c>
      <c r="AN381" s="821">
        <v>1.49</v>
      </c>
      <c r="AO381" s="705">
        <f>IF(U381="n/a","n/a",IF(AA381&lt;0,"n/a",IF(AA381="n/a","n/a",J381+U381-AA381)))</f>
        <v>-10.928684856983939</v>
      </c>
      <c r="AP381" s="706">
        <f>IF(U381="n/a","n/a",J381+U381)</f>
        <v>9.4404003165176356</v>
      </c>
      <c r="AQ381" s="843">
        <f>IF(OR(AC381&lt;0.01,AC381="n/a",AF381="n/a"),"n/a",(I381/SQRT(22.5*AC381*(I381/AF381))-1)*100)</f>
        <v>39.836768292754485</v>
      </c>
      <c r="AR381" s="618">
        <f>INDEX(Historical!$C$7:$C$1222,MATCH(B381,Historical!$B$7:$B$1244,0))*IF(AH381="n/a",1.03,IF(AH381&lt;0,1.01,IF(AH381&gt;10,1.1,(1+AH381/100))))</f>
        <v>2.0601599999999998</v>
      </c>
      <c r="AS381" s="841">
        <f>IF($AI381="n/a",1.03*AR381,IF($AI381&lt;0,1.01*AR381,IF($AI381&gt;10,1.1*AR381,(1+$AI381/100)*AR381)))</f>
        <v>2.2012809599999996</v>
      </c>
      <c r="AT381" s="841">
        <f>IF($AK381="n/a",1.03*AS381,IF($AK381&lt;0,1.01*AS381,IF($AK381&gt;10,1.1*AS381,(1+$AK381/100)*AS381)))</f>
        <v>2.3452447347839995</v>
      </c>
      <c r="AU381" s="841">
        <f>IF($AK381="n/a",1.03*AT381,IF($AK381&lt;0,1.01*AT381,IF($AK381&gt;10,1.1*AT381,(1+$AK381/100)*AT381)))</f>
        <v>2.4986237404388727</v>
      </c>
      <c r="AV381" s="841">
        <f>IF($AK381="n/a",1.03*AU381,IF($AK381&lt;0,1.01*AU381,IF($AK381&gt;10,1.1*AU381,(1+$AK381/100)*AU381)))</f>
        <v>2.6620337330635748</v>
      </c>
      <c r="AW381" s="618">
        <f>SUM(AR381:AV381)</f>
        <v>11.767343168286448</v>
      </c>
      <c r="AX381" s="713">
        <f>AW381/I381*100</f>
        <v>18.224164733291698</v>
      </c>
      <c r="AY381" s="887">
        <v>0.41</v>
      </c>
      <c r="AZ381" s="827">
        <v>13.5</v>
      </c>
      <c r="BA381" s="827">
        <v>-16.86</v>
      </c>
      <c r="BB381" s="827">
        <v>-6.74</v>
      </c>
      <c r="BC381" s="827">
        <v>-7.6499999999999995</v>
      </c>
      <c r="BD381" s="861"/>
      <c r="BE381" s="594">
        <v>2004</v>
      </c>
      <c r="BF381" s="853">
        <f>IF(BE381&gt;2020,0,IF(BE381&gt;2008,1,IF(BE381&gt;2001,2,IF(BE381&gt;1990,3,IF(BE381&gt;1980,4,IF(BE381&gt;1973,5,IF(BE381&gt;1970,6,IF(BE381&gt;1960,7,IF(BE381&gt;1958,8,IF(BE381&gt;1953,9,10))))))))))</f>
        <v>2</v>
      </c>
      <c r="BG381" s="837">
        <v>2.9000000000000004</v>
      </c>
      <c r="BH381" s="820" t="s">
        <v>4443</v>
      </c>
      <c r="BI381" s="820" t="s">
        <v>4444</v>
      </c>
    </row>
    <row r="382" spans="1:61" s="819" customFormat="1" ht="12.75" customHeight="1" x14ac:dyDescent="0.2">
      <c r="A382" s="826" t="s">
        <v>5185</v>
      </c>
      <c r="B382" s="830" t="s">
        <v>1081</v>
      </c>
      <c r="C382" s="885" t="s">
        <v>152</v>
      </c>
      <c r="D382" s="885" t="s">
        <v>4183</v>
      </c>
      <c r="E382" s="699">
        <v>11</v>
      </c>
      <c r="F382" s="1122">
        <v>416</v>
      </c>
      <c r="G382" s="1122" t="s">
        <v>105</v>
      </c>
      <c r="H382" s="1122" t="s">
        <v>105</v>
      </c>
      <c r="I382" s="829">
        <v>38.07</v>
      </c>
      <c r="J382" s="618">
        <f>(M382/I382)*100</f>
        <v>1.3133701076963489</v>
      </c>
      <c r="K382" s="832">
        <v>0.125</v>
      </c>
      <c r="L382" s="842">
        <v>4</v>
      </c>
      <c r="M382" s="609">
        <f>K382*L382</f>
        <v>0.5</v>
      </c>
      <c r="N382" s="825" t="s">
        <v>238</v>
      </c>
      <c r="O382" s="700">
        <v>0.11</v>
      </c>
      <c r="P382" s="999">
        <v>44644</v>
      </c>
      <c r="Q382" s="999">
        <v>44659</v>
      </c>
      <c r="R382" s="609">
        <f>(K382-O382)/O382*100</f>
        <v>13.636363636363635</v>
      </c>
      <c r="S382" s="667">
        <f>IF(INDEX(Historical!$D$7:$D$1220,MATCH(B382,Historical!$B$7:$B$1244,0))=0,"n/a",(INDEX(Historical!$C$7:$C$1222,MATCH(B382,Historical!$B$7:$B$1244,0))/INDEX(Historical!$D$7:$D$1220,MATCH(B382,Historical!$B$7:$B$1244,0))-1)*100)</f>
        <v>15.476190476190489</v>
      </c>
      <c r="T382" s="667">
        <f>IF(INDEX(Historical!$F$7:$F$1213,MATCH(B382,Historical!$B$7:$B$1244,0))=0,"n/a",((INDEX(Historical!$C$7:$C$1222,MATCH(B382,Historical!$B$7:$B$1244,0))/INDEX(Historical!$F$7:$F$1213,MATCH(B382,Historical!$B$7:$B$1244,0)))^(1/3)-1)*100)</f>
        <v>8.9524055975049208</v>
      </c>
      <c r="U382" s="667">
        <f>IF(INDEX(Historical!$H$7:$H$1213,MATCH(B382,Historical!$B$7:$B$1244,0))=0,"n/a",((INDEX(Historical!$C$7:$C$1222,MATCH(B382,Historical!$B$7:$B$1244,0))/INDEX(Historical!$H$7:$H$1213,MATCH(B382,Historical!$B$7:$B$1244,0)))^(1/5)-1)*100)</f>
        <v>7.3624872841154598</v>
      </c>
      <c r="V382" s="667">
        <f>IF(INDEX(Historical!$N$7:$N$1213,MATCH(B382,Historical!$B$7:$B$1244,0))=0,"n/a",((INDEX(Historical!$C$7:$C$1222,MATCH(B382,Historical!$B$7:$B$1244,0))/INDEX(Historical!$N$7:$N$1213,MATCH(B382,Historical!$B$7:$B$1244,0)))^(1/10)-1)*100)</f>
        <v>8.226074367738768</v>
      </c>
      <c r="W382" s="668">
        <f>IF(OR(U382&lt;=0,U382="n/a",V382&lt;=0,V382="n/a"),"n/a",U382/V382)</f>
        <v>0.89501832283328897</v>
      </c>
      <c r="X382" s="669" t="str">
        <f>IF(OR(AJ382&lt;=0,AJ382="n/a",U382&lt;=0,U382="n/a"),"n/a",U382/AJ382)</f>
        <v>n/a</v>
      </c>
      <c r="Y382" s="640"/>
      <c r="Z382" s="618" t="str">
        <f>IF(OR(AC382&lt;0.01,AC382="n/a"),"n/a",M382/AC382*100)</f>
        <v>n/a</v>
      </c>
      <c r="AA382" s="841" t="str">
        <f>IF(OR(AC382&lt;0.01,AC382="n/a"),"n/a",I382/AC382)</f>
        <v>n/a</v>
      </c>
      <c r="AB382" s="842">
        <v>12</v>
      </c>
      <c r="AC382" s="821">
        <v>-3.94</v>
      </c>
      <c r="AD382" s="821" t="s">
        <v>135</v>
      </c>
      <c r="AE382" s="821">
        <v>1.9</v>
      </c>
      <c r="AF382" s="821">
        <v>2.06</v>
      </c>
      <c r="AG382" s="821">
        <v>-18.399999999999999</v>
      </c>
      <c r="AH382" s="822">
        <v>660.5</v>
      </c>
      <c r="AI382" s="822">
        <v>-6.32</v>
      </c>
      <c r="AJ382" s="821">
        <v>-0.8</v>
      </c>
      <c r="AK382" s="821">
        <v>3.9</v>
      </c>
      <c r="AL382" s="833">
        <v>7620</v>
      </c>
      <c r="AM382" s="827">
        <v>0.6</v>
      </c>
      <c r="AN382" s="821">
        <v>0.55000000000000004</v>
      </c>
      <c r="AO382" s="705" t="str">
        <f>IF(U382="n/a","n/a",IF(AA382&lt;0,"n/a",IF(AA382="n/a","n/a",J382+U382-AA382)))</f>
        <v>n/a</v>
      </c>
      <c r="AP382" s="706">
        <f>IF(U382="n/a","n/a",J382+U382)</f>
        <v>8.6758573918118085</v>
      </c>
      <c r="AQ382" s="843" t="str">
        <f>IF(OR(AC382&lt;0.01,AC382="n/a",AF382="n/a"),"n/a",(I382/SQRT(22.5*AC382*(I382/AF382))-1)*100)</f>
        <v>n/a</v>
      </c>
      <c r="AR382" s="618">
        <f>INDEX(Historical!$C$7:$C$1222,MATCH(B382,Historical!$B$7:$B$1244,0))*IF(AH382="n/a",1.03,IF(AH382&lt;0,1.01,IF(AH382&gt;10,1.1,(1+AH382/100))))</f>
        <v>0.53349999999999997</v>
      </c>
      <c r="AS382" s="841">
        <f>IF($AI382="n/a",1.03*AR382,IF($AI382&lt;0,1.01*AR382,IF($AI382&gt;10,1.1*AR382,(1+$AI382/100)*AR382)))</f>
        <v>0.53883499999999995</v>
      </c>
      <c r="AT382" s="841">
        <f>IF($AK382="n/a",1.03*AS382,IF($AK382&lt;0,1.01*AS382,IF($AK382&gt;10,1.1*AS382,(1+$AK382/100)*AS382)))</f>
        <v>0.55984956499999994</v>
      </c>
      <c r="AU382" s="841">
        <f>IF($AK382="n/a",1.03*AT382,IF($AK382&lt;0,1.01*AT382,IF($AK382&gt;10,1.1*AT382,(1+$AK382/100)*AT382)))</f>
        <v>0.58168369803499986</v>
      </c>
      <c r="AV382" s="841">
        <f>IF($AK382="n/a",1.03*AU382,IF($AK382&lt;0,1.01*AU382,IF($AK382&gt;10,1.1*AU382,(1+$AK382/100)*AU382)))</f>
        <v>0.6043693622583648</v>
      </c>
      <c r="AW382" s="618">
        <f>SUM(AR382:AV382)</f>
        <v>2.8182376252933645</v>
      </c>
      <c r="AX382" s="713">
        <f>AW382/I382*100</f>
        <v>7.4027781068908975</v>
      </c>
      <c r="AY382" s="887">
        <v>0.94</v>
      </c>
      <c r="AZ382" s="827">
        <v>43.769999999999996</v>
      </c>
      <c r="BA382" s="827">
        <v>-31.180000000000003</v>
      </c>
      <c r="BB382" s="827">
        <v>8.89</v>
      </c>
      <c r="BC382" s="827">
        <v>12.3</v>
      </c>
      <c r="BD382" s="861"/>
      <c r="BE382" s="594">
        <v>2013</v>
      </c>
      <c r="BF382" s="853">
        <f>IF(BE382&gt;2020,0,IF(BE382&gt;2008,1,IF(BE382&gt;2001,2,IF(BE382&gt;1990,3,IF(BE382&gt;1980,4,IF(BE382&gt;1973,5,IF(BE382&gt;1970,6,IF(BE382&gt;1960,7,IF(BE382&gt;1958,8,IF(BE382&gt;1953,9,10))))))))))</f>
        <v>1</v>
      </c>
      <c r="BG382" s="837">
        <v>-9.7000000000000011</v>
      </c>
      <c r="BH382" s="820" t="s">
        <v>4443</v>
      </c>
      <c r="BI382" s="820" t="s">
        <v>4444</v>
      </c>
    </row>
    <row r="383" spans="1:61" s="819" customFormat="1" ht="12.75" customHeight="1" x14ac:dyDescent="0.2">
      <c r="A383" s="835" t="s">
        <v>1755</v>
      </c>
      <c r="B383" s="830" t="s">
        <v>1756</v>
      </c>
      <c r="C383" s="994" t="s">
        <v>111</v>
      </c>
      <c r="D383" s="994" t="s">
        <v>210</v>
      </c>
      <c r="E383" s="699">
        <v>13</v>
      </c>
      <c r="F383" s="1122">
        <v>332</v>
      </c>
      <c r="G383" s="1122" t="s">
        <v>36</v>
      </c>
      <c r="H383" s="1122" t="s">
        <v>36</v>
      </c>
      <c r="I383" s="829">
        <v>102.65</v>
      </c>
      <c r="J383" s="618">
        <f>(M383/I383)*100</f>
        <v>1.2859230394544567</v>
      </c>
      <c r="K383" s="832">
        <v>0.33</v>
      </c>
      <c r="L383" s="842">
        <v>4</v>
      </c>
      <c r="M383" s="609">
        <f>K383*L383</f>
        <v>1.32</v>
      </c>
      <c r="N383" s="825" t="s">
        <v>147</v>
      </c>
      <c r="O383" s="700">
        <v>0.3</v>
      </c>
      <c r="P383" s="603">
        <v>44978</v>
      </c>
      <c r="Q383" s="603">
        <v>45007</v>
      </c>
      <c r="R383" s="609">
        <f>(K383-O383)/O383*100</f>
        <v>10.000000000000009</v>
      </c>
      <c r="S383" s="667">
        <f>IF(INDEX(Historical!$D$7:$D$1220,MATCH(B383,Historical!$B$7:$B$1244,0))=0,"n/a",(INDEX(Historical!$C$7:$C$1222,MATCH(B383,Historical!$B$7:$B$1244,0))/INDEX(Historical!$D$7:$D$1220,MATCH(B383,Historical!$B$7:$B$1244,0))-1)*100)</f>
        <v>7.1428571428571397</v>
      </c>
      <c r="T383" s="667">
        <f>IF(INDEX(Historical!$F$7:$F$1213,MATCH(B383,Historical!$B$7:$B$1244,0))=0,"n/a",((INDEX(Historical!$C$7:$C$1222,MATCH(B383,Historical!$B$7:$B$1244,0))/INDEX(Historical!$F$7:$F$1213,MATCH(B383,Historical!$B$7:$B$1244,0)))^(1/3)-1)*100)</f>
        <v>7.7217345015941907</v>
      </c>
      <c r="U383" s="667">
        <f>IF(INDEX(Historical!$H$7:$H$1213,MATCH(B383,Historical!$B$7:$B$1244,0))=0,"n/a",((INDEX(Historical!$C$7:$C$1222,MATCH(B383,Historical!$B$7:$B$1244,0))/INDEX(Historical!$H$7:$H$1213,MATCH(B383,Historical!$B$7:$B$1244,0)))^(1/5)-1)*100)</f>
        <v>10.756634324829006</v>
      </c>
      <c r="V383" s="667">
        <f>IF(INDEX(Historical!$N$7:$N$1213,MATCH(B383,Historical!$B$7:$B$1244,0))=0,"n/a",((INDEX(Historical!$C$7:$C$1222,MATCH(B383,Historical!$B$7:$B$1244,0))/INDEX(Historical!$N$7:$N$1213,MATCH(B383,Historical!$B$7:$B$1244,0)))^(1/10)-1)*100)</f>
        <v>11.501314689690091</v>
      </c>
      <c r="W383" s="668">
        <f>IF(OR(U383&lt;=0,U383="n/a",V383&lt;=0,V383="n/a"),"n/a",U383/V383)</f>
        <v>0.93525258764299146</v>
      </c>
      <c r="X383" s="669">
        <f>IF(OR(AJ383&lt;=0,AJ383="n/a",U383&lt;=0,U383="n/a"),"n/a",U383/AJ383)</f>
        <v>1.0545719926302948</v>
      </c>
      <c r="Y383" s="639"/>
      <c r="Z383" s="618">
        <f>IF(OR(AC383&lt;0.01,AC383="n/a"),"n/a",M383/AC383*100)</f>
        <v>67.34693877551021</v>
      </c>
      <c r="AA383" s="841">
        <f>IF(OR(AC383&lt;0.01,AC383="n/a"),"n/a",I383/AC383)</f>
        <v>52.372448979591837</v>
      </c>
      <c r="AB383" s="842">
        <v>12</v>
      </c>
      <c r="AC383" s="821">
        <v>1.96</v>
      </c>
      <c r="AD383" s="821">
        <v>2.79</v>
      </c>
      <c r="AE383" s="821">
        <v>3.38</v>
      </c>
      <c r="AF383" s="821">
        <v>5.75</v>
      </c>
      <c r="AG383" s="821">
        <v>13.100000000000001</v>
      </c>
      <c r="AH383" s="821">
        <v>67.7</v>
      </c>
      <c r="AI383" s="821">
        <v>13.52</v>
      </c>
      <c r="AJ383" s="821">
        <v>10.199999999999999</v>
      </c>
      <c r="AK383" s="821">
        <v>18.759999999999998</v>
      </c>
      <c r="AL383" s="833">
        <v>18650</v>
      </c>
      <c r="AM383" s="827">
        <v>0.1</v>
      </c>
      <c r="AN383" s="821">
        <v>0.73</v>
      </c>
      <c r="AO383" s="705">
        <f>IF(U383="n/a","n/a",IF(AA383&lt;0,"n/a",IF(AA383="n/a","n/a",J383+U383-AA383)))</f>
        <v>-40.329891615308377</v>
      </c>
      <c r="AP383" s="706">
        <f>IF(U383="n/a","n/a",J383+U383)</f>
        <v>12.042557364283462</v>
      </c>
      <c r="AQ383" s="843">
        <f>IF(OR(AC383&lt;0.01,AC383="n/a",AF383="n/a"),"n/a",(I383/SQRT(22.5*AC383*(I383/AF383))-1)*100)</f>
        <v>265.84245645885034</v>
      </c>
      <c r="AR383" s="618">
        <f>INDEX(Historical!$C$7:$C$1222,MATCH(B383,Historical!$B$7:$B$1244,0))*IF(AH383="n/a",1.03,IF(AH383&lt;0,1.01,IF(AH383&gt;10,1.1,(1+AH383/100))))</f>
        <v>1.32</v>
      </c>
      <c r="AS383" s="841">
        <f>IF($AI383="n/a",1.03*AR383,IF($AI383&lt;0,1.01*AR383,IF($AI383&gt;10,1.1*AR383,(1+$AI383/100)*AR383)))</f>
        <v>1.4520000000000002</v>
      </c>
      <c r="AT383" s="841">
        <f>IF($AK383="n/a",1.03*AS383,IF($AK383&lt;0,1.01*AS383,IF($AK383&gt;10,1.1*AS383,(1+$AK383/100)*AS383)))</f>
        <v>1.5972000000000004</v>
      </c>
      <c r="AU383" s="841">
        <f>IF($AK383="n/a",1.03*AT383,IF($AK383&lt;0,1.01*AT383,IF($AK383&gt;10,1.1*AT383,(1+$AK383/100)*AT383)))</f>
        <v>1.7569200000000005</v>
      </c>
      <c r="AV383" s="841">
        <f>IF($AK383="n/a",1.03*AU383,IF($AK383&lt;0,1.01*AU383,IF($AK383&gt;10,1.1*AU383,(1+$AK383/100)*AU383)))</f>
        <v>1.9326120000000007</v>
      </c>
      <c r="AW383" s="618">
        <f>SUM(AR383:AV383)</f>
        <v>8.0587320000000027</v>
      </c>
      <c r="AX383" s="713">
        <f>AW383/I383*100</f>
        <v>7.8506887481734067</v>
      </c>
      <c r="AY383" s="887">
        <v>1.07</v>
      </c>
      <c r="AZ383" s="827">
        <v>42.41</v>
      </c>
      <c r="BA383" s="827">
        <v>-13.43</v>
      </c>
      <c r="BB383" s="827">
        <v>-4.9399999999999995</v>
      </c>
      <c r="BC383" s="827">
        <v>6.25</v>
      </c>
      <c r="BD383" s="861"/>
      <c r="BE383" s="594">
        <v>2011</v>
      </c>
      <c r="BF383" s="853">
        <f>IF(BE383&gt;2020,0,IF(BE383&gt;2008,1,IF(BE383&gt;2001,2,IF(BE383&gt;1990,3,IF(BE383&gt;1980,4,IF(BE383&gt;1973,5,IF(BE383&gt;1970,6,IF(BE383&gt;1960,7,IF(BE383&gt;1958,8,IF(BE383&gt;1953,9,10))))))))))</f>
        <v>1</v>
      </c>
      <c r="BG383" s="837">
        <v>5.0999999999999996</v>
      </c>
      <c r="BH383" s="820" t="s">
        <v>4443</v>
      </c>
      <c r="BI383" s="820" t="s">
        <v>4444</v>
      </c>
    </row>
    <row r="384" spans="1:61" s="819" customFormat="1" ht="12.75" customHeight="1" x14ac:dyDescent="0.2">
      <c r="A384" s="836" t="s">
        <v>5187</v>
      </c>
      <c r="B384" s="830" t="s">
        <v>1766</v>
      </c>
      <c r="C384" s="885" t="s">
        <v>107</v>
      </c>
      <c r="D384" s="885" t="s">
        <v>4197</v>
      </c>
      <c r="E384" s="699">
        <v>10</v>
      </c>
      <c r="F384" s="1122">
        <v>489</v>
      </c>
      <c r="G384" s="1122" t="s">
        <v>36</v>
      </c>
      <c r="H384" s="1122" t="s">
        <v>36</v>
      </c>
      <c r="I384" s="829">
        <v>50.62</v>
      </c>
      <c r="J384" s="618">
        <f>(M384/I384)*100</f>
        <v>3.2398261556696957</v>
      </c>
      <c r="K384" s="832">
        <v>0.41</v>
      </c>
      <c r="L384" s="842">
        <v>4</v>
      </c>
      <c r="M384" s="609">
        <f>K384*L384</f>
        <v>1.64</v>
      </c>
      <c r="N384" s="825" t="s">
        <v>632</v>
      </c>
      <c r="O384" s="700">
        <v>0.38</v>
      </c>
      <c r="P384" s="603">
        <v>44790</v>
      </c>
      <c r="Q384" s="603">
        <v>44798</v>
      </c>
      <c r="R384" s="609">
        <f>(K384-O384)/O384*100</f>
        <v>7.8947368421052557</v>
      </c>
      <c r="S384" s="667">
        <f>IF(INDEX(Historical!$D$7:$D$1220,MATCH(B384,Historical!$B$7:$B$1244,0))=0,"n/a",(INDEX(Historical!$C$7:$C$1222,MATCH(B384,Historical!$B$7:$B$1244,0))/INDEX(Historical!$D$7:$D$1220,MATCH(B384,Historical!$B$7:$B$1244,0))-1)*100)</f>
        <v>9.7222222222222321</v>
      </c>
      <c r="T384" s="667">
        <f>IF(INDEX(Historical!$F$7:$F$1213,MATCH(B384,Historical!$B$7:$B$1244,0))=0,"n/a",((INDEX(Historical!$C$7:$C$1222,MATCH(B384,Historical!$B$7:$B$1244,0))/INDEX(Historical!$F$7:$F$1213,MATCH(B384,Historical!$B$7:$B$1244,0)))^(1/3)-1)*100)</f>
        <v>7.2710106756551873</v>
      </c>
      <c r="U384" s="667">
        <f>IF(INDEX(Historical!$H$7:$H$1213,MATCH(B384,Historical!$B$7:$B$1244,0))=0,"n/a",((INDEX(Historical!$C$7:$C$1222,MATCH(B384,Historical!$B$7:$B$1244,0))/INDEX(Historical!$H$7:$H$1213,MATCH(B384,Historical!$B$7:$B$1244,0)))^(1/5)-1)*100)</f>
        <v>29.13408276145968</v>
      </c>
      <c r="V384" s="667">
        <f>IF(INDEX(Historical!$N$7:$N$1213,MATCH(B384,Historical!$B$7:$B$1244,0))=0,"n/a",((INDEX(Historical!$C$7:$C$1222,MATCH(B384,Historical!$B$7:$B$1244,0))/INDEX(Historical!$N$7:$N$1213,MATCH(B384,Historical!$B$7:$B$1244,0)))^(1/10)-1)*100)</f>
        <v>44.430764335074912</v>
      </c>
      <c r="W384" s="668">
        <f>IF(OR(U384&lt;=0,U384="n/a",V384&lt;=0,V384="n/a"),"n/a",U384/V384)</f>
        <v>0.65571869396044591</v>
      </c>
      <c r="X384" s="669">
        <f>IF(OR(AJ384&lt;=0,AJ384="n/a",U384&lt;=0,U384="n/a"),"n/a",U384/AJ384)</f>
        <v>1.0479885885417151</v>
      </c>
      <c r="Y384" s="640"/>
      <c r="Z384" s="618">
        <f>IF(OR(AC384&lt;0.01,AC384="n/a"),"n/a",M384/AC384*100)</f>
        <v>30.711610486891384</v>
      </c>
      <c r="AA384" s="841">
        <f>IF(OR(AC384&lt;0.01,AC384="n/a"),"n/a",I384/AC384)</f>
        <v>9.4794007490636698</v>
      </c>
      <c r="AB384" s="842">
        <v>12</v>
      </c>
      <c r="AC384" s="821">
        <v>5.34</v>
      </c>
      <c r="AD384" s="821" t="s">
        <v>135</v>
      </c>
      <c r="AE384" s="821">
        <v>3.22</v>
      </c>
      <c r="AF384" s="821">
        <v>1.77</v>
      </c>
      <c r="AG384" s="821">
        <v>14.799999999999999</v>
      </c>
      <c r="AH384" s="821">
        <v>124.50000000000001</v>
      </c>
      <c r="AI384" s="821">
        <v>1.94</v>
      </c>
      <c r="AJ384" s="821">
        <v>27.800000000000004</v>
      </c>
      <c r="AK384" s="821" t="s">
        <v>135</v>
      </c>
      <c r="AL384" s="833">
        <v>7400</v>
      </c>
      <c r="AM384" s="827">
        <v>1</v>
      </c>
      <c r="AN384" s="821">
        <v>0.15</v>
      </c>
      <c r="AO384" s="705">
        <f>IF(U384="n/a","n/a",IF(AA384&lt;0,"n/a",IF(AA384="n/a","n/a",J384+U384-AA384)))</f>
        <v>22.894508168065705</v>
      </c>
      <c r="AP384" s="706">
        <f>IF(U384="n/a","n/a",J384+U384)</f>
        <v>32.373908917129377</v>
      </c>
      <c r="AQ384" s="843">
        <f>IF(OR(AC384&lt;0.01,AC384="n/a",AF384="n/a"),"n/a",(I384/SQRT(22.5*AC384*(I384/AF384))-1)*100)</f>
        <v>-13.645332556581391</v>
      </c>
      <c r="AR384" s="618">
        <f>INDEX(Historical!$C$7:$C$1222,MATCH(B384,Historical!$B$7:$B$1244,0))*IF(AH384="n/a",1.03,IF(AH384&lt;0,1.01,IF(AH384&gt;10,1.1,(1+AH384/100))))</f>
        <v>1.7380000000000002</v>
      </c>
      <c r="AS384" s="841">
        <f>IF($AI384="n/a",1.03*AR384,IF($AI384&lt;0,1.01*AR384,IF($AI384&gt;10,1.1*AR384,(1+$AI384/100)*AR384)))</f>
        <v>1.7717172000000003</v>
      </c>
      <c r="AT384" s="841">
        <f>IF($AK384="n/a",1.03*AS384,IF($AK384&lt;0,1.01*AS384,IF($AK384&gt;10,1.1*AS384,(1+$AK384/100)*AS384)))</f>
        <v>1.8248687160000003</v>
      </c>
      <c r="AU384" s="841">
        <f>IF($AK384="n/a",1.03*AT384,IF($AK384&lt;0,1.01*AT384,IF($AK384&gt;10,1.1*AT384,(1+$AK384/100)*AT384)))</f>
        <v>1.8796147774800005</v>
      </c>
      <c r="AV384" s="841">
        <f>IF($AK384="n/a",1.03*AU384,IF($AK384&lt;0,1.01*AU384,IF($AK384&gt;10,1.1*AU384,(1+$AK384/100)*AU384)))</f>
        <v>1.9360032208044005</v>
      </c>
      <c r="AW384" s="618">
        <f>SUM(AR384:AV384)</f>
        <v>9.1502039142844023</v>
      </c>
      <c r="AX384" s="713">
        <f>AW384/I384*100</f>
        <v>18.076262177566978</v>
      </c>
      <c r="AY384" s="887">
        <v>1.18</v>
      </c>
      <c r="AZ384" s="827">
        <v>11.97</v>
      </c>
      <c r="BA384" s="827">
        <v>-28.95</v>
      </c>
      <c r="BB384" s="827">
        <v>-0.12</v>
      </c>
      <c r="BC384" s="827">
        <v>-3.5700000000000003</v>
      </c>
      <c r="BD384" s="861"/>
      <c r="BE384" s="594">
        <v>2013</v>
      </c>
      <c r="BF384" s="853">
        <f>IF(BE384&gt;2020,0,IF(BE384&gt;2008,1,IF(BE384&gt;2001,2,IF(BE384&gt;1990,3,IF(BE384&gt;1980,4,IF(BE384&gt;1973,5,IF(BE384&gt;1970,6,IF(BE384&gt;1960,7,IF(BE384&gt;1958,8,IF(BE384&gt;1953,9,10))))))))))</f>
        <v>1</v>
      </c>
      <c r="BG384" s="837">
        <v>0.89999999999999991</v>
      </c>
      <c r="BH384" s="820" t="s">
        <v>4443</v>
      </c>
      <c r="BI384" s="820" t="s">
        <v>4444</v>
      </c>
    </row>
    <row r="385" spans="1:61" s="819" customFormat="1" ht="12.75" customHeight="1" x14ac:dyDescent="0.2">
      <c r="A385" s="835" t="s">
        <v>1767</v>
      </c>
      <c r="B385" s="830" t="s">
        <v>1768</v>
      </c>
      <c r="C385" s="885" t="s">
        <v>152</v>
      </c>
      <c r="D385" s="885" t="s">
        <v>4207</v>
      </c>
      <c r="E385" s="699">
        <v>11</v>
      </c>
      <c r="F385" s="1122">
        <v>449</v>
      </c>
      <c r="G385" s="1122" t="s">
        <v>105</v>
      </c>
      <c r="H385" s="1122" t="s">
        <v>105</v>
      </c>
      <c r="I385" s="829">
        <v>167</v>
      </c>
      <c r="J385" s="618">
        <f>(M385/I385)*100</f>
        <v>0.89820359281437123</v>
      </c>
      <c r="K385" s="832">
        <v>0.375</v>
      </c>
      <c r="L385" s="842">
        <v>4</v>
      </c>
      <c r="M385" s="609">
        <f>K385*L385</f>
        <v>1.5</v>
      </c>
      <c r="N385" s="825" t="s">
        <v>118</v>
      </c>
      <c r="O385" s="700">
        <v>0.32500000000000001</v>
      </c>
      <c r="P385" s="603">
        <v>44945</v>
      </c>
      <c r="Q385" s="603">
        <v>44986</v>
      </c>
      <c r="R385" s="609">
        <f>(K385-O385)/O385*100</f>
        <v>15.38461538461538</v>
      </c>
      <c r="S385" s="667">
        <f>IF(INDEX(Historical!$D$7:$D$1220,MATCH(B385,Historical!$B$7:$B$1244,0))=0,"n/a",(INDEX(Historical!$C$7:$C$1222,MATCH(B385,Historical!$B$7:$B$1244,0))/INDEX(Historical!$D$7:$D$1220,MATCH(B385,Historical!$B$7:$B$1244,0))-1)*100)</f>
        <v>30.000000000000004</v>
      </c>
      <c r="T385" s="667">
        <f>IF(INDEX(Historical!$F$7:$F$1213,MATCH(B385,Historical!$B$7:$B$1244,0))=0,"n/a",((INDEX(Historical!$C$7:$C$1222,MATCH(B385,Historical!$B$7:$B$1244,0))/INDEX(Historical!$F$7:$F$1213,MATCH(B385,Historical!$B$7:$B$1244,0)))^(1/3)-1)*100)</f>
        <v>25.606805626427942</v>
      </c>
      <c r="U385" s="667">
        <f>IF(INDEX(Historical!$H$7:$H$1213,MATCH(B385,Historical!$B$7:$B$1244,0))=0,"n/a",((INDEX(Historical!$C$7:$C$1222,MATCH(B385,Historical!$B$7:$B$1244,0))/INDEX(Historical!$H$7:$H$1213,MATCH(B385,Historical!$B$7:$B$1244,0)))^(1/5)-1)*100)</f>
        <v>25.354177711631976</v>
      </c>
      <c r="V385" s="667" t="str">
        <f>IF(INDEX(Historical!$N$7:$N$1213,MATCH(B385,Historical!$B$7:$B$1244,0))=0,"n/a",((INDEX(Historical!$C$7:$C$1222,MATCH(B385,Historical!$B$7:$B$1244,0))/INDEX(Historical!$N$7:$N$1213,MATCH(B385,Historical!$B$7:$B$1244,0)))^(1/10)-1)*100)</f>
        <v>n/a</v>
      </c>
      <c r="W385" s="668" t="str">
        <f>IF(OR(U385&lt;=0,U385="n/a",V385&lt;=0,V385="n/a"),"n/a",U385/V385)</f>
        <v>n/a</v>
      </c>
      <c r="X385" s="669">
        <f>IF(OR(AJ385&lt;=0,AJ385="n/a",U385&lt;=0,U385="n/a"),"n/a",U385/AJ385)</f>
        <v>1.6357534007504502</v>
      </c>
      <c r="Y385" s="628"/>
      <c r="Z385" s="618">
        <f>IF(OR(AC385&lt;0.01,AC385="n/a"),"n/a",M385/AC385*100)</f>
        <v>33.333333333333329</v>
      </c>
      <c r="AA385" s="841">
        <f>IF(OR(AC385&lt;0.01,AC385="n/a"),"n/a",I385/AC385)</f>
        <v>37.111111111111114</v>
      </c>
      <c r="AB385" s="842">
        <v>12</v>
      </c>
      <c r="AC385" s="821">
        <v>4.5</v>
      </c>
      <c r="AD385" s="821">
        <v>3.12</v>
      </c>
      <c r="AE385" s="821">
        <v>9.67</v>
      </c>
      <c r="AF385" s="821">
        <v>17.489999999999998</v>
      </c>
      <c r="AG385" s="821">
        <v>46.2</v>
      </c>
      <c r="AH385" s="821">
        <v>5.2</v>
      </c>
      <c r="AI385" s="821">
        <v>12.19</v>
      </c>
      <c r="AJ385" s="821">
        <v>15.5</v>
      </c>
      <c r="AK385" s="821">
        <v>11.799999999999999</v>
      </c>
      <c r="AL385" s="833">
        <v>78140</v>
      </c>
      <c r="AM385" s="827">
        <v>0.27</v>
      </c>
      <c r="AN385" s="821">
        <v>1.79</v>
      </c>
      <c r="AO385" s="705">
        <f>IF(U385="n/a","n/a",IF(AA385&lt;0,"n/a",IF(AA385="n/a","n/a",J385+U385-AA385)))</f>
        <v>-10.858729806664766</v>
      </c>
      <c r="AP385" s="706">
        <f>IF(U385="n/a","n/a",J385+U385)</f>
        <v>26.252381304446349</v>
      </c>
      <c r="AQ385" s="843">
        <f>IF(OR(AC385&lt;0.01,AC385="n/a",AF385="n/a"),"n/a",(I385/SQRT(22.5*AC385*(I385/AF385))-1)*100)</f>
        <v>437.10058372434952</v>
      </c>
      <c r="AR385" s="618">
        <f>INDEX(Historical!$C$7:$C$1222,MATCH(B385,Historical!$B$7:$B$1244,0))*IF(AH385="n/a",1.03,IF(AH385&lt;0,1.01,IF(AH385&gt;10,1.1,(1+AH385/100))))</f>
        <v>1.3676000000000001</v>
      </c>
      <c r="AS385" s="841">
        <f>IF($AI385="n/a",1.03*AR385,IF($AI385&lt;0,1.01*AR385,IF($AI385&gt;10,1.1*AR385,(1+$AI385/100)*AR385)))</f>
        <v>1.5043600000000004</v>
      </c>
      <c r="AT385" s="841">
        <f>IF($AK385="n/a",1.03*AS385,IF($AK385&lt;0,1.01*AS385,IF($AK385&gt;10,1.1*AS385,(1+$AK385/100)*AS385)))</f>
        <v>1.6547960000000006</v>
      </c>
      <c r="AU385" s="841">
        <f>IF($AK385="n/a",1.03*AT385,IF($AK385&lt;0,1.01*AT385,IF($AK385&gt;10,1.1*AT385,(1+$AK385/100)*AT385)))</f>
        <v>1.8202756000000009</v>
      </c>
      <c r="AV385" s="841">
        <f>IF($AK385="n/a",1.03*AU385,IF($AK385&lt;0,1.01*AU385,IF($AK385&gt;10,1.1*AU385,(1+$AK385/100)*AU385)))</f>
        <v>2.0023031600000012</v>
      </c>
      <c r="AW385" s="618">
        <f>SUM(AR385:AV385)</f>
        <v>8.3493347600000014</v>
      </c>
      <c r="AX385" s="713">
        <f>AW385/I385*100</f>
        <v>4.9996016526946114</v>
      </c>
      <c r="AY385" s="887">
        <v>0.76</v>
      </c>
      <c r="AZ385" s="827">
        <v>34.520000000000003</v>
      </c>
      <c r="BA385" s="827">
        <v>-17.05</v>
      </c>
      <c r="BB385" s="827">
        <v>5.19</v>
      </c>
      <c r="BC385" s="827">
        <v>4.3600000000000003</v>
      </c>
      <c r="BD385" s="861"/>
      <c r="BE385" s="594">
        <v>2013</v>
      </c>
      <c r="BF385" s="853">
        <f>IF(BE385&gt;2020,0,IF(BE385&gt;2008,1,IF(BE385&gt;2001,2,IF(BE385&gt;1990,3,IF(BE385&gt;1980,4,IF(BE385&gt;1973,5,IF(BE385&gt;1970,6,IF(BE385&gt;1960,7,IF(BE385&gt;1958,8,IF(BE385&gt;1953,9,10))))))))))</f>
        <v>1</v>
      </c>
      <c r="BG385" s="837">
        <v>15</v>
      </c>
      <c r="BH385" s="820" t="s">
        <v>4443</v>
      </c>
      <c r="BI385" s="820" t="s">
        <v>4444</v>
      </c>
    </row>
    <row r="386" spans="1:61" s="681" customFormat="1" ht="13.5" thickBot="1" x14ac:dyDescent="0.25">
      <c r="B386" s="784"/>
      <c r="E386" s="785"/>
      <c r="F386" s="773"/>
      <c r="J386" s="696"/>
      <c r="L386" s="774"/>
      <c r="M386" s="773"/>
      <c r="N386" s="773"/>
      <c r="O386" s="696"/>
      <c r="R386" s="773"/>
      <c r="S386" s="775"/>
      <c r="T386" s="775"/>
      <c r="U386" s="775"/>
      <c r="V386" s="775"/>
      <c r="W386" s="775"/>
      <c r="X386" s="775"/>
      <c r="Y386" s="784"/>
      <c r="Z386" s="696"/>
      <c r="AC386" s="776"/>
      <c r="AD386" s="776"/>
      <c r="AE386" s="776"/>
      <c r="AF386" s="776"/>
      <c r="AG386" s="776"/>
      <c r="AH386" s="776"/>
      <c r="AI386" s="776"/>
      <c r="AJ386" s="776"/>
      <c r="AK386" s="776"/>
      <c r="AL386" s="776"/>
      <c r="AM386" s="776"/>
      <c r="AN386" s="776"/>
      <c r="AO386" s="696"/>
      <c r="AR386" s="777"/>
      <c r="AS386" s="778"/>
      <c r="AT386" s="778"/>
      <c r="AU386" s="778"/>
      <c r="AV386" s="778"/>
      <c r="AW386" s="777"/>
      <c r="AX386" s="778"/>
      <c r="AY386" s="696"/>
      <c r="BD386" s="785"/>
      <c r="BE386" s="773"/>
      <c r="BF386" s="773"/>
      <c r="BI386" s="820"/>
    </row>
    <row r="387" spans="1:61" x14ac:dyDescent="0.2">
      <c r="A387" s="819" t="s">
        <v>4152</v>
      </c>
      <c r="B387" s="624">
        <f>COUNTA(B7:B385)</f>
        <v>379</v>
      </c>
      <c r="E387" s="790">
        <f>AVERAGE(E7:E385)</f>
        <v>13.870712401055409</v>
      </c>
      <c r="I387" s="779">
        <f>AVERAGE(I7:I385)</f>
        <v>116.37899736147763</v>
      </c>
      <c r="J387" s="780">
        <f>AVERAGE(J7:J385)</f>
        <v>2.7254882147241339</v>
      </c>
      <c r="K387" s="786">
        <f>AVERAGE(K7:K385)</f>
        <v>0.6075042216358838</v>
      </c>
      <c r="M387" s="779">
        <f>AVERAGE(M7:M385)</f>
        <v>2.3630195250659631</v>
      </c>
      <c r="O387" s="786">
        <f>AVERAGE(O7:O385)</f>
        <v>0.55973315831134585</v>
      </c>
      <c r="R387" s="779">
        <f>AVERAGE(R7:R385)</f>
        <v>8.6175063403189878</v>
      </c>
      <c r="S387" s="787">
        <f>AVERAGE(S7:S385)</f>
        <v>10.739157203667961</v>
      </c>
      <c r="T387" s="787">
        <f>AVERAGE(T7:T385)</f>
        <v>9.5380747926512637</v>
      </c>
      <c r="U387" s="787">
        <f>AVERAGE(U7:U385)</f>
        <v>10.918182300184165</v>
      </c>
      <c r="V387" s="787">
        <f>AVERAGE(V7:V385)</f>
        <v>12.63976457036817</v>
      </c>
      <c r="W387" s="788">
        <f>AVERAGE(W7:W385)</f>
        <v>0.8711754623257475</v>
      </c>
      <c r="X387" s="789">
        <f>AVERAGE(X7:X385)</f>
        <v>1.2434327089497035</v>
      </c>
      <c r="Z387" s="780">
        <f>AVERAGE(Z7:Z385)</f>
        <v>83.838364692595604</v>
      </c>
      <c r="AA387" s="779">
        <f>AVERAGE(AA7:AA385)</f>
        <v>27.699026408262259</v>
      </c>
      <c r="AB387" s="672"/>
      <c r="AC387" s="779">
        <f>AVERAGE(AC7:AC385)</f>
        <v>6.154159779614325</v>
      </c>
      <c r="AD387" s="779">
        <f>AVERAGE(AD7:AD385)</f>
        <v>5.0570175438596507</v>
      </c>
      <c r="AE387" s="779">
        <f>AVERAGE(AE7:AE385)</f>
        <v>3.6973278236914604</v>
      </c>
      <c r="AF387" s="779">
        <f>AVERAGE(AF7:AF385)</f>
        <v>6.1828285714285673</v>
      </c>
      <c r="AG387" s="779">
        <f>AVERAGE(AG7:AG385)</f>
        <v>16.911610169491521</v>
      </c>
      <c r="AH387" s="779">
        <f>AVERAGE(AH7:AH385)</f>
        <v>44.225690607734819</v>
      </c>
      <c r="AI387" s="779">
        <f>AVERAGE(AI7:AI385)</f>
        <v>11.789796511627912</v>
      </c>
      <c r="AJ387" s="779">
        <f>AVERAGE(AJ7:AJ385)</f>
        <v>12.775222222222228</v>
      </c>
      <c r="AK387" s="779">
        <f>AVERAGE(AK7:AK385)</f>
        <v>8.7613124999999989</v>
      </c>
      <c r="AL387" s="913">
        <f>AVERAGE(AL7:AL385)</f>
        <v>43286.390771349863</v>
      </c>
      <c r="AM387" s="779">
        <f>AVERAGE(AM7:AM385)</f>
        <v>1.9510497237569104</v>
      </c>
      <c r="AN387" s="779">
        <f>AVERAGE(AN7:AN385)</f>
        <v>1.4302881844380404</v>
      </c>
      <c r="AO387" s="869">
        <f>AVERAGE(AO7:AO385)</f>
        <v>-13.912670028328339</v>
      </c>
      <c r="AP387" s="779">
        <f>AVERAGE(AP7:AP385)</f>
        <v>13.643670514908294</v>
      </c>
      <c r="AQ387" s="902">
        <f>AVERAGE(AQ7:AQ385)</f>
        <v>93.52353304456463</v>
      </c>
      <c r="AR387" s="901">
        <f>AVERAGE(AR7:AR385)</f>
        <v>2.3678942127528568</v>
      </c>
      <c r="AS387" s="779">
        <f>AVERAGE(AS7:AS385)</f>
        <v>2.5268151209690948</v>
      </c>
      <c r="AT387" s="779">
        <f>AVERAGE(AT7:AT385)</f>
        <v>2.6888597480261747</v>
      </c>
      <c r="AU387" s="779">
        <f>AVERAGE(AU7:AU385)</f>
        <v>2.8640141405242652</v>
      </c>
      <c r="AV387" s="779">
        <f>AVERAGE(AV7:AV385)</f>
        <v>3.0534399806933714</v>
      </c>
      <c r="AW387" s="779">
        <f>AVERAGE(AW7:AW385)</f>
        <v>13.501023202965772</v>
      </c>
      <c r="AX387" s="902">
        <f>AVERAGE(AX7:AX385)</f>
        <v>15.542680162042432</v>
      </c>
      <c r="AY387" s="901">
        <f>AVERAGE(AY7:AY385)</f>
        <v>0.91548746518105872</v>
      </c>
      <c r="AZ387" s="779">
        <f>AVERAGE(AZ7:AZ385)</f>
        <v>26.380179063360888</v>
      </c>
      <c r="BA387" s="779">
        <f>AVERAGE(BA7:BA385)</f>
        <v>-15.16600107290126</v>
      </c>
      <c r="BB387" s="779">
        <f>AVERAGE(BB7:BB385)</f>
        <v>0.31248528449967328</v>
      </c>
      <c r="BC387" s="902">
        <f>AVERAGE(BC7:BC385)</f>
        <v>3.4211190272632268</v>
      </c>
      <c r="BD387" s="779"/>
      <c r="BE387" s="672">
        <f>AVERAGE(BE7:BE385)</f>
        <v>2009.6358839050131</v>
      </c>
      <c r="BF387" s="779">
        <f>AVERAGE(BF7:BF385)</f>
        <v>1.3139841688654355</v>
      </c>
      <c r="BG387" s="779">
        <f>AVERAGE(BG7:BG385)</f>
        <v>6.4216011235955044</v>
      </c>
    </row>
    <row r="388" spans="1:61" x14ac:dyDescent="0.2">
      <c r="O388" s="897"/>
      <c r="W388" s="912"/>
      <c r="X388" s="912"/>
      <c r="AC388" s="820"/>
      <c r="AD388" s="820"/>
      <c r="AE388" s="820"/>
      <c r="AF388" s="820"/>
      <c r="AG388" s="820"/>
      <c r="AH388" s="820"/>
      <c r="AI388" s="820"/>
      <c r="AJ388" s="820"/>
      <c r="AK388" s="820"/>
      <c r="AL388" s="914"/>
      <c r="AM388" s="820"/>
      <c r="AN388" s="624"/>
      <c r="AO388" s="820"/>
      <c r="AQ388" s="624"/>
      <c r="AR388" s="820"/>
      <c r="AS388" s="820"/>
      <c r="AT388" s="820"/>
      <c r="AU388" s="820"/>
      <c r="AV388" s="820"/>
      <c r="AW388" s="820"/>
      <c r="AX388" s="624"/>
      <c r="AY388" s="820"/>
      <c r="BC388" s="624"/>
      <c r="BD388" s="820"/>
      <c r="BE388" s="900"/>
      <c r="BF388" s="820"/>
    </row>
    <row r="389" spans="1:61" x14ac:dyDescent="0.2">
      <c r="A389" s="820" t="s">
        <v>4251</v>
      </c>
      <c r="I389" s="624"/>
      <c r="J389" s="820"/>
      <c r="O389" s="897"/>
      <c r="W389" s="912"/>
      <c r="X389" s="912"/>
      <c r="AC389" s="820"/>
      <c r="AD389" s="820"/>
      <c r="AE389" s="820"/>
      <c r="AF389" s="820"/>
      <c r="AG389" s="820"/>
      <c r="AH389" s="820"/>
      <c r="AI389" s="820"/>
      <c r="AJ389" s="820"/>
      <c r="AK389" s="820"/>
      <c r="AL389" s="914"/>
      <c r="AM389" s="820"/>
      <c r="AN389" s="624"/>
      <c r="AO389" s="820"/>
      <c r="AQ389" s="624"/>
      <c r="AR389" s="820"/>
      <c r="AS389" s="820"/>
      <c r="AT389" s="820"/>
      <c r="AU389" s="820"/>
      <c r="AV389" s="820"/>
      <c r="AW389" s="820"/>
      <c r="AX389" s="624"/>
      <c r="AY389" s="820"/>
      <c r="BC389" s="624"/>
      <c r="BD389" s="820"/>
      <c r="BE389" s="900"/>
      <c r="BF389" s="820"/>
    </row>
    <row r="390" spans="1:61" x14ac:dyDescent="0.2">
      <c r="A390" s="820" t="s">
        <v>4201</v>
      </c>
      <c r="B390" s="624">
        <f>COUNTIF($C$7:$C$385,"="&amp;$A390)</f>
        <v>6</v>
      </c>
      <c r="E390" s="790">
        <f>AVERAGEIFS($E$7:$E$385,$C$7:$C$385,"="&amp;$A390)</f>
        <v>13.5</v>
      </c>
      <c r="I390" s="895">
        <f>AVERAGEIFS(I$7:I$385,$C$7:$C$385,"="&amp;$A390)</f>
        <v>75.454999999999998</v>
      </c>
      <c r="J390" s="779">
        <f>AVERAGEIFS(J$7:J$385,$C$7:$C$385,"="&amp;$A390)</f>
        <v>4.1743968243905618</v>
      </c>
      <c r="K390" s="786">
        <f>AVERAGEIFS(K$7:K$385,$C$7:$C$385,"="&amp;$A390)</f>
        <v>0.70458333333333334</v>
      </c>
      <c r="L390" s="790"/>
      <c r="M390" s="779">
        <f>AVERAGEIFS(M$7:M$385,$C$7:$C$385,"="&amp;$A390)</f>
        <v>2.8183333333333334</v>
      </c>
      <c r="N390" s="790"/>
      <c r="O390" s="786">
        <f>AVERAGEIFS(O$7:O$385,$C$7:$C$385,"="&amp;$A390)</f>
        <v>0.61083333333333334</v>
      </c>
      <c r="P390" s="790"/>
      <c r="Q390" s="790"/>
      <c r="R390" s="779">
        <f>AVERAGEIFS(R$7:R$385,$C$7:$C$385,"="&amp;$A390)</f>
        <v>12.507047999786069</v>
      </c>
      <c r="S390" s="779">
        <f>AVERAGEIFS(S$7:S$385,$C$7:$C$385,"="&amp;$A390)</f>
        <v>10.014592344706641</v>
      </c>
      <c r="T390" s="779">
        <f>AVERAGEIFS(T$7:T$385,$C$7:$C$385,"="&amp;$A390)</f>
        <v>10.123861229528593</v>
      </c>
      <c r="U390" s="779">
        <f>AVERAGEIFS(U$7:U$385,$C$7:$C$385,"="&amp;$A390)</f>
        <v>11.309131532360928</v>
      </c>
      <c r="V390" s="779">
        <f>AVERAGEIFS(V$7:V$385,$C$7:$C$385,"="&amp;$A390)</f>
        <v>14.961416367133177</v>
      </c>
      <c r="W390" s="789">
        <f>AVERAGEIFS(W$7:W$385,$C$7:$C$385,"="&amp;$A390)</f>
        <v>0.65592966245067807</v>
      </c>
      <c r="X390" s="789">
        <f>AVERAGEIFS(X$7:X$385,$C$7:$C$385,"="&amp;$A390)</f>
        <v>0.66514859865930753</v>
      </c>
      <c r="Y390" s="624"/>
      <c r="Z390" s="779">
        <f>AVERAGEIFS(Z$7:Z$385,$C$7:$C$385,"="&amp;$A390)</f>
        <v>605.05312706680547</v>
      </c>
      <c r="AA390" s="779">
        <f>AVERAGEIFS(AA$7:AA$385,$C$7:$C$385,"="&amp;$A390)</f>
        <v>110.67096900224531</v>
      </c>
      <c r="AB390" s="779"/>
      <c r="AC390" s="779">
        <f>AVERAGEIFS(AC$7:AC$385,$C$7:$C$385,"="&amp;$A390)</f>
        <v>6.6916666666666664</v>
      </c>
      <c r="AD390" s="779">
        <f>AVERAGEIFS(AD$7:AD$385,$C$7:$C$385,"="&amp;$A390)</f>
        <v>4.3020000000000005</v>
      </c>
      <c r="AE390" s="779">
        <f>AVERAGEIFS(AE$7:AE$385,$C$7:$C$385,"="&amp;$A390)</f>
        <v>1.9533333333333334</v>
      </c>
      <c r="AF390" s="779">
        <f>AVERAGEIFS(AF$7:AF$385,$C$7:$C$385,"="&amp;$A390)</f>
        <v>3.1659999999999995</v>
      </c>
      <c r="AG390" s="779">
        <f>AVERAGEIFS(AG$7:AG$385,$C$7:$C$385,"="&amp;$A390)</f>
        <v>21.216666666666669</v>
      </c>
      <c r="AH390" s="779">
        <f>AVERAGEIFS(AH$7:AH$385,$C$7:$C$385,"="&amp;$A390)</f>
        <v>101.93333333333332</v>
      </c>
      <c r="AI390" s="779">
        <f>AVERAGEIFS(AI$7:AI$385,$C$7:$C$385,"="&amp;$A390)</f>
        <v>-0.18500000000000041</v>
      </c>
      <c r="AJ390" s="779">
        <f>AVERAGEIFS(AJ$7:AJ$385,$C$7:$C$385,"="&amp;$A390)</f>
        <v>14.283333333333333</v>
      </c>
      <c r="AK390" s="779">
        <f>AVERAGEIFS(AK$7:AK$385,$C$7:$C$385,"="&amp;$A390)</f>
        <v>6.2766666666666673</v>
      </c>
      <c r="AL390" s="913">
        <f>AVERAGEIFS(AL$7:AL$385,$C$7:$C$385,"="&amp;$A390)</f>
        <v>60980</v>
      </c>
      <c r="AM390" s="779">
        <f>AVERAGEIFS(AM$7:AM$385,$C$7:$C$385,"="&amp;$A390)</f>
        <v>0.5116666666666666</v>
      </c>
      <c r="AN390" s="898">
        <f>AVERAGEIFS(AN$7:AN$385,$C$7:$C$385,"="&amp;$A390)</f>
        <v>1.5719999999999998</v>
      </c>
      <c r="AO390" s="779">
        <f>AVERAGEIFS(AO$7:AO$385,$C$7:$C$385,"="&amp;$A390)</f>
        <v>-95.187440645493851</v>
      </c>
      <c r="AP390" s="779">
        <f>AVERAGEIFS(AP$7:AP$385,$C$7:$C$385,"="&amp;$A390)</f>
        <v>15.483528356751487</v>
      </c>
      <c r="AQ390" s="898">
        <f>AVERAGEIFS(AQ$7:AQ$385,$C$7:$C$385,"="&amp;$A390)</f>
        <v>36.845631887695546</v>
      </c>
      <c r="AR390" s="779">
        <f>AVERAGEIFS(AR$7:AR$385,$C$7:$C$385,"="&amp;$A390)</f>
        <v>2.585620833333333</v>
      </c>
      <c r="AS390" s="779">
        <f>AVERAGEIFS(AS$7:AS$385,$C$7:$C$385,"="&amp;$A390)</f>
        <v>2.7169063370833335</v>
      </c>
      <c r="AT390" s="779">
        <f>AVERAGEIFS(AT$7:AT$385,$C$7:$C$385,"="&amp;$A390)</f>
        <v>2.836383662467417</v>
      </c>
      <c r="AU390" s="779">
        <f>AVERAGEIFS(AU$7:AU$385,$C$7:$C$385,"="&amp;$A390)</f>
        <v>2.9650432529062765</v>
      </c>
      <c r="AV390" s="779">
        <f>AVERAGEIFS(AV$7:AV$385,$C$7:$C$385,"="&amp;$A390)</f>
        <v>3.1037093821904524</v>
      </c>
      <c r="AW390" s="779">
        <f>AVERAGEIFS(AW$7:AW$385,$C$7:$C$385,"="&amp;$A390)</f>
        <v>14.207663467980813</v>
      </c>
      <c r="AX390" s="898">
        <f>AVERAGEIFS(AX$7:AX$385,$C$7:$C$385,"="&amp;$A390)</f>
        <v>21.964291586735602</v>
      </c>
      <c r="AY390" s="779">
        <f>AVERAGEIFS(AY$7:AY$385,$C$7:$C$385,"="&amp;$A390)</f>
        <v>0.87000000000000011</v>
      </c>
      <c r="AZ390" s="779">
        <f>AVERAGEIFS(AZ$7:AZ$385,$C$7:$C$385,"="&amp;$A390)</f>
        <v>33.326666666666668</v>
      </c>
      <c r="BA390" s="779">
        <f>AVERAGEIFS(BA$7:BA$385,$C$7:$C$385,"="&amp;$A390)</f>
        <v>-15.751666666666667</v>
      </c>
      <c r="BB390" s="779">
        <f>AVERAGEIFS(BB$7:BB$385,$C$7:$C$385,"="&amp;$A390)</f>
        <v>0.13166666666666668</v>
      </c>
      <c r="BC390" s="898">
        <f>AVERAGEIFS(BC$7:BC$385,$C$7:$C$385,"="&amp;$A390)</f>
        <v>6.953333333333334</v>
      </c>
      <c r="BD390" s="779"/>
      <c r="BE390" s="672">
        <f>AVERAGEIFS(BE$7:BE$385,$C$7:$C$385,"="&amp;$A390)</f>
        <v>2010.1666666666667</v>
      </c>
      <c r="BF390" s="779">
        <f>AVERAGEIFS(BF$7:BF$385,$C$7:$C$385,"="&amp;$A390)</f>
        <v>1.3333333333333333</v>
      </c>
      <c r="BG390" s="779">
        <f>AVERAGEIFS(BG$7:BG$385,$C$7:$C$385,"="&amp;$A390)</f>
        <v>5.083333333333333</v>
      </c>
    </row>
    <row r="391" spans="1:61" x14ac:dyDescent="0.2">
      <c r="A391" s="820" t="s">
        <v>244</v>
      </c>
      <c r="B391" s="624">
        <f>COUNTIF($C$7:$C$385,"="&amp;$A391)</f>
        <v>20</v>
      </c>
      <c r="E391" s="790">
        <f>AVERAGEIFS($E$7:$E$385,$C$7:$C$385,"="&amp;$A391)</f>
        <v>13.6</v>
      </c>
      <c r="I391" s="895">
        <f>AVERAGEIFS(I$7:I$385,$C$7:$C$385,"="&amp;$A391)</f>
        <v>153.35150000000002</v>
      </c>
      <c r="J391" s="779">
        <f>AVERAGEIFS(J$7:J$385,$C$7:$C$385,"="&amp;$A391)</f>
        <v>2.2075582649848022</v>
      </c>
      <c r="K391" s="786">
        <f>AVERAGEIFS(K$7:K$385,$C$7:$C$385,"="&amp;$A391)</f>
        <v>0.6751999999999998</v>
      </c>
      <c r="L391" s="790"/>
      <c r="M391" s="779">
        <f>AVERAGEIFS(M$7:M$385,$C$7:$C$385,"="&amp;$A391)</f>
        <v>2.5936999999999992</v>
      </c>
      <c r="N391" s="790"/>
      <c r="O391" s="786">
        <f>AVERAGEIFS(O$7:O$385,$C$7:$C$385,"="&amp;$A391)</f>
        <v>0.59484999999999988</v>
      </c>
      <c r="P391" s="790"/>
      <c r="Q391" s="790"/>
      <c r="R391" s="779">
        <f>AVERAGEIFS(R$7:R$385,$C$7:$C$385,"="&amp;$A391)</f>
        <v>13.437540023443564</v>
      </c>
      <c r="S391" s="779">
        <f>AVERAGEIFS(S$7:S$385,$C$7:$C$385,"="&amp;$A391)</f>
        <v>20.132858394057617</v>
      </c>
      <c r="T391" s="779">
        <f>AVERAGEIFS(T$7:T$385,$C$7:$C$385,"="&amp;$A391)</f>
        <v>15.666824199626813</v>
      </c>
      <c r="U391" s="779">
        <f>AVERAGEIFS(U$7:U$385,$C$7:$C$385,"="&amp;$A391)</f>
        <v>14.967934198798909</v>
      </c>
      <c r="V391" s="779">
        <f>AVERAGEIFS(V$7:V$385,$C$7:$C$385,"="&amp;$A391)</f>
        <v>16.772419976316851</v>
      </c>
      <c r="W391" s="789">
        <f>AVERAGEIFS(W$7:W$385,$C$7:$C$385,"="&amp;$A391)</f>
        <v>0.86858714269016069</v>
      </c>
      <c r="X391" s="789">
        <f>AVERAGEIFS(X$7:X$385,$C$7:$C$385,"="&amp;$A391)</f>
        <v>1.0995335457756577</v>
      </c>
      <c r="Y391" s="624"/>
      <c r="Z391" s="779">
        <f>AVERAGEIFS(Z$7:Z$385,$C$7:$C$385,"="&amp;$A391)</f>
        <v>43.759299639715046</v>
      </c>
      <c r="AA391" s="779">
        <f>AVERAGEIFS(AA$7:AA$385,$C$7:$C$385,"="&amp;$A391)</f>
        <v>19.021410187307488</v>
      </c>
      <c r="AB391" s="779"/>
      <c r="AC391" s="779">
        <f>AVERAGEIFS(AC$7:AC$385,$C$7:$C$385,"="&amp;$A391)</f>
        <v>10.457999999999998</v>
      </c>
      <c r="AD391" s="779">
        <f>AVERAGEIFS(AD$7:AD$385,$C$7:$C$385,"="&amp;$A391)</f>
        <v>5.3541176470588239</v>
      </c>
      <c r="AE391" s="779">
        <f>AVERAGEIFS(AE$7:AE$385,$C$7:$C$385,"="&amp;$A391)</f>
        <v>1.6179999999999997</v>
      </c>
      <c r="AF391" s="779">
        <f>AVERAGEIFS(AF$7:AF$385,$C$7:$C$385,"="&amp;$A391)</f>
        <v>18.202777777777772</v>
      </c>
      <c r="AG391" s="779">
        <f>AVERAGEIFS(AG$7:AG$385,$C$7:$C$385,"="&amp;$A391)</f>
        <v>27.563157894736843</v>
      </c>
      <c r="AH391" s="779">
        <f>AVERAGEIFS(AH$7:AH$385,$C$7:$C$385,"="&amp;$A391)</f>
        <v>60.464999999999996</v>
      </c>
      <c r="AI391" s="779">
        <f>AVERAGEIFS(AI$7:AI$385,$C$7:$C$385,"="&amp;$A391)</f>
        <v>17.021999999999998</v>
      </c>
      <c r="AJ391" s="779">
        <f>AVERAGEIFS(AJ$7:AJ$385,$C$7:$C$385,"="&amp;$A391)</f>
        <v>19.899999999999999</v>
      </c>
      <c r="AK391" s="779">
        <f>AVERAGEIFS(AK$7:AK$385,$C$7:$C$385,"="&amp;$A391)</f>
        <v>9.3421052631578956</v>
      </c>
      <c r="AL391" s="913">
        <f>AVERAGEIFS(AL$7:AL$385,$C$7:$C$385,"="&amp;$A391)</f>
        <v>38030.179000000004</v>
      </c>
      <c r="AM391" s="779">
        <f>AVERAGEIFS(AM$7:AM$385,$C$7:$C$385,"="&amp;$A391)</f>
        <v>2.4120000000000004</v>
      </c>
      <c r="AN391" s="898">
        <f>AVERAGEIFS(AN$7:AN$385,$C$7:$C$385,"="&amp;$A391)</f>
        <v>3.0349999999999997</v>
      </c>
      <c r="AO391" s="779">
        <f>AVERAGEIFS(AO$7:AO$385,$C$7:$C$385,"="&amp;$A391)</f>
        <v>-1.7477247602844135</v>
      </c>
      <c r="AP391" s="779">
        <f>AVERAGEIFS(AP$7:AP$385,$C$7:$C$385,"="&amp;$A391)</f>
        <v>17.175492463783716</v>
      </c>
      <c r="AQ391" s="898">
        <f>AVERAGEIFS(AQ$7:AQ$385,$C$7:$C$385,"="&amp;$A391)</f>
        <v>162.60591742828822</v>
      </c>
      <c r="AR391" s="779">
        <f>AVERAGEIFS(AR$7:AR$385,$C$7:$C$385,"="&amp;$A391)</f>
        <v>2.6193862500000007</v>
      </c>
      <c r="AS391" s="779">
        <f>AVERAGEIFS(AS$7:AS$385,$C$7:$C$385,"="&amp;$A391)</f>
        <v>2.8222676920000009</v>
      </c>
      <c r="AT391" s="779">
        <f>AVERAGEIFS(AT$7:AT$385,$C$7:$C$385,"="&amp;$A391)</f>
        <v>2.9827936174335004</v>
      </c>
      <c r="AU391" s="779">
        <f>AVERAGEIFS(AU$7:AU$385,$C$7:$C$385,"="&amp;$A391)</f>
        <v>3.1567643283387676</v>
      </c>
      <c r="AV391" s="779">
        <f>AVERAGEIFS(AV$7:AV$385,$C$7:$C$385,"="&amp;$A391)</f>
        <v>3.3454093116237744</v>
      </c>
      <c r="AW391" s="779">
        <f>AVERAGEIFS(AW$7:AW$385,$C$7:$C$385,"="&amp;$A391)</f>
        <v>14.926621199396044</v>
      </c>
      <c r="AX391" s="898">
        <f>AVERAGEIFS(AX$7:AX$385,$C$7:$C$385,"="&amp;$A391)</f>
        <v>12.836861453277251</v>
      </c>
      <c r="AY391" s="779">
        <f>AVERAGEIFS(AY$7:AY$385,$C$7:$C$385,"="&amp;$A391)</f>
        <v>1.1634999999999998</v>
      </c>
      <c r="AZ391" s="779">
        <f>AVERAGEIFS(AZ$7:AZ$385,$C$7:$C$385,"="&amp;$A391)</f>
        <v>33.167999999999999</v>
      </c>
      <c r="BA391" s="779">
        <f>AVERAGEIFS(BA$7:BA$385,$C$7:$C$385,"="&amp;$A391)</f>
        <v>-19.779499999999995</v>
      </c>
      <c r="BB391" s="779">
        <f>AVERAGEIFS(BB$7:BB$385,$C$7:$C$385,"="&amp;$A391)</f>
        <v>-0.82099999999999973</v>
      </c>
      <c r="BC391" s="898">
        <f>AVERAGEIFS(BC$7:BC$385,$C$7:$C$385,"="&amp;$A391)</f>
        <v>4.3395000000000001</v>
      </c>
      <c r="BD391" s="779"/>
      <c r="BE391" s="672">
        <f>AVERAGEIFS(BE$7:BE$385,$C$7:$C$385,"="&amp;$A391)</f>
        <v>2009.9</v>
      </c>
      <c r="BF391" s="779">
        <f>AVERAGEIFS(BF$7:BF$385,$C$7:$C$385,"="&amp;$A391)</f>
        <v>1.2</v>
      </c>
      <c r="BG391" s="779">
        <f>AVERAGEIFS(BG$7:BG$385,$C$7:$C$385,"="&amp;$A391)</f>
        <v>12.105</v>
      </c>
    </row>
    <row r="392" spans="1:61" x14ac:dyDescent="0.2">
      <c r="A392" s="820" t="s">
        <v>127</v>
      </c>
      <c r="B392" s="624">
        <f>COUNTIF($C$7:$C$385,"="&amp;$A392)</f>
        <v>15</v>
      </c>
      <c r="E392" s="790">
        <f>AVERAGEIFS($E$7:$E$385,$C$7:$C$385,"="&amp;$A392)</f>
        <v>16.466666666666665</v>
      </c>
      <c r="I392" s="895">
        <f>AVERAGEIFS(I$7:I$385,$C$7:$C$385,"="&amp;$A392)</f>
        <v>120.48000000000002</v>
      </c>
      <c r="J392" s="779">
        <f>AVERAGEIFS(J$7:J$385,$C$7:$C$385,"="&amp;$A392)</f>
        <v>2.6656945312275586</v>
      </c>
      <c r="K392" s="786">
        <f>AVERAGEIFS(K$7:K$385,$C$7:$C$385,"="&amp;$A392)</f>
        <v>0.5760666666666665</v>
      </c>
      <c r="L392" s="790"/>
      <c r="M392" s="779">
        <f>AVERAGEIFS(M$7:M$385,$C$7:$C$385,"="&amp;$A392)</f>
        <v>2.304266666666666</v>
      </c>
      <c r="N392" s="790"/>
      <c r="O392" s="786">
        <f>AVERAGEIFS(O$7:O$385,$C$7:$C$385,"="&amp;$A392)</f>
        <v>0.53459999999999985</v>
      </c>
      <c r="P392" s="790"/>
      <c r="Q392" s="790"/>
      <c r="R392" s="779">
        <f>AVERAGEIFS(R$7:R$385,$C$7:$C$385,"="&amp;$A392)</f>
        <v>7.9966781623963543</v>
      </c>
      <c r="S392" s="779">
        <f>AVERAGEIFS(S$7:S$385,$C$7:$C$385,"="&amp;$A392)</f>
        <v>7.3225513515607092</v>
      </c>
      <c r="T392" s="779">
        <f>AVERAGEIFS(T$7:T$385,$C$7:$C$385,"="&amp;$A392)</f>
        <v>6.4821059551255278</v>
      </c>
      <c r="U392" s="779">
        <f>AVERAGEIFS(U$7:U$385,$C$7:$C$385,"="&amp;$A392)</f>
        <v>7.5752112207561844</v>
      </c>
      <c r="V392" s="779">
        <f>AVERAGEIFS(V$7:V$385,$C$7:$C$385,"="&amp;$A392)</f>
        <v>11.767007133320639</v>
      </c>
      <c r="W392" s="789">
        <f>AVERAGEIFS(W$7:W$385,$C$7:$C$385,"="&amp;$A392)</f>
        <v>0.68525560326230939</v>
      </c>
      <c r="X392" s="789">
        <f>AVERAGEIFS(X$7:X$385,$C$7:$C$385,"="&amp;$A392)</f>
        <v>2.6422152376855741</v>
      </c>
      <c r="Y392" s="624"/>
      <c r="Z392" s="779">
        <f>AVERAGEIFS(Z$7:Z$385,$C$7:$C$385,"="&amp;$A392)</f>
        <v>62.141153989613045</v>
      </c>
      <c r="AA392" s="779">
        <f>AVERAGEIFS(AA$7:AA$385,$C$7:$C$385,"="&amp;$A392)</f>
        <v>25.825044662549338</v>
      </c>
      <c r="AB392" s="779"/>
      <c r="AC392" s="779">
        <f>AVERAGEIFS(AC$7:AC$385,$C$7:$C$385,"="&amp;$A392)</f>
        <v>4.8040000000000003</v>
      </c>
      <c r="AD392" s="779">
        <f>AVERAGEIFS(AD$7:AD$385,$C$7:$C$385,"="&amp;$A392)</f>
        <v>4.025384615384616</v>
      </c>
      <c r="AE392" s="779">
        <f>AVERAGEIFS(AE$7:AE$385,$C$7:$C$385,"="&amp;$A392)</f>
        <v>1.77</v>
      </c>
      <c r="AF392" s="779">
        <f>AVERAGEIFS(AF$7:AF$385,$C$7:$C$385,"="&amp;$A392)</f>
        <v>4.8857142857142861</v>
      </c>
      <c r="AG392" s="779">
        <f>AVERAGEIFS(AG$7:AG$385,$C$7:$C$385,"="&amp;$A392)</f>
        <v>11.280000000000001</v>
      </c>
      <c r="AH392" s="779">
        <f>AVERAGEIFS(AH$7:AH$385,$C$7:$C$385,"="&amp;$A392)</f>
        <v>11.886666666666667</v>
      </c>
      <c r="AI392" s="779">
        <f>AVERAGEIFS(AI$7:AI$385,$C$7:$C$385,"="&amp;$A392)</f>
        <v>10.130714285714287</v>
      </c>
      <c r="AJ392" s="779">
        <f>AVERAGEIFS(AJ$7:AJ$385,$C$7:$C$385,"="&amp;$A392)</f>
        <v>3.8066666666666671</v>
      </c>
      <c r="AK392" s="779">
        <f>AVERAGEIFS(AK$7:AK$385,$C$7:$C$385,"="&amp;$A392)</f>
        <v>7.6646153846153844</v>
      </c>
      <c r="AL392" s="913">
        <f>AVERAGEIFS(AL$7:AL$385,$C$7:$C$385,"="&amp;$A392)</f>
        <v>41123.407333333329</v>
      </c>
      <c r="AM392" s="779">
        <f>AVERAGEIFS(AM$7:AM$385,$C$7:$C$385,"="&amp;$A392)</f>
        <v>2.8466666666666671</v>
      </c>
      <c r="AN392" s="898">
        <f>AVERAGEIFS(AN$7:AN$385,$C$7:$C$385,"="&amp;$A392)</f>
        <v>0.7392857142857141</v>
      </c>
      <c r="AO392" s="779">
        <f>AVERAGEIFS(AO$7:AO$385,$C$7:$C$385,"="&amp;$A392)</f>
        <v>-15.584138910565599</v>
      </c>
      <c r="AP392" s="779">
        <f>AVERAGEIFS(AP$7:AP$385,$C$7:$C$385,"="&amp;$A392)</f>
        <v>10.240905751983744</v>
      </c>
      <c r="AQ392" s="898">
        <f>AVERAGEIFS(AQ$7:AQ$385,$C$7:$C$385,"="&amp;$A392)</f>
        <v>126.73285834552397</v>
      </c>
      <c r="AR392" s="779">
        <f>AVERAGEIFS(AR$7:AR$385,$C$7:$C$385,"="&amp;$A392)</f>
        <v>2.3120426666666671</v>
      </c>
      <c r="AS392" s="779">
        <f>AVERAGEIFS(AS$7:AS$385,$C$7:$C$385,"="&amp;$A392)</f>
        <v>2.5000713803333334</v>
      </c>
      <c r="AT392" s="779">
        <f>AVERAGEIFS(AT$7:AT$385,$C$7:$C$385,"="&amp;$A392)</f>
        <v>2.6765242567125003</v>
      </c>
      <c r="AU392" s="779">
        <f>AVERAGEIFS(AU$7:AU$385,$C$7:$C$385,"="&amp;$A392)</f>
        <v>2.8677376625590214</v>
      </c>
      <c r="AV392" s="779">
        <f>AVERAGEIFS(AV$7:AV$385,$C$7:$C$385,"="&amp;$A392)</f>
        <v>3.0750480025973377</v>
      </c>
      <c r="AW392" s="779">
        <f>AVERAGEIFS(AW$7:AW$385,$C$7:$C$385,"="&amp;$A392)</f>
        <v>13.431423968868861</v>
      </c>
      <c r="AX392" s="898">
        <f>AVERAGEIFS(AX$7:AX$385,$C$7:$C$385,"="&amp;$A392)</f>
        <v>15.275701724597182</v>
      </c>
      <c r="AY392" s="779">
        <f>AVERAGEIFS(AY$7:AY$385,$C$7:$C$385,"="&amp;$A392)</f>
        <v>0.58799999999999997</v>
      </c>
      <c r="AZ392" s="779">
        <f>AVERAGEIFS(AZ$7:AZ$385,$C$7:$C$385,"="&amp;$A392)</f>
        <v>20.084666666666671</v>
      </c>
      <c r="BA392" s="779">
        <f>AVERAGEIFS(BA$7:BA$385,$C$7:$C$385,"="&amp;$A392)</f>
        <v>-16.363333333333333</v>
      </c>
      <c r="BB392" s="779">
        <f>AVERAGEIFS(BB$7:BB$385,$C$7:$C$385,"="&amp;$A392)</f>
        <v>-2.798</v>
      </c>
      <c r="BC392" s="898">
        <f>AVERAGEIFS(BC$7:BC$385,$C$7:$C$385,"="&amp;$A392)</f>
        <v>-1.3173333333333335</v>
      </c>
      <c r="BD392" s="779"/>
      <c r="BE392" s="672">
        <f>AVERAGEIFS(BE$7:BE$385,$C$7:$C$385,"="&amp;$A392)</f>
        <v>2006.6666666666667</v>
      </c>
      <c r="BF392" s="779">
        <f>AVERAGEIFS(BF$7:BF$385,$C$7:$C$385,"="&amp;$A392)</f>
        <v>1.7333333333333334</v>
      </c>
      <c r="BG392" s="779">
        <f>AVERAGEIFS(BG$7:BG$385,$C$7:$C$385,"="&amp;$A392)</f>
        <v>7.7333333333333343</v>
      </c>
    </row>
    <row r="393" spans="1:61" x14ac:dyDescent="0.2">
      <c r="A393" s="820" t="s">
        <v>177</v>
      </c>
      <c r="B393" s="624">
        <f>COUNTIF($C$7:$C$385,"="&amp;$A393)</f>
        <v>5</v>
      </c>
      <c r="E393" s="790">
        <f>AVERAGEIFS($E$7:$E$385,$C$7:$C$385,"="&amp;$A393)</f>
        <v>14.6</v>
      </c>
      <c r="I393" s="895">
        <f>AVERAGEIFS(I$7:I$385,$C$7:$C$385,"="&amp;$A393)</f>
        <v>404.19200000000001</v>
      </c>
      <c r="J393" s="779">
        <f>AVERAGEIFS(J$7:J$385,$C$7:$C$385,"="&amp;$A393)</f>
        <v>5.9502183782328784</v>
      </c>
      <c r="K393" s="786">
        <f>AVERAGEIFS(K$7:K$385,$C$7:$C$385,"="&amp;$A393)</f>
        <v>1.4285000000000001</v>
      </c>
      <c r="L393" s="790"/>
      <c r="M393" s="779">
        <f>AVERAGEIFS(M$7:M$385,$C$7:$C$385,"="&amp;$A393)</f>
        <v>5.7140000000000004</v>
      </c>
      <c r="N393" s="790"/>
      <c r="O393" s="786">
        <f>AVERAGEIFS(O$7:O$385,$C$7:$C$385,"="&amp;$A393)</f>
        <v>1.3405</v>
      </c>
      <c r="P393" s="790"/>
      <c r="Q393" s="790"/>
      <c r="R393" s="779">
        <f>AVERAGEIFS(R$7:R$385,$C$7:$C$385,"="&amp;$A393)</f>
        <v>6.1007984959839794</v>
      </c>
      <c r="S393" s="779">
        <f>AVERAGEIFS(S$7:S$385,$C$7:$C$385,"="&amp;$A393)</f>
        <v>5.1868853474248855</v>
      </c>
      <c r="T393" s="779">
        <f>AVERAGEIFS(T$7:T$385,$C$7:$C$385,"="&amp;$A393)</f>
        <v>20.469621779674551</v>
      </c>
      <c r="U393" s="779">
        <f>AVERAGEIFS(U$7:U$385,$C$7:$C$385,"="&amp;$A393)</f>
        <v>25.154287878672374</v>
      </c>
      <c r="V393" s="779">
        <f>AVERAGEIFS(V$7:V$385,$C$7:$C$385,"="&amp;$A393)</f>
        <v>27.073680825928733</v>
      </c>
      <c r="W393" s="789">
        <f>AVERAGEIFS(W$7:W$385,$C$7:$C$385,"="&amp;$A393)</f>
        <v>0.93170990844611568</v>
      </c>
      <c r="X393" s="789">
        <f>AVERAGEIFS(X$7:X$385,$C$7:$C$385,"="&amp;$A393)</f>
        <v>1.205868649174064</v>
      </c>
      <c r="Y393" s="624"/>
      <c r="Z393" s="779">
        <f>AVERAGEIFS(Z$7:Z$385,$C$7:$C$385,"="&amp;$A393)</f>
        <v>67.43467865720784</v>
      </c>
      <c r="AA393" s="779">
        <f>AVERAGEIFS(AA$7:AA$385,$C$7:$C$385,"="&amp;$A393)</f>
        <v>14.254672296837978</v>
      </c>
      <c r="AB393" s="779"/>
      <c r="AC393" s="779">
        <f>AVERAGEIFS(AC$7:AC$385,$C$7:$C$385,"="&amp;$A393)</f>
        <v>18.443999999999999</v>
      </c>
      <c r="AD393" s="779">
        <f>AVERAGEIFS(AD$7:AD$385,$C$7:$C$385,"="&amp;$A393)</f>
        <v>1.2760000000000002</v>
      </c>
      <c r="AE393" s="779">
        <f>AVERAGEIFS(AE$7:AE$385,$C$7:$C$385,"="&amp;$A393)</f>
        <v>5.9</v>
      </c>
      <c r="AF393" s="779">
        <f>AVERAGEIFS(AF$7:AF$385,$C$7:$C$385,"="&amp;$A393)</f>
        <v>7.2149999999999999</v>
      </c>
      <c r="AG393" s="779">
        <f>AVERAGEIFS(AG$7:AG$385,$C$7:$C$385,"="&amp;$A393)</f>
        <v>10.759999999999994</v>
      </c>
      <c r="AH393" s="779">
        <f>AVERAGEIFS(AH$7:AH$385,$C$7:$C$385,"="&amp;$A393)</f>
        <v>153.84</v>
      </c>
      <c r="AI393" s="779">
        <f>AVERAGEIFS(AI$7:AI$385,$C$7:$C$385,"="&amp;$A393)</f>
        <v>7.68</v>
      </c>
      <c r="AJ393" s="779">
        <f>AVERAGEIFS(AJ$7:AJ$385,$C$7:$C$385,"="&amp;$A393)</f>
        <v>23.54</v>
      </c>
      <c r="AK393" s="779">
        <f>AVERAGEIFS(AK$7:AK$385,$C$7:$C$385,"="&amp;$A393)</f>
        <v>15.252000000000001</v>
      </c>
      <c r="AL393" s="913">
        <f>AVERAGEIFS(AL$7:AL$385,$C$7:$C$385,"="&amp;$A393)</f>
        <v>21760</v>
      </c>
      <c r="AM393" s="779">
        <f>AVERAGEIFS(AM$7:AM$385,$C$7:$C$385,"="&amp;$A393)</f>
        <v>0.33399999999999996</v>
      </c>
      <c r="AN393" s="898">
        <f>AVERAGEIFS(AN$7:AN$385,$C$7:$C$385,"="&amp;$A393)</f>
        <v>1.335</v>
      </c>
      <c r="AO393" s="779">
        <f>AVERAGEIFS(AO$7:AO$385,$C$7:$C$385,"="&amp;$A393)</f>
        <v>16.849833960067279</v>
      </c>
      <c r="AP393" s="779">
        <f>AVERAGEIFS(AP$7:AP$385,$C$7:$C$385,"="&amp;$A393)</f>
        <v>31.104506256905257</v>
      </c>
      <c r="AQ393" s="898">
        <f>AVERAGEIFS(AQ$7:AQ$385,$C$7:$C$385,"="&amp;$A393)</f>
        <v>113.39201844672637</v>
      </c>
      <c r="AR393" s="779">
        <f>AVERAGEIFS(AR$7:AR$385,$C$7:$C$385,"="&amp;$A393)</f>
        <v>5.75258</v>
      </c>
      <c r="AS393" s="779">
        <f>AVERAGEIFS(AS$7:AS$385,$C$7:$C$385,"="&amp;$A393)</f>
        <v>5.9924687200000006</v>
      </c>
      <c r="AT393" s="779">
        <f>AVERAGEIFS(AT$7:AT$385,$C$7:$C$385,"="&amp;$A393)</f>
        <v>6.533587552000002</v>
      </c>
      <c r="AU393" s="779">
        <f>AVERAGEIFS(AU$7:AU$385,$C$7:$C$385,"="&amp;$A393)</f>
        <v>7.1253957617992025</v>
      </c>
      <c r="AV393" s="779">
        <f>AVERAGEIFS(AV$7:AV$385,$C$7:$C$385,"="&amp;$A393)</f>
        <v>7.7727544261131198</v>
      </c>
      <c r="AW393" s="779">
        <f>AVERAGEIFS(AW$7:AW$385,$C$7:$C$385,"="&amp;$A393)</f>
        <v>33.176786459912321</v>
      </c>
      <c r="AX393" s="898">
        <f>AVERAGEIFS(AX$7:AX$385,$C$7:$C$385,"="&amp;$A393)</f>
        <v>34.318626922935707</v>
      </c>
      <c r="AY393" s="779">
        <f>AVERAGEIFS(AY$7:AY$385,$C$7:$C$385,"="&amp;$A393)</f>
        <v>1.5640000000000001</v>
      </c>
      <c r="AZ393" s="779">
        <f>AVERAGEIFS(AZ$7:AZ$385,$C$7:$C$385,"="&amp;$A393)</f>
        <v>36.043999999999997</v>
      </c>
      <c r="BA393" s="779">
        <f>AVERAGEIFS(BA$7:BA$385,$C$7:$C$385,"="&amp;$A393)</f>
        <v>-16.216000000000001</v>
      </c>
      <c r="BB393" s="779">
        <f>AVERAGEIFS(BB$7:BB$385,$C$7:$C$385,"="&amp;$A393)</f>
        <v>-1.0539999999999998</v>
      </c>
      <c r="BC393" s="898">
        <f>AVERAGEIFS(BC$7:BC$385,$C$7:$C$385,"="&amp;$A393)</f>
        <v>1.504</v>
      </c>
      <c r="BD393" s="779"/>
      <c r="BE393" s="672">
        <f>AVERAGEIFS(BE$7:BE$385,$C$7:$C$385,"="&amp;$A393)</f>
        <v>2008.6</v>
      </c>
      <c r="BF393" s="779">
        <f>AVERAGEIFS(BF$7:BF$385,$C$7:$C$385,"="&amp;$A393)</f>
        <v>1.6</v>
      </c>
      <c r="BG393" s="779">
        <f>AVERAGEIFS(BG$7:BG$385,$C$7:$C$385,"="&amp;$A393)</f>
        <v>21.18</v>
      </c>
    </row>
    <row r="394" spans="1:61" x14ac:dyDescent="0.2">
      <c r="A394" s="820" t="s">
        <v>107</v>
      </c>
      <c r="B394" s="624">
        <f>COUNTIF($C$7:$C$385,"="&amp;$A394)</f>
        <v>146</v>
      </c>
      <c r="E394" s="790">
        <f>AVERAGEIFS($E$7:$E$385,$C$7:$C$385,"="&amp;$A394)</f>
        <v>13.171232876712329</v>
      </c>
      <c r="I394" s="895">
        <f>AVERAGEIFS(I$7:I$385,$C$7:$C$385,"="&amp;$A394)</f>
        <v>80.72835616438357</v>
      </c>
      <c r="J394" s="779">
        <f>AVERAGEIFS(J$7:J$385,$C$7:$C$385,"="&amp;$A394)</f>
        <v>3.0701966146538902</v>
      </c>
      <c r="K394" s="786">
        <f>AVERAGEIFS(K$7:K$385,$C$7:$C$385,"="&amp;$A394)</f>
        <v>0.51536369863013709</v>
      </c>
      <c r="L394" s="790"/>
      <c r="M394" s="779">
        <f>AVERAGEIFS(M$7:M$385,$C$7:$C$385,"="&amp;$A394)</f>
        <v>1.9169342465753434</v>
      </c>
      <c r="N394" s="790"/>
      <c r="O394" s="786">
        <f>AVERAGEIFS(O$7:O$385,$C$7:$C$385,"="&amp;$A394)</f>
        <v>0.48022579908675778</v>
      </c>
      <c r="P394" s="790"/>
      <c r="Q394" s="790"/>
      <c r="R394" s="779">
        <f>AVERAGEIFS(R$7:R$385,$C$7:$C$385,"="&amp;$A394)</f>
        <v>7.8929817987251925</v>
      </c>
      <c r="S394" s="779">
        <f>AVERAGEIFS(S$7:S$385,$C$7:$C$385,"="&amp;$A394)</f>
        <v>9.5532656928585986</v>
      </c>
      <c r="T394" s="779">
        <f>AVERAGEIFS(T$7:T$385,$C$7:$C$385,"="&amp;$A394)</f>
        <v>8.2906817930738352</v>
      </c>
      <c r="U394" s="779">
        <f>AVERAGEIFS(U$7:U$385,$C$7:$C$385,"="&amp;$A394)</f>
        <v>10.894153151083048</v>
      </c>
      <c r="V394" s="779">
        <f>AVERAGEIFS(V$7:V$385,$C$7:$C$385,"="&amp;$A394)</f>
        <v>12.308159362884844</v>
      </c>
      <c r="W394" s="789">
        <f>AVERAGEIFS(W$7:W$385,$C$7:$C$385,"="&amp;$A394)</f>
        <v>0.88836339924510455</v>
      </c>
      <c r="X394" s="789">
        <f>AVERAGEIFS(X$7:X$385,$C$7:$C$385,"="&amp;$A394)</f>
        <v>1.3447737342346515</v>
      </c>
      <c r="Y394" s="624"/>
      <c r="Z394" s="779">
        <f>AVERAGEIFS(Z$7:Z$385,$C$7:$C$385,"="&amp;$A394)</f>
        <v>91.262092563286174</v>
      </c>
      <c r="AA394" s="779">
        <f>AVERAGEIFS(AA$7:AA$385,$C$7:$C$385,"="&amp;$A394)</f>
        <v>27.325825111159556</v>
      </c>
      <c r="AB394" s="779"/>
      <c r="AC394" s="779">
        <f>AVERAGEIFS(AC$7:AC$385,$C$7:$C$385,"="&amp;$A394)</f>
        <v>4.9098461538461535</v>
      </c>
      <c r="AD394" s="779">
        <f>AVERAGEIFS(AD$7:AD$385,$C$7:$C$385,"="&amp;$A394)</f>
        <v>4.8013043478260871</v>
      </c>
      <c r="AE394" s="779">
        <f>AVERAGEIFS(AE$7:AE$385,$C$7:$C$385,"="&amp;$A394)</f>
        <v>3.9239999999999999</v>
      </c>
      <c r="AF394" s="779">
        <f>AVERAGEIFS(AF$7:AF$385,$C$7:$C$385,"="&amp;$A394)</f>
        <v>2.2594531249999998</v>
      </c>
      <c r="AG394" s="779">
        <f>AVERAGEIFS(AG$7:AG$385,$C$7:$C$385,"="&amp;$A394)</f>
        <v>15.023515625000009</v>
      </c>
      <c r="AH394" s="779">
        <f>AVERAGEIFS(AH$7:AH$385,$C$7:$C$385,"="&amp;$A394)</f>
        <v>53.66124031007751</v>
      </c>
      <c r="AI394" s="779">
        <f>AVERAGEIFS(AI$7:AI$385,$C$7:$C$385,"="&amp;$A394)</f>
        <v>8.0641525423728808</v>
      </c>
      <c r="AJ394" s="779">
        <f>AVERAGEIFS(AJ$7:AJ$385,$C$7:$C$385,"="&amp;$A394)</f>
        <v>12.923437500000006</v>
      </c>
      <c r="AK394" s="779">
        <f>AVERAGEIFS(AK$7:AK$385,$C$7:$C$385,"="&amp;$A394)</f>
        <v>8.3686538461538476</v>
      </c>
      <c r="AL394" s="913">
        <f>AVERAGEIFS(AL$7:AL$385,$C$7:$C$385,"="&amp;$A394)</f>
        <v>16008.153846153844</v>
      </c>
      <c r="AM394" s="779">
        <f>AVERAGEIFS(AM$7:AM$385,$C$7:$C$385,"="&amp;$A394)</f>
        <v>2.2558461538461527</v>
      </c>
      <c r="AN394" s="898">
        <f>AVERAGEIFS(AN$7:AN$385,$C$7:$C$385,"="&amp;$A394)</f>
        <v>0.86246031746031759</v>
      </c>
      <c r="AO394" s="779">
        <f>AVERAGEIFS(AO$7:AO$385,$C$7:$C$385,"="&amp;$A394)</f>
        <v>-13.171829894729346</v>
      </c>
      <c r="AP394" s="779">
        <f>AVERAGEIFS(AP$7:AP$385,$C$7:$C$385,"="&amp;$A394)</f>
        <v>13.964349765736936</v>
      </c>
      <c r="AQ394" s="898">
        <f>AVERAGEIFS(AQ$7:AQ$385,$C$7:$C$385,"="&amp;$A394)</f>
        <v>23.728473344508277</v>
      </c>
      <c r="AR394" s="779">
        <f>AVERAGEIFS(AR$7:AR$385,$C$7:$C$385,"="&amp;$A394)</f>
        <v>1.928132365981736</v>
      </c>
      <c r="AS394" s="779">
        <f>AVERAGEIFS(AS$7:AS$385,$C$7:$C$385,"="&amp;$A394)</f>
        <v>2.044129049094773</v>
      </c>
      <c r="AT394" s="779">
        <f>AVERAGEIFS(AT$7:AT$385,$C$7:$C$385,"="&amp;$A394)</f>
        <v>2.1637363862389418</v>
      </c>
      <c r="AU394" s="779">
        <f>AVERAGEIFS(AU$7:AU$385,$C$7:$C$385,"="&amp;$A394)</f>
        <v>2.2925185047385175</v>
      </c>
      <c r="AV394" s="779">
        <f>AVERAGEIFS(AV$7:AV$385,$C$7:$C$385,"="&amp;$A394)</f>
        <v>2.4312681523934949</v>
      </c>
      <c r="AW394" s="779">
        <f>AVERAGEIFS(AW$7:AW$385,$C$7:$C$385,"="&amp;$A394)</f>
        <v>10.859784458447457</v>
      </c>
      <c r="AX394" s="898">
        <f>AVERAGEIFS(AX$7:AX$385,$C$7:$C$385,"="&amp;$A394)</f>
        <v>17.335295516219553</v>
      </c>
      <c r="AY394" s="779">
        <f>AVERAGEIFS(AY$7:AY$385,$C$7:$C$385,"="&amp;$A394)</f>
        <v>0.90398437500000028</v>
      </c>
      <c r="AZ394" s="779">
        <f>AVERAGEIFS(AZ$7:AZ$385,$C$7:$C$385,"="&amp;$A394)</f>
        <v>23.949269230769229</v>
      </c>
      <c r="BA394" s="779">
        <f>AVERAGEIFS(BA$7:BA$385,$C$7:$C$385,"="&amp;$A394)</f>
        <v>-14.14814145740888</v>
      </c>
      <c r="BB394" s="779">
        <f>AVERAGEIFS(BB$7:BB$385,$C$7:$C$385,"="&amp;$A394)</f>
        <v>0.52709352517985586</v>
      </c>
      <c r="BC394" s="898">
        <f>AVERAGEIFS(BC$7:BC$385,$C$7:$C$385,"="&amp;$A394)</f>
        <v>3.3375862068965532</v>
      </c>
      <c r="BD394" s="779"/>
      <c r="BE394" s="672">
        <f>AVERAGEIFS(BE$7:BE$385,$C$7:$C$385,"="&amp;$A394)</f>
        <v>2010.2671232876712</v>
      </c>
      <c r="BF394" s="779">
        <f>AVERAGEIFS(BF$7:BF$385,$C$7:$C$385,"="&amp;$A394)</f>
        <v>1.2191780821917808</v>
      </c>
      <c r="BG394" s="779">
        <f>AVERAGEIFS(BG$7:BG$385,$C$7:$C$385,"="&amp;$A394)</f>
        <v>2.2475781250000009</v>
      </c>
    </row>
    <row r="395" spans="1:61" x14ac:dyDescent="0.2">
      <c r="A395" s="820" t="s">
        <v>152</v>
      </c>
      <c r="B395" s="624">
        <f>COUNTIF($C$7:$C$385,"="&amp;$A395)</f>
        <v>24</v>
      </c>
      <c r="E395" s="790">
        <f>AVERAGEIFS($E$7:$E$385,$C$7:$C$385,"="&amp;$A395)</f>
        <v>13.916666666666666</v>
      </c>
      <c r="I395" s="895">
        <f>AVERAGEIFS(I$7:I$385,$C$7:$C$385,"="&amp;$A395)</f>
        <v>214.23541666666662</v>
      </c>
      <c r="J395" s="779">
        <f>AVERAGEIFS(J$7:J$385,$C$7:$C$385,"="&amp;$A395)</f>
        <v>1.6407364622989296</v>
      </c>
      <c r="K395" s="786">
        <f>AVERAGEIFS(K$7:K$385,$C$7:$C$385,"="&amp;$A395)</f>
        <v>0.69918749999999996</v>
      </c>
      <c r="L395" s="790"/>
      <c r="M395" s="779">
        <f>AVERAGEIFS(M$7:M$385,$C$7:$C$385,"="&amp;$A395)</f>
        <v>2.7967499999999998</v>
      </c>
      <c r="N395" s="790"/>
      <c r="O395" s="786">
        <f>AVERAGEIFS(O$7:O$385,$C$7:$C$385,"="&amp;$A395)</f>
        <v>0.63927083333333312</v>
      </c>
      <c r="P395" s="790"/>
      <c r="Q395" s="790"/>
      <c r="R395" s="779">
        <f>AVERAGEIFS(R$7:R$385,$C$7:$C$385,"="&amp;$A395)</f>
        <v>8.5056036072222643</v>
      </c>
      <c r="S395" s="779">
        <f>AVERAGEIFS(S$7:S$385,$C$7:$C$385,"="&amp;$A395)</f>
        <v>9.9496045179133805</v>
      </c>
      <c r="T395" s="779">
        <f>AVERAGEIFS(T$7:T$385,$C$7:$C$385,"="&amp;$A395)</f>
        <v>9.8375657608263669</v>
      </c>
      <c r="U395" s="779">
        <f>AVERAGEIFS(U$7:U$385,$C$7:$C$385,"="&amp;$A395)</f>
        <v>10.526339310935724</v>
      </c>
      <c r="V395" s="779">
        <f>AVERAGEIFS(V$7:V$385,$C$7:$C$385,"="&amp;$A395)</f>
        <v>12.616209277612075</v>
      </c>
      <c r="W395" s="789">
        <f>AVERAGEIFS(W$7:W$385,$C$7:$C$385,"="&amp;$A395)</f>
        <v>0.87168687831231917</v>
      </c>
      <c r="X395" s="789">
        <f>AVERAGEIFS(X$7:X$385,$C$7:$C$385,"="&amp;$A395)</f>
        <v>1.0837371649878167</v>
      </c>
      <c r="Y395" s="624"/>
      <c r="Z395" s="779">
        <f>AVERAGEIFS(Z$7:Z$385,$C$7:$C$385,"="&amp;$A395)</f>
        <v>35.856545348200072</v>
      </c>
      <c r="AA395" s="779">
        <f>AVERAGEIFS(AA$7:AA$385,$C$7:$C$385,"="&amp;$A395)</f>
        <v>24.994671962887423</v>
      </c>
      <c r="AB395" s="779"/>
      <c r="AC395" s="779">
        <f>AVERAGEIFS(AC$7:AC$385,$C$7:$C$385,"="&amp;$A395)</f>
        <v>8.6512500000000028</v>
      </c>
      <c r="AD395" s="779">
        <f>AVERAGEIFS(AD$7:AD$385,$C$7:$C$385,"="&amp;$A395)</f>
        <v>4.2381250000000001</v>
      </c>
      <c r="AE395" s="779">
        <f>AVERAGEIFS(AE$7:AE$385,$C$7:$C$385,"="&amp;$A395)</f>
        <v>3.7650000000000001</v>
      </c>
      <c r="AF395" s="779">
        <f>AVERAGEIFS(AF$7:AF$385,$C$7:$C$385,"="&amp;$A395)</f>
        <v>7.041363636363636</v>
      </c>
      <c r="AG395" s="779">
        <f>AVERAGEIFS(AG$7:AG$385,$C$7:$C$385,"="&amp;$A395)</f>
        <v>23.782608695652179</v>
      </c>
      <c r="AH395" s="779">
        <f>AVERAGEIFS(AH$7:AH$385,$C$7:$C$385,"="&amp;$A395)</f>
        <v>28.583333333333332</v>
      </c>
      <c r="AI395" s="779">
        <f>AVERAGEIFS(AI$7:AI$385,$C$7:$C$385,"="&amp;$A395)</f>
        <v>10.516818181818183</v>
      </c>
      <c r="AJ395" s="779">
        <f>AVERAGEIFS(AJ$7:AJ$385,$C$7:$C$385,"="&amp;$A395)</f>
        <v>17.270833333333332</v>
      </c>
      <c r="AK395" s="779">
        <f>AVERAGEIFS(AK$7:AK$385,$C$7:$C$385,"="&amp;$A395)</f>
        <v>7.0959090909090916</v>
      </c>
      <c r="AL395" s="913">
        <f>AVERAGEIFS(AL$7:AL$385,$C$7:$C$385,"="&amp;$A395)</f>
        <v>98015.07666666666</v>
      </c>
      <c r="AM395" s="779">
        <f>AVERAGEIFS(AM$7:AM$385,$C$7:$C$385,"="&amp;$A395)</f>
        <v>1.5087500000000003</v>
      </c>
      <c r="AN395" s="898">
        <f>AVERAGEIFS(AN$7:AN$385,$C$7:$C$385,"="&amp;$A395)</f>
        <v>1.1481818181818182</v>
      </c>
      <c r="AO395" s="779">
        <f>AVERAGEIFS(AO$7:AO$385,$C$7:$C$385,"="&amp;$A395)</f>
        <v>-12.593374615132033</v>
      </c>
      <c r="AP395" s="779">
        <f>AVERAGEIFS(AP$7:AP$385,$C$7:$C$385,"="&amp;$A395)</f>
        <v>12.167075773234657</v>
      </c>
      <c r="AQ395" s="898">
        <f>AVERAGEIFS(AQ$7:AQ$385,$C$7:$C$385,"="&amp;$A395)</f>
        <v>176.46068291498506</v>
      </c>
      <c r="AR395" s="779">
        <f>AVERAGEIFS(AR$7:AR$385,$C$7:$C$385,"="&amp;$A395)</f>
        <v>2.7496287499999998</v>
      </c>
      <c r="AS395" s="779">
        <f>AVERAGEIFS(AS$7:AS$385,$C$7:$C$385,"="&amp;$A395)</f>
        <v>2.9341271107291664</v>
      </c>
      <c r="AT395" s="779">
        <f>AVERAGEIFS(AT$7:AT$385,$C$7:$C$385,"="&amp;$A395)</f>
        <v>3.1167561189829129</v>
      </c>
      <c r="AU395" s="779">
        <f>AVERAGEIFS(AU$7:AU$385,$C$7:$C$385,"="&amp;$A395)</f>
        <v>3.3144457115406554</v>
      </c>
      <c r="AV395" s="779">
        <f>AVERAGEIFS(AV$7:AV$385,$C$7:$C$385,"="&amp;$A395)</f>
        <v>3.5285730178928865</v>
      </c>
      <c r="AW395" s="779">
        <f>AVERAGEIFS(AW$7:AW$385,$C$7:$C$385,"="&amp;$A395)</f>
        <v>15.643530709145621</v>
      </c>
      <c r="AX395" s="898">
        <f>AVERAGEIFS(AX$7:AX$385,$C$7:$C$385,"="&amp;$A395)</f>
        <v>9.1956929476538765</v>
      </c>
      <c r="AY395" s="779">
        <f>AVERAGEIFS(AY$7:AY$385,$C$7:$C$385,"="&amp;$A395)</f>
        <v>0.6825</v>
      </c>
      <c r="AZ395" s="779">
        <f>AVERAGEIFS(AZ$7:AZ$385,$C$7:$C$385,"="&amp;$A395)</f>
        <v>17.959166666666665</v>
      </c>
      <c r="BA395" s="779">
        <f>AVERAGEIFS(BA$7:BA$385,$C$7:$C$385,"="&amp;$A395)</f>
        <v>-16.202499999999997</v>
      </c>
      <c r="BB395" s="779">
        <f>AVERAGEIFS(BB$7:BB$385,$C$7:$C$385,"="&amp;$A395)</f>
        <v>-2.8354166666666667</v>
      </c>
      <c r="BC395" s="898">
        <f>AVERAGEIFS(BC$7:BC$385,$C$7:$C$385,"="&amp;$A395)</f>
        <v>-0.68333333333333368</v>
      </c>
      <c r="BD395" s="779"/>
      <c r="BE395" s="672">
        <f>AVERAGEIFS(BE$7:BE$385,$C$7:$C$385,"="&amp;$A395)</f>
        <v>2009.8333333333333</v>
      </c>
      <c r="BF395" s="779">
        <f>AVERAGEIFS(BF$7:BF$385,$C$7:$C$385,"="&amp;$A395)</f>
        <v>1.2916666666666667</v>
      </c>
      <c r="BG395" s="779">
        <f>AVERAGEIFS(BG$7:BG$385,$C$7:$C$385,"="&amp;$A395)</f>
        <v>8.4500000000000011</v>
      </c>
    </row>
    <row r="396" spans="1:61" x14ac:dyDescent="0.2">
      <c r="A396" s="820" t="s">
        <v>111</v>
      </c>
      <c r="B396" s="624">
        <f>COUNTIF($C$7:$C$385,"="&amp;$A396)</f>
        <v>56</v>
      </c>
      <c r="E396" s="790">
        <f>AVERAGEIFS($E$7:$E$385,$C$7:$C$385,"="&amp;$A396)</f>
        <v>14.160714285714286</v>
      </c>
      <c r="I396" s="895">
        <f>AVERAGEIFS(I$7:I$385,$C$7:$C$385,"="&amp;$A396)</f>
        <v>143.11839285714285</v>
      </c>
      <c r="J396" s="779">
        <f>AVERAGEIFS(J$7:J$385,$C$7:$C$385,"="&amp;$A396)</f>
        <v>1.8158863058160504</v>
      </c>
      <c r="K396" s="786">
        <f>AVERAGEIFS(K$7:K$385,$C$7:$C$385,"="&amp;$A396)</f>
        <v>0.64102678571428584</v>
      </c>
      <c r="L396" s="790"/>
      <c r="M396" s="779">
        <f>AVERAGEIFS(M$7:M$385,$C$7:$C$385,"="&amp;$A396)</f>
        <v>2.5119642857142859</v>
      </c>
      <c r="N396" s="790"/>
      <c r="O396" s="786">
        <f>AVERAGEIFS(O$7:O$385,$C$7:$C$385,"="&amp;$A396)</f>
        <v>0.5888214285714285</v>
      </c>
      <c r="P396" s="790"/>
      <c r="Q396" s="790"/>
      <c r="R396" s="779">
        <f>AVERAGEIFS(R$7:R$385,$C$7:$C$385,"="&amp;$A396)</f>
        <v>9.6070275532478089</v>
      </c>
      <c r="S396" s="779">
        <f>AVERAGEIFS(S$7:S$385,$C$7:$C$385,"="&amp;$A396)</f>
        <v>12.567506514261469</v>
      </c>
      <c r="T396" s="779">
        <f>AVERAGEIFS(T$7:T$385,$C$7:$C$385,"="&amp;$A396)</f>
        <v>10.269879734538327</v>
      </c>
      <c r="U396" s="779">
        <f>AVERAGEIFS(U$7:U$385,$C$7:$C$385,"="&amp;$A396)</f>
        <v>11.131092470497295</v>
      </c>
      <c r="V396" s="779">
        <f>AVERAGEIFS(V$7:V$385,$C$7:$C$385,"="&amp;$A396)</f>
        <v>12.323204458308531</v>
      </c>
      <c r="W396" s="789">
        <f>AVERAGEIFS(W$7:W$385,$C$7:$C$385,"="&amp;$A396)</f>
        <v>0.91932149427339382</v>
      </c>
      <c r="X396" s="789">
        <f>AVERAGEIFS(X$7:X$385,$C$7:$C$385,"="&amp;$A396)</f>
        <v>0.95579794230835158</v>
      </c>
      <c r="Y396" s="624"/>
      <c r="Z396" s="779">
        <f>AVERAGEIFS(Z$7:Z$385,$C$7:$C$385,"="&amp;$A396)</f>
        <v>37.197314248345137</v>
      </c>
      <c r="AA396" s="779">
        <f>AVERAGEIFS(AA$7:AA$385,$C$7:$C$385,"="&amp;$A396)</f>
        <v>22.527485350536296</v>
      </c>
      <c r="AB396" s="779"/>
      <c r="AC396" s="779">
        <f>AVERAGEIFS(AC$7:AC$385,$C$7:$C$385,"="&amp;$A396)</f>
        <v>7.4180357142857147</v>
      </c>
      <c r="AD396" s="779">
        <f>AVERAGEIFS(AD$7:AD$385,$C$7:$C$385,"="&amp;$A396)</f>
        <v>2.5544000000000007</v>
      </c>
      <c r="AE396" s="779">
        <f>AVERAGEIFS(AE$7:AE$385,$C$7:$C$385,"="&amp;$A396)</f>
        <v>2.339642857142858</v>
      </c>
      <c r="AF396" s="779">
        <f>AVERAGEIFS(AF$7:AF$385,$C$7:$C$385,"="&amp;$A396)</f>
        <v>5.9487037037037052</v>
      </c>
      <c r="AG396" s="779">
        <f>AVERAGEIFS(AG$7:AG$385,$C$7:$C$385,"="&amp;$A396)</f>
        <v>22.91090909090909</v>
      </c>
      <c r="AH396" s="779">
        <f>AVERAGEIFS(AH$7:AH$385,$C$7:$C$385,"="&amp;$A396)</f>
        <v>17.24821428571429</v>
      </c>
      <c r="AI396" s="779">
        <f>AVERAGEIFS(AI$7:AI$385,$C$7:$C$385,"="&amp;$A396)</f>
        <v>10.96290909090909</v>
      </c>
      <c r="AJ396" s="779">
        <f>AVERAGEIFS(AJ$7:AJ$385,$C$7:$C$385,"="&amp;$A396)</f>
        <v>12.058928571428568</v>
      </c>
      <c r="AK396" s="779">
        <f>AVERAGEIFS(AK$7:AK$385,$C$7:$C$385,"="&amp;$A396)</f>
        <v>11.460925925925924</v>
      </c>
      <c r="AL396" s="913">
        <f>AVERAGEIFS(AL$7:AL$385,$C$7:$C$385,"="&amp;$A396)</f>
        <v>23552.871607142857</v>
      </c>
      <c r="AM396" s="779">
        <f>AVERAGEIFS(AM$7:AM$385,$C$7:$C$385,"="&amp;$A396)</f>
        <v>1.1871428571428571</v>
      </c>
      <c r="AN396" s="898">
        <f>AVERAGEIFS(AN$7:AN$385,$C$7:$C$385,"="&amp;$A396)</f>
        <v>1.0131481481481481</v>
      </c>
      <c r="AO396" s="779">
        <f>AVERAGEIFS(AO$7:AO$385,$C$7:$C$385,"="&amp;$A396)</f>
        <v>-9.5197741640036586</v>
      </c>
      <c r="AP396" s="779">
        <f>AVERAGEIFS(AP$7:AP$385,$C$7:$C$385,"="&amp;$A396)</f>
        <v>12.946978776313347</v>
      </c>
      <c r="AQ396" s="898">
        <f>AVERAGEIFS(AQ$7:AQ$385,$C$7:$C$385,"="&amp;$A396)</f>
        <v>128.7389643321834</v>
      </c>
      <c r="AR396" s="779">
        <f>AVERAGEIFS(AR$7:AR$385,$C$7:$C$385,"="&amp;$A396)</f>
        <v>2.5228965178571436</v>
      </c>
      <c r="AS396" s="779">
        <f>AVERAGEIFS(AS$7:AS$385,$C$7:$C$385,"="&amp;$A396)</f>
        <v>2.7028576673214286</v>
      </c>
      <c r="AT396" s="779">
        <f>AVERAGEIFS(AT$7:AT$385,$C$7:$C$385,"="&amp;$A396)</f>
        <v>2.9126352486249276</v>
      </c>
      <c r="AU396" s="779">
        <f>AVERAGEIFS(AU$7:AU$385,$C$7:$C$385,"="&amp;$A396)</f>
        <v>3.1408656691944081</v>
      </c>
      <c r="AV396" s="779">
        <f>AVERAGEIFS(AV$7:AV$385,$C$7:$C$385,"="&amp;$A396)</f>
        <v>3.3892647458768281</v>
      </c>
      <c r="AW396" s="779">
        <f>AVERAGEIFS(AW$7:AW$385,$C$7:$C$385,"="&amp;$A396)</f>
        <v>14.668519848874729</v>
      </c>
      <c r="AX396" s="898">
        <f>AVERAGEIFS(AX$7:AX$385,$C$7:$C$385,"="&amp;$A396)</f>
        <v>10.728849544296965</v>
      </c>
      <c r="AY396" s="779">
        <f>AVERAGEIFS(AY$7:AY$385,$C$7:$C$385,"="&amp;$A396)</f>
        <v>1.0991071428571426</v>
      </c>
      <c r="AZ396" s="779">
        <f>AVERAGEIFS(AZ$7:AZ$385,$C$7:$C$385,"="&amp;$A396)</f>
        <v>35.420357142857135</v>
      </c>
      <c r="BA396" s="779">
        <f>AVERAGEIFS(BA$7:BA$385,$C$7:$C$385,"="&amp;$A396)</f>
        <v>-11.843214285714282</v>
      </c>
      <c r="BB396" s="779">
        <f>AVERAGEIFS(BB$7:BB$385,$C$7:$C$385,"="&amp;$A396)</f>
        <v>2.7173214285714278</v>
      </c>
      <c r="BC396" s="898">
        <f>AVERAGEIFS(BC$7:BC$385,$C$7:$C$385,"="&amp;$A396)</f>
        <v>8.6375000000000011</v>
      </c>
      <c r="BD396" s="779"/>
      <c r="BE396" s="672">
        <f>AVERAGEIFS(BE$7:BE$385,$C$7:$C$385,"="&amp;$A396)</f>
        <v>2009.4107142857142</v>
      </c>
      <c r="BF396" s="779">
        <f>AVERAGEIFS(BF$7:BF$385,$C$7:$C$385,"="&amp;$A396)</f>
        <v>1.3571428571428572</v>
      </c>
      <c r="BG396" s="779">
        <f>AVERAGEIFS(BG$7:BG$385,$C$7:$C$385,"="&amp;$A396)</f>
        <v>9.8945454545454528</v>
      </c>
    </row>
    <row r="397" spans="1:61" x14ac:dyDescent="0.2">
      <c r="A397" s="820" t="s">
        <v>4055</v>
      </c>
      <c r="B397" s="624">
        <f>COUNTIF($C$7:$C$385,"="&amp;$A397)</f>
        <v>30</v>
      </c>
      <c r="E397" s="790">
        <f>AVERAGEIFS($E$7:$E$385,$C$7:$C$385,"="&amp;$A397)</f>
        <v>14.066666666666666</v>
      </c>
      <c r="I397" s="895">
        <f>AVERAGEIFS(I$7:I$385,$C$7:$C$385,"="&amp;$A397)</f>
        <v>164.88899999999998</v>
      </c>
      <c r="J397" s="779">
        <f>AVERAGEIFS(J$7:J$385,$C$7:$C$385,"="&amp;$A397)</f>
        <v>1.9253225974405817</v>
      </c>
      <c r="K397" s="786">
        <f>AVERAGEIFS(K$7:K$385,$C$7:$C$385,"="&amp;$A397)</f>
        <v>0.68944999999999979</v>
      </c>
      <c r="L397" s="790"/>
      <c r="M397" s="779">
        <f>AVERAGEIFS(M$7:M$385,$C$7:$C$385,"="&amp;$A397)</f>
        <v>2.7577999999999991</v>
      </c>
      <c r="N397" s="790"/>
      <c r="O397" s="786">
        <f>AVERAGEIFS(O$7:O$385,$C$7:$C$385,"="&amp;$A397)</f>
        <v>0.61312999999999984</v>
      </c>
      <c r="P397" s="790"/>
      <c r="Q397" s="790"/>
      <c r="R397" s="779">
        <f>AVERAGEIFS(R$7:R$385,$C$7:$C$385,"="&amp;$A397)</f>
        <v>11.410700111868493</v>
      </c>
      <c r="S397" s="779">
        <f>AVERAGEIFS(S$7:S$385,$C$7:$C$385,"="&amp;$A397)</f>
        <v>14.534455160279952</v>
      </c>
      <c r="T397" s="779">
        <f>AVERAGEIFS(T$7:T$385,$C$7:$C$385,"="&amp;$A397)</f>
        <v>11.799337300616513</v>
      </c>
      <c r="U397" s="779">
        <f>AVERAGEIFS(U$7:U$385,$C$7:$C$385,"="&amp;$A397)</f>
        <v>13.628677722742596</v>
      </c>
      <c r="V397" s="779">
        <f>AVERAGEIFS(V$7:V$385,$C$7:$C$385,"="&amp;$A397)</f>
        <v>16.839264471925894</v>
      </c>
      <c r="W397" s="789">
        <f>AVERAGEIFS(W$7:W$385,$C$7:$C$385,"="&amp;$A397)</f>
        <v>0.87299649594616835</v>
      </c>
      <c r="X397" s="789">
        <f>AVERAGEIFS(X$7:X$385,$C$7:$C$385,"="&amp;$A397)</f>
        <v>1.1431436139972173</v>
      </c>
      <c r="Y397" s="624"/>
      <c r="Z397" s="779">
        <f>AVERAGEIFS(Z$7:Z$385,$C$7:$C$385,"="&amp;$A397)</f>
        <v>42.902942580777562</v>
      </c>
      <c r="AA397" s="779">
        <f>AVERAGEIFS(AA$7:AA$385,$C$7:$C$385,"="&amp;$A397)</f>
        <v>24.684762998052818</v>
      </c>
      <c r="AB397" s="779"/>
      <c r="AC397" s="779">
        <f>AVERAGEIFS(AC$7:AC$385,$C$7:$C$385,"="&amp;$A397)</f>
        <v>7.1449999999999996</v>
      </c>
      <c r="AD397" s="779">
        <f>AVERAGEIFS(AD$7:AD$385,$C$7:$C$385,"="&amp;$A397)</f>
        <v>3.4703703703703694</v>
      </c>
      <c r="AE397" s="779">
        <f>AVERAGEIFS(AE$7:AE$385,$C$7:$C$385,"="&amp;$A397)</f>
        <v>5.0073333333333334</v>
      </c>
      <c r="AF397" s="779">
        <f>AVERAGEIFS(AF$7:AF$385,$C$7:$C$385,"="&amp;$A397)</f>
        <v>24.110714285714291</v>
      </c>
      <c r="AG397" s="779">
        <f>AVERAGEIFS(AG$7:AG$385,$C$7:$C$385,"="&amp;$A397)</f>
        <v>17.310344827586206</v>
      </c>
      <c r="AH397" s="779">
        <f>AVERAGEIFS(AH$7:AH$385,$C$7:$C$385,"="&amp;$A397)</f>
        <v>24.523333333333333</v>
      </c>
      <c r="AI397" s="779">
        <f>AVERAGEIFS(AI$7:AI$385,$C$7:$C$385,"="&amp;$A397)</f>
        <v>10.791666666666666</v>
      </c>
      <c r="AJ397" s="779">
        <f>AVERAGEIFS(AJ$7:AJ$385,$C$7:$C$385,"="&amp;$A397)</f>
        <v>17.096666666666668</v>
      </c>
      <c r="AK397" s="779">
        <f>AVERAGEIFS(AK$7:AK$385,$C$7:$C$385,"="&amp;$A397)</f>
        <v>8.7889655172413796</v>
      </c>
      <c r="AL397" s="913">
        <f>AVERAGEIFS(AL$7:AL$385,$C$7:$C$385,"="&amp;$A397)</f>
        <v>228369.59566666666</v>
      </c>
      <c r="AM397" s="779">
        <f>AVERAGEIFS(AM$7:AM$385,$C$7:$C$385,"="&amp;$A397)</f>
        <v>2.7173333333333334</v>
      </c>
      <c r="AN397" s="898">
        <f>AVERAGEIFS(AN$7:AN$385,$C$7:$C$385,"="&amp;$A397)</f>
        <v>2.8782142857142858</v>
      </c>
      <c r="AO397" s="779">
        <f>AVERAGEIFS(AO$7:AO$385,$C$7:$C$385,"="&amp;$A397)</f>
        <v>-9.1307626778696367</v>
      </c>
      <c r="AP397" s="779">
        <f>AVERAGEIFS(AP$7:AP$385,$C$7:$C$385,"="&amp;$A397)</f>
        <v>15.554000320183183</v>
      </c>
      <c r="AQ397" s="898">
        <f>AVERAGEIFS(AQ$7:AQ$385,$C$7:$C$385,"="&amp;$A397)</f>
        <v>286.78387409147251</v>
      </c>
      <c r="AR397" s="779">
        <f>AVERAGEIFS(AR$7:AR$385,$C$7:$C$385,"="&amp;$A397)</f>
        <v>2.7613750000000001</v>
      </c>
      <c r="AS397" s="779">
        <f>AVERAGEIFS(AS$7:AS$385,$C$7:$C$385,"="&amp;$A397)</f>
        <v>2.9745725608333329</v>
      </c>
      <c r="AT397" s="779">
        <f>AVERAGEIFS(AT$7:AT$385,$C$7:$C$385,"="&amp;$A397)</f>
        <v>3.2187806035906683</v>
      </c>
      <c r="AU397" s="779">
        <f>AVERAGEIFS(AU$7:AU$385,$C$7:$C$385,"="&amp;$A397)</f>
        <v>3.4850222673951921</v>
      </c>
      <c r="AV397" s="779">
        <f>AVERAGEIFS(AV$7:AV$385,$C$7:$C$385,"="&amp;$A397)</f>
        <v>3.7753427844064822</v>
      </c>
      <c r="AW397" s="779">
        <f>AVERAGEIFS(AW$7:AW$385,$C$7:$C$385,"="&amp;$A397)</f>
        <v>16.215093216225675</v>
      </c>
      <c r="AX397" s="898">
        <f>AVERAGEIFS(AX$7:AX$385,$C$7:$C$385,"="&amp;$A397)</f>
        <v>11.333420088963873</v>
      </c>
      <c r="AY397" s="779">
        <f>AVERAGEIFS(AY$7:AY$385,$C$7:$C$385,"="&amp;$A397)</f>
        <v>1.0809999999999997</v>
      </c>
      <c r="AZ397" s="779">
        <f>AVERAGEIFS(AZ$7:AZ$385,$C$7:$C$385,"="&amp;$A397)</f>
        <v>26.973999999999997</v>
      </c>
      <c r="BA397" s="779">
        <f>AVERAGEIFS(BA$7:BA$385,$C$7:$C$385,"="&amp;$A397)</f>
        <v>-14.215666666666666</v>
      </c>
      <c r="BB397" s="779">
        <f>AVERAGEIFS(BB$7:BB$385,$C$7:$C$385,"="&amp;$A397)</f>
        <v>0.68166666666666664</v>
      </c>
      <c r="BC397" s="898">
        <f>AVERAGEIFS(BC$7:BC$385,$C$7:$C$385,"="&amp;$A397)</f>
        <v>4.2159999999999993</v>
      </c>
      <c r="BD397" s="779"/>
      <c r="BE397" s="672">
        <f>AVERAGEIFS(BE$7:BE$385,$C$7:$C$385,"="&amp;$A397)</f>
        <v>2009.4333333333334</v>
      </c>
      <c r="BF397" s="779">
        <f>AVERAGEIFS(BF$7:BF$385,$C$7:$C$385,"="&amp;$A397)</f>
        <v>1.3</v>
      </c>
      <c r="BG397" s="779">
        <f>AVERAGEIFS(BG$7:BG$385,$C$7:$C$385,"="&amp;$A397)</f>
        <v>13.200000000000003</v>
      </c>
    </row>
    <row r="398" spans="1:61" x14ac:dyDescent="0.2">
      <c r="A398" s="820" t="s">
        <v>122</v>
      </c>
      <c r="B398" s="624">
        <f>COUNTIF($C$7:$C$385,"="&amp;$A398)</f>
        <v>24</v>
      </c>
      <c r="E398" s="790">
        <f>AVERAGEIFS($E$7:$E$385,$C$7:$C$385,"="&amp;$A398)</f>
        <v>14.5</v>
      </c>
      <c r="I398" s="895">
        <f>AVERAGEIFS(I$7:I$385,$C$7:$C$385,"="&amp;$A398)</f>
        <v>120.44958333333334</v>
      </c>
      <c r="J398" s="779">
        <f>AVERAGEIFS(J$7:J$385,$C$7:$C$385,"="&amp;$A398)</f>
        <v>1.9811722672027801</v>
      </c>
      <c r="K398" s="786">
        <f>AVERAGEIFS(K$7:K$385,$C$7:$C$385,"="&amp;$A398)</f>
        <v>0.58206250000000004</v>
      </c>
      <c r="L398" s="790"/>
      <c r="M398" s="779">
        <f>AVERAGEIFS(M$7:M$385,$C$7:$C$385,"="&amp;$A398)</f>
        <v>2.2395</v>
      </c>
      <c r="N398" s="790"/>
      <c r="O398" s="786">
        <f>AVERAGEIFS(O$7:O$385,$C$7:$C$385,"="&amp;$A398)</f>
        <v>0.53729166666666661</v>
      </c>
      <c r="P398" s="790"/>
      <c r="Q398" s="790"/>
      <c r="R398" s="779">
        <f>AVERAGEIFS(R$7:R$385,$C$7:$C$385,"="&amp;$A398)</f>
        <v>8.5885524018541624</v>
      </c>
      <c r="S398" s="779">
        <f>AVERAGEIFS(S$7:S$385,$C$7:$C$385,"="&amp;$A398)</f>
        <v>9.710992320190039</v>
      </c>
      <c r="T398" s="779">
        <f>AVERAGEIFS(T$7:T$385,$C$7:$C$385,"="&amp;$A398)</f>
        <v>7.4586357364419316</v>
      </c>
      <c r="U398" s="779">
        <f>AVERAGEIFS(U$7:U$385,$C$7:$C$385,"="&amp;$A398)</f>
        <v>8.1885805120605024</v>
      </c>
      <c r="V398" s="779">
        <f>AVERAGEIFS(V$7:V$385,$C$7:$C$385,"="&amp;$A398)</f>
        <v>12.646241618424485</v>
      </c>
      <c r="W398" s="789">
        <f>AVERAGEIFS(W$7:W$385,$C$7:$C$385,"="&amp;$A398)</f>
        <v>0.72376004495453505</v>
      </c>
      <c r="X398" s="789">
        <f>AVERAGEIFS(X$7:X$385,$C$7:$C$385,"="&amp;$A398)</f>
        <v>0.57298659928577067</v>
      </c>
      <c r="Y398" s="624"/>
      <c r="Z398" s="779">
        <f>AVERAGEIFS(Z$7:Z$385,$C$7:$C$385,"="&amp;$A398)</f>
        <v>36.444626283684656</v>
      </c>
      <c r="AA398" s="779">
        <f>AVERAGEIFS(AA$7:AA$385,$C$7:$C$385,"="&amp;$A398)</f>
        <v>22.105443891898016</v>
      </c>
      <c r="AB398" s="779"/>
      <c r="AC398" s="779">
        <f>AVERAGEIFS(AC$7:AC$385,$C$7:$C$385,"="&amp;$A398)</f>
        <v>7.5479166666666666</v>
      </c>
      <c r="AD398" s="779">
        <f>AVERAGEIFS(AD$7:AD$385,$C$7:$C$385,"="&amp;$A398)</f>
        <v>4.0073684210526306</v>
      </c>
      <c r="AE398" s="779">
        <f>AVERAGEIFS(AE$7:AE$385,$C$7:$C$385,"="&amp;$A398)</f>
        <v>2.6325000000000003</v>
      </c>
      <c r="AF398" s="779">
        <f>AVERAGEIFS(AF$7:AF$385,$C$7:$C$385,"="&amp;$A398)</f>
        <v>5.987916666666667</v>
      </c>
      <c r="AG398" s="779">
        <f>AVERAGEIFS(AG$7:AG$385,$C$7:$C$385,"="&amp;$A398)</f>
        <v>16.549999999999997</v>
      </c>
      <c r="AH398" s="779">
        <f>AVERAGEIFS(AH$7:AH$385,$C$7:$C$385,"="&amp;$A398)</f>
        <v>33.80833333333333</v>
      </c>
      <c r="AI398" s="779">
        <f>AVERAGEIFS(AI$7:AI$385,$C$7:$C$385,"="&amp;$A398)</f>
        <v>14.26608695652174</v>
      </c>
      <c r="AJ398" s="779">
        <f>AVERAGEIFS(AJ$7:AJ$385,$C$7:$C$385,"="&amp;$A398)</f>
        <v>13.054166666666667</v>
      </c>
      <c r="AK398" s="779">
        <f>AVERAGEIFS(AK$7:AK$385,$C$7:$C$385,"="&amp;$A398)</f>
        <v>9.244545454545456</v>
      </c>
      <c r="AL398" s="913">
        <f>AVERAGEIFS(AL$7:AL$385,$C$7:$C$385,"="&amp;$A398)</f>
        <v>10561.472083333334</v>
      </c>
      <c r="AM398" s="779">
        <f>AVERAGEIFS(AM$7:AM$385,$C$7:$C$385,"="&amp;$A398)</f>
        <v>1.9454166666666666</v>
      </c>
      <c r="AN398" s="898">
        <f>AVERAGEIFS(AN$7:AN$385,$C$7:$C$385,"="&amp;$A398)</f>
        <v>3.1125000000000003</v>
      </c>
      <c r="AO398" s="779">
        <f>AVERAGEIFS(AO$7:AO$385,$C$7:$C$385,"="&amp;$A398)</f>
        <v>-11.974308821495759</v>
      </c>
      <c r="AP398" s="779">
        <f>AVERAGEIFS(AP$7:AP$385,$C$7:$C$385,"="&amp;$A398)</f>
        <v>10.169752779263284</v>
      </c>
      <c r="AQ398" s="898">
        <f>AVERAGEIFS(AQ$7:AQ$385,$C$7:$C$385,"="&amp;$A398)</f>
        <v>58.970867573481947</v>
      </c>
      <c r="AR398" s="779">
        <f>AVERAGEIFS(AR$7:AR$385,$C$7:$C$385,"="&amp;$A398)</f>
        <v>2.272662916666667</v>
      </c>
      <c r="AS398" s="779">
        <f>AVERAGEIFS(AS$7:AS$385,$C$7:$C$385,"="&amp;$A398)</f>
        <v>2.4388734933333338</v>
      </c>
      <c r="AT398" s="779">
        <f>AVERAGEIFS(AT$7:AT$385,$C$7:$C$385,"="&amp;$A398)</f>
        <v>2.5786337302815006</v>
      </c>
      <c r="AU398" s="779">
        <f>AVERAGEIFS(AU$7:AU$385,$C$7:$C$385,"="&amp;$A398)</f>
        <v>2.7286037135642545</v>
      </c>
      <c r="AV398" s="779">
        <f>AVERAGEIFS(AV$7:AV$385,$C$7:$C$385,"="&amp;$A398)</f>
        <v>2.8896271449179811</v>
      </c>
      <c r="AW398" s="779">
        <f>AVERAGEIFS(AW$7:AW$385,$C$7:$C$385,"="&amp;$A398)</f>
        <v>12.908400998763737</v>
      </c>
      <c r="AX398" s="898">
        <f>AVERAGEIFS(AX$7:AX$385,$C$7:$C$385,"="&amp;$A398)</f>
        <v>11.337162515579989</v>
      </c>
      <c r="AY398" s="779">
        <f>AVERAGEIFS(AY$7:AY$385,$C$7:$C$385,"="&amp;$A398)</f>
        <v>1.0854166666666667</v>
      </c>
      <c r="AZ398" s="779">
        <f>AVERAGEIFS(AZ$7:AZ$385,$C$7:$C$385,"="&amp;$A398)</f>
        <v>40.653750000000009</v>
      </c>
      <c r="BA398" s="779">
        <f>AVERAGEIFS(BA$7:BA$385,$C$7:$C$385,"="&amp;$A398)</f>
        <v>-14.973750000000001</v>
      </c>
      <c r="BB398" s="779">
        <f>AVERAGEIFS(BB$7:BB$385,$C$7:$C$385,"="&amp;$A398)</f>
        <v>3.9766666666666661</v>
      </c>
      <c r="BC398" s="898">
        <f>AVERAGEIFS(BC$7:BC$385,$C$7:$C$385,"="&amp;$A398)</f>
        <v>9.3458333333333332</v>
      </c>
      <c r="BD398" s="779"/>
      <c r="BE398" s="672">
        <f>AVERAGEIFS(BE$7:BE$385,$C$7:$C$385,"="&amp;$A398)</f>
        <v>2008.9583333333333</v>
      </c>
      <c r="BF398" s="779">
        <f>AVERAGEIFS(BF$7:BF$385,$C$7:$C$385,"="&amp;$A398)</f>
        <v>1.375</v>
      </c>
      <c r="BG398" s="779">
        <f>AVERAGEIFS(BG$7:BG$385,$C$7:$C$385,"="&amp;$A398)</f>
        <v>8.7541666666666647</v>
      </c>
    </row>
    <row r="399" spans="1:61" x14ac:dyDescent="0.2">
      <c r="A399" s="820" t="s">
        <v>4178</v>
      </c>
      <c r="B399" s="624">
        <f>COUNTIF($C$7:$C$385,"="&amp;$A399)</f>
        <v>19</v>
      </c>
      <c r="E399" s="790">
        <f>AVERAGEIFS($E$7:$E$385,$C$7:$C$385,"="&amp;$A399)</f>
        <v>12.526315789473685</v>
      </c>
      <c r="I399" s="895">
        <f>AVERAGEIFS(I$7:I$385,$C$7:$C$385,"="&amp;$A399)</f>
        <v>89.794210526315794</v>
      </c>
      <c r="J399" s="779">
        <f>AVERAGEIFS(J$7:J$385,$C$7:$C$385,"="&amp;$A399)</f>
        <v>3.8193528179060849</v>
      </c>
      <c r="K399" s="786">
        <f>AVERAGEIFS(K$7:K$385,$C$7:$C$385,"="&amp;$A399)</f>
        <v>0.74578947368421067</v>
      </c>
      <c r="L399" s="790"/>
      <c r="M399" s="779">
        <f>AVERAGEIFS(M$7:M$385,$C$7:$C$385,"="&amp;$A399)</f>
        <v>3.1357894736842109</v>
      </c>
      <c r="N399" s="790"/>
      <c r="O399" s="786">
        <f>AVERAGEIFS(O$7:O$385,$C$7:$C$385,"="&amp;$A399)</f>
        <v>0.69060528070175442</v>
      </c>
      <c r="P399" s="790"/>
      <c r="Q399" s="790"/>
      <c r="R399" s="779">
        <f>AVERAGEIFS(R$7:R$385,$C$7:$C$385,"="&amp;$A399)</f>
        <v>7.9395989803079177</v>
      </c>
      <c r="S399" s="779">
        <f>AVERAGEIFS(S$7:S$385,$C$7:$C$385,"="&amp;$A399)</f>
        <v>14.164077649916823</v>
      </c>
      <c r="T399" s="779">
        <f>AVERAGEIFS(T$7:T$385,$C$7:$C$385,"="&amp;$A399)</f>
        <v>15.063691565641946</v>
      </c>
      <c r="U399" s="779">
        <f>AVERAGEIFS(U$7:U$385,$C$7:$C$385,"="&amp;$A399)</f>
        <v>12.966425376154792</v>
      </c>
      <c r="V399" s="779">
        <f>AVERAGEIFS(V$7:V$385,$C$7:$C$385,"="&amp;$A399)</f>
        <v>13.421415501584223</v>
      </c>
      <c r="W399" s="789">
        <f>AVERAGEIFS(W$7:W$385,$C$7:$C$385,"="&amp;$A399)</f>
        <v>0.86515949735152997</v>
      </c>
      <c r="X399" s="789">
        <f>AVERAGEIFS(X$7:X$385,$C$7:$C$385,"="&amp;$A399)</f>
        <v>1.2816315857801057</v>
      </c>
      <c r="Y399" s="624"/>
      <c r="Z399" s="779">
        <f>AVERAGEIFS(Z$7:Z$385,$C$7:$C$385,"="&amp;$A399)</f>
        <v>200.25453640215366</v>
      </c>
      <c r="AA399" s="779">
        <f>AVERAGEIFS(AA$7:AA$385,$C$7:$C$385,"="&amp;$A399)</f>
        <v>47.794861190455116</v>
      </c>
      <c r="AB399" s="779"/>
      <c r="AC399" s="779">
        <f>AVERAGEIFS(AC$7:AC$385,$C$7:$C$385,"="&amp;$A399)</f>
        <v>2.8873684210526318</v>
      </c>
      <c r="AD399" s="779">
        <f>AVERAGEIFS(AD$7:AD$385,$C$7:$C$385,"="&amp;$A399)</f>
        <v>28.091666666666658</v>
      </c>
      <c r="AE399" s="779">
        <f>AVERAGEIFS(AE$7:AE$385,$C$7:$C$385,"="&amp;$A399)</f>
        <v>11.428421052631579</v>
      </c>
      <c r="AF399" s="779">
        <f>AVERAGEIFS(AF$7:AF$385,$C$7:$C$385,"="&amp;$A399)</f>
        <v>3.6399999999999997</v>
      </c>
      <c r="AG399" s="779">
        <f>AVERAGEIFS(AG$7:AG$385,$C$7:$C$385,"="&amp;$A399)</f>
        <v>12.4</v>
      </c>
      <c r="AH399" s="779">
        <f>AVERAGEIFS(AH$7:AH$385,$C$7:$C$385,"="&amp;$A399)</f>
        <v>106.85263157894735</v>
      </c>
      <c r="AI399" s="779">
        <f>AVERAGEIFS(AI$7:AI$385,$C$7:$C$385,"="&amp;$A399)</f>
        <v>42.552631578947377</v>
      </c>
      <c r="AJ399" s="779">
        <f>AVERAGEIFS(AJ$7:AJ$385,$C$7:$C$385,"="&amp;$A399)</f>
        <v>12.644444444444447</v>
      </c>
      <c r="AK399" s="779">
        <f>AVERAGEIFS(AK$7:AK$385,$C$7:$C$385,"="&amp;$A399)</f>
        <v>5.7978571428571444</v>
      </c>
      <c r="AL399" s="913">
        <f>AVERAGEIFS(AL$7:AL$385,$C$7:$C$385,"="&amp;$A399)</f>
        <v>21584.718947368423</v>
      </c>
      <c r="AM399" s="779">
        <f>AVERAGEIFS(AM$7:AM$385,$C$7:$C$385,"="&amp;$A399)</f>
        <v>1.2200000000000004</v>
      </c>
      <c r="AN399" s="898">
        <f>AVERAGEIFS(AN$7:AN$385,$C$7:$C$385,"="&amp;$A399)</f>
        <v>1.1668421052631579</v>
      </c>
      <c r="AO399" s="779">
        <f>AVERAGEIFS(AO$7:AO$385,$C$7:$C$385,"="&amp;$A399)</f>
        <v>-31.009082996394227</v>
      </c>
      <c r="AP399" s="779">
        <f>AVERAGEIFS(AP$7:AP$385,$C$7:$C$385,"="&amp;$A399)</f>
        <v>16.785778194060878</v>
      </c>
      <c r="AQ399" s="898">
        <f>AVERAGEIFS(AQ$7:AQ$385,$C$7:$C$385,"="&amp;$A399)</f>
        <v>138.97597844773756</v>
      </c>
      <c r="AR399" s="779">
        <f>AVERAGEIFS(AR$7:AR$385,$C$7:$C$385,"="&amp;$A399)</f>
        <v>3.094072221052631</v>
      </c>
      <c r="AS399" s="779">
        <f>AVERAGEIFS(AS$7:AS$385,$C$7:$C$385,"="&amp;$A399)</f>
        <v>3.3213887579921053</v>
      </c>
      <c r="AT399" s="779">
        <f>AVERAGEIFS(AT$7:AT$385,$C$7:$C$385,"="&amp;$A399)</f>
        <v>3.4798745955805721</v>
      </c>
      <c r="AU399" s="779">
        <f>AVERAGEIFS(AU$7:AU$385,$C$7:$C$385,"="&amp;$A399)</f>
        <v>3.6494372103855066</v>
      </c>
      <c r="AV399" s="779">
        <f>AVERAGEIFS(AV$7:AV$385,$C$7:$C$385,"="&amp;$A399)</f>
        <v>3.8309572961974441</v>
      </c>
      <c r="AW399" s="779">
        <f>AVERAGEIFS(AW$7:AW$385,$C$7:$C$385,"="&amp;$A399)</f>
        <v>17.375730081208268</v>
      </c>
      <c r="AX399" s="898">
        <f>AVERAGEIFS(AX$7:AX$385,$C$7:$C$385,"="&amp;$A399)</f>
        <v>21.577112535691388</v>
      </c>
      <c r="AY399" s="779">
        <f>AVERAGEIFS(AY$7:AY$385,$C$7:$C$385,"="&amp;$A399)</f>
        <v>0.7727777777777779</v>
      </c>
      <c r="AZ399" s="779">
        <f>AVERAGEIFS(AZ$7:AZ$385,$C$7:$C$385,"="&amp;$A399)</f>
        <v>19.068421052631582</v>
      </c>
      <c r="BA399" s="779">
        <f>AVERAGEIFS(BA$7:BA$385,$C$7:$C$385,"="&amp;$A399)</f>
        <v>-24.150526315789474</v>
      </c>
      <c r="BB399" s="779">
        <f>AVERAGEIFS(BB$7:BB$385,$C$7:$C$385,"="&amp;$A399)</f>
        <v>9.1052631578947246E-2</v>
      </c>
      <c r="BC399" s="898">
        <f>AVERAGEIFS(BC$7:BC$385,$C$7:$C$385,"="&amp;$A399)</f>
        <v>-0.76894736842105293</v>
      </c>
      <c r="BD399" s="779"/>
      <c r="BE399" s="672">
        <f>AVERAGEIFS(BE$7:BE$385,$C$7:$C$385,"="&amp;$A399)</f>
        <v>2011.1052631578948</v>
      </c>
      <c r="BF399" s="779">
        <f>AVERAGEIFS(BF$7:BF$385,$C$7:$C$385,"="&amp;$A399)</f>
        <v>1.1052631578947369</v>
      </c>
      <c r="BG399" s="779">
        <f>AVERAGEIFS(BG$7:BG$385,$C$7:$C$385,"="&amp;$A399)</f>
        <v>4.7368421052631575</v>
      </c>
    </row>
    <row r="400" spans="1:61" x14ac:dyDescent="0.2">
      <c r="A400" s="820" t="s">
        <v>130</v>
      </c>
      <c r="B400" s="624">
        <f>COUNTIF($C$7:$C$385,"="&amp;$A400)</f>
        <v>34</v>
      </c>
      <c r="E400" s="790">
        <f>AVERAGEIFS($E$7:$E$385,$C$7:$C$385,"="&amp;$A400)</f>
        <v>15.470588235294118</v>
      </c>
      <c r="I400" s="895">
        <f>AVERAGEIFS(I$7:I$385,$C$7:$C$385,"="&amp;$A400)</f>
        <v>66.869117647058843</v>
      </c>
      <c r="J400" s="779">
        <f>AVERAGEIFS(J$7:J$385,$C$7:$C$385,"="&amp;$A400)</f>
        <v>3.73042492465258</v>
      </c>
      <c r="K400" s="786">
        <f>AVERAGEIFS(K$7:K$385,$C$7:$C$385,"="&amp;$A400)</f>
        <v>0.5877941176470588</v>
      </c>
      <c r="L400" s="790"/>
      <c r="M400" s="779">
        <f>AVERAGEIFS(M$7:M$385,$C$7:$C$385,"="&amp;$A400)</f>
        <v>2.3511764705882352</v>
      </c>
      <c r="N400" s="790"/>
      <c r="O400" s="786">
        <f>AVERAGEIFS(O$7:O$385,$C$7:$C$385,"="&amp;$A400)</f>
        <v>0.55927941176470586</v>
      </c>
      <c r="P400" s="790"/>
      <c r="Q400" s="790"/>
      <c r="R400" s="779">
        <f>AVERAGEIFS(R$7:R$385,$C$7:$C$385,"="&amp;$A400)</f>
        <v>5.2348716412338181</v>
      </c>
      <c r="S400" s="779">
        <f>AVERAGEIFS(S$7:S$385,$C$7:$C$385,"="&amp;$A400)</f>
        <v>5.7664867942039058</v>
      </c>
      <c r="T400" s="779">
        <f>AVERAGEIFS(T$7:T$385,$C$7:$C$385,"="&amp;$A400)</f>
        <v>5.8946792704943487</v>
      </c>
      <c r="U400" s="779">
        <f>AVERAGEIFS(U$7:U$385,$C$7:$C$385,"="&amp;$A400)</f>
        <v>6.2679406737602825</v>
      </c>
      <c r="V400" s="779">
        <f>AVERAGEIFS(V$7:V$385,$C$7:$C$385,"="&amp;$A400)</f>
        <v>7.1351619941184419</v>
      </c>
      <c r="W400" s="789">
        <f>AVERAGEIFS(W$7:W$385,$C$7:$C$385,"="&amp;$A400)</f>
        <v>0.95821372275005834</v>
      </c>
      <c r="X400" s="789">
        <f>AVERAGEIFS(X$7:X$385,$C$7:$C$385,"="&amp;$A400)</f>
        <v>1.6196316074492687</v>
      </c>
      <c r="Y400" s="624"/>
      <c r="Z400" s="779">
        <f>AVERAGEIFS(Z$7:Z$385,$C$7:$C$385,"="&amp;$A400)</f>
        <v>104.63552812552113</v>
      </c>
      <c r="AA400" s="779">
        <f>AVERAGEIFS(AA$7:AA$385,$C$7:$C$385,"="&amp;$A400)</f>
        <v>26.794087344680943</v>
      </c>
      <c r="AB400" s="779"/>
      <c r="AC400" s="779">
        <f>AVERAGEIFS(AC$7:AC$385,$C$7:$C$385,"="&amp;$A400)</f>
        <v>3.1967647058823534</v>
      </c>
      <c r="AD400" s="779">
        <f>AVERAGEIFS(AD$7:AD$385,$C$7:$C$385,"="&amp;$A400)</f>
        <v>4.3386206896551718</v>
      </c>
      <c r="AE400" s="779">
        <f>AVERAGEIFS(AE$7:AE$385,$C$7:$C$385,"="&amp;$A400)</f>
        <v>2.3517647058823532</v>
      </c>
      <c r="AF400" s="779">
        <f>AVERAGEIFS(AF$7:AF$385,$C$7:$C$385,"="&amp;$A400)</f>
        <v>2.0567647058823533</v>
      </c>
      <c r="AG400" s="779">
        <f>AVERAGEIFS(AG$7:AG$385,$C$7:$C$385,"="&amp;$A400)</f>
        <v>7.9935483870967765</v>
      </c>
      <c r="AH400" s="779">
        <f>AVERAGEIFS(AH$7:AH$385,$C$7:$C$385,"="&amp;$A400)</f>
        <v>32.052941176470597</v>
      </c>
      <c r="AI400" s="779">
        <f>AVERAGEIFS(AI$7:AI$385,$C$7:$C$385,"="&amp;$A400)</f>
        <v>9.0163636363636392</v>
      </c>
      <c r="AJ400" s="779">
        <f>AVERAGEIFS(AJ$7:AJ$385,$C$7:$C$385,"="&amp;$A400)</f>
        <v>4.1994117647058822</v>
      </c>
      <c r="AK400" s="779">
        <f>AVERAGEIFS(AK$7:AK$385,$C$7:$C$385,"="&amp;$A400)</f>
        <v>7.1184374999999998</v>
      </c>
      <c r="AL400" s="913">
        <f>AVERAGEIFS(AL$7:AL$385,$C$7:$C$385,"="&amp;$A400)</f>
        <v>17463.813235294117</v>
      </c>
      <c r="AM400" s="779">
        <f>AVERAGEIFS(AM$7:AM$385,$C$7:$C$385,"="&amp;$A400)</f>
        <v>1.9169696969696977</v>
      </c>
      <c r="AN400" s="898">
        <f>AVERAGEIFS(AN$7:AN$385,$C$7:$C$385,"="&amp;$A400)</f>
        <v>1.5766666666666671</v>
      </c>
      <c r="AO400" s="779">
        <f>AVERAGEIFS(AO$7:AO$385,$C$7:$C$385,"="&amp;$A400)</f>
        <v>-16.731046966679731</v>
      </c>
      <c r="AP400" s="779">
        <f>AVERAGEIFS(AP$7:AP$385,$C$7:$C$385,"="&amp;$A400)</f>
        <v>9.9983655984128639</v>
      </c>
      <c r="AQ400" s="898">
        <f>AVERAGEIFS(AQ$7:AQ$385,$C$7:$C$385,"="&amp;$A400)</f>
        <v>39.738102832613365</v>
      </c>
      <c r="AR400" s="779">
        <f>AVERAGEIFS(AR$7:AR$385,$C$7:$C$385,"="&amp;$A400)</f>
        <v>2.3862871764705877</v>
      </c>
      <c r="AS400" s="779">
        <f>AVERAGEIFS(AS$7:AS$385,$C$7:$C$385,"="&amp;$A400)</f>
        <v>2.5398316593411767</v>
      </c>
      <c r="AT400" s="779">
        <f>AVERAGEIFS(AT$7:AT$385,$C$7:$C$385,"="&amp;$A400)</f>
        <v>2.6824820719935407</v>
      </c>
      <c r="AU400" s="779">
        <f>AVERAGEIFS(AU$7:AU$385,$C$7:$C$385,"="&amp;$A400)</f>
        <v>2.8345126187851077</v>
      </c>
      <c r="AV400" s="779">
        <f>AVERAGEIFS(AV$7:AV$385,$C$7:$C$385,"="&amp;$A400)</f>
        <v>2.9966048794613269</v>
      </c>
      <c r="AW400" s="779">
        <f>AVERAGEIFS(AW$7:AW$385,$C$7:$C$385,"="&amp;$A400)</f>
        <v>13.439718406051743</v>
      </c>
      <c r="AX400" s="898">
        <f>AVERAGEIFS(AX$7:AX$385,$C$7:$C$385,"="&amp;$A400)</f>
        <v>21.379386780327568</v>
      </c>
      <c r="AY400" s="779">
        <f>AVERAGEIFS(AY$7:AY$385,$C$7:$C$385,"="&amp;$A400)</f>
        <v>0.53030303030303039</v>
      </c>
      <c r="AZ400" s="779">
        <f>AVERAGEIFS(AZ$7:AZ$385,$C$7:$C$385,"="&amp;$A400)</f>
        <v>16.353529411764704</v>
      </c>
      <c r="BA400" s="779">
        <f>AVERAGEIFS(BA$7:BA$385,$C$7:$C$385,"="&amp;$A400)</f>
        <v>-16.252647058823531</v>
      </c>
      <c r="BB400" s="779">
        <f>AVERAGEIFS(BB$7:BB$385,$C$7:$C$385,"="&amp;$A400)</f>
        <v>-2.7635294117647042</v>
      </c>
      <c r="BC400" s="898">
        <f>AVERAGEIFS(BC$7:BC$385,$C$7:$C$385,"="&amp;$A400)</f>
        <v>-3.2870588235294114</v>
      </c>
      <c r="BD400" s="779"/>
      <c r="BE400" s="672">
        <f>AVERAGEIFS(BE$7:BE$385,$C$7:$C$385,"="&amp;$A400)</f>
        <v>2008.2058823529412</v>
      </c>
      <c r="BF400" s="779">
        <f>AVERAGEIFS(BF$7:BF$385,$C$7:$C$385,"="&amp;$A400)</f>
        <v>1.588235294117647</v>
      </c>
      <c r="BG400" s="779">
        <f>AVERAGEIFS(BG$7:BG$385,$C$7:$C$385,"="&amp;$A400)</f>
        <v>2.3870967741935485</v>
      </c>
    </row>
    <row r="401" spans="2:58" x14ac:dyDescent="0.2">
      <c r="I401" s="624"/>
      <c r="J401" s="820"/>
      <c r="K401" s="897"/>
      <c r="L401" s="820"/>
      <c r="M401" s="820"/>
      <c r="N401" s="820"/>
      <c r="R401" s="820"/>
      <c r="S401" s="820"/>
      <c r="T401" s="820"/>
      <c r="U401" s="820"/>
      <c r="V401" s="820"/>
      <c r="W401" s="820"/>
      <c r="X401" s="820"/>
      <c r="AN401" s="899"/>
      <c r="AO401" s="820"/>
      <c r="BC401" s="624"/>
      <c r="BD401" s="594"/>
    </row>
    <row r="402" spans="2:58" x14ac:dyDescent="0.2">
      <c r="I402" s="896"/>
      <c r="J402" s="894"/>
      <c r="K402" s="897"/>
      <c r="L402" s="894"/>
      <c r="M402" s="894"/>
      <c r="N402" s="894"/>
      <c r="O402" s="894"/>
      <c r="P402" s="894"/>
      <c r="Q402" s="894"/>
      <c r="R402" s="894"/>
      <c r="S402" s="894"/>
      <c r="T402" s="894"/>
      <c r="U402" s="894"/>
      <c r="V402" s="894"/>
      <c r="W402" s="894"/>
      <c r="X402" s="894"/>
    </row>
    <row r="403" spans="2:58" x14ac:dyDescent="0.2">
      <c r="I403" s="896"/>
      <c r="J403" s="894"/>
      <c r="K403" s="897"/>
      <c r="L403" s="894"/>
      <c r="M403" s="894"/>
      <c r="N403" s="894"/>
      <c r="O403" s="894"/>
      <c r="P403" s="894"/>
      <c r="Q403" s="894"/>
      <c r="R403" s="894"/>
      <c r="S403" s="894"/>
      <c r="T403" s="894"/>
      <c r="U403" s="894"/>
      <c r="V403" s="894"/>
      <c r="W403" s="894"/>
      <c r="X403" s="894"/>
    </row>
    <row r="404" spans="2:58" x14ac:dyDescent="0.2">
      <c r="B404" s="820"/>
      <c r="E404" s="820"/>
      <c r="F404" s="820"/>
      <c r="J404" s="820"/>
      <c r="K404" s="893"/>
      <c r="L404" s="820"/>
      <c r="M404" s="820"/>
      <c r="N404" s="820"/>
      <c r="R404" s="820"/>
      <c r="S404" s="820"/>
      <c r="T404" s="820"/>
      <c r="U404" s="820"/>
      <c r="V404" s="820"/>
      <c r="W404" s="820"/>
      <c r="X404" s="820"/>
      <c r="Z404" s="820"/>
      <c r="AC404" s="820"/>
      <c r="AD404" s="820"/>
      <c r="AE404" s="820"/>
      <c r="AF404" s="820"/>
      <c r="AG404" s="820"/>
      <c r="AH404" s="820"/>
      <c r="AI404" s="820"/>
      <c r="AJ404" s="820"/>
      <c r="AK404" s="820"/>
      <c r="AL404" s="820"/>
      <c r="AM404" s="820"/>
      <c r="AN404" s="820"/>
      <c r="AO404" s="820"/>
      <c r="AR404" s="820"/>
      <c r="AS404" s="820"/>
      <c r="AT404" s="820"/>
      <c r="AU404" s="820"/>
      <c r="AV404" s="820"/>
      <c r="AW404" s="820"/>
      <c r="AX404" s="820"/>
      <c r="AY404" s="820"/>
      <c r="BD404" s="820"/>
      <c r="BE404" s="820"/>
      <c r="BF404" s="820"/>
    </row>
    <row r="405" spans="2:58" x14ac:dyDescent="0.2">
      <c r="B405" s="820"/>
      <c r="E405" s="820"/>
      <c r="F405" s="820"/>
      <c r="J405" s="820"/>
      <c r="K405" s="569"/>
      <c r="L405" s="820"/>
      <c r="M405" s="820"/>
      <c r="N405" s="820"/>
      <c r="R405" s="820"/>
      <c r="S405" s="820"/>
      <c r="T405" s="820"/>
      <c r="U405" s="820"/>
      <c r="V405" s="820"/>
      <c r="W405" s="820"/>
      <c r="X405" s="820"/>
      <c r="Z405" s="820"/>
      <c r="AC405" s="820"/>
      <c r="AD405" s="820"/>
      <c r="AE405" s="820"/>
      <c r="AF405" s="820"/>
      <c r="AG405" s="820"/>
      <c r="AH405" s="820"/>
      <c r="AI405" s="820"/>
      <c r="AJ405" s="820"/>
      <c r="AK405" s="820"/>
      <c r="AL405" s="820"/>
      <c r="AM405" s="820"/>
      <c r="AN405" s="820"/>
      <c r="AO405" s="820"/>
      <c r="AR405" s="820"/>
      <c r="AS405" s="820"/>
      <c r="AT405" s="820"/>
      <c r="AU405" s="820"/>
      <c r="AV405" s="820"/>
      <c r="AW405" s="820"/>
      <c r="AX405" s="820"/>
      <c r="AY405" s="820"/>
      <c r="BD405" s="820"/>
      <c r="BE405" s="820"/>
      <c r="BF405" s="820"/>
    </row>
    <row r="406" spans="2:58" x14ac:dyDescent="0.2">
      <c r="B406" s="820"/>
      <c r="E406" s="820"/>
      <c r="F406" s="820"/>
      <c r="J406" s="820"/>
      <c r="K406" s="569"/>
      <c r="L406" s="820"/>
      <c r="M406" s="820"/>
      <c r="N406" s="820"/>
      <c r="R406" s="820"/>
      <c r="S406" s="820"/>
      <c r="T406" s="820"/>
      <c r="U406" s="820"/>
      <c r="V406" s="820"/>
      <c r="W406" s="820"/>
      <c r="X406" s="820"/>
      <c r="Z406" s="820"/>
      <c r="AC406" s="820"/>
      <c r="AD406" s="820"/>
      <c r="AE406" s="820"/>
      <c r="AF406" s="820"/>
      <c r="AG406" s="820"/>
      <c r="AH406" s="820"/>
      <c r="AI406" s="820"/>
      <c r="AJ406" s="820"/>
      <c r="AK406" s="820"/>
      <c r="AL406" s="820"/>
      <c r="AM406" s="820"/>
      <c r="AN406" s="820"/>
      <c r="AO406" s="820"/>
      <c r="AR406" s="820"/>
      <c r="AS406" s="820"/>
      <c r="AT406" s="820"/>
      <c r="AU406" s="820"/>
      <c r="AV406" s="820"/>
      <c r="AW406" s="820"/>
      <c r="AX406" s="820"/>
      <c r="AY406" s="820"/>
      <c r="BD406" s="820"/>
      <c r="BE406" s="820"/>
      <c r="BF406" s="820"/>
    </row>
    <row r="407" spans="2:58" x14ac:dyDescent="0.2">
      <c r="B407" s="820"/>
      <c r="E407" s="820"/>
      <c r="F407" s="820"/>
      <c r="J407" s="820"/>
      <c r="K407" s="569"/>
      <c r="L407" s="820"/>
      <c r="M407" s="820"/>
      <c r="N407" s="820"/>
      <c r="R407" s="820"/>
      <c r="S407" s="820"/>
      <c r="T407" s="820"/>
      <c r="U407" s="820"/>
      <c r="V407" s="820"/>
      <c r="W407" s="820"/>
      <c r="X407" s="820"/>
      <c r="Z407" s="820"/>
      <c r="AC407" s="820"/>
      <c r="AD407" s="820"/>
      <c r="AE407" s="820"/>
      <c r="AF407" s="820"/>
      <c r="AG407" s="820"/>
      <c r="AH407" s="820"/>
      <c r="AI407" s="820"/>
      <c r="AJ407" s="820"/>
      <c r="AK407" s="820"/>
      <c r="AL407" s="820"/>
      <c r="AM407" s="820"/>
      <c r="AN407" s="820"/>
      <c r="AO407" s="820"/>
      <c r="AR407" s="820"/>
      <c r="AS407" s="820"/>
      <c r="AT407" s="820"/>
      <c r="AU407" s="820"/>
      <c r="AV407" s="820"/>
      <c r="AW407" s="820"/>
      <c r="AX407" s="820"/>
      <c r="AY407" s="820"/>
      <c r="BD407" s="820"/>
      <c r="BE407" s="820"/>
      <c r="BF407" s="820"/>
    </row>
    <row r="408" spans="2:58" x14ac:dyDescent="0.2">
      <c r="B408" s="820"/>
      <c r="E408" s="820"/>
      <c r="F408" s="820"/>
      <c r="J408" s="820"/>
      <c r="K408" s="569"/>
      <c r="L408" s="820"/>
      <c r="M408" s="820"/>
      <c r="N408" s="820"/>
      <c r="R408" s="820"/>
      <c r="S408" s="820"/>
      <c r="T408" s="820"/>
      <c r="U408" s="820"/>
      <c r="V408" s="820"/>
      <c r="W408" s="820"/>
      <c r="X408" s="820"/>
      <c r="Z408" s="820"/>
      <c r="AC408" s="820"/>
      <c r="AD408" s="820"/>
      <c r="AE408" s="820"/>
      <c r="AF408" s="820"/>
      <c r="AG408" s="820"/>
      <c r="AH408" s="820"/>
      <c r="AI408" s="820"/>
      <c r="AJ408" s="820"/>
      <c r="AK408" s="820"/>
      <c r="AL408" s="820"/>
      <c r="AM408" s="820"/>
      <c r="AN408" s="820"/>
      <c r="AO408" s="820"/>
      <c r="AR408" s="820"/>
      <c r="AS408" s="820"/>
      <c r="AT408" s="820"/>
      <c r="AU408" s="820"/>
      <c r="AV408" s="820"/>
      <c r="AW408" s="820"/>
      <c r="AX408" s="820"/>
      <c r="AY408" s="820"/>
      <c r="BD408" s="820"/>
      <c r="BE408" s="820"/>
      <c r="BF408" s="820"/>
    </row>
    <row r="409" spans="2:58" x14ac:dyDescent="0.2">
      <c r="B409" s="820"/>
      <c r="E409" s="820"/>
      <c r="F409" s="820"/>
      <c r="J409" s="820"/>
      <c r="L409" s="820"/>
      <c r="M409" s="820"/>
      <c r="N409" s="820"/>
      <c r="R409" s="820"/>
      <c r="S409" s="820"/>
      <c r="T409" s="820"/>
      <c r="U409" s="820"/>
      <c r="V409" s="820"/>
      <c r="W409" s="820"/>
      <c r="X409" s="820"/>
      <c r="Z409" s="820"/>
      <c r="AC409" s="820"/>
      <c r="AD409" s="820"/>
      <c r="AE409" s="820"/>
      <c r="AF409" s="820"/>
      <c r="AG409" s="820"/>
      <c r="AH409" s="820"/>
      <c r="AI409" s="820"/>
      <c r="AJ409" s="820"/>
      <c r="AK409" s="820"/>
      <c r="AL409" s="820"/>
      <c r="AM409" s="820"/>
      <c r="AN409" s="820"/>
      <c r="AO409" s="820"/>
      <c r="AR409" s="820"/>
      <c r="AS409" s="820"/>
      <c r="AT409" s="820"/>
      <c r="AU409" s="820"/>
      <c r="AV409" s="820"/>
      <c r="AW409" s="820"/>
      <c r="AX409" s="820"/>
      <c r="AY409" s="820"/>
      <c r="BD409" s="820"/>
      <c r="BE409" s="820"/>
      <c r="BF409" s="820"/>
    </row>
    <row r="410" spans="2:58" x14ac:dyDescent="0.2">
      <c r="B410" s="820"/>
      <c r="E410" s="820"/>
      <c r="F410" s="820"/>
      <c r="J410" s="820"/>
      <c r="L410" s="820"/>
      <c r="M410" s="820"/>
      <c r="N410" s="820"/>
      <c r="R410" s="820"/>
      <c r="S410" s="820"/>
      <c r="T410" s="820"/>
      <c r="U410" s="820"/>
      <c r="V410" s="820"/>
      <c r="W410" s="820"/>
      <c r="X410" s="820"/>
      <c r="Z410" s="820"/>
      <c r="AC410" s="820"/>
      <c r="AD410" s="820"/>
      <c r="AE410" s="820"/>
      <c r="AF410" s="820"/>
      <c r="AG410" s="820"/>
      <c r="AH410" s="820"/>
      <c r="AI410" s="820"/>
      <c r="AJ410" s="820"/>
      <c r="AK410" s="820"/>
      <c r="AL410" s="820"/>
      <c r="AM410" s="820"/>
      <c r="AN410" s="820"/>
      <c r="AO410" s="820"/>
      <c r="AR410" s="820"/>
      <c r="AS410" s="820"/>
      <c r="AT410" s="820"/>
      <c r="AU410" s="820"/>
      <c r="AV410" s="820"/>
      <c r="AW410" s="820"/>
      <c r="AX410" s="820"/>
      <c r="AY410" s="820"/>
      <c r="BD410" s="820"/>
      <c r="BE410" s="820"/>
      <c r="BF410" s="820"/>
    </row>
  </sheetData>
  <sheetProtection selectLockedCells="1" selectUnlockedCells="1"/>
  <mergeCells count="2">
    <mergeCell ref="AZ4:BC4"/>
    <mergeCell ref="P5:Q5"/>
  </mergeCells>
  <conditionalFormatting sqref="A303:A304 R378:R385 R7:R373 S7:V385">
    <cfRule type="cellIs" dxfId="54" priority="22" stopIfTrue="1" operator="lessThan">
      <formula>2</formula>
    </cfRule>
  </conditionalFormatting>
  <conditionalFormatting sqref="A100 A102 A176 A260 A266 A268 A270 A306:A307 A356">
    <cfRule type="cellIs" dxfId="53" priority="21" stopIfTrue="1" operator="lessThan">
      <formula>2</formula>
    </cfRule>
  </conditionalFormatting>
  <conditionalFormatting sqref="AQ7:AQ385">
    <cfRule type="cellIs" dxfId="52" priority="20" stopIfTrue="1" operator="lessThan">
      <formula>0</formula>
    </cfRule>
  </conditionalFormatting>
  <conditionalFormatting sqref="AP378:AP385 AP7:AP373">
    <cfRule type="cellIs" dxfId="51" priority="18" stopIfTrue="1" operator="greaterThan">
      <formula>11.99</formula>
    </cfRule>
    <cfRule type="cellIs" dxfId="50" priority="19" stopIfTrue="1" operator="lessThan">
      <formula>8</formula>
    </cfRule>
  </conditionalFormatting>
  <conditionalFormatting sqref="J378:J385 J7:J373">
    <cfRule type="cellIs" dxfId="49" priority="16" stopIfTrue="1" operator="greaterThan">
      <formula>10</formula>
    </cfRule>
    <cfRule type="cellIs" dxfId="48" priority="17" stopIfTrue="1" operator="lessThan">
      <formula>2</formula>
    </cfRule>
  </conditionalFormatting>
  <conditionalFormatting sqref="R374:R375">
    <cfRule type="cellIs" dxfId="47" priority="15" stopIfTrue="1" operator="lessThan">
      <formula>2</formula>
    </cfRule>
  </conditionalFormatting>
  <conditionalFormatting sqref="AP374:AP375">
    <cfRule type="cellIs" dxfId="46" priority="13" stopIfTrue="1" operator="greaterThan">
      <formula>11.99</formula>
    </cfRule>
    <cfRule type="cellIs" dxfId="45" priority="14" stopIfTrue="1" operator="lessThan">
      <formula>8</formula>
    </cfRule>
  </conditionalFormatting>
  <conditionalFormatting sqref="J374:J375">
    <cfRule type="cellIs" dxfId="44" priority="11" stopIfTrue="1" operator="greaterThan">
      <formula>10</formula>
    </cfRule>
    <cfRule type="cellIs" dxfId="43" priority="12" stopIfTrue="1" operator="lessThan">
      <formula>2</formula>
    </cfRule>
  </conditionalFormatting>
  <conditionalFormatting sqref="R376">
    <cfRule type="cellIs" dxfId="42" priority="10" stopIfTrue="1" operator="lessThan">
      <formula>2</formula>
    </cfRule>
  </conditionalFormatting>
  <conditionalFormatting sqref="AP376">
    <cfRule type="cellIs" dxfId="41" priority="8" stopIfTrue="1" operator="greaterThan">
      <formula>11.99</formula>
    </cfRule>
    <cfRule type="cellIs" dxfId="40" priority="9" stopIfTrue="1" operator="lessThan">
      <formula>8</formula>
    </cfRule>
  </conditionalFormatting>
  <conditionalFormatting sqref="J376">
    <cfRule type="cellIs" dxfId="39" priority="6" stopIfTrue="1" operator="greaterThan">
      <formula>10</formula>
    </cfRule>
    <cfRule type="cellIs" dxfId="38" priority="7" stopIfTrue="1" operator="lessThan">
      <formula>2</formula>
    </cfRule>
  </conditionalFormatting>
  <conditionalFormatting sqref="R377">
    <cfRule type="cellIs" dxfId="37" priority="5" stopIfTrue="1" operator="lessThan">
      <formula>2</formula>
    </cfRule>
  </conditionalFormatting>
  <conditionalFormatting sqref="AP377">
    <cfRule type="cellIs" dxfId="36" priority="3" stopIfTrue="1" operator="greaterThan">
      <formula>11.99</formula>
    </cfRule>
    <cfRule type="cellIs" dxfId="35" priority="4" stopIfTrue="1" operator="lessThan">
      <formula>8</formula>
    </cfRule>
  </conditionalFormatting>
  <conditionalFormatting sqref="J377">
    <cfRule type="cellIs" dxfId="34" priority="1" stopIfTrue="1" operator="greaterThan">
      <formula>10</formula>
    </cfRule>
    <cfRule type="cellIs" dxfId="33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13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customWidth="true" style="820" width="25.5703125"/>
    <col min="2" max="2" customWidth="true" style="624" width="6.0"/>
    <col min="3" max="3" customWidth="true" style="820" width="12.28515625"/>
    <col min="4" max="4" customWidth="true" style="820" width="13.85546875"/>
    <col min="5" max="5" customWidth="true" style="594" width="4.85546875"/>
    <col min="6" max="6" customWidth="true" style="594" width="3.7109375"/>
    <col min="7" max="7" customWidth="true" style="820" width="3.85546875"/>
    <col min="8" max="8" customWidth="true" style="820" width="4.0"/>
    <col min="9" max="9" customWidth="true" style="820" width="7.140625"/>
    <col min="10" max="10" customWidth="true" style="576" width="5.42578125"/>
    <col min="11" max="11" customWidth="true" style="820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820" width="7.5703125"/>
    <col min="16" max="17" customWidth="true" style="820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820" width="12.5703125"/>
    <col min="26" max="26" customWidth="true" style="576" width="7.85546875"/>
    <col min="27" max="27" customWidth="true" style="820" width="6.140625"/>
    <col min="28" max="28" customWidth="true" style="820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820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820" width="6.7109375"/>
    <col min="56" max="56" customWidth="true" style="861" width="8.85546875"/>
    <col min="57" max="58" customWidth="true" style="594" width="8.85546875"/>
    <col min="59" max="61" customWidth="true" style="820" width="8.85546875"/>
    <col min="62" max="16384" style="820" width="8.85546875"/>
  </cols>
  <sheetData>
    <row r="1" spans="1:61" ht="12.75" customHeight="1" x14ac:dyDescent="0.2">
      <c r="A1" s="113" t="s">
        <v>849</v>
      </c>
      <c r="B1" s="623"/>
      <c r="C1" s="553" t="s">
        <v>4579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0" t="s">
        <v>1787</v>
      </c>
    </row>
    <row r="2" spans="1:61" ht="12.75" customHeight="1" x14ac:dyDescent="0.2">
      <c r="A2" s="554" t="s">
        <v>6</v>
      </c>
      <c r="B2" s="623"/>
      <c r="C2" s="12" t="s">
        <v>5334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44985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820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19"/>
      <c r="D4" s="515"/>
      <c r="E4" s="659"/>
      <c r="F4" s="659"/>
      <c r="G4" s="515"/>
      <c r="H4" s="515"/>
      <c r="I4" s="515"/>
      <c r="J4" s="698" t="s">
        <v>5371</v>
      </c>
      <c r="K4" s="819"/>
      <c r="L4" s="820"/>
      <c r="N4" s="1122"/>
      <c r="O4" s="611"/>
      <c r="P4" s="819"/>
      <c r="R4" s="1122"/>
      <c r="T4" s="653"/>
      <c r="W4" s="653"/>
      <c r="Y4" s="819"/>
      <c r="Z4" s="685" t="s">
        <v>14</v>
      </c>
      <c r="AA4" s="819"/>
      <c r="AB4" s="819"/>
      <c r="AC4" s="834"/>
      <c r="AD4" s="834"/>
      <c r="AE4" s="834"/>
      <c r="AF4" s="834"/>
      <c r="AG4" s="834"/>
      <c r="AH4" s="834"/>
      <c r="AI4" s="834"/>
      <c r="AJ4" s="834"/>
      <c r="AK4" s="834"/>
      <c r="AL4" s="834"/>
      <c r="AM4" s="834"/>
      <c r="AN4" s="834"/>
      <c r="AO4" s="617"/>
      <c r="AP4" s="383"/>
      <c r="AQ4" s="660"/>
      <c r="AR4" s="903" t="s">
        <v>5372</v>
      </c>
      <c r="AS4" s="710"/>
      <c r="AT4" s="710"/>
      <c r="AU4" s="710"/>
      <c r="AV4" s="710"/>
      <c r="AW4" s="661" t="s">
        <v>18</v>
      </c>
      <c r="AX4" s="710"/>
      <c r="AZ4" s="1123" t="s">
        <v>19</v>
      </c>
      <c r="BA4" s="1124"/>
      <c r="BB4" s="1124"/>
      <c r="BC4" s="1125"/>
    </row>
    <row r="5" spans="1:61" ht="12.75" customHeight="1" x14ac:dyDescent="0.2">
      <c r="A5" s="819" t="s">
        <v>20</v>
      </c>
      <c r="B5" s="620" t="s">
        <v>21</v>
      </c>
      <c r="C5" s="529"/>
      <c r="D5" s="819"/>
      <c r="E5" s="662" t="s">
        <v>22</v>
      </c>
      <c r="F5" s="662" t="s">
        <v>23</v>
      </c>
      <c r="G5" s="661" t="s">
        <v>24</v>
      </c>
      <c r="H5" s="529"/>
      <c r="I5" s="663">
        <v>44985</v>
      </c>
      <c r="J5" s="612" t="s">
        <v>25</v>
      </c>
      <c r="K5" s="1122" t="s">
        <v>4059</v>
      </c>
      <c r="L5" s="842" t="s">
        <v>4019</v>
      </c>
      <c r="M5" s="529"/>
      <c r="N5" s="1122" t="s">
        <v>27</v>
      </c>
      <c r="O5" s="1122" t="s">
        <v>4060</v>
      </c>
      <c r="P5" s="1126" t="s">
        <v>4065</v>
      </c>
      <c r="Q5" s="1126"/>
      <c r="R5" s="1122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1122" t="s">
        <v>31</v>
      </c>
      <c r="AB5" s="1122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1122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0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3" t="s">
        <v>4244</v>
      </c>
      <c r="BH6" s="681" t="s">
        <v>4441</v>
      </c>
      <c r="BI6" s="681" t="s">
        <v>4442</v>
      </c>
    </row>
    <row r="7" spans="1:61" s="819" customFormat="1" x14ac:dyDescent="0.2">
      <c r="A7" s="836" t="s">
        <v>4486</v>
      </c>
      <c r="B7" s="830" t="s">
        <v>4483</v>
      </c>
      <c r="C7" s="885" t="s">
        <v>122</v>
      </c>
      <c r="D7" s="885" t="s">
        <v>4214</v>
      </c>
      <c r="E7" s="699">
        <v>7</v>
      </c>
      <c r="F7" s="1122">
        <v>613</v>
      </c>
      <c r="G7" s="1122" t="s">
        <v>105</v>
      </c>
      <c r="H7" s="1122" t="s">
        <v>105</v>
      </c>
      <c r="I7" s="829">
        <v>46.03</v>
      </c>
      <c r="J7" s="618">
        <f>(M7/I7)*100</f>
        <v>3.4759939170106455</v>
      </c>
      <c r="K7" s="832">
        <v>0.4</v>
      </c>
      <c r="L7" s="842">
        <v>4</v>
      </c>
      <c r="M7" s="609">
        <f>K7*L7</f>
        <v>1.6</v>
      </c>
      <c r="N7" s="825" t="s">
        <v>510</v>
      </c>
      <c r="O7" s="700">
        <v>0.35</v>
      </c>
      <c r="P7" s="999">
        <v>44624</v>
      </c>
      <c r="Q7" s="999">
        <v>44635</v>
      </c>
      <c r="R7" s="609">
        <f>(K7-O7)/O7*100</f>
        <v>14.285714285714299</v>
      </c>
      <c r="S7" s="667">
        <f>IF(INDEX(Historical!$D$7:$D$1220,MATCH(B7,Historical!$B$7:$B$1244,0))=0,"n/a",(INDEX(Historical!$C$7:$C$1222,MATCH(B7,Historical!$B$7:$B$1244,0))/INDEX(Historical!$D$7:$D$1220,MATCH(B7,Historical!$B$7:$B$1244,0))-1)*100)</f>
        <v>14.285714285714302</v>
      </c>
      <c r="T7" s="667">
        <f>IF(INDEX(Historical!$F$7:$F$1213,MATCH(B7,Historical!$B$7:$B$1244,0))=0,"n/a",((INDEX(Historical!$C$7:$C$1222,MATCH(B7,Historical!$B$7:$B$1244,0))/INDEX(Historical!$F$7:$F$1213,MATCH(B7,Historical!$B$7:$B$1244,0)))^(1/3)-1)*100)</f>
        <v>42.75317110072163</v>
      </c>
      <c r="U7" s="667">
        <f>IF(INDEX(Historical!$H$7:$H$1213,MATCH(B7,Historical!$B$7:$B$1244,0))=0,"n/a",((INDEX(Historical!$C$7:$C$1222,MATCH(B7,Historical!$B$7:$B$1244,0))/INDEX(Historical!$H$7:$H$1213,MATCH(B7,Historical!$B$7:$B$1244,0)))^(1/5)-1)*100)</f>
        <v>31.300755552956506</v>
      </c>
      <c r="V7" s="667">
        <f>IF(INDEX(Historical!$N$7:$N$1213,MATCH(B7,Historical!$B$7:$B$1244,0))=0,"n/a",((INDEX(Historical!$C$7:$C$1222,MATCH(B7,Historical!$B$7:$B$1244,0))/INDEX(Historical!$N$7:$N$1213,MATCH(B7,Historical!$B$7:$B$1244,0)))^(1/10)-1)*100)</f>
        <v>7.1773462536293131</v>
      </c>
      <c r="W7" s="668">
        <f>IF(OR(U7&lt;=0,U7="n/a",V7&lt;=0,V7="n/a"),"n/a",U7/V7)</f>
        <v>4.3610485612462817</v>
      </c>
      <c r="X7" s="669">
        <f>IF(OR(AJ7&lt;=0,AJ7="n/a",U7&lt;=0,U7="n/a"),"n/a",U7/AJ7)</f>
        <v>1.1723129420582961</v>
      </c>
      <c r="Y7" s="640"/>
      <c r="Z7" s="618">
        <f>IF(OR(AC7&lt;0.01,AC7="n/a"),"n/a",M7/AC7*100)</f>
        <v>105.96026490066225</v>
      </c>
      <c r="AA7" s="841">
        <f>IF(OR(AC7&lt;0.01,AC7="n/a"),"n/a",I7/AC7)</f>
        <v>30.483443708609272</v>
      </c>
      <c r="AB7" s="842">
        <v>12</v>
      </c>
      <c r="AC7" s="821">
        <v>1.51</v>
      </c>
      <c r="AD7" s="821" t="s">
        <v>135</v>
      </c>
      <c r="AE7" s="821">
        <v>3.64</v>
      </c>
      <c r="AF7" s="821">
        <v>1.3</v>
      </c>
      <c r="AG7" s="821">
        <v>4.3999999999999995</v>
      </c>
      <c r="AH7" s="821">
        <v>9.1</v>
      </c>
      <c r="AI7" s="821">
        <v>15.89</v>
      </c>
      <c r="AJ7" s="821">
        <v>26.700000000000003</v>
      </c>
      <c r="AK7" s="821">
        <v>-6.38</v>
      </c>
      <c r="AL7" s="833">
        <v>20930</v>
      </c>
      <c r="AM7" s="827">
        <v>0.2</v>
      </c>
      <c r="AN7" s="821">
        <v>0.09</v>
      </c>
      <c r="AO7" s="705">
        <f>IF(U7="n/a","n/a",IF(AA7&lt;0,"n/a",IF(AA7="n/a","n/a",J7+U7-AA7)))</f>
        <v>4.2933057613578782</v>
      </c>
      <c r="AP7" s="706">
        <f>IF(U7="n/a","n/a",J7+U7)</f>
        <v>34.77674946996715</v>
      </c>
      <c r="AQ7" s="843">
        <f>IF(OR(AC7&lt;0.01,AC7="n/a",AF7="n/a"),"n/a",(I7/SQRT(22.5*AC7*(I7/AF7))-1)*100)</f>
        <v>32.712683512067706</v>
      </c>
      <c r="AR7" s="618">
        <f>INDEX(Historical!$C$7:$C$1222,MATCH(B7,Historical!$B$7:$B$1244,0))*IF(AH7="n/a",1.03,IF(AH7&lt;0,1.01,IF(AH7&gt;10,1.1,(1+AH7/100))))</f>
        <v>1.7456</v>
      </c>
      <c r="AS7" s="841">
        <f>IF($AI7="n/a",1.03*AR7,IF($AI7&lt;0,1.01*AR7,IF($AI7&gt;10,1.1*AR7,(1+$AI7/100)*AR7)))</f>
        <v>1.9201600000000001</v>
      </c>
      <c r="AT7" s="841">
        <f>IF($AK7="n/a",1.03*AS7,IF($AK7&lt;0,1.01*AS7,IF($AK7&gt;10,1.1*AS7,(1+$AK7/100)*AS7)))</f>
        <v>1.9393616</v>
      </c>
      <c r="AU7" s="841">
        <f>IF($AK7="n/a",1.03*AT7,IF($AK7&lt;0,1.01*AT7,IF($AK7&gt;10,1.1*AT7,(1+$AK7/100)*AT7)))</f>
        <v>1.9587552160000001</v>
      </c>
      <c r="AV7" s="841">
        <f>IF($AK7="n/a",1.03*AU7,IF($AK7&lt;0,1.01*AU7,IF($AK7&gt;10,1.1*AU7,(1+$AK7/100)*AU7)))</f>
        <v>1.9783427681600001</v>
      </c>
      <c r="AW7" s="618">
        <f>SUM(AR7:AV7)</f>
        <v>9.5422195841600015</v>
      </c>
      <c r="AX7" s="713">
        <f>AW7/I7*100</f>
        <v>20.730435768325009</v>
      </c>
      <c r="AY7" s="887">
        <v>0.76</v>
      </c>
      <c r="AZ7" s="827">
        <v>25.47</v>
      </c>
      <c r="BA7" s="827">
        <v>-31.44</v>
      </c>
      <c r="BB7" s="827">
        <v>-12.72</v>
      </c>
      <c r="BC7" s="827">
        <v>-3.53</v>
      </c>
      <c r="BD7" s="861"/>
      <c r="BE7" s="594">
        <v>2016</v>
      </c>
      <c r="BF7" s="853">
        <f>IF(BE7&gt;2020,0,IF(BE7&gt;2008,1,IF(BE7&gt;2001,2,IF(BE7&gt;1990,3,IF(BE7&gt;1980,4,IF(BE7&gt;1973,5,IF(BE7&gt;1970,6,IF(BE7&gt;1960,7,IF(BE7&gt;1958,8,IF(BE7&gt;1953,9,10))))))))))</f>
        <v>1</v>
      </c>
      <c r="BG7" s="837">
        <v>3</v>
      </c>
      <c r="BH7" s="820" t="s">
        <v>4443</v>
      </c>
      <c r="BI7" s="820" t="s">
        <v>4444</v>
      </c>
    </row>
    <row r="8" spans="1:61" s="819" customFormat="1" ht="12.75" customHeight="1" x14ac:dyDescent="0.2">
      <c r="A8" s="819" t="s">
        <v>1817</v>
      </c>
      <c r="B8" s="830" t="s">
        <v>1818</v>
      </c>
      <c r="C8" s="994" t="s">
        <v>111</v>
      </c>
      <c r="D8" s="994" t="s">
        <v>210</v>
      </c>
      <c r="E8" s="699">
        <v>5</v>
      </c>
      <c r="F8" s="1122">
        <v>699</v>
      </c>
      <c r="G8" s="1122" t="s">
        <v>105</v>
      </c>
      <c r="H8" s="1122" t="s">
        <v>105</v>
      </c>
      <c r="I8" s="829">
        <v>100.92</v>
      </c>
      <c r="J8" s="618">
        <f>(M8/I8)*100</f>
        <v>0.99088386841062226</v>
      </c>
      <c r="K8" s="832">
        <v>0.25</v>
      </c>
      <c r="L8" s="842">
        <v>4</v>
      </c>
      <c r="M8" s="609">
        <f>K8*L8</f>
        <v>1</v>
      </c>
      <c r="N8" s="825" t="s">
        <v>126</v>
      </c>
      <c r="O8" s="700">
        <v>0.21</v>
      </c>
      <c r="P8" s="603">
        <v>44918</v>
      </c>
      <c r="Q8" s="603">
        <v>44935</v>
      </c>
      <c r="R8" s="609">
        <f>(K8-O8)/O8*100</f>
        <v>19.047619047619051</v>
      </c>
      <c r="S8" s="667">
        <f>IF(INDEX(Historical!$D$7:$D$1220,MATCH(B8,Historical!$B$7:$B$1244,0))=0,"n/a",(INDEX(Historical!$C$7:$C$1222,MATCH(B8,Historical!$B$7:$B$1244,0))/INDEX(Historical!$D$7:$D$1220,MATCH(B8,Historical!$B$7:$B$1244,0))-1)*100)</f>
        <v>4.9999999999999822</v>
      </c>
      <c r="T8" s="667">
        <f>IF(INDEX(Historical!$F$7:$F$1213,MATCH(B8,Historical!$B$7:$B$1244,0))=0,"n/a",((INDEX(Historical!$C$7:$C$1222,MATCH(B8,Historical!$B$7:$B$1244,0))/INDEX(Historical!$F$7:$F$1213,MATCH(B8,Historical!$B$7:$B$1244,0)))^(1/3)-1)*100)</f>
        <v>5.2726599609396629</v>
      </c>
      <c r="U8" s="667">
        <f>IF(INDEX(Historical!$H$7:$H$1213,MATCH(B8,Historical!$B$7:$B$1244,0))=0,"n/a",((INDEX(Historical!$C$7:$C$1222,MATCH(B8,Historical!$B$7:$B$1244,0))/INDEX(Historical!$H$7:$H$1213,MATCH(B8,Historical!$B$7:$B$1244,0)))^(1/5)-1)*100)</f>
        <v>4.3167563810134979</v>
      </c>
      <c r="V8" s="667">
        <f>IF(INDEX(Historical!$N$7:$N$1213,MATCH(B8,Historical!$B$7:$B$1244,0))=0,"n/a",((INDEX(Historical!$C$7:$C$1222,MATCH(B8,Historical!$B$7:$B$1244,0))/INDEX(Historical!$N$7:$N$1213,MATCH(B8,Historical!$B$7:$B$1244,0)))^(1/10)-1)*100)</f>
        <v>4.5173891819142664</v>
      </c>
      <c r="W8" s="668">
        <f>IF(OR(U8&lt;=0,U8="n/a",V8&lt;=0,V8="n/a"),"n/a",U8/V8)</f>
        <v>0.95558655833683359</v>
      </c>
      <c r="X8" s="669">
        <f>IF(OR(AJ8&lt;=0,AJ8="n/a",U8&lt;=0,U8="n/a"),"n/a",U8/AJ8)</f>
        <v>0.24808944718468381</v>
      </c>
      <c r="Y8" s="830"/>
      <c r="Z8" s="618">
        <f>IF(OR(AC8&lt;0.01,AC8="n/a"),"n/a",M8/AC8*100)</f>
        <v>32.894736842105267</v>
      </c>
      <c r="AA8" s="841">
        <f>IF(OR(AC8&lt;0.01,AC8="n/a"),"n/a",I8/AC8)</f>
        <v>33.19736842105263</v>
      </c>
      <c r="AB8" s="842">
        <v>12</v>
      </c>
      <c r="AC8" s="821">
        <v>3.04</v>
      </c>
      <c r="AD8" s="821" t="s">
        <v>135</v>
      </c>
      <c r="AE8" s="821">
        <v>3.09</v>
      </c>
      <c r="AF8" s="821">
        <v>3.88</v>
      </c>
      <c r="AG8" s="821">
        <v>15</v>
      </c>
      <c r="AH8" s="821">
        <v>19.8</v>
      </c>
      <c r="AI8" s="821">
        <v>17.990000000000002</v>
      </c>
      <c r="AJ8" s="821">
        <v>17.399999999999999</v>
      </c>
      <c r="AK8" s="821">
        <v>-1.2</v>
      </c>
      <c r="AL8" s="833">
        <v>3200</v>
      </c>
      <c r="AM8" s="827">
        <v>0.89</v>
      </c>
      <c r="AN8" s="821">
        <v>0.55000000000000004</v>
      </c>
      <c r="AO8" s="705">
        <f>IF(U8="n/a","n/a",IF(AA8&lt;0,"n/a",IF(AA8="n/a","n/a",J8+U8-AA8)))</f>
        <v>-27.889728171628512</v>
      </c>
      <c r="AP8" s="706">
        <f>IF(U8="n/a","n/a",J8+U8)</f>
        <v>5.3076402494241197</v>
      </c>
      <c r="AQ8" s="843">
        <f>IF(OR(AC8&lt;0.01,AC8="n/a",AF8="n/a"),"n/a",(I8/SQRT(22.5*AC8*(I8/AF8))-1)*100)</f>
        <v>139.26348978450437</v>
      </c>
      <c r="AR8" s="618">
        <f>INDEX(Historical!$C$7:$C$1222,MATCH(B8,Historical!$B$7:$B$1244,0))*IF(AH8="n/a",1.03,IF(AH8&lt;0,1.01,IF(AH8&gt;10,1.1,(1+AH8/100))))</f>
        <v>0.92400000000000004</v>
      </c>
      <c r="AS8" s="841">
        <f>IF($AI8="n/a",1.03*AR8,IF($AI8&lt;0,1.01*AR8,IF($AI8&gt;10,1.1*AR8,(1+$AI8/100)*AR8)))</f>
        <v>1.0164000000000002</v>
      </c>
      <c r="AT8" s="841">
        <f>IF($AK8="n/a",1.03*AS8,IF($AK8&lt;0,1.01*AS8,IF($AK8&gt;10,1.1*AS8,(1+$AK8/100)*AS8)))</f>
        <v>1.0265640000000003</v>
      </c>
      <c r="AU8" s="841">
        <f>IF($AK8="n/a",1.03*AT8,IF($AK8&lt;0,1.01*AT8,IF($AK8&gt;10,1.1*AT8,(1+$AK8/100)*AT8)))</f>
        <v>1.0368296400000003</v>
      </c>
      <c r="AV8" s="841">
        <f>IF($AK8="n/a",1.03*AU8,IF($AK8&lt;0,1.01*AU8,IF($AK8&gt;10,1.1*AU8,(1+$AK8/100)*AU8)))</f>
        <v>1.0471979364000004</v>
      </c>
      <c r="AW8" s="618">
        <f>SUM(AR8:AV8)</f>
        <v>5.0509915764000013</v>
      </c>
      <c r="AX8" s="713">
        <f>AW8/I8*100</f>
        <v>5.0049460725327002</v>
      </c>
      <c r="AY8" s="887">
        <v>1.34</v>
      </c>
      <c r="AZ8" s="827">
        <v>34.14</v>
      </c>
      <c r="BA8" s="827">
        <v>-12.540000000000001</v>
      </c>
      <c r="BB8" s="827">
        <v>-3.42</v>
      </c>
      <c r="BC8" s="827">
        <v>9.629999999999999</v>
      </c>
      <c r="BD8" s="861"/>
      <c r="BE8" s="594">
        <v>2019</v>
      </c>
      <c r="BF8" s="853">
        <f>IF(BE8&gt;2020,0,IF(BE8&gt;2008,1,IF(BE8&gt;2001,2,IF(BE8&gt;1990,3,IF(BE8&gt;1980,4,IF(BE8&gt;1973,5,IF(BE8&gt;1970,6,IF(BE8&gt;1960,7,IF(BE8&gt;1958,8,IF(BE8&gt;1953,9,10))))))))))</f>
        <v>1</v>
      </c>
      <c r="BG8" s="837">
        <v>8</v>
      </c>
      <c r="BH8" s="820" t="s">
        <v>4443</v>
      </c>
      <c r="BI8" s="820" t="s">
        <v>4444</v>
      </c>
    </row>
    <row r="9" spans="1:61" s="819" customFormat="1" ht="12.75" customHeight="1" x14ac:dyDescent="0.2">
      <c r="A9" s="836" t="s">
        <v>4643</v>
      </c>
      <c r="B9" s="830" t="s">
        <v>3869</v>
      </c>
      <c r="C9" s="885" t="s">
        <v>111</v>
      </c>
      <c r="D9" s="885" t="s">
        <v>210</v>
      </c>
      <c r="E9" s="699">
        <v>9</v>
      </c>
      <c r="F9" s="1122">
        <v>562</v>
      </c>
      <c r="G9" s="1122" t="s">
        <v>105</v>
      </c>
      <c r="H9" s="1122" t="s">
        <v>105</v>
      </c>
      <c r="I9" s="829">
        <v>182.39</v>
      </c>
      <c r="J9" s="618">
        <f>(M9/I9)*100</f>
        <v>0.48248259224738199</v>
      </c>
      <c r="K9" s="832">
        <v>0.22</v>
      </c>
      <c r="L9" s="842">
        <v>4</v>
      </c>
      <c r="M9" s="609">
        <f>K9*L9</f>
        <v>0.88</v>
      </c>
      <c r="N9" s="825" t="s">
        <v>483</v>
      </c>
      <c r="O9" s="700">
        <v>0.18</v>
      </c>
      <c r="P9" s="603">
        <v>44943</v>
      </c>
      <c r="Q9" s="603">
        <v>44958</v>
      </c>
      <c r="R9" s="609">
        <f>(K9-O9)/O9*100</f>
        <v>22.222222222222225</v>
      </c>
      <c r="S9" s="667">
        <f>IF(INDEX(Historical!$D$7:$D$1220,MATCH(B9,Historical!$B$7:$B$1244,0))=0,"n/a",(INDEX(Historical!$C$7:$C$1222,MATCH(B9,Historical!$B$7:$B$1244,0))/INDEX(Historical!$D$7:$D$1220,MATCH(B9,Historical!$B$7:$B$1244,0))-1)*100)</f>
        <v>28.571428571428559</v>
      </c>
      <c r="T9" s="667">
        <f>IF(INDEX(Historical!$F$7:$F$1213,MATCH(B9,Historical!$B$7:$B$1244,0))=0,"n/a",((INDEX(Historical!$C$7:$C$1222,MATCH(B9,Historical!$B$7:$B$1244,0))/INDEX(Historical!$F$7:$F$1213,MATCH(B9,Historical!$B$7:$B$1244,0)))^(1/3)-1)*100)</f>
        <v>14.471424255333186</v>
      </c>
      <c r="U9" s="667">
        <f>IF(INDEX(Historical!$H$7:$H$1213,MATCH(B9,Historical!$B$7:$B$1244,0))=0,"n/a",((INDEX(Historical!$C$7:$C$1222,MATCH(B9,Historical!$B$7:$B$1244,0))/INDEX(Historical!$H$7:$H$1213,MATCH(B9,Historical!$B$7:$B$1244,0)))^(1/5)-1)*100)</f>
        <v>12.474611314209483</v>
      </c>
      <c r="V9" s="667">
        <f>IF(INDEX(Historical!$N$7:$N$1213,MATCH(B9,Historical!$B$7:$B$1244,0))=0,"n/a",((INDEX(Historical!$C$7:$C$1222,MATCH(B9,Historical!$B$7:$B$1244,0))/INDEX(Historical!$N$7:$N$1213,MATCH(B9,Historical!$B$7:$B$1244,0)))^(1/10)-1)*100)</f>
        <v>11.612317403390438</v>
      </c>
      <c r="W9" s="668">
        <f>IF(OR(U9&lt;=0,U9="n/a",V9&lt;=0,V9="n/a"),"n/a",U9/V9)</f>
        <v>1.0742568327117274</v>
      </c>
      <c r="X9" s="669">
        <f>IF(OR(AJ9&lt;=0,AJ9="n/a",U9&lt;=0,U9="n/a"),"n/a",U9/AJ9)</f>
        <v>1.5212940627084732</v>
      </c>
      <c r="Y9" s="831"/>
      <c r="Z9" s="618">
        <f>IF(OR(AC9&lt;0.01,AC9="n/a"),"n/a",M9/AC9*100)</f>
        <v>11.413748378728924</v>
      </c>
      <c r="AA9" s="841">
        <f>IF(OR(AC9&lt;0.01,AC9="n/a"),"n/a",I9/AC9)</f>
        <v>23.656290531776911</v>
      </c>
      <c r="AB9" s="842">
        <v>12</v>
      </c>
      <c r="AC9" s="821">
        <v>7.71</v>
      </c>
      <c r="AD9" s="821">
        <v>3.51</v>
      </c>
      <c r="AE9" s="821">
        <v>1.33</v>
      </c>
      <c r="AF9" s="821">
        <v>2.7</v>
      </c>
      <c r="AG9" s="821" t="s">
        <v>135</v>
      </c>
      <c r="AH9" s="821">
        <v>17.899999999999999</v>
      </c>
      <c r="AI9" s="821">
        <v>11.08</v>
      </c>
      <c r="AJ9" s="821">
        <v>8.2000000000000011</v>
      </c>
      <c r="AK9" s="821">
        <v>6.6000000000000005</v>
      </c>
      <c r="AL9" s="833">
        <v>1940</v>
      </c>
      <c r="AM9" s="827">
        <v>0.2</v>
      </c>
      <c r="AN9" s="821">
        <v>0.38</v>
      </c>
      <c r="AO9" s="705">
        <f>IF(U9="n/a","n/a",IF(AA9&lt;0,"n/a",IF(AA9="n/a","n/a",J9+U9-AA9)))</f>
        <v>-10.699196625320045</v>
      </c>
      <c r="AP9" s="706">
        <f>IF(U9="n/a","n/a",J9+U9)</f>
        <v>12.957093906456866</v>
      </c>
      <c r="AQ9" s="843">
        <f>IF(OR(AC9&lt;0.01,AC9="n/a",AF9="n/a"),"n/a",(I9/SQRT(22.5*AC9*(I9/AF9))-1)*100)</f>
        <v>68.486048793757107</v>
      </c>
      <c r="AR9" s="618">
        <f>INDEX(Historical!$C$7:$C$1222,MATCH(B9,Historical!$B$7:$B$1244,0))*IF(AH9="n/a",1.03,IF(AH9&lt;0,1.01,IF(AH9&gt;10,1.1,(1+AH9/100))))</f>
        <v>0.79200000000000004</v>
      </c>
      <c r="AS9" s="841">
        <f>IF($AI9="n/a",1.03*AR9,IF($AI9&lt;0,1.01*AR9,IF($AI9&gt;10,1.1*AR9,(1+$AI9/100)*AR9)))</f>
        <v>0.87120000000000009</v>
      </c>
      <c r="AT9" s="841">
        <f>IF($AK9="n/a",1.03*AS9,IF($AK9&lt;0,1.01*AS9,IF($AK9&gt;10,1.1*AS9,(1+$AK9/100)*AS9)))</f>
        <v>0.92869920000000017</v>
      </c>
      <c r="AU9" s="841">
        <f>IF($AK9="n/a",1.03*AT9,IF($AK9&lt;0,1.01*AT9,IF($AK9&gt;10,1.1*AT9,(1+$AK9/100)*AT9)))</f>
        <v>0.98999334720000021</v>
      </c>
      <c r="AV9" s="841">
        <f>IF($AK9="n/a",1.03*AU9,IF($AK9&lt;0,1.01*AU9,IF($AK9&gt;10,1.1*AU9,(1+$AK9/100)*AU9)))</f>
        <v>1.0553329081152003</v>
      </c>
      <c r="AW9" s="618">
        <f>SUM(AR9:AV9)</f>
        <v>4.6372254553152015</v>
      </c>
      <c r="AX9" s="713">
        <f>AW9/I9*100</f>
        <v>2.5424779074045736</v>
      </c>
      <c r="AY9" s="887">
        <v>1.01</v>
      </c>
      <c r="AZ9" s="827">
        <v>68.34</v>
      </c>
      <c r="BA9" s="827">
        <v>-0.26</v>
      </c>
      <c r="BB9" s="827">
        <v>19.88</v>
      </c>
      <c r="BC9" s="827">
        <v>34.050000000000004</v>
      </c>
      <c r="BD9" s="861"/>
      <c r="BE9" s="594">
        <v>2015</v>
      </c>
      <c r="BF9" s="853">
        <f>IF(BE9&gt;2020,0,IF(BE9&gt;2008,1,IF(BE9&gt;2001,2,IF(BE9&gt;1990,3,IF(BE9&gt;1980,4,IF(BE9&gt;1973,5,IF(BE9&gt;1970,6,IF(BE9&gt;1960,7,IF(BE9&gt;1958,8,IF(BE9&gt;1953,9,10))))))))))</f>
        <v>1</v>
      </c>
      <c r="BG9" s="837" t="s">
        <v>135</v>
      </c>
      <c r="BH9" s="820" t="s">
        <v>4443</v>
      </c>
      <c r="BI9" s="820" t="s">
        <v>4444</v>
      </c>
    </row>
    <row r="10" spans="1:61" s="819" customFormat="1" ht="12.75" customHeight="1" x14ac:dyDescent="0.2">
      <c r="A10" s="836" t="s">
        <v>4391</v>
      </c>
      <c r="B10" s="830" t="s">
        <v>4389</v>
      </c>
      <c r="C10" s="885" t="s">
        <v>107</v>
      </c>
      <c r="D10" s="885" t="s">
        <v>4202</v>
      </c>
      <c r="E10" s="699">
        <v>7</v>
      </c>
      <c r="F10" s="1122">
        <v>611</v>
      </c>
      <c r="G10" s="1122" t="s">
        <v>105</v>
      </c>
      <c r="H10" s="1122" t="s">
        <v>105</v>
      </c>
      <c r="I10" s="829">
        <v>30.05</v>
      </c>
      <c r="J10" s="618">
        <f>(M10/I10)*100</f>
        <v>3.9933444259567388</v>
      </c>
      <c r="K10" s="832">
        <v>0.3</v>
      </c>
      <c r="L10" s="842">
        <v>4</v>
      </c>
      <c r="M10" s="609">
        <f>K10*L10</f>
        <v>1.2</v>
      </c>
      <c r="N10" s="825" t="s">
        <v>483</v>
      </c>
      <c r="O10" s="700">
        <v>0.25</v>
      </c>
      <c r="P10" s="891">
        <v>44592</v>
      </c>
      <c r="Q10" s="891">
        <v>44607</v>
      </c>
      <c r="R10" s="609">
        <f>(K10-O10)/O10*100</f>
        <v>19.999999999999996</v>
      </c>
      <c r="S10" s="667">
        <f>IF(INDEX(Historical!$D$7:$D$1220,MATCH(B10,Historical!$B$7:$B$1244,0))=0,"n/a",(INDEX(Historical!$C$7:$C$1222,MATCH(B10,Historical!$B$7:$B$1244,0))/INDEX(Historical!$D$7:$D$1220,MATCH(B10,Historical!$B$7:$B$1244,0))-1)*100)</f>
        <v>36.363636363636353</v>
      </c>
      <c r="T10" s="667">
        <f>IF(INDEX(Historical!$F$7:$F$1213,MATCH(B10,Historical!$B$7:$B$1244,0))=0,"n/a",((INDEX(Historical!$C$7:$C$1222,MATCH(B10,Historical!$B$7:$B$1244,0))/INDEX(Historical!$F$7:$F$1213,MATCH(B10,Historical!$B$7:$B$1244,0)))^(1/3)-1)*100)</f>
        <v>20.843727005349997</v>
      </c>
      <c r="U10" s="667">
        <f>IF(INDEX(Historical!$H$7:$H$1213,MATCH(B10,Historical!$B$7:$B$1244,0))=0,"n/a",((INDEX(Historical!$C$7:$C$1222,MATCH(B10,Historical!$B$7:$B$1244,0))/INDEX(Historical!$H$7:$H$1213,MATCH(B10,Historical!$B$7:$B$1244,0)))^(1/5)-1)*100)</f>
        <v>24.573093961551741</v>
      </c>
      <c r="V10" s="667" t="str">
        <f>IF(INDEX(Historical!$N$7:$N$1213,MATCH(B10,Historical!$B$7:$B$1244,0))=0,"n/a",((INDEX(Historical!$C$7:$C$1222,MATCH(B10,Historical!$B$7:$B$1244,0))/INDEX(Historical!$N$7:$N$1213,MATCH(B10,Historical!$B$7:$B$1244,0)))^(1/10)-1)*100)</f>
        <v>n/a</v>
      </c>
      <c r="W10" s="668" t="str">
        <f>IF(OR(U10&lt;=0,U10="n/a",V10&lt;=0,V10="n/a"),"n/a",U10/V10)</f>
        <v>n/a</v>
      </c>
      <c r="X10" s="669">
        <f>IF(OR(AJ10&lt;=0,AJ10="n/a",U10&lt;=0,U10="n/a"),"n/a",U10/AJ10)</f>
        <v>0.82737690106234818</v>
      </c>
      <c r="Y10" s="831"/>
      <c r="Z10" s="618">
        <f>IF(OR(AC10&lt;0.01,AC10="n/a"),"n/a",M10/AC10*100)</f>
        <v>24.144869215291749</v>
      </c>
      <c r="AA10" s="841">
        <f>IF(OR(AC10&lt;0.01,AC10="n/a"),"n/a",I10/AC10)</f>
        <v>6.0462776659959765</v>
      </c>
      <c r="AB10" s="842">
        <v>12</v>
      </c>
      <c r="AC10" s="821">
        <v>4.97</v>
      </c>
      <c r="AD10" s="821" t="s">
        <v>135</v>
      </c>
      <c r="AE10" s="821">
        <v>0.84</v>
      </c>
      <c r="AF10" s="821">
        <v>0.9</v>
      </c>
      <c r="AG10" s="821">
        <v>19.3</v>
      </c>
      <c r="AH10" s="821">
        <v>186</v>
      </c>
      <c r="AI10" s="821">
        <v>38.22</v>
      </c>
      <c r="AJ10" s="821">
        <v>29.7</v>
      </c>
      <c r="AK10" s="821">
        <v>-11.27</v>
      </c>
      <c r="AL10" s="833">
        <v>8940</v>
      </c>
      <c r="AM10" s="827">
        <v>0.1</v>
      </c>
      <c r="AN10" s="821">
        <v>2.36</v>
      </c>
      <c r="AO10" s="705">
        <f>IF(U10="n/a","n/a",IF(AA10&lt;0,"n/a",IF(AA10="n/a","n/a",J10+U10-AA10)))</f>
        <v>22.520160721512504</v>
      </c>
      <c r="AP10" s="706">
        <f>IF(U10="n/a","n/a",J10+U10)</f>
        <v>28.56643838750848</v>
      </c>
      <c r="AQ10" s="843">
        <f>IF(OR(AC10&lt;0.01,AC10="n/a",AF10="n/a"),"n/a",(I10/SQRT(22.5*AC10*(I10/AF10))-1)*100)</f>
        <v>-50.821640263237832</v>
      </c>
      <c r="AR10" s="618">
        <f>INDEX(Historical!$C$7:$C$1222,MATCH(B10,Historical!$B$7:$B$1244,0))*IF(AH10="n/a",1.03,IF(AH10&lt;0,1.01,IF(AH10&gt;10,1.1,(1+AH10/100))))</f>
        <v>1.32</v>
      </c>
      <c r="AS10" s="841">
        <f>IF($AI10="n/a",1.03*AR10,IF($AI10&lt;0,1.01*AR10,IF($AI10&gt;10,1.1*AR10,(1+$AI10/100)*AR10)))</f>
        <v>1.4520000000000002</v>
      </c>
      <c r="AT10" s="841">
        <f>IF($AK10="n/a",1.03*AS10,IF($AK10&lt;0,1.01*AS10,IF($AK10&gt;10,1.1*AS10,(1+$AK10/100)*AS10)))</f>
        <v>1.4665200000000003</v>
      </c>
      <c r="AU10" s="841">
        <f>IF($AK10="n/a",1.03*AT10,IF($AK10&lt;0,1.01*AT10,IF($AK10&gt;10,1.1*AT10,(1+$AK10/100)*AT10)))</f>
        <v>1.4811852000000003</v>
      </c>
      <c r="AV10" s="841">
        <f>IF($AK10="n/a",1.03*AU10,IF($AK10&lt;0,1.01*AU10,IF($AK10&gt;10,1.1*AU10,(1+$AK10/100)*AU10)))</f>
        <v>1.4959970520000003</v>
      </c>
      <c r="AW10" s="618">
        <f>SUM(AR10:AV10)</f>
        <v>7.2157022520000016</v>
      </c>
      <c r="AX10" s="713">
        <f>AW10/I10*100</f>
        <v>24.012320306156411</v>
      </c>
      <c r="AY10" s="887">
        <v>1.35</v>
      </c>
      <c r="AZ10" s="827">
        <v>34.510000000000005</v>
      </c>
      <c r="BA10" s="827">
        <v>-40.5</v>
      </c>
      <c r="BB10" s="827">
        <v>4.17</v>
      </c>
      <c r="BC10" s="827">
        <v>-4.43</v>
      </c>
      <c r="BD10" s="861"/>
      <c r="BE10" s="594">
        <v>2016</v>
      </c>
      <c r="BF10" s="853">
        <f>IF(BE10&gt;2020,0,IF(BE10&gt;2008,1,IF(BE10&gt;2001,2,IF(BE10&gt;1990,3,IF(BE10&gt;1980,4,IF(BE10&gt;1973,5,IF(BE10&gt;1970,6,IF(BE10&gt;1960,7,IF(BE10&gt;1958,8,IF(BE10&gt;1953,9,10))))))))))</f>
        <v>1</v>
      </c>
      <c r="BG10" s="837">
        <v>1.3</v>
      </c>
      <c r="BH10" s="820" t="s">
        <v>4443</v>
      </c>
      <c r="BI10" s="820" t="s">
        <v>4444</v>
      </c>
    </row>
    <row r="11" spans="1:61" s="819" customFormat="1" ht="12.75" customHeight="1" x14ac:dyDescent="0.2">
      <c r="A11" s="836" t="s">
        <v>5281</v>
      </c>
      <c r="B11" s="575" t="s">
        <v>1861</v>
      </c>
      <c r="C11" s="885" t="s">
        <v>4055</v>
      </c>
      <c r="D11" s="885" t="s">
        <v>4185</v>
      </c>
      <c r="E11" s="699">
        <v>5</v>
      </c>
      <c r="F11" s="1122">
        <v>687</v>
      </c>
      <c r="G11" s="1122" t="s">
        <v>105</v>
      </c>
      <c r="H11" s="1122" t="s">
        <v>105</v>
      </c>
      <c r="I11" s="829">
        <v>116.15</v>
      </c>
      <c r="J11" s="618">
        <f>(M11/I11)*100</f>
        <v>0.89539388721480839</v>
      </c>
      <c r="K11" s="832">
        <v>0.26</v>
      </c>
      <c r="L11" s="842">
        <v>4</v>
      </c>
      <c r="M11" s="609">
        <f>K11*L11</f>
        <v>1.04</v>
      </c>
      <c r="N11" s="825" t="s">
        <v>147</v>
      </c>
      <c r="O11" s="700">
        <v>0.24</v>
      </c>
      <c r="P11" s="603">
        <v>44706</v>
      </c>
      <c r="Q11" s="603">
        <v>44728</v>
      </c>
      <c r="R11" s="609">
        <f>(K11-O11)/O11*100</f>
        <v>8.333333333333341</v>
      </c>
      <c r="S11" s="667">
        <f>IF(INDEX(Historical!$D$7:$D$1220,MATCH(B11,Historical!$B$7:$B$1244,0))=0,"n/a",(INDEX(Historical!$C$7:$C$1222,MATCH(B11,Historical!$B$7:$B$1244,0))/INDEX(Historical!$D$7:$D$1220,MATCH(B11,Historical!$B$7:$B$1244,0))-1)*100)</f>
        <v>8.5106382978723527</v>
      </c>
      <c r="T11" s="667">
        <f>IF(INDEX(Historical!$F$7:$F$1213,MATCH(B11,Historical!$B$7:$B$1244,0))=0,"n/a",((INDEX(Historical!$C$7:$C$1222,MATCH(B11,Historical!$B$7:$B$1244,0))/INDEX(Historical!$F$7:$F$1213,MATCH(B11,Historical!$B$7:$B$1244,0)))^(1/3)-1)*100)</f>
        <v>7.1126325148910263</v>
      </c>
      <c r="U11" s="667">
        <f>IF(INDEX(Historical!$H$7:$H$1213,MATCH(B11,Historical!$B$7:$B$1244,0))=0,"n/a",((INDEX(Historical!$C$7:$C$1222,MATCH(B11,Historical!$B$7:$B$1244,0))/INDEX(Historical!$H$7:$H$1213,MATCH(B11,Historical!$B$7:$B$1244,0)))^(1/5)-1)*100)</f>
        <v>20.589095060661265</v>
      </c>
      <c r="V11" s="667">
        <f>IF(INDEX(Historical!$N$7:$N$1213,MATCH(B11,Historical!$B$7:$B$1244,0))=0,"n/a",((INDEX(Historical!$C$7:$C$1222,MATCH(B11,Historical!$B$7:$B$1244,0))/INDEX(Historical!$N$7:$N$1213,MATCH(B11,Historical!$B$7:$B$1244,0)))^(1/10)-1)*100)</f>
        <v>11.289249260474033</v>
      </c>
      <c r="W11" s="668">
        <f>IF(OR(U11&lt;=0,U11="n/a",V11&lt;=0,V11="n/a"),"n/a",U11/V11)</f>
        <v>1.8237789409742142</v>
      </c>
      <c r="X11" s="669">
        <f>IF(OR(AJ11&lt;=0,AJ11="n/a",U11&lt;=0,U11="n/a"),"n/a",U11/AJ11)</f>
        <v>1.1438386144811814</v>
      </c>
      <c r="Y11" s="640"/>
      <c r="Z11" s="618">
        <f>IF(OR(AC11&lt;0.01,AC11="n/a"),"n/a",M11/AC11*100)</f>
        <v>13.941018766756033</v>
      </c>
      <c r="AA11" s="841">
        <f>IF(OR(AC11&lt;0.01,AC11="n/a"),"n/a",I11/AC11)</f>
        <v>15.569705093833781</v>
      </c>
      <c r="AB11" s="842">
        <v>10</v>
      </c>
      <c r="AC11" s="821">
        <v>7.46</v>
      </c>
      <c r="AD11" s="821">
        <v>1.2</v>
      </c>
      <c r="AE11" s="821">
        <v>3.65</v>
      </c>
      <c r="AF11" s="821">
        <v>7.06</v>
      </c>
      <c r="AG11" s="821">
        <v>52.400000000000006</v>
      </c>
      <c r="AH11" s="821">
        <v>16.100000000000001</v>
      </c>
      <c r="AI11" s="821">
        <v>-3.42</v>
      </c>
      <c r="AJ11" s="821">
        <v>18</v>
      </c>
      <c r="AK11" s="821">
        <v>12.479999999999999</v>
      </c>
      <c r="AL11" s="833">
        <v>95840</v>
      </c>
      <c r="AM11" s="827">
        <v>0.35000000000000003</v>
      </c>
      <c r="AN11" s="821">
        <v>0.43</v>
      </c>
      <c r="AO11" s="705">
        <f>IF(U11="n/a","n/a",IF(AA11&lt;0,"n/a",IF(AA11="n/a","n/a",J11+U11-AA11)))</f>
        <v>5.9147838540422928</v>
      </c>
      <c r="AP11" s="706">
        <f>IF(U11="n/a","n/a",J11+U11)</f>
        <v>21.484488947876073</v>
      </c>
      <c r="AQ11" s="843">
        <f>IF(OR(AC11&lt;0.01,AC11="n/a",AF11="n/a"),"n/a",(I11/SQRT(22.5*AC11*(I11/AF11))-1)*100)</f>
        <v>121.03003110433907</v>
      </c>
      <c r="AR11" s="618">
        <f>INDEX(Historical!$C$7:$C$1222,MATCH(B11,Historical!$B$7:$B$1244,0))*IF(AH11="n/a",1.03,IF(AH11&lt;0,1.01,IF(AH11&gt;10,1.1,(1+AH11/100))))</f>
        <v>1.1220000000000001</v>
      </c>
      <c r="AS11" s="841">
        <f>IF($AI11="n/a",1.03*AR11,IF($AI11&lt;0,1.01*AR11,IF($AI11&gt;10,1.1*AR11,(1+$AI11/100)*AR11)))</f>
        <v>1.1332200000000001</v>
      </c>
      <c r="AT11" s="841">
        <f>IF($AK11="n/a",1.03*AS11,IF($AK11&lt;0,1.01*AS11,IF($AK11&gt;10,1.1*AS11,(1+$AK11/100)*AS11)))</f>
        <v>1.2465420000000003</v>
      </c>
      <c r="AU11" s="841">
        <f>IF($AK11="n/a",1.03*AT11,IF($AK11&lt;0,1.01*AT11,IF($AK11&gt;10,1.1*AT11,(1+$AK11/100)*AT11)))</f>
        <v>1.3711962000000004</v>
      </c>
      <c r="AV11" s="841">
        <f>IF($AK11="n/a",1.03*AU11,IF($AK11&lt;0,1.01*AU11,IF($AK11&gt;10,1.1*AU11,(1+$AK11/100)*AU11)))</f>
        <v>1.5083158200000006</v>
      </c>
      <c r="AW11" s="618">
        <f>SUM(AR11:AV11)</f>
        <v>6.381274020000002</v>
      </c>
      <c r="AX11" s="713">
        <f>AW11/I11*100</f>
        <v>5.4939939905294892</v>
      </c>
      <c r="AY11" s="887">
        <v>1.62</v>
      </c>
      <c r="AZ11" s="827">
        <v>63.32</v>
      </c>
      <c r="BA11" s="827">
        <v>-18.21</v>
      </c>
      <c r="BB11" s="827">
        <v>6.18</v>
      </c>
      <c r="BC11" s="827">
        <v>15.260000000000002</v>
      </c>
      <c r="BD11" s="861"/>
      <c r="BE11" s="594">
        <v>2018</v>
      </c>
      <c r="BF11" s="853">
        <f>IF(BE11&gt;2020,0,IF(BE11&gt;2008,1,IF(BE11&gt;2001,2,IF(BE11&gt;1990,3,IF(BE11&gt;1980,4,IF(BE11&gt;1973,5,IF(BE11&gt;1970,6,IF(BE11&gt;1960,7,IF(BE11&gt;1958,8,IF(BE11&gt;1953,9,10))))))))))</f>
        <v>1</v>
      </c>
      <c r="BG11" s="837">
        <v>24.3</v>
      </c>
      <c r="BH11" s="820" t="s">
        <v>4443</v>
      </c>
      <c r="BI11" s="820" t="s">
        <v>4444</v>
      </c>
    </row>
    <row r="12" spans="1:61" s="819" customFormat="1" ht="12.75" customHeight="1" x14ac:dyDescent="0.2">
      <c r="A12" s="836" t="s">
        <v>4377</v>
      </c>
      <c r="B12" s="575" t="s">
        <v>4350</v>
      </c>
      <c r="C12" s="885" t="s">
        <v>107</v>
      </c>
      <c r="D12" s="885" t="s">
        <v>4197</v>
      </c>
      <c r="E12" s="699">
        <v>8</v>
      </c>
      <c r="F12" s="1122">
        <v>596</v>
      </c>
      <c r="G12" s="1122" t="s">
        <v>105</v>
      </c>
      <c r="H12" s="1122" t="s">
        <v>105</v>
      </c>
      <c r="I12" s="829">
        <v>33.65</v>
      </c>
      <c r="J12" s="618">
        <f>(M12/I12)*100</f>
        <v>3.5661218424962851</v>
      </c>
      <c r="K12" s="832">
        <v>0.3</v>
      </c>
      <c r="L12" s="842">
        <v>4</v>
      </c>
      <c r="M12" s="609">
        <f>K12*L12</f>
        <v>1.2</v>
      </c>
      <c r="N12" s="825" t="s">
        <v>323</v>
      </c>
      <c r="O12" s="700">
        <v>0.28000000000000003</v>
      </c>
      <c r="P12" s="603">
        <v>44896</v>
      </c>
      <c r="Q12" s="603">
        <v>44911</v>
      </c>
      <c r="R12" s="609">
        <f>(K12-O12)/O12*100</f>
        <v>7.1428571428571281</v>
      </c>
      <c r="S12" s="667">
        <f>IF(INDEX(Historical!$D$7:$D$1220,MATCH(B12,Historical!$B$7:$B$1244,0))=0,"n/a",(INDEX(Historical!$C$7:$C$1222,MATCH(B12,Historical!$B$7:$B$1244,0))/INDEX(Historical!$D$7:$D$1220,MATCH(B12,Historical!$B$7:$B$1244,0))-1)*100)</f>
        <v>4.5871559633027248</v>
      </c>
      <c r="T12" s="667">
        <f>IF(INDEX(Historical!$F$7:$F$1213,MATCH(B12,Historical!$B$7:$B$1244,0))=0,"n/a",((INDEX(Historical!$C$7:$C$1222,MATCH(B12,Historical!$B$7:$B$1244,0))/INDEX(Historical!$F$7:$F$1213,MATCH(B12,Historical!$B$7:$B$1244,0)))^(1/3)-1)*100)</f>
        <v>3.1075586806406985</v>
      </c>
      <c r="U12" s="667">
        <f>IF(INDEX(Historical!$H$7:$H$1213,MATCH(B12,Historical!$B$7:$B$1244,0))=0,"n/a",((INDEX(Historical!$C$7:$C$1222,MATCH(B12,Historical!$B$7:$B$1244,0))/INDEX(Historical!$H$7:$H$1213,MATCH(B12,Historical!$B$7:$B$1244,0)))^(1/5)-1)*100)</f>
        <v>3.2824718740163794</v>
      </c>
      <c r="V12" s="667">
        <f>IF(INDEX(Historical!$N$7:$N$1213,MATCH(B12,Historical!$B$7:$B$1244,0))=0,"n/a",((INDEX(Historical!$C$7:$C$1222,MATCH(B12,Historical!$B$7:$B$1244,0))/INDEX(Historical!$N$7:$N$1213,MATCH(B12,Historical!$B$7:$B$1244,0)))^(1/10)-1)*100)</f>
        <v>2.1672496736761859</v>
      </c>
      <c r="W12" s="668">
        <f>IF(OR(U12&lt;=0,U12="n/a",V12&lt;=0,V12="n/a"),"n/a",U12/V12)</f>
        <v>1.5145794754918587</v>
      </c>
      <c r="X12" s="669">
        <f>IF(OR(AJ12&lt;=0,AJ12="n/a",U12&lt;=0,U12="n/a"),"n/a",U12/AJ12)</f>
        <v>0.20262172061829503</v>
      </c>
      <c r="Y12" s="640"/>
      <c r="Z12" s="618">
        <f>IF(OR(AC12&lt;0.01,AC12="n/a"),"n/a",M12/AC12*100)</f>
        <v>37.151702786377712</v>
      </c>
      <c r="AA12" s="841">
        <f>IF(OR(AC12&lt;0.01,AC12="n/a"),"n/a",I12/AC12)</f>
        <v>10.41795665634675</v>
      </c>
      <c r="AB12" s="842">
        <v>12</v>
      </c>
      <c r="AC12" s="821">
        <v>3.23</v>
      </c>
      <c r="AD12" s="821">
        <v>2.59</v>
      </c>
      <c r="AE12" s="821">
        <v>3.73</v>
      </c>
      <c r="AF12" s="821">
        <v>1.1399999999999999</v>
      </c>
      <c r="AG12" s="821">
        <v>11.600000000000001</v>
      </c>
      <c r="AH12" s="821">
        <v>46.300000000000004</v>
      </c>
      <c r="AI12" s="821">
        <v>1.4500000000000002</v>
      </c>
      <c r="AJ12" s="821">
        <v>16.2</v>
      </c>
      <c r="AK12" s="821">
        <v>4</v>
      </c>
      <c r="AL12" s="833">
        <v>358.46</v>
      </c>
      <c r="AM12" s="827">
        <v>3.6999999999999997</v>
      </c>
      <c r="AN12" s="821">
        <v>0.09</v>
      </c>
      <c r="AO12" s="705">
        <f>IF(U12="n/a","n/a",IF(AA12&lt;0,"n/a",IF(AA12="n/a","n/a",J12+U12-AA12)))</f>
        <v>-3.5693629398340851</v>
      </c>
      <c r="AP12" s="706">
        <f>IF(U12="n/a","n/a",J12+U12)</f>
        <v>6.8485937165126645</v>
      </c>
      <c r="AQ12" s="843">
        <f>IF(OR(AC12&lt;0.01,AC12="n/a",AF12="n/a"),"n/a",(I12/SQRT(22.5*AC12*(I12/AF12))-1)*100)</f>
        <v>-27.347186065858264</v>
      </c>
      <c r="AR12" s="618">
        <f>INDEX(Historical!$C$7:$C$1222,MATCH(B12,Historical!$B$7:$B$1244,0))*IF(AH12="n/a",1.03,IF(AH12&lt;0,1.01,IF(AH12&gt;10,1.1,(1+AH12/100))))</f>
        <v>1.254</v>
      </c>
      <c r="AS12" s="841">
        <f>IF($AI12="n/a",1.03*AR12,IF($AI12&lt;0,1.01*AR12,IF($AI12&gt;10,1.1*AR12,(1+$AI12/100)*AR12)))</f>
        <v>1.2721829999999998</v>
      </c>
      <c r="AT12" s="841">
        <f>IF($AK12="n/a",1.03*AS12,IF($AK12&lt;0,1.01*AS12,IF($AK12&gt;10,1.1*AS12,(1+$AK12/100)*AS12)))</f>
        <v>1.3230703199999998</v>
      </c>
      <c r="AU12" s="841">
        <f>IF($AK12="n/a",1.03*AT12,IF($AK12&lt;0,1.01*AT12,IF($AK12&gt;10,1.1*AT12,(1+$AK12/100)*AT12)))</f>
        <v>1.3759931327999999</v>
      </c>
      <c r="AV12" s="841">
        <f>IF($AK12="n/a",1.03*AU12,IF($AK12&lt;0,1.01*AU12,IF($AK12&gt;10,1.1*AU12,(1+$AK12/100)*AU12)))</f>
        <v>1.431032858112</v>
      </c>
      <c r="AW12" s="618">
        <f>SUM(AR12:AV12)</f>
        <v>6.6562793109119998</v>
      </c>
      <c r="AX12" s="713">
        <f>AW12/I12*100</f>
        <v>19.780919200332839</v>
      </c>
      <c r="AY12" s="887">
        <v>0.96</v>
      </c>
      <c r="AZ12" s="827">
        <v>6.419999999999999</v>
      </c>
      <c r="BA12" s="827">
        <v>-13.98</v>
      </c>
      <c r="BB12" s="827">
        <v>-5.58</v>
      </c>
      <c r="BC12" s="827">
        <v>-4.4400000000000004</v>
      </c>
      <c r="BD12" s="861"/>
      <c r="BE12" s="594">
        <v>2015</v>
      </c>
      <c r="BF12" s="853">
        <f>IF(BE12&gt;2020,0,IF(BE12&gt;2008,1,IF(BE12&gt;2001,2,IF(BE12&gt;1990,3,IF(BE12&gt;1980,4,IF(BE12&gt;1973,5,IF(BE12&gt;1970,6,IF(BE12&gt;1960,7,IF(BE12&gt;1958,8,IF(BE12&gt;1953,9,10))))))))))</f>
        <v>1</v>
      </c>
      <c r="BG12" s="837">
        <v>1.2</v>
      </c>
      <c r="BH12" s="820" t="s">
        <v>4443</v>
      </c>
      <c r="BI12" s="820" t="s">
        <v>4444</v>
      </c>
    </row>
    <row r="13" spans="1:61" s="819" customFormat="1" x14ac:dyDescent="0.2">
      <c r="A13" s="836" t="s">
        <v>5337</v>
      </c>
      <c r="B13" s="575" t="s">
        <v>5335</v>
      </c>
      <c r="C13" s="885" t="s">
        <v>111</v>
      </c>
      <c r="D13" s="885" t="s">
        <v>1181</v>
      </c>
      <c r="E13" s="699">
        <v>5</v>
      </c>
      <c r="F13" s="1122">
        <v>693</v>
      </c>
      <c r="G13" s="1122" t="s">
        <v>105</v>
      </c>
      <c r="H13" s="1122" t="s">
        <v>105</v>
      </c>
      <c r="I13" s="829">
        <v>78.849999999999994</v>
      </c>
      <c r="J13" s="618">
        <f>(M13/I13)*100</f>
        <v>1.2885225110970198</v>
      </c>
      <c r="K13" s="832">
        <v>0.254</v>
      </c>
      <c r="L13" s="842">
        <v>4</v>
      </c>
      <c r="M13" s="609">
        <f>K13*L13</f>
        <v>1.016</v>
      </c>
      <c r="N13" s="825" t="s">
        <v>1199</v>
      </c>
      <c r="O13" s="700">
        <v>0.23100000000000001</v>
      </c>
      <c r="P13" s="603">
        <v>44867</v>
      </c>
      <c r="Q13" s="603">
        <v>44882</v>
      </c>
      <c r="R13" s="609">
        <f>(K13-O13)/O13*100</f>
        <v>9.9567099567099522</v>
      </c>
      <c r="S13" s="667">
        <f>IF(INDEX(Historical!$D$7:$D$1220,MATCH(B13,Historical!$B$7:$B$1244,0))=0,"n/a",(INDEX(Historical!$C$7:$C$1222,MATCH(B13,Historical!$B$7:$B$1244,0))/INDEX(Historical!$D$7:$D$1220,MATCH(B13,Historical!$B$7:$B$1244,0))-1)*100)</f>
        <v>9.1753774680603861</v>
      </c>
      <c r="T13" s="667">
        <f>IF(INDEX(Historical!$F$7:$F$1213,MATCH(B13,Historical!$B$7:$B$1244,0))=0,"n/a",((INDEX(Historical!$C$7:$C$1222,MATCH(B13,Historical!$B$7:$B$1244,0))/INDEX(Historical!$F$7:$F$1213,MATCH(B13,Historical!$B$7:$B$1244,0)))^(1/3)-1)*100)</f>
        <v>9.0427048146833435</v>
      </c>
      <c r="U13" s="667" t="str">
        <f>IF(INDEX(Historical!$H$7:$H$1213,MATCH(B13,Historical!$B$7:$B$1244,0))=0,"n/a",((INDEX(Historical!$C$7:$C$1222,MATCH(B13,Historical!$B$7:$B$1244,0))/INDEX(Historical!$H$7:$H$1213,MATCH(B13,Historical!$B$7:$B$1244,0)))^(1/5)-1)*100)</f>
        <v>n/a</v>
      </c>
      <c r="V13" s="667" t="str">
        <f>IF(INDEX(Historical!$N$7:$N$1213,MATCH(B13,Historical!$B$7:$B$1244,0))=0,"n/a",((INDEX(Historical!$C$7:$C$1222,MATCH(B13,Historical!$B$7:$B$1244,0))/INDEX(Historical!$N$7:$N$1213,MATCH(B13,Historical!$B$7:$B$1244,0)))^(1/10)-1)*100)</f>
        <v>n/a</v>
      </c>
      <c r="W13" s="668" t="str">
        <f>IF(OR(U13&lt;=0,U13="n/a",V13&lt;=0,V13="n/a"),"n/a",U13/V13)</f>
        <v>n/a</v>
      </c>
      <c r="X13" s="669" t="str">
        <f>IF(OR(AJ13&lt;=0,AJ13="n/a",U13&lt;=0,U13="n/a"),"n/a",U13/AJ13)</f>
        <v>n/a</v>
      </c>
      <c r="Y13" s="640"/>
      <c r="Z13" s="618">
        <f>IF(OR(AC13&lt;0.01,AC13="n/a"),"n/a",M13/AC13*100)</f>
        <v>23.962264150943398</v>
      </c>
      <c r="AA13" s="841">
        <f>IF(OR(AC13&lt;0.01,AC13="n/a"),"n/a",I13/AC13)</f>
        <v>18.596698113207545</v>
      </c>
      <c r="AB13" s="842">
        <v>12</v>
      </c>
      <c r="AC13" s="821">
        <v>4.24</v>
      </c>
      <c r="AD13" s="821">
        <v>1.72</v>
      </c>
      <c r="AE13" s="821">
        <v>2.96</v>
      </c>
      <c r="AF13" s="821">
        <v>6.8</v>
      </c>
      <c r="AG13" s="821">
        <v>37.6</v>
      </c>
      <c r="AH13" s="821">
        <v>8.5</v>
      </c>
      <c r="AI13" s="821">
        <v>14.2</v>
      </c>
      <c r="AJ13" s="821">
        <v>10.7</v>
      </c>
      <c r="AK13" s="821">
        <v>11.020000000000001</v>
      </c>
      <c r="AL13" s="833">
        <v>3650</v>
      </c>
      <c r="AM13" s="827">
        <v>0.2</v>
      </c>
      <c r="AN13" s="821">
        <v>1.25</v>
      </c>
      <c r="AO13" s="705" t="str">
        <f>IF(U13="n/a","n/a",IF(AA13&lt;0,"n/a",IF(AA13="n/a","n/a",J13+U13-AA13)))</f>
        <v>n/a</v>
      </c>
      <c r="AP13" s="706" t="str">
        <f>IF(U13="n/a","n/a",J13+U13)</f>
        <v>n/a</v>
      </c>
      <c r="AQ13" s="843">
        <f>IF(OR(AC13&lt;0.01,AC13="n/a",AF13="n/a"),"n/a",(I13/SQRT(22.5*AC13*(I13/AF13))-1)*100)</f>
        <v>137.07246634245379</v>
      </c>
      <c r="AR13" s="618">
        <f>INDEX(Historical!$C$7:$C$1222,MATCH(B13,Historical!$B$7:$B$1244,0))*IF(AH13="n/a",1.03,IF(AH13&lt;0,1.01,IF(AH13&gt;10,1.1,(1+AH13/100))))</f>
        <v>1.0198999999999998</v>
      </c>
      <c r="AS13" s="841">
        <f>IF($AI13="n/a",1.03*AR13,IF($AI13&lt;0,1.01*AR13,IF($AI13&gt;10,1.1*AR13,(1+$AI13/100)*AR13)))</f>
        <v>1.1218899999999998</v>
      </c>
      <c r="AT13" s="841">
        <f>IF($AK13="n/a",1.03*AS13,IF($AK13&lt;0,1.01*AS13,IF($AK13&gt;10,1.1*AS13,(1+$AK13/100)*AS13)))</f>
        <v>1.2340789999999999</v>
      </c>
      <c r="AU13" s="841">
        <f>IF($AK13="n/a",1.03*AT13,IF($AK13&lt;0,1.01*AT13,IF($AK13&gt;10,1.1*AT13,(1+$AK13/100)*AT13)))</f>
        <v>1.3574869000000001</v>
      </c>
      <c r="AV13" s="841">
        <f>IF($AK13="n/a",1.03*AU13,IF($AK13&lt;0,1.01*AU13,IF($AK13&gt;10,1.1*AU13,(1+$AK13/100)*AU13)))</f>
        <v>1.4932355900000003</v>
      </c>
      <c r="AW13" s="618">
        <f>SUM(AR13:AV13)</f>
        <v>6.2265914899999997</v>
      </c>
      <c r="AX13" s="713">
        <f>AW13/I13*100</f>
        <v>7.8967552187698162</v>
      </c>
      <c r="AY13" s="887">
        <v>1.1399999999999999</v>
      </c>
      <c r="AZ13" s="827">
        <v>17.93</v>
      </c>
      <c r="BA13" s="827">
        <v>-18.3</v>
      </c>
      <c r="BB13" s="827">
        <v>5</v>
      </c>
      <c r="BC13" s="827">
        <v>-0.95</v>
      </c>
      <c r="BD13" s="861"/>
      <c r="BE13" s="594">
        <v>2018</v>
      </c>
      <c r="BF13" s="853">
        <f>IF(BE13&gt;2020,0,IF(BE13&gt;2008,1,IF(BE13&gt;2001,2,IF(BE13&gt;1990,3,IF(BE13&gt;1980,4,IF(BE13&gt;1973,5,IF(BE13&gt;1970,6,IF(BE13&gt;1960,7,IF(BE13&gt;1958,8,IF(BE13&gt;1953,9,10))))))))))</f>
        <v>1</v>
      </c>
      <c r="BG13" s="837">
        <v>11.600000000000001</v>
      </c>
      <c r="BH13" s="820" t="s">
        <v>4443</v>
      </c>
      <c r="BI13" s="820" t="s">
        <v>4444</v>
      </c>
    </row>
    <row r="14" spans="1:61" s="819" customFormat="1" ht="12.75" customHeight="1" x14ac:dyDescent="0.2">
      <c r="A14" s="836" t="s">
        <v>4674</v>
      </c>
      <c r="B14" s="575" t="s">
        <v>4587</v>
      </c>
      <c r="C14" s="885" t="s">
        <v>130</v>
      </c>
      <c r="D14" s="885" t="s">
        <v>4189</v>
      </c>
      <c r="E14" s="699">
        <v>6</v>
      </c>
      <c r="F14" s="1122">
        <v>666</v>
      </c>
      <c r="G14" s="1122" t="s">
        <v>105</v>
      </c>
      <c r="H14" s="1122" t="s">
        <v>105</v>
      </c>
      <c r="I14" s="829">
        <v>27.6</v>
      </c>
      <c r="J14" s="618">
        <f>(M14/I14)*100</f>
        <v>6.4492753623188399</v>
      </c>
      <c r="K14" s="832">
        <v>0.44500000000000001</v>
      </c>
      <c r="L14" s="842">
        <v>4</v>
      </c>
      <c r="M14" s="609">
        <f>K14*L14</f>
        <v>1.78</v>
      </c>
      <c r="N14" s="825" t="s">
        <v>147</v>
      </c>
      <c r="O14" s="700">
        <v>0.44</v>
      </c>
      <c r="P14" s="603">
        <v>44803</v>
      </c>
      <c r="Q14" s="603">
        <v>44819</v>
      </c>
      <c r="R14" s="609">
        <f>(K14-O14)/O14*100</f>
        <v>1.1363636363636374</v>
      </c>
      <c r="S14" s="667">
        <f>IF(INDEX(Historical!$D$7:$D$1220,MATCH(B14,Historical!$B$7:$B$1244,0))=0,"n/a",(INDEX(Historical!$C$7:$C$1222,MATCH(B14,Historical!$B$7:$B$1244,0))/INDEX(Historical!$D$7:$D$1220,MATCH(B14,Historical!$B$7:$B$1244,0))-1)*100)</f>
        <v>3.2069970845481022</v>
      </c>
      <c r="T14" s="667">
        <f>IF(INDEX(Historical!$F$7:$F$1213,MATCH(B14,Historical!$B$7:$B$1244,0))=0,"n/a",((INDEX(Historical!$C$7:$C$1222,MATCH(B14,Historical!$B$7:$B$1244,0))/INDEX(Historical!$F$7:$F$1213,MATCH(B14,Historical!$B$7:$B$1244,0)))^(1/3)-1)*100)</f>
        <v>4.077744353315782</v>
      </c>
      <c r="U14" s="667">
        <f>IF(INDEX(Historical!$H$7:$H$1213,MATCH(B14,Historical!$B$7:$B$1244,0))=0,"n/a",((INDEX(Historical!$C$7:$C$1222,MATCH(B14,Historical!$B$7:$B$1244,0))/INDEX(Historical!$H$7:$H$1213,MATCH(B14,Historical!$B$7:$B$1244,0)))^(1/5)-1)*100)</f>
        <v>11.00864292512076</v>
      </c>
      <c r="V14" s="667" t="str">
        <f>IF(INDEX(Historical!$N$7:$N$1213,MATCH(B14,Historical!$B$7:$B$1244,0))=0,"n/a",((INDEX(Historical!$C$7:$C$1222,MATCH(B14,Historical!$B$7:$B$1244,0))/INDEX(Historical!$N$7:$N$1213,MATCH(B14,Historical!$B$7:$B$1244,0)))^(1/10)-1)*100)</f>
        <v>n/a</v>
      </c>
      <c r="W14" s="668" t="str">
        <f>IF(OR(U14&lt;=0,U14="n/a",V14&lt;=0,V14="n/a"),"n/a",U14/V14)</f>
        <v>n/a</v>
      </c>
      <c r="X14" s="669" t="str">
        <f>IF(OR(AJ14&lt;=0,AJ14="n/a",U14&lt;=0,U14="n/a"),"n/a",U14/AJ14)</f>
        <v>n/a</v>
      </c>
      <c r="Y14" s="886"/>
      <c r="Z14" s="618" t="str">
        <f>IF(OR(AC14&lt;0.01,AC14="n/a"),"n/a",M14/AC14*100)</f>
        <v>n/a</v>
      </c>
      <c r="AA14" s="841" t="str">
        <f>IF(OR(AC14&lt;0.01,AC14="n/a"),"n/a",I14/AC14)</f>
        <v>n/a</v>
      </c>
      <c r="AB14" s="842">
        <v>12</v>
      </c>
      <c r="AC14" s="821">
        <v>-0.2</v>
      </c>
      <c r="AD14" s="821" t="s">
        <v>135</v>
      </c>
      <c r="AE14" s="821">
        <v>2.72</v>
      </c>
      <c r="AF14" s="821">
        <v>1.96</v>
      </c>
      <c r="AG14" s="821">
        <v>-1.3</v>
      </c>
      <c r="AH14" s="821">
        <v>-334.1</v>
      </c>
      <c r="AI14" s="821">
        <v>742.9</v>
      </c>
      <c r="AJ14" s="821">
        <v>-41.099999999999994</v>
      </c>
      <c r="AK14" s="821" t="s">
        <v>135</v>
      </c>
      <c r="AL14" s="833">
        <v>3070</v>
      </c>
      <c r="AM14" s="827">
        <v>43.519999999999996</v>
      </c>
      <c r="AN14" s="821">
        <v>3.49</v>
      </c>
      <c r="AO14" s="705" t="str">
        <f>IF(U14="n/a","n/a",IF(AA14&lt;0,"n/a",IF(AA14="n/a","n/a",J14+U14-AA14)))</f>
        <v>n/a</v>
      </c>
      <c r="AP14" s="706">
        <f>IF(U14="n/a","n/a",J14+U14)</f>
        <v>17.4579182874396</v>
      </c>
      <c r="AQ14" s="843" t="str">
        <f>IF(OR(AC14&lt;0.01,AC14="n/a",AF14="n/a"),"n/a",(I14/SQRT(22.5*AC14*(I14/AF14))-1)*100)</f>
        <v>n/a</v>
      </c>
      <c r="AR14" s="618">
        <f>INDEX(Historical!$C$7:$C$1222,MATCH(B14,Historical!$B$7:$B$1244,0))*IF(AH14="n/a",1.03,IF(AH14&lt;0,1.01,IF(AH14&gt;10,1.1,(1+AH14/100))))</f>
        <v>1.7877000000000001</v>
      </c>
      <c r="AS14" s="841">
        <f>IF($AI14="n/a",1.03*AR14,IF($AI14&lt;0,1.01*AR14,IF($AI14&gt;10,1.1*AR14,(1+$AI14/100)*AR14)))</f>
        <v>1.9664700000000002</v>
      </c>
      <c r="AT14" s="841">
        <f>IF($AK14="n/a",1.03*AS14,IF($AK14&lt;0,1.01*AS14,IF($AK14&gt;10,1.1*AS14,(1+$AK14/100)*AS14)))</f>
        <v>2.0254641000000002</v>
      </c>
      <c r="AU14" s="841">
        <f>IF($AK14="n/a",1.03*AT14,IF($AK14&lt;0,1.01*AT14,IF($AK14&gt;10,1.1*AT14,(1+$AK14/100)*AT14)))</f>
        <v>2.0862280230000003</v>
      </c>
      <c r="AV14" s="841">
        <f>IF($AK14="n/a",1.03*AU14,IF($AK14&lt;0,1.01*AU14,IF($AK14&gt;10,1.1*AU14,(1+$AK14/100)*AU14)))</f>
        <v>2.1488148636900002</v>
      </c>
      <c r="AW14" s="618">
        <f>SUM(AR14:AV14)</f>
        <v>10.014676986690002</v>
      </c>
      <c r="AX14" s="713">
        <f>AW14/I14*100</f>
        <v>36.285061545978273</v>
      </c>
      <c r="AY14" s="887">
        <v>0.83</v>
      </c>
      <c r="AZ14" s="827">
        <v>13.020000000000001</v>
      </c>
      <c r="BA14" s="827">
        <v>-25.1</v>
      </c>
      <c r="BB14" s="827">
        <v>3.47</v>
      </c>
      <c r="BC14" s="827">
        <v>-7.5399999999999991</v>
      </c>
      <c r="BD14" s="861"/>
      <c r="BE14" s="594">
        <v>2017</v>
      </c>
      <c r="BF14" s="853">
        <f>IF(BE14&gt;2020,0,IF(BE14&gt;2008,1,IF(BE14&gt;2001,2,IF(BE14&gt;1990,3,IF(BE14&gt;1980,4,IF(BE14&gt;1973,5,IF(BE14&gt;1970,6,IF(BE14&gt;1960,7,IF(BE14&gt;1958,8,IF(BE14&gt;1953,9,10))))))))))</f>
        <v>1</v>
      </c>
      <c r="BG14" s="837">
        <v>-0.2</v>
      </c>
      <c r="BH14" s="820" t="s">
        <v>4443</v>
      </c>
      <c r="BI14" s="820" t="s">
        <v>4444</v>
      </c>
    </row>
    <row r="15" spans="1:61" s="819" customFormat="1" ht="12.75" customHeight="1" x14ac:dyDescent="0.2">
      <c r="A15" s="835" t="s">
        <v>4675</v>
      </c>
      <c r="B15" s="575" t="s">
        <v>1892</v>
      </c>
      <c r="C15" s="885" t="s">
        <v>107</v>
      </c>
      <c r="D15" s="885" t="s">
        <v>4197</v>
      </c>
      <c r="E15" s="699">
        <v>9</v>
      </c>
      <c r="F15" s="1122">
        <v>550</v>
      </c>
      <c r="G15" s="1122" t="s">
        <v>105</v>
      </c>
      <c r="H15" s="1122" t="s">
        <v>105</v>
      </c>
      <c r="I15" s="834">
        <v>34.299999999999997</v>
      </c>
      <c r="J15" s="618">
        <f>(M15/I15)*100</f>
        <v>2.565597667638484</v>
      </c>
      <c r="K15" s="839">
        <v>0.22</v>
      </c>
      <c r="L15" s="1122">
        <v>4</v>
      </c>
      <c r="M15" s="609">
        <f>K15*L15</f>
        <v>0.88</v>
      </c>
      <c r="N15" s="1122" t="s">
        <v>316</v>
      </c>
      <c r="O15" s="701">
        <v>0.21</v>
      </c>
      <c r="P15" s="603">
        <v>44805</v>
      </c>
      <c r="Q15" s="603">
        <v>44834</v>
      </c>
      <c r="R15" s="609">
        <f>(K15-O15)/O15*100</f>
        <v>4.7619047619047663</v>
      </c>
      <c r="S15" s="667">
        <f>IF(INDEX(Historical!$D$7:$D$1220,MATCH(B15,Historical!$B$7:$B$1244,0))=0,"n/a",(INDEX(Historical!$C$7:$C$1222,MATCH(B15,Historical!$B$7:$B$1244,0))/INDEX(Historical!$D$7:$D$1220,MATCH(B15,Historical!$B$7:$B$1244,0))-1)*100)</f>
        <v>10.256410256410241</v>
      </c>
      <c r="T15" s="667">
        <f>IF(INDEX(Historical!$F$7:$F$1213,MATCH(B15,Historical!$B$7:$B$1244,0))=0,"n/a",((INDEX(Historical!$C$7:$C$1222,MATCH(B15,Historical!$B$7:$B$1244,0))/INDEX(Historical!$F$7:$F$1213,MATCH(B15,Historical!$B$7:$B$1244,0)))^(1/3)-1)*100)</f>
        <v>9.2240238124367213</v>
      </c>
      <c r="U15" s="667">
        <f>IF(INDEX(Historical!$H$7:$H$1213,MATCH(B15,Historical!$B$7:$B$1244,0))=0,"n/a",((INDEX(Historical!$C$7:$C$1222,MATCH(B15,Historical!$B$7:$B$1244,0))/INDEX(Historical!$H$7:$H$1213,MATCH(B15,Historical!$B$7:$B$1244,0)))^(1/5)-1)*100)</f>
        <v>17.135023453956922</v>
      </c>
      <c r="V15" s="667">
        <f>IF(INDEX(Historical!$N$7:$N$1213,MATCH(B15,Historical!$B$7:$B$1244,0))=0,"n/a",((INDEX(Historical!$C$7:$C$1222,MATCH(B15,Historical!$B$7:$B$1244,0))/INDEX(Historical!$N$7:$N$1213,MATCH(B15,Historical!$B$7:$B$1244,0)))^(1/10)-1)*100)</f>
        <v>35.907632133299842</v>
      </c>
      <c r="W15" s="668">
        <f>IF(OR(U15&lt;=0,U15="n/a",V15&lt;=0,V15="n/a"),"n/a",U15/V15)</f>
        <v>0.47719725406416674</v>
      </c>
      <c r="X15" s="669">
        <f>IF(OR(AJ15&lt;=0,AJ15="n/a",U15&lt;=0,U15="n/a"),"n/a",U15/AJ15)</f>
        <v>1.3282963917796062</v>
      </c>
      <c r="Y15" s="638"/>
      <c r="Z15" s="618">
        <f>IF(OR(AC15&lt;0.01,AC15="n/a"),"n/a",M15/AC15*100)</f>
        <v>27.586206896551722</v>
      </c>
      <c r="AA15" s="841">
        <f>IF(OR(AC15&lt;0.01,AC15="n/a"),"n/a",I15/AC15)</f>
        <v>10.752351097178682</v>
      </c>
      <c r="AB15" s="842">
        <v>12</v>
      </c>
      <c r="AC15" s="834">
        <v>3.19</v>
      </c>
      <c r="AD15" s="834">
        <v>3.2</v>
      </c>
      <c r="AE15" s="834">
        <v>3.78</v>
      </c>
      <c r="AF15" s="834">
        <v>1.1299999999999999</v>
      </c>
      <c r="AG15" s="834">
        <v>10.8</v>
      </c>
      <c r="AH15" s="834">
        <v>-10.8</v>
      </c>
      <c r="AI15" s="834">
        <v>7.59</v>
      </c>
      <c r="AJ15" s="834">
        <v>12.9</v>
      </c>
      <c r="AK15" s="834">
        <v>3.36</v>
      </c>
      <c r="AL15" s="834">
        <v>274210</v>
      </c>
      <c r="AM15" s="834">
        <v>0.13999999999999999</v>
      </c>
      <c r="AN15" s="834">
        <v>2.0299999999999998</v>
      </c>
      <c r="AO15" s="705">
        <f>IF(U15="n/a","n/a",IF(AA15&lt;0,"n/a",IF(AA15="n/a","n/a",J15+U15-AA15)))</f>
        <v>8.9482700244167255</v>
      </c>
      <c r="AP15" s="706">
        <f>IF(U15="n/a","n/a",J15+U15)</f>
        <v>19.700621121595407</v>
      </c>
      <c r="AQ15" s="843">
        <f>IF(OR(AC15&lt;0.01,AC15="n/a",AF15="n/a"),"n/a",(I15/SQRT(22.5*AC15*(I15/AF15))-1)*100)</f>
        <v>-26.51483372721658</v>
      </c>
      <c r="AR15" s="618">
        <f>INDEX(Historical!$C$7:$C$1222,MATCH(B15,Historical!$B$7:$B$1244,0))*IF(AH15="n/a",1.03,IF(AH15&lt;0,1.01,IF(AH15&gt;10,1.1,(1+AH15/100))))</f>
        <v>0.86860000000000004</v>
      </c>
      <c r="AS15" s="841">
        <f>IF($AI15="n/a",1.03*AR15,IF($AI15&lt;0,1.01*AR15,IF($AI15&gt;10,1.1*AR15,(1+$AI15/100)*AR15)))</f>
        <v>0.93452674000000013</v>
      </c>
      <c r="AT15" s="841">
        <f>IF($AK15="n/a",1.03*AS15,IF($AK15&lt;0,1.01*AS15,IF($AK15&gt;10,1.1*AS15,(1+$AK15/100)*AS15)))</f>
        <v>0.96592683846400018</v>
      </c>
      <c r="AU15" s="841">
        <f>IF($AK15="n/a",1.03*AT15,IF($AK15&lt;0,1.01*AT15,IF($AK15&gt;10,1.1*AT15,(1+$AK15/100)*AT15)))</f>
        <v>0.99838198023639069</v>
      </c>
      <c r="AV15" s="841">
        <f>IF($AK15="n/a",1.03*AU15,IF($AK15&lt;0,1.01*AU15,IF($AK15&gt;10,1.1*AU15,(1+$AK15/100)*AU15)))</f>
        <v>1.0319276147723335</v>
      </c>
      <c r="AW15" s="618">
        <f>SUM(AR15:AV15)</f>
        <v>4.7993631734727238</v>
      </c>
      <c r="AX15" s="713">
        <f>AW15/I15*100</f>
        <v>13.992312459104154</v>
      </c>
      <c r="AY15" s="695">
        <v>1.42</v>
      </c>
      <c r="AZ15" s="837">
        <v>17.02</v>
      </c>
      <c r="BA15" s="837">
        <v>-23.150000000000002</v>
      </c>
      <c r="BB15" s="837">
        <v>-0.08</v>
      </c>
      <c r="BC15" s="837">
        <v>0.33</v>
      </c>
      <c r="BD15" s="861"/>
      <c r="BE15" s="594">
        <v>2014</v>
      </c>
      <c r="BF15" s="853">
        <f>IF(BE15&gt;2020,0,IF(BE15&gt;2008,1,IF(BE15&gt;2001,2,IF(BE15&gt;1990,3,IF(BE15&gt;1980,4,IF(BE15&gt;1973,5,IF(BE15&gt;1970,6,IF(BE15&gt;1960,7,IF(BE15&gt;1958,8,IF(BE15&gt;1953,9,10))))))))))</f>
        <v>1</v>
      </c>
      <c r="BG15" s="837">
        <v>0.8</v>
      </c>
      <c r="BH15" s="820" t="s">
        <v>4443</v>
      </c>
      <c r="BI15" s="820" t="s">
        <v>4444</v>
      </c>
    </row>
    <row r="16" spans="1:61" s="819" customFormat="1" ht="12.75" customHeight="1" x14ac:dyDescent="0.2">
      <c r="A16" s="1059" t="s">
        <v>1904</v>
      </c>
      <c r="B16" s="575" t="s">
        <v>1905</v>
      </c>
      <c r="C16" s="885" t="s">
        <v>152</v>
      </c>
      <c r="D16" s="885" t="s">
        <v>4183</v>
      </c>
      <c r="E16" s="699">
        <v>6</v>
      </c>
      <c r="F16" s="1122">
        <v>659</v>
      </c>
      <c r="G16" s="1122" t="s">
        <v>105</v>
      </c>
      <c r="H16" s="1122" t="s">
        <v>105</v>
      </c>
      <c r="I16" s="829">
        <v>39.950000000000003</v>
      </c>
      <c r="J16" s="618">
        <f>(M16/I16)*100</f>
        <v>2.9036295369211507</v>
      </c>
      <c r="K16" s="832">
        <v>0.28999999999999998</v>
      </c>
      <c r="L16" s="842">
        <v>4</v>
      </c>
      <c r="M16" s="609">
        <f>K16*L16</f>
        <v>1.1599999999999999</v>
      </c>
      <c r="N16" s="825" t="s">
        <v>4361</v>
      </c>
      <c r="O16" s="700">
        <v>0.28000000000000003</v>
      </c>
      <c r="P16" s="603">
        <v>44714</v>
      </c>
      <c r="Q16" s="603">
        <v>44743</v>
      </c>
      <c r="R16" s="609">
        <f>(K16-O16)/O16*100</f>
        <v>3.5714285714285547</v>
      </c>
      <c r="S16" s="667">
        <f>IF(INDEX(Historical!$D$7:$D$1220,MATCH(B16,Historical!$B$7:$B$1244,0))=0,"n/a",(INDEX(Historical!$C$7:$C$1222,MATCH(B16,Historical!$B$7:$B$1244,0))/INDEX(Historical!$D$7:$D$1220,MATCH(B16,Historical!$B$7:$B$1244,0))-1)*100)</f>
        <v>8.5714285714285623</v>
      </c>
      <c r="T16" s="667">
        <f>IF(INDEX(Historical!$F$7:$F$1213,MATCH(B16,Historical!$B$7:$B$1244,0))=0,"n/a",((INDEX(Historical!$C$7:$C$1222,MATCH(B16,Historical!$B$7:$B$1244,0))/INDEX(Historical!$F$7:$F$1213,MATCH(B16,Historical!$B$7:$B$1244,0)))^(1/3)-1)*100)</f>
        <v>11.608430182596186</v>
      </c>
      <c r="U16" s="667">
        <f>IF(INDEX(Historical!$H$7:$H$1213,MATCH(B16,Historical!$B$7:$B$1244,0))=0,"n/a",((INDEX(Historical!$C$7:$C$1222,MATCH(B16,Historical!$B$7:$B$1244,0))/INDEX(Historical!$H$7:$H$1213,MATCH(B16,Historical!$B$7:$B$1244,0)))^(1/5)-1)*100)</f>
        <v>14.470972269648552</v>
      </c>
      <c r="V16" s="667">
        <f>IF(INDEX(Historical!$N$7:$N$1213,MATCH(B16,Historical!$B$7:$B$1244,0))=0,"n/a",((INDEX(Historical!$C$7:$C$1222,MATCH(B16,Historical!$B$7:$B$1244,0))/INDEX(Historical!$N$7:$N$1213,MATCH(B16,Historical!$B$7:$B$1244,0)))^(1/10)-1)*100)</f>
        <v>-2.4102544155281014</v>
      </c>
      <c r="W16" s="668" t="str">
        <f>IF(OR(U16&lt;=0,U16="n/a",V16&lt;=0,V16="n/a"),"n/a",U16/V16)</f>
        <v>n/a</v>
      </c>
      <c r="X16" s="669" t="str">
        <f>IF(OR(AJ16&lt;=0,AJ16="n/a",U16&lt;=0,U16="n/a"),"n/a",U16/AJ16)</f>
        <v>n/a</v>
      </c>
      <c r="Y16" s="640"/>
      <c r="Z16" s="618" t="str">
        <f>IF(OR(AC16&lt;0.01,AC16="n/a"),"n/a",M16/AC16*100)</f>
        <v>n/a</v>
      </c>
      <c r="AA16" s="841" t="str">
        <f>IF(OR(AC16&lt;0.01,AC16="n/a"),"n/a",I16/AC16)</f>
        <v>n/a</v>
      </c>
      <c r="AB16" s="842">
        <v>12</v>
      </c>
      <c r="AC16" s="821">
        <v>-4.83</v>
      </c>
      <c r="AD16" s="821" t="s">
        <v>135</v>
      </c>
      <c r="AE16" s="821">
        <v>1.34</v>
      </c>
      <c r="AF16" s="821">
        <v>3.46</v>
      </c>
      <c r="AG16" s="821">
        <v>-33.200000000000003</v>
      </c>
      <c r="AH16" s="821">
        <v>-291</v>
      </c>
      <c r="AI16" s="821">
        <v>15.28</v>
      </c>
      <c r="AJ16" s="821">
        <v>-33.5</v>
      </c>
      <c r="AK16" s="821">
        <v>1.18</v>
      </c>
      <c r="AL16" s="833">
        <v>20270</v>
      </c>
      <c r="AM16" s="827">
        <v>0.2</v>
      </c>
      <c r="AN16" s="821">
        <v>2.85</v>
      </c>
      <c r="AO16" s="705" t="str">
        <f>IF(U16="n/a","n/a",IF(AA16&lt;0,"n/a",IF(AA16="n/a","n/a",J16+U16-AA16)))</f>
        <v>n/a</v>
      </c>
      <c r="AP16" s="706">
        <f>IF(U16="n/a","n/a",J16+U16)</f>
        <v>17.374601806569704</v>
      </c>
      <c r="AQ16" s="843" t="str">
        <f>IF(OR(AC16&lt;0.01,AC16="n/a",AF16="n/a"),"n/a",(I16/SQRT(22.5*AC16*(I16/AF16))-1)*100)</f>
        <v>n/a</v>
      </c>
      <c r="AR16" s="618">
        <f>INDEX(Historical!$C$7:$C$1222,MATCH(B16,Historical!$B$7:$B$1244,0))*IF(AH16="n/a",1.03,IF(AH16&lt;0,1.01,IF(AH16&gt;10,1.1,(1+AH16/100))))</f>
        <v>1.1514</v>
      </c>
      <c r="AS16" s="841">
        <f>IF($AI16="n/a",1.03*AR16,IF($AI16&lt;0,1.01*AR16,IF($AI16&gt;10,1.1*AR16,(1+$AI16/100)*AR16)))</f>
        <v>1.26654</v>
      </c>
      <c r="AT16" s="841">
        <f>IF($AK16="n/a",1.03*AS16,IF($AK16&lt;0,1.01*AS16,IF($AK16&gt;10,1.1*AS16,(1+$AK16/100)*AS16)))</f>
        <v>1.281485172</v>
      </c>
      <c r="AU16" s="841">
        <f>IF($AK16="n/a",1.03*AT16,IF($AK16&lt;0,1.01*AT16,IF($AK16&gt;10,1.1*AT16,(1+$AK16/100)*AT16)))</f>
        <v>1.2966066970296</v>
      </c>
      <c r="AV16" s="841">
        <f>IF($AK16="n/a",1.03*AU16,IF($AK16&lt;0,1.01*AU16,IF($AK16&gt;10,1.1*AU16,(1+$AK16/100)*AU16)))</f>
        <v>1.3119066560545494</v>
      </c>
      <c r="AW16" s="618">
        <f>SUM(AR16:AV16)</f>
        <v>6.3079385250841487</v>
      </c>
      <c r="AX16" s="713">
        <f>AW16/I16*100</f>
        <v>15.789583291825151</v>
      </c>
      <c r="AY16" s="887">
        <v>0.55000000000000004</v>
      </c>
      <c r="AZ16" s="827">
        <v>3.55</v>
      </c>
      <c r="BA16" s="827">
        <v>-53.779999999999994</v>
      </c>
      <c r="BB16" s="827">
        <v>-12.889999999999999</v>
      </c>
      <c r="BC16" s="827">
        <v>-29.9</v>
      </c>
      <c r="BD16" s="861"/>
      <c r="BE16" s="594">
        <v>2017</v>
      </c>
      <c r="BF16" s="853">
        <f>IF(BE16&gt;2020,0,IF(BE16&gt;2008,1,IF(BE16&gt;2001,2,IF(BE16&gt;1990,3,IF(BE16&gt;1980,4,IF(BE16&gt;1973,5,IF(BE16&gt;1970,6,IF(BE16&gt;1960,7,IF(BE16&gt;1958,8,IF(BE16&gt;1953,9,10))))))))))</f>
        <v>1</v>
      </c>
      <c r="BG16" s="837">
        <v>-8.1</v>
      </c>
      <c r="BH16" s="820" t="s">
        <v>4443</v>
      </c>
      <c r="BI16" s="820" t="s">
        <v>4444</v>
      </c>
    </row>
    <row r="17" spans="1:61" s="819" customFormat="1" ht="12.75" customHeight="1" x14ac:dyDescent="0.2">
      <c r="A17" s="836" t="s">
        <v>5271</v>
      </c>
      <c r="B17" s="575" t="s">
        <v>5262</v>
      </c>
      <c r="C17" s="885" t="s">
        <v>107</v>
      </c>
      <c r="D17" s="885" t="s">
        <v>4197</v>
      </c>
      <c r="E17" s="699">
        <v>8</v>
      </c>
      <c r="F17" s="1122">
        <v>602</v>
      </c>
      <c r="G17" s="1122" t="s">
        <v>105</v>
      </c>
      <c r="H17" s="1122" t="s">
        <v>105</v>
      </c>
      <c r="I17" s="829">
        <v>94.76</v>
      </c>
      <c r="J17" s="618">
        <f>(M17/I17)*100</f>
        <v>4.5702828197551701</v>
      </c>
      <c r="K17" s="832">
        <v>1.0827</v>
      </c>
      <c r="L17" s="842">
        <v>4</v>
      </c>
      <c r="M17" s="609">
        <f>K17*L17</f>
        <v>4.3308</v>
      </c>
      <c r="N17" s="825" t="s">
        <v>962</v>
      </c>
      <c r="O17" s="700">
        <v>1.046</v>
      </c>
      <c r="P17" s="603">
        <v>44953</v>
      </c>
      <c r="Q17" s="603">
        <v>44985</v>
      </c>
      <c r="R17" s="609">
        <f>(K17-O17)/O17*100</f>
        <v>3.5086042065009515</v>
      </c>
      <c r="S17" s="667">
        <f>IF(INDEX(Historical!$D$7:$D$1220,MATCH(B17,Historical!$B$7:$B$1244,0))=0,"n/a",(INDEX(Historical!$C$7:$C$1222,MATCH(B17,Historical!$B$7:$B$1244,0))/INDEX(Historical!$D$7:$D$1220,MATCH(B17,Historical!$B$7:$B$1244,0))-1)*100)</f>
        <v>23.331369661266564</v>
      </c>
      <c r="T17" s="667">
        <f>IF(INDEX(Historical!$F$7:$F$1213,MATCH(B17,Historical!$B$7:$B$1244,0))=0,"n/a",((INDEX(Historical!$C$7:$C$1222,MATCH(B17,Historical!$B$7:$B$1244,0))/INDEX(Historical!$F$7:$F$1213,MATCH(B17,Historical!$B$7:$B$1244,0)))^(1/3)-1)*100)</f>
        <v>10.858617707667539</v>
      </c>
      <c r="U17" s="667">
        <f>IF(INDEX(Historical!$H$7:$H$1213,MATCH(B17,Historical!$B$7:$B$1244,0))=0,"n/a",((INDEX(Historical!$C$7:$C$1222,MATCH(B17,Historical!$B$7:$B$1244,0))/INDEX(Historical!$H$7:$H$1213,MATCH(B17,Historical!$B$7:$B$1244,0)))^(1/5)-1)*100)</f>
        <v>8.8685209565814596</v>
      </c>
      <c r="V17" s="667">
        <f>IF(INDEX(Historical!$N$7:$N$1213,MATCH(B17,Historical!$B$7:$B$1244,0))=0,"n/a",((INDEX(Historical!$C$7:$C$1222,MATCH(B17,Historical!$B$7:$B$1244,0))/INDEX(Historical!$N$7:$N$1213,MATCH(B17,Historical!$B$7:$B$1244,0)))^(1/10)-1)*100)</f>
        <v>4.0002012304550361</v>
      </c>
      <c r="W17" s="668">
        <f>IF(OR(U17&lt;=0,U17="n/a",V17&lt;=0,V17="n/a"),"n/a",U17/V17)</f>
        <v>2.2170187062245956</v>
      </c>
      <c r="X17" s="669">
        <f>IF(OR(AJ17&lt;=0,AJ17="n/a",U17&lt;=0,U17="n/a"),"n/a",U17/AJ17)</f>
        <v>0.43473141944026766</v>
      </c>
      <c r="Y17" s="640" t="s">
        <v>5273</v>
      </c>
      <c r="Z17" s="618">
        <f>IF(OR(AC17&lt;0.01,AC17="n/a"),"n/a",M17/AC17*100)</f>
        <v>29.321597833446177</v>
      </c>
      <c r="AA17" s="841">
        <f>IF(OR(AC17&lt;0.01,AC17="n/a"),"n/a",I17/AC17)</f>
        <v>6.4157075152335823</v>
      </c>
      <c r="AB17" s="842">
        <v>10</v>
      </c>
      <c r="AC17" s="821">
        <v>14.77</v>
      </c>
      <c r="AD17" s="821">
        <v>1.92</v>
      </c>
      <c r="AE17" s="821">
        <v>3.29</v>
      </c>
      <c r="AF17" s="821">
        <v>1.29</v>
      </c>
      <c r="AG17" s="821">
        <v>21.2</v>
      </c>
      <c r="AH17" s="821">
        <v>72.599999999999994</v>
      </c>
      <c r="AI17" s="821">
        <v>5.2</v>
      </c>
      <c r="AJ17" s="821">
        <v>20.399999999999999</v>
      </c>
      <c r="AK17" s="821">
        <v>3.4000000000000004</v>
      </c>
      <c r="AL17" s="833">
        <v>65370.000000000007</v>
      </c>
      <c r="AM17" s="827">
        <v>0.1</v>
      </c>
      <c r="AN17" s="821">
        <v>2.63</v>
      </c>
      <c r="AO17" s="705">
        <f>IF(U17="n/a","n/a",IF(AA17&lt;0,"n/a",IF(AA17="n/a","n/a",J17+U17-AA17)))</f>
        <v>7.0230962611030483</v>
      </c>
      <c r="AP17" s="706">
        <f>IF(U17="n/a","n/a",J17+U17)</f>
        <v>13.438803776336631</v>
      </c>
      <c r="AQ17" s="843">
        <f>IF(OR(AC17&lt;0.01,AC17="n/a",AF17="n/a"),"n/a",(I17/SQRT(22.5*AC17*(I17/AF17))-1)*100)</f>
        <v>-39.350688582634454</v>
      </c>
      <c r="AR17" s="618">
        <f>INDEX(Historical!$C$7:$C$1222,MATCH(B17,Historical!$B$7:$B$1244,0))*IF(AH17="n/a",1.03,IF(AH17&lt;0,1.01,IF(AH17&gt;10,1.1,(1+AH17/100))))</f>
        <v>4.6058100000000008</v>
      </c>
      <c r="AS17" s="841">
        <f>IF($AI17="n/a",1.03*AR17,IF($AI17&lt;0,1.01*AR17,IF($AI17&gt;10,1.1*AR17,(1+$AI17/100)*AR17)))</f>
        <v>4.8453121200000009</v>
      </c>
      <c r="AT17" s="841">
        <f>IF($AK17="n/a",1.03*AS17,IF($AK17&lt;0,1.01*AS17,IF($AK17&gt;10,1.1*AS17,(1+$AK17/100)*AS17)))</f>
        <v>5.010052732080001</v>
      </c>
      <c r="AU17" s="841">
        <f>IF($AK17="n/a",1.03*AT17,IF($AK17&lt;0,1.01*AT17,IF($AK17&gt;10,1.1*AT17,(1+$AK17/100)*AT17)))</f>
        <v>5.1803945249707208</v>
      </c>
      <c r="AV17" s="841">
        <f>IF($AK17="n/a",1.03*AU17,IF($AK17&lt;0,1.01*AU17,IF($AK17&gt;10,1.1*AU17,(1+$AK17/100)*AU17)))</f>
        <v>5.3565279388197258</v>
      </c>
      <c r="AW17" s="618">
        <f>SUM(AR17:AV17)</f>
        <v>24.998097315870446</v>
      </c>
      <c r="AX17" s="713">
        <f>AW17/I17*100</f>
        <v>26.380431950053236</v>
      </c>
      <c r="AY17" s="887">
        <v>1.1299999999999999</v>
      </c>
      <c r="AZ17" s="827">
        <v>16.170000000000002</v>
      </c>
      <c r="BA17" s="827">
        <v>-22.82</v>
      </c>
      <c r="BB17" s="827">
        <v>-1.69</v>
      </c>
      <c r="BC17" s="827">
        <v>-2.04</v>
      </c>
      <c r="BD17" s="861"/>
      <c r="BE17" s="594">
        <v>2016</v>
      </c>
      <c r="BF17" s="853">
        <f>IF(BE17&gt;2020,0,IF(BE17&gt;2008,1,IF(BE17&gt;2001,2,IF(BE17&gt;1990,3,IF(BE17&gt;1980,4,IF(BE17&gt;1973,5,IF(BE17&gt;1970,6,IF(BE17&gt;1960,7,IF(BE17&gt;1958,8,IF(BE17&gt;1953,9,10))))))))))</f>
        <v>1</v>
      </c>
      <c r="BG17" s="837">
        <v>1.2</v>
      </c>
      <c r="BH17" s="820" t="s">
        <v>4447</v>
      </c>
      <c r="BI17" s="820" t="s">
        <v>4444</v>
      </c>
    </row>
    <row r="18" spans="1:61" s="819" customFormat="1" ht="12.75" customHeight="1" x14ac:dyDescent="0.2">
      <c r="A18" s="836" t="s">
        <v>5269</v>
      </c>
      <c r="B18" s="575" t="s">
        <v>1898</v>
      </c>
      <c r="C18" s="885" t="s">
        <v>107</v>
      </c>
      <c r="D18" s="885" t="s">
        <v>4197</v>
      </c>
      <c r="E18" s="699">
        <v>6</v>
      </c>
      <c r="F18" s="1122">
        <v>662</v>
      </c>
      <c r="G18" s="1122" t="s">
        <v>105</v>
      </c>
      <c r="H18" s="1122" t="s">
        <v>105</v>
      </c>
      <c r="I18" s="829">
        <v>49.48</v>
      </c>
      <c r="J18" s="618">
        <f>(M18/I18)*100</f>
        <v>6.4858528698464033</v>
      </c>
      <c r="K18" s="832">
        <v>0.80230000000000001</v>
      </c>
      <c r="L18" s="842">
        <v>4</v>
      </c>
      <c r="M18" s="609">
        <f>K18*L18</f>
        <v>3.2092000000000001</v>
      </c>
      <c r="N18" s="825" t="s">
        <v>277</v>
      </c>
      <c r="O18" s="700">
        <v>0.78290000000000004</v>
      </c>
      <c r="P18" s="603">
        <v>44743</v>
      </c>
      <c r="Q18" s="603">
        <v>44769</v>
      </c>
      <c r="R18" s="609">
        <f>(K18-O18)/O18*100</f>
        <v>2.4779665346787549</v>
      </c>
      <c r="S18" s="667">
        <f>IF(INDEX(Historical!$D$7:$D$1220,MATCH(B18,Historical!$B$7:$B$1244,0))=0,"n/a",(INDEX(Historical!$C$7:$C$1222,MATCH(B18,Historical!$B$7:$B$1244,0))/INDEX(Historical!$D$7:$D$1220,MATCH(B18,Historical!$B$7:$B$1244,0))-1)*100)</f>
        <v>9.2245523583919677</v>
      </c>
      <c r="T18" s="667">
        <f>IF(INDEX(Historical!$F$7:$F$1213,MATCH(B18,Historical!$B$7:$B$1244,0))=0,"n/a",((INDEX(Historical!$C$7:$C$1222,MATCH(B18,Historical!$B$7:$B$1244,0))/INDEX(Historical!$F$7:$F$1213,MATCH(B18,Historical!$B$7:$B$1244,0)))^(1/3)-1)*100)</f>
        <v>6.1877935560539221</v>
      </c>
      <c r="U18" s="667">
        <f>IF(INDEX(Historical!$H$7:$H$1213,MATCH(B18,Historical!$B$7:$B$1244,0))=0,"n/a",((INDEX(Historical!$C$7:$C$1222,MATCH(B18,Historical!$B$7:$B$1244,0))/INDEX(Historical!$H$7:$H$1213,MATCH(B18,Historical!$B$7:$B$1244,0)))^(1/5)-1)*100)</f>
        <v>6.0712029095571163</v>
      </c>
      <c r="V18" s="667">
        <f>IF(INDEX(Historical!$N$7:$N$1213,MATCH(B18,Historical!$B$7:$B$1244,0))=0,"n/a",((INDEX(Historical!$C$7:$C$1222,MATCH(B18,Historical!$B$7:$B$1244,0))/INDEX(Historical!$N$7:$N$1213,MATCH(B18,Historical!$B$7:$B$1244,0)))^(1/10)-1)*100)</f>
        <v>3.7083056511082013</v>
      </c>
      <c r="W18" s="668">
        <f>IF(OR(U18&lt;=0,U18="n/a",V18&lt;=0,V18="n/a"),"n/a",U18/V18)</f>
        <v>1.6371905341035682</v>
      </c>
      <c r="X18" s="669">
        <f>IF(OR(AJ18&lt;=0,AJ18="n/a",U18&lt;=0,U18="n/a"),"n/a",U18/AJ18)</f>
        <v>1.4119076533853758</v>
      </c>
      <c r="Y18" s="640" t="s">
        <v>5273</v>
      </c>
      <c r="Z18" s="618">
        <f>IF(OR(AC18&lt;0.01,AC18="n/a"),"n/a",M18/AC18*100)</f>
        <v>30.190028222013172</v>
      </c>
      <c r="AA18" s="841">
        <f>IF(OR(AC18&lt;0.01,AC18="n/a"),"n/a",I18/AC18)</f>
        <v>4.6547507055503283</v>
      </c>
      <c r="AB18" s="842">
        <v>10</v>
      </c>
      <c r="AC18" s="821">
        <v>10.63</v>
      </c>
      <c r="AD18" s="821">
        <v>2.92</v>
      </c>
      <c r="AE18" s="821">
        <v>2.54</v>
      </c>
      <c r="AF18" s="821">
        <v>0.27</v>
      </c>
      <c r="AG18" s="821">
        <v>14.799999999999999</v>
      </c>
      <c r="AH18" s="821">
        <v>4.2</v>
      </c>
      <c r="AI18" s="821">
        <v>4.37</v>
      </c>
      <c r="AJ18" s="821">
        <v>4.3</v>
      </c>
      <c r="AK18" s="821">
        <v>1.7000000000000002</v>
      </c>
      <c r="AL18" s="833">
        <v>63020</v>
      </c>
      <c r="AM18" s="827">
        <v>0.03</v>
      </c>
      <c r="AN18" s="821">
        <v>0.13</v>
      </c>
      <c r="AO18" s="705">
        <f>IF(U18="n/a","n/a",IF(AA18&lt;0,"n/a",IF(AA18="n/a","n/a",J18+U18-AA18)))</f>
        <v>7.9023050738531913</v>
      </c>
      <c r="AP18" s="706">
        <f>IF(U18="n/a","n/a",J18+U18)</f>
        <v>12.55705577940352</v>
      </c>
      <c r="AQ18" s="843">
        <f>IF(OR(AC18&lt;0.01,AC18="n/a",AF18="n/a"),"n/a",(I18/SQRT(22.5*AC18*(I18/AF18))-1)*100)</f>
        <v>-76.365912654260597</v>
      </c>
      <c r="AR18" s="618">
        <f>INDEX(Historical!$C$7:$C$1222,MATCH(B18,Historical!$B$7:$B$1244,0))*IF(AH18="n/a",1.03,IF(AH18&lt;0,1.01,IF(AH18&gt;10,1.1,(1+AH18/100))))</f>
        <v>3.2670868000000004</v>
      </c>
      <c r="AS18" s="841">
        <f>IF($AI18="n/a",1.03*AR18,IF($AI18&lt;0,1.01*AR18,IF($AI18&gt;10,1.1*AR18,(1+$AI18/100)*AR18)))</f>
        <v>3.4098584931600007</v>
      </c>
      <c r="AT18" s="841">
        <f>IF($AK18="n/a",1.03*AS18,IF($AK18&lt;0,1.01*AS18,IF($AK18&gt;10,1.1*AS18,(1+$AK18/100)*AS18)))</f>
        <v>3.4678260875437203</v>
      </c>
      <c r="AU18" s="841">
        <f>IF($AK18="n/a",1.03*AT18,IF($AK18&lt;0,1.01*AT18,IF($AK18&gt;10,1.1*AT18,(1+$AK18/100)*AT18)))</f>
        <v>3.5267791310319634</v>
      </c>
      <c r="AV18" s="841">
        <f>IF($AK18="n/a",1.03*AU18,IF($AK18&lt;0,1.01*AU18,IF($AK18&gt;10,1.1*AU18,(1+$AK18/100)*AU18)))</f>
        <v>3.5867343762595065</v>
      </c>
      <c r="AW18" s="618">
        <f>SUM(AR18:AV18)</f>
        <v>17.258284887995192</v>
      </c>
      <c r="AX18" s="713">
        <f>AW18/I18*100</f>
        <v>34.87931464833305</v>
      </c>
      <c r="AY18" s="887">
        <v>0.98</v>
      </c>
      <c r="AZ18" s="827">
        <v>9.32</v>
      </c>
      <c r="BA18" s="827">
        <v>-33.869999999999997</v>
      </c>
      <c r="BB18" s="827">
        <v>-4.21</v>
      </c>
      <c r="BC18" s="827">
        <v>-9.92</v>
      </c>
      <c r="BD18" s="861"/>
      <c r="BE18" s="594">
        <v>2017</v>
      </c>
      <c r="BF18" s="853">
        <f>IF(BE18&gt;2020,0,IF(BE18&gt;2008,1,IF(BE18&gt;2001,2,IF(BE18&gt;1990,3,IF(BE18&gt;1980,4,IF(BE18&gt;1973,5,IF(BE18&gt;1970,6,IF(BE18&gt;1960,7,IF(BE18&gt;1958,8,IF(BE18&gt;1953,9,10))))))))))</f>
        <v>1</v>
      </c>
      <c r="BG18" s="837">
        <v>0.70000000000000007</v>
      </c>
      <c r="BH18" s="820" t="s">
        <v>4447</v>
      </c>
      <c r="BI18" s="820" t="s">
        <v>4444</v>
      </c>
    </row>
    <row r="19" spans="1:61" s="819" customFormat="1" ht="12.75" customHeight="1" x14ac:dyDescent="0.2">
      <c r="A19" s="836" t="s">
        <v>4609</v>
      </c>
      <c r="B19" s="575" t="s">
        <v>1895</v>
      </c>
      <c r="C19" s="885" t="s">
        <v>107</v>
      </c>
      <c r="D19" s="885" t="s">
        <v>4197</v>
      </c>
      <c r="E19" s="699">
        <v>7</v>
      </c>
      <c r="F19" s="1122">
        <v>609</v>
      </c>
      <c r="G19" s="1122" t="s">
        <v>105</v>
      </c>
      <c r="H19" s="1122" t="s">
        <v>105</v>
      </c>
      <c r="I19" s="829">
        <v>74.86</v>
      </c>
      <c r="J19" s="618">
        <f>(M19/I19)*100</f>
        <v>3.7403152551429333</v>
      </c>
      <c r="K19" s="832">
        <v>0.7</v>
      </c>
      <c r="L19" s="842">
        <v>4</v>
      </c>
      <c r="M19" s="609">
        <f>K19*L19</f>
        <v>2.8</v>
      </c>
      <c r="N19" s="825" t="s">
        <v>147</v>
      </c>
      <c r="O19" s="700">
        <v>0.67</v>
      </c>
      <c r="P19" s="891">
        <v>44438</v>
      </c>
      <c r="Q19" s="891">
        <v>44454</v>
      </c>
      <c r="R19" s="609">
        <f>(K19-O19)/O19*100</f>
        <v>4.4776119402984946</v>
      </c>
      <c r="S19" s="667">
        <f>IF(INDEX(Historical!$D$7:$D$1220,MATCH(B19,Historical!$B$7:$B$1244,0))=0,"n/a",(INDEX(Historical!$C$7:$C$1222,MATCH(B19,Historical!$B$7:$B$1244,0))/INDEX(Historical!$D$7:$D$1220,MATCH(B19,Historical!$B$7:$B$1244,0))-1)*100)</f>
        <v>2.1897810218977964</v>
      </c>
      <c r="T19" s="667">
        <f>IF(INDEX(Historical!$F$7:$F$1213,MATCH(B19,Historical!$B$7:$B$1244,0))=0,"n/a",((INDEX(Historical!$C$7:$C$1222,MATCH(B19,Historical!$B$7:$B$1244,0))/INDEX(Historical!$F$7:$F$1213,MATCH(B19,Historical!$B$7:$B$1244,0)))^(1/3)-1)*100)</f>
        <v>2.6327791369625153</v>
      </c>
      <c r="U19" s="667">
        <f>IF(INDEX(Historical!$H$7:$H$1213,MATCH(B19,Historical!$B$7:$B$1244,0))=0,"n/a",((INDEX(Historical!$C$7:$C$1222,MATCH(B19,Historical!$B$7:$B$1244,0))/INDEX(Historical!$H$7:$H$1213,MATCH(B19,Historical!$B$7:$B$1244,0)))^(1/5)-1)*100)</f>
        <v>6.5382534363629619</v>
      </c>
      <c r="V19" s="667">
        <f>IF(INDEX(Historical!$N$7:$N$1213,MATCH(B19,Historical!$B$7:$B$1244,0))=0,"n/a",((INDEX(Historical!$C$7:$C$1222,MATCH(B19,Historical!$B$7:$B$1244,0))/INDEX(Historical!$N$7:$N$1213,MATCH(B19,Historical!$B$7:$B$1244,0)))^(1/10)-1)*100)</f>
        <v>4.5173891819142664</v>
      </c>
      <c r="W19" s="668">
        <f>IF(OR(U19&lt;=0,U19="n/a",V19&lt;=0,V19="n/a"),"n/a",U19/V19)</f>
        <v>1.4473522588090018</v>
      </c>
      <c r="X19" s="669">
        <f>IF(OR(AJ19&lt;=0,AJ19="n/a",U19&lt;=0,U19="n/a"),"n/a",U19/AJ19)</f>
        <v>0.80719178226703237</v>
      </c>
      <c r="Y19" s="640" t="s">
        <v>5356</v>
      </c>
      <c r="Z19" s="618">
        <f>IF(OR(AC19&lt;0.01,AC19="n/a"),"n/a",M19/AC19*100)</f>
        <v>51.0948905109489</v>
      </c>
      <c r="AA19" s="841">
        <f>IF(OR(AC19&lt;0.01,AC19="n/a"),"n/a",I19/AC19)</f>
        <v>13.660583941605838</v>
      </c>
      <c r="AB19" s="842">
        <v>12</v>
      </c>
      <c r="AC19" s="821">
        <v>5.48</v>
      </c>
      <c r="AD19" s="821">
        <v>1.51</v>
      </c>
      <c r="AE19" s="821">
        <v>4.96</v>
      </c>
      <c r="AF19" s="821">
        <v>2.68</v>
      </c>
      <c r="AG19" s="821">
        <v>18.600000000000001</v>
      </c>
      <c r="AH19" s="821">
        <v>62.1</v>
      </c>
      <c r="AI19" s="821">
        <v>0.26</v>
      </c>
      <c r="AJ19" s="821">
        <v>8.1</v>
      </c>
      <c r="AK19" s="821">
        <v>9</v>
      </c>
      <c r="AL19" s="833">
        <v>2970</v>
      </c>
      <c r="AM19" s="827">
        <v>0.6</v>
      </c>
      <c r="AN19" s="821">
        <v>0.01</v>
      </c>
      <c r="AO19" s="705">
        <f>IF(U19="n/a","n/a",IF(AA19&lt;0,"n/a",IF(AA19="n/a","n/a",J19+U19-AA19)))</f>
        <v>-3.3820152500999416</v>
      </c>
      <c r="AP19" s="706">
        <f>IF(U19="n/a","n/a",J19+U19)</f>
        <v>10.278568691505896</v>
      </c>
      <c r="AQ19" s="843">
        <f>IF(OR(AC19&lt;0.01,AC19="n/a",AF19="n/a"),"n/a",(I19/SQRT(22.5*AC19*(I19/AF19))-1)*100)</f>
        <v>27.558901363694453</v>
      </c>
      <c r="AR19" s="618">
        <f>INDEX(Historical!$C$7:$C$1222,MATCH(B19,Historical!$B$7:$B$1244,0))*IF(AH19="n/a",1.03,IF(AH19&lt;0,1.01,IF(AH19&gt;10,1.1,(1+AH19/100))))</f>
        <v>3.08</v>
      </c>
      <c r="AS19" s="841">
        <f>IF($AI19="n/a",1.03*AR19,IF($AI19&lt;0,1.01*AR19,IF($AI19&gt;10,1.1*AR19,(1+$AI19/100)*AR19)))</f>
        <v>3.0880079999999999</v>
      </c>
      <c r="AT19" s="841">
        <f>IF($AK19="n/a",1.03*AS19,IF($AK19&lt;0,1.01*AS19,IF($AK19&gt;10,1.1*AS19,(1+$AK19/100)*AS19)))</f>
        <v>3.3659287200000003</v>
      </c>
      <c r="AU19" s="841">
        <f>IF($AK19="n/a",1.03*AT19,IF($AK19&lt;0,1.01*AT19,IF($AK19&gt;10,1.1*AT19,(1+$AK19/100)*AT19)))</f>
        <v>3.6688623048000006</v>
      </c>
      <c r="AV19" s="841">
        <f>IF($AK19="n/a",1.03*AU19,IF($AK19&lt;0,1.01*AU19,IF($AK19&gt;10,1.1*AU19,(1+$AK19/100)*AU19)))</f>
        <v>3.999059912232001</v>
      </c>
      <c r="AW19" s="618">
        <f>SUM(AR19:AV19)</f>
        <v>17.201858937032</v>
      </c>
      <c r="AX19" s="713">
        <f>AW19/I19*100</f>
        <v>22.978705499642</v>
      </c>
      <c r="AY19" s="887">
        <v>1.01</v>
      </c>
      <c r="AZ19" s="827">
        <v>6.7100000000000009</v>
      </c>
      <c r="BA19" s="827">
        <v>-14.219999999999999</v>
      </c>
      <c r="BB19" s="827">
        <v>-2.76</v>
      </c>
      <c r="BC19" s="827">
        <v>-3.51</v>
      </c>
      <c r="BD19" s="861"/>
      <c r="BE19" s="594">
        <v>2016</v>
      </c>
      <c r="BF19" s="853">
        <f>IF(BE19&gt;2020,0,IF(BE19&gt;2008,1,IF(BE19&gt;2001,2,IF(BE19&gt;1990,3,IF(BE19&gt;1980,4,IF(BE19&gt;1973,5,IF(BE19&gt;1970,6,IF(BE19&gt;1960,7,IF(BE19&gt;1958,8,IF(BE19&gt;1953,9,10))))))))))</f>
        <v>1</v>
      </c>
      <c r="BG19" s="837">
        <v>1</v>
      </c>
      <c r="BH19" s="820" t="s">
        <v>4443</v>
      </c>
      <c r="BI19" s="820" t="s">
        <v>4444</v>
      </c>
    </row>
    <row r="20" spans="1:61" s="819" customFormat="1" ht="12.75" customHeight="1" x14ac:dyDescent="0.2">
      <c r="A20" s="836" t="s">
        <v>4366</v>
      </c>
      <c r="B20" s="575" t="s">
        <v>4342</v>
      </c>
      <c r="C20" s="885" t="s">
        <v>107</v>
      </c>
      <c r="D20" s="885" t="s">
        <v>4197</v>
      </c>
      <c r="E20" s="699">
        <v>8</v>
      </c>
      <c r="F20" s="1122">
        <v>578</v>
      </c>
      <c r="G20" s="1122" t="s">
        <v>105</v>
      </c>
      <c r="H20" s="1122" t="s">
        <v>105</v>
      </c>
      <c r="I20" s="829">
        <v>71.400000000000006</v>
      </c>
      <c r="J20" s="618">
        <f>(M20/I20)*100</f>
        <v>3.081232492997199</v>
      </c>
      <c r="K20" s="832">
        <v>0.55000000000000004</v>
      </c>
      <c r="L20" s="842">
        <v>4</v>
      </c>
      <c r="M20" s="609">
        <f>K20*L20</f>
        <v>2.2000000000000002</v>
      </c>
      <c r="N20" s="825" t="s">
        <v>4361</v>
      </c>
      <c r="O20" s="700">
        <v>0.45</v>
      </c>
      <c r="P20" s="999">
        <v>44634</v>
      </c>
      <c r="Q20" s="999">
        <v>44652</v>
      </c>
      <c r="R20" s="609">
        <f>(K20-O20)/O20*100</f>
        <v>22.222222222222229</v>
      </c>
      <c r="S20" s="667">
        <f>IF(INDEX(Historical!$D$7:$D$1220,MATCH(B20,Historical!$B$7:$B$1244,0))=0,"n/a",(INDEX(Historical!$C$7:$C$1222,MATCH(B20,Historical!$B$7:$B$1244,0))/INDEX(Historical!$D$7:$D$1220,MATCH(B20,Historical!$B$7:$B$1244,0))-1)*100)</f>
        <v>23.529411764705888</v>
      </c>
      <c r="T20" s="667">
        <f>IF(INDEX(Historical!$F$7:$F$1213,MATCH(B20,Historical!$B$7:$B$1244,0))=0,"n/a",((INDEX(Historical!$C$7:$C$1222,MATCH(B20,Historical!$B$7:$B$1244,0))/INDEX(Historical!$F$7:$F$1213,MATCH(B20,Historical!$B$7:$B$1244,0)))^(1/3)-1)*100)</f>
        <v>20.507113208761506</v>
      </c>
      <c r="U20" s="667">
        <f>IF(INDEX(Historical!$H$7:$H$1213,MATCH(B20,Historical!$B$7:$B$1244,0))=0,"n/a",((INDEX(Historical!$C$7:$C$1222,MATCH(B20,Historical!$B$7:$B$1244,0))/INDEX(Historical!$H$7:$H$1213,MATCH(B20,Historical!$B$7:$B$1244,0)))^(1/5)-1)*100)</f>
        <v>15.996225865400127</v>
      </c>
      <c r="V20" s="667" t="str">
        <f>IF(INDEX(Historical!$N$7:$N$1213,MATCH(B20,Historical!$B$7:$B$1244,0))=0,"n/a",((INDEX(Historical!$C$7:$C$1222,MATCH(B20,Historical!$B$7:$B$1244,0))/INDEX(Historical!$N$7:$N$1213,MATCH(B20,Historical!$B$7:$B$1244,0)))^(1/10)-1)*100)</f>
        <v>n/a</v>
      </c>
      <c r="W20" s="668" t="str">
        <f>IF(OR(U20&lt;=0,U20="n/a",V20&lt;=0,V20="n/a"),"n/a",U20/V20)</f>
        <v>n/a</v>
      </c>
      <c r="X20" s="669">
        <f>IF(OR(AJ20&lt;=0,AJ20="n/a",U20&lt;=0,U20="n/a"),"n/a",U20/AJ20)</f>
        <v>0.38920257580048978</v>
      </c>
      <c r="Y20" s="831"/>
      <c r="Z20" s="618">
        <f>IF(OR(AC20&lt;0.01,AC20="n/a"),"n/a",M20/AC20*100)</f>
        <v>14.955812372535689</v>
      </c>
      <c r="AA20" s="841">
        <f>IF(OR(AC20&lt;0.01,AC20="n/a"),"n/a",I20/AC20)</f>
        <v>4.8538409245411289</v>
      </c>
      <c r="AB20" s="842">
        <v>12</v>
      </c>
      <c r="AC20" s="821">
        <v>14.71</v>
      </c>
      <c r="AD20" s="821">
        <v>0.97</v>
      </c>
      <c r="AE20" s="821">
        <v>2.0699999999999998</v>
      </c>
      <c r="AF20" s="821">
        <v>1.45</v>
      </c>
      <c r="AG20" s="821">
        <v>18.899999999999999</v>
      </c>
      <c r="AH20" s="821">
        <v>95.199999999999989</v>
      </c>
      <c r="AI20" s="821">
        <v>11.559999999999999</v>
      </c>
      <c r="AJ20" s="821">
        <v>41.099999999999994</v>
      </c>
      <c r="AK20" s="821">
        <v>5</v>
      </c>
      <c r="AL20" s="833">
        <v>5100</v>
      </c>
      <c r="AM20" s="827">
        <v>0.89999999999999991</v>
      </c>
      <c r="AN20" s="821">
        <v>0.26</v>
      </c>
      <c r="AO20" s="705">
        <f>IF(U20="n/a","n/a",IF(AA20&lt;0,"n/a",IF(AA20="n/a","n/a",J20+U20-AA20)))</f>
        <v>14.223617433856198</v>
      </c>
      <c r="AP20" s="706">
        <f>IF(U20="n/a","n/a",J20+U20)</f>
        <v>19.077458358397326</v>
      </c>
      <c r="AQ20" s="843">
        <f>IF(OR(AC20&lt;0.01,AC20="n/a",AF20="n/a"),"n/a",(I20/SQRT(22.5*AC20*(I20/AF20))-1)*100)</f>
        <v>-44.071198671546554</v>
      </c>
      <c r="AR20" s="618">
        <f>INDEX(Historical!$C$7:$C$1222,MATCH(B20,Historical!$B$7:$B$1244,0))*IF(AH20="n/a",1.03,IF(AH20&lt;0,1.01,IF(AH20&gt;10,1.1,(1+AH20/100))))</f>
        <v>2.3100000000000005</v>
      </c>
      <c r="AS20" s="841">
        <f>IF($AI20="n/a",1.03*AR20,IF($AI20&lt;0,1.01*AR20,IF($AI20&gt;10,1.1*AR20,(1+$AI20/100)*AR20)))</f>
        <v>2.5410000000000008</v>
      </c>
      <c r="AT20" s="841">
        <f>IF($AK20="n/a",1.03*AS20,IF($AK20&lt;0,1.01*AS20,IF($AK20&gt;10,1.1*AS20,(1+$AK20/100)*AS20)))</f>
        <v>2.6680500000000009</v>
      </c>
      <c r="AU20" s="841">
        <f>IF($AK20="n/a",1.03*AT20,IF($AK20&lt;0,1.01*AT20,IF($AK20&gt;10,1.1*AT20,(1+$AK20/100)*AT20)))</f>
        <v>2.8014525000000012</v>
      </c>
      <c r="AV20" s="841">
        <f>IF($AK20="n/a",1.03*AU20,IF($AK20&lt;0,1.01*AU20,IF($AK20&gt;10,1.1*AU20,(1+$AK20/100)*AU20)))</f>
        <v>2.9415251250000014</v>
      </c>
      <c r="AW20" s="618">
        <f>SUM(AR20:AV20)</f>
        <v>13.262027625000005</v>
      </c>
      <c r="AX20" s="713">
        <f>AW20/I20*100</f>
        <v>18.574268382352948</v>
      </c>
      <c r="AY20" s="887">
        <v>0.88</v>
      </c>
      <c r="AZ20" s="827">
        <v>14.149999999999999</v>
      </c>
      <c r="BA20" s="827">
        <v>-22.82</v>
      </c>
      <c r="BB20" s="827">
        <v>5.1100000000000003</v>
      </c>
      <c r="BC20" s="827">
        <v>-3.16</v>
      </c>
      <c r="BD20" s="861"/>
      <c r="BE20" s="594">
        <v>2015</v>
      </c>
      <c r="BF20" s="853">
        <f>IF(BE20&gt;2020,0,IF(BE20&gt;2008,1,IF(BE20&gt;2001,2,IF(BE20&gt;1990,3,IF(BE20&gt;1980,4,IF(BE20&gt;1973,5,IF(BE20&gt;1970,6,IF(BE20&gt;1960,7,IF(BE20&gt;1958,8,IF(BE20&gt;1953,9,10))))))))))</f>
        <v>1</v>
      </c>
      <c r="BG20" s="837">
        <v>1.2</v>
      </c>
      <c r="BH20" s="820" t="s">
        <v>4443</v>
      </c>
      <c r="BI20" s="820" t="s">
        <v>4444</v>
      </c>
    </row>
    <row r="21" spans="1:61" s="819" customFormat="1" ht="12.75" customHeight="1" x14ac:dyDescent="0.2">
      <c r="A21" s="836" t="s">
        <v>5285</v>
      </c>
      <c r="B21" s="575" t="s">
        <v>5276</v>
      </c>
      <c r="C21" s="885" t="s">
        <v>107</v>
      </c>
      <c r="D21" s="885" t="s">
        <v>4197</v>
      </c>
      <c r="E21" s="699">
        <v>5</v>
      </c>
      <c r="F21" s="1122">
        <v>694</v>
      </c>
      <c r="G21" s="1122" t="s">
        <v>105</v>
      </c>
      <c r="H21" s="1122" t="s">
        <v>105</v>
      </c>
      <c r="I21" s="829">
        <v>12.96</v>
      </c>
      <c r="J21" s="618">
        <f>(M21/I21)*100</f>
        <v>4.1666666666666661</v>
      </c>
      <c r="K21" s="832">
        <v>0.13500000000000001</v>
      </c>
      <c r="L21" s="842">
        <v>4</v>
      </c>
      <c r="M21" s="609">
        <f>K21*L21</f>
        <v>0.54</v>
      </c>
      <c r="N21" s="825" t="s">
        <v>962</v>
      </c>
      <c r="O21" s="700">
        <v>0.13</v>
      </c>
      <c r="P21" s="603">
        <v>44874</v>
      </c>
      <c r="Q21" s="603">
        <v>44890</v>
      </c>
      <c r="R21" s="609">
        <f>(K21-O21)/O21*100</f>
        <v>3.8461538461538494</v>
      </c>
      <c r="S21" s="667">
        <f>IF(INDEX(Historical!$D$7:$D$1220,MATCH(B21,Historical!$B$7:$B$1244,0))=0,"n/a",(INDEX(Historical!$C$7:$C$1222,MATCH(B21,Historical!$B$7:$B$1244,0))/INDEX(Historical!$D$7:$D$1220,MATCH(B21,Historical!$B$7:$B$1244,0))-1)*100)</f>
        <v>8.3333333333333481</v>
      </c>
      <c r="T21" s="667">
        <f>IF(INDEX(Historical!$F$7:$F$1213,MATCH(B21,Historical!$B$7:$B$1244,0))=0,"n/a",((INDEX(Historical!$C$7:$C$1222,MATCH(B21,Historical!$B$7:$B$1244,0))/INDEX(Historical!$F$7:$F$1213,MATCH(B21,Historical!$B$7:$B$1244,0)))^(1/3)-1)*100)</f>
        <v>5.7264270346431223</v>
      </c>
      <c r="U21" s="667">
        <f>IF(INDEX(Historical!$H$7:$H$1213,MATCH(B21,Historical!$B$7:$B$1244,0))=0,"n/a",((INDEX(Historical!$C$7:$C$1222,MATCH(B21,Historical!$B$7:$B$1244,0))/INDEX(Historical!$H$7:$H$1213,MATCH(B21,Historical!$B$7:$B$1244,0)))^(1/5)-1)*100)</f>
        <v>7.6316922514810814</v>
      </c>
      <c r="V21" s="667">
        <f>IF(INDEX(Historical!$N$7:$N$1213,MATCH(B21,Historical!$B$7:$B$1244,0))=0,"n/a",((INDEX(Historical!$C$7:$C$1222,MATCH(B21,Historical!$B$7:$B$1244,0))/INDEX(Historical!$N$7:$N$1213,MATCH(B21,Historical!$B$7:$B$1244,0)))^(1/10)-1)*100)</f>
        <v>4.3403868715645499</v>
      </c>
      <c r="W21" s="668">
        <f>IF(OR(U21&lt;=0,U21="n/a",V21&lt;=0,V21="n/a"),"n/a",U21/V21)</f>
        <v>1.7582976995620063</v>
      </c>
      <c r="X21" s="669">
        <f>IF(OR(AJ21&lt;=0,AJ21="n/a",U21&lt;=0,U21="n/a"),"n/a",U21/AJ21)</f>
        <v>0.51916273819599201</v>
      </c>
      <c r="Y21" s="640"/>
      <c r="Z21" s="618">
        <f>IF(OR(AC21&lt;0.01,AC21="n/a"),"n/a",M21/AC21*100)</f>
        <v>38.028169014084511</v>
      </c>
      <c r="AA21" s="841">
        <f>IF(OR(AC21&lt;0.01,AC21="n/a"),"n/a",I21/AC21)</f>
        <v>9.126760563380282</v>
      </c>
      <c r="AB21" s="842">
        <v>12</v>
      </c>
      <c r="AC21" s="821">
        <v>1.42</v>
      </c>
      <c r="AD21" s="821">
        <v>1.53</v>
      </c>
      <c r="AE21" s="821">
        <v>3.39</v>
      </c>
      <c r="AF21" s="821">
        <v>1.04</v>
      </c>
      <c r="AG21" s="821">
        <v>11</v>
      </c>
      <c r="AH21" s="821">
        <v>145</v>
      </c>
      <c r="AI21" s="821">
        <v>6.4799999999999995</v>
      </c>
      <c r="AJ21" s="821">
        <v>14.7</v>
      </c>
      <c r="AK21" s="821">
        <v>6</v>
      </c>
      <c r="AL21" s="833">
        <v>1170</v>
      </c>
      <c r="AM21" s="827">
        <v>2.7</v>
      </c>
      <c r="AN21" s="821">
        <v>0.21</v>
      </c>
      <c r="AO21" s="705">
        <f>IF(U21="n/a","n/a",IF(AA21&lt;0,"n/a",IF(AA21="n/a","n/a",J21+U21-AA21)))</f>
        <v>2.6715983547674664</v>
      </c>
      <c r="AP21" s="706">
        <f>IF(U21="n/a","n/a",J21+U21)</f>
        <v>11.798358918147748</v>
      </c>
      <c r="AQ21" s="843">
        <f>IF(OR(AC21&lt;0.01,AC21="n/a",AF21="n/a"),"n/a",(I21/SQRT(22.5*AC21*(I21/AF21))-1)*100)</f>
        <v>-35.049314481710233</v>
      </c>
      <c r="AR21" s="618">
        <f>INDEX(Historical!$C$7:$C$1222,MATCH(B21,Historical!$B$7:$B$1244,0))*IF(AH21="n/a",1.03,IF(AH21&lt;0,1.01,IF(AH21&gt;10,1.1,(1+AH21/100))))</f>
        <v>0.57200000000000006</v>
      </c>
      <c r="AS21" s="841">
        <f>IF($AI21="n/a",1.03*AR21,IF($AI21&lt;0,1.01*AR21,IF($AI21&gt;10,1.1*AR21,(1+$AI21/100)*AR21)))</f>
        <v>0.6090656000000001</v>
      </c>
      <c r="AT21" s="841">
        <f>IF($AK21="n/a",1.03*AS21,IF($AK21&lt;0,1.01*AS21,IF($AK21&gt;10,1.1*AS21,(1+$AK21/100)*AS21)))</f>
        <v>0.64560953600000015</v>
      </c>
      <c r="AU21" s="841">
        <f>IF($AK21="n/a",1.03*AT21,IF($AK21&lt;0,1.01*AT21,IF($AK21&gt;10,1.1*AT21,(1+$AK21/100)*AT21)))</f>
        <v>0.68434610816000019</v>
      </c>
      <c r="AV21" s="841">
        <f>IF($AK21="n/a",1.03*AU21,IF($AK21&lt;0,1.01*AU21,IF($AK21&gt;10,1.1*AU21,(1+$AK21/100)*AU21)))</f>
        <v>0.72540687464960019</v>
      </c>
      <c r="AW21" s="618">
        <f>SUM(AR21:AV21)</f>
        <v>3.2364281188096009</v>
      </c>
      <c r="AX21" s="713">
        <f>AW21/I21*100</f>
        <v>24.972439188345685</v>
      </c>
      <c r="AY21" s="887">
        <v>0.69</v>
      </c>
      <c r="AZ21" s="827">
        <v>11.87</v>
      </c>
      <c r="BA21" s="827">
        <v>-24.560000000000002</v>
      </c>
      <c r="BB21" s="827">
        <v>-4.1099999999999994</v>
      </c>
      <c r="BC21" s="827">
        <v>-3.58</v>
      </c>
      <c r="BD21" s="861"/>
      <c r="BE21" s="594">
        <v>2018</v>
      </c>
      <c r="BF21" s="853">
        <f>IF(BE21&gt;2020,0,IF(BE21&gt;2008,1,IF(BE21&gt;2001,2,IF(BE21&gt;1990,3,IF(BE21&gt;1980,4,IF(BE21&gt;1973,5,IF(BE21&gt;1970,6,IF(BE21&gt;1960,7,IF(BE21&gt;1958,8,IF(BE21&gt;1953,9,10))))))))))</f>
        <v>1</v>
      </c>
      <c r="BG21" s="837">
        <v>1.2</v>
      </c>
      <c r="BH21" s="820" t="s">
        <v>4443</v>
      </c>
      <c r="BI21" s="820" t="s">
        <v>4444</v>
      </c>
    </row>
    <row r="22" spans="1:61" s="819" customFormat="1" ht="12.75" customHeight="1" x14ac:dyDescent="0.2">
      <c r="A22" s="10" t="s">
        <v>4700</v>
      </c>
      <c r="B22" s="1137" t="s">
        <v>3919</v>
      </c>
      <c r="C22" s="885" t="s">
        <v>107</v>
      </c>
      <c r="D22" s="885" t="s">
        <v>4197</v>
      </c>
      <c r="E22" s="699">
        <v>8</v>
      </c>
      <c r="F22" s="1122">
        <v>577</v>
      </c>
      <c r="G22" s="1122" t="s">
        <v>105</v>
      </c>
      <c r="H22" s="1122" t="s">
        <v>105</v>
      </c>
      <c r="I22" s="829">
        <v>30.18</v>
      </c>
      <c r="J22" s="618">
        <f>(M22/I22)*100</f>
        <v>2.6507620941020544</v>
      </c>
      <c r="K22" s="832">
        <v>0.2</v>
      </c>
      <c r="L22" s="842">
        <v>4</v>
      </c>
      <c r="M22" s="609">
        <f>K22*L22</f>
        <v>0.8</v>
      </c>
      <c r="N22" s="825" t="s">
        <v>962</v>
      </c>
      <c r="O22" s="700">
        <v>0.18</v>
      </c>
      <c r="P22" s="891">
        <v>44603</v>
      </c>
      <c r="Q22" s="891">
        <v>44616</v>
      </c>
      <c r="R22" s="609">
        <f>(K22-O22)/O22*100</f>
        <v>11.111111111111121</v>
      </c>
      <c r="S22" s="667">
        <f>IF(INDEX(Historical!$D$7:$D$1220,MATCH(B22,Historical!$B$7:$B$1244,0))=0,"n/a",(INDEX(Historical!$C$7:$C$1222,MATCH(B22,Historical!$B$7:$B$1244,0))/INDEX(Historical!$D$7:$D$1220,MATCH(B22,Historical!$B$7:$B$1244,0))-1)*100)</f>
        <v>25</v>
      </c>
      <c r="T22" s="667">
        <f>IF(INDEX(Historical!$F$7:$F$1213,MATCH(B22,Historical!$B$7:$B$1244,0))=0,"n/a",((INDEX(Historical!$C$7:$C$1222,MATCH(B22,Historical!$B$7:$B$1244,0))/INDEX(Historical!$F$7:$F$1213,MATCH(B22,Historical!$B$7:$B$1244,0)))^(1/3)-1)*100)</f>
        <v>15.441567326431937</v>
      </c>
      <c r="U22" s="667">
        <f>IF(INDEX(Historical!$H$7:$H$1213,MATCH(B22,Historical!$B$7:$B$1244,0))=0,"n/a",((INDEX(Historical!$C$7:$C$1222,MATCH(B22,Historical!$B$7:$B$1244,0))/INDEX(Historical!$H$7:$H$1213,MATCH(B22,Historical!$B$7:$B$1244,0)))^(1/5)-1)*100)</f>
        <v>23.363417251672082</v>
      </c>
      <c r="V22" s="667" t="str">
        <f>IF(INDEX(Historical!$N$7:$N$1213,MATCH(B22,Historical!$B$7:$B$1244,0))=0,"n/a",((INDEX(Historical!$C$7:$C$1222,MATCH(B22,Historical!$B$7:$B$1244,0))/INDEX(Historical!$N$7:$N$1213,MATCH(B22,Historical!$B$7:$B$1244,0)))^(1/10)-1)*100)</f>
        <v>n/a</v>
      </c>
      <c r="W22" s="668" t="str">
        <f>IF(OR(U22&lt;=0,U22="n/a",V22&lt;=0,V22="n/a"),"n/a",U22/V22)</f>
        <v>n/a</v>
      </c>
      <c r="X22" s="669">
        <f>IF(OR(AJ22&lt;=0,AJ22="n/a",U22&lt;=0,U22="n/a"),"n/a",U22/AJ22)</f>
        <v>1.4786972944096255</v>
      </c>
      <c r="Y22" s="831"/>
      <c r="Z22" s="618">
        <f>IF(OR(AC22&lt;0.01,AC22="n/a"),"n/a",M22/AC22*100)</f>
        <v>17.977528089887642</v>
      </c>
      <c r="AA22" s="841">
        <f>IF(OR(AC22&lt;0.01,AC22="n/a"),"n/a",I22/AC22)</f>
        <v>6.7820224719101123</v>
      </c>
      <c r="AB22" s="842">
        <v>12</v>
      </c>
      <c r="AC22" s="821">
        <v>4.45</v>
      </c>
      <c r="AD22" s="821" t="s">
        <v>135</v>
      </c>
      <c r="AE22" s="821">
        <v>2.6</v>
      </c>
      <c r="AF22" s="821">
        <v>0.99</v>
      </c>
      <c r="AG22" s="821">
        <v>15.7</v>
      </c>
      <c r="AH22" s="821">
        <v>348</v>
      </c>
      <c r="AI22" s="821">
        <v>13.96</v>
      </c>
      <c r="AJ22" s="821">
        <v>15.8</v>
      </c>
      <c r="AK22" s="821" t="s">
        <v>135</v>
      </c>
      <c r="AL22" s="833">
        <v>236.71</v>
      </c>
      <c r="AM22" s="827">
        <v>5.0999999999999996</v>
      </c>
      <c r="AN22" s="821">
        <v>0.3</v>
      </c>
      <c r="AO22" s="705">
        <f>IF(U22="n/a","n/a",IF(AA22&lt;0,"n/a",IF(AA22="n/a","n/a",J22+U22-AA22)))</f>
        <v>19.232156873864028</v>
      </c>
      <c r="AP22" s="706">
        <f>IF(U22="n/a","n/a",J22+U22)</f>
        <v>26.014179345774139</v>
      </c>
      <c r="AQ22" s="843">
        <f>IF(OR(AC22&lt;0.01,AC22="n/a",AF22="n/a"),"n/a",(I22/SQRT(22.5*AC22*(I22/AF22))-1)*100)</f>
        <v>-45.373176116119943</v>
      </c>
      <c r="AR22" s="618">
        <f>INDEX(Historical!$C$7:$C$1222,MATCH(B22,Historical!$B$7:$B$1244,0))*IF(AH22="n/a",1.03,IF(AH22&lt;0,1.01,IF(AH22&gt;10,1.1,(1+AH22/100))))</f>
        <v>0.88000000000000012</v>
      </c>
      <c r="AS22" s="841">
        <f>IF($AI22="n/a",1.03*AR22,IF($AI22&lt;0,1.01*AR22,IF($AI22&gt;10,1.1*AR22,(1+$AI22/100)*AR22)))</f>
        <v>0.96800000000000019</v>
      </c>
      <c r="AT22" s="841">
        <f>IF($AK22="n/a",1.03*AS22,IF($AK22&lt;0,1.01*AS22,IF($AK22&gt;10,1.1*AS22,(1+$AK22/100)*AS22)))</f>
        <v>0.99704000000000026</v>
      </c>
      <c r="AU22" s="841">
        <f>IF($AK22="n/a",1.03*AT22,IF($AK22&lt;0,1.01*AT22,IF($AK22&gt;10,1.1*AT22,(1+$AK22/100)*AT22)))</f>
        <v>1.0269512000000003</v>
      </c>
      <c r="AV22" s="841">
        <f>IF($AK22="n/a",1.03*AU22,IF($AK22&lt;0,1.01*AU22,IF($AK22&gt;10,1.1*AU22,(1+$AK22/100)*AU22)))</f>
        <v>1.0577597360000004</v>
      </c>
      <c r="AW22" s="618">
        <f>SUM(AR22:AV22)</f>
        <v>4.9297509360000014</v>
      </c>
      <c r="AX22" s="713">
        <f>AW22/I22*100</f>
        <v>16.334496143141159</v>
      </c>
      <c r="AY22" s="887">
        <v>0.7</v>
      </c>
      <c r="AZ22" s="827">
        <v>8.7200000000000006</v>
      </c>
      <c r="BA22" s="827">
        <v>-18.14</v>
      </c>
      <c r="BB22" s="827">
        <v>1.0999999999999999</v>
      </c>
      <c r="BC22" s="827">
        <v>-2.94</v>
      </c>
      <c r="BD22" s="861"/>
      <c r="BE22" s="594">
        <v>2015</v>
      </c>
      <c r="BF22" s="853">
        <f>IF(BE22&gt;2020,0,IF(BE22&gt;2008,1,IF(BE22&gt;2001,2,IF(BE22&gt;1990,3,IF(BE22&gt;1980,4,IF(BE22&gt;1973,5,IF(BE22&gt;1970,6,IF(BE22&gt;1960,7,IF(BE22&gt;1958,8,IF(BE22&gt;1953,9,10))))))))))</f>
        <v>1</v>
      </c>
      <c r="BG22" s="837">
        <v>1.4000000000000001</v>
      </c>
      <c r="BH22" s="820" t="s">
        <v>4443</v>
      </c>
      <c r="BI22" s="820" t="s">
        <v>4444</v>
      </c>
    </row>
    <row r="23" spans="1:61" s="819" customFormat="1" x14ac:dyDescent="0.2">
      <c r="A23" s="836" t="s">
        <v>4420</v>
      </c>
      <c r="B23" s="575" t="s">
        <v>3958</v>
      </c>
      <c r="C23" s="885" t="s">
        <v>111</v>
      </c>
      <c r="D23" s="885" t="s">
        <v>4203</v>
      </c>
      <c r="E23" s="699">
        <v>8</v>
      </c>
      <c r="F23" s="1122">
        <v>607</v>
      </c>
      <c r="G23" s="1122" t="s">
        <v>105</v>
      </c>
      <c r="H23" s="1122" t="s">
        <v>105</v>
      </c>
      <c r="I23" s="829">
        <v>61.11</v>
      </c>
      <c r="J23" s="618">
        <f>(M23/I23)*100</f>
        <v>1.5054819178530519</v>
      </c>
      <c r="K23" s="832">
        <v>0.23</v>
      </c>
      <c r="L23" s="842">
        <v>4</v>
      </c>
      <c r="M23" s="609">
        <f>K23*L23</f>
        <v>0.92</v>
      </c>
      <c r="N23" s="825" t="s">
        <v>292</v>
      </c>
      <c r="O23" s="700">
        <v>0.22</v>
      </c>
      <c r="P23" s="603">
        <v>44994</v>
      </c>
      <c r="Q23" s="603">
        <v>45013</v>
      </c>
      <c r="R23" s="609">
        <f>(K23-O23)/O23*100</f>
        <v>4.5454545454545494</v>
      </c>
      <c r="S23" s="667">
        <f>IF(INDEX(Historical!$D$7:$D$1220,MATCH(B23,Historical!$B$7:$B$1244,0))=0,"n/a",(INDEX(Historical!$C$7:$C$1222,MATCH(B23,Historical!$B$7:$B$1244,0))/INDEX(Historical!$D$7:$D$1220,MATCH(B23,Historical!$B$7:$B$1244,0))-1)*100)</f>
        <v>4.7619047619047672</v>
      </c>
      <c r="T23" s="667">
        <f>IF(INDEX(Historical!$F$7:$F$1213,MATCH(B23,Historical!$B$7:$B$1244,0))=0,"n/a",((INDEX(Historical!$C$7:$C$1222,MATCH(B23,Historical!$B$7:$B$1244,0))/INDEX(Historical!$F$7:$F$1213,MATCH(B23,Historical!$B$7:$B$1244,0)))^(1/3)-1)*100)</f>
        <v>8.9744250818549531</v>
      </c>
      <c r="U23" s="667">
        <f>IF(INDEX(Historical!$H$7:$H$1213,MATCH(B23,Historical!$B$7:$B$1244,0))=0,"n/a",((INDEX(Historical!$C$7:$C$1222,MATCH(B23,Historical!$B$7:$B$1244,0))/INDEX(Historical!$H$7:$H$1213,MATCH(B23,Historical!$B$7:$B$1244,0)))^(1/5)-1)*100)</f>
        <v>15.943572087062341</v>
      </c>
      <c r="V23" s="667">
        <f>IF(INDEX(Historical!$N$7:$N$1213,MATCH(B23,Historical!$B$7:$B$1244,0))=0,"n/a",((INDEX(Historical!$C$7:$C$1222,MATCH(B23,Historical!$B$7:$B$1244,0))/INDEX(Historical!$N$7:$N$1213,MATCH(B23,Historical!$B$7:$B$1244,0)))^(1/10)-1)*100)</f>
        <v>27.098161521014074</v>
      </c>
      <c r="W23" s="668">
        <f>IF(OR(U23&lt;=0,U23="n/a",V23&lt;=0,V23="n/a"),"n/a",U23/V23)</f>
        <v>0.58836360816206756</v>
      </c>
      <c r="X23" s="669">
        <f>IF(OR(AJ23&lt;=0,AJ23="n/a",U23&lt;=0,U23="n/a"),"n/a",U23/AJ23)</f>
        <v>2.9525133494559888</v>
      </c>
      <c r="Y23" s="831"/>
      <c r="Z23" s="618">
        <f>IF(OR(AC23&lt;0.01,AC23="n/a"),"n/a",M23/AC23*100)</f>
        <v>27.138643067846608</v>
      </c>
      <c r="AA23" s="841">
        <f>IF(OR(AC23&lt;0.01,AC23="n/a"),"n/a",I23/AC23)</f>
        <v>18.026548672566371</v>
      </c>
      <c r="AB23" s="842">
        <v>12</v>
      </c>
      <c r="AC23" s="821">
        <v>3.39</v>
      </c>
      <c r="AD23" s="821">
        <v>6.63</v>
      </c>
      <c r="AE23" s="821">
        <v>2.4900000000000002</v>
      </c>
      <c r="AF23" s="821">
        <v>7.53</v>
      </c>
      <c r="AG23" s="821">
        <v>33.700000000000003</v>
      </c>
      <c r="AH23" s="821">
        <v>-19.7</v>
      </c>
      <c r="AI23" s="821">
        <v>10.39</v>
      </c>
      <c r="AJ23" s="821">
        <v>5.4</v>
      </c>
      <c r="AK23" s="821">
        <v>2.74</v>
      </c>
      <c r="AL23" s="833">
        <v>5480</v>
      </c>
      <c r="AM23" s="827">
        <v>0.4</v>
      </c>
      <c r="AN23" s="821">
        <v>1.72</v>
      </c>
      <c r="AO23" s="705">
        <f>IF(U23="n/a","n/a",IF(AA23&lt;0,"n/a",IF(AA23="n/a","n/a",J23+U23-AA23)))</f>
        <v>-0.57749466765097779</v>
      </c>
      <c r="AP23" s="706">
        <f>IF(U23="n/a","n/a",J23+U23)</f>
        <v>17.449054004915393</v>
      </c>
      <c r="AQ23" s="843">
        <f>IF(OR(AC23&lt;0.01,AC23="n/a",AF23="n/a"),"n/a",(I23/SQRT(22.5*AC23*(I23/AF23))-1)*100)</f>
        <v>145.61931837199231</v>
      </c>
      <c r="AR23" s="618">
        <f>INDEX(Historical!$C$7:$C$1222,MATCH(B23,Historical!$B$7:$B$1244,0))*IF(AH23="n/a",1.03,IF(AH23&lt;0,1.01,IF(AH23&gt;10,1.1,(1+AH23/100))))</f>
        <v>0.88880000000000003</v>
      </c>
      <c r="AS23" s="841">
        <f>IF($AI23="n/a",1.03*AR23,IF($AI23&lt;0,1.01*AR23,IF($AI23&gt;10,1.1*AR23,(1+$AI23/100)*AR23)))</f>
        <v>0.9776800000000001</v>
      </c>
      <c r="AT23" s="841">
        <f>IF($AK23="n/a",1.03*AS23,IF($AK23&lt;0,1.01*AS23,IF($AK23&gt;10,1.1*AS23,(1+$AK23/100)*AS23)))</f>
        <v>1.0044684320000001</v>
      </c>
      <c r="AU23" s="841">
        <f>IF($AK23="n/a",1.03*AT23,IF($AK23&lt;0,1.01*AT23,IF($AK23&gt;10,1.1*AT23,(1+$AK23/100)*AT23)))</f>
        <v>1.0319908670368003</v>
      </c>
      <c r="AV23" s="841">
        <f>IF($AK23="n/a",1.03*AU23,IF($AK23&lt;0,1.01*AU23,IF($AK23&gt;10,1.1*AU23,(1+$AK23/100)*AU23)))</f>
        <v>1.0602674167936088</v>
      </c>
      <c r="AW23" s="618">
        <f>SUM(AR23:AV23)</f>
        <v>4.9632067158304096</v>
      </c>
      <c r="AX23" s="713">
        <f>AW23/I23*100</f>
        <v>8.121758657879905</v>
      </c>
      <c r="AY23" s="887">
        <v>0.8</v>
      </c>
      <c r="AZ23" s="827">
        <v>33.489999999999995</v>
      </c>
      <c r="BA23" s="827">
        <v>-2.75</v>
      </c>
      <c r="BB23" s="827">
        <v>3.65</v>
      </c>
      <c r="BC23" s="827">
        <v>10.040000000000001</v>
      </c>
      <c r="BD23" s="861"/>
      <c r="BE23" s="594">
        <v>2016</v>
      </c>
      <c r="BF23" s="853">
        <f>IF(BE23&gt;2020,0,IF(BE23&gt;2008,1,IF(BE23&gt;2001,2,IF(BE23&gt;1990,3,IF(BE23&gt;1980,4,IF(BE23&gt;1973,5,IF(BE23&gt;1970,6,IF(BE23&gt;1960,7,IF(BE23&gt;1958,8,IF(BE23&gt;1953,9,10))))))))))</f>
        <v>1</v>
      </c>
      <c r="BG23" s="837">
        <v>9</v>
      </c>
      <c r="BH23" s="820" t="s">
        <v>4443</v>
      </c>
      <c r="BI23" s="820" t="s">
        <v>4444</v>
      </c>
    </row>
    <row r="24" spans="1:61" s="819" customFormat="1" ht="12.75" customHeight="1" x14ac:dyDescent="0.2">
      <c r="A24" s="836" t="s">
        <v>4364</v>
      </c>
      <c r="B24" s="575" t="s">
        <v>4340</v>
      </c>
      <c r="C24" s="885" t="s">
        <v>4201</v>
      </c>
      <c r="D24" s="885" t="s">
        <v>513</v>
      </c>
      <c r="E24" s="699">
        <v>8</v>
      </c>
      <c r="F24" s="1122">
        <v>588</v>
      </c>
      <c r="G24" s="1122" t="s">
        <v>105</v>
      </c>
      <c r="H24" s="1122" t="s">
        <v>105</v>
      </c>
      <c r="I24" s="829">
        <v>690.61</v>
      </c>
      <c r="J24" s="618">
        <f>(M24/I24)*100</f>
        <v>1.6507145856561589</v>
      </c>
      <c r="K24" s="832">
        <v>2.85</v>
      </c>
      <c r="L24" s="842">
        <v>4</v>
      </c>
      <c r="M24" s="609">
        <f>K24*L24</f>
        <v>11.4</v>
      </c>
      <c r="N24" s="825" t="s">
        <v>4360</v>
      </c>
      <c r="O24" s="700">
        <v>2.75</v>
      </c>
      <c r="P24" s="603">
        <v>44802</v>
      </c>
      <c r="Q24" s="603">
        <v>44820</v>
      </c>
      <c r="R24" s="609">
        <f>(K24-O24)/O24*100</f>
        <v>3.6363636363636398</v>
      </c>
      <c r="S24" s="667">
        <f>IF(INDEX(Historical!$D$7:$D$1220,MATCH(B24,Historical!$B$7:$B$1244,0))=0,"n/a",(INDEX(Historical!$C$7:$C$1222,MATCH(B24,Historical!$B$7:$B$1244,0))/INDEX(Historical!$D$7:$D$1220,MATCH(B24,Historical!$B$7:$B$1244,0))-1)*100)</f>
        <v>6.6666666666666652</v>
      </c>
      <c r="T24" s="667">
        <f>IF(INDEX(Historical!$F$7:$F$1213,MATCH(B24,Historical!$B$7:$B$1244,0))=0,"n/a",((INDEX(Historical!$C$7:$C$1222,MATCH(B24,Historical!$B$7:$B$1244,0))/INDEX(Historical!$F$7:$F$1213,MATCH(B24,Historical!$B$7:$B$1244,0)))^(1/3)-1)*100)</f>
        <v>9.6309133572697334</v>
      </c>
      <c r="U24" s="667">
        <f>IF(INDEX(Historical!$H$7:$H$1213,MATCH(B24,Historical!$B$7:$B$1244,0))=0,"n/a",((INDEX(Historical!$C$7:$C$1222,MATCH(B24,Historical!$B$7:$B$1244,0))/INDEX(Historical!$H$7:$H$1213,MATCH(B24,Historical!$B$7:$B$1244,0)))^(1/5)-1)*100)</f>
        <v>11.496422620900493</v>
      </c>
      <c r="V24" s="667" t="str">
        <f>IF(INDEX(Historical!$N$7:$N$1213,MATCH(B24,Historical!$B$7:$B$1244,0))=0,"n/a",((INDEX(Historical!$C$7:$C$1222,MATCH(B24,Historical!$B$7:$B$1244,0))/INDEX(Historical!$N$7:$N$1213,MATCH(B24,Historical!$B$7:$B$1244,0)))^(1/10)-1)*100)</f>
        <v>n/a</v>
      </c>
      <c r="W24" s="668" t="str">
        <f>IF(OR(U24&lt;=0,U24="n/a",V24&lt;=0,V24="n/a"),"n/a",U24/V24)</f>
        <v>n/a</v>
      </c>
      <c r="X24" s="669">
        <f>IF(OR(AJ24&lt;=0,AJ24="n/a",U24&lt;=0,U24="n/a"),"n/a",U24/AJ24)</f>
        <v>0.52978906087099042</v>
      </c>
      <c r="Y24" s="831"/>
      <c r="Z24" s="618">
        <f>IF(OR(AC24&lt;0.01,AC24="n/a"),"n/a",M24/AC24*100)</f>
        <v>31.578947368421051</v>
      </c>
      <c r="AA24" s="841">
        <f>IF(OR(AC24&lt;0.01,AC24="n/a"),"n/a",I24/AC24)</f>
        <v>19.130470914127425</v>
      </c>
      <c r="AB24" s="842">
        <v>12</v>
      </c>
      <c r="AC24" s="821">
        <v>36.1</v>
      </c>
      <c r="AD24" s="821">
        <v>2.04</v>
      </c>
      <c r="AE24" s="821">
        <v>2.48</v>
      </c>
      <c r="AF24" s="821">
        <v>2.13</v>
      </c>
      <c r="AG24" s="821">
        <v>19</v>
      </c>
      <c r="AH24" s="821">
        <v>-9.3000000000000007</v>
      </c>
      <c r="AI24" s="821">
        <v>7.21</v>
      </c>
      <c r="AJ24" s="821">
        <v>21.7</v>
      </c>
      <c r="AK24" s="821">
        <v>9.4</v>
      </c>
      <c r="AL24" s="833">
        <v>4230</v>
      </c>
      <c r="AM24" s="827">
        <v>0.2</v>
      </c>
      <c r="AN24" s="821">
        <v>2.02</v>
      </c>
      <c r="AO24" s="705">
        <f>IF(U24="n/a","n/a",IF(AA24&lt;0,"n/a",IF(AA24="n/a","n/a",J24+U24-AA24)))</f>
        <v>-5.9833337075707735</v>
      </c>
      <c r="AP24" s="706">
        <f>IF(U24="n/a","n/a",J24+U24)</f>
        <v>13.147137206556652</v>
      </c>
      <c r="AQ24" s="843">
        <f>IF(OR(AC24&lt;0.01,AC24="n/a",AF24="n/a"),"n/a",(I24/SQRT(22.5*AC24*(I24/AF24))-1)*100)</f>
        <v>34.574065599730709</v>
      </c>
      <c r="AR24" s="618">
        <f>INDEX(Historical!$C$7:$C$1222,MATCH(B24,Historical!$B$7:$B$1244,0))*IF(AH24="n/a",1.03,IF(AH24&lt;0,1.01,IF(AH24&gt;10,1.1,(1+AH24/100))))</f>
        <v>11.311999999999999</v>
      </c>
      <c r="AS24" s="841">
        <f>IF($AI24="n/a",1.03*AR24,IF($AI24&lt;0,1.01*AR24,IF($AI24&gt;10,1.1*AR24,(1+$AI24/100)*AR24)))</f>
        <v>12.1275952</v>
      </c>
      <c r="AT24" s="841">
        <f>IF($AK24="n/a",1.03*AS24,IF($AK24&lt;0,1.01*AS24,IF($AK24&gt;10,1.1*AS24,(1+$AK24/100)*AS24)))</f>
        <v>13.267589148800001</v>
      </c>
      <c r="AU24" s="841">
        <f>IF($AK24="n/a",1.03*AT24,IF($AK24&lt;0,1.01*AT24,IF($AK24&gt;10,1.1*AT24,(1+$AK24/100)*AT24)))</f>
        <v>14.514742528787203</v>
      </c>
      <c r="AV24" s="841">
        <f>IF($AK24="n/a",1.03*AU24,IF($AK24&lt;0,1.01*AU24,IF($AK24&gt;10,1.1*AU24,(1+$AK24/100)*AU24)))</f>
        <v>15.8791283264932</v>
      </c>
      <c r="AW24" s="618">
        <f>SUM(AR24:AV24)</f>
        <v>67.101055204080396</v>
      </c>
      <c r="AX24" s="713">
        <f>AW24/I24*100</f>
        <v>9.7162009244118099</v>
      </c>
      <c r="AY24" s="887">
        <v>0.82</v>
      </c>
      <c r="AZ24" s="827">
        <v>11.29</v>
      </c>
      <c r="BA24" s="827">
        <v>-56.19</v>
      </c>
      <c r="BB24" s="827">
        <v>-8.2199999999999989</v>
      </c>
      <c r="BC24" s="827">
        <v>-30.330000000000002</v>
      </c>
      <c r="BD24" s="861"/>
      <c r="BE24" s="594">
        <v>2015</v>
      </c>
      <c r="BF24" s="853">
        <f>IF(BE24&gt;2020,0,IF(BE24&gt;2008,1,IF(BE24&gt;2001,2,IF(BE24&gt;1990,3,IF(BE24&gt;1980,4,IF(BE24&gt;1973,5,IF(BE24&gt;1970,6,IF(BE24&gt;1960,7,IF(BE24&gt;1958,8,IF(BE24&gt;1953,9,10))))))))))</f>
        <v>1</v>
      </c>
      <c r="BG24" s="837">
        <v>5.2</v>
      </c>
      <c r="BH24" s="820" t="s">
        <v>4443</v>
      </c>
      <c r="BI24" s="820" t="s">
        <v>4444</v>
      </c>
    </row>
    <row r="25" spans="1:61" s="819" customFormat="1" ht="12.75" customHeight="1" x14ac:dyDescent="0.2">
      <c r="A25" s="836" t="s">
        <v>4573</v>
      </c>
      <c r="B25" s="575" t="s">
        <v>4566</v>
      </c>
      <c r="C25" s="885" t="s">
        <v>107</v>
      </c>
      <c r="D25" s="885" t="s">
        <v>4197</v>
      </c>
      <c r="E25" s="699">
        <v>7</v>
      </c>
      <c r="F25" s="1122">
        <v>630</v>
      </c>
      <c r="G25" s="1122" t="s">
        <v>105</v>
      </c>
      <c r="H25" s="1122" t="s">
        <v>105</v>
      </c>
      <c r="I25" s="829">
        <v>41.15</v>
      </c>
      <c r="J25" s="618">
        <f>(M25/I25)*100</f>
        <v>4.0826245443499394</v>
      </c>
      <c r="K25" s="832">
        <v>0.42</v>
      </c>
      <c r="L25" s="842">
        <v>4</v>
      </c>
      <c r="M25" s="609">
        <f>K25*L25</f>
        <v>1.68</v>
      </c>
      <c r="N25" s="825" t="s">
        <v>706</v>
      </c>
      <c r="O25" s="700">
        <v>0.4</v>
      </c>
      <c r="P25" s="603">
        <v>44938</v>
      </c>
      <c r="Q25" s="603">
        <v>44957</v>
      </c>
      <c r="R25" s="609">
        <f>(K25-O25)/O25*100</f>
        <v>4.9999999999999902</v>
      </c>
      <c r="S25" s="667">
        <f>IF(INDEX(Historical!$D$7:$D$1220,MATCH(B25,Historical!$B$7:$B$1244,0))=0,"n/a",(INDEX(Historical!$C$7:$C$1222,MATCH(B25,Historical!$B$7:$B$1244,0))/INDEX(Historical!$D$7:$D$1220,MATCH(B25,Historical!$B$7:$B$1244,0))-1)*100)</f>
        <v>13.475177304964546</v>
      </c>
      <c r="T25" s="667">
        <f>IF(INDEX(Historical!$F$7:$F$1213,MATCH(B25,Historical!$B$7:$B$1244,0))=0,"n/a",((INDEX(Historical!$C$7:$C$1222,MATCH(B25,Historical!$B$7:$B$1244,0))/INDEX(Historical!$F$7:$F$1213,MATCH(B25,Historical!$B$7:$B$1244,0)))^(1/3)-1)*100)</f>
        <v>10.064241629820891</v>
      </c>
      <c r="U25" s="667">
        <f>IF(INDEX(Historical!$H$7:$H$1213,MATCH(B25,Historical!$B$7:$B$1244,0))=0,"n/a",((INDEX(Historical!$C$7:$C$1222,MATCH(B25,Historical!$B$7:$B$1244,0))/INDEX(Historical!$H$7:$H$1213,MATCH(B25,Historical!$B$7:$B$1244,0)))^(1/5)-1)*100)</f>
        <v>11.703409979372026</v>
      </c>
      <c r="V25" s="667">
        <f>IF(INDEX(Historical!$N$7:$N$1213,MATCH(B25,Historical!$B$7:$B$1244,0))=0,"n/a",((INDEX(Historical!$C$7:$C$1222,MATCH(B25,Historical!$B$7:$B$1244,0))/INDEX(Historical!$N$7:$N$1213,MATCH(B25,Historical!$B$7:$B$1244,0)))^(1/10)-1)*100)</f>
        <v>9.1493371043240614</v>
      </c>
      <c r="W25" s="668">
        <f>IF(OR(U25&lt;=0,U25="n/a",V25&lt;=0,V25="n/a"),"n/a",U25/V25)</f>
        <v>1.2791538715783994</v>
      </c>
      <c r="X25" s="669">
        <f>IF(OR(AJ25&lt;=0,AJ25="n/a",U25&lt;=0,U25="n/a"),"n/a",U25/AJ25)</f>
        <v>0.95149674629040859</v>
      </c>
      <c r="Y25" s="640"/>
      <c r="Z25" s="618">
        <f>IF(OR(AC25&lt;0.01,AC25="n/a"),"n/a",M25/AC25*100)</f>
        <v>39.716312056737586</v>
      </c>
      <c r="AA25" s="841">
        <f>IF(OR(AC25&lt;0.01,AC25="n/a"),"n/a",I25/AC25)</f>
        <v>9.7281323877068537</v>
      </c>
      <c r="AB25" s="842">
        <v>12</v>
      </c>
      <c r="AC25" s="821">
        <v>4.2300000000000004</v>
      </c>
      <c r="AD25" s="821" t="s">
        <v>135</v>
      </c>
      <c r="AE25" s="821">
        <v>3.93</v>
      </c>
      <c r="AF25" s="821">
        <v>1.41</v>
      </c>
      <c r="AG25" s="821">
        <v>13.200000000000001</v>
      </c>
      <c r="AH25" s="821">
        <v>16.400000000000002</v>
      </c>
      <c r="AI25" s="821">
        <v>6.84</v>
      </c>
      <c r="AJ25" s="821">
        <v>12.3</v>
      </c>
      <c r="AK25" s="821" t="s">
        <v>135</v>
      </c>
      <c r="AL25" s="833">
        <v>612.78</v>
      </c>
      <c r="AM25" s="827">
        <v>1.7999999999999998</v>
      </c>
      <c r="AN25" s="821">
        <v>0.1</v>
      </c>
      <c r="AO25" s="705">
        <f>IF(U25="n/a","n/a",IF(AA25&lt;0,"n/a",IF(AA25="n/a","n/a",J25+U25-AA25)))</f>
        <v>6.0579021360151124</v>
      </c>
      <c r="AP25" s="706">
        <f>IF(U25="n/a","n/a",J25+U25)</f>
        <v>15.786034523721966</v>
      </c>
      <c r="AQ25" s="843">
        <f>IF(OR(AC25&lt;0.01,AC25="n/a",AF25="n/a"),"n/a",(I25/SQRT(22.5*AC25*(I25/AF25))-1)*100)</f>
        <v>-21.921217374396175</v>
      </c>
      <c r="AR25" s="618">
        <f>INDEX(Historical!$C$7:$C$1222,MATCH(B25,Historical!$B$7:$B$1244,0))*IF(AH25="n/a",1.03,IF(AH25&lt;0,1.01,IF(AH25&gt;10,1.1,(1+AH25/100))))</f>
        <v>1.7600000000000002</v>
      </c>
      <c r="AS25" s="841">
        <f>IF($AI25="n/a",1.03*AR25,IF($AI25&lt;0,1.01*AR25,IF($AI25&gt;10,1.1*AR25,(1+$AI25/100)*AR25)))</f>
        <v>1.8803840000000003</v>
      </c>
      <c r="AT25" s="841">
        <f>IF($AK25="n/a",1.03*AS25,IF($AK25&lt;0,1.01*AS25,IF($AK25&gt;10,1.1*AS25,(1+$AK25/100)*AS25)))</f>
        <v>1.9367955200000004</v>
      </c>
      <c r="AU25" s="841">
        <f>IF($AK25="n/a",1.03*AT25,IF($AK25&lt;0,1.01*AT25,IF($AK25&gt;10,1.1*AT25,(1+$AK25/100)*AT25)))</f>
        <v>1.9948993856000006</v>
      </c>
      <c r="AV25" s="841">
        <f>IF($AK25="n/a",1.03*AU25,IF($AK25&lt;0,1.01*AU25,IF($AK25&gt;10,1.1*AU25,(1+$AK25/100)*AU25)))</f>
        <v>2.0547463671680006</v>
      </c>
      <c r="AW25" s="618">
        <f>SUM(AR25:AV25)</f>
        <v>9.6268252727680022</v>
      </c>
      <c r="AX25" s="713">
        <f>AW25/I25*100</f>
        <v>23.394472108792229</v>
      </c>
      <c r="AY25" s="887">
        <v>0.73</v>
      </c>
      <c r="AZ25" s="827">
        <v>4.95</v>
      </c>
      <c r="BA25" s="827">
        <v>-20.53</v>
      </c>
      <c r="BB25" s="827">
        <v>-1.06</v>
      </c>
      <c r="BC25" s="827">
        <v>-5.4899999999999993</v>
      </c>
      <c r="BD25" s="861"/>
      <c r="BE25" s="594">
        <v>2017</v>
      </c>
      <c r="BF25" s="853">
        <f>IF(BE25&gt;2020,0,IF(BE25&gt;2008,1,IF(BE25&gt;2001,2,IF(BE25&gt;1990,3,IF(BE25&gt;1980,4,IF(BE25&gt;1973,5,IF(BE25&gt;1970,6,IF(BE25&gt;1960,7,IF(BE25&gt;1958,8,IF(BE25&gt;1953,9,10))))))))))</f>
        <v>1</v>
      </c>
      <c r="BG25" s="837">
        <v>1.0999999999999999</v>
      </c>
      <c r="BH25" s="820" t="s">
        <v>4443</v>
      </c>
      <c r="BI25" s="820" t="s">
        <v>4444</v>
      </c>
    </row>
    <row r="26" spans="1:61" s="819" customFormat="1" x14ac:dyDescent="0.2">
      <c r="A26" s="836" t="s">
        <v>4526</v>
      </c>
      <c r="B26" s="575" t="s">
        <v>4519</v>
      </c>
      <c r="C26" s="885" t="s">
        <v>107</v>
      </c>
      <c r="D26" s="885" t="s">
        <v>4197</v>
      </c>
      <c r="E26" s="699">
        <v>7</v>
      </c>
      <c r="F26" s="1122">
        <v>635</v>
      </c>
      <c r="G26" s="1122" t="s">
        <v>105</v>
      </c>
      <c r="H26" s="1122" t="s">
        <v>105</v>
      </c>
      <c r="I26" s="829">
        <v>12.57</v>
      </c>
      <c r="J26" s="618">
        <f>(M26/I26)*100</f>
        <v>3.5003977724741446</v>
      </c>
      <c r="K26" s="832">
        <v>0.11</v>
      </c>
      <c r="L26" s="842">
        <v>4</v>
      </c>
      <c r="M26" s="609">
        <f>K26*L26</f>
        <v>0.44</v>
      </c>
      <c r="N26" s="825" t="s">
        <v>106</v>
      </c>
      <c r="O26" s="700">
        <v>0.1075</v>
      </c>
      <c r="P26" s="603">
        <v>44965</v>
      </c>
      <c r="Q26" s="603">
        <v>44980</v>
      </c>
      <c r="R26" s="609">
        <f>(K26-O26)/O26*100</f>
        <v>2.3255813953488391</v>
      </c>
      <c r="S26" s="667">
        <f>IF(INDEX(Historical!$D$7:$D$1220,MATCH(B26,Historical!$B$7:$B$1244,0))=0,"n/a",(INDEX(Historical!$C$7:$C$1222,MATCH(B26,Historical!$B$7:$B$1244,0))/INDEX(Historical!$D$7:$D$1220,MATCH(B26,Historical!$B$7:$B$1244,0))-1)*100)</f>
        <v>4.8780487804878092</v>
      </c>
      <c r="T26" s="667">
        <f>IF(INDEX(Historical!$F$7:$F$1213,MATCH(B26,Historical!$B$7:$B$1244,0))=0,"n/a",((INDEX(Historical!$C$7:$C$1222,MATCH(B26,Historical!$B$7:$B$1244,0))/INDEX(Historical!$F$7:$F$1213,MATCH(B26,Historical!$B$7:$B$1244,0)))^(1/3)-1)*100)</f>
        <v>12.749787911711174</v>
      </c>
      <c r="U26" s="667">
        <f>IF(INDEX(Historical!$H$7:$H$1213,MATCH(B26,Historical!$B$7:$B$1244,0))=0,"n/a",((INDEX(Historical!$C$7:$C$1222,MATCH(B26,Historical!$B$7:$B$1244,0))/INDEX(Historical!$H$7:$H$1213,MATCH(B26,Historical!$B$7:$B$1244,0)))^(1/5)-1)*100)</f>
        <v>33.873214355039671</v>
      </c>
      <c r="V26" s="667" t="str">
        <f>IF(INDEX(Historical!$N$7:$N$1213,MATCH(B26,Historical!$B$7:$B$1244,0))=0,"n/a",((INDEX(Historical!$C$7:$C$1222,MATCH(B26,Historical!$B$7:$B$1244,0))/INDEX(Historical!$N$7:$N$1213,MATCH(B26,Historical!$B$7:$B$1244,0)))^(1/10)-1)*100)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2.3360837486234258</v>
      </c>
      <c r="Y26" s="640"/>
      <c r="Z26" s="618">
        <f>IF(OR(AC26&lt;0.01,AC26="n/a"),"n/a",M26/AC26*100)</f>
        <v>38.596491228070178</v>
      </c>
      <c r="AA26" s="841">
        <f>IF(OR(AC26&lt;0.01,AC26="n/a"),"n/a",I26/AC26)</f>
        <v>11.026315789473685</v>
      </c>
      <c r="AB26" s="842">
        <v>12</v>
      </c>
      <c r="AC26" s="821">
        <v>1.1399999999999999</v>
      </c>
      <c r="AD26" s="821">
        <v>1.58</v>
      </c>
      <c r="AE26" s="821">
        <v>2.4500000000000002</v>
      </c>
      <c r="AF26" s="821">
        <v>0.99</v>
      </c>
      <c r="AG26" s="821">
        <v>8</v>
      </c>
      <c r="AH26" s="821">
        <v>33.300000000000004</v>
      </c>
      <c r="AI26" s="821">
        <v>5.4</v>
      </c>
      <c r="AJ26" s="821">
        <v>14.499999999999998</v>
      </c>
      <c r="AK26" s="821">
        <v>7.0000000000000009</v>
      </c>
      <c r="AL26" s="833">
        <v>224.31</v>
      </c>
      <c r="AM26" s="827">
        <v>6.5</v>
      </c>
      <c r="AN26" s="821">
        <v>0.28000000000000003</v>
      </c>
      <c r="AO26" s="705">
        <f>IF(U26="n/a","n/a",IF(AA26&lt;0,"n/a",IF(AA26="n/a","n/a",J26+U26-AA26)))</f>
        <v>26.347296338040131</v>
      </c>
      <c r="AP26" s="706">
        <f>IF(U26="n/a","n/a",J26+U26)</f>
        <v>37.373612127513816</v>
      </c>
      <c r="AQ26" s="843">
        <f>IF(OR(AC26&lt;0.01,AC26="n/a",AF26="n/a"),"n/a",(I26/SQRT(22.5*AC26*(I26/AF26))-1)*100)</f>
        <v>-30.346723355118311</v>
      </c>
      <c r="AR26" s="618">
        <f>INDEX(Historical!$C$7:$C$1222,MATCH(B26,Historical!$B$7:$B$1244,0))*IF(AH26="n/a",1.03,IF(AH26&lt;0,1.01,IF(AH26&gt;10,1.1,(1+AH26/100))))</f>
        <v>0.47300000000000003</v>
      </c>
      <c r="AS26" s="841">
        <f>IF($AI26="n/a",1.03*AR26,IF($AI26&lt;0,1.01*AR26,IF($AI26&gt;10,1.1*AR26,(1+$AI26/100)*AR26)))</f>
        <v>0.49854200000000004</v>
      </c>
      <c r="AT26" s="841">
        <f>IF($AK26="n/a",1.03*AS26,IF($AK26&lt;0,1.01*AS26,IF($AK26&gt;10,1.1*AS26,(1+$AK26/100)*AS26)))</f>
        <v>0.53343994000000006</v>
      </c>
      <c r="AU26" s="841">
        <f>IF($AK26="n/a",1.03*AT26,IF($AK26&lt;0,1.01*AT26,IF($AK26&gt;10,1.1*AT26,(1+$AK26/100)*AT26)))</f>
        <v>0.57078073580000011</v>
      </c>
      <c r="AV26" s="841">
        <f>IF($AK26="n/a",1.03*AU26,IF($AK26&lt;0,1.01*AU26,IF($AK26&gt;10,1.1*AU26,(1+$AK26/100)*AU26)))</f>
        <v>0.61073538730600019</v>
      </c>
      <c r="AW26" s="618">
        <f>SUM(AR26:AV26)</f>
        <v>2.6864980631060003</v>
      </c>
      <c r="AX26" s="713">
        <f>AW26/I26*100</f>
        <v>21.372299626937153</v>
      </c>
      <c r="AY26" s="887">
        <v>0.55000000000000004</v>
      </c>
      <c r="AZ26" s="827">
        <v>0.4</v>
      </c>
      <c r="BA26" s="827">
        <v>-33.770000000000003</v>
      </c>
      <c r="BB26" s="827">
        <v>-2.34</v>
      </c>
      <c r="BC26" s="827">
        <v>-10.780000000000001</v>
      </c>
      <c r="BD26" s="861"/>
      <c r="BE26" s="594">
        <v>2017</v>
      </c>
      <c r="BF26" s="853">
        <f>IF(BE26&gt;2020,0,IF(BE26&gt;2008,1,IF(BE26&gt;2001,2,IF(BE26&gt;1990,3,IF(BE26&gt;1980,4,IF(BE26&gt;1973,5,IF(BE26&gt;1970,6,IF(BE26&gt;1960,7,IF(BE26&gt;1958,8,IF(BE26&gt;1953,9,10))))))))))</f>
        <v>1</v>
      </c>
      <c r="BG26" s="837">
        <v>0.70000000000000007</v>
      </c>
      <c r="BH26" s="820" t="s">
        <v>4443</v>
      </c>
      <c r="BI26" s="820" t="s">
        <v>4444</v>
      </c>
    </row>
    <row r="27" spans="1:61" s="819" customFormat="1" ht="12.75" customHeight="1" x14ac:dyDescent="0.2">
      <c r="A27" s="835" t="s">
        <v>4711</v>
      </c>
      <c r="B27" s="793" t="s">
        <v>3739</v>
      </c>
      <c r="C27" s="885" t="s">
        <v>4178</v>
      </c>
      <c r="D27" s="885" t="s">
        <v>4179</v>
      </c>
      <c r="E27" s="699">
        <v>9</v>
      </c>
      <c r="F27" s="1122">
        <v>558</v>
      </c>
      <c r="G27" s="1122" t="s">
        <v>105</v>
      </c>
      <c r="H27" s="1122" t="s">
        <v>105</v>
      </c>
      <c r="I27" s="829">
        <v>130.75</v>
      </c>
      <c r="J27" s="618">
        <f>(M27/I27)*100</f>
        <v>4.7877629063097515</v>
      </c>
      <c r="K27" s="832">
        <v>1.5649999999999999</v>
      </c>
      <c r="L27" s="842">
        <v>4</v>
      </c>
      <c r="M27" s="609">
        <f>K27*L27</f>
        <v>6.26</v>
      </c>
      <c r="N27" s="825" t="s">
        <v>316</v>
      </c>
      <c r="O27" s="700">
        <v>1.47</v>
      </c>
      <c r="P27" s="603">
        <v>44909</v>
      </c>
      <c r="Q27" s="603">
        <v>44925</v>
      </c>
      <c r="R27" s="609">
        <f>(K27-O27)/O27*100</f>
        <v>6.4625850340136042</v>
      </c>
      <c r="S27" s="667">
        <f>IF(INDEX(Historical!$D$7:$D$1220,MATCH(B27,Historical!$B$7:$B$1244,0))=0,"n/a",(INDEX(Historical!$C$7:$C$1222,MATCH(B27,Historical!$B$7:$B$1244,0))/INDEX(Historical!$D$7:$D$1220,MATCH(B27,Historical!$B$7:$B$1244,0))-1)*100)</f>
        <v>9.43223443223442</v>
      </c>
      <c r="T27" s="667">
        <f>IF(INDEX(Historical!$F$7:$F$1213,MATCH(B27,Historical!$B$7:$B$1244,0))=0,"n/a",((INDEX(Historical!$C$7:$C$1222,MATCH(B27,Historical!$B$7:$B$1244,0))/INDEX(Historical!$F$7:$F$1213,MATCH(B27,Historical!$B$7:$B$1244,0)))^(1/3)-1)*100)</f>
        <v>9.3072421484869938</v>
      </c>
      <c r="U27" s="667">
        <f>IF(INDEX(Historical!$H$7:$H$1213,MATCH(B27,Historical!$B$7:$B$1244,0))=0,"n/a",((INDEX(Historical!$C$7:$C$1222,MATCH(B27,Historical!$B$7:$B$1244,0))/INDEX(Historical!$H$7:$H$1213,MATCH(B27,Historical!$B$7:$B$1244,0)))^(1/5)-1)*100)</f>
        <v>8.9067155239829212</v>
      </c>
      <c r="V27" s="667" t="str">
        <f>IF(INDEX(Historical!$N$7:$N$1213,MATCH(B27,Historical!$B$7:$B$1244,0))=0,"n/a",((INDEX(Historical!$C$7:$C$1222,MATCH(B27,Historical!$B$7:$B$1244,0))/INDEX(Historical!$N$7:$N$1213,MATCH(B27,Historical!$B$7:$B$1244,0)))^(1/10)-1)*100)</f>
        <v>n/a</v>
      </c>
      <c r="W27" s="668" t="str">
        <f>IF(OR(U27&lt;=0,U27="n/a",V27&lt;=0,V27="n/a"),"n/a",U27/V27)</f>
        <v>n/a</v>
      </c>
      <c r="X27" s="669">
        <f>IF(OR(AJ27&lt;=0,AJ27="n/a",U27&lt;=0,U27="n/a"),"n/a",U27/AJ27)</f>
        <v>0.38893954253200524</v>
      </c>
      <c r="Y27" s="628"/>
      <c r="Z27" s="618">
        <f>IF(OR(AC27&lt;0.01,AC27="n/a"),"n/a",M27/AC27*100)</f>
        <v>162.1761658031088</v>
      </c>
      <c r="AA27" s="841">
        <f>IF(OR(AC27&lt;0.01,AC27="n/a"),"n/a",I27/AC27)</f>
        <v>33.873056994818654</v>
      </c>
      <c r="AB27" s="842">
        <v>12</v>
      </c>
      <c r="AC27" s="821">
        <v>3.86</v>
      </c>
      <c r="AD27" s="821" t="s">
        <v>135</v>
      </c>
      <c r="AE27" s="821">
        <v>8.35</v>
      </c>
      <c r="AF27" s="821">
        <v>7.43</v>
      </c>
      <c r="AG27" s="821">
        <v>19.400000000000002</v>
      </c>
      <c r="AH27" s="821">
        <v>13.5</v>
      </c>
      <c r="AI27" s="821">
        <v>-5.57</v>
      </c>
      <c r="AJ27" s="821">
        <v>22.900000000000002</v>
      </c>
      <c r="AK27" s="821">
        <v>-3.2099999999999995</v>
      </c>
      <c r="AL27" s="821">
        <v>58350</v>
      </c>
      <c r="AM27" s="827">
        <v>0.43</v>
      </c>
      <c r="AN27" s="821">
        <v>2.8</v>
      </c>
      <c r="AO27" s="705">
        <f>IF(U27="n/a","n/a",IF(AA27&lt;0,"n/a",IF(AA27="n/a","n/a",J27+U27-AA27)))</f>
        <v>-20.178578564525981</v>
      </c>
      <c r="AP27" s="706">
        <f>IF(U27="n/a","n/a",J27+U27)</f>
        <v>13.694478430292673</v>
      </c>
      <c r="AQ27" s="843">
        <f>IF(OR(AC27&lt;0.01,AC27="n/a",AF27="n/a"),"n/a",(I27/SQRT(22.5*AC27*(I27/AF27))-1)*100)</f>
        <v>234.44934077209666</v>
      </c>
      <c r="AR27" s="618">
        <f>INDEX(Historical!$C$7:$C$1222,MATCH(B27,Historical!$B$7:$B$1244,0))*IF(AH27="n/a",1.03,IF(AH27&lt;0,1.01,IF(AH27&gt;10,1.1,(1+AH27/100))))</f>
        <v>6.5724999999999998</v>
      </c>
      <c r="AS27" s="841">
        <f>IF($AI27="n/a",1.03*AR27,IF($AI27&lt;0,1.01*AR27,IF($AI27&gt;10,1.1*AR27,(1+$AI27/100)*AR27)))</f>
        <v>6.6382250000000003</v>
      </c>
      <c r="AT27" s="841">
        <f>IF($AK27="n/a",1.03*AS27,IF($AK27&lt;0,1.01*AS27,IF($AK27&gt;10,1.1*AS27,(1+$AK27/100)*AS27)))</f>
        <v>6.7046072500000005</v>
      </c>
      <c r="AU27" s="841">
        <f>IF($AK27="n/a",1.03*AT27,IF($AK27&lt;0,1.01*AT27,IF($AK27&gt;10,1.1*AT27,(1+$AK27/100)*AT27)))</f>
        <v>6.7716533225000006</v>
      </c>
      <c r="AV27" s="841">
        <f>IF($AK27="n/a",1.03*AU27,IF($AK27&lt;0,1.01*AU27,IF($AK27&gt;10,1.1*AU27,(1+$AK27/100)*AU27)))</f>
        <v>6.8393698557250007</v>
      </c>
      <c r="AW27" s="618">
        <f>SUM(AR27:AV27)</f>
        <v>33.526355428225003</v>
      </c>
      <c r="AX27" s="713">
        <f>AW27/I27*100</f>
        <v>25.641572029235181</v>
      </c>
      <c r="AY27" s="887">
        <v>0.66</v>
      </c>
      <c r="AZ27" s="827">
        <v>7.4300000000000006</v>
      </c>
      <c r="BA27" s="827">
        <v>-34.619999999999997</v>
      </c>
      <c r="BB27" s="827">
        <v>-7.79</v>
      </c>
      <c r="BC27" s="827">
        <v>-15.9</v>
      </c>
      <c r="BD27" s="861"/>
      <c r="BE27" s="594">
        <v>2014</v>
      </c>
      <c r="BF27" s="853">
        <f>IF(BE27&gt;2020,0,IF(BE27&gt;2008,1,IF(BE27&gt;2001,2,IF(BE27&gt;1990,3,IF(BE27&gt;1980,4,IF(BE27&gt;1973,5,IF(BE27&gt;1970,6,IF(BE27&gt;1960,7,IF(BE27&gt;1958,8,IF(BE27&gt;1953,9,10))))))))))</f>
        <v>1</v>
      </c>
      <c r="BG27" s="837">
        <v>4</v>
      </c>
      <c r="BH27" s="820" t="s">
        <v>4443</v>
      </c>
      <c r="BI27" s="820" t="s">
        <v>4445</v>
      </c>
    </row>
    <row r="28" spans="1:61" s="819" customFormat="1" ht="12.75" customHeight="1" x14ac:dyDescent="0.2">
      <c r="A28" s="836" t="s">
        <v>4363</v>
      </c>
      <c r="B28" s="575" t="s">
        <v>4339</v>
      </c>
      <c r="C28" s="885" t="s">
        <v>4055</v>
      </c>
      <c r="D28" s="885" t="s">
        <v>4196</v>
      </c>
      <c r="E28" s="699">
        <v>8</v>
      </c>
      <c r="F28" s="1122">
        <v>593</v>
      </c>
      <c r="G28" s="1122" t="s">
        <v>105</v>
      </c>
      <c r="H28" s="1122" t="s">
        <v>105</v>
      </c>
      <c r="I28" s="829">
        <v>47.42</v>
      </c>
      <c r="J28" s="618">
        <f>(M28/I28)*100</f>
        <v>0.59046815689582466</v>
      </c>
      <c r="K28" s="832">
        <v>7.0000000000000007E-2</v>
      </c>
      <c r="L28" s="842">
        <v>4</v>
      </c>
      <c r="M28" s="609">
        <f>K28*L28</f>
        <v>0.28000000000000003</v>
      </c>
      <c r="N28" s="825" t="s">
        <v>510</v>
      </c>
      <c r="O28" s="700">
        <v>6.5000000000000002E-2</v>
      </c>
      <c r="P28" s="603">
        <v>44882</v>
      </c>
      <c r="Q28" s="603">
        <v>44897</v>
      </c>
      <c r="R28" s="609">
        <f>(K28-O28)/O28*100</f>
        <v>7.6923076923076987</v>
      </c>
      <c r="S28" s="667">
        <f>IF(INDEX(Historical!$D$7:$D$1220,MATCH(B28,Historical!$B$7:$B$1244,0))=0,"n/a",(INDEX(Historical!$C$7:$C$1222,MATCH(B28,Historical!$B$7:$B$1244,0))/INDEX(Historical!$D$7:$D$1220,MATCH(B28,Historical!$B$7:$B$1244,0))-1)*100)</f>
        <v>8.163265306122458</v>
      </c>
      <c r="T28" s="667">
        <f>IF(INDEX(Historical!$F$7:$F$1213,MATCH(B28,Historical!$B$7:$B$1244,0))=0,"n/a",((INDEX(Historical!$C$7:$C$1222,MATCH(B28,Historical!$B$7:$B$1244,0))/INDEX(Historical!$F$7:$F$1213,MATCH(B28,Historical!$B$7:$B$1244,0)))^(1/3)-1)*100)</f>
        <v>8.9341387842532871</v>
      </c>
      <c r="U28" s="667">
        <f>IF(INDEX(Historical!$H$7:$H$1213,MATCH(B28,Historical!$B$7:$B$1244,0))=0,"n/a",((INDEX(Historical!$C$7:$C$1222,MATCH(B28,Historical!$B$7:$B$1244,0))/INDEX(Historical!$H$7:$H$1213,MATCH(B28,Historical!$B$7:$B$1244,0)))^(1/5)-1)*100)</f>
        <v>9.608999232898574</v>
      </c>
      <c r="V28" s="667">
        <f>IF(INDEX(Historical!$N$7:$N$1213,MATCH(B28,Historical!$B$7:$B$1244,0))=0,"n/a",((INDEX(Historical!$C$7:$C$1222,MATCH(B28,Historical!$B$7:$B$1244,0))/INDEX(Historical!$N$7:$N$1213,MATCH(B28,Historical!$B$7:$B$1244,0)))^(1/10)-1)*100)</f>
        <v>9.4419294393598854</v>
      </c>
      <c r="W28" s="668">
        <f>IF(OR(U28&lt;=0,U28="n/a",V28&lt;=0,V28="n/a"),"n/a",U28/V28)</f>
        <v>1.017694454784023</v>
      </c>
      <c r="X28" s="669" t="str">
        <f>IF(OR(AJ28&lt;=0,AJ28="n/a",U28&lt;=0,U28="n/a"),"n/a",U28/AJ28)</f>
        <v>n/a</v>
      </c>
      <c r="Y28" s="831"/>
      <c r="Z28" s="618">
        <f>IF(OR(AC28&lt;0.01,AC28="n/a"),"n/a",M28/AC28*100)</f>
        <v>22.764227642276424</v>
      </c>
      <c r="AA28" s="841">
        <f>IF(OR(AC28&lt;0.01,AC28="n/a"),"n/a",I28/AC28)</f>
        <v>38.552845528455286</v>
      </c>
      <c r="AB28" s="842">
        <v>12</v>
      </c>
      <c r="AC28" s="821">
        <v>1.23</v>
      </c>
      <c r="AD28" s="821">
        <v>16.11</v>
      </c>
      <c r="AE28" s="821">
        <v>8.01</v>
      </c>
      <c r="AF28" s="821">
        <v>5.63</v>
      </c>
      <c r="AG28" s="821">
        <v>15.5</v>
      </c>
      <c r="AH28" s="821">
        <v>-20.8</v>
      </c>
      <c r="AI28" s="821">
        <v>35.76</v>
      </c>
      <c r="AJ28" s="821">
        <v>-5.3</v>
      </c>
      <c r="AK28" s="821">
        <v>2.37</v>
      </c>
      <c r="AL28" s="833">
        <v>8060.0000000000009</v>
      </c>
      <c r="AM28" s="827">
        <v>0.2</v>
      </c>
      <c r="AN28" s="821">
        <v>0</v>
      </c>
      <c r="AO28" s="705">
        <f>IF(U28="n/a","n/a",IF(AA28&lt;0,"n/a",IF(AA28="n/a","n/a",J28+U28-AA28)))</f>
        <v>-28.353378138660887</v>
      </c>
      <c r="AP28" s="706">
        <f>IF(U28="n/a","n/a",J28+U28)</f>
        <v>10.199467389794398</v>
      </c>
      <c r="AQ28" s="843">
        <f>IF(OR(AC28&lt;0.01,AC28="n/a",AF28="n/a"),"n/a",(I28/SQRT(22.5*AC28*(I28/AF28))-1)*100)</f>
        <v>210.59263805055238</v>
      </c>
      <c r="AR28" s="618">
        <f>INDEX(Historical!$C$7:$C$1222,MATCH(B28,Historical!$B$7:$B$1244,0))*IF(AH28="n/a",1.03,IF(AH28&lt;0,1.01,IF(AH28&gt;10,1.1,(1+AH28/100))))</f>
        <v>0.26765</v>
      </c>
      <c r="AS28" s="841">
        <f>IF($AI28="n/a",1.03*AR28,IF($AI28&lt;0,1.01*AR28,IF($AI28&gt;10,1.1*AR28,(1+$AI28/100)*AR28)))</f>
        <v>0.29441500000000004</v>
      </c>
      <c r="AT28" s="841">
        <f>IF($AK28="n/a",1.03*AS28,IF($AK28&lt;0,1.01*AS28,IF($AK28&gt;10,1.1*AS28,(1+$AK28/100)*AS28)))</f>
        <v>0.30139263550000006</v>
      </c>
      <c r="AU28" s="841">
        <f>IF($AK28="n/a",1.03*AT28,IF($AK28&lt;0,1.01*AT28,IF($AK28&gt;10,1.1*AT28,(1+$AK28/100)*AT28)))</f>
        <v>0.30853564096135006</v>
      </c>
      <c r="AV28" s="841">
        <f>IF($AK28="n/a",1.03*AU28,IF($AK28&lt;0,1.01*AU28,IF($AK28&gt;10,1.1*AU28,(1+$AK28/100)*AU28)))</f>
        <v>0.31584793565213409</v>
      </c>
      <c r="AW28" s="618">
        <f>SUM(AR28:AV28)</f>
        <v>1.4878412121134841</v>
      </c>
      <c r="AX28" s="713">
        <f>AW28/I28*100</f>
        <v>3.137581636679637</v>
      </c>
      <c r="AY28" s="887">
        <v>1.6</v>
      </c>
      <c r="AZ28" s="827">
        <v>17.95</v>
      </c>
      <c r="BA28" s="827">
        <v>-40.949999999999996</v>
      </c>
      <c r="BB28" s="827">
        <v>-7.02</v>
      </c>
      <c r="BC28" s="827">
        <v>0.45999999999999996</v>
      </c>
      <c r="BD28" s="861"/>
      <c r="BE28" s="594">
        <v>2015</v>
      </c>
      <c r="BF28" s="853">
        <f>IF(BE28&gt;2020,0,IF(BE28&gt;2008,1,IF(BE28&gt;2001,2,IF(BE28&gt;1990,3,IF(BE28&gt;1980,4,IF(BE28&gt;1973,5,IF(BE28&gt;1970,6,IF(BE28&gt;1960,7,IF(BE28&gt;1958,8,IF(BE28&gt;1953,9,10))))))))))</f>
        <v>1</v>
      </c>
      <c r="BG28" s="837">
        <v>11.1</v>
      </c>
      <c r="BH28" s="820" t="s">
        <v>4443</v>
      </c>
      <c r="BI28" s="820" t="s">
        <v>4444</v>
      </c>
    </row>
    <row r="29" spans="1:61" s="819" customFormat="1" ht="12.75" customHeight="1" x14ac:dyDescent="0.2">
      <c r="A29" s="148" t="s">
        <v>4720</v>
      </c>
      <c r="B29" s="793" t="s">
        <v>3923</v>
      </c>
      <c r="C29" s="885" t="s">
        <v>4178</v>
      </c>
      <c r="D29" s="885" t="s">
        <v>4179</v>
      </c>
      <c r="E29" s="699">
        <v>9</v>
      </c>
      <c r="F29" s="1122">
        <v>567</v>
      </c>
      <c r="G29" s="1122" t="s">
        <v>105</v>
      </c>
      <c r="H29" s="1122" t="s">
        <v>105</v>
      </c>
      <c r="I29" s="829">
        <v>38.74</v>
      </c>
      <c r="J29" s="618">
        <f>(M29/I29)*100</f>
        <v>4.6205472379969024</v>
      </c>
      <c r="K29" s="832">
        <v>0.44750000000000001</v>
      </c>
      <c r="L29" s="842">
        <v>4</v>
      </c>
      <c r="M29" s="609">
        <f>K29*L29</f>
        <v>1.79</v>
      </c>
      <c r="N29" s="825" t="s">
        <v>4165</v>
      </c>
      <c r="O29" s="700">
        <v>0.44500000000000001</v>
      </c>
      <c r="P29" s="603">
        <v>44974</v>
      </c>
      <c r="Q29" s="603">
        <v>44986</v>
      </c>
      <c r="R29" s="609">
        <f>(K29-O29)/O29*100</f>
        <v>0.56179775280898925</v>
      </c>
      <c r="S29" s="667">
        <f>IF(INDEX(Historical!$D$7:$D$1220,MATCH(B29,Historical!$B$7:$B$1244,0))=0,"n/a",(INDEX(Historical!$C$7:$C$1222,MATCH(B29,Historical!$B$7:$B$1244,0))/INDEX(Historical!$D$7:$D$1220,MATCH(B29,Historical!$B$7:$B$1244,0))-1)*100)</f>
        <v>2.3188405797101241</v>
      </c>
      <c r="T29" s="667">
        <f>IF(INDEX(Historical!$F$7:$F$1213,MATCH(B29,Historical!$B$7:$B$1244,0))=0,"n/a",((INDEX(Historical!$C$7:$C$1222,MATCH(B29,Historical!$B$7:$B$1244,0))/INDEX(Historical!$F$7:$F$1213,MATCH(B29,Historical!$B$7:$B$1244,0)))^(1/3)-1)*100)</f>
        <v>2.3747692337865889</v>
      </c>
      <c r="U29" s="667">
        <f>IF(INDEX(Historical!$H$7:$H$1213,MATCH(B29,Historical!$B$7:$B$1244,0))=0,"n/a",((INDEX(Historical!$C$7:$C$1222,MATCH(B29,Historical!$B$7:$B$1244,0))/INDEX(Historical!$H$7:$H$1213,MATCH(B29,Historical!$B$7:$B$1244,0)))^(1/5)-1)*100)</f>
        <v>2.4344579344218742</v>
      </c>
      <c r="V29" s="667" t="str">
        <f>IF(INDEX(Historical!$N$7:$N$1213,MATCH(B29,Historical!$B$7:$B$1244,0))=0,"n/a",((INDEX(Historical!$C$7:$C$1222,MATCH(B29,Historical!$B$7:$B$1244,0))/INDEX(Historical!$N$7:$N$1213,MATCH(B29,Historical!$B$7:$B$1244,0)))^(1/10)-1)*100)</f>
        <v>n/a</v>
      </c>
      <c r="W29" s="668" t="str">
        <f>IF(OR(U29&lt;=0,U29="n/a",V29&lt;=0,V29="n/a"),"n/a",U29/V29)</f>
        <v>n/a</v>
      </c>
      <c r="X29" s="669">
        <f>IF(OR(AJ29&lt;=0,AJ29="n/a",U29&lt;=0,U29="n/a"),"n/a",U29/AJ29)</f>
        <v>7.1601703953584533E-2</v>
      </c>
      <c r="Y29" s="831"/>
      <c r="Z29" s="618">
        <f>IF(OR(AC29&lt;0.01,AC29="n/a"),"n/a",M29/AC29*100)</f>
        <v>220.98765432098764</v>
      </c>
      <c r="AA29" s="841">
        <f>IF(OR(AC29&lt;0.01,AC29="n/a"),"n/a",I29/AC29)</f>
        <v>47.827160493827158</v>
      </c>
      <c r="AB29" s="842">
        <v>12</v>
      </c>
      <c r="AC29" s="821">
        <v>0.81</v>
      </c>
      <c r="AD29" s="821" t="s">
        <v>135</v>
      </c>
      <c r="AE29" s="821">
        <v>10.56</v>
      </c>
      <c r="AF29" s="821">
        <v>1.87</v>
      </c>
      <c r="AG29" s="821">
        <v>4</v>
      </c>
      <c r="AH29" s="821">
        <v>-6.5</v>
      </c>
      <c r="AI29" s="821">
        <v>6.4</v>
      </c>
      <c r="AJ29" s="821">
        <v>34</v>
      </c>
      <c r="AK29" s="821" t="s">
        <v>135</v>
      </c>
      <c r="AL29" s="833">
        <v>1030</v>
      </c>
      <c r="AM29" s="827">
        <v>6.4</v>
      </c>
      <c r="AN29" s="821">
        <v>0.72</v>
      </c>
      <c r="AO29" s="705">
        <f>IF(U29="n/a","n/a",IF(AA29&lt;0,"n/a",IF(AA29="n/a","n/a",J29+U29-AA29)))</f>
        <v>-40.772155321408384</v>
      </c>
      <c r="AP29" s="706">
        <f>IF(U29="n/a","n/a",J29+U29)</f>
        <v>7.0550051724187766</v>
      </c>
      <c r="AQ29" s="843">
        <f>IF(OR(AC29&lt;0.01,AC29="n/a",AF29="n/a"),"n/a",(I29/SQRT(22.5*AC29*(I29/AF29))-1)*100)</f>
        <v>99.373229144020584</v>
      </c>
      <c r="AR29" s="618">
        <f>INDEX(Historical!$C$7:$C$1222,MATCH(B29,Historical!$B$7:$B$1244,0))*IF(AH29="n/a",1.03,IF(AH29&lt;0,1.01,IF(AH29&gt;10,1.1,(1+AH29/100))))</f>
        <v>1.7826499999999998</v>
      </c>
      <c r="AS29" s="841">
        <f>IF($AI29="n/a",1.03*AR29,IF($AI29&lt;0,1.01*AR29,IF($AI29&gt;10,1.1*AR29,(1+$AI29/100)*AR29)))</f>
        <v>1.8967395999999999</v>
      </c>
      <c r="AT29" s="841">
        <f>IF($AK29="n/a",1.03*AS29,IF($AK29&lt;0,1.01*AS29,IF($AK29&gt;10,1.1*AS29,(1+$AK29/100)*AS29)))</f>
        <v>1.9536417879999999</v>
      </c>
      <c r="AU29" s="841">
        <f>IF($AK29="n/a",1.03*AT29,IF($AK29&lt;0,1.01*AT29,IF($AK29&gt;10,1.1*AT29,(1+$AK29/100)*AT29)))</f>
        <v>2.0122510416399999</v>
      </c>
      <c r="AV29" s="841">
        <f>IF($AK29="n/a",1.03*AU29,IF($AK29&lt;0,1.01*AU29,IF($AK29&gt;10,1.1*AU29,(1+$AK29/100)*AU29)))</f>
        <v>2.0726185728891999</v>
      </c>
      <c r="AW29" s="618">
        <f>SUM(AR29:AV29)</f>
        <v>9.7179010025291994</v>
      </c>
      <c r="AX29" s="713">
        <f>AW29/I29*100</f>
        <v>25.08492772981208</v>
      </c>
      <c r="AY29" s="887">
        <v>0.72</v>
      </c>
      <c r="AZ29" s="827">
        <v>27.52</v>
      </c>
      <c r="BA29" s="827">
        <v>-11.709999999999999</v>
      </c>
      <c r="BB29" s="827">
        <v>-1.59</v>
      </c>
      <c r="BC29" s="827">
        <v>5.96</v>
      </c>
      <c r="BD29" s="861"/>
      <c r="BE29" s="594">
        <v>2015</v>
      </c>
      <c r="BF29" s="853">
        <f>IF(BE29&gt;2020,0,IF(BE29&gt;2008,1,IF(BE29&gt;2001,2,IF(BE29&gt;1990,3,IF(BE29&gt;1980,4,IF(BE29&gt;1973,5,IF(BE29&gt;1970,6,IF(BE29&gt;1960,7,IF(BE29&gt;1958,8,IF(BE29&gt;1953,9,10))))))))))</f>
        <v>1</v>
      </c>
      <c r="BG29" s="837">
        <v>2.4</v>
      </c>
      <c r="BH29" s="820" t="s">
        <v>4443</v>
      </c>
      <c r="BI29" s="820" t="s">
        <v>4445</v>
      </c>
    </row>
    <row r="30" spans="1:61" s="819" customFormat="1" ht="12.75" customHeight="1" x14ac:dyDescent="0.2">
      <c r="A30" s="836" t="s">
        <v>5270</v>
      </c>
      <c r="B30" s="575" t="s">
        <v>5263</v>
      </c>
      <c r="C30" s="885" t="s">
        <v>107</v>
      </c>
      <c r="D30" s="885" t="s">
        <v>4197</v>
      </c>
      <c r="E30" s="699">
        <v>8</v>
      </c>
      <c r="F30" s="1122">
        <v>599</v>
      </c>
      <c r="G30" s="1122" t="s">
        <v>105</v>
      </c>
      <c r="H30" s="1122" t="s">
        <v>105</v>
      </c>
      <c r="I30" s="829">
        <v>45.73</v>
      </c>
      <c r="J30" s="618">
        <f>(M30/I30)*100</f>
        <v>5.6759239011589777</v>
      </c>
      <c r="K30" s="832">
        <v>0.64890000000000003</v>
      </c>
      <c r="L30" s="842">
        <v>4</v>
      </c>
      <c r="M30" s="609">
        <f>K30*L30</f>
        <v>2.5956000000000001</v>
      </c>
      <c r="N30" s="825" t="s">
        <v>277</v>
      </c>
      <c r="O30" s="700">
        <v>0.62839999999999996</v>
      </c>
      <c r="P30" s="603">
        <v>44922</v>
      </c>
      <c r="Q30" s="603">
        <v>44953</v>
      </c>
      <c r="R30" s="609">
        <f>(K30-O30)/O30*100</f>
        <v>3.2622533418205082</v>
      </c>
      <c r="S30" s="667">
        <f>IF(INDEX(Historical!$D$7:$D$1220,MATCH(B30,Historical!$B$7:$B$1244,0))=0,"n/a",(INDEX(Historical!$C$7:$C$1222,MATCH(B30,Historical!$B$7:$B$1244,0))/INDEX(Historical!$D$7:$D$1220,MATCH(B30,Historical!$B$7:$B$1244,0))-1)*100)</f>
        <v>8.7051212938005218</v>
      </c>
      <c r="T30" s="667">
        <f>IF(INDEX(Historical!$F$7:$F$1213,MATCH(B30,Historical!$B$7:$B$1244,0))=0,"n/a",((INDEX(Historical!$C$7:$C$1222,MATCH(B30,Historical!$B$7:$B$1244,0))/INDEX(Historical!$F$7:$F$1213,MATCH(B30,Historical!$B$7:$B$1244,0)))^(1/3)-1)*100)</f>
        <v>6.3452341870948947</v>
      </c>
      <c r="U30" s="667">
        <f>IF(INDEX(Historical!$H$7:$H$1213,MATCH(B30,Historical!$B$7:$B$1244,0))=0,"n/a",((INDEX(Historical!$C$7:$C$1222,MATCH(B30,Historical!$B$7:$B$1244,0))/INDEX(Historical!$H$7:$H$1213,MATCH(B30,Historical!$B$7:$B$1244,0)))^(1/5)-1)*100)</f>
        <v>5.4161366795413945</v>
      </c>
      <c r="V30" s="667">
        <f>IF(INDEX(Historical!$N$7:$N$1213,MATCH(B30,Historical!$B$7:$B$1244,0))=0,"n/a",((INDEX(Historical!$C$7:$C$1222,MATCH(B30,Historical!$B$7:$B$1244,0))/INDEX(Historical!$N$7:$N$1213,MATCH(B30,Historical!$B$7:$B$1244,0)))^(1/10)-1)*100)</f>
        <v>3.3801768806104748</v>
      </c>
      <c r="W30" s="668">
        <f>IF(OR(U30&lt;=0,U30="n/a",V30&lt;=0,V30="n/a"),"n/a",U30/V30)</f>
        <v>1.6023234495832706</v>
      </c>
      <c r="X30" s="669">
        <f>IF(OR(AJ30&lt;=0,AJ30="n/a",U30&lt;=0,U30="n/a"),"n/a",U30/AJ30)</f>
        <v>1.5474676227261126</v>
      </c>
      <c r="Y30" s="640" t="s">
        <v>5273</v>
      </c>
      <c r="Z30" s="618">
        <f>IF(OR(AC30&lt;0.01,AC30="n/a"),"n/a",M30/AC30*100)</f>
        <v>52.649087221095336</v>
      </c>
      <c r="AA30" s="841">
        <f>IF(OR(AC30&lt;0.01,AC30="n/a"),"n/a",I30/AC30)</f>
        <v>9.2758620689655178</v>
      </c>
      <c r="AB30" s="842">
        <v>10</v>
      </c>
      <c r="AC30" s="821">
        <v>4.93</v>
      </c>
      <c r="AD30" s="821">
        <v>5.51</v>
      </c>
      <c r="AE30" s="821">
        <v>2.5</v>
      </c>
      <c r="AF30" s="821">
        <v>0.88</v>
      </c>
      <c r="AG30" s="821" t="s">
        <v>135</v>
      </c>
      <c r="AH30" s="821">
        <v>-4.1000000000000005</v>
      </c>
      <c r="AI30" s="821">
        <v>6.9999999999999993E-2</v>
      </c>
      <c r="AJ30" s="821">
        <v>3.5000000000000004</v>
      </c>
      <c r="AK30" s="821">
        <v>1.7000000000000002</v>
      </c>
      <c r="AL30" s="833">
        <v>40970</v>
      </c>
      <c r="AM30" s="827">
        <v>0.05</v>
      </c>
      <c r="AN30" s="821">
        <v>0.14000000000000001</v>
      </c>
      <c r="AO30" s="705">
        <f>IF(U30="n/a","n/a",IF(AA30&lt;0,"n/a",IF(AA30="n/a","n/a",J30+U30-AA30)))</f>
        <v>1.8161985117348554</v>
      </c>
      <c r="AP30" s="706">
        <f>IF(U30="n/a","n/a",J30+U30)</f>
        <v>11.092060580700373</v>
      </c>
      <c r="AQ30" s="843">
        <f>IF(OR(AC30&lt;0.01,AC30="n/a",AF30="n/a"),"n/a",(I30/SQRT(22.5*AC30*(I30/AF30))-1)*100)</f>
        <v>-39.768009162019943</v>
      </c>
      <c r="AR30" s="618">
        <f>INDEX(Historical!$C$7:$C$1222,MATCH(B30,Historical!$B$7:$B$1244,0))*IF(AH30="n/a",1.03,IF(AH30&lt;0,1.01,IF(AH30&gt;10,1.1,(1+AH30/100))))</f>
        <v>2.5458059999999998</v>
      </c>
      <c r="AS30" s="841">
        <f>IF($AI30="n/a",1.03*AR30,IF($AI30&lt;0,1.01*AR30,IF($AI30&gt;10,1.1*AR30,(1+$AI30/100)*AR30)))</f>
        <v>2.5475880641999997</v>
      </c>
      <c r="AT30" s="841">
        <f>IF($AK30="n/a",1.03*AS30,IF($AK30&lt;0,1.01*AS30,IF($AK30&gt;10,1.1*AS30,(1+$AK30/100)*AS30)))</f>
        <v>2.5908970612913995</v>
      </c>
      <c r="AU30" s="841">
        <f>IF($AK30="n/a",1.03*AT30,IF($AK30&lt;0,1.01*AT30,IF($AK30&gt;10,1.1*AT30,(1+$AK30/100)*AT30)))</f>
        <v>2.634942311333353</v>
      </c>
      <c r="AV30" s="841">
        <f>IF($AK30="n/a",1.03*AU30,IF($AK30&lt;0,1.01*AU30,IF($AK30&gt;10,1.1*AU30,(1+$AK30/100)*AU30)))</f>
        <v>2.6797363306260196</v>
      </c>
      <c r="AW30" s="618">
        <f>SUM(AR30:AV30)</f>
        <v>12.998969767450772</v>
      </c>
      <c r="AX30" s="713">
        <f>AW30/I30*100</f>
        <v>28.425475109229769</v>
      </c>
      <c r="AY30" s="887">
        <v>1.06</v>
      </c>
      <c r="AZ30" s="827">
        <v>16.07</v>
      </c>
      <c r="BA30" s="827">
        <v>-30.509999999999998</v>
      </c>
      <c r="BB30" s="827">
        <v>4.92</v>
      </c>
      <c r="BC30" s="827">
        <v>-3</v>
      </c>
      <c r="BD30" s="861"/>
      <c r="BE30" s="594">
        <v>2016</v>
      </c>
      <c r="BF30" s="853">
        <f>IF(BE30&gt;2020,0,IF(BE30&gt;2008,1,IF(BE30&gt;2001,2,IF(BE30&gt;1990,3,IF(BE30&gt;1980,4,IF(BE30&gt;1973,5,IF(BE30&gt;1970,6,IF(BE30&gt;1960,7,IF(BE30&gt;1958,8,IF(BE30&gt;1953,9,10))))))))))</f>
        <v>1</v>
      </c>
      <c r="BG30" s="837" t="s">
        <v>135</v>
      </c>
      <c r="BH30" s="820" t="s">
        <v>4447</v>
      </c>
      <c r="BI30" s="820" t="s">
        <v>4444</v>
      </c>
    </row>
    <row r="31" spans="1:61" s="819" customFormat="1" ht="12.75" customHeight="1" x14ac:dyDescent="0.2">
      <c r="A31" s="836" t="s">
        <v>4545</v>
      </c>
      <c r="B31" s="575" t="s">
        <v>4535</v>
      </c>
      <c r="C31" s="885" t="s">
        <v>107</v>
      </c>
      <c r="D31" s="885" t="s">
        <v>117</v>
      </c>
      <c r="E31" s="699">
        <v>7</v>
      </c>
      <c r="F31" s="1122">
        <v>637</v>
      </c>
      <c r="G31" s="1122" t="s">
        <v>105</v>
      </c>
      <c r="H31" s="1122" t="s">
        <v>105</v>
      </c>
      <c r="I31" s="829">
        <v>43.78</v>
      </c>
      <c r="J31" s="618">
        <f>(M31/I31)*100</f>
        <v>3.8373686614892639</v>
      </c>
      <c r="K31" s="832">
        <v>0.42</v>
      </c>
      <c r="L31" s="842">
        <v>4</v>
      </c>
      <c r="M31" s="609">
        <f>K31*L31</f>
        <v>1.68</v>
      </c>
      <c r="N31" s="825" t="s">
        <v>292</v>
      </c>
      <c r="O31" s="700">
        <v>0.4</v>
      </c>
      <c r="P31" s="603">
        <v>44974</v>
      </c>
      <c r="Q31" s="603">
        <v>44994</v>
      </c>
      <c r="R31" s="609">
        <f>(K31-O31)/O31*100</f>
        <v>4.9999999999999902</v>
      </c>
      <c r="S31" s="667">
        <f>IF(INDEX(Historical!$D$7:$D$1220,MATCH(B31,Historical!$B$7:$B$1244,0))=0,"n/a",(INDEX(Historical!$C$7:$C$1222,MATCH(B31,Historical!$B$7:$B$1244,0))/INDEX(Historical!$D$7:$D$1220,MATCH(B31,Historical!$B$7:$B$1244,0))-1)*100)</f>
        <v>5.2631578947368363</v>
      </c>
      <c r="T31" s="667">
        <f>IF(INDEX(Historical!$F$7:$F$1213,MATCH(B31,Historical!$B$7:$B$1244,0))=0,"n/a",((INDEX(Historical!$C$7:$C$1222,MATCH(B31,Historical!$B$7:$B$1244,0))/INDEX(Historical!$F$7:$F$1213,MATCH(B31,Historical!$B$7:$B$1244,0)))^(1/3)-1)*100)</f>
        <v>4.5515917149420382</v>
      </c>
      <c r="U31" s="667">
        <f>IF(INDEX(Historical!$H$7:$H$1213,MATCH(B31,Historical!$B$7:$B$1244,0))=0,"n/a",((INDEX(Historical!$C$7:$C$1222,MATCH(B31,Historical!$B$7:$B$1244,0))/INDEX(Historical!$H$7:$H$1213,MATCH(B31,Historical!$B$7:$B$1244,0)))^(1/5)-1)*100)</f>
        <v>7.7818067712725814</v>
      </c>
      <c r="V31" s="667">
        <f>IF(INDEX(Historical!$N$7:$N$1213,MATCH(B31,Historical!$B$7:$B$1244,0))=0,"n/a",((INDEX(Historical!$C$7:$C$1222,MATCH(B31,Historical!$B$7:$B$1244,0))/INDEX(Historical!$N$7:$N$1213,MATCH(B31,Historical!$B$7:$B$1244,0)))^(1/10)-1)*100)</f>
        <v>10.30542524220699</v>
      </c>
      <c r="W31" s="668">
        <f>IF(OR(U31&lt;=0,U31="n/a",V31&lt;=0,V31="n/a"),"n/a",U31/V31)</f>
        <v>0.75511748310990068</v>
      </c>
      <c r="X31" s="669" t="str">
        <f>IF(OR(AJ31&lt;=0,AJ31="n/a",U31&lt;=0,U31="n/a"),"n/a",U31/AJ31)</f>
        <v>n/a</v>
      </c>
      <c r="Y31" s="640"/>
      <c r="Z31" s="618">
        <f>IF(OR(AC31&lt;0.01,AC31="n/a"),"n/a",M31/AC31*100)</f>
        <v>51.219512195121951</v>
      </c>
      <c r="AA31" s="841">
        <f>IF(OR(AC31&lt;0.01,AC31="n/a"),"n/a",I31/AC31)</f>
        <v>13.347560975609758</v>
      </c>
      <c r="AB31" s="842">
        <v>12</v>
      </c>
      <c r="AC31" s="821">
        <v>3.28</v>
      </c>
      <c r="AD31" s="821">
        <v>2.67</v>
      </c>
      <c r="AE31" s="821">
        <v>0.99</v>
      </c>
      <c r="AF31" s="821">
        <v>1.35</v>
      </c>
      <c r="AG31" s="821">
        <v>9.6</v>
      </c>
      <c r="AH31" s="821">
        <v>-25.5</v>
      </c>
      <c r="AI31" s="821">
        <v>8.0399999999999991</v>
      </c>
      <c r="AJ31" s="821">
        <v>-1.9</v>
      </c>
      <c r="AK31" s="821">
        <v>5</v>
      </c>
      <c r="AL31" s="833">
        <v>11750</v>
      </c>
      <c r="AM31" s="827">
        <v>0.3</v>
      </c>
      <c r="AN31" s="821">
        <v>0.32</v>
      </c>
      <c r="AO31" s="705">
        <f>IF(U31="n/a","n/a",IF(AA31&lt;0,"n/a",IF(AA31="n/a","n/a",J31+U31-AA31)))</f>
        <v>-1.7283855428479118</v>
      </c>
      <c r="AP31" s="706">
        <f>IF(U31="n/a","n/a",J31+U31)</f>
        <v>11.619175432761846</v>
      </c>
      <c r="AQ31" s="843">
        <f>IF(OR(AC31&lt;0.01,AC31="n/a",AF31="n/a"),"n/a",(I31/SQRT(22.5*AC31*(I31/AF31))-1)*100)</f>
        <v>-10.509572660726141</v>
      </c>
      <c r="AR31" s="618">
        <f>INDEX(Historical!$C$7:$C$1222,MATCH(B31,Historical!$B$7:$B$1244,0))*IF(AH31="n/a",1.03,IF(AH31&lt;0,1.01,IF(AH31&gt;10,1.1,(1+AH31/100))))</f>
        <v>1.6160000000000001</v>
      </c>
      <c r="AS31" s="841">
        <f>IF($AI31="n/a",1.03*AR31,IF($AI31&lt;0,1.01*AR31,IF($AI31&gt;10,1.1*AR31,(1+$AI31/100)*AR31)))</f>
        <v>1.7459264000000001</v>
      </c>
      <c r="AT31" s="841">
        <f>IF($AK31="n/a",1.03*AS31,IF($AK31&lt;0,1.01*AS31,IF($AK31&gt;10,1.1*AS31,(1+$AK31/100)*AS31)))</f>
        <v>1.8332227200000002</v>
      </c>
      <c r="AU31" s="841">
        <f>IF($AK31="n/a",1.03*AT31,IF($AK31&lt;0,1.01*AT31,IF($AK31&gt;10,1.1*AT31,(1+$AK31/100)*AT31)))</f>
        <v>1.9248838560000003</v>
      </c>
      <c r="AV31" s="841">
        <f>IF($AK31="n/a",1.03*AU31,IF($AK31&lt;0,1.01*AU31,IF($AK31&gt;10,1.1*AU31,(1+$AK31/100)*AU31)))</f>
        <v>2.0211280488000005</v>
      </c>
      <c r="AW31" s="618">
        <f>SUM(AR31:AV31)</f>
        <v>9.1411610248000006</v>
      </c>
      <c r="AX31" s="713">
        <f>AW31/I31*100</f>
        <v>20.879764789401552</v>
      </c>
      <c r="AY31" s="887">
        <v>0.67</v>
      </c>
      <c r="AZ31" s="827">
        <v>25.31</v>
      </c>
      <c r="BA31" s="827">
        <v>-10.620000000000001</v>
      </c>
      <c r="BB31" s="827">
        <v>4.6399999999999997</v>
      </c>
      <c r="BC31" s="827">
        <v>7.1099999999999994</v>
      </c>
      <c r="BD31" s="861"/>
      <c r="BE31" s="594">
        <v>2017</v>
      </c>
      <c r="BF31" s="853">
        <f>IF(BE31&gt;2020,0,IF(BE31&gt;2008,1,IF(BE31&gt;2001,2,IF(BE31&gt;1990,3,IF(BE31&gt;1980,4,IF(BE31&gt;1973,5,IF(BE31&gt;1970,6,IF(BE31&gt;1960,7,IF(BE31&gt;1958,8,IF(BE31&gt;1953,9,10))))))))))</f>
        <v>1</v>
      </c>
      <c r="BG31" s="837">
        <v>1.4000000000000001</v>
      </c>
      <c r="BH31" s="820" t="s">
        <v>4443</v>
      </c>
      <c r="BI31" s="820" t="s">
        <v>4444</v>
      </c>
    </row>
    <row r="32" spans="1:61" s="819" customFormat="1" ht="12.75" customHeight="1" x14ac:dyDescent="0.2">
      <c r="A32" s="836" t="s">
        <v>2052</v>
      </c>
      <c r="B32" s="575" t="s">
        <v>2053</v>
      </c>
      <c r="C32" s="885" t="s">
        <v>177</v>
      </c>
      <c r="D32" s="885" t="s">
        <v>4195</v>
      </c>
      <c r="E32" s="699">
        <v>6</v>
      </c>
      <c r="F32" s="1122">
        <v>668</v>
      </c>
      <c r="G32" s="1122" t="s">
        <v>105</v>
      </c>
      <c r="H32" s="1122" t="s">
        <v>105</v>
      </c>
      <c r="I32" s="829">
        <v>103.35</v>
      </c>
      <c r="J32" s="618">
        <f>(M32/I32)*100</f>
        <v>1.9738751814223514</v>
      </c>
      <c r="K32" s="832">
        <v>0.51</v>
      </c>
      <c r="L32" s="842">
        <v>4</v>
      </c>
      <c r="M32" s="609">
        <f>K32*L32</f>
        <v>2.04</v>
      </c>
      <c r="N32" s="825" t="s">
        <v>4165</v>
      </c>
      <c r="O32" s="700">
        <v>0.46</v>
      </c>
      <c r="P32" s="603">
        <v>44879</v>
      </c>
      <c r="Q32" s="603">
        <v>44896</v>
      </c>
      <c r="R32" s="609">
        <f>(K32-O32)/O32*100</f>
        <v>10.869565217391301</v>
      </c>
      <c r="S32" s="667">
        <f>IF(INDEX(Historical!$D$7:$D$1220,MATCH(B32,Historical!$B$7:$B$1244,0))=0,"n/a",(INDEX(Historical!$C$7:$C$1222,MATCH(B32,Historical!$B$7:$B$1244,0))/INDEX(Historical!$D$7:$D$1220,MATCH(B32,Historical!$B$7:$B$1244,0))-1)*100)</f>
        <v>7.9999999999999849</v>
      </c>
      <c r="T32" s="667">
        <f>IF(INDEX(Historical!$F$7:$F$1213,MATCH(B32,Historical!$B$7:$B$1244,0))=0,"n/a",((INDEX(Historical!$C$7:$C$1222,MATCH(B32,Historical!$B$7:$B$1244,0))/INDEX(Historical!$F$7:$F$1213,MATCH(B32,Historical!$B$7:$B$1244,0)))^(1/3)-1)*100)</f>
        <v>12.286319322519557</v>
      </c>
      <c r="U32" s="667">
        <f>IF(INDEX(Historical!$H$7:$H$1213,MATCH(B32,Historical!$B$7:$B$1244,0))=0,"n/a",((INDEX(Historical!$C$7:$C$1222,MATCH(B32,Historical!$B$7:$B$1244,0))/INDEX(Historical!$H$7:$H$1213,MATCH(B32,Historical!$B$7:$B$1244,0)))^(1/5)-1)*100)</f>
        <v>12.261589687345964</v>
      </c>
      <c r="V32" s="667">
        <f>IF(INDEX(Historical!$N$7:$N$1213,MATCH(B32,Historical!$B$7:$B$1244,0))=0,"n/a",((INDEX(Historical!$C$7:$C$1222,MATCH(B32,Historical!$B$7:$B$1244,0))/INDEX(Historical!$N$7:$N$1213,MATCH(B32,Historical!$B$7:$B$1244,0)))^(1/10)-1)*100)</f>
        <v>-3.2867923226621576</v>
      </c>
      <c r="W32" s="668" t="str">
        <f>IF(OR(U32&lt;=0,U32="n/a",V32&lt;=0,V32="n/a"),"n/a",U32/V32)</f>
        <v>n/a</v>
      </c>
      <c r="X32" s="669">
        <f>IF(OR(AJ32&lt;=0,AJ32="n/a",U32&lt;=0,U32="n/a"),"n/a",U32/AJ32)</f>
        <v>0.18691447694124944</v>
      </c>
      <c r="Y32" s="640"/>
      <c r="Z32" s="618">
        <f>IF(OR(AC32&lt;0.01,AC32="n/a"),"n/a",M32/AC32*100)</f>
        <v>14.010989010989011</v>
      </c>
      <c r="AA32" s="841">
        <f>IF(OR(AC32&lt;0.01,AC32="n/a"),"n/a",I32/AC32)</f>
        <v>7.0982142857142847</v>
      </c>
      <c r="AB32" s="842">
        <v>12</v>
      </c>
      <c r="AC32" s="821">
        <v>14.56</v>
      </c>
      <c r="AD32" s="821">
        <v>0.77</v>
      </c>
      <c r="AE32" s="821">
        <v>1.65</v>
      </c>
      <c r="AF32" s="821">
        <v>2.73</v>
      </c>
      <c r="AG32" s="821">
        <v>38</v>
      </c>
      <c r="AH32" s="821">
        <v>140.30000000000001</v>
      </c>
      <c r="AI32" s="821">
        <v>3.46</v>
      </c>
      <c r="AJ32" s="821">
        <v>65.600000000000009</v>
      </c>
      <c r="AK32" s="821">
        <v>9.49</v>
      </c>
      <c r="AL32" s="833">
        <v>129240.00000000001</v>
      </c>
      <c r="AM32" s="827">
        <v>0.1</v>
      </c>
      <c r="AN32" s="821">
        <v>0.35</v>
      </c>
      <c r="AO32" s="705">
        <f>IF(U32="n/a","n/a",IF(AA32&lt;0,"n/a",IF(AA32="n/a","n/a",J32+U32-AA32)))</f>
        <v>7.1372505830540298</v>
      </c>
      <c r="AP32" s="706">
        <f>IF(U32="n/a","n/a",J32+U32)</f>
        <v>14.235464868768315</v>
      </c>
      <c r="AQ32" s="843">
        <f>IF(OR(AC32&lt;0.01,AC32="n/a",AF32="n/a"),"n/a",(I32/SQRT(22.5*AC32*(I32/AF32))-1)*100)</f>
        <v>-7.1964440336470759</v>
      </c>
      <c r="AR32" s="618">
        <f>INDEX(Historical!$C$7:$C$1222,MATCH(B32,Historical!$B$7:$B$1244,0))*IF(AH32="n/a",1.03,IF(AH32&lt;0,1.01,IF(AH32&gt;10,1.1,(1+AH32/100))))</f>
        <v>2.0790000000000002</v>
      </c>
      <c r="AS32" s="841">
        <f>IF($AI32="n/a",1.03*AR32,IF($AI32&lt;0,1.01*AR32,IF($AI32&gt;10,1.1*AR32,(1+$AI32/100)*AR32)))</f>
        <v>2.1509334</v>
      </c>
      <c r="AT32" s="841">
        <f>IF($AK32="n/a",1.03*AS32,IF($AK32&lt;0,1.01*AS32,IF($AK32&gt;10,1.1*AS32,(1+$AK32/100)*AS32)))</f>
        <v>2.35505697966</v>
      </c>
      <c r="AU32" s="841">
        <f>IF($AK32="n/a",1.03*AT32,IF($AK32&lt;0,1.01*AT32,IF($AK32&gt;10,1.1*AT32,(1+$AK32/100)*AT32)))</f>
        <v>2.5785518870297341</v>
      </c>
      <c r="AV32" s="841">
        <f>IF($AK32="n/a",1.03*AU32,IF($AK32&lt;0,1.01*AU32,IF($AK32&gt;10,1.1*AU32,(1+$AK32/100)*AU32)))</f>
        <v>2.8232564611088558</v>
      </c>
      <c r="AW32" s="618">
        <f>SUM(AR32:AV32)</f>
        <v>11.98679872779859</v>
      </c>
      <c r="AX32" s="713">
        <f>AW32/I32*100</f>
        <v>11.598257114464044</v>
      </c>
      <c r="AY32" s="887">
        <v>1.3</v>
      </c>
      <c r="AZ32" s="827">
        <v>34.729999999999997</v>
      </c>
      <c r="BA32" s="827">
        <v>-24.91</v>
      </c>
      <c r="BB32" s="827">
        <v>-9.7199999999999989</v>
      </c>
      <c r="BC32" s="827">
        <v>-5.36</v>
      </c>
      <c r="BD32" s="861"/>
      <c r="BE32" s="594">
        <v>2017</v>
      </c>
      <c r="BF32" s="853">
        <f>IF(BE32&gt;2020,0,IF(BE32&gt;2008,1,IF(BE32&gt;2001,2,IF(BE32&gt;1990,3,IF(BE32&gt;1980,4,IF(BE32&gt;1973,5,IF(BE32&gt;1970,6,IF(BE32&gt;1960,7,IF(BE32&gt;1958,8,IF(BE32&gt;1953,9,10))))))))))</f>
        <v>1</v>
      </c>
      <c r="BG32" s="837">
        <v>19.900000000000002</v>
      </c>
      <c r="BH32" s="820" t="s">
        <v>4443</v>
      </c>
      <c r="BI32" s="820" t="s">
        <v>4444</v>
      </c>
    </row>
    <row r="33" spans="1:61" s="819" customFormat="1" ht="12.75" customHeight="1" x14ac:dyDescent="0.2">
      <c r="A33" s="836" t="s">
        <v>4543</v>
      </c>
      <c r="B33" s="575" t="s">
        <v>4533</v>
      </c>
      <c r="C33" s="885" t="s">
        <v>177</v>
      </c>
      <c r="D33" s="885" t="s">
        <v>4195</v>
      </c>
      <c r="E33" s="699">
        <v>6</v>
      </c>
      <c r="F33" s="1122">
        <v>656</v>
      </c>
      <c r="G33" s="1122" t="s">
        <v>105</v>
      </c>
      <c r="H33" s="1122" t="s">
        <v>105</v>
      </c>
      <c r="I33" s="829">
        <v>49.44</v>
      </c>
      <c r="J33" s="618">
        <f>(M33/I33)*100</f>
        <v>6.2702265372168293</v>
      </c>
      <c r="K33" s="832">
        <v>0.77500000000000002</v>
      </c>
      <c r="L33" s="842">
        <v>4</v>
      </c>
      <c r="M33" s="609">
        <f>K33*L33</f>
        <v>3.1</v>
      </c>
      <c r="N33" s="825" t="s">
        <v>106</v>
      </c>
      <c r="O33" s="700">
        <v>0.7</v>
      </c>
      <c r="P33" s="603">
        <v>44685</v>
      </c>
      <c r="Q33" s="603">
        <v>44694</v>
      </c>
      <c r="R33" s="609">
        <f>(K33-O33)/O33*100</f>
        <v>10.714285714285724</v>
      </c>
      <c r="S33" s="667">
        <f>IF(INDEX(Historical!$D$7:$D$1220,MATCH(B33,Historical!$B$7:$B$1244,0))=0,"n/a",(INDEX(Historical!$C$7:$C$1222,MATCH(B33,Historical!$B$7:$B$1244,0))/INDEX(Historical!$D$7:$D$1220,MATCH(B33,Historical!$B$7:$B$1244,0))-1)*100)</f>
        <v>13.721804511278179</v>
      </c>
      <c r="T33" s="667">
        <f>IF(INDEX(Historical!$F$7:$F$1213,MATCH(B33,Historical!$B$7:$B$1244,0))=0,"n/a",((INDEX(Historical!$C$7:$C$1222,MATCH(B33,Historical!$B$7:$B$1244,0))/INDEX(Historical!$F$7:$F$1213,MATCH(B33,Historical!$B$7:$B$1244,0)))^(1/3)-1)*100)</f>
        <v>7.7217345015941907</v>
      </c>
      <c r="U33" s="667">
        <f>IF(INDEX(Historical!$H$7:$H$1213,MATCH(B33,Historical!$B$7:$B$1244,0))=0,"n/a",((INDEX(Historical!$C$7:$C$1222,MATCH(B33,Historical!$B$7:$B$1244,0))/INDEX(Historical!$H$7:$H$1213,MATCH(B33,Historical!$B$7:$B$1244,0)))^(1/5)-1)*100)</f>
        <v>12.019144324986852</v>
      </c>
      <c r="V33" s="667">
        <f>IF(INDEX(Historical!$N$7:$N$1213,MATCH(B33,Historical!$B$7:$B$1244,0))=0,"n/a",((INDEX(Historical!$C$7:$C$1222,MATCH(B33,Historical!$B$7:$B$1244,0))/INDEX(Historical!$N$7:$N$1213,MATCH(B33,Historical!$B$7:$B$1244,0)))^(1/10)-1)*100)</f>
        <v>5.9321155938316217</v>
      </c>
      <c r="W33" s="668">
        <f>IF(OR(U33&lt;=0,U33="n/a",V33&lt;=0,V33="n/a"),"n/a",U33/V33)</f>
        <v>2.0261143153522991</v>
      </c>
      <c r="X33" s="669" t="str">
        <f>IF(OR(AJ33&lt;=0,AJ33="n/a",U33&lt;=0,U33="n/a"),"n/a",U33/AJ33)</f>
        <v>n/a</v>
      </c>
      <c r="Y33" s="640"/>
      <c r="Z33" s="618">
        <f>IF(OR(AC33&lt;0.01,AC33="n/a"),"n/a",M33/AC33*100)</f>
        <v>94.801223241590222</v>
      </c>
      <c r="AA33" s="841">
        <f>IF(OR(AC33&lt;0.01,AC33="n/a"),"n/a",I33/AC33)</f>
        <v>15.119266055045872</v>
      </c>
      <c r="AB33" s="842">
        <v>12</v>
      </c>
      <c r="AC33" s="821">
        <v>3.27</v>
      </c>
      <c r="AD33" s="821">
        <v>3.45</v>
      </c>
      <c r="AE33" s="821">
        <v>1.4</v>
      </c>
      <c r="AF33" s="821" t="s">
        <v>135</v>
      </c>
      <c r="AG33" s="821" t="s">
        <v>135</v>
      </c>
      <c r="AH33" s="821">
        <v>1.2</v>
      </c>
      <c r="AI33" s="821">
        <v>-0.70000000000000007</v>
      </c>
      <c r="AJ33" s="821">
        <v>-2.39</v>
      </c>
      <c r="AK33" s="821">
        <v>4.3999999999999995</v>
      </c>
      <c r="AL33" s="833">
        <v>24030</v>
      </c>
      <c r="AM33" s="827">
        <v>49.57</v>
      </c>
      <c r="AN33" s="821" t="s">
        <v>135</v>
      </c>
      <c r="AO33" s="705">
        <f>IF(U33="n/a","n/a",IF(AA33&lt;0,"n/a",IF(AA33="n/a","n/a",J33+U33-AA33)))</f>
        <v>3.1701048071578111</v>
      </c>
      <c r="AP33" s="706">
        <f>IF(U33="n/a","n/a",J33+U33)</f>
        <v>18.289370862203683</v>
      </c>
      <c r="AQ33" s="843" t="str">
        <f>IF(OR(AC33&lt;0.01,AC33="n/a",AF33="n/a"),"n/a",(I33/SQRT(22.5*AC33*(I33/AF33))-1)*100)</f>
        <v>n/a</v>
      </c>
      <c r="AR33" s="618">
        <f>INDEX(Historical!$C$7:$C$1222,MATCH(B33,Historical!$B$7:$B$1244,0))*IF(AH33="n/a",1.03,IF(AH33&lt;0,1.01,IF(AH33&gt;10,1.1,(1+AH33/100))))</f>
        <v>3.0613000000000001</v>
      </c>
      <c r="AS33" s="841">
        <f>IF($AI33="n/a",1.03*AR33,IF($AI33&lt;0,1.01*AR33,IF($AI33&gt;10,1.1*AR33,(1+$AI33/100)*AR33)))</f>
        <v>3.0919130000000004</v>
      </c>
      <c r="AT33" s="841">
        <f>IF($AK33="n/a",1.03*AS33,IF($AK33&lt;0,1.01*AS33,IF($AK33&gt;10,1.1*AS33,(1+$AK33/100)*AS33)))</f>
        <v>3.2279571720000004</v>
      </c>
      <c r="AU33" s="841">
        <f>IF($AK33="n/a",1.03*AT33,IF($AK33&lt;0,1.01*AT33,IF($AK33&gt;10,1.1*AT33,(1+$AK33/100)*AT33)))</f>
        <v>3.3699872875680006</v>
      </c>
      <c r="AV33" s="841">
        <f>IF($AK33="n/a",1.03*AU33,IF($AK33&lt;0,1.01*AU33,IF($AK33&gt;10,1.1*AU33,(1+$AK33/100)*AU33)))</f>
        <v>3.518266728220993</v>
      </c>
      <c r="AW33" s="618">
        <f>SUM(AR33:AV33)</f>
        <v>16.269424187788996</v>
      </c>
      <c r="AX33" s="713">
        <f>AW33/I33*100</f>
        <v>32.907411383068357</v>
      </c>
      <c r="AY33" s="887" t="s">
        <v>135</v>
      </c>
      <c r="AZ33" s="827">
        <v>24.98</v>
      </c>
      <c r="BA33" s="827">
        <v>-19.93</v>
      </c>
      <c r="BB33" s="827">
        <v>-9.17</v>
      </c>
      <c r="BC33" s="827">
        <v>-6.05</v>
      </c>
      <c r="BD33" s="861"/>
      <c r="BE33" s="594">
        <v>2017</v>
      </c>
      <c r="BF33" s="853">
        <f>IF(BE33&gt;2020,0,IF(BE33&gt;2008,1,IF(BE33&gt;2001,2,IF(BE33&gt;1990,3,IF(BE33&gt;1980,4,IF(BE33&gt;1973,5,IF(BE33&gt;1970,6,IF(BE33&gt;1960,7,IF(BE33&gt;1958,8,IF(BE33&gt;1953,9,10))))))))))</f>
        <v>1</v>
      </c>
      <c r="BG33" s="837" t="s">
        <v>135</v>
      </c>
      <c r="BH33" s="820" t="s">
        <v>4443</v>
      </c>
      <c r="BI33" s="820" t="s">
        <v>4446</v>
      </c>
    </row>
    <row r="34" spans="1:61" s="819" customFormat="1" ht="12.75" customHeight="1" x14ac:dyDescent="0.2">
      <c r="A34" s="836" t="s">
        <v>4476</v>
      </c>
      <c r="B34" s="575" t="s">
        <v>4474</v>
      </c>
      <c r="C34" s="885" t="s">
        <v>111</v>
      </c>
      <c r="D34" s="885" t="s">
        <v>4220</v>
      </c>
      <c r="E34" s="699">
        <v>7</v>
      </c>
      <c r="F34" s="1122">
        <v>626</v>
      </c>
      <c r="G34" s="1122" t="s">
        <v>105</v>
      </c>
      <c r="H34" s="1122" t="s">
        <v>105</v>
      </c>
      <c r="I34" s="829">
        <v>124.47</v>
      </c>
      <c r="J34" s="618">
        <f>(M34/I34)*100</f>
        <v>1.1569052783803326</v>
      </c>
      <c r="K34" s="832">
        <v>0.36</v>
      </c>
      <c r="L34" s="842">
        <v>4</v>
      </c>
      <c r="M34" s="609">
        <f>K34*L34</f>
        <v>1.44</v>
      </c>
      <c r="N34" s="825" t="s">
        <v>147</v>
      </c>
      <c r="O34" s="700">
        <v>0.31</v>
      </c>
      <c r="P34" s="603">
        <v>44893</v>
      </c>
      <c r="Q34" s="603">
        <v>44904</v>
      </c>
      <c r="R34" s="609">
        <f>(K34-O34)/O34*100</f>
        <v>16.129032258064512</v>
      </c>
      <c r="S34" s="667">
        <f>IF(INDEX(Historical!$D$7:$D$1220,MATCH(B34,Historical!$B$7:$B$1244,0))=0,"n/a",(INDEX(Historical!$C$7:$C$1222,MATCH(B34,Historical!$B$7:$B$1244,0))/INDEX(Historical!$D$7:$D$1220,MATCH(B34,Historical!$B$7:$B$1244,0))-1)*100)</f>
        <v>18.348623853211009</v>
      </c>
      <c r="T34" s="667">
        <f>IF(INDEX(Historical!$F$7:$F$1213,MATCH(B34,Historical!$B$7:$B$1244,0))=0,"n/a",((INDEX(Historical!$C$7:$C$1222,MATCH(B34,Historical!$B$7:$B$1244,0))/INDEX(Historical!$F$7:$F$1213,MATCH(B34,Historical!$B$7:$B$1244,0)))^(1/3)-1)*100)</f>
        <v>15.834307322750462</v>
      </c>
      <c r="U34" s="667">
        <f>IF(INDEX(Historical!$H$7:$H$1213,MATCH(B34,Historical!$B$7:$B$1244,0))=0,"n/a",((INDEX(Historical!$C$7:$C$1222,MATCH(B34,Historical!$B$7:$B$1244,0))/INDEX(Historical!$H$7:$H$1213,MATCH(B34,Historical!$B$7:$B$1244,0)))^(1/5)-1)*100)</f>
        <v>16.935813077051854</v>
      </c>
      <c r="V34" s="667" t="str">
        <f>IF(INDEX(Historical!$N$7:$N$1213,MATCH(B34,Historical!$B$7:$B$1244,0))=0,"n/a",((INDEX(Historical!$C$7:$C$1222,MATCH(B34,Historical!$B$7:$B$1244,0))/INDEX(Historical!$N$7:$N$1213,MATCH(B34,Historical!$B$7:$B$1244,0)))^(1/10)-1)*100)</f>
        <v>n/a</v>
      </c>
      <c r="W34" s="668" t="str">
        <f>IF(OR(U34&lt;=0,U34="n/a",V34&lt;=0,V34="n/a"),"n/a",U34/V34)</f>
        <v>n/a</v>
      </c>
      <c r="X34" s="669">
        <f>IF(OR(AJ34&lt;=0,AJ34="n/a",U34&lt;=0,U34="n/a"),"n/a",U34/AJ34)</f>
        <v>0.57215584719769785</v>
      </c>
      <c r="Y34" s="831"/>
      <c r="Z34" s="618">
        <f>IF(OR(AC34&lt;0.01,AC34="n/a"),"n/a",M34/AC34*100)</f>
        <v>24.324324324324323</v>
      </c>
      <c r="AA34" s="841">
        <f>IF(OR(AC34&lt;0.01,AC34="n/a"),"n/a",I34/AC34)</f>
        <v>21.025337837837839</v>
      </c>
      <c r="AB34" s="842">
        <v>12</v>
      </c>
      <c r="AC34" s="821">
        <v>5.92</v>
      </c>
      <c r="AD34" s="821">
        <v>1.4</v>
      </c>
      <c r="AE34" s="821">
        <v>1.54</v>
      </c>
      <c r="AF34" s="821">
        <v>4.41</v>
      </c>
      <c r="AG34" s="821">
        <v>22.7</v>
      </c>
      <c r="AH34" s="821">
        <v>77.3</v>
      </c>
      <c r="AI34" s="821">
        <v>-1.3599999999999999</v>
      </c>
      <c r="AJ34" s="821">
        <v>29.599999999999998</v>
      </c>
      <c r="AK34" s="821">
        <v>15</v>
      </c>
      <c r="AL34" s="833">
        <v>894.29</v>
      </c>
      <c r="AM34" s="827">
        <v>4</v>
      </c>
      <c r="AN34" s="821">
        <v>0.22</v>
      </c>
      <c r="AO34" s="705">
        <f>IF(U34="n/a","n/a",IF(AA34&lt;0,"n/a",IF(AA34="n/a","n/a",J34+U34-AA34)))</f>
        <v>-2.9326194824056522</v>
      </c>
      <c r="AP34" s="706">
        <f>IF(U34="n/a","n/a",J34+U34)</f>
        <v>18.092718355432186</v>
      </c>
      <c r="AQ34" s="843">
        <f>IF(OR(AC34&lt;0.01,AC34="n/a",AF34="n/a"),"n/a",(I34/SQRT(22.5*AC34*(I34/AF34))-1)*100)</f>
        <v>103.00163093473454</v>
      </c>
      <c r="AR34" s="618">
        <f>INDEX(Historical!$C$7:$C$1222,MATCH(B34,Historical!$B$7:$B$1244,0))*IF(AH34="n/a",1.03,IF(AH34&lt;0,1.01,IF(AH34&gt;10,1.1,(1+AH34/100))))</f>
        <v>1.4190000000000003</v>
      </c>
      <c r="AS34" s="841">
        <f>IF($AI34="n/a",1.03*AR34,IF($AI34&lt;0,1.01*AR34,IF($AI34&gt;10,1.1*AR34,(1+$AI34/100)*AR34)))</f>
        <v>1.4331900000000002</v>
      </c>
      <c r="AT34" s="841">
        <f>IF($AK34="n/a",1.03*AS34,IF($AK34&lt;0,1.01*AS34,IF($AK34&gt;10,1.1*AS34,(1+$AK34/100)*AS34)))</f>
        <v>1.5765090000000004</v>
      </c>
      <c r="AU34" s="841">
        <f>IF($AK34="n/a",1.03*AT34,IF($AK34&lt;0,1.01*AT34,IF($AK34&gt;10,1.1*AT34,(1+$AK34/100)*AT34)))</f>
        <v>1.7341599000000005</v>
      </c>
      <c r="AV34" s="841">
        <f>IF($AK34="n/a",1.03*AU34,IF($AK34&lt;0,1.01*AU34,IF($AK34&gt;10,1.1*AU34,(1+$AK34/100)*AU34)))</f>
        <v>1.9075758900000008</v>
      </c>
      <c r="AW34" s="618">
        <f>SUM(AR34:AV34)</f>
        <v>8.070434790000002</v>
      </c>
      <c r="AX34" s="713">
        <f>AW34/I34*100</f>
        <v>6.4838393106772738</v>
      </c>
      <c r="AY34" s="887">
        <v>1.29</v>
      </c>
      <c r="AZ34" s="827">
        <v>58.86</v>
      </c>
      <c r="BA34" s="827">
        <v>-2.83</v>
      </c>
      <c r="BB34" s="827">
        <v>3.17</v>
      </c>
      <c r="BC34" s="827">
        <v>22.13</v>
      </c>
      <c r="BD34" s="861"/>
      <c r="BE34" s="594">
        <v>2016</v>
      </c>
      <c r="BF34" s="853">
        <f>IF(BE34&gt;2020,0,IF(BE34&gt;2008,1,IF(BE34&gt;2001,2,IF(BE34&gt;1990,3,IF(BE34&gt;1980,4,IF(BE34&gt;1973,5,IF(BE34&gt;1970,6,IF(BE34&gt;1960,7,IF(BE34&gt;1958,8,IF(BE34&gt;1953,9,10))))))))))</f>
        <v>1</v>
      </c>
      <c r="BG34" s="837">
        <v>8.4</v>
      </c>
      <c r="BH34" s="820" t="s">
        <v>4443</v>
      </c>
      <c r="BI34" s="820" t="s">
        <v>4444</v>
      </c>
    </row>
    <row r="35" spans="1:61" s="819" customFormat="1" ht="12.75" customHeight="1" x14ac:dyDescent="0.2">
      <c r="A35" s="836" t="s">
        <v>4745</v>
      </c>
      <c r="B35" s="575" t="s">
        <v>4492</v>
      </c>
      <c r="C35" s="885" t="s">
        <v>107</v>
      </c>
      <c r="D35" s="885" t="s">
        <v>4193</v>
      </c>
      <c r="E35" s="699">
        <v>8</v>
      </c>
      <c r="F35" s="1122">
        <v>608</v>
      </c>
      <c r="G35" s="1122" t="s">
        <v>105</v>
      </c>
      <c r="H35" s="1122" t="s">
        <v>105</v>
      </c>
      <c r="I35" s="829">
        <v>18.79</v>
      </c>
      <c r="J35" s="618">
        <f>(M35/I35)*100</f>
        <v>11.282597126130922</v>
      </c>
      <c r="K35" s="832">
        <v>0.53</v>
      </c>
      <c r="L35" s="842">
        <v>4</v>
      </c>
      <c r="M35" s="609">
        <f>K35*L35</f>
        <v>2.12</v>
      </c>
      <c r="N35" s="825" t="s">
        <v>316</v>
      </c>
      <c r="O35" s="700">
        <v>0.52</v>
      </c>
      <c r="P35" s="603">
        <v>44999</v>
      </c>
      <c r="Q35" s="603">
        <v>45016</v>
      </c>
      <c r="R35" s="609">
        <f>(K35-O35)/O35*100</f>
        <v>1.9230769230769247</v>
      </c>
      <c r="S35" s="667">
        <f>IF(INDEX(Historical!$D$7:$D$1220,MATCH(B35,Historical!$B$7:$B$1244,0))=0,"n/a",(INDEX(Historical!$C$7:$C$1222,MATCH(B35,Historical!$B$7:$B$1244,0))/INDEX(Historical!$D$7:$D$1220,MATCH(B35,Historical!$B$7:$B$1244,0))-1)*100)</f>
        <v>12.5</v>
      </c>
      <c r="T35" s="667">
        <f>IF(INDEX(Historical!$F$7:$F$1213,MATCH(B35,Historical!$B$7:$B$1244,0))=0,"n/a",((INDEX(Historical!$C$7:$C$1222,MATCH(B35,Historical!$B$7:$B$1244,0))/INDEX(Historical!$F$7:$F$1213,MATCH(B35,Historical!$B$7:$B$1244,0)))^(1/3)-1)*100)</f>
        <v>8.0409794424013192</v>
      </c>
      <c r="U35" s="667">
        <f>IF(INDEX(Historical!$H$7:$H$1213,MATCH(B35,Historical!$B$7:$B$1244,0))=0,"n/a",((INDEX(Historical!$C$7:$C$1222,MATCH(B35,Historical!$B$7:$B$1244,0))/INDEX(Historical!$H$7:$H$1213,MATCH(B35,Historical!$B$7:$B$1244,0)))^(1/5)-1)*100)</f>
        <v>17.080491296489232</v>
      </c>
      <c r="V35" s="667">
        <f>IF(INDEX(Historical!$N$7:$N$1213,MATCH(B35,Historical!$B$7:$B$1244,0))=0,"n/a",((INDEX(Historical!$C$7:$C$1222,MATCH(B35,Historical!$B$7:$B$1244,0))/INDEX(Historical!$N$7:$N$1213,MATCH(B35,Historical!$B$7:$B$1244,0)))^(1/10)-1)*100)</f>
        <v>25.76607850764745</v>
      </c>
      <c r="W35" s="668">
        <f>IF(OR(U35&lt;=0,U35="n/a",V35&lt;=0,V35="n/a"),"n/a",U35/V35)</f>
        <v>0.66290612641810009</v>
      </c>
      <c r="X35" s="669">
        <f>IF(OR(AJ35&lt;=0,AJ35="n/a",U35&lt;=0,U35="n/a"),"n/a",U35/AJ35)</f>
        <v>1.4000402702040355</v>
      </c>
      <c r="Y35" s="640"/>
      <c r="Z35" s="618">
        <f>IF(OR(AC35&lt;0.01,AC35="n/a"),"n/a",M35/AC35*100)</f>
        <v>157.03703703703704</v>
      </c>
      <c r="AA35" s="841">
        <f>IF(OR(AC35&lt;0.01,AC35="n/a"),"n/a",I35/AC35)</f>
        <v>13.918518518518518</v>
      </c>
      <c r="AB35" s="842">
        <v>3</v>
      </c>
      <c r="AC35" s="821">
        <v>1.35</v>
      </c>
      <c r="AD35" s="821">
        <v>14.04</v>
      </c>
      <c r="AE35" s="821">
        <v>6.38</v>
      </c>
      <c r="AF35" s="821">
        <v>1.06</v>
      </c>
      <c r="AG35" s="821">
        <v>7.1999999999999993</v>
      </c>
      <c r="AH35" s="821">
        <v>-3.5000000000000004</v>
      </c>
      <c r="AI35" s="821">
        <v>12.86</v>
      </c>
      <c r="AJ35" s="821">
        <v>12.2</v>
      </c>
      <c r="AK35" s="821">
        <v>1</v>
      </c>
      <c r="AL35" s="833">
        <v>658.07</v>
      </c>
      <c r="AM35" s="827">
        <v>2.6</v>
      </c>
      <c r="AN35" s="821">
        <v>1.0900000000000001</v>
      </c>
      <c r="AO35" s="705">
        <f>IF(U35="n/a","n/a",IF(AA35&lt;0,"n/a",IF(AA35="n/a","n/a",J35+U35-AA35)))</f>
        <v>14.444569904101634</v>
      </c>
      <c r="AP35" s="706">
        <f>IF(U35="n/a","n/a",J35+U35)</f>
        <v>28.363088422620152</v>
      </c>
      <c r="AQ35" s="843">
        <f>IF(OR(AC35&lt;0.01,AC35="n/a",AF35="n/a"),"n/a",(I35/SQRT(22.5*AC35*(I35/AF35))-1)*100)</f>
        <v>-19.023653303697174</v>
      </c>
      <c r="AR35" s="618">
        <f>INDEX(Historical!$C$7:$C$1222,MATCH(B35,Historical!$B$7:$B$1244,0))*IF(AH35="n/a",1.03,IF(AH35&lt;0,1.01,IF(AH35&gt;10,1.1,(1+AH35/100))))</f>
        <v>1.9998</v>
      </c>
      <c r="AS35" s="841">
        <f>IF($AI35="n/a",1.03*AR35,IF($AI35&lt;0,1.01*AR35,IF($AI35&gt;10,1.1*AR35,(1+$AI35/100)*AR35)))</f>
        <v>2.1997800000000001</v>
      </c>
      <c r="AT35" s="841">
        <f>IF($AK35="n/a",1.03*AS35,IF($AK35&lt;0,1.01*AS35,IF($AK35&gt;10,1.1*AS35,(1+$AK35/100)*AS35)))</f>
        <v>2.2217777999999999</v>
      </c>
      <c r="AU35" s="841">
        <f>IF($AK35="n/a",1.03*AT35,IF($AK35&lt;0,1.01*AT35,IF($AK35&gt;10,1.1*AT35,(1+$AK35/100)*AT35)))</f>
        <v>2.2439955779999998</v>
      </c>
      <c r="AV35" s="841">
        <f>IF($AK35="n/a",1.03*AU35,IF($AK35&lt;0,1.01*AU35,IF($AK35&gt;10,1.1*AU35,(1+$AK35/100)*AU35)))</f>
        <v>2.2664355337799997</v>
      </c>
      <c r="AW35" s="618">
        <f>SUM(AR35:AV35)</f>
        <v>10.931788911779998</v>
      </c>
      <c r="AX35" s="713">
        <f>AW35/I35*100</f>
        <v>58.178759509207026</v>
      </c>
      <c r="AY35" s="887">
        <v>1.25</v>
      </c>
      <c r="AZ35" s="827">
        <v>15.73</v>
      </c>
      <c r="BA35" s="827">
        <v>-23.200000000000003</v>
      </c>
      <c r="BB35" s="827">
        <v>1.8900000000000001</v>
      </c>
      <c r="BC35" s="827">
        <v>-1</v>
      </c>
      <c r="BD35" s="861"/>
      <c r="BE35" s="594">
        <v>2016</v>
      </c>
      <c r="BF35" s="853">
        <f>IF(BE35&gt;2020,0,IF(BE35&gt;2008,1,IF(BE35&gt;2001,2,IF(BE35&gt;1990,3,IF(BE35&gt;1980,4,IF(BE35&gt;1973,5,IF(BE35&gt;1970,6,IF(BE35&gt;1960,7,IF(BE35&gt;1958,8,IF(BE35&gt;1953,9,10))))))))))</f>
        <v>1</v>
      </c>
      <c r="BG35" s="837">
        <v>3.2</v>
      </c>
      <c r="BH35" s="820" t="s">
        <v>4443</v>
      </c>
      <c r="BI35" s="820" t="s">
        <v>4507</v>
      </c>
    </row>
    <row r="36" spans="1:61" s="819" customFormat="1" ht="12.75" customHeight="1" x14ac:dyDescent="0.2">
      <c r="A36" s="836" t="s">
        <v>5198</v>
      </c>
      <c r="B36" s="575" t="s">
        <v>5193</v>
      </c>
      <c r="C36" s="885" t="s">
        <v>177</v>
      </c>
      <c r="D36" s="885" t="s">
        <v>4195</v>
      </c>
      <c r="E36" s="699">
        <v>7</v>
      </c>
      <c r="F36" s="1122">
        <v>645</v>
      </c>
      <c r="G36" s="1122" t="s">
        <v>105</v>
      </c>
      <c r="H36" s="1122" t="s">
        <v>105</v>
      </c>
      <c r="I36" s="829">
        <v>24.97</v>
      </c>
      <c r="J36" s="618">
        <f>(M36/I36)*100</f>
        <v>3.2038446135362433</v>
      </c>
      <c r="K36" s="832">
        <v>0.2</v>
      </c>
      <c r="L36" s="842">
        <v>4</v>
      </c>
      <c r="M36" s="609">
        <f>K36*L36</f>
        <v>0.8</v>
      </c>
      <c r="N36" s="825" t="s">
        <v>962</v>
      </c>
      <c r="O36" s="700">
        <v>0.15</v>
      </c>
      <c r="P36" s="603">
        <v>45000</v>
      </c>
      <c r="Q36" s="603">
        <v>45015</v>
      </c>
      <c r="R36" s="609">
        <f>(K36-O36)/O36*100</f>
        <v>33.33333333333335</v>
      </c>
      <c r="S36" s="667">
        <f>IF(INDEX(Historical!$D$7:$D$1220,MATCH(B36,Historical!$B$7:$B$1244,0))=0,"n/a",(INDEX(Historical!$C$7:$C$1222,MATCH(B36,Historical!$B$7:$B$1244,0))/INDEX(Historical!$D$7:$D$1220,MATCH(B36,Historical!$B$7:$B$1244,0))-1)*100)</f>
        <v>34.831460674157299</v>
      </c>
      <c r="T36" s="667">
        <f>IF(INDEX(Historical!$F$7:$F$1213,MATCH(B36,Historical!$B$7:$B$1244,0))=0,"n/a",((INDEX(Historical!$C$7:$C$1222,MATCH(B36,Historical!$B$7:$B$1244,0))/INDEX(Historical!$F$7:$F$1213,MATCH(B36,Historical!$B$7:$B$1244,0)))^(1/3)-1)*100)</f>
        <v>19.681696117715084</v>
      </c>
      <c r="U36" s="667">
        <f>IF(INDEX(Historical!$H$7:$H$1213,MATCH(B36,Historical!$B$7:$B$1244,0))=0,"n/a",((INDEX(Historical!$C$7:$C$1222,MATCH(B36,Historical!$B$7:$B$1244,0))/INDEX(Historical!$H$7:$H$1213,MATCH(B36,Historical!$B$7:$B$1244,0)))^(1/5)-1)*100)</f>
        <v>28.688715437719956</v>
      </c>
      <c r="V36" s="667">
        <f>IF(INDEX(Historical!$N$7:$N$1213,MATCH(B36,Historical!$B$7:$B$1244,0))=0,"n/a",((INDEX(Historical!$C$7:$C$1222,MATCH(B36,Historical!$B$7:$B$1244,0))/INDEX(Historical!$N$7:$N$1213,MATCH(B36,Historical!$B$7:$B$1244,0)))^(1/10)-1)*100)</f>
        <v>32.864305148760486</v>
      </c>
      <c r="W36" s="668">
        <f>IF(OR(U36&lt;=0,U36="n/a",V36&lt;=0,V36="n/a"),"n/a",U36/V36)</f>
        <v>0.87294453078683099</v>
      </c>
      <c r="X36" s="669">
        <f>IF(OR(AJ36&lt;=0,AJ36="n/a",U36&lt;=0,U36="n/a"),"n/a",U36/AJ36)</f>
        <v>0.81502032493522614</v>
      </c>
      <c r="Y36" s="640"/>
      <c r="Z36" s="618">
        <f>IF(OR(AC36&lt;0.01,AC36="n/a"),"n/a",M36/AC36*100)</f>
        <v>22.408963585434176</v>
      </c>
      <c r="AA36" s="841">
        <f>IF(OR(AC36&lt;0.01,AC36="n/a"),"n/a",I36/AC36)</f>
        <v>6.9943977591036415</v>
      </c>
      <c r="AB36" s="842">
        <v>12</v>
      </c>
      <c r="AC36" s="821">
        <v>3.57</v>
      </c>
      <c r="AD36" s="821" t="s">
        <v>135</v>
      </c>
      <c r="AE36" s="821">
        <v>2.79</v>
      </c>
      <c r="AF36" s="821">
        <v>1.59</v>
      </c>
      <c r="AG36" s="821">
        <v>23.5</v>
      </c>
      <c r="AH36" s="821">
        <v>358.9</v>
      </c>
      <c r="AI36" s="821">
        <v>5.71</v>
      </c>
      <c r="AJ36" s="821">
        <v>35.199999999999996</v>
      </c>
      <c r="AK36" s="821" t="s">
        <v>135</v>
      </c>
      <c r="AL36" s="833">
        <v>19310</v>
      </c>
      <c r="AM36" s="827">
        <v>0.1</v>
      </c>
      <c r="AN36" s="821">
        <v>0.18</v>
      </c>
      <c r="AO36" s="705">
        <f>IF(U36="n/a","n/a",IF(AA36&lt;0,"n/a",IF(AA36="n/a","n/a",J36+U36-AA36)))</f>
        <v>24.898162292152559</v>
      </c>
      <c r="AP36" s="706">
        <f>IF(U36="n/a","n/a",J36+U36)</f>
        <v>31.892560051256201</v>
      </c>
      <c r="AQ36" s="843">
        <f>IF(OR(AC36&lt;0.01,AC36="n/a",AF36="n/a"),"n/a",(I36/SQRT(22.5*AC36*(I36/AF36))-1)*100)</f>
        <v>-29.69560646896544</v>
      </c>
      <c r="AR36" s="618">
        <f>INDEX(Historical!$C$7:$C$1222,MATCH(B36,Historical!$B$7:$B$1244,0))*IF(AH36="n/a",1.03,IF(AH36&lt;0,1.01,IF(AH36&gt;10,1.1,(1+AH36/100))))</f>
        <v>0.66</v>
      </c>
      <c r="AS36" s="841">
        <f>IF($AI36="n/a",1.03*AR36,IF($AI36&lt;0,1.01*AR36,IF($AI36&gt;10,1.1*AR36,(1+$AI36/100)*AR36)))</f>
        <v>0.69768600000000003</v>
      </c>
      <c r="AT36" s="841">
        <f>IF($AK36="n/a",1.03*AS36,IF($AK36&lt;0,1.01*AS36,IF($AK36&gt;10,1.1*AS36,(1+$AK36/100)*AS36)))</f>
        <v>0.71861658000000006</v>
      </c>
      <c r="AU36" s="841">
        <f>IF($AK36="n/a",1.03*AT36,IF($AK36&lt;0,1.01*AT36,IF($AK36&gt;10,1.1*AT36,(1+$AK36/100)*AT36)))</f>
        <v>0.7401750774000001</v>
      </c>
      <c r="AV36" s="841">
        <f>IF($AK36="n/a",1.03*AU36,IF($AK36&lt;0,1.01*AU36,IF($AK36&gt;10,1.1*AU36,(1+$AK36/100)*AU36)))</f>
        <v>0.76238032972200009</v>
      </c>
      <c r="AW36" s="618">
        <f>SUM(AR36:AV36)</f>
        <v>3.5788579871220003</v>
      </c>
      <c r="AX36" s="713">
        <f>AW36/I36*100</f>
        <v>14.332631105814981</v>
      </c>
      <c r="AY36" s="887">
        <v>0.25</v>
      </c>
      <c r="AZ36" s="827">
        <v>19.61</v>
      </c>
      <c r="BA36" s="827">
        <v>-29.160000000000004</v>
      </c>
      <c r="BB36" s="827">
        <v>1.06</v>
      </c>
      <c r="BC36" s="827">
        <v>-9.120000000000001</v>
      </c>
      <c r="BD36" s="861"/>
      <c r="BE36" s="594">
        <v>2017</v>
      </c>
      <c r="BF36" s="853">
        <f>IF(BE36&gt;2020,0,IF(BE36&gt;2008,1,IF(BE36&gt;2001,2,IF(BE36&gt;1990,3,IF(BE36&gt;1980,4,IF(BE36&gt;1973,5,IF(BE36&gt;1970,6,IF(BE36&gt;1960,7,IF(BE36&gt;1958,8,IF(BE36&gt;1953,9,10))))))))))</f>
        <v>1</v>
      </c>
      <c r="BG36" s="837">
        <v>14.000000000000002</v>
      </c>
      <c r="BH36" s="820" t="s">
        <v>4443</v>
      </c>
      <c r="BI36" s="820" t="s">
        <v>4444</v>
      </c>
    </row>
    <row r="37" spans="1:61" s="819" customFormat="1" ht="12.75" customHeight="1" x14ac:dyDescent="0.2">
      <c r="A37" s="670" t="s">
        <v>4749</v>
      </c>
      <c r="B37" s="951" t="s">
        <v>3978</v>
      </c>
      <c r="C37" s="885" t="s">
        <v>4178</v>
      </c>
      <c r="D37" s="885" t="s">
        <v>4179</v>
      </c>
      <c r="E37" s="699">
        <v>9</v>
      </c>
      <c r="F37" s="1122">
        <v>536</v>
      </c>
      <c r="G37" s="1122" t="s">
        <v>105</v>
      </c>
      <c r="H37" s="1122" t="s">
        <v>105</v>
      </c>
      <c r="I37" s="838">
        <v>19.670000000000002</v>
      </c>
      <c r="J37" s="618">
        <f>(M37/I37)*100</f>
        <v>5.5922724961870864</v>
      </c>
      <c r="K37" s="819">
        <v>0.27500000000000002</v>
      </c>
      <c r="L37" s="1122">
        <v>4</v>
      </c>
      <c r="M37" s="609">
        <f>K37*L37</f>
        <v>1.1000000000000001</v>
      </c>
      <c r="N37" s="1122" t="s">
        <v>316</v>
      </c>
      <c r="O37" s="575">
        <v>0.26500000000000001</v>
      </c>
      <c r="P37" s="999">
        <v>44650</v>
      </c>
      <c r="Q37" s="999">
        <v>44666</v>
      </c>
      <c r="R37" s="609">
        <f>(K37-O37)/O37*100</f>
        <v>3.7735849056603805</v>
      </c>
      <c r="S37" s="667">
        <f>IF(INDEX(Historical!$D$7:$D$1220,MATCH(B37,Historical!$B$7:$B$1244,0))=0,"n/a",(INDEX(Historical!$C$7:$C$1222,MATCH(B37,Historical!$B$7:$B$1244,0))/INDEX(Historical!$D$7:$D$1220,MATCH(B37,Historical!$B$7:$B$1244,0))-1)*100)</f>
        <v>4.3062200956937913</v>
      </c>
      <c r="T37" s="667">
        <f>IF(INDEX(Historical!$F$7:$F$1213,MATCH(B37,Historical!$B$7:$B$1244,0))=0,"n/a",((INDEX(Historical!$C$7:$C$1222,MATCH(B37,Historical!$B$7:$B$1244,0))/INDEX(Historical!$F$7:$F$1213,MATCH(B37,Historical!$B$7:$B$1244,0)))^(1/3)-1)*100)</f>
        <v>7.3943107964647314</v>
      </c>
      <c r="U37" s="667">
        <f>IF(INDEX(Historical!$H$7:$H$1213,MATCH(B37,Historical!$B$7:$B$1244,0))=0,"n/a",((INDEX(Historical!$C$7:$C$1222,MATCH(B37,Historical!$B$7:$B$1244,0))/INDEX(Historical!$H$7:$H$1213,MATCH(B37,Historical!$B$7:$B$1244,0)))^(1/5)-1)*100)</f>
        <v>8.0535290614133892</v>
      </c>
      <c r="V37" s="667" t="str">
        <f>IF(INDEX(Historical!$N$7:$N$1213,MATCH(B37,Historical!$B$7:$B$1244,0))=0,"n/a",((INDEX(Historical!$C$7:$C$1222,MATCH(B37,Historical!$B$7:$B$1244,0))/INDEX(Historical!$N$7:$N$1213,MATCH(B37,Historical!$B$7:$B$1244,0)))^(1/10)-1)*100)</f>
        <v>n/a</v>
      </c>
      <c r="W37" s="668" t="str">
        <f>IF(OR(U37&lt;=0,U37="n/a",V37&lt;=0,V37="n/a"),"n/a",U37/V37)</f>
        <v>n/a</v>
      </c>
      <c r="X37" s="669" t="str">
        <f>IF(OR(AJ37&lt;=0,AJ37="n/a",U37&lt;=0,U37="n/a"),"n/a",U37/AJ37)</f>
        <v>n/a</v>
      </c>
      <c r="Y37" s="619"/>
      <c r="Z37" s="618" t="str">
        <f>IF(OR(AC37&lt;0.01,AC37="n/a"),"n/a",M37/AC37*100)</f>
        <v>n/a</v>
      </c>
      <c r="AA37" s="841" t="str">
        <f>IF(OR(AC37&lt;0.01,AC37="n/a"),"n/a",I37/AC37)</f>
        <v>n/a</v>
      </c>
      <c r="AB37" s="842">
        <v>12</v>
      </c>
      <c r="AC37" s="837">
        <v>-0.08</v>
      </c>
      <c r="AD37" s="837" t="s">
        <v>135</v>
      </c>
      <c r="AE37" s="821">
        <v>10.19</v>
      </c>
      <c r="AF37" s="821">
        <v>2.27</v>
      </c>
      <c r="AG37" s="821">
        <v>-0.89999999999999991</v>
      </c>
      <c r="AH37" s="821">
        <v>-111.00000000000001</v>
      </c>
      <c r="AI37" s="821">
        <v>13.089999999999998</v>
      </c>
      <c r="AJ37" s="647">
        <v>-17.399999999999999</v>
      </c>
      <c r="AK37" s="647">
        <v>5.6000000000000005</v>
      </c>
      <c r="AL37" s="837">
        <v>2000</v>
      </c>
      <c r="AM37" s="837">
        <v>1.81</v>
      </c>
      <c r="AN37" s="837">
        <v>0.85</v>
      </c>
      <c r="AO37" s="705" t="str">
        <f>IF(U37="n/a","n/a",IF(AA37&lt;0,"n/a",IF(AA37="n/a","n/a",J37+U37-AA37)))</f>
        <v>n/a</v>
      </c>
      <c r="AP37" s="706">
        <f>IF(U37="n/a","n/a",J37+U37)</f>
        <v>13.645801557600475</v>
      </c>
      <c r="AQ37" s="843" t="str">
        <f>IF(OR(AC37&lt;0.01,AC37="n/a",AF37="n/a"),"n/a",(I37/SQRT(22.5*AC37*(I37/AF37))-1)*100)</f>
        <v>n/a</v>
      </c>
      <c r="AR37" s="618">
        <f>INDEX(Historical!$C$7:$C$1222,MATCH(B37,Historical!$B$7:$B$1244,0))*IF(AH37="n/a",1.03,IF(AH37&lt;0,1.01,IF(AH37&gt;10,1.1,(1+AH37/100))))</f>
        <v>1.1009</v>
      </c>
      <c r="AS37" s="841">
        <f>IF($AI37="n/a",1.03*AR37,IF($AI37&lt;0,1.01*AR37,IF($AI37&gt;10,1.1*AR37,(1+$AI37/100)*AR37)))</f>
        <v>1.21099</v>
      </c>
      <c r="AT37" s="841">
        <f>IF($AK37="n/a",1.03*AS37,IF($AK37&lt;0,1.01*AS37,IF($AK37&gt;10,1.1*AS37,(1+$AK37/100)*AS37)))</f>
        <v>1.2788054400000002</v>
      </c>
      <c r="AU37" s="841">
        <f>IF($AK37="n/a",1.03*AT37,IF($AK37&lt;0,1.01*AT37,IF($AK37&gt;10,1.1*AT37,(1+$AK37/100)*AT37)))</f>
        <v>1.3504185446400003</v>
      </c>
      <c r="AV37" s="841">
        <f>IF($AK37="n/a",1.03*AU37,IF($AK37&lt;0,1.01*AU37,IF($AK37&gt;10,1.1*AU37,(1+$AK37/100)*AU37)))</f>
        <v>1.4260419831398403</v>
      </c>
      <c r="AW37" s="618">
        <f>SUM(AR37:AV37)</f>
        <v>6.3671559677798406</v>
      </c>
      <c r="AX37" s="713">
        <f>AW37/I37*100</f>
        <v>32.369882906862429</v>
      </c>
      <c r="AY37" s="695">
        <v>1.1499999999999999</v>
      </c>
      <c r="AZ37" s="821">
        <v>23.71</v>
      </c>
      <c r="BA37" s="821">
        <v>-12.42</v>
      </c>
      <c r="BB37" s="821">
        <v>0.13999999999999999</v>
      </c>
      <c r="BC37" s="821">
        <v>1.91</v>
      </c>
      <c r="BD37" s="861"/>
      <c r="BE37" s="594">
        <v>2014</v>
      </c>
      <c r="BF37" s="853">
        <f>IF(BE37&gt;2020,0,IF(BE37&gt;2008,1,IF(BE37&gt;2001,2,IF(BE37&gt;1990,3,IF(BE37&gt;1980,4,IF(BE37&gt;1973,5,IF(BE37&gt;1970,6,IF(BE37&gt;1960,7,IF(BE37&gt;1958,8,IF(BE37&gt;1953,9,10))))))))))</f>
        <v>1</v>
      </c>
      <c r="BG37" s="837">
        <v>-0.5</v>
      </c>
      <c r="BH37" s="820" t="s">
        <v>4443</v>
      </c>
      <c r="BI37" s="820" t="s">
        <v>4445</v>
      </c>
    </row>
    <row r="38" spans="1:61" s="819" customFormat="1" ht="12.75" customHeight="1" x14ac:dyDescent="0.2">
      <c r="A38" s="836" t="s">
        <v>4590</v>
      </c>
      <c r="B38" s="575" t="s">
        <v>4586</v>
      </c>
      <c r="C38" s="885" t="s">
        <v>111</v>
      </c>
      <c r="D38" s="885" t="s">
        <v>4203</v>
      </c>
      <c r="E38" s="699">
        <v>6</v>
      </c>
      <c r="F38" s="1122">
        <v>661</v>
      </c>
      <c r="G38" s="1122" t="s">
        <v>105</v>
      </c>
      <c r="H38" s="1122" t="s">
        <v>105</v>
      </c>
      <c r="I38" s="829">
        <v>174.79</v>
      </c>
      <c r="J38" s="618">
        <f>(M38/I38)*100</f>
        <v>0.43480748326563307</v>
      </c>
      <c r="K38" s="832">
        <v>0.19</v>
      </c>
      <c r="L38" s="842">
        <v>4</v>
      </c>
      <c r="M38" s="609">
        <f>K38*L38</f>
        <v>0.76</v>
      </c>
      <c r="N38" s="825" t="s">
        <v>679</v>
      </c>
      <c r="O38" s="700">
        <v>0.18</v>
      </c>
      <c r="P38" s="603">
        <v>44728</v>
      </c>
      <c r="Q38" s="603">
        <v>44743</v>
      </c>
      <c r="R38" s="609">
        <f>(K38-O38)/O38*100</f>
        <v>5.5555555555555607</v>
      </c>
      <c r="S38" s="667">
        <f>IF(INDEX(Historical!$D$7:$D$1220,MATCH(B38,Historical!$B$7:$B$1244,0))=0,"n/a",(INDEX(Historical!$C$7:$C$1222,MATCH(B38,Historical!$B$7:$B$1244,0))/INDEX(Historical!$D$7:$D$1220,MATCH(B38,Historical!$B$7:$B$1244,0))-1)*100)</f>
        <v>5.6338028169014231</v>
      </c>
      <c r="T38" s="667">
        <f>IF(INDEX(Historical!$F$7:$F$1213,MATCH(B38,Historical!$B$7:$B$1244,0))=0,"n/a",((INDEX(Historical!$C$7:$C$1222,MATCH(B38,Historical!$B$7:$B$1244,0))/INDEX(Historical!$F$7:$F$1213,MATCH(B38,Historical!$B$7:$B$1244,0)))^(1/3)-1)*100)</f>
        <v>4.3532011211615762</v>
      </c>
      <c r="U38" s="667">
        <f>IF(INDEX(Historical!$H$7:$H$1213,MATCH(B38,Historical!$B$7:$B$1244,0))=0,"n/a",((INDEX(Historical!$C$7:$C$1222,MATCH(B38,Historical!$B$7:$B$1244,0))/INDEX(Historical!$H$7:$H$1213,MATCH(B38,Historical!$B$7:$B$1244,0)))^(1/5)-1)*100)</f>
        <v>6.0167892317174232</v>
      </c>
      <c r="V38" s="667">
        <f>IF(INDEX(Historical!$N$7:$N$1213,MATCH(B38,Historical!$B$7:$B$1244,0))=0,"n/a",((INDEX(Historical!$C$7:$C$1222,MATCH(B38,Historical!$B$7:$B$1244,0))/INDEX(Historical!$N$7:$N$1213,MATCH(B38,Historical!$B$7:$B$1244,0)))^(1/10)-1)*100)</f>
        <v>7.9193502472868271</v>
      </c>
      <c r="W38" s="668">
        <f>IF(OR(U38&lt;=0,U38="n/a",V38&lt;=0,V38="n/a"),"n/a",U38/V38)</f>
        <v>0.759757940214701</v>
      </c>
      <c r="X38" s="669">
        <f>IF(OR(AJ38&lt;=0,AJ38="n/a",U38&lt;=0,U38="n/a"),"n/a",U38/AJ38)</f>
        <v>0.69158496916292223</v>
      </c>
      <c r="Y38" s="640"/>
      <c r="Z38" s="618">
        <f>IF(OR(AC38&lt;0.01,AC38="n/a"),"n/a",M38/AC38*100)</f>
        <v>9.9737532808398957</v>
      </c>
      <c r="AA38" s="841">
        <f>IF(OR(AC38&lt;0.01,AC38="n/a"),"n/a",I38/AC38)</f>
        <v>22.938320209973753</v>
      </c>
      <c r="AB38" s="842">
        <v>12</v>
      </c>
      <c r="AC38" s="821">
        <v>7.62</v>
      </c>
      <c r="AD38" s="821" t="s">
        <v>135</v>
      </c>
      <c r="AE38" s="821">
        <v>2.66</v>
      </c>
      <c r="AF38" s="821">
        <v>3.4</v>
      </c>
      <c r="AG38" s="821">
        <v>15.5</v>
      </c>
      <c r="AH38" s="821">
        <v>15.7</v>
      </c>
      <c r="AI38" s="821">
        <v>9.25</v>
      </c>
      <c r="AJ38" s="821">
        <v>8.6999999999999993</v>
      </c>
      <c r="AK38" s="821" t="s">
        <v>135</v>
      </c>
      <c r="AL38" s="833">
        <v>6800</v>
      </c>
      <c r="AM38" s="827">
        <v>0.2</v>
      </c>
      <c r="AN38" s="821">
        <v>0.63</v>
      </c>
      <c r="AO38" s="705">
        <f>IF(U38="n/a","n/a",IF(AA38&lt;0,"n/a",IF(AA38="n/a","n/a",J38+U38-AA38)))</f>
        <v>-16.486723494990699</v>
      </c>
      <c r="AP38" s="706">
        <f>IF(U38="n/a","n/a",J38+U38)</f>
        <v>6.4515967149830562</v>
      </c>
      <c r="AQ38" s="843">
        <f>IF(OR(AC38&lt;0.01,AC38="n/a",AF38="n/a"),"n/a",(I38/SQRT(22.5*AC38*(I38/AF38))-1)*100)</f>
        <v>86.178276228769235</v>
      </c>
      <c r="AR38" s="618">
        <f>INDEX(Historical!$C$7:$C$1222,MATCH(B38,Historical!$B$7:$B$1244,0))*IF(AH38="n/a",1.03,IF(AH38&lt;0,1.01,IF(AH38&gt;10,1.1,(1+AH38/100))))</f>
        <v>0.82500000000000007</v>
      </c>
      <c r="AS38" s="841">
        <f>IF($AI38="n/a",1.03*AR38,IF($AI38&lt;0,1.01*AR38,IF($AI38&gt;10,1.1*AR38,(1+$AI38/100)*AR38)))</f>
        <v>0.90131250000000007</v>
      </c>
      <c r="AT38" s="841">
        <f>IF($AK38="n/a",1.03*AS38,IF($AK38&lt;0,1.01*AS38,IF($AK38&gt;10,1.1*AS38,(1+$AK38/100)*AS38)))</f>
        <v>0.92835187500000005</v>
      </c>
      <c r="AU38" s="841">
        <f>IF($AK38="n/a",1.03*AT38,IF($AK38&lt;0,1.01*AT38,IF($AK38&gt;10,1.1*AT38,(1+$AK38/100)*AT38)))</f>
        <v>0.95620243125000004</v>
      </c>
      <c r="AV38" s="841">
        <f>IF($AK38="n/a",1.03*AU38,IF($AK38&lt;0,1.01*AU38,IF($AK38&gt;10,1.1*AU38,(1+$AK38/100)*AU38)))</f>
        <v>0.98488850418750007</v>
      </c>
      <c r="AW38" s="618">
        <f>SUM(AR38:AV38)</f>
        <v>4.5957553104375002</v>
      </c>
      <c r="AX38" s="713">
        <f>AW38/I38*100</f>
        <v>2.6293010529421021</v>
      </c>
      <c r="AY38" s="887">
        <v>1.25</v>
      </c>
      <c r="AZ38" s="827">
        <v>40.54</v>
      </c>
      <c r="BA38" s="827">
        <v>-4.25</v>
      </c>
      <c r="BB38" s="827">
        <v>4.5199999999999996</v>
      </c>
      <c r="BC38" s="827">
        <v>13.63</v>
      </c>
      <c r="BD38" s="861"/>
      <c r="BE38" s="594">
        <v>2017</v>
      </c>
      <c r="BF38" s="853">
        <f>IF(BE38&gt;2020,0,IF(BE38&gt;2008,1,IF(BE38&gt;2001,2,IF(BE38&gt;1990,3,IF(BE38&gt;1980,4,IF(BE38&gt;1973,5,IF(BE38&gt;1970,6,IF(BE38&gt;1960,7,IF(BE38&gt;1958,8,IF(BE38&gt;1953,9,10))))))))))</f>
        <v>1</v>
      </c>
      <c r="BG38" s="837">
        <v>6.8000000000000007</v>
      </c>
      <c r="BH38" s="820" t="s">
        <v>4443</v>
      </c>
      <c r="BI38" s="820" t="s">
        <v>4444</v>
      </c>
    </row>
    <row r="39" spans="1:61" s="819" customFormat="1" ht="12.75" customHeight="1" x14ac:dyDescent="0.2">
      <c r="A39" s="148" t="s">
        <v>4758</v>
      </c>
      <c r="B39" s="793" t="s">
        <v>3974</v>
      </c>
      <c r="C39" s="885" t="s">
        <v>244</v>
      </c>
      <c r="D39" s="885" t="s">
        <v>4206</v>
      </c>
      <c r="E39" s="699">
        <v>8</v>
      </c>
      <c r="F39" s="1122">
        <v>581</v>
      </c>
      <c r="G39" s="1122" t="s">
        <v>105</v>
      </c>
      <c r="H39" s="1122" t="s">
        <v>105</v>
      </c>
      <c r="I39" s="829">
        <v>216.3</v>
      </c>
      <c r="J39" s="618">
        <f>(M39/I39)*100</f>
        <v>1.0171058714748036</v>
      </c>
      <c r="K39" s="832">
        <v>0.55000000000000004</v>
      </c>
      <c r="L39" s="842">
        <v>4</v>
      </c>
      <c r="M39" s="609">
        <f>K39*L39</f>
        <v>2.2000000000000002</v>
      </c>
      <c r="N39" s="825" t="s">
        <v>222</v>
      </c>
      <c r="O39" s="700">
        <v>0.42</v>
      </c>
      <c r="P39" s="603">
        <v>44655</v>
      </c>
      <c r="Q39" s="603">
        <v>44670</v>
      </c>
      <c r="R39" s="609">
        <f>(K39-O39)/O39*100</f>
        <v>30.95238095238097</v>
      </c>
      <c r="S39" s="667">
        <f>IF(INDEX(Historical!$D$7:$D$1220,MATCH(B39,Historical!$B$7:$B$1244,0))=0,"n/a",(INDEX(Historical!$C$7:$C$1222,MATCH(B39,Historical!$B$7:$B$1244,0))/INDEX(Historical!$D$7:$D$1220,MATCH(B39,Historical!$B$7:$B$1244,0))-1)*100)</f>
        <v>27.777777777777768</v>
      </c>
      <c r="T39" s="667">
        <f>IF(INDEX(Historical!$F$7:$F$1213,MATCH(B39,Historical!$B$7:$B$1244,0))=0,"n/a",((INDEX(Historical!$C$7:$C$1222,MATCH(B39,Historical!$B$7:$B$1244,0))/INDEX(Historical!$F$7:$F$1213,MATCH(B39,Historical!$B$7:$B$1244,0)))^(1/3)-1)*100)</f>
        <v>18.30963399401433</v>
      </c>
      <c r="U39" s="667">
        <f>IF(INDEX(Historical!$H$7:$H$1213,MATCH(B39,Historical!$B$7:$B$1244,0))=0,"n/a",((INDEX(Historical!$C$7:$C$1222,MATCH(B39,Historical!$B$7:$B$1244,0))/INDEX(Historical!$H$7:$H$1213,MATCH(B39,Historical!$B$7:$B$1244,0)))^(1/5)-1)*100)</f>
        <v>14.981143688762732</v>
      </c>
      <c r="V39" s="667" t="str">
        <f>IF(INDEX(Historical!$N$7:$N$1213,MATCH(B39,Historical!$B$7:$B$1244,0))=0,"n/a",((INDEX(Historical!$C$7:$C$1222,MATCH(B39,Historical!$B$7:$B$1244,0))/INDEX(Historical!$N$7:$N$1213,MATCH(B39,Historical!$B$7:$B$1244,0)))^(1/10)-1)*100)</f>
        <v>n/a</v>
      </c>
      <c r="W39" s="668" t="str">
        <f>IF(OR(U39&lt;=0,U39="n/a",V39&lt;=0,V39="n/a"),"n/a",U39/V39)</f>
        <v>n/a</v>
      </c>
      <c r="X39" s="669">
        <f>IF(OR(AJ39&lt;=0,AJ39="n/a",U39&lt;=0,U39="n/a"),"n/a",U39/AJ39)</f>
        <v>0.82768749661672558</v>
      </c>
      <c r="Y39" s="831"/>
      <c r="Z39" s="618">
        <f>IF(OR(AC39&lt;0.01,AC39="n/a"),"n/a",M39/AC39*100)</f>
        <v>21.379980563654037</v>
      </c>
      <c r="AA39" s="841">
        <f>IF(OR(AC39&lt;0.01,AC39="n/a"),"n/a",I39/AC39)</f>
        <v>21.020408163265309</v>
      </c>
      <c r="AB39" s="842">
        <v>1</v>
      </c>
      <c r="AC39" s="821">
        <v>10.29</v>
      </c>
      <c r="AD39" s="821">
        <v>2.31</v>
      </c>
      <c r="AE39" s="821">
        <v>1.35</v>
      </c>
      <c r="AF39" s="821">
        <v>7.96</v>
      </c>
      <c r="AG39" s="821">
        <v>38.4</v>
      </c>
      <c r="AH39" s="821">
        <v>-4.2</v>
      </c>
      <c r="AI39" s="821">
        <v>7.0900000000000007</v>
      </c>
      <c r="AJ39" s="821">
        <v>18.099999999999998</v>
      </c>
      <c r="AK39" s="821">
        <v>9.08</v>
      </c>
      <c r="AL39" s="833">
        <v>48960</v>
      </c>
      <c r="AM39" s="827">
        <v>0.1</v>
      </c>
      <c r="AN39" s="821">
        <v>0</v>
      </c>
      <c r="AO39" s="705">
        <f>IF(U39="n/a","n/a",IF(AA39&lt;0,"n/a",IF(AA39="n/a","n/a",J39+U39-AA39)))</f>
        <v>-5.0221586030277727</v>
      </c>
      <c r="AP39" s="706">
        <f>IF(U39="n/a","n/a",J39+U39)</f>
        <v>15.998249560237536</v>
      </c>
      <c r="AQ39" s="843">
        <f>IF(OR(AC39&lt;0.01,AC39="n/a",AF39="n/a"),"n/a",(I39/SQRT(22.5*AC39*(I39/AF39))-1)*100)</f>
        <v>172.70044532383625</v>
      </c>
      <c r="AR39" s="618">
        <f>INDEX(Historical!$C$7:$C$1222,MATCH(B39,Historical!$B$7:$B$1244,0))*IF(AH39="n/a",1.03,IF(AH39&lt;0,1.01,IF(AH39&gt;10,1.1,(1+AH39/100))))</f>
        <v>2.0907</v>
      </c>
      <c r="AS39" s="841">
        <f>IF($AI39="n/a",1.03*AR39,IF($AI39&lt;0,1.01*AR39,IF($AI39&gt;10,1.1*AR39,(1+$AI39/100)*AR39)))</f>
        <v>2.23893063</v>
      </c>
      <c r="AT39" s="841">
        <f>IF($AK39="n/a",1.03*AS39,IF($AK39&lt;0,1.01*AS39,IF($AK39&gt;10,1.1*AS39,(1+$AK39/100)*AS39)))</f>
        <v>2.442225531204</v>
      </c>
      <c r="AU39" s="841">
        <f>IF($AK39="n/a",1.03*AT39,IF($AK39&lt;0,1.01*AT39,IF($AK39&gt;10,1.1*AT39,(1+$AK39/100)*AT39)))</f>
        <v>2.6639796094373231</v>
      </c>
      <c r="AV39" s="841">
        <f>IF($AK39="n/a",1.03*AU39,IF($AK39&lt;0,1.01*AU39,IF($AK39&gt;10,1.1*AU39,(1+$AK39/100)*AU39)))</f>
        <v>2.9058689579742323</v>
      </c>
      <c r="AW39" s="618">
        <f>SUM(AR39:AV39)</f>
        <v>12.341704728615557</v>
      </c>
      <c r="AX39" s="713">
        <f>AW39/I39*100</f>
        <v>5.7058274288560131</v>
      </c>
      <c r="AY39" s="887">
        <v>0.33</v>
      </c>
      <c r="AZ39" s="827">
        <v>18.04</v>
      </c>
      <c r="BA39" s="827">
        <v>-17.510000000000002</v>
      </c>
      <c r="BB39" s="827">
        <v>-8.1</v>
      </c>
      <c r="BC39" s="827">
        <v>-10.14</v>
      </c>
      <c r="BD39" s="861"/>
      <c r="BE39" s="594">
        <v>2015</v>
      </c>
      <c r="BF39" s="853">
        <f>IF(BE39&gt;2020,0,IF(BE39&gt;2008,1,IF(BE39&gt;2001,2,IF(BE39&gt;1990,3,IF(BE39&gt;1980,4,IF(BE39&gt;1973,5,IF(BE39&gt;1970,6,IF(BE39&gt;1960,7,IF(BE39&gt;1958,8,IF(BE39&gt;1953,9,10))))))))))</f>
        <v>1</v>
      </c>
      <c r="BG39" s="837">
        <v>8.5</v>
      </c>
      <c r="BH39" s="820" t="s">
        <v>4443</v>
      </c>
      <c r="BI39" s="820" t="s">
        <v>4444</v>
      </c>
    </row>
    <row r="40" spans="1:61" s="819" customFormat="1" x14ac:dyDescent="0.2">
      <c r="A40" s="836" t="s">
        <v>4760</v>
      </c>
      <c r="B40" s="575" t="s">
        <v>3740</v>
      </c>
      <c r="C40" s="885" t="s">
        <v>244</v>
      </c>
      <c r="D40" s="885" t="s">
        <v>4209</v>
      </c>
      <c r="E40" s="699">
        <v>9</v>
      </c>
      <c r="F40" s="1122">
        <v>557</v>
      </c>
      <c r="G40" s="1122" t="s">
        <v>105</v>
      </c>
      <c r="H40" s="1122" t="s">
        <v>105</v>
      </c>
      <c r="I40" s="829">
        <v>92.48</v>
      </c>
      <c r="J40" s="618">
        <f>(M40/I40)*100</f>
        <v>1.0813148788927336</v>
      </c>
      <c r="K40" s="832">
        <v>0.25</v>
      </c>
      <c r="L40" s="842">
        <v>4</v>
      </c>
      <c r="M40" s="609">
        <f>K40*L40</f>
        <v>1</v>
      </c>
      <c r="N40" s="825" t="s">
        <v>147</v>
      </c>
      <c r="O40" s="700">
        <v>0.22500000000000001</v>
      </c>
      <c r="P40" s="603">
        <v>44896</v>
      </c>
      <c r="Q40" s="603">
        <v>44907</v>
      </c>
      <c r="R40" s="609">
        <f>(K40-O40)/O40*100</f>
        <v>11.111111111111107</v>
      </c>
      <c r="S40" s="667">
        <f>IF(INDEX(Historical!$D$7:$D$1220,MATCH(B40,Historical!$B$7:$B$1244,0))=0,"n/a",(INDEX(Historical!$C$7:$C$1222,MATCH(B40,Historical!$B$7:$B$1244,0))/INDEX(Historical!$D$7:$D$1220,MATCH(B40,Historical!$B$7:$B$1244,0))-1)*100)</f>
        <v>12.121212121212132</v>
      </c>
      <c r="T40" s="667">
        <f>IF(INDEX(Historical!$F$7:$F$1213,MATCH(B40,Historical!$B$7:$B$1244,0))=0,"n/a",((INDEX(Historical!$C$7:$C$1222,MATCH(B40,Historical!$B$7:$B$1244,0))/INDEX(Historical!$F$7:$F$1213,MATCH(B40,Historical!$B$7:$B$1244,0)))^(1/3)-1)*100)</f>
        <v>13.960384306101293</v>
      </c>
      <c r="U40" s="667">
        <f>IF(INDEX(Historical!$H$7:$H$1213,MATCH(B40,Historical!$B$7:$B$1244,0))=0,"n/a",((INDEX(Historical!$C$7:$C$1222,MATCH(B40,Historical!$B$7:$B$1244,0))/INDEX(Historical!$H$7:$H$1213,MATCH(B40,Historical!$B$7:$B$1244,0)))^(1/5)-1)*100)</f>
        <v>16.828973416570705</v>
      </c>
      <c r="V40" s="667">
        <f>IF(INDEX(Historical!$N$7:$N$1213,MATCH(B40,Historical!$B$7:$B$1244,0))=0,"n/a",((INDEX(Historical!$C$7:$C$1222,MATCH(B40,Historical!$B$7:$B$1244,0))/INDEX(Historical!$N$7:$N$1213,MATCH(B40,Historical!$B$7:$B$1244,0)))^(1/10)-1)*100)</f>
        <v>19.951324380539639</v>
      </c>
      <c r="W40" s="668">
        <f>IF(OR(U40&lt;=0,U40="n/a",V40&lt;=0,V40="n/a"),"n/a",U40/V40)</f>
        <v>0.84350156889762917</v>
      </c>
      <c r="X40" s="669">
        <f>IF(OR(AJ40&lt;=0,AJ40="n/a",U40&lt;=0,U40="n/a"),"n/a",U40/AJ40)</f>
        <v>0.38955956982802553</v>
      </c>
      <c r="Y40" s="831"/>
      <c r="Z40" s="618">
        <f>IF(OR(AC40&lt;0.01,AC40="n/a"),"n/a",M40/AC40*100)</f>
        <v>6.1996280223186613</v>
      </c>
      <c r="AA40" s="841">
        <f>IF(OR(AC40&lt;0.01,AC40="n/a"),"n/a",I40/AC40)</f>
        <v>5.7334159950402981</v>
      </c>
      <c r="AB40" s="842">
        <v>9</v>
      </c>
      <c r="AC40" s="821">
        <v>16.13</v>
      </c>
      <c r="AD40" s="821" t="s">
        <v>135</v>
      </c>
      <c r="AE40" s="821">
        <v>0.94</v>
      </c>
      <c r="AF40" s="821">
        <v>1.56</v>
      </c>
      <c r="AG40" s="821">
        <v>30.5</v>
      </c>
      <c r="AH40" s="821">
        <v>44.6</v>
      </c>
      <c r="AI40" s="821">
        <v>3.44</v>
      </c>
      <c r="AJ40" s="821">
        <v>43.2</v>
      </c>
      <c r="AK40" s="821">
        <v>-9.7000000000000011</v>
      </c>
      <c r="AL40" s="833">
        <v>31800</v>
      </c>
      <c r="AM40" s="827">
        <v>0.6</v>
      </c>
      <c r="AN40" s="821">
        <v>0.28000000000000003</v>
      </c>
      <c r="AO40" s="705">
        <f>IF(U40="n/a","n/a",IF(AA40&lt;0,"n/a",IF(AA40="n/a","n/a",J40+U40-AA40)))</f>
        <v>12.17687230042314</v>
      </c>
      <c r="AP40" s="706">
        <f>IF(U40="n/a","n/a",J40+U40)</f>
        <v>17.910288295463438</v>
      </c>
      <c r="AQ40" s="843">
        <f>IF(OR(AC40&lt;0.01,AC40="n/a",AF40="n/a"),"n/a",(I40/SQRT(22.5*AC40*(I40/AF40))-1)*100)</f>
        <v>-36.951063266475771</v>
      </c>
      <c r="AR40" s="618">
        <f>INDEX(Historical!$C$7:$C$1222,MATCH(B40,Historical!$B$7:$B$1244,0))*IF(AH40="n/a",1.03,IF(AH40&lt;0,1.01,IF(AH40&gt;10,1.1,(1+AH40/100))))</f>
        <v>1.0175000000000001</v>
      </c>
      <c r="AS40" s="841">
        <f>IF($AI40="n/a",1.03*AR40,IF($AI40&lt;0,1.01*AR40,IF($AI40&gt;10,1.1*AR40,(1+$AI40/100)*AR40)))</f>
        <v>1.052502</v>
      </c>
      <c r="AT40" s="841">
        <f>IF($AK40="n/a",1.03*AS40,IF($AK40&lt;0,1.01*AS40,IF($AK40&gt;10,1.1*AS40,(1+$AK40/100)*AS40)))</f>
        <v>1.06302702</v>
      </c>
      <c r="AU40" s="841">
        <f>IF($AK40="n/a",1.03*AT40,IF($AK40&lt;0,1.01*AT40,IF($AK40&gt;10,1.1*AT40,(1+$AK40/100)*AT40)))</f>
        <v>1.0736572902000001</v>
      </c>
      <c r="AV40" s="841">
        <f>IF($AK40="n/a",1.03*AU40,IF($AK40&lt;0,1.01*AU40,IF($AK40&gt;10,1.1*AU40,(1+$AK40/100)*AU40)))</f>
        <v>1.084393863102</v>
      </c>
      <c r="AW40" s="618">
        <f>SUM(AR40:AV40)</f>
        <v>5.2910801733020003</v>
      </c>
      <c r="AX40" s="713">
        <f>AW40/I40*100</f>
        <v>5.721323716805796</v>
      </c>
      <c r="AY40" s="887">
        <v>1.51</v>
      </c>
      <c r="AZ40" s="827">
        <v>56.08</v>
      </c>
      <c r="BA40" s="827">
        <v>-11.200000000000001</v>
      </c>
      <c r="BB40" s="827">
        <v>-1.63</v>
      </c>
      <c r="BC40" s="827">
        <v>17.080000000000002</v>
      </c>
      <c r="BD40" s="861"/>
      <c r="BE40" s="594">
        <v>2014</v>
      </c>
      <c r="BF40" s="853">
        <f>IF(BE40&gt;2020,0,IF(BE40&gt;2008,1,IF(BE40&gt;2001,2,IF(BE40&gt;1990,3,IF(BE40&gt;1980,4,IF(BE40&gt;1973,5,IF(BE40&gt;1970,6,IF(BE40&gt;1960,7,IF(BE40&gt;1958,8,IF(BE40&gt;1953,9,10))))))))))</f>
        <v>1</v>
      </c>
      <c r="BG40" s="837">
        <v>19.5</v>
      </c>
      <c r="BH40" s="820" t="s">
        <v>4443</v>
      </c>
      <c r="BI40" s="820" t="s">
        <v>4444</v>
      </c>
    </row>
    <row r="41" spans="1:61" s="819" customFormat="1" ht="12.75" customHeight="1" x14ac:dyDescent="0.2">
      <c r="A41" s="836" t="s">
        <v>4764</v>
      </c>
      <c r="B41" s="575" t="s">
        <v>3942</v>
      </c>
      <c r="C41" s="885" t="s">
        <v>244</v>
      </c>
      <c r="D41" s="885" t="s">
        <v>4176</v>
      </c>
      <c r="E41" s="699">
        <v>8</v>
      </c>
      <c r="F41" s="1122">
        <v>579</v>
      </c>
      <c r="G41" s="1122" t="s">
        <v>105</v>
      </c>
      <c r="H41" s="1122" t="s">
        <v>105</v>
      </c>
      <c r="I41" s="829">
        <v>128.63</v>
      </c>
      <c r="J41" s="618">
        <f>(M41/I41)*100</f>
        <v>1.5159760553525616</v>
      </c>
      <c r="K41" s="832">
        <v>0.48749999999999999</v>
      </c>
      <c r="L41" s="842">
        <v>4</v>
      </c>
      <c r="M41" s="609">
        <f>K41*L41</f>
        <v>1.95</v>
      </c>
      <c r="N41" s="825" t="s">
        <v>316</v>
      </c>
      <c r="O41" s="700">
        <v>0.4375</v>
      </c>
      <c r="P41" s="999">
        <v>44637</v>
      </c>
      <c r="Q41" s="999">
        <v>44645</v>
      </c>
      <c r="R41" s="609">
        <f>(K41-O41)/O41*100</f>
        <v>11.428571428571425</v>
      </c>
      <c r="S41" s="667">
        <f>IF(INDEX(Historical!$D$7:$D$1220,MATCH(B41,Historical!$B$7:$B$1244,0))=0,"n/a",(INDEX(Historical!$C$7:$C$1222,MATCH(B41,Historical!$B$7:$B$1244,0))/INDEX(Historical!$D$7:$D$1220,MATCH(B41,Historical!$B$7:$B$1244,0))-1)*100)</f>
        <v>21.875</v>
      </c>
      <c r="T41" s="667">
        <f>IF(INDEX(Historical!$F$7:$F$1213,MATCH(B41,Historical!$B$7:$B$1244,0))=0,"n/a",((INDEX(Historical!$C$7:$C$1222,MATCH(B41,Historical!$B$7:$B$1244,0))/INDEX(Historical!$F$7:$F$1213,MATCH(B41,Historical!$B$7:$B$1244,0)))^(1/3)-1)*100)</f>
        <v>21.026546840831607</v>
      </c>
      <c r="U41" s="667">
        <f>IF(INDEX(Historical!$H$7:$H$1213,MATCH(B41,Historical!$B$7:$B$1244,0))=0,"n/a",((INDEX(Historical!$C$7:$C$1222,MATCH(B41,Historical!$B$7:$B$1244,0))/INDEX(Historical!$H$7:$H$1213,MATCH(B41,Historical!$B$7:$B$1244,0)))^(1/5)-1)*100)</f>
        <v>23.453992545509351</v>
      </c>
      <c r="V41" s="667">
        <f>IF(INDEX(Historical!$N$7:$N$1213,MATCH(B41,Historical!$B$7:$B$1244,0))=0,"n/a",((INDEX(Historical!$C$7:$C$1222,MATCH(B41,Historical!$B$7:$B$1244,0))/INDEX(Historical!$N$7:$N$1213,MATCH(B41,Historical!$B$7:$B$1244,0)))^(1/10)-1)*100)</f>
        <v>14.579378098253093</v>
      </c>
      <c r="W41" s="668">
        <f>IF(OR(U41&lt;=0,U41="n/a",V41&lt;=0,V41="n/a"),"n/a",U41/V41)</f>
        <v>1.6087100826556942</v>
      </c>
      <c r="X41" s="669">
        <f>IF(OR(AJ41&lt;=0,AJ41="n/a",U41&lt;=0,U41="n/a"),"n/a",U41/AJ41)</f>
        <v>0.58343265038580472</v>
      </c>
      <c r="Y41" s="831"/>
      <c r="Z41" s="618">
        <f>IF(OR(AC41&lt;0.01,AC41="n/a"),"n/a",M41/AC41*100)</f>
        <v>17.567567567567568</v>
      </c>
      <c r="AA41" s="841">
        <f>IF(OR(AC41&lt;0.01,AC41="n/a"),"n/a",I41/AC41)</f>
        <v>11.588288288288288</v>
      </c>
      <c r="AB41" s="842">
        <v>1</v>
      </c>
      <c r="AC41" s="821">
        <v>11.1</v>
      </c>
      <c r="AD41" s="821" t="s">
        <v>135</v>
      </c>
      <c r="AE41" s="821">
        <v>0.9</v>
      </c>
      <c r="AF41" s="821">
        <v>4.25</v>
      </c>
      <c r="AG41" s="821">
        <v>52.2</v>
      </c>
      <c r="AH41" s="821">
        <v>142.30000000000001</v>
      </c>
      <c r="AI41" s="821">
        <v>0.61</v>
      </c>
      <c r="AJ41" s="821">
        <v>40.200000000000003</v>
      </c>
      <c r="AK41" s="821">
        <v>-3.4000000000000004</v>
      </c>
      <c r="AL41" s="833">
        <v>10970</v>
      </c>
      <c r="AM41" s="827">
        <v>1.2</v>
      </c>
      <c r="AN41" s="821">
        <v>0.69</v>
      </c>
      <c r="AO41" s="705">
        <f>IF(U41="n/a","n/a",IF(AA41&lt;0,"n/a",IF(AA41="n/a","n/a",J41+U41-AA41)))</f>
        <v>13.381680312573623</v>
      </c>
      <c r="AP41" s="706">
        <f>IF(U41="n/a","n/a",J41+U41)</f>
        <v>24.969968600861911</v>
      </c>
      <c r="AQ41" s="843">
        <f>IF(OR(AC41&lt;0.01,AC41="n/a",AF41="n/a"),"n/a",(I41/SQRT(22.5*AC41*(I41/AF41))-1)*100)</f>
        <v>47.949278433485375</v>
      </c>
      <c r="AR41" s="618">
        <f>INDEX(Historical!$C$7:$C$1222,MATCH(B41,Historical!$B$7:$B$1244,0))*IF(AH41="n/a",1.03,IF(AH41&lt;0,1.01,IF(AH41&gt;10,1.1,(1+AH41/100))))</f>
        <v>2.145</v>
      </c>
      <c r="AS41" s="841">
        <f>IF($AI41="n/a",1.03*AR41,IF($AI41&lt;0,1.01*AR41,IF($AI41&gt;10,1.1*AR41,(1+$AI41/100)*AR41)))</f>
        <v>2.1580845000000002</v>
      </c>
      <c r="AT41" s="841">
        <f>IF($AK41="n/a",1.03*AS41,IF($AK41&lt;0,1.01*AS41,IF($AK41&gt;10,1.1*AS41,(1+$AK41/100)*AS41)))</f>
        <v>2.1796653450000001</v>
      </c>
      <c r="AU41" s="841">
        <f>IF($AK41="n/a",1.03*AT41,IF($AK41&lt;0,1.01*AT41,IF($AK41&gt;10,1.1*AT41,(1+$AK41/100)*AT41)))</f>
        <v>2.2014619984500001</v>
      </c>
      <c r="AV41" s="841">
        <f>IF($AK41="n/a",1.03*AU41,IF($AK41&lt;0,1.01*AU41,IF($AK41&gt;10,1.1*AU41,(1+$AK41/100)*AU41)))</f>
        <v>2.2234766184345003</v>
      </c>
      <c r="AW41" s="618">
        <f>SUM(AR41:AV41)</f>
        <v>10.907688461884501</v>
      </c>
      <c r="AX41" s="713">
        <f>AW41/I41*100</f>
        <v>8.4798946294678537</v>
      </c>
      <c r="AY41" s="887">
        <v>1.43</v>
      </c>
      <c r="AZ41" s="827">
        <v>102.73</v>
      </c>
      <c r="BA41" s="827">
        <v>-7.08</v>
      </c>
      <c r="BB41" s="827">
        <v>2.93</v>
      </c>
      <c r="BC41" s="827">
        <v>20.849999999999998</v>
      </c>
      <c r="BD41" s="861"/>
      <c r="BE41" s="594">
        <v>2015</v>
      </c>
      <c r="BF41" s="853">
        <f>IF(BE41&gt;2020,0,IF(BE41&gt;2008,1,IF(BE41&gt;2001,2,IF(BE41&gt;1990,3,IF(BE41&gt;1980,4,IF(BE41&gt;1973,5,IF(BE41&gt;1970,6,IF(BE41&gt;1960,7,IF(BE41&gt;1958,8,IF(BE41&gt;1953,9,10))))))))))</f>
        <v>1</v>
      </c>
      <c r="BG41" s="837">
        <v>12.7</v>
      </c>
      <c r="BH41" s="820" t="s">
        <v>4443</v>
      </c>
      <c r="BI41" s="820" t="s">
        <v>4444</v>
      </c>
    </row>
    <row r="42" spans="1:61" s="819" customFormat="1" ht="12.75" customHeight="1" x14ac:dyDescent="0.2">
      <c r="A42" s="835" t="s">
        <v>4765</v>
      </c>
      <c r="B42" s="793" t="s">
        <v>3742</v>
      </c>
      <c r="C42" s="885" t="s">
        <v>4055</v>
      </c>
      <c r="D42" s="885" t="s">
        <v>4196</v>
      </c>
      <c r="E42" s="699">
        <v>9</v>
      </c>
      <c r="F42" s="1122">
        <v>556</v>
      </c>
      <c r="G42" s="1122" t="s">
        <v>105</v>
      </c>
      <c r="H42" s="1122" t="s">
        <v>105</v>
      </c>
      <c r="I42" s="829">
        <v>82.28</v>
      </c>
      <c r="J42" s="618">
        <f>(M42/I42)*100</f>
        <v>1.3125911521633447</v>
      </c>
      <c r="K42" s="832">
        <v>0.27</v>
      </c>
      <c r="L42" s="842">
        <v>4</v>
      </c>
      <c r="M42" s="609">
        <f>K42*L42</f>
        <v>1.08</v>
      </c>
      <c r="N42" s="825" t="s">
        <v>106</v>
      </c>
      <c r="O42" s="700">
        <v>0.25</v>
      </c>
      <c r="P42" s="603">
        <v>44894</v>
      </c>
      <c r="Q42" s="603">
        <v>44903</v>
      </c>
      <c r="R42" s="609">
        <f>(K42-O42)/O42*100</f>
        <v>8.0000000000000071</v>
      </c>
      <c r="S42" s="667">
        <f>IF(INDEX(Historical!$D$7:$D$1220,MATCH(B42,Historical!$B$7:$B$1244,0))=0,"n/a",(INDEX(Historical!$C$7:$C$1222,MATCH(B42,Historical!$B$7:$B$1244,0))/INDEX(Historical!$D$7:$D$1220,MATCH(B42,Historical!$B$7:$B$1244,0))-1)*100)</f>
        <v>12.087912087912089</v>
      </c>
      <c r="T42" s="667">
        <f>IF(INDEX(Historical!$F$7:$F$1213,MATCH(B42,Historical!$B$7:$B$1244,0))=0,"n/a",((INDEX(Historical!$C$7:$C$1222,MATCH(B42,Historical!$B$7:$B$1244,0))/INDEX(Historical!$F$7:$F$1213,MATCH(B42,Historical!$B$7:$B$1244,0)))^(1/3)-1)*100)</f>
        <v>8.890759463489184</v>
      </c>
      <c r="U42" s="667">
        <f>IF(INDEX(Historical!$H$7:$H$1213,MATCH(B42,Historical!$B$7:$B$1244,0))=0,"n/a",((INDEX(Historical!$C$7:$C$1222,MATCH(B42,Historical!$B$7:$B$1244,0))/INDEX(Historical!$H$7:$H$1213,MATCH(B42,Historical!$B$7:$B$1244,0)))^(1/5)-1)*100)</f>
        <v>11.952664832522043</v>
      </c>
      <c r="V42" s="667" t="str">
        <f>IF(INDEX(Historical!$N$7:$N$1213,MATCH(B42,Historical!$B$7:$B$1244,0))=0,"n/a",((INDEX(Historical!$C$7:$C$1222,MATCH(B42,Historical!$B$7:$B$1244,0))/INDEX(Historical!$N$7:$N$1213,MATCH(B42,Historical!$B$7:$B$1244,0)))^(1/10)-1)*100)</f>
        <v>n/a</v>
      </c>
      <c r="W42" s="668" t="str">
        <f>IF(OR(U42&lt;=0,U42="n/a",V42&lt;=0,V42="n/a"),"n/a",U42/V42)</f>
        <v>n/a</v>
      </c>
      <c r="X42" s="669" t="str">
        <f>IF(OR(AJ42&lt;=0,AJ42="n/a",U42&lt;=0,U42="n/a"),"n/a",U42/AJ42)</f>
        <v>n/a</v>
      </c>
      <c r="Y42" s="640"/>
      <c r="Z42" s="618">
        <f>IF(OR(AC42&lt;0.01,AC42="n/a"),"n/a",M42/AC42*100)</f>
        <v>58.378378378378379</v>
      </c>
      <c r="AA42" s="841">
        <f>IF(OR(AC42&lt;0.01,AC42="n/a"),"n/a",I42/AC42)</f>
        <v>44.475675675675674</v>
      </c>
      <c r="AB42" s="842">
        <v>12</v>
      </c>
      <c r="AC42" s="821">
        <v>1.85</v>
      </c>
      <c r="AD42" s="821">
        <v>2.78</v>
      </c>
      <c r="AE42" s="821">
        <v>6.42</v>
      </c>
      <c r="AF42" s="821">
        <v>3.44</v>
      </c>
      <c r="AG42" s="821">
        <v>7.7</v>
      </c>
      <c r="AH42" s="821">
        <v>-39.1</v>
      </c>
      <c r="AI42" s="821">
        <v>11.5</v>
      </c>
      <c r="AJ42" s="821">
        <v>-2</v>
      </c>
      <c r="AK42" s="821">
        <v>16</v>
      </c>
      <c r="AL42" s="833">
        <v>7940</v>
      </c>
      <c r="AM42" s="827">
        <v>0.4</v>
      </c>
      <c r="AN42" s="821">
        <v>0</v>
      </c>
      <c r="AO42" s="705">
        <f>IF(U42="n/a","n/a",IF(AA42&lt;0,"n/a",IF(AA42="n/a","n/a",J42+U42-AA42)))</f>
        <v>-31.210419690990285</v>
      </c>
      <c r="AP42" s="706">
        <f>IF(U42="n/a","n/a",J42+U42)</f>
        <v>13.265255984685387</v>
      </c>
      <c r="AQ42" s="843">
        <f>IF(OR(AC42&lt;0.01,AC42="n/a",AF42="n/a"),"n/a",(I42/SQRT(22.5*AC42*(I42/AF42))-1)*100)</f>
        <v>160.76496383978878</v>
      </c>
      <c r="AR42" s="618">
        <f>INDEX(Historical!$C$7:$C$1222,MATCH(B42,Historical!$B$7:$B$1244,0))*IF(AH42="n/a",1.03,IF(AH42&lt;0,1.01,IF(AH42&gt;10,1.1,(1+AH42/100))))</f>
        <v>1.0302</v>
      </c>
      <c r="AS42" s="841">
        <f>IF($AI42="n/a",1.03*AR42,IF($AI42&lt;0,1.01*AR42,IF($AI42&gt;10,1.1*AR42,(1+$AI42/100)*AR42)))</f>
        <v>1.1332200000000001</v>
      </c>
      <c r="AT42" s="841">
        <f>IF($AK42="n/a",1.03*AS42,IF($AK42&lt;0,1.01*AS42,IF($AK42&gt;10,1.1*AS42,(1+$AK42/100)*AS42)))</f>
        <v>1.2465420000000003</v>
      </c>
      <c r="AU42" s="841">
        <f>IF($AK42="n/a",1.03*AT42,IF($AK42&lt;0,1.01*AT42,IF($AK42&gt;10,1.1*AT42,(1+$AK42/100)*AT42)))</f>
        <v>1.3711962000000004</v>
      </c>
      <c r="AV42" s="841">
        <f>IF($AK42="n/a",1.03*AU42,IF($AK42&lt;0,1.01*AU42,IF($AK42&gt;10,1.1*AU42,(1+$AK42/100)*AU42)))</f>
        <v>1.5083158200000006</v>
      </c>
      <c r="AW42" s="618">
        <f>SUM(AR42:AV42)</f>
        <v>6.2894740200000019</v>
      </c>
      <c r="AX42" s="713">
        <f>AW42/I42*100</f>
        <v>7.643988842975209</v>
      </c>
      <c r="AY42" s="887">
        <v>1.01</v>
      </c>
      <c r="AZ42" s="827">
        <v>33.68</v>
      </c>
      <c r="BA42" s="827">
        <v>-6.5600000000000005</v>
      </c>
      <c r="BB42" s="827">
        <v>6.47</v>
      </c>
      <c r="BC42" s="827">
        <v>11.64</v>
      </c>
      <c r="BD42" s="861"/>
      <c r="BE42" s="594">
        <v>2014</v>
      </c>
      <c r="BF42" s="853">
        <f>IF(BE42&gt;2020,0,IF(BE42&gt;2008,1,IF(BE42&gt;2001,2,IF(BE42&gt;1990,3,IF(BE42&gt;1980,4,IF(BE42&gt;1973,5,IF(BE42&gt;1970,6,IF(BE42&gt;1960,7,IF(BE42&gt;1958,8,IF(BE42&gt;1953,9,10))))))))))</f>
        <v>1</v>
      </c>
      <c r="BG42" s="837">
        <v>6.4</v>
      </c>
      <c r="BH42" s="820" t="s">
        <v>4443</v>
      </c>
      <c r="BI42" s="820" t="s">
        <v>4444</v>
      </c>
    </row>
    <row r="43" spans="1:61" s="819" customFormat="1" ht="12.75" customHeight="1" x14ac:dyDescent="0.2">
      <c r="A43" s="836" t="s">
        <v>4294</v>
      </c>
      <c r="B43" s="575" t="s">
        <v>4291</v>
      </c>
      <c r="C43" s="885" t="s">
        <v>107</v>
      </c>
      <c r="D43" s="885" t="s">
        <v>4197</v>
      </c>
      <c r="E43" s="699">
        <v>9</v>
      </c>
      <c r="F43" s="1122">
        <v>570</v>
      </c>
      <c r="G43" s="1122" t="s">
        <v>105</v>
      </c>
      <c r="H43" s="1122" t="s">
        <v>105</v>
      </c>
      <c r="I43" s="829">
        <v>54.46</v>
      </c>
      <c r="J43" s="618">
        <f>(M43/I43)*100</f>
        <v>1.8362100624311422</v>
      </c>
      <c r="K43" s="832">
        <v>0.25</v>
      </c>
      <c r="L43" s="842">
        <v>4</v>
      </c>
      <c r="M43" s="609">
        <f>K43*L43</f>
        <v>1</v>
      </c>
      <c r="N43" s="825" t="s">
        <v>316</v>
      </c>
      <c r="O43" s="700">
        <v>0.24</v>
      </c>
      <c r="P43" s="603">
        <v>44999</v>
      </c>
      <c r="Q43" s="603">
        <v>45016</v>
      </c>
      <c r="R43" s="609">
        <f>(K43-O43)/O43*100</f>
        <v>4.1666666666666705</v>
      </c>
      <c r="S43" s="667">
        <f>IF(INDEX(Historical!$D$7:$D$1220,MATCH(B43,Historical!$B$7:$B$1244,0))=0,"n/a",(INDEX(Historical!$C$7:$C$1222,MATCH(B43,Historical!$B$7:$B$1244,0))/INDEX(Historical!$D$7:$D$1220,MATCH(B43,Historical!$B$7:$B$1244,0))-1)*100)</f>
        <v>19.999999999999996</v>
      </c>
      <c r="T43" s="667">
        <f>IF(INDEX(Historical!$F$7:$F$1213,MATCH(B43,Historical!$B$7:$B$1244,0))=0,"n/a",((INDEX(Historical!$C$7:$C$1222,MATCH(B43,Historical!$B$7:$B$1244,0))/INDEX(Historical!$F$7:$F$1213,MATCH(B43,Historical!$B$7:$B$1244,0)))^(1/3)-1)*100)</f>
        <v>13.227071089979447</v>
      </c>
      <c r="U43" s="667">
        <f>IF(INDEX(Historical!$H$7:$H$1213,MATCH(B43,Historical!$B$7:$B$1244,0))=0,"n/a",((INDEX(Historical!$C$7:$C$1222,MATCH(B43,Historical!$B$7:$B$1244,0))/INDEX(Historical!$H$7:$H$1213,MATCH(B43,Historical!$B$7:$B$1244,0)))^(1/5)-1)*100)</f>
        <v>15.387288143462307</v>
      </c>
      <c r="V43" s="667">
        <f>IF(INDEX(Historical!$N$7:$N$1213,MATCH(B43,Historical!$B$7:$B$1244,0))=0,"n/a",((INDEX(Historical!$C$7:$C$1222,MATCH(B43,Historical!$B$7:$B$1244,0))/INDEX(Historical!$N$7:$N$1213,MATCH(B43,Historical!$B$7:$B$1244,0)))^(1/10)-1)*100)</f>
        <v>15.66509568920158</v>
      </c>
      <c r="W43" s="668">
        <f>IF(OR(U43&lt;=0,U43="n/a",V43&lt;=0,V43="n/a"),"n/a",U43/V43)</f>
        <v>0.98226582516627881</v>
      </c>
      <c r="X43" s="669">
        <f>IF(OR(AJ43&lt;=0,AJ43="n/a",U43&lt;=0,U43="n/a"),"n/a",U43/AJ43)</f>
        <v>1.5542715296426572</v>
      </c>
      <c r="Y43" s="831"/>
      <c r="Z43" s="618">
        <f>IF(OR(AC43&lt;0.01,AC43="n/a"),"n/a",M43/AC43*100)</f>
        <v>18.832391713747647</v>
      </c>
      <c r="AA43" s="841">
        <f>IF(OR(AC43&lt;0.01,AC43="n/a"),"n/a",I43/AC43)</f>
        <v>10.256120527306969</v>
      </c>
      <c r="AB43" s="842">
        <v>12</v>
      </c>
      <c r="AC43" s="821">
        <v>5.31</v>
      </c>
      <c r="AD43" s="821">
        <v>1.1399999999999999</v>
      </c>
      <c r="AE43" s="821">
        <v>3.93</v>
      </c>
      <c r="AF43" s="821">
        <v>1.47</v>
      </c>
      <c r="AG43" s="821">
        <v>11.1</v>
      </c>
      <c r="AH43" s="821">
        <v>39.900000000000006</v>
      </c>
      <c r="AI43" s="821">
        <v>1.72</v>
      </c>
      <c r="AJ43" s="821">
        <v>9.9</v>
      </c>
      <c r="AK43" s="821">
        <v>9</v>
      </c>
      <c r="AL43" s="833">
        <v>2020</v>
      </c>
      <c r="AM43" s="827">
        <v>2</v>
      </c>
      <c r="AN43" s="821">
        <v>0.11</v>
      </c>
      <c r="AO43" s="705">
        <f>IF(U43="n/a","n/a",IF(AA43&lt;0,"n/a",IF(AA43="n/a","n/a",J43+U43-AA43)))</f>
        <v>6.9673776785864803</v>
      </c>
      <c r="AP43" s="706">
        <f>IF(U43="n/a","n/a",J43+U43)</f>
        <v>17.223498205893449</v>
      </c>
      <c r="AQ43" s="843">
        <f>IF(OR(AC43&lt;0.01,AC43="n/a",AF43="n/a"),"n/a",(I43/SQRT(22.5*AC43*(I43/AF43))-1)*100)</f>
        <v>-18.142407736521548</v>
      </c>
      <c r="AR43" s="618">
        <f>INDEX(Historical!$C$7:$C$1222,MATCH(B43,Historical!$B$7:$B$1244,0))*IF(AH43="n/a",1.03,IF(AH43&lt;0,1.01,IF(AH43&gt;10,1.1,(1+AH43/100))))</f>
        <v>0.9900000000000001</v>
      </c>
      <c r="AS43" s="841">
        <f>IF($AI43="n/a",1.03*AR43,IF($AI43&lt;0,1.01*AR43,IF($AI43&gt;10,1.1*AR43,(1+$AI43/100)*AR43)))</f>
        <v>1.0070280000000003</v>
      </c>
      <c r="AT43" s="841">
        <f>IF($AK43="n/a",1.03*AS43,IF($AK43&lt;0,1.01*AS43,IF($AK43&gt;10,1.1*AS43,(1+$AK43/100)*AS43)))</f>
        <v>1.0976605200000003</v>
      </c>
      <c r="AU43" s="841">
        <f>IF($AK43="n/a",1.03*AT43,IF($AK43&lt;0,1.01*AT43,IF($AK43&gt;10,1.1*AT43,(1+$AK43/100)*AT43)))</f>
        <v>1.1964499668000004</v>
      </c>
      <c r="AV43" s="841">
        <f>IF($AK43="n/a",1.03*AU43,IF($AK43&lt;0,1.01*AU43,IF($AK43&gt;10,1.1*AU43,(1+$AK43/100)*AU43)))</f>
        <v>1.3041304638120006</v>
      </c>
      <c r="AW43" s="618">
        <f>SUM(AR43:AV43)</f>
        <v>5.5952689506120024</v>
      </c>
      <c r="AX43" s="713">
        <f>AW43/I43*100</f>
        <v>10.274089149122295</v>
      </c>
      <c r="AY43" s="887">
        <v>1.1599999999999999</v>
      </c>
      <c r="AZ43" s="827">
        <v>37.4</v>
      </c>
      <c r="BA43" s="827">
        <v>-3.35</v>
      </c>
      <c r="BB43" s="827">
        <v>5.79</v>
      </c>
      <c r="BC43" s="827">
        <v>13.86</v>
      </c>
      <c r="BD43" s="861"/>
      <c r="BE43" s="594">
        <v>2015</v>
      </c>
      <c r="BF43" s="853">
        <f>IF(BE43&gt;2020,0,IF(BE43&gt;2008,1,IF(BE43&gt;2001,2,IF(BE43&gt;1990,3,IF(BE43&gt;1980,4,IF(BE43&gt;1973,5,IF(BE43&gt;1970,6,IF(BE43&gt;1960,7,IF(BE43&gt;1958,8,IF(BE43&gt;1953,9,10))))))))))</f>
        <v>1</v>
      </c>
      <c r="BG43" s="837">
        <v>1.2</v>
      </c>
      <c r="BH43" s="820" t="s">
        <v>4443</v>
      </c>
      <c r="BI43" s="820" t="s">
        <v>4444</v>
      </c>
    </row>
    <row r="44" spans="1:61" s="819" customFormat="1" x14ac:dyDescent="0.2">
      <c r="A44" s="836" t="s">
        <v>5223</v>
      </c>
      <c r="B44" s="575" t="s">
        <v>2180</v>
      </c>
      <c r="C44" s="885" t="s">
        <v>177</v>
      </c>
      <c r="D44" s="885" t="s">
        <v>4195</v>
      </c>
      <c r="E44" s="699">
        <v>6</v>
      </c>
      <c r="F44" s="1122">
        <v>669</v>
      </c>
      <c r="G44" s="1122" t="s">
        <v>105</v>
      </c>
      <c r="H44" s="1122" t="s">
        <v>105</v>
      </c>
      <c r="I44" s="829">
        <v>113.02</v>
      </c>
      <c r="J44" s="618">
        <f>(M44/I44)*100</f>
        <v>2.9198371969562911</v>
      </c>
      <c r="K44" s="832">
        <v>0.82499999999999996</v>
      </c>
      <c r="L44" s="842">
        <v>4</v>
      </c>
      <c r="M44" s="609">
        <f>K44*L44</f>
        <v>3.3</v>
      </c>
      <c r="N44" s="825" t="s">
        <v>483</v>
      </c>
      <c r="O44" s="700">
        <v>0.75</v>
      </c>
      <c r="P44" s="603">
        <v>44939</v>
      </c>
      <c r="Q44" s="603">
        <v>44957</v>
      </c>
      <c r="R44" s="609">
        <f>(K44-O44)/O44*100</f>
        <v>9.9999999999999929</v>
      </c>
      <c r="S44" s="667">
        <f>IF(INDEX(Historical!$D$7:$D$1220,MATCH(B44,Historical!$B$7:$B$1244,0))=0,"n/a",(INDEX(Historical!$C$7:$C$1222,MATCH(B44,Historical!$B$7:$B$1244,0))/INDEX(Historical!$D$7:$D$1220,MATCH(B44,Historical!$B$7:$B$1244,0))-1)*100)</f>
        <v>86.046511627906995</v>
      </c>
      <c r="T44" s="667">
        <f>IF(INDEX(Historical!$F$7:$F$1213,MATCH(B44,Historical!$B$7:$B$1244,0))=0,"n/a",((INDEX(Historical!$C$7:$C$1222,MATCH(B44,Historical!$B$7:$B$1244,0))/INDEX(Historical!$F$7:$F$1213,MATCH(B44,Historical!$B$7:$B$1244,0)))^(1/3)-1)*100)</f>
        <v>43.510960400362578</v>
      </c>
      <c r="U44" s="667">
        <f>IF(INDEX(Historical!$H$7:$H$1213,MATCH(B44,Historical!$B$7:$B$1244,0))=0,"n/a",((INDEX(Historical!$C$7:$C$1222,MATCH(B44,Historical!$B$7:$B$1244,0))/INDEX(Historical!$H$7:$H$1213,MATCH(B44,Historical!$B$7:$B$1244,0)))^(1/5)-1)*100)</f>
        <v>34.961311656084163</v>
      </c>
      <c r="V44" s="667">
        <f>IF(INDEX(Historical!$N$7:$N$1213,MATCH(B44,Historical!$B$7:$B$1244,0))=0,"n/a",((INDEX(Historical!$C$7:$C$1222,MATCH(B44,Historical!$B$7:$B$1244,0))/INDEX(Historical!$N$7:$N$1213,MATCH(B44,Historical!$B$7:$B$1244,0)))^(1/10)-1)*100)</f>
        <v>24.510978105380744</v>
      </c>
      <c r="W44" s="668">
        <f>IF(OR(U44&lt;=0,U44="n/a",V44&lt;=0,V44="n/a"),"n/a",U44/V44)</f>
        <v>1.4263531836948327</v>
      </c>
      <c r="X44" s="669">
        <f>IF(OR(AJ44&lt;=0,AJ44="n/a",U44&lt;=0,U44="n/a"),"n/a",U44/AJ44)</f>
        <v>0.72609162317931808</v>
      </c>
      <c r="Y44" s="640"/>
      <c r="Z44" s="618">
        <f>IF(OR(AC44&lt;0.01,AC44="n/a"),"n/a",M44/AC44*100)</f>
        <v>25.923016496465038</v>
      </c>
      <c r="AA44" s="841">
        <f>IF(OR(AC44&lt;0.01,AC44="n/a"),"n/a",I44/AC44)</f>
        <v>8.8782403770620579</v>
      </c>
      <c r="AB44" s="842">
        <v>12</v>
      </c>
      <c r="AC44" s="821">
        <v>12.73</v>
      </c>
      <c r="AD44" s="821">
        <v>0.45</v>
      </c>
      <c r="AE44" s="821">
        <v>2.83</v>
      </c>
      <c r="AF44" s="821">
        <v>2.72</v>
      </c>
      <c r="AG44" s="821" t="s">
        <v>135</v>
      </c>
      <c r="AH44" s="821">
        <v>3.5000000000000004</v>
      </c>
      <c r="AI44" s="821">
        <v>-1.94</v>
      </c>
      <c r="AJ44" s="821">
        <v>48.15</v>
      </c>
      <c r="AK44" s="821">
        <v>20.23</v>
      </c>
      <c r="AL44" s="833">
        <v>70510</v>
      </c>
      <c r="AM44" s="827">
        <v>0.3</v>
      </c>
      <c r="AN44" s="821">
        <v>0.2</v>
      </c>
      <c r="AO44" s="705">
        <f>IF(U44="n/a","n/a",IF(AA44&lt;0,"n/a",IF(AA44="n/a","n/a",J44+U44-AA44)))</f>
        <v>29.002908475978401</v>
      </c>
      <c r="AP44" s="706">
        <f>IF(U44="n/a","n/a",J44+U44)</f>
        <v>37.881148853040457</v>
      </c>
      <c r="AQ44" s="843">
        <f>IF(OR(AC44&lt;0.01,AC44="n/a",AF44="n/a"),"n/a",(I44/SQRT(22.5*AC44*(I44/AF44))-1)*100)</f>
        <v>3.599257452527227</v>
      </c>
      <c r="AR44" s="618">
        <f>INDEX(Historical!$C$7:$C$1222,MATCH(B44,Historical!$B$7:$B$1244,0))*IF(AH44="n/a",1.03,IF(AH44&lt;0,1.01,IF(AH44&gt;10,1.1,(1+AH44/100))))</f>
        <v>3.1049999999999995</v>
      </c>
      <c r="AS44" s="841">
        <f>IF($AI44="n/a",1.03*AR44,IF($AI44&lt;0,1.01*AR44,IF($AI44&gt;10,1.1*AR44,(1+$AI44/100)*AR44)))</f>
        <v>3.1360499999999996</v>
      </c>
      <c r="AT44" s="841">
        <f>IF($AK44="n/a",1.03*AS44,IF($AK44&lt;0,1.01*AS44,IF($AK44&gt;10,1.1*AS44,(1+$AK44/100)*AS44)))</f>
        <v>3.4496549999999999</v>
      </c>
      <c r="AU44" s="841">
        <f>IF($AK44="n/a",1.03*AT44,IF($AK44&lt;0,1.01*AT44,IF($AK44&gt;10,1.1*AT44,(1+$AK44/100)*AT44)))</f>
        <v>3.7946205000000002</v>
      </c>
      <c r="AV44" s="841">
        <f>IF($AK44="n/a",1.03*AU44,IF($AK44&lt;0,1.01*AU44,IF($AK44&gt;10,1.1*AU44,(1+$AK44/100)*AU44)))</f>
        <v>4.1740825500000005</v>
      </c>
      <c r="AW44" s="618">
        <f>SUM(AR44:AV44)</f>
        <v>17.65940805</v>
      </c>
      <c r="AX44" s="713">
        <f>AW44/I44*100</f>
        <v>15.625029242611927</v>
      </c>
      <c r="AY44" s="887">
        <v>1.5</v>
      </c>
      <c r="AZ44" s="827">
        <v>25.629999999999995</v>
      </c>
      <c r="BA44" s="827">
        <v>-24.2</v>
      </c>
      <c r="BB44" s="827">
        <v>-11.379999999999999</v>
      </c>
      <c r="BC44" s="827">
        <v>-7.64</v>
      </c>
      <c r="BD44" s="861"/>
      <c r="BE44" s="594">
        <v>2018</v>
      </c>
      <c r="BF44" s="853">
        <f>IF(BE44&gt;2020,0,IF(BE44&gt;2008,1,IF(BE44&gt;2001,2,IF(BE44&gt;1990,3,IF(BE44&gt;1980,4,IF(BE44&gt;1973,5,IF(BE44&gt;1970,6,IF(BE44&gt;1960,7,IF(BE44&gt;1958,8,IF(BE44&gt;1953,9,10))))))))))</f>
        <v>1</v>
      </c>
      <c r="BG44" s="837" t="s">
        <v>135</v>
      </c>
      <c r="BH44" s="820" t="s">
        <v>4443</v>
      </c>
      <c r="BI44" s="820" t="s">
        <v>4444</v>
      </c>
    </row>
    <row r="45" spans="1:61" s="819" customFormat="1" ht="12.75" customHeight="1" x14ac:dyDescent="0.2">
      <c r="A45" s="836" t="s">
        <v>5312</v>
      </c>
      <c r="B45" s="575" t="s">
        <v>5310</v>
      </c>
      <c r="C45" s="885" t="s">
        <v>107</v>
      </c>
      <c r="D45" s="885" t="s">
        <v>4497</v>
      </c>
      <c r="E45" s="699">
        <v>5</v>
      </c>
      <c r="F45" s="1122">
        <v>688</v>
      </c>
      <c r="G45" s="1122" t="s">
        <v>105</v>
      </c>
      <c r="H45" s="1122" t="s">
        <v>105</v>
      </c>
      <c r="I45" s="829">
        <v>31.42</v>
      </c>
      <c r="J45" s="618">
        <f>(M45/I45)*100</f>
        <v>2.5461489497135581</v>
      </c>
      <c r="K45" s="832">
        <v>0.2</v>
      </c>
      <c r="L45" s="842">
        <v>4</v>
      </c>
      <c r="M45" s="609">
        <f>K45*L45</f>
        <v>0.8</v>
      </c>
      <c r="N45" s="825" t="s">
        <v>292</v>
      </c>
      <c r="O45" s="700">
        <v>0.18</v>
      </c>
      <c r="P45" s="603">
        <v>44707</v>
      </c>
      <c r="Q45" s="603">
        <v>44718</v>
      </c>
      <c r="R45" s="609">
        <f>(K45-O45)/O45*100</f>
        <v>11.111111111111121</v>
      </c>
      <c r="S45" s="667">
        <f>IF(INDEX(Historical!$D$7:$D$1220,MATCH(B45,Historical!$B$7:$B$1244,0))=0,"n/a",(INDEX(Historical!$C$7:$C$1222,MATCH(B45,Historical!$B$7:$B$1244,0))/INDEX(Historical!$D$7:$D$1220,MATCH(B45,Historical!$B$7:$B$1244,0))-1)*100)</f>
        <v>9.8591549295774517</v>
      </c>
      <c r="T45" s="667">
        <f>IF(INDEX(Historical!$F$7:$F$1213,MATCH(B45,Historical!$B$7:$B$1244,0))=0,"n/a",((INDEX(Historical!$C$7:$C$1222,MATCH(B45,Historical!$B$7:$B$1244,0))/INDEX(Historical!$F$7:$F$1213,MATCH(B45,Historical!$B$7:$B$1244,0)))^(1/3)-1)*100)</f>
        <v>10.37961367337601</v>
      </c>
      <c r="U45" s="667" t="str">
        <f>IF(INDEX(Historical!$H$7:$H$1213,MATCH(B45,Historical!$B$7:$B$1244,0))=0,"n/a",((INDEX(Historical!$C$7:$C$1222,MATCH(B45,Historical!$B$7:$B$1244,0))/INDEX(Historical!$H$7:$H$1213,MATCH(B45,Historical!$B$7:$B$1244,0)))^(1/5)-1)*100)</f>
        <v>n/a</v>
      </c>
      <c r="V45" s="667" t="str">
        <f>IF(INDEX(Historical!$N$7:$N$1213,MATCH(B45,Historical!$B$7:$B$1244,0))=0,"n/a",((INDEX(Historical!$C$7:$C$1222,MATCH(B45,Historical!$B$7:$B$1244,0))/INDEX(Historical!$N$7:$N$1213,MATCH(B45,Historical!$B$7:$B$1244,0)))^(1/10)-1)*100)</f>
        <v>n/a</v>
      </c>
      <c r="W45" s="668" t="str">
        <f>IF(OR(U45&lt;=0,U45="n/a",V45&lt;=0,V45="n/a"),"n/a",U45/V45)</f>
        <v>n/a</v>
      </c>
      <c r="X45" s="669" t="str">
        <f>IF(OR(AJ45&lt;=0,AJ45="n/a",U45&lt;=0,U45="n/a"),"n/a",U45/AJ45)</f>
        <v>n/a</v>
      </c>
      <c r="Y45" s="640"/>
      <c r="Z45" s="618">
        <f>IF(OR(AC45&lt;0.01,AC45="n/a"),"n/a",M45/AC45*100)</f>
        <v>18.264840182648403</v>
      </c>
      <c r="AA45" s="841">
        <f>IF(OR(AC45&lt;0.01,AC45="n/a"),"n/a",I45/AC45)</f>
        <v>7.1735159817351608</v>
      </c>
      <c r="AB45" s="842">
        <v>12</v>
      </c>
      <c r="AC45" s="821">
        <v>4.38</v>
      </c>
      <c r="AD45" s="821">
        <v>0.88</v>
      </c>
      <c r="AE45" s="821">
        <v>0.9</v>
      </c>
      <c r="AF45" s="821">
        <v>120.69</v>
      </c>
      <c r="AG45" s="821">
        <v>55.400000000000006</v>
      </c>
      <c r="AH45" s="821">
        <v>461.59999999999997</v>
      </c>
      <c r="AI45" s="821">
        <v>17.03</v>
      </c>
      <c r="AJ45" s="821">
        <v>27.1</v>
      </c>
      <c r="AK45" s="821">
        <v>8.16</v>
      </c>
      <c r="AL45" s="833">
        <v>11380</v>
      </c>
      <c r="AM45" s="827">
        <v>0.2</v>
      </c>
      <c r="AN45" s="821">
        <v>143.04</v>
      </c>
      <c r="AO45" s="705" t="str">
        <f>IF(U45="n/a","n/a",IF(AA45&lt;0,"n/a",IF(AA45="n/a","n/a",J45+U45-AA45)))</f>
        <v>n/a</v>
      </c>
      <c r="AP45" s="706" t="str">
        <f>IF(U45="n/a","n/a",J45+U45)</f>
        <v>n/a</v>
      </c>
      <c r="AQ45" s="843">
        <f>IF(OR(AC45&lt;0.01,AC45="n/a",AF45="n/a"),"n/a",(I45/SQRT(22.5*AC45*(I45/AF45))-1)*100)</f>
        <v>520.31233847173633</v>
      </c>
      <c r="AR45" s="618">
        <f>INDEX(Historical!$C$7:$C$1222,MATCH(B45,Historical!$B$7:$B$1244,0))*IF(AH45="n/a",1.03,IF(AH45&lt;0,1.01,IF(AH45&gt;10,1.1,(1+AH45/100))))</f>
        <v>0.8580000000000001</v>
      </c>
      <c r="AS45" s="841">
        <f>IF($AI45="n/a",1.03*AR45,IF($AI45&lt;0,1.01*AR45,IF($AI45&gt;10,1.1*AR45,(1+$AI45/100)*AR45)))</f>
        <v>0.94380000000000019</v>
      </c>
      <c r="AT45" s="841">
        <f>IF($AK45="n/a",1.03*AS45,IF($AK45&lt;0,1.01*AS45,IF($AK45&gt;10,1.1*AS45,(1+$AK45/100)*AS45)))</f>
        <v>1.0208140800000001</v>
      </c>
      <c r="AU45" s="841">
        <f>IF($AK45="n/a",1.03*AT45,IF($AK45&lt;0,1.01*AT45,IF($AK45&gt;10,1.1*AT45,(1+$AK45/100)*AT45)))</f>
        <v>1.1041125089279999</v>
      </c>
      <c r="AV45" s="841">
        <f>IF($AK45="n/a",1.03*AU45,IF($AK45&lt;0,1.01*AU45,IF($AK45&gt;10,1.1*AU45,(1+$AK45/100)*AU45)))</f>
        <v>1.1942080896565246</v>
      </c>
      <c r="AW45" s="618">
        <f>SUM(AR45:AV45)</f>
        <v>5.1209346785845247</v>
      </c>
      <c r="AX45" s="713">
        <f>AW45/I45*100</f>
        <v>16.298328066787157</v>
      </c>
      <c r="AY45" s="887">
        <v>1.44</v>
      </c>
      <c r="AZ45" s="827">
        <v>27.67</v>
      </c>
      <c r="BA45" s="827">
        <v>-5.4899999999999993</v>
      </c>
      <c r="BB45" s="827">
        <v>2.59</v>
      </c>
      <c r="BC45" s="827">
        <v>7.48</v>
      </c>
      <c r="BD45" s="861"/>
      <c r="BE45" s="594">
        <v>2018</v>
      </c>
      <c r="BF45" s="853">
        <f>IF(BE45&gt;2020,0,IF(BE45&gt;2008,1,IF(BE45&gt;2001,2,IF(BE45&gt;1990,3,IF(BE45&gt;1980,4,IF(BE45&gt;1973,5,IF(BE45&gt;1970,6,IF(BE45&gt;1960,7,IF(BE45&gt;1958,8,IF(BE45&gt;1953,9,10))))))))))</f>
        <v>1</v>
      </c>
      <c r="BG45" s="837">
        <v>0.70000000000000007</v>
      </c>
      <c r="BH45" s="820" t="s">
        <v>4443</v>
      </c>
      <c r="BI45" s="820" t="s">
        <v>4444</v>
      </c>
    </row>
    <row r="46" spans="1:61" s="819" customFormat="1" ht="12.75" customHeight="1" x14ac:dyDescent="0.2">
      <c r="A46" s="10" t="s">
        <v>4782</v>
      </c>
      <c r="B46" s="793" t="s">
        <v>3940</v>
      </c>
      <c r="C46" s="885" t="s">
        <v>4178</v>
      </c>
      <c r="D46" s="885" t="s">
        <v>4179</v>
      </c>
      <c r="E46" s="699">
        <v>9</v>
      </c>
      <c r="F46" s="1122">
        <v>569</v>
      </c>
      <c r="G46" s="1122" t="s">
        <v>105</v>
      </c>
      <c r="H46" s="1122" t="s">
        <v>105</v>
      </c>
      <c r="I46" s="829">
        <v>688.27</v>
      </c>
      <c r="J46" s="618">
        <f>(M46/I46)*100</f>
        <v>1.9817804059453412</v>
      </c>
      <c r="K46" s="832">
        <v>3.41</v>
      </c>
      <c r="L46" s="842">
        <v>4</v>
      </c>
      <c r="M46" s="609">
        <f>K46*L46</f>
        <v>13.64</v>
      </c>
      <c r="N46" s="825" t="s">
        <v>323</v>
      </c>
      <c r="O46" s="700">
        <v>3.1</v>
      </c>
      <c r="P46" s="603">
        <v>44991</v>
      </c>
      <c r="Q46" s="603">
        <v>45007</v>
      </c>
      <c r="R46" s="609">
        <f>(K46-O46)/O46*100</f>
        <v>10.000000000000002</v>
      </c>
      <c r="S46" s="667">
        <f>IF(INDEX(Historical!$D$7:$D$1220,MATCH(B46,Historical!$B$7:$B$1244,0))=0,"n/a",(INDEX(Historical!$C$7:$C$1222,MATCH(B46,Historical!$B$7:$B$1244,0))/INDEX(Historical!$D$7:$D$1220,MATCH(B46,Historical!$B$7:$B$1244,0))-1)*100)</f>
        <v>8.0139372822299659</v>
      </c>
      <c r="T46" s="667">
        <f>IF(INDEX(Historical!$F$7:$F$1213,MATCH(B46,Historical!$B$7:$B$1244,0))=0,"n/a",((INDEX(Historical!$C$7:$C$1222,MATCH(B46,Historical!$B$7:$B$1244,0))/INDEX(Historical!$F$7:$F$1213,MATCH(B46,Historical!$B$7:$B$1244,0)))^(1/3)-1)*100)</f>
        <v>8.0128757404447128</v>
      </c>
      <c r="U46" s="667">
        <f>IF(INDEX(Historical!$H$7:$H$1213,MATCH(B46,Historical!$B$7:$B$1244,0))=0,"n/a",((INDEX(Historical!$C$7:$C$1222,MATCH(B46,Historical!$B$7:$B$1244,0))/INDEX(Historical!$H$7:$H$1213,MATCH(B46,Historical!$B$7:$B$1244,0)))^(1/5)-1)*100)</f>
        <v>9.1607069589288557</v>
      </c>
      <c r="V46" s="667" t="str">
        <f>IF(INDEX(Historical!$N$7:$N$1213,MATCH(B46,Historical!$B$7:$B$1244,0))=0,"n/a",((INDEX(Historical!$C$7:$C$1222,MATCH(B46,Historical!$B$7:$B$1244,0))/INDEX(Historical!$N$7:$N$1213,MATCH(B46,Historical!$B$7:$B$1244,0)))^(1/10)-1)*100)</f>
        <v>n/a</v>
      </c>
      <c r="W46" s="668" t="str">
        <f>IF(OR(U46&lt;=0,U46="n/a",V46&lt;=0,V46="n/a"),"n/a",U46/V46)</f>
        <v>n/a</v>
      </c>
      <c r="X46" s="669">
        <f>IF(OR(AJ46&lt;=0,AJ46="n/a",U46&lt;=0,U46="n/a"),"n/a",U46/AJ46)</f>
        <v>0.13471627880777728</v>
      </c>
      <c r="Y46" s="831"/>
      <c r="Z46" s="618">
        <f>IF(OR(AC46&lt;0.01,AC46="n/a"),"n/a",M46/AC46*100)</f>
        <v>177.83572359843546</v>
      </c>
      <c r="AA46" s="841">
        <f>IF(OR(AC46&lt;0.01,AC46="n/a"),"n/a",I46/AC46)</f>
        <v>89.735332464146026</v>
      </c>
      <c r="AB46" s="842">
        <v>12</v>
      </c>
      <c r="AC46" s="821">
        <v>7.67</v>
      </c>
      <c r="AD46" s="821">
        <v>4.49</v>
      </c>
      <c r="AE46" s="821">
        <v>9.1300000000000008</v>
      </c>
      <c r="AF46" s="821">
        <v>5.58</v>
      </c>
      <c r="AG46" s="821">
        <v>6.4</v>
      </c>
      <c r="AH46" s="821">
        <v>38.6</v>
      </c>
      <c r="AI46" s="821">
        <v>20.13</v>
      </c>
      <c r="AJ46" s="821">
        <v>68</v>
      </c>
      <c r="AK46" s="821">
        <v>20.100000000000001</v>
      </c>
      <c r="AL46" s="833">
        <v>66310</v>
      </c>
      <c r="AM46" s="827">
        <v>0.1</v>
      </c>
      <c r="AN46" s="821">
        <v>1.31</v>
      </c>
      <c r="AO46" s="705">
        <f>IF(U46="n/a","n/a",IF(AA46&lt;0,"n/a",IF(AA46="n/a","n/a",J46+U46-AA46)))</f>
        <v>-78.592845099271827</v>
      </c>
      <c r="AP46" s="706">
        <f>IF(U46="n/a","n/a",J46+U46)</f>
        <v>11.142487364874198</v>
      </c>
      <c r="AQ46" s="843">
        <f>IF(OR(AC46&lt;0.01,AC46="n/a",AF46="n/a"),"n/a",(I46/SQRT(22.5*AC46*(I46/AF46))-1)*100)</f>
        <v>371.74529622570924</v>
      </c>
      <c r="AR46" s="618">
        <f>INDEX(Historical!$C$7:$C$1222,MATCH(B46,Historical!$B$7:$B$1244,0))*IF(AH46="n/a",1.03,IF(AH46&lt;0,1.01,IF(AH46&gt;10,1.1,(1+AH46/100))))</f>
        <v>13.640000000000002</v>
      </c>
      <c r="AS46" s="841">
        <f>IF($AI46="n/a",1.03*AR46,IF($AI46&lt;0,1.01*AR46,IF($AI46&gt;10,1.1*AR46,(1+$AI46/100)*AR46)))</f>
        <v>15.004000000000003</v>
      </c>
      <c r="AT46" s="841">
        <f>IF($AK46="n/a",1.03*AS46,IF($AK46&lt;0,1.01*AS46,IF($AK46&gt;10,1.1*AS46,(1+$AK46/100)*AS46)))</f>
        <v>16.504400000000004</v>
      </c>
      <c r="AU46" s="841">
        <f>IF($AK46="n/a",1.03*AT46,IF($AK46&lt;0,1.01*AT46,IF($AK46&gt;10,1.1*AT46,(1+$AK46/100)*AT46)))</f>
        <v>18.154840000000007</v>
      </c>
      <c r="AV46" s="841">
        <f>IF($AK46="n/a",1.03*AU46,IF($AK46&lt;0,1.01*AU46,IF($AK46&gt;10,1.1*AU46,(1+$AK46/100)*AU46)))</f>
        <v>19.970324000000009</v>
      </c>
      <c r="AW46" s="618">
        <f>SUM(AR46:AV46)</f>
        <v>83.273564000000022</v>
      </c>
      <c r="AX46" s="713">
        <f>AW46/I46*100</f>
        <v>12.098967556336907</v>
      </c>
      <c r="AY46" s="887">
        <v>0.6</v>
      </c>
      <c r="AZ46" s="827">
        <v>39.08</v>
      </c>
      <c r="BA46" s="827">
        <v>-11.35</v>
      </c>
      <c r="BB46" s="827">
        <v>-1.96</v>
      </c>
      <c r="BC46" s="827">
        <v>5.1400000000000006</v>
      </c>
      <c r="BD46" s="861"/>
      <c r="BE46" s="594">
        <v>2015</v>
      </c>
      <c r="BF46" s="853">
        <f>IF(BE46&gt;2020,0,IF(BE46&gt;2008,1,IF(BE46&gt;2001,2,IF(BE46&gt;1990,3,IF(BE46&gt;1980,4,IF(BE46&gt;1973,5,IF(BE46&gt;1970,6,IF(BE46&gt;1960,7,IF(BE46&gt;1958,8,IF(BE46&gt;1953,9,10))))))))))</f>
        <v>1</v>
      </c>
      <c r="BG46" s="837">
        <v>2.4</v>
      </c>
      <c r="BH46" s="820" t="s">
        <v>4443</v>
      </c>
      <c r="BI46" s="820" t="s">
        <v>4445</v>
      </c>
    </row>
    <row r="47" spans="1:61" s="819" customFormat="1" ht="12.75" customHeight="1" x14ac:dyDescent="0.2">
      <c r="A47" s="836" t="s">
        <v>5384</v>
      </c>
      <c r="B47" s="575" t="s">
        <v>5379</v>
      </c>
      <c r="C47" s="885" t="s">
        <v>107</v>
      </c>
      <c r="D47" s="885" t="s">
        <v>4190</v>
      </c>
      <c r="E47" s="699">
        <v>5</v>
      </c>
      <c r="F47" s="1122">
        <v>706</v>
      </c>
      <c r="G47" s="1122" t="s">
        <v>105</v>
      </c>
      <c r="H47" s="1122" t="s">
        <v>105</v>
      </c>
      <c r="I47" s="829">
        <v>42.95</v>
      </c>
      <c r="J47" s="618">
        <f>(M47/I47)*100</f>
        <v>2.3282887077997669</v>
      </c>
      <c r="K47" s="832">
        <v>0.25</v>
      </c>
      <c r="L47" s="842">
        <v>4</v>
      </c>
      <c r="M47" s="609">
        <f>K47*L47</f>
        <v>1</v>
      </c>
      <c r="N47" s="825" t="s">
        <v>292</v>
      </c>
      <c r="O47" s="700">
        <v>0.23</v>
      </c>
      <c r="P47" s="603">
        <v>44994</v>
      </c>
      <c r="Q47" s="603">
        <v>45005</v>
      </c>
      <c r="R47" s="609">
        <f>(K47-O47)/O47*100</f>
        <v>8.6956521739130395</v>
      </c>
      <c r="S47" s="667">
        <f>IF(INDEX(Historical!$D$7:$D$1220,MATCH(B47,Historical!$B$7:$B$1244,0))=0,"n/a",(INDEX(Historical!$C$7:$C$1222,MATCH(B47,Historical!$B$7:$B$1244,0))/INDEX(Historical!$D$7:$D$1220,MATCH(B47,Historical!$B$7:$B$1244,0))-1)*100)</f>
        <v>22.857142857142865</v>
      </c>
      <c r="T47" s="667">
        <f>IF(INDEX(Historical!$F$7:$F$1213,MATCH(B47,Historical!$B$7:$B$1244,0))=0,"n/a",((INDEX(Historical!$C$7:$C$1222,MATCH(B47,Historical!$B$7:$B$1244,0))/INDEX(Historical!$F$7:$F$1213,MATCH(B47,Historical!$B$7:$B$1244,0)))^(1/3)-1)*100)</f>
        <v>42.055831161147417</v>
      </c>
      <c r="U47" s="667" t="str">
        <f>IF(INDEX(Historical!$H$7:$H$1213,MATCH(B47,Historical!$B$7:$B$1244,0))=0,"n/a",((INDEX(Historical!$C$7:$C$1222,MATCH(B47,Historical!$B$7:$B$1244,0))/INDEX(Historical!$H$7:$H$1213,MATCH(B47,Historical!$B$7:$B$1244,0)))^(1/5)-1)*100)</f>
        <v>n/a</v>
      </c>
      <c r="V47" s="667" t="str">
        <f>IF(INDEX(Historical!$N$7:$N$1213,MATCH(B47,Historical!$B$7:$B$1244,0))=0,"n/a",((INDEX(Historical!$C$7:$C$1222,MATCH(B47,Historical!$B$7:$B$1244,0))/INDEX(Historical!$N$7:$N$1213,MATCH(B47,Historical!$B$7:$B$1244,0)))^(1/10)-1)*100)</f>
        <v>n/a</v>
      </c>
      <c r="W47" s="668" t="str">
        <f>IF(OR(U47&lt;=0,U47="n/a",V47&lt;=0,V47="n/a"),"n/a",U47/V47)</f>
        <v>n/a</v>
      </c>
      <c r="X47" s="669" t="str">
        <f>IF(OR(AJ47&lt;=0,AJ47="n/a",U47&lt;=0,U47="n/a"),"n/a",U47/AJ47)</f>
        <v>n/a</v>
      </c>
      <c r="Y47" s="640"/>
      <c r="Z47" s="618">
        <f>IF(OR(AC47&lt;0.01,AC47="n/a"),"n/a",M47/AC47*100)</f>
        <v>12.95336787564767</v>
      </c>
      <c r="AA47" s="841">
        <f>IF(OR(AC47&lt;0.01,AC47="n/a"),"n/a",I47/AC47)</f>
        <v>5.5634715025906738</v>
      </c>
      <c r="AB47" s="842">
        <v>12</v>
      </c>
      <c r="AC47" s="821">
        <v>7.72</v>
      </c>
      <c r="AD47" s="821">
        <v>0.56000000000000005</v>
      </c>
      <c r="AE47" s="821">
        <v>4.66</v>
      </c>
      <c r="AF47" s="821">
        <v>1.03</v>
      </c>
      <c r="AG47" s="821">
        <v>19.3</v>
      </c>
      <c r="AH47" s="821">
        <v>26.400000000000002</v>
      </c>
      <c r="AI47" s="821">
        <v>8.08</v>
      </c>
      <c r="AJ47" s="821">
        <v>20.100000000000001</v>
      </c>
      <c r="AK47" s="821">
        <v>10</v>
      </c>
      <c r="AL47" s="833">
        <v>4670</v>
      </c>
      <c r="AM47" s="827">
        <v>3.17</v>
      </c>
      <c r="AN47" s="821">
        <v>0.09</v>
      </c>
      <c r="AO47" s="705" t="str">
        <f>IF(U47="n/a","n/a",IF(AA47&lt;0,"n/a",IF(AA47="n/a","n/a",J47+U47-AA47)))</f>
        <v>n/a</v>
      </c>
      <c r="AP47" s="706" t="str">
        <f>IF(U47="n/a","n/a",J47+U47)</f>
        <v>n/a</v>
      </c>
      <c r="AQ47" s="843">
        <f>IF(OR(AC47&lt;0.01,AC47="n/a",AF47="n/a"),"n/a",(I47/SQRT(22.5*AC47*(I47/AF47))-1)*100)</f>
        <v>-49.533836868789471</v>
      </c>
      <c r="AR47" s="618">
        <f>INDEX(Historical!$C$7:$C$1222,MATCH(B47,Historical!$B$7:$B$1244,0))*IF(AH47="n/a",1.03,IF(AH47&lt;0,1.01,IF(AH47&gt;10,1.1,(1+AH47/100))))</f>
        <v>0.94600000000000017</v>
      </c>
      <c r="AS47" s="841">
        <f>IF($AI47="n/a",1.03*AR47,IF($AI47&lt;0,1.01*AR47,IF($AI47&gt;10,1.1*AR47,(1+$AI47/100)*AR47)))</f>
        <v>1.0224368000000001</v>
      </c>
      <c r="AT47" s="841">
        <f>IF($AK47="n/a",1.03*AS47,IF($AK47&lt;0,1.01*AS47,IF($AK47&gt;10,1.1*AS47,(1+$AK47/100)*AS47)))</f>
        <v>1.1246804800000003</v>
      </c>
      <c r="AU47" s="841">
        <f>IF($AK47="n/a",1.03*AT47,IF($AK47&lt;0,1.01*AT47,IF($AK47&gt;10,1.1*AT47,(1+$AK47/100)*AT47)))</f>
        <v>1.2371485280000005</v>
      </c>
      <c r="AV47" s="841">
        <f>IF($AK47="n/a",1.03*AU47,IF($AK47&lt;0,1.01*AU47,IF($AK47&gt;10,1.1*AU47,(1+$AK47/100)*AU47)))</f>
        <v>1.3608633808000006</v>
      </c>
      <c r="AW47" s="618">
        <f>SUM(AR47:AV47)</f>
        <v>5.6911291888000015</v>
      </c>
      <c r="AX47" s="713">
        <f>AW47/I47*100</f>
        <v>13.250591824912691</v>
      </c>
      <c r="AY47" s="887">
        <v>1.19</v>
      </c>
      <c r="AZ47" s="827">
        <v>25.330000000000002</v>
      </c>
      <c r="BA47" s="827">
        <v>-4.58</v>
      </c>
      <c r="BB47" s="827">
        <v>4.75</v>
      </c>
      <c r="BC47" s="827">
        <v>7.88</v>
      </c>
      <c r="BD47" s="861"/>
      <c r="BE47" s="594">
        <v>2019</v>
      </c>
      <c r="BF47" s="853"/>
      <c r="BG47" s="837">
        <v>14.899999999999999</v>
      </c>
      <c r="BH47" s="820" t="s">
        <v>4443</v>
      </c>
      <c r="BI47" s="820" t="s">
        <v>4444</v>
      </c>
    </row>
    <row r="48" spans="1:61" s="819" customFormat="1" ht="12.75" customHeight="1" x14ac:dyDescent="0.2">
      <c r="A48" s="836" t="s">
        <v>4323</v>
      </c>
      <c r="B48" s="575" t="s">
        <v>4321</v>
      </c>
      <c r="C48" s="885" t="s">
        <v>130</v>
      </c>
      <c r="D48" s="885" t="s">
        <v>4188</v>
      </c>
      <c r="E48" s="699">
        <v>8</v>
      </c>
      <c r="F48" s="1122">
        <v>592</v>
      </c>
      <c r="G48" s="1122" t="s">
        <v>105</v>
      </c>
      <c r="H48" s="1122" t="s">
        <v>105</v>
      </c>
      <c r="I48" s="829">
        <v>102.87</v>
      </c>
      <c r="J48" s="618">
        <f>(M48/I48)*100</f>
        <v>4.1605910372314572</v>
      </c>
      <c r="K48" s="832">
        <v>1.07</v>
      </c>
      <c r="L48" s="842">
        <v>4</v>
      </c>
      <c r="M48" s="609">
        <f>K48*L48</f>
        <v>4.28</v>
      </c>
      <c r="N48" s="825" t="s">
        <v>4165</v>
      </c>
      <c r="O48" s="700">
        <v>1.01</v>
      </c>
      <c r="P48" s="603">
        <v>44875</v>
      </c>
      <c r="Q48" s="603">
        <v>44896</v>
      </c>
      <c r="R48" s="609">
        <f>(K48-O48)/O48*100</f>
        <v>5.9405940594059459</v>
      </c>
      <c r="S48" s="667">
        <f>IF(INDEX(Historical!$D$7:$D$1220,MATCH(B48,Historical!$B$7:$B$1244,0))=0,"n/a",(INDEX(Historical!$C$7:$C$1222,MATCH(B48,Historical!$B$7:$B$1244,0))/INDEX(Historical!$D$7:$D$1220,MATCH(B48,Historical!$B$7:$B$1244,0))-1)*100)</f>
        <v>6.2176165803108807</v>
      </c>
      <c r="T48" s="667">
        <f>IF(INDEX(Historical!$F$7:$F$1213,MATCH(B48,Historical!$B$7:$B$1244,0))=0,"n/a",((INDEX(Historical!$C$7:$C$1222,MATCH(B48,Historical!$B$7:$B$1244,0))/INDEX(Historical!$F$7:$F$1213,MATCH(B48,Historical!$B$7:$B$1244,0)))^(1/3)-1)*100)</f>
        <v>3.856637379657224</v>
      </c>
      <c r="U48" s="667">
        <f>IF(INDEX(Historical!$H$7:$H$1213,MATCH(B48,Historical!$B$7:$B$1244,0))=0,"n/a",((INDEX(Historical!$C$7:$C$1222,MATCH(B48,Historical!$B$7:$B$1244,0))/INDEX(Historical!$H$7:$H$1213,MATCH(B48,Historical!$B$7:$B$1244,0)))^(1/5)-1)*100)</f>
        <v>3.2150821290872988</v>
      </c>
      <c r="V48" s="667">
        <f>IF(INDEX(Historical!$N$7:$N$1213,MATCH(B48,Historical!$B$7:$B$1244,0))=0,"n/a",((INDEX(Historical!$C$7:$C$1222,MATCH(B48,Historical!$B$7:$B$1244,0))/INDEX(Historical!$N$7:$N$1213,MATCH(B48,Historical!$B$7:$B$1244,0)))^(1/10)-1)*100)</f>
        <v>2.1326445349694412</v>
      </c>
      <c r="W48" s="668">
        <f>IF(OR(U48&lt;=0,U48="n/a",V48&lt;=0,V48="n/a"),"n/a",U48/V48)</f>
        <v>1.5075564991581534</v>
      </c>
      <c r="X48" s="669">
        <f>IF(OR(AJ48&lt;=0,AJ48="n/a",U48&lt;=0,U48="n/a"),"n/a",U48/AJ48)</f>
        <v>0.10752783040425749</v>
      </c>
      <c r="Y48" s="831"/>
      <c r="Z48" s="618">
        <f>IF(OR(AC48&lt;0.01,AC48="n/a"),"n/a",M48/AC48*100)</f>
        <v>79.553903345724905</v>
      </c>
      <c r="AA48" s="841">
        <f>IF(OR(AC48&lt;0.01,AC48="n/a"),"n/a",I48/AC48)</f>
        <v>19.120817843866174</v>
      </c>
      <c r="AB48" s="842">
        <v>12</v>
      </c>
      <c r="AC48" s="821">
        <v>5.38</v>
      </c>
      <c r="AD48" s="821">
        <v>3.18</v>
      </c>
      <c r="AE48" s="821">
        <v>1.63</v>
      </c>
      <c r="AF48" s="821">
        <v>1.78</v>
      </c>
      <c r="AG48" s="821">
        <v>10.4</v>
      </c>
      <c r="AH48" s="821">
        <v>-19.7</v>
      </c>
      <c r="AI48" s="821">
        <v>6.99</v>
      </c>
      <c r="AJ48" s="821">
        <v>29.9</v>
      </c>
      <c r="AK48" s="821">
        <v>6.1899999999999995</v>
      </c>
      <c r="AL48" s="833">
        <v>22380</v>
      </c>
      <c r="AM48" s="827">
        <v>0.1</v>
      </c>
      <c r="AN48" s="821">
        <v>2.2799999999999998</v>
      </c>
      <c r="AO48" s="705">
        <f>IF(U48="n/a","n/a",IF(AA48&lt;0,"n/a",IF(AA48="n/a","n/a",J48+U48-AA48)))</f>
        <v>-11.745144677547419</v>
      </c>
      <c r="AP48" s="706">
        <f>IF(U48="n/a","n/a",J48+U48)</f>
        <v>7.375673166318756</v>
      </c>
      <c r="AQ48" s="843">
        <f>IF(OR(AC48&lt;0.01,AC48="n/a",AF48="n/a"),"n/a",(I48/SQRT(22.5*AC48*(I48/AF48))-1)*100)</f>
        <v>22.990615291631599</v>
      </c>
      <c r="AR48" s="618">
        <f>INDEX(Historical!$C$7:$C$1222,MATCH(B48,Historical!$B$7:$B$1244,0))*IF(AH48="n/a",1.03,IF(AH48&lt;0,1.01,IF(AH48&gt;10,1.1,(1+AH48/100))))</f>
        <v>4.141</v>
      </c>
      <c r="AS48" s="841">
        <f>IF($AI48="n/a",1.03*AR48,IF($AI48&lt;0,1.01*AR48,IF($AI48&gt;10,1.1*AR48,(1+$AI48/100)*AR48)))</f>
        <v>4.4304559000000001</v>
      </c>
      <c r="AT48" s="841">
        <f>IF($AK48="n/a",1.03*AS48,IF($AK48&lt;0,1.01*AS48,IF($AK48&gt;10,1.1*AS48,(1+$AK48/100)*AS48)))</f>
        <v>4.7047011202100002</v>
      </c>
      <c r="AU48" s="841">
        <f>IF($AK48="n/a",1.03*AT48,IF($AK48&lt;0,1.01*AT48,IF($AK48&gt;10,1.1*AT48,(1+$AK48/100)*AT48)))</f>
        <v>4.9959221195509995</v>
      </c>
      <c r="AV48" s="841">
        <f>IF($AK48="n/a",1.03*AU48,IF($AK48&lt;0,1.01*AU48,IF($AK48&gt;10,1.1*AU48,(1+$AK48/100)*AU48)))</f>
        <v>5.3051696987512065</v>
      </c>
      <c r="AW48" s="618">
        <f>SUM(AR48:AV48)</f>
        <v>23.577248838512208</v>
      </c>
      <c r="AX48" s="713">
        <f>AW48/I48*100</f>
        <v>22.919460327123755</v>
      </c>
      <c r="AY48" s="887">
        <v>0.62</v>
      </c>
      <c r="AZ48" s="827">
        <v>8.35</v>
      </c>
      <c r="BA48" s="827">
        <v>-18.88</v>
      </c>
      <c r="BB48" s="827">
        <v>-5.6899999999999995</v>
      </c>
      <c r="BC48" s="827">
        <v>-7.9399999999999995</v>
      </c>
      <c r="BD48" s="861"/>
      <c r="BE48" s="594">
        <v>2015</v>
      </c>
      <c r="BF48" s="853">
        <f>IF(BE48&gt;2020,0,IF(BE48&gt;2008,1,IF(BE48&gt;2001,2,IF(BE48&gt;1990,3,IF(BE48&gt;1980,4,IF(BE48&gt;1973,5,IF(BE48&gt;1970,6,IF(BE48&gt;1960,7,IF(BE48&gt;1958,8,IF(BE48&gt;1953,9,10))))))))))</f>
        <v>1</v>
      </c>
      <c r="BG48" s="837">
        <v>2.1</v>
      </c>
      <c r="BH48" s="820" t="s">
        <v>4443</v>
      </c>
      <c r="BI48" s="820" t="s">
        <v>4444</v>
      </c>
    </row>
    <row r="49" spans="1:61" s="819" customFormat="1" ht="12.75" customHeight="1" x14ac:dyDescent="0.2">
      <c r="A49" s="10" t="s">
        <v>5376</v>
      </c>
      <c r="B49" s="793" t="s">
        <v>3914</v>
      </c>
      <c r="C49" s="885" t="s">
        <v>177</v>
      </c>
      <c r="D49" s="885" t="s">
        <v>4195</v>
      </c>
      <c r="E49" s="699">
        <v>8</v>
      </c>
      <c r="F49" s="1122">
        <v>584</v>
      </c>
      <c r="G49" s="1122" t="s">
        <v>105</v>
      </c>
      <c r="H49" s="1122" t="s">
        <v>105</v>
      </c>
      <c r="I49" s="829">
        <v>43.56</v>
      </c>
      <c r="J49" s="618">
        <f>(M49/I49)*100</f>
        <v>8.3103764921946741</v>
      </c>
      <c r="K49" s="832">
        <v>0.90500000000000003</v>
      </c>
      <c r="L49" s="842">
        <v>4</v>
      </c>
      <c r="M49" s="609">
        <f>K49*L49</f>
        <v>3.62</v>
      </c>
      <c r="N49" s="825" t="s">
        <v>507</v>
      </c>
      <c r="O49" s="700">
        <v>0.86</v>
      </c>
      <c r="P49" s="603">
        <v>44694</v>
      </c>
      <c r="Q49" s="603">
        <v>44708</v>
      </c>
      <c r="R49" s="609">
        <f>(K49-O49)/O49*100</f>
        <v>5.2325581395348886</v>
      </c>
      <c r="S49" s="667">
        <f>IF(INDEX(Historical!$D$7:$D$1220,MATCH(B49,Historical!$B$7:$B$1244,0))=0,"n/a",(INDEX(Historical!$C$7:$C$1222,MATCH(B49,Historical!$B$7:$B$1244,0))/INDEX(Historical!$D$7:$D$1220,MATCH(B49,Historical!$B$7:$B$1244,0))-1)*100)</f>
        <v>11.024844720496896</v>
      </c>
      <c r="T49" s="667">
        <f>IF(INDEX(Historical!$F$7:$F$1213,MATCH(B49,Historical!$B$7:$B$1244,0))=0,"n/a",((INDEX(Historical!$C$7:$C$1222,MATCH(B49,Historical!$B$7:$B$1244,0))/INDEX(Historical!$F$7:$F$1213,MATCH(B49,Historical!$B$7:$B$1244,0)))^(1/3)-1)*100)</f>
        <v>10.985979093881415</v>
      </c>
      <c r="U49" s="667">
        <f>IF(INDEX(Historical!$H$7:$H$1213,MATCH(B49,Historical!$B$7:$B$1244,0))=0,"n/a",((INDEX(Historical!$C$7:$C$1222,MATCH(B49,Historical!$B$7:$B$1244,0))/INDEX(Historical!$H$7:$H$1213,MATCH(B49,Historical!$B$7:$B$1244,0)))^(1/5)-1)*100)</f>
        <v>9.4608784223157549</v>
      </c>
      <c r="V49" s="667" t="str">
        <f>IF(INDEX(Historical!$N$7:$N$1213,MATCH(B49,Historical!$B$7:$B$1244,0))=0,"n/a",((INDEX(Historical!$C$7:$C$1222,MATCH(B49,Historical!$B$7:$B$1244,0))/INDEX(Historical!$N$7:$N$1213,MATCH(B49,Historical!$B$7:$B$1244,0)))^(1/10)-1)*100)</f>
        <v>n/a</v>
      </c>
      <c r="W49" s="668" t="str">
        <f>IF(OR(U49&lt;=0,U49="n/a",V49&lt;=0,V49="n/a"),"n/a",U49/V49)</f>
        <v>n/a</v>
      </c>
      <c r="X49" s="669" t="str">
        <f>IF(OR(AJ49&lt;=0,AJ49="n/a",U49&lt;=0,U49="n/a"),"n/a",U49/AJ49)</f>
        <v>n/a</v>
      </c>
      <c r="Y49" s="831"/>
      <c r="Z49" s="618" t="str">
        <f>IF(OR(AC49&lt;0.01,AC49="n/a"),"n/a",M49/AC49*100)</f>
        <v>n/a</v>
      </c>
      <c r="AA49" s="841" t="str">
        <f>IF(OR(AC49&lt;0.01,AC49="n/a"),"n/a",I49/AC49)</f>
        <v>n/a</v>
      </c>
      <c r="AB49" s="842">
        <v>12</v>
      </c>
      <c r="AC49" s="821">
        <v>-6.18</v>
      </c>
      <c r="AD49" s="821" t="s">
        <v>135</v>
      </c>
      <c r="AE49" s="821">
        <v>2.56</v>
      </c>
      <c r="AF49" s="821">
        <v>6.63</v>
      </c>
      <c r="AG49" s="821">
        <v>-48.1</v>
      </c>
      <c r="AH49" s="821">
        <v>89.9</v>
      </c>
      <c r="AI49" s="821">
        <v>320</v>
      </c>
      <c r="AJ49" s="821">
        <v>-47.3</v>
      </c>
      <c r="AK49" s="821">
        <v>34.5</v>
      </c>
      <c r="AL49" s="833">
        <v>2900</v>
      </c>
      <c r="AM49" s="827">
        <v>3.5999999999999996</v>
      </c>
      <c r="AN49" s="821">
        <v>3.58</v>
      </c>
      <c r="AO49" s="705" t="str">
        <f>IF(U49="n/a","n/a",IF(AA49&lt;0,"n/a",IF(AA49="n/a","n/a",J49+U49-AA49)))</f>
        <v>n/a</v>
      </c>
      <c r="AP49" s="706">
        <f>IF(U49="n/a","n/a",J49+U49)</f>
        <v>17.771254914510429</v>
      </c>
      <c r="AQ49" s="843" t="str">
        <f>IF(OR(AC49&lt;0.01,AC49="n/a",AF49="n/a"),"n/a",(I49/SQRT(22.5*AC49*(I49/AF49))-1)*100)</f>
        <v>n/a</v>
      </c>
      <c r="AR49" s="618">
        <f>INDEX(Historical!$C$7:$C$1222,MATCH(B49,Historical!$B$7:$B$1244,0))*IF(AH49="n/a",1.03,IF(AH49&lt;0,1.01,IF(AH49&gt;10,1.1,(1+AH49/100))))</f>
        <v>3.9325000000000006</v>
      </c>
      <c r="AS49" s="841">
        <f>IF($AI49="n/a",1.03*AR49,IF($AI49&lt;0,1.01*AR49,IF($AI49&gt;10,1.1*AR49,(1+$AI49/100)*AR49)))</f>
        <v>4.3257500000000011</v>
      </c>
      <c r="AT49" s="841">
        <f>IF($AK49="n/a",1.03*AS49,IF($AK49&lt;0,1.01*AS49,IF($AK49&gt;10,1.1*AS49,(1+$AK49/100)*AS49)))</f>
        <v>4.7583250000000019</v>
      </c>
      <c r="AU49" s="841">
        <f>IF($AK49="n/a",1.03*AT49,IF($AK49&lt;0,1.01*AT49,IF($AK49&gt;10,1.1*AT49,(1+$AK49/100)*AT49)))</f>
        <v>5.2341575000000029</v>
      </c>
      <c r="AV49" s="841">
        <f>IF($AK49="n/a",1.03*AU49,IF($AK49&lt;0,1.01*AU49,IF($AK49&gt;10,1.1*AU49,(1+$AK49/100)*AU49)))</f>
        <v>5.7575732500000036</v>
      </c>
      <c r="AW49" s="618">
        <f>SUM(AR49:AV49)</f>
        <v>24.008305750000009</v>
      </c>
      <c r="AX49" s="713">
        <f>AW49/I49*100</f>
        <v>55.115486111111132</v>
      </c>
      <c r="AY49" s="887">
        <v>1.04</v>
      </c>
      <c r="AZ49" s="827">
        <v>5.4</v>
      </c>
      <c r="BA49" s="827">
        <v>-52.16</v>
      </c>
      <c r="BB49" s="827">
        <v>-9.379999999999999</v>
      </c>
      <c r="BC49" s="827">
        <v>-27.93</v>
      </c>
      <c r="BD49" s="861"/>
      <c r="BE49" s="594">
        <v>2015</v>
      </c>
      <c r="BF49" s="853">
        <f>IF(BE49&gt;2020,0,IF(BE49&gt;2008,1,IF(BE49&gt;2001,2,IF(BE49&gt;1990,3,IF(BE49&gt;1980,4,IF(BE49&gt;1973,5,IF(BE49&gt;1970,6,IF(BE49&gt;1960,7,IF(BE49&gt;1958,8,IF(BE49&gt;1953,9,10))))))))))</f>
        <v>1</v>
      </c>
      <c r="BG49" s="837">
        <v>-10.5</v>
      </c>
      <c r="BH49" s="820" t="s">
        <v>4443</v>
      </c>
      <c r="BI49" s="820" t="s">
        <v>4444</v>
      </c>
    </row>
    <row r="50" spans="1:61" s="819" customFormat="1" ht="12.75" customHeight="1" x14ac:dyDescent="0.2">
      <c r="A50" s="836" t="s">
        <v>5250</v>
      </c>
      <c r="B50" s="575" t="s">
        <v>2139</v>
      </c>
      <c r="C50" s="885" t="s">
        <v>107</v>
      </c>
      <c r="D50" s="885" t="s">
        <v>4197</v>
      </c>
      <c r="E50" s="699">
        <v>6</v>
      </c>
      <c r="F50" s="1122">
        <v>670</v>
      </c>
      <c r="G50" s="1122" t="s">
        <v>105</v>
      </c>
      <c r="H50" s="1122" t="s">
        <v>105</v>
      </c>
      <c r="I50" s="829">
        <v>76.209999999999994</v>
      </c>
      <c r="J50" s="618">
        <f>(M50/I50)*100</f>
        <v>2.5193544154310459</v>
      </c>
      <c r="K50" s="832">
        <v>0.48</v>
      </c>
      <c r="L50" s="842">
        <v>4</v>
      </c>
      <c r="M50" s="609">
        <f>K50*L50</f>
        <v>1.92</v>
      </c>
      <c r="N50" s="825" t="s">
        <v>106</v>
      </c>
      <c r="O50" s="700">
        <v>0.4</v>
      </c>
      <c r="P50" s="603">
        <v>44960</v>
      </c>
      <c r="Q50" s="603">
        <v>44978</v>
      </c>
      <c r="R50" s="609">
        <f>(K50-O50)/O50*100</f>
        <v>19.999999999999989</v>
      </c>
      <c r="S50" s="667">
        <f>IF(INDEX(Historical!$D$7:$D$1220,MATCH(B50,Historical!$B$7:$B$1244,0))=0,"n/a",(INDEX(Historical!$C$7:$C$1222,MATCH(B50,Historical!$B$7:$B$1244,0))/INDEX(Historical!$D$7:$D$1220,MATCH(B50,Historical!$B$7:$B$1244,0))-1)*100)</f>
        <v>21.212121212121215</v>
      </c>
      <c r="T50" s="667">
        <f>IF(INDEX(Historical!$F$7:$F$1213,MATCH(B50,Historical!$B$7:$B$1244,0))=0,"n/a",((INDEX(Historical!$C$7:$C$1222,MATCH(B50,Historical!$B$7:$B$1244,0))/INDEX(Historical!$F$7:$F$1213,MATCH(B50,Historical!$B$7:$B$1244,0)))^(1/3)-1)*100)</f>
        <v>14.891837246957508</v>
      </c>
      <c r="U50" s="667">
        <f>IF(INDEX(Historical!$H$7:$H$1213,MATCH(B50,Historical!$B$7:$B$1244,0))=0,"n/a",((INDEX(Historical!$C$7:$C$1222,MATCH(B50,Historical!$B$7:$B$1244,0))/INDEX(Historical!$H$7:$H$1213,MATCH(B50,Historical!$B$7:$B$1244,0)))^(1/5)-1)*100)</f>
        <v>14.869835499703509</v>
      </c>
      <c r="V50" s="667">
        <f>IF(INDEX(Historical!$N$7:$N$1213,MATCH(B50,Historical!$B$7:$B$1244,0))=0,"n/a",((INDEX(Historical!$C$7:$C$1222,MATCH(B50,Historical!$B$7:$B$1244,0))/INDEX(Historical!$N$7:$N$1213,MATCH(B50,Historical!$B$7:$B$1244,0)))^(1/10)-1)*100)</f>
        <v>14.869835499703509</v>
      </c>
      <c r="W50" s="668">
        <f>IF(OR(U50&lt;=0,U50="n/a",V50&lt;=0,V50="n/a"),"n/a",U50/V50)</f>
        <v>1</v>
      </c>
      <c r="X50" s="669">
        <f>IF(OR(AJ50&lt;=0,AJ50="n/a",U50&lt;=0,U50="n/a"),"n/a",U50/AJ50)</f>
        <v>0.96557373374698108</v>
      </c>
      <c r="Y50" s="640"/>
      <c r="Z50" s="618">
        <f>IF(OR(AC50&lt;0.01,AC50="n/a"),"n/a",M50/AC50*100)</f>
        <v>24.242424242424242</v>
      </c>
      <c r="AA50" s="841">
        <f>IF(OR(AC50&lt;0.01,AC50="n/a"),"n/a",I50/AC50)</f>
        <v>9.6224747474747474</v>
      </c>
      <c r="AB50" s="842">
        <v>12</v>
      </c>
      <c r="AC50" s="821">
        <v>7.92</v>
      </c>
      <c r="AD50" s="821">
        <v>1.21</v>
      </c>
      <c r="AE50" s="821">
        <v>4.6399999999999997</v>
      </c>
      <c r="AF50" s="821">
        <v>1.91</v>
      </c>
      <c r="AG50" s="821">
        <v>16.5</v>
      </c>
      <c r="AH50" s="821">
        <v>53.6</v>
      </c>
      <c r="AI50" s="821">
        <v>2.09</v>
      </c>
      <c r="AJ50" s="821">
        <v>15.4</v>
      </c>
      <c r="AK50" s="821">
        <v>8</v>
      </c>
      <c r="AL50" s="833">
        <v>10770</v>
      </c>
      <c r="AM50" s="827">
        <v>0.1</v>
      </c>
      <c r="AN50" s="821">
        <v>0.03</v>
      </c>
      <c r="AO50" s="705">
        <f>IF(U50="n/a","n/a",IF(AA50&lt;0,"n/a",IF(AA50="n/a","n/a",J50+U50-AA50)))</f>
        <v>7.7667151676598074</v>
      </c>
      <c r="AP50" s="706">
        <f>IF(U50="n/a","n/a",J50+U50)</f>
        <v>17.389189915134555</v>
      </c>
      <c r="AQ50" s="843">
        <f>IF(OR(AC50&lt;0.01,AC50="n/a",AF50="n/a"),"n/a",(I50/SQRT(22.5*AC50*(I50/AF50))-1)*100)</f>
        <v>-9.6207330371327444</v>
      </c>
      <c r="AR50" s="618">
        <f>INDEX(Historical!$C$7:$C$1222,MATCH(B50,Historical!$B$7:$B$1244,0))*IF(AH50="n/a",1.03,IF(AH50&lt;0,1.01,IF(AH50&gt;10,1.1,(1+AH50/100))))</f>
        <v>1.7600000000000002</v>
      </c>
      <c r="AS50" s="841">
        <f>IF($AI50="n/a",1.03*AR50,IF($AI50&lt;0,1.01*AR50,IF($AI50&gt;10,1.1*AR50,(1+$AI50/100)*AR50)))</f>
        <v>1.7967840000000002</v>
      </c>
      <c r="AT50" s="841">
        <f>IF($AK50="n/a",1.03*AS50,IF($AK50&lt;0,1.01*AS50,IF($AK50&gt;10,1.1*AS50,(1+$AK50/100)*AS50)))</f>
        <v>1.9405267200000003</v>
      </c>
      <c r="AU50" s="841">
        <f>IF($AK50="n/a",1.03*AT50,IF($AK50&lt;0,1.01*AT50,IF($AK50&gt;10,1.1*AT50,(1+$AK50/100)*AT50)))</f>
        <v>2.0957688576000004</v>
      </c>
      <c r="AV50" s="841">
        <f>IF($AK50="n/a",1.03*AU50,IF($AK50&lt;0,1.01*AU50,IF($AK50&gt;10,1.1*AU50,(1+$AK50/100)*AU50)))</f>
        <v>2.2634303662080004</v>
      </c>
      <c r="AW50" s="618">
        <f>SUM(AR50:AV50)</f>
        <v>9.8565099438080015</v>
      </c>
      <c r="AX50" s="713">
        <f>AW50/I50*100</f>
        <v>12.933355128996199</v>
      </c>
      <c r="AY50" s="887">
        <v>1.44</v>
      </c>
      <c r="AZ50" s="827">
        <v>23.62</v>
      </c>
      <c r="BA50" s="827">
        <v>-13.03</v>
      </c>
      <c r="BB50" s="827">
        <v>6.88</v>
      </c>
      <c r="BC50" s="827">
        <v>8.32</v>
      </c>
      <c r="BD50" s="861"/>
      <c r="BE50" s="594">
        <v>2018</v>
      </c>
      <c r="BF50" s="853">
        <f>IF(BE50&gt;2020,0,IF(BE50&gt;2008,1,IF(BE50&gt;2001,2,IF(BE50&gt;1990,3,IF(BE50&gt;1980,4,IF(BE50&gt;1973,5,IF(BE50&gt;1970,6,IF(BE50&gt;1960,7,IF(BE50&gt;1958,8,IF(BE50&gt;1953,9,10))))))))))</f>
        <v>1</v>
      </c>
      <c r="BG50" s="837">
        <v>1.5</v>
      </c>
      <c r="BH50" s="820" t="s">
        <v>4443</v>
      </c>
      <c r="BI50" s="820" t="s">
        <v>4444</v>
      </c>
    </row>
    <row r="51" spans="1:61" s="819" customFormat="1" ht="12.75" customHeight="1" x14ac:dyDescent="0.2">
      <c r="A51" s="836" t="s">
        <v>5244</v>
      </c>
      <c r="B51" s="575" t="s">
        <v>5235</v>
      </c>
      <c r="C51" s="885" t="s">
        <v>177</v>
      </c>
      <c r="D51" s="885" t="s">
        <v>4195</v>
      </c>
      <c r="E51" s="699">
        <v>6</v>
      </c>
      <c r="F51" s="1122">
        <v>675</v>
      </c>
      <c r="G51" s="1122" t="s">
        <v>105</v>
      </c>
      <c r="H51" s="1122" t="s">
        <v>105</v>
      </c>
      <c r="I51" s="829">
        <v>140.58000000000001</v>
      </c>
      <c r="J51" s="618">
        <f>(M51/I51)*100</f>
        <v>2.2762839664248116</v>
      </c>
      <c r="K51" s="832">
        <v>0.8</v>
      </c>
      <c r="L51" s="842">
        <v>4</v>
      </c>
      <c r="M51" s="609">
        <f>K51*L51</f>
        <v>3.2</v>
      </c>
      <c r="N51" s="825" t="s">
        <v>323</v>
      </c>
      <c r="O51" s="700">
        <v>0.75</v>
      </c>
      <c r="P51" s="603">
        <v>44987</v>
      </c>
      <c r="Q51" s="603">
        <v>44995</v>
      </c>
      <c r="R51" s="609">
        <f>(K51-O51)/O51*100</f>
        <v>6.6666666666666723</v>
      </c>
      <c r="S51" s="667">
        <f>IF(INDEX(Historical!$D$7:$D$1220,MATCH(B51,Historical!$B$7:$B$1244,0))=0,"n/a",(INDEX(Historical!$C$7:$C$1222,MATCH(B51,Historical!$B$7:$B$1244,0))/INDEX(Historical!$D$7:$D$1220,MATCH(B51,Historical!$B$7:$B$1244,0))-1)*100)</f>
        <v>59.999999999999986</v>
      </c>
      <c r="T51" s="667">
        <f>IF(INDEX(Historical!$F$7:$F$1213,MATCH(B51,Historical!$B$7:$B$1244,0))=0,"n/a",((INDEX(Historical!$C$7:$C$1222,MATCH(B51,Historical!$B$7:$B$1244,0))/INDEX(Historical!$F$7:$F$1213,MATCH(B51,Historical!$B$7:$B$1244,0)))^(1/3)-1)*100)</f>
        <v>59.696393957430892</v>
      </c>
      <c r="U51" s="667" t="str">
        <f>IF(INDEX(Historical!$H$7:$H$1213,MATCH(B51,Historical!$B$7:$B$1244,0))=0,"n/a",((INDEX(Historical!$C$7:$C$1222,MATCH(B51,Historical!$B$7:$B$1244,0))/INDEX(Historical!$H$7:$H$1213,MATCH(B51,Historical!$B$7:$B$1244,0)))^(1/5)-1)*100)</f>
        <v>n/a</v>
      </c>
      <c r="V51" s="667" t="str">
        <f>IF(INDEX(Historical!$N$7:$N$1213,MATCH(B51,Historical!$B$7:$B$1244,0))=0,"n/a",((INDEX(Historical!$C$7:$C$1222,MATCH(B51,Historical!$B$7:$B$1244,0))/INDEX(Historical!$N$7:$N$1213,MATCH(B51,Historical!$B$7:$B$1244,0)))^(1/10)-1)*100)</f>
        <v>n/a</v>
      </c>
      <c r="W51" s="668" t="str">
        <f>IF(OR(U51&lt;=0,U51="n/a",V51&lt;=0,V51="n/a"),"n/a",U51/V51)</f>
        <v>n/a</v>
      </c>
      <c r="X51" s="669" t="str">
        <f>IF(OR(AJ51&lt;=0,AJ51="n/a",U51&lt;=0,U51="n/a"),"n/a",U51/AJ51)</f>
        <v>n/a</v>
      </c>
      <c r="Y51" s="640"/>
      <c r="Z51" s="618">
        <f>IF(OR(AC51&lt;0.01,AC51="n/a"),"n/a",M51/AC51*100)</f>
        <v>12.934518997574779</v>
      </c>
      <c r="AA51" s="841">
        <f>IF(OR(AC51&lt;0.01,AC51="n/a"),"n/a",I51/AC51)</f>
        <v>5.68229587712207</v>
      </c>
      <c r="AB51" s="842">
        <v>12</v>
      </c>
      <c r="AC51" s="821">
        <v>24.74</v>
      </c>
      <c r="AD51" s="821" t="s">
        <v>135</v>
      </c>
      <c r="AE51" s="821">
        <v>2.68</v>
      </c>
      <c r="AF51" s="821">
        <v>1.71</v>
      </c>
      <c r="AG51" s="821">
        <v>31.6</v>
      </c>
      <c r="AH51" s="821">
        <v>100</v>
      </c>
      <c r="AI51" s="821">
        <v>1.76</v>
      </c>
      <c r="AJ51" s="821">
        <v>34.300000000000004</v>
      </c>
      <c r="AK51" s="821">
        <v>-1.59</v>
      </c>
      <c r="AL51" s="833">
        <v>25820</v>
      </c>
      <c r="AM51" s="827">
        <v>0.2</v>
      </c>
      <c r="AN51" s="821">
        <v>0.42</v>
      </c>
      <c r="AO51" s="705" t="str">
        <f>IF(U51="n/a","n/a",IF(AA51&lt;0,"n/a",IF(AA51="n/a","n/a",J51+U51-AA51)))</f>
        <v>n/a</v>
      </c>
      <c r="AP51" s="706" t="str">
        <f>IF(U51="n/a","n/a",J51+U51)</f>
        <v>n/a</v>
      </c>
      <c r="AQ51" s="843">
        <f>IF(OR(AC51&lt;0.01,AC51="n/a",AF51="n/a"),"n/a",(I51/SQRT(22.5*AC51*(I51/AF51))-1)*100)</f>
        <v>-34.284363606423376</v>
      </c>
      <c r="AR51" s="618">
        <f>INDEX(Historical!$C$7:$C$1222,MATCH(B51,Historical!$B$7:$B$1244,0))*IF(AH51="n/a",1.03,IF(AH51&lt;0,1.01,IF(AH51&gt;10,1.1,(1+AH51/100))))</f>
        <v>3.08</v>
      </c>
      <c r="AS51" s="841">
        <f>IF($AI51="n/a",1.03*AR51,IF($AI51&lt;0,1.01*AR51,IF($AI51&gt;10,1.1*AR51,(1+$AI51/100)*AR51)))</f>
        <v>3.1342080000000001</v>
      </c>
      <c r="AT51" s="841">
        <f>IF($AK51="n/a",1.03*AS51,IF($AK51&lt;0,1.01*AS51,IF($AK51&gt;10,1.1*AS51,(1+$AK51/100)*AS51)))</f>
        <v>3.16555008</v>
      </c>
      <c r="AU51" s="841">
        <f>IF($AK51="n/a",1.03*AT51,IF($AK51&lt;0,1.01*AT51,IF($AK51&gt;10,1.1*AT51,(1+$AK51/100)*AT51)))</f>
        <v>3.1972055807999999</v>
      </c>
      <c r="AV51" s="841">
        <f>IF($AK51="n/a",1.03*AU51,IF($AK51&lt;0,1.01*AU51,IF($AK51&gt;10,1.1*AU51,(1+$AK51/100)*AU51)))</f>
        <v>3.2291776366080001</v>
      </c>
      <c r="AW51" s="618">
        <f>SUM(AR51:AV51)</f>
        <v>15.806141297408001</v>
      </c>
      <c r="AX51" s="713">
        <f>AW51/I51*100</f>
        <v>11.243520626979656</v>
      </c>
      <c r="AY51" s="887">
        <v>2.0299999999999998</v>
      </c>
      <c r="AZ51" s="827">
        <v>39.190000000000005</v>
      </c>
      <c r="BA51" s="827">
        <v>-16.03</v>
      </c>
      <c r="BB51" s="827">
        <v>-0.36</v>
      </c>
      <c r="BC51" s="827">
        <v>3.51</v>
      </c>
      <c r="BD51" s="861"/>
      <c r="BE51" s="594">
        <v>2018</v>
      </c>
      <c r="BF51" s="853">
        <f>IF(BE51&gt;2020,0,IF(BE51&gt;2008,1,IF(BE51&gt;2001,2,IF(BE51&gt;1990,3,IF(BE51&gt;1980,4,IF(BE51&gt;1973,5,IF(BE51&gt;1970,6,IF(BE51&gt;1960,7,IF(BE51&gt;1958,8,IF(BE51&gt;1953,9,10))))))))))</f>
        <v>1</v>
      </c>
      <c r="BG51" s="837">
        <v>17.899999999999999</v>
      </c>
      <c r="BH51" s="820" t="s">
        <v>4443</v>
      </c>
      <c r="BI51" s="820" t="s">
        <v>4444</v>
      </c>
    </row>
    <row r="52" spans="1:61" s="819" customFormat="1" ht="12.75" customHeight="1" x14ac:dyDescent="0.2">
      <c r="A52" s="836" t="s">
        <v>5266</v>
      </c>
      <c r="B52" s="575" t="s">
        <v>5259</v>
      </c>
      <c r="C52" s="885" t="s">
        <v>107</v>
      </c>
      <c r="D52" s="885" t="s">
        <v>4197</v>
      </c>
      <c r="E52" s="699">
        <v>6</v>
      </c>
      <c r="F52" s="1122">
        <v>671</v>
      </c>
      <c r="G52" s="1122" t="s">
        <v>105</v>
      </c>
      <c r="H52" s="1122" t="s">
        <v>105</v>
      </c>
      <c r="I52" s="829">
        <v>31.31</v>
      </c>
      <c r="J52" s="618">
        <f>(M52/I52)*100</f>
        <v>2.6828489300542957</v>
      </c>
      <c r="K52" s="832">
        <v>0.21</v>
      </c>
      <c r="L52" s="842">
        <v>4</v>
      </c>
      <c r="M52" s="609">
        <f>K52*L52</f>
        <v>0.84</v>
      </c>
      <c r="N52" s="825" t="s">
        <v>962</v>
      </c>
      <c r="O52" s="700">
        <v>0.2</v>
      </c>
      <c r="P52" s="603">
        <v>44964</v>
      </c>
      <c r="Q52" s="603">
        <v>44981</v>
      </c>
      <c r="R52" s="609">
        <f>(K52-O52)/O52*100</f>
        <v>4.9999999999999902</v>
      </c>
      <c r="S52" s="667">
        <f>IF(INDEX(Historical!$D$7:$D$1220,MATCH(B52,Historical!$B$7:$B$1244,0))=0,"n/a",(INDEX(Historical!$C$7:$C$1222,MATCH(B52,Historical!$B$7:$B$1244,0))/INDEX(Historical!$D$7:$D$1220,MATCH(B52,Historical!$B$7:$B$1244,0))-1)*100)</f>
        <v>27.586206896551712</v>
      </c>
      <c r="T52" s="667">
        <f>IF(INDEX(Historical!$F$7:$F$1213,MATCH(B52,Historical!$B$7:$B$1244,0))=0,"n/a",((INDEX(Historical!$C$7:$C$1222,MATCH(B52,Historical!$B$7:$B$1244,0))/INDEX(Historical!$F$7:$F$1213,MATCH(B52,Historical!$B$7:$B$1244,0)))^(1/3)-1)*100)</f>
        <v>33.646218601760403</v>
      </c>
      <c r="U52" s="667">
        <f>IF(INDEX(Historical!$H$7:$H$1213,MATCH(B52,Historical!$B$7:$B$1244,0))=0,"n/a",((INDEX(Historical!$C$7:$C$1222,MATCH(B52,Historical!$B$7:$B$1244,0))/INDEX(Historical!$H$7:$H$1213,MATCH(B52,Historical!$B$7:$B$1244,0)))^(1/5)-1)*100)</f>
        <v>37.603060107938035</v>
      </c>
      <c r="V52" s="667">
        <f>IF(INDEX(Historical!$N$7:$N$1213,MATCH(B52,Historical!$B$7:$B$1244,0))=0,"n/a",((INDEX(Historical!$C$7:$C$1222,MATCH(B52,Historical!$B$7:$B$1244,0))/INDEX(Historical!$N$7:$N$1213,MATCH(B52,Historical!$B$7:$B$1244,0)))^(1/10)-1)*100)</f>
        <v>17.304330741852002</v>
      </c>
      <c r="W52" s="668">
        <f>IF(OR(U52&lt;=0,U52="n/a",V52&lt;=0,V52="n/a"),"n/a",U52/V52)</f>
        <v>2.1730433074185194</v>
      </c>
      <c r="X52" s="669">
        <f>IF(OR(AJ52&lt;=0,AJ52="n/a",U52&lt;=0,U52="n/a"),"n/a",U52/AJ52)</f>
        <v>2.6668836955984427</v>
      </c>
      <c r="Y52" s="640"/>
      <c r="Z52" s="618">
        <f>IF(OR(AC52&lt;0.01,AC52="n/a"),"n/a",M52/AC52*100)</f>
        <v>29.473684210526311</v>
      </c>
      <c r="AA52" s="841">
        <f>IF(OR(AC52&lt;0.01,AC52="n/a"),"n/a",I52/AC52)</f>
        <v>10.985964912280702</v>
      </c>
      <c r="AB52" s="842">
        <v>12</v>
      </c>
      <c r="AC52" s="821">
        <v>2.85</v>
      </c>
      <c r="AD52" s="821" t="s">
        <v>135</v>
      </c>
      <c r="AE52" s="821">
        <v>4.83</v>
      </c>
      <c r="AF52" s="821">
        <v>1.1499999999999999</v>
      </c>
      <c r="AG52" s="821">
        <v>10.5</v>
      </c>
      <c r="AH52" s="821">
        <v>20.200000000000003</v>
      </c>
      <c r="AI52" s="821">
        <v>11.93</v>
      </c>
      <c r="AJ52" s="821">
        <v>14.099999999999998</v>
      </c>
      <c r="AK52" s="821" t="s">
        <v>135</v>
      </c>
      <c r="AL52" s="833">
        <v>968.11</v>
      </c>
      <c r="AM52" s="827">
        <v>12.839999999999998</v>
      </c>
      <c r="AN52" s="821">
        <v>0.24</v>
      </c>
      <c r="AO52" s="705">
        <f>IF(U52="n/a","n/a",IF(AA52&lt;0,"n/a",IF(AA52="n/a","n/a",J52+U52-AA52)))</f>
        <v>29.299944125711633</v>
      </c>
      <c r="AP52" s="706">
        <f>IF(U52="n/a","n/a",J52+U52)</f>
        <v>40.285909037992333</v>
      </c>
      <c r="AQ52" s="843">
        <f>IF(OR(AC52&lt;0.01,AC52="n/a",AF52="n/a"),"n/a",(I52/SQRT(22.5*AC52*(I52/AF52))-1)*100)</f>
        <v>-25.066371147905365</v>
      </c>
      <c r="AR52" s="618">
        <f>INDEX(Historical!$C$7:$C$1222,MATCH(B52,Historical!$B$7:$B$1244,0))*IF(AH52="n/a",1.03,IF(AH52&lt;0,1.01,IF(AH52&gt;10,1.1,(1+AH52/100))))</f>
        <v>0.81400000000000006</v>
      </c>
      <c r="AS52" s="841">
        <f>IF($AI52="n/a",1.03*AR52,IF($AI52&lt;0,1.01*AR52,IF($AI52&gt;10,1.1*AR52,(1+$AI52/100)*AR52)))</f>
        <v>0.89540000000000008</v>
      </c>
      <c r="AT52" s="841">
        <f>IF($AK52="n/a",1.03*AS52,IF($AK52&lt;0,1.01*AS52,IF($AK52&gt;10,1.1*AS52,(1+$AK52/100)*AS52)))</f>
        <v>0.92226200000000014</v>
      </c>
      <c r="AU52" s="841">
        <f>IF($AK52="n/a",1.03*AT52,IF($AK52&lt;0,1.01*AT52,IF($AK52&gt;10,1.1*AT52,(1+$AK52/100)*AT52)))</f>
        <v>0.94992986000000013</v>
      </c>
      <c r="AV52" s="841">
        <f>IF($AK52="n/a",1.03*AU52,IF($AK52&lt;0,1.01*AU52,IF($AK52&gt;10,1.1*AU52,(1+$AK52/100)*AU52)))</f>
        <v>0.97842775580000019</v>
      </c>
      <c r="AW52" s="618">
        <f>SUM(AR52:AV52)</f>
        <v>4.5600196158000008</v>
      </c>
      <c r="AX52" s="713">
        <f>AW52/I52*100</f>
        <v>14.564099699137659</v>
      </c>
      <c r="AY52" s="887">
        <v>0.92</v>
      </c>
      <c r="AZ52" s="827">
        <v>16.18</v>
      </c>
      <c r="BA52" s="827">
        <v>-12.959999999999999</v>
      </c>
      <c r="BB52" s="827">
        <v>1.41</v>
      </c>
      <c r="BC52" s="827">
        <v>1.6500000000000001</v>
      </c>
      <c r="BD52" s="861"/>
      <c r="BE52" s="594">
        <v>2018</v>
      </c>
      <c r="BF52" s="853">
        <f>IF(BE52&gt;2020,0,IF(BE52&gt;2008,1,IF(BE52&gt;2001,2,IF(BE52&gt;1990,3,IF(BE52&gt;1980,4,IF(BE52&gt;1973,5,IF(BE52&gt;1970,6,IF(BE52&gt;1960,7,IF(BE52&gt;1958,8,IF(BE52&gt;1953,9,10))))))))))</f>
        <v>1</v>
      </c>
      <c r="BG52" s="837">
        <v>1</v>
      </c>
      <c r="BH52" s="820" t="s">
        <v>4443</v>
      </c>
      <c r="BI52" s="820" t="s">
        <v>4444</v>
      </c>
    </row>
    <row r="53" spans="1:61" s="819" customFormat="1" ht="12.75" customHeight="1" x14ac:dyDescent="0.2">
      <c r="A53" s="836" t="s">
        <v>5252</v>
      </c>
      <c r="B53" s="819" t="s">
        <v>5253</v>
      </c>
      <c r="C53" s="885" t="s">
        <v>107</v>
      </c>
      <c r="D53" s="885" t="s">
        <v>4197</v>
      </c>
      <c r="E53" s="699">
        <v>5</v>
      </c>
      <c r="F53" s="1122">
        <v>684</v>
      </c>
      <c r="G53" s="1122" t="s">
        <v>105</v>
      </c>
      <c r="H53" s="1122" t="s">
        <v>105</v>
      </c>
      <c r="I53" s="829">
        <v>41.49</v>
      </c>
      <c r="J53" s="618">
        <f>(M53/I53)*100</f>
        <v>2.1209930103639429</v>
      </c>
      <c r="K53" s="832">
        <v>0.22</v>
      </c>
      <c r="L53" s="842">
        <v>4</v>
      </c>
      <c r="M53" s="609">
        <f>K53*L53</f>
        <v>0.88</v>
      </c>
      <c r="N53" s="825" t="s">
        <v>405</v>
      </c>
      <c r="O53" s="700">
        <v>0.2</v>
      </c>
      <c r="P53" s="999">
        <v>44650</v>
      </c>
      <c r="Q53" s="999">
        <v>44676</v>
      </c>
      <c r="R53" s="609">
        <f>(K53-O53)/O53*100</f>
        <v>9.9999999999999947</v>
      </c>
      <c r="S53" s="667">
        <f>IF(INDEX(Historical!$D$7:$D$1220,MATCH(B53,Historical!$B$7:$B$1244,0))=0,"n/a",(INDEX(Historical!$C$7:$C$1222,MATCH(B53,Historical!$B$7:$B$1244,0))/INDEX(Historical!$D$7:$D$1220,MATCH(B53,Historical!$B$7:$B$1244,0))-1)*100)</f>
        <v>10.256410256410241</v>
      </c>
      <c r="T53" s="667">
        <f>IF(INDEX(Historical!$F$7:$F$1213,MATCH(B53,Historical!$B$7:$B$1244,0))=0,"n/a",((INDEX(Historical!$C$7:$C$1222,MATCH(B53,Historical!$B$7:$B$1244,0))/INDEX(Historical!$F$7:$F$1213,MATCH(B53,Historical!$B$7:$B$1244,0)))^(1/3)-1)*100)</f>
        <v>23.191347739112</v>
      </c>
      <c r="U53" s="667">
        <f>IF(INDEX(Historical!$H$7:$H$1213,MATCH(B53,Historical!$B$7:$B$1244,0))=0,"n/a",((INDEX(Historical!$C$7:$C$1222,MATCH(B53,Historical!$B$7:$B$1244,0))/INDEX(Historical!$H$7:$H$1213,MATCH(B53,Historical!$B$7:$B$1244,0)))^(1/5)-1)*100)</f>
        <v>21.862390899411199</v>
      </c>
      <c r="V53" s="667">
        <f>IF(INDEX(Historical!$N$7:$N$1213,MATCH(B53,Historical!$B$7:$B$1244,0))=0,"n/a",((INDEX(Historical!$C$7:$C$1222,MATCH(B53,Historical!$B$7:$B$1244,0))/INDEX(Historical!$N$7:$N$1213,MATCH(B53,Historical!$B$7:$B$1244,0)))^(1/10)-1)*100)</f>
        <v>10.391299883374504</v>
      </c>
      <c r="W53" s="668">
        <f>IF(OR(U53&lt;=0,U53="n/a",V53&lt;=0,V53="n/a"),"n/a",U53/V53)</f>
        <v>2.1039129988337453</v>
      </c>
      <c r="X53" s="669">
        <f>IF(OR(AJ53&lt;=0,AJ53="n/a",U53&lt;=0,U53="n/a"),"n/a",U53/AJ53)</f>
        <v>1.1386661926776667</v>
      </c>
      <c r="Y53" s="640"/>
      <c r="Z53" s="618">
        <f>IF(OR(AC53&lt;0.01,AC53="n/a"),"n/a",M53/AC53*100)</f>
        <v>27.160493827160494</v>
      </c>
      <c r="AA53" s="841">
        <f>IF(OR(AC53&lt;0.01,AC53="n/a"),"n/a",I53/AC53)</f>
        <v>12.805555555555555</v>
      </c>
      <c r="AB53" s="842">
        <v>12</v>
      </c>
      <c r="AC53" s="821">
        <v>3.24</v>
      </c>
      <c r="AD53" s="821">
        <v>1.55</v>
      </c>
      <c r="AE53" s="821">
        <v>5.58</v>
      </c>
      <c r="AF53" s="821">
        <v>1.46</v>
      </c>
      <c r="AG53" s="821">
        <v>9.9</v>
      </c>
      <c r="AH53" s="821">
        <v>13.3</v>
      </c>
      <c r="AI53" s="821">
        <v>3.49</v>
      </c>
      <c r="AJ53" s="821">
        <v>19.2</v>
      </c>
      <c r="AK53" s="821">
        <v>8.1</v>
      </c>
      <c r="AL53" s="833">
        <v>1650</v>
      </c>
      <c r="AM53" s="827">
        <v>0.8</v>
      </c>
      <c r="AN53" s="821">
        <v>0.23</v>
      </c>
      <c r="AO53" s="705">
        <f>IF(U53="n/a","n/a",IF(AA53&lt;0,"n/a",IF(AA53="n/a","n/a",J53+U53-AA53)))</f>
        <v>11.177828354219587</v>
      </c>
      <c r="AP53" s="706">
        <f>IF(U53="n/a","n/a",J53+U53)</f>
        <v>23.983383909775142</v>
      </c>
      <c r="AQ53" s="843">
        <f>IF(OR(AC53&lt;0.01,AC53="n/a",AF53="n/a"),"n/a",(I53/SQRT(22.5*AC53*(I53/AF53))-1)*100)</f>
        <v>-8.8441844090604285</v>
      </c>
      <c r="AR53" s="618">
        <f>INDEX(Historical!$C$7:$C$1222,MATCH(B53,Historical!$B$7:$B$1244,0))*IF(AH53="n/a",1.03,IF(AH53&lt;0,1.01,IF(AH53&gt;10,1.1,(1+AH53/100))))</f>
        <v>0.94600000000000006</v>
      </c>
      <c r="AS53" s="841">
        <f>IF($AI53="n/a",1.03*AR53,IF($AI53&lt;0,1.01*AR53,IF($AI53&gt;10,1.1*AR53,(1+$AI53/100)*AR53)))</f>
        <v>0.97901539999999998</v>
      </c>
      <c r="AT53" s="841">
        <f>IF($AK53="n/a",1.03*AS53,IF($AK53&lt;0,1.01*AS53,IF($AK53&gt;10,1.1*AS53,(1+$AK53/100)*AS53)))</f>
        <v>1.0583156473999999</v>
      </c>
      <c r="AU53" s="841">
        <f>IF($AK53="n/a",1.03*AT53,IF($AK53&lt;0,1.01*AT53,IF($AK53&gt;10,1.1*AT53,(1+$AK53/100)*AT53)))</f>
        <v>1.1440392148393999</v>
      </c>
      <c r="AV53" s="841">
        <f>IF($AK53="n/a",1.03*AU53,IF($AK53&lt;0,1.01*AU53,IF($AK53&gt;10,1.1*AU53,(1+$AK53/100)*AU53)))</f>
        <v>1.2367063912413911</v>
      </c>
      <c r="AW53" s="618">
        <f>SUM(AR53:AV53)</f>
        <v>5.3640766534807911</v>
      </c>
      <c r="AX53" s="713">
        <f>AW53/I53*100</f>
        <v>12.928601237601328</v>
      </c>
      <c r="AY53" s="887">
        <v>1.1200000000000001</v>
      </c>
      <c r="AZ53" s="827">
        <v>26.11</v>
      </c>
      <c r="BA53" s="827">
        <v>-15.329999999999998</v>
      </c>
      <c r="BB53" s="827">
        <v>0.15</v>
      </c>
      <c r="BC53" s="827">
        <v>4.55</v>
      </c>
      <c r="BD53" s="861"/>
      <c r="BE53" s="594">
        <v>2018</v>
      </c>
      <c r="BF53" s="853">
        <f>IF(BE53&gt;2020,0,IF(BE53&gt;2008,1,IF(BE53&gt;2001,2,IF(BE53&gt;1990,3,IF(BE53&gt;1980,4,IF(BE53&gt;1973,5,IF(BE53&gt;1970,6,IF(BE53&gt;1960,7,IF(BE53&gt;1958,8,IF(BE53&gt;1953,9,10))))))))))</f>
        <v>1</v>
      </c>
      <c r="BG53" s="837">
        <v>1</v>
      </c>
      <c r="BH53" s="820" t="s">
        <v>4443</v>
      </c>
      <c r="BI53" s="820" t="s">
        <v>4444</v>
      </c>
    </row>
    <row r="54" spans="1:61" s="819" customFormat="1" x14ac:dyDescent="0.2">
      <c r="A54" s="836" t="s">
        <v>5284</v>
      </c>
      <c r="B54" s="575" t="s">
        <v>5277</v>
      </c>
      <c r="C54" s="885" t="s">
        <v>107</v>
      </c>
      <c r="D54" s="885" t="s">
        <v>4197</v>
      </c>
      <c r="E54" s="699">
        <v>6</v>
      </c>
      <c r="F54" s="1122">
        <v>674</v>
      </c>
      <c r="G54" s="1122" t="s">
        <v>105</v>
      </c>
      <c r="H54" s="1122" t="s">
        <v>105</v>
      </c>
      <c r="I54" s="829">
        <v>14.51</v>
      </c>
      <c r="J54" s="618">
        <f>(M54/I54)*100</f>
        <v>3.8594073053066857</v>
      </c>
      <c r="K54" s="832">
        <v>0.14000000000000001</v>
      </c>
      <c r="L54" s="842">
        <v>4</v>
      </c>
      <c r="M54" s="609">
        <f>K54*L54</f>
        <v>0.56000000000000005</v>
      </c>
      <c r="N54" s="825" t="s">
        <v>292</v>
      </c>
      <c r="O54" s="700">
        <v>0.12</v>
      </c>
      <c r="P54" s="603">
        <v>44980</v>
      </c>
      <c r="Q54" s="603">
        <v>44995</v>
      </c>
      <c r="R54" s="609">
        <f>(K54-O54)/O54*100</f>
        <v>16.666666666666682</v>
      </c>
      <c r="S54" s="667">
        <f>IF(INDEX(Historical!$D$7:$D$1220,MATCH(B54,Historical!$B$7:$B$1244,0))=0,"n/a",(INDEX(Historical!$C$7:$C$1222,MATCH(B54,Historical!$B$7:$B$1244,0))/INDEX(Historical!$D$7:$D$1220,MATCH(B54,Historical!$B$7:$B$1244,0))-1)*100)</f>
        <v>48.38709677419353</v>
      </c>
      <c r="T54" s="667">
        <f>IF(INDEX(Historical!$F$7:$F$1213,MATCH(B54,Historical!$B$7:$B$1244,0))=0,"n/a",((INDEX(Historical!$C$7:$C$1222,MATCH(B54,Historical!$B$7:$B$1244,0))/INDEX(Historical!$F$7:$F$1213,MATCH(B54,Historical!$B$7:$B$1244,0)))^(1/3)-1)*100)</f>
        <v>48.665409684523084</v>
      </c>
      <c r="U54" s="667" t="str">
        <f>IF(INDEX(Historical!$H$7:$H$1213,MATCH(B54,Historical!$B$7:$B$1244,0))=0,"n/a",((INDEX(Historical!$C$7:$C$1222,MATCH(B54,Historical!$B$7:$B$1244,0))/INDEX(Historical!$H$7:$H$1213,MATCH(B54,Historical!$B$7:$B$1244,0)))^(1/5)-1)*100)</f>
        <v>n/a</v>
      </c>
      <c r="V54" s="667" t="str">
        <f>IF(INDEX(Historical!$N$7:$N$1213,MATCH(B54,Historical!$B$7:$B$1244,0))=0,"n/a",((INDEX(Historical!$C$7:$C$1222,MATCH(B54,Historical!$B$7:$B$1244,0))/INDEX(Historical!$N$7:$N$1213,MATCH(B54,Historical!$B$7:$B$1244,0)))^(1/10)-1)*100)</f>
        <v>n/a</v>
      </c>
      <c r="W54" s="668" t="str">
        <f>IF(OR(U54&lt;=0,U54="n/a",V54&lt;=0,V54="n/a"),"n/a",U54/V54)</f>
        <v>n/a</v>
      </c>
      <c r="X54" s="669" t="str">
        <f>IF(OR(AJ54&lt;=0,AJ54="n/a",U54&lt;=0,U54="n/a"),"n/a",U54/AJ54)</f>
        <v>n/a</v>
      </c>
      <c r="Y54" s="640"/>
      <c r="Z54" s="618">
        <f>IF(OR(AC54&lt;0.01,AC54="n/a"),"n/a",M54/AC54*100)</f>
        <v>35.220125786163528</v>
      </c>
      <c r="AA54" s="841">
        <f>IF(OR(AC54&lt;0.01,AC54="n/a"),"n/a",I54/AC54)</f>
        <v>9.1257861635220117</v>
      </c>
      <c r="AB54" s="842">
        <v>12</v>
      </c>
      <c r="AC54" s="821">
        <v>1.59</v>
      </c>
      <c r="AD54" s="821">
        <v>0.64</v>
      </c>
      <c r="AE54" s="821">
        <v>3.06</v>
      </c>
      <c r="AF54" s="821">
        <v>2.15</v>
      </c>
      <c r="AG54" s="821">
        <v>18.099999999999998</v>
      </c>
      <c r="AH54" s="821">
        <v>186.9</v>
      </c>
      <c r="AI54" s="821">
        <v>10</v>
      </c>
      <c r="AJ54" s="821">
        <v>24.9</v>
      </c>
      <c r="AK54" s="821">
        <v>14.399999999999999</v>
      </c>
      <c r="AL54" s="833">
        <v>2640</v>
      </c>
      <c r="AM54" s="827">
        <v>1.4000000000000001</v>
      </c>
      <c r="AN54" s="821">
        <v>0.15</v>
      </c>
      <c r="AO54" s="705" t="str">
        <f>IF(U54="n/a","n/a",IF(AA54&lt;0,"n/a",IF(AA54="n/a","n/a",J54+U54-AA54)))</f>
        <v>n/a</v>
      </c>
      <c r="AP54" s="706" t="str">
        <f>IF(U54="n/a","n/a",J54+U54)</f>
        <v>n/a</v>
      </c>
      <c r="AQ54" s="843">
        <f>IF(OR(AC54&lt;0.01,AC54="n/a",AF54="n/a"),"n/a",(I54/SQRT(22.5*AC54*(I54/AF54))-1)*100)</f>
        <v>-6.6180120828139621</v>
      </c>
      <c r="AR54" s="618">
        <f>INDEX(Historical!$C$7:$C$1222,MATCH(B54,Historical!$B$7:$B$1244,0))*IF(AH54="n/a",1.03,IF(AH54&lt;0,1.01,IF(AH54&gt;10,1.1,(1+AH54/100))))</f>
        <v>0.50600000000000012</v>
      </c>
      <c r="AS54" s="841">
        <f>IF($AI54="n/a",1.03*AR54,IF($AI54&lt;0,1.01*AR54,IF($AI54&gt;10,1.1*AR54,(1+$AI54/100)*AR54)))</f>
        <v>0.55660000000000021</v>
      </c>
      <c r="AT54" s="841">
        <f>IF($AK54="n/a",1.03*AS54,IF($AK54&lt;0,1.01*AS54,IF($AK54&gt;10,1.1*AS54,(1+$AK54/100)*AS54)))</f>
        <v>0.61226000000000025</v>
      </c>
      <c r="AU54" s="841">
        <f>IF($AK54="n/a",1.03*AT54,IF($AK54&lt;0,1.01*AT54,IF($AK54&gt;10,1.1*AT54,(1+$AK54/100)*AT54)))</f>
        <v>0.67348600000000036</v>
      </c>
      <c r="AV54" s="841">
        <f>IF($AK54="n/a",1.03*AU54,IF($AK54&lt;0,1.01*AU54,IF($AK54&gt;10,1.1*AU54,(1+$AK54/100)*AU54)))</f>
        <v>0.74083460000000045</v>
      </c>
      <c r="AW54" s="618">
        <f>SUM(AR54:AV54)</f>
        <v>3.0891806000000011</v>
      </c>
      <c r="AX54" s="713">
        <f>AW54/I54*100</f>
        <v>21.290011026878023</v>
      </c>
      <c r="AY54" s="887">
        <v>1.1599999999999999</v>
      </c>
      <c r="AZ54" s="827">
        <v>21.52</v>
      </c>
      <c r="BA54" s="827">
        <v>-11.52</v>
      </c>
      <c r="BB54" s="827">
        <v>7.7700000000000005</v>
      </c>
      <c r="BC54" s="827">
        <v>1.67</v>
      </c>
      <c r="BD54" s="861"/>
      <c r="BE54" s="594">
        <v>2018</v>
      </c>
      <c r="BF54" s="853">
        <f>IF(BE54&gt;2020,0,IF(BE54&gt;2008,1,IF(BE54&gt;2001,2,IF(BE54&gt;1990,3,IF(BE54&gt;1980,4,IF(BE54&gt;1973,5,IF(BE54&gt;1970,6,IF(BE54&gt;1960,7,IF(BE54&gt;1958,8,IF(BE54&gt;1953,9,10))))))))))</f>
        <v>1</v>
      </c>
      <c r="BG54" s="837">
        <v>1.5</v>
      </c>
      <c r="BH54" s="820" t="s">
        <v>4443</v>
      </c>
      <c r="BI54" s="820" t="s">
        <v>4444</v>
      </c>
    </row>
    <row r="55" spans="1:61" s="819" customFormat="1" ht="12.75" customHeight="1" x14ac:dyDescent="0.2">
      <c r="A55" s="836" t="s">
        <v>4578</v>
      </c>
      <c r="B55" s="575" t="s">
        <v>4571</v>
      </c>
      <c r="C55" s="885" t="s">
        <v>107</v>
      </c>
      <c r="D55" s="885" t="s">
        <v>4197</v>
      </c>
      <c r="E55" s="699">
        <v>6</v>
      </c>
      <c r="F55" s="1122">
        <v>657</v>
      </c>
      <c r="G55" s="1122" t="s">
        <v>105</v>
      </c>
      <c r="H55" s="1122" t="s">
        <v>105</v>
      </c>
      <c r="I55" s="829">
        <v>16.010000000000002</v>
      </c>
      <c r="J55" s="618">
        <f>(M55/I55)*100</f>
        <v>2.9981261711430349</v>
      </c>
      <c r="K55" s="832">
        <v>0.12</v>
      </c>
      <c r="L55" s="842">
        <v>4</v>
      </c>
      <c r="M55" s="609">
        <f>K55*L55</f>
        <v>0.48</v>
      </c>
      <c r="N55" s="825" t="s">
        <v>1199</v>
      </c>
      <c r="O55" s="700">
        <v>0.115</v>
      </c>
      <c r="P55" s="603">
        <v>44686</v>
      </c>
      <c r="Q55" s="603">
        <v>44701</v>
      </c>
      <c r="R55" s="609">
        <f>(K55-O55)/O55*100</f>
        <v>4.3478260869565135</v>
      </c>
      <c r="S55" s="667">
        <f>IF(INDEX(Historical!$D$7:$D$1220,MATCH(B55,Historical!$B$7:$B$1244,0))=0,"n/a",(INDEX(Historical!$C$7:$C$1222,MATCH(B55,Historical!$B$7:$B$1244,0))/INDEX(Historical!$D$7:$D$1220,MATCH(B55,Historical!$B$7:$B$1244,0))-1)*100)</f>
        <v>4.39560439560438</v>
      </c>
      <c r="T55" s="667">
        <f>IF(INDEX(Historical!$F$7:$F$1213,MATCH(B55,Historical!$B$7:$B$1244,0))=0,"n/a",((INDEX(Historical!$C$7:$C$1222,MATCH(B55,Historical!$B$7:$B$1244,0))/INDEX(Historical!$F$7:$F$1213,MATCH(B55,Historical!$B$7:$B$1244,0)))^(1/3)-1)*100)</f>
        <v>5.8955896063723312</v>
      </c>
      <c r="U55" s="667">
        <f>IF(INDEX(Historical!$H$7:$H$1213,MATCH(B55,Historical!$B$7:$B$1244,0))=0,"n/a",((INDEX(Historical!$C$7:$C$1222,MATCH(B55,Historical!$B$7:$B$1244,0))/INDEX(Historical!$H$7:$H$1213,MATCH(B55,Historical!$B$7:$B$1244,0)))^(1/5)-1)*100)</f>
        <v>8.2202981921446039</v>
      </c>
      <c r="V55" s="667">
        <f>IF(INDEX(Historical!$N$7:$N$1213,MATCH(B55,Historical!$B$7:$B$1244,0))=0,"n/a",((INDEX(Historical!$C$7:$C$1222,MATCH(B55,Historical!$B$7:$B$1244,0))/INDEX(Historical!$N$7:$N$1213,MATCH(B55,Historical!$B$7:$B$1244,0)))^(1/10)-1)*100)</f>
        <v>10.189981576547446</v>
      </c>
      <c r="W55" s="668">
        <f>IF(OR(U55&lt;=0,U55="n/a",V55&lt;=0,V55="n/a"),"n/a",U55/V55)</f>
        <v>0.80670393075723235</v>
      </c>
      <c r="X55" s="669">
        <f>IF(OR(AJ55&lt;=0,AJ55="n/a",U55&lt;=0,U55="n/a"),"n/a",U55/AJ55)</f>
        <v>0.49519868627377128</v>
      </c>
      <c r="Y55" s="640"/>
      <c r="Z55" s="618">
        <f>IF(OR(AC55&lt;0.01,AC55="n/a"),"n/a",M55/AC55*100)</f>
        <v>35.036496350364956</v>
      </c>
      <c r="AA55" s="841">
        <f>IF(OR(AC55&lt;0.01,AC55="n/a"),"n/a",I55/AC55)</f>
        <v>11.686131386861314</v>
      </c>
      <c r="AB55" s="842">
        <v>12</v>
      </c>
      <c r="AC55" s="821">
        <v>1.37</v>
      </c>
      <c r="AD55" s="821">
        <v>1.45</v>
      </c>
      <c r="AE55" s="821">
        <v>5</v>
      </c>
      <c r="AF55" s="821">
        <v>1.45</v>
      </c>
      <c r="AG55" s="821">
        <v>12</v>
      </c>
      <c r="AH55" s="821">
        <v>92</v>
      </c>
      <c r="AI55" s="821">
        <v>2.17</v>
      </c>
      <c r="AJ55" s="821">
        <v>16.600000000000001</v>
      </c>
      <c r="AK55" s="821">
        <v>8</v>
      </c>
      <c r="AL55" s="833">
        <v>1650</v>
      </c>
      <c r="AM55" s="827">
        <v>1.68</v>
      </c>
      <c r="AN55" s="821">
        <v>0.27</v>
      </c>
      <c r="AO55" s="705">
        <f>IF(U55="n/a","n/a",IF(AA55&lt;0,"n/a",IF(AA55="n/a","n/a",J55+U55-AA55)))</f>
        <v>-0.46770702357367533</v>
      </c>
      <c r="AP55" s="706">
        <f>IF(U55="n/a","n/a",J55+U55)</f>
        <v>11.218424363287639</v>
      </c>
      <c r="AQ55" s="843">
        <f>IF(OR(AC55&lt;0.01,AC55="n/a",AF55="n/a"),"n/a",(I55/SQRT(22.5*AC55*(I55/AF55))-1)*100)</f>
        <v>-13.218305793729613</v>
      </c>
      <c r="AR55" s="618">
        <f>INDEX(Historical!$C$7:$C$1222,MATCH(B55,Historical!$B$7:$B$1244,0))*IF(AH55="n/a",1.03,IF(AH55&lt;0,1.01,IF(AH55&gt;10,1.1,(1+AH55/100))))</f>
        <v>0.52249999999999996</v>
      </c>
      <c r="AS55" s="841">
        <f>IF($AI55="n/a",1.03*AR55,IF($AI55&lt;0,1.01*AR55,IF($AI55&gt;10,1.1*AR55,(1+$AI55/100)*AR55)))</f>
        <v>0.53383824999999996</v>
      </c>
      <c r="AT55" s="841">
        <f>IF($AK55="n/a",1.03*AS55,IF($AK55&lt;0,1.01*AS55,IF($AK55&gt;10,1.1*AS55,(1+$AK55/100)*AS55)))</f>
        <v>0.57654530999999998</v>
      </c>
      <c r="AU55" s="841">
        <f>IF($AK55="n/a",1.03*AT55,IF($AK55&lt;0,1.01*AT55,IF($AK55&gt;10,1.1*AT55,(1+$AK55/100)*AT55)))</f>
        <v>0.62266893479999996</v>
      </c>
      <c r="AV55" s="841">
        <f>IF($AK55="n/a",1.03*AU55,IF($AK55&lt;0,1.01*AU55,IF($AK55&gt;10,1.1*AU55,(1+$AK55/100)*AU55)))</f>
        <v>0.67248244958400005</v>
      </c>
      <c r="AW55" s="618">
        <f>SUM(AR55:AV55)</f>
        <v>2.9280349443839997</v>
      </c>
      <c r="AX55" s="713">
        <f>AW55/I55*100</f>
        <v>18.288787909956277</v>
      </c>
      <c r="AY55" s="887">
        <v>0.98</v>
      </c>
      <c r="AZ55" s="827">
        <v>25.47</v>
      </c>
      <c r="BA55" s="827">
        <v>-3.15</v>
      </c>
      <c r="BB55" s="827">
        <v>9.36</v>
      </c>
      <c r="BC55" s="827">
        <v>13.4</v>
      </c>
      <c r="BD55" s="861"/>
      <c r="BE55" s="594">
        <v>2017</v>
      </c>
      <c r="BF55" s="853">
        <f>IF(BE55&gt;2020,0,IF(BE55&gt;2008,1,IF(BE55&gt;2001,2,IF(BE55&gt;1990,3,IF(BE55&gt;1980,4,IF(BE55&gt;1973,5,IF(BE55&gt;1970,6,IF(BE55&gt;1960,7,IF(BE55&gt;1958,8,IF(BE55&gt;1953,9,10))))))))))</f>
        <v>1</v>
      </c>
      <c r="BG55" s="837">
        <v>1.3</v>
      </c>
      <c r="BH55" s="820" t="s">
        <v>4443</v>
      </c>
      <c r="BI55" s="820" t="s">
        <v>4444</v>
      </c>
    </row>
    <row r="56" spans="1:61" s="819" customFormat="1" ht="12.75" customHeight="1" x14ac:dyDescent="0.2">
      <c r="A56" s="836" t="s">
        <v>4796</v>
      </c>
      <c r="B56" s="575" t="s">
        <v>4567</v>
      </c>
      <c r="C56" s="885" t="s">
        <v>107</v>
      </c>
      <c r="D56" s="885" t="s">
        <v>4202</v>
      </c>
      <c r="E56" s="699">
        <v>7</v>
      </c>
      <c r="F56" s="1122">
        <v>617</v>
      </c>
      <c r="G56" s="1122" t="s">
        <v>105</v>
      </c>
      <c r="H56" s="1122" t="s">
        <v>105</v>
      </c>
      <c r="I56" s="829">
        <v>88.25</v>
      </c>
      <c r="J56" s="618">
        <f>(M56/I56)*100</f>
        <v>1.4957507082152977</v>
      </c>
      <c r="K56" s="832">
        <v>0.33</v>
      </c>
      <c r="L56" s="842">
        <v>4</v>
      </c>
      <c r="M56" s="609">
        <f>K56*L56</f>
        <v>1.32</v>
      </c>
      <c r="N56" s="825" t="s">
        <v>510</v>
      </c>
      <c r="O56" s="700">
        <v>0.3</v>
      </c>
      <c r="P56" s="603">
        <v>44784</v>
      </c>
      <c r="Q56" s="603">
        <v>44799</v>
      </c>
      <c r="R56" s="609">
        <f>(K56-O56)/O56*100</f>
        <v>10.000000000000009</v>
      </c>
      <c r="S56" s="667">
        <f>IF(INDEX(Historical!$D$7:$D$1220,MATCH(B56,Historical!$B$7:$B$1244,0))=0,"n/a",(INDEX(Historical!$C$7:$C$1222,MATCH(B56,Historical!$B$7:$B$1244,0))/INDEX(Historical!$D$7:$D$1220,MATCH(B56,Historical!$B$7:$B$1244,0))-1)*100)</f>
        <v>7.6923076923077094</v>
      </c>
      <c r="T56" s="667">
        <f>IF(INDEX(Historical!$F$7:$F$1213,MATCH(B56,Historical!$B$7:$B$1244,0))=0,"n/a",((INDEX(Historical!$C$7:$C$1222,MATCH(B56,Historical!$B$7:$B$1244,0))/INDEX(Historical!$F$7:$F$1213,MATCH(B56,Historical!$B$7:$B$1244,0)))^(1/3)-1)*100)</f>
        <v>7.2976287935406559</v>
      </c>
      <c r="U56" s="667">
        <f>IF(INDEX(Historical!$H$7:$H$1213,MATCH(B56,Historical!$B$7:$B$1244,0))=0,"n/a",((INDEX(Historical!$C$7:$C$1222,MATCH(B56,Historical!$B$7:$B$1244,0))/INDEX(Historical!$H$7:$H$1213,MATCH(B56,Historical!$B$7:$B$1244,0)))^(1/5)-1)*100)</f>
        <v>10.350921459993479</v>
      </c>
      <c r="V56" s="667" t="str">
        <f>IF(INDEX(Historical!$N$7:$N$1213,MATCH(B56,Historical!$B$7:$B$1244,0))=0,"n/a",((INDEX(Historical!$C$7:$C$1222,MATCH(B56,Historical!$B$7:$B$1244,0))/INDEX(Historical!$N$7:$N$1213,MATCH(B56,Historical!$B$7:$B$1244,0)))^(1/10)-1)*100)</f>
        <v>n/a</v>
      </c>
      <c r="W56" s="668" t="str">
        <f>IF(OR(U56&lt;=0,U56="n/a",V56&lt;=0,V56="n/a"),"n/a",U56/V56)</f>
        <v>n/a</v>
      </c>
      <c r="X56" s="669">
        <f>IF(OR(AJ56&lt;=0,AJ56="n/a",U56&lt;=0,U56="n/a"),"n/a",U56/AJ56)</f>
        <v>0.85544805454491568</v>
      </c>
      <c r="Y56" s="640"/>
      <c r="Z56" s="618">
        <f>IF(OR(AC56&lt;0.01,AC56="n/a"),"n/a",M56/AC56*100)</f>
        <v>24.535315985130111</v>
      </c>
      <c r="AA56" s="841">
        <f>IF(OR(AC56&lt;0.01,AC56="n/a"),"n/a",I56/AC56)</f>
        <v>16.403345724907062</v>
      </c>
      <c r="AB56" s="842">
        <v>12</v>
      </c>
      <c r="AC56" s="821">
        <v>5.38</v>
      </c>
      <c r="AD56" s="821">
        <v>2.2999999999999998</v>
      </c>
      <c r="AE56" s="821">
        <v>1.5</v>
      </c>
      <c r="AF56" s="821">
        <v>2.2999999999999998</v>
      </c>
      <c r="AG56" s="821">
        <v>9.8000000000000007</v>
      </c>
      <c r="AH56" s="821">
        <v>18.8</v>
      </c>
      <c r="AI56" s="821">
        <v>13.16</v>
      </c>
      <c r="AJ56" s="821">
        <v>12.1</v>
      </c>
      <c r="AK56" s="821">
        <v>7.16</v>
      </c>
      <c r="AL56" s="833">
        <v>4100</v>
      </c>
      <c r="AM56" s="827">
        <v>20.07</v>
      </c>
      <c r="AN56" s="821">
        <v>0.76</v>
      </c>
      <c r="AO56" s="705">
        <f>IF(U56="n/a","n/a",IF(AA56&lt;0,"n/a",IF(AA56="n/a","n/a",J56+U56-AA56)))</f>
        <v>-4.5566735566982857</v>
      </c>
      <c r="AP56" s="706">
        <f>IF(U56="n/a","n/a",J56+U56)</f>
        <v>11.846672168208777</v>
      </c>
      <c r="AQ56" s="843">
        <f>IF(OR(AC56&lt;0.01,AC56="n/a",AF56="n/a"),"n/a",(I56/SQRT(22.5*AC56*(I56/AF56))-1)*100)</f>
        <v>29.49078932029834</v>
      </c>
      <c r="AR56" s="618">
        <f>INDEX(Historical!$C$7:$C$1222,MATCH(B56,Historical!$B$7:$B$1244,0))*IF(AH56="n/a",1.03,IF(AH56&lt;0,1.01,IF(AH56&gt;10,1.1,(1+AH56/100))))</f>
        <v>1.3860000000000001</v>
      </c>
      <c r="AS56" s="841">
        <f>IF($AI56="n/a",1.03*AR56,IF($AI56&lt;0,1.01*AR56,IF($AI56&gt;10,1.1*AR56,(1+$AI56/100)*AR56)))</f>
        <v>1.5246000000000002</v>
      </c>
      <c r="AT56" s="841">
        <f>IF($AK56="n/a",1.03*AS56,IF($AK56&lt;0,1.01*AS56,IF($AK56&gt;10,1.1*AS56,(1+$AK56/100)*AS56)))</f>
        <v>1.6337613600000003</v>
      </c>
      <c r="AU56" s="841">
        <f>IF($AK56="n/a",1.03*AT56,IF($AK56&lt;0,1.01*AT56,IF($AK56&gt;10,1.1*AT56,(1+$AK56/100)*AT56)))</f>
        <v>1.7507386733760004</v>
      </c>
      <c r="AV56" s="841">
        <f>IF($AK56="n/a",1.03*AU56,IF($AK56&lt;0,1.01*AU56,IF($AK56&gt;10,1.1*AU56,(1+$AK56/100)*AU56)))</f>
        <v>1.8760915623897223</v>
      </c>
      <c r="AW56" s="618">
        <f>SUM(AR56:AV56)</f>
        <v>8.1711915957657233</v>
      </c>
      <c r="AX56" s="713">
        <f>AW56/I56*100</f>
        <v>9.2591406184314149</v>
      </c>
      <c r="AY56" s="887">
        <v>0.79</v>
      </c>
      <c r="AZ56" s="827">
        <v>51.370000000000005</v>
      </c>
      <c r="BA56" s="827">
        <v>-11.75</v>
      </c>
      <c r="BB56" s="827">
        <v>-1.18</v>
      </c>
      <c r="BC56" s="827">
        <v>8.6499999999999986</v>
      </c>
      <c r="BD56" s="861"/>
      <c r="BE56" s="594">
        <v>2016</v>
      </c>
      <c r="BF56" s="853">
        <f>IF(BE56&gt;2020,0,IF(BE56&gt;2008,1,IF(BE56&gt;2001,2,IF(BE56&gt;1990,3,IF(BE56&gt;1980,4,IF(BE56&gt;1973,5,IF(BE56&gt;1970,6,IF(BE56&gt;1960,7,IF(BE56&gt;1958,8,IF(BE56&gt;1953,9,10))))))))))</f>
        <v>1</v>
      </c>
      <c r="BG56" s="837">
        <v>4.5999999999999996</v>
      </c>
      <c r="BH56" s="820" t="s">
        <v>4443</v>
      </c>
      <c r="BI56" s="820" t="s">
        <v>4444</v>
      </c>
    </row>
    <row r="57" spans="1:61" s="819" customFormat="1" ht="12.75" customHeight="1" x14ac:dyDescent="0.2">
      <c r="A57" s="836" t="s">
        <v>4503</v>
      </c>
      <c r="B57" s="575" t="s">
        <v>4493</v>
      </c>
      <c r="C57" s="885" t="s">
        <v>4178</v>
      </c>
      <c r="D57" s="885" t="s">
        <v>4179</v>
      </c>
      <c r="E57" s="699">
        <v>8</v>
      </c>
      <c r="F57" s="1122">
        <v>600</v>
      </c>
      <c r="G57" s="1122" t="s">
        <v>105</v>
      </c>
      <c r="H57" s="1122" t="s">
        <v>105</v>
      </c>
      <c r="I57" s="829">
        <v>27.15</v>
      </c>
      <c r="J57" s="618">
        <f>(M57/I57)*100</f>
        <v>5.0092081031307556</v>
      </c>
      <c r="K57" s="832">
        <v>0.34</v>
      </c>
      <c r="L57" s="842">
        <v>4</v>
      </c>
      <c r="M57" s="609">
        <f>K57*L57</f>
        <v>1.36</v>
      </c>
      <c r="N57" s="825" t="s">
        <v>316</v>
      </c>
      <c r="O57" s="700">
        <v>0.33250000000000002</v>
      </c>
      <c r="P57" s="603">
        <v>44924</v>
      </c>
      <c r="Q57" s="603">
        <v>44939</v>
      </c>
      <c r="R57" s="609">
        <f>(K57-O57)/O57*100</f>
        <v>2.2556390977443628</v>
      </c>
      <c r="S57" s="667">
        <f>IF(INDEX(Historical!$D$7:$D$1220,MATCH(B57,Historical!$B$7:$B$1244,0))=0,"n/a",(INDEX(Historical!$C$7:$C$1222,MATCH(B57,Historical!$B$7:$B$1244,0))/INDEX(Historical!$D$7:$D$1220,MATCH(B57,Historical!$B$7:$B$1244,0))-1)*100)</f>
        <v>4.7244094488189115</v>
      </c>
      <c r="T57" s="667">
        <f>IF(INDEX(Historical!$F$7:$F$1213,MATCH(B57,Historical!$B$7:$B$1244,0))=0,"n/a",((INDEX(Historical!$C$7:$C$1222,MATCH(B57,Historical!$B$7:$B$1244,0))/INDEX(Historical!$F$7:$F$1213,MATCH(B57,Historical!$B$7:$B$1244,0)))^(1/3)-1)*100)</f>
        <v>4.9666330600601549</v>
      </c>
      <c r="U57" s="667">
        <f>IF(INDEX(Historical!$H$7:$H$1213,MATCH(B57,Historical!$B$7:$B$1244,0))=0,"n/a",((INDEX(Historical!$C$7:$C$1222,MATCH(B57,Historical!$B$7:$B$1244,0))/INDEX(Historical!$H$7:$H$1213,MATCH(B57,Historical!$B$7:$B$1244,0)))^(1/5)-1)*100)</f>
        <v>6.5162777221502655</v>
      </c>
      <c r="V57" s="667" t="str">
        <f>IF(INDEX(Historical!$N$7:$N$1213,MATCH(B57,Historical!$B$7:$B$1244,0))=0,"n/a",((INDEX(Historical!$C$7:$C$1222,MATCH(B57,Historical!$B$7:$B$1244,0))/INDEX(Historical!$N$7:$N$1213,MATCH(B57,Historical!$B$7:$B$1244,0)))^(1/10)-1)*100)</f>
        <v>n/a</v>
      </c>
      <c r="W57" s="668" t="str">
        <f>IF(OR(U57&lt;=0,U57="n/a",V57&lt;=0,V57="n/a"),"n/a",U57/V57)</f>
        <v>n/a</v>
      </c>
      <c r="X57" s="669">
        <f>IF(OR(AJ57&lt;=0,AJ57="n/a",U57&lt;=0,U57="n/a"),"n/a",U57/AJ57)</f>
        <v>21.720925740500885</v>
      </c>
      <c r="Y57" s="640"/>
      <c r="Z57" s="618">
        <f>IF(OR(AC57&lt;0.01,AC57="n/a"),"n/a",M57/AC57*100)</f>
        <v>113.33333333333336</v>
      </c>
      <c r="AA57" s="841">
        <f>IF(OR(AC57&lt;0.01,AC57="n/a"),"n/a",I57/AC57)</f>
        <v>22.625</v>
      </c>
      <c r="AB57" s="842">
        <v>12</v>
      </c>
      <c r="AC57" s="821">
        <v>1.2</v>
      </c>
      <c r="AD57" s="821" t="s">
        <v>135</v>
      </c>
      <c r="AE57" s="821">
        <v>10.76</v>
      </c>
      <c r="AF57" s="821">
        <v>2.04</v>
      </c>
      <c r="AG57" s="821">
        <v>9.4</v>
      </c>
      <c r="AH57" s="821">
        <v>7.3</v>
      </c>
      <c r="AI57" s="821">
        <v>5.01</v>
      </c>
      <c r="AJ57" s="821">
        <v>0.3</v>
      </c>
      <c r="AK57" s="821" t="s">
        <v>135</v>
      </c>
      <c r="AL57" s="833">
        <v>2400</v>
      </c>
      <c r="AM57" s="827">
        <v>1.2</v>
      </c>
      <c r="AN57" s="821">
        <v>0.88</v>
      </c>
      <c r="AO57" s="705">
        <f>IF(U57="n/a","n/a",IF(AA57&lt;0,"n/a",IF(AA57="n/a","n/a",J57+U57-AA57)))</f>
        <v>-11.09951417471898</v>
      </c>
      <c r="AP57" s="706">
        <f>IF(U57="n/a","n/a",J57+U57)</f>
        <v>11.52548582528102</v>
      </c>
      <c r="AQ57" s="843">
        <f>IF(OR(AC57&lt;0.01,AC57="n/a",AF57="n/a"),"n/a",(I57/SQRT(22.5*AC57*(I57/AF57))-1)*100)</f>
        <v>43.224765083882531</v>
      </c>
      <c r="AR57" s="618">
        <f>INDEX(Historical!$C$7:$C$1222,MATCH(B57,Historical!$B$7:$B$1244,0))*IF(AH57="n/a",1.03,IF(AH57&lt;0,1.01,IF(AH57&gt;10,1.1,(1+AH57/100))))</f>
        <v>1.42709</v>
      </c>
      <c r="AS57" s="841">
        <f>IF($AI57="n/a",1.03*AR57,IF($AI57&lt;0,1.01*AR57,IF($AI57&gt;10,1.1*AR57,(1+$AI57/100)*AR57)))</f>
        <v>1.4985872090000001</v>
      </c>
      <c r="AT57" s="841">
        <f>IF($AK57="n/a",1.03*AS57,IF($AK57&lt;0,1.01*AS57,IF($AK57&gt;10,1.1*AS57,(1+$AK57/100)*AS57)))</f>
        <v>1.5435448252700001</v>
      </c>
      <c r="AU57" s="841">
        <f>IF($AK57="n/a",1.03*AT57,IF($AK57&lt;0,1.01*AT57,IF($AK57&gt;10,1.1*AT57,(1+$AK57/100)*AT57)))</f>
        <v>1.5898511700281002</v>
      </c>
      <c r="AV57" s="841">
        <f>IF($AK57="n/a",1.03*AU57,IF($AK57&lt;0,1.01*AU57,IF($AK57&gt;10,1.1*AU57,(1+$AK57/100)*AU57)))</f>
        <v>1.6375467051289432</v>
      </c>
      <c r="AW57" s="618">
        <f>SUM(AR57:AV57)</f>
        <v>7.696619909427044</v>
      </c>
      <c r="AX57" s="713">
        <f>AW57/I57*100</f>
        <v>28.34850795369077</v>
      </c>
      <c r="AY57" s="887">
        <v>0.92</v>
      </c>
      <c r="AZ57" s="827">
        <v>19.739999999999998</v>
      </c>
      <c r="BA57" s="827">
        <v>-9.89</v>
      </c>
      <c r="BB57" s="827">
        <v>-2.02</v>
      </c>
      <c r="BC57" s="827">
        <v>0.91999999999999993</v>
      </c>
      <c r="BD57" s="861"/>
      <c r="BE57" s="594">
        <v>2016</v>
      </c>
      <c r="BF57" s="853">
        <f>IF(BE57&gt;2020,0,IF(BE57&gt;2008,1,IF(BE57&gt;2001,2,IF(BE57&gt;1990,3,IF(BE57&gt;1980,4,IF(BE57&gt;1973,5,IF(BE57&gt;1970,6,IF(BE57&gt;1960,7,IF(BE57&gt;1958,8,IF(BE57&gt;1953,9,10))))))))))</f>
        <v>1</v>
      </c>
      <c r="BG57" s="837">
        <v>4.7</v>
      </c>
      <c r="BH57" s="820" t="s">
        <v>4443</v>
      </c>
      <c r="BI57" s="820" t="s">
        <v>4445</v>
      </c>
    </row>
    <row r="58" spans="1:61" s="819" customFormat="1" ht="12.75" customHeight="1" x14ac:dyDescent="0.2">
      <c r="A58" s="836" t="s">
        <v>4380</v>
      </c>
      <c r="B58" s="575" t="s">
        <v>4352</v>
      </c>
      <c r="C58" s="885" t="s">
        <v>107</v>
      </c>
      <c r="D58" s="885" t="s">
        <v>4197</v>
      </c>
      <c r="E58" s="699">
        <v>8</v>
      </c>
      <c r="F58" s="1122">
        <v>594</v>
      </c>
      <c r="G58" s="1122" t="s">
        <v>105</v>
      </c>
      <c r="H58" s="1122" t="s">
        <v>105</v>
      </c>
      <c r="I58" s="829">
        <v>49.57</v>
      </c>
      <c r="J58" s="618">
        <f>(M58/I58)*100</f>
        <v>2.9049828525317731</v>
      </c>
      <c r="K58" s="832">
        <v>0.36</v>
      </c>
      <c r="L58" s="842">
        <v>4</v>
      </c>
      <c r="M58" s="609">
        <f>K58*L58</f>
        <v>1.44</v>
      </c>
      <c r="N58" s="825" t="s">
        <v>292</v>
      </c>
      <c r="O58" s="700">
        <v>0.33</v>
      </c>
      <c r="P58" s="603">
        <v>44882</v>
      </c>
      <c r="Q58" s="603">
        <v>44904</v>
      </c>
      <c r="R58" s="609">
        <f>(K58-O58)/O58*100</f>
        <v>9.0909090909090811</v>
      </c>
      <c r="S58" s="667">
        <f>IF(INDEX(Historical!$D$7:$D$1220,MATCH(B58,Historical!$B$7:$B$1244,0))=0,"n/a",(INDEX(Historical!$C$7:$C$1222,MATCH(B58,Historical!$B$7:$B$1244,0))/INDEX(Historical!$D$7:$D$1220,MATCH(B58,Historical!$B$7:$B$1244,0))-1)*100)</f>
        <v>9.7560975609756184</v>
      </c>
      <c r="T58" s="667">
        <f>IF(INDEX(Historical!$F$7:$F$1213,MATCH(B58,Historical!$B$7:$B$1244,0))=0,"n/a",((INDEX(Historical!$C$7:$C$1222,MATCH(B58,Historical!$B$7:$B$1244,0))/INDEX(Historical!$F$7:$F$1213,MATCH(B58,Historical!$B$7:$B$1244,0)))^(1/3)-1)*100)</f>
        <v>8.3950128212937116</v>
      </c>
      <c r="U58" s="667">
        <f>IF(INDEX(Historical!$H$7:$H$1213,MATCH(B58,Historical!$B$7:$B$1244,0))=0,"n/a",((INDEX(Historical!$C$7:$C$1222,MATCH(B58,Historical!$B$7:$B$1244,0))/INDEX(Historical!$H$7:$H$1213,MATCH(B58,Historical!$B$7:$B$1244,0)))^(1/5)-1)*100)</f>
        <v>9.4377267962123756</v>
      </c>
      <c r="V58" s="667">
        <f>IF(INDEX(Historical!$N$7:$N$1213,MATCH(B58,Historical!$B$7:$B$1244,0))=0,"n/a",((INDEX(Historical!$C$7:$C$1222,MATCH(B58,Historical!$B$7:$B$1244,0))/INDEX(Historical!$N$7:$N$1213,MATCH(B58,Historical!$B$7:$B$1244,0)))^(1/10)-1)*100)</f>
        <v>7.3105702581126142</v>
      </c>
      <c r="W58" s="668">
        <f>IF(OR(U58&lt;=0,U58="n/a",V58&lt;=0,V58="n/a"),"n/a",U58/V58)</f>
        <v>1.2909699877022909</v>
      </c>
      <c r="X58" s="669" t="str">
        <f>IF(OR(AJ58&lt;=0,AJ58="n/a",U58&lt;=0,U58="n/a"),"n/a",U58/AJ58)</f>
        <v>n/a</v>
      </c>
      <c r="Y58" s="831"/>
      <c r="Z58" s="618">
        <f>IF(OR(AC58&lt;0.01,AC58="n/a"),"n/a",M58/AC58*100)</f>
        <v>27.221172022684311</v>
      </c>
      <c r="AA58" s="841">
        <f>IF(OR(AC58&lt;0.01,AC58="n/a"),"n/a",I58/AC58)</f>
        <v>9.3705103969754262</v>
      </c>
      <c r="AB58" s="842">
        <v>12</v>
      </c>
      <c r="AC58" s="821">
        <v>5.29</v>
      </c>
      <c r="AD58" s="821" t="s">
        <v>135</v>
      </c>
      <c r="AE58" s="821">
        <v>3.17</v>
      </c>
      <c r="AF58" s="821">
        <v>1.72</v>
      </c>
      <c r="AG58" s="821">
        <v>16.02</v>
      </c>
      <c r="AH58" s="821" t="s">
        <v>135</v>
      </c>
      <c r="AI58" s="821" t="s">
        <v>135</v>
      </c>
      <c r="AJ58" s="821" t="s">
        <v>135</v>
      </c>
      <c r="AK58" s="821" t="s">
        <v>135</v>
      </c>
      <c r="AL58" s="833">
        <v>279.74</v>
      </c>
      <c r="AM58" s="827">
        <v>18.010000000000002</v>
      </c>
      <c r="AN58" s="821" t="s">
        <v>135</v>
      </c>
      <c r="AO58" s="705">
        <f>IF(U58="n/a","n/a",IF(AA58&lt;0,"n/a",IF(AA58="n/a","n/a",J58+U58-AA58)))</f>
        <v>2.972199251768723</v>
      </c>
      <c r="AP58" s="706">
        <f>IF(U58="n/a","n/a",J58+U58)</f>
        <v>12.342709648744149</v>
      </c>
      <c r="AQ58" s="843">
        <f>IF(OR(AC58&lt;0.01,AC58="n/a",AF58="n/a"),"n/a",(I58/SQRT(22.5*AC58*(I58/AF58))-1)*100)</f>
        <v>-15.36410563728432</v>
      </c>
      <c r="AR58" s="618">
        <f>INDEX(Historical!$C$7:$C$1222,MATCH(B58,Historical!$B$7:$B$1244,0))*IF(AH58="n/a",1.03,IF(AH58&lt;0,1.01,IF(AH58&gt;10,1.1,(1+AH58/100))))</f>
        <v>1.3905000000000001</v>
      </c>
      <c r="AS58" s="841">
        <f>IF($AI58="n/a",1.03*AR58,IF($AI58&lt;0,1.01*AR58,IF($AI58&gt;10,1.1*AR58,(1+$AI58/100)*AR58)))</f>
        <v>1.432215</v>
      </c>
      <c r="AT58" s="841">
        <f>IF($AK58="n/a",1.03*AS58,IF($AK58&lt;0,1.01*AS58,IF($AK58&gt;10,1.1*AS58,(1+$AK58/100)*AS58)))</f>
        <v>1.47518145</v>
      </c>
      <c r="AU58" s="841">
        <f>IF($AK58="n/a",1.03*AT58,IF($AK58&lt;0,1.01*AT58,IF($AK58&gt;10,1.1*AT58,(1+$AK58/100)*AT58)))</f>
        <v>1.5194368935</v>
      </c>
      <c r="AV58" s="841">
        <f>IF($AK58="n/a",1.03*AU58,IF($AK58&lt;0,1.01*AU58,IF($AK58&gt;10,1.1*AU58,(1+$AK58/100)*AU58)))</f>
        <v>1.5650200003050001</v>
      </c>
      <c r="AW58" s="618">
        <f>SUM(AR58:AV58)</f>
        <v>7.3823533438049997</v>
      </c>
      <c r="AX58" s="713">
        <f>AW58/I58*100</f>
        <v>14.892784635475085</v>
      </c>
      <c r="AY58" s="887">
        <v>0.36</v>
      </c>
      <c r="AZ58" s="827">
        <v>44.941520467836241</v>
      </c>
      <c r="BA58" s="827">
        <v>-6.2948960302457451</v>
      </c>
      <c r="BB58" s="827">
        <v>4.0949181016379788</v>
      </c>
      <c r="BC58" s="827">
        <v>14.904960593416771</v>
      </c>
      <c r="BD58" s="861"/>
      <c r="BE58" s="594">
        <v>2015</v>
      </c>
      <c r="BF58" s="853">
        <f>IF(BE58&gt;2020,0,IF(BE58&gt;2008,1,IF(BE58&gt;2001,2,IF(BE58&gt;1990,3,IF(BE58&gt;1980,4,IF(BE58&gt;1973,5,IF(BE58&gt;1970,6,IF(BE58&gt;1960,7,IF(BE58&gt;1958,8,IF(BE58&gt;1953,9,10))))))))))</f>
        <v>1</v>
      </c>
      <c r="BG58" s="837">
        <v>1.25</v>
      </c>
      <c r="BH58" s="820" t="s">
        <v>4443</v>
      </c>
      <c r="BI58" s="820" t="s">
        <v>4444</v>
      </c>
    </row>
    <row r="59" spans="1:61" s="819" customFormat="1" ht="12.75" customHeight="1" x14ac:dyDescent="0.2">
      <c r="A59" s="836" t="s">
        <v>4551</v>
      </c>
      <c r="B59" s="575" t="s">
        <v>4541</v>
      </c>
      <c r="C59" s="885" t="s">
        <v>107</v>
      </c>
      <c r="D59" s="885" t="s">
        <v>4197</v>
      </c>
      <c r="E59" s="699">
        <v>7</v>
      </c>
      <c r="F59" s="1122">
        <v>644</v>
      </c>
      <c r="G59" s="1122" t="s">
        <v>105</v>
      </c>
      <c r="H59" s="1122" t="s">
        <v>105</v>
      </c>
      <c r="I59" s="829">
        <v>14.94</v>
      </c>
      <c r="J59" s="618">
        <f>(M59/I59)*100</f>
        <v>3.4805890227576977</v>
      </c>
      <c r="K59" s="832">
        <v>0.13</v>
      </c>
      <c r="L59" s="842">
        <v>4</v>
      </c>
      <c r="M59" s="609">
        <f>K59*L59</f>
        <v>0.52</v>
      </c>
      <c r="N59" s="825" t="s">
        <v>323</v>
      </c>
      <c r="O59" s="700">
        <v>0.12</v>
      </c>
      <c r="P59" s="603">
        <v>44998</v>
      </c>
      <c r="Q59" s="603">
        <v>45009</v>
      </c>
      <c r="R59" s="609">
        <f>(K59-O59)/O59*100</f>
        <v>8.333333333333341</v>
      </c>
      <c r="S59" s="667">
        <f>IF(INDEX(Historical!$D$7:$D$1220,MATCH(B59,Historical!$B$7:$B$1244,0))=0,"n/a",(INDEX(Historical!$C$7:$C$1222,MATCH(B59,Historical!$B$7:$B$1244,0))/INDEX(Historical!$D$7:$D$1220,MATCH(B59,Historical!$B$7:$B$1244,0))-1)*100)</f>
        <v>9.0909090909090828</v>
      </c>
      <c r="T59" s="667">
        <f>IF(INDEX(Historical!$F$7:$F$1213,MATCH(B59,Historical!$B$7:$B$1244,0))=0,"n/a",((INDEX(Historical!$C$7:$C$1222,MATCH(B59,Historical!$B$7:$B$1244,0))/INDEX(Historical!$F$7:$F$1213,MATCH(B59,Historical!$B$7:$B$1244,0)))^(1/3)-1)*100)</f>
        <v>11.102644857564847</v>
      </c>
      <c r="U59" s="667">
        <f>IF(INDEX(Historical!$H$7:$H$1213,MATCH(B59,Historical!$B$7:$B$1244,0))=0,"n/a",((INDEX(Historical!$C$7:$C$1222,MATCH(B59,Historical!$B$7:$B$1244,0))/INDEX(Historical!$H$7:$H$1213,MATCH(B59,Historical!$B$7:$B$1244,0)))^(1/5)-1)*100)</f>
        <v>12.195514544619957</v>
      </c>
      <c r="V59" s="667" t="str">
        <f>IF(INDEX(Historical!$N$7:$N$1213,MATCH(B59,Historical!$B$7:$B$1244,0))=0,"n/a",((INDEX(Historical!$C$7:$C$1222,MATCH(B59,Historical!$B$7:$B$1244,0))/INDEX(Historical!$N$7:$N$1213,MATCH(B59,Historical!$B$7:$B$1244,0)))^(1/10)-1)*100)</f>
        <v>n/a</v>
      </c>
      <c r="W59" s="668" t="str">
        <f>IF(OR(U59&lt;=0,U59="n/a",V59&lt;=0,V59="n/a"),"n/a",U59/V59)</f>
        <v>n/a</v>
      </c>
      <c r="X59" s="669">
        <f>IF(OR(AJ59&lt;=0,AJ59="n/a",U59&lt;=0,U59="n/a"),"n/a",U59/AJ59)</f>
        <v>1.0335181817474541</v>
      </c>
      <c r="Y59" s="640"/>
      <c r="Z59" s="618">
        <f>IF(OR(AC59&lt;0.01,AC59="n/a"),"n/a",M59/AC59*100)</f>
        <v>40.310077519379846</v>
      </c>
      <c r="AA59" s="841">
        <f>IF(OR(AC59&lt;0.01,AC59="n/a"),"n/a",I59/AC59)</f>
        <v>11.581395348837209</v>
      </c>
      <c r="AB59" s="842">
        <v>12</v>
      </c>
      <c r="AC59" s="821">
        <v>1.29</v>
      </c>
      <c r="AD59" s="821">
        <v>1.67</v>
      </c>
      <c r="AE59" s="821">
        <v>2.66</v>
      </c>
      <c r="AF59" s="821">
        <v>0.86</v>
      </c>
      <c r="AG59" s="821">
        <v>7.6</v>
      </c>
      <c r="AH59" s="821">
        <v>47.3</v>
      </c>
      <c r="AI59" s="821">
        <v>-3.38</v>
      </c>
      <c r="AJ59" s="821">
        <v>11.799999999999999</v>
      </c>
      <c r="AK59" s="821">
        <v>7.0000000000000009</v>
      </c>
      <c r="AL59" s="833">
        <v>141.1</v>
      </c>
      <c r="AM59" s="827">
        <v>2.1</v>
      </c>
      <c r="AN59" s="821">
        <v>0</v>
      </c>
      <c r="AO59" s="705">
        <f>IF(U59="n/a","n/a",IF(AA59&lt;0,"n/a",IF(AA59="n/a","n/a",J59+U59-AA59)))</f>
        <v>4.0947082185404469</v>
      </c>
      <c r="AP59" s="706">
        <f>IF(U59="n/a","n/a",J59+U59)</f>
        <v>15.676103567377655</v>
      </c>
      <c r="AQ59" s="843">
        <f>IF(OR(AC59&lt;0.01,AC59="n/a",AF59="n/a"),"n/a",(I59/SQRT(22.5*AC59*(I59/AF59))-1)*100)</f>
        <v>-33.466800267335209</v>
      </c>
      <c r="AR59" s="618">
        <f>INDEX(Historical!$C$7:$C$1222,MATCH(B59,Historical!$B$7:$B$1244,0))*IF(AH59="n/a",1.03,IF(AH59&lt;0,1.01,IF(AH59&gt;10,1.1,(1+AH59/100))))</f>
        <v>0.52800000000000002</v>
      </c>
      <c r="AS59" s="841">
        <f>IF($AI59="n/a",1.03*AR59,IF($AI59&lt;0,1.01*AR59,IF($AI59&gt;10,1.1*AR59,(1+$AI59/100)*AR59)))</f>
        <v>0.53327999999999998</v>
      </c>
      <c r="AT59" s="841">
        <f>IF($AK59="n/a",1.03*AS59,IF($AK59&lt;0,1.01*AS59,IF($AK59&gt;10,1.1*AS59,(1+$AK59/100)*AS59)))</f>
        <v>0.57060960000000005</v>
      </c>
      <c r="AU59" s="841">
        <f>IF($AK59="n/a",1.03*AT59,IF($AK59&lt;0,1.01*AT59,IF($AK59&gt;10,1.1*AT59,(1+$AK59/100)*AT59)))</f>
        <v>0.61055227200000006</v>
      </c>
      <c r="AV59" s="841">
        <f>IF($AK59="n/a",1.03*AU59,IF($AK59&lt;0,1.01*AU59,IF($AK59&gt;10,1.1*AU59,(1+$AK59/100)*AU59)))</f>
        <v>0.65329093104000013</v>
      </c>
      <c r="AW59" s="618">
        <f>SUM(AR59:AV59)</f>
        <v>2.8957328030400005</v>
      </c>
      <c r="AX59" s="713">
        <f>AW59/I59*100</f>
        <v>19.382415013654622</v>
      </c>
      <c r="AY59" s="887">
        <v>0.41</v>
      </c>
      <c r="AZ59" s="827">
        <v>4.84</v>
      </c>
      <c r="BA59" s="827">
        <v>-16.77</v>
      </c>
      <c r="BB59" s="827">
        <v>-0.38999999999999996</v>
      </c>
      <c r="BC59" s="827">
        <v>-2.5299999999999998</v>
      </c>
      <c r="BD59" s="861"/>
      <c r="BE59" s="594">
        <v>2017</v>
      </c>
      <c r="BF59" s="853">
        <f>IF(BE59&gt;2020,0,IF(BE59&gt;2008,1,IF(BE59&gt;2001,2,IF(BE59&gt;1990,3,IF(BE59&gt;1980,4,IF(BE59&gt;1973,5,IF(BE59&gt;1970,6,IF(BE59&gt;1960,7,IF(BE59&gt;1958,8,IF(BE59&gt;1953,9,10))))))))))</f>
        <v>1</v>
      </c>
      <c r="BG59" s="837">
        <v>0.8</v>
      </c>
      <c r="BH59" s="820" t="s">
        <v>4443</v>
      </c>
      <c r="BI59" s="820" t="s">
        <v>4444</v>
      </c>
    </row>
    <row r="60" spans="1:61" s="819" customFormat="1" x14ac:dyDescent="0.2">
      <c r="A60" s="836" t="s">
        <v>5226</v>
      </c>
      <c r="B60" s="575" t="s">
        <v>5221</v>
      </c>
      <c r="C60" s="885" t="s">
        <v>107</v>
      </c>
      <c r="D60" s="885" t="s">
        <v>4197</v>
      </c>
      <c r="E60" s="699">
        <v>8</v>
      </c>
      <c r="F60" s="1122">
        <v>576</v>
      </c>
      <c r="G60" s="1122" t="s">
        <v>105</v>
      </c>
      <c r="H60" s="1122" t="s">
        <v>105</v>
      </c>
      <c r="I60" s="829">
        <v>20.51</v>
      </c>
      <c r="J60" s="618">
        <f>(M60/I60)*100</f>
        <v>3.1204290589956116</v>
      </c>
      <c r="K60" s="832">
        <v>0.16</v>
      </c>
      <c r="L60" s="842">
        <v>4</v>
      </c>
      <c r="M60" s="609">
        <f>K60*L60</f>
        <v>0.64</v>
      </c>
      <c r="N60" s="825" t="s">
        <v>316</v>
      </c>
      <c r="O60" s="700">
        <v>0.14549999999999999</v>
      </c>
      <c r="P60" s="891">
        <v>44552</v>
      </c>
      <c r="Q60" s="891">
        <v>44561</v>
      </c>
      <c r="R60" s="609">
        <f>(K60-O60)/O60*100</f>
        <v>9.9656357388316241</v>
      </c>
      <c r="S60" s="667">
        <f>IF(INDEX(Historical!$D$7:$D$1220,MATCH(B60,Historical!$B$7:$B$1244,0))=0,"n/a",(INDEX(Historical!$C$7:$C$1222,MATCH(B60,Historical!$B$7:$B$1244,0))/INDEX(Historical!$D$7:$D$1220,MATCH(B60,Historical!$B$7:$B$1244,0))-1)*100)</f>
        <v>7.317073170731736</v>
      </c>
      <c r="T60" s="667">
        <f>IF(INDEX(Historical!$F$7:$F$1213,MATCH(B60,Historical!$B$7:$B$1244,0))=0,"n/a",((INDEX(Historical!$C$7:$C$1222,MATCH(B60,Historical!$B$7:$B$1244,0))/INDEX(Historical!$F$7:$F$1213,MATCH(B60,Historical!$B$7:$B$1244,0)))^(1/3)-1)*100)</f>
        <v>5.6867399336790969</v>
      </c>
      <c r="U60" s="667">
        <f>IF(INDEX(Historical!$H$7:$H$1213,MATCH(B60,Historical!$B$7:$B$1244,0))=0,"n/a",((INDEX(Historical!$C$7:$C$1222,MATCH(B60,Historical!$B$7:$B$1244,0))/INDEX(Historical!$H$7:$H$1213,MATCH(B60,Historical!$B$7:$B$1244,0)))^(1/5)-1)*100)</f>
        <v>5.363657521840004</v>
      </c>
      <c r="V60" s="667">
        <f>IF(INDEX(Historical!$N$7:$N$1213,MATCH(B60,Historical!$B$7:$B$1244,0))=0,"n/a",((INDEX(Historical!$C$7:$C$1222,MATCH(B60,Historical!$B$7:$B$1244,0))/INDEX(Historical!$N$7:$N$1213,MATCH(B60,Historical!$B$7:$B$1244,0)))^(1/10)-1)*100)</f>
        <v>3.8860118254084641</v>
      </c>
      <c r="W60" s="668">
        <f>IF(OR(U60&lt;=0,U60="n/a",V60&lt;=0,V60="n/a"),"n/a",U60/V60)</f>
        <v>1.380247349421337</v>
      </c>
      <c r="X60" s="669">
        <f>IF(OR(AJ60&lt;=0,AJ60="n/a",U60&lt;=0,U60="n/a"),"n/a",U60/AJ60)</f>
        <v>0.4584322668239319</v>
      </c>
      <c r="Y60" s="640" t="s">
        <v>5354</v>
      </c>
      <c r="Z60" s="618">
        <f>IF(OR(AC60&lt;0.01,AC60="n/a"),"n/a",M60/AC60*100)</f>
        <v>25.806451612903224</v>
      </c>
      <c r="AA60" s="841">
        <f>IF(OR(AC60&lt;0.01,AC60="n/a"),"n/a",I60/AC60)</f>
        <v>8.2701612903225818</v>
      </c>
      <c r="AB60" s="842">
        <v>12</v>
      </c>
      <c r="AC60" s="821">
        <v>2.48</v>
      </c>
      <c r="AD60" s="821" t="s">
        <v>135</v>
      </c>
      <c r="AE60" s="821">
        <v>1.61</v>
      </c>
      <c r="AF60" s="821">
        <v>1.1200000000000001</v>
      </c>
      <c r="AG60" s="821">
        <v>15.2</v>
      </c>
      <c r="AH60" s="821">
        <v>27.500000000000004</v>
      </c>
      <c r="AI60" s="821">
        <v>23.97</v>
      </c>
      <c r="AJ60" s="821">
        <v>11.700000000000001</v>
      </c>
      <c r="AK60" s="821" t="s">
        <v>135</v>
      </c>
      <c r="AL60" s="833">
        <v>220.03</v>
      </c>
      <c r="AM60" s="827">
        <v>20.100000000000001</v>
      </c>
      <c r="AN60" s="821">
        <v>0.19</v>
      </c>
      <c r="AO60" s="705">
        <f>IF(U60="n/a","n/a",IF(AA60&lt;0,"n/a",IF(AA60="n/a","n/a",J60+U60-AA60)))</f>
        <v>0.21392529051303377</v>
      </c>
      <c r="AP60" s="706">
        <f>IF(U60="n/a","n/a",J60+U60)</f>
        <v>8.4840865808356156</v>
      </c>
      <c r="AQ60" s="843">
        <f>IF(OR(AC60&lt;0.01,AC60="n/a",AF60="n/a"),"n/a",(I60/SQRT(22.5*AC60*(I60/AF60))-1)*100)</f>
        <v>-35.838465503382992</v>
      </c>
      <c r="AR60" s="618">
        <f>INDEX(Historical!$C$7:$C$1222,MATCH(B60,Historical!$B$7:$B$1244,0))*IF(AH60="n/a",1.03,IF(AH60&lt;0,1.01,IF(AH60&gt;10,1.1,(1+AH60/100))))</f>
        <v>0.70400000000000007</v>
      </c>
      <c r="AS60" s="841">
        <f>IF($AI60="n/a",1.03*AR60,IF($AI60&lt;0,1.01*AR60,IF($AI60&gt;10,1.1*AR60,(1+$AI60/100)*AR60)))</f>
        <v>0.77440000000000009</v>
      </c>
      <c r="AT60" s="841">
        <f>IF($AK60="n/a",1.03*AS60,IF($AK60&lt;0,1.01*AS60,IF($AK60&gt;10,1.1*AS60,(1+$AK60/100)*AS60)))</f>
        <v>0.79763200000000012</v>
      </c>
      <c r="AU60" s="841">
        <f>IF($AK60="n/a",1.03*AT60,IF($AK60&lt;0,1.01*AT60,IF($AK60&gt;10,1.1*AT60,(1+$AK60/100)*AT60)))</f>
        <v>0.82156096000000012</v>
      </c>
      <c r="AV60" s="841">
        <f>IF($AK60="n/a",1.03*AU60,IF($AK60&lt;0,1.01*AU60,IF($AK60&gt;10,1.1*AU60,(1+$AK60/100)*AU60)))</f>
        <v>0.84620778880000014</v>
      </c>
      <c r="AW60" s="618">
        <f>SUM(AR60:AV60)</f>
        <v>3.9438007488000006</v>
      </c>
      <c r="AX60" s="713">
        <f>AW60/I60*100</f>
        <v>19.228672592881523</v>
      </c>
      <c r="AY60" s="887">
        <v>0.47</v>
      </c>
      <c r="AZ60" s="827">
        <v>0.05</v>
      </c>
      <c r="BA60" s="827">
        <v>-30.830000000000002</v>
      </c>
      <c r="BB60" s="827">
        <v>-9.31</v>
      </c>
      <c r="BC60" s="827">
        <v>-14.13</v>
      </c>
      <c r="BD60" s="861"/>
      <c r="BE60" s="594">
        <v>2015</v>
      </c>
      <c r="BF60" s="853">
        <f>IF(BE60&gt;2020,0,IF(BE60&gt;2008,1,IF(BE60&gt;2001,2,IF(BE60&gt;1990,3,IF(BE60&gt;1980,4,IF(BE60&gt;1973,5,IF(BE60&gt;1970,6,IF(BE60&gt;1960,7,IF(BE60&gt;1958,8,IF(BE60&gt;1953,9,10))))))))))</f>
        <v>1</v>
      </c>
      <c r="BG60" s="837">
        <v>1</v>
      </c>
      <c r="BH60" s="820" t="s">
        <v>4443</v>
      </c>
      <c r="BI60" s="820" t="s">
        <v>4444</v>
      </c>
    </row>
    <row r="61" spans="1:61" s="819" customFormat="1" ht="12.75" customHeight="1" x14ac:dyDescent="0.2">
      <c r="A61" s="819" t="s">
        <v>5368</v>
      </c>
      <c r="B61" s="575" t="s">
        <v>2214</v>
      </c>
      <c r="C61" s="885" t="s">
        <v>122</v>
      </c>
      <c r="D61" s="885" t="s">
        <v>4037</v>
      </c>
      <c r="E61" s="699">
        <v>5</v>
      </c>
      <c r="F61" s="1122">
        <v>700</v>
      </c>
      <c r="G61" s="1122" t="s">
        <v>105</v>
      </c>
      <c r="H61" s="1122" t="s">
        <v>105</v>
      </c>
      <c r="I61" s="829">
        <v>129.15</v>
      </c>
      <c r="J61" s="618">
        <f>(M61/I61)*100</f>
        <v>1.7963608207510644</v>
      </c>
      <c r="K61" s="832">
        <v>0.57999999999999996</v>
      </c>
      <c r="L61" s="842">
        <v>4</v>
      </c>
      <c r="M61" s="609">
        <f>K61*L61</f>
        <v>2.3199999999999998</v>
      </c>
      <c r="N61" s="825" t="s">
        <v>450</v>
      </c>
      <c r="O61" s="700">
        <v>0.53</v>
      </c>
      <c r="P61" s="603">
        <v>44924</v>
      </c>
      <c r="Q61" s="603">
        <v>44945</v>
      </c>
      <c r="R61" s="609">
        <f>(K61-O61)/O61*100</f>
        <v>9.4339622641509298</v>
      </c>
      <c r="S61" s="667">
        <f>IF(INDEX(Historical!$D$7:$D$1220,MATCH(B61,Historical!$B$7:$B$1244,0))=0,"n/a",(INDEX(Historical!$C$7:$C$1222,MATCH(B61,Historical!$B$7:$B$1244,0))/INDEX(Historical!$D$7:$D$1220,MATCH(B61,Historical!$B$7:$B$1244,0))-1)*100)</f>
        <v>10.416666666666675</v>
      </c>
      <c r="T61" s="667">
        <f>IF(INDEX(Historical!$F$7:$F$1213,MATCH(B61,Historical!$B$7:$B$1244,0))=0,"n/a",((INDEX(Historical!$C$7:$C$1222,MATCH(B61,Historical!$B$7:$B$1244,0))/INDEX(Historical!$F$7:$F$1213,MATCH(B61,Historical!$B$7:$B$1244,0)))^(1/3)-1)*100)</f>
        <v>11.08339841318935</v>
      </c>
      <c r="U61" s="667">
        <f>IF(INDEX(Historical!$H$7:$H$1213,MATCH(B61,Historical!$B$7:$B$1244,0))=0,"n/a",((INDEX(Historical!$C$7:$C$1222,MATCH(B61,Historical!$B$7:$B$1244,0))/INDEX(Historical!$H$7:$H$1213,MATCH(B61,Historical!$B$7:$B$1244,0)))^(1/5)-1)*100)</f>
        <v>29.955722182797363</v>
      </c>
      <c r="V61" s="667">
        <f>IF(INDEX(Historical!$N$7:$N$1213,MATCH(B61,Historical!$B$7:$B$1244,0))=0,"n/a",((INDEX(Historical!$C$7:$C$1222,MATCH(B61,Historical!$B$7:$B$1244,0))/INDEX(Historical!$N$7:$N$1213,MATCH(B61,Historical!$B$7:$B$1244,0)))^(1/10)-1)*100)</f>
        <v>21.638256778242958</v>
      </c>
      <c r="W61" s="668">
        <f>IF(OR(U61&lt;=0,U61="n/a",V61&lt;=0,V61="n/a"),"n/a",U61/V61)</f>
        <v>1.384387036802222</v>
      </c>
      <c r="X61" s="669">
        <f>IF(OR(AJ61&lt;=0,AJ61="n/a",U61&lt;=0,U61="n/a"),"n/a",U61/AJ61)</f>
        <v>0.65692373207888954</v>
      </c>
      <c r="Y61" s="830"/>
      <c r="Z61" s="618">
        <f>IF(OR(AC61&lt;0.01,AC61="n/a"),"n/a",M61/AC61*100)</f>
        <v>38.795986622073578</v>
      </c>
      <c r="AA61" s="841">
        <f>IF(OR(AC61&lt;0.01,AC61="n/a"),"n/a",I61/AC61)</f>
        <v>21.596989966555185</v>
      </c>
      <c r="AB61" s="842">
        <v>12</v>
      </c>
      <c r="AC61" s="821">
        <v>5.98</v>
      </c>
      <c r="AD61" s="821">
        <v>2.25</v>
      </c>
      <c r="AE61" s="821">
        <v>3.01</v>
      </c>
      <c r="AF61" s="821">
        <v>5.12</v>
      </c>
      <c r="AG61" s="821">
        <v>22.1</v>
      </c>
      <c r="AH61" s="821">
        <v>40.400000000000006</v>
      </c>
      <c r="AI61" s="821">
        <v>13.420000000000002</v>
      </c>
      <c r="AJ61" s="821">
        <v>45.6</v>
      </c>
      <c r="AK61" s="821">
        <v>9.6</v>
      </c>
      <c r="AL61" s="833">
        <v>16300</v>
      </c>
      <c r="AM61" s="827">
        <v>0.4</v>
      </c>
      <c r="AN61" s="821">
        <v>1.1200000000000001</v>
      </c>
      <c r="AO61" s="705">
        <f>IF(U61="n/a","n/a",IF(AA61&lt;0,"n/a",IF(AA61="n/a","n/a",J61+U61-AA61)))</f>
        <v>10.155093036993243</v>
      </c>
      <c r="AP61" s="706">
        <f>IF(U61="n/a","n/a",J61+U61)</f>
        <v>31.752083003548428</v>
      </c>
      <c r="AQ61" s="843">
        <f>IF(OR(AC61&lt;0.01,AC61="n/a",AF61="n/a"),"n/a",(I61/SQRT(22.5*AC61*(I61/AF61))-1)*100)</f>
        <v>121.68705533177224</v>
      </c>
      <c r="AR61" s="618">
        <f>INDEX(Historical!$C$7:$C$1222,MATCH(B61,Historical!$B$7:$B$1244,0))*IF(AH61="n/a",1.03,IF(AH61&lt;0,1.01,IF(AH61&gt;10,1.1,(1+AH61/100))))</f>
        <v>2.3320000000000003</v>
      </c>
      <c r="AS61" s="841">
        <f>IF($AI61="n/a",1.03*AR61,IF($AI61&lt;0,1.01*AR61,IF($AI61&gt;10,1.1*AR61,(1+$AI61/100)*AR61)))</f>
        <v>2.5652000000000004</v>
      </c>
      <c r="AT61" s="841">
        <f>IF($AK61="n/a",1.03*AS61,IF($AK61&lt;0,1.01*AS61,IF($AK61&gt;10,1.1*AS61,(1+$AK61/100)*AS61)))</f>
        <v>2.8114592000000007</v>
      </c>
      <c r="AU61" s="841">
        <f>IF($AK61="n/a",1.03*AT61,IF($AK61&lt;0,1.01*AT61,IF($AK61&gt;10,1.1*AT61,(1+$AK61/100)*AT61)))</f>
        <v>3.0813592832000012</v>
      </c>
      <c r="AV61" s="841">
        <f>IF($AK61="n/a",1.03*AU61,IF($AK61&lt;0,1.01*AU61,IF($AK61&gt;10,1.1*AU61,(1+$AK61/100)*AU61)))</f>
        <v>3.3771697743872018</v>
      </c>
      <c r="AW61" s="618">
        <f>SUM(AR61:AV61)</f>
        <v>14.167188257587204</v>
      </c>
      <c r="AX61" s="713">
        <f>AW61/I61*100</f>
        <v>10.969561175057843</v>
      </c>
      <c r="AY61" s="887">
        <v>0.85</v>
      </c>
      <c r="AZ61" s="827">
        <v>31.46</v>
      </c>
      <c r="BA61" s="827">
        <v>-8.4</v>
      </c>
      <c r="BB61" s="827">
        <v>1.1900000000000002</v>
      </c>
      <c r="BC61" s="827">
        <v>9.7000000000000011</v>
      </c>
      <c r="BD61" s="861"/>
      <c r="BE61" s="594">
        <v>2019</v>
      </c>
      <c r="BF61" s="853">
        <f>IF(BE61&gt;2020,0,IF(BE61&gt;2008,1,IF(BE61&gt;2001,2,IF(BE61&gt;1990,3,IF(BE61&gt;1980,4,IF(BE61&gt;1973,5,IF(BE61&gt;1970,6,IF(BE61&gt;1960,7,IF(BE61&gt;1958,8,IF(BE61&gt;1953,9,10))))))))))</f>
        <v>1</v>
      </c>
      <c r="BG61" s="837">
        <v>6.4</v>
      </c>
      <c r="BH61" s="820" t="s">
        <v>4443</v>
      </c>
      <c r="BI61" s="820" t="s">
        <v>4444</v>
      </c>
    </row>
    <row r="62" spans="1:61" s="819" customFormat="1" ht="12.75" customHeight="1" x14ac:dyDescent="0.2">
      <c r="A62" s="836" t="s">
        <v>4472</v>
      </c>
      <c r="B62" s="575" t="s">
        <v>4470</v>
      </c>
      <c r="C62" s="885" t="s">
        <v>107</v>
      </c>
      <c r="D62" s="885" t="s">
        <v>4197</v>
      </c>
      <c r="E62" s="699">
        <v>7</v>
      </c>
      <c r="F62" s="1122">
        <v>628</v>
      </c>
      <c r="G62" s="1122" t="s">
        <v>105</v>
      </c>
      <c r="H62" s="1122" t="s">
        <v>105</v>
      </c>
      <c r="I62" s="829">
        <v>14.25</v>
      </c>
      <c r="J62" s="618">
        <f>(M62/I62)*100</f>
        <v>4.7719298245614032</v>
      </c>
      <c r="K62" s="832">
        <v>0.17</v>
      </c>
      <c r="L62" s="842">
        <v>4</v>
      </c>
      <c r="M62" s="609">
        <f>K62*L62</f>
        <v>0.68</v>
      </c>
      <c r="N62" s="825" t="s">
        <v>316</v>
      </c>
      <c r="O62" s="700">
        <v>0.16</v>
      </c>
      <c r="P62" s="603">
        <v>44903</v>
      </c>
      <c r="Q62" s="603">
        <v>44925</v>
      </c>
      <c r="R62" s="609">
        <f>(K62-O62)/O62*100</f>
        <v>6.2500000000000053</v>
      </c>
      <c r="S62" s="667">
        <f>IF(INDEX(Historical!$D$7:$D$1220,MATCH(B62,Historical!$B$7:$B$1244,0))=0,"n/a",(INDEX(Historical!$C$7:$C$1222,MATCH(B62,Historical!$B$7:$B$1244,0))/INDEX(Historical!$D$7:$D$1220,MATCH(B62,Historical!$B$7:$B$1244,0))-1)*100)</f>
        <v>38.297872340425542</v>
      </c>
      <c r="T62" s="667">
        <f>IF(INDEX(Historical!$F$7:$F$1213,MATCH(B62,Historical!$B$7:$B$1244,0))=0,"n/a",((INDEX(Historical!$C$7:$C$1222,MATCH(B62,Historical!$B$7:$B$1244,0))/INDEX(Historical!$F$7:$F$1213,MATCH(B62,Historical!$B$7:$B$1244,0)))^(1/3)-1)*100)</f>
        <v>19.59414546750984</v>
      </c>
      <c r="U62" s="667">
        <f>IF(INDEX(Historical!$H$7:$H$1213,MATCH(B62,Historical!$B$7:$B$1244,0))=0,"n/a",((INDEX(Historical!$C$7:$C$1222,MATCH(B62,Historical!$B$7:$B$1244,0))/INDEX(Historical!$H$7:$H$1213,MATCH(B62,Historical!$B$7:$B$1244,0)))^(1/5)-1)*100)</f>
        <v>24.193290871901073</v>
      </c>
      <c r="V62" s="667">
        <f>IF(INDEX(Historical!$N$7:$N$1213,MATCH(B62,Historical!$B$7:$B$1244,0))=0,"n/a",((INDEX(Historical!$C$7:$C$1222,MATCH(B62,Historical!$B$7:$B$1244,0))/INDEX(Historical!$N$7:$N$1213,MATCH(B62,Historical!$B$7:$B$1244,0)))^(1/10)-1)*100)</f>
        <v>18.405863970202631</v>
      </c>
      <c r="W62" s="668">
        <f>IF(OR(U62&lt;=0,U62="n/a",V62&lt;=0,V62="n/a"),"n/a",U62/V62)</f>
        <v>1.3144338625487912</v>
      </c>
      <c r="X62" s="669">
        <f>IF(OR(AJ62&lt;=0,AJ62="n/a",U62&lt;=0,U62="n/a"),"n/a",U62/AJ62)</f>
        <v>1.300714563005434</v>
      </c>
      <c r="Y62" s="831"/>
      <c r="Z62" s="618">
        <f>IF(OR(AC62&lt;0.01,AC62="n/a"),"n/a",M62/AC62*100)</f>
        <v>37.988826815642462</v>
      </c>
      <c r="AA62" s="841">
        <f>IF(OR(AC62&lt;0.01,AC62="n/a"),"n/a",I62/AC62)</f>
        <v>7.960893854748603</v>
      </c>
      <c r="AB62" s="842">
        <v>12</v>
      </c>
      <c r="AC62" s="821">
        <v>1.79</v>
      </c>
      <c r="AD62" s="821">
        <v>0.45</v>
      </c>
      <c r="AE62" s="821">
        <v>3.87</v>
      </c>
      <c r="AF62" s="821">
        <v>1.82</v>
      </c>
      <c r="AG62" s="821">
        <v>14.7</v>
      </c>
      <c r="AH62" s="821">
        <v>20.100000000000001</v>
      </c>
      <c r="AI62" s="821">
        <v>-2.02</v>
      </c>
      <c r="AJ62" s="821">
        <v>18.600000000000001</v>
      </c>
      <c r="AK62" s="821">
        <v>18</v>
      </c>
      <c r="AL62" s="833">
        <v>549.32000000000005</v>
      </c>
      <c r="AM62" s="827">
        <v>1</v>
      </c>
      <c r="AN62" s="821">
        <v>0.33</v>
      </c>
      <c r="AO62" s="705">
        <f>IF(U62="n/a","n/a",IF(AA62&lt;0,"n/a",IF(AA62="n/a","n/a",J62+U62-AA62)))</f>
        <v>21.004326841713876</v>
      </c>
      <c r="AP62" s="706">
        <f>IF(U62="n/a","n/a",J62+U62)</f>
        <v>28.965220696462477</v>
      </c>
      <c r="AQ62" s="843">
        <f>IF(OR(AC62&lt;0.01,AC62="n/a",AF62="n/a"),"n/a",(I62/SQRT(22.5*AC62*(I62/AF62))-1)*100)</f>
        <v>-19.753638183840504</v>
      </c>
      <c r="AR62" s="618">
        <f>INDEX(Historical!$C$7:$C$1222,MATCH(B62,Historical!$B$7:$B$1244,0))*IF(AH62="n/a",1.03,IF(AH62&lt;0,1.01,IF(AH62&gt;10,1.1,(1+AH62/100))))</f>
        <v>0.71500000000000008</v>
      </c>
      <c r="AS62" s="841">
        <f>IF($AI62="n/a",1.03*AR62,IF($AI62&lt;0,1.01*AR62,IF($AI62&gt;10,1.1*AR62,(1+$AI62/100)*AR62)))</f>
        <v>0.72215000000000007</v>
      </c>
      <c r="AT62" s="841">
        <f>IF($AK62="n/a",1.03*AS62,IF($AK62&lt;0,1.01*AS62,IF($AK62&gt;10,1.1*AS62,(1+$AK62/100)*AS62)))</f>
        <v>0.7943650000000001</v>
      </c>
      <c r="AU62" s="841">
        <f>IF($AK62="n/a",1.03*AT62,IF($AK62&lt;0,1.01*AT62,IF($AK62&gt;10,1.1*AT62,(1+$AK62/100)*AT62)))</f>
        <v>0.87380150000000023</v>
      </c>
      <c r="AV62" s="841">
        <f>IF($AK62="n/a",1.03*AU62,IF($AK62&lt;0,1.01*AU62,IF($AK62&gt;10,1.1*AU62,(1+$AK62/100)*AU62)))</f>
        <v>0.96118165000000033</v>
      </c>
      <c r="AW62" s="618">
        <f>SUM(AR62:AV62)</f>
        <v>4.066498150000001</v>
      </c>
      <c r="AX62" s="713">
        <f>AW62/I62*100</f>
        <v>28.536829122807024</v>
      </c>
      <c r="AY62" s="887">
        <v>0.84</v>
      </c>
      <c r="AZ62" s="827">
        <v>14.829999999999998</v>
      </c>
      <c r="BA62" s="827">
        <v>-20.39</v>
      </c>
      <c r="BB62" s="827">
        <v>0.16</v>
      </c>
      <c r="BC62" s="827">
        <v>-1.1599999999999999</v>
      </c>
      <c r="BD62" s="861"/>
      <c r="BE62" s="594">
        <v>2016</v>
      </c>
      <c r="BF62" s="853">
        <f>IF(BE62&gt;2020,0,IF(BE62&gt;2008,1,IF(BE62&gt;2001,2,IF(BE62&gt;1990,3,IF(BE62&gt;1980,4,IF(BE62&gt;1973,5,IF(BE62&gt;1970,6,IF(BE62&gt;1960,7,IF(BE62&gt;1958,8,IF(BE62&gt;1953,9,10))))))))))</f>
        <v>1</v>
      </c>
      <c r="BG62" s="837">
        <v>1.3</v>
      </c>
      <c r="BH62" s="820" t="s">
        <v>4443</v>
      </c>
      <c r="BI62" s="820" t="s">
        <v>4444</v>
      </c>
    </row>
    <row r="63" spans="1:61" s="819" customFormat="1" ht="12.75" customHeight="1" x14ac:dyDescent="0.2">
      <c r="A63" s="836" t="s">
        <v>4504</v>
      </c>
      <c r="B63" s="575" t="s">
        <v>4494</v>
      </c>
      <c r="C63" s="885" t="s">
        <v>107</v>
      </c>
      <c r="D63" s="885" t="s">
        <v>4197</v>
      </c>
      <c r="E63" s="699">
        <v>7</v>
      </c>
      <c r="F63" s="1122">
        <v>618</v>
      </c>
      <c r="G63" s="1122" t="s">
        <v>105</v>
      </c>
      <c r="H63" s="1122" t="s">
        <v>105</v>
      </c>
      <c r="I63" s="829">
        <v>8</v>
      </c>
      <c r="J63" s="618">
        <f>(M63/I63)*100</f>
        <v>4.5</v>
      </c>
      <c r="K63" s="832">
        <v>0.09</v>
      </c>
      <c r="L63" s="842">
        <v>4</v>
      </c>
      <c r="M63" s="609">
        <f>K63*L63</f>
        <v>0.36</v>
      </c>
      <c r="N63" s="825" t="s">
        <v>147</v>
      </c>
      <c r="O63" s="700">
        <v>7.4999999999999997E-2</v>
      </c>
      <c r="P63" s="603">
        <v>44804</v>
      </c>
      <c r="Q63" s="603">
        <v>44819</v>
      </c>
      <c r="R63" s="609">
        <f>(K63-O63)/O63*100</f>
        <v>20</v>
      </c>
      <c r="S63" s="667">
        <f>IF(INDEX(Historical!$D$7:$D$1220,MATCH(B63,Historical!$B$7:$B$1244,0))=0,"n/a",(INDEX(Historical!$C$7:$C$1222,MATCH(B63,Historical!$B$7:$B$1244,0))/INDEX(Historical!$D$7:$D$1220,MATCH(B63,Historical!$B$7:$B$1244,0))-1)*100)</f>
        <v>22.222222222222211</v>
      </c>
      <c r="T63" s="667">
        <f>IF(INDEX(Historical!$F$7:$F$1213,MATCH(B63,Historical!$B$7:$B$1244,0))=0,"n/a",((INDEX(Historical!$C$7:$C$1222,MATCH(B63,Historical!$B$7:$B$1244,0))/INDEX(Historical!$F$7:$F$1213,MATCH(B63,Historical!$B$7:$B$1244,0)))^(1/3)-1)*100)</f>
        <v>18.166575046750122</v>
      </c>
      <c r="U63" s="667">
        <f>IF(INDEX(Historical!$H$7:$H$1213,MATCH(B63,Historical!$B$7:$B$1244,0))=0,"n/a",((INDEX(Historical!$C$7:$C$1222,MATCH(B63,Historical!$B$7:$B$1244,0))/INDEX(Historical!$H$7:$H$1213,MATCH(B63,Historical!$B$7:$B$1244,0)))^(1/5)-1)*100)</f>
        <v>20.479766598839678</v>
      </c>
      <c r="V63" s="667" t="str">
        <f>IF(INDEX(Historical!$N$7:$N$1213,MATCH(B63,Historical!$B$7:$B$1244,0))=0,"n/a",((INDEX(Historical!$C$7:$C$1222,MATCH(B63,Historical!$B$7:$B$1244,0))/INDEX(Historical!$N$7:$N$1213,MATCH(B63,Historical!$B$7:$B$1244,0)))^(1/10)-1)*100)</f>
        <v>n/a</v>
      </c>
      <c r="W63" s="668" t="str">
        <f>IF(OR(U63&lt;=0,U63="n/a",V63&lt;=0,V63="n/a"),"n/a",U63/V63)</f>
        <v>n/a</v>
      </c>
      <c r="X63" s="669">
        <f>IF(OR(AJ63&lt;=0,AJ63="n/a",U63&lt;=0,U63="n/a"),"n/a",U63/AJ63)</f>
        <v>0.89823537714209112</v>
      </c>
      <c r="Y63" s="640"/>
      <c r="Z63" s="618">
        <f>IF(OR(AC63&lt;0.01,AC63="n/a"),"n/a",M63/AC63*100)</f>
        <v>34.95145631067961</v>
      </c>
      <c r="AA63" s="841">
        <f>IF(OR(AC63&lt;0.01,AC63="n/a"),"n/a",I63/AC63)</f>
        <v>7.766990291262136</v>
      </c>
      <c r="AB63" s="842">
        <v>12</v>
      </c>
      <c r="AC63" s="821">
        <v>1.03</v>
      </c>
      <c r="AD63" s="821" t="s">
        <v>135</v>
      </c>
      <c r="AE63" s="821">
        <v>2.63</v>
      </c>
      <c r="AF63" s="821">
        <v>1.43</v>
      </c>
      <c r="AG63" s="821">
        <v>15.2</v>
      </c>
      <c r="AH63" s="821">
        <v>39.800000000000004</v>
      </c>
      <c r="AI63" s="821" t="s">
        <v>135</v>
      </c>
      <c r="AJ63" s="821">
        <v>22.8</v>
      </c>
      <c r="AK63" s="821" t="s">
        <v>135</v>
      </c>
      <c r="AL63" s="833">
        <v>159.77000000000001</v>
      </c>
      <c r="AM63" s="827">
        <v>16.5</v>
      </c>
      <c r="AN63" s="821">
        <v>0.09</v>
      </c>
      <c r="AO63" s="705">
        <f>IF(U63="n/a","n/a",IF(AA63&lt;0,"n/a",IF(AA63="n/a","n/a",J63+U63-AA63)))</f>
        <v>17.212776307577542</v>
      </c>
      <c r="AP63" s="706">
        <f>IF(U63="n/a","n/a",J63+U63)</f>
        <v>24.979766598839678</v>
      </c>
      <c r="AQ63" s="843">
        <f>IF(OR(AC63&lt;0.01,AC63="n/a",AF63="n/a"),"n/a",(I63/SQRT(22.5*AC63*(I63/AF63))-1)*100)</f>
        <v>-29.740809643451549</v>
      </c>
      <c r="AR63" s="618">
        <f>INDEX(Historical!$C$7:$C$1222,MATCH(B63,Historical!$B$7:$B$1244,0))*IF(AH63="n/a",1.03,IF(AH63&lt;0,1.01,IF(AH63&gt;10,1.1,(1+AH63/100))))</f>
        <v>0.36300000000000004</v>
      </c>
      <c r="AS63" s="841">
        <f>IF($AI63="n/a",1.03*AR63,IF($AI63&lt;0,1.01*AR63,IF($AI63&gt;10,1.1*AR63,(1+$AI63/100)*AR63)))</f>
        <v>0.37389000000000006</v>
      </c>
      <c r="AT63" s="841">
        <f>IF($AK63="n/a",1.03*AS63,IF($AK63&lt;0,1.01*AS63,IF($AK63&gt;10,1.1*AS63,(1+$AK63/100)*AS63)))</f>
        <v>0.38510670000000008</v>
      </c>
      <c r="AU63" s="841">
        <f>IF($AK63="n/a",1.03*AT63,IF($AK63&lt;0,1.01*AT63,IF($AK63&gt;10,1.1*AT63,(1+$AK63/100)*AT63)))</f>
        <v>0.39665990100000009</v>
      </c>
      <c r="AV63" s="841">
        <f>IF($AK63="n/a",1.03*AU63,IF($AK63&lt;0,1.01*AU63,IF($AK63&gt;10,1.1*AU63,(1+$AK63/100)*AU63)))</f>
        <v>0.40855969803000008</v>
      </c>
      <c r="AW63" s="618">
        <f>SUM(AR63:AV63)</f>
        <v>1.9272162990300004</v>
      </c>
      <c r="AX63" s="713">
        <f>AW63/I63*100</f>
        <v>24.090203737875004</v>
      </c>
      <c r="AY63" s="887">
        <v>0.33</v>
      </c>
      <c r="AZ63" s="827">
        <v>8.9599999999999991</v>
      </c>
      <c r="BA63" s="827">
        <v>-21.18</v>
      </c>
      <c r="BB63" s="827">
        <v>-1.94</v>
      </c>
      <c r="BC63" s="827">
        <v>1.01</v>
      </c>
      <c r="BD63" s="861"/>
      <c r="BE63" s="594">
        <v>2016</v>
      </c>
      <c r="BF63" s="853">
        <f>IF(BE63&gt;2020,0,IF(BE63&gt;2008,1,IF(BE63&gt;2001,2,IF(BE63&gt;1990,3,IF(BE63&gt;1980,4,IF(BE63&gt;1973,5,IF(BE63&gt;1970,6,IF(BE63&gt;1960,7,IF(BE63&gt;1958,8,IF(BE63&gt;1953,9,10))))))))))</f>
        <v>1</v>
      </c>
      <c r="BG63" s="837">
        <v>1.2</v>
      </c>
      <c r="BH63" s="820" t="s">
        <v>4443</v>
      </c>
      <c r="BI63" s="820" t="s">
        <v>4444</v>
      </c>
    </row>
    <row r="64" spans="1:61" s="819" customFormat="1" ht="12.75" customHeight="1" x14ac:dyDescent="0.2">
      <c r="A64" s="819" t="s">
        <v>4813</v>
      </c>
      <c r="B64" s="575" t="s">
        <v>3746</v>
      </c>
      <c r="C64" s="885" t="s">
        <v>107</v>
      </c>
      <c r="D64" s="885" t="s">
        <v>4197</v>
      </c>
      <c r="E64" s="699">
        <v>9</v>
      </c>
      <c r="F64" s="1122">
        <v>543</v>
      </c>
      <c r="G64" s="1122" t="s">
        <v>105</v>
      </c>
      <c r="H64" s="1122" t="s">
        <v>105</v>
      </c>
      <c r="I64" s="834">
        <v>29.28</v>
      </c>
      <c r="J64" s="618">
        <f>(M64/I64)*100</f>
        <v>4.6448087431693992</v>
      </c>
      <c r="K64" s="839">
        <v>0.34</v>
      </c>
      <c r="L64" s="594">
        <v>4</v>
      </c>
      <c r="M64" s="609">
        <f>K64*L64</f>
        <v>1.36</v>
      </c>
      <c r="N64" s="594" t="s">
        <v>706</v>
      </c>
      <c r="O64" s="701">
        <v>0.32</v>
      </c>
      <c r="P64" s="603">
        <v>44750</v>
      </c>
      <c r="Q64" s="603">
        <v>44764</v>
      </c>
      <c r="R64" s="609">
        <f>(K64-O64)/O64*100</f>
        <v>6.2500000000000053</v>
      </c>
      <c r="S64" s="667">
        <f>IF(INDEX(Historical!$D$7:$D$1220,MATCH(B64,Historical!$B$7:$B$1244,0))=0,"n/a",(INDEX(Historical!$C$7:$C$1222,MATCH(B64,Historical!$B$7:$B$1244,0))/INDEX(Historical!$D$7:$D$1220,MATCH(B64,Historical!$B$7:$B$1244,0))-1)*100)</f>
        <v>4.7619047619047672</v>
      </c>
      <c r="T64" s="667">
        <f>IF(INDEX(Historical!$F$7:$F$1213,MATCH(B64,Historical!$B$7:$B$1244,0))=0,"n/a",((INDEX(Historical!$C$7:$C$1222,MATCH(B64,Historical!$B$7:$B$1244,0))/INDEX(Historical!$F$7:$F$1213,MATCH(B64,Historical!$B$7:$B$1244,0)))^(1/3)-1)*100)</f>
        <v>3.8079563634963343</v>
      </c>
      <c r="U64" s="667">
        <f>IF(INDEX(Historical!$H$7:$H$1213,MATCH(B64,Historical!$B$7:$B$1244,0))=0,"n/a",((INDEX(Historical!$C$7:$C$1222,MATCH(B64,Historical!$B$7:$B$1244,0))/INDEX(Historical!$H$7:$H$1213,MATCH(B64,Historical!$B$7:$B$1244,0)))^(1/5)-1)*100)</f>
        <v>7.0259805697204802</v>
      </c>
      <c r="V64" s="667">
        <f>IF(INDEX(Historical!$N$7:$N$1213,MATCH(B64,Historical!$B$7:$B$1244,0))=0,"n/a",((INDEX(Historical!$C$7:$C$1222,MATCH(B64,Historical!$B$7:$B$1244,0))/INDEX(Historical!$N$7:$N$1213,MATCH(B64,Historical!$B$7:$B$1244,0)))^(1/10)-1)*100)</f>
        <v>5.4396884296474379</v>
      </c>
      <c r="W64" s="668">
        <f>IF(OR(U64&lt;=0,U64="n/a",V64&lt;=0,V64="n/a"),"n/a",U64/V64)</f>
        <v>1.291614521785369</v>
      </c>
      <c r="X64" s="669">
        <f>IF(OR(AJ64&lt;=0,AJ64="n/a",U64&lt;=0,U64="n/a"),"n/a",U64/AJ64)</f>
        <v>0.47795786188574696</v>
      </c>
      <c r="Y64" s="830"/>
      <c r="Z64" s="618">
        <f>IF(OR(AC64&lt;0.01,AC64="n/a"),"n/a",M64/AC64*100)</f>
        <v>38.526912181303118</v>
      </c>
      <c r="AA64" s="841">
        <f>IF(OR(AC64&lt;0.01,AC64="n/a"),"n/a",I64/AC64)</f>
        <v>8.2946175637393775</v>
      </c>
      <c r="AB64" s="1122">
        <v>12</v>
      </c>
      <c r="AC64" s="834">
        <v>3.53</v>
      </c>
      <c r="AD64" s="834" t="s">
        <v>135</v>
      </c>
      <c r="AE64" s="834">
        <v>3.51</v>
      </c>
      <c r="AF64" s="834">
        <v>1.46</v>
      </c>
      <c r="AG64" s="834">
        <v>16.5</v>
      </c>
      <c r="AH64" s="834">
        <v>33</v>
      </c>
      <c r="AI64" s="834" t="s">
        <v>135</v>
      </c>
      <c r="AJ64" s="834">
        <v>14.7</v>
      </c>
      <c r="AK64" s="834" t="s">
        <v>135</v>
      </c>
      <c r="AL64" s="834">
        <v>326.62</v>
      </c>
      <c r="AM64" s="834">
        <v>0.3</v>
      </c>
      <c r="AN64" s="834">
        <v>0</v>
      </c>
      <c r="AO64" s="705">
        <f>IF(U64="n/a","n/a",IF(AA64&lt;0,"n/a",IF(AA64="n/a","n/a",J64+U64-AA64)))</f>
        <v>3.3761717491505028</v>
      </c>
      <c r="AP64" s="706">
        <f>IF(U64="n/a","n/a",J64+U64)</f>
        <v>11.67078931288988</v>
      </c>
      <c r="AQ64" s="843">
        <f>IF(OR(AC64&lt;0.01,AC64="n/a",AF64="n/a"),"n/a",(I64/SQRT(22.5*AC64*(I64/AF64))-1)*100)</f>
        <v>-26.635940851850982</v>
      </c>
      <c r="AR64" s="618">
        <f>INDEX(Historical!$C$7:$C$1222,MATCH(B64,Historical!$B$7:$B$1244,0))*IF(AH64="n/a",1.03,IF(AH64&lt;0,1.01,IF(AH64&gt;10,1.1,(1+AH64/100))))</f>
        <v>1.4520000000000002</v>
      </c>
      <c r="AS64" s="841">
        <f>IF($AI64="n/a",1.03*AR64,IF($AI64&lt;0,1.01*AR64,IF($AI64&gt;10,1.1*AR64,(1+$AI64/100)*AR64)))</f>
        <v>1.4955600000000002</v>
      </c>
      <c r="AT64" s="841">
        <f>IF($AK64="n/a",1.03*AS64,IF($AK64&lt;0,1.01*AS64,IF($AK64&gt;10,1.1*AS64,(1+$AK64/100)*AS64)))</f>
        <v>1.5404268000000003</v>
      </c>
      <c r="AU64" s="841">
        <f>IF($AK64="n/a",1.03*AT64,IF($AK64&lt;0,1.01*AT64,IF($AK64&gt;10,1.1*AT64,(1+$AK64/100)*AT64)))</f>
        <v>1.5866396040000004</v>
      </c>
      <c r="AV64" s="841">
        <f>IF($AK64="n/a",1.03*AU64,IF($AK64&lt;0,1.01*AU64,IF($AK64&gt;10,1.1*AU64,(1+$AK64/100)*AU64)))</f>
        <v>1.6342387921200003</v>
      </c>
      <c r="AW64" s="618">
        <f>SUM(AR64:AV64)</f>
        <v>7.7088651961200014</v>
      </c>
      <c r="AX64" s="713">
        <f>AW64/I64*100</f>
        <v>26.32809151680328</v>
      </c>
      <c r="AY64" s="695">
        <v>0.5</v>
      </c>
      <c r="AZ64" s="837">
        <v>6.78</v>
      </c>
      <c r="BA64" s="837">
        <v>-8.64</v>
      </c>
      <c r="BB64" s="837">
        <v>-1.23</v>
      </c>
      <c r="BC64" s="837">
        <v>-1.3299999999999998</v>
      </c>
      <c r="BD64" s="861"/>
      <c r="BE64" s="594">
        <v>2014</v>
      </c>
      <c r="BF64" s="853">
        <f>IF(BE64&gt;2020,0,IF(BE64&gt;2008,1,IF(BE64&gt;2001,2,IF(BE64&gt;1990,3,IF(BE64&gt;1980,4,IF(BE64&gt;1973,5,IF(BE64&gt;1970,6,IF(BE64&gt;1960,7,IF(BE64&gt;1958,8,IF(BE64&gt;1953,9,10))))))))))</f>
        <v>1</v>
      </c>
      <c r="BG64" s="837">
        <v>1.5</v>
      </c>
      <c r="BH64" s="820" t="s">
        <v>4443</v>
      </c>
      <c r="BI64" s="820" t="s">
        <v>4444</v>
      </c>
    </row>
    <row r="65" spans="1:61" s="819" customFormat="1" ht="12.75" customHeight="1" x14ac:dyDescent="0.2">
      <c r="A65" s="836" t="s">
        <v>4816</v>
      </c>
      <c r="B65" s="793" t="s">
        <v>4008</v>
      </c>
      <c r="C65" s="885" t="s">
        <v>107</v>
      </c>
      <c r="D65" s="885" t="s">
        <v>4197</v>
      </c>
      <c r="E65" s="699">
        <v>8</v>
      </c>
      <c r="F65" s="1122">
        <v>574</v>
      </c>
      <c r="G65" s="1122" t="s">
        <v>105</v>
      </c>
      <c r="H65" s="1122" t="s">
        <v>105</v>
      </c>
      <c r="I65" s="829">
        <v>32.72</v>
      </c>
      <c r="J65" s="618">
        <f>(M65/I65)*100</f>
        <v>3.9119804400977993</v>
      </c>
      <c r="K65" s="832">
        <v>0.32</v>
      </c>
      <c r="L65" s="842">
        <v>4</v>
      </c>
      <c r="M65" s="609">
        <f>K65*L65</f>
        <v>1.28</v>
      </c>
      <c r="N65" s="825" t="s">
        <v>434</v>
      </c>
      <c r="O65" s="700">
        <v>0.31</v>
      </c>
      <c r="P65" s="891">
        <v>44413</v>
      </c>
      <c r="Q65" s="891">
        <v>44433</v>
      </c>
      <c r="R65" s="609">
        <f>(K65-O65)/O65*100</f>
        <v>3.2258064516129057</v>
      </c>
      <c r="S65" s="667">
        <f>IF(INDEX(Historical!$D$7:$D$1220,MATCH(B65,Historical!$B$7:$B$1244,0))=0,"n/a",(INDEX(Historical!$C$7:$C$1222,MATCH(B65,Historical!$B$7:$B$1244,0))/INDEX(Historical!$D$7:$D$1220,MATCH(B65,Historical!$B$7:$B$1244,0))-1)*100)</f>
        <v>2.4000000000000021</v>
      </c>
      <c r="T65" s="667">
        <f>IF(INDEX(Historical!$F$7:$F$1213,MATCH(B65,Historical!$B$7:$B$1244,0))=0,"n/a",((INDEX(Historical!$C$7:$C$1222,MATCH(B65,Historical!$B$7:$B$1244,0))/INDEX(Historical!$F$7:$F$1213,MATCH(B65,Historical!$B$7:$B$1244,0)))^(1/3)-1)*100)</f>
        <v>3.040518636590317</v>
      </c>
      <c r="U65" s="667">
        <f>IF(INDEX(Historical!$H$7:$H$1213,MATCH(B65,Historical!$B$7:$B$1244,0))=0,"n/a",((INDEX(Historical!$C$7:$C$1222,MATCH(B65,Historical!$B$7:$B$1244,0))/INDEX(Historical!$H$7:$H$1213,MATCH(B65,Historical!$B$7:$B$1244,0)))^(1/5)-1)*100)</f>
        <v>6.5971035478162188</v>
      </c>
      <c r="V65" s="667">
        <f>IF(INDEX(Historical!$N$7:$N$1213,MATCH(B65,Historical!$B$7:$B$1244,0))=0,"n/a",((INDEX(Historical!$C$7:$C$1222,MATCH(B65,Historical!$B$7:$B$1244,0))/INDEX(Historical!$N$7:$N$1213,MATCH(B65,Historical!$B$7:$B$1244,0)))^(1/10)-1)*100)</f>
        <v>5.0779367632917571</v>
      </c>
      <c r="W65" s="668">
        <f>IF(OR(U65&lt;=0,U65="n/a",V65&lt;=0,V65="n/a"),"n/a",U65/V65)</f>
        <v>1.2991700872500953</v>
      </c>
      <c r="X65" s="669" t="str">
        <f>IF(OR(AJ65&lt;=0,AJ65="n/a",U65&lt;=0,U65="n/a"),"n/a",U65/AJ65)</f>
        <v>n/a</v>
      </c>
      <c r="Y65" s="640" t="s">
        <v>5354</v>
      </c>
      <c r="Z65" s="618">
        <f>IF(OR(AC65&lt;0.01,AC65="n/a"),"n/a",M65/AC65*100)</f>
        <v>38.323353293413177</v>
      </c>
      <c r="AA65" s="841">
        <f>IF(OR(AC65&lt;0.01,AC65="n/a"),"n/a",I65/AC65)</f>
        <v>9.7964071856287429</v>
      </c>
      <c r="AB65" s="842">
        <v>12</v>
      </c>
      <c r="AC65" s="821">
        <v>3.34</v>
      </c>
      <c r="AD65" s="821" t="s">
        <v>135</v>
      </c>
      <c r="AE65" s="821">
        <v>2.31</v>
      </c>
      <c r="AF65" s="821">
        <v>1.33</v>
      </c>
      <c r="AG65" s="821">
        <v>11.27</v>
      </c>
      <c r="AH65" s="821" t="s">
        <v>135</v>
      </c>
      <c r="AI65" s="821" t="s">
        <v>135</v>
      </c>
      <c r="AJ65" s="821" t="s">
        <v>135</v>
      </c>
      <c r="AK65" s="821" t="s">
        <v>135</v>
      </c>
      <c r="AL65" s="833">
        <v>144.04</v>
      </c>
      <c r="AM65" s="827">
        <v>4.5900000000000007</v>
      </c>
      <c r="AN65" s="821" t="s">
        <v>135</v>
      </c>
      <c r="AO65" s="705">
        <f>IF(U65="n/a","n/a",IF(AA65&lt;0,"n/a",IF(AA65="n/a","n/a",J65+U65-AA65)))</f>
        <v>0.71267680228527475</v>
      </c>
      <c r="AP65" s="706">
        <f>IF(U65="n/a","n/a",J65+U65)</f>
        <v>10.509083987914018</v>
      </c>
      <c r="AQ65" s="843">
        <f>IF(OR(AC65&lt;0.01,AC65="n/a",AF65="n/a"),"n/a",(I65/SQRT(22.5*AC65*(I65/AF65))-1)*100)</f>
        <v>-23.902922944479133</v>
      </c>
      <c r="AR65" s="618">
        <f>INDEX(Historical!$C$7:$C$1222,MATCH(B65,Historical!$B$7:$B$1244,0))*IF(AH65="n/a",1.03,IF(AH65&lt;0,1.01,IF(AH65&gt;10,1.1,(1+AH65/100))))</f>
        <v>1.3184</v>
      </c>
      <c r="AS65" s="841">
        <f>IF($AI65="n/a",1.03*AR65,IF($AI65&lt;0,1.01*AR65,IF($AI65&gt;10,1.1*AR65,(1+$AI65/100)*AR65)))</f>
        <v>1.357952</v>
      </c>
      <c r="AT65" s="841">
        <f>IF($AK65="n/a",1.03*AS65,IF($AK65&lt;0,1.01*AS65,IF($AK65&gt;10,1.1*AS65,(1+$AK65/100)*AS65)))</f>
        <v>1.3986905600000001</v>
      </c>
      <c r="AU65" s="841">
        <f>IF($AK65="n/a",1.03*AT65,IF($AK65&lt;0,1.01*AT65,IF($AK65&gt;10,1.1*AT65,(1+$AK65/100)*AT65)))</f>
        <v>1.4406512768000002</v>
      </c>
      <c r="AV65" s="841">
        <f>IF($AK65="n/a",1.03*AU65,IF($AK65&lt;0,1.01*AU65,IF($AK65&gt;10,1.1*AU65,(1+$AK65/100)*AU65)))</f>
        <v>1.4838708151040001</v>
      </c>
      <c r="AW65" s="618">
        <f>SUM(AR65:AV65)</f>
        <v>6.9995646519040005</v>
      </c>
      <c r="AX65" s="713">
        <f>AW65/I65*100</f>
        <v>21.392312505819071</v>
      </c>
      <c r="AY65" s="887">
        <v>0.53</v>
      </c>
      <c r="AZ65" s="827">
        <v>16.648841354723707</v>
      </c>
      <c r="BA65" s="827">
        <v>-10.478796169630645</v>
      </c>
      <c r="BB65" s="827">
        <v>-1.4754591990364441</v>
      </c>
      <c r="BC65" s="827">
        <v>2.9902423670129075</v>
      </c>
      <c r="BD65" s="861"/>
      <c r="BE65" s="594">
        <v>2015</v>
      </c>
      <c r="BF65" s="853">
        <f>IF(BE65&gt;2020,0,IF(BE65&gt;2008,1,IF(BE65&gt;2001,2,IF(BE65&gt;1990,3,IF(BE65&gt;1980,4,IF(BE65&gt;1973,5,IF(BE65&gt;1970,6,IF(BE65&gt;1960,7,IF(BE65&gt;1958,8,IF(BE65&gt;1953,9,10))))))))))</f>
        <v>1</v>
      </c>
      <c r="BG65" s="837" t="s">
        <v>135</v>
      </c>
      <c r="BH65" s="820" t="s">
        <v>4443</v>
      </c>
      <c r="BI65" s="820" t="s">
        <v>4444</v>
      </c>
    </row>
    <row r="66" spans="1:61" s="819" customFormat="1" ht="12.75" customHeight="1" x14ac:dyDescent="0.2">
      <c r="A66" s="826" t="s">
        <v>4820</v>
      </c>
      <c r="B66" s="575" t="s">
        <v>3753</v>
      </c>
      <c r="C66" s="885" t="s">
        <v>107</v>
      </c>
      <c r="D66" s="885" t="s">
        <v>4197</v>
      </c>
      <c r="E66" s="699">
        <v>9</v>
      </c>
      <c r="F66" s="1122">
        <v>531</v>
      </c>
      <c r="G66" s="1122" t="s">
        <v>105</v>
      </c>
      <c r="H66" s="1122" t="s">
        <v>105</v>
      </c>
      <c r="I66" s="829">
        <v>19.45</v>
      </c>
      <c r="J66" s="618">
        <f>(M66/I66)*100</f>
        <v>2.6735218508997431</v>
      </c>
      <c r="K66" s="832">
        <v>0.13</v>
      </c>
      <c r="L66" s="842">
        <v>4</v>
      </c>
      <c r="M66" s="609">
        <f>K66*L66</f>
        <v>0.52</v>
      </c>
      <c r="N66" s="825" t="s">
        <v>316</v>
      </c>
      <c r="O66" s="700">
        <v>0.12</v>
      </c>
      <c r="P66" s="999">
        <v>44636</v>
      </c>
      <c r="Q66" s="999">
        <v>44651</v>
      </c>
      <c r="R66" s="609">
        <f>(K66-O66)/O66*100</f>
        <v>8.333333333333341</v>
      </c>
      <c r="S66" s="667">
        <f>IF(INDEX(Historical!$D$7:$D$1220,MATCH(B66,Historical!$B$7:$B$1244,0))=0,"n/a",(INDEX(Historical!$C$7:$C$1222,MATCH(B66,Historical!$B$7:$B$1244,0))/INDEX(Historical!$D$7:$D$1220,MATCH(B66,Historical!$B$7:$B$1244,0))-1)*100)</f>
        <v>23.809523809523814</v>
      </c>
      <c r="T66" s="667">
        <f>IF(INDEX(Historical!$F$7:$F$1213,MATCH(B66,Historical!$B$7:$B$1244,0))=0,"n/a",((INDEX(Historical!$C$7:$C$1222,MATCH(B66,Historical!$B$7:$B$1244,0))/INDEX(Historical!$F$7:$F$1213,MATCH(B66,Historical!$B$7:$B$1244,0)))^(1/3)-1)*100)</f>
        <v>34.580315302182107</v>
      </c>
      <c r="U66" s="667">
        <f>IF(INDEX(Historical!$H$7:$H$1213,MATCH(B66,Historical!$B$7:$B$1244,0))=0,"n/a",((INDEX(Historical!$C$7:$C$1222,MATCH(B66,Historical!$B$7:$B$1244,0))/INDEX(Historical!$H$7:$H$1213,MATCH(B66,Historical!$B$7:$B$1244,0)))^(1/5)-1)*100)</f>
        <v>22.740337821451305</v>
      </c>
      <c r="V66" s="667">
        <f>IF(INDEX(Historical!$N$7:$N$1213,MATCH(B66,Historical!$B$7:$B$1244,0))=0,"n/a",((INDEX(Historical!$C$7:$C$1222,MATCH(B66,Historical!$B$7:$B$1244,0))/INDEX(Historical!$N$7:$N$1213,MATCH(B66,Historical!$B$7:$B$1244,0)))^(1/10)-1)*100)</f>
        <v>14.579378098253093</v>
      </c>
      <c r="W66" s="668">
        <f>IF(OR(U66&lt;=0,U66="n/a",V66&lt;=0,V66="n/a"),"n/a",U66/V66)</f>
        <v>1.5597604827997473</v>
      </c>
      <c r="X66" s="669">
        <f>IF(OR(AJ66&lt;=0,AJ66="n/a",U66&lt;=0,U66="n/a"),"n/a",U66/AJ66)</f>
        <v>2.2294448844560106</v>
      </c>
      <c r="Y66" s="631"/>
      <c r="Z66" s="618">
        <f>IF(OR(AC66&lt;0.01,AC66="n/a"),"n/a",M66/AC66*100)</f>
        <v>26.530612244897959</v>
      </c>
      <c r="AA66" s="841">
        <f>IF(OR(AC66&lt;0.01,AC66="n/a"),"n/a",I66/AC66)</f>
        <v>9.9234693877551017</v>
      </c>
      <c r="AB66" s="842">
        <v>12</v>
      </c>
      <c r="AC66" s="821">
        <v>1.96</v>
      </c>
      <c r="AD66" s="821" t="s">
        <v>135</v>
      </c>
      <c r="AE66" s="821">
        <v>1.71</v>
      </c>
      <c r="AF66" s="821">
        <v>0.84</v>
      </c>
      <c r="AG66" s="821">
        <v>8.4</v>
      </c>
      <c r="AH66" s="821">
        <v>-47.699999999999996</v>
      </c>
      <c r="AI66" s="821">
        <v>27.439999999999998</v>
      </c>
      <c r="AJ66" s="821">
        <v>10.199999999999999</v>
      </c>
      <c r="AK66" s="821" t="s">
        <v>135</v>
      </c>
      <c r="AL66" s="833">
        <v>134.87</v>
      </c>
      <c r="AM66" s="827">
        <v>7.7</v>
      </c>
      <c r="AN66" s="821">
        <v>0.6</v>
      </c>
      <c r="AO66" s="705">
        <f>IF(U66="n/a","n/a",IF(AA66&lt;0,"n/a",IF(AA66="n/a","n/a",J66+U66-AA66)))</f>
        <v>15.490390284595946</v>
      </c>
      <c r="AP66" s="706">
        <f>IF(U66="n/a","n/a",J66+U66)</f>
        <v>25.413859672351048</v>
      </c>
      <c r="AQ66" s="843">
        <f>IF(OR(AC66&lt;0.01,AC66="n/a",AF66="n/a"),"n/a",(I66/SQRT(22.5*AC66*(I66/AF66))-1)*100)</f>
        <v>-39.133244667044188</v>
      </c>
      <c r="AR66" s="618">
        <f>INDEX(Historical!$C$7:$C$1222,MATCH(B66,Historical!$B$7:$B$1244,0))*IF(AH66="n/a",1.03,IF(AH66&lt;0,1.01,IF(AH66&gt;10,1.1,(1+AH66/100))))</f>
        <v>0.5252</v>
      </c>
      <c r="AS66" s="841">
        <f>IF($AI66="n/a",1.03*AR66,IF($AI66&lt;0,1.01*AR66,IF($AI66&gt;10,1.1*AR66,(1+$AI66/100)*AR66)))</f>
        <v>0.57772000000000001</v>
      </c>
      <c r="AT66" s="841">
        <f>IF($AK66="n/a",1.03*AS66,IF($AK66&lt;0,1.01*AS66,IF($AK66&gt;10,1.1*AS66,(1+$AK66/100)*AS66)))</f>
        <v>0.59505160000000001</v>
      </c>
      <c r="AU66" s="841">
        <f>IF($AK66="n/a",1.03*AT66,IF($AK66&lt;0,1.01*AT66,IF($AK66&gt;10,1.1*AT66,(1+$AK66/100)*AT66)))</f>
        <v>0.61290314800000001</v>
      </c>
      <c r="AV66" s="841">
        <f>IF($AK66="n/a",1.03*AU66,IF($AK66&lt;0,1.01*AU66,IF($AK66&gt;10,1.1*AU66,(1+$AK66/100)*AU66)))</f>
        <v>0.63129024243999998</v>
      </c>
      <c r="AW66" s="618">
        <f>SUM(AR66:AV66)</f>
        <v>2.9421649904400002</v>
      </c>
      <c r="AX66" s="713">
        <f>AW66/I66*100</f>
        <v>15.12681229017995</v>
      </c>
      <c r="AY66" s="887">
        <v>0.65</v>
      </c>
      <c r="AZ66" s="827">
        <v>2.37</v>
      </c>
      <c r="BA66" s="827">
        <v>-27.96</v>
      </c>
      <c r="BB66" s="827">
        <v>-2.87</v>
      </c>
      <c r="BC66" s="827">
        <v>-13.69</v>
      </c>
      <c r="BD66" s="861"/>
      <c r="BE66" s="594">
        <v>2014</v>
      </c>
      <c r="BF66" s="853">
        <f>IF(BE66&gt;2020,0,IF(BE66&gt;2008,1,IF(BE66&gt;2001,2,IF(BE66&gt;1990,3,IF(BE66&gt;1980,4,IF(BE66&gt;1973,5,IF(BE66&gt;1970,6,IF(BE66&gt;1960,7,IF(BE66&gt;1958,8,IF(BE66&gt;1953,9,10))))))))))</f>
        <v>1</v>
      </c>
      <c r="BG66" s="837">
        <v>0.70000000000000007</v>
      </c>
      <c r="BH66" s="820" t="s">
        <v>4443</v>
      </c>
      <c r="BI66" s="820" t="s">
        <v>4444</v>
      </c>
    </row>
    <row r="67" spans="1:61" s="819" customFormat="1" ht="12.75" customHeight="1" x14ac:dyDescent="0.2">
      <c r="A67" s="836" t="s">
        <v>4821</v>
      </c>
      <c r="B67" s="575" t="s">
        <v>3927</v>
      </c>
      <c r="C67" s="885" t="s">
        <v>4178</v>
      </c>
      <c r="D67" s="885" t="s">
        <v>4208</v>
      </c>
      <c r="E67" s="699">
        <v>9</v>
      </c>
      <c r="F67" s="1122">
        <v>573</v>
      </c>
      <c r="G67" s="1122" t="s">
        <v>105</v>
      </c>
      <c r="H67" s="1122" t="s">
        <v>105</v>
      </c>
      <c r="I67" s="829">
        <v>137.22999999999999</v>
      </c>
      <c r="J67" s="618">
        <f>(M67/I67)*100</f>
        <v>0.65583327260803037</v>
      </c>
      <c r="K67" s="832">
        <v>0.22500000000000001</v>
      </c>
      <c r="L67" s="842">
        <v>4</v>
      </c>
      <c r="M67" s="609">
        <f>K67*L67</f>
        <v>0.9</v>
      </c>
      <c r="N67" s="825" t="s">
        <v>4276</v>
      </c>
      <c r="O67" s="700">
        <v>0.20250000000000001</v>
      </c>
      <c r="P67" s="603">
        <v>45015</v>
      </c>
      <c r="Q67" s="603">
        <v>45027</v>
      </c>
      <c r="R67" s="609">
        <f>(K67-O67)/O67*100</f>
        <v>11.111111111111107</v>
      </c>
      <c r="S67" s="667">
        <f>IF(INDEX(Historical!$D$7:$D$1220,MATCH(B67,Historical!$B$7:$B$1244,0))=0,"n/a",(INDEX(Historical!$C$7:$C$1222,MATCH(B67,Historical!$B$7:$B$1244,0))/INDEX(Historical!$D$7:$D$1220,MATCH(B67,Historical!$B$7:$B$1244,0))-1)*100)</f>
        <v>10.877192982456151</v>
      </c>
      <c r="T67" s="667">
        <f>IF(INDEX(Historical!$F$7:$F$1213,MATCH(B67,Historical!$B$7:$B$1244,0))=0,"n/a",((INDEX(Historical!$C$7:$C$1222,MATCH(B67,Historical!$B$7:$B$1244,0))/INDEX(Historical!$F$7:$F$1213,MATCH(B67,Historical!$B$7:$B$1244,0)))^(1/3)-1)*100)</f>
        <v>10.532605746907242</v>
      </c>
      <c r="U67" s="667">
        <f>IF(INDEX(Historical!$H$7:$H$1213,MATCH(B67,Historical!$B$7:$B$1244,0))=0,"n/a",((INDEX(Historical!$C$7:$C$1222,MATCH(B67,Historical!$B$7:$B$1244,0))/INDEX(Historical!$H$7:$H$1213,MATCH(B67,Historical!$B$7:$B$1244,0)))^(1/5)-1)*100)</f>
        <v>10.59379042759816</v>
      </c>
      <c r="V67" s="667" t="str">
        <f>IF(INDEX(Historical!$N$7:$N$1213,MATCH(B67,Historical!$B$7:$B$1244,0))=0,"n/a",((INDEX(Historical!$C$7:$C$1222,MATCH(B67,Historical!$B$7:$B$1244,0))/INDEX(Historical!$N$7:$N$1213,MATCH(B67,Historical!$B$7:$B$1244,0)))^(1/10)-1)*100)</f>
        <v>n/a</v>
      </c>
      <c r="W67" s="668" t="str">
        <f>IF(OR(U67&lt;=0,U67="n/a",V67&lt;=0,V67="n/a"),"n/a",U67/V67)</f>
        <v>n/a</v>
      </c>
      <c r="X67" s="669">
        <f>IF(OR(AJ67&lt;=0,AJ67="n/a",U67&lt;=0,U67="n/a"),"n/a",U67/AJ67)</f>
        <v>0.69695989655251056</v>
      </c>
      <c r="Y67" s="830" t="s">
        <v>1184</v>
      </c>
      <c r="Z67" s="618">
        <f>IF(OR(AC67&lt;0.01,AC67="n/a"),"n/a",M67/AC67*100)</f>
        <v>24.390243902439028</v>
      </c>
      <c r="AA67" s="841">
        <f>IF(OR(AC67&lt;0.01,AC67="n/a"),"n/a",I67/AC67)</f>
        <v>37.189701897018971</v>
      </c>
      <c r="AB67" s="842">
        <v>12</v>
      </c>
      <c r="AC67" s="821">
        <v>3.69</v>
      </c>
      <c r="AD67" s="821">
        <v>2.4900000000000002</v>
      </c>
      <c r="AE67" s="821">
        <v>1.65</v>
      </c>
      <c r="AF67" s="821">
        <v>4.95</v>
      </c>
      <c r="AG67" s="821">
        <v>14.000000000000002</v>
      </c>
      <c r="AH67" s="821">
        <v>-10.6</v>
      </c>
      <c r="AI67" s="821">
        <v>10.96</v>
      </c>
      <c r="AJ67" s="821">
        <v>15.2</v>
      </c>
      <c r="AK67" s="821">
        <v>15</v>
      </c>
      <c r="AL67" s="833">
        <v>8400</v>
      </c>
      <c r="AM67" s="827">
        <v>12.45</v>
      </c>
      <c r="AN67" s="821">
        <v>0.81</v>
      </c>
      <c r="AO67" s="705">
        <f>IF(U67="n/a","n/a",IF(AA67&lt;0,"n/a",IF(AA67="n/a","n/a",J67+U67-AA67)))</f>
        <v>-25.940078196812781</v>
      </c>
      <c r="AP67" s="706">
        <f>IF(U67="n/a","n/a",J67+U67)</f>
        <v>11.24962370020619</v>
      </c>
      <c r="AQ67" s="843">
        <f>IF(OR(AC67&lt;0.01,AC67="n/a",AF67="n/a"),"n/a",(I67/SQRT(22.5*AC67*(I67/AF67))-1)*100)</f>
        <v>186.03731255457171</v>
      </c>
      <c r="AR67" s="618">
        <f>INDEX(Historical!$C$7:$C$1222,MATCH(B67,Historical!$B$7:$B$1244,0))*IF(AH67="n/a",1.03,IF(AH67&lt;0,1.01,IF(AH67&gt;10,1.1,(1+AH67/100))))</f>
        <v>0.79790000000000005</v>
      </c>
      <c r="AS67" s="841">
        <f>IF($AI67="n/a",1.03*AR67,IF($AI67&lt;0,1.01*AR67,IF($AI67&gt;10,1.1*AR67,(1+$AI67/100)*AR67)))</f>
        <v>0.87769000000000008</v>
      </c>
      <c r="AT67" s="841">
        <f>IF($AK67="n/a",1.03*AS67,IF($AK67&lt;0,1.01*AS67,IF($AK67&gt;10,1.1*AS67,(1+$AK67/100)*AS67)))</f>
        <v>0.96545900000000018</v>
      </c>
      <c r="AU67" s="841">
        <f>IF($AK67="n/a",1.03*AT67,IF($AK67&lt;0,1.01*AT67,IF($AK67&gt;10,1.1*AT67,(1+$AK67/100)*AT67)))</f>
        <v>1.0620049000000003</v>
      </c>
      <c r="AV67" s="841">
        <f>IF($AK67="n/a",1.03*AU67,IF($AK67&lt;0,1.01*AU67,IF($AK67&gt;10,1.1*AU67,(1+$AK67/100)*AU67)))</f>
        <v>1.1682053900000005</v>
      </c>
      <c r="AW67" s="618">
        <f>SUM(AR67:AV67)</f>
        <v>4.8712592900000011</v>
      </c>
      <c r="AX67" s="713">
        <f>AW67/I67*100</f>
        <v>3.5497043576477454</v>
      </c>
      <c r="AY67" s="887">
        <v>0.99</v>
      </c>
      <c r="AZ67" s="827">
        <v>22.05</v>
      </c>
      <c r="BA67" s="827">
        <v>-7.71</v>
      </c>
      <c r="BB67" s="827">
        <v>1.77</v>
      </c>
      <c r="BC67" s="827">
        <v>7.64</v>
      </c>
      <c r="BD67" s="861"/>
      <c r="BE67" s="594">
        <v>2015</v>
      </c>
      <c r="BF67" s="853">
        <f>IF(BE67&gt;2020,0,IF(BE67&gt;2008,1,IF(BE67&gt;2001,2,IF(BE67&gt;1990,3,IF(BE67&gt;1980,4,IF(BE67&gt;1973,5,IF(BE67&gt;1970,6,IF(BE67&gt;1960,7,IF(BE67&gt;1958,8,IF(BE67&gt;1953,9,10))))))))))</f>
        <v>1</v>
      </c>
      <c r="BG67" s="837">
        <v>4.7</v>
      </c>
      <c r="BH67" s="820" t="s">
        <v>4443</v>
      </c>
      <c r="BI67" s="820" t="s">
        <v>4444</v>
      </c>
    </row>
    <row r="68" spans="1:61" s="819" customFormat="1" ht="12.75" customHeight="1" x14ac:dyDescent="0.2">
      <c r="A68" s="836" t="s">
        <v>4822</v>
      </c>
      <c r="B68" s="575" t="s">
        <v>2224</v>
      </c>
      <c r="C68" s="885" t="s">
        <v>107</v>
      </c>
      <c r="D68" s="885" t="s">
        <v>4197</v>
      </c>
      <c r="E68" s="699">
        <v>8</v>
      </c>
      <c r="F68" s="1122">
        <v>580</v>
      </c>
      <c r="G68" s="1122" t="s">
        <v>105</v>
      </c>
      <c r="H68" s="1122" t="s">
        <v>105</v>
      </c>
      <c r="I68" s="829">
        <v>17.2</v>
      </c>
      <c r="J68" s="618">
        <f>(M68/I68)*100</f>
        <v>3.4883720930232558</v>
      </c>
      <c r="K68" s="832">
        <v>0.15</v>
      </c>
      <c r="L68" s="842">
        <v>4</v>
      </c>
      <c r="M68" s="609">
        <f>K68*L68</f>
        <v>0.6</v>
      </c>
      <c r="N68" s="825" t="s">
        <v>483</v>
      </c>
      <c r="O68" s="700">
        <v>0.14000000000000001</v>
      </c>
      <c r="P68" s="999">
        <v>44651</v>
      </c>
      <c r="Q68" s="999">
        <v>44669</v>
      </c>
      <c r="R68" s="609">
        <f>(K68-O68)/O68*100</f>
        <v>7.1428571428571281</v>
      </c>
      <c r="S68" s="667">
        <f>IF(INDEX(Historical!$D$7:$D$1220,MATCH(B68,Historical!$B$7:$B$1244,0))=0,"n/a",(INDEX(Historical!$C$7:$C$1222,MATCH(B68,Historical!$B$7:$B$1244,0))/INDEX(Historical!$D$7:$D$1220,MATCH(B68,Historical!$B$7:$B$1244,0))-1)*100)</f>
        <v>7.2727272727272529</v>
      </c>
      <c r="T68" s="667">
        <f>IF(INDEX(Historical!$F$7:$F$1213,MATCH(B68,Historical!$B$7:$B$1244,0))=0,"n/a",((INDEX(Historical!$C$7:$C$1222,MATCH(B68,Historical!$B$7:$B$1244,0))/INDEX(Historical!$F$7:$F$1213,MATCH(B68,Historical!$B$7:$B$1244,0)))^(1/3)-1)*100)</f>
        <v>4.9769486842295541</v>
      </c>
      <c r="U68" s="667">
        <f>IF(INDEX(Historical!$H$7:$H$1213,MATCH(B68,Historical!$B$7:$B$1244,0))=0,"n/a",((INDEX(Historical!$C$7:$C$1222,MATCH(B68,Historical!$B$7:$B$1244,0))/INDEX(Historical!$H$7:$H$1213,MATCH(B68,Historical!$B$7:$B$1244,0)))^(1/5)-1)*100)</f>
        <v>6.5311735417339367</v>
      </c>
      <c r="V68" s="667">
        <f>IF(INDEX(Historical!$N$7:$N$1213,MATCH(B68,Historical!$B$7:$B$1244,0))=0,"n/a",((INDEX(Historical!$C$7:$C$1222,MATCH(B68,Historical!$B$7:$B$1244,0))/INDEX(Historical!$N$7:$N$1213,MATCH(B68,Historical!$B$7:$B$1244,0)))^(1/10)-1)*100)</f>
        <v>7.7381212579779923</v>
      </c>
      <c r="W68" s="668">
        <f>IF(OR(U68&lt;=0,U68="n/a",V68&lt;=0,V68="n/a"),"n/a",U68/V68)</f>
        <v>0.84402574268273522</v>
      </c>
      <c r="X68" s="669">
        <f>IF(OR(AJ68&lt;=0,AJ68="n/a",U68&lt;=0,U68="n/a"),"n/a",U68/AJ68)</f>
        <v>0.54883811275075101</v>
      </c>
      <c r="Y68" s="640"/>
      <c r="Z68" s="618">
        <f>IF(OR(AC68&lt;0.01,AC68="n/a"),"n/a",M68/AC68*100)</f>
        <v>35.928143712574851</v>
      </c>
      <c r="AA68" s="841">
        <f>IF(OR(AC68&lt;0.01,AC68="n/a"),"n/a",I68/AC68)</f>
        <v>10.299401197604791</v>
      </c>
      <c r="AB68" s="842">
        <v>12</v>
      </c>
      <c r="AC68" s="821">
        <v>1.67</v>
      </c>
      <c r="AD68" s="821">
        <v>1.29</v>
      </c>
      <c r="AE68" s="821">
        <v>3.34</v>
      </c>
      <c r="AF68" s="821">
        <v>1.27</v>
      </c>
      <c r="AG68" s="821">
        <v>11.1</v>
      </c>
      <c r="AH68" s="821">
        <v>50.6</v>
      </c>
      <c r="AI68" s="821">
        <v>0.73</v>
      </c>
      <c r="AJ68" s="821">
        <v>11.899999999999999</v>
      </c>
      <c r="AK68" s="821">
        <v>8</v>
      </c>
      <c r="AL68" s="833">
        <v>2890</v>
      </c>
      <c r="AM68" s="827">
        <v>0.3</v>
      </c>
      <c r="AN68" s="821">
        <v>0.24</v>
      </c>
      <c r="AO68" s="705">
        <f>IF(U68="n/a","n/a",IF(AA68&lt;0,"n/a",IF(AA68="n/a","n/a",J68+U68-AA68)))</f>
        <v>-0.27985556284759738</v>
      </c>
      <c r="AP68" s="706">
        <f>IF(U68="n/a","n/a",J68+U68)</f>
        <v>10.019545634757193</v>
      </c>
      <c r="AQ68" s="843">
        <f>IF(OR(AC68&lt;0.01,AC68="n/a",AF68="n/a"),"n/a",(I68/SQRT(22.5*AC68*(I68/AF68))-1)*100)</f>
        <v>-23.754083472670594</v>
      </c>
      <c r="AR68" s="618">
        <f>INDEX(Historical!$C$7:$C$1222,MATCH(B68,Historical!$B$7:$B$1244,0))*IF(AH68="n/a",1.03,IF(AH68&lt;0,1.01,IF(AH68&gt;10,1.1,(1+AH68/100))))</f>
        <v>0.64900000000000002</v>
      </c>
      <c r="AS68" s="841">
        <f>IF($AI68="n/a",1.03*AR68,IF($AI68&lt;0,1.01*AR68,IF($AI68&gt;10,1.1*AR68,(1+$AI68/100)*AR68)))</f>
        <v>0.65373770000000009</v>
      </c>
      <c r="AT68" s="841">
        <f>IF($AK68="n/a",1.03*AS68,IF($AK68&lt;0,1.01*AS68,IF($AK68&gt;10,1.1*AS68,(1+$AK68/100)*AS68)))</f>
        <v>0.70603671600000018</v>
      </c>
      <c r="AU68" s="841">
        <f>IF($AK68="n/a",1.03*AT68,IF($AK68&lt;0,1.01*AT68,IF($AK68&gt;10,1.1*AT68,(1+$AK68/100)*AT68)))</f>
        <v>0.76251965328000026</v>
      </c>
      <c r="AV68" s="841">
        <f>IF($AK68="n/a",1.03*AU68,IF($AK68&lt;0,1.01*AU68,IF($AK68&gt;10,1.1*AU68,(1+$AK68/100)*AU68)))</f>
        <v>0.82352122554240037</v>
      </c>
      <c r="AW68" s="618">
        <f>SUM(AR68:AV68)</f>
        <v>3.5948152948224008</v>
      </c>
      <c r="AX68" s="713">
        <f>AW68/I68*100</f>
        <v>20.900088923386051</v>
      </c>
      <c r="AY68" s="887">
        <v>0.82</v>
      </c>
      <c r="AZ68" s="827">
        <v>25.82</v>
      </c>
      <c r="BA68" s="827">
        <v>-8.75</v>
      </c>
      <c r="BB68" s="827">
        <v>2.5100000000000002</v>
      </c>
      <c r="BC68" s="827">
        <v>4.41</v>
      </c>
      <c r="BD68" s="861"/>
      <c r="BE68" s="594">
        <v>2015</v>
      </c>
      <c r="BF68" s="853">
        <f>IF(BE68&gt;2020,0,IF(BE68&gt;2008,1,IF(BE68&gt;2001,2,IF(BE68&gt;1990,3,IF(BE68&gt;1980,4,IF(BE68&gt;1973,5,IF(BE68&gt;1970,6,IF(BE68&gt;1960,7,IF(BE68&gt;1958,8,IF(BE68&gt;1953,9,10))))))))))</f>
        <v>1</v>
      </c>
      <c r="BG68" s="837">
        <v>1</v>
      </c>
      <c r="BH68" s="820" t="s">
        <v>4443</v>
      </c>
      <c r="BI68" s="820" t="s">
        <v>4444</v>
      </c>
    </row>
    <row r="69" spans="1:61" s="819" customFormat="1" ht="12.75" customHeight="1" x14ac:dyDescent="0.2">
      <c r="A69" s="836" t="s">
        <v>4823</v>
      </c>
      <c r="B69" s="575" t="s">
        <v>4495</v>
      </c>
      <c r="C69" s="885" t="s">
        <v>111</v>
      </c>
      <c r="D69" s="885" t="s">
        <v>4213</v>
      </c>
      <c r="E69" s="699">
        <v>7</v>
      </c>
      <c r="F69" s="1122">
        <v>612</v>
      </c>
      <c r="G69" s="1122" t="s">
        <v>105</v>
      </c>
      <c r="H69" s="1122" t="s">
        <v>105</v>
      </c>
      <c r="I69" s="829">
        <v>103.21</v>
      </c>
      <c r="J69" s="618">
        <f>(M69/I69)*100</f>
        <v>0.93014242805929659</v>
      </c>
      <c r="K69" s="832">
        <v>0.24</v>
      </c>
      <c r="L69" s="842">
        <v>4</v>
      </c>
      <c r="M69" s="609">
        <f>K69*L69</f>
        <v>0.96</v>
      </c>
      <c r="N69" s="825" t="s">
        <v>292</v>
      </c>
      <c r="O69" s="700">
        <v>0.21</v>
      </c>
      <c r="P69" s="999">
        <v>44622</v>
      </c>
      <c r="Q69" s="999">
        <v>44638</v>
      </c>
      <c r="R69" s="609">
        <f>(K69-O69)/O69*100</f>
        <v>14.285714285714285</v>
      </c>
      <c r="S69" s="667">
        <f>IF(INDEX(Historical!$D$7:$D$1220,MATCH(B69,Historical!$B$7:$B$1244,0))=0,"n/a",(INDEX(Historical!$C$7:$C$1222,MATCH(B69,Historical!$B$7:$B$1244,0))/INDEX(Historical!$D$7:$D$1220,MATCH(B69,Historical!$B$7:$B$1244,0))-1)*100)</f>
        <v>14.285714285714279</v>
      </c>
      <c r="T69" s="667">
        <f>IF(INDEX(Historical!$F$7:$F$1213,MATCH(B69,Historical!$B$7:$B$1244,0))=0,"n/a",((INDEX(Historical!$C$7:$C$1222,MATCH(B69,Historical!$B$7:$B$1244,0))/INDEX(Historical!$F$7:$F$1213,MATCH(B69,Historical!$B$7:$B$1244,0)))^(1/3)-1)*100)</f>
        <v>10.064241629820891</v>
      </c>
      <c r="U69" s="667">
        <f>IF(INDEX(Historical!$H$7:$H$1213,MATCH(B69,Historical!$B$7:$B$1244,0))=0,"n/a",((INDEX(Historical!$C$7:$C$1222,MATCH(B69,Historical!$B$7:$B$1244,0))/INDEX(Historical!$H$7:$H$1213,MATCH(B69,Historical!$B$7:$B$1244,0)))^(1/5)-1)*100)</f>
        <v>9.8560543306117854</v>
      </c>
      <c r="V69" s="667">
        <f>IF(INDEX(Historical!$N$7:$N$1213,MATCH(B69,Historical!$B$7:$B$1244,0))=0,"n/a",((INDEX(Historical!$C$7:$C$1222,MATCH(B69,Historical!$B$7:$B$1244,0))/INDEX(Historical!$N$7:$N$1213,MATCH(B69,Historical!$B$7:$B$1244,0)))^(1/10)-1)*100)</f>
        <v>10.937718880294355</v>
      </c>
      <c r="W69" s="668">
        <f>IF(OR(U69&lt;=0,U69="n/a",V69&lt;=0,V69="n/a"),"n/a",U69/V69)</f>
        <v>0.90110693449697987</v>
      </c>
      <c r="X69" s="669">
        <f>IF(OR(AJ69&lt;=0,AJ69="n/a",U69&lt;=0,U69="n/a"),"n/a",U69/AJ69)</f>
        <v>0.27226669421579519</v>
      </c>
      <c r="Y69" s="640"/>
      <c r="Z69" s="618">
        <f>IF(OR(AC69&lt;0.01,AC69="n/a"),"n/a",M69/AC69*100)</f>
        <v>13.426573426573427</v>
      </c>
      <c r="AA69" s="841">
        <f>IF(OR(AC69&lt;0.01,AC69="n/a"),"n/a",I69/AC69)</f>
        <v>14.434965034965034</v>
      </c>
      <c r="AB69" s="842">
        <v>12</v>
      </c>
      <c r="AC69" s="821">
        <v>7.15</v>
      </c>
      <c r="AD69" s="821">
        <v>1.1100000000000001</v>
      </c>
      <c r="AE69" s="821">
        <v>1.4</v>
      </c>
      <c r="AF69" s="821">
        <v>4.1100000000000003</v>
      </c>
      <c r="AG69" s="821">
        <v>28.299999999999997</v>
      </c>
      <c r="AH69" s="821">
        <v>123.50000000000001</v>
      </c>
      <c r="AI69" s="821">
        <v>11.01</v>
      </c>
      <c r="AJ69" s="821">
        <v>36.199999999999996</v>
      </c>
      <c r="AK69" s="821">
        <v>13.16</v>
      </c>
      <c r="AL69" s="833">
        <v>2760</v>
      </c>
      <c r="AM69" s="827">
        <v>0.83</v>
      </c>
      <c r="AN69" s="821">
        <v>0.18</v>
      </c>
      <c r="AO69" s="705">
        <f>IF(U69="n/a","n/a",IF(AA69&lt;0,"n/a",IF(AA69="n/a","n/a",J69+U69-AA69)))</f>
        <v>-3.6487682762939517</v>
      </c>
      <c r="AP69" s="706">
        <f>IF(U69="n/a","n/a",J69+U69)</f>
        <v>10.786196758671082</v>
      </c>
      <c r="AQ69" s="843">
        <f>IF(OR(AC69&lt;0.01,AC69="n/a",AF69="n/a"),"n/a",(I69/SQRT(22.5*AC69*(I69/AF69))-1)*100)</f>
        <v>62.381863100130296</v>
      </c>
      <c r="AR69" s="618">
        <f>INDEX(Historical!$C$7:$C$1222,MATCH(B69,Historical!$B$7:$B$1244,0))*IF(AH69="n/a",1.03,IF(AH69&lt;0,1.01,IF(AH69&gt;10,1.1,(1+AH69/100))))</f>
        <v>1.056</v>
      </c>
      <c r="AS69" s="841">
        <f>IF($AI69="n/a",1.03*AR69,IF($AI69&lt;0,1.01*AR69,IF($AI69&gt;10,1.1*AR69,(1+$AI69/100)*AR69)))</f>
        <v>1.1616000000000002</v>
      </c>
      <c r="AT69" s="841">
        <f>IF($AK69="n/a",1.03*AS69,IF($AK69&lt;0,1.01*AS69,IF($AK69&gt;10,1.1*AS69,(1+$AK69/100)*AS69)))</f>
        <v>1.2777600000000002</v>
      </c>
      <c r="AU69" s="841">
        <f>IF($AK69="n/a",1.03*AT69,IF($AK69&lt;0,1.01*AT69,IF($AK69&gt;10,1.1*AT69,(1+$AK69/100)*AT69)))</f>
        <v>1.4055360000000003</v>
      </c>
      <c r="AV69" s="841">
        <f>IF($AK69="n/a",1.03*AU69,IF($AK69&lt;0,1.01*AU69,IF($AK69&gt;10,1.1*AU69,(1+$AK69/100)*AU69)))</f>
        <v>1.5460896000000004</v>
      </c>
      <c r="AW69" s="618">
        <f>SUM(AR69:AV69)</f>
        <v>6.4469856000000005</v>
      </c>
      <c r="AX69" s="713">
        <f>AW69/I69*100</f>
        <v>6.2464737912992936</v>
      </c>
      <c r="AY69" s="887">
        <v>1.1299999999999999</v>
      </c>
      <c r="AZ69" s="827">
        <v>22.81</v>
      </c>
      <c r="BA69" s="827">
        <v>-12.21</v>
      </c>
      <c r="BB69" s="827">
        <v>-1.7500000000000002</v>
      </c>
      <c r="BC69" s="827">
        <v>2.64</v>
      </c>
      <c r="BD69" s="861"/>
      <c r="BE69" s="594">
        <v>2016</v>
      </c>
      <c r="BF69" s="853">
        <f>IF(BE69&gt;2020,0,IF(BE69&gt;2008,1,IF(BE69&gt;2001,2,IF(BE69&gt;1990,3,IF(BE69&gt;1980,4,IF(BE69&gt;1973,5,IF(BE69&gt;1970,6,IF(BE69&gt;1960,7,IF(BE69&gt;1958,8,IF(BE69&gt;1953,9,10))))))))))</f>
        <v>1</v>
      </c>
      <c r="BG69" s="837">
        <v>15.5</v>
      </c>
      <c r="BH69" s="820" t="s">
        <v>4443</v>
      </c>
      <c r="BI69" s="820" t="s">
        <v>4444</v>
      </c>
    </row>
    <row r="70" spans="1:61" s="819" customFormat="1" ht="12.75" customHeight="1" x14ac:dyDescent="0.2">
      <c r="A70" s="836" t="s">
        <v>4547</v>
      </c>
      <c r="B70" s="575" t="s">
        <v>4537</v>
      </c>
      <c r="C70" s="885" t="s">
        <v>4055</v>
      </c>
      <c r="D70" s="885" t="s">
        <v>4184</v>
      </c>
      <c r="E70" s="699">
        <v>7</v>
      </c>
      <c r="F70" s="1122">
        <v>642</v>
      </c>
      <c r="G70" s="1122" t="s">
        <v>105</v>
      </c>
      <c r="H70" s="1122" t="s">
        <v>105</v>
      </c>
      <c r="I70" s="829">
        <v>47.73</v>
      </c>
      <c r="J70" s="618">
        <f>(M70/I70)*100</f>
        <v>1.1523151058034782</v>
      </c>
      <c r="K70" s="832">
        <v>0.13750000000000001</v>
      </c>
      <c r="L70" s="842">
        <v>4</v>
      </c>
      <c r="M70" s="609">
        <f>K70*L70</f>
        <v>0.55000000000000004</v>
      </c>
      <c r="N70" s="825" t="s">
        <v>323</v>
      </c>
      <c r="O70" s="700">
        <v>0.125</v>
      </c>
      <c r="P70" s="603">
        <v>44994</v>
      </c>
      <c r="Q70" s="603">
        <v>45009</v>
      </c>
      <c r="R70" s="609">
        <f>(K70-O70)/O70*100</f>
        <v>10.000000000000009</v>
      </c>
      <c r="S70" s="667">
        <f>IF(INDEX(Historical!$D$7:$D$1220,MATCH(B70,Historical!$B$7:$B$1244,0))=0,"n/a",(INDEX(Historical!$C$7:$C$1222,MATCH(B70,Historical!$B$7:$B$1244,0))/INDEX(Historical!$D$7:$D$1220,MATCH(B70,Historical!$B$7:$B$1244,0))-1)*100)</f>
        <v>16.279069767441868</v>
      </c>
      <c r="T70" s="667">
        <f>IF(INDEX(Historical!$F$7:$F$1213,MATCH(B70,Historical!$B$7:$B$1244,0))=0,"n/a",((INDEX(Historical!$C$7:$C$1222,MATCH(B70,Historical!$B$7:$B$1244,0))/INDEX(Historical!$F$7:$F$1213,MATCH(B70,Historical!$B$7:$B$1244,0)))^(1/3)-1)*100)</f>
        <v>13.718300976297648</v>
      </c>
      <c r="U70" s="667">
        <f>IF(INDEX(Historical!$H$7:$H$1213,MATCH(B70,Historical!$B$7:$B$1244,0))=0,"n/a",((INDEX(Historical!$C$7:$C$1222,MATCH(B70,Historical!$B$7:$B$1244,0))/INDEX(Historical!$H$7:$H$1213,MATCH(B70,Historical!$B$7:$B$1244,0)))^(1/5)-1)*100)</f>
        <v>15.811517561929445</v>
      </c>
      <c r="V70" s="667" t="str">
        <f>IF(INDEX(Historical!$N$7:$N$1213,MATCH(B70,Historical!$B$7:$B$1244,0))=0,"n/a",((INDEX(Historical!$C$7:$C$1222,MATCH(B70,Historical!$B$7:$B$1244,0))/INDEX(Historical!$N$7:$N$1213,MATCH(B70,Historical!$B$7:$B$1244,0)))^(1/10)-1)*100)</f>
        <v>n/a</v>
      </c>
      <c r="W70" s="668" t="str">
        <f>IF(OR(U70&lt;=0,U70="n/a",V70&lt;=0,V70="n/a"),"n/a",U70/V70)</f>
        <v>n/a</v>
      </c>
      <c r="X70" s="669">
        <f>IF(OR(AJ70&lt;=0,AJ70="n/a",U70&lt;=0,U70="n/a"),"n/a",U70/AJ70)</f>
        <v>1.9050021158951138</v>
      </c>
      <c r="Y70" s="640"/>
      <c r="Z70" s="618">
        <f>IF(OR(AC70&lt;0.01,AC70="n/a"),"n/a",M70/AC70*100)</f>
        <v>29.255319148936177</v>
      </c>
      <c r="AA70" s="841">
        <f>IF(OR(AC70&lt;0.01,AC70="n/a"),"n/a",I70/AC70)</f>
        <v>25.388297872340424</v>
      </c>
      <c r="AB70" s="842">
        <v>12</v>
      </c>
      <c r="AC70" s="821">
        <v>1.88</v>
      </c>
      <c r="AD70" s="821">
        <v>2.36</v>
      </c>
      <c r="AE70" s="821">
        <v>2.0299999999999998</v>
      </c>
      <c r="AF70" s="821">
        <v>5.05</v>
      </c>
      <c r="AG70" s="821">
        <v>19</v>
      </c>
      <c r="AH70" s="821">
        <v>21.6</v>
      </c>
      <c r="AI70" s="821">
        <v>12.33</v>
      </c>
      <c r="AJ70" s="821">
        <v>8.3000000000000007</v>
      </c>
      <c r="AK70" s="821">
        <v>10.75</v>
      </c>
      <c r="AL70" s="833">
        <v>8850</v>
      </c>
      <c r="AM70" s="827">
        <v>0.6</v>
      </c>
      <c r="AN70" s="821">
        <v>0.87</v>
      </c>
      <c r="AO70" s="705">
        <f>IF(U70="n/a","n/a",IF(AA70&lt;0,"n/a",IF(AA70="n/a","n/a",J70+U70-AA70)))</f>
        <v>-8.4244652046075004</v>
      </c>
      <c r="AP70" s="706">
        <f>IF(U70="n/a","n/a",J70+U70)</f>
        <v>16.963832667732923</v>
      </c>
      <c r="AQ70" s="843">
        <f>IF(OR(AC70&lt;0.01,AC70="n/a",AF70="n/a"),"n/a",(I70/SQRT(22.5*AC70*(I70/AF70))-1)*100)</f>
        <v>138.71033516267195</v>
      </c>
      <c r="AR70" s="618">
        <f>INDEX(Historical!$C$7:$C$1222,MATCH(B70,Historical!$B$7:$B$1244,0))*IF(AH70="n/a",1.03,IF(AH70&lt;0,1.01,IF(AH70&gt;10,1.1,(1+AH70/100))))</f>
        <v>0.55000000000000004</v>
      </c>
      <c r="AS70" s="841">
        <f>IF($AI70="n/a",1.03*AR70,IF($AI70&lt;0,1.01*AR70,IF($AI70&gt;10,1.1*AR70,(1+$AI70/100)*AR70)))</f>
        <v>0.60500000000000009</v>
      </c>
      <c r="AT70" s="841">
        <f>IF($AK70="n/a",1.03*AS70,IF($AK70&lt;0,1.01*AS70,IF($AK70&gt;10,1.1*AS70,(1+$AK70/100)*AS70)))</f>
        <v>0.6655000000000002</v>
      </c>
      <c r="AU70" s="841">
        <f>IF($AK70="n/a",1.03*AT70,IF($AK70&lt;0,1.01*AT70,IF($AK70&gt;10,1.1*AT70,(1+$AK70/100)*AT70)))</f>
        <v>0.73205000000000031</v>
      </c>
      <c r="AV70" s="841">
        <f>IF($AK70="n/a",1.03*AU70,IF($AK70&lt;0,1.01*AU70,IF($AK70&gt;10,1.1*AU70,(1+$AK70/100)*AU70)))</f>
        <v>0.80525500000000039</v>
      </c>
      <c r="AW70" s="618">
        <f>SUM(AR70:AV70)</f>
        <v>3.3578050000000013</v>
      </c>
      <c r="AX70" s="713">
        <f>AW70/I70*100</f>
        <v>7.0349989524408159</v>
      </c>
      <c r="AY70" s="887">
        <v>1.21</v>
      </c>
      <c r="AZ70" s="827">
        <v>26.669999999999998</v>
      </c>
      <c r="BA70" s="827">
        <v>-2.29</v>
      </c>
      <c r="BB70" s="827">
        <v>1.7999999999999998</v>
      </c>
      <c r="BC70" s="827">
        <v>4.82</v>
      </c>
      <c r="BD70" s="861"/>
      <c r="BE70" s="594">
        <v>2017</v>
      </c>
      <c r="BF70" s="853">
        <f>IF(BE70&gt;2020,0,IF(BE70&gt;2008,1,IF(BE70&gt;2001,2,IF(BE70&gt;1990,3,IF(BE70&gt;1980,4,IF(BE70&gt;1973,5,IF(BE70&gt;1970,6,IF(BE70&gt;1960,7,IF(BE70&gt;1958,8,IF(BE70&gt;1953,9,10))))))))))</f>
        <v>1</v>
      </c>
      <c r="BG70" s="837">
        <v>7.1999999999999993</v>
      </c>
      <c r="BH70" s="820" t="s">
        <v>4443</v>
      </c>
      <c r="BI70" s="820" t="s">
        <v>4444</v>
      </c>
    </row>
    <row r="71" spans="1:61" s="819" customFormat="1" ht="12.75" customHeight="1" x14ac:dyDescent="0.2">
      <c r="A71" s="836" t="s">
        <v>4357</v>
      </c>
      <c r="B71" s="575" t="s">
        <v>4337</v>
      </c>
      <c r="C71" s="885" t="s">
        <v>107</v>
      </c>
      <c r="D71" s="885" t="s">
        <v>4190</v>
      </c>
      <c r="E71" s="699">
        <v>9</v>
      </c>
      <c r="F71" s="1122">
        <v>548</v>
      </c>
      <c r="G71" s="1122" t="s">
        <v>105</v>
      </c>
      <c r="H71" s="1122" t="s">
        <v>105</v>
      </c>
      <c r="I71" s="829">
        <v>56.3</v>
      </c>
      <c r="J71" s="618">
        <f>(M71/I71)*100</f>
        <v>0.99467140319715819</v>
      </c>
      <c r="K71" s="832">
        <v>0.14000000000000001</v>
      </c>
      <c r="L71" s="842">
        <v>4</v>
      </c>
      <c r="M71" s="609">
        <f>K71*L71</f>
        <v>0.56000000000000005</v>
      </c>
      <c r="N71" s="825" t="s">
        <v>510</v>
      </c>
      <c r="O71" s="700">
        <v>0.13</v>
      </c>
      <c r="P71" s="603">
        <v>44785</v>
      </c>
      <c r="Q71" s="603">
        <v>44804</v>
      </c>
      <c r="R71" s="609">
        <f>(K71-O71)/O71*100</f>
        <v>7.6923076923076987</v>
      </c>
      <c r="S71" s="667">
        <f>IF(INDEX(Historical!$D$7:$D$1220,MATCH(B71,Historical!$B$7:$B$1244,0))=0,"n/a",(INDEX(Historical!$C$7:$C$1222,MATCH(B71,Historical!$B$7:$B$1244,0))/INDEX(Historical!$D$7:$D$1220,MATCH(B71,Historical!$B$7:$B$1244,0))-1)*100)</f>
        <v>8.0000000000000071</v>
      </c>
      <c r="T71" s="667">
        <f>IF(INDEX(Historical!$F$7:$F$1213,MATCH(B71,Historical!$B$7:$B$1244,0))=0,"n/a",((INDEX(Historical!$C$7:$C$1222,MATCH(B71,Historical!$B$7:$B$1244,0))/INDEX(Historical!$F$7:$F$1213,MATCH(B71,Historical!$B$7:$B$1244,0)))^(1/3)-1)*100)</f>
        <v>8.7380373002892142</v>
      </c>
      <c r="U71" s="667">
        <f>IF(INDEX(Historical!$H$7:$H$1213,MATCH(B71,Historical!$B$7:$B$1244,0))=0,"n/a",((INDEX(Historical!$C$7:$C$1222,MATCH(B71,Historical!$B$7:$B$1244,0))/INDEX(Historical!$H$7:$H$1213,MATCH(B71,Historical!$B$7:$B$1244,0)))^(1/5)-1)*100)</f>
        <v>7.0006968483604215</v>
      </c>
      <c r="V71" s="667">
        <f>IF(INDEX(Historical!$N$7:$N$1213,MATCH(B71,Historical!$B$7:$B$1244,0))=0,"n/a",((INDEX(Historical!$C$7:$C$1222,MATCH(B71,Historical!$B$7:$B$1244,0))/INDEX(Historical!$N$7:$N$1213,MATCH(B71,Historical!$B$7:$B$1244,0)))^(1/10)-1)*100)</f>
        <v>4.4317538125770106</v>
      </c>
      <c r="W71" s="668">
        <f>IF(OR(U71&lt;=0,U71="n/a",V71&lt;=0,V71="n/a"),"n/a",U71/V71)</f>
        <v>1.5796673606942986</v>
      </c>
      <c r="X71" s="669">
        <f>IF(OR(AJ71&lt;=0,AJ71="n/a",U71&lt;=0,U71="n/a"),"n/a",U71/AJ71)</f>
        <v>0.34829337554031947</v>
      </c>
      <c r="Y71" s="738"/>
      <c r="Z71" s="618">
        <f>IF(OR(AC71&lt;0.01,AC71="n/a"),"n/a",M71/AC71*100)</f>
        <v>15.774647887323944</v>
      </c>
      <c r="AA71" s="841">
        <f>IF(OR(AC71&lt;0.01,AC71="n/a"),"n/a",I71/AC71)</f>
        <v>15.859154929577464</v>
      </c>
      <c r="AB71" s="842">
        <v>6</v>
      </c>
      <c r="AC71" s="821">
        <v>3.55</v>
      </c>
      <c r="AD71" s="821" t="s">
        <v>135</v>
      </c>
      <c r="AE71" s="821">
        <v>6.56</v>
      </c>
      <c r="AF71" s="821">
        <v>2.8</v>
      </c>
      <c r="AG71" s="821">
        <v>18.8</v>
      </c>
      <c r="AH71" s="821">
        <v>16.900000000000002</v>
      </c>
      <c r="AI71" s="821" t="s">
        <v>135</v>
      </c>
      <c r="AJ71" s="821">
        <v>20.100000000000001</v>
      </c>
      <c r="AK71" s="821" t="s">
        <v>135</v>
      </c>
      <c r="AL71" s="833">
        <v>467.32</v>
      </c>
      <c r="AM71" s="827">
        <v>60.480000000000004</v>
      </c>
      <c r="AN71" s="821">
        <v>0.28999999999999998</v>
      </c>
      <c r="AO71" s="705">
        <f>IF(U71="n/a","n/a",IF(AA71&lt;0,"n/a",IF(AA71="n/a","n/a",J71+U71-AA71)))</f>
        <v>-7.8637866780198848</v>
      </c>
      <c r="AP71" s="706">
        <f>IF(U71="n/a","n/a",J71+U71)</f>
        <v>7.9953682515575792</v>
      </c>
      <c r="AQ71" s="843">
        <f>IF(OR(AC71&lt;0.01,AC71="n/a",AF71="n/a"),"n/a",(I71/SQRT(22.5*AC71*(I71/AF71))-1)*100)</f>
        <v>40.484295370323849</v>
      </c>
      <c r="AR71" s="618">
        <f>INDEX(Historical!$C$7:$C$1222,MATCH(B71,Historical!$B$7:$B$1244,0))*IF(AH71="n/a",1.03,IF(AH71&lt;0,1.01,IF(AH71&gt;10,1.1,(1+AH71/100))))</f>
        <v>0.59400000000000008</v>
      </c>
      <c r="AS71" s="841">
        <f>IF($AI71="n/a",1.03*AR71,IF($AI71&lt;0,1.01*AR71,IF($AI71&gt;10,1.1*AR71,(1+$AI71/100)*AR71)))</f>
        <v>0.61182000000000014</v>
      </c>
      <c r="AT71" s="841">
        <f>IF($AK71="n/a",1.03*AS71,IF($AK71&lt;0,1.01*AS71,IF($AK71&gt;10,1.1*AS71,(1+$AK71/100)*AS71)))</f>
        <v>0.63017460000000014</v>
      </c>
      <c r="AU71" s="841">
        <f>IF($AK71="n/a",1.03*AT71,IF($AK71&lt;0,1.01*AT71,IF($AK71&gt;10,1.1*AT71,(1+$AK71/100)*AT71)))</f>
        <v>0.64907983800000013</v>
      </c>
      <c r="AV71" s="841">
        <f>IF($AK71="n/a",1.03*AU71,IF($AK71&lt;0,1.01*AU71,IF($AK71&gt;10,1.1*AU71,(1+$AK71/100)*AU71)))</f>
        <v>0.66855223314000012</v>
      </c>
      <c r="AW71" s="618">
        <f>SUM(AR71:AV71)</f>
        <v>3.1536266711400005</v>
      </c>
      <c r="AX71" s="713">
        <f>AW71/I71*100</f>
        <v>5.6014683323978698</v>
      </c>
      <c r="AY71" s="887">
        <v>0.3</v>
      </c>
      <c r="AZ71" s="827">
        <v>41.89</v>
      </c>
      <c r="BA71" s="827">
        <v>-37.299999999999997</v>
      </c>
      <c r="BB71" s="827">
        <v>2.46</v>
      </c>
      <c r="BC71" s="827">
        <v>-0.04</v>
      </c>
      <c r="BD71" s="861"/>
      <c r="BE71" s="594">
        <v>2014</v>
      </c>
      <c r="BF71" s="853">
        <f>IF(BE71&gt;2020,0,IF(BE71&gt;2008,1,IF(BE71&gt;2001,2,IF(BE71&gt;1990,3,IF(BE71&gt;1980,4,IF(BE71&gt;1973,5,IF(BE71&gt;1970,6,IF(BE71&gt;1960,7,IF(BE71&gt;1958,8,IF(BE71&gt;1953,9,10))))))))))</f>
        <v>1</v>
      </c>
      <c r="BG71" s="837">
        <v>1.2</v>
      </c>
      <c r="BH71" s="820" t="s">
        <v>4443</v>
      </c>
      <c r="BI71" s="820" t="s">
        <v>4444</v>
      </c>
    </row>
    <row r="72" spans="1:61" s="819" customFormat="1" ht="12.75" customHeight="1" x14ac:dyDescent="0.2">
      <c r="A72" s="836" t="s">
        <v>4523</v>
      </c>
      <c r="B72" s="575" t="s">
        <v>4516</v>
      </c>
      <c r="C72" s="885" t="s">
        <v>244</v>
      </c>
      <c r="D72" s="885" t="s">
        <v>4228</v>
      </c>
      <c r="E72" s="699">
        <v>7</v>
      </c>
      <c r="F72" s="1122">
        <v>631</v>
      </c>
      <c r="G72" s="1122" t="s">
        <v>105</v>
      </c>
      <c r="H72" s="1122" t="s">
        <v>105</v>
      </c>
      <c r="I72" s="829">
        <v>626.66</v>
      </c>
      <c r="J72" s="618">
        <f>(M72/I72)*100</f>
        <v>1.0532026936456771</v>
      </c>
      <c r="K72" s="832">
        <v>1.65</v>
      </c>
      <c r="L72" s="842">
        <v>4</v>
      </c>
      <c r="M72" s="609">
        <f>K72*L72</f>
        <v>6.6</v>
      </c>
      <c r="N72" s="825" t="s">
        <v>106</v>
      </c>
      <c r="O72" s="700">
        <v>1.58</v>
      </c>
      <c r="P72" s="603">
        <v>44958</v>
      </c>
      <c r="Q72" s="603">
        <v>44973</v>
      </c>
      <c r="R72" s="609">
        <f>(K72-O72)/O72*100</f>
        <v>4.4303797468354329</v>
      </c>
      <c r="S72" s="667">
        <f>IF(INDEX(Historical!$D$7:$D$1220,MATCH(B72,Historical!$B$7:$B$1244,0))=0,"n/a",(INDEX(Historical!$C$7:$C$1222,MATCH(B72,Historical!$B$7:$B$1244,0))/INDEX(Historical!$D$7:$D$1220,MATCH(B72,Historical!$B$7:$B$1244,0))-1)*100)</f>
        <v>4.635761589403975</v>
      </c>
      <c r="T72" s="667">
        <f>IF(INDEX(Historical!$F$7:$F$1213,MATCH(B72,Historical!$B$7:$B$1244,0))=0,"n/a",((INDEX(Historical!$C$7:$C$1222,MATCH(B72,Historical!$B$7:$B$1244,0))/INDEX(Historical!$F$7:$F$1213,MATCH(B72,Historical!$B$7:$B$1244,0)))^(1/3)-1)*100)</f>
        <v>4.3632100605209834</v>
      </c>
      <c r="U72" s="667">
        <f>IF(INDEX(Historical!$H$7:$H$1213,MATCH(B72,Historical!$B$7:$B$1244,0))=0,"n/a",((INDEX(Historical!$C$7:$C$1222,MATCH(B72,Historical!$B$7:$B$1244,0))/INDEX(Historical!$H$7:$H$1213,MATCH(B72,Historical!$B$7:$B$1244,0)))^(1/5)-1)*100)</f>
        <v>4.4649674306963316</v>
      </c>
      <c r="V72" s="667">
        <f>IF(INDEX(Historical!$N$7:$N$1213,MATCH(B72,Historical!$B$7:$B$1244,0))=0,"n/a",((INDEX(Historical!$C$7:$C$1222,MATCH(B72,Historical!$B$7:$B$1244,0))/INDEX(Historical!$N$7:$N$1213,MATCH(B72,Historical!$B$7:$B$1244,0)))^(1/10)-1)*100)</f>
        <v>-4.2918106219255403</v>
      </c>
      <c r="W72" s="668" t="str">
        <f>IF(OR(U72&lt;=0,U72="n/a",V72&lt;=0,V72="n/a"),"n/a",U72/V72)</f>
        <v>n/a</v>
      </c>
      <c r="X72" s="669">
        <f>IF(OR(AJ72&lt;=0,AJ72="n/a",U72&lt;=0,U72="n/a"),"n/a",U72/AJ72)</f>
        <v>0.23749826759023041</v>
      </c>
      <c r="Y72" s="640"/>
      <c r="Z72" s="618">
        <f>IF(OR(AC72&lt;0.01,AC72="n/a"),"n/a",M72/AC72*100)</f>
        <v>22.297297297297295</v>
      </c>
      <c r="AA72" s="841">
        <f>IF(OR(AC72&lt;0.01,AC72="n/a"),"n/a",I72/AC72)</f>
        <v>21.170945945945945</v>
      </c>
      <c r="AB72" s="842">
        <v>12</v>
      </c>
      <c r="AC72" s="821">
        <v>29.6</v>
      </c>
      <c r="AD72" s="821">
        <v>1.18</v>
      </c>
      <c r="AE72" s="821">
        <v>0.83</v>
      </c>
      <c r="AF72" s="821">
        <v>0.71</v>
      </c>
      <c r="AG72" s="821">
        <v>3.5000000000000004</v>
      </c>
      <c r="AH72" s="821">
        <v>21.2</v>
      </c>
      <c r="AI72" s="821">
        <v>47.06</v>
      </c>
      <c r="AJ72" s="821">
        <v>18.8</v>
      </c>
      <c r="AK72" s="821">
        <v>18.099999999999998</v>
      </c>
      <c r="AL72" s="833">
        <v>3070</v>
      </c>
      <c r="AM72" s="827">
        <v>0.3</v>
      </c>
      <c r="AN72" s="821">
        <v>0.18</v>
      </c>
      <c r="AO72" s="705">
        <f>IF(U72="n/a","n/a",IF(AA72&lt;0,"n/a",IF(AA72="n/a","n/a",J72+U72-AA72)))</f>
        <v>-15.652775821603937</v>
      </c>
      <c r="AP72" s="706">
        <f>IF(U72="n/a","n/a",J72+U72)</f>
        <v>5.5181701243420083</v>
      </c>
      <c r="AQ72" s="843">
        <f>IF(OR(AC72&lt;0.01,AC72="n/a",AF72="n/a"),"n/a",(I72/SQRT(22.5*AC72*(I72/AF72))-1)*100)</f>
        <v>-18.265003764546439</v>
      </c>
      <c r="AR72" s="618">
        <f>INDEX(Historical!$C$7:$C$1222,MATCH(B72,Historical!$B$7:$B$1244,0))*IF(AH72="n/a",1.03,IF(AH72&lt;0,1.01,IF(AH72&gt;10,1.1,(1+AH72/100))))</f>
        <v>6.9520000000000008</v>
      </c>
      <c r="AS72" s="841">
        <f>IF($AI72="n/a",1.03*AR72,IF($AI72&lt;0,1.01*AR72,IF($AI72&gt;10,1.1*AR72,(1+$AI72/100)*AR72)))</f>
        <v>7.6472000000000016</v>
      </c>
      <c r="AT72" s="841">
        <f>IF($AK72="n/a",1.03*AS72,IF($AK72&lt;0,1.01*AS72,IF($AK72&gt;10,1.1*AS72,(1+$AK72/100)*AS72)))</f>
        <v>8.4119200000000021</v>
      </c>
      <c r="AU72" s="841">
        <f>IF($AK72="n/a",1.03*AT72,IF($AK72&lt;0,1.01*AT72,IF($AK72&gt;10,1.1*AT72,(1+$AK72/100)*AT72)))</f>
        <v>9.2531120000000033</v>
      </c>
      <c r="AV72" s="841">
        <f>IF($AK72="n/a",1.03*AU72,IF($AK72&lt;0,1.01*AU72,IF($AK72&gt;10,1.1*AU72,(1+$AK72/100)*AU72)))</f>
        <v>10.178423200000005</v>
      </c>
      <c r="AW72" s="618">
        <f>SUM(AR72:AV72)</f>
        <v>42.442655200000011</v>
      </c>
      <c r="AX72" s="713">
        <f>AW72/I72*100</f>
        <v>6.7728361791082907</v>
      </c>
      <c r="AY72" s="887">
        <v>1.02</v>
      </c>
      <c r="AZ72" s="827">
        <v>19.23</v>
      </c>
      <c r="BA72" s="827">
        <v>-8.07</v>
      </c>
      <c r="BB72" s="827">
        <v>-0.57999999999999996</v>
      </c>
      <c r="BC72" s="827">
        <v>4.5699999999999994</v>
      </c>
      <c r="BD72" s="861"/>
      <c r="BE72" s="594">
        <v>2017</v>
      </c>
      <c r="BF72" s="853">
        <f>IF(BE72&gt;2020,0,IF(BE72&gt;2008,1,IF(BE72&gt;2001,2,IF(BE72&gt;1990,3,IF(BE72&gt;1980,4,IF(BE72&gt;1973,5,IF(BE72&gt;1970,6,IF(BE72&gt;1960,7,IF(BE72&gt;1958,8,IF(BE72&gt;1953,9,10))))))))))</f>
        <v>1</v>
      </c>
      <c r="BG72" s="837">
        <v>2.1</v>
      </c>
      <c r="BH72" s="820" t="s">
        <v>4443</v>
      </c>
      <c r="BI72" s="820" t="s">
        <v>4444</v>
      </c>
    </row>
    <row r="73" spans="1:61" s="819" customFormat="1" ht="12.75" customHeight="1" x14ac:dyDescent="0.2">
      <c r="A73" s="836" t="s">
        <v>4600</v>
      </c>
      <c r="B73" s="575" t="s">
        <v>4599</v>
      </c>
      <c r="C73" s="885" t="s">
        <v>111</v>
      </c>
      <c r="D73" s="885" t="s">
        <v>4191</v>
      </c>
      <c r="E73" s="699">
        <v>8</v>
      </c>
      <c r="F73" s="1122">
        <v>606</v>
      </c>
      <c r="G73" s="1122" t="s">
        <v>105</v>
      </c>
      <c r="H73" s="1122" t="s">
        <v>105</v>
      </c>
      <c r="I73" s="829">
        <v>28.13</v>
      </c>
      <c r="J73" s="618">
        <f>(M73/I73)*100</f>
        <v>2.8439388553146108</v>
      </c>
      <c r="K73" s="832">
        <v>0.2</v>
      </c>
      <c r="L73" s="842">
        <v>4</v>
      </c>
      <c r="M73" s="609">
        <f>K73*L73</f>
        <v>0.8</v>
      </c>
      <c r="N73" s="825" t="s">
        <v>1199</v>
      </c>
      <c r="O73" s="700">
        <v>0.18</v>
      </c>
      <c r="P73" s="603">
        <v>44988</v>
      </c>
      <c r="Q73" s="603">
        <v>44998</v>
      </c>
      <c r="R73" s="609">
        <f>(K73-O73)/O73*100</f>
        <v>11.111111111111121</v>
      </c>
      <c r="S73" s="667">
        <f>IF(INDEX(Historical!$D$7:$D$1220,MATCH(B73,Historical!$B$7:$B$1244,0))=0,"n/a",(INDEX(Historical!$C$7:$C$1222,MATCH(B73,Historical!$B$7:$B$1244,0))/INDEX(Historical!$D$7:$D$1220,MATCH(B73,Historical!$B$7:$B$1244,0))-1)*100)</f>
        <v>12.5</v>
      </c>
      <c r="T73" s="667">
        <f>IF(INDEX(Historical!$F$7:$F$1213,MATCH(B73,Historical!$B$7:$B$1244,0))=0,"n/a",((INDEX(Historical!$C$7:$C$1222,MATCH(B73,Historical!$B$7:$B$1244,0))/INDEX(Historical!$F$7:$F$1213,MATCH(B73,Historical!$B$7:$B$1244,0)))^(1/3)-1)*100)</f>
        <v>14.471424255333186</v>
      </c>
      <c r="U73" s="667">
        <f>IF(INDEX(Historical!$H$7:$H$1213,MATCH(B73,Historical!$B$7:$B$1244,0))=0,"n/a",((INDEX(Historical!$C$7:$C$1222,MATCH(B73,Historical!$B$7:$B$1244,0))/INDEX(Historical!$H$7:$H$1213,MATCH(B73,Historical!$B$7:$B$1244,0)))^(1/5)-1)*100)</f>
        <v>15.518858939380852</v>
      </c>
      <c r="V73" s="667">
        <f>IF(INDEX(Historical!$N$7:$N$1213,MATCH(B73,Historical!$B$7:$B$1244,0))=0,"n/a",((INDEX(Historical!$C$7:$C$1222,MATCH(B73,Historical!$B$7:$B$1244,0))/INDEX(Historical!$N$7:$N$1213,MATCH(B73,Historical!$B$7:$B$1244,0)))^(1/10)-1)*100)</f>
        <v>11.157622371784459</v>
      </c>
      <c r="W73" s="668">
        <f>IF(OR(U73&lt;=0,U73="n/a",V73&lt;=0,V73="n/a"),"n/a",U73/V73)</f>
        <v>1.3908750827259708</v>
      </c>
      <c r="X73" s="669" t="str">
        <f>IF(OR(AJ73&lt;=0,AJ73="n/a",U73&lt;=0,U73="n/a"),"n/a",U73/AJ73)</f>
        <v>n/a</v>
      </c>
      <c r="Y73" s="831"/>
      <c r="Z73" s="618">
        <f>IF(OR(AC73&lt;0.01,AC73="n/a"),"n/a",M73/AC73*100)</f>
        <v>39.024390243902445</v>
      </c>
      <c r="AA73" s="841">
        <f>IF(OR(AC73&lt;0.01,AC73="n/a"),"n/a",I73/AC73)</f>
        <v>13.721951219512196</v>
      </c>
      <c r="AB73" s="842">
        <v>12</v>
      </c>
      <c r="AC73" s="821">
        <v>2.0499999999999998</v>
      </c>
      <c r="AD73" s="821">
        <v>0.76</v>
      </c>
      <c r="AE73" s="821">
        <v>0.93</v>
      </c>
      <c r="AF73" s="821">
        <v>5.05</v>
      </c>
      <c r="AG73" s="821">
        <v>40.9</v>
      </c>
      <c r="AH73" s="821">
        <v>11.1</v>
      </c>
      <c r="AI73" s="821">
        <v>11.25</v>
      </c>
      <c r="AJ73" s="821">
        <v>-1</v>
      </c>
      <c r="AK73" s="821">
        <v>18</v>
      </c>
      <c r="AL73" s="833">
        <v>1080</v>
      </c>
      <c r="AM73" s="827">
        <v>0.5</v>
      </c>
      <c r="AN73" s="821">
        <v>0</v>
      </c>
      <c r="AO73" s="705">
        <f>IF(U73="n/a","n/a",IF(AA73&lt;0,"n/a",IF(AA73="n/a","n/a",J73+U73-AA73)))</f>
        <v>4.6408465751832679</v>
      </c>
      <c r="AP73" s="706">
        <f>IF(U73="n/a","n/a",J73+U73)</f>
        <v>18.362797794695464</v>
      </c>
      <c r="AQ73" s="843">
        <f>IF(OR(AC73&lt;0.01,AC73="n/a",AF73="n/a"),"n/a",(I73/SQRT(22.5*AC73*(I73/AF73))-1)*100)</f>
        <v>75.494037453048037</v>
      </c>
      <c r="AR73" s="618">
        <f>INDEX(Historical!$C$7:$C$1222,MATCH(B73,Historical!$B$7:$B$1244,0))*IF(AH73="n/a",1.03,IF(AH73&lt;0,1.01,IF(AH73&gt;10,1.1,(1+AH73/100))))</f>
        <v>0.79200000000000004</v>
      </c>
      <c r="AS73" s="841">
        <f>IF($AI73="n/a",1.03*AR73,IF($AI73&lt;0,1.01*AR73,IF($AI73&gt;10,1.1*AR73,(1+$AI73/100)*AR73)))</f>
        <v>0.87120000000000009</v>
      </c>
      <c r="AT73" s="841">
        <f>IF($AK73="n/a",1.03*AS73,IF($AK73&lt;0,1.01*AS73,IF($AK73&gt;10,1.1*AS73,(1+$AK73/100)*AS73)))</f>
        <v>0.95832000000000017</v>
      </c>
      <c r="AU73" s="841">
        <f>IF($AK73="n/a",1.03*AT73,IF($AK73&lt;0,1.01*AT73,IF($AK73&gt;10,1.1*AT73,(1+$AK73/100)*AT73)))</f>
        <v>1.0541520000000002</v>
      </c>
      <c r="AV73" s="841">
        <f>IF($AK73="n/a",1.03*AU73,IF($AK73&lt;0,1.01*AU73,IF($AK73&gt;10,1.1*AU73,(1+$AK73/100)*AU73)))</f>
        <v>1.1595672000000004</v>
      </c>
      <c r="AW73" s="618">
        <f>SUM(AR73:AV73)</f>
        <v>4.8352392000000011</v>
      </c>
      <c r="AX73" s="713">
        <f>AW73/I73*100</f>
        <v>17.188905794525422</v>
      </c>
      <c r="AY73" s="887">
        <v>0.74</v>
      </c>
      <c r="AZ73" s="827">
        <v>26.369999999999997</v>
      </c>
      <c r="BA73" s="827">
        <v>-24.62</v>
      </c>
      <c r="BB73" s="827">
        <v>8.6900000000000013</v>
      </c>
      <c r="BC73" s="827">
        <v>-3.4299999999999997</v>
      </c>
      <c r="BD73" s="861"/>
      <c r="BE73" s="594">
        <v>2016</v>
      </c>
      <c r="BF73" s="853">
        <f>IF(BE73&gt;2020,0,IF(BE73&gt;2008,1,IF(BE73&gt;2001,2,IF(BE73&gt;1990,3,IF(BE73&gt;1980,4,IF(BE73&gt;1973,5,IF(BE73&gt;1970,6,IF(BE73&gt;1960,7,IF(BE73&gt;1958,8,IF(BE73&gt;1953,9,10))))))))))</f>
        <v>1</v>
      </c>
      <c r="BG73" s="837">
        <v>16.8</v>
      </c>
      <c r="BH73" s="820" t="s">
        <v>4443</v>
      </c>
      <c r="BI73" s="820" t="s">
        <v>4444</v>
      </c>
    </row>
    <row r="74" spans="1:61" s="819" customFormat="1" ht="12.75" customHeight="1" x14ac:dyDescent="0.2">
      <c r="A74" s="836" t="s">
        <v>4833</v>
      </c>
      <c r="B74" s="575" t="s">
        <v>3929</v>
      </c>
      <c r="C74" s="885" t="s">
        <v>152</v>
      </c>
      <c r="D74" s="885" t="s">
        <v>894</v>
      </c>
      <c r="E74" s="699">
        <v>9</v>
      </c>
      <c r="F74" s="1122">
        <v>571</v>
      </c>
      <c r="G74" s="1122" t="s">
        <v>105</v>
      </c>
      <c r="H74" s="1122" t="s">
        <v>105</v>
      </c>
      <c r="I74" s="829">
        <v>80.53</v>
      </c>
      <c r="J74" s="618">
        <f>(M74/I74)*100</f>
        <v>3.7253197566124427</v>
      </c>
      <c r="K74" s="832">
        <v>0.75</v>
      </c>
      <c r="L74" s="842">
        <v>4</v>
      </c>
      <c r="M74" s="609">
        <f>K74*L74</f>
        <v>3</v>
      </c>
      <c r="N74" s="825" t="s">
        <v>285</v>
      </c>
      <c r="O74" s="700">
        <v>0.73</v>
      </c>
      <c r="P74" s="603">
        <v>44999</v>
      </c>
      <c r="Q74" s="603">
        <v>45015</v>
      </c>
      <c r="R74" s="609">
        <f>(K74-O74)/O74*100</f>
        <v>2.7397260273972628</v>
      </c>
      <c r="S74" s="667">
        <f>IF(INDEX(Historical!$D$7:$D$1220,MATCH(B74,Historical!$B$7:$B$1244,0))=0,"n/a",(INDEX(Historical!$C$7:$C$1222,MATCH(B74,Historical!$B$7:$B$1244,0))/INDEX(Historical!$D$7:$D$1220,MATCH(B74,Historical!$B$7:$B$1244,0))-1)*100)</f>
        <v>2.8169014084507005</v>
      </c>
      <c r="T74" s="667">
        <f>IF(INDEX(Historical!$F$7:$F$1213,MATCH(B74,Historical!$B$7:$B$1244,0))=0,"n/a",((INDEX(Historical!$C$7:$C$1222,MATCH(B74,Historical!$B$7:$B$1244,0))/INDEX(Historical!$F$7:$F$1213,MATCH(B74,Historical!$B$7:$B$1244,0)))^(1/3)-1)*100)</f>
        <v>5.0334030907467797</v>
      </c>
      <c r="U74" s="667">
        <f>IF(INDEX(Historical!$H$7:$H$1213,MATCH(B74,Historical!$B$7:$B$1244,0))=0,"n/a",((INDEX(Historical!$C$7:$C$1222,MATCH(B74,Historical!$B$7:$B$1244,0))/INDEX(Historical!$H$7:$H$1213,MATCH(B74,Historical!$B$7:$B$1244,0)))^(1/5)-1)*100)</f>
        <v>7.0197428974220211</v>
      </c>
      <c r="V74" s="667" t="str">
        <f>IF(INDEX(Historical!$N$7:$N$1213,MATCH(B74,Historical!$B$7:$B$1244,0))=0,"n/a",((INDEX(Historical!$C$7:$C$1222,MATCH(B74,Historical!$B$7:$B$1244,0))/INDEX(Historical!$N$7:$N$1213,MATCH(B74,Historical!$B$7:$B$1244,0)))^(1/10)-1)*100)</f>
        <v>n/a</v>
      </c>
      <c r="W74" s="668" t="str">
        <f>IF(OR(U74&lt;=0,U74="n/a",V74&lt;=0,V74="n/a"),"n/a",U74/V74)</f>
        <v>n/a</v>
      </c>
      <c r="X74" s="669" t="str">
        <f>IF(OR(AJ74&lt;=0,AJ74="n/a",U74&lt;=0,U74="n/a"),"n/a",U74/AJ74)</f>
        <v>n/a</v>
      </c>
      <c r="Y74" s="831"/>
      <c r="Z74" s="618">
        <f>IF(OR(AC74&lt;0.01,AC74="n/a"),"n/a",M74/AC74*100)</f>
        <v>82.417582417582409</v>
      </c>
      <c r="AA74" s="841">
        <f>IF(OR(AC74&lt;0.01,AC74="n/a"),"n/a",I74/AC74)</f>
        <v>22.123626373626372</v>
      </c>
      <c r="AB74" s="842">
        <v>12</v>
      </c>
      <c r="AC74" s="821">
        <v>3.64</v>
      </c>
      <c r="AD74" s="821">
        <v>8.81</v>
      </c>
      <c r="AE74" s="821">
        <v>3.78</v>
      </c>
      <c r="AF74" s="821">
        <v>4.78</v>
      </c>
      <c r="AG74" s="821">
        <v>22.3</v>
      </c>
      <c r="AH74" s="821">
        <v>-26.200000000000003</v>
      </c>
      <c r="AI74" s="821">
        <v>5.26</v>
      </c>
      <c r="AJ74" s="821">
        <v>-13.900000000000002</v>
      </c>
      <c r="AK74" s="821">
        <v>2.52</v>
      </c>
      <c r="AL74" s="833">
        <v>103220</v>
      </c>
      <c r="AM74" s="827">
        <v>0.08</v>
      </c>
      <c r="AN74" s="821">
        <v>1.19</v>
      </c>
      <c r="AO74" s="705">
        <f>IF(U74="n/a","n/a",IF(AA74&lt;0,"n/a",IF(AA74="n/a","n/a",J74+U74-AA74)))</f>
        <v>-11.378563719591909</v>
      </c>
      <c r="AP74" s="706">
        <f>IF(U74="n/a","n/a",J74+U74)</f>
        <v>10.745062654034463</v>
      </c>
      <c r="AQ74" s="843">
        <f>IF(OR(AC74&lt;0.01,AC74="n/a",AF74="n/a"),"n/a",(I74/SQRT(22.5*AC74*(I74/AF74))-1)*100)</f>
        <v>116.79579133464549</v>
      </c>
      <c r="AR74" s="618">
        <f>INDEX(Historical!$C$7:$C$1222,MATCH(B74,Historical!$B$7:$B$1244,0))*IF(AH74="n/a",1.03,IF(AH74&lt;0,1.01,IF(AH74&gt;10,1.1,(1+AH74/100))))</f>
        <v>2.9491999999999998</v>
      </c>
      <c r="AS74" s="841">
        <f>IF($AI74="n/a",1.03*AR74,IF($AI74&lt;0,1.01*AR74,IF($AI74&gt;10,1.1*AR74,(1+$AI74/100)*AR74)))</f>
        <v>3.1043279199999998</v>
      </c>
      <c r="AT74" s="841">
        <f>IF($AK74="n/a",1.03*AS74,IF($AK74&lt;0,1.01*AS74,IF($AK74&gt;10,1.1*AS74,(1+$AK74/100)*AS74)))</f>
        <v>3.1825569835839995</v>
      </c>
      <c r="AU74" s="841">
        <f>IF($AK74="n/a",1.03*AT74,IF($AK74&lt;0,1.01*AT74,IF($AK74&gt;10,1.1*AT74,(1+$AK74/100)*AT74)))</f>
        <v>3.262757419570316</v>
      </c>
      <c r="AV74" s="841">
        <f>IF($AK74="n/a",1.03*AU74,IF($AK74&lt;0,1.01*AU74,IF($AK74&gt;10,1.1*AU74,(1+$AK74/100)*AU74)))</f>
        <v>3.3449789065434876</v>
      </c>
      <c r="AW74" s="618">
        <f>SUM(AR74:AV74)</f>
        <v>15.843821229697802</v>
      </c>
      <c r="AX74" s="713">
        <f>AW74/I74*100</f>
        <v>19.674433415742957</v>
      </c>
      <c r="AY74" s="887">
        <v>0.4</v>
      </c>
      <c r="AZ74" s="827">
        <v>40.869999999999997</v>
      </c>
      <c r="BA74" s="827">
        <v>-10.26</v>
      </c>
      <c r="BB74" s="827">
        <v>-5.16</v>
      </c>
      <c r="BC74" s="827">
        <v>11.700000000000001</v>
      </c>
      <c r="BD74" s="861"/>
      <c r="BE74" s="594">
        <v>2015</v>
      </c>
      <c r="BF74" s="853">
        <f>IF(BE74&gt;2020,0,IF(BE74&gt;2008,1,IF(BE74&gt;2001,2,IF(BE74&gt;1990,3,IF(BE74&gt;1980,4,IF(BE74&gt;1973,5,IF(BE74&gt;1970,6,IF(BE74&gt;1960,7,IF(BE74&gt;1958,8,IF(BE74&gt;1953,9,10))))))))))</f>
        <v>1</v>
      </c>
      <c r="BG74" s="837">
        <v>7.3</v>
      </c>
      <c r="BH74" s="820" t="s">
        <v>4443</v>
      </c>
      <c r="BI74" s="820" t="s">
        <v>4444</v>
      </c>
    </row>
    <row r="75" spans="1:61" s="819" customFormat="1" ht="12.75" customHeight="1" x14ac:dyDescent="0.2">
      <c r="A75" s="836" t="s">
        <v>5265</v>
      </c>
      <c r="B75" s="575" t="s">
        <v>5258</v>
      </c>
      <c r="C75" s="885" t="s">
        <v>107</v>
      </c>
      <c r="D75" s="885" t="s">
        <v>4197</v>
      </c>
      <c r="E75" s="699">
        <v>6</v>
      </c>
      <c r="F75" s="1122">
        <v>654</v>
      </c>
      <c r="G75" s="1122" t="s">
        <v>105</v>
      </c>
      <c r="H75" s="1122" t="s">
        <v>105</v>
      </c>
      <c r="I75" s="829">
        <v>31.21</v>
      </c>
      <c r="J75" s="618">
        <f>(M75/I75)*100</f>
        <v>2.8196090996475487</v>
      </c>
      <c r="K75" s="832">
        <v>0.22</v>
      </c>
      <c r="L75" s="842">
        <v>4</v>
      </c>
      <c r="M75" s="609">
        <f>K75*L75</f>
        <v>0.88</v>
      </c>
      <c r="N75" s="825" t="s">
        <v>126</v>
      </c>
      <c r="O75" s="700">
        <v>0.2</v>
      </c>
      <c r="P75" s="999">
        <v>44645</v>
      </c>
      <c r="Q75" s="999">
        <v>44664</v>
      </c>
      <c r="R75" s="609">
        <f>(K75-O75)/O75*100</f>
        <v>9.9999999999999947</v>
      </c>
      <c r="S75" s="667">
        <f>IF(INDEX(Historical!$D$7:$D$1220,MATCH(B75,Historical!$B$7:$B$1244,0))=0,"n/a",(INDEX(Historical!$C$7:$C$1222,MATCH(B75,Historical!$B$7:$B$1244,0))/INDEX(Historical!$D$7:$D$1220,MATCH(B75,Historical!$B$7:$B$1244,0))-1)*100)</f>
        <v>9.9999999999999858</v>
      </c>
      <c r="T75" s="667">
        <f>IF(INDEX(Historical!$F$7:$F$1213,MATCH(B75,Historical!$B$7:$B$1244,0))=0,"n/a",((INDEX(Historical!$C$7:$C$1222,MATCH(B75,Historical!$B$7:$B$1244,0))/INDEX(Historical!$F$7:$F$1213,MATCH(B75,Historical!$B$7:$B$1244,0)))^(1/3)-1)*100)</f>
        <v>11.091461903804611</v>
      </c>
      <c r="U75" s="667">
        <f>IF(INDEX(Historical!$H$7:$H$1213,MATCH(B75,Historical!$B$7:$B$1244,0))=0,"n/a",((INDEX(Historical!$C$7:$C$1222,MATCH(B75,Historical!$B$7:$B$1244,0))/INDEX(Historical!$H$7:$H$1213,MATCH(B75,Historical!$B$7:$B$1244,0)))^(1/5)-1)*100)</f>
        <v>29.474295824342889</v>
      </c>
      <c r="V75" s="667">
        <f>IF(INDEX(Historical!$N$7:$N$1213,MATCH(B75,Historical!$B$7:$B$1244,0))=0,"n/a",((INDEX(Historical!$C$7:$C$1222,MATCH(B75,Historical!$B$7:$B$1244,0))/INDEX(Historical!$N$7:$N$1213,MATCH(B75,Historical!$B$7:$B$1244,0)))^(1/10)-1)*100)</f>
        <v>8.9891120927413795</v>
      </c>
      <c r="W75" s="668">
        <f>IF(OR(U75&lt;=0,U75="n/a",V75&lt;=0,V75="n/a"),"n/a",U75/V75)</f>
        <v>3.2788884508563529</v>
      </c>
      <c r="X75" s="669">
        <f>IF(OR(AJ75&lt;=0,AJ75="n/a",U75&lt;=0,U75="n/a"),"n/a",U75/AJ75)</f>
        <v>1.1336267624747265</v>
      </c>
      <c r="Y75" s="640"/>
      <c r="Z75" s="618">
        <f>IF(OR(AC75&lt;0.01,AC75="n/a"),"n/a",M75/AC75*100)</f>
        <v>26.34730538922156</v>
      </c>
      <c r="AA75" s="841">
        <f>IF(OR(AC75&lt;0.01,AC75="n/a"),"n/a",I75/AC75)</f>
        <v>9.3443113772455089</v>
      </c>
      <c r="AB75" s="842">
        <v>12</v>
      </c>
      <c r="AC75" s="821">
        <v>3.34</v>
      </c>
      <c r="AD75" s="821" t="s">
        <v>135</v>
      </c>
      <c r="AE75" s="821">
        <v>3.08</v>
      </c>
      <c r="AF75" s="821">
        <v>1.31</v>
      </c>
      <c r="AG75" s="821">
        <v>13.700000000000001</v>
      </c>
      <c r="AH75" s="821">
        <v>45.800000000000004</v>
      </c>
      <c r="AI75" s="821">
        <v>3.42</v>
      </c>
      <c r="AJ75" s="821">
        <v>26</v>
      </c>
      <c r="AK75" s="821" t="s">
        <v>135</v>
      </c>
      <c r="AL75" s="833">
        <v>379.52</v>
      </c>
      <c r="AM75" s="827">
        <v>8.1</v>
      </c>
      <c r="AN75" s="821">
        <v>0.2</v>
      </c>
      <c r="AO75" s="705">
        <f>IF(U75="n/a","n/a",IF(AA75&lt;0,"n/a",IF(AA75="n/a","n/a",J75+U75-AA75)))</f>
        <v>22.949593546744929</v>
      </c>
      <c r="AP75" s="706">
        <f>IF(U75="n/a","n/a",J75+U75)</f>
        <v>32.293904923990439</v>
      </c>
      <c r="AQ75" s="843">
        <f>IF(OR(AC75&lt;0.01,AC75="n/a",AF75="n/a"),"n/a",(I75/SQRT(22.5*AC75*(I75/AF75))-1)*100)</f>
        <v>-26.240487154562388</v>
      </c>
      <c r="AR75" s="618">
        <f>INDEX(Historical!$C$7:$C$1222,MATCH(B75,Historical!$B$7:$B$1244,0))*IF(AH75="n/a",1.03,IF(AH75&lt;0,1.01,IF(AH75&gt;10,1.1,(1+AH75/100))))</f>
        <v>0.94600000000000006</v>
      </c>
      <c r="AS75" s="841">
        <f>IF($AI75="n/a",1.03*AR75,IF($AI75&lt;0,1.01*AR75,IF($AI75&gt;10,1.1*AR75,(1+$AI75/100)*AR75)))</f>
        <v>0.97835320000000003</v>
      </c>
      <c r="AT75" s="841">
        <f>IF($AK75="n/a",1.03*AS75,IF($AK75&lt;0,1.01*AS75,IF($AK75&gt;10,1.1*AS75,(1+$AK75/100)*AS75)))</f>
        <v>1.0077037960000002</v>
      </c>
      <c r="AU75" s="841">
        <f>IF($AK75="n/a",1.03*AT75,IF($AK75&lt;0,1.01*AT75,IF($AK75&gt;10,1.1*AT75,(1+$AK75/100)*AT75)))</f>
        <v>1.0379349098800001</v>
      </c>
      <c r="AV75" s="841">
        <f>IF($AK75="n/a",1.03*AU75,IF($AK75&lt;0,1.01*AU75,IF($AK75&gt;10,1.1*AU75,(1+$AK75/100)*AU75)))</f>
        <v>1.0690729571764002</v>
      </c>
      <c r="AW75" s="618">
        <f>SUM(AR75:AV75)</f>
        <v>5.0390648630564003</v>
      </c>
      <c r="AX75" s="713">
        <f>AW75/I75*100</f>
        <v>16.145674024531882</v>
      </c>
      <c r="AY75" s="887">
        <v>0.46</v>
      </c>
      <c r="AZ75" s="827">
        <v>1.46</v>
      </c>
      <c r="BA75" s="827">
        <v>-17.669999999999998</v>
      </c>
      <c r="BB75" s="827">
        <v>-7.31</v>
      </c>
      <c r="BC75" s="827">
        <v>-11.360000000000001</v>
      </c>
      <c r="BD75" s="861"/>
      <c r="BE75" s="594">
        <v>2017</v>
      </c>
      <c r="BF75" s="853">
        <f>IF(BE75&gt;2020,0,IF(BE75&gt;2008,1,IF(BE75&gt;2001,2,IF(BE75&gt;1990,3,IF(BE75&gt;1980,4,IF(BE75&gt;1973,5,IF(BE75&gt;1970,6,IF(BE75&gt;1960,7,IF(BE75&gt;1958,8,IF(BE75&gt;1953,9,10))))))))))</f>
        <v>1</v>
      </c>
      <c r="BG75" s="837">
        <v>1.2</v>
      </c>
      <c r="BH75" s="820" t="s">
        <v>4443</v>
      </c>
      <c r="BI75" s="820" t="s">
        <v>4444</v>
      </c>
    </row>
    <row r="76" spans="1:61" s="819" customFormat="1" ht="12.75" customHeight="1" x14ac:dyDescent="0.2">
      <c r="A76" s="836" t="s">
        <v>4560</v>
      </c>
      <c r="B76" s="575" t="s">
        <v>4557</v>
      </c>
      <c r="C76" s="885" t="s">
        <v>244</v>
      </c>
      <c r="D76" s="885" t="s">
        <v>4204</v>
      </c>
      <c r="E76" s="699">
        <v>6</v>
      </c>
      <c r="F76" s="1122">
        <v>652</v>
      </c>
      <c r="G76" s="1122" t="s">
        <v>105</v>
      </c>
      <c r="H76" s="1122" t="s">
        <v>105</v>
      </c>
      <c r="I76" s="829">
        <v>48.26</v>
      </c>
      <c r="J76" s="618">
        <f>(M76/I76)*100</f>
        <v>1.4919187733112309</v>
      </c>
      <c r="K76" s="832">
        <v>0.18</v>
      </c>
      <c r="L76" s="842">
        <v>4</v>
      </c>
      <c r="M76" s="609">
        <f>K76*L76</f>
        <v>0.72</v>
      </c>
      <c r="N76" s="825" t="s">
        <v>483</v>
      </c>
      <c r="O76" s="700">
        <v>0.16500000000000001</v>
      </c>
      <c r="P76" s="999">
        <v>44630</v>
      </c>
      <c r="Q76" s="999">
        <v>44645</v>
      </c>
      <c r="R76" s="609">
        <f>(K76-O76)/O76*100</f>
        <v>9.0909090909090811</v>
      </c>
      <c r="S76" s="667">
        <f>IF(INDEX(Historical!$D$7:$D$1220,MATCH(B76,Historical!$B$7:$B$1244,0))=0,"n/a",(INDEX(Historical!$C$7:$C$1222,MATCH(B76,Historical!$B$7:$B$1244,0))/INDEX(Historical!$D$7:$D$1220,MATCH(B76,Historical!$B$7:$B$1244,0))-1)*100)</f>
        <v>9.0909090909090828</v>
      </c>
      <c r="T76" s="667">
        <f>IF(INDEX(Historical!$F$7:$F$1213,MATCH(B76,Historical!$B$7:$B$1244,0))=0,"n/a",((INDEX(Historical!$C$7:$C$1222,MATCH(B76,Historical!$B$7:$B$1244,0))/INDEX(Historical!$F$7:$F$1213,MATCH(B76,Historical!$B$7:$B$1244,0)))^(1/3)-1)*100)</f>
        <v>8.7380373002892142</v>
      </c>
      <c r="U76" s="667">
        <f>IF(INDEX(Historical!$H$7:$H$1213,MATCH(B76,Historical!$B$7:$B$1244,0))=0,"n/a",((INDEX(Historical!$C$7:$C$1222,MATCH(B76,Historical!$B$7:$B$1244,0))/INDEX(Historical!$H$7:$H$1213,MATCH(B76,Historical!$B$7:$B$1244,0)))^(1/5)-1)*100)</f>
        <v>8.4471771197698544</v>
      </c>
      <c r="V76" s="667" t="str">
        <f>IF(INDEX(Historical!$N$7:$N$1213,MATCH(B76,Historical!$B$7:$B$1244,0))=0,"n/a",((INDEX(Historical!$C$7:$C$1222,MATCH(B76,Historical!$B$7:$B$1244,0))/INDEX(Historical!$N$7:$N$1213,MATCH(B76,Historical!$B$7:$B$1244,0)))^(1/10)-1)*100)</f>
        <v>n/a</v>
      </c>
      <c r="W76" s="668" t="str">
        <f>IF(OR(U76&lt;=0,U76="n/a",V76&lt;=0,V76="n/a"),"n/a",U76/V76)</f>
        <v>n/a</v>
      </c>
      <c r="X76" s="669">
        <f>IF(OR(AJ76&lt;=0,AJ76="n/a",U76&lt;=0,U76="n/a"),"n/a",U76/AJ76)</f>
        <v>0.27248958450870497</v>
      </c>
      <c r="Y76" s="640"/>
      <c r="Z76" s="618">
        <f>IF(OR(AC76&lt;0.01,AC76="n/a"),"n/a",M76/AC76*100)</f>
        <v>30.508474576271187</v>
      </c>
      <c r="AA76" s="841">
        <f>IF(OR(AC76&lt;0.01,AC76="n/a"),"n/a",I76/AC76)</f>
        <v>20.449152542372882</v>
      </c>
      <c r="AB76" s="842">
        <v>12</v>
      </c>
      <c r="AC76" s="821">
        <v>2.36</v>
      </c>
      <c r="AD76" s="821">
        <v>4.13</v>
      </c>
      <c r="AE76" s="821">
        <v>1.55</v>
      </c>
      <c r="AF76" s="821">
        <v>3.47</v>
      </c>
      <c r="AG76" s="821">
        <v>16.5</v>
      </c>
      <c r="AH76" s="821">
        <v>85.8</v>
      </c>
      <c r="AI76" s="821">
        <v>-1.63</v>
      </c>
      <c r="AJ76" s="821">
        <v>31</v>
      </c>
      <c r="AK76" s="821">
        <v>5</v>
      </c>
      <c r="AL76" s="833">
        <v>3480</v>
      </c>
      <c r="AM76" s="827">
        <v>1.7000000000000002</v>
      </c>
      <c r="AN76" s="821">
        <v>0.43</v>
      </c>
      <c r="AO76" s="705">
        <f>IF(U76="n/a","n/a",IF(AA76&lt;0,"n/a",IF(AA76="n/a","n/a",J76+U76-AA76)))</f>
        <v>-10.510056649291798</v>
      </c>
      <c r="AP76" s="706">
        <f>IF(U76="n/a","n/a",J76+U76)</f>
        <v>9.9390958930810847</v>
      </c>
      <c r="AQ76" s="843">
        <f>IF(OR(AC76&lt;0.01,AC76="n/a",AF76="n/a"),"n/a",(I76/SQRT(22.5*AC76*(I76/AF76))-1)*100)</f>
        <v>77.586985661842661</v>
      </c>
      <c r="AR76" s="618">
        <f>INDEX(Historical!$C$7:$C$1222,MATCH(B76,Historical!$B$7:$B$1244,0))*IF(AH76="n/a",1.03,IF(AH76&lt;0,1.01,IF(AH76&gt;10,1.1,(1+AH76/100))))</f>
        <v>0.79200000000000004</v>
      </c>
      <c r="AS76" s="841">
        <f>IF($AI76="n/a",1.03*AR76,IF($AI76&lt;0,1.01*AR76,IF($AI76&gt;10,1.1*AR76,(1+$AI76/100)*AR76)))</f>
        <v>0.79992000000000008</v>
      </c>
      <c r="AT76" s="841">
        <f>IF($AK76="n/a",1.03*AS76,IF($AK76&lt;0,1.01*AS76,IF($AK76&gt;10,1.1*AS76,(1+$AK76/100)*AS76)))</f>
        <v>0.83991600000000011</v>
      </c>
      <c r="AU76" s="841">
        <f>IF($AK76="n/a",1.03*AT76,IF($AK76&lt;0,1.01*AT76,IF($AK76&gt;10,1.1*AT76,(1+$AK76/100)*AT76)))</f>
        <v>0.88191180000000013</v>
      </c>
      <c r="AV76" s="841">
        <f>IF($AK76="n/a",1.03*AU76,IF($AK76&lt;0,1.01*AU76,IF($AK76&gt;10,1.1*AU76,(1+$AK76/100)*AU76)))</f>
        <v>0.92600739000000021</v>
      </c>
      <c r="AW76" s="618">
        <f>SUM(AR76:AV76)</f>
        <v>4.2397551900000003</v>
      </c>
      <c r="AX76" s="713">
        <f>AW76/I76*100</f>
        <v>8.785236614173229</v>
      </c>
      <c r="AY76" s="887">
        <v>0.78</v>
      </c>
      <c r="AZ76" s="827">
        <v>28.83</v>
      </c>
      <c r="BA76" s="827">
        <v>-10.530000000000001</v>
      </c>
      <c r="BB76" s="827">
        <v>3.84</v>
      </c>
      <c r="BC76" s="827">
        <v>5.5</v>
      </c>
      <c r="BD76" s="861"/>
      <c r="BE76" s="594">
        <v>2017</v>
      </c>
      <c r="BF76" s="853">
        <f>IF(BE76&gt;2020,0,IF(BE76&gt;2008,1,IF(BE76&gt;2001,2,IF(BE76&gt;1990,3,IF(BE76&gt;1980,4,IF(BE76&gt;1973,5,IF(BE76&gt;1970,6,IF(BE76&gt;1960,7,IF(BE76&gt;1958,8,IF(BE76&gt;1953,9,10))))))))))</f>
        <v>1</v>
      </c>
      <c r="BG76" s="837">
        <v>8.3000000000000007</v>
      </c>
      <c r="BH76" s="820" t="s">
        <v>4443</v>
      </c>
      <c r="BI76" s="820" t="s">
        <v>4444</v>
      </c>
    </row>
    <row r="77" spans="1:61" s="819" customFormat="1" ht="12.75" customHeight="1" x14ac:dyDescent="0.2">
      <c r="A77" s="836" t="s">
        <v>2233</v>
      </c>
      <c r="B77" s="575" t="s">
        <v>2234</v>
      </c>
      <c r="C77" s="885" t="s">
        <v>244</v>
      </c>
      <c r="D77" s="885" t="s">
        <v>4209</v>
      </c>
      <c r="E77" s="699">
        <v>5</v>
      </c>
      <c r="F77" s="1122">
        <v>689</v>
      </c>
      <c r="G77" s="1122" t="s">
        <v>105</v>
      </c>
      <c r="H77" s="1122" t="s">
        <v>105</v>
      </c>
      <c r="I77" s="829">
        <v>98.13</v>
      </c>
      <c r="J77" s="618">
        <f>(M77/I77)*100</f>
        <v>2.975644553143789</v>
      </c>
      <c r="K77" s="832">
        <v>0.73</v>
      </c>
      <c r="L77" s="842">
        <v>4</v>
      </c>
      <c r="M77" s="609">
        <f>K77*L77</f>
        <v>2.92</v>
      </c>
      <c r="N77" s="825" t="s">
        <v>316</v>
      </c>
      <c r="O77" s="700">
        <v>0.67</v>
      </c>
      <c r="P77" s="603">
        <v>44728</v>
      </c>
      <c r="Q77" s="603">
        <v>44742</v>
      </c>
      <c r="R77" s="609">
        <f>(K77-O77)/O77*100</f>
        <v>8.9552238805970052</v>
      </c>
      <c r="S77" s="667">
        <f>IF(INDEX(Historical!$D$7:$D$1220,MATCH(B77,Historical!$B$7:$B$1244,0))=0,"n/a",(INDEX(Historical!$C$7:$C$1222,MATCH(B77,Historical!$B$7:$B$1244,0))/INDEX(Historical!$D$7:$D$1220,MATCH(B77,Historical!$B$7:$B$1244,0))-1)*100)</f>
        <v>9.1603053435114425</v>
      </c>
      <c r="T77" s="667">
        <f>IF(INDEX(Historical!$F$7:$F$1213,MATCH(B77,Historical!$B$7:$B$1244,0))=0,"n/a",((INDEX(Historical!$C$7:$C$1222,MATCH(B77,Historical!$B$7:$B$1244,0))/INDEX(Historical!$F$7:$F$1213,MATCH(B77,Historical!$B$7:$B$1244,0)))^(1/3)-1)*100)</f>
        <v>7.847577763805913</v>
      </c>
      <c r="U77" s="667">
        <f>IF(INDEX(Historical!$H$7:$H$1213,MATCH(B77,Historical!$B$7:$B$1244,0))=0,"n/a",((INDEX(Historical!$C$7:$C$1222,MATCH(B77,Historical!$B$7:$B$1244,0))/INDEX(Historical!$H$7:$H$1213,MATCH(B77,Historical!$B$7:$B$1244,0)))^(1/5)-1)*100)</f>
        <v>6.990981876632385</v>
      </c>
      <c r="V77" s="667">
        <f>IF(INDEX(Historical!$N$7:$N$1213,MATCH(B77,Historical!$B$7:$B$1244,0))=0,"n/a",((INDEX(Historical!$C$7:$C$1222,MATCH(B77,Historical!$B$7:$B$1244,0))/INDEX(Historical!$N$7:$N$1213,MATCH(B77,Historical!$B$7:$B$1244,0)))^(1/10)-1)*100)</f>
        <v>5.0346997820481576</v>
      </c>
      <c r="W77" s="668">
        <f>IF(OR(U77&lt;=0,U77="n/a",V77&lt;=0,V77="n/a"),"n/a",U77/V77)</f>
        <v>1.3885598306297413</v>
      </c>
      <c r="X77" s="669">
        <f>IF(OR(AJ77&lt;=0,AJ77="n/a",U77&lt;=0,U77="n/a"),"n/a",U77/AJ77)</f>
        <v>1.1460626027266205</v>
      </c>
      <c r="Y77" s="640" t="s">
        <v>5317</v>
      </c>
      <c r="Z77" s="618">
        <f>IF(OR(AC77&lt;0.01,AC77="n/a"),"n/a",M77/AC77*100)</f>
        <v>57.93650793650793</v>
      </c>
      <c r="AA77" s="841">
        <f>IF(OR(AC77&lt;0.01,AC77="n/a"),"n/a",I77/AC77)</f>
        <v>19.470238095238095</v>
      </c>
      <c r="AB77" s="842">
        <v>12</v>
      </c>
      <c r="AC77" s="821">
        <v>5.04</v>
      </c>
      <c r="AD77" s="821">
        <v>3.48</v>
      </c>
      <c r="AE77" s="821">
        <v>3.98</v>
      </c>
      <c r="AF77" s="821">
        <v>3.04</v>
      </c>
      <c r="AG77" s="821">
        <v>16.100000000000001</v>
      </c>
      <c r="AH77" s="821">
        <v>-10</v>
      </c>
      <c r="AI77" s="821">
        <v>8.39</v>
      </c>
      <c r="AJ77" s="821">
        <v>6.1</v>
      </c>
      <c r="AK77" s="821">
        <v>5.6000000000000005</v>
      </c>
      <c r="AL77" s="833">
        <v>19320</v>
      </c>
      <c r="AM77" s="827">
        <v>0.1</v>
      </c>
      <c r="AN77" s="821">
        <v>0</v>
      </c>
      <c r="AO77" s="705">
        <f>IF(U77="n/a","n/a",IF(AA77&lt;0,"n/a",IF(AA77="n/a","n/a",J77+U77-AA77)))</f>
        <v>-9.5036116654619214</v>
      </c>
      <c r="AP77" s="706">
        <f>IF(U77="n/a","n/a",J77+U77)</f>
        <v>9.9666264297761735</v>
      </c>
      <c r="AQ77" s="843">
        <f>IF(OR(AC77&lt;0.01,AC77="n/a",AF77="n/a"),"n/a",(I77/SQRT(22.5*AC77*(I77/AF77))-1)*100)</f>
        <v>62.192647880398781</v>
      </c>
      <c r="AR77" s="618">
        <f>INDEX(Historical!$C$7:$C$1222,MATCH(B77,Historical!$B$7:$B$1244,0))*IF(AH77="n/a",1.03,IF(AH77&lt;0,1.01,IF(AH77&gt;10,1.1,(1+AH77/100))))</f>
        <v>2.8885999999999998</v>
      </c>
      <c r="AS77" s="841">
        <f>IF($AI77="n/a",1.03*AR77,IF($AI77&lt;0,1.01*AR77,IF($AI77&gt;10,1.1*AR77,(1+$AI77/100)*AR77)))</f>
        <v>3.1309535400000001</v>
      </c>
      <c r="AT77" s="841">
        <f>IF($AK77="n/a",1.03*AS77,IF($AK77&lt;0,1.01*AS77,IF($AK77&gt;10,1.1*AS77,(1+$AK77/100)*AS77)))</f>
        <v>3.3062869382400004</v>
      </c>
      <c r="AU77" s="841">
        <f>IF($AK77="n/a",1.03*AT77,IF($AK77&lt;0,1.01*AT77,IF($AK77&gt;10,1.1*AT77,(1+$AK77/100)*AT77)))</f>
        <v>3.4914390067814405</v>
      </c>
      <c r="AV77" s="841">
        <f>IF($AK77="n/a",1.03*AU77,IF($AK77&lt;0,1.01*AU77,IF($AK77&gt;10,1.1*AU77,(1+$AK77/100)*AU77)))</f>
        <v>3.6869595911612012</v>
      </c>
      <c r="AW77" s="618">
        <f>SUM(AR77:AV77)</f>
        <v>16.504239076182643</v>
      </c>
      <c r="AX77" s="713">
        <f>AW77/I77*100</f>
        <v>16.818749695488275</v>
      </c>
      <c r="AY77" s="887">
        <v>0.95</v>
      </c>
      <c r="AZ77" s="827">
        <v>28.49</v>
      </c>
      <c r="BA77" s="827">
        <v>-19.39</v>
      </c>
      <c r="BB77" s="827">
        <v>1.76</v>
      </c>
      <c r="BC77" s="827">
        <v>4.12</v>
      </c>
      <c r="BD77" s="861"/>
      <c r="BE77" s="594">
        <v>2018</v>
      </c>
      <c r="BF77" s="853">
        <f>IF(BE77&gt;2020,0,IF(BE77&gt;2008,1,IF(BE77&gt;2001,2,IF(BE77&gt;1990,3,IF(BE77&gt;1980,4,IF(BE77&gt;1973,5,IF(BE77&gt;1970,6,IF(BE77&gt;1960,7,IF(BE77&gt;1958,8,IF(BE77&gt;1953,9,10))))))))))</f>
        <v>1</v>
      </c>
      <c r="BG77" s="837">
        <v>12.6</v>
      </c>
      <c r="BH77" s="820" t="s">
        <v>4443</v>
      </c>
      <c r="BI77" s="820" t="s">
        <v>4444</v>
      </c>
    </row>
    <row r="78" spans="1:61" s="819" customFormat="1" ht="12.75" customHeight="1" x14ac:dyDescent="0.2">
      <c r="A78" s="826" t="s">
        <v>4841</v>
      </c>
      <c r="B78" s="575" t="s">
        <v>3760</v>
      </c>
      <c r="C78" s="885" t="s">
        <v>107</v>
      </c>
      <c r="D78" s="885" t="s">
        <v>4197</v>
      </c>
      <c r="E78" s="699">
        <v>9</v>
      </c>
      <c r="F78" s="1122">
        <v>541</v>
      </c>
      <c r="G78" s="1122" t="s">
        <v>105</v>
      </c>
      <c r="H78" s="1122" t="s">
        <v>105</v>
      </c>
      <c r="I78" s="829">
        <v>58.19</v>
      </c>
      <c r="J78" s="618">
        <f>(M78/I78)*100</f>
        <v>2.7496133356246779</v>
      </c>
      <c r="K78" s="832">
        <v>0.4</v>
      </c>
      <c r="L78" s="842">
        <v>4</v>
      </c>
      <c r="M78" s="609">
        <f>K78*L78</f>
        <v>1.6</v>
      </c>
      <c r="N78" s="825" t="s">
        <v>217</v>
      </c>
      <c r="O78" s="700">
        <v>0.36</v>
      </c>
      <c r="P78" s="603">
        <v>44736</v>
      </c>
      <c r="Q78" s="603">
        <v>44754</v>
      </c>
      <c r="R78" s="609">
        <f>(K78-O78)/O78*100</f>
        <v>11.111111111111121</v>
      </c>
      <c r="S78" s="667">
        <f>IF(INDEX(Historical!$D$7:$D$1220,MATCH(B78,Historical!$B$7:$B$1244,0))=0,"n/a",(INDEX(Historical!$C$7:$C$1222,MATCH(B78,Historical!$B$7:$B$1244,0))/INDEX(Historical!$D$7:$D$1220,MATCH(B78,Historical!$B$7:$B$1244,0))-1)*100)</f>
        <v>10.144927536231885</v>
      </c>
      <c r="T78" s="667">
        <f>IF(INDEX(Historical!$F$7:$F$1213,MATCH(B78,Historical!$B$7:$B$1244,0))=0,"n/a",((INDEX(Historical!$C$7:$C$1222,MATCH(B78,Historical!$B$7:$B$1244,0))/INDEX(Historical!$F$7:$F$1213,MATCH(B78,Historical!$B$7:$B$1244,0)))^(1/3)-1)*100)</f>
        <v>5.3497263573956566</v>
      </c>
      <c r="U78" s="667">
        <f>IF(INDEX(Historical!$H$7:$H$1213,MATCH(B78,Historical!$B$7:$B$1244,0))=0,"n/a",((INDEX(Historical!$C$7:$C$1222,MATCH(B78,Historical!$B$7:$B$1244,0))/INDEX(Historical!$H$7:$H$1213,MATCH(B78,Historical!$B$7:$B$1244,0)))^(1/5)-1)*100)</f>
        <v>10.563340590814718</v>
      </c>
      <c r="V78" s="667">
        <f>IF(INDEX(Historical!$N$7:$N$1213,MATCH(B78,Historical!$B$7:$B$1244,0))=0,"n/a",((INDEX(Historical!$C$7:$C$1222,MATCH(B78,Historical!$B$7:$B$1244,0))/INDEX(Historical!$N$7:$N$1213,MATCH(B78,Historical!$B$7:$B$1244,0)))^(1/10)-1)*100)</f>
        <v>7.7583937488473254</v>
      </c>
      <c r="W78" s="668">
        <f>IF(OR(U78&lt;=0,U78="n/a",V78&lt;=0,V78="n/a"),"n/a",U78/V78)</f>
        <v>1.3615370568662009</v>
      </c>
      <c r="X78" s="669">
        <f>IF(OR(AJ78&lt;=0,AJ78="n/a",U78&lt;=0,U78="n/a"),"n/a",U78/AJ78)</f>
        <v>0.94315540989417113</v>
      </c>
      <c r="Y78" s="640"/>
      <c r="Z78" s="618">
        <f>IF(OR(AC78&lt;0.01,AC78="n/a"),"n/a",M78/AC78*100)</f>
        <v>26.446280991735538</v>
      </c>
      <c r="AA78" s="841">
        <f>IF(OR(AC78&lt;0.01,AC78="n/a"),"n/a",I78/AC78)</f>
        <v>9.6181818181818173</v>
      </c>
      <c r="AB78" s="842">
        <v>12</v>
      </c>
      <c r="AC78" s="821">
        <v>6.05</v>
      </c>
      <c r="AD78" s="821">
        <v>1.61</v>
      </c>
      <c r="AE78" s="821">
        <v>3.17</v>
      </c>
      <c r="AF78" s="821">
        <v>1.41</v>
      </c>
      <c r="AG78" s="821">
        <v>12.5</v>
      </c>
      <c r="AH78" s="821">
        <v>29.799999999999997</v>
      </c>
      <c r="AI78" s="821">
        <v>-0.6</v>
      </c>
      <c r="AJ78" s="821">
        <v>11.200000000000001</v>
      </c>
      <c r="AK78" s="821">
        <v>6</v>
      </c>
      <c r="AL78" s="833">
        <v>719.64</v>
      </c>
      <c r="AM78" s="827">
        <v>12.1</v>
      </c>
      <c r="AN78" s="821">
        <v>0.2</v>
      </c>
      <c r="AO78" s="705">
        <f>IF(U78="n/a","n/a",IF(AA78&lt;0,"n/a",IF(AA78="n/a","n/a",J78+U78-AA78)))</f>
        <v>3.6947721082575793</v>
      </c>
      <c r="AP78" s="706">
        <f>IF(U78="n/a","n/a",J78+U78)</f>
        <v>13.312953926439397</v>
      </c>
      <c r="AQ78" s="843">
        <f>IF(OR(AC78&lt;0.01,AC78="n/a",AF78="n/a"),"n/a",(I78/SQRT(22.5*AC78*(I78/AF78))-1)*100)</f>
        <v>-22.363707330952888</v>
      </c>
      <c r="AR78" s="618">
        <f>INDEX(Historical!$C$7:$C$1222,MATCH(B78,Historical!$B$7:$B$1244,0))*IF(AH78="n/a",1.03,IF(AH78&lt;0,1.01,IF(AH78&gt;10,1.1,(1+AH78/100))))</f>
        <v>1.6720000000000002</v>
      </c>
      <c r="AS78" s="841">
        <f>IF($AI78="n/a",1.03*AR78,IF($AI78&lt;0,1.01*AR78,IF($AI78&gt;10,1.1*AR78,(1+$AI78/100)*AR78)))</f>
        <v>1.6887200000000002</v>
      </c>
      <c r="AT78" s="841">
        <f>IF($AK78="n/a",1.03*AS78,IF($AK78&lt;0,1.01*AS78,IF($AK78&gt;10,1.1*AS78,(1+$AK78/100)*AS78)))</f>
        <v>1.7900432000000004</v>
      </c>
      <c r="AU78" s="841">
        <f>IF($AK78="n/a",1.03*AT78,IF($AK78&lt;0,1.01*AT78,IF($AK78&gt;10,1.1*AT78,(1+$AK78/100)*AT78)))</f>
        <v>1.8974457920000005</v>
      </c>
      <c r="AV78" s="841">
        <f>IF($AK78="n/a",1.03*AU78,IF($AK78&lt;0,1.01*AU78,IF($AK78&gt;10,1.1*AU78,(1+$AK78/100)*AU78)))</f>
        <v>2.0112925395200008</v>
      </c>
      <c r="AW78" s="618">
        <f>SUM(AR78:AV78)</f>
        <v>9.0595015315200023</v>
      </c>
      <c r="AX78" s="713">
        <f>AW78/I78*100</f>
        <v>15.568828890737244</v>
      </c>
      <c r="AY78" s="887">
        <v>0.75</v>
      </c>
      <c r="AZ78" s="827">
        <v>15.690000000000001</v>
      </c>
      <c r="BA78" s="827">
        <v>-9.3000000000000007</v>
      </c>
      <c r="BB78" s="827">
        <v>-0.76</v>
      </c>
      <c r="BC78" s="827">
        <v>-2.5700000000000003</v>
      </c>
      <c r="BD78" s="861"/>
      <c r="BE78" s="594">
        <v>2014</v>
      </c>
      <c r="BF78" s="853">
        <f>IF(BE78&gt;2020,0,IF(BE78&gt;2008,1,IF(BE78&gt;2001,2,IF(BE78&gt;1990,3,IF(BE78&gt;1980,4,IF(BE78&gt;1973,5,IF(BE78&gt;1970,6,IF(BE78&gt;1960,7,IF(BE78&gt;1958,8,IF(BE78&gt;1953,9,10))))))))))</f>
        <v>1</v>
      </c>
      <c r="BG78" s="837">
        <v>1.3</v>
      </c>
      <c r="BH78" s="820" t="s">
        <v>4443</v>
      </c>
      <c r="BI78" s="820" t="s">
        <v>4444</v>
      </c>
    </row>
    <row r="79" spans="1:61" s="819" customFormat="1" ht="12.75" customHeight="1" x14ac:dyDescent="0.2">
      <c r="A79" s="836" t="s">
        <v>4842</v>
      </c>
      <c r="B79" s="575" t="s">
        <v>4570</v>
      </c>
      <c r="C79" s="885" t="s">
        <v>130</v>
      </c>
      <c r="D79" s="885" t="s">
        <v>4199</v>
      </c>
      <c r="E79" s="699">
        <v>9</v>
      </c>
      <c r="F79" s="1122">
        <v>559</v>
      </c>
      <c r="G79" s="1122" t="s">
        <v>105</v>
      </c>
      <c r="H79" s="1122" t="s">
        <v>105</v>
      </c>
      <c r="I79" s="829">
        <v>13.2</v>
      </c>
      <c r="J79" s="618">
        <f>(M79/I79)*100</f>
        <v>2.2572727272727278</v>
      </c>
      <c r="K79" s="832">
        <v>2.4830000000000001E-2</v>
      </c>
      <c r="L79" s="842">
        <v>12</v>
      </c>
      <c r="M79" s="609">
        <f>K79*L79</f>
        <v>0.29796</v>
      </c>
      <c r="N79" s="825" t="s">
        <v>1022</v>
      </c>
      <c r="O79" s="700">
        <v>2.4580000000000001E-2</v>
      </c>
      <c r="P79" s="603">
        <v>44909</v>
      </c>
      <c r="Q79" s="603">
        <v>44924</v>
      </c>
      <c r="R79" s="609">
        <f>(K79-O79)/O79*100</f>
        <v>1.0170870626525639</v>
      </c>
      <c r="S79" s="667">
        <f>IF(INDEX(Historical!$D$7:$D$1220,MATCH(B79,Historical!$B$7:$B$1244,0))=0,"n/a",(INDEX(Historical!$C$7:$C$1222,MATCH(B79,Historical!$B$7:$B$1244,0))/INDEX(Historical!$D$7:$D$1220,MATCH(B79,Historical!$B$7:$B$1244,0))-1)*100)</f>
        <v>0.98864258347015621</v>
      </c>
      <c r="T79" s="667">
        <f>IF(INDEX(Historical!$F$7:$F$1213,MATCH(B79,Historical!$B$7:$B$1244,0))=0,"n/a",((INDEX(Historical!$C$7:$C$1222,MATCH(B79,Historical!$B$7:$B$1244,0))/INDEX(Historical!$F$7:$F$1213,MATCH(B79,Historical!$B$7:$B$1244,0)))^(1/3)-1)*100)</f>
        <v>0.99493837649005101</v>
      </c>
      <c r="U79" s="667">
        <f>IF(INDEX(Historical!$H$7:$H$1213,MATCH(B79,Historical!$B$7:$B$1244,0))=0,"n/a",((INDEX(Historical!$C$7:$C$1222,MATCH(B79,Historical!$B$7:$B$1244,0))/INDEX(Historical!$H$7:$H$1213,MATCH(B79,Historical!$B$7:$B$1244,0)))^(1/5)-1)*100)</f>
        <v>1.4664555388392619</v>
      </c>
      <c r="V79" s="667" t="str">
        <f>IF(INDEX(Historical!$N$7:$N$1213,MATCH(B79,Historical!$B$7:$B$1244,0))=0,"n/a",((INDEX(Historical!$C$7:$C$1222,MATCH(B79,Historical!$B$7:$B$1244,0))/INDEX(Historical!$N$7:$N$1213,MATCH(B79,Historical!$B$7:$B$1244,0)))^(1/10)-1)*100)</f>
        <v>n/a</v>
      </c>
      <c r="W79" s="668" t="str">
        <f>IF(OR(U79&lt;=0,U79="n/a",V79&lt;=0,V79="n/a"),"n/a",U79/V79)</f>
        <v>n/a</v>
      </c>
      <c r="X79" s="669">
        <f>IF(OR(AJ79&lt;=0,AJ79="n/a",U79&lt;=0,U79="n/a"),"n/a",U79/AJ79)</f>
        <v>5.5971585451880218E-2</v>
      </c>
      <c r="Y79" s="640"/>
      <c r="Z79" s="618">
        <f>IF(OR(AC79&lt;0.01,AC79="n/a"),"n/a",M79/AC79*100)</f>
        <v>135.43636363636364</v>
      </c>
      <c r="AA79" s="841">
        <f>IF(OR(AC79&lt;0.01,AC79="n/a"),"n/a",I79/AC79)</f>
        <v>60</v>
      </c>
      <c r="AB79" s="842">
        <v>12</v>
      </c>
      <c r="AC79" s="821">
        <v>0.22</v>
      </c>
      <c r="AD79" s="821">
        <v>4.09</v>
      </c>
      <c r="AE79" s="821">
        <v>7.49</v>
      </c>
      <c r="AF79" s="821">
        <v>6.96</v>
      </c>
      <c r="AG79" s="821">
        <v>14.899999999999999</v>
      </c>
      <c r="AH79" s="821">
        <v>221.89999999999998</v>
      </c>
      <c r="AI79" s="821">
        <v>8.6999999999999993</v>
      </c>
      <c r="AJ79" s="821">
        <v>26.200000000000003</v>
      </c>
      <c r="AK79" s="821">
        <v>15</v>
      </c>
      <c r="AL79" s="833">
        <v>328.63</v>
      </c>
      <c r="AM79" s="827">
        <v>10.100000000000001</v>
      </c>
      <c r="AN79" s="821">
        <v>2.46</v>
      </c>
      <c r="AO79" s="705">
        <f>IF(U79="n/a","n/a",IF(AA79&lt;0,"n/a",IF(AA79="n/a","n/a",J79+U79-AA79)))</f>
        <v>-56.276271733888009</v>
      </c>
      <c r="AP79" s="706">
        <f>IF(U79="n/a","n/a",J79+U79)</f>
        <v>3.7237282661119897</v>
      </c>
      <c r="AQ79" s="843">
        <f>IF(OR(AC79&lt;0.01,AC79="n/a",AF79="n/a"),"n/a",(I79/SQRT(22.5*AC79*(I79/AF79))-1)*100)</f>
        <v>330.81318457076031</v>
      </c>
      <c r="AR79" s="618">
        <f>INDEX(Historical!$C$7:$C$1222,MATCH(B79,Historical!$B$7:$B$1244,0))*IF(AH79="n/a",1.03,IF(AH79&lt;0,1.01,IF(AH79&gt;10,1.1,(1+AH79/100))))</f>
        <v>0.32473099999999999</v>
      </c>
      <c r="AS79" s="841">
        <f>IF($AI79="n/a",1.03*AR79,IF($AI79&lt;0,1.01*AR79,IF($AI79&gt;10,1.1*AR79,(1+$AI79/100)*AR79)))</f>
        <v>0.35298259699999995</v>
      </c>
      <c r="AT79" s="841">
        <f>IF($AK79="n/a",1.03*AS79,IF($AK79&lt;0,1.01*AS79,IF($AK79&gt;10,1.1*AS79,(1+$AK79/100)*AS79)))</f>
        <v>0.38828085669999995</v>
      </c>
      <c r="AU79" s="841">
        <f>IF($AK79="n/a",1.03*AT79,IF($AK79&lt;0,1.01*AT79,IF($AK79&gt;10,1.1*AT79,(1+$AK79/100)*AT79)))</f>
        <v>0.42710894236999997</v>
      </c>
      <c r="AV79" s="841">
        <f>IF($AK79="n/a",1.03*AU79,IF($AK79&lt;0,1.01*AU79,IF($AK79&gt;10,1.1*AU79,(1+$AK79/100)*AU79)))</f>
        <v>0.469819836607</v>
      </c>
      <c r="AW79" s="618">
        <f>SUM(AR79:AV79)</f>
        <v>1.9629232326769999</v>
      </c>
      <c r="AX79" s="713">
        <f>AW79/I79*100</f>
        <v>14.870630550583334</v>
      </c>
      <c r="AY79" s="887">
        <v>0.72</v>
      </c>
      <c r="AZ79" s="827">
        <v>24.41</v>
      </c>
      <c r="BA79" s="827">
        <v>-23.919999999999998</v>
      </c>
      <c r="BB79" s="827">
        <v>-5.17</v>
      </c>
      <c r="BC79" s="827">
        <v>-1.54</v>
      </c>
      <c r="BD79" s="861"/>
      <c r="BE79" s="594">
        <v>2014</v>
      </c>
      <c r="BF79" s="853">
        <f>IF(BE79&gt;2020,0,IF(BE79&gt;2008,1,IF(BE79&gt;2001,2,IF(BE79&gt;1990,3,IF(BE79&gt;1980,4,IF(BE79&gt;1973,5,IF(BE79&gt;1970,6,IF(BE79&gt;1960,7,IF(BE79&gt;1958,8,IF(BE79&gt;1953,9,10))))))))))</f>
        <v>1</v>
      </c>
      <c r="BG79" s="837">
        <v>1.6</v>
      </c>
      <c r="BH79" s="820" t="s">
        <v>4443</v>
      </c>
      <c r="BI79" s="820" t="s">
        <v>4444</v>
      </c>
    </row>
    <row r="80" spans="1:61" s="819" customFormat="1" ht="12.75" customHeight="1" x14ac:dyDescent="0.2">
      <c r="A80" s="836" t="s">
        <v>5311</v>
      </c>
      <c r="B80" s="575" t="s">
        <v>5309</v>
      </c>
      <c r="C80" s="885" t="s">
        <v>244</v>
      </c>
      <c r="D80" s="885" t="s">
        <v>4209</v>
      </c>
      <c r="E80" s="699">
        <v>6</v>
      </c>
      <c r="F80" s="1122">
        <v>658</v>
      </c>
      <c r="G80" s="1122" t="s">
        <v>105</v>
      </c>
      <c r="H80" s="1122" t="s">
        <v>105</v>
      </c>
      <c r="I80" s="829">
        <v>13</v>
      </c>
      <c r="J80" s="618">
        <f>(M80/I80)*100</f>
        <v>3.2307692307692308</v>
      </c>
      <c r="K80" s="832">
        <v>0.105</v>
      </c>
      <c r="L80" s="842">
        <v>4</v>
      </c>
      <c r="M80" s="609">
        <f>K80*L80</f>
        <v>0.42</v>
      </c>
      <c r="N80" s="825" t="s">
        <v>147</v>
      </c>
      <c r="O80" s="700">
        <v>0.1</v>
      </c>
      <c r="P80" s="603">
        <v>44712</v>
      </c>
      <c r="Q80" s="603">
        <v>44727</v>
      </c>
      <c r="R80" s="609">
        <f>(K80-O80)/O80*100</f>
        <v>4.9999999999999902</v>
      </c>
      <c r="S80" s="667">
        <f>IF(INDEX(Historical!$D$7:$D$1220,MATCH(B80,Historical!$B$7:$B$1244,0))=0,"n/a",(INDEX(Historical!$C$7:$C$1222,MATCH(B80,Historical!$B$7:$B$1244,0))/INDEX(Historical!$D$7:$D$1220,MATCH(B80,Historical!$B$7:$B$1244,0))-1)*100)</f>
        <v>5.0632911392404889</v>
      </c>
      <c r="T80" s="667">
        <f>IF(INDEX(Historical!$F$7:$F$1213,MATCH(B80,Historical!$B$7:$B$1244,0))=0,"n/a",((INDEX(Historical!$C$7:$C$1222,MATCH(B80,Historical!$B$7:$B$1244,0))/INDEX(Historical!$F$7:$F$1213,MATCH(B80,Historical!$B$7:$B$1244,0)))^(1/3)-1)*100)</f>
        <v>5.343218065147215</v>
      </c>
      <c r="U80" s="667">
        <f>IF(INDEX(Historical!$H$7:$H$1213,MATCH(B80,Historical!$B$7:$B$1244,0))=0,"n/a",((INDEX(Historical!$C$7:$C$1222,MATCH(B80,Historical!$B$7:$B$1244,0))/INDEX(Historical!$H$7:$H$1213,MATCH(B80,Historical!$B$7:$B$1244,0)))^(1/5)-1)*100)</f>
        <v>37.317482967610083</v>
      </c>
      <c r="V80" s="667" t="str">
        <f>IF(INDEX(Historical!$N$7:$N$1213,MATCH(B80,Historical!$B$7:$B$1244,0))=0,"n/a",((INDEX(Historical!$C$7:$C$1222,MATCH(B80,Historical!$B$7:$B$1244,0))/INDEX(Historical!$N$7:$N$1213,MATCH(B80,Historical!$B$7:$B$1244,0)))^(1/10)-1)*100)</f>
        <v>n/a</v>
      </c>
      <c r="W80" s="668" t="str">
        <f>IF(OR(U80&lt;=0,U80="n/a",V80&lt;=0,V80="n/a"),"n/a",U80/V80)</f>
        <v>n/a</v>
      </c>
      <c r="X80" s="669" t="str">
        <f>IF(OR(AJ80&lt;=0,AJ80="n/a",U80&lt;=0,U80="n/a"),"n/a",U80/AJ80)</f>
        <v>n/a</v>
      </c>
      <c r="Y80" s="640"/>
      <c r="Z80" s="618">
        <f>IF(OR(AC80&lt;0.01,AC80="n/a"),"n/a",M80/AC80*100)</f>
        <v>19.17808219178082</v>
      </c>
      <c r="AA80" s="841">
        <f>IF(OR(AC80&lt;0.01,AC80="n/a"),"n/a",I80/AC80)</f>
        <v>5.9360730593607309</v>
      </c>
      <c r="AB80" s="842">
        <v>12</v>
      </c>
      <c r="AC80" s="821">
        <v>2.19</v>
      </c>
      <c r="AD80" s="821" t="s">
        <v>135</v>
      </c>
      <c r="AE80" s="821">
        <v>0.28999999999999998</v>
      </c>
      <c r="AF80" s="821">
        <v>1.54</v>
      </c>
      <c r="AG80" s="821">
        <v>27.400000000000002</v>
      </c>
      <c r="AH80" s="821">
        <v>-12.9</v>
      </c>
      <c r="AI80" s="821">
        <v>-14.099999999999998</v>
      </c>
      <c r="AJ80" s="821">
        <v>-4.3999999999999995</v>
      </c>
      <c r="AK80" s="821" t="s">
        <v>135</v>
      </c>
      <c r="AL80" s="833">
        <v>183.66</v>
      </c>
      <c r="AM80" s="827">
        <v>2.1</v>
      </c>
      <c r="AN80" s="821">
        <v>1.24</v>
      </c>
      <c r="AO80" s="705">
        <f>IF(U80="n/a","n/a",IF(AA80&lt;0,"n/a",IF(AA80="n/a","n/a",J80+U80-AA80)))</f>
        <v>34.612179139018586</v>
      </c>
      <c r="AP80" s="706">
        <f>IF(U80="n/a","n/a",J80+U80)</f>
        <v>40.548252198379316</v>
      </c>
      <c r="AQ80" s="843">
        <f>IF(OR(AC80&lt;0.01,AC80="n/a",AF80="n/a"),"n/a",(I80/SQRT(22.5*AC80*(I80/AF80))-1)*100)</f>
        <v>-36.259022385158005</v>
      </c>
      <c r="AR80" s="618">
        <f>INDEX(Historical!$C$7:$C$1222,MATCH(B80,Historical!$B$7:$B$1244,0))*IF(AH80="n/a",1.03,IF(AH80&lt;0,1.01,IF(AH80&gt;10,1.1,(1+AH80/100))))</f>
        <v>0.41914999999999997</v>
      </c>
      <c r="AS80" s="841">
        <f>IF($AI80="n/a",1.03*AR80,IF($AI80&lt;0,1.01*AR80,IF($AI80&gt;10,1.1*AR80,(1+$AI80/100)*AR80)))</f>
        <v>0.42334149999999998</v>
      </c>
      <c r="AT80" s="841">
        <f>IF($AK80="n/a",1.03*AS80,IF($AK80&lt;0,1.01*AS80,IF($AK80&gt;10,1.1*AS80,(1+$AK80/100)*AS80)))</f>
        <v>0.43604174499999998</v>
      </c>
      <c r="AU80" s="841">
        <f>IF($AK80="n/a",1.03*AT80,IF($AK80&lt;0,1.01*AT80,IF($AK80&gt;10,1.1*AT80,(1+$AK80/100)*AT80)))</f>
        <v>0.44912299735</v>
      </c>
      <c r="AV80" s="841">
        <f>IF($AK80="n/a",1.03*AU80,IF($AK80&lt;0,1.01*AU80,IF($AK80&gt;10,1.1*AU80,(1+$AK80/100)*AU80)))</f>
        <v>0.46259668727050002</v>
      </c>
      <c r="AW80" s="618">
        <f>SUM(AR80:AV80)</f>
        <v>2.1902529296204998</v>
      </c>
      <c r="AX80" s="713">
        <f>AW80/I80*100</f>
        <v>16.848099458619227</v>
      </c>
      <c r="AY80" s="887">
        <v>0.75</v>
      </c>
      <c r="AZ80" s="827">
        <v>41.69</v>
      </c>
      <c r="BA80" s="827">
        <v>-16.09</v>
      </c>
      <c r="BB80" s="827">
        <v>0.03</v>
      </c>
      <c r="BC80" s="827">
        <v>6.94</v>
      </c>
      <c r="BD80" s="861"/>
      <c r="BE80" s="594">
        <v>2017</v>
      </c>
      <c r="BF80" s="853">
        <f>IF(BE80&gt;2020,0,IF(BE80&gt;2008,1,IF(BE80&gt;2001,2,IF(BE80&gt;1990,3,IF(BE80&gt;1980,4,IF(BE80&gt;1973,5,IF(BE80&gt;1970,6,IF(BE80&gt;1960,7,IF(BE80&gt;1958,8,IF(BE80&gt;1953,9,10))))))))))</f>
        <v>1</v>
      </c>
      <c r="BG80" s="837">
        <v>7.7</v>
      </c>
      <c r="BH80" s="820" t="s">
        <v>4443</v>
      </c>
      <c r="BI80" s="820" t="s">
        <v>4444</v>
      </c>
    </row>
    <row r="81" spans="1:61" s="819" customFormat="1" ht="12.75" customHeight="1" x14ac:dyDescent="0.2">
      <c r="A81" s="819" t="s">
        <v>4847</v>
      </c>
      <c r="B81" s="575" t="s">
        <v>4051</v>
      </c>
      <c r="C81" s="885" t="s">
        <v>4055</v>
      </c>
      <c r="D81" s="885" t="s">
        <v>4184</v>
      </c>
      <c r="E81" s="699">
        <v>9</v>
      </c>
      <c r="F81" s="1122">
        <v>535</v>
      </c>
      <c r="G81" s="1122" t="s">
        <v>105</v>
      </c>
      <c r="H81" s="1122" t="s">
        <v>105</v>
      </c>
      <c r="I81" s="834">
        <v>18.64</v>
      </c>
      <c r="J81" s="618">
        <f>(M81/I81)*100</f>
        <v>2.3605150214592272</v>
      </c>
      <c r="K81" s="839">
        <v>0.11</v>
      </c>
      <c r="L81" s="594">
        <v>4</v>
      </c>
      <c r="M81" s="609">
        <f>K81*L81</f>
        <v>0.44</v>
      </c>
      <c r="N81" s="594" t="s">
        <v>126</v>
      </c>
      <c r="O81" s="701">
        <v>0.1</v>
      </c>
      <c r="P81" s="999">
        <v>44644</v>
      </c>
      <c r="Q81" s="999">
        <v>44659</v>
      </c>
      <c r="R81" s="609">
        <f>(K81-O81)/O81*100</f>
        <v>9.9999999999999947</v>
      </c>
      <c r="S81" s="667">
        <f>IF(INDEX(Historical!$D$7:$D$1220,MATCH(B81,Historical!$B$7:$B$1244,0))=0,"n/a",(INDEX(Historical!$C$7:$C$1222,MATCH(B81,Historical!$B$7:$B$1244,0))/INDEX(Historical!$D$7:$D$1220,MATCH(B81,Historical!$B$7:$B$1244,0))-1)*100)</f>
        <v>9.9999999999999858</v>
      </c>
      <c r="T81" s="667">
        <f>IF(INDEX(Historical!$F$7:$F$1213,MATCH(B81,Historical!$B$7:$B$1244,0))=0,"n/a",((INDEX(Historical!$C$7:$C$1222,MATCH(B81,Historical!$B$7:$B$1244,0))/INDEX(Historical!$F$7:$F$1213,MATCH(B81,Historical!$B$7:$B$1244,0)))^(1/3)-1)*100)</f>
        <v>6.917810999860885</v>
      </c>
      <c r="U81" s="667">
        <f>IF(INDEX(Historical!$H$7:$H$1213,MATCH(B81,Historical!$B$7:$B$1244,0))=0,"n/a",((INDEX(Historical!$C$7:$C$1222,MATCH(B81,Historical!$B$7:$B$1244,0))/INDEX(Historical!$H$7:$H$1213,MATCH(B81,Historical!$B$7:$B$1244,0)))^(1/5)-1)*100)</f>
        <v>7.9608473046602901</v>
      </c>
      <c r="V81" s="667">
        <f>IF(INDEX(Historical!$N$7:$N$1213,MATCH(B81,Historical!$B$7:$B$1244,0))=0,"n/a",((INDEX(Historical!$C$7:$C$1222,MATCH(B81,Historical!$B$7:$B$1244,0))/INDEX(Historical!$N$7:$N$1213,MATCH(B81,Historical!$B$7:$B$1244,0)))^(1/10)-1)*100)</f>
        <v>15.969895987933814</v>
      </c>
      <c r="W81" s="668">
        <f>IF(OR(U81&lt;=0,U81="n/a",V81&lt;=0,V81="n/a"),"n/a",U81/V81)</f>
        <v>0.49849086748437021</v>
      </c>
      <c r="X81" s="669">
        <f>IF(OR(AJ81&lt;=0,AJ81="n/a",U81&lt;=0,U81="n/a"),"n/a",U81/AJ81)</f>
        <v>0.53789508815272236</v>
      </c>
      <c r="Y81" s="830"/>
      <c r="Z81" s="618">
        <f>IF(OR(AC81&lt;0.01,AC81="n/a"),"n/a",M81/AC81*100)</f>
        <v>34.375</v>
      </c>
      <c r="AA81" s="841">
        <f>IF(OR(AC81&lt;0.01,AC81="n/a"),"n/a",I81/AC81)</f>
        <v>14.5625</v>
      </c>
      <c r="AB81" s="1122">
        <v>12</v>
      </c>
      <c r="AC81" s="834">
        <v>1.28</v>
      </c>
      <c r="AD81" s="834">
        <v>0.96</v>
      </c>
      <c r="AE81" s="834">
        <v>2.02</v>
      </c>
      <c r="AF81" s="834">
        <v>3.55</v>
      </c>
      <c r="AG81" s="834">
        <v>29.5</v>
      </c>
      <c r="AH81" s="834">
        <v>625.4</v>
      </c>
      <c r="AI81" s="834">
        <v>2.91</v>
      </c>
      <c r="AJ81" s="834">
        <v>14.799999999999999</v>
      </c>
      <c r="AK81" s="834">
        <v>15</v>
      </c>
      <c r="AL81" s="834">
        <v>594.64</v>
      </c>
      <c r="AM81" s="834">
        <v>7.5</v>
      </c>
      <c r="AN81" s="834">
        <v>0</v>
      </c>
      <c r="AO81" s="705">
        <f>IF(U81="n/a","n/a",IF(AA81&lt;0,"n/a",IF(AA81="n/a","n/a",J81+U81-AA81)))</f>
        <v>-4.2411376738804822</v>
      </c>
      <c r="AP81" s="706">
        <f>IF(U81="n/a","n/a",J81+U81)</f>
        <v>10.321362326119518</v>
      </c>
      <c r="AQ81" s="843">
        <f>IF(OR(AC81&lt;0.01,AC81="n/a",AF81="n/a"),"n/a",(I81/SQRT(22.5*AC81*(I81/AF81))-1)*100)</f>
        <v>51.579645364702209</v>
      </c>
      <c r="AR81" s="618">
        <f>INDEX(Historical!$C$7:$C$1222,MATCH(B81,Historical!$B$7:$B$1244,0))*IF(AH81="n/a",1.03,IF(AH81&lt;0,1.01,IF(AH81&gt;10,1.1,(1+AH81/100))))</f>
        <v>0.48400000000000004</v>
      </c>
      <c r="AS81" s="841">
        <f>IF($AI81="n/a",1.03*AR81,IF($AI81&lt;0,1.01*AR81,IF($AI81&gt;10,1.1*AR81,(1+$AI81/100)*AR81)))</f>
        <v>0.49808439999999998</v>
      </c>
      <c r="AT81" s="841">
        <f>IF($AK81="n/a",1.03*AS81,IF($AK81&lt;0,1.01*AS81,IF($AK81&gt;10,1.1*AS81,(1+$AK81/100)*AS81)))</f>
        <v>0.54789284000000005</v>
      </c>
      <c r="AU81" s="841">
        <f>IF($AK81="n/a",1.03*AT81,IF($AK81&lt;0,1.01*AT81,IF($AK81&gt;10,1.1*AT81,(1+$AK81/100)*AT81)))</f>
        <v>0.6026821240000001</v>
      </c>
      <c r="AV81" s="841">
        <f>IF($AK81="n/a",1.03*AU81,IF($AK81&lt;0,1.01*AU81,IF($AK81&gt;10,1.1*AU81,(1+$AK81/100)*AU81)))</f>
        <v>0.66295033640000012</v>
      </c>
      <c r="AW81" s="618">
        <f>SUM(AR81:AV81)</f>
        <v>2.7956097004000005</v>
      </c>
      <c r="AX81" s="713">
        <f>AW81/I81*100</f>
        <v>14.997906118025753</v>
      </c>
      <c r="AY81" s="695">
        <v>0.87</v>
      </c>
      <c r="AZ81" s="837">
        <v>5.91</v>
      </c>
      <c r="BA81" s="837">
        <v>-24.779999999999998</v>
      </c>
      <c r="BB81" s="837">
        <v>-11.63</v>
      </c>
      <c r="BC81" s="837">
        <v>-9.7900000000000009</v>
      </c>
      <c r="BD81" s="861"/>
      <c r="BE81" s="594">
        <v>2014</v>
      </c>
      <c r="BF81" s="853">
        <f>IF(BE81&gt;2020,0,IF(BE81&gt;2008,1,IF(BE81&gt;2001,2,IF(BE81&gt;1990,3,IF(BE81&gt;1980,4,IF(BE81&gt;1973,5,IF(BE81&gt;1970,6,IF(BE81&gt;1960,7,IF(BE81&gt;1958,8,IF(BE81&gt;1953,9,10))))))))))</f>
        <v>1</v>
      </c>
      <c r="BG81" s="837">
        <v>21.099999999999998</v>
      </c>
      <c r="BH81" s="820" t="s">
        <v>4443</v>
      </c>
      <c r="BI81" s="820" t="s">
        <v>4444</v>
      </c>
    </row>
    <row r="82" spans="1:61" s="819" customFormat="1" ht="12.75" customHeight="1" x14ac:dyDescent="0.2">
      <c r="A82" s="836" t="s">
        <v>5386</v>
      </c>
      <c r="B82" s="575" t="s">
        <v>5381</v>
      </c>
      <c r="C82" s="885" t="s">
        <v>130</v>
      </c>
      <c r="D82" s="885" t="s">
        <v>4188</v>
      </c>
      <c r="E82" s="699">
        <v>5</v>
      </c>
      <c r="F82" s="1122">
        <v>704</v>
      </c>
      <c r="G82" s="1122" t="s">
        <v>105</v>
      </c>
      <c r="H82" s="1122" t="s">
        <v>105</v>
      </c>
      <c r="I82" s="829">
        <v>40.450000000000003</v>
      </c>
      <c r="J82" s="618">
        <f>(M82/I82)*100</f>
        <v>3.5599505562422737</v>
      </c>
      <c r="K82" s="832">
        <v>0.36</v>
      </c>
      <c r="L82" s="842">
        <v>4</v>
      </c>
      <c r="M82" s="609">
        <f>K82*L82</f>
        <v>1.44</v>
      </c>
      <c r="N82" s="825" t="s">
        <v>292</v>
      </c>
      <c r="O82" s="700">
        <v>0.35</v>
      </c>
      <c r="P82" s="603">
        <v>44979</v>
      </c>
      <c r="Q82" s="603">
        <v>44995</v>
      </c>
      <c r="R82" s="609">
        <f>(K82-O82)/O82*100</f>
        <v>2.8571428571428599</v>
      </c>
      <c r="S82" s="667">
        <f>IF(INDEX(Historical!$D$7:$D$1220,MATCH(B82,Historical!$B$7:$B$1244,0))=0,"n/a",(INDEX(Historical!$C$7:$C$1222,MATCH(B82,Historical!$B$7:$B$1244,0))/INDEX(Historical!$D$7:$D$1220,MATCH(B82,Historical!$B$7:$B$1244,0))-1)*100)</f>
        <v>2.9411764705882248</v>
      </c>
      <c r="T82" s="667">
        <f>IF(INDEX(Historical!$F$7:$F$1213,MATCH(B82,Historical!$B$7:$B$1244,0))=0,"n/a",((INDEX(Historical!$C$7:$C$1222,MATCH(B82,Historical!$B$7:$B$1244,0))/INDEX(Historical!$F$7:$F$1213,MATCH(B82,Historical!$B$7:$B$1244,0)))^(1/3)-1)*100)</f>
        <v>3.0321324952139239</v>
      </c>
      <c r="U82" s="667">
        <f>IF(INDEX(Historical!$H$7:$H$1213,MATCH(B82,Historical!$B$7:$B$1244,0))=0,"n/a",((INDEX(Historical!$C$7:$C$1222,MATCH(B82,Historical!$B$7:$B$1244,0))/INDEX(Historical!$H$7:$H$1213,MATCH(B82,Historical!$B$7:$B$1244,0)))^(1/5)-1)*100)</f>
        <v>2.4569138363080611</v>
      </c>
      <c r="V82" s="667">
        <f>IF(INDEX(Historical!$N$7:$N$1213,MATCH(B82,Historical!$B$7:$B$1244,0))=0,"n/a",((INDEX(Historical!$C$7:$C$1222,MATCH(B82,Historical!$B$7:$B$1244,0))/INDEX(Historical!$N$7:$N$1213,MATCH(B82,Historical!$B$7:$B$1244,0)))^(1/10)-1)*100)</f>
        <v>1.2210026804259977</v>
      </c>
      <c r="W82" s="668">
        <f>IF(OR(U82&lt;=0,U82="n/a",V82&lt;=0,V82="n/a"),"n/a",U82/V82)</f>
        <v>2.0122100268042526</v>
      </c>
      <c r="X82" s="669" t="str">
        <f>IF(OR(AJ82&lt;=0,AJ82="n/a",U82&lt;=0,U82="n/a"),"n/a",U82/AJ82)</f>
        <v>n/a</v>
      </c>
      <c r="Y82" s="640"/>
      <c r="Z82" s="618">
        <f>IF(OR(AC82&lt;0.01,AC82="n/a"),"n/a",M82/AC82*100)</f>
        <v>65.454545454545439</v>
      </c>
      <c r="AA82" s="841">
        <f>IF(OR(AC82&lt;0.01,AC82="n/a"),"n/a",I82/AC82)</f>
        <v>18.386363636363637</v>
      </c>
      <c r="AB82" s="842">
        <v>12</v>
      </c>
      <c r="AC82" s="821">
        <v>2.2000000000000002</v>
      </c>
      <c r="AD82" s="821">
        <v>14.14</v>
      </c>
      <c r="AE82" s="821">
        <v>1.2</v>
      </c>
      <c r="AF82" s="821">
        <v>2.0499999999999998</v>
      </c>
      <c r="AG82" s="821">
        <v>10.5</v>
      </c>
      <c r="AH82" s="821">
        <v>24.2</v>
      </c>
      <c r="AI82" s="821">
        <v>7.6</v>
      </c>
      <c r="AJ82" s="821">
        <v>-0.4</v>
      </c>
      <c r="AK82" s="821">
        <v>1.3</v>
      </c>
      <c r="AL82" s="833">
        <v>4500</v>
      </c>
      <c r="AM82" s="827">
        <v>0.1</v>
      </c>
      <c r="AN82" s="821">
        <v>1.41</v>
      </c>
      <c r="AO82" s="705">
        <f>IF(U82="n/a","n/a",IF(AA82&lt;0,"n/a",IF(AA82="n/a","n/a",J82+U82-AA82)))</f>
        <v>-12.369499243813301</v>
      </c>
      <c r="AP82" s="706">
        <f>IF(U82="n/a","n/a",J82+U82)</f>
        <v>6.0168643925503353</v>
      </c>
      <c r="AQ82" s="843">
        <f>IF(OR(AC82&lt;0.01,AC82="n/a",AF82="n/a"),"n/a",(I82/SQRT(22.5*AC82*(I82/AF82))-1)*100)</f>
        <v>29.429595541437891</v>
      </c>
      <c r="AR82" s="618">
        <f>INDEX(Historical!$C$7:$C$1222,MATCH(B82,Historical!$B$7:$B$1244,0))*IF(AH82="n/a",1.03,IF(AH82&lt;0,1.01,IF(AH82&gt;10,1.1,(1+AH82/100))))</f>
        <v>1.54</v>
      </c>
      <c r="AS82" s="841">
        <f>IF($AI82="n/a",1.03*AR82,IF($AI82&lt;0,1.01*AR82,IF($AI82&gt;10,1.1*AR82,(1+$AI82/100)*AR82)))</f>
        <v>1.6570400000000001</v>
      </c>
      <c r="AT82" s="841">
        <f>IF($AK82="n/a",1.03*AS82,IF($AK82&lt;0,1.01*AS82,IF($AK82&gt;10,1.1*AS82,(1+$AK82/100)*AS82)))</f>
        <v>1.6785815199999998</v>
      </c>
      <c r="AU82" s="841">
        <f>IF($AK82="n/a",1.03*AT82,IF($AK82&lt;0,1.01*AT82,IF($AK82&gt;10,1.1*AT82,(1+$AK82/100)*AT82)))</f>
        <v>1.7004030797599996</v>
      </c>
      <c r="AV82" s="841">
        <f>IF($AK82="n/a",1.03*AU82,IF($AK82&lt;0,1.01*AU82,IF($AK82&gt;10,1.1*AU82,(1+$AK82/100)*AU82)))</f>
        <v>1.7225083197968794</v>
      </c>
      <c r="AW82" s="618">
        <f>SUM(AR82:AV82)</f>
        <v>8.2985329195568802</v>
      </c>
      <c r="AX82" s="713">
        <f>AW82/I82*100</f>
        <v>20.515532557618986</v>
      </c>
      <c r="AY82" s="887">
        <v>0.4</v>
      </c>
      <c r="AZ82" s="827">
        <v>21.91</v>
      </c>
      <c r="BA82" s="827">
        <v>-9.5500000000000007</v>
      </c>
      <c r="BB82" s="827">
        <v>-3.25</v>
      </c>
      <c r="BC82" s="827">
        <v>0.43</v>
      </c>
      <c r="BD82" s="861"/>
      <c r="BE82" s="594">
        <v>2019</v>
      </c>
      <c r="BF82" s="853"/>
      <c r="BG82" s="837">
        <v>1.5</v>
      </c>
      <c r="BH82" s="820" t="s">
        <v>4443</v>
      </c>
      <c r="BI82" s="820" t="s">
        <v>4444</v>
      </c>
    </row>
    <row r="83" spans="1:61" s="819" customFormat="1" ht="12.75" customHeight="1" x14ac:dyDescent="0.2">
      <c r="A83" s="836" t="s">
        <v>4522</v>
      </c>
      <c r="B83" s="575" t="s">
        <v>4515</v>
      </c>
      <c r="C83" s="885" t="s">
        <v>177</v>
      </c>
      <c r="D83" s="885" t="s">
        <v>4195</v>
      </c>
      <c r="E83" s="699">
        <v>7</v>
      </c>
      <c r="F83" s="1122">
        <v>632</v>
      </c>
      <c r="G83" s="1122" t="s">
        <v>105</v>
      </c>
      <c r="H83" s="1122" t="s">
        <v>105</v>
      </c>
      <c r="I83" s="829">
        <v>27.42</v>
      </c>
      <c r="J83" s="618">
        <f>(M83/I83)*100</f>
        <v>8.3092633114514953</v>
      </c>
      <c r="K83" s="832">
        <v>0.5696</v>
      </c>
      <c r="L83" s="842">
        <v>4</v>
      </c>
      <c r="M83" s="609">
        <f>K83*L83</f>
        <v>2.2784</v>
      </c>
      <c r="N83" s="825" t="s">
        <v>106</v>
      </c>
      <c r="O83" s="700">
        <v>0.56269999999999998</v>
      </c>
      <c r="P83" s="603">
        <v>44958</v>
      </c>
      <c r="Q83" s="603">
        <v>44970</v>
      </c>
      <c r="R83" s="609">
        <f>(K83-O83)/O83*100</f>
        <v>1.2262306735383006</v>
      </c>
      <c r="S83" s="667">
        <f>IF(INDEX(Historical!$D$7:$D$1220,MATCH(B83,Historical!$B$7:$B$1244,0))=0,"n/a",(INDEX(Historical!$C$7:$C$1222,MATCH(B83,Historical!$B$7:$B$1244,0))/INDEX(Historical!$D$7:$D$1220,MATCH(B83,Historical!$B$7:$B$1244,0))-1)*100)</f>
        <v>14.114820038656429</v>
      </c>
      <c r="T83" s="667">
        <f>IF(INDEX(Historical!$F$7:$F$1213,MATCH(B83,Historical!$B$7:$B$1244,0))=0,"n/a",((INDEX(Historical!$C$7:$C$1222,MATCH(B83,Historical!$B$7:$B$1244,0))/INDEX(Historical!$F$7:$F$1213,MATCH(B83,Historical!$B$7:$B$1244,0)))^(1/3)-1)*100)</f>
        <v>11.839207998167778</v>
      </c>
      <c r="U83" s="667">
        <f>IF(INDEX(Historical!$H$7:$H$1213,MATCH(B83,Historical!$B$7:$B$1244,0))=0,"n/a",((INDEX(Historical!$C$7:$C$1222,MATCH(B83,Historical!$B$7:$B$1244,0))/INDEX(Historical!$H$7:$H$1213,MATCH(B83,Historical!$B$7:$B$1244,0)))^(1/5)-1)*100)</f>
        <v>30.327235567546506</v>
      </c>
      <c r="V83" s="667" t="str">
        <f>IF(INDEX(Historical!$N$7:$N$1213,MATCH(B83,Historical!$B$7:$B$1244,0))=0,"n/a",((INDEX(Historical!$C$7:$C$1222,MATCH(B83,Historical!$B$7:$B$1244,0))/INDEX(Historical!$N$7:$N$1213,MATCH(B83,Historical!$B$7:$B$1244,0)))^(1/10)-1)*100)</f>
        <v>n/a</v>
      </c>
      <c r="W83" s="668" t="str">
        <f>IF(OR(U83&lt;=0,U83="n/a",V83&lt;=0,V83="n/a"),"n/a",U83/V83)</f>
        <v>n/a</v>
      </c>
      <c r="X83" s="669" t="str">
        <f>IF(OR(AJ83&lt;=0,AJ83="n/a",U83&lt;=0,U83="n/a"),"n/a",U83/AJ83)</f>
        <v>n/a</v>
      </c>
      <c r="Y83" s="640"/>
      <c r="Z83" s="618">
        <f>IF(OR(AC83&lt;0.01,AC83="n/a"),"n/a",M83/AC83*100)</f>
        <v>112.79207920792078</v>
      </c>
      <c r="AA83" s="841">
        <f>IF(OR(AC83&lt;0.01,AC83="n/a"),"n/a",I83/AC83)</f>
        <v>13.574257425742575</v>
      </c>
      <c r="AB83" s="842">
        <v>12</v>
      </c>
      <c r="AC83" s="821">
        <v>2.02</v>
      </c>
      <c r="AD83" s="821">
        <v>1.24</v>
      </c>
      <c r="AE83" s="821">
        <v>5.8</v>
      </c>
      <c r="AF83" s="821">
        <v>4.97</v>
      </c>
      <c r="AG83" s="821">
        <v>29.099999999999998</v>
      </c>
      <c r="AH83" s="821">
        <v>36.199999999999996</v>
      </c>
      <c r="AI83" s="821">
        <v>13.639999999999999</v>
      </c>
      <c r="AJ83" s="821">
        <v>-13.700000000000001</v>
      </c>
      <c r="AK83" s="821">
        <v>11.14</v>
      </c>
      <c r="AL83" s="833">
        <v>7400</v>
      </c>
      <c r="AM83" s="827">
        <v>2.58</v>
      </c>
      <c r="AN83" s="821">
        <v>11.74</v>
      </c>
      <c r="AO83" s="705">
        <f>IF(U83="n/a","n/a",IF(AA83&lt;0,"n/a",IF(AA83="n/a","n/a",J83+U83-AA83)))</f>
        <v>25.062241453255425</v>
      </c>
      <c r="AP83" s="706">
        <f>IF(U83="n/a","n/a",J83+U83)</f>
        <v>38.636498878997998</v>
      </c>
      <c r="AQ83" s="843">
        <f>IF(OR(AC83&lt;0.01,AC83="n/a",AF83="n/a"),"n/a",(I83/SQRT(22.5*AC83*(I83/AF83))-1)*100)</f>
        <v>73.158962813480329</v>
      </c>
      <c r="AR83" s="618">
        <f>INDEX(Historical!$C$7:$C$1222,MATCH(B83,Historical!$B$7:$B$1244,0))*IF(AH83="n/a",1.03,IF(AH83&lt;0,1.01,IF(AH83&gt;10,1.1,(1+AH83/100))))</f>
        <v>2.4029500000000001</v>
      </c>
      <c r="AS83" s="841">
        <f>IF($AI83="n/a",1.03*AR83,IF($AI83&lt;0,1.01*AR83,IF($AI83&gt;10,1.1*AR83,(1+$AI83/100)*AR83)))</f>
        <v>2.6432450000000003</v>
      </c>
      <c r="AT83" s="841">
        <f>IF($AK83="n/a",1.03*AS83,IF($AK83&lt;0,1.01*AS83,IF($AK83&gt;10,1.1*AS83,(1+$AK83/100)*AS83)))</f>
        <v>2.9075695000000006</v>
      </c>
      <c r="AU83" s="841">
        <f>IF($AK83="n/a",1.03*AT83,IF($AK83&lt;0,1.01*AT83,IF($AK83&gt;10,1.1*AT83,(1+$AK83/100)*AT83)))</f>
        <v>3.198326450000001</v>
      </c>
      <c r="AV83" s="841">
        <f>IF($AK83="n/a",1.03*AU83,IF($AK83&lt;0,1.01*AU83,IF($AK83&gt;10,1.1*AU83,(1+$AK83/100)*AU83)))</f>
        <v>3.5181590950000015</v>
      </c>
      <c r="AW83" s="618">
        <f>SUM(AR83:AV83)</f>
        <v>14.670250045000005</v>
      </c>
      <c r="AX83" s="713">
        <f>AW83/I83*100</f>
        <v>53.502005999270622</v>
      </c>
      <c r="AY83" s="887">
        <v>1.59</v>
      </c>
      <c r="AZ83" s="827">
        <v>12.7</v>
      </c>
      <c r="BA83" s="827">
        <v>-23.21</v>
      </c>
      <c r="BB83" s="827">
        <v>-8.2799999999999994</v>
      </c>
      <c r="BC83" s="827">
        <v>-6.21</v>
      </c>
      <c r="BD83" s="861"/>
      <c r="BE83" s="594">
        <v>2017</v>
      </c>
      <c r="BF83" s="853">
        <f>IF(BE83&gt;2020,0,IF(BE83&gt;2008,1,IF(BE83&gt;2001,2,IF(BE83&gt;1990,3,IF(BE83&gt;1980,4,IF(BE83&gt;1973,5,IF(BE83&gt;1970,6,IF(BE83&gt;1960,7,IF(BE83&gt;1958,8,IF(BE83&gt;1953,9,10))))))))))</f>
        <v>1</v>
      </c>
      <c r="BG83" s="837">
        <v>1.9</v>
      </c>
      <c r="BH83" s="820" t="s">
        <v>4443</v>
      </c>
      <c r="BI83" s="820" t="s">
        <v>4444</v>
      </c>
    </row>
    <row r="84" spans="1:61" s="819" customFormat="1" ht="12.75" customHeight="1" x14ac:dyDescent="0.2">
      <c r="A84" s="819" t="s">
        <v>4851</v>
      </c>
      <c r="B84" s="575" t="s">
        <v>3765</v>
      </c>
      <c r="C84" s="885" t="s">
        <v>107</v>
      </c>
      <c r="D84" s="885" t="s">
        <v>4190</v>
      </c>
      <c r="E84" s="699">
        <v>9</v>
      </c>
      <c r="F84" s="1122">
        <v>545</v>
      </c>
      <c r="G84" s="1122" t="s">
        <v>105</v>
      </c>
      <c r="H84" s="1122" t="s">
        <v>105</v>
      </c>
      <c r="I84" s="834">
        <v>17.32</v>
      </c>
      <c r="J84" s="618">
        <f>(M84/I84)*100</f>
        <v>2.7713625866050808</v>
      </c>
      <c r="K84" s="839">
        <v>0.12</v>
      </c>
      <c r="L84" s="594">
        <v>4</v>
      </c>
      <c r="M84" s="609">
        <f>K84*L84</f>
        <v>0.48</v>
      </c>
      <c r="N84" s="594" t="s">
        <v>4058</v>
      </c>
      <c r="O84" s="701">
        <v>0.1</v>
      </c>
      <c r="P84" s="603">
        <v>44771</v>
      </c>
      <c r="Q84" s="603">
        <v>44788</v>
      </c>
      <c r="R84" s="609">
        <f>(K84-O84)/O84*100</f>
        <v>19.999999999999989</v>
      </c>
      <c r="S84" s="667">
        <f>IF(INDEX(Historical!$D$7:$D$1220,MATCH(B84,Historical!$B$7:$B$1244,0))=0,"n/a",(INDEX(Historical!$C$7:$C$1222,MATCH(B84,Historical!$B$7:$B$1244,0))/INDEX(Historical!$D$7:$D$1220,MATCH(B84,Historical!$B$7:$B$1244,0))-1)*100)</f>
        <v>20.547945205479444</v>
      </c>
      <c r="T84" s="667">
        <f>IF(INDEX(Historical!$F$7:$F$1213,MATCH(B84,Historical!$B$7:$B$1244,0))=0,"n/a",((INDEX(Historical!$C$7:$C$1222,MATCH(B84,Historical!$B$7:$B$1244,0))/INDEX(Historical!$F$7:$F$1213,MATCH(B84,Historical!$B$7:$B$1244,0)))^(1/3)-1)*100)</f>
        <v>13.617128057248994</v>
      </c>
      <c r="U84" s="667">
        <f>IF(INDEX(Historical!$H$7:$H$1213,MATCH(B84,Historical!$B$7:$B$1244,0))=0,"n/a",((INDEX(Historical!$C$7:$C$1222,MATCH(B84,Historical!$B$7:$B$1244,0))/INDEX(Historical!$H$7:$H$1213,MATCH(B84,Historical!$B$7:$B$1244,0)))^(1/5)-1)*100)</f>
        <v>15.943572087062341</v>
      </c>
      <c r="V84" s="667">
        <f>IF(INDEX(Historical!$N$7:$N$1213,MATCH(B84,Historical!$B$7:$B$1244,0))=0,"n/a",((INDEX(Historical!$C$7:$C$1222,MATCH(B84,Historical!$B$7:$B$1244,0))/INDEX(Historical!$N$7:$N$1213,MATCH(B84,Historical!$B$7:$B$1244,0)))^(1/10)-1)*100)</f>
        <v>13.874673044960195</v>
      </c>
      <c r="W84" s="668">
        <f>IF(OR(U84&lt;=0,U84="n/a",V84&lt;=0,V84="n/a"),"n/a",U84/V84)</f>
        <v>1.149113354628104</v>
      </c>
      <c r="X84" s="669">
        <f>IF(OR(AJ84&lt;=0,AJ84="n/a",U84&lt;=0,U84="n/a"),"n/a",U84/AJ84)</f>
        <v>1.9929465108827926</v>
      </c>
      <c r="Y84" s="830"/>
      <c r="Z84" s="618">
        <f>IF(OR(AC84&lt;0.01,AC84="n/a"),"n/a",M84/AC84*100)</f>
        <v>27.586206896551722</v>
      </c>
      <c r="AA84" s="841">
        <f>IF(OR(AC84&lt;0.01,AC84="n/a"),"n/a",I84/AC84)</f>
        <v>9.9540229885057467</v>
      </c>
      <c r="AB84" s="1122">
        <v>12</v>
      </c>
      <c r="AC84" s="834">
        <v>1.74</v>
      </c>
      <c r="AD84" s="834" t="s">
        <v>135</v>
      </c>
      <c r="AE84" s="834">
        <v>2.6</v>
      </c>
      <c r="AF84" s="834">
        <v>1.1100000000000001</v>
      </c>
      <c r="AG84" s="834">
        <v>11.4</v>
      </c>
      <c r="AH84" s="834">
        <v>-10.199999999999999</v>
      </c>
      <c r="AI84" s="834" t="s">
        <v>135</v>
      </c>
      <c r="AJ84" s="834">
        <v>8</v>
      </c>
      <c r="AK84" s="834" t="s">
        <v>135</v>
      </c>
      <c r="AL84" s="834">
        <v>56.22</v>
      </c>
      <c r="AM84" s="834">
        <v>9.6</v>
      </c>
      <c r="AN84" s="834">
        <v>0</v>
      </c>
      <c r="AO84" s="705">
        <f>IF(U84="n/a","n/a",IF(AA84&lt;0,"n/a",IF(AA84="n/a","n/a",J84+U84-AA84)))</f>
        <v>8.7609116851616751</v>
      </c>
      <c r="AP84" s="706">
        <f>IF(U84="n/a","n/a",J84+U84)</f>
        <v>18.714934673667422</v>
      </c>
      <c r="AQ84" s="843">
        <f>IF(OR(AC84&lt;0.01,AC84="n/a",AF84="n/a"),"n/a",(I84/SQRT(22.5*AC84*(I84/AF84))-1)*100)</f>
        <v>-29.923960293148909</v>
      </c>
      <c r="AR84" s="618">
        <f>INDEX(Historical!$C$7:$C$1222,MATCH(B84,Historical!$B$7:$B$1244,0))*IF(AH84="n/a",1.03,IF(AH84&lt;0,1.01,IF(AH84&gt;10,1.1,(1+AH84/100))))</f>
        <v>0.44440000000000002</v>
      </c>
      <c r="AS84" s="841">
        <f>IF($AI84="n/a",1.03*AR84,IF($AI84&lt;0,1.01*AR84,IF($AI84&gt;10,1.1*AR84,(1+$AI84/100)*AR84)))</f>
        <v>0.45773200000000003</v>
      </c>
      <c r="AT84" s="841">
        <f>IF($AK84="n/a",1.03*AS84,IF($AK84&lt;0,1.01*AS84,IF($AK84&gt;10,1.1*AS84,(1+$AK84/100)*AS84)))</f>
        <v>0.47146396000000002</v>
      </c>
      <c r="AU84" s="841">
        <f>IF($AK84="n/a",1.03*AT84,IF($AK84&lt;0,1.01*AT84,IF($AK84&gt;10,1.1*AT84,(1+$AK84/100)*AT84)))</f>
        <v>0.4856078788</v>
      </c>
      <c r="AV84" s="841">
        <f>IF($AK84="n/a",1.03*AU84,IF($AK84&lt;0,1.01*AU84,IF($AK84&gt;10,1.1*AU84,(1+$AK84/100)*AU84)))</f>
        <v>0.50017611516400007</v>
      </c>
      <c r="AW84" s="618">
        <f>SUM(AR84:AV84)</f>
        <v>2.3593799539639999</v>
      </c>
      <c r="AX84" s="713">
        <f>AW84/I84*100</f>
        <v>13.622286108337182</v>
      </c>
      <c r="AY84" s="695">
        <v>0.44</v>
      </c>
      <c r="AZ84" s="837">
        <v>5.0299999999999994</v>
      </c>
      <c r="BA84" s="837">
        <v>-22.02</v>
      </c>
      <c r="BB84" s="837">
        <v>-3.47</v>
      </c>
      <c r="BC84" s="837">
        <v>-11.44</v>
      </c>
      <c r="BD84" s="861"/>
      <c r="BE84" s="594">
        <v>2014</v>
      </c>
      <c r="BF84" s="853">
        <f>IF(BE84&gt;2020,0,IF(BE84&gt;2008,1,IF(BE84&gt;2001,2,IF(BE84&gt;1990,3,IF(BE84&gt;1980,4,IF(BE84&gt;1973,5,IF(BE84&gt;1970,6,IF(BE84&gt;1960,7,IF(BE84&gt;1958,8,IF(BE84&gt;1953,9,10))))))))))</f>
        <v>1</v>
      </c>
      <c r="BG84" s="837">
        <v>1</v>
      </c>
      <c r="BH84" s="820" t="s">
        <v>4443</v>
      </c>
      <c r="BI84" s="820" t="s">
        <v>4444</v>
      </c>
    </row>
    <row r="85" spans="1:61" s="819" customFormat="1" ht="12.75" customHeight="1" x14ac:dyDescent="0.2">
      <c r="A85" s="836" t="s">
        <v>4607</v>
      </c>
      <c r="B85" s="575" t="s">
        <v>4606</v>
      </c>
      <c r="C85" s="885" t="s">
        <v>4178</v>
      </c>
      <c r="D85" s="885" t="s">
        <v>4179</v>
      </c>
      <c r="E85" s="699">
        <v>6</v>
      </c>
      <c r="F85" s="1122">
        <v>648</v>
      </c>
      <c r="G85" s="1122" t="s">
        <v>105</v>
      </c>
      <c r="H85" s="1122" t="s">
        <v>105</v>
      </c>
      <c r="I85" s="829">
        <v>26.5</v>
      </c>
      <c r="J85" s="618">
        <f>(M85/I85)*100</f>
        <v>7.5471698113207548</v>
      </c>
      <c r="K85" s="832">
        <v>0.5</v>
      </c>
      <c r="L85" s="842">
        <v>4</v>
      </c>
      <c r="M85" s="609">
        <f>K85*L85</f>
        <v>2</v>
      </c>
      <c r="N85" s="825" t="s">
        <v>292</v>
      </c>
      <c r="O85" s="700">
        <v>0.48</v>
      </c>
      <c r="P85" s="891">
        <v>44421</v>
      </c>
      <c r="Q85" s="891">
        <v>44447</v>
      </c>
      <c r="R85" s="609">
        <f>(K85-O85)/O85*100</f>
        <v>4.1666666666666705</v>
      </c>
      <c r="S85" s="667">
        <f>IF(INDEX(Historical!$D$7:$D$1220,MATCH(B85,Historical!$B$7:$B$1244,0))=0,"n/a",(INDEX(Historical!$C$7:$C$1222,MATCH(B85,Historical!$B$7:$B$1244,0))/INDEX(Historical!$D$7:$D$1220,MATCH(B85,Historical!$B$7:$B$1244,0))-1)*100)</f>
        <v>2.0408163265306145</v>
      </c>
      <c r="T85" s="667">
        <f>IF(INDEX(Historical!$F$7:$F$1213,MATCH(B85,Historical!$B$7:$B$1244,0))=0,"n/a",((INDEX(Historical!$C$7:$C$1222,MATCH(B85,Historical!$B$7:$B$1244,0))/INDEX(Historical!$F$7:$F$1213,MATCH(B85,Historical!$B$7:$B$1244,0)))^(1/3)-1)*100)</f>
        <v>1.724476819110099</v>
      </c>
      <c r="U85" s="667">
        <f>IF(INDEX(Historical!$H$7:$H$1213,MATCH(B85,Historical!$B$7:$B$1244,0))=0,"n/a",((INDEX(Historical!$C$7:$C$1222,MATCH(B85,Historical!$B$7:$B$1244,0))/INDEX(Historical!$H$7:$H$1213,MATCH(B85,Historical!$B$7:$B$1244,0)))^(1/5)-1)*100)</f>
        <v>2.5896304910234091</v>
      </c>
      <c r="V85" s="667">
        <f>IF(INDEX(Historical!$N$7:$N$1213,MATCH(B85,Historical!$B$7:$B$1244,0))=0,"n/a",((INDEX(Historical!$C$7:$C$1222,MATCH(B85,Historical!$B$7:$B$1244,0))/INDEX(Historical!$N$7:$N$1213,MATCH(B85,Historical!$B$7:$B$1244,0)))^(1/10)-1)*100)</f>
        <v>1.6384673297434205</v>
      </c>
      <c r="W85" s="668">
        <f>IF(OR(U85&lt;=0,U85="n/a",V85&lt;=0,V85="n/a"),"n/a",U85/V85)</f>
        <v>1.5805200653155154</v>
      </c>
      <c r="X85" s="669" t="str">
        <f>IF(OR(AJ85&lt;=0,AJ85="n/a",U85&lt;=0,U85="n/a"),"n/a",U85/AJ85)</f>
        <v>n/a</v>
      </c>
      <c r="Y85" s="640" t="s">
        <v>5355</v>
      </c>
      <c r="Z85" s="618">
        <f>IF(OR(AC85&lt;0.01,AC85="n/a"),"n/a",M85/AC85*100)</f>
        <v>134.2281879194631</v>
      </c>
      <c r="AA85" s="841">
        <f>IF(OR(AC85&lt;0.01,AC85="n/a"),"n/a",I85/AC85)</f>
        <v>17.785234899328859</v>
      </c>
      <c r="AB85" s="842">
        <v>12</v>
      </c>
      <c r="AC85" s="821">
        <v>1.49</v>
      </c>
      <c r="AD85" s="821">
        <v>2.2400000000000002</v>
      </c>
      <c r="AE85" s="821">
        <v>3.43</v>
      </c>
      <c r="AF85" s="821">
        <v>1.1499999999999999</v>
      </c>
      <c r="AG85" s="821">
        <v>6.4</v>
      </c>
      <c r="AH85" s="821">
        <v>-50</v>
      </c>
      <c r="AI85" s="821">
        <v>0.54</v>
      </c>
      <c r="AJ85" s="821">
        <v>-3</v>
      </c>
      <c r="AK85" s="821">
        <v>8</v>
      </c>
      <c r="AL85" s="833">
        <v>2840</v>
      </c>
      <c r="AM85" s="827">
        <v>0.4</v>
      </c>
      <c r="AN85" s="821">
        <v>1.31</v>
      </c>
      <c r="AO85" s="705">
        <f>IF(U85="n/a","n/a",IF(AA85&lt;0,"n/a",IF(AA85="n/a","n/a",J85+U85-AA85)))</f>
        <v>-7.6484345969846963</v>
      </c>
      <c r="AP85" s="706">
        <f>IF(U85="n/a","n/a",J85+U85)</f>
        <v>10.136800302344163</v>
      </c>
      <c r="AQ85" s="843">
        <f>IF(OR(AC85&lt;0.01,AC85="n/a",AF85="n/a"),"n/a",(I85/SQRT(22.5*AC85*(I85/AF85))-1)*100)</f>
        <v>-4.6572961849304146</v>
      </c>
      <c r="AR85" s="618">
        <f>INDEX(Historical!$C$7:$C$1222,MATCH(B85,Historical!$B$7:$B$1244,0))*IF(AH85="n/a",1.03,IF(AH85&lt;0,1.01,IF(AH85&gt;10,1.1,(1+AH85/100))))</f>
        <v>2.02</v>
      </c>
      <c r="AS85" s="841">
        <f>IF($AI85="n/a",1.03*AR85,IF($AI85&lt;0,1.01*AR85,IF($AI85&gt;10,1.1*AR85,(1+$AI85/100)*AR85)))</f>
        <v>2.0309080000000002</v>
      </c>
      <c r="AT85" s="841">
        <f>IF($AK85="n/a",1.03*AS85,IF($AK85&lt;0,1.01*AS85,IF($AK85&gt;10,1.1*AS85,(1+$AK85/100)*AS85)))</f>
        <v>2.1933806400000004</v>
      </c>
      <c r="AU85" s="841">
        <f>IF($AK85="n/a",1.03*AT85,IF($AK85&lt;0,1.01*AT85,IF($AK85&gt;10,1.1*AT85,(1+$AK85/100)*AT85)))</f>
        <v>2.3688510912000007</v>
      </c>
      <c r="AV85" s="841">
        <f>IF($AK85="n/a",1.03*AU85,IF($AK85&lt;0,1.01*AU85,IF($AK85&gt;10,1.1*AU85,(1+$AK85/100)*AU85)))</f>
        <v>2.5583591784960009</v>
      </c>
      <c r="AW85" s="618">
        <f>SUM(AR85:AV85)</f>
        <v>11.171498909696002</v>
      </c>
      <c r="AX85" s="713">
        <f>AW85/I85*100</f>
        <v>42.156599659230196</v>
      </c>
      <c r="AY85" s="887">
        <v>1.1200000000000001</v>
      </c>
      <c r="AZ85" s="827">
        <v>8.1199999999999992</v>
      </c>
      <c r="BA85" s="827">
        <v>-43.63</v>
      </c>
      <c r="BB85" s="827">
        <v>-8.2000000000000011</v>
      </c>
      <c r="BC85" s="827">
        <v>-14.77</v>
      </c>
      <c r="BD85" s="861"/>
      <c r="BE85" s="594">
        <v>2017</v>
      </c>
      <c r="BF85" s="853">
        <f>IF(BE85&gt;2020,0,IF(BE85&gt;2008,1,IF(BE85&gt;2001,2,IF(BE85&gt;1990,3,IF(BE85&gt;1980,4,IF(BE85&gt;1973,5,IF(BE85&gt;1970,6,IF(BE85&gt;1960,7,IF(BE85&gt;1958,8,IF(BE85&gt;1953,9,10))))))))))</f>
        <v>1</v>
      </c>
      <c r="BG85" s="837">
        <v>2.7</v>
      </c>
      <c r="BH85" s="820" t="s">
        <v>4443</v>
      </c>
      <c r="BI85" s="820" t="s">
        <v>4445</v>
      </c>
    </row>
    <row r="86" spans="1:61" s="819" customFormat="1" ht="12.75" customHeight="1" x14ac:dyDescent="0.2">
      <c r="A86" s="836" t="s">
        <v>4293</v>
      </c>
      <c r="B86" s="575" t="s">
        <v>4292</v>
      </c>
      <c r="C86" s="885" t="s">
        <v>107</v>
      </c>
      <c r="D86" s="885" t="s">
        <v>4193</v>
      </c>
      <c r="E86" s="699">
        <v>8</v>
      </c>
      <c r="F86" s="1122">
        <v>585</v>
      </c>
      <c r="G86" s="1122" t="s">
        <v>105</v>
      </c>
      <c r="H86" s="1122" t="s">
        <v>105</v>
      </c>
      <c r="I86" s="829">
        <v>95.7</v>
      </c>
      <c r="J86" s="618">
        <f>(M86/I86)*100</f>
        <v>2.2152560083594568</v>
      </c>
      <c r="K86" s="832">
        <v>0.53</v>
      </c>
      <c r="L86" s="842">
        <v>4</v>
      </c>
      <c r="M86" s="609">
        <f>K86*L86</f>
        <v>2.12</v>
      </c>
      <c r="N86" s="825" t="s">
        <v>147</v>
      </c>
      <c r="O86" s="700">
        <v>0.43</v>
      </c>
      <c r="P86" s="603">
        <v>44713</v>
      </c>
      <c r="Q86" s="603">
        <v>44727</v>
      </c>
      <c r="R86" s="609">
        <f>(K86-O86)/O86*100</f>
        <v>23.255813953488381</v>
      </c>
      <c r="S86" s="667">
        <f>IF(INDEX(Historical!$D$7:$D$1220,MATCH(B86,Historical!$B$7:$B$1244,0))=0,"n/a",(INDEX(Historical!$C$7:$C$1222,MATCH(B86,Historical!$B$7:$B$1244,0))/INDEX(Historical!$D$7:$D$1220,MATCH(B86,Historical!$B$7:$B$1244,0))-1)*100)</f>
        <v>24.691358024691358</v>
      </c>
      <c r="T86" s="667">
        <f>IF(INDEX(Historical!$F$7:$F$1213,MATCH(B86,Historical!$B$7:$B$1244,0))=0,"n/a",((INDEX(Historical!$C$7:$C$1222,MATCH(B86,Historical!$B$7:$B$1244,0))/INDEX(Historical!$F$7:$F$1213,MATCH(B86,Historical!$B$7:$B$1244,0)))^(1/3)-1)*100)</f>
        <v>18.957010419217912</v>
      </c>
      <c r="U86" s="667">
        <f>IF(INDEX(Historical!$H$7:$H$1213,MATCH(B86,Historical!$B$7:$B$1244,0))=0,"n/a",((INDEX(Historical!$C$7:$C$1222,MATCH(B86,Historical!$B$7:$B$1244,0))/INDEX(Historical!$H$7:$H$1213,MATCH(B86,Historical!$B$7:$B$1244,0)))^(1/5)-1)*100)</f>
        <v>20.351713110736004</v>
      </c>
      <c r="V86" s="667" t="str">
        <f>IF(INDEX(Historical!$N$7:$N$1213,MATCH(B86,Historical!$B$7:$B$1244,0))=0,"n/a",((INDEX(Historical!$C$7:$C$1222,MATCH(B86,Historical!$B$7:$B$1244,0))/INDEX(Historical!$N$7:$N$1213,MATCH(B86,Historical!$B$7:$B$1244,0)))^(1/10)-1)*100)</f>
        <v>n/a</v>
      </c>
      <c r="W86" s="668" t="str">
        <f>IF(OR(U86&lt;=0,U86="n/a",V86&lt;=0,V86="n/a"),"n/a",U86/V86)</f>
        <v>n/a</v>
      </c>
      <c r="X86" s="669">
        <f>IF(OR(AJ86&lt;=0,AJ86="n/a",U86&lt;=0,U86="n/a"),"n/a",U86/AJ86)</f>
        <v>0.64404155413721531</v>
      </c>
      <c r="Y86" s="831"/>
      <c r="Z86" s="618">
        <f>IF(OR(AC86&lt;0.01,AC86="n/a"),"n/a",M86/AC86*100)</f>
        <v>56.23342175066314</v>
      </c>
      <c r="AA86" s="841">
        <f>IF(OR(AC86&lt;0.01,AC86="n/a"),"n/a",I86/AC86)</f>
        <v>25.384615384615387</v>
      </c>
      <c r="AB86" s="842">
        <v>3</v>
      </c>
      <c r="AC86" s="821">
        <v>3.77</v>
      </c>
      <c r="AD86" s="821">
        <v>2.89</v>
      </c>
      <c r="AE86" s="821">
        <v>3.56</v>
      </c>
      <c r="AF86" s="821">
        <v>3.9</v>
      </c>
      <c r="AG86" s="821">
        <v>17.8</v>
      </c>
      <c r="AH86" s="821">
        <v>40.799999999999997</v>
      </c>
      <c r="AI86" s="821">
        <v>20.27</v>
      </c>
      <c r="AJ86" s="821">
        <v>31.6</v>
      </c>
      <c r="AK86" s="821">
        <v>8.6999999999999993</v>
      </c>
      <c r="AL86" s="833">
        <v>6540</v>
      </c>
      <c r="AM86" s="827">
        <v>0.12</v>
      </c>
      <c r="AN86" s="821">
        <v>0</v>
      </c>
      <c r="AO86" s="705">
        <f>IF(U86="n/a","n/a",IF(AA86&lt;0,"n/a",IF(AA86="n/a","n/a",J86+U86-AA86)))</f>
        <v>-2.8176462655199259</v>
      </c>
      <c r="AP86" s="706">
        <f>IF(U86="n/a","n/a",J86+U86)</f>
        <v>22.566969119095461</v>
      </c>
      <c r="AQ86" s="843">
        <f>IF(OR(AC86&lt;0.01,AC86="n/a",AF86="n/a"),"n/a",(I86/SQRT(22.5*AC86*(I86/AF86))-1)*100)</f>
        <v>109.76176963403033</v>
      </c>
      <c r="AR86" s="618">
        <f>INDEX(Historical!$C$7:$C$1222,MATCH(B86,Historical!$B$7:$B$1244,0))*IF(AH86="n/a",1.03,IF(AH86&lt;0,1.01,IF(AH86&gt;10,1.1,(1+AH86/100))))</f>
        <v>2.2220000000000004</v>
      </c>
      <c r="AS86" s="841">
        <f>IF($AI86="n/a",1.03*AR86,IF($AI86&lt;0,1.01*AR86,IF($AI86&gt;10,1.1*AR86,(1+$AI86/100)*AR86)))</f>
        <v>2.4442000000000008</v>
      </c>
      <c r="AT86" s="841">
        <f>IF($AK86="n/a",1.03*AS86,IF($AK86&lt;0,1.01*AS86,IF($AK86&gt;10,1.1*AS86,(1+$AK86/100)*AS86)))</f>
        <v>2.6568454000000008</v>
      </c>
      <c r="AU86" s="841">
        <f>IF($AK86="n/a",1.03*AT86,IF($AK86&lt;0,1.01*AT86,IF($AK86&gt;10,1.1*AT86,(1+$AK86/100)*AT86)))</f>
        <v>2.8879909498000007</v>
      </c>
      <c r="AV86" s="841">
        <f>IF($AK86="n/a",1.03*AU86,IF($AK86&lt;0,1.01*AU86,IF($AK86&gt;10,1.1*AU86,(1+$AK86/100)*AU86)))</f>
        <v>3.1392461624326007</v>
      </c>
      <c r="AW86" s="618">
        <f>SUM(AR86:AV86)</f>
        <v>13.350282512232605</v>
      </c>
      <c r="AX86" s="713">
        <f>AW86/I86*100</f>
        <v>13.950138466282763</v>
      </c>
      <c r="AY86" s="887">
        <v>0.8</v>
      </c>
      <c r="AZ86" s="827">
        <v>29.01</v>
      </c>
      <c r="BA86" s="827">
        <v>-8.39</v>
      </c>
      <c r="BB86" s="827">
        <v>1.32</v>
      </c>
      <c r="BC86" s="827">
        <v>10.130000000000001</v>
      </c>
      <c r="BD86" s="861"/>
      <c r="BE86" s="594">
        <v>2015</v>
      </c>
      <c r="BF86" s="853">
        <f>IF(BE86&gt;2020,0,IF(BE86&gt;2008,1,IF(BE86&gt;2001,2,IF(BE86&gt;1990,3,IF(BE86&gt;1980,4,IF(BE86&gt;1973,5,IF(BE86&gt;1970,6,IF(BE86&gt;1960,7,IF(BE86&gt;1958,8,IF(BE86&gt;1953,9,10))))))))))</f>
        <v>1</v>
      </c>
      <c r="BG86" s="837">
        <v>9.9</v>
      </c>
      <c r="BH86" s="820" t="s">
        <v>4443</v>
      </c>
      <c r="BI86" s="820" t="s">
        <v>4444</v>
      </c>
    </row>
    <row r="87" spans="1:61" s="819" customFormat="1" ht="12.75" customHeight="1" x14ac:dyDescent="0.2">
      <c r="A87" s="836" t="s">
        <v>4596</v>
      </c>
      <c r="B87" s="575" t="s">
        <v>4593</v>
      </c>
      <c r="C87" s="885" t="s">
        <v>107</v>
      </c>
      <c r="D87" s="885" t="s">
        <v>4193</v>
      </c>
      <c r="E87" s="699">
        <v>6</v>
      </c>
      <c r="F87" s="1122">
        <v>660</v>
      </c>
      <c r="G87" s="1122" t="s">
        <v>105</v>
      </c>
      <c r="H87" s="1122" t="s">
        <v>105</v>
      </c>
      <c r="I87" s="829">
        <v>77.8</v>
      </c>
      <c r="J87" s="618">
        <f>(M87/I87)*100</f>
        <v>2.0565552699228795</v>
      </c>
      <c r="K87" s="832">
        <v>0.4</v>
      </c>
      <c r="L87" s="842">
        <v>4</v>
      </c>
      <c r="M87" s="609">
        <f>K87*L87</f>
        <v>1.6</v>
      </c>
      <c r="N87" s="825" t="s">
        <v>4418</v>
      </c>
      <c r="O87" s="700">
        <v>0.35</v>
      </c>
      <c r="P87" s="603">
        <v>44726</v>
      </c>
      <c r="Q87" s="603">
        <v>44749</v>
      </c>
      <c r="R87" s="609">
        <f>(K87-O87)/O87*100</f>
        <v>14.285714285714299</v>
      </c>
      <c r="S87" s="667">
        <f>IF(INDEX(Historical!$D$7:$D$1220,MATCH(B87,Historical!$B$7:$B$1244,0))=0,"n/a",(INDEX(Historical!$C$7:$C$1222,MATCH(B87,Historical!$B$7:$B$1244,0))/INDEX(Historical!$D$7:$D$1220,MATCH(B87,Historical!$B$7:$B$1244,0))-1)*100)</f>
        <v>13.207547169811317</v>
      </c>
      <c r="T87" s="667">
        <f>IF(INDEX(Historical!$F$7:$F$1213,MATCH(B87,Historical!$B$7:$B$1244,0))=0,"n/a",((INDEX(Historical!$C$7:$C$1222,MATCH(B87,Historical!$B$7:$B$1244,0))/INDEX(Historical!$F$7:$F$1213,MATCH(B87,Historical!$B$7:$B$1244,0)))^(1/3)-1)*100)</f>
        <v>15.441567326431937</v>
      </c>
      <c r="U87" s="667">
        <f>IF(INDEX(Historical!$H$7:$H$1213,MATCH(B87,Historical!$B$7:$B$1244,0))=0,"n/a",((INDEX(Historical!$C$7:$C$1222,MATCH(B87,Historical!$B$7:$B$1244,0))/INDEX(Historical!$H$7:$H$1213,MATCH(B87,Historical!$B$7:$B$1244,0)))^(1/5)-1)*100)</f>
        <v>33.78414360792155</v>
      </c>
      <c r="V87" s="667" t="str">
        <f>IF(INDEX(Historical!$N$7:$N$1213,MATCH(B87,Historical!$B$7:$B$1244,0))=0,"n/a",((INDEX(Historical!$C$7:$C$1222,MATCH(B87,Historical!$B$7:$B$1244,0))/INDEX(Historical!$N$7:$N$1213,MATCH(B87,Historical!$B$7:$B$1244,0)))^(1/10)-1)*100)</f>
        <v>n/a</v>
      </c>
      <c r="W87" s="668" t="str">
        <f>IF(OR(U87&lt;=0,U87="n/a",V87&lt;=0,V87="n/a"),"n/a",U87/V87)</f>
        <v>n/a</v>
      </c>
      <c r="X87" s="669">
        <f>IF(OR(AJ87&lt;=0,AJ87="n/a",U87&lt;=0,U87="n/a"),"n/a",U87/AJ87)</f>
        <v>0.20790242220259414</v>
      </c>
      <c r="Y87" s="640"/>
      <c r="Z87" s="618">
        <f>IF(OR(AC87&lt;0.01,AC87="n/a"),"n/a",M87/AC87*100)</f>
        <v>61.776061776061788</v>
      </c>
      <c r="AA87" s="841">
        <f>IF(OR(AC87&lt;0.01,AC87="n/a"),"n/a",I87/AC87)</f>
        <v>30.038610038610038</v>
      </c>
      <c r="AB87" s="842">
        <v>3</v>
      </c>
      <c r="AC87" s="821">
        <v>2.59</v>
      </c>
      <c r="AD87" s="821">
        <v>2.0099999999999998</v>
      </c>
      <c r="AE87" s="821">
        <v>8.19</v>
      </c>
      <c r="AF87" s="821">
        <v>7.32</v>
      </c>
      <c r="AG87" s="821">
        <v>25.7</v>
      </c>
      <c r="AH87" s="821">
        <v>41.9</v>
      </c>
      <c r="AI87" s="821">
        <v>14.510000000000002</v>
      </c>
      <c r="AJ87" s="821">
        <v>162.5</v>
      </c>
      <c r="AK87" s="821">
        <v>15</v>
      </c>
      <c r="AL87" s="833">
        <v>4230</v>
      </c>
      <c r="AM87" s="827">
        <v>3.5000000000000004</v>
      </c>
      <c r="AN87" s="821">
        <v>0.5</v>
      </c>
      <c r="AO87" s="705">
        <f>IF(U87="n/a","n/a",IF(AA87&lt;0,"n/a",IF(AA87="n/a","n/a",J87+U87-AA87)))</f>
        <v>5.8020888392343934</v>
      </c>
      <c r="AP87" s="706">
        <f>IF(U87="n/a","n/a",J87+U87)</f>
        <v>35.840698877844432</v>
      </c>
      <c r="AQ87" s="843">
        <f>IF(OR(AC87&lt;0.01,AC87="n/a",AF87="n/a"),"n/a",(I87/SQRT(22.5*AC87*(I87/AF87))-1)*100)</f>
        <v>212.61095842214382</v>
      </c>
      <c r="AR87" s="618">
        <f>INDEX(Historical!$C$7:$C$1222,MATCH(B87,Historical!$B$7:$B$1244,0))*IF(AH87="n/a",1.03,IF(AH87&lt;0,1.01,IF(AH87&gt;10,1.1,(1+AH87/100))))</f>
        <v>1.6500000000000001</v>
      </c>
      <c r="AS87" s="841">
        <f>IF($AI87="n/a",1.03*AR87,IF($AI87&lt;0,1.01*AR87,IF($AI87&gt;10,1.1*AR87,(1+$AI87/100)*AR87)))</f>
        <v>1.8150000000000004</v>
      </c>
      <c r="AT87" s="841">
        <f>IF($AK87="n/a",1.03*AS87,IF($AK87&lt;0,1.01*AS87,IF($AK87&gt;10,1.1*AS87,(1+$AK87/100)*AS87)))</f>
        <v>1.9965000000000006</v>
      </c>
      <c r="AU87" s="841">
        <f>IF($AK87="n/a",1.03*AT87,IF($AK87&lt;0,1.01*AT87,IF($AK87&gt;10,1.1*AT87,(1+$AK87/100)*AT87)))</f>
        <v>2.1961500000000007</v>
      </c>
      <c r="AV87" s="841">
        <f>IF($AK87="n/a",1.03*AU87,IF($AK87&lt;0,1.01*AU87,IF($AK87&gt;10,1.1*AU87,(1+$AK87/100)*AU87)))</f>
        <v>2.4157650000000008</v>
      </c>
      <c r="AW87" s="618">
        <f>SUM(AR87:AV87)</f>
        <v>10.073415000000002</v>
      </c>
      <c r="AX87" s="713">
        <f>AW87/I87*100</f>
        <v>12.947834190231367</v>
      </c>
      <c r="AY87" s="887">
        <v>1.08</v>
      </c>
      <c r="AZ87" s="827">
        <v>39.4</v>
      </c>
      <c r="BA87" s="827">
        <v>-4.6899999999999995</v>
      </c>
      <c r="BB87" s="827">
        <v>6.59</v>
      </c>
      <c r="BC87" s="827">
        <v>11.940000000000001</v>
      </c>
      <c r="BD87" s="861"/>
      <c r="BE87" s="594">
        <v>2017</v>
      </c>
      <c r="BF87" s="853">
        <f>IF(BE87&gt;2020,0,IF(BE87&gt;2008,1,IF(BE87&gt;2001,2,IF(BE87&gt;1990,3,IF(BE87&gt;1980,4,IF(BE87&gt;1973,5,IF(BE87&gt;1970,6,IF(BE87&gt;1960,7,IF(BE87&gt;1958,8,IF(BE87&gt;1953,9,10))))))))))</f>
        <v>1</v>
      </c>
      <c r="BG87" s="837">
        <v>7.5</v>
      </c>
      <c r="BH87" s="820" t="s">
        <v>4443</v>
      </c>
      <c r="BI87" s="820" t="s">
        <v>4444</v>
      </c>
    </row>
    <row r="88" spans="1:61" s="819" customFormat="1" ht="12.75" customHeight="1" x14ac:dyDescent="0.2">
      <c r="A88" s="836" t="s">
        <v>4860</v>
      </c>
      <c r="B88" s="575" t="s">
        <v>4488</v>
      </c>
      <c r="C88" s="885" t="s">
        <v>244</v>
      </c>
      <c r="D88" s="885" t="s">
        <v>4209</v>
      </c>
      <c r="E88" s="699">
        <v>7</v>
      </c>
      <c r="F88" s="1122">
        <v>629</v>
      </c>
      <c r="G88" s="1122" t="s">
        <v>105</v>
      </c>
      <c r="H88" s="1122" t="s">
        <v>105</v>
      </c>
      <c r="I88" s="829">
        <v>21.99</v>
      </c>
      <c r="J88" s="618">
        <f>(M88/I88)*100</f>
        <v>4.0018190086402914</v>
      </c>
      <c r="K88" s="832">
        <v>0.22</v>
      </c>
      <c r="L88" s="842">
        <v>4</v>
      </c>
      <c r="M88" s="609">
        <f>K88*L88</f>
        <v>0.88</v>
      </c>
      <c r="N88" s="825" t="s">
        <v>147</v>
      </c>
      <c r="O88" s="700">
        <v>0.2</v>
      </c>
      <c r="P88" s="603">
        <v>44910</v>
      </c>
      <c r="Q88" s="603">
        <v>44925</v>
      </c>
      <c r="R88" s="609">
        <f>(K88-O88)/O88*100</f>
        <v>9.9999999999999947</v>
      </c>
      <c r="S88" s="667">
        <f>IF(INDEX(Historical!$D$7:$D$1220,MATCH(B88,Historical!$B$7:$B$1244,0))=0,"n/a",(INDEX(Historical!$C$7:$C$1222,MATCH(B88,Historical!$B$7:$B$1244,0))/INDEX(Historical!$D$7:$D$1220,MATCH(B88,Historical!$B$7:$B$1244,0))-1)*100)</f>
        <v>10.810810810810811</v>
      </c>
      <c r="T88" s="667">
        <f>IF(INDEX(Historical!$F$7:$F$1213,MATCH(B88,Historical!$B$7:$B$1244,0))=0,"n/a",((INDEX(Historical!$C$7:$C$1222,MATCH(B88,Historical!$B$7:$B$1244,0))/INDEX(Historical!$F$7:$F$1213,MATCH(B88,Historical!$B$7:$B$1244,0)))^(1/3)-1)*100)</f>
        <v>10.364145677983828</v>
      </c>
      <c r="U88" s="667">
        <f>IF(INDEX(Historical!$H$7:$H$1213,MATCH(B88,Historical!$B$7:$B$1244,0))=0,"n/a",((INDEX(Historical!$C$7:$C$1222,MATCH(B88,Historical!$B$7:$B$1244,0))/INDEX(Historical!$H$7:$H$1213,MATCH(B88,Historical!$B$7:$B$1244,0)))^(1/5)-1)*100)</f>
        <v>10.399922776586902</v>
      </c>
      <c r="V88" s="667">
        <f>IF(INDEX(Historical!$N$7:$N$1213,MATCH(B88,Historical!$B$7:$B$1244,0))=0,"n/a",((INDEX(Historical!$C$7:$C$1222,MATCH(B88,Historical!$B$7:$B$1244,0))/INDEX(Historical!$N$7:$N$1213,MATCH(B88,Historical!$B$7:$B$1244,0)))^(1/10)-1)*100)</f>
        <v>7.4423221352840185</v>
      </c>
      <c r="W88" s="668">
        <f>IF(OR(U88&lt;=0,U88="n/a",V88&lt;=0,V88="n/a"),"n/a",U88/V88)</f>
        <v>1.3974029325176494</v>
      </c>
      <c r="X88" s="669" t="str">
        <f>IF(OR(AJ88&lt;=0,AJ88="n/a",U88&lt;=0,U88="n/a"),"n/a",U88/AJ88)</f>
        <v>n/a</v>
      </c>
      <c r="Y88" s="640"/>
      <c r="Z88" s="618">
        <f>IF(OR(AC88&lt;0.01,AC88="n/a"),"n/a",M88/AC88*100)</f>
        <v>109.99999999999999</v>
      </c>
      <c r="AA88" s="841">
        <f>IF(OR(AC88&lt;0.01,AC88="n/a"),"n/a",I88/AC88)</f>
        <v>27.487499999999997</v>
      </c>
      <c r="AB88" s="842">
        <v>1</v>
      </c>
      <c r="AC88" s="821">
        <v>0.8</v>
      </c>
      <c r="AD88" s="821">
        <v>1.59</v>
      </c>
      <c r="AE88" s="821">
        <v>0.42</v>
      </c>
      <c r="AF88" s="821">
        <v>0.96</v>
      </c>
      <c r="AG88" s="821">
        <v>3.5999999999999996</v>
      </c>
      <c r="AH88" s="821">
        <v>209.60000000000002</v>
      </c>
      <c r="AI88" s="821">
        <v>17.649999999999999</v>
      </c>
      <c r="AJ88" s="821">
        <v>-15</v>
      </c>
      <c r="AK88" s="821">
        <v>17</v>
      </c>
      <c r="AL88" s="833">
        <v>244.64</v>
      </c>
      <c r="AM88" s="827">
        <v>1.0999999999999999</v>
      </c>
      <c r="AN88" s="821">
        <v>0.09</v>
      </c>
      <c r="AO88" s="705">
        <f>IF(U88="n/a","n/a",IF(AA88&lt;0,"n/a",IF(AA88="n/a","n/a",J88+U88-AA88)))</f>
        <v>-13.085758214772804</v>
      </c>
      <c r="AP88" s="706">
        <f>IF(U88="n/a","n/a",J88+U88)</f>
        <v>14.401741785227193</v>
      </c>
      <c r="AQ88" s="843">
        <f>IF(OR(AC88&lt;0.01,AC88="n/a",AF88="n/a"),"n/a",(I88/SQRT(22.5*AC88*(I88/AF88))-1)*100)</f>
        <v>8.2958909654470716</v>
      </c>
      <c r="AR88" s="618">
        <f>INDEX(Historical!$C$7:$C$1222,MATCH(B88,Historical!$B$7:$B$1244,0))*IF(AH88="n/a",1.03,IF(AH88&lt;0,1.01,IF(AH88&gt;10,1.1,(1+AH88/100))))</f>
        <v>0.90200000000000002</v>
      </c>
      <c r="AS88" s="841">
        <f>IF($AI88="n/a",1.03*AR88,IF($AI88&lt;0,1.01*AR88,IF($AI88&gt;10,1.1*AR88,(1+$AI88/100)*AR88)))</f>
        <v>0.99220000000000008</v>
      </c>
      <c r="AT88" s="841">
        <f>IF($AK88="n/a",1.03*AS88,IF($AK88&lt;0,1.01*AS88,IF($AK88&gt;10,1.1*AS88,(1+$AK88/100)*AS88)))</f>
        <v>1.0914200000000003</v>
      </c>
      <c r="AU88" s="841">
        <f>IF($AK88="n/a",1.03*AT88,IF($AK88&lt;0,1.01*AT88,IF($AK88&gt;10,1.1*AT88,(1+$AK88/100)*AT88)))</f>
        <v>1.2005620000000004</v>
      </c>
      <c r="AV88" s="841">
        <f>IF($AK88="n/a",1.03*AU88,IF($AK88&lt;0,1.01*AU88,IF($AK88&gt;10,1.1*AU88,(1+$AK88/100)*AU88)))</f>
        <v>1.3206182000000004</v>
      </c>
      <c r="AW88" s="618">
        <f>SUM(AR88:AV88)</f>
        <v>5.5068002000000007</v>
      </c>
      <c r="AX88" s="713">
        <f>AW88/I88*100</f>
        <v>25.04229286039109</v>
      </c>
      <c r="AY88" s="887">
        <v>0.97</v>
      </c>
      <c r="AZ88" s="827">
        <v>70.430000000000007</v>
      </c>
      <c r="BA88" s="827">
        <v>1.6400000000000001</v>
      </c>
      <c r="BB88" s="827">
        <v>11.08</v>
      </c>
      <c r="BC88" s="827">
        <v>30.17</v>
      </c>
      <c r="BD88" s="861"/>
      <c r="BE88" s="594">
        <v>2016</v>
      </c>
      <c r="BF88" s="853">
        <f>IF(BE88&gt;2020,0,IF(BE88&gt;2008,1,IF(BE88&gt;2001,2,IF(BE88&gt;1990,3,IF(BE88&gt;1980,4,IF(BE88&gt;1973,5,IF(BE88&gt;1970,6,IF(BE88&gt;1960,7,IF(BE88&gt;1958,8,IF(BE88&gt;1953,9,10))))))))))</f>
        <v>1</v>
      </c>
      <c r="BG88" s="837">
        <v>2.4</v>
      </c>
      <c r="BH88" s="820" t="s">
        <v>4443</v>
      </c>
      <c r="BI88" s="820" t="s">
        <v>4444</v>
      </c>
    </row>
    <row r="89" spans="1:61" s="819" customFormat="1" ht="12.75" customHeight="1" x14ac:dyDescent="0.2">
      <c r="A89" s="836" t="s">
        <v>4595</v>
      </c>
      <c r="B89" s="575" t="s">
        <v>1928</v>
      </c>
      <c r="C89" s="885" t="s">
        <v>244</v>
      </c>
      <c r="D89" s="885" t="s">
        <v>4228</v>
      </c>
      <c r="E89" s="699">
        <v>7</v>
      </c>
      <c r="F89" s="1122">
        <v>620</v>
      </c>
      <c r="G89" s="1122" t="s">
        <v>105</v>
      </c>
      <c r="H89" s="1122" t="s">
        <v>105</v>
      </c>
      <c r="I89" s="829">
        <v>36.799999999999997</v>
      </c>
      <c r="J89" s="618">
        <f>(M89/I89)*100</f>
        <v>3.152173913043478</v>
      </c>
      <c r="K89" s="832">
        <v>0.28999999999999998</v>
      </c>
      <c r="L89" s="842">
        <v>4</v>
      </c>
      <c r="M89" s="609">
        <f>K89*L89</f>
        <v>1.1599999999999999</v>
      </c>
      <c r="N89" s="825" t="s">
        <v>4361</v>
      </c>
      <c r="O89" s="700">
        <v>0.27</v>
      </c>
      <c r="P89" s="603">
        <v>44811</v>
      </c>
      <c r="Q89" s="603">
        <v>44837</v>
      </c>
      <c r="R89" s="609">
        <f>(K89-O89)/O89*100</f>
        <v>7.4074074074073932</v>
      </c>
      <c r="S89" s="667">
        <f>IF(INDEX(Historical!$D$7:$D$1220,MATCH(B89,Historical!$B$7:$B$1244,0))=0,"n/a",(INDEX(Historical!$C$7:$C$1222,MATCH(B89,Historical!$B$7:$B$1244,0))/INDEX(Historical!$D$7:$D$1220,MATCH(B89,Historical!$B$7:$B$1244,0))-1)*100)</f>
        <v>3.7735849056603765</v>
      </c>
      <c r="T89" s="667">
        <f>IF(INDEX(Historical!$F$7:$F$1213,MATCH(B89,Historical!$B$7:$B$1244,0))=0,"n/a",((INDEX(Historical!$C$7:$C$1222,MATCH(B89,Historical!$B$7:$B$1244,0))/INDEX(Historical!$F$7:$F$1213,MATCH(B89,Historical!$B$7:$B$1244,0)))^(1/3)-1)*100)</f>
        <v>2.5488602286219519</v>
      </c>
      <c r="U89" s="667">
        <f>IF(INDEX(Historical!$H$7:$H$1213,MATCH(B89,Historical!$B$7:$B$1244,0))=0,"n/a",((INDEX(Historical!$C$7:$C$1222,MATCH(B89,Historical!$B$7:$B$1244,0))/INDEX(Historical!$H$7:$H$1213,MATCH(B89,Historical!$B$7:$B$1244,0)))^(1/5)-1)*100)</f>
        <v>3.638464900130689</v>
      </c>
      <c r="V89" s="667">
        <f>IF(INDEX(Historical!$N$7:$N$1213,MATCH(B89,Historical!$B$7:$B$1244,0))=0,"n/a",((INDEX(Historical!$C$7:$C$1222,MATCH(B89,Historical!$B$7:$B$1244,0))/INDEX(Historical!$N$7:$N$1213,MATCH(B89,Historical!$B$7:$B$1244,0)))^(1/10)-1)*100)</f>
        <v>3.2357862679155636</v>
      </c>
      <c r="W89" s="668">
        <f>IF(OR(U89&lt;=0,U89="n/a",V89&lt;=0,V89="n/a"),"n/a",U89/V89)</f>
        <v>1.1244453739753719</v>
      </c>
      <c r="X89" s="669">
        <f>IF(OR(AJ89&lt;=0,AJ89="n/a",U89&lt;=0,U89="n/a"),"n/a",U89/AJ89)</f>
        <v>1.732602333395566</v>
      </c>
      <c r="Y89" s="640"/>
      <c r="Z89" s="618">
        <f>IF(OR(AC89&lt;0.01,AC89="n/a"),"n/a",M89/AC89*100)</f>
        <v>38.926174496644293</v>
      </c>
      <c r="AA89" s="841">
        <f>IF(OR(AC89&lt;0.01,AC89="n/a"),"n/a",I89/AC89)</f>
        <v>12.348993288590604</v>
      </c>
      <c r="AB89" s="842">
        <v>4</v>
      </c>
      <c r="AC89" s="821">
        <v>2.98</v>
      </c>
      <c r="AD89" s="821">
        <v>0.83</v>
      </c>
      <c r="AE89" s="821">
        <v>1.66</v>
      </c>
      <c r="AF89" s="821" t="s">
        <v>135</v>
      </c>
      <c r="AG89" s="821">
        <v>-306.5</v>
      </c>
      <c r="AH89" s="821">
        <v>571.79999999999995</v>
      </c>
      <c r="AI89" s="821">
        <v>21.68</v>
      </c>
      <c r="AJ89" s="821">
        <v>2.1</v>
      </c>
      <c r="AK89" s="821">
        <v>15</v>
      </c>
      <c r="AL89" s="833">
        <v>5730</v>
      </c>
      <c r="AM89" s="827">
        <v>1</v>
      </c>
      <c r="AN89" s="821" t="s">
        <v>135</v>
      </c>
      <c r="AO89" s="705">
        <f>IF(U89="n/a","n/a",IF(AA89&lt;0,"n/a",IF(AA89="n/a","n/a",J89+U89-AA89)))</f>
        <v>-5.5583544754164365</v>
      </c>
      <c r="AP89" s="706">
        <f>IF(U89="n/a","n/a",J89+U89)</f>
        <v>6.7906388131741675</v>
      </c>
      <c r="AQ89" s="843" t="str">
        <f>IF(OR(AC89&lt;0.01,AC89="n/a",AF89="n/a"),"n/a",(I89/SQRT(22.5*AC89*(I89/AF89))-1)*100)</f>
        <v>n/a</v>
      </c>
      <c r="AR89" s="618">
        <f>INDEX(Historical!$C$7:$C$1222,MATCH(B89,Historical!$B$7:$B$1244,0))*IF(AH89="n/a",1.03,IF(AH89&lt;0,1.01,IF(AH89&gt;10,1.1,(1+AH89/100))))</f>
        <v>1.2100000000000002</v>
      </c>
      <c r="AS89" s="841">
        <f>IF($AI89="n/a",1.03*AR89,IF($AI89&lt;0,1.01*AR89,IF($AI89&gt;10,1.1*AR89,(1+$AI89/100)*AR89)))</f>
        <v>1.3310000000000004</v>
      </c>
      <c r="AT89" s="841">
        <f>IF($AK89="n/a",1.03*AS89,IF($AK89&lt;0,1.01*AS89,IF($AK89&gt;10,1.1*AS89,(1+$AK89/100)*AS89)))</f>
        <v>1.4641000000000006</v>
      </c>
      <c r="AU89" s="841">
        <f>IF($AK89="n/a",1.03*AT89,IF($AK89&lt;0,1.01*AT89,IF($AK89&gt;10,1.1*AT89,(1+$AK89/100)*AT89)))</f>
        <v>1.6105100000000008</v>
      </c>
      <c r="AV89" s="841">
        <f>IF($AK89="n/a",1.03*AU89,IF($AK89&lt;0,1.01*AU89,IF($AK89&gt;10,1.1*AU89,(1+$AK89/100)*AU89)))</f>
        <v>1.7715610000000011</v>
      </c>
      <c r="AW89" s="618">
        <f>SUM(AR89:AV89)</f>
        <v>7.3871710000000022</v>
      </c>
      <c r="AX89" s="713">
        <f>AW89/I89*100</f>
        <v>20.073834239130441</v>
      </c>
      <c r="AY89" s="887">
        <v>0.68</v>
      </c>
      <c r="AZ89" s="827">
        <v>55.600000000000009</v>
      </c>
      <c r="BA89" s="827">
        <v>-24.529999999999998</v>
      </c>
      <c r="BB89" s="827">
        <v>-3.84</v>
      </c>
      <c r="BC89" s="827">
        <v>-6.97</v>
      </c>
      <c r="BD89" s="861"/>
      <c r="BE89" s="594">
        <v>2016</v>
      </c>
      <c r="BF89" s="853">
        <f>IF(BE89&gt;2020,0,IF(BE89&gt;2008,1,IF(BE89&gt;2001,2,IF(BE89&gt;1990,3,IF(BE89&gt;1980,4,IF(BE89&gt;1973,5,IF(BE89&gt;1970,6,IF(BE89&gt;1960,7,IF(BE89&gt;1958,8,IF(BE89&gt;1953,9,10))))))))))</f>
        <v>1</v>
      </c>
      <c r="BG89" s="837">
        <v>16.400000000000002</v>
      </c>
      <c r="BH89" s="820" t="s">
        <v>4443</v>
      </c>
      <c r="BI89" s="820" t="s">
        <v>4444</v>
      </c>
    </row>
    <row r="90" spans="1:61" s="819" customFormat="1" ht="12.75" customHeight="1" x14ac:dyDescent="0.2">
      <c r="A90" s="836" t="s">
        <v>5338</v>
      </c>
      <c r="B90" s="575" t="s">
        <v>5336</v>
      </c>
      <c r="C90" s="885" t="s">
        <v>107</v>
      </c>
      <c r="D90" s="885" t="s">
        <v>4197</v>
      </c>
      <c r="E90" s="699">
        <v>5</v>
      </c>
      <c r="F90" s="1122">
        <v>695</v>
      </c>
      <c r="G90" s="1122" t="s">
        <v>105</v>
      </c>
      <c r="H90" s="1122" t="s">
        <v>105</v>
      </c>
      <c r="I90" s="829">
        <v>29.27</v>
      </c>
      <c r="J90" s="618">
        <f>(M90/I90)*100</f>
        <v>1.3665869490946363</v>
      </c>
      <c r="K90" s="832">
        <v>0.1</v>
      </c>
      <c r="L90" s="842">
        <v>4</v>
      </c>
      <c r="M90" s="609">
        <f>K90*L90</f>
        <v>0.4</v>
      </c>
      <c r="N90" s="825" t="s">
        <v>4165</v>
      </c>
      <c r="O90" s="700">
        <v>0.09</v>
      </c>
      <c r="P90" s="603">
        <v>44881</v>
      </c>
      <c r="Q90" s="603">
        <v>44896</v>
      </c>
      <c r="R90" s="609">
        <f>(K90-O90)/O90*100</f>
        <v>11.111111111111121</v>
      </c>
      <c r="S90" s="667">
        <f>IF(INDEX(Historical!$D$7:$D$1220,MATCH(B90,Historical!$B$7:$B$1244,0))=0,"n/a",(INDEX(Historical!$C$7:$C$1222,MATCH(B90,Historical!$B$7:$B$1244,0))/INDEX(Historical!$D$7:$D$1220,MATCH(B90,Historical!$B$7:$B$1244,0))-1)*100)</f>
        <v>12.12121212121211</v>
      </c>
      <c r="T90" s="667">
        <f>IF(INDEX(Historical!$F$7:$F$1213,MATCH(B90,Historical!$B$7:$B$1244,0))=0,"n/a",((INDEX(Historical!$C$7:$C$1222,MATCH(B90,Historical!$B$7:$B$1244,0))/INDEX(Historical!$F$7:$F$1213,MATCH(B90,Historical!$B$7:$B$1244,0)))^(1/3)-1)*100)</f>
        <v>13.960384306101293</v>
      </c>
      <c r="U90" s="667" t="str">
        <f>IF(INDEX(Historical!$H$7:$H$1213,MATCH(B90,Historical!$B$7:$B$1244,0))=0,"n/a",((INDEX(Historical!$C$7:$C$1222,MATCH(B90,Historical!$B$7:$B$1244,0))/INDEX(Historical!$H$7:$H$1213,MATCH(B90,Historical!$B$7:$B$1244,0)))^(1/5)-1)*100)</f>
        <v>n/a</v>
      </c>
      <c r="V90" s="667" t="str">
        <f>IF(INDEX(Historical!$N$7:$N$1213,MATCH(B90,Historical!$B$7:$B$1244,0))=0,"n/a",((INDEX(Historical!$C$7:$C$1222,MATCH(B90,Historical!$B$7:$B$1244,0))/INDEX(Historical!$N$7:$N$1213,MATCH(B90,Historical!$B$7:$B$1244,0)))^(1/10)-1)*100)</f>
        <v>n/a</v>
      </c>
      <c r="W90" s="668" t="str">
        <f>IF(OR(U90&lt;=0,U90="n/a",V90&lt;=0,V90="n/a"),"n/a",U90/V90)</f>
        <v>n/a</v>
      </c>
      <c r="X90" s="669" t="str">
        <f>IF(OR(AJ90&lt;=0,AJ90="n/a",U90&lt;=0,U90="n/a"),"n/a",U90/AJ90)</f>
        <v>n/a</v>
      </c>
      <c r="Y90" s="640"/>
      <c r="Z90" s="618">
        <f>IF(OR(AC90&lt;0.01,AC90="n/a"),"n/a",M90/AC90*100)</f>
        <v>16.736401673640167</v>
      </c>
      <c r="AA90" s="841">
        <f>IF(OR(AC90&lt;0.01,AC90="n/a"),"n/a",I90/AC90)</f>
        <v>12.246861924686192</v>
      </c>
      <c r="AB90" s="842">
        <v>12</v>
      </c>
      <c r="AC90" s="821">
        <v>2.39</v>
      </c>
      <c r="AD90" s="821">
        <v>1.49</v>
      </c>
      <c r="AE90" s="821">
        <v>3.64</v>
      </c>
      <c r="AF90" s="821">
        <v>1.05</v>
      </c>
      <c r="AG90" s="821">
        <v>9.1999999999999993</v>
      </c>
      <c r="AH90" s="821">
        <v>137.4</v>
      </c>
      <c r="AI90" s="821">
        <v>5.3199999999999994</v>
      </c>
      <c r="AJ90" s="821">
        <v>27.900000000000002</v>
      </c>
      <c r="AK90" s="821">
        <v>8</v>
      </c>
      <c r="AL90" s="833">
        <v>494.25</v>
      </c>
      <c r="AM90" s="827">
        <v>3.2</v>
      </c>
      <c r="AN90" s="821">
        <v>0</v>
      </c>
      <c r="AO90" s="705" t="str">
        <f>IF(U90="n/a","n/a",IF(AA90&lt;0,"n/a",IF(AA90="n/a","n/a",J90+U90-AA90)))</f>
        <v>n/a</v>
      </c>
      <c r="AP90" s="706" t="str">
        <f>IF(U90="n/a","n/a",J90+U90)</f>
        <v>n/a</v>
      </c>
      <c r="AQ90" s="843">
        <f>IF(OR(AC90&lt;0.01,AC90="n/a",AF90="n/a"),"n/a",(I90/SQRT(22.5*AC90*(I90/AF90))-1)*100)</f>
        <v>-24.401043449527538</v>
      </c>
      <c r="AR90" s="618">
        <f>INDEX(Historical!$C$7:$C$1222,MATCH(B90,Historical!$B$7:$B$1244,0))*IF(AH90="n/a",1.03,IF(AH90&lt;0,1.01,IF(AH90&gt;10,1.1,(1+AH90/100))))</f>
        <v>0.40700000000000003</v>
      </c>
      <c r="AS90" s="841">
        <f>IF($AI90="n/a",1.03*AR90,IF($AI90&lt;0,1.01*AR90,IF($AI90&gt;10,1.1*AR90,(1+$AI90/100)*AR90)))</f>
        <v>0.42865239999999999</v>
      </c>
      <c r="AT90" s="841">
        <f>IF($AK90="n/a",1.03*AS90,IF($AK90&lt;0,1.01*AS90,IF($AK90&gt;10,1.1*AS90,(1+$AK90/100)*AS90)))</f>
        <v>0.46294459200000004</v>
      </c>
      <c r="AU90" s="841">
        <f>IF($AK90="n/a",1.03*AT90,IF($AK90&lt;0,1.01*AT90,IF($AK90&gt;10,1.1*AT90,(1+$AK90/100)*AT90)))</f>
        <v>0.49998015936000006</v>
      </c>
      <c r="AV90" s="841">
        <f>IF($AK90="n/a",1.03*AU90,IF($AK90&lt;0,1.01*AU90,IF($AK90&gt;10,1.1*AU90,(1+$AK90/100)*AU90)))</f>
        <v>0.53997857210880007</v>
      </c>
      <c r="AW90" s="618">
        <f>SUM(AR90:AV90)</f>
        <v>2.3385557234688004</v>
      </c>
      <c r="AX90" s="713">
        <f>AW90/I90*100</f>
        <v>7.9895993285575688</v>
      </c>
      <c r="AY90" s="887">
        <v>0.66</v>
      </c>
      <c r="AZ90" s="827">
        <v>35.82</v>
      </c>
      <c r="BA90" s="827">
        <v>-5.91</v>
      </c>
      <c r="BB90" s="827">
        <v>13.320000000000002</v>
      </c>
      <c r="BC90" s="827">
        <v>17.98</v>
      </c>
      <c r="BD90" s="861"/>
      <c r="BE90" s="594">
        <v>2018</v>
      </c>
      <c r="BF90" s="853">
        <f>IF(BE90&gt;2020,0,IF(BE90&gt;2008,1,IF(BE90&gt;2001,2,IF(BE90&gt;1990,3,IF(BE90&gt;1980,4,IF(BE90&gt;1973,5,IF(BE90&gt;1970,6,IF(BE90&gt;1960,7,IF(BE90&gt;1958,8,IF(BE90&gt;1953,9,10))))))))))</f>
        <v>1</v>
      </c>
      <c r="BG90" s="837">
        <v>1</v>
      </c>
      <c r="BH90" s="820" t="s">
        <v>4443</v>
      </c>
      <c r="BI90" s="820" t="s">
        <v>4444</v>
      </c>
    </row>
    <row r="91" spans="1:61" s="819" customFormat="1" ht="12.75" customHeight="1" x14ac:dyDescent="0.2">
      <c r="A91" s="836" t="s">
        <v>4410</v>
      </c>
      <c r="B91" s="575" t="s">
        <v>4405</v>
      </c>
      <c r="C91" s="885" t="s">
        <v>107</v>
      </c>
      <c r="D91" s="885" t="s">
        <v>4197</v>
      </c>
      <c r="E91" s="699">
        <v>8</v>
      </c>
      <c r="F91" s="1122">
        <v>603</v>
      </c>
      <c r="G91" s="1122" t="s">
        <v>105</v>
      </c>
      <c r="H91" s="1122" t="s">
        <v>105</v>
      </c>
      <c r="I91" s="829">
        <v>33.17</v>
      </c>
      <c r="J91" s="618">
        <f>(M91/I91)*100</f>
        <v>1.9294543261983721</v>
      </c>
      <c r="K91" s="832">
        <v>0.16</v>
      </c>
      <c r="L91" s="842">
        <v>4</v>
      </c>
      <c r="M91" s="609">
        <f>K91*L91</f>
        <v>0.64</v>
      </c>
      <c r="N91" s="825" t="s">
        <v>510</v>
      </c>
      <c r="O91" s="700">
        <v>0.15</v>
      </c>
      <c r="P91" s="603">
        <v>44966</v>
      </c>
      <c r="Q91" s="603">
        <v>44981</v>
      </c>
      <c r="R91" s="609">
        <f>(K91-O91)/O91*100</f>
        <v>6.6666666666666732</v>
      </c>
      <c r="S91" s="667">
        <f>IF(INDEX(Historical!$D$7:$D$1220,MATCH(B91,Historical!$B$7:$B$1244,0))=0,"n/a",(INDEX(Historical!$C$7:$C$1222,MATCH(B91,Historical!$B$7:$B$1244,0))/INDEX(Historical!$D$7:$D$1220,MATCH(B91,Historical!$B$7:$B$1244,0))-1)*100)</f>
        <v>25</v>
      </c>
      <c r="T91" s="667">
        <f>IF(INDEX(Historical!$F$7:$F$1213,MATCH(B91,Historical!$B$7:$B$1244,0))=0,"n/a",((INDEX(Historical!$C$7:$C$1222,MATCH(B91,Historical!$B$7:$B$1244,0))/INDEX(Historical!$F$7:$F$1213,MATCH(B91,Historical!$B$7:$B$1244,0)))^(1/3)-1)*100)</f>
        <v>23.310603716523492</v>
      </c>
      <c r="U91" s="667">
        <f>IF(INDEX(Historical!$H$7:$H$1213,MATCH(B91,Historical!$B$7:$B$1244,0))=0,"n/a",((INDEX(Historical!$C$7:$C$1222,MATCH(B91,Historical!$B$7:$B$1244,0))/INDEX(Historical!$H$7:$H$1213,MATCH(B91,Historical!$B$7:$B$1244,0)))^(1/5)-1)*100)</f>
        <v>20.112443398143132</v>
      </c>
      <c r="V91" s="667" t="str">
        <f>IF(INDEX(Historical!$N$7:$N$1213,MATCH(B91,Historical!$B$7:$B$1244,0))=0,"n/a",((INDEX(Historical!$C$7:$C$1222,MATCH(B91,Historical!$B$7:$B$1244,0))/INDEX(Historical!$N$7:$N$1213,MATCH(B91,Historical!$B$7:$B$1244,0)))^(1/10)-1)*100)</f>
        <v>n/a</v>
      </c>
      <c r="W91" s="668" t="str">
        <f>IF(OR(U91&lt;=0,U91="n/a",V91&lt;=0,V91="n/a"),"n/a",U91/V91)</f>
        <v>n/a</v>
      </c>
      <c r="X91" s="669">
        <f>IF(OR(AJ91&lt;=0,AJ91="n/a",U91&lt;=0,U91="n/a"),"n/a",U91/AJ91)</f>
        <v>2.3943384997789443</v>
      </c>
      <c r="Y91" s="831"/>
      <c r="Z91" s="618">
        <f>IF(OR(AC91&lt;0.01,AC91="n/a"),"n/a",M91/AC91*100)</f>
        <v>39.506172839506171</v>
      </c>
      <c r="AA91" s="841">
        <f>IF(OR(AC91&lt;0.01,AC91="n/a"),"n/a",I91/AC91)</f>
        <v>20.475308641975307</v>
      </c>
      <c r="AB91" s="842">
        <v>12</v>
      </c>
      <c r="AC91" s="821">
        <v>1.62</v>
      </c>
      <c r="AD91" s="821">
        <v>1.37</v>
      </c>
      <c r="AE91" s="821">
        <v>3.66</v>
      </c>
      <c r="AF91" s="821">
        <v>1.05</v>
      </c>
      <c r="AG91" s="821">
        <v>5.3</v>
      </c>
      <c r="AH91" s="821">
        <v>-65.3</v>
      </c>
      <c r="AI91" s="821">
        <v>9.5699999999999985</v>
      </c>
      <c r="AJ91" s="821">
        <v>8.4</v>
      </c>
      <c r="AK91" s="821">
        <v>15</v>
      </c>
      <c r="AL91" s="833">
        <v>2160</v>
      </c>
      <c r="AM91" s="827">
        <v>2.2999999999999998</v>
      </c>
      <c r="AN91" s="821">
        <v>0.67</v>
      </c>
      <c r="AO91" s="705">
        <f>IF(U91="n/a","n/a",IF(AA91&lt;0,"n/a",IF(AA91="n/a","n/a",J91+U91-AA91)))</f>
        <v>1.5665890823661961</v>
      </c>
      <c r="AP91" s="706">
        <f>IF(U91="n/a","n/a",J91+U91)</f>
        <v>22.041897724341503</v>
      </c>
      <c r="AQ91" s="843">
        <f>IF(OR(AC91&lt;0.01,AC91="n/a",AF91="n/a"),"n/a",(I91/SQRT(22.5*AC91*(I91/AF91))-1)*100)</f>
        <v>-2.2495829526962496</v>
      </c>
      <c r="AR91" s="618">
        <f>INDEX(Historical!$C$7:$C$1222,MATCH(B91,Historical!$B$7:$B$1244,0))*IF(AH91="n/a",1.03,IF(AH91&lt;0,1.01,IF(AH91&gt;10,1.1,(1+AH91/100))))</f>
        <v>0.60599999999999998</v>
      </c>
      <c r="AS91" s="841">
        <f>IF($AI91="n/a",1.03*AR91,IF($AI91&lt;0,1.01*AR91,IF($AI91&gt;10,1.1*AR91,(1+$AI91/100)*AR91)))</f>
        <v>0.66399419999999987</v>
      </c>
      <c r="AT91" s="841">
        <f>IF($AK91="n/a",1.03*AS91,IF($AK91&lt;0,1.01*AS91,IF($AK91&gt;10,1.1*AS91,(1+$AK91/100)*AS91)))</f>
        <v>0.73039361999999997</v>
      </c>
      <c r="AU91" s="841">
        <f>IF($AK91="n/a",1.03*AT91,IF($AK91&lt;0,1.01*AT91,IF($AK91&gt;10,1.1*AT91,(1+$AK91/100)*AT91)))</f>
        <v>0.80343298200000002</v>
      </c>
      <c r="AV91" s="841">
        <f>IF($AK91="n/a",1.03*AU91,IF($AK91&lt;0,1.01*AU91,IF($AK91&gt;10,1.1*AU91,(1+$AK91/100)*AU91)))</f>
        <v>0.8837762802000001</v>
      </c>
      <c r="AW91" s="618">
        <f>SUM(AR91:AV91)</f>
        <v>3.6875970821999999</v>
      </c>
      <c r="AX91" s="713">
        <f>AW91/I91*100</f>
        <v>11.117265849261381</v>
      </c>
      <c r="AY91" s="887">
        <v>1.08</v>
      </c>
      <c r="AZ91" s="827">
        <v>37.18</v>
      </c>
      <c r="BA91" s="827">
        <v>-4.8599999999999994</v>
      </c>
      <c r="BB91" s="827">
        <v>5.19</v>
      </c>
      <c r="BC91" s="827">
        <v>15.17</v>
      </c>
      <c r="BD91" s="861"/>
      <c r="BE91" s="594">
        <v>2016</v>
      </c>
      <c r="BF91" s="853">
        <f>IF(BE91&gt;2020,0,IF(BE91&gt;2008,1,IF(BE91&gt;2001,2,IF(BE91&gt;1990,3,IF(BE91&gt;1980,4,IF(BE91&gt;1973,5,IF(BE91&gt;1970,6,IF(BE91&gt;1960,7,IF(BE91&gt;1958,8,IF(BE91&gt;1953,9,10))))))))))</f>
        <v>1</v>
      </c>
      <c r="BG91" s="837">
        <v>0.70000000000000007</v>
      </c>
      <c r="BH91" s="820" t="s">
        <v>4443</v>
      </c>
      <c r="BI91" s="820" t="s">
        <v>4444</v>
      </c>
    </row>
    <row r="92" spans="1:61" s="819" customFormat="1" ht="12.75" customHeight="1" x14ac:dyDescent="0.2">
      <c r="A92" s="836" t="s">
        <v>4524</v>
      </c>
      <c r="B92" s="575" t="s">
        <v>4517</v>
      </c>
      <c r="C92" s="885" t="s">
        <v>107</v>
      </c>
      <c r="D92" s="885" t="s">
        <v>4197</v>
      </c>
      <c r="E92" s="699">
        <v>7</v>
      </c>
      <c r="F92" s="1122">
        <v>636</v>
      </c>
      <c r="G92" s="1122" t="s">
        <v>105</v>
      </c>
      <c r="H92" s="1122" t="s">
        <v>105</v>
      </c>
      <c r="I92" s="829">
        <v>49.44</v>
      </c>
      <c r="J92" s="618">
        <f>(M92/I92)*100</f>
        <v>2.4271844660194173</v>
      </c>
      <c r="K92" s="832">
        <v>0.3</v>
      </c>
      <c r="L92" s="842">
        <v>4</v>
      </c>
      <c r="M92" s="609">
        <f>K92*L92</f>
        <v>1.2</v>
      </c>
      <c r="N92" s="825" t="s">
        <v>510</v>
      </c>
      <c r="O92" s="700">
        <v>0.28000000000000003</v>
      </c>
      <c r="P92" s="603">
        <v>44966</v>
      </c>
      <c r="Q92" s="603">
        <v>44985</v>
      </c>
      <c r="R92" s="609">
        <f>(K92-O92)/O92*100</f>
        <v>7.1428571428571281</v>
      </c>
      <c r="S92" s="667">
        <f>IF(INDEX(Historical!$D$7:$D$1220,MATCH(B92,Historical!$B$7:$B$1244,0))=0,"n/a",(INDEX(Historical!$C$7:$C$1222,MATCH(B92,Historical!$B$7:$B$1244,0))/INDEX(Historical!$D$7:$D$1220,MATCH(B92,Historical!$B$7:$B$1244,0))-1)*100)</f>
        <v>13.541666666666675</v>
      </c>
      <c r="T92" s="667">
        <f>IF(INDEX(Historical!$F$7:$F$1213,MATCH(B92,Historical!$B$7:$B$1244,0))=0,"n/a",((INDEX(Historical!$C$7:$C$1222,MATCH(B92,Historical!$B$7:$B$1244,0))/INDEX(Historical!$F$7:$F$1213,MATCH(B92,Historical!$B$7:$B$1244,0)))^(1/3)-1)*100)</f>
        <v>17.032332761067927</v>
      </c>
      <c r="U92" s="667">
        <f>IF(INDEX(Historical!$H$7:$H$1213,MATCH(B92,Historical!$B$7:$B$1244,0))=0,"n/a",((INDEX(Historical!$C$7:$C$1222,MATCH(B92,Historical!$B$7:$B$1244,0))/INDEX(Historical!$H$7:$H$1213,MATCH(B92,Historical!$B$7:$B$1244,0)))^(1/5)-1)*100)</f>
        <v>19.893258646176992</v>
      </c>
      <c r="V92" s="667">
        <f>IF(INDEX(Historical!$N$7:$N$1213,MATCH(B92,Historical!$B$7:$B$1244,0))=0,"n/a",((INDEX(Historical!$C$7:$C$1222,MATCH(B92,Historical!$B$7:$B$1244,0))/INDEX(Historical!$N$7:$N$1213,MATCH(B92,Historical!$B$7:$B$1244,0)))^(1/10)-1)*100)</f>
        <v>10.544375524483796</v>
      </c>
      <c r="W92" s="668">
        <f>IF(OR(U92&lt;=0,U92="n/a",V92&lt;=0,V92="n/a"),"n/a",U92/V92)</f>
        <v>1.8866227402452906</v>
      </c>
      <c r="X92" s="669">
        <f>IF(OR(AJ92&lt;=0,AJ92="n/a",U92&lt;=0,U92="n/a"),"n/a",U92/AJ92)</f>
        <v>2.0508514068223702</v>
      </c>
      <c r="Y92" s="640"/>
      <c r="Z92" s="618">
        <f>IF(OR(AC92&lt;0.01,AC92="n/a"),"n/a",M92/AC92*100)</f>
        <v>25.052192066805844</v>
      </c>
      <c r="AA92" s="841">
        <f>IF(OR(AC92&lt;0.01,AC92="n/a"),"n/a",I92/AC92)</f>
        <v>10.321503131524008</v>
      </c>
      <c r="AB92" s="842">
        <v>12</v>
      </c>
      <c r="AC92" s="821">
        <v>4.79</v>
      </c>
      <c r="AD92" s="821">
        <v>1.03</v>
      </c>
      <c r="AE92" s="821">
        <v>3.12</v>
      </c>
      <c r="AF92" s="821">
        <v>1.29</v>
      </c>
      <c r="AG92" s="821">
        <v>12.3</v>
      </c>
      <c r="AH92" s="821">
        <v>-4.2</v>
      </c>
      <c r="AI92" s="821">
        <v>0.95</v>
      </c>
      <c r="AJ92" s="821">
        <v>9.7000000000000011</v>
      </c>
      <c r="AK92" s="821">
        <v>10</v>
      </c>
      <c r="AL92" s="833">
        <v>2100</v>
      </c>
      <c r="AM92" s="827">
        <v>0.8</v>
      </c>
      <c r="AN92" s="821">
        <v>0.23</v>
      </c>
      <c r="AO92" s="705">
        <f>IF(U92="n/a","n/a",IF(AA92&lt;0,"n/a",IF(AA92="n/a","n/a",J92+U92-AA92)))</f>
        <v>11.9989399806724</v>
      </c>
      <c r="AP92" s="706">
        <f>IF(U92="n/a","n/a",J92+U92)</f>
        <v>22.320443112196408</v>
      </c>
      <c r="AQ92" s="843">
        <f>IF(OR(AC92&lt;0.01,AC92="n/a",AF92="n/a"),"n/a",(I92/SQRT(22.5*AC92*(I92/AF92))-1)*100)</f>
        <v>-23.073659937527914</v>
      </c>
      <c r="AR92" s="618">
        <f>INDEX(Historical!$C$7:$C$1222,MATCH(B92,Historical!$B$7:$B$1244,0))*IF(AH92="n/a",1.03,IF(AH92&lt;0,1.01,IF(AH92&gt;10,1.1,(1+AH92/100))))</f>
        <v>1.1009</v>
      </c>
      <c r="AS92" s="841">
        <f>IF($AI92="n/a",1.03*AR92,IF($AI92&lt;0,1.01*AR92,IF($AI92&gt;10,1.1*AR92,(1+$AI92/100)*AR92)))</f>
        <v>1.1113585500000001</v>
      </c>
      <c r="AT92" s="841">
        <f>IF($AK92="n/a",1.03*AS92,IF($AK92&lt;0,1.01*AS92,IF($AK92&gt;10,1.1*AS92,(1+$AK92/100)*AS92)))</f>
        <v>1.2224944050000002</v>
      </c>
      <c r="AU92" s="841">
        <f>IF($AK92="n/a",1.03*AT92,IF($AK92&lt;0,1.01*AT92,IF($AK92&gt;10,1.1*AT92,(1+$AK92/100)*AT92)))</f>
        <v>1.3447438455000003</v>
      </c>
      <c r="AV92" s="841">
        <f>IF($AK92="n/a",1.03*AU92,IF($AK92&lt;0,1.01*AU92,IF($AK92&gt;10,1.1*AU92,(1+$AK92/100)*AU92)))</f>
        <v>1.4792182300500003</v>
      </c>
      <c r="AW92" s="618">
        <f>SUM(AR92:AV92)</f>
        <v>6.2587150305500003</v>
      </c>
      <c r="AX92" s="713">
        <f>AW92/I92*100</f>
        <v>12.659213249494339</v>
      </c>
      <c r="AY92" s="887">
        <v>1.08</v>
      </c>
      <c r="AZ92" s="827">
        <v>25.900000000000002</v>
      </c>
      <c r="BA92" s="827">
        <v>-4.2</v>
      </c>
      <c r="BB92" s="827">
        <v>4.0599999999999996</v>
      </c>
      <c r="BC92" s="827">
        <v>8.27</v>
      </c>
      <c r="BD92" s="861"/>
      <c r="BE92" s="594">
        <v>2017</v>
      </c>
      <c r="BF92" s="853">
        <f>IF(BE92&gt;2020,0,IF(BE92&gt;2008,1,IF(BE92&gt;2001,2,IF(BE92&gt;1990,3,IF(BE92&gt;1980,4,IF(BE92&gt;1973,5,IF(BE92&gt;1970,6,IF(BE92&gt;1960,7,IF(BE92&gt;1958,8,IF(BE92&gt;1953,9,10))))))))))</f>
        <v>1</v>
      </c>
      <c r="BG92" s="837">
        <v>1</v>
      </c>
      <c r="BH92" s="820" t="s">
        <v>4443</v>
      </c>
      <c r="BI92" s="820" t="s">
        <v>4444</v>
      </c>
    </row>
    <row r="93" spans="1:61" s="819" customFormat="1" ht="12.75" customHeight="1" x14ac:dyDescent="0.2">
      <c r="A93" s="835" t="s">
        <v>4875</v>
      </c>
      <c r="B93" s="575" t="s">
        <v>3916</v>
      </c>
      <c r="C93" s="885" t="s">
        <v>107</v>
      </c>
      <c r="D93" s="885" t="s">
        <v>4197</v>
      </c>
      <c r="E93" s="699">
        <v>9</v>
      </c>
      <c r="F93" s="1122">
        <v>530</v>
      </c>
      <c r="G93" s="1122" t="s">
        <v>105</v>
      </c>
      <c r="H93" s="1122" t="s">
        <v>105</v>
      </c>
      <c r="I93" s="829">
        <v>58.86</v>
      </c>
      <c r="J93" s="618">
        <f>(M93/I93)*100</f>
        <v>2.582398912674142</v>
      </c>
      <c r="K93" s="832">
        <v>0.38</v>
      </c>
      <c r="L93" s="842">
        <v>4</v>
      </c>
      <c r="M93" s="609">
        <f>K93*L93</f>
        <v>1.52</v>
      </c>
      <c r="N93" s="825" t="s">
        <v>167</v>
      </c>
      <c r="O93" s="700">
        <v>0.36</v>
      </c>
      <c r="P93" s="891">
        <v>44601</v>
      </c>
      <c r="Q93" s="891">
        <v>44609</v>
      </c>
      <c r="R93" s="609">
        <f>(K93-O93)/O93*100</f>
        <v>5.5555555555555607</v>
      </c>
      <c r="S93" s="667">
        <f>IF(INDEX(Historical!$D$7:$D$1220,MATCH(B93,Historical!$B$7:$B$1244,0))=0,"n/a",(INDEX(Historical!$C$7:$C$1222,MATCH(B93,Historical!$B$7:$B$1244,0))/INDEX(Historical!$D$7:$D$1220,MATCH(B93,Historical!$B$7:$B$1244,0))-1)*100)</f>
        <v>15.151515151515138</v>
      </c>
      <c r="T93" s="667">
        <f>IF(INDEX(Historical!$F$7:$F$1213,MATCH(B93,Historical!$B$7:$B$1244,0))=0,"n/a",((INDEX(Historical!$C$7:$C$1222,MATCH(B93,Historical!$B$7:$B$1244,0))/INDEX(Historical!$F$7:$F$1213,MATCH(B93,Historical!$B$7:$B$1244,0)))^(1/3)-1)*100)</f>
        <v>14.977941578896626</v>
      </c>
      <c r="U93" s="667">
        <f>IF(INDEX(Historical!$H$7:$H$1213,MATCH(B93,Historical!$B$7:$B$1244,0))=0,"n/a",((INDEX(Historical!$C$7:$C$1222,MATCH(B93,Historical!$B$7:$B$1244,0))/INDEX(Historical!$H$7:$H$1213,MATCH(B93,Historical!$B$7:$B$1244,0)))^(1/5)-1)*100)</f>
        <v>30.604072496980052</v>
      </c>
      <c r="V93" s="667" t="str">
        <f>IF(INDEX(Historical!$N$7:$N$1213,MATCH(B93,Historical!$B$7:$B$1244,0))=0,"n/a",((INDEX(Historical!$C$7:$C$1222,MATCH(B93,Historical!$B$7:$B$1244,0))/INDEX(Historical!$N$7:$N$1213,MATCH(B93,Historical!$B$7:$B$1244,0)))^(1/10)-1)*100)</f>
        <v>n/a</v>
      </c>
      <c r="W93" s="668" t="str">
        <f>IF(OR(U93&lt;=0,U93="n/a",V93&lt;=0,V93="n/a"),"n/a",U93/V93)</f>
        <v>n/a</v>
      </c>
      <c r="X93" s="669">
        <f>IF(OR(AJ93&lt;=0,AJ93="n/a",U93&lt;=0,U93="n/a"),"n/a",U93/AJ93)</f>
        <v>3.7782805551827225</v>
      </c>
      <c r="Y93" s="831"/>
      <c r="Z93" s="618">
        <f>IF(OR(AC93&lt;0.01,AC93="n/a"),"n/a",M93/AC93*100)</f>
        <v>32.340425531914889</v>
      </c>
      <c r="AA93" s="841">
        <f>IF(OR(AC93&lt;0.01,AC93="n/a"),"n/a",I93/AC93)</f>
        <v>12.523404255319148</v>
      </c>
      <c r="AB93" s="842">
        <v>12</v>
      </c>
      <c r="AC93" s="821">
        <v>4.7</v>
      </c>
      <c r="AD93" s="821">
        <v>1.28</v>
      </c>
      <c r="AE93" s="821">
        <v>3.78</v>
      </c>
      <c r="AF93" s="821">
        <v>1.03</v>
      </c>
      <c r="AG93" s="821">
        <v>8.1</v>
      </c>
      <c r="AH93" s="821">
        <v>-9.9</v>
      </c>
      <c r="AI93" s="821">
        <v>10.51</v>
      </c>
      <c r="AJ93" s="821">
        <v>8.1</v>
      </c>
      <c r="AK93" s="821">
        <v>10</v>
      </c>
      <c r="AL93" s="833">
        <v>2480</v>
      </c>
      <c r="AM93" s="827">
        <v>1.6</v>
      </c>
      <c r="AN93" s="821">
        <v>0.13</v>
      </c>
      <c r="AO93" s="705">
        <f>IF(U93="n/a","n/a",IF(AA93&lt;0,"n/a",IF(AA93="n/a","n/a",J93+U93-AA93)))</f>
        <v>20.663067154335046</v>
      </c>
      <c r="AP93" s="706">
        <f>IF(U93="n/a","n/a",J93+U93)</f>
        <v>33.186471409654196</v>
      </c>
      <c r="AQ93" s="843">
        <f>IF(OR(AC93&lt;0.01,AC93="n/a",AF93="n/a"),"n/a",(I93/SQRT(22.5*AC93*(I93/AF93))-1)*100)</f>
        <v>-24.283844721137847</v>
      </c>
      <c r="AR93" s="618">
        <f>INDEX(Historical!$C$7:$C$1222,MATCH(B93,Historical!$B$7:$B$1244,0))*IF(AH93="n/a",1.03,IF(AH93&lt;0,1.01,IF(AH93&gt;10,1.1,(1+AH93/100))))</f>
        <v>1.5352000000000001</v>
      </c>
      <c r="AS93" s="841">
        <f>IF($AI93="n/a",1.03*AR93,IF($AI93&lt;0,1.01*AR93,IF($AI93&gt;10,1.1*AR93,(1+$AI93/100)*AR93)))</f>
        <v>1.6887200000000002</v>
      </c>
      <c r="AT93" s="841">
        <f>IF($AK93="n/a",1.03*AS93,IF($AK93&lt;0,1.01*AS93,IF($AK93&gt;10,1.1*AS93,(1+$AK93/100)*AS93)))</f>
        <v>1.8575920000000004</v>
      </c>
      <c r="AU93" s="841">
        <f>IF($AK93="n/a",1.03*AT93,IF($AK93&lt;0,1.01*AT93,IF($AK93&gt;10,1.1*AT93,(1+$AK93/100)*AT93)))</f>
        <v>2.0433512000000005</v>
      </c>
      <c r="AV93" s="841">
        <f>IF($AK93="n/a",1.03*AU93,IF($AK93&lt;0,1.01*AU93,IF($AK93&gt;10,1.1*AU93,(1+$AK93/100)*AU93)))</f>
        <v>2.2476863200000006</v>
      </c>
      <c r="AW93" s="618">
        <f>SUM(AR93:AV93)</f>
        <v>9.3725495200000033</v>
      </c>
      <c r="AX93" s="713">
        <f>AW93/I93*100</f>
        <v>15.92346163778458</v>
      </c>
      <c r="AY93" s="887">
        <v>1.4</v>
      </c>
      <c r="AZ93" s="827">
        <v>4.7</v>
      </c>
      <c r="BA93" s="827">
        <v>-25.44</v>
      </c>
      <c r="BB93" s="827">
        <v>-2.9000000000000004</v>
      </c>
      <c r="BC93" s="827">
        <v>-10.56</v>
      </c>
      <c r="BD93" s="861"/>
      <c r="BE93" s="594">
        <v>2014</v>
      </c>
      <c r="BF93" s="853">
        <f>IF(BE93&gt;2020,0,IF(BE93&gt;2008,1,IF(BE93&gt;2001,2,IF(BE93&gt;1990,3,IF(BE93&gt;1980,4,IF(BE93&gt;1973,5,IF(BE93&gt;1970,6,IF(BE93&gt;1960,7,IF(BE93&gt;1958,8,IF(BE93&gt;1953,9,10))))))))))</f>
        <v>1</v>
      </c>
      <c r="BG93" s="837">
        <v>1.0999999999999999</v>
      </c>
      <c r="BH93" s="820" t="s">
        <v>4443</v>
      </c>
      <c r="BI93" s="820" t="s">
        <v>4444</v>
      </c>
    </row>
    <row r="94" spans="1:61" s="819" customFormat="1" ht="12.75" customHeight="1" x14ac:dyDescent="0.2">
      <c r="A94" s="836" t="s">
        <v>4525</v>
      </c>
      <c r="B94" s="575" t="s">
        <v>4518</v>
      </c>
      <c r="C94" s="885" t="s">
        <v>4178</v>
      </c>
      <c r="D94" s="885" t="s">
        <v>4179</v>
      </c>
      <c r="E94" s="699">
        <v>6</v>
      </c>
      <c r="F94" s="1122">
        <v>667</v>
      </c>
      <c r="G94" s="1122" t="s">
        <v>105</v>
      </c>
      <c r="H94" s="1122" t="s">
        <v>105</v>
      </c>
      <c r="I94" s="829">
        <v>88.41</v>
      </c>
      <c r="J94" s="618">
        <f>(M94/I94)*100</f>
        <v>8.1438751272480498</v>
      </c>
      <c r="K94" s="832">
        <v>1.8</v>
      </c>
      <c r="L94" s="842">
        <v>4</v>
      </c>
      <c r="M94" s="609">
        <f>K94*L94</f>
        <v>7.2</v>
      </c>
      <c r="N94" s="825" t="s">
        <v>147</v>
      </c>
      <c r="O94" s="700">
        <v>1.75</v>
      </c>
      <c r="P94" s="603">
        <v>44833</v>
      </c>
      <c r="Q94" s="603">
        <v>44848</v>
      </c>
      <c r="R94" s="609">
        <f>(K94-O94)/O94*100</f>
        <v>2.8571428571428599</v>
      </c>
      <c r="S94" s="667">
        <f>IF(INDEX(Historical!$D$7:$D$1220,MATCH(B94,Historical!$B$7:$B$1244,0))=0,"n/a",(INDEX(Historical!$C$7:$C$1222,MATCH(B94,Historical!$B$7:$B$1244,0))/INDEX(Historical!$D$7:$D$1220,MATCH(B94,Historical!$B$7:$B$1244,0))-1)*100)</f>
        <v>24.542124542124544</v>
      </c>
      <c r="T94" s="667">
        <f>IF(INDEX(Historical!$F$7:$F$1213,MATCH(B94,Historical!$B$7:$B$1244,0))=0,"n/a",((INDEX(Historical!$C$7:$C$1222,MATCH(B94,Historical!$B$7:$B$1244,0))/INDEX(Historical!$F$7:$F$1213,MATCH(B94,Historical!$B$7:$B$1244,0)))^(1/3)-1)*100)</f>
        <v>46.111412661299966</v>
      </c>
      <c r="U94" s="667">
        <f>IF(INDEX(Historical!$H$7:$H$1213,MATCH(B94,Historical!$B$7:$B$1244,0))=0,"n/a",((INDEX(Historical!$C$7:$C$1222,MATCH(B94,Historical!$B$7:$B$1244,0))/INDEX(Historical!$H$7:$H$1213,MATCH(B94,Historical!$B$7:$B$1244,0)))^(1/5)-1)*100)</f>
        <v>86.671291246624676</v>
      </c>
      <c r="V94" s="667" t="str">
        <f>IF(INDEX(Historical!$N$7:$N$1213,MATCH(B94,Historical!$B$7:$B$1244,0))=0,"n/a",((INDEX(Historical!$C$7:$C$1222,MATCH(B94,Historical!$B$7:$B$1244,0))/INDEX(Historical!$N$7:$N$1213,MATCH(B94,Historical!$B$7:$B$1244,0)))^(1/10)-1)*100)</f>
        <v>n/a</v>
      </c>
      <c r="W94" s="668" t="str">
        <f>IF(OR(U94&lt;=0,U94="n/a",V94&lt;=0,V94="n/a"),"n/a",U94/V94)</f>
        <v>n/a</v>
      </c>
      <c r="X94" s="669">
        <f>IF(OR(AJ94&lt;=0,AJ94="n/a",U94&lt;=0,U94="n/a"),"n/a",U94/AJ94)</f>
        <v>1.3232258205591554</v>
      </c>
      <c r="Y94" s="640"/>
      <c r="Z94" s="618">
        <f>IF(OR(AC94&lt;0.01,AC94="n/a"),"n/a",M94/AC94*100)</f>
        <v>138.46153846153845</v>
      </c>
      <c r="AA94" s="841">
        <f>IF(OR(AC94&lt;0.01,AC94="n/a"),"n/a",I94/AC94)</f>
        <v>17.001923076923077</v>
      </c>
      <c r="AB94" s="842">
        <v>12</v>
      </c>
      <c r="AC94" s="821">
        <v>5.2</v>
      </c>
      <c r="AD94" s="821" t="s">
        <v>135</v>
      </c>
      <c r="AE94" s="821">
        <v>8.23</v>
      </c>
      <c r="AF94" s="821">
        <v>1.18</v>
      </c>
      <c r="AG94" s="821">
        <v>7.8</v>
      </c>
      <c r="AH94" s="821">
        <v>39.5</v>
      </c>
      <c r="AI94" s="821">
        <v>3.7900000000000005</v>
      </c>
      <c r="AJ94" s="821">
        <v>65.5</v>
      </c>
      <c r="AK94" s="821" t="s">
        <v>135</v>
      </c>
      <c r="AL94" s="833">
        <v>2180</v>
      </c>
      <c r="AM94" s="827">
        <v>0.8</v>
      </c>
      <c r="AN94" s="821">
        <v>0.15</v>
      </c>
      <c r="AO94" s="705">
        <f>IF(U94="n/a","n/a",IF(AA94&lt;0,"n/a",IF(AA94="n/a","n/a",J94+U94-AA94)))</f>
        <v>77.813243296949651</v>
      </c>
      <c r="AP94" s="706">
        <f>IF(U94="n/a","n/a",J94+U94)</f>
        <v>94.815166373872728</v>
      </c>
      <c r="AQ94" s="843">
        <f>IF(OR(AC94&lt;0.01,AC94="n/a",AF94="n/a"),"n/a",(I94/SQRT(22.5*AC94*(I94/AF94))-1)*100)</f>
        <v>-5.572439920518435</v>
      </c>
      <c r="AR94" s="618">
        <f>INDEX(Historical!$C$7:$C$1222,MATCH(B94,Historical!$B$7:$B$1244,0))*IF(AH94="n/a",1.03,IF(AH94&lt;0,1.01,IF(AH94&gt;10,1.1,(1+AH94/100))))</f>
        <v>7.48</v>
      </c>
      <c r="AS94" s="841">
        <f>IF($AI94="n/a",1.03*AR94,IF($AI94&lt;0,1.01*AR94,IF($AI94&gt;10,1.1*AR94,(1+$AI94/100)*AR94)))</f>
        <v>7.7634920000000012</v>
      </c>
      <c r="AT94" s="841">
        <f>IF($AK94="n/a",1.03*AS94,IF($AK94&lt;0,1.01*AS94,IF($AK94&gt;10,1.1*AS94,(1+$AK94/100)*AS94)))</f>
        <v>7.9963967600000014</v>
      </c>
      <c r="AU94" s="841">
        <f>IF($AK94="n/a",1.03*AT94,IF($AK94&lt;0,1.01*AT94,IF($AK94&gt;10,1.1*AT94,(1+$AK94/100)*AT94)))</f>
        <v>8.2362886628000016</v>
      </c>
      <c r="AV94" s="841">
        <f>IF($AK94="n/a",1.03*AU94,IF($AK94&lt;0,1.01*AU94,IF($AK94&gt;10,1.1*AU94,(1+$AK94/100)*AU94)))</f>
        <v>8.4833773226840012</v>
      </c>
      <c r="AW94" s="618">
        <f>SUM(AR94:AV94)</f>
        <v>39.959554745484006</v>
      </c>
      <c r="AX94" s="713">
        <f>AW94/I94*100</f>
        <v>45.198003331618601</v>
      </c>
      <c r="AY94" s="887">
        <v>1.63</v>
      </c>
      <c r="AZ94" s="827">
        <v>9.15</v>
      </c>
      <c r="BA94" s="827">
        <v>-58.13</v>
      </c>
      <c r="BB94" s="827">
        <v>-7.95</v>
      </c>
      <c r="BC94" s="827">
        <v>-15.040000000000001</v>
      </c>
      <c r="BD94" s="861"/>
      <c r="BE94" s="594">
        <v>2017</v>
      </c>
      <c r="BF94" s="853">
        <f>IF(BE94&gt;2020,0,IF(BE94&gt;2008,1,IF(BE94&gt;2001,2,IF(BE94&gt;1990,3,IF(BE94&gt;1980,4,IF(BE94&gt;1973,5,IF(BE94&gt;1970,6,IF(BE94&gt;1960,7,IF(BE94&gt;1958,8,IF(BE94&gt;1953,9,10))))))))))</f>
        <v>1</v>
      </c>
      <c r="BG94" s="837">
        <v>6.2</v>
      </c>
      <c r="BH94" s="820" t="s">
        <v>4443</v>
      </c>
      <c r="BI94" s="820" t="s">
        <v>4445</v>
      </c>
    </row>
    <row r="95" spans="1:61" s="819" customFormat="1" ht="12.75" customHeight="1" x14ac:dyDescent="0.2">
      <c r="A95" s="670" t="s">
        <v>3770</v>
      </c>
      <c r="B95" s="951" t="s">
        <v>3771</v>
      </c>
      <c r="C95" s="885" t="s">
        <v>122</v>
      </c>
      <c r="D95" s="885" t="s">
        <v>4037</v>
      </c>
      <c r="E95" s="699">
        <v>9</v>
      </c>
      <c r="F95" s="1122">
        <v>555</v>
      </c>
      <c r="G95" s="1122" t="s">
        <v>105</v>
      </c>
      <c r="H95" s="1122" t="s">
        <v>105</v>
      </c>
      <c r="I95" s="838">
        <v>109.46</v>
      </c>
      <c r="J95" s="618">
        <f>(M95/I95)*100</f>
        <v>1.1876484560570073</v>
      </c>
      <c r="K95" s="819">
        <v>0.65</v>
      </c>
      <c r="L95" s="1122">
        <v>2</v>
      </c>
      <c r="M95" s="609">
        <f>K95*L95</f>
        <v>1.3</v>
      </c>
      <c r="N95" s="1122" t="s">
        <v>394</v>
      </c>
      <c r="O95" s="575">
        <v>0.63</v>
      </c>
      <c r="P95" s="603">
        <v>44883</v>
      </c>
      <c r="Q95" s="603">
        <v>44893</v>
      </c>
      <c r="R95" s="609">
        <f>(K95-O95)/O95*100</f>
        <v>3.1746031746031771</v>
      </c>
      <c r="S95" s="667">
        <f>IF(INDEX(Historical!$D$7:$D$1220,MATCH(B95,Historical!$B$7:$B$1244,0))=0,"n/a",(INDEX(Historical!$C$7:$C$1222,MATCH(B95,Historical!$B$7:$B$1244,0))/INDEX(Historical!$D$7:$D$1220,MATCH(B95,Historical!$B$7:$B$1244,0))-1)*100)</f>
        <v>10.344827586206918</v>
      </c>
      <c r="T95" s="667">
        <f>IF(INDEX(Historical!$F$7:$F$1213,MATCH(B95,Historical!$B$7:$B$1244,0))=0,"n/a",((INDEX(Historical!$C$7:$C$1222,MATCH(B95,Historical!$B$7:$B$1244,0))/INDEX(Historical!$F$7:$F$1213,MATCH(B95,Historical!$B$7:$B$1244,0)))^(1/3)-1)*100)</f>
        <v>7.862363557487706</v>
      </c>
      <c r="U95" s="667">
        <f>IF(INDEX(Historical!$H$7:$H$1213,MATCH(B95,Historical!$B$7:$B$1244,0))=0,"n/a",((INDEX(Historical!$C$7:$C$1222,MATCH(B95,Historical!$B$7:$B$1244,0))/INDEX(Historical!$H$7:$H$1213,MATCH(B95,Historical!$B$7:$B$1244,0)))^(1/5)-1)*100)</f>
        <v>10.699038539991523</v>
      </c>
      <c r="V95" s="667">
        <f>IF(INDEX(Historical!$N$7:$N$1213,MATCH(B95,Historical!$B$7:$B$1244,0))=0,"n/a",((INDEX(Historical!$C$7:$C$1222,MATCH(B95,Historical!$B$7:$B$1244,0))/INDEX(Historical!$N$7:$N$1213,MATCH(B95,Historical!$B$7:$B$1244,0)))^(1/10)-1)*100)</f>
        <v>-4.3647500209962997</v>
      </c>
      <c r="W95" s="668" t="str">
        <f>IF(OR(U95&lt;=0,U95="n/a",V95&lt;=0,V95="n/a"),"n/a",U95/V95)</f>
        <v>n/a</v>
      </c>
      <c r="X95" s="669">
        <f>IF(OR(AJ95&lt;=0,AJ95="n/a",U95&lt;=0,U95="n/a"),"n/a",U95/AJ95)</f>
        <v>2.1834772530594946</v>
      </c>
      <c r="Y95" s="638"/>
      <c r="Z95" s="618">
        <f>IF(OR(AC95&lt;0.01,AC95="n/a"),"n/a",M95/AC95*100)</f>
        <v>24.390243902439025</v>
      </c>
      <c r="AA95" s="841">
        <f>IF(OR(AC95&lt;0.01,AC95="n/a"),"n/a",I95/AC95)</f>
        <v>20.536585365853657</v>
      </c>
      <c r="AB95" s="842">
        <v>12</v>
      </c>
      <c r="AC95" s="837">
        <v>5.33</v>
      </c>
      <c r="AD95" s="837">
        <v>2.8</v>
      </c>
      <c r="AE95" s="821">
        <v>1.4</v>
      </c>
      <c r="AF95" s="821">
        <v>2.67</v>
      </c>
      <c r="AG95" s="821">
        <v>12.5</v>
      </c>
      <c r="AH95" s="821">
        <v>42.1</v>
      </c>
      <c r="AI95" s="821">
        <v>13.139999999999999</v>
      </c>
      <c r="AJ95" s="647">
        <v>4.9000000000000004</v>
      </c>
      <c r="AK95" s="647">
        <v>7.5</v>
      </c>
      <c r="AL95" s="837">
        <v>2750</v>
      </c>
      <c r="AM95" s="837">
        <v>0.1</v>
      </c>
      <c r="AN95" s="837">
        <v>0</v>
      </c>
      <c r="AO95" s="705">
        <f>IF(U95="n/a","n/a",IF(AA95&lt;0,"n/a",IF(AA95="n/a","n/a",J95+U95-AA95)))</f>
        <v>-8.6498983698051273</v>
      </c>
      <c r="AP95" s="706">
        <f>IF(U95="n/a","n/a",J95+U95)</f>
        <v>11.88668699604853</v>
      </c>
      <c r="AQ95" s="843">
        <f>IF(OR(AC95&lt;0.01,AC95="n/a",AF95="n/a"),"n/a",(I95/SQRT(22.5*AC95*(I95/AF95))-1)*100)</f>
        <v>56.109196720798636</v>
      </c>
      <c r="AR95" s="618">
        <f>INDEX(Historical!$C$7:$C$1222,MATCH(B95,Historical!$B$7:$B$1244,0))*IF(AH95="n/a",1.03,IF(AH95&lt;0,1.01,IF(AH95&gt;10,1.1,(1+AH95/100))))</f>
        <v>1.4080000000000001</v>
      </c>
      <c r="AS95" s="841">
        <f>IF($AI95="n/a",1.03*AR95,IF($AI95&lt;0,1.01*AR95,IF($AI95&gt;10,1.1*AR95,(1+$AI95/100)*AR95)))</f>
        <v>1.5488000000000002</v>
      </c>
      <c r="AT95" s="841">
        <f>IF($AK95="n/a",1.03*AS95,IF($AK95&lt;0,1.01*AS95,IF($AK95&gt;10,1.1*AS95,(1+$AK95/100)*AS95)))</f>
        <v>1.6649600000000002</v>
      </c>
      <c r="AU95" s="841">
        <f>IF($AK95="n/a",1.03*AT95,IF($AK95&lt;0,1.01*AT95,IF($AK95&gt;10,1.1*AT95,(1+$AK95/100)*AT95)))</f>
        <v>1.7898320000000001</v>
      </c>
      <c r="AV95" s="841">
        <f>IF($AK95="n/a",1.03*AU95,IF($AK95&lt;0,1.01*AU95,IF($AK95&gt;10,1.1*AU95,(1+$AK95/100)*AU95)))</f>
        <v>1.9240694</v>
      </c>
      <c r="AW95" s="618">
        <f>SUM(AR95:AV95)</f>
        <v>8.3356614000000011</v>
      </c>
      <c r="AX95" s="713">
        <f>AW95/I95*100</f>
        <v>7.6152579937876856</v>
      </c>
      <c r="AY95" s="695">
        <v>1.17</v>
      </c>
      <c r="AZ95" s="821">
        <v>31.669999999999998</v>
      </c>
      <c r="BA95" s="821">
        <v>-5.64</v>
      </c>
      <c r="BB95" s="821">
        <v>0.61</v>
      </c>
      <c r="BC95" s="821">
        <v>8.9499999999999993</v>
      </c>
      <c r="BD95" s="861"/>
      <c r="BE95" s="594">
        <v>2014</v>
      </c>
      <c r="BF95" s="853">
        <f>IF(BE95&gt;2020,0,IF(BE95&gt;2008,1,IF(BE95&gt;2001,2,IF(BE95&gt;1990,3,IF(BE95&gt;1980,4,IF(BE95&gt;1973,5,IF(BE95&gt;1970,6,IF(BE95&gt;1960,7,IF(BE95&gt;1958,8,IF(BE95&gt;1953,9,10))))))))))</f>
        <v>1</v>
      </c>
      <c r="BG95" s="837">
        <v>8.1</v>
      </c>
      <c r="BH95" s="820" t="s">
        <v>4443</v>
      </c>
      <c r="BI95" s="820" t="s">
        <v>4444</v>
      </c>
    </row>
    <row r="96" spans="1:61" s="819" customFormat="1" ht="12.75" customHeight="1" x14ac:dyDescent="0.2">
      <c r="A96" s="836" t="s">
        <v>4886</v>
      </c>
      <c r="B96" s="575" t="s">
        <v>4614</v>
      </c>
      <c r="C96" s="885" t="s">
        <v>107</v>
      </c>
      <c r="D96" s="885" t="s">
        <v>4190</v>
      </c>
      <c r="E96" s="699">
        <v>7</v>
      </c>
      <c r="F96" s="1122">
        <v>621</v>
      </c>
      <c r="G96" s="1122" t="s">
        <v>105</v>
      </c>
      <c r="H96" s="1122" t="s">
        <v>105</v>
      </c>
      <c r="I96" s="829">
        <v>18.100000000000001</v>
      </c>
      <c r="J96" s="618">
        <f>(M96/I96)*100</f>
        <v>2.2099447513812152</v>
      </c>
      <c r="K96" s="832">
        <v>0.2</v>
      </c>
      <c r="L96" s="842">
        <v>2</v>
      </c>
      <c r="M96" s="609">
        <f>K96*L96</f>
        <v>0.4</v>
      </c>
      <c r="N96" s="825" t="s">
        <v>4616</v>
      </c>
      <c r="O96" s="700">
        <v>0.17499999999999999</v>
      </c>
      <c r="P96" s="603">
        <v>44826</v>
      </c>
      <c r="Q96" s="603">
        <v>44848</v>
      </c>
      <c r="R96" s="609">
        <f>(K96-O96)/O96*100</f>
        <v>14.285714285714299</v>
      </c>
      <c r="S96" s="667">
        <f>IF(INDEX(Historical!$D$7:$D$1220,MATCH(B96,Historical!$B$7:$B$1244,0))=0,"n/a",(INDEX(Historical!$C$7:$C$1222,MATCH(B96,Historical!$B$7:$B$1244,0))/INDEX(Historical!$D$7:$D$1220,MATCH(B96,Historical!$B$7:$B$1244,0))-1)*100)</f>
        <v>15.384615384615374</v>
      </c>
      <c r="T96" s="667">
        <f>IF(INDEX(Historical!$F$7:$F$1213,MATCH(B96,Historical!$B$7:$B$1244,0))=0,"n/a",((INDEX(Historical!$C$7:$C$1222,MATCH(B96,Historical!$B$7:$B$1244,0))/INDEX(Historical!$F$7:$F$1213,MATCH(B96,Historical!$B$7:$B$1244,0)))^(1/3)-1)*100)</f>
        <v>10.891823393038823</v>
      </c>
      <c r="U96" s="667">
        <f>IF(INDEX(Historical!$H$7:$H$1213,MATCH(B96,Historical!$B$7:$B$1244,0))=0,"n/a",((INDEX(Historical!$C$7:$C$1222,MATCH(B96,Historical!$B$7:$B$1244,0))/INDEX(Historical!$H$7:$H$1213,MATCH(B96,Historical!$B$7:$B$1244,0)))^(1/5)-1)*100)</f>
        <v>15.811517561929445</v>
      </c>
      <c r="V96" s="667" t="str">
        <f>IF(INDEX(Historical!$N$7:$N$1213,MATCH(B96,Historical!$B$7:$B$1244,0))=0,"n/a",((INDEX(Historical!$C$7:$C$1222,MATCH(B96,Historical!$B$7:$B$1244,0))/INDEX(Historical!$N$7:$N$1213,MATCH(B96,Historical!$B$7:$B$1244,0)))^(1/10)-1)*100)</f>
        <v>n/a</v>
      </c>
      <c r="W96" s="668" t="str">
        <f>IF(OR(U96&lt;=0,U96="n/a",V96&lt;=0,V96="n/a"),"n/a",U96/V96)</f>
        <v>n/a</v>
      </c>
      <c r="X96" s="669">
        <f>IF(OR(AJ96&lt;=0,AJ96="n/a",U96&lt;=0,U96="n/a"),"n/a",U96/AJ96)</f>
        <v>1.3399591154177497</v>
      </c>
      <c r="Y96" s="640"/>
      <c r="Z96" s="618">
        <f>IF(OR(AC96&lt;0.01,AC96="n/a"),"n/a",M96/AC96*100)</f>
        <v>22.857142857142858</v>
      </c>
      <c r="AA96" s="841">
        <f>IF(OR(AC96&lt;0.01,AC96="n/a"),"n/a",I96/AC96)</f>
        <v>10.342857142857143</v>
      </c>
      <c r="AB96" s="842">
        <v>6</v>
      </c>
      <c r="AC96" s="821">
        <v>1.75</v>
      </c>
      <c r="AD96" s="821" t="s">
        <v>135</v>
      </c>
      <c r="AE96" s="821">
        <v>2.2599999999999998</v>
      </c>
      <c r="AF96" s="821">
        <v>0.81</v>
      </c>
      <c r="AG96" s="821">
        <v>7.7</v>
      </c>
      <c r="AH96" s="821">
        <v>6.2</v>
      </c>
      <c r="AI96" s="821" t="s">
        <v>135</v>
      </c>
      <c r="AJ96" s="821">
        <v>11.799999999999999</v>
      </c>
      <c r="AK96" s="821" t="s">
        <v>135</v>
      </c>
      <c r="AL96" s="833">
        <v>61.9</v>
      </c>
      <c r="AM96" s="827">
        <v>4.8</v>
      </c>
      <c r="AN96" s="821">
        <v>0</v>
      </c>
      <c r="AO96" s="705">
        <f>IF(U96="n/a","n/a",IF(AA96&lt;0,"n/a",IF(AA96="n/a","n/a",J96+U96-AA96)))</f>
        <v>7.6786051704535172</v>
      </c>
      <c r="AP96" s="706">
        <f>IF(U96="n/a","n/a",J96+U96)</f>
        <v>18.021462313310661</v>
      </c>
      <c r="AQ96" s="843">
        <f>IF(OR(AC96&lt;0.01,AC96="n/a",AF96="n/a"),"n/a",(I96/SQRT(22.5*AC96*(I96/AF96))-1)*100)</f>
        <v>-38.980096923802222</v>
      </c>
      <c r="AR96" s="618">
        <f>INDEX(Historical!$C$7:$C$1222,MATCH(B96,Historical!$B$7:$B$1244,0))*IF(AH96="n/a",1.03,IF(AH96&lt;0,1.01,IF(AH96&gt;10,1.1,(1+AH96/100))))</f>
        <v>0.39824999999999999</v>
      </c>
      <c r="AS96" s="841">
        <f>IF($AI96="n/a",1.03*AR96,IF($AI96&lt;0,1.01*AR96,IF($AI96&gt;10,1.1*AR96,(1+$AI96/100)*AR96)))</f>
        <v>0.41019749999999999</v>
      </c>
      <c r="AT96" s="841">
        <f>IF($AK96="n/a",1.03*AS96,IF($AK96&lt;0,1.01*AS96,IF($AK96&gt;10,1.1*AS96,(1+$AK96/100)*AS96)))</f>
        <v>0.42250342499999999</v>
      </c>
      <c r="AU96" s="841">
        <f>IF($AK96="n/a",1.03*AT96,IF($AK96&lt;0,1.01*AT96,IF($AK96&gt;10,1.1*AT96,(1+$AK96/100)*AT96)))</f>
        <v>0.43517852774999999</v>
      </c>
      <c r="AV96" s="841">
        <f>IF($AK96="n/a",1.03*AU96,IF($AK96&lt;0,1.01*AU96,IF($AK96&gt;10,1.1*AU96,(1+$AK96/100)*AU96)))</f>
        <v>0.44823388358249999</v>
      </c>
      <c r="AW96" s="618">
        <f>SUM(AR96:AV96)</f>
        <v>2.1143633363325001</v>
      </c>
      <c r="AX96" s="713">
        <f>AW96/I96*100</f>
        <v>11.68156539410221</v>
      </c>
      <c r="AY96" s="887">
        <v>0.56000000000000005</v>
      </c>
      <c r="AZ96" s="827">
        <v>6.47</v>
      </c>
      <c r="BA96" s="827">
        <v>-26.119999999999997</v>
      </c>
      <c r="BB96" s="827">
        <v>1.17</v>
      </c>
      <c r="BC96" s="827">
        <v>-9.5699999999999985</v>
      </c>
      <c r="BD96" s="861"/>
      <c r="BE96" s="594">
        <v>2016</v>
      </c>
      <c r="BF96" s="853">
        <f>IF(BE96&gt;2020,0,IF(BE96&gt;2008,1,IF(BE96&gt;2001,2,IF(BE96&gt;1990,3,IF(BE96&gt;1980,4,IF(BE96&gt;1973,5,IF(BE96&gt;1970,6,IF(BE96&gt;1960,7,IF(BE96&gt;1958,8,IF(BE96&gt;1953,9,10))))))))))</f>
        <v>1</v>
      </c>
      <c r="BG96" s="837">
        <v>0.70000000000000007</v>
      </c>
      <c r="BH96" s="820" t="s">
        <v>4443</v>
      </c>
      <c r="BI96" s="820" t="s">
        <v>4444</v>
      </c>
    </row>
    <row r="97" spans="1:61" s="819" customFormat="1" ht="12.75" customHeight="1" x14ac:dyDescent="0.2">
      <c r="A97" s="835" t="s">
        <v>4889</v>
      </c>
      <c r="B97" s="575" t="s">
        <v>3854</v>
      </c>
      <c r="C97" s="885" t="s">
        <v>107</v>
      </c>
      <c r="D97" s="885" t="s">
        <v>4197</v>
      </c>
      <c r="E97" s="699">
        <v>9</v>
      </c>
      <c r="F97" s="1122">
        <v>553</v>
      </c>
      <c r="G97" s="1122" t="s">
        <v>105</v>
      </c>
      <c r="H97" s="1122" t="s">
        <v>105</v>
      </c>
      <c r="I97" s="829">
        <v>19.7</v>
      </c>
      <c r="J97" s="618">
        <f>(M97/I97)*100</f>
        <v>1.9289340101522845</v>
      </c>
      <c r="K97" s="832">
        <v>9.5000000000000001E-2</v>
      </c>
      <c r="L97" s="842">
        <v>4</v>
      </c>
      <c r="M97" s="609">
        <f>K97*L97</f>
        <v>0.38</v>
      </c>
      <c r="N97" s="825" t="s">
        <v>706</v>
      </c>
      <c r="O97" s="700">
        <v>0.09</v>
      </c>
      <c r="P97" s="603">
        <v>44833</v>
      </c>
      <c r="Q97" s="603">
        <v>44865</v>
      </c>
      <c r="R97" s="609">
        <f>(K97-O97)/O97*100</f>
        <v>5.5555555555555607</v>
      </c>
      <c r="S97" s="667">
        <f>IF(INDEX(Historical!$D$7:$D$1220,MATCH(B97,Historical!$B$7:$B$1244,0))=0,"n/a",(INDEX(Historical!$C$7:$C$1222,MATCH(B97,Historical!$B$7:$B$1244,0))/INDEX(Historical!$D$7:$D$1220,MATCH(B97,Historical!$B$7:$B$1244,0))-1)*100)</f>
        <v>18.644067796610166</v>
      </c>
      <c r="T97" s="667">
        <f>IF(INDEX(Historical!$F$7:$F$1213,MATCH(B97,Historical!$B$7:$B$1244,0))=0,"n/a",((INDEX(Historical!$C$7:$C$1222,MATCH(B97,Historical!$B$7:$B$1244,0))/INDEX(Historical!$F$7:$F$1213,MATCH(B97,Historical!$B$7:$B$1244,0)))^(1/3)-1)*100)</f>
        <v>15.42465776601334</v>
      </c>
      <c r="U97" s="667">
        <f>IF(INDEX(Historical!$H$7:$H$1213,MATCH(B97,Historical!$B$7:$B$1244,0))=0,"n/a",((INDEX(Historical!$C$7:$C$1222,MATCH(B97,Historical!$B$7:$B$1244,0))/INDEX(Historical!$H$7:$H$1213,MATCH(B97,Historical!$B$7:$B$1244,0)))^(1/5)-1)*100)</f>
        <v>23.873200812705765</v>
      </c>
      <c r="V97" s="667" t="str">
        <f>IF(INDEX(Historical!$N$7:$N$1213,MATCH(B97,Historical!$B$7:$B$1244,0))=0,"n/a",((INDEX(Historical!$C$7:$C$1222,MATCH(B97,Historical!$B$7:$B$1244,0))/INDEX(Historical!$N$7:$N$1213,MATCH(B97,Historical!$B$7:$B$1244,0)))^(1/10)-1)*100)</f>
        <v>n/a</v>
      </c>
      <c r="W97" s="668" t="str">
        <f>IF(OR(U97&lt;=0,U97="n/a",V97&lt;=0,V97="n/a"),"n/a",U97/V97)</f>
        <v>n/a</v>
      </c>
      <c r="X97" s="669" t="str">
        <f>IF(OR(AJ97&lt;=0,AJ97="n/a",U97&lt;=0,U97="n/a"),"n/a",U97/AJ97)</f>
        <v>n/a</v>
      </c>
      <c r="Y97" s="831"/>
      <c r="Z97" s="618">
        <f>IF(OR(AC97&lt;0.01,AC97="n/a"),"n/a",M97/AC97*100)</f>
        <v>23.89937106918239</v>
      </c>
      <c r="AA97" s="841">
        <f>IF(OR(AC97&lt;0.01,AC97="n/a"),"n/a",I97/AC97)</f>
        <v>12.389937106918238</v>
      </c>
      <c r="AB97" s="842">
        <v>12</v>
      </c>
      <c r="AC97" s="821">
        <v>1.59</v>
      </c>
      <c r="AD97" s="821" t="s">
        <v>135</v>
      </c>
      <c r="AE97" s="821">
        <v>2.04</v>
      </c>
      <c r="AF97" s="821">
        <v>0.96</v>
      </c>
      <c r="AG97" s="821">
        <v>7.3</v>
      </c>
      <c r="AH97" s="821">
        <v>-40.200000000000003</v>
      </c>
      <c r="AI97" s="821">
        <v>2.9899999999999998</v>
      </c>
      <c r="AJ97" s="821">
        <v>-7.1999999999999993</v>
      </c>
      <c r="AK97" s="821" t="s">
        <v>135</v>
      </c>
      <c r="AL97" s="833">
        <v>196.71</v>
      </c>
      <c r="AM97" s="827">
        <v>3.1</v>
      </c>
      <c r="AN97" s="821">
        <v>0.26</v>
      </c>
      <c r="AO97" s="705">
        <f>IF(U97="n/a","n/a",IF(AA97&lt;0,"n/a",IF(AA97="n/a","n/a",J97+U97-AA97)))</f>
        <v>13.412197715939813</v>
      </c>
      <c r="AP97" s="706">
        <f>IF(U97="n/a","n/a",J97+U97)</f>
        <v>25.802134822858051</v>
      </c>
      <c r="AQ97" s="843">
        <f>IF(OR(AC97&lt;0.01,AC97="n/a",AF97="n/a"),"n/a",(I97/SQRT(22.5*AC97*(I97/AF97))-1)*100)</f>
        <v>-27.292550824427565</v>
      </c>
      <c r="AR97" s="618">
        <f>INDEX(Historical!$C$7:$C$1222,MATCH(B97,Historical!$B$7:$B$1244,0))*IF(AH97="n/a",1.03,IF(AH97&lt;0,1.01,IF(AH97&gt;10,1.1,(1+AH97/100))))</f>
        <v>0.35349999999999998</v>
      </c>
      <c r="AS97" s="841">
        <f>IF($AI97="n/a",1.03*AR97,IF($AI97&lt;0,1.01*AR97,IF($AI97&gt;10,1.1*AR97,(1+$AI97/100)*AR97)))</f>
        <v>0.36406964999999997</v>
      </c>
      <c r="AT97" s="841">
        <f>IF($AK97="n/a",1.03*AS97,IF($AK97&lt;0,1.01*AS97,IF($AK97&gt;10,1.1*AS97,(1+$AK97/100)*AS97)))</f>
        <v>0.37499173949999998</v>
      </c>
      <c r="AU97" s="841">
        <f>IF($AK97="n/a",1.03*AT97,IF($AK97&lt;0,1.01*AT97,IF($AK97&gt;10,1.1*AT97,(1+$AK97/100)*AT97)))</f>
        <v>0.38624149168499999</v>
      </c>
      <c r="AV97" s="841">
        <f>IF($AK97="n/a",1.03*AU97,IF($AK97&lt;0,1.01*AU97,IF($AK97&gt;10,1.1*AU97,(1+$AK97/100)*AU97)))</f>
        <v>0.39782873643555</v>
      </c>
      <c r="AW97" s="618">
        <f>SUM(AR97:AV97)</f>
        <v>1.87663161762055</v>
      </c>
      <c r="AX97" s="713">
        <f>AW97/I97*100</f>
        <v>9.5260488204088833</v>
      </c>
      <c r="AY97" s="887">
        <v>0.47</v>
      </c>
      <c r="AZ97" s="827">
        <v>5.8000000000000007</v>
      </c>
      <c r="BA97" s="827">
        <v>-16.950000000000003</v>
      </c>
      <c r="BB97" s="827">
        <v>-6.2600000000000007</v>
      </c>
      <c r="BC97" s="827">
        <v>-8.1199999999999992</v>
      </c>
      <c r="BD97" s="861"/>
      <c r="BE97" s="594">
        <v>2014</v>
      </c>
      <c r="BF97" s="853">
        <f>IF(BE97&gt;2020,0,IF(BE97&gt;2008,1,IF(BE97&gt;2001,2,IF(BE97&gt;1990,3,IF(BE97&gt;1980,4,IF(BE97&gt;1973,5,IF(BE97&gt;1970,6,IF(BE97&gt;1960,7,IF(BE97&gt;1958,8,IF(BE97&gt;1953,9,10))))))))))</f>
        <v>1</v>
      </c>
      <c r="BG97" s="837">
        <v>0.6</v>
      </c>
      <c r="BH97" s="820" t="s">
        <v>4443</v>
      </c>
      <c r="BI97" s="820" t="s">
        <v>4444</v>
      </c>
    </row>
    <row r="98" spans="1:61" s="819" customFormat="1" ht="12.75" customHeight="1" x14ac:dyDescent="0.2">
      <c r="A98" s="836" t="s">
        <v>5224</v>
      </c>
      <c r="B98" s="575" t="s">
        <v>5219</v>
      </c>
      <c r="C98" s="885" t="s">
        <v>127</v>
      </c>
      <c r="D98" s="885" t="s">
        <v>4186</v>
      </c>
      <c r="E98" s="699">
        <v>6</v>
      </c>
      <c r="F98" s="1122">
        <v>664</v>
      </c>
      <c r="G98" s="1122" t="s">
        <v>105</v>
      </c>
      <c r="H98" s="1122" t="s">
        <v>105</v>
      </c>
      <c r="I98" s="829">
        <v>89.77</v>
      </c>
      <c r="J98" s="618">
        <f>(M98/I98)*100</f>
        <v>0.83546841929375071</v>
      </c>
      <c r="K98" s="832">
        <v>0.75</v>
      </c>
      <c r="L98" s="842">
        <v>1</v>
      </c>
      <c r="M98" s="609">
        <f>K98*L98</f>
        <v>0.75</v>
      </c>
      <c r="N98" s="825" t="s">
        <v>1743</v>
      </c>
      <c r="O98" s="700">
        <v>0.7</v>
      </c>
      <c r="P98" s="603">
        <v>44784</v>
      </c>
      <c r="Q98" s="603">
        <v>44804</v>
      </c>
      <c r="R98" s="609">
        <f>(K98-O98)/O98*100</f>
        <v>7.1428571428571495</v>
      </c>
      <c r="S98" s="667">
        <f>IF(INDEX(Historical!$D$7:$D$1220,MATCH(B98,Historical!$B$7:$B$1244,0))=0,"n/a",(INDEX(Historical!$C$7:$C$1222,MATCH(B98,Historical!$B$7:$B$1244,0))/INDEX(Historical!$D$7:$D$1220,MATCH(B98,Historical!$B$7:$B$1244,0))-1)*100)</f>
        <v>7.1428571428571397</v>
      </c>
      <c r="T98" s="667">
        <f>IF(INDEX(Historical!$F$7:$F$1213,MATCH(B98,Historical!$B$7:$B$1244,0))=0,"n/a",((INDEX(Historical!$C$7:$C$1222,MATCH(B98,Historical!$B$7:$B$1244,0))/INDEX(Historical!$F$7:$F$1213,MATCH(B98,Historical!$B$7:$B$1244,0)))^(1/3)-1)*100)</f>
        <v>7.7217345015941907</v>
      </c>
      <c r="U98" s="667">
        <f>IF(INDEX(Historical!$H$7:$H$1213,MATCH(B98,Historical!$B$7:$B$1244,0))=0,"n/a",((INDEX(Historical!$C$7:$C$1222,MATCH(B98,Historical!$B$7:$B$1244,0))/INDEX(Historical!$H$7:$H$1213,MATCH(B98,Historical!$B$7:$B$1244,0)))^(1/5)-1)*100)</f>
        <v>8.4471771197698544</v>
      </c>
      <c r="V98" s="667" t="str">
        <f>IF(INDEX(Historical!$N$7:$N$1213,MATCH(B98,Historical!$B$7:$B$1244,0))=0,"n/a",((INDEX(Historical!$C$7:$C$1222,MATCH(B98,Historical!$B$7:$B$1244,0))/INDEX(Historical!$N$7:$N$1213,MATCH(B98,Historical!$B$7:$B$1244,0)))^(1/10)-1)*100)</f>
        <v>n/a</v>
      </c>
      <c r="W98" s="668" t="str">
        <f>IF(OR(U98&lt;=0,U98="n/a",V98&lt;=0,V98="n/a"),"n/a",U98/V98)</f>
        <v>n/a</v>
      </c>
      <c r="X98" s="669">
        <f>IF(OR(AJ98&lt;=0,AJ98="n/a",U98&lt;=0,U98="n/a"),"n/a",U98/AJ98)</f>
        <v>0.7679251927063504</v>
      </c>
      <c r="Y98" s="640"/>
      <c r="Z98" s="618">
        <f>IF(OR(AC98&lt;0.01,AC98="n/a"),"n/a",M98/AC98*100)</f>
        <v>14.097744360902256</v>
      </c>
      <c r="AA98" s="841">
        <f>IF(OR(AC98&lt;0.01,AC98="n/a"),"n/a",I98/AC98)</f>
        <v>16.874060150375939</v>
      </c>
      <c r="AB98" s="842">
        <v>5</v>
      </c>
      <c r="AC98" s="821">
        <v>5.32</v>
      </c>
      <c r="AD98" s="821" t="s">
        <v>135</v>
      </c>
      <c r="AE98" s="821">
        <v>1.05</v>
      </c>
      <c r="AF98" s="821">
        <v>3.79</v>
      </c>
      <c r="AG98" s="821">
        <v>22.900000000000002</v>
      </c>
      <c r="AH98" s="821">
        <v>3.1</v>
      </c>
      <c r="AI98" s="821" t="s">
        <v>135</v>
      </c>
      <c r="AJ98" s="821">
        <v>11</v>
      </c>
      <c r="AK98" s="821" t="s">
        <v>135</v>
      </c>
      <c r="AL98" s="833">
        <v>1050</v>
      </c>
      <c r="AM98" s="827">
        <v>2</v>
      </c>
      <c r="AN98" s="821">
        <v>0.12</v>
      </c>
      <c r="AO98" s="705">
        <f>IF(U98="n/a","n/a",IF(AA98&lt;0,"n/a",IF(AA98="n/a","n/a",J98+U98-AA98)))</f>
        <v>-7.5914146113123344</v>
      </c>
      <c r="AP98" s="706">
        <f>IF(U98="n/a","n/a",J98+U98)</f>
        <v>9.2826455390636049</v>
      </c>
      <c r="AQ98" s="843">
        <f>IF(OR(AC98&lt;0.01,AC98="n/a",AF98="n/a"),"n/a",(I98/SQRT(22.5*AC98*(I98/AF98))-1)*100)</f>
        <v>68.592457943770825</v>
      </c>
      <c r="AR98" s="618">
        <f>INDEX(Historical!$C$7:$C$1222,MATCH(B98,Historical!$B$7:$B$1244,0))*IF(AH98="n/a",1.03,IF(AH98&lt;0,1.01,IF(AH98&gt;10,1.1,(1+AH98/100))))</f>
        <v>0.77324999999999999</v>
      </c>
      <c r="AS98" s="841">
        <f>IF($AI98="n/a",1.03*AR98,IF($AI98&lt;0,1.01*AR98,IF($AI98&gt;10,1.1*AR98,(1+$AI98/100)*AR98)))</f>
        <v>0.79644749999999997</v>
      </c>
      <c r="AT98" s="841">
        <f>IF($AK98="n/a",1.03*AS98,IF($AK98&lt;0,1.01*AS98,IF($AK98&gt;10,1.1*AS98,(1+$AK98/100)*AS98)))</f>
        <v>0.820340925</v>
      </c>
      <c r="AU98" s="841">
        <f>IF($AK98="n/a",1.03*AT98,IF($AK98&lt;0,1.01*AT98,IF($AK98&gt;10,1.1*AT98,(1+$AK98/100)*AT98)))</f>
        <v>0.84495115274999999</v>
      </c>
      <c r="AV98" s="841">
        <f>IF($AK98="n/a",1.03*AU98,IF($AK98&lt;0,1.01*AU98,IF($AK98&gt;10,1.1*AU98,(1+$AK98/100)*AU98)))</f>
        <v>0.87029968733249996</v>
      </c>
      <c r="AW98" s="618">
        <f>SUM(AR98:AV98)</f>
        <v>4.1052892650825008</v>
      </c>
      <c r="AX98" s="713">
        <f>AW98/I98*100</f>
        <v>4.5731193773894407</v>
      </c>
      <c r="AY98" s="887">
        <v>0.31</v>
      </c>
      <c r="AZ98" s="827">
        <v>38.35</v>
      </c>
      <c r="BA98" s="827">
        <v>-5.16</v>
      </c>
      <c r="BB98" s="827">
        <v>5.46</v>
      </c>
      <c r="BC98" s="827">
        <v>15.4</v>
      </c>
      <c r="BD98" s="861"/>
      <c r="BE98" s="594">
        <v>2017</v>
      </c>
      <c r="BF98" s="853">
        <f>IF(BE98&gt;2020,0,IF(BE98&gt;2008,1,IF(BE98&gt;2001,2,IF(BE98&gt;1990,3,IF(BE98&gt;1980,4,IF(BE98&gt;1973,5,IF(BE98&gt;1970,6,IF(BE98&gt;1960,7,IF(BE98&gt;1958,8,IF(BE98&gt;1953,9,10))))))))))</f>
        <v>1</v>
      </c>
      <c r="BG98" s="837">
        <v>14.000000000000002</v>
      </c>
      <c r="BH98" s="820" t="s">
        <v>4443</v>
      </c>
      <c r="BI98" s="820" t="s">
        <v>4444</v>
      </c>
    </row>
    <row r="99" spans="1:61" s="819" customFormat="1" ht="12.75" customHeight="1" x14ac:dyDescent="0.2">
      <c r="A99" s="836" t="s">
        <v>4542</v>
      </c>
      <c r="B99" s="575" t="s">
        <v>4532</v>
      </c>
      <c r="C99" s="885" t="s">
        <v>107</v>
      </c>
      <c r="D99" s="885" t="s">
        <v>4497</v>
      </c>
      <c r="E99" s="699">
        <v>6</v>
      </c>
      <c r="F99" s="1122">
        <v>650</v>
      </c>
      <c r="G99" s="1122" t="s">
        <v>105</v>
      </c>
      <c r="H99" s="1122" t="s">
        <v>105</v>
      </c>
      <c r="I99" s="829">
        <v>37.79</v>
      </c>
      <c r="J99" s="618">
        <f>(M99/I99)*100</f>
        <v>3.1754432389521039</v>
      </c>
      <c r="K99" s="832">
        <v>0.3</v>
      </c>
      <c r="L99" s="842">
        <v>4</v>
      </c>
      <c r="M99" s="609">
        <f>K99*L99</f>
        <v>1.2</v>
      </c>
      <c r="N99" s="825" t="s">
        <v>507</v>
      </c>
      <c r="O99" s="700">
        <v>0.25</v>
      </c>
      <c r="P99" s="891">
        <v>44603</v>
      </c>
      <c r="Q99" s="891">
        <v>44617</v>
      </c>
      <c r="R99" s="609">
        <f>(K99-O99)/O99*100</f>
        <v>19.999999999999996</v>
      </c>
      <c r="S99" s="667">
        <f>IF(INDEX(Historical!$D$7:$D$1220,MATCH(B99,Historical!$B$7:$B$1244,0))=0,"n/a",(INDEX(Historical!$C$7:$C$1222,MATCH(B99,Historical!$B$7:$B$1244,0))/INDEX(Historical!$D$7:$D$1220,MATCH(B99,Historical!$B$7:$B$1244,0))-1)*100)</f>
        <v>33.333333333333329</v>
      </c>
      <c r="T99" s="667">
        <f>IF(INDEX(Historical!$F$7:$F$1213,MATCH(B99,Historical!$B$7:$B$1244,0))=0,"n/a",((INDEX(Historical!$C$7:$C$1222,MATCH(B99,Historical!$B$7:$B$1244,0))/INDEX(Historical!$F$7:$F$1213,MATCH(B99,Historical!$B$7:$B$1244,0)))^(1/3)-1)*100)</f>
        <v>33.886590016433907</v>
      </c>
      <c r="U99" s="667">
        <f>IF(INDEX(Historical!$H$7:$H$1213,MATCH(B99,Historical!$B$7:$B$1244,0))=0,"n/a",((INDEX(Historical!$C$7:$C$1222,MATCH(B99,Historical!$B$7:$B$1244,0))/INDEX(Historical!$H$7:$H$1213,MATCH(B99,Historical!$B$7:$B$1244,0)))^(1/5)-1)*100)</f>
        <v>29.855269234041582</v>
      </c>
      <c r="V99" s="667">
        <f>IF(INDEX(Historical!$N$7:$N$1213,MATCH(B99,Historical!$B$7:$B$1244,0))=0,"n/a",((INDEX(Historical!$C$7:$C$1222,MATCH(B99,Historical!$B$7:$B$1244,0))/INDEX(Historical!$N$7:$N$1213,MATCH(B99,Historical!$B$7:$B$1244,0)))^(1/10)-1)*100)</f>
        <v>16.983368811009349</v>
      </c>
      <c r="W99" s="668">
        <f>IF(OR(U99&lt;=0,U99="n/a",V99&lt;=0,V99="n/a"),"n/a",U99/V99)</f>
        <v>1.7579120824773065</v>
      </c>
      <c r="X99" s="669">
        <f>IF(OR(AJ99&lt;=0,AJ99="n/a",U99&lt;=0,U99="n/a"),"n/a",U99/AJ99)</f>
        <v>1.0778075535755083</v>
      </c>
      <c r="Y99" s="640"/>
      <c r="Z99" s="618">
        <f>IF(OR(AC99&lt;0.01,AC99="n/a"),"n/a",M99/AC99*100)</f>
        <v>39.215686274509807</v>
      </c>
      <c r="AA99" s="841">
        <f>IF(OR(AC99&lt;0.01,AC99="n/a"),"n/a",I99/AC99)</f>
        <v>12.349673202614378</v>
      </c>
      <c r="AB99" s="842">
        <v>11</v>
      </c>
      <c r="AC99" s="821">
        <v>3.06</v>
      </c>
      <c r="AD99" s="821">
        <v>0.68</v>
      </c>
      <c r="AE99" s="821">
        <v>1.21</v>
      </c>
      <c r="AF99" s="821">
        <v>0.88</v>
      </c>
      <c r="AG99" s="821">
        <v>7.5</v>
      </c>
      <c r="AH99" s="821">
        <v>-50.4</v>
      </c>
      <c r="AI99" s="821">
        <v>38.97</v>
      </c>
      <c r="AJ99" s="821">
        <v>27.700000000000003</v>
      </c>
      <c r="AK99" s="821">
        <v>18</v>
      </c>
      <c r="AL99" s="833">
        <v>8620</v>
      </c>
      <c r="AM99" s="827">
        <v>11.5</v>
      </c>
      <c r="AN99" s="821">
        <v>3.07</v>
      </c>
      <c r="AO99" s="705">
        <f>IF(U99="n/a","n/a",IF(AA99&lt;0,"n/a",IF(AA99="n/a","n/a",J99+U99-AA99)))</f>
        <v>20.681039270379308</v>
      </c>
      <c r="AP99" s="706">
        <f>IF(U99="n/a","n/a",J99+U99)</f>
        <v>33.030712472993685</v>
      </c>
      <c r="AQ99" s="843">
        <f>IF(OR(AC99&lt;0.01,AC99="n/a",AF99="n/a"),"n/a",(I99/SQRT(22.5*AC99*(I99/AF99))-1)*100)</f>
        <v>-30.501119374959551</v>
      </c>
      <c r="AR99" s="618">
        <f>INDEX(Historical!$C$7:$C$1222,MATCH(B99,Historical!$B$7:$B$1244,0))*IF(AH99="n/a",1.03,IF(AH99&lt;0,1.01,IF(AH99&gt;10,1.1,(1+AH99/100))))</f>
        <v>1.212</v>
      </c>
      <c r="AS99" s="841">
        <f>IF($AI99="n/a",1.03*AR99,IF($AI99&lt;0,1.01*AR99,IF($AI99&gt;10,1.1*AR99,(1+$AI99/100)*AR99)))</f>
        <v>1.3332000000000002</v>
      </c>
      <c r="AT99" s="841">
        <f>IF($AK99="n/a",1.03*AS99,IF($AK99&lt;0,1.01*AS99,IF($AK99&gt;10,1.1*AS99,(1+$AK99/100)*AS99)))</f>
        <v>1.4665200000000003</v>
      </c>
      <c r="AU99" s="841">
        <f>IF($AK99="n/a",1.03*AT99,IF($AK99&lt;0,1.01*AT99,IF($AK99&gt;10,1.1*AT99,(1+$AK99/100)*AT99)))</f>
        <v>1.6131720000000005</v>
      </c>
      <c r="AV99" s="841">
        <f>IF($AK99="n/a",1.03*AU99,IF($AK99&lt;0,1.01*AU99,IF($AK99&gt;10,1.1*AU99,(1+$AK99/100)*AU99)))</f>
        <v>1.7744892000000008</v>
      </c>
      <c r="AW99" s="618">
        <f>SUM(AR99:AV99)</f>
        <v>7.3993812000000014</v>
      </c>
      <c r="AX99" s="713">
        <f>AW99/I99*100</f>
        <v>19.580262503307758</v>
      </c>
      <c r="AY99" s="887">
        <v>1.44</v>
      </c>
      <c r="AZ99" s="827">
        <v>52.839999999999996</v>
      </c>
      <c r="BA99" s="827">
        <v>-7.1</v>
      </c>
      <c r="BB99" s="827">
        <v>1.9300000000000002</v>
      </c>
      <c r="BC99" s="827">
        <v>16.64</v>
      </c>
      <c r="BD99" s="861"/>
      <c r="BE99" s="594">
        <v>2017</v>
      </c>
      <c r="BF99" s="853">
        <f>IF(BE99&gt;2020,0,IF(BE99&gt;2008,1,IF(BE99&gt;2001,2,IF(BE99&gt;1990,3,IF(BE99&gt;1980,4,IF(BE99&gt;1973,5,IF(BE99&gt;1970,6,IF(BE99&gt;1960,7,IF(BE99&gt;1958,8,IF(BE99&gt;1953,9,10))))))))))</f>
        <v>1</v>
      </c>
      <c r="BG99" s="837">
        <v>1.4000000000000001</v>
      </c>
      <c r="BH99" s="820" t="s">
        <v>4443</v>
      </c>
      <c r="BI99" s="820" t="s">
        <v>4444</v>
      </c>
    </row>
    <row r="100" spans="1:61" s="819" customFormat="1" ht="12.75" customHeight="1" x14ac:dyDescent="0.2">
      <c r="A100" s="836" t="s">
        <v>5254</v>
      </c>
      <c r="B100" s="575" t="s">
        <v>5240</v>
      </c>
      <c r="C100" s="885" t="s">
        <v>111</v>
      </c>
      <c r="D100" s="885" t="s">
        <v>4220</v>
      </c>
      <c r="E100" s="699">
        <v>6</v>
      </c>
      <c r="F100" s="1122">
        <v>677</v>
      </c>
      <c r="G100" s="1122" t="s">
        <v>105</v>
      </c>
      <c r="H100" s="1122" t="s">
        <v>105</v>
      </c>
      <c r="I100" s="829">
        <v>62.49</v>
      </c>
      <c r="J100" s="618">
        <f>(M100/I100)*100</f>
        <v>2.3043686989918384</v>
      </c>
      <c r="K100" s="832">
        <v>0.36</v>
      </c>
      <c r="L100" s="842">
        <v>4</v>
      </c>
      <c r="M100" s="609">
        <f>K100*L100</f>
        <v>1.44</v>
      </c>
      <c r="N100" s="825" t="s">
        <v>200</v>
      </c>
      <c r="O100" s="700">
        <v>0.3</v>
      </c>
      <c r="P100" s="603">
        <v>44994</v>
      </c>
      <c r="Q100" s="603">
        <v>45009</v>
      </c>
      <c r="R100" s="609">
        <f>(K100-O100)/O100*100</f>
        <v>20</v>
      </c>
      <c r="S100" s="667">
        <f>IF(INDEX(Historical!$D$7:$D$1220,MATCH(B100,Historical!$B$7:$B$1244,0))=0,"n/a",(INDEX(Historical!$C$7:$C$1222,MATCH(B100,Historical!$B$7:$B$1244,0))/INDEX(Historical!$D$7:$D$1220,MATCH(B100,Historical!$B$7:$B$1244,0))-1)*100)</f>
        <v>22.448979591836739</v>
      </c>
      <c r="T100" s="667">
        <f>IF(INDEX(Historical!$F$7:$F$1213,MATCH(B100,Historical!$B$7:$B$1244,0))=0,"n/a",((INDEX(Historical!$C$7:$C$1222,MATCH(B100,Historical!$B$7:$B$1244,0))/INDEX(Historical!$F$7:$F$1213,MATCH(B100,Historical!$B$7:$B$1244,0)))^(1/3)-1)*100)</f>
        <v>18.563110149668759</v>
      </c>
      <c r="U100" s="667">
        <f>IF(INDEX(Historical!$H$7:$H$1213,MATCH(B100,Historical!$B$7:$B$1244,0))=0,"n/a",((INDEX(Historical!$C$7:$C$1222,MATCH(B100,Historical!$B$7:$B$1244,0))/INDEX(Historical!$H$7:$H$1213,MATCH(B100,Historical!$B$7:$B$1244,0)))^(1/5)-1)*100)</f>
        <v>20.112443398143132</v>
      </c>
      <c r="V100" s="667" t="str">
        <f>IF(INDEX(Historical!$N$7:$N$1213,MATCH(B100,Historical!$B$7:$B$1244,0))=0,"n/a",((INDEX(Historical!$C$7:$C$1222,MATCH(B100,Historical!$B$7:$B$1244,0))/INDEX(Historical!$N$7:$N$1213,MATCH(B100,Historical!$B$7:$B$1244,0)))^(1/10)-1)*100)</f>
        <v>n/a</v>
      </c>
      <c r="W100" s="668" t="str">
        <f>IF(OR(U100&lt;=0,U100="n/a",V100&lt;=0,V100="n/a"),"n/a",U100/V100)</f>
        <v>n/a</v>
      </c>
      <c r="X100" s="669">
        <f>IF(OR(AJ100&lt;=0,AJ100="n/a",U100&lt;=0,U100="n/a"),"n/a",U100/AJ100)</f>
        <v>0.86691566371306594</v>
      </c>
      <c r="Y100" s="640"/>
      <c r="Z100" s="618">
        <f>IF(OR(AC100&lt;0.01,AC100="n/a"),"n/a",M100/AC100*100)</f>
        <v>39.237057220708451</v>
      </c>
      <c r="AA100" s="841">
        <f>IF(OR(AC100&lt;0.01,AC100="n/a"),"n/a",I100/AC100)</f>
        <v>17.027247956403272</v>
      </c>
      <c r="AB100" s="842">
        <v>12</v>
      </c>
      <c r="AC100" s="821">
        <v>3.67</v>
      </c>
      <c r="AD100" s="821">
        <v>1.1299999999999999</v>
      </c>
      <c r="AE100" s="821">
        <v>0.76</v>
      </c>
      <c r="AF100" s="821">
        <v>5.97</v>
      </c>
      <c r="AG100" s="821">
        <v>43.1</v>
      </c>
      <c r="AH100" s="821">
        <v>35.299999999999997</v>
      </c>
      <c r="AI100" s="821">
        <v>13.200000000000001</v>
      </c>
      <c r="AJ100" s="821">
        <v>23.200000000000003</v>
      </c>
      <c r="AK100" s="821">
        <v>15</v>
      </c>
      <c r="AL100" s="833">
        <v>1310</v>
      </c>
      <c r="AM100" s="827">
        <v>3.6999999999999997</v>
      </c>
      <c r="AN100" s="821">
        <v>0</v>
      </c>
      <c r="AO100" s="705">
        <f>IF(U100="n/a","n/a",IF(AA100&lt;0,"n/a",IF(AA100="n/a","n/a",J100+U100-AA100)))</f>
        <v>5.3895641407316965</v>
      </c>
      <c r="AP100" s="706">
        <f>IF(U100="n/a","n/a",J100+U100)</f>
        <v>22.416812097134969</v>
      </c>
      <c r="AQ100" s="843">
        <f>IF(OR(AC100&lt;0.01,AC100="n/a",AF100="n/a"),"n/a",(I100/SQRT(22.5*AC100*(I100/AF100))-1)*100)</f>
        <v>112.55343934563062</v>
      </c>
      <c r="AR100" s="618">
        <f>INDEX(Historical!$C$7:$C$1222,MATCH(B100,Historical!$B$7:$B$1244,0))*IF(AH100="n/a",1.03,IF(AH100&lt;0,1.01,IF(AH100&gt;10,1.1,(1+AH100/100))))</f>
        <v>1.32</v>
      </c>
      <c r="AS100" s="841">
        <f>IF($AI100="n/a",1.03*AR100,IF($AI100&lt;0,1.01*AR100,IF($AI100&gt;10,1.1*AR100,(1+$AI100/100)*AR100)))</f>
        <v>1.4520000000000002</v>
      </c>
      <c r="AT100" s="841">
        <f>IF($AK100="n/a",1.03*AS100,IF($AK100&lt;0,1.01*AS100,IF($AK100&gt;10,1.1*AS100,(1+$AK100/100)*AS100)))</f>
        <v>1.5972000000000004</v>
      </c>
      <c r="AU100" s="841">
        <f>IF($AK100="n/a",1.03*AT100,IF($AK100&lt;0,1.01*AT100,IF($AK100&gt;10,1.1*AT100,(1+$AK100/100)*AT100)))</f>
        <v>1.7569200000000005</v>
      </c>
      <c r="AV100" s="841">
        <f>IF($AK100="n/a",1.03*AU100,IF($AK100&lt;0,1.01*AU100,IF($AK100&gt;10,1.1*AU100,(1+$AK100/100)*AU100)))</f>
        <v>1.9326120000000007</v>
      </c>
      <c r="AW100" s="618">
        <f>SUM(AR100:AV100)</f>
        <v>8.0587320000000027</v>
      </c>
      <c r="AX100" s="713">
        <f>AW100/I100*100</f>
        <v>12.89603456553049</v>
      </c>
      <c r="AY100" s="887">
        <v>0.95</v>
      </c>
      <c r="AZ100" s="827">
        <v>26.63</v>
      </c>
      <c r="BA100" s="827">
        <v>-20.04</v>
      </c>
      <c r="BB100" s="827">
        <v>10.02</v>
      </c>
      <c r="BC100" s="827">
        <v>4.92</v>
      </c>
      <c r="BD100" s="861"/>
      <c r="BE100" s="594">
        <v>2018</v>
      </c>
      <c r="BF100" s="853">
        <f>IF(BE100&gt;2020,0,IF(BE100&gt;2008,1,IF(BE100&gt;2001,2,IF(BE100&gt;1990,3,IF(BE100&gt;1980,4,IF(BE100&gt;1973,5,IF(BE100&gt;1970,6,IF(BE100&gt;1960,7,IF(BE100&gt;1958,8,IF(BE100&gt;1953,9,10))))))))))</f>
        <v>1</v>
      </c>
      <c r="BG100" s="837">
        <v>18.399999999999999</v>
      </c>
      <c r="BH100" s="820" t="s">
        <v>4443</v>
      </c>
      <c r="BI100" s="820" t="s">
        <v>4444</v>
      </c>
    </row>
    <row r="101" spans="1:61" s="819" customFormat="1" ht="12.75" customHeight="1" x14ac:dyDescent="0.2">
      <c r="A101" s="836" t="s">
        <v>5280</v>
      </c>
      <c r="B101" s="575" t="s">
        <v>2362</v>
      </c>
      <c r="C101" s="885" t="s">
        <v>177</v>
      </c>
      <c r="D101" s="885" t="s">
        <v>4195</v>
      </c>
      <c r="E101" s="699">
        <v>5</v>
      </c>
      <c r="F101" s="1122">
        <v>685</v>
      </c>
      <c r="G101" s="1122" t="s">
        <v>105</v>
      </c>
      <c r="H101" s="1122" t="s">
        <v>105</v>
      </c>
      <c r="I101" s="829">
        <v>17.059999999999999</v>
      </c>
      <c r="J101" s="618">
        <f>(M101/I101)*100</f>
        <v>6.5064478311840572</v>
      </c>
      <c r="K101" s="832">
        <v>0.27750000000000002</v>
      </c>
      <c r="L101" s="842">
        <v>4</v>
      </c>
      <c r="M101" s="609">
        <f>K101*L101</f>
        <v>1.1100000000000001</v>
      </c>
      <c r="N101" s="825" t="s">
        <v>106</v>
      </c>
      <c r="O101" s="700">
        <v>0.27</v>
      </c>
      <c r="P101" s="603">
        <v>44680</v>
      </c>
      <c r="Q101" s="603">
        <v>44697</v>
      </c>
      <c r="R101" s="609">
        <f>(K101-O101)/O101*100</f>
        <v>2.7777777777777799</v>
      </c>
      <c r="S101" s="667">
        <f>IF(INDEX(Historical!$D$7:$D$1220,MATCH(B101,Historical!$B$7:$B$1244,0))=0,"n/a",(INDEX(Historical!$C$7:$C$1222,MATCH(B101,Historical!$B$7:$B$1244,0))/INDEX(Historical!$D$7:$D$1220,MATCH(B101,Historical!$B$7:$B$1244,0))-1)*100)</f>
        <v>2.7972027972027913</v>
      </c>
      <c r="T101" s="667">
        <f>IF(INDEX(Historical!$F$7:$F$1213,MATCH(B101,Historical!$B$7:$B$1244,0))=0,"n/a",((INDEX(Historical!$C$7:$C$1222,MATCH(B101,Historical!$B$7:$B$1244,0))/INDEX(Historical!$F$7:$F$1213,MATCH(B101,Historical!$B$7:$B$1244,0)))^(1/3)-1)*100)</f>
        <v>5.0876461174901966</v>
      </c>
      <c r="U101" s="667">
        <f>IF(INDEX(Historical!$H$7:$H$1213,MATCH(B101,Historical!$B$7:$B$1244,0))=0,"n/a",((INDEX(Historical!$C$7:$C$1222,MATCH(B101,Historical!$B$7:$B$1244,0))/INDEX(Historical!$H$7:$H$1213,MATCH(B101,Historical!$B$7:$B$1244,0)))^(1/5)-1)*100)</f>
        <v>17.133661387124157</v>
      </c>
      <c r="V101" s="667">
        <f>IF(INDEX(Historical!$N$7:$N$1213,MATCH(B101,Historical!$B$7:$B$1244,0))=0,"n/a",((INDEX(Historical!$C$7:$C$1222,MATCH(B101,Historical!$B$7:$B$1244,0))/INDEX(Historical!$N$7:$N$1213,MATCH(B101,Historical!$B$7:$B$1244,0)))^(1/10)-1)*100)</f>
        <v>-1.9319860914235432</v>
      </c>
      <c r="W101" s="668" t="str">
        <f>IF(OR(U101&lt;=0,U101="n/a",V101&lt;=0,V101="n/a"),"n/a",U101/V101)</f>
        <v>n/a</v>
      </c>
      <c r="X101" s="669">
        <f>IF(OR(AJ101&lt;=0,AJ101="n/a",U101&lt;=0,U101="n/a"),"n/a",U101/AJ101)</f>
        <v>0.52881670947914061</v>
      </c>
      <c r="Y101" s="640"/>
      <c r="Z101" s="618">
        <f>IF(OR(AC101&lt;0.01,AC101="n/a"),"n/a",M101/AC101*100)</f>
        <v>99.107142857142861</v>
      </c>
      <c r="AA101" s="841">
        <f>IF(OR(AC101&lt;0.01,AC101="n/a"),"n/a",I101/AC101)</f>
        <v>15.232142857142854</v>
      </c>
      <c r="AB101" s="842">
        <v>12</v>
      </c>
      <c r="AC101" s="821">
        <v>1.1200000000000001</v>
      </c>
      <c r="AD101" s="821" t="s">
        <v>135</v>
      </c>
      <c r="AE101" s="821">
        <v>2.04</v>
      </c>
      <c r="AF101" s="821">
        <v>1.27</v>
      </c>
      <c r="AG101" s="821">
        <v>8.3000000000000007</v>
      </c>
      <c r="AH101" s="821">
        <v>43.7</v>
      </c>
      <c r="AI101" s="821">
        <v>4.96</v>
      </c>
      <c r="AJ101" s="821">
        <v>32.4</v>
      </c>
      <c r="AK101" s="821">
        <v>-6.4</v>
      </c>
      <c r="AL101" s="833">
        <v>39110</v>
      </c>
      <c r="AM101" s="827">
        <v>0.1</v>
      </c>
      <c r="AN101" s="821">
        <v>1.03</v>
      </c>
      <c r="AO101" s="705">
        <f>IF(U101="n/a","n/a",IF(AA101&lt;0,"n/a",IF(AA101="n/a","n/a",J101+U101-AA101)))</f>
        <v>8.4079663611653608</v>
      </c>
      <c r="AP101" s="706">
        <f>IF(U101="n/a","n/a",J101+U101)</f>
        <v>23.640109218308215</v>
      </c>
      <c r="AQ101" s="843">
        <f>IF(OR(AC101&lt;0.01,AC101="n/a",AF101="n/a"),"n/a",(I101/SQRT(22.5*AC101*(I101/AF101))-1)*100)</f>
        <v>-7.276225202495068</v>
      </c>
      <c r="AR101" s="618">
        <f>INDEX(Historical!$C$7:$C$1222,MATCH(B101,Historical!$B$7:$B$1244,0))*IF(AH101="n/a",1.03,IF(AH101&lt;0,1.01,IF(AH101&gt;10,1.1,(1+AH101/100))))</f>
        <v>1.2127500000000002</v>
      </c>
      <c r="AS101" s="841">
        <f>IF($AI101="n/a",1.03*AR101,IF($AI101&lt;0,1.01*AR101,IF($AI101&gt;10,1.1*AR101,(1+$AI101/100)*AR101)))</f>
        <v>1.2729024000000004</v>
      </c>
      <c r="AT101" s="841">
        <f>IF($AK101="n/a",1.03*AS101,IF($AK101&lt;0,1.01*AS101,IF($AK101&gt;10,1.1*AS101,(1+$AK101/100)*AS101)))</f>
        <v>1.2856314240000004</v>
      </c>
      <c r="AU101" s="841">
        <f>IF($AK101="n/a",1.03*AT101,IF($AK101&lt;0,1.01*AT101,IF($AK101&gt;10,1.1*AT101,(1+$AK101/100)*AT101)))</f>
        <v>1.2984877382400004</v>
      </c>
      <c r="AV101" s="841">
        <f>IF($AK101="n/a",1.03*AU101,IF($AK101&lt;0,1.01*AU101,IF($AK101&gt;10,1.1*AU101,(1+$AK101/100)*AU101)))</f>
        <v>1.3114726156224004</v>
      </c>
      <c r="AW101" s="618">
        <f>SUM(AR101:AV101)</f>
        <v>6.3812441778624018</v>
      </c>
      <c r="AX101" s="713">
        <f>AW101/I101*100</f>
        <v>37.404713820998843</v>
      </c>
      <c r="AY101" s="887">
        <v>0.92</v>
      </c>
      <c r="AZ101" s="827">
        <v>8.15</v>
      </c>
      <c r="BA101" s="827">
        <v>-15.540000000000001</v>
      </c>
      <c r="BB101" s="827">
        <v>-6.2399999999999993</v>
      </c>
      <c r="BC101" s="827">
        <v>-5.55</v>
      </c>
      <c r="BD101" s="861"/>
      <c r="BE101" s="594">
        <v>2018</v>
      </c>
      <c r="BF101" s="853">
        <f>IF(BE101&gt;2020,0,IF(BE101&gt;2008,1,IF(BE101&gt;2001,2,IF(BE101&gt;1990,3,IF(BE101&gt;1980,4,IF(BE101&gt;1973,5,IF(BE101&gt;1970,6,IF(BE101&gt;1960,7,IF(BE101&gt;1958,8,IF(BE101&gt;1953,9,10))))))))))</f>
        <v>1</v>
      </c>
      <c r="BG101" s="837">
        <v>3.5999999999999996</v>
      </c>
      <c r="BH101" s="820" t="s">
        <v>4443</v>
      </c>
      <c r="BI101" s="820" t="s">
        <v>4444</v>
      </c>
    </row>
    <row r="102" spans="1:61" s="819" customFormat="1" ht="12.75" customHeight="1" x14ac:dyDescent="0.2">
      <c r="A102" s="836" t="s">
        <v>4407</v>
      </c>
      <c r="B102" s="575" t="s">
        <v>4402</v>
      </c>
      <c r="C102" s="885" t="s">
        <v>107</v>
      </c>
      <c r="D102" s="885" t="s">
        <v>117</v>
      </c>
      <c r="E102" s="699">
        <v>8</v>
      </c>
      <c r="F102" s="1122">
        <v>605</v>
      </c>
      <c r="G102" s="1122" t="s">
        <v>105</v>
      </c>
      <c r="H102" s="1122" t="s">
        <v>105</v>
      </c>
      <c r="I102" s="829">
        <v>318.7</v>
      </c>
      <c r="J102" s="618">
        <f>(M102/I102)*100</f>
        <v>0.17571383746470037</v>
      </c>
      <c r="K102" s="832">
        <v>0.14000000000000001</v>
      </c>
      <c r="L102" s="842">
        <v>4</v>
      </c>
      <c r="M102" s="609">
        <f>K102*L102</f>
        <v>0.56000000000000005</v>
      </c>
      <c r="N102" s="825" t="s">
        <v>147</v>
      </c>
      <c r="O102" s="700">
        <v>0.13</v>
      </c>
      <c r="P102" s="603">
        <v>44984</v>
      </c>
      <c r="Q102" s="603">
        <v>44998</v>
      </c>
      <c r="R102" s="609">
        <f>(K102-O102)/O102*100</f>
        <v>7.6923076923076987</v>
      </c>
      <c r="S102" s="667">
        <f>IF(INDEX(Historical!$D$7:$D$1220,MATCH(B102,Historical!$B$7:$B$1244,0))=0,"n/a",(INDEX(Historical!$C$7:$C$1222,MATCH(B102,Historical!$B$7:$B$1244,0))/INDEX(Historical!$D$7:$D$1220,MATCH(B102,Historical!$B$7:$B$1244,0))-1)*100)</f>
        <v>18.181818181818187</v>
      </c>
      <c r="T102" s="667">
        <f>IF(INDEX(Historical!$F$7:$F$1213,MATCH(B102,Historical!$B$7:$B$1244,0))=0,"n/a",((INDEX(Historical!$C$7:$C$1222,MATCH(B102,Historical!$B$7:$B$1244,0))/INDEX(Historical!$F$7:$F$1213,MATCH(B102,Historical!$B$7:$B$1244,0)))^(1/3)-1)*100)</f>
        <v>17.566734386037886</v>
      </c>
      <c r="U102" s="667">
        <f>IF(INDEX(Historical!$H$7:$H$1213,MATCH(B102,Historical!$B$7:$B$1244,0))=0,"n/a",((INDEX(Historical!$C$7:$C$1222,MATCH(B102,Historical!$B$7:$B$1244,0))/INDEX(Historical!$H$7:$H$1213,MATCH(B102,Historical!$B$7:$B$1244,0)))^(1/5)-1)*100)</f>
        <v>16.723531932969316</v>
      </c>
      <c r="V102" s="667" t="str">
        <f>IF(INDEX(Historical!$N$7:$N$1213,MATCH(B102,Historical!$B$7:$B$1244,0))=0,"n/a",((INDEX(Historical!$C$7:$C$1222,MATCH(B102,Historical!$B$7:$B$1244,0))/INDEX(Historical!$N$7:$N$1213,MATCH(B102,Historical!$B$7:$B$1244,0)))^(1/10)-1)*100)</f>
        <v>n/a</v>
      </c>
      <c r="W102" s="668" t="str">
        <f>IF(OR(U102&lt;=0,U102="n/a",V102&lt;=0,V102="n/a"),"n/a",U102/V102)</f>
        <v>n/a</v>
      </c>
      <c r="X102" s="669">
        <f>IF(OR(AJ102&lt;=0,AJ102="n/a",U102&lt;=0,U102="n/a"),"n/a",U102/AJ102)</f>
        <v>0.42231141244872006</v>
      </c>
      <c r="Y102" s="831"/>
      <c r="Z102" s="618">
        <f>IF(OR(AC102&lt;0.01,AC102="n/a"),"n/a",M102/AC102*100)</f>
        <v>8.1395348837209305</v>
      </c>
      <c r="AA102" s="841">
        <f>IF(OR(AC102&lt;0.01,AC102="n/a"),"n/a",I102/AC102)</f>
        <v>46.322674418604649</v>
      </c>
      <c r="AB102" s="842">
        <v>12</v>
      </c>
      <c r="AC102" s="821">
        <v>6.88</v>
      </c>
      <c r="AD102" s="821">
        <v>3.07</v>
      </c>
      <c r="AE102" s="821">
        <v>9.07</v>
      </c>
      <c r="AF102" s="821">
        <v>11.68</v>
      </c>
      <c r="AG102" s="821">
        <v>22</v>
      </c>
      <c r="AH102" s="821">
        <v>71.099999999999994</v>
      </c>
      <c r="AI102" s="821">
        <v>19.91</v>
      </c>
      <c r="AJ102" s="821">
        <v>39.6</v>
      </c>
      <c r="AK102" s="821">
        <v>15</v>
      </c>
      <c r="AL102" s="833">
        <v>7430</v>
      </c>
      <c r="AM102" s="827">
        <v>2.1</v>
      </c>
      <c r="AN102" s="821">
        <v>0.2</v>
      </c>
      <c r="AO102" s="705">
        <f>IF(U102="n/a","n/a",IF(AA102&lt;0,"n/a",IF(AA102="n/a","n/a",J102+U102-AA102)))</f>
        <v>-29.423428648170631</v>
      </c>
      <c r="AP102" s="706">
        <f>IF(U102="n/a","n/a",J102+U102)</f>
        <v>16.899245770434018</v>
      </c>
      <c r="AQ102" s="843">
        <f>IF(OR(AC102&lt;0.01,AC102="n/a",AF102="n/a"),"n/a",(I102/SQRT(22.5*AC102*(I102/AF102))-1)*100)</f>
        <v>390.37347998316648</v>
      </c>
      <c r="AR102" s="618">
        <f>INDEX(Historical!$C$7:$C$1222,MATCH(B102,Historical!$B$7:$B$1244,0))*IF(AH102="n/a",1.03,IF(AH102&lt;0,1.01,IF(AH102&gt;10,1.1,(1+AH102/100))))</f>
        <v>0.57200000000000006</v>
      </c>
      <c r="AS102" s="841">
        <f>IF($AI102="n/a",1.03*AR102,IF($AI102&lt;0,1.01*AR102,IF($AI102&gt;10,1.1*AR102,(1+$AI102/100)*AR102)))</f>
        <v>0.62920000000000009</v>
      </c>
      <c r="AT102" s="841">
        <f>IF($AK102="n/a",1.03*AS102,IF($AK102&lt;0,1.01*AS102,IF($AK102&gt;10,1.1*AS102,(1+$AK102/100)*AS102)))</f>
        <v>0.69212000000000018</v>
      </c>
      <c r="AU102" s="841">
        <f>IF($AK102="n/a",1.03*AT102,IF($AK102&lt;0,1.01*AT102,IF($AK102&gt;10,1.1*AT102,(1+$AK102/100)*AT102)))</f>
        <v>0.76133200000000023</v>
      </c>
      <c r="AV102" s="841">
        <f>IF($AK102="n/a",1.03*AU102,IF($AK102&lt;0,1.01*AU102,IF($AK102&gt;10,1.1*AU102,(1+$AK102/100)*AU102)))</f>
        <v>0.83746520000000035</v>
      </c>
      <c r="AW102" s="618">
        <f>SUM(AR102:AV102)</f>
        <v>3.4921172000000009</v>
      </c>
      <c r="AX102" s="713">
        <f>AW102/I102*100</f>
        <v>1.0957380608722942</v>
      </c>
      <c r="AY102" s="887">
        <v>0.87</v>
      </c>
      <c r="AZ102" s="827">
        <v>62.6</v>
      </c>
      <c r="BA102" s="827">
        <v>-5.46</v>
      </c>
      <c r="BB102" s="827">
        <v>12.389999999999999</v>
      </c>
      <c r="BC102" s="827">
        <v>21.13</v>
      </c>
      <c r="BD102" s="861"/>
      <c r="BE102" s="594">
        <v>2016</v>
      </c>
      <c r="BF102" s="853">
        <f>IF(BE102&gt;2020,0,IF(BE102&gt;2008,1,IF(BE102&gt;2001,2,IF(BE102&gt;1990,3,IF(BE102&gt;1980,4,IF(BE102&gt;1973,5,IF(BE102&gt;1970,6,IF(BE102&gt;1960,7,IF(BE102&gt;1958,8,IF(BE102&gt;1953,9,10))))))))))</f>
        <v>1</v>
      </c>
      <c r="BG102" s="837">
        <v>6.5</v>
      </c>
      <c r="BH102" s="820" t="s">
        <v>4443</v>
      </c>
      <c r="BI102" s="820" t="s">
        <v>4444</v>
      </c>
    </row>
    <row r="103" spans="1:61" s="819" customFormat="1" ht="12.75" customHeight="1" x14ac:dyDescent="0.2">
      <c r="A103" s="836" t="s">
        <v>4465</v>
      </c>
      <c r="B103" s="575" t="s">
        <v>4466</v>
      </c>
      <c r="C103" s="885" t="s">
        <v>4178</v>
      </c>
      <c r="D103" s="885" t="s">
        <v>4179</v>
      </c>
      <c r="E103" s="699">
        <v>7</v>
      </c>
      <c r="F103" s="1122">
        <v>622</v>
      </c>
      <c r="G103" s="1122" t="s">
        <v>105</v>
      </c>
      <c r="H103" s="1122" t="s">
        <v>105</v>
      </c>
      <c r="I103" s="829">
        <v>36.020000000000003</v>
      </c>
      <c r="J103" s="618">
        <f>(M103/I103)*100</f>
        <v>5.9966685174902823</v>
      </c>
      <c r="K103" s="10">
        <v>0.54</v>
      </c>
      <c r="L103" s="842">
        <v>4</v>
      </c>
      <c r="M103" s="609">
        <f>K103*L103</f>
        <v>2.16</v>
      </c>
      <c r="N103" s="825" t="s">
        <v>483</v>
      </c>
      <c r="O103" s="700">
        <v>0.52</v>
      </c>
      <c r="P103" s="603">
        <v>44833</v>
      </c>
      <c r="Q103" s="603">
        <v>44846</v>
      </c>
      <c r="R103" s="609">
        <f>(K103-O103)/O103*100</f>
        <v>3.8461538461538494</v>
      </c>
      <c r="S103" s="667">
        <f>IF(INDEX(Historical!$D$7:$D$1220,MATCH(B103,Historical!$B$7:$B$1244,0))=0,"n/a",(INDEX(Historical!$C$7:$C$1222,MATCH(B103,Historical!$B$7:$B$1244,0))/INDEX(Historical!$D$7:$D$1220,MATCH(B103,Historical!$B$7:$B$1244,0))-1)*100)</f>
        <v>3.9603960396039639</v>
      </c>
      <c r="T103" s="667">
        <f>IF(INDEX(Historical!$F$7:$F$1213,MATCH(B103,Historical!$B$7:$B$1244,0))=0,"n/a",((INDEX(Historical!$C$7:$C$1222,MATCH(B103,Historical!$B$7:$B$1244,0))/INDEX(Historical!$F$7:$F$1213,MATCH(B103,Historical!$B$7:$B$1244,0)))^(1/3)-1)*100)</f>
        <v>3.7577347996040622</v>
      </c>
      <c r="U103" s="667">
        <f>IF(INDEX(Historical!$H$7:$H$1213,MATCH(B103,Historical!$B$7:$B$1244,0))=0,"n/a",((INDEX(Historical!$C$7:$C$1222,MATCH(B103,Historical!$B$7:$B$1244,0))/INDEX(Historical!$H$7:$H$1213,MATCH(B103,Historical!$B$7:$B$1244,0)))^(1/5)-1)*100)</f>
        <v>5.5892882483376871</v>
      </c>
      <c r="V103" s="667">
        <f>IF(INDEX(Historical!$N$7:$N$1213,MATCH(B103,Historical!$B$7:$B$1244,0))=0,"n/a",((INDEX(Historical!$C$7:$C$1222,MATCH(B103,Historical!$B$7:$B$1244,0))/INDEX(Historical!$N$7:$N$1213,MATCH(B103,Historical!$B$7:$B$1244,0)))^(1/10)-1)*100)</f>
        <v>4.1379743992410623</v>
      </c>
      <c r="W103" s="668">
        <f>IF(OR(U103&lt;=0,U103="n/a",V103&lt;=0,V103="n/a"),"n/a",U103/V103)</f>
        <v>1.3507305046069902</v>
      </c>
      <c r="X103" s="669">
        <f>IF(OR(AJ103&lt;=0,AJ103="n/a",U103&lt;=0,U103="n/a"),"n/a",U103/AJ103)</f>
        <v>1.0162342269704885</v>
      </c>
      <c r="Y103" s="831"/>
      <c r="Z103" s="618">
        <f>IF(OR(AC103&lt;0.01,AC103="n/a"),"n/a",M103/AC103*100)</f>
        <v>109.64467005076143</v>
      </c>
      <c r="AA103" s="841">
        <f>IF(OR(AC103&lt;0.01,AC103="n/a"),"n/a",I103/AC103)</f>
        <v>18.284263959390866</v>
      </c>
      <c r="AB103" s="842">
        <v>12</v>
      </c>
      <c r="AC103" s="821">
        <v>1.97</v>
      </c>
      <c r="AD103" s="821" t="s">
        <v>135</v>
      </c>
      <c r="AE103" s="821">
        <v>3.93</v>
      </c>
      <c r="AF103" s="821">
        <v>0.78</v>
      </c>
      <c r="AG103" s="821">
        <v>4.3</v>
      </c>
      <c r="AH103" s="821">
        <v>-63.2</v>
      </c>
      <c r="AI103" s="821">
        <v>4.71</v>
      </c>
      <c r="AJ103" s="821">
        <v>5.5</v>
      </c>
      <c r="AK103" s="821" t="s">
        <v>135</v>
      </c>
      <c r="AL103" s="833">
        <v>4310</v>
      </c>
      <c r="AM103" s="827">
        <v>1.3</v>
      </c>
      <c r="AN103" s="821">
        <v>0.78</v>
      </c>
      <c r="AO103" s="705">
        <f>IF(U103="n/a","n/a",IF(AA103&lt;0,"n/a",IF(AA103="n/a","n/a",J103+U103-AA103)))</f>
        <v>-6.6983071935628971</v>
      </c>
      <c r="AP103" s="706">
        <f>IF(U103="n/a","n/a",J103+U103)</f>
        <v>11.585956765827969</v>
      </c>
      <c r="AQ103" s="843">
        <f>IF(OR(AC103&lt;0.01,AC103="n/a",AF103="n/a"),"n/a",(I103/SQRT(22.5*AC103*(I103/AF103))-1)*100)</f>
        <v>-20.38502126323527</v>
      </c>
      <c r="AR103" s="618">
        <f>INDEX(Historical!$C$7:$C$1222,MATCH(B103,Historical!$B$7:$B$1244,0))*IF(AH103="n/a",1.03,IF(AH103&lt;0,1.01,IF(AH103&gt;10,1.1,(1+AH103/100))))</f>
        <v>2.121</v>
      </c>
      <c r="AS103" s="841">
        <f>IF($AI103="n/a",1.03*AR103,IF($AI103&lt;0,1.01*AR103,IF($AI103&gt;10,1.1*AR103,(1+$AI103/100)*AR103)))</f>
        <v>2.2208991</v>
      </c>
      <c r="AT103" s="841">
        <f>IF($AK103="n/a",1.03*AS103,IF($AK103&lt;0,1.01*AS103,IF($AK103&gt;10,1.1*AS103,(1+$AK103/100)*AS103)))</f>
        <v>2.287526073</v>
      </c>
      <c r="AU103" s="841">
        <f>IF($AK103="n/a",1.03*AT103,IF($AK103&lt;0,1.01*AT103,IF($AK103&gt;10,1.1*AT103,(1+$AK103/100)*AT103)))</f>
        <v>2.3561518551900003</v>
      </c>
      <c r="AV103" s="841">
        <f>IF($AK103="n/a",1.03*AU103,IF($AK103&lt;0,1.01*AU103,IF($AK103&gt;10,1.1*AU103,(1+$AK103/100)*AU103)))</f>
        <v>2.4268364108457003</v>
      </c>
      <c r="AW103" s="618">
        <f>SUM(AR103:AV103)</f>
        <v>11.412413439035701</v>
      </c>
      <c r="AX103" s="713">
        <f>AW103/I103*100</f>
        <v>31.683546471503888</v>
      </c>
      <c r="AY103" s="887">
        <v>0.88</v>
      </c>
      <c r="AZ103" s="827">
        <v>0.19</v>
      </c>
      <c r="BA103" s="827">
        <v>-54.44</v>
      </c>
      <c r="BB103" s="827">
        <v>-8.02</v>
      </c>
      <c r="BC103" s="827">
        <v>-22.48</v>
      </c>
      <c r="BD103" s="612"/>
      <c r="BE103" s="1122">
        <v>2016</v>
      </c>
      <c r="BF103" s="853">
        <f>IF(BE103&gt;2020,0,IF(BE103&gt;2008,1,IF(BE103&gt;2001,2,IF(BE103&gt;1990,3,IF(BE103&gt;1980,4,IF(BE103&gt;1973,5,IF(BE103&gt;1970,6,IF(BE103&gt;1960,7,IF(BE103&gt;1958,8,IF(BE103&gt;1953,9,10))))))))))</f>
        <v>1</v>
      </c>
      <c r="BG103" s="837">
        <v>2.1999999999999997</v>
      </c>
      <c r="BH103" s="820" t="s">
        <v>4443</v>
      </c>
      <c r="BI103" s="820" t="s">
        <v>4445</v>
      </c>
    </row>
    <row r="104" spans="1:61" s="819" customFormat="1" ht="12.75" customHeight="1" x14ac:dyDescent="0.2">
      <c r="A104" s="836" t="s">
        <v>4374</v>
      </c>
      <c r="B104" s="575" t="s">
        <v>4348</v>
      </c>
      <c r="C104" s="885" t="s">
        <v>107</v>
      </c>
      <c r="D104" s="885" t="s">
        <v>4190</v>
      </c>
      <c r="E104" s="699">
        <v>8</v>
      </c>
      <c r="F104" s="1122">
        <v>575</v>
      </c>
      <c r="G104" s="1122" t="s">
        <v>105</v>
      </c>
      <c r="H104" s="1122" t="s">
        <v>105</v>
      </c>
      <c r="I104" s="829">
        <v>10.039999999999999</v>
      </c>
      <c r="J104" s="618">
        <f>(M104/I104)*100</f>
        <v>4.3824701195219129</v>
      </c>
      <c r="K104" s="832">
        <v>0.11</v>
      </c>
      <c r="L104" s="842">
        <v>4</v>
      </c>
      <c r="M104" s="609">
        <f>K104*L104</f>
        <v>0.44</v>
      </c>
      <c r="N104" s="825" t="s">
        <v>323</v>
      </c>
      <c r="O104" s="700">
        <v>0.1</v>
      </c>
      <c r="P104" s="891">
        <v>44509</v>
      </c>
      <c r="Q104" s="891">
        <v>44524</v>
      </c>
      <c r="R104" s="609">
        <f>(K104-O104)/O104*100</f>
        <v>9.9999999999999947</v>
      </c>
      <c r="S104" s="667">
        <f>IF(INDEX(Historical!$D$7:$D$1220,MATCH(B104,Historical!$B$7:$B$1244,0))=0,"n/a",(INDEX(Historical!$C$7:$C$1222,MATCH(B104,Historical!$B$7:$B$1244,0))/INDEX(Historical!$D$7:$D$1220,MATCH(B104,Historical!$B$7:$B$1244,0))-1)*100)</f>
        <v>9.9999999999999858</v>
      </c>
      <c r="T104" s="667">
        <f>IF(INDEX(Historical!$F$7:$F$1213,MATCH(B104,Historical!$B$7:$B$1244,0))=0,"n/a",((INDEX(Historical!$C$7:$C$1222,MATCH(B104,Historical!$B$7:$B$1244,0))/INDEX(Historical!$F$7:$F$1213,MATCH(B104,Historical!$B$7:$B$1244,0)))^(1/3)-1)*100)</f>
        <v>20.73621473595373</v>
      </c>
      <c r="U104" s="667">
        <f>IF(INDEX(Historical!$H$7:$H$1213,MATCH(B104,Historical!$B$7:$B$1244,0))=0,"n/a",((INDEX(Historical!$C$7:$C$1222,MATCH(B104,Historical!$B$7:$B$1244,0))/INDEX(Historical!$H$7:$H$1213,MATCH(B104,Historical!$B$7:$B$1244,0)))^(1/5)-1)*100)</f>
        <v>29.674411610965823</v>
      </c>
      <c r="V104" s="667">
        <f>IF(INDEX(Historical!$N$7:$N$1213,MATCH(B104,Historical!$B$7:$B$1244,0))=0,"n/a",((INDEX(Historical!$C$7:$C$1222,MATCH(B104,Historical!$B$7:$B$1244,0))/INDEX(Historical!$N$7:$N$1213,MATCH(B104,Historical!$B$7:$B$1244,0)))^(1/10)-1)*100)</f>
        <v>15.969895987933814</v>
      </c>
      <c r="W104" s="668">
        <f>IF(OR(U104&lt;=0,U104="n/a",V104&lt;=0,V104="n/a"),"n/a",U104/V104)</f>
        <v>1.8581468303479602</v>
      </c>
      <c r="X104" s="669">
        <f>IF(OR(AJ104&lt;=0,AJ104="n/a",U104&lt;=0,U104="n/a"),"n/a",U104/AJ104)</f>
        <v>0.87021734929518535</v>
      </c>
      <c r="Y104" s="640" t="s">
        <v>5354</v>
      </c>
      <c r="Z104" s="618">
        <f>IF(OR(AC104&lt;0.01,AC104="n/a"),"n/a",M104/AC104*100)</f>
        <v>62.857142857142868</v>
      </c>
      <c r="AA104" s="841">
        <f>IF(OR(AC104&lt;0.01,AC104="n/a"),"n/a",I104/AC104)</f>
        <v>14.342857142857143</v>
      </c>
      <c r="AB104" s="842">
        <v>6</v>
      </c>
      <c r="AC104" s="821">
        <v>0.7</v>
      </c>
      <c r="AD104" s="821">
        <v>3.55</v>
      </c>
      <c r="AE104" s="821">
        <v>2.72</v>
      </c>
      <c r="AF104" s="821">
        <v>0.75</v>
      </c>
      <c r="AG104" s="821">
        <v>5.3</v>
      </c>
      <c r="AH104" s="821">
        <v>24.099999999999998</v>
      </c>
      <c r="AI104" s="821">
        <v>22.05</v>
      </c>
      <c r="AJ104" s="821">
        <v>34.1</v>
      </c>
      <c r="AK104" s="821">
        <v>4</v>
      </c>
      <c r="AL104" s="833">
        <v>679.88</v>
      </c>
      <c r="AM104" s="827">
        <v>1</v>
      </c>
      <c r="AN104" s="821">
        <v>0.15</v>
      </c>
      <c r="AO104" s="705">
        <f>IF(U104="n/a","n/a",IF(AA104&lt;0,"n/a",IF(AA104="n/a","n/a",J104+U104-AA104)))</f>
        <v>19.714024587630597</v>
      </c>
      <c r="AP104" s="706">
        <f>IF(U104="n/a","n/a",J104+U104)</f>
        <v>34.056881730487738</v>
      </c>
      <c r="AQ104" s="843">
        <f>IF(OR(AC104&lt;0.01,AC104="n/a",AF104="n/a"),"n/a",(I104/SQRT(22.5*AC104*(I104/AF104))-1)*100)</f>
        <v>-30.855568691669887</v>
      </c>
      <c r="AR104" s="618">
        <f>INDEX(Historical!$C$7:$C$1222,MATCH(B104,Historical!$B$7:$B$1244,0))*IF(AH104="n/a",1.03,IF(AH104&lt;0,1.01,IF(AH104&gt;10,1.1,(1+AH104/100))))</f>
        <v>0.48400000000000004</v>
      </c>
      <c r="AS104" s="841">
        <f>IF($AI104="n/a",1.03*AR104,IF($AI104&lt;0,1.01*AR104,IF($AI104&gt;10,1.1*AR104,(1+$AI104/100)*AR104)))</f>
        <v>0.5324000000000001</v>
      </c>
      <c r="AT104" s="841">
        <f>IF($AK104="n/a",1.03*AS104,IF($AK104&lt;0,1.01*AS104,IF($AK104&gt;10,1.1*AS104,(1+$AK104/100)*AS104)))</f>
        <v>0.55369600000000008</v>
      </c>
      <c r="AU104" s="841">
        <f>IF($AK104="n/a",1.03*AT104,IF($AK104&lt;0,1.01*AT104,IF($AK104&gt;10,1.1*AT104,(1+$AK104/100)*AT104)))</f>
        <v>0.57584384000000011</v>
      </c>
      <c r="AV104" s="841">
        <f>IF($AK104="n/a",1.03*AU104,IF($AK104&lt;0,1.01*AU104,IF($AK104&gt;10,1.1*AU104,(1+$AK104/100)*AU104)))</f>
        <v>0.59887759360000015</v>
      </c>
      <c r="AW104" s="618">
        <f>SUM(AR104:AV104)</f>
        <v>2.7448174336000006</v>
      </c>
      <c r="AX104" s="713">
        <f>AW104/I104*100</f>
        <v>27.338819059760965</v>
      </c>
      <c r="AY104" s="887">
        <v>0.63</v>
      </c>
      <c r="AZ104" s="827">
        <v>11.559999999999999</v>
      </c>
      <c r="BA104" s="827">
        <v>-26.72</v>
      </c>
      <c r="BB104" s="827">
        <v>-0.01</v>
      </c>
      <c r="BC104" s="827">
        <v>-6.9599999999999991</v>
      </c>
      <c r="BD104" s="861"/>
      <c r="BE104" s="594">
        <v>2015</v>
      </c>
      <c r="BF104" s="853">
        <f>IF(BE104&gt;2020,0,IF(BE104&gt;2008,1,IF(BE104&gt;2001,2,IF(BE104&gt;1990,3,IF(BE104&gt;1980,4,IF(BE104&gt;1973,5,IF(BE104&gt;1970,6,IF(BE104&gt;1960,7,IF(BE104&gt;1958,8,IF(BE104&gt;1953,9,10))))))))))</f>
        <v>1</v>
      </c>
      <c r="BG104" s="837">
        <v>0.6</v>
      </c>
      <c r="BH104" s="820" t="s">
        <v>4443</v>
      </c>
      <c r="BI104" s="820" t="s">
        <v>4444</v>
      </c>
    </row>
    <row r="105" spans="1:61" s="819" customFormat="1" ht="12.75" customHeight="1" x14ac:dyDescent="0.2">
      <c r="A105" s="148" t="s">
        <v>4906</v>
      </c>
      <c r="B105" s="793" t="s">
        <v>3880</v>
      </c>
      <c r="C105" s="885" t="s">
        <v>4178</v>
      </c>
      <c r="D105" s="885" t="s">
        <v>4179</v>
      </c>
      <c r="E105" s="699">
        <v>9</v>
      </c>
      <c r="F105" s="1122">
        <v>563</v>
      </c>
      <c r="G105" s="1122" t="s">
        <v>105</v>
      </c>
      <c r="H105" s="1122" t="s">
        <v>105</v>
      </c>
      <c r="I105" s="829">
        <v>17.600000000000001</v>
      </c>
      <c r="J105" s="618">
        <f>(M105/I105)*100</f>
        <v>3.1295454545454549</v>
      </c>
      <c r="K105" s="832">
        <v>4.5900000000000003E-2</v>
      </c>
      <c r="L105" s="842">
        <v>12</v>
      </c>
      <c r="M105" s="609">
        <f>K105*L105</f>
        <v>0.55080000000000007</v>
      </c>
      <c r="N105" s="825" t="s">
        <v>706</v>
      </c>
      <c r="O105" s="700">
        <v>4.58E-2</v>
      </c>
      <c r="P105" s="603">
        <v>44945</v>
      </c>
      <c r="Q105" s="603">
        <v>44957</v>
      </c>
      <c r="R105" s="609">
        <f>(K105-O105)/O105*100</f>
        <v>0.21834061135371802</v>
      </c>
      <c r="S105" s="667">
        <f>IF(INDEX(Historical!$D$7:$D$1220,MATCH(B105,Historical!$B$7:$B$1244,0))=0,"n/a",(INDEX(Historical!$C$7:$C$1222,MATCH(B105,Historical!$B$7:$B$1244,0))/INDEX(Historical!$D$7:$D$1220,MATCH(B105,Historical!$B$7:$B$1244,0))-1)*100)</f>
        <v>1.0543840177580588</v>
      </c>
      <c r="T105" s="667">
        <f>IF(INDEX(Historical!$F$7:$F$1213,MATCH(B105,Historical!$B$7:$B$1244,0))=0,"n/a",((INDEX(Historical!$C$7:$C$1222,MATCH(B105,Historical!$B$7:$B$1244,0))/INDEX(Historical!$F$7:$F$1213,MATCH(B105,Historical!$B$7:$B$1244,0)))^(1/3)-1)*100)</f>
        <v>0.74310732116278366</v>
      </c>
      <c r="U105" s="667">
        <f>IF(INDEX(Historical!$H$7:$H$1213,MATCH(B105,Historical!$B$7:$B$1244,0))=0,"n/a",((INDEX(Historical!$C$7:$C$1222,MATCH(B105,Historical!$B$7:$B$1244,0))/INDEX(Historical!$H$7:$H$1213,MATCH(B105,Historical!$B$7:$B$1244,0)))^(1/5)-1)*100)</f>
        <v>0.84471461556776539</v>
      </c>
      <c r="V105" s="667" t="str">
        <f>IF(INDEX(Historical!$N$7:$N$1213,MATCH(B105,Historical!$B$7:$B$1244,0))=0,"n/a",((INDEX(Historical!$C$7:$C$1222,MATCH(B105,Historical!$B$7:$B$1244,0))/INDEX(Historical!$N$7:$N$1213,MATCH(B105,Historical!$B$7:$B$1244,0)))^(1/10)-1)*100)</f>
        <v>n/a</v>
      </c>
      <c r="W105" s="668" t="str">
        <f>IF(OR(U105&lt;=0,U105="n/a",V105&lt;=0,V105="n/a"),"n/a",U105/V105)</f>
        <v>n/a</v>
      </c>
      <c r="X105" s="669">
        <f>IF(OR(AJ105&lt;=0,AJ105="n/a",U105&lt;=0,U105="n/a"),"n/a",U105/AJ105)</f>
        <v>0.15302801006662417</v>
      </c>
      <c r="Y105" s="831"/>
      <c r="Z105" s="618" t="str">
        <f>IF(OR(AC105&lt;0.01,AC105="n/a"),"n/a",M105/AC105*100)</f>
        <v>n/a</v>
      </c>
      <c r="AA105" s="841" t="str">
        <f>IF(OR(AC105&lt;0.01,AC105="n/a"),"n/a",I105/AC105)</f>
        <v>n/a</v>
      </c>
      <c r="AB105" s="842">
        <v>12</v>
      </c>
      <c r="AC105" s="821">
        <v>-0.43</v>
      </c>
      <c r="AD105" s="821" t="s">
        <v>135</v>
      </c>
      <c r="AE105" s="821">
        <v>7.04</v>
      </c>
      <c r="AF105" s="821">
        <v>0.83</v>
      </c>
      <c r="AG105" s="821">
        <v>-2.1999999999999997</v>
      </c>
      <c r="AH105" s="821">
        <v>-50.4</v>
      </c>
      <c r="AI105" s="821">
        <v>66.7</v>
      </c>
      <c r="AJ105" s="821">
        <v>5.52</v>
      </c>
      <c r="AK105" s="821">
        <v>-0.06</v>
      </c>
      <c r="AL105" s="833">
        <v>628.24</v>
      </c>
      <c r="AM105" s="827">
        <v>7.16</v>
      </c>
      <c r="AN105" s="821">
        <v>0.94</v>
      </c>
      <c r="AO105" s="705" t="str">
        <f>IF(U105="n/a","n/a",IF(AA105&lt;0,"n/a",IF(AA105="n/a","n/a",J105+U105-AA105)))</f>
        <v>n/a</v>
      </c>
      <c r="AP105" s="706">
        <f>IF(U105="n/a","n/a",J105+U105)</f>
        <v>3.9742600701132202</v>
      </c>
      <c r="AQ105" s="843" t="str">
        <f>IF(OR(AC105&lt;0.01,AC105="n/a",AF105="n/a"),"n/a",(I105/SQRT(22.5*AC105*(I105/AF105))-1)*100)</f>
        <v>n/a</v>
      </c>
      <c r="AR105" s="618">
        <f>INDEX(Historical!$C$7:$C$1222,MATCH(B105,Historical!$B$7:$B$1244,0))*IF(AH105="n/a",1.03,IF(AH105&lt;0,1.01,IF(AH105&gt;10,1.1,(1+AH105/100))))</f>
        <v>0.551763</v>
      </c>
      <c r="AS105" s="841">
        <f>IF($AI105="n/a",1.03*AR105,IF($AI105&lt;0,1.01*AR105,IF($AI105&gt;10,1.1*AR105,(1+$AI105/100)*AR105)))</f>
        <v>0.60693930000000007</v>
      </c>
      <c r="AT105" s="841">
        <f>IF($AK105="n/a",1.03*AS105,IF($AK105&lt;0,1.01*AS105,IF($AK105&gt;10,1.1*AS105,(1+$AK105/100)*AS105)))</f>
        <v>0.61300869300000005</v>
      </c>
      <c r="AU105" s="841">
        <f>IF($AK105="n/a",1.03*AT105,IF($AK105&lt;0,1.01*AT105,IF($AK105&gt;10,1.1*AT105,(1+$AK105/100)*AT105)))</f>
        <v>0.6191387799300001</v>
      </c>
      <c r="AV105" s="841">
        <f>IF($AK105="n/a",1.03*AU105,IF($AK105&lt;0,1.01*AU105,IF($AK105&gt;10,1.1*AU105,(1+$AK105/100)*AU105)))</f>
        <v>0.62533016772930006</v>
      </c>
      <c r="AW105" s="618">
        <f>SUM(AR105:AV105)</f>
        <v>3.0161799406593004</v>
      </c>
      <c r="AX105" s="713">
        <f>AW105/I105*100</f>
        <v>17.137386026473298</v>
      </c>
      <c r="AY105" s="887">
        <v>1.03</v>
      </c>
      <c r="AZ105" s="827">
        <v>3.53</v>
      </c>
      <c r="BA105" s="827">
        <v>-58.19</v>
      </c>
      <c r="BB105" s="827">
        <v>-6.99</v>
      </c>
      <c r="BC105" s="827">
        <v>-18.23</v>
      </c>
      <c r="BD105" s="861"/>
      <c r="BE105" s="594">
        <v>2015</v>
      </c>
      <c r="BF105" s="853">
        <f>IF(BE105&gt;2020,0,IF(BE105&gt;2008,1,IF(BE105&gt;2001,2,IF(BE105&gt;1990,3,IF(BE105&gt;1980,4,IF(BE105&gt;1973,5,IF(BE105&gt;1970,6,IF(BE105&gt;1960,7,IF(BE105&gt;1958,8,IF(BE105&gt;1953,9,10))))))))))</f>
        <v>1</v>
      </c>
      <c r="BG105" s="837">
        <v>-1.0999999999999999</v>
      </c>
      <c r="BH105" s="820" t="s">
        <v>4443</v>
      </c>
      <c r="BI105" s="820" t="s">
        <v>4445</v>
      </c>
    </row>
    <row r="106" spans="1:61" s="819" customFormat="1" ht="12.75" customHeight="1" x14ac:dyDescent="0.2">
      <c r="A106" s="836" t="s">
        <v>4463</v>
      </c>
      <c r="B106" s="575" t="s">
        <v>4464</v>
      </c>
      <c r="C106" s="885" t="s">
        <v>244</v>
      </c>
      <c r="D106" s="885" t="s">
        <v>4192</v>
      </c>
      <c r="E106" s="699">
        <v>7</v>
      </c>
      <c r="F106" s="1122">
        <v>616</v>
      </c>
      <c r="G106" s="1122" t="s">
        <v>105</v>
      </c>
      <c r="H106" s="1122" t="s">
        <v>105</v>
      </c>
      <c r="I106" s="829">
        <v>112.81</v>
      </c>
      <c r="J106" s="618">
        <f>(M106/I106)*100</f>
        <v>3.7230741955500397</v>
      </c>
      <c r="K106" s="10">
        <v>1.05</v>
      </c>
      <c r="L106" s="842">
        <v>4</v>
      </c>
      <c r="M106" s="609">
        <f>K106*L106</f>
        <v>4.2</v>
      </c>
      <c r="N106" s="825" t="s">
        <v>323</v>
      </c>
      <c r="O106" s="700">
        <v>0.9</v>
      </c>
      <c r="P106" s="603">
        <v>44714</v>
      </c>
      <c r="Q106" s="603">
        <v>44729</v>
      </c>
      <c r="R106" s="609">
        <f>(K106-O106)/O106*100</f>
        <v>16.666666666666668</v>
      </c>
      <c r="S106" s="667">
        <f>IF(INDEX(Historical!$D$7:$D$1220,MATCH(B106,Historical!$B$7:$B$1244,0))=0,"n/a",(INDEX(Historical!$C$7:$C$1222,MATCH(B106,Historical!$B$7:$B$1244,0))/INDEX(Historical!$D$7:$D$1220,MATCH(B106,Historical!$B$7:$B$1244,0))-1)*100)</f>
        <v>17.391304347826075</v>
      </c>
      <c r="T106" s="667">
        <f>IF(INDEX(Historical!$F$7:$F$1213,MATCH(B106,Historical!$B$7:$B$1244,0))=0,"n/a",((INDEX(Historical!$C$7:$C$1222,MATCH(B106,Historical!$B$7:$B$1244,0))/INDEX(Historical!$F$7:$F$1213,MATCH(B106,Historical!$B$7:$B$1244,0)))^(1/3)-1)*100)</f>
        <v>16.673335619846096</v>
      </c>
      <c r="U106" s="667">
        <f>IF(INDEX(Historical!$H$7:$H$1213,MATCH(B106,Historical!$B$7:$B$1244,0))=0,"n/a",((INDEX(Historical!$C$7:$C$1222,MATCH(B106,Historical!$B$7:$B$1244,0))/INDEX(Historical!$H$7:$H$1213,MATCH(B106,Historical!$B$7:$B$1244,0)))^(1/5)-1)*100)</f>
        <v>14.588288398380712</v>
      </c>
      <c r="V106" s="667" t="str">
        <f>IF(INDEX(Historical!$N$7:$N$1213,MATCH(B106,Historical!$B$7:$B$1244,0))=0,"n/a",((INDEX(Historical!$C$7:$C$1222,MATCH(B106,Historical!$B$7:$B$1244,0))/INDEX(Historical!$N$7:$N$1213,MATCH(B106,Historical!$B$7:$B$1244,0)))^(1/10)-1)*100)</f>
        <v>n/a</v>
      </c>
      <c r="W106" s="668" t="str">
        <f>IF(OR(U106&lt;=0,U106="n/a",V106&lt;=0,V106="n/a"),"n/a",U106/V106)</f>
        <v>n/a</v>
      </c>
      <c r="X106" s="669">
        <f>IF(OR(AJ106&lt;=0,AJ106="n/a",U106&lt;=0,U106="n/a"),"n/a",U106/AJ106)</f>
        <v>0.86835049990361379</v>
      </c>
      <c r="Y106" s="831"/>
      <c r="Z106" s="618">
        <f>IF(OR(AC106&lt;0.01,AC106="n/a"),"n/a",M106/AC106*100)</f>
        <v>27.131782945736433</v>
      </c>
      <c r="AA106" s="841">
        <f>IF(OR(AC106&lt;0.01,AC106="n/a"),"n/a",I106/AC106)</f>
        <v>7.2874677002583983</v>
      </c>
      <c r="AB106" s="842">
        <v>12</v>
      </c>
      <c r="AC106" s="821">
        <v>15.48</v>
      </c>
      <c r="AD106" s="821">
        <v>0.37</v>
      </c>
      <c r="AE106" s="821">
        <v>0.56000000000000005</v>
      </c>
      <c r="AF106" s="821">
        <v>2.04</v>
      </c>
      <c r="AG106" s="821">
        <v>38.4</v>
      </c>
      <c r="AH106" s="821">
        <v>80.400000000000006</v>
      </c>
      <c r="AI106" s="821">
        <v>45.15</v>
      </c>
      <c r="AJ106" s="821">
        <v>16.8</v>
      </c>
      <c r="AK106" s="821">
        <v>20</v>
      </c>
      <c r="AL106" s="833">
        <v>2910</v>
      </c>
      <c r="AM106" s="827">
        <v>1.4000000000000001</v>
      </c>
      <c r="AN106" s="821">
        <v>0.75</v>
      </c>
      <c r="AO106" s="705">
        <f>IF(U106="n/a","n/a",IF(AA106&lt;0,"n/a",IF(AA106="n/a","n/a",J106+U106-AA106)))</f>
        <v>11.023894893672354</v>
      </c>
      <c r="AP106" s="706">
        <f>IF(U106="n/a","n/a",J106+U106)</f>
        <v>18.311362593930752</v>
      </c>
      <c r="AQ106" s="843">
        <f>IF(OR(AC106&lt;0.01,AC106="n/a",AF106="n/a"),"n/a",(I106/SQRT(22.5*AC106*(I106/AF106))-1)*100)</f>
        <v>-18.714675074560471</v>
      </c>
      <c r="AR106" s="618">
        <f>INDEX(Historical!$C$7:$C$1222,MATCH(B106,Historical!$B$7:$B$1244,0))*IF(AH106="n/a",1.03,IF(AH106&lt;0,1.01,IF(AH106&gt;10,1.1,(1+AH106/100))))</f>
        <v>4.4550000000000001</v>
      </c>
      <c r="AS106" s="841">
        <f>IF($AI106="n/a",1.03*AR106,IF($AI106&lt;0,1.01*AR106,IF($AI106&gt;10,1.1*AR106,(1+$AI106/100)*AR106)))</f>
        <v>4.9005000000000001</v>
      </c>
      <c r="AT106" s="841">
        <f>IF($AK106="n/a",1.03*AS106,IF($AK106&lt;0,1.01*AS106,IF($AK106&gt;10,1.1*AS106,(1+$AK106/100)*AS106)))</f>
        <v>5.3905500000000002</v>
      </c>
      <c r="AU106" s="841">
        <f>IF($AK106="n/a",1.03*AT106,IF($AK106&lt;0,1.01*AT106,IF($AK106&gt;10,1.1*AT106,(1+$AK106/100)*AT106)))</f>
        <v>5.9296050000000005</v>
      </c>
      <c r="AV106" s="841">
        <f>IF($AK106="n/a",1.03*AU106,IF($AK106&lt;0,1.01*AU106,IF($AK106&gt;10,1.1*AU106,(1+$AK106/100)*AU106)))</f>
        <v>6.5225655000000007</v>
      </c>
      <c r="AW106" s="618">
        <f>SUM(AR106:AV106)</f>
        <v>27.198220499999998</v>
      </c>
      <c r="AX106" s="713">
        <f>AW106/I106*100</f>
        <v>24.10976021629288</v>
      </c>
      <c r="AY106" s="887">
        <v>1.48</v>
      </c>
      <c r="AZ106" s="827">
        <v>26.36</v>
      </c>
      <c r="BA106" s="827">
        <v>-19.36</v>
      </c>
      <c r="BB106" s="827">
        <v>6.2399999999999993</v>
      </c>
      <c r="BC106" s="827">
        <v>2.0699999999999998</v>
      </c>
      <c r="BD106" s="612"/>
      <c r="BE106" s="1122">
        <v>2016</v>
      </c>
      <c r="BF106" s="853">
        <f>IF(BE106&gt;2020,0,IF(BE106&gt;2008,1,IF(BE106&gt;2001,2,IF(BE106&gt;1990,3,IF(BE106&gt;1980,4,IF(BE106&gt;1973,5,IF(BE106&gt;1970,6,IF(BE106&gt;1960,7,IF(BE106&gt;1958,8,IF(BE106&gt;1953,9,10))))))))))</f>
        <v>1</v>
      </c>
      <c r="BG106" s="837">
        <v>14.499999999999998</v>
      </c>
      <c r="BH106" s="820" t="s">
        <v>4443</v>
      </c>
      <c r="BI106" s="820" t="s">
        <v>4444</v>
      </c>
    </row>
    <row r="107" spans="1:61" s="819" customFormat="1" ht="12.75" customHeight="1" x14ac:dyDescent="0.2">
      <c r="A107" s="836" t="s">
        <v>2386</v>
      </c>
      <c r="B107" s="575" t="s">
        <v>2387</v>
      </c>
      <c r="C107" s="885" t="s">
        <v>107</v>
      </c>
      <c r="D107" s="885" t="s">
        <v>4197</v>
      </c>
      <c r="E107" s="699">
        <v>5</v>
      </c>
      <c r="F107" s="1122">
        <v>696</v>
      </c>
      <c r="G107" s="1122" t="s">
        <v>105</v>
      </c>
      <c r="H107" s="1122" t="s">
        <v>105</v>
      </c>
      <c r="I107" s="829">
        <v>18.27</v>
      </c>
      <c r="J107" s="618">
        <f>(M107/I107)*100</f>
        <v>4.5977011494252871</v>
      </c>
      <c r="K107" s="832">
        <v>0.21</v>
      </c>
      <c r="L107" s="842">
        <v>4</v>
      </c>
      <c r="M107" s="609">
        <f>K107*L107</f>
        <v>0.84</v>
      </c>
      <c r="N107" s="825" t="s">
        <v>147</v>
      </c>
      <c r="O107" s="700">
        <v>0.2</v>
      </c>
      <c r="P107" s="603">
        <v>44895</v>
      </c>
      <c r="Q107" s="603">
        <v>44910</v>
      </c>
      <c r="R107" s="609">
        <f>(K107-O107)/O107*100</f>
        <v>4.9999999999999902</v>
      </c>
      <c r="S107" s="667">
        <f>IF(INDEX(Historical!$D$7:$D$1220,MATCH(B107,Historical!$B$7:$B$1244,0))=0,"n/a",(INDEX(Historical!$C$7:$C$1222,MATCH(B107,Historical!$B$7:$B$1244,0))/INDEX(Historical!$D$7:$D$1220,MATCH(B107,Historical!$B$7:$B$1244,0))-1)*100)</f>
        <v>5.1948051948051965</v>
      </c>
      <c r="T107" s="667">
        <f>IF(INDEX(Historical!$F$7:$F$1213,MATCH(B107,Historical!$B$7:$B$1244,0))=0,"n/a",((INDEX(Historical!$C$7:$C$1222,MATCH(B107,Historical!$B$7:$B$1244,0))/INDEX(Historical!$F$7:$F$1213,MATCH(B107,Historical!$B$7:$B$1244,0)))^(1/3)-1)*100)</f>
        <v>5.4901660750877879</v>
      </c>
      <c r="U107" s="667">
        <f>IF(INDEX(Historical!$H$7:$H$1213,MATCH(B107,Historical!$B$7:$B$1244,0))=0,"n/a",((INDEX(Historical!$C$7:$C$1222,MATCH(B107,Historical!$B$7:$B$1244,0))/INDEX(Historical!$H$7:$H$1213,MATCH(B107,Historical!$B$7:$B$1244,0)))^(1/5)-1)*100)</f>
        <v>4.8240678157368766</v>
      </c>
      <c r="V107" s="667">
        <f>IF(INDEX(Historical!$N$7:$N$1213,MATCH(B107,Historical!$B$7:$B$1244,0))=0,"n/a",((INDEX(Historical!$C$7:$C$1222,MATCH(B107,Historical!$B$7:$B$1244,0))/INDEX(Historical!$N$7:$N$1213,MATCH(B107,Historical!$B$7:$B$1244,0)))^(1/10)-1)*100)</f>
        <v>2.3836255539609663</v>
      </c>
      <c r="W107" s="668">
        <f>IF(OR(U107&lt;=0,U107="n/a",V107&lt;=0,V107="n/a"),"n/a",U107/V107)</f>
        <v>2.0238362555396039</v>
      </c>
      <c r="X107" s="669">
        <f>IF(OR(AJ107&lt;=0,AJ107="n/a",U107&lt;=0,U107="n/a"),"n/a",U107/AJ107)</f>
        <v>0.83173583029946141</v>
      </c>
      <c r="Y107" s="640"/>
      <c r="Z107" s="618">
        <f>IF(OR(AC107&lt;0.01,AC107="n/a"),"n/a",M107/AC107*100)</f>
        <v>49.122807017543856</v>
      </c>
      <c r="AA107" s="841">
        <f>IF(OR(AC107&lt;0.01,AC107="n/a"),"n/a",I107/AC107)</f>
        <v>10.684210526315789</v>
      </c>
      <c r="AB107" s="842">
        <v>12</v>
      </c>
      <c r="AC107" s="821">
        <v>1.71</v>
      </c>
      <c r="AD107" s="821">
        <v>7.74</v>
      </c>
      <c r="AE107" s="821">
        <v>3.43</v>
      </c>
      <c r="AF107" s="821">
        <v>1.07</v>
      </c>
      <c r="AG107" s="821">
        <v>9.7000000000000011</v>
      </c>
      <c r="AH107" s="821">
        <v>7.0000000000000009</v>
      </c>
      <c r="AI107" s="821">
        <v>-5</v>
      </c>
      <c r="AJ107" s="821">
        <v>5.8000000000000007</v>
      </c>
      <c r="AK107" s="821">
        <v>1.4000000000000001</v>
      </c>
      <c r="AL107" s="833">
        <v>211.17</v>
      </c>
      <c r="AM107" s="827">
        <v>1.3</v>
      </c>
      <c r="AN107" s="821">
        <v>0</v>
      </c>
      <c r="AO107" s="705">
        <f>IF(U107="n/a","n/a",IF(AA107&lt;0,"n/a",IF(AA107="n/a","n/a",J107+U107-AA107)))</f>
        <v>-1.2624415611536257</v>
      </c>
      <c r="AP107" s="706">
        <f>IF(U107="n/a","n/a",J107+U107)</f>
        <v>9.4217689651621637</v>
      </c>
      <c r="AQ107" s="843">
        <f>IF(OR(AC107&lt;0.01,AC107="n/a",AF107="n/a"),"n/a",(I107/SQRT(22.5*AC107*(I107/AF107))-1)*100)</f>
        <v>-28.719317676423572</v>
      </c>
      <c r="AR107" s="618">
        <f>INDEX(Historical!$C$7:$C$1222,MATCH(B107,Historical!$B$7:$B$1244,0))*IF(AH107="n/a",1.03,IF(AH107&lt;0,1.01,IF(AH107&gt;10,1.1,(1+AH107/100))))</f>
        <v>0.86670000000000014</v>
      </c>
      <c r="AS107" s="841">
        <f>IF($AI107="n/a",1.03*AR107,IF($AI107&lt;0,1.01*AR107,IF($AI107&gt;10,1.1*AR107,(1+$AI107/100)*AR107)))</f>
        <v>0.87536700000000012</v>
      </c>
      <c r="AT107" s="841">
        <f>IF($AK107="n/a",1.03*AS107,IF($AK107&lt;0,1.01*AS107,IF($AK107&gt;10,1.1*AS107,(1+$AK107/100)*AS107)))</f>
        <v>0.88762213800000012</v>
      </c>
      <c r="AU107" s="841">
        <f>IF($AK107="n/a",1.03*AT107,IF($AK107&lt;0,1.01*AT107,IF($AK107&gt;10,1.1*AT107,(1+$AK107/100)*AT107)))</f>
        <v>0.90004884793200013</v>
      </c>
      <c r="AV107" s="841">
        <f>IF($AK107="n/a",1.03*AU107,IF($AK107&lt;0,1.01*AU107,IF($AK107&gt;10,1.1*AU107,(1+$AK107/100)*AU107)))</f>
        <v>0.9126495318030482</v>
      </c>
      <c r="AW107" s="618">
        <f>SUM(AR107:AV107)</f>
        <v>4.4423875177350487</v>
      </c>
      <c r="AX107" s="713">
        <f>AW107/I107*100</f>
        <v>24.315202614860695</v>
      </c>
      <c r="AY107" s="887">
        <v>0.69</v>
      </c>
      <c r="AZ107" s="827">
        <v>24.03</v>
      </c>
      <c r="BA107" s="827">
        <v>-5.92</v>
      </c>
      <c r="BB107" s="827">
        <v>0.57999999999999996</v>
      </c>
      <c r="BC107" s="827">
        <v>9.5399999999999991</v>
      </c>
      <c r="BD107" s="861"/>
      <c r="BE107" s="594">
        <v>2018</v>
      </c>
      <c r="BF107" s="853">
        <f>IF(BE107&gt;2020,0,IF(BE107&gt;2008,1,IF(BE107&gt;2001,2,IF(BE107&gt;1990,3,IF(BE107&gt;1980,4,IF(BE107&gt;1973,5,IF(BE107&gt;1970,6,IF(BE107&gt;1960,7,IF(BE107&gt;1958,8,IF(BE107&gt;1953,9,10))))))))))</f>
        <v>1</v>
      </c>
      <c r="BG107" s="837">
        <v>1.0999999999999999</v>
      </c>
      <c r="BH107" s="820" t="s">
        <v>4443</v>
      </c>
      <c r="BI107" s="820" t="s">
        <v>4444</v>
      </c>
    </row>
    <row r="108" spans="1:61" s="819" customFormat="1" ht="12.75" customHeight="1" x14ac:dyDescent="0.2">
      <c r="A108" s="10" t="s">
        <v>4916</v>
      </c>
      <c r="B108" s="793" t="s">
        <v>2150</v>
      </c>
      <c r="C108" s="885" t="s">
        <v>152</v>
      </c>
      <c r="D108" s="885" t="s">
        <v>4207</v>
      </c>
      <c r="E108" s="699">
        <v>9</v>
      </c>
      <c r="F108" s="1122">
        <v>566</v>
      </c>
      <c r="G108" s="1122" t="s">
        <v>105</v>
      </c>
      <c r="H108" s="1122" t="s">
        <v>105</v>
      </c>
      <c r="I108" s="829">
        <v>311.22000000000003</v>
      </c>
      <c r="J108" s="618">
        <f>(M108/I108)*100</f>
        <v>1.4523488207698732</v>
      </c>
      <c r="K108" s="832">
        <v>1.1299999999999999</v>
      </c>
      <c r="L108" s="842">
        <v>4</v>
      </c>
      <c r="M108" s="609">
        <f>K108*L108</f>
        <v>4.5199999999999996</v>
      </c>
      <c r="N108" s="825" t="s">
        <v>4266</v>
      </c>
      <c r="O108" s="700">
        <v>0.98</v>
      </c>
      <c r="P108" s="603">
        <v>44971</v>
      </c>
      <c r="Q108" s="603">
        <v>44995</v>
      </c>
      <c r="R108" s="609">
        <f>(K108-O108)/O108*100</f>
        <v>15.306122448979584</v>
      </c>
      <c r="S108" s="667">
        <f>IF(INDEX(Historical!$D$7:$D$1220,MATCH(B108,Historical!$B$7:$B$1244,0))=0,"n/a",(INDEX(Historical!$C$7:$C$1222,MATCH(B108,Historical!$B$7:$B$1244,0))/INDEX(Historical!$D$7:$D$1220,MATCH(B108,Historical!$B$7:$B$1244,0))-1)*100)</f>
        <v>15.294117647058814</v>
      </c>
      <c r="T108" s="667">
        <f>IF(INDEX(Historical!$F$7:$F$1213,MATCH(B108,Historical!$B$7:$B$1244,0))=0,"n/a",((INDEX(Historical!$C$7:$C$1222,MATCH(B108,Historical!$B$7:$B$1244,0))/INDEX(Historical!$F$7:$F$1213,MATCH(B108,Historical!$B$7:$B$1244,0)))^(1/3)-1)*100)</f>
        <v>14.962302576856757</v>
      </c>
      <c r="U108" s="667">
        <f>IF(INDEX(Historical!$H$7:$H$1213,MATCH(B108,Historical!$B$7:$B$1244,0))=0,"n/a",((INDEX(Historical!$C$7:$C$1222,MATCH(B108,Historical!$B$7:$B$1244,0))/INDEX(Historical!$H$7:$H$1213,MATCH(B108,Historical!$B$7:$B$1244,0)))^(1/5)-1)*100)</f>
        <v>13.512724186270763</v>
      </c>
      <c r="V108" s="667">
        <f>IF(INDEX(Historical!$N$7:$N$1213,MATCH(B108,Historical!$B$7:$B$1244,0))=0,"n/a",((INDEX(Historical!$C$7:$C$1222,MATCH(B108,Historical!$B$7:$B$1244,0))/INDEX(Historical!$N$7:$N$1213,MATCH(B108,Historical!$B$7:$B$1244,0)))^(1/10)-1)*100)</f>
        <v>7.1773462536293131</v>
      </c>
      <c r="W108" s="668">
        <f>IF(OR(U108&lt;=0,U108="n/a",V108&lt;=0,V108="n/a"),"n/a",U108/V108)</f>
        <v>1.8826908593740881</v>
      </c>
      <c r="X108" s="669">
        <f>IF(OR(AJ108&lt;=0,AJ108="n/a",U108&lt;=0,U108="n/a"),"n/a",U108/AJ108)</f>
        <v>1.3378934837891843</v>
      </c>
      <c r="Y108" s="831"/>
      <c r="Z108" s="618">
        <f>IF(OR(AC108&lt;0.01,AC108="n/a"),"n/a",M108/AC108*100)</f>
        <v>65.412445730824885</v>
      </c>
      <c r="AA108" s="841">
        <f>IF(OR(AC108&lt;0.01,AC108="n/a"),"n/a",I108/AC108)</f>
        <v>45.03907380607815</v>
      </c>
      <c r="AB108" s="842">
        <v>12</v>
      </c>
      <c r="AC108" s="821">
        <v>6.91</v>
      </c>
      <c r="AD108" s="821">
        <v>2</v>
      </c>
      <c r="AE108" s="821">
        <v>10.73</v>
      </c>
      <c r="AF108" s="821">
        <v>26.81</v>
      </c>
      <c r="AG108" s="821">
        <v>64.7</v>
      </c>
      <c r="AH108" s="821">
        <v>12.8</v>
      </c>
      <c r="AI108" s="821">
        <v>38.47</v>
      </c>
      <c r="AJ108" s="821">
        <v>10.100000000000001</v>
      </c>
      <c r="AK108" s="821">
        <v>22.869999999999997</v>
      </c>
      <c r="AL108" s="833">
        <v>306380</v>
      </c>
      <c r="AM108" s="827">
        <v>10.9</v>
      </c>
      <c r="AN108" s="821">
        <v>1.52</v>
      </c>
      <c r="AO108" s="705">
        <f>IF(U108="n/a","n/a",IF(AA108&lt;0,"n/a",IF(AA108="n/a","n/a",J108+U108-AA108)))</f>
        <v>-30.074000799037513</v>
      </c>
      <c r="AP108" s="706">
        <f>IF(U108="n/a","n/a",J108+U108)</f>
        <v>14.965073007040637</v>
      </c>
      <c r="AQ108" s="843">
        <f>IF(OR(AC108&lt;0.01,AC108="n/a",AF108="n/a"),"n/a",(I108/SQRT(22.5*AC108*(I108/AF108))-1)*100)</f>
        <v>632.5746283533789</v>
      </c>
      <c r="AR108" s="618">
        <f>INDEX(Historical!$C$7:$C$1222,MATCH(B108,Historical!$B$7:$B$1244,0))*IF(AH108="n/a",1.03,IF(AH108&lt;0,1.01,IF(AH108&gt;10,1.1,(1+AH108/100))))</f>
        <v>4.3120000000000003</v>
      </c>
      <c r="AS108" s="841">
        <f>IF($AI108="n/a",1.03*AR108,IF($AI108&lt;0,1.01*AR108,IF($AI108&gt;10,1.1*AR108,(1+$AI108/100)*AR108)))</f>
        <v>4.7432000000000007</v>
      </c>
      <c r="AT108" s="841">
        <f>IF($AK108="n/a",1.03*AS108,IF($AK108&lt;0,1.01*AS108,IF($AK108&gt;10,1.1*AS108,(1+$AK108/100)*AS108)))</f>
        <v>5.2175200000000013</v>
      </c>
      <c r="AU108" s="841">
        <f>IF($AK108="n/a",1.03*AT108,IF($AK108&lt;0,1.01*AT108,IF($AK108&gt;10,1.1*AT108,(1+$AK108/100)*AT108)))</f>
        <v>5.7392720000000015</v>
      </c>
      <c r="AV108" s="841">
        <f>IF($AK108="n/a",1.03*AU108,IF($AK108&lt;0,1.01*AU108,IF($AK108&gt;10,1.1*AU108,(1+$AK108/100)*AU108)))</f>
        <v>6.3131992000000023</v>
      </c>
      <c r="AW108" s="618">
        <f>SUM(AR108:AV108)</f>
        <v>26.32519120000001</v>
      </c>
      <c r="AX108" s="713">
        <f>AW108/I108*100</f>
        <v>8.4587080521817395</v>
      </c>
      <c r="AY108" s="887">
        <v>0.34</v>
      </c>
      <c r="AZ108" s="827">
        <v>27.24</v>
      </c>
      <c r="BA108" s="827">
        <v>-19.05</v>
      </c>
      <c r="BB108" s="827">
        <v>-10.8</v>
      </c>
      <c r="BC108" s="827">
        <v>-6.18</v>
      </c>
      <c r="BD108" s="861"/>
      <c r="BE108" s="594">
        <v>2015</v>
      </c>
      <c r="BF108" s="853">
        <f>IF(BE108&gt;2020,0,IF(BE108&gt;2008,1,IF(BE108&gt;2001,2,IF(BE108&gt;1990,3,IF(BE108&gt;1980,4,IF(BE108&gt;1973,5,IF(BE108&gt;1970,6,IF(BE108&gt;1960,7,IF(BE108&gt;1958,8,IF(BE108&gt;1953,9,10))))))))))</f>
        <v>1</v>
      </c>
      <c r="BG108" s="837">
        <v>13.100000000000001</v>
      </c>
      <c r="BH108" s="820" t="s">
        <v>4443</v>
      </c>
      <c r="BI108" s="820" t="s">
        <v>4444</v>
      </c>
    </row>
    <row r="109" spans="1:61" s="819" customFormat="1" ht="12.75" customHeight="1" x14ac:dyDescent="0.2">
      <c r="A109" s="835" t="s">
        <v>4922</v>
      </c>
      <c r="B109" s="793" t="s">
        <v>3776</v>
      </c>
      <c r="C109" s="885" t="s">
        <v>4055</v>
      </c>
      <c r="D109" s="885" t="s">
        <v>4177</v>
      </c>
      <c r="E109" s="699">
        <v>9</v>
      </c>
      <c r="F109" s="1122">
        <v>552</v>
      </c>
      <c r="G109" s="1122" t="s">
        <v>105</v>
      </c>
      <c r="H109" s="1122" t="s">
        <v>105</v>
      </c>
      <c r="I109" s="829">
        <v>54.55</v>
      </c>
      <c r="J109" s="618">
        <f>(M109/I109)*100</f>
        <v>1.7769019248395967</v>
      </c>
      <c r="K109" s="832">
        <v>0.96930000000000005</v>
      </c>
      <c r="L109" s="842">
        <v>1</v>
      </c>
      <c r="M109" s="609">
        <f>K109*L109</f>
        <v>0.96930000000000005</v>
      </c>
      <c r="N109" s="825" t="s">
        <v>4118</v>
      </c>
      <c r="O109" s="700">
        <v>0.94259999999999999</v>
      </c>
      <c r="P109" s="603">
        <v>44830</v>
      </c>
      <c r="Q109" s="603">
        <v>44832</v>
      </c>
      <c r="R109" s="609">
        <f>(K109-O109)/O109*100</f>
        <v>2.8325907065563394</v>
      </c>
      <c r="S109" s="667">
        <f>IF(INDEX(Historical!$D$7:$D$1220,MATCH(B109,Historical!$B$7:$B$1244,0))=0,"n/a",(INDEX(Historical!$C$7:$C$1222,MATCH(B109,Historical!$B$7:$B$1244,0))/INDEX(Historical!$D$7:$D$1220,MATCH(B109,Historical!$B$7:$B$1244,0))-1)*100)</f>
        <v>2.8325907065563483</v>
      </c>
      <c r="T109" s="667">
        <f>IF(INDEX(Historical!$F$7:$F$1213,MATCH(B109,Historical!$B$7:$B$1244,0))=0,"n/a",((INDEX(Historical!$C$7:$C$1222,MATCH(B109,Historical!$B$7:$B$1244,0))/INDEX(Historical!$F$7:$F$1213,MATCH(B109,Historical!$B$7:$B$1244,0)))^(1/3)-1)*100)</f>
        <v>9.8018092096503029</v>
      </c>
      <c r="U109" s="667">
        <f>IF(INDEX(Historical!$H$7:$H$1213,MATCH(B109,Historical!$B$7:$B$1244,0))=0,"n/a",((INDEX(Historical!$C$7:$C$1222,MATCH(B109,Historical!$B$7:$B$1244,0))/INDEX(Historical!$H$7:$H$1213,MATCH(B109,Historical!$B$7:$B$1244,0)))^(1/5)-1)*100)</f>
        <v>8.8579350695453094</v>
      </c>
      <c r="V109" s="667">
        <f>IF(INDEX(Historical!$N$7:$N$1213,MATCH(B109,Historical!$B$7:$B$1244,0))=0,"n/a",((INDEX(Historical!$C$7:$C$1222,MATCH(B109,Historical!$B$7:$B$1244,0))/INDEX(Historical!$N$7:$N$1213,MATCH(B109,Historical!$B$7:$B$1244,0)))^(1/10)-1)*100)</f>
        <v>1.4420209347223434</v>
      </c>
      <c r="W109" s="668">
        <f>IF(OR(U109&lt;=0,U109="n/a",V109&lt;=0,V109="n/a"),"n/a",U109/V109)</f>
        <v>6.1427229357463364</v>
      </c>
      <c r="X109" s="669">
        <f>IF(OR(AJ109&lt;=0,AJ109="n/a",U109&lt;=0,U109="n/a"),"n/a",U109/AJ109)</f>
        <v>0.35574036423876748</v>
      </c>
      <c r="Y109" s="831" t="s">
        <v>4121</v>
      </c>
      <c r="Z109" s="618">
        <f>IF(OR(AC109&lt;0.01,AC109="n/a"),"n/a",M109/AC109*100)</f>
        <v>37.137931034482762</v>
      </c>
      <c r="AA109" s="841">
        <f>IF(OR(AC109&lt;0.01,AC109="n/a"),"n/a",I109/AC109)</f>
        <v>20.90038314176245</v>
      </c>
      <c r="AB109" s="842">
        <v>12</v>
      </c>
      <c r="AC109" s="821">
        <v>2.61</v>
      </c>
      <c r="AD109" s="821" t="s">
        <v>135</v>
      </c>
      <c r="AE109" s="821">
        <v>2</v>
      </c>
      <c r="AF109" s="821">
        <v>3.95</v>
      </c>
      <c r="AG109" s="821">
        <v>18.8</v>
      </c>
      <c r="AH109" s="821">
        <v>-31.4</v>
      </c>
      <c r="AI109" s="821">
        <v>9.11</v>
      </c>
      <c r="AJ109" s="821">
        <v>24.9</v>
      </c>
      <c r="AK109" s="821">
        <v>-4.45</v>
      </c>
      <c r="AL109" s="833">
        <v>9620</v>
      </c>
      <c r="AM109" s="827">
        <v>6.7</v>
      </c>
      <c r="AN109" s="821">
        <v>0</v>
      </c>
      <c r="AO109" s="705">
        <f>IF(U109="n/a","n/a",IF(AA109&lt;0,"n/a",IF(AA109="n/a","n/a",J109+U109-AA109)))</f>
        <v>-10.265546147377544</v>
      </c>
      <c r="AP109" s="706">
        <f>IF(U109="n/a","n/a",J109+U109)</f>
        <v>10.634836994384907</v>
      </c>
      <c r="AQ109" s="843">
        <f>IF(OR(AC109&lt;0.01,AC109="n/a",AF109="n/a"),"n/a",(I109/SQRT(22.5*AC109*(I109/AF109))-1)*100)</f>
        <v>91.550995136440761</v>
      </c>
      <c r="AR109" s="618">
        <f>INDEX(Historical!$C$7:$C$1222,MATCH(B109,Historical!$B$7:$B$1244,0))*IF(AH109="n/a",1.03,IF(AH109&lt;0,1.01,IF(AH109&gt;10,1.1,(1+AH109/100))))</f>
        <v>0.97899300000000011</v>
      </c>
      <c r="AS109" s="841">
        <f>IF($AI109="n/a",1.03*AR109,IF($AI109&lt;0,1.01*AR109,IF($AI109&gt;10,1.1*AR109,(1+$AI109/100)*AR109)))</f>
        <v>1.0681792623000002</v>
      </c>
      <c r="AT109" s="841">
        <f>IF($AK109="n/a",1.03*AS109,IF($AK109&lt;0,1.01*AS109,IF($AK109&gt;10,1.1*AS109,(1+$AK109/100)*AS109)))</f>
        <v>1.0788610549230002</v>
      </c>
      <c r="AU109" s="841">
        <f>IF($AK109="n/a",1.03*AT109,IF($AK109&lt;0,1.01*AT109,IF($AK109&gt;10,1.1*AT109,(1+$AK109/100)*AT109)))</f>
        <v>1.0896496654722303</v>
      </c>
      <c r="AV109" s="841">
        <f>IF($AK109="n/a",1.03*AU109,IF($AK109&lt;0,1.01*AU109,IF($AK109&gt;10,1.1*AU109,(1+$AK109/100)*AU109)))</f>
        <v>1.1005461621269526</v>
      </c>
      <c r="AW109" s="618">
        <f>SUM(AR109:AV109)</f>
        <v>5.3162291448221835</v>
      </c>
      <c r="AX109" s="713">
        <f>AW109/I109*100</f>
        <v>9.7456079648436003</v>
      </c>
      <c r="AY109" s="887">
        <v>0.9</v>
      </c>
      <c r="AZ109" s="827">
        <v>30.470000000000002</v>
      </c>
      <c r="BA109" s="827">
        <v>-30.91</v>
      </c>
      <c r="BB109" s="827">
        <v>-8.09</v>
      </c>
      <c r="BC109" s="827">
        <v>-1.1599999999999999</v>
      </c>
      <c r="BD109" s="861"/>
      <c r="BE109" s="594">
        <v>2014</v>
      </c>
      <c r="BF109" s="853">
        <f>IF(BE109&gt;2020,0,IF(BE109&gt;2008,1,IF(BE109&gt;2001,2,IF(BE109&gt;1990,3,IF(BE109&gt;1980,4,IF(BE109&gt;1973,5,IF(BE109&gt;1970,6,IF(BE109&gt;1960,7,IF(BE109&gt;1958,8,IF(BE109&gt;1953,9,10))))))))))</f>
        <v>1</v>
      </c>
      <c r="BG109" s="837">
        <v>11.3</v>
      </c>
      <c r="BH109" s="820" t="s">
        <v>4448</v>
      </c>
      <c r="BI109" s="820" t="s">
        <v>4444</v>
      </c>
    </row>
    <row r="110" spans="1:61" s="819" customFormat="1" ht="12.75" customHeight="1" x14ac:dyDescent="0.2">
      <c r="A110" s="836" t="s">
        <v>5245</v>
      </c>
      <c r="B110" s="575" t="s">
        <v>5236</v>
      </c>
      <c r="C110" s="885" t="s">
        <v>122</v>
      </c>
      <c r="D110" s="885" t="s">
        <v>4224</v>
      </c>
      <c r="E110" s="699">
        <v>6</v>
      </c>
      <c r="F110" s="1122">
        <v>678</v>
      </c>
      <c r="G110" s="1122" t="s">
        <v>105</v>
      </c>
      <c r="H110" s="1122" t="s">
        <v>105</v>
      </c>
      <c r="I110" s="829">
        <v>58.51</v>
      </c>
      <c r="J110" s="618">
        <f>(M110/I110)*100</f>
        <v>1.6407451717655102</v>
      </c>
      <c r="K110" s="832">
        <v>0.24</v>
      </c>
      <c r="L110" s="842">
        <v>4</v>
      </c>
      <c r="M110" s="609">
        <f>K110*L110</f>
        <v>0.96</v>
      </c>
      <c r="N110" s="825" t="s">
        <v>4165</v>
      </c>
      <c r="O110" s="700">
        <v>0.22</v>
      </c>
      <c r="P110" s="603">
        <v>44994</v>
      </c>
      <c r="Q110" s="603">
        <v>45016</v>
      </c>
      <c r="R110" s="609">
        <f>(K110-O110)/O110*100</f>
        <v>9.0909090909090864</v>
      </c>
      <c r="S110" s="667">
        <f>IF(INDEX(Historical!$D$7:$D$1220,MATCH(B110,Historical!$B$7:$B$1244,0))=0,"n/a",(INDEX(Historical!$C$7:$C$1222,MATCH(B110,Historical!$B$7:$B$1244,0))/INDEX(Historical!$D$7:$D$1220,MATCH(B110,Historical!$B$7:$B$1244,0))-1)*100)</f>
        <v>29.411764705882337</v>
      </c>
      <c r="T110" s="667">
        <f>IF(INDEX(Historical!$F$7:$F$1213,MATCH(B110,Historical!$B$7:$B$1244,0))=0,"n/a",((INDEX(Historical!$C$7:$C$1222,MATCH(B110,Historical!$B$7:$B$1244,0))/INDEX(Historical!$F$7:$F$1213,MATCH(B110,Historical!$B$7:$B$1244,0)))^(1/3)-1)*100)</f>
        <v>17.678277844202107</v>
      </c>
      <c r="U110" s="667" t="str">
        <f>IF(INDEX(Historical!$H$7:$H$1213,MATCH(B110,Historical!$B$7:$B$1244,0))=0,"n/a",((INDEX(Historical!$C$7:$C$1222,MATCH(B110,Historical!$B$7:$B$1244,0))/INDEX(Historical!$H$7:$H$1213,MATCH(B110,Historical!$B$7:$B$1244,0)))^(1/5)-1)*100)</f>
        <v>n/a</v>
      </c>
      <c r="V110" s="667" t="str">
        <f>IF(INDEX(Historical!$N$7:$N$1213,MATCH(B110,Historical!$B$7:$B$1244,0))=0,"n/a",((INDEX(Historical!$C$7:$C$1222,MATCH(B110,Historical!$B$7:$B$1244,0))/INDEX(Historical!$N$7:$N$1213,MATCH(B110,Historical!$B$7:$B$1244,0)))^(1/10)-1)*100)</f>
        <v>n/a</v>
      </c>
      <c r="W110" s="668" t="str">
        <f>IF(OR(U110&lt;=0,U110="n/a",V110&lt;=0,V110="n/a"),"n/a",U110/V110)</f>
        <v>n/a</v>
      </c>
      <c r="X110" s="669" t="str">
        <f>IF(OR(AJ110&lt;=0,AJ110="n/a",U110&lt;=0,U110="n/a"),"n/a",U110/AJ110)</f>
        <v>n/a</v>
      </c>
      <c r="Y110" s="640"/>
      <c r="Z110" s="618">
        <f>IF(OR(AC110&lt;0.01,AC110="n/a"),"n/a",M110/AC110*100)</f>
        <v>8.7272727272727266</v>
      </c>
      <c r="AA110" s="841">
        <f>IF(OR(AC110&lt;0.01,AC110="n/a"),"n/a",I110/AC110)</f>
        <v>5.3190909090909093</v>
      </c>
      <c r="AB110" s="842">
        <v>12</v>
      </c>
      <c r="AC110" s="821">
        <v>11</v>
      </c>
      <c r="AD110" s="821">
        <v>1.05</v>
      </c>
      <c r="AE110" s="821">
        <v>1.0900000000000001</v>
      </c>
      <c r="AF110" s="821">
        <v>2.9</v>
      </c>
      <c r="AG110" s="821">
        <v>73.7</v>
      </c>
      <c r="AH110" s="821">
        <v>-14.6</v>
      </c>
      <c r="AI110" s="821">
        <v>64.38000000000001</v>
      </c>
      <c r="AJ110" s="821">
        <v>34.9</v>
      </c>
      <c r="AK110" s="821">
        <v>5</v>
      </c>
      <c r="AL110" s="833">
        <v>4190</v>
      </c>
      <c r="AM110" s="827">
        <v>0.2</v>
      </c>
      <c r="AN110" s="821">
        <v>0.24</v>
      </c>
      <c r="AO110" s="705" t="str">
        <f>IF(U110="n/a","n/a",IF(AA110&lt;0,"n/a",IF(AA110="n/a","n/a",J110+U110-AA110)))</f>
        <v>n/a</v>
      </c>
      <c r="AP110" s="706" t="str">
        <f>IF(U110="n/a","n/a",J110+U110)</f>
        <v>n/a</v>
      </c>
      <c r="AQ110" s="843">
        <f>IF(OR(AC110&lt;0.01,AC110="n/a",AF110="n/a"),"n/a",(I110/SQRT(22.5*AC110*(I110/AF110))-1)*100)</f>
        <v>-17.200741720005908</v>
      </c>
      <c r="AR110" s="618">
        <f>INDEX(Historical!$C$7:$C$1222,MATCH(B110,Historical!$B$7:$B$1244,0))*IF(AH110="n/a",1.03,IF(AH110&lt;0,1.01,IF(AH110&gt;10,1.1,(1+AH110/100))))</f>
        <v>0.88880000000000003</v>
      </c>
      <c r="AS110" s="841">
        <f>IF($AI110="n/a",1.03*AR110,IF($AI110&lt;0,1.01*AR110,IF($AI110&gt;10,1.1*AR110,(1+$AI110/100)*AR110)))</f>
        <v>0.9776800000000001</v>
      </c>
      <c r="AT110" s="841">
        <f>IF($AK110="n/a",1.03*AS110,IF($AK110&lt;0,1.01*AS110,IF($AK110&gt;10,1.1*AS110,(1+$AK110/100)*AS110)))</f>
        <v>1.0265640000000003</v>
      </c>
      <c r="AU110" s="841">
        <f>IF($AK110="n/a",1.03*AT110,IF($AK110&lt;0,1.01*AT110,IF($AK110&gt;10,1.1*AT110,(1+$AK110/100)*AT110)))</f>
        <v>1.0778922000000004</v>
      </c>
      <c r="AV110" s="841">
        <f>IF($AK110="n/a",1.03*AU110,IF($AK110&lt;0,1.01*AU110,IF($AK110&gt;10,1.1*AU110,(1+$AK110/100)*AU110)))</f>
        <v>1.1317868100000006</v>
      </c>
      <c r="AW110" s="618">
        <f>SUM(AR110:AV110)</f>
        <v>5.1027230100000018</v>
      </c>
      <c r="AX110" s="713">
        <f>AW110/I110*100</f>
        <v>8.7211126474107026</v>
      </c>
      <c r="AY110" s="887">
        <v>1.64</v>
      </c>
      <c r="AZ110" s="827">
        <v>21.39</v>
      </c>
      <c r="BA110" s="827">
        <v>-25.069999999999997</v>
      </c>
      <c r="BB110" s="827">
        <v>-7.75</v>
      </c>
      <c r="BC110" s="827">
        <v>-2.59</v>
      </c>
      <c r="BD110" s="861"/>
      <c r="BE110" s="594">
        <v>2018</v>
      </c>
      <c r="BF110" s="853">
        <f>IF(BE110&gt;2020,0,IF(BE110&gt;2008,1,IF(BE110&gt;2001,2,IF(BE110&gt;1990,3,IF(BE110&gt;1980,4,IF(BE110&gt;1973,5,IF(BE110&gt;1970,6,IF(BE110&gt;1960,7,IF(BE110&gt;1958,8,IF(BE110&gt;1953,9,10))))))))))</f>
        <v>1</v>
      </c>
      <c r="BG110" s="837">
        <v>43.7</v>
      </c>
      <c r="BH110" s="820" t="s">
        <v>4443</v>
      </c>
      <c r="BI110" s="820" t="s">
        <v>4444</v>
      </c>
    </row>
    <row r="111" spans="1:61" s="819" customFormat="1" ht="12.75" customHeight="1" x14ac:dyDescent="0.2">
      <c r="A111" s="826" t="s">
        <v>4924</v>
      </c>
      <c r="B111" s="575" t="s">
        <v>1342</v>
      </c>
      <c r="C111" s="885" t="s">
        <v>4055</v>
      </c>
      <c r="D111" s="885" t="s">
        <v>4185</v>
      </c>
      <c r="E111" s="699">
        <v>9</v>
      </c>
      <c r="F111" s="1122">
        <v>551</v>
      </c>
      <c r="G111" s="1122" t="s">
        <v>105</v>
      </c>
      <c r="H111" s="1122" t="s">
        <v>105</v>
      </c>
      <c r="I111" s="829">
        <v>486.01</v>
      </c>
      <c r="J111" s="618">
        <f>(M111/I111)*100</f>
        <v>1.4197238739943623</v>
      </c>
      <c r="K111" s="832">
        <v>1.7250000000000001</v>
      </c>
      <c r="L111" s="842">
        <v>4</v>
      </c>
      <c r="M111" s="609">
        <f>K111*L111</f>
        <v>6.9</v>
      </c>
      <c r="N111" s="825" t="s">
        <v>126</v>
      </c>
      <c r="O111" s="700">
        <v>1.5</v>
      </c>
      <c r="P111" s="603">
        <v>44817</v>
      </c>
      <c r="Q111" s="603">
        <v>44839</v>
      </c>
      <c r="R111" s="609">
        <f>(K111-O111)/O111*100</f>
        <v>15.000000000000005</v>
      </c>
      <c r="S111" s="667">
        <f>IF(INDEX(Historical!$D$7:$D$1220,MATCH(B111,Historical!$B$7:$B$1244,0))=0,"n/a",(INDEX(Historical!$C$7:$C$1222,MATCH(B111,Historical!$B$7:$B$1244,0))/INDEX(Historical!$D$7:$D$1220,MATCH(B111,Historical!$B$7:$B$1244,0))-1)*100)</f>
        <v>15.277777777777768</v>
      </c>
      <c r="T111" s="667">
        <f>IF(INDEX(Historical!$F$7:$F$1213,MATCH(B111,Historical!$B$7:$B$1244,0))=0,"n/a",((INDEX(Historical!$C$7:$C$1222,MATCH(B111,Historical!$B$7:$B$1244,0))/INDEX(Historical!$F$7:$F$1213,MATCH(B111,Historical!$B$7:$B$1244,0)))^(1/3)-1)*100)</f>
        <v>11.423196676770718</v>
      </c>
      <c r="U111" s="667">
        <f>IF(INDEX(Historical!$H$7:$H$1213,MATCH(B111,Historical!$B$7:$B$1244,0))=0,"n/a",((INDEX(Historical!$C$7:$C$1222,MATCH(B111,Historical!$B$7:$B$1244,0))/INDEX(Historical!$H$7:$H$1213,MATCH(B111,Historical!$B$7:$B$1244,0)))^(1/5)-1)*100)</f>
        <v>28.166159281500835</v>
      </c>
      <c r="V111" s="667" t="str">
        <f>IF(INDEX(Historical!$N$7:$N$1213,MATCH(B111,Historical!$B$7:$B$1244,0))=0,"n/a",((INDEX(Historical!$C$7:$C$1222,MATCH(B111,Historical!$B$7:$B$1244,0))/INDEX(Historical!$N$7:$N$1213,MATCH(B111,Historical!$B$7:$B$1244,0)))^(1/10)-1)*100)</f>
        <v>n/a</v>
      </c>
      <c r="W111" s="668" t="str">
        <f>IF(OR(U111&lt;=0,U111="n/a",V111&lt;=0,V111="n/a"),"n/a",U111/V111)</f>
        <v>n/a</v>
      </c>
      <c r="X111" s="669">
        <f>IF(OR(AJ111&lt;=0,AJ111="n/a",U111&lt;=0,U111="n/a"),"n/a",U111/AJ111)</f>
        <v>0.97799164171877906</v>
      </c>
      <c r="Y111" s="628"/>
      <c r="Z111" s="618">
        <f>IF(OR(AC111&lt;0.01,AC111="n/a"),"n/a",M111/AC111*100)</f>
        <v>18.548387096774192</v>
      </c>
      <c r="AA111" s="841">
        <f>IF(OR(AC111&lt;0.01,AC111="n/a"),"n/a",I111/AC111)</f>
        <v>13.064784946236557</v>
      </c>
      <c r="AB111" s="842">
        <v>6</v>
      </c>
      <c r="AC111" s="821">
        <v>37.200000000000003</v>
      </c>
      <c r="AD111" s="821">
        <v>5.69</v>
      </c>
      <c r="AE111" s="821">
        <v>3.47</v>
      </c>
      <c r="AF111" s="821">
        <v>7.91</v>
      </c>
      <c r="AG111" s="821">
        <v>73.2</v>
      </c>
      <c r="AH111" s="821">
        <v>21.8</v>
      </c>
      <c r="AI111" s="821">
        <v>-19.509999999999998</v>
      </c>
      <c r="AJ111" s="821">
        <v>28.799999999999997</v>
      </c>
      <c r="AK111" s="821">
        <v>2.2800000000000002</v>
      </c>
      <c r="AL111" s="833">
        <v>66050</v>
      </c>
      <c r="AM111" s="827">
        <v>0.2</v>
      </c>
      <c r="AN111" s="821">
        <v>0.6</v>
      </c>
      <c r="AO111" s="705">
        <f>IF(U111="n/a","n/a",IF(AA111&lt;0,"n/a",IF(AA111="n/a","n/a",J111+U111-AA111)))</f>
        <v>16.521098209258639</v>
      </c>
      <c r="AP111" s="706">
        <f>IF(U111="n/a","n/a",J111+U111)</f>
        <v>29.585883155495196</v>
      </c>
      <c r="AQ111" s="843">
        <f>IF(OR(AC111&lt;0.01,AC111="n/a",AF111="n/a"),"n/a",(I111/SQRT(22.5*AC111*(I111/AF111))-1)*100)</f>
        <v>114.31280246378313</v>
      </c>
      <c r="AR111" s="618">
        <f>INDEX(Historical!$C$7:$C$1222,MATCH(B111,Historical!$B$7:$B$1244,0))*IF(AH111="n/a",1.03,IF(AH111&lt;0,1.01,IF(AH111&gt;10,1.1,(1+AH111/100))))</f>
        <v>6.8475000000000001</v>
      </c>
      <c r="AS111" s="841">
        <f>IF($AI111="n/a",1.03*AR111,IF($AI111&lt;0,1.01*AR111,IF($AI111&gt;10,1.1*AR111,(1+$AI111/100)*AR111)))</f>
        <v>6.9159750000000004</v>
      </c>
      <c r="AT111" s="841">
        <f>IF($AK111="n/a",1.03*AS111,IF($AK111&lt;0,1.01*AS111,IF($AK111&gt;10,1.1*AS111,(1+$AK111/100)*AS111)))</f>
        <v>7.0736592299999996</v>
      </c>
      <c r="AU111" s="841">
        <f>IF($AK111="n/a",1.03*AT111,IF($AK111&lt;0,1.01*AT111,IF($AK111&gt;10,1.1*AT111,(1+$AK111/100)*AT111)))</f>
        <v>7.2349386604439996</v>
      </c>
      <c r="AV111" s="841">
        <f>IF($AK111="n/a",1.03*AU111,IF($AK111&lt;0,1.01*AU111,IF($AK111&gt;10,1.1*AU111,(1+$AK111/100)*AU111)))</f>
        <v>7.3998952619021221</v>
      </c>
      <c r="AW111" s="618">
        <f>SUM(AR111:AV111)</f>
        <v>35.471968152346122</v>
      </c>
      <c r="AX111" s="713">
        <f>AW111/I111*100</f>
        <v>7.2986087019497798</v>
      </c>
      <c r="AY111" s="887">
        <v>1.49</v>
      </c>
      <c r="AZ111" s="827">
        <v>62.22</v>
      </c>
      <c r="BA111" s="827">
        <v>-15.45</v>
      </c>
      <c r="BB111" s="827">
        <v>2.97</v>
      </c>
      <c r="BC111" s="827">
        <v>8.2000000000000011</v>
      </c>
      <c r="BD111" s="861"/>
      <c r="BE111" s="594">
        <v>2014</v>
      </c>
      <c r="BF111" s="853">
        <f>IF(BE111&gt;2020,0,IF(BE111&gt;2008,1,IF(BE111&gt;2001,2,IF(BE111&gt;1990,3,IF(BE111&gt;1980,4,IF(BE111&gt;1973,5,IF(BE111&gt;1970,6,IF(BE111&gt;1960,7,IF(BE111&gt;1958,8,IF(BE111&gt;1953,9,10))))))))))</f>
        <v>1</v>
      </c>
      <c r="BG111" s="837">
        <v>28.599999999999998</v>
      </c>
      <c r="BH111" s="820" t="s">
        <v>4443</v>
      </c>
      <c r="BI111" s="820" t="s">
        <v>4444</v>
      </c>
    </row>
    <row r="112" spans="1:61" s="819" customFormat="1" ht="12.75" customHeight="1" x14ac:dyDescent="0.2">
      <c r="A112" s="836" t="s">
        <v>4608</v>
      </c>
      <c r="B112" s="575" t="s">
        <v>2379</v>
      </c>
      <c r="C112" s="885" t="s">
        <v>107</v>
      </c>
      <c r="D112" s="885" t="s">
        <v>4190</v>
      </c>
      <c r="E112" s="699">
        <v>6</v>
      </c>
      <c r="F112" s="1122">
        <v>663</v>
      </c>
      <c r="G112" s="1122" t="s">
        <v>105</v>
      </c>
      <c r="H112" s="1122" t="s">
        <v>105</v>
      </c>
      <c r="I112" s="829">
        <v>11.6</v>
      </c>
      <c r="J112" s="618">
        <f>(M112/I112)*100</f>
        <v>6.2068965517241379</v>
      </c>
      <c r="K112" s="832">
        <v>0.18</v>
      </c>
      <c r="L112" s="842">
        <v>4</v>
      </c>
      <c r="M112" s="609">
        <f>K112*L112</f>
        <v>0.72</v>
      </c>
      <c r="N112" s="825" t="s">
        <v>147</v>
      </c>
      <c r="O112" s="700">
        <v>0.16</v>
      </c>
      <c r="P112" s="603">
        <v>44774</v>
      </c>
      <c r="Q112" s="603">
        <v>44792</v>
      </c>
      <c r="R112" s="609">
        <f>(K112-O112)/O112*100</f>
        <v>12.499999999999993</v>
      </c>
      <c r="S112" s="667">
        <f>IF(INDEX(Historical!$D$7:$D$1220,MATCH(B112,Historical!$B$7:$B$1244,0))=0,"n/a",(INDEX(Historical!$C$7:$C$1222,MATCH(B112,Historical!$B$7:$B$1244,0))/INDEX(Historical!$D$7:$D$1220,MATCH(B112,Historical!$B$7:$B$1244,0))-1)*100)</f>
        <v>25.925925925925931</v>
      </c>
      <c r="T112" s="667">
        <f>IF(INDEX(Historical!$F$7:$F$1213,MATCH(B112,Historical!$B$7:$B$1244,0))=0,"n/a",((INDEX(Historical!$C$7:$C$1222,MATCH(B112,Historical!$B$7:$B$1244,0))/INDEX(Historical!$F$7:$F$1213,MATCH(B112,Historical!$B$7:$B$1244,0)))^(1/3)-1)*100)</f>
        <v>12.311068346755549</v>
      </c>
      <c r="U112" s="667">
        <f>IF(INDEX(Historical!$H$7:$H$1213,MATCH(B112,Historical!$B$7:$B$1244,0))=0,"n/a",((INDEX(Historical!$C$7:$C$1222,MATCH(B112,Historical!$B$7:$B$1244,0))/INDEX(Historical!$H$7:$H$1213,MATCH(B112,Historical!$B$7:$B$1244,0)))^(1/5)-1)*100)</f>
        <v>16.271101521949817</v>
      </c>
      <c r="V112" s="667">
        <f>IF(INDEX(Historical!$N$7:$N$1213,MATCH(B112,Historical!$B$7:$B$1244,0))=0,"n/a",((INDEX(Historical!$C$7:$C$1222,MATCH(B112,Historical!$B$7:$B$1244,0))/INDEX(Historical!$N$7:$N$1213,MATCH(B112,Historical!$B$7:$B$1244,0)))^(1/10)-1)*100)</f>
        <v>10.524075385601739</v>
      </c>
      <c r="W112" s="668">
        <f>IF(OR(U112&lt;=0,U112="n/a",V112&lt;=0,V112="n/a"),"n/a",U112/V112)</f>
        <v>1.5460837105187153</v>
      </c>
      <c r="X112" s="669">
        <f>IF(OR(AJ112&lt;=0,AJ112="n/a",U112&lt;=0,U112="n/a"),"n/a",U112/AJ112)</f>
        <v>1.3016881217559853</v>
      </c>
      <c r="Y112" s="640"/>
      <c r="Z112" s="618">
        <f>IF(OR(AC112&lt;0.01,AC112="n/a"),"n/a",M112/AC112*100)</f>
        <v>73.469387755102048</v>
      </c>
      <c r="AA112" s="841">
        <f>IF(OR(AC112&lt;0.01,AC112="n/a"),"n/a",I112/AC112)</f>
        <v>11.836734693877551</v>
      </c>
      <c r="AB112" s="842">
        <v>12</v>
      </c>
      <c r="AC112" s="821">
        <v>0.98</v>
      </c>
      <c r="AD112" s="821" t="s">
        <v>135</v>
      </c>
      <c r="AE112" s="821">
        <v>2.39</v>
      </c>
      <c r="AF112" s="821">
        <v>0.87</v>
      </c>
      <c r="AG112" s="821">
        <v>7.6</v>
      </c>
      <c r="AH112" s="821">
        <v>37.299999999999997</v>
      </c>
      <c r="AI112" s="821" t="s">
        <v>135</v>
      </c>
      <c r="AJ112" s="821">
        <v>12.5</v>
      </c>
      <c r="AK112" s="821" t="s">
        <v>135</v>
      </c>
      <c r="AL112" s="833">
        <v>63.97</v>
      </c>
      <c r="AM112" s="827">
        <v>0.89999999999999991</v>
      </c>
      <c r="AN112" s="821">
        <v>0</v>
      </c>
      <c r="AO112" s="705">
        <f>IF(U112="n/a","n/a",IF(AA112&lt;0,"n/a",IF(AA112="n/a","n/a",J112+U112-AA112)))</f>
        <v>10.641263379796404</v>
      </c>
      <c r="AP112" s="706">
        <f>IF(U112="n/a","n/a",J112+U112)</f>
        <v>22.477998073673955</v>
      </c>
      <c r="AQ112" s="843">
        <f>IF(OR(AC112&lt;0.01,AC112="n/a",AF112="n/a"),"n/a",(I112/SQRT(22.5*AC112*(I112/AF112))-1)*100)</f>
        <v>-32.347426151702706</v>
      </c>
      <c r="AR112" s="618">
        <f>INDEX(Historical!$C$7:$C$1222,MATCH(B112,Historical!$B$7:$B$1244,0))*IF(AH112="n/a",1.03,IF(AH112&lt;0,1.01,IF(AH112&gt;10,1.1,(1+AH112/100))))</f>
        <v>0.74800000000000011</v>
      </c>
      <c r="AS112" s="841">
        <f>IF($AI112="n/a",1.03*AR112,IF($AI112&lt;0,1.01*AR112,IF($AI112&gt;10,1.1*AR112,(1+$AI112/100)*AR112)))</f>
        <v>0.77044000000000012</v>
      </c>
      <c r="AT112" s="841">
        <f>IF($AK112="n/a",1.03*AS112,IF($AK112&lt;0,1.01*AS112,IF($AK112&gt;10,1.1*AS112,(1+$AK112/100)*AS112)))</f>
        <v>0.79355320000000018</v>
      </c>
      <c r="AU112" s="841">
        <f>IF($AK112="n/a",1.03*AT112,IF($AK112&lt;0,1.01*AT112,IF($AK112&gt;10,1.1*AT112,(1+$AK112/100)*AT112)))</f>
        <v>0.81735979600000019</v>
      </c>
      <c r="AV112" s="841">
        <f>IF($AK112="n/a",1.03*AU112,IF($AK112&lt;0,1.01*AU112,IF($AK112&gt;10,1.1*AU112,(1+$AK112/100)*AU112)))</f>
        <v>0.84188058988000025</v>
      </c>
      <c r="AW112" s="618">
        <f>SUM(AR112:AV112)</f>
        <v>3.9712335858800007</v>
      </c>
      <c r="AX112" s="713">
        <f>AW112/I112*100</f>
        <v>34.234772292068968</v>
      </c>
      <c r="AY112" s="887">
        <v>0.45</v>
      </c>
      <c r="AZ112" s="827">
        <v>3.36</v>
      </c>
      <c r="BA112" s="827">
        <v>-23.45</v>
      </c>
      <c r="BB112" s="827">
        <v>-6.7100000000000009</v>
      </c>
      <c r="BC112" s="827">
        <v>-15.049999999999999</v>
      </c>
      <c r="BD112" s="861"/>
      <c r="BE112" s="594">
        <v>2017</v>
      </c>
      <c r="BF112" s="853">
        <f>IF(BE112&gt;2020,0,IF(BE112&gt;2008,1,IF(BE112&gt;2001,2,IF(BE112&gt;1990,3,IF(BE112&gt;1980,4,IF(BE112&gt;1973,5,IF(BE112&gt;1970,6,IF(BE112&gt;1960,7,IF(BE112&gt;1958,8,IF(BE112&gt;1953,9,10))))))))))</f>
        <v>1</v>
      </c>
      <c r="BG112" s="837">
        <v>0.89999999999999991</v>
      </c>
      <c r="BH112" s="820" t="s">
        <v>4443</v>
      </c>
      <c r="BI112" s="820" t="s">
        <v>4444</v>
      </c>
    </row>
    <row r="113" spans="1:61" s="819" customFormat="1" ht="12.75" customHeight="1" x14ac:dyDescent="0.2">
      <c r="A113" s="836" t="s">
        <v>4521</v>
      </c>
      <c r="B113" s="575" t="s">
        <v>4514</v>
      </c>
      <c r="C113" s="885" t="s">
        <v>127</v>
      </c>
      <c r="D113" s="885" t="s">
        <v>4186</v>
      </c>
      <c r="E113" s="699">
        <v>7</v>
      </c>
      <c r="F113" s="1122">
        <v>633</v>
      </c>
      <c r="G113" s="1122" t="s">
        <v>105</v>
      </c>
      <c r="H113" s="1122" t="s">
        <v>105</v>
      </c>
      <c r="I113" s="829">
        <v>100.64</v>
      </c>
      <c r="J113" s="618">
        <f>(M113/I113)*100</f>
        <v>1.1128775834658189</v>
      </c>
      <c r="K113" s="832">
        <v>0.28000000000000003</v>
      </c>
      <c r="L113" s="842">
        <v>4</v>
      </c>
      <c r="M113" s="609">
        <f>K113*L113</f>
        <v>1.1200000000000001</v>
      </c>
      <c r="N113" s="825" t="s">
        <v>4360</v>
      </c>
      <c r="O113" s="700">
        <v>0.245</v>
      </c>
      <c r="P113" s="603">
        <v>44959</v>
      </c>
      <c r="Q113" s="603">
        <v>44988</v>
      </c>
      <c r="R113" s="609">
        <f>(K113-O113)/O113*100</f>
        <v>14.285714285714299</v>
      </c>
      <c r="S113" s="667">
        <f>IF(INDEX(Historical!$D$7:$D$1220,MATCH(B113,Historical!$B$7:$B$1244,0))=0,"n/a",(INDEX(Historical!$C$7:$C$1222,MATCH(B113,Historical!$B$7:$B$1244,0))/INDEX(Historical!$D$7:$D$1220,MATCH(B113,Historical!$B$7:$B$1244,0))-1)*100)</f>
        <v>4.2553191489361764</v>
      </c>
      <c r="T113" s="667">
        <f>IF(INDEX(Historical!$F$7:$F$1213,MATCH(B113,Historical!$B$7:$B$1244,0))=0,"n/a",((INDEX(Historical!$C$7:$C$1222,MATCH(B113,Historical!$B$7:$B$1244,0))/INDEX(Historical!$F$7:$F$1213,MATCH(B113,Historical!$B$7:$B$1244,0)))^(1/3)-1)*100)</f>
        <v>6.998748056507953</v>
      </c>
      <c r="U113" s="667">
        <f>IF(INDEX(Historical!$H$7:$H$1213,MATCH(B113,Historical!$B$7:$B$1244,0))=0,"n/a",((INDEX(Historical!$C$7:$C$1222,MATCH(B113,Historical!$B$7:$B$1244,0))/INDEX(Historical!$H$7:$H$1213,MATCH(B113,Historical!$B$7:$B$1244,0)))^(1/5)-1)*100)</f>
        <v>5.4952637997398135</v>
      </c>
      <c r="V113" s="667" t="str">
        <f>IF(INDEX(Historical!$N$7:$N$1213,MATCH(B113,Historical!$B$7:$B$1244,0))=0,"n/a",((INDEX(Historical!$C$7:$C$1222,MATCH(B113,Historical!$B$7:$B$1244,0))/INDEX(Historical!$N$7:$N$1213,MATCH(B113,Historical!$B$7:$B$1244,0)))^(1/10)-1)*100)</f>
        <v>n/a</v>
      </c>
      <c r="W113" s="668" t="str">
        <f>IF(OR(U113&lt;=0,U113="n/a",V113&lt;=0,V113="n/a"),"n/a",U113/V113)</f>
        <v>n/a</v>
      </c>
      <c r="X113" s="669" t="str">
        <f>IF(OR(AJ113&lt;=0,AJ113="n/a",U113&lt;=0,U113="n/a"),"n/a",U113/AJ113)</f>
        <v>n/a</v>
      </c>
      <c r="Y113" s="640"/>
      <c r="Z113" s="618">
        <f>IF(OR(AC113&lt;0.01,AC113="n/a"),"n/a",M113/AC113*100)</f>
        <v>34.250764525993887</v>
      </c>
      <c r="AA113" s="841">
        <f>IF(OR(AC113&lt;0.01,AC113="n/a"),"n/a",I113/AC113)</f>
        <v>30.776758409785934</v>
      </c>
      <c r="AB113" s="842">
        <v>5</v>
      </c>
      <c r="AC113" s="821">
        <v>3.27</v>
      </c>
      <c r="AD113" s="821">
        <v>0.76</v>
      </c>
      <c r="AE113" s="821">
        <v>3.23</v>
      </c>
      <c r="AF113" s="821">
        <v>25.38</v>
      </c>
      <c r="AG113" s="821">
        <v>103.2</v>
      </c>
      <c r="AH113" s="821">
        <v>-36.299999999999997</v>
      </c>
      <c r="AI113" s="821">
        <v>13.209999999999999</v>
      </c>
      <c r="AJ113" s="821">
        <v>-9.1</v>
      </c>
      <c r="AK113" s="821">
        <v>40.5</v>
      </c>
      <c r="AL113" s="833">
        <v>14590</v>
      </c>
      <c r="AM113" s="827">
        <v>0.5</v>
      </c>
      <c r="AN113" s="821">
        <v>4.79</v>
      </c>
      <c r="AO113" s="705">
        <f>IF(U113="n/a","n/a",IF(AA113&lt;0,"n/a",IF(AA113="n/a","n/a",J113+U113-AA113)))</f>
        <v>-24.1686170265803</v>
      </c>
      <c r="AP113" s="706">
        <f>IF(U113="n/a","n/a",J113+U113)</f>
        <v>6.6081413832056324</v>
      </c>
      <c r="AQ113" s="843">
        <f>IF(OR(AC113&lt;0.01,AC113="n/a",AF113="n/a"),"n/a",(I113/SQRT(22.5*AC113*(I113/AF113))-1)*100)</f>
        <v>489.20440838675444</v>
      </c>
      <c r="AR113" s="618">
        <f>INDEX(Historical!$C$7:$C$1222,MATCH(B113,Historical!$B$7:$B$1244,0))*IF(AH113="n/a",1.03,IF(AH113&lt;0,1.01,IF(AH113&gt;10,1.1,(1+AH113/100))))</f>
        <v>0.98980000000000001</v>
      </c>
      <c r="AS113" s="841">
        <f>IF($AI113="n/a",1.03*AR113,IF($AI113&lt;0,1.01*AR113,IF($AI113&gt;10,1.1*AR113,(1+$AI113/100)*AR113)))</f>
        <v>1.0887800000000001</v>
      </c>
      <c r="AT113" s="841">
        <f>IF($AK113="n/a",1.03*AS113,IF($AK113&lt;0,1.01*AS113,IF($AK113&gt;10,1.1*AS113,(1+$AK113/100)*AS113)))</f>
        <v>1.1976580000000001</v>
      </c>
      <c r="AU113" s="841">
        <f>IF($AK113="n/a",1.03*AT113,IF($AK113&lt;0,1.01*AT113,IF($AK113&gt;10,1.1*AT113,(1+$AK113/100)*AT113)))</f>
        <v>1.3174238000000003</v>
      </c>
      <c r="AV113" s="841">
        <f>IF($AK113="n/a",1.03*AU113,IF($AK113&lt;0,1.01*AU113,IF($AK113&gt;10,1.1*AU113,(1+$AK113/100)*AU113)))</f>
        <v>1.4491661800000004</v>
      </c>
      <c r="AW113" s="618">
        <f>SUM(AR113:AV113)</f>
        <v>6.0428279800000011</v>
      </c>
      <c r="AX113" s="713">
        <f>AW113/I113*100</f>
        <v>6.0043998211446752</v>
      </c>
      <c r="AY113" s="887">
        <v>0.51</v>
      </c>
      <c r="AZ113" s="827">
        <v>102.45</v>
      </c>
      <c r="BA113" s="827">
        <v>-1.7999999999999998</v>
      </c>
      <c r="BB113" s="827">
        <v>5.1400000000000006</v>
      </c>
      <c r="BC113" s="827">
        <v>22.6</v>
      </c>
      <c r="BD113" s="861"/>
      <c r="BE113" s="594">
        <v>2017</v>
      </c>
      <c r="BF113" s="853">
        <f>IF(BE113&gt;2020,0,IF(BE113&gt;2008,1,IF(BE113&gt;2001,2,IF(BE113&gt;1990,3,IF(BE113&gt;1980,4,IF(BE113&gt;1973,5,IF(BE113&gt;1970,6,IF(BE113&gt;1960,7,IF(BE113&gt;1958,8,IF(BE113&gt;1953,9,10))))))))))</f>
        <v>1</v>
      </c>
      <c r="BG113" s="837">
        <v>11</v>
      </c>
      <c r="BH113" s="820" t="s">
        <v>4443</v>
      </c>
      <c r="BI113" s="820" t="s">
        <v>4444</v>
      </c>
    </row>
    <row r="114" spans="1:61" s="819" customFormat="1" ht="12.75" customHeight="1" x14ac:dyDescent="0.2">
      <c r="A114" s="836" t="s">
        <v>5342</v>
      </c>
      <c r="B114" s="575" t="s">
        <v>5341</v>
      </c>
      <c r="C114" s="885" t="s">
        <v>107</v>
      </c>
      <c r="D114" s="885" t="s">
        <v>4197</v>
      </c>
      <c r="E114" s="699">
        <v>5</v>
      </c>
      <c r="F114" s="1122">
        <v>697</v>
      </c>
      <c r="G114" s="1122" t="s">
        <v>105</v>
      </c>
      <c r="H114" s="1122" t="s">
        <v>105</v>
      </c>
      <c r="I114" s="829">
        <v>28.24</v>
      </c>
      <c r="J114" s="618">
        <f>(M114/I114)*100</f>
        <v>2.8328611898017</v>
      </c>
      <c r="K114" s="832">
        <v>0.2</v>
      </c>
      <c r="L114" s="842">
        <v>4</v>
      </c>
      <c r="M114" s="609">
        <f>K114*L114</f>
        <v>0.8</v>
      </c>
      <c r="N114" s="825" t="s">
        <v>147</v>
      </c>
      <c r="O114" s="700">
        <v>0.17</v>
      </c>
      <c r="P114" s="603">
        <v>44896</v>
      </c>
      <c r="Q114" s="603">
        <v>44910</v>
      </c>
      <c r="R114" s="609">
        <f>(K114-O114)/O114*100</f>
        <v>17.647058823529409</v>
      </c>
      <c r="S114" s="667">
        <f>IF(INDEX(Historical!$D$7:$D$1220,MATCH(B114,Historical!$B$7:$B$1244,0))=0,"n/a",(INDEX(Historical!$C$7:$C$1222,MATCH(B114,Historical!$B$7:$B$1244,0))/INDEX(Historical!$D$7:$D$1220,MATCH(B114,Historical!$B$7:$B$1244,0))-1)*100)</f>
        <v>9.2307692307692193</v>
      </c>
      <c r="T114" s="667">
        <f>IF(INDEX(Historical!$F$7:$F$1213,MATCH(B114,Historical!$B$7:$B$1244,0))=0,"n/a",((INDEX(Historical!$C$7:$C$1222,MATCH(B114,Historical!$B$7:$B$1244,0))/INDEX(Historical!$F$7:$F$1213,MATCH(B114,Historical!$B$7:$B$1244,0)))^(1/3)-1)*100)</f>
        <v>25.406086727351674</v>
      </c>
      <c r="U114" s="667">
        <f>IF(INDEX(Historical!$H$7:$H$1213,MATCH(B114,Historical!$B$7:$B$1244,0))=0,"n/a",((INDEX(Historical!$C$7:$C$1222,MATCH(B114,Historical!$B$7:$B$1244,0))/INDEX(Historical!$H$7:$H$1213,MATCH(B114,Historical!$B$7:$B$1244,0)))^(1/5)-1)*100)</f>
        <v>21.332994719997899</v>
      </c>
      <c r="V114" s="667">
        <f>IF(INDEX(Historical!$N$7:$N$1213,MATCH(B114,Historical!$B$7:$B$1244,0))=0,"n/a",((INDEX(Historical!$C$7:$C$1222,MATCH(B114,Historical!$B$7:$B$1244,0))/INDEX(Historical!$N$7:$N$1213,MATCH(B114,Historical!$B$7:$B$1244,0)))^(1/10)-1)*100)</f>
        <v>10.567757147423285</v>
      </c>
      <c r="W114" s="668">
        <f>IF(OR(U114&lt;=0,U114="n/a",V114&lt;=0,V114="n/a"),"n/a",U114/V114)</f>
        <v>2.0186870707186415</v>
      </c>
      <c r="X114" s="669" t="str">
        <f>IF(OR(AJ114&lt;=0,AJ114="n/a",U114&lt;=0,U114="n/a"),"n/a",U114/AJ114)</f>
        <v>n/a</v>
      </c>
      <c r="Y114" s="640"/>
      <c r="Z114" s="618">
        <f>IF(OR(AC114&lt;0.01,AC114="n/a"),"n/a",M114/AC114*100)</f>
        <v>30.888030888030894</v>
      </c>
      <c r="AA114" s="841">
        <f>IF(OR(AC114&lt;0.01,AC114="n/a"),"n/a",I114/AC114)</f>
        <v>10.903474903474903</v>
      </c>
      <c r="AB114" s="842">
        <v>12</v>
      </c>
      <c r="AC114" s="821">
        <v>2.59</v>
      </c>
      <c r="AD114" s="821" t="s">
        <v>135</v>
      </c>
      <c r="AE114" s="821">
        <v>3.13</v>
      </c>
      <c r="AF114" s="821">
        <v>1.77</v>
      </c>
      <c r="AG114" s="821">
        <v>9.1399999999999988</v>
      </c>
      <c r="AH114" s="821" t="s">
        <v>135</v>
      </c>
      <c r="AI114" s="821" t="s">
        <v>135</v>
      </c>
      <c r="AJ114" s="821" t="s">
        <v>135</v>
      </c>
      <c r="AK114" s="821" t="s">
        <v>135</v>
      </c>
      <c r="AL114" s="833">
        <v>230.59</v>
      </c>
      <c r="AM114" s="827">
        <v>4.43</v>
      </c>
      <c r="AN114" s="821" t="s">
        <v>135</v>
      </c>
      <c r="AO114" s="705">
        <f>IF(U114="n/a","n/a",IF(AA114&lt;0,"n/a",IF(AA114="n/a","n/a",J114+U114-AA114)))</f>
        <v>13.262381006324697</v>
      </c>
      <c r="AP114" s="706">
        <f>IF(U114="n/a","n/a",J114+U114)</f>
        <v>24.1658559097996</v>
      </c>
      <c r="AQ114" s="843">
        <f>IF(OR(AC114&lt;0.01,AC114="n/a",AF114="n/a"),"n/a",(I114/SQRT(22.5*AC114*(I114/AF114))-1)*100)</f>
        <v>-7.3857448477813614</v>
      </c>
      <c r="AR114" s="618">
        <f>INDEX(Historical!$C$7:$C$1222,MATCH(B114,Historical!$B$7:$B$1244,0))*IF(AH114="n/a",1.03,IF(AH114&lt;0,1.01,IF(AH114&gt;10,1.1,(1+AH114/100))))</f>
        <v>0.73129999999999995</v>
      </c>
      <c r="AS114" s="841">
        <f>IF($AI114="n/a",1.03*AR114,IF($AI114&lt;0,1.01*AR114,IF($AI114&gt;10,1.1*AR114,(1+$AI114/100)*AR114)))</f>
        <v>0.75323899999999999</v>
      </c>
      <c r="AT114" s="841">
        <f>IF($AK114="n/a",1.03*AS114,IF($AK114&lt;0,1.01*AS114,IF($AK114&gt;10,1.1*AS114,(1+$AK114/100)*AS114)))</f>
        <v>0.77583617000000005</v>
      </c>
      <c r="AU114" s="841">
        <f>IF($AK114="n/a",1.03*AT114,IF($AK114&lt;0,1.01*AT114,IF($AK114&gt;10,1.1*AT114,(1+$AK114/100)*AT114)))</f>
        <v>0.79911125510000003</v>
      </c>
      <c r="AV114" s="841">
        <f>IF($AK114="n/a",1.03*AU114,IF($AK114&lt;0,1.01*AU114,IF($AK114&gt;10,1.1*AU114,(1+$AK114/100)*AU114)))</f>
        <v>0.82308459275300005</v>
      </c>
      <c r="AW114" s="618">
        <f>SUM(AR114:AV114)</f>
        <v>3.882571017853</v>
      </c>
      <c r="AX114" s="713">
        <f>AW114/I114*100</f>
        <v>13.748480941405807</v>
      </c>
      <c r="AY114" s="887">
        <v>0.56000000000000005</v>
      </c>
      <c r="AZ114" s="827">
        <v>19.408033826638473</v>
      </c>
      <c r="BA114" s="827">
        <v>-7.7726975832789087</v>
      </c>
      <c r="BB114" s="827">
        <v>1.5827338129496216</v>
      </c>
      <c r="BC114" s="827">
        <v>3.8617138653916694</v>
      </c>
      <c r="BD114" s="861"/>
      <c r="BE114" s="594">
        <v>2018</v>
      </c>
      <c r="BF114" s="853">
        <f>IF(BE114&gt;2020,0,IF(BE114&gt;2008,1,IF(BE114&gt;2001,2,IF(BE114&gt;1990,3,IF(BE114&gt;1980,4,IF(BE114&gt;1973,5,IF(BE114&gt;1970,6,IF(BE114&gt;1960,7,IF(BE114&gt;1958,8,IF(BE114&gt;1953,9,10))))))))))</f>
        <v>1</v>
      </c>
      <c r="BG114" s="837">
        <v>1.04</v>
      </c>
      <c r="BH114" s="820" t="s">
        <v>4443</v>
      </c>
      <c r="BI114" s="820" t="s">
        <v>4444</v>
      </c>
    </row>
    <row r="115" spans="1:61" s="819" customFormat="1" ht="12.75" customHeight="1" x14ac:dyDescent="0.2">
      <c r="A115" s="836" t="s">
        <v>5267</v>
      </c>
      <c r="B115" s="575" t="s">
        <v>5260</v>
      </c>
      <c r="C115" s="885" t="s">
        <v>107</v>
      </c>
      <c r="D115" s="885" t="s">
        <v>4190</v>
      </c>
      <c r="E115" s="699">
        <v>6</v>
      </c>
      <c r="F115" s="1122">
        <v>680</v>
      </c>
      <c r="G115" s="1122" t="s">
        <v>105</v>
      </c>
      <c r="H115" s="1122" t="s">
        <v>105</v>
      </c>
      <c r="I115" s="829">
        <v>30.25</v>
      </c>
      <c r="J115" s="618">
        <f>(M115/I115)*100</f>
        <v>1.0578512396694215</v>
      </c>
      <c r="K115" s="832">
        <v>0.08</v>
      </c>
      <c r="L115" s="842">
        <v>4</v>
      </c>
      <c r="M115" s="609">
        <f>K115*L115</f>
        <v>0.32</v>
      </c>
      <c r="N115" s="825" t="s">
        <v>4361</v>
      </c>
      <c r="O115" s="700">
        <v>7.0000000000000007E-2</v>
      </c>
      <c r="P115" s="603">
        <v>44999</v>
      </c>
      <c r="Q115" s="603">
        <v>45019</v>
      </c>
      <c r="R115" s="609">
        <f>(K115-O115)/O115*100</f>
        <v>14.285714285714276</v>
      </c>
      <c r="S115" s="667">
        <f>IF(INDEX(Historical!$D$7:$D$1220,MATCH(B115,Historical!$B$7:$B$1244,0))=0,"n/a",(INDEX(Historical!$C$7:$C$1222,MATCH(B115,Historical!$B$7:$B$1244,0))/INDEX(Historical!$D$7:$D$1220,MATCH(B115,Historical!$B$7:$B$1244,0))-1)*100)</f>
        <v>15.714285714285726</v>
      </c>
      <c r="T115" s="667">
        <f>IF(INDEX(Historical!$F$7:$F$1213,MATCH(B115,Historical!$B$7:$B$1244,0))=0,"n/a",((INDEX(Historical!$C$7:$C$1222,MATCH(B115,Historical!$B$7:$B$1244,0))/INDEX(Historical!$F$7:$F$1213,MATCH(B115,Historical!$B$7:$B$1244,0)))^(1/3)-1)*100)</f>
        <v>14.471424255333186</v>
      </c>
      <c r="U115" s="667" t="str">
        <f>IF(INDEX(Historical!$H$7:$H$1213,MATCH(B115,Historical!$B$7:$B$1244,0))=0,"n/a",((INDEX(Historical!$C$7:$C$1222,MATCH(B115,Historical!$B$7:$B$1244,0))/INDEX(Historical!$H$7:$H$1213,MATCH(B115,Historical!$B$7:$B$1244,0)))^(1/5)-1)*100)</f>
        <v>n/a</v>
      </c>
      <c r="V115" s="667" t="str">
        <f>IF(INDEX(Historical!$N$7:$N$1213,MATCH(B115,Historical!$B$7:$B$1244,0))=0,"n/a",((INDEX(Historical!$C$7:$C$1222,MATCH(B115,Historical!$B$7:$B$1244,0))/INDEX(Historical!$N$7:$N$1213,MATCH(B115,Historical!$B$7:$B$1244,0)))^(1/10)-1)*100)</f>
        <v>n/a</v>
      </c>
      <c r="W115" s="668" t="str">
        <f>IF(OR(U115&lt;=0,U115="n/a",V115&lt;=0,V115="n/a"),"n/a",U115/V115)</f>
        <v>n/a</v>
      </c>
      <c r="X115" s="669" t="str">
        <f>IF(OR(AJ115&lt;=0,AJ115="n/a",U115&lt;=0,U115="n/a"),"n/a",U115/AJ115)</f>
        <v>n/a</v>
      </c>
      <c r="Y115" s="640"/>
      <c r="Z115" s="618">
        <f>IF(OR(AC115&lt;0.01,AC115="n/a"),"n/a",M115/AC115*100)</f>
        <v>7.1588366890380328</v>
      </c>
      <c r="AA115" s="841">
        <f>IF(OR(AC115&lt;0.01,AC115="n/a"),"n/a",I115/AC115)</f>
        <v>6.767337807606264</v>
      </c>
      <c r="AB115" s="842">
        <v>12</v>
      </c>
      <c r="AC115" s="821">
        <v>4.47</v>
      </c>
      <c r="AD115" s="821" t="s">
        <v>135</v>
      </c>
      <c r="AE115" s="821">
        <v>2.69</v>
      </c>
      <c r="AF115" s="821">
        <v>1.42</v>
      </c>
      <c r="AG115" s="821">
        <v>22.900000000000002</v>
      </c>
      <c r="AH115" s="821">
        <v>-17.5</v>
      </c>
      <c r="AI115" s="821">
        <v>2.37</v>
      </c>
      <c r="AJ115" s="821">
        <v>32.800000000000004</v>
      </c>
      <c r="AK115" s="821" t="s">
        <v>135</v>
      </c>
      <c r="AL115" s="833">
        <v>1290</v>
      </c>
      <c r="AM115" s="827">
        <v>7.0000000000000009</v>
      </c>
      <c r="AN115" s="821">
        <v>0</v>
      </c>
      <c r="AO115" s="705" t="str">
        <f>IF(U115="n/a","n/a",IF(AA115&lt;0,"n/a",IF(AA115="n/a","n/a",J115+U115-AA115)))</f>
        <v>n/a</v>
      </c>
      <c r="AP115" s="706" t="str">
        <f>IF(U115="n/a","n/a",J115+U115)</f>
        <v>n/a</v>
      </c>
      <c r="AQ115" s="843">
        <f>IF(OR(AC115&lt;0.01,AC115="n/a",AF115="n/a"),"n/a",(I115/SQRT(22.5*AC115*(I115/AF115))-1)*100)</f>
        <v>-34.647554881071052</v>
      </c>
      <c r="AR115" s="618">
        <f>INDEX(Historical!$C$7:$C$1222,MATCH(B115,Historical!$B$7:$B$1244,0))*IF(AH115="n/a",1.03,IF(AH115&lt;0,1.01,IF(AH115&gt;10,1.1,(1+AH115/100))))</f>
        <v>0.2727</v>
      </c>
      <c r="AS115" s="841">
        <f>IF($AI115="n/a",1.03*AR115,IF($AI115&lt;0,1.01*AR115,IF($AI115&gt;10,1.1*AR115,(1+$AI115/100)*AR115)))</f>
        <v>0.27916299</v>
      </c>
      <c r="AT115" s="841">
        <f>IF($AK115="n/a",1.03*AS115,IF($AK115&lt;0,1.01*AS115,IF($AK115&gt;10,1.1*AS115,(1+$AK115/100)*AS115)))</f>
        <v>0.2875378797</v>
      </c>
      <c r="AU115" s="841">
        <f>IF($AK115="n/a",1.03*AT115,IF($AK115&lt;0,1.01*AT115,IF($AK115&gt;10,1.1*AT115,(1+$AK115/100)*AT115)))</f>
        <v>0.29616401609100002</v>
      </c>
      <c r="AV115" s="841">
        <f>IF($AK115="n/a",1.03*AU115,IF($AK115&lt;0,1.01*AU115,IF($AK115&gt;10,1.1*AU115,(1+$AK115/100)*AU115)))</f>
        <v>0.30504893657373</v>
      </c>
      <c r="AW115" s="618">
        <f>SUM(AR115:AV115)</f>
        <v>1.44061382236473</v>
      </c>
      <c r="AX115" s="713">
        <f>AW115/I115*100</f>
        <v>4.7623597433544793</v>
      </c>
      <c r="AY115" s="887">
        <v>1.1499999999999999</v>
      </c>
      <c r="AZ115" s="827">
        <v>40.57</v>
      </c>
      <c r="BA115" s="827">
        <v>-3.54</v>
      </c>
      <c r="BB115" s="827">
        <v>12.26</v>
      </c>
      <c r="BC115" s="827">
        <v>19.52</v>
      </c>
      <c r="BD115" s="861"/>
      <c r="BE115" s="594">
        <v>2018</v>
      </c>
      <c r="BF115" s="853">
        <f>IF(BE115&gt;2020,0,IF(BE115&gt;2008,1,IF(BE115&gt;2001,2,IF(BE115&gt;1990,3,IF(BE115&gt;1980,4,IF(BE115&gt;1973,5,IF(BE115&gt;1970,6,IF(BE115&gt;1960,7,IF(BE115&gt;1958,8,IF(BE115&gt;1953,9,10))))))))))</f>
        <v>1</v>
      </c>
      <c r="BG115" s="837">
        <v>1.7999999999999998</v>
      </c>
      <c r="BH115" s="820" t="s">
        <v>4443</v>
      </c>
      <c r="BI115" s="820" t="s">
        <v>4444</v>
      </c>
    </row>
    <row r="116" spans="1:61" s="819" customFormat="1" ht="12.75" customHeight="1" x14ac:dyDescent="0.2">
      <c r="A116" s="836" t="s">
        <v>4384</v>
      </c>
      <c r="B116" s="575" t="s">
        <v>4355</v>
      </c>
      <c r="C116" s="885" t="s">
        <v>127</v>
      </c>
      <c r="D116" s="885" t="s">
        <v>190</v>
      </c>
      <c r="E116" s="699">
        <v>7</v>
      </c>
      <c r="F116" s="1122">
        <v>614</v>
      </c>
      <c r="G116" s="1122" t="s">
        <v>105</v>
      </c>
      <c r="H116" s="1122" t="s">
        <v>105</v>
      </c>
      <c r="I116" s="829">
        <v>112.13</v>
      </c>
      <c r="J116" s="618">
        <f>(M116/I116)*100</f>
        <v>5.8503522696869705</v>
      </c>
      <c r="K116" s="832">
        <v>1.64</v>
      </c>
      <c r="L116" s="842">
        <v>4</v>
      </c>
      <c r="M116" s="609">
        <f>K116*L116</f>
        <v>6.56</v>
      </c>
      <c r="N116" s="825" t="s">
        <v>4362</v>
      </c>
      <c r="O116" s="700">
        <v>1.42</v>
      </c>
      <c r="P116" s="999">
        <v>44648</v>
      </c>
      <c r="Q116" s="999">
        <v>44690</v>
      </c>
      <c r="R116" s="609">
        <f>(K116-O116)/O116*100</f>
        <v>15.492957746478872</v>
      </c>
      <c r="S116" s="667">
        <f>IF(INDEX(Historical!$D$7:$D$1220,MATCH(B116,Historical!$B$7:$B$1244,0))=0,"n/a",(INDEX(Historical!$C$7:$C$1222,MATCH(B116,Historical!$B$7:$B$1244,0))/INDEX(Historical!$D$7:$D$1220,MATCH(B116,Historical!$B$7:$B$1244,0))-1)*100)</f>
        <v>17.625231910946205</v>
      </c>
      <c r="T116" s="667">
        <f>IF(INDEX(Historical!$F$7:$F$1213,MATCH(B116,Historical!$B$7:$B$1244,0))=0,"n/a",((INDEX(Historical!$C$7:$C$1222,MATCH(B116,Historical!$B$7:$B$1244,0))/INDEX(Historical!$F$7:$F$1213,MATCH(B116,Historical!$B$7:$B$1244,0)))^(1/3)-1)*100)</f>
        <v>28.328366967345286</v>
      </c>
      <c r="U116" s="667">
        <f>IF(INDEX(Historical!$H$7:$H$1213,MATCH(B116,Historical!$B$7:$B$1244,0))=0,"n/a",((INDEX(Historical!$C$7:$C$1222,MATCH(B116,Historical!$B$7:$B$1244,0))/INDEX(Historical!$H$7:$H$1213,MATCH(B116,Historical!$B$7:$B$1244,0)))^(1/5)-1)*100)</f>
        <v>37.71329121917244</v>
      </c>
      <c r="V116" s="667" t="str">
        <f>IF(INDEX(Historical!$N$7:$N$1213,MATCH(B116,Historical!$B$7:$B$1244,0))=0,"n/a",((INDEX(Historical!$C$7:$C$1222,MATCH(B116,Historical!$B$7:$B$1244,0))/INDEX(Historical!$N$7:$N$1213,MATCH(B116,Historical!$B$7:$B$1244,0)))^(1/10)-1)*100)</f>
        <v>n/a</v>
      </c>
      <c r="W116" s="668" t="str">
        <f>IF(OR(U116&lt;=0,U116="n/a",V116&lt;=0,V116="n/a"),"n/a",U116/V116)</f>
        <v>n/a</v>
      </c>
      <c r="X116" s="669">
        <f>IF(OR(AJ116&lt;=0,AJ116="n/a",U116&lt;=0,U116="n/a"),"n/a",U116/AJ116)</f>
        <v>0.93119237578203551</v>
      </c>
      <c r="Y116" s="831"/>
      <c r="Z116" s="618">
        <f>IF(OR(AC116&lt;0.01,AC116="n/a"),"n/a",M116/AC116*100)</f>
        <v>51.653543307086615</v>
      </c>
      <c r="AA116" s="841">
        <f>IF(OR(AC116&lt;0.01,AC116="n/a"),"n/a",I116/AC116)</f>
        <v>8.829133858267717</v>
      </c>
      <c r="AB116" s="842">
        <v>12</v>
      </c>
      <c r="AC116" s="821">
        <v>12.7</v>
      </c>
      <c r="AD116" s="821">
        <v>0.44</v>
      </c>
      <c r="AE116" s="821">
        <v>0.75</v>
      </c>
      <c r="AF116" s="821">
        <v>7.86</v>
      </c>
      <c r="AG116" s="821">
        <v>88.2</v>
      </c>
      <c r="AH116" s="821">
        <v>-8.3000000000000007</v>
      </c>
      <c r="AI116" s="821">
        <v>10.42</v>
      </c>
      <c r="AJ116" s="821">
        <v>40.5</v>
      </c>
      <c r="AK116" s="821">
        <v>20</v>
      </c>
      <c r="AL116" s="833">
        <v>1200</v>
      </c>
      <c r="AM116" s="827">
        <v>0.3</v>
      </c>
      <c r="AN116" s="821">
        <v>0</v>
      </c>
      <c r="AO116" s="705">
        <f>IF(U116="n/a","n/a",IF(AA116&lt;0,"n/a",IF(AA116="n/a","n/a",J116+U116-AA116)))</f>
        <v>34.734509630591695</v>
      </c>
      <c r="AP116" s="706">
        <f>IF(U116="n/a","n/a",J116+U116)</f>
        <v>43.563643488859412</v>
      </c>
      <c r="AQ116" s="843">
        <f>IF(OR(AC116&lt;0.01,AC116="n/a",AF116="n/a"),"n/a",(I116/SQRT(22.5*AC116*(I116/AF116))-1)*100)</f>
        <v>75.62205901181251</v>
      </c>
      <c r="AR116" s="618">
        <f>INDEX(Historical!$C$7:$C$1222,MATCH(B116,Historical!$B$7:$B$1244,0))*IF(AH116="n/a",1.03,IF(AH116&lt;0,1.01,IF(AH116&gt;10,1.1,(1+AH116/100))))</f>
        <v>6.4033999999999995</v>
      </c>
      <c r="AS116" s="841">
        <f>IF($AI116="n/a",1.03*AR116,IF($AI116&lt;0,1.01*AR116,IF($AI116&gt;10,1.1*AR116,(1+$AI116/100)*AR116)))</f>
        <v>7.0437399999999997</v>
      </c>
      <c r="AT116" s="841">
        <f>IF($AK116="n/a",1.03*AS116,IF($AK116&lt;0,1.01*AS116,IF($AK116&gt;10,1.1*AS116,(1+$AK116/100)*AS116)))</f>
        <v>7.7481140000000002</v>
      </c>
      <c r="AU116" s="841">
        <f>IF($AK116="n/a",1.03*AT116,IF($AK116&lt;0,1.01*AT116,IF($AK116&gt;10,1.1*AT116,(1+$AK116/100)*AT116)))</f>
        <v>8.5229254000000001</v>
      </c>
      <c r="AV116" s="841">
        <f>IF($AK116="n/a",1.03*AU116,IF($AK116&lt;0,1.01*AU116,IF($AK116&gt;10,1.1*AU116,(1+$AK116/100)*AU116)))</f>
        <v>9.3752179400000006</v>
      </c>
      <c r="AW116" s="618">
        <f>SUM(AR116:AV116)</f>
        <v>39.093397339999996</v>
      </c>
      <c r="AX116" s="713">
        <f>AW116/I116*100</f>
        <v>34.864351502720055</v>
      </c>
      <c r="AY116" s="887">
        <v>1.19</v>
      </c>
      <c r="AZ116" s="827">
        <v>16.8</v>
      </c>
      <c r="BA116" s="827">
        <v>-43.14</v>
      </c>
      <c r="BB116" s="827">
        <v>-2.5299999999999998</v>
      </c>
      <c r="BC116" s="827">
        <v>-17.130000000000003</v>
      </c>
      <c r="BD116" s="861"/>
      <c r="BE116" s="594">
        <v>2016</v>
      </c>
      <c r="BF116" s="853">
        <f>IF(BE116&gt;2020,0,IF(BE116&gt;2008,1,IF(BE116&gt;2001,2,IF(BE116&gt;1990,3,IF(BE116&gt;1980,4,IF(BE116&gt;1973,5,IF(BE116&gt;1970,6,IF(BE116&gt;1960,7,IF(BE116&gt;1958,8,IF(BE116&gt;1953,9,10))))))))))</f>
        <v>1</v>
      </c>
      <c r="BG116" s="837">
        <v>40.9</v>
      </c>
      <c r="BH116" s="820" t="s">
        <v>4443</v>
      </c>
      <c r="BI116" s="820" t="s">
        <v>4444</v>
      </c>
    </row>
    <row r="117" spans="1:61" s="819" customFormat="1" ht="12.75" customHeight="1" x14ac:dyDescent="0.2">
      <c r="A117" s="836" t="s">
        <v>4471</v>
      </c>
      <c r="B117" s="575" t="s">
        <v>2419</v>
      </c>
      <c r="C117" s="885" t="s">
        <v>122</v>
      </c>
      <c r="D117" s="885" t="s">
        <v>4230</v>
      </c>
      <c r="E117" s="699">
        <v>7</v>
      </c>
      <c r="F117" s="1122">
        <v>619</v>
      </c>
      <c r="G117" s="1122" t="s">
        <v>105</v>
      </c>
      <c r="H117" s="1122" t="s">
        <v>105</v>
      </c>
      <c r="I117" s="829">
        <v>359.87</v>
      </c>
      <c r="J117" s="618">
        <f>(M117/I117)*100</f>
        <v>0.73359824381026484</v>
      </c>
      <c r="K117" s="832">
        <v>0.66</v>
      </c>
      <c r="L117" s="842">
        <v>4</v>
      </c>
      <c r="M117" s="609">
        <f>K117*L117</f>
        <v>2.64</v>
      </c>
      <c r="N117" s="825" t="s">
        <v>316</v>
      </c>
      <c r="O117" s="700">
        <v>0.61</v>
      </c>
      <c r="P117" s="603">
        <v>44804</v>
      </c>
      <c r="Q117" s="603">
        <v>44834</v>
      </c>
      <c r="R117" s="609">
        <f>(K117-O117)/O117*100</f>
        <v>8.196721311475418</v>
      </c>
      <c r="S117" s="667">
        <f>IF(INDEX(Historical!$D$7:$D$1220,MATCH(B117,Historical!$B$7:$B$1244,0))=0,"n/a",(INDEX(Historical!$C$7:$C$1222,MATCH(B117,Historical!$B$7:$B$1244,0))/INDEX(Historical!$D$7:$D$1220,MATCH(B117,Historical!$B$7:$B$1244,0))-1)*100)</f>
        <v>7.6271186440677985</v>
      </c>
      <c r="T117" s="667">
        <f>IF(INDEX(Historical!$F$7:$F$1213,MATCH(B117,Historical!$B$7:$B$1244,0))=0,"n/a",((INDEX(Historical!$C$7:$C$1222,MATCH(B117,Historical!$B$7:$B$1244,0))/INDEX(Historical!$F$7:$F$1213,MATCH(B117,Historical!$B$7:$B$1244,0)))^(1/3)-1)*100)</f>
        <v>7.2314467389430481</v>
      </c>
      <c r="U117" s="667">
        <f>IF(INDEX(Historical!$H$7:$H$1213,MATCH(B117,Historical!$B$7:$B$1244,0))=0,"n/a",((INDEX(Historical!$C$7:$C$1222,MATCH(B117,Historical!$B$7:$B$1244,0))/INDEX(Historical!$H$7:$H$1213,MATCH(B117,Historical!$B$7:$B$1244,0)))^(1/5)-1)*100)</f>
        <v>8.1088017937179568</v>
      </c>
      <c r="V117" s="667">
        <f>IF(INDEX(Historical!$N$7:$N$1213,MATCH(B117,Historical!$B$7:$B$1244,0))=0,"n/a",((INDEX(Historical!$C$7:$C$1222,MATCH(B117,Historical!$B$7:$B$1244,0))/INDEX(Historical!$N$7:$N$1213,MATCH(B117,Historical!$B$7:$B$1244,0)))^(1/10)-1)*100)</f>
        <v>4.7300650773055564</v>
      </c>
      <c r="W117" s="668">
        <f>IF(OR(U117&lt;=0,U117="n/a",V117&lt;=0,V117="n/a"),"n/a",U117/V117)</f>
        <v>1.714310831075726</v>
      </c>
      <c r="X117" s="669">
        <f>IF(OR(AJ117&lt;=0,AJ117="n/a",U117&lt;=0,U117="n/a"),"n/a",U117/AJ117)</f>
        <v>0.73052268411873489</v>
      </c>
      <c r="Y117" s="831"/>
      <c r="Z117" s="618">
        <f>IF(OR(AC117&lt;0.01,AC117="n/a"),"n/a",M117/AC117*100)</f>
        <v>19.25601750547046</v>
      </c>
      <c r="AA117" s="841">
        <f>IF(OR(AC117&lt;0.01,AC117="n/a"),"n/a",I117/AC117)</f>
        <v>26.248723559445658</v>
      </c>
      <c r="AB117" s="842">
        <v>12</v>
      </c>
      <c r="AC117" s="821">
        <v>13.71</v>
      </c>
      <c r="AD117" s="821">
        <v>1.5</v>
      </c>
      <c r="AE117" s="821">
        <v>3.64</v>
      </c>
      <c r="AF117" s="821">
        <v>3.23</v>
      </c>
      <c r="AG117" s="821">
        <v>12</v>
      </c>
      <c r="AH117" s="821">
        <v>-2.9000000000000004</v>
      </c>
      <c r="AI117" s="821">
        <v>15.5</v>
      </c>
      <c r="AJ117" s="821">
        <v>11.1</v>
      </c>
      <c r="AK117" s="821">
        <v>17.45</v>
      </c>
      <c r="AL117" s="833">
        <v>22400</v>
      </c>
      <c r="AM117" s="827">
        <v>0.5</v>
      </c>
      <c r="AN117" s="821">
        <v>0.73</v>
      </c>
      <c r="AO117" s="705">
        <f>IF(U117="n/a","n/a",IF(AA117&lt;0,"n/a",IF(AA117="n/a","n/a",J117+U117-AA117)))</f>
        <v>-17.406323521917436</v>
      </c>
      <c r="AP117" s="706">
        <f>IF(U117="n/a","n/a",J117+U117)</f>
        <v>8.8424000375282219</v>
      </c>
      <c r="AQ117" s="843">
        <f>IF(OR(AC117&lt;0.01,AC117="n/a",AF117="n/a"),"n/a",(I117/SQRT(22.5*AC117*(I117/AF117))-1)*100)</f>
        <v>94.117235020500473</v>
      </c>
      <c r="AR117" s="618">
        <f>INDEX(Historical!$C$7:$C$1222,MATCH(B117,Historical!$B$7:$B$1244,0))*IF(AH117="n/a",1.03,IF(AH117&lt;0,1.01,IF(AH117&gt;10,1.1,(1+AH117/100))))</f>
        <v>2.5653999999999999</v>
      </c>
      <c r="AS117" s="841">
        <f>IF($AI117="n/a",1.03*AR117,IF($AI117&lt;0,1.01*AR117,IF($AI117&gt;10,1.1*AR117,(1+$AI117/100)*AR117)))</f>
        <v>2.8219400000000001</v>
      </c>
      <c r="AT117" s="841">
        <f>IF($AK117="n/a",1.03*AS117,IF($AK117&lt;0,1.01*AS117,IF($AK117&gt;10,1.1*AS117,(1+$AK117/100)*AS117)))</f>
        <v>3.1041340000000002</v>
      </c>
      <c r="AU117" s="841">
        <f>IF($AK117="n/a",1.03*AT117,IF($AK117&lt;0,1.01*AT117,IF($AK117&gt;10,1.1*AT117,(1+$AK117/100)*AT117)))</f>
        <v>3.4145474000000005</v>
      </c>
      <c r="AV117" s="841">
        <f>IF($AK117="n/a",1.03*AU117,IF($AK117&lt;0,1.01*AU117,IF($AK117&gt;10,1.1*AU117,(1+$AK117/100)*AU117)))</f>
        <v>3.756002140000001</v>
      </c>
      <c r="AW117" s="618">
        <f>SUM(AR117:AV117)</f>
        <v>15.662023540000002</v>
      </c>
      <c r="AX117" s="713">
        <f>AW117/I117*100</f>
        <v>4.3521336982799346</v>
      </c>
      <c r="AY117" s="887">
        <v>0.87</v>
      </c>
      <c r="AZ117" s="827">
        <v>26.27</v>
      </c>
      <c r="BA117" s="827">
        <v>-11.55</v>
      </c>
      <c r="BB117" s="827">
        <v>2.23</v>
      </c>
      <c r="BC117" s="827">
        <v>5.8999999999999995</v>
      </c>
      <c r="BD117" s="861"/>
      <c r="BE117" s="594">
        <v>2016</v>
      </c>
      <c r="BF117" s="853">
        <f>IF(BE117&gt;2020,0,IF(BE117&gt;2008,1,IF(BE117&gt;2001,2,IF(BE117&gt;1990,3,IF(BE117&gt;1980,4,IF(BE117&gt;1973,5,IF(BE117&gt;1970,6,IF(BE117&gt;1960,7,IF(BE117&gt;1958,8,IF(BE117&gt;1953,9,10))))))))))</f>
        <v>1</v>
      </c>
      <c r="BG117" s="837">
        <v>5.5</v>
      </c>
      <c r="BH117" s="820" t="s">
        <v>4443</v>
      </c>
      <c r="BI117" s="820" t="s">
        <v>4444</v>
      </c>
    </row>
    <row r="118" spans="1:61" s="819" customFormat="1" ht="12.75" customHeight="1" x14ac:dyDescent="0.2">
      <c r="A118" s="835" t="s">
        <v>4950</v>
      </c>
      <c r="B118" s="575" t="s">
        <v>3892</v>
      </c>
      <c r="C118" s="885" t="s">
        <v>107</v>
      </c>
      <c r="D118" s="885" t="s">
        <v>4197</v>
      </c>
      <c r="E118" s="699">
        <v>9</v>
      </c>
      <c r="F118" s="1122">
        <v>534</v>
      </c>
      <c r="G118" s="1122" t="s">
        <v>105</v>
      </c>
      <c r="H118" s="1122" t="s">
        <v>105</v>
      </c>
      <c r="I118" s="829">
        <v>28.99</v>
      </c>
      <c r="J118" s="618">
        <f>(M118/I118)*100</f>
        <v>3.8634011728182136</v>
      </c>
      <c r="K118" s="832">
        <v>0.28000000000000003</v>
      </c>
      <c r="L118" s="842">
        <v>4</v>
      </c>
      <c r="M118" s="609">
        <f>K118*L118</f>
        <v>1.1200000000000001</v>
      </c>
      <c r="N118" s="825" t="s">
        <v>162</v>
      </c>
      <c r="O118" s="700">
        <v>0.27</v>
      </c>
      <c r="P118" s="999">
        <v>44637</v>
      </c>
      <c r="Q118" s="999">
        <v>44652</v>
      </c>
      <c r="R118" s="609">
        <f>(K118-O118)/O118*100</f>
        <v>3.7037037037037068</v>
      </c>
      <c r="S118" s="667">
        <f>IF(INDEX(Historical!$D$7:$D$1220,MATCH(B118,Historical!$B$7:$B$1244,0))=0,"n/a",(INDEX(Historical!$C$7:$C$1222,MATCH(B118,Historical!$B$7:$B$1244,0))/INDEX(Historical!$D$7:$D$1220,MATCH(B118,Historical!$B$7:$B$1244,0))-1)*100)</f>
        <v>3.7383177570093462</v>
      </c>
      <c r="T118" s="667">
        <f>IF(INDEX(Historical!$F$7:$F$1213,MATCH(B118,Historical!$B$7:$B$1244,0))=0,"n/a",((INDEX(Historical!$C$7:$C$1222,MATCH(B118,Historical!$B$7:$B$1244,0))/INDEX(Historical!$F$7:$F$1213,MATCH(B118,Historical!$B$7:$B$1244,0)))^(1/3)-1)*100)</f>
        <v>3.5398805448406234</v>
      </c>
      <c r="U118" s="667">
        <f>IF(INDEX(Historical!$H$7:$H$1213,MATCH(B118,Historical!$B$7:$B$1244,0))=0,"n/a",((INDEX(Historical!$C$7:$C$1222,MATCH(B118,Historical!$B$7:$B$1244,0))/INDEX(Historical!$H$7:$H$1213,MATCH(B118,Historical!$B$7:$B$1244,0)))^(1/5)-1)*100)</f>
        <v>22.116132831065393</v>
      </c>
      <c r="V118" s="667" t="str">
        <f>IF(INDEX(Historical!$N$7:$N$1213,MATCH(B118,Historical!$B$7:$B$1244,0))=0,"n/a",((INDEX(Historical!$C$7:$C$1222,MATCH(B118,Historical!$B$7:$B$1244,0))/INDEX(Historical!$N$7:$N$1213,MATCH(B118,Historical!$B$7:$B$1244,0)))^(1/10)-1)*100)</f>
        <v>n/a</v>
      </c>
      <c r="W118" s="668" t="str">
        <f>IF(OR(U118&lt;=0,U118="n/a",V118&lt;=0,V118="n/a"),"n/a",U118/V118)</f>
        <v>n/a</v>
      </c>
      <c r="X118" s="669" t="str">
        <f>IF(OR(AJ118&lt;=0,AJ118="n/a",U118&lt;=0,U118="n/a"),"n/a",U118/AJ118)</f>
        <v>n/a</v>
      </c>
      <c r="Y118" s="831"/>
      <c r="Z118" s="618" t="str">
        <f>IF(OR(AC118&lt;0.01,AC118="n/a"),"n/a",M118/AC118*100)</f>
        <v>n/a</v>
      </c>
      <c r="AA118" s="841" t="str">
        <f>IF(OR(AC118&lt;0.01,AC118="n/a"),"n/a",I118/AC118)</f>
        <v>n/a</v>
      </c>
      <c r="AB118" s="842">
        <v>12</v>
      </c>
      <c r="AC118" s="821" t="s">
        <v>135</v>
      </c>
      <c r="AD118" s="821" t="s">
        <v>135</v>
      </c>
      <c r="AE118" s="821" t="s">
        <v>135</v>
      </c>
      <c r="AF118" s="821" t="s">
        <v>135</v>
      </c>
      <c r="AG118" s="821" t="s">
        <v>135</v>
      </c>
      <c r="AH118" s="821" t="s">
        <v>135</v>
      </c>
      <c r="AI118" s="821" t="s">
        <v>135</v>
      </c>
      <c r="AJ118" s="821" t="s">
        <v>135</v>
      </c>
      <c r="AK118" s="821" t="s">
        <v>135</v>
      </c>
      <c r="AL118" s="833" t="s">
        <v>135</v>
      </c>
      <c r="AM118" s="827" t="s">
        <v>135</v>
      </c>
      <c r="AN118" s="821" t="s">
        <v>135</v>
      </c>
      <c r="AO118" s="705" t="str">
        <f>IF(U118="n/a","n/a",IF(AA118&lt;0,"n/a",IF(AA118="n/a","n/a",J118+U118-AA118)))</f>
        <v>n/a</v>
      </c>
      <c r="AP118" s="706">
        <f>IF(U118="n/a","n/a",J118+U118)</f>
        <v>25.979534003883607</v>
      </c>
      <c r="AQ118" s="843" t="str">
        <f>IF(OR(AC118&lt;0.01,AC118="n/a",AF118="n/a"),"n/a",(I118/SQRT(22.5*AC118*(I118/AF118))-1)*100)</f>
        <v>n/a</v>
      </c>
      <c r="AR118" s="618">
        <f>INDEX(Historical!$C$7:$C$1222,MATCH(B118,Historical!$B$7:$B$1244,0))*IF(AH118="n/a",1.03,IF(AH118&lt;0,1.01,IF(AH118&gt;10,1.1,(1+AH118/100))))</f>
        <v>1.1433000000000002</v>
      </c>
      <c r="AS118" s="841">
        <f>IF($AI118="n/a",1.03*AR118,IF($AI118&lt;0,1.01*AR118,IF($AI118&gt;10,1.1*AR118,(1+$AI118/100)*AR118)))</f>
        <v>1.1775990000000003</v>
      </c>
      <c r="AT118" s="841">
        <f>IF($AK118="n/a",1.03*AS118,IF($AK118&lt;0,1.01*AS118,IF($AK118&gt;10,1.1*AS118,(1+$AK118/100)*AS118)))</f>
        <v>1.2129269700000003</v>
      </c>
      <c r="AU118" s="841">
        <f>IF($AK118="n/a",1.03*AT118,IF($AK118&lt;0,1.01*AT118,IF($AK118&gt;10,1.1*AT118,(1+$AK118/100)*AT118)))</f>
        <v>1.2493147791000003</v>
      </c>
      <c r="AV118" s="841">
        <f>IF($AK118="n/a",1.03*AU118,IF($AK118&lt;0,1.01*AU118,IF($AK118&gt;10,1.1*AU118,(1+$AK118/100)*AU118)))</f>
        <v>1.2867942224730005</v>
      </c>
      <c r="AW118" s="618">
        <f>SUM(AR118:AV118)</f>
        <v>6.0699349715730015</v>
      </c>
      <c r="AX118" s="713">
        <f>AW118/I118*100</f>
        <v>20.938030257236985</v>
      </c>
      <c r="AY118" s="887" t="s">
        <v>135</v>
      </c>
      <c r="AZ118" s="827" t="s">
        <v>135</v>
      </c>
      <c r="BA118" s="827" t="s">
        <v>135</v>
      </c>
      <c r="BB118" s="827" t="s">
        <v>135</v>
      </c>
      <c r="BC118" s="827" t="s">
        <v>135</v>
      </c>
      <c r="BD118" s="861" t="s">
        <v>4126</v>
      </c>
      <c r="BE118" s="594">
        <v>2014</v>
      </c>
      <c r="BF118" s="853">
        <f>IF(BE118&gt;2020,0,IF(BE118&gt;2008,1,IF(BE118&gt;2001,2,IF(BE118&gt;1990,3,IF(BE118&gt;1980,4,IF(BE118&gt;1973,5,IF(BE118&gt;1970,6,IF(BE118&gt;1960,7,IF(BE118&gt;1958,8,IF(BE118&gt;1953,9,10))))))))))</f>
        <v>1</v>
      </c>
      <c r="BG118" s="837" t="s">
        <v>135</v>
      </c>
      <c r="BH118" s="820" t="s">
        <v>4443</v>
      </c>
      <c r="BI118" s="820" t="s">
        <v>4444</v>
      </c>
    </row>
    <row r="119" spans="1:61" s="819" customFormat="1" ht="12.75" customHeight="1" x14ac:dyDescent="0.2">
      <c r="A119" s="819" t="s">
        <v>5370</v>
      </c>
      <c r="B119" s="575" t="s">
        <v>5366</v>
      </c>
      <c r="C119" s="885" t="s">
        <v>122</v>
      </c>
      <c r="D119" s="885" t="s">
        <v>4037</v>
      </c>
      <c r="E119" s="699">
        <v>5</v>
      </c>
      <c r="F119" s="1122">
        <v>705</v>
      </c>
      <c r="G119" s="1122" t="s">
        <v>105</v>
      </c>
      <c r="H119" s="1122" t="s">
        <v>105</v>
      </c>
      <c r="I119" s="829">
        <v>53.19</v>
      </c>
      <c r="J119" s="618">
        <f>(M119/I119)*100</f>
        <v>1.5040421131791692</v>
      </c>
      <c r="K119" s="832">
        <v>0.2</v>
      </c>
      <c r="L119" s="842">
        <v>4</v>
      </c>
      <c r="M119" s="609">
        <f>K119*L119</f>
        <v>0.8</v>
      </c>
      <c r="N119" s="825" t="s">
        <v>147</v>
      </c>
      <c r="O119" s="700">
        <v>0.15</v>
      </c>
      <c r="P119" s="603">
        <v>44986</v>
      </c>
      <c r="Q119" s="603">
        <v>45001</v>
      </c>
      <c r="R119" s="609">
        <f>(K119-O119)/O119*100</f>
        <v>33.33333333333335</v>
      </c>
      <c r="S119" s="667">
        <f>IF(INDEX(Historical!$D$7:$D$1220,MATCH(B119,Historical!$B$7:$B$1244,0))=0,"n/a",(INDEX(Historical!$C$7:$C$1222,MATCH(B119,Historical!$B$7:$B$1244,0))/INDEX(Historical!$D$7:$D$1220,MATCH(B119,Historical!$B$7:$B$1244,0))-1)*100)</f>
        <v>104.54545454545459</v>
      </c>
      <c r="T119" s="667">
        <f>IF(INDEX(Historical!$F$7:$F$1213,MATCH(B119,Historical!$B$7:$B$1244,0))=0,"n/a",((INDEX(Historical!$C$7:$C$1222,MATCH(B119,Historical!$B$7:$B$1244,0))/INDEX(Historical!$F$7:$F$1213,MATCH(B119,Historical!$B$7:$B$1244,0)))^(1/3)-1)*100)</f>
        <v>47.580222020929533</v>
      </c>
      <c r="U119" s="667">
        <f>IF(INDEX(Historical!$H$7:$H$1213,MATCH(B119,Historical!$B$7:$B$1244,0))=0,"n/a",((INDEX(Historical!$C$7:$C$1222,MATCH(B119,Historical!$B$7:$B$1244,0))/INDEX(Historical!$H$7:$H$1213,MATCH(B119,Historical!$B$7:$B$1244,0)))^(1/5)-1)*100)</f>
        <v>-1.2824757082590121</v>
      </c>
      <c r="V119" s="667">
        <f>IF(INDEX(Historical!$N$7:$N$1213,MATCH(B119,Historical!$B$7:$B$1244,0))=0,"n/a",((INDEX(Historical!$C$7:$C$1222,MATCH(B119,Historical!$B$7:$B$1244,0))/INDEX(Historical!$N$7:$N$1213,MATCH(B119,Historical!$B$7:$B$1244,0)))^(1/10)-1)*100)</f>
        <v>-1.806695543808734</v>
      </c>
      <c r="W119" s="668" t="str">
        <f>IF(OR(U119&lt;=0,U119="n/a",V119&lt;=0,V119="n/a"),"n/a",U119/V119)</f>
        <v>n/a</v>
      </c>
      <c r="X119" s="669" t="str">
        <f>IF(OR(AJ119&lt;=0,AJ119="n/a",U119&lt;=0,U119="n/a"),"n/a",U119/AJ119)</f>
        <v>n/a</v>
      </c>
      <c r="Y119" s="830"/>
      <c r="Z119" s="618">
        <f>IF(OR(AC119&lt;0.01,AC119="n/a"),"n/a",M119/AC119*100)</f>
        <v>7.8201368523949171</v>
      </c>
      <c r="AA119" s="841">
        <f>IF(OR(AC119&lt;0.01,AC119="n/a"),"n/a",I119/AC119)</f>
        <v>5.1994134897360702</v>
      </c>
      <c r="AB119" s="842">
        <v>12</v>
      </c>
      <c r="AC119" s="821">
        <v>10.23</v>
      </c>
      <c r="AD119" s="821" t="s">
        <v>135</v>
      </c>
      <c r="AE119" s="821">
        <v>0.96</v>
      </c>
      <c r="AF119" s="821">
        <v>1.5</v>
      </c>
      <c r="AG119" s="821">
        <v>30.5</v>
      </c>
      <c r="AH119" s="821">
        <v>135.5</v>
      </c>
      <c r="AI119" s="821">
        <v>-26</v>
      </c>
      <c r="AJ119" s="821">
        <v>58.699999999999996</v>
      </c>
      <c r="AK119" s="821" t="s">
        <v>135</v>
      </c>
      <c r="AL119" s="833">
        <v>17830</v>
      </c>
      <c r="AM119" s="827">
        <v>0.28999999999999998</v>
      </c>
      <c r="AN119" s="821">
        <v>0.3</v>
      </c>
      <c r="AO119" s="705">
        <f>IF(U119="n/a","n/a",IF(AA119&lt;0,"n/a",IF(AA119="n/a","n/a",J119+U119-AA119)))</f>
        <v>-4.9778470848159131</v>
      </c>
      <c r="AP119" s="706">
        <f>IF(U119="n/a","n/a",J119+U119)</f>
        <v>0.22156640492015711</v>
      </c>
      <c r="AQ119" s="843">
        <f>IF(OR(AC119&lt;0.01,AC119="n/a",AF119="n/a"),"n/a",(I119/SQRT(22.5*AC119*(I119/AF119))-1)*100)</f>
        <v>-41.124914778626042</v>
      </c>
      <c r="AR119" s="618">
        <f>INDEX(Historical!$C$7:$C$1222,MATCH(B119,Historical!$B$7:$B$1244,0))*IF(AH119="n/a",1.03,IF(AH119&lt;0,1.01,IF(AH119&gt;10,1.1,(1+AH119/100))))</f>
        <v>0.61875000000000002</v>
      </c>
      <c r="AS119" s="841">
        <f>IF($AI119="n/a",1.03*AR119,IF($AI119&lt;0,1.01*AR119,IF($AI119&gt;10,1.1*AR119,(1+$AI119/100)*AR119)))</f>
        <v>0.62493750000000003</v>
      </c>
      <c r="AT119" s="841">
        <f>IF($AK119="n/a",1.03*AS119,IF($AK119&lt;0,1.01*AS119,IF($AK119&gt;10,1.1*AS119,(1+$AK119/100)*AS119)))</f>
        <v>0.64368562500000004</v>
      </c>
      <c r="AU119" s="841">
        <f>IF($AK119="n/a",1.03*AT119,IF($AK119&lt;0,1.01*AT119,IF($AK119&gt;10,1.1*AT119,(1+$AK119/100)*AT119)))</f>
        <v>0.66299619375000007</v>
      </c>
      <c r="AV119" s="841">
        <f>IF($AK119="n/a",1.03*AU119,IF($AK119&lt;0,1.01*AU119,IF($AK119&gt;10,1.1*AU119,(1+$AK119/100)*AU119)))</f>
        <v>0.68288607956250014</v>
      </c>
      <c r="AW119" s="618">
        <f>SUM(AR119:AV119)</f>
        <v>3.2332553983125001</v>
      </c>
      <c r="AX119" s="713">
        <f>AW119/I119*100</f>
        <v>6.078690352157361</v>
      </c>
      <c r="AY119" s="887">
        <v>1.55</v>
      </c>
      <c r="AZ119" s="827">
        <v>32.019999999999996</v>
      </c>
      <c r="BA119" s="827">
        <v>-32.910000000000004</v>
      </c>
      <c r="BB119" s="827">
        <v>11.59</v>
      </c>
      <c r="BC119" s="827">
        <v>4.01</v>
      </c>
      <c r="BD119" s="861"/>
      <c r="BE119" s="594">
        <v>2019</v>
      </c>
      <c r="BF119" s="853">
        <f>IF(BE119&gt;2020,0,IF(BE119&gt;2008,1,IF(BE119&gt;2001,2,IF(BE119&gt;1990,3,IF(BE119&gt;1980,4,IF(BE119&gt;1973,5,IF(BE119&gt;1970,6,IF(BE119&gt;1960,7,IF(BE119&gt;1958,8,IF(BE119&gt;1953,9,10))))))))))</f>
        <v>1</v>
      </c>
      <c r="BG119" s="837">
        <v>15.2</v>
      </c>
      <c r="BH119" s="820" t="s">
        <v>4443</v>
      </c>
      <c r="BI119" s="820" t="s">
        <v>4444</v>
      </c>
    </row>
    <row r="120" spans="1:61" s="819" customFormat="1" ht="12.75" customHeight="1" x14ac:dyDescent="0.2">
      <c r="A120" s="826" t="s">
        <v>4955</v>
      </c>
      <c r="B120" s="575" t="s">
        <v>1414</v>
      </c>
      <c r="C120" s="885" t="s">
        <v>107</v>
      </c>
      <c r="D120" s="885" t="s">
        <v>4197</v>
      </c>
      <c r="E120" s="699">
        <v>9</v>
      </c>
      <c r="F120" s="1122">
        <v>527</v>
      </c>
      <c r="G120" s="1122" t="s">
        <v>36</v>
      </c>
      <c r="H120" s="1122" t="s">
        <v>36</v>
      </c>
      <c r="I120" s="829">
        <v>30.6</v>
      </c>
      <c r="J120" s="618">
        <f>(M120/I120)*100</f>
        <v>2.6143790849673203</v>
      </c>
      <c r="K120" s="832">
        <v>0.2</v>
      </c>
      <c r="L120" s="842">
        <v>4</v>
      </c>
      <c r="M120" s="609">
        <f>K120*L120</f>
        <v>0.8</v>
      </c>
      <c r="N120" s="825" t="s">
        <v>457</v>
      </c>
      <c r="O120" s="700">
        <v>0.19</v>
      </c>
      <c r="P120" s="891">
        <v>44323</v>
      </c>
      <c r="Q120" s="891">
        <v>44340</v>
      </c>
      <c r="R120" s="609">
        <f>(K120-O120)/O120*100</f>
        <v>5.2631578947368469</v>
      </c>
      <c r="S120" s="667">
        <f>IF(INDEX(Historical!$D$7:$D$1220,MATCH(B120,Historical!$B$7:$B$1244,0))=0,"n/a",(INDEX(Historical!$C$7:$C$1222,MATCH(B120,Historical!$B$7:$B$1244,0))/INDEX(Historical!$D$7:$D$1220,MATCH(B120,Historical!$B$7:$B$1244,0))-1)*100)</f>
        <v>1.2658227848101333</v>
      </c>
      <c r="T120" s="667">
        <f>IF(INDEX(Historical!$F$7:$F$1213,MATCH(B120,Historical!$B$7:$B$1244,0))=0,"n/a",((INDEX(Historical!$C$7:$C$1222,MATCH(B120,Historical!$B$7:$B$1244,0))/INDEX(Historical!$F$7:$F$1213,MATCH(B120,Historical!$B$7:$B$1244,0)))^(1/3)-1)*100)</f>
        <v>5.0542513253337917</v>
      </c>
      <c r="U120" s="667">
        <f>IF(INDEX(Historical!$H$7:$H$1213,MATCH(B120,Historical!$B$7:$B$1244,0))=0,"n/a",((INDEX(Historical!$C$7:$C$1222,MATCH(B120,Historical!$B$7:$B$1244,0))/INDEX(Historical!$H$7:$H$1213,MATCH(B120,Historical!$B$7:$B$1244,0)))^(1/5)-1)*100)</f>
        <v>8.9976987048345336</v>
      </c>
      <c r="V120" s="667">
        <f>IF(INDEX(Historical!$N$7:$N$1213,MATCH(B120,Historical!$B$7:$B$1244,0))=0,"n/a",((INDEX(Historical!$C$7:$C$1222,MATCH(B120,Historical!$B$7:$B$1244,0))/INDEX(Historical!$N$7:$N$1213,MATCH(B120,Historical!$B$7:$B$1244,0)))^(1/10)-1)*100)</f>
        <v>14.869835499703509</v>
      </c>
      <c r="W120" s="668">
        <f>IF(OR(U120&lt;=0,U120="n/a",V120&lt;=0,V120="n/a"),"n/a",U120/V120)</f>
        <v>0.60509739364728943</v>
      </c>
      <c r="X120" s="669">
        <f>IF(OR(AJ120&lt;=0,AJ120="n/a",U120&lt;=0,U120="n/a"),"n/a",U120/AJ120)</f>
        <v>1.1247123381043167</v>
      </c>
      <c r="Y120" s="640" t="s">
        <v>5350</v>
      </c>
      <c r="Z120" s="618">
        <f>IF(OR(AC120&lt;0.01,AC120="n/a"),"n/a",M120/AC120*100)</f>
        <v>23.255813953488374</v>
      </c>
      <c r="AA120" s="841">
        <f>IF(OR(AC120&lt;0.01,AC120="n/a"),"n/a",I120/AC120)</f>
        <v>8.895348837209303</v>
      </c>
      <c r="AB120" s="842">
        <v>12</v>
      </c>
      <c r="AC120" s="821">
        <v>3.44</v>
      </c>
      <c r="AD120" s="821" t="s">
        <v>135</v>
      </c>
      <c r="AE120" s="821">
        <v>2.99</v>
      </c>
      <c r="AF120" s="821">
        <v>0.98</v>
      </c>
      <c r="AG120" s="821">
        <v>6.9</v>
      </c>
      <c r="AH120" s="821">
        <v>-12.7</v>
      </c>
      <c r="AI120" s="821">
        <v>17.02</v>
      </c>
      <c r="AJ120" s="821">
        <v>8</v>
      </c>
      <c r="AK120" s="821" t="s">
        <v>135</v>
      </c>
      <c r="AL120" s="833">
        <v>494.9</v>
      </c>
      <c r="AM120" s="827">
        <v>1.7000000000000002</v>
      </c>
      <c r="AN120" s="821">
        <v>0.14000000000000001</v>
      </c>
      <c r="AO120" s="705">
        <f>IF(U120="n/a","n/a",IF(AA120&lt;0,"n/a",IF(AA120="n/a","n/a",J120+U120-AA120)))</f>
        <v>2.7167289525925504</v>
      </c>
      <c r="AP120" s="706">
        <f>IF(U120="n/a","n/a",J120+U120)</f>
        <v>11.612077789801853</v>
      </c>
      <c r="AQ120" s="843">
        <f>IF(OR(AC120&lt;0.01,AC120="n/a",AF120="n/a"),"n/a",(I120/SQRT(22.5*AC120*(I120/AF120))-1)*100)</f>
        <v>-37.755172065052967</v>
      </c>
      <c r="AR120" s="618">
        <f>INDEX(Historical!$C$7:$C$1222,MATCH(B120,Historical!$B$7:$B$1244,0))*IF(AH120="n/a",1.03,IF(AH120&lt;0,1.01,IF(AH120&gt;10,1.1,(1+AH120/100))))</f>
        <v>0.80800000000000005</v>
      </c>
      <c r="AS120" s="841">
        <f>IF($AI120="n/a",1.03*AR120,IF($AI120&lt;0,1.01*AR120,IF($AI120&gt;10,1.1*AR120,(1+$AI120/100)*AR120)))</f>
        <v>0.88880000000000015</v>
      </c>
      <c r="AT120" s="841">
        <f>IF($AK120="n/a",1.03*AS120,IF($AK120&lt;0,1.01*AS120,IF($AK120&gt;10,1.1*AS120,(1+$AK120/100)*AS120)))</f>
        <v>0.91546400000000017</v>
      </c>
      <c r="AU120" s="841">
        <f>IF($AK120="n/a",1.03*AT120,IF($AK120&lt;0,1.01*AT120,IF($AK120&gt;10,1.1*AT120,(1+$AK120/100)*AT120)))</f>
        <v>0.94292792000000014</v>
      </c>
      <c r="AV120" s="841">
        <f>IF($AK120="n/a",1.03*AU120,IF($AK120&lt;0,1.01*AU120,IF($AK120&gt;10,1.1*AU120,(1+$AK120/100)*AU120)))</f>
        <v>0.97121575760000012</v>
      </c>
      <c r="AW120" s="618">
        <f>SUM(AR120:AV120)</f>
        <v>4.5264076776000008</v>
      </c>
      <c r="AX120" s="713">
        <f>AW120/I120*100</f>
        <v>14.792181952941178</v>
      </c>
      <c r="AY120" s="887">
        <v>0.56000000000000005</v>
      </c>
      <c r="AZ120" s="827">
        <v>23.34</v>
      </c>
      <c r="BA120" s="827">
        <v>-12.55</v>
      </c>
      <c r="BB120" s="827">
        <v>-0.95</v>
      </c>
      <c r="BC120" s="827">
        <v>2.4299999999999997</v>
      </c>
      <c r="BD120" s="861"/>
      <c r="BE120" s="594">
        <v>2014</v>
      </c>
      <c r="BF120" s="853">
        <f>IF(BE120&gt;2020,0,IF(BE120&gt;2008,1,IF(BE120&gt;2001,2,IF(BE120&gt;1990,3,IF(BE120&gt;1980,4,IF(BE120&gt;1973,5,IF(BE120&gt;1970,6,IF(BE120&gt;1960,7,IF(BE120&gt;1958,8,IF(BE120&gt;1953,9,10))))))))))</f>
        <v>1</v>
      </c>
      <c r="BG120" s="837">
        <v>0.8</v>
      </c>
      <c r="BH120" s="820" t="s">
        <v>4443</v>
      </c>
      <c r="BI120" s="820" t="s">
        <v>4444</v>
      </c>
    </row>
    <row r="121" spans="1:61" s="819" customFormat="1" ht="12.75" customHeight="1" x14ac:dyDescent="0.2">
      <c r="A121" s="826" t="s">
        <v>4957</v>
      </c>
      <c r="B121" s="575" t="s">
        <v>3783</v>
      </c>
      <c r="C121" s="885" t="s">
        <v>4178</v>
      </c>
      <c r="D121" s="885" t="s">
        <v>4179</v>
      </c>
      <c r="E121" s="699">
        <v>9</v>
      </c>
      <c r="F121" s="1122">
        <v>532</v>
      </c>
      <c r="G121" s="1122" t="s">
        <v>105</v>
      </c>
      <c r="H121" s="1122" t="s">
        <v>105</v>
      </c>
      <c r="I121" s="829">
        <v>10.3</v>
      </c>
      <c r="J121" s="618">
        <f>(M121/I121)*100</f>
        <v>11.262135922330096</v>
      </c>
      <c r="K121" s="832">
        <v>0.28999999999999998</v>
      </c>
      <c r="L121" s="842">
        <v>4</v>
      </c>
      <c r="M121" s="609">
        <f>K121*L121</f>
        <v>1.1599999999999999</v>
      </c>
      <c r="N121" s="825" t="s">
        <v>457</v>
      </c>
      <c r="O121" s="700">
        <v>0.28000000000000003</v>
      </c>
      <c r="P121" s="999">
        <v>44636</v>
      </c>
      <c r="Q121" s="999">
        <v>44665</v>
      </c>
      <c r="R121" s="609">
        <f>(K121-O121)/O121*100</f>
        <v>3.5714285714285547</v>
      </c>
      <c r="S121" s="667">
        <f>IF(INDEX(Historical!$D$7:$D$1220,MATCH(B121,Historical!$B$7:$B$1244,0))=0,"n/a",(INDEX(Historical!$C$7:$C$1222,MATCH(B121,Historical!$B$7:$B$1244,0))/INDEX(Historical!$D$7:$D$1220,MATCH(B121,Historical!$B$7:$B$1244,0))-1)*100)</f>
        <v>3.603603603603589</v>
      </c>
      <c r="T121" s="667">
        <f>IF(INDEX(Historical!$F$7:$F$1213,MATCH(B121,Historical!$B$7:$B$1244,0))=0,"n/a",((INDEX(Historical!$C$7:$C$1222,MATCH(B121,Historical!$B$7:$B$1244,0))/INDEX(Historical!$F$7:$F$1213,MATCH(B121,Historical!$B$7:$B$1244,0)))^(1/3)-1)*100)</f>
        <v>4.4220357065055449</v>
      </c>
      <c r="U121" s="667">
        <f>IF(INDEX(Historical!$H$7:$H$1213,MATCH(B121,Historical!$B$7:$B$1244,0))=0,"n/a",((INDEX(Historical!$C$7:$C$1222,MATCH(B121,Historical!$B$7:$B$1244,0))/INDEX(Historical!$H$7:$H$1213,MATCH(B121,Historical!$B$7:$B$1244,0)))^(1/5)-1)*100)</f>
        <v>3.8950477489882784</v>
      </c>
      <c r="V121" s="667">
        <f>IF(INDEX(Historical!$N$7:$N$1213,MATCH(B121,Historical!$B$7:$B$1244,0))=0,"n/a",((INDEX(Historical!$C$7:$C$1222,MATCH(B121,Historical!$B$7:$B$1244,0))/INDEX(Historical!$N$7:$N$1213,MATCH(B121,Historical!$B$7:$B$1244,0)))^(1/10)-1)*100)</f>
        <v>3.6957089953856048</v>
      </c>
      <c r="W121" s="668">
        <f>IF(OR(U121&lt;=0,U121="n/a",V121&lt;=0,V121="n/a"),"n/a",U121/V121)</f>
        <v>1.0539378922560094</v>
      </c>
      <c r="X121" s="669">
        <f>IF(OR(AJ121&lt;=0,AJ121="n/a",U121&lt;=0,U121="n/a"),"n/a",U121/AJ121)</f>
        <v>0.74904764403620738</v>
      </c>
      <c r="Y121" s="831"/>
      <c r="Z121" s="618">
        <f>IF(OR(AC121&lt;0.01,AC121="n/a"),"n/a",M121/AC121*100)</f>
        <v>77.333333333333329</v>
      </c>
      <c r="AA121" s="841">
        <f>IF(OR(AC121&lt;0.01,AC121="n/a"),"n/a",I121/AC121)</f>
        <v>6.8666666666666671</v>
      </c>
      <c r="AB121" s="842">
        <v>12</v>
      </c>
      <c r="AC121" s="821">
        <v>1.5</v>
      </c>
      <c r="AD121" s="821">
        <v>0.97</v>
      </c>
      <c r="AE121" s="821">
        <v>4.24</v>
      </c>
      <c r="AF121" s="821">
        <v>0.7</v>
      </c>
      <c r="AG121" s="821">
        <v>13.700000000000001</v>
      </c>
      <c r="AH121" s="821">
        <v>36.9</v>
      </c>
      <c r="AI121" s="821">
        <v>-1.29</v>
      </c>
      <c r="AJ121" s="821">
        <v>5.2</v>
      </c>
      <c r="AK121" s="821">
        <v>7.1</v>
      </c>
      <c r="AL121" s="833">
        <v>6550</v>
      </c>
      <c r="AM121" s="827">
        <v>1.2</v>
      </c>
      <c r="AN121" s="821">
        <v>1.07</v>
      </c>
      <c r="AO121" s="705">
        <f>IF(U121="n/a","n/a",IF(AA121&lt;0,"n/a",IF(AA121="n/a","n/a",J121+U121-AA121)))</f>
        <v>8.2905170046517078</v>
      </c>
      <c r="AP121" s="706">
        <f>IF(U121="n/a","n/a",J121+U121)</f>
        <v>15.157183671318375</v>
      </c>
      <c r="AQ121" s="843">
        <f>IF(OR(AC121&lt;0.01,AC121="n/a",AF121="n/a"),"n/a",(I121/SQRT(22.5*AC121*(I121/AF121))-1)*100)</f>
        <v>-53.779914579305498</v>
      </c>
      <c r="AR121" s="618">
        <f>INDEX(Historical!$C$7:$C$1222,MATCH(B121,Historical!$B$7:$B$1244,0))*IF(AH121="n/a",1.03,IF(AH121&lt;0,1.01,IF(AH121&gt;10,1.1,(1+AH121/100))))</f>
        <v>1.2649999999999999</v>
      </c>
      <c r="AS121" s="841">
        <f>IF($AI121="n/a",1.03*AR121,IF($AI121&lt;0,1.01*AR121,IF($AI121&gt;10,1.1*AR121,(1+$AI121/100)*AR121)))</f>
        <v>1.27765</v>
      </c>
      <c r="AT121" s="841">
        <f>IF($AK121="n/a",1.03*AS121,IF($AK121&lt;0,1.01*AS121,IF($AK121&gt;10,1.1*AS121,(1+$AK121/100)*AS121)))</f>
        <v>1.36836315</v>
      </c>
      <c r="AU121" s="841">
        <f>IF($AK121="n/a",1.03*AT121,IF($AK121&lt;0,1.01*AT121,IF($AK121&gt;10,1.1*AT121,(1+$AK121/100)*AT121)))</f>
        <v>1.4655169336499998</v>
      </c>
      <c r="AV121" s="841">
        <f>IF($AK121="n/a",1.03*AU121,IF($AK121&lt;0,1.01*AU121,IF($AK121&gt;10,1.1*AU121,(1+$AK121/100)*AU121)))</f>
        <v>1.5695686359391496</v>
      </c>
      <c r="AW121" s="618">
        <f>SUM(AR121:AV121)</f>
        <v>6.9460987195891493</v>
      </c>
      <c r="AX121" s="713">
        <f>AW121/I121*100</f>
        <v>67.437851646496597</v>
      </c>
      <c r="AY121" s="887">
        <v>0.98</v>
      </c>
      <c r="AZ121" s="827">
        <v>4.04</v>
      </c>
      <c r="BA121" s="827">
        <v>-52.38</v>
      </c>
      <c r="BB121" s="827">
        <v>-15.75</v>
      </c>
      <c r="BC121" s="827">
        <v>-25.540000000000003</v>
      </c>
      <c r="BD121" s="861"/>
      <c r="BE121" s="594">
        <v>2014</v>
      </c>
      <c r="BF121" s="853">
        <f>IF(BE121&gt;2020,0,IF(BE121&gt;2008,1,IF(BE121&gt;2001,2,IF(BE121&gt;1990,3,IF(BE121&gt;1980,4,IF(BE121&gt;1973,5,IF(BE121&gt;1970,6,IF(BE121&gt;1960,7,IF(BE121&gt;1958,8,IF(BE121&gt;1953,9,10))))))))))</f>
        <v>1</v>
      </c>
      <c r="BG121" s="837">
        <v>6.1</v>
      </c>
      <c r="BH121" s="820" t="s">
        <v>4443</v>
      </c>
      <c r="BI121" s="820" t="s">
        <v>4445</v>
      </c>
    </row>
    <row r="122" spans="1:61" s="819" customFormat="1" ht="12.75" customHeight="1" x14ac:dyDescent="0.2">
      <c r="A122" s="836" t="s">
        <v>5251</v>
      </c>
      <c r="B122" s="575" t="s">
        <v>5239</v>
      </c>
      <c r="C122" s="885" t="s">
        <v>4055</v>
      </c>
      <c r="D122" s="885" t="s">
        <v>4185</v>
      </c>
      <c r="E122" s="699">
        <v>6</v>
      </c>
      <c r="F122" s="1122">
        <v>683</v>
      </c>
      <c r="G122" s="1122" t="s">
        <v>105</v>
      </c>
      <c r="H122" s="1122" t="s">
        <v>105</v>
      </c>
      <c r="I122" s="829">
        <v>484.29</v>
      </c>
      <c r="J122" s="618">
        <f>(M122/I122)*100</f>
        <v>0.82595139276053597</v>
      </c>
      <c r="K122" s="832">
        <v>1</v>
      </c>
      <c r="L122" s="842">
        <v>4</v>
      </c>
      <c r="M122" s="609">
        <f>K122*L122</f>
        <v>4</v>
      </c>
      <c r="N122" s="825" t="s">
        <v>483</v>
      </c>
      <c r="O122" s="700">
        <v>0.75</v>
      </c>
      <c r="P122" s="603">
        <v>45015</v>
      </c>
      <c r="Q122" s="603">
        <v>45030</v>
      </c>
      <c r="R122" s="609">
        <f>(K122-O122)/O122*100</f>
        <v>33.333333333333329</v>
      </c>
      <c r="S122" s="667">
        <f>IF(INDEX(Historical!$D$7:$D$1220,MATCH(B122,Historical!$B$7:$B$1244,0))=0,"n/a",(INDEX(Historical!$C$7:$C$1222,MATCH(B122,Historical!$B$7:$B$1244,0))/INDEX(Historical!$D$7:$D$1220,MATCH(B122,Historical!$B$7:$B$1244,0))-1)*100)</f>
        <v>23.913043478260889</v>
      </c>
      <c r="T122" s="667">
        <f>IF(INDEX(Historical!$F$7:$F$1213,MATCH(B122,Historical!$B$7:$B$1244,0))=0,"n/a",((INDEX(Historical!$C$7:$C$1222,MATCH(B122,Historical!$B$7:$B$1244,0))/INDEX(Historical!$F$7:$F$1213,MATCH(B122,Historical!$B$7:$B$1244,0)))^(1/3)-1)*100)</f>
        <v>23.856232963017064</v>
      </c>
      <c r="U122" s="667">
        <f>IF(INDEX(Historical!$H$7:$H$1213,MATCH(B122,Historical!$B$7:$B$1244,0))=0,"n/a",((INDEX(Historical!$C$7:$C$1222,MATCH(B122,Historical!$B$7:$B$1244,0))/INDEX(Historical!$H$7:$H$1213,MATCH(B122,Historical!$B$7:$B$1244,0)))^(1/5)-1)*100)</f>
        <v>28.929106993209295</v>
      </c>
      <c r="V122" s="667" t="str">
        <f>IF(INDEX(Historical!$N$7:$N$1213,MATCH(B122,Historical!$B$7:$B$1244,0))=0,"n/a",((INDEX(Historical!$C$7:$C$1222,MATCH(B122,Historical!$B$7:$B$1244,0))/INDEX(Historical!$N$7:$N$1213,MATCH(B122,Historical!$B$7:$B$1244,0)))^(1/10)-1)*100)</f>
        <v>n/a</v>
      </c>
      <c r="W122" s="668" t="str">
        <f>IF(OR(U122&lt;=0,U122="n/a",V122&lt;=0,V122="n/a"),"n/a",U122/V122)</f>
        <v>n/a</v>
      </c>
      <c r="X122" s="669">
        <f>IF(OR(AJ122&lt;=0,AJ122="n/a",U122&lt;=0,U122="n/a"),"n/a",U122/AJ122)</f>
        <v>0.90121828639281287</v>
      </c>
      <c r="Y122" s="640"/>
      <c r="Z122" s="618">
        <f>IF(OR(AC122&lt;0.01,AC122="n/a"),"n/a",M122/AC122*100)</f>
        <v>44.19889502762431</v>
      </c>
      <c r="AA122" s="841">
        <f>IF(OR(AC122&lt;0.01,AC122="n/a"),"n/a",I122/AC122)</f>
        <v>53.51270718232044</v>
      </c>
      <c r="AB122" s="842">
        <v>12</v>
      </c>
      <c r="AC122" s="821">
        <v>9.0500000000000007</v>
      </c>
      <c r="AD122" s="821">
        <v>3.81</v>
      </c>
      <c r="AE122" s="821">
        <v>13.08</v>
      </c>
      <c r="AF122" s="821">
        <v>14.87</v>
      </c>
      <c r="AG122" s="821">
        <v>24.3</v>
      </c>
      <c r="AH122" s="821">
        <v>44.5</v>
      </c>
      <c r="AI122" s="821">
        <v>18.329999999999998</v>
      </c>
      <c r="AJ122" s="821">
        <v>32.1</v>
      </c>
      <c r="AK122" s="821">
        <v>14.099999999999998</v>
      </c>
      <c r="AL122" s="833">
        <v>23470</v>
      </c>
      <c r="AM122" s="827">
        <v>3.9</v>
      </c>
      <c r="AN122" s="821">
        <v>0</v>
      </c>
      <c r="AO122" s="705">
        <f>IF(U122="n/a","n/a",IF(AA122&lt;0,"n/a",IF(AA122="n/a","n/a",J122+U122-AA122)))</f>
        <v>-23.757648796350608</v>
      </c>
      <c r="AP122" s="706">
        <f>IF(U122="n/a","n/a",J122+U122)</f>
        <v>29.755058385969832</v>
      </c>
      <c r="AQ122" s="843">
        <f>IF(OR(AC122&lt;0.01,AC122="n/a",AF122="n/a"),"n/a",(I122/SQRT(22.5*AC122*(I122/AF122))-1)*100)</f>
        <v>494.69280802074798</v>
      </c>
      <c r="AR122" s="618">
        <f>INDEX(Historical!$C$7:$C$1222,MATCH(B122,Historical!$B$7:$B$1244,0))*IF(AH122="n/a",1.03,IF(AH122&lt;0,1.01,IF(AH122&gt;10,1.1,(1+AH122/100))))</f>
        <v>3.1350000000000002</v>
      </c>
      <c r="AS122" s="841">
        <f>IF($AI122="n/a",1.03*AR122,IF($AI122&lt;0,1.01*AR122,IF($AI122&gt;10,1.1*AR122,(1+$AI122/100)*AR122)))</f>
        <v>3.4485000000000006</v>
      </c>
      <c r="AT122" s="841">
        <f>IF($AK122="n/a",1.03*AS122,IF($AK122&lt;0,1.01*AS122,IF($AK122&gt;10,1.1*AS122,(1+$AK122/100)*AS122)))</f>
        <v>3.7933500000000011</v>
      </c>
      <c r="AU122" s="841">
        <f>IF($AK122="n/a",1.03*AT122,IF($AK122&lt;0,1.01*AT122,IF($AK122&gt;10,1.1*AT122,(1+$AK122/100)*AT122)))</f>
        <v>4.1726850000000013</v>
      </c>
      <c r="AV122" s="841">
        <f>IF($AK122="n/a",1.03*AU122,IF($AK122&lt;0,1.01*AU122,IF($AK122&gt;10,1.1*AU122,(1+$AK122/100)*AU122)))</f>
        <v>4.5899535000000018</v>
      </c>
      <c r="AW122" s="618">
        <f>SUM(AR122:AV122)</f>
        <v>19.139488500000006</v>
      </c>
      <c r="AX122" s="713">
        <f>AW122/I122*100</f>
        <v>3.9520717958248164</v>
      </c>
      <c r="AY122" s="887">
        <v>1.1499999999999999</v>
      </c>
      <c r="AZ122" s="827">
        <v>60.529999999999994</v>
      </c>
      <c r="BA122" s="827">
        <v>-10.549999999999999</v>
      </c>
      <c r="BB122" s="827">
        <v>15.299999999999999</v>
      </c>
      <c r="BC122" s="827">
        <v>17.39</v>
      </c>
      <c r="BD122" s="861"/>
      <c r="BE122" s="594">
        <v>2018</v>
      </c>
      <c r="BF122" s="853">
        <f>IF(BE122&gt;2020,0,IF(BE122&gt;2008,1,IF(BE122&gt;2001,2,IF(BE122&gt;1990,3,IF(BE122&gt;1980,4,IF(BE122&gt;1973,5,IF(BE122&gt;1970,6,IF(BE122&gt;1960,7,IF(BE122&gt;1958,8,IF(BE122&gt;1953,9,10))))))))))</f>
        <v>1</v>
      </c>
      <c r="BG122" s="837">
        <v>19.100000000000001</v>
      </c>
      <c r="BH122" s="820" t="s">
        <v>4443</v>
      </c>
      <c r="BI122" s="820" t="s">
        <v>4444</v>
      </c>
    </row>
    <row r="123" spans="1:61" s="819" customFormat="1" ht="12.75" customHeight="1" x14ac:dyDescent="0.2">
      <c r="A123" s="836" t="s">
        <v>5282</v>
      </c>
      <c r="B123" s="575" t="s">
        <v>5279</v>
      </c>
      <c r="C123" s="885" t="s">
        <v>111</v>
      </c>
      <c r="D123" s="885" t="s">
        <v>4215</v>
      </c>
      <c r="E123" s="699">
        <v>6</v>
      </c>
      <c r="F123" s="1122">
        <v>653</v>
      </c>
      <c r="G123" s="1122" t="s">
        <v>105</v>
      </c>
      <c r="H123" s="1122" t="s">
        <v>105</v>
      </c>
      <c r="I123" s="829">
        <v>22.07</v>
      </c>
      <c r="J123" s="618">
        <f>(M123/I123)*100</f>
        <v>1.0874490258269143</v>
      </c>
      <c r="K123" s="832">
        <v>0.06</v>
      </c>
      <c r="L123" s="842">
        <v>4</v>
      </c>
      <c r="M123" s="609">
        <f>K123*L123</f>
        <v>0.24</v>
      </c>
      <c r="N123" s="825" t="s">
        <v>316</v>
      </c>
      <c r="O123" s="700">
        <v>0.04</v>
      </c>
      <c r="P123" s="999">
        <v>44636</v>
      </c>
      <c r="Q123" s="999">
        <v>44651</v>
      </c>
      <c r="R123" s="609">
        <f>(K123-O123)/O123*100</f>
        <v>49.999999999999986</v>
      </c>
      <c r="S123" s="667">
        <f>IF(INDEX(Historical!$D$7:$D$1220,MATCH(B123,Historical!$B$7:$B$1244,0))=0,"n/a",(INDEX(Historical!$C$7:$C$1222,MATCH(B123,Historical!$B$7:$B$1244,0))/INDEX(Historical!$D$7:$D$1220,MATCH(B123,Historical!$B$7:$B$1244,0))-1)*100)</f>
        <v>50</v>
      </c>
      <c r="T123" s="667">
        <f>IF(INDEX(Historical!$F$7:$F$1213,MATCH(B123,Historical!$B$7:$B$1244,0))=0,"n/a",((INDEX(Historical!$C$7:$C$1222,MATCH(B123,Historical!$B$7:$B$1244,0))/INDEX(Historical!$F$7:$F$1213,MATCH(B123,Historical!$B$7:$B$1244,0)))^(1/3)-1)*100)</f>
        <v>44.224957030740832</v>
      </c>
      <c r="U123" s="667">
        <f>IF(INDEX(Historical!$H$7:$H$1213,MATCH(B123,Historical!$B$7:$B$1244,0))=0,"n/a",((INDEX(Historical!$C$7:$C$1222,MATCH(B123,Historical!$B$7:$B$1244,0))/INDEX(Historical!$H$7:$H$1213,MATCH(B123,Historical!$B$7:$B$1244,0)))^(1/5)-1)*100)</f>
        <v>35.096005878501082</v>
      </c>
      <c r="V123" s="667">
        <f>IF(INDEX(Historical!$N$7:$N$1213,MATCH(B123,Historical!$B$7:$B$1244,0))=0,"n/a",((INDEX(Historical!$C$7:$C$1222,MATCH(B123,Historical!$B$7:$B$1244,0))/INDEX(Historical!$N$7:$N$1213,MATCH(B123,Historical!$B$7:$B$1244,0)))^(1/10)-1)*100)</f>
        <v>25.213714469797456</v>
      </c>
      <c r="W123" s="668">
        <f>IF(OR(U123&lt;=0,U123="n/a",V123&lt;=0,V123="n/a"),"n/a",U123/V123)</f>
        <v>1.3919411168291465</v>
      </c>
      <c r="X123" s="669">
        <f>IF(OR(AJ123&lt;=0,AJ123="n/a",U123&lt;=0,U123="n/a"),"n/a",U123/AJ123)</f>
        <v>1.7460699442040337</v>
      </c>
      <c r="Y123" s="640"/>
      <c r="Z123" s="618">
        <f>IF(OR(AC123&lt;0.01,AC123="n/a"),"n/a",M123/AC123*100)</f>
        <v>17.777777777777775</v>
      </c>
      <c r="AA123" s="841">
        <f>IF(OR(AC123&lt;0.01,AC123="n/a"),"n/a",I123/AC123)</f>
        <v>16.348148148148148</v>
      </c>
      <c r="AB123" s="842">
        <v>12</v>
      </c>
      <c r="AC123" s="821">
        <v>1.35</v>
      </c>
      <c r="AD123" s="821">
        <v>1.66</v>
      </c>
      <c r="AE123" s="821">
        <v>1.43</v>
      </c>
      <c r="AF123" s="821">
        <v>2.65</v>
      </c>
      <c r="AG123" s="821">
        <v>15.9</v>
      </c>
      <c r="AH123" s="821">
        <v>22.6</v>
      </c>
      <c r="AI123" s="821">
        <v>12.139999999999999</v>
      </c>
      <c r="AJ123" s="821">
        <v>20.100000000000001</v>
      </c>
      <c r="AK123" s="821">
        <v>10</v>
      </c>
      <c r="AL123" s="833">
        <v>1810</v>
      </c>
      <c r="AM123" s="827">
        <v>0.2</v>
      </c>
      <c r="AN123" s="821">
        <v>0</v>
      </c>
      <c r="AO123" s="705">
        <f>IF(U123="n/a","n/a",IF(AA123&lt;0,"n/a",IF(AA123="n/a","n/a",J123+U123-AA123)))</f>
        <v>19.835306756179847</v>
      </c>
      <c r="AP123" s="706">
        <f>IF(U123="n/a","n/a",J123+U123)</f>
        <v>36.183454904327995</v>
      </c>
      <c r="AQ123" s="843">
        <f>IF(OR(AC123&lt;0.01,AC123="n/a",AF123="n/a"),"n/a",(I123/SQRT(22.5*AC123*(I123/AF123))-1)*100)</f>
        <v>38.760533282010059</v>
      </c>
      <c r="AR123" s="618">
        <f>INDEX(Historical!$C$7:$C$1222,MATCH(B123,Historical!$B$7:$B$1244,0))*IF(AH123="n/a",1.03,IF(AH123&lt;0,1.01,IF(AH123&gt;10,1.1,(1+AH123/100))))</f>
        <v>0.26400000000000001</v>
      </c>
      <c r="AS123" s="841">
        <f>IF($AI123="n/a",1.03*AR123,IF($AI123&lt;0,1.01*AR123,IF($AI123&gt;10,1.1*AR123,(1+$AI123/100)*AR123)))</f>
        <v>0.29040000000000005</v>
      </c>
      <c r="AT123" s="841">
        <f>IF($AK123="n/a",1.03*AS123,IF($AK123&lt;0,1.01*AS123,IF($AK123&gt;10,1.1*AS123,(1+$AK123/100)*AS123)))</f>
        <v>0.31944000000000006</v>
      </c>
      <c r="AU123" s="841">
        <f>IF($AK123="n/a",1.03*AT123,IF($AK123&lt;0,1.01*AT123,IF($AK123&gt;10,1.1*AT123,(1+$AK123/100)*AT123)))</f>
        <v>0.35138400000000009</v>
      </c>
      <c r="AV123" s="841">
        <f>IF($AK123="n/a",1.03*AU123,IF($AK123&lt;0,1.01*AU123,IF($AK123&gt;10,1.1*AU123,(1+$AK123/100)*AU123)))</f>
        <v>0.3865224000000001</v>
      </c>
      <c r="AW123" s="618">
        <f>SUM(AR123:AV123)</f>
        <v>1.6117464000000001</v>
      </c>
      <c r="AX123" s="713">
        <f>AW123/I123*100</f>
        <v>7.3028835523334852</v>
      </c>
      <c r="AY123" s="887">
        <v>0.88</v>
      </c>
      <c r="AZ123" s="827">
        <v>40.04</v>
      </c>
      <c r="BA123" s="827">
        <v>-5.8000000000000007</v>
      </c>
      <c r="BB123" s="827">
        <v>4.7600000000000007</v>
      </c>
      <c r="BC123" s="827">
        <v>11.58</v>
      </c>
      <c r="BD123" s="861"/>
      <c r="BE123" s="594">
        <v>2017</v>
      </c>
      <c r="BF123" s="853">
        <f>IF(BE123&gt;2020,0,IF(BE123&gt;2008,1,IF(BE123&gt;2001,2,IF(BE123&gt;1990,3,IF(BE123&gt;1980,4,IF(BE123&gt;1973,5,IF(BE123&gt;1970,6,IF(BE123&gt;1960,7,IF(BE123&gt;1958,8,IF(BE123&gt;1953,9,10))))))))))</f>
        <v>1</v>
      </c>
      <c r="BG123" s="837">
        <v>11.600000000000001</v>
      </c>
      <c r="BH123" s="820" t="s">
        <v>4443</v>
      </c>
      <c r="BI123" s="820" t="s">
        <v>4444</v>
      </c>
    </row>
    <row r="124" spans="1:61" s="819" customFormat="1" ht="12.75" customHeight="1" x14ac:dyDescent="0.2">
      <c r="A124" s="819" t="s">
        <v>4053</v>
      </c>
      <c r="B124" s="575" t="s">
        <v>4049</v>
      </c>
      <c r="C124" s="885" t="s">
        <v>107</v>
      </c>
      <c r="D124" s="885" t="s">
        <v>4193</v>
      </c>
      <c r="E124" s="699">
        <v>9</v>
      </c>
      <c r="F124" s="1122">
        <v>544</v>
      </c>
      <c r="G124" s="1122" t="s">
        <v>105</v>
      </c>
      <c r="H124" s="1122" t="s">
        <v>105</v>
      </c>
      <c r="I124" s="834">
        <v>96.5</v>
      </c>
      <c r="J124" s="618">
        <f>(M124/I124)*100</f>
        <v>3.2124352331606216</v>
      </c>
      <c r="K124" s="839">
        <v>0.77500000000000002</v>
      </c>
      <c r="L124" s="594">
        <v>4</v>
      </c>
      <c r="M124" s="609">
        <f>K124*L124</f>
        <v>3.1</v>
      </c>
      <c r="N124" s="594" t="s">
        <v>549</v>
      </c>
      <c r="O124" s="701">
        <v>0.7</v>
      </c>
      <c r="P124" s="603">
        <v>44770</v>
      </c>
      <c r="Q124" s="603">
        <v>44788</v>
      </c>
      <c r="R124" s="609">
        <f>(K124-O124)/O124*100</f>
        <v>10.714285714285724</v>
      </c>
      <c r="S124" s="667">
        <f>IF(INDEX(Historical!$D$7:$D$1220,MATCH(B124,Historical!$B$7:$B$1244,0))=0,"n/a",(INDEX(Historical!$C$7:$C$1222,MATCH(B124,Historical!$B$7:$B$1244,0))/INDEX(Historical!$D$7:$D$1220,MATCH(B124,Historical!$B$7:$B$1244,0))-1)*100)</f>
        <v>40.476190476190489</v>
      </c>
      <c r="T124" s="667">
        <f>IF(INDEX(Historical!$F$7:$F$1213,MATCH(B124,Historical!$B$7:$B$1244,0))=0,"n/a",((INDEX(Historical!$C$7:$C$1222,MATCH(B124,Historical!$B$7:$B$1244,0))/INDEX(Historical!$F$7:$F$1213,MATCH(B124,Historical!$B$7:$B$1244,0)))^(1/3)-1)*100)</f>
        <v>31.409336113182572</v>
      </c>
      <c r="U124" s="667">
        <f>IF(INDEX(Historical!$H$7:$H$1213,MATCH(B124,Historical!$B$7:$B$1244,0))=0,"n/a",((INDEX(Historical!$C$7:$C$1222,MATCH(B124,Historical!$B$7:$B$1244,0))/INDEX(Historical!$H$7:$H$1213,MATCH(B124,Historical!$B$7:$B$1244,0)))^(1/5)-1)*100)</f>
        <v>26.799021258273335</v>
      </c>
      <c r="V124" s="667">
        <f>IF(INDEX(Historical!$N$7:$N$1213,MATCH(B124,Historical!$B$7:$B$1244,0))=0,"n/a",((INDEX(Historical!$C$7:$C$1222,MATCH(B124,Historical!$B$7:$B$1244,0))/INDEX(Historical!$N$7:$N$1213,MATCH(B124,Historical!$B$7:$B$1244,0)))^(1/10)-1)*100)</f>
        <v>30.881782782575605</v>
      </c>
      <c r="W124" s="668">
        <f>IF(OR(U124&lt;=0,U124="n/a",V124&lt;=0,V124="n/a"),"n/a",U124/V124)</f>
        <v>0.86779385267207165</v>
      </c>
      <c r="X124" s="669">
        <f>IF(OR(AJ124&lt;=0,AJ124="n/a",U124&lt;=0,U124="n/a"),"n/a",U124/AJ124)</f>
        <v>1.196384877601488</v>
      </c>
      <c r="Y124" s="638"/>
      <c r="Z124" s="618">
        <f>IF(OR(AC124&lt;0.01,AC124="n/a"),"n/a",M124/AC124*100)</f>
        <v>50.570962479608482</v>
      </c>
      <c r="AA124" s="841">
        <f>IF(OR(AC124&lt;0.01,AC124="n/a"),"n/a",I124/AC124)</f>
        <v>15.742251223491028</v>
      </c>
      <c r="AB124" s="1122">
        <v>12</v>
      </c>
      <c r="AC124" s="834">
        <v>6.13</v>
      </c>
      <c r="AD124" s="834">
        <v>2.76</v>
      </c>
      <c r="AE124" s="834">
        <v>2.46</v>
      </c>
      <c r="AF124" s="834">
        <v>1.75</v>
      </c>
      <c r="AG124" s="834">
        <v>13.8</v>
      </c>
      <c r="AH124" s="834">
        <v>24.2</v>
      </c>
      <c r="AI124" s="834">
        <v>14.38</v>
      </c>
      <c r="AJ124" s="834">
        <v>22.400000000000002</v>
      </c>
      <c r="AK124" s="834">
        <v>5.71</v>
      </c>
      <c r="AL124" s="834">
        <v>162370</v>
      </c>
      <c r="AM124" s="834">
        <v>0.2</v>
      </c>
      <c r="AN124" s="834">
        <v>6.85</v>
      </c>
      <c r="AO124" s="705">
        <f>IF(U124="n/a","n/a",IF(AA124&lt;0,"n/a",IF(AA124="n/a","n/a",J124+U124-AA124)))</f>
        <v>14.26920526794293</v>
      </c>
      <c r="AP124" s="706">
        <f>IF(U124="n/a","n/a",J124+U124)</f>
        <v>30.011456491433957</v>
      </c>
      <c r="AQ124" s="843">
        <f>IF(OR(AC124&lt;0.01,AC124="n/a",AF124="n/a"),"n/a",(I124/SQRT(22.5*AC124*(I124/AF124))-1)*100)</f>
        <v>10.65248833092889</v>
      </c>
      <c r="AR124" s="618">
        <f>INDEX(Historical!$C$7:$C$1222,MATCH(B124,Historical!$B$7:$B$1244,0))*IF(AH124="n/a",1.03,IF(AH124&lt;0,1.01,IF(AH124&gt;10,1.1,(1+AH124/100))))</f>
        <v>3.2450000000000006</v>
      </c>
      <c r="AS124" s="841">
        <f>IF($AI124="n/a",1.03*AR124,IF($AI124&lt;0,1.01*AR124,IF($AI124&gt;10,1.1*AR124,(1+$AI124/100)*AR124)))</f>
        <v>3.569500000000001</v>
      </c>
      <c r="AT124" s="841">
        <f>IF($AK124="n/a",1.03*AS124,IF($AK124&lt;0,1.01*AS124,IF($AK124&gt;10,1.1*AS124,(1+$AK124/100)*AS124)))</f>
        <v>3.773318450000001</v>
      </c>
      <c r="AU124" s="841">
        <f>IF($AK124="n/a",1.03*AT124,IF($AK124&lt;0,1.01*AT124,IF($AK124&gt;10,1.1*AT124,(1+$AK124/100)*AT124)))</f>
        <v>3.9887749334950007</v>
      </c>
      <c r="AV124" s="841">
        <f>IF($AK124="n/a",1.03*AU124,IF($AK124&lt;0,1.01*AU124,IF($AK124&gt;10,1.1*AU124,(1+$AK124/100)*AU124)))</f>
        <v>4.2165339821975651</v>
      </c>
      <c r="AW124" s="618">
        <f>SUM(AR124:AV124)</f>
        <v>18.793127365692566</v>
      </c>
      <c r="AX124" s="713">
        <f>AW124/I124*100</f>
        <v>19.474743384137376</v>
      </c>
      <c r="AY124" s="695">
        <v>1.35</v>
      </c>
      <c r="AZ124" s="837">
        <v>33.93</v>
      </c>
      <c r="BA124" s="837">
        <v>-4.45</v>
      </c>
      <c r="BB124" s="837">
        <v>3.42</v>
      </c>
      <c r="BC124" s="837">
        <v>12.280000000000001</v>
      </c>
      <c r="BD124" s="861"/>
      <c r="BE124" s="594">
        <v>2014</v>
      </c>
      <c r="BF124" s="853">
        <f>IF(BE124&gt;2020,0,IF(BE124&gt;2008,1,IF(BE124&gt;2001,2,IF(BE124&gt;1990,3,IF(BE124&gt;1980,4,IF(BE124&gt;1973,5,IF(BE124&gt;1970,6,IF(BE124&gt;1960,7,IF(BE124&gt;1958,8,IF(BE124&gt;1953,9,10))))))))))</f>
        <v>1</v>
      </c>
      <c r="BG124" s="837">
        <v>1.0999999999999999</v>
      </c>
      <c r="BH124" s="820" t="s">
        <v>4443</v>
      </c>
      <c r="BI124" s="820" t="s">
        <v>4444</v>
      </c>
    </row>
    <row r="125" spans="1:61" s="819" customFormat="1" ht="12.75" customHeight="1" x14ac:dyDescent="0.2">
      <c r="A125" s="836" t="s">
        <v>4408</v>
      </c>
      <c r="B125" s="575" t="s">
        <v>4403</v>
      </c>
      <c r="C125" s="885" t="s">
        <v>107</v>
      </c>
      <c r="D125" s="885" t="s">
        <v>4197</v>
      </c>
      <c r="E125" s="699">
        <v>8</v>
      </c>
      <c r="F125" s="1122">
        <v>604</v>
      </c>
      <c r="G125" s="1122" t="s">
        <v>105</v>
      </c>
      <c r="H125" s="1122" t="s">
        <v>105</v>
      </c>
      <c r="I125" s="829">
        <v>26.04</v>
      </c>
      <c r="J125" s="618">
        <f>(M125/I125)*100</f>
        <v>4.6082949308755765</v>
      </c>
      <c r="K125" s="832">
        <v>0.3</v>
      </c>
      <c r="L125" s="842">
        <v>4</v>
      </c>
      <c r="M125" s="609">
        <f>K125*L125</f>
        <v>1.2</v>
      </c>
      <c r="N125" s="825" t="s">
        <v>962</v>
      </c>
      <c r="O125" s="700">
        <v>0.28999999999999998</v>
      </c>
      <c r="P125" s="603">
        <v>44973</v>
      </c>
      <c r="Q125" s="603">
        <v>44981</v>
      </c>
      <c r="R125" s="609">
        <f>(K125-O125)/O125*100</f>
        <v>3.4482758620689689</v>
      </c>
      <c r="S125" s="667">
        <f>IF(INDEX(Historical!$D$7:$D$1220,MATCH(B125,Historical!$B$7:$B$1244,0))=0,"n/a",(INDEX(Historical!$C$7:$C$1222,MATCH(B125,Historical!$B$7:$B$1244,0))/INDEX(Historical!$D$7:$D$1220,MATCH(B125,Historical!$B$7:$B$1244,0))-1)*100)</f>
        <v>3.5714285714285587</v>
      </c>
      <c r="T125" s="667">
        <f>IF(INDEX(Historical!$F$7:$F$1213,MATCH(B125,Historical!$B$7:$B$1244,0))=0,"n/a",((INDEX(Historical!$C$7:$C$1222,MATCH(B125,Historical!$B$7:$B$1244,0))/INDEX(Historical!$F$7:$F$1213,MATCH(B125,Historical!$B$7:$B$1244,0)))^(1/3)-1)*100)</f>
        <v>6.1439922965403904</v>
      </c>
      <c r="U125" s="667">
        <f>IF(INDEX(Historical!$H$7:$H$1213,MATCH(B125,Historical!$B$7:$B$1244,0))=0,"n/a",((INDEX(Historical!$C$7:$C$1222,MATCH(B125,Historical!$B$7:$B$1244,0))/INDEX(Historical!$H$7:$H$1213,MATCH(B125,Historical!$B$7:$B$1244,0)))^(1/5)-1)*100)</f>
        <v>7.7143587792743107</v>
      </c>
      <c r="V125" s="667" t="str">
        <f>IF(INDEX(Historical!$N$7:$N$1213,MATCH(B125,Historical!$B$7:$B$1244,0))=0,"n/a",((INDEX(Historical!$C$7:$C$1222,MATCH(B125,Historical!$B$7:$B$1244,0))/INDEX(Historical!$N$7:$N$1213,MATCH(B125,Historical!$B$7:$B$1244,0)))^(1/10)-1)*100)</f>
        <v>n/a</v>
      </c>
      <c r="W125" s="668" t="str">
        <f>IF(OR(U125&lt;=0,U125="n/a",V125&lt;=0,V125="n/a"),"n/a",U125/V125)</f>
        <v>n/a</v>
      </c>
      <c r="X125" s="669">
        <f>IF(OR(AJ125&lt;=0,AJ125="n/a",U125&lt;=0,U125="n/a"),"n/a",U125/AJ125)</f>
        <v>0.74176526723791447</v>
      </c>
      <c r="Y125" s="831"/>
      <c r="Z125" s="618">
        <f>IF(OR(AC125&lt;0.01,AC125="n/a"),"n/a",M125/AC125*100)</f>
        <v>31.830238726790448</v>
      </c>
      <c r="AA125" s="841">
        <f>IF(OR(AC125&lt;0.01,AC125="n/a"),"n/a",I125/AC125)</f>
        <v>6.9071618037135272</v>
      </c>
      <c r="AB125" s="842">
        <v>12</v>
      </c>
      <c r="AC125" s="821">
        <v>3.77</v>
      </c>
      <c r="AD125" s="821">
        <v>0.98</v>
      </c>
      <c r="AE125" s="821">
        <v>2.31</v>
      </c>
      <c r="AF125" s="821">
        <v>0.92</v>
      </c>
      <c r="AG125" s="821">
        <v>13.100000000000001</v>
      </c>
      <c r="AH125" s="821">
        <v>274.10000000000002</v>
      </c>
      <c r="AI125" s="821">
        <v>0.86999999999999988</v>
      </c>
      <c r="AJ125" s="821">
        <v>10.4</v>
      </c>
      <c r="AK125" s="821">
        <v>7.0000000000000009</v>
      </c>
      <c r="AL125" s="833">
        <v>579.54</v>
      </c>
      <c r="AM125" s="827">
        <v>2.8000000000000003</v>
      </c>
      <c r="AN125" s="821">
        <v>0.3</v>
      </c>
      <c r="AO125" s="705">
        <f>IF(U125="n/a","n/a",IF(AA125&lt;0,"n/a",IF(AA125="n/a","n/a",J125+U125-AA125)))</f>
        <v>5.4154919064363591</v>
      </c>
      <c r="AP125" s="706">
        <f>IF(U125="n/a","n/a",J125+U125)</f>
        <v>12.322653710149886</v>
      </c>
      <c r="AQ125" s="843">
        <f>IF(OR(AC125&lt;0.01,AC125="n/a",AF125="n/a"),"n/a",(I125/SQRT(22.5*AC125*(I125/AF125))-1)*100)</f>
        <v>-46.856216588426847</v>
      </c>
      <c r="AR125" s="618">
        <f>INDEX(Historical!$C$7:$C$1222,MATCH(B125,Historical!$B$7:$B$1244,0))*IF(AH125="n/a",1.03,IF(AH125&lt;0,1.01,IF(AH125&gt;10,1.1,(1+AH125/100))))</f>
        <v>1.276</v>
      </c>
      <c r="AS125" s="841">
        <f>IF($AI125="n/a",1.03*AR125,IF($AI125&lt;0,1.01*AR125,IF($AI125&gt;10,1.1*AR125,(1+$AI125/100)*AR125)))</f>
        <v>1.2871011999999999</v>
      </c>
      <c r="AT125" s="841">
        <f>IF($AK125="n/a",1.03*AS125,IF($AK125&lt;0,1.01*AS125,IF($AK125&gt;10,1.1*AS125,(1+$AK125/100)*AS125)))</f>
        <v>1.3771982840000001</v>
      </c>
      <c r="AU125" s="841">
        <f>IF($AK125="n/a",1.03*AT125,IF($AK125&lt;0,1.01*AT125,IF($AK125&gt;10,1.1*AT125,(1+$AK125/100)*AT125)))</f>
        <v>1.4736021638800001</v>
      </c>
      <c r="AV125" s="841">
        <f>IF($AK125="n/a",1.03*AU125,IF($AK125&lt;0,1.01*AU125,IF($AK125&gt;10,1.1*AU125,(1+$AK125/100)*AU125)))</f>
        <v>1.5767543153516002</v>
      </c>
      <c r="AW125" s="618">
        <f>SUM(AR125:AV125)</f>
        <v>6.9906559632316005</v>
      </c>
      <c r="AX125" s="713">
        <f>AW125/I125*100</f>
        <v>26.845837032379421</v>
      </c>
      <c r="AY125" s="887">
        <v>0.87</v>
      </c>
      <c r="AZ125" s="827">
        <v>10.9</v>
      </c>
      <c r="BA125" s="827">
        <v>-14.57</v>
      </c>
      <c r="BB125" s="827">
        <v>-0.88</v>
      </c>
      <c r="BC125" s="827">
        <v>0.04</v>
      </c>
      <c r="BD125" s="861"/>
      <c r="BE125" s="594">
        <v>2016</v>
      </c>
      <c r="BF125" s="853">
        <f>IF(BE125&gt;2020,0,IF(BE125&gt;2008,1,IF(BE125&gt;2001,2,IF(BE125&gt;1990,3,IF(BE125&gt;1980,4,IF(BE125&gt;1973,5,IF(BE125&gt;1970,6,IF(BE125&gt;1960,7,IF(BE125&gt;1958,8,IF(BE125&gt;1953,9,10))))))))))</f>
        <v>1</v>
      </c>
      <c r="BG125" s="837">
        <v>1.0999999999999999</v>
      </c>
      <c r="BH125" s="820" t="s">
        <v>4443</v>
      </c>
      <c r="BI125" s="820" t="s">
        <v>4444</v>
      </c>
    </row>
    <row r="126" spans="1:61" s="819" customFormat="1" ht="12.75" customHeight="1" x14ac:dyDescent="0.2">
      <c r="A126" s="836" t="s">
        <v>5208</v>
      </c>
      <c r="B126" s="575" t="s">
        <v>2403</v>
      </c>
      <c r="C126" s="885" t="s">
        <v>107</v>
      </c>
      <c r="D126" s="885" t="s">
        <v>4197</v>
      </c>
      <c r="E126" s="699">
        <v>7</v>
      </c>
      <c r="F126" s="1122">
        <v>641</v>
      </c>
      <c r="G126" s="1122" t="s">
        <v>105</v>
      </c>
      <c r="H126" s="1122" t="s">
        <v>105</v>
      </c>
      <c r="I126" s="829">
        <v>155.29</v>
      </c>
      <c r="J126" s="618">
        <f>(M126/I126)*100</f>
        <v>3.3485736364221781</v>
      </c>
      <c r="K126" s="832">
        <v>1.3</v>
      </c>
      <c r="L126" s="842">
        <v>4</v>
      </c>
      <c r="M126" s="609">
        <f>K126*L126</f>
        <v>5.2</v>
      </c>
      <c r="N126" s="825" t="s">
        <v>316</v>
      </c>
      <c r="O126" s="700">
        <v>1.2</v>
      </c>
      <c r="P126" s="603">
        <v>44988</v>
      </c>
      <c r="Q126" s="603">
        <v>45016</v>
      </c>
      <c r="R126" s="609">
        <f>(K126-O126)/O126*100</f>
        <v>8.333333333333341</v>
      </c>
      <c r="S126" s="667">
        <f>IF(INDEX(Historical!$D$7:$D$1220,MATCH(B126,Historical!$B$7:$B$1244,0))=0,"n/a",(INDEX(Historical!$C$7:$C$1222,MATCH(B126,Historical!$B$7:$B$1244,0))/INDEX(Historical!$D$7:$D$1220,MATCH(B126,Historical!$B$7:$B$1244,0))-1)*100)</f>
        <v>6.6666666666666652</v>
      </c>
      <c r="T126" s="667">
        <f>IF(INDEX(Historical!$F$7:$F$1213,MATCH(B126,Historical!$B$7:$B$1244,0))=0,"n/a",((INDEX(Historical!$C$7:$C$1222,MATCH(B126,Historical!$B$7:$B$1244,0))/INDEX(Historical!$F$7:$F$1213,MATCH(B126,Historical!$B$7:$B$1244,0)))^(1/3)-1)*100)</f>
        <v>5.3947861260882135</v>
      </c>
      <c r="U126" s="667">
        <f>IF(INDEX(Historical!$H$7:$H$1213,MATCH(B126,Historical!$B$7:$B$1244,0))=0,"n/a",((INDEX(Historical!$C$7:$C$1222,MATCH(B126,Historical!$B$7:$B$1244,0))/INDEX(Historical!$H$7:$H$1213,MATCH(B126,Historical!$B$7:$B$1244,0)))^(1/5)-1)*100)</f>
        <v>9.8560543306117623</v>
      </c>
      <c r="V126" s="667">
        <f>IF(INDEX(Historical!$N$7:$N$1213,MATCH(B126,Historical!$B$7:$B$1244,0))=0,"n/a",((INDEX(Historical!$C$7:$C$1222,MATCH(B126,Historical!$B$7:$B$1244,0))/INDEX(Historical!$N$7:$N$1213,MATCH(B126,Historical!$B$7:$B$1244,0)))^(1/10)-1)*100)</f>
        <v>5.5378689666831793</v>
      </c>
      <c r="W126" s="668">
        <f>IF(OR(U126&lt;=0,U126="n/a",V126&lt;=0,V126="n/a"),"n/a",U126/V126)</f>
        <v>1.7797557851057089</v>
      </c>
      <c r="X126" s="669">
        <f>IF(OR(AJ126&lt;=0,AJ126="n/a",U126&lt;=0,U126="n/a"),"n/a",U126/AJ126)</f>
        <v>2.1902342956915026</v>
      </c>
      <c r="Y126" s="640" t="s">
        <v>5355</v>
      </c>
      <c r="Z126" s="618">
        <f>IF(OR(AC126&lt;0.01,AC126="n/a"),"n/a",M126/AC126*100)</f>
        <v>47.358834244080143</v>
      </c>
      <c r="AA126" s="841">
        <f>IF(OR(AC126&lt;0.01,AC126="n/a"),"n/a",I126/AC126)</f>
        <v>14.142987249544625</v>
      </c>
      <c r="AB126" s="842">
        <v>12</v>
      </c>
      <c r="AC126" s="821">
        <v>10.98</v>
      </c>
      <c r="AD126" s="821">
        <v>1.08</v>
      </c>
      <c r="AE126" s="821">
        <v>4.13</v>
      </c>
      <c r="AF126" s="821">
        <v>1.1399999999999999</v>
      </c>
      <c r="AG126" s="821">
        <v>8.7999999999999989</v>
      </c>
      <c r="AH126" s="821">
        <v>-16.400000000000002</v>
      </c>
      <c r="AI126" s="821">
        <v>2.74</v>
      </c>
      <c r="AJ126" s="821">
        <v>4.5</v>
      </c>
      <c r="AK126" s="821">
        <v>13.03</v>
      </c>
      <c r="AL126" s="833">
        <v>25790</v>
      </c>
      <c r="AM126" s="827">
        <v>0.1</v>
      </c>
      <c r="AN126" s="821">
        <v>0.17</v>
      </c>
      <c r="AO126" s="705">
        <f>IF(U126="n/a","n/a",IF(AA126&lt;0,"n/a",IF(AA126="n/a","n/a",J126+U126-AA126)))</f>
        <v>-0.93835928251068523</v>
      </c>
      <c r="AP126" s="706">
        <f>IF(U126="n/a","n/a",J126+U126)</f>
        <v>13.204627967033939</v>
      </c>
      <c r="AQ126" s="843">
        <f>IF(OR(AC126&lt;0.01,AC126="n/a",AF126="n/a"),"n/a",(I126/SQRT(22.5*AC126*(I126/AF126))-1)*100)</f>
        <v>-15.34906848453501</v>
      </c>
      <c r="AR126" s="618">
        <f>INDEX(Historical!$C$7:$C$1222,MATCH(B126,Historical!$B$7:$B$1244,0))*IF(AH126="n/a",1.03,IF(AH126&lt;0,1.01,IF(AH126&gt;10,1.1,(1+AH126/100))))</f>
        <v>4.8479999999999999</v>
      </c>
      <c r="AS126" s="841">
        <f>IF($AI126="n/a",1.03*AR126,IF($AI126&lt;0,1.01*AR126,IF($AI126&gt;10,1.1*AR126,(1+$AI126/100)*AR126)))</f>
        <v>4.9808352000000005</v>
      </c>
      <c r="AT126" s="841">
        <f>IF($AK126="n/a",1.03*AS126,IF($AK126&lt;0,1.01*AS126,IF($AK126&gt;10,1.1*AS126,(1+$AK126/100)*AS126)))</f>
        <v>5.4789187200000011</v>
      </c>
      <c r="AU126" s="841">
        <f>IF($AK126="n/a",1.03*AT126,IF($AK126&lt;0,1.01*AT126,IF($AK126&gt;10,1.1*AT126,(1+$AK126/100)*AT126)))</f>
        <v>6.0268105920000021</v>
      </c>
      <c r="AV126" s="841">
        <f>IF($AK126="n/a",1.03*AU126,IF($AK126&lt;0,1.01*AU126,IF($AK126&gt;10,1.1*AU126,(1+$AK126/100)*AU126)))</f>
        <v>6.6294916512000031</v>
      </c>
      <c r="AW126" s="618">
        <f>SUM(AR126:AV126)</f>
        <v>27.964056163200006</v>
      </c>
      <c r="AX126" s="713">
        <f>AW126/I126*100</f>
        <v>18.007634852984744</v>
      </c>
      <c r="AY126" s="887">
        <v>0.82</v>
      </c>
      <c r="AZ126" s="827">
        <v>12.18</v>
      </c>
      <c r="BA126" s="827">
        <v>-19.71</v>
      </c>
      <c r="BB126" s="827">
        <v>2.4299999999999997</v>
      </c>
      <c r="BC126" s="827">
        <v>-7.1499999999999995</v>
      </c>
      <c r="BD126" s="861"/>
      <c r="BE126" s="594">
        <v>2017</v>
      </c>
      <c r="BF126" s="853">
        <f>IF(BE126&gt;2020,0,IF(BE126&gt;2008,1,IF(BE126&gt;2001,2,IF(BE126&gt;1990,3,IF(BE126&gt;1980,4,IF(BE126&gt;1973,5,IF(BE126&gt;1970,6,IF(BE126&gt;1960,7,IF(BE126&gt;1958,8,IF(BE126&gt;1953,9,10))))))))))</f>
        <v>1</v>
      </c>
      <c r="BG126" s="837">
        <v>1</v>
      </c>
      <c r="BH126" s="820" t="s">
        <v>4443</v>
      </c>
      <c r="BI126" s="820" t="s">
        <v>4444</v>
      </c>
    </row>
    <row r="127" spans="1:61" s="819" customFormat="1" ht="12.75" customHeight="1" x14ac:dyDescent="0.2">
      <c r="A127" s="836" t="s">
        <v>4550</v>
      </c>
      <c r="B127" s="575" t="s">
        <v>4540</v>
      </c>
      <c r="C127" s="885" t="s">
        <v>107</v>
      </c>
      <c r="D127" s="885" t="s">
        <v>4197</v>
      </c>
      <c r="E127" s="699">
        <v>6</v>
      </c>
      <c r="F127" s="1122">
        <v>651</v>
      </c>
      <c r="G127" s="1122" t="s">
        <v>105</v>
      </c>
      <c r="H127" s="1122" t="s">
        <v>105</v>
      </c>
      <c r="I127" s="829">
        <v>27.29</v>
      </c>
      <c r="J127" s="618">
        <f>(M127/I127)*100</f>
        <v>2.491755221692928</v>
      </c>
      <c r="K127" s="832">
        <v>0.17</v>
      </c>
      <c r="L127" s="842">
        <v>4</v>
      </c>
      <c r="M127" s="609">
        <f>K127*L127</f>
        <v>0.68</v>
      </c>
      <c r="N127" s="825" t="s">
        <v>147</v>
      </c>
      <c r="O127" s="700">
        <v>0.15</v>
      </c>
      <c r="P127" s="891">
        <v>44620</v>
      </c>
      <c r="Q127" s="891">
        <v>44635</v>
      </c>
      <c r="R127" s="609">
        <f>(K127-O127)/O127*100</f>
        <v>13.333333333333346</v>
      </c>
      <c r="S127" s="667">
        <f>IF(INDEX(Historical!$D$7:$D$1220,MATCH(B127,Historical!$B$7:$B$1244,0))=0,"n/a",(INDEX(Historical!$C$7:$C$1222,MATCH(B127,Historical!$B$7:$B$1244,0))/INDEX(Historical!$D$7:$D$1220,MATCH(B127,Historical!$B$7:$B$1244,0))-1)*100)</f>
        <v>33.33333333333335</v>
      </c>
      <c r="T127" s="667">
        <f>IF(INDEX(Historical!$F$7:$F$1213,MATCH(B127,Historical!$B$7:$B$1244,0))=0,"n/a",((INDEX(Historical!$C$7:$C$1222,MATCH(B127,Historical!$B$7:$B$1244,0))/INDEX(Historical!$F$7:$F$1213,MATCH(B127,Historical!$B$7:$B$1244,0)))^(1/3)-1)*100)</f>
        <v>51.643837835887709</v>
      </c>
      <c r="U127" s="667">
        <f>IF(INDEX(Historical!$H$7:$H$1213,MATCH(B127,Historical!$B$7:$B$1244,0))=0,"n/a",((INDEX(Historical!$C$7:$C$1222,MATCH(B127,Historical!$B$7:$B$1244,0))/INDEX(Historical!$H$7:$H$1213,MATCH(B127,Historical!$B$7:$B$1244,0)))^(1/5)-1)*100)</f>
        <v>46.724210912152842</v>
      </c>
      <c r="V127" s="667">
        <f>IF(INDEX(Historical!$N$7:$N$1213,MATCH(B127,Historical!$B$7:$B$1244,0))=0,"n/a",((INDEX(Historical!$C$7:$C$1222,MATCH(B127,Historical!$B$7:$B$1244,0))/INDEX(Historical!$N$7:$N$1213,MATCH(B127,Historical!$B$7:$B$1244,0)))^(1/10)-1)*100)</f>
        <v>25.528138123982757</v>
      </c>
      <c r="W127" s="668">
        <f>IF(OR(U127&lt;=0,U127="n/a",V127&lt;=0,V127="n/a"),"n/a",U127/V127)</f>
        <v>1.8303023387458541</v>
      </c>
      <c r="X127" s="669">
        <f>IF(OR(AJ127&lt;=0,AJ127="n/a",U127&lt;=0,U127="n/a"),"n/a",U127/AJ127)</f>
        <v>1.4693148085582655</v>
      </c>
      <c r="Y127" s="640"/>
      <c r="Z127" s="618">
        <f>IF(OR(AC127&lt;0.01,AC127="n/a"),"n/a",M127/AC127*100)</f>
        <v>58.119658119658126</v>
      </c>
      <c r="AA127" s="841">
        <f>IF(OR(AC127&lt;0.01,AC127="n/a"),"n/a",I127/AC127)</f>
        <v>23.324786324786327</v>
      </c>
      <c r="AB127" s="842">
        <v>12</v>
      </c>
      <c r="AC127" s="821">
        <v>1.17</v>
      </c>
      <c r="AD127" s="821" t="s">
        <v>135</v>
      </c>
      <c r="AE127" s="821">
        <v>2.8</v>
      </c>
      <c r="AF127" s="821">
        <v>1.36</v>
      </c>
      <c r="AG127" s="821">
        <v>10.7</v>
      </c>
      <c r="AH127" s="821">
        <v>1.4000000000000001</v>
      </c>
      <c r="AI127" s="821">
        <v>23.29</v>
      </c>
      <c r="AJ127" s="821">
        <v>31.8</v>
      </c>
      <c r="AK127" s="821" t="s">
        <v>135</v>
      </c>
      <c r="AL127" s="833">
        <v>353.11</v>
      </c>
      <c r="AM127" s="827">
        <v>4.7</v>
      </c>
      <c r="AN127" s="821">
        <v>0</v>
      </c>
      <c r="AO127" s="705">
        <f>IF(U127="n/a","n/a",IF(AA127&lt;0,"n/a",IF(AA127="n/a","n/a",J127+U127-AA127)))</f>
        <v>25.891179809059441</v>
      </c>
      <c r="AP127" s="706">
        <f>IF(U127="n/a","n/a",J127+U127)</f>
        <v>49.215966133845768</v>
      </c>
      <c r="AQ127" s="843">
        <f>IF(OR(AC127&lt;0.01,AC127="n/a",AF127="n/a"),"n/a",(I127/SQRT(22.5*AC127*(I127/AF127))-1)*100)</f>
        <v>18.737262524747678</v>
      </c>
      <c r="AR127" s="618">
        <f>INDEX(Historical!$C$7:$C$1222,MATCH(B127,Historical!$B$7:$B$1244,0))*IF(AH127="n/a",1.03,IF(AH127&lt;0,1.01,IF(AH127&gt;10,1.1,(1+AH127/100))))</f>
        <v>0.68952000000000002</v>
      </c>
      <c r="AS127" s="841">
        <f>IF($AI127="n/a",1.03*AR127,IF($AI127&lt;0,1.01*AR127,IF($AI127&gt;10,1.1*AR127,(1+$AI127/100)*AR127)))</f>
        <v>0.75847200000000004</v>
      </c>
      <c r="AT127" s="841">
        <f>IF($AK127="n/a",1.03*AS127,IF($AK127&lt;0,1.01*AS127,IF($AK127&gt;10,1.1*AS127,(1+$AK127/100)*AS127)))</f>
        <v>0.78122616</v>
      </c>
      <c r="AU127" s="841">
        <f>IF($AK127="n/a",1.03*AT127,IF($AK127&lt;0,1.01*AT127,IF($AK127&gt;10,1.1*AT127,(1+$AK127/100)*AT127)))</f>
        <v>0.8046629448</v>
      </c>
      <c r="AV127" s="841">
        <f>IF($AK127="n/a",1.03*AU127,IF($AK127&lt;0,1.01*AU127,IF($AK127&gt;10,1.1*AU127,(1+$AK127/100)*AU127)))</f>
        <v>0.82880283314400005</v>
      </c>
      <c r="AW127" s="618">
        <f>SUM(AR127:AV127)</f>
        <v>3.8626839379440003</v>
      </c>
      <c r="AX127" s="713">
        <f>AW127/I127*100</f>
        <v>14.15421010606083</v>
      </c>
      <c r="AY127" s="887">
        <v>0.85</v>
      </c>
      <c r="AZ127" s="827">
        <v>32.22</v>
      </c>
      <c r="BA127" s="827">
        <v>-38.279999999999994</v>
      </c>
      <c r="BB127" s="827">
        <v>18.899999999999999</v>
      </c>
      <c r="BC127" s="827">
        <v>-4.3099999999999996</v>
      </c>
      <c r="BD127" s="861"/>
      <c r="BE127" s="594">
        <v>2017</v>
      </c>
      <c r="BF127" s="853">
        <f>IF(BE127&gt;2020,0,IF(BE127&gt;2008,1,IF(BE127&gt;2001,2,IF(BE127&gt;1990,3,IF(BE127&gt;1980,4,IF(BE127&gt;1973,5,IF(BE127&gt;1970,6,IF(BE127&gt;1960,7,IF(BE127&gt;1958,8,IF(BE127&gt;1953,9,10))))))))))</f>
        <v>1</v>
      </c>
      <c r="BG127" s="837">
        <v>0.89999999999999991</v>
      </c>
      <c r="BH127" s="820" t="s">
        <v>4443</v>
      </c>
      <c r="BI127" s="820" t="s">
        <v>4444</v>
      </c>
    </row>
    <row r="128" spans="1:61" s="819" customFormat="1" ht="12.75" customHeight="1" x14ac:dyDescent="0.2">
      <c r="A128" s="836" t="s">
        <v>4965</v>
      </c>
      <c r="B128" s="575" t="s">
        <v>3895</v>
      </c>
      <c r="C128" s="885" t="s">
        <v>111</v>
      </c>
      <c r="D128" s="885" t="s">
        <v>210</v>
      </c>
      <c r="E128" s="699">
        <v>8</v>
      </c>
      <c r="F128" s="1122">
        <v>591</v>
      </c>
      <c r="G128" s="1122" t="s">
        <v>105</v>
      </c>
      <c r="H128" s="1122" t="s">
        <v>105</v>
      </c>
      <c r="I128" s="829">
        <v>13.87</v>
      </c>
      <c r="J128" s="618">
        <f>(M128/I128)*100</f>
        <v>1.7591925018024515</v>
      </c>
      <c r="K128" s="832">
        <v>6.0999999999999999E-2</v>
      </c>
      <c r="L128" s="842">
        <v>4</v>
      </c>
      <c r="M128" s="609">
        <f>K128*L128</f>
        <v>0.24399999999999999</v>
      </c>
      <c r="N128" s="825" t="s">
        <v>1199</v>
      </c>
      <c r="O128" s="700">
        <v>5.8000000000000003E-2</v>
      </c>
      <c r="P128" s="603">
        <v>44874</v>
      </c>
      <c r="Q128" s="603">
        <v>44886</v>
      </c>
      <c r="R128" s="609">
        <f>(K128-O128)/O128*100</f>
        <v>5.1724137931034404</v>
      </c>
      <c r="S128" s="667">
        <f>IF(INDEX(Historical!$D$7:$D$1220,MATCH(B128,Historical!$B$7:$B$1244,0))=0,"n/a",(INDEX(Historical!$C$7:$C$1222,MATCH(B128,Historical!$B$7:$B$1244,0))/INDEX(Historical!$D$7:$D$1220,MATCH(B128,Historical!$B$7:$B$1244,0))-1)*100)</f>
        <v>5.3811659192825045</v>
      </c>
      <c r="T128" s="667">
        <f>IF(INDEX(Historical!$F$7:$F$1213,MATCH(B128,Historical!$B$7:$B$1244,0))=0,"n/a",((INDEX(Historical!$C$7:$C$1222,MATCH(B128,Historical!$B$7:$B$1244,0))/INDEX(Historical!$F$7:$F$1213,MATCH(B128,Historical!$B$7:$B$1244,0)))^(1/3)-1)*100)</f>
        <v>4.6577355357731998</v>
      </c>
      <c r="U128" s="667">
        <f>IF(INDEX(Historical!$H$7:$H$1213,MATCH(B128,Historical!$B$7:$B$1244,0))=0,"n/a",((INDEX(Historical!$C$7:$C$1222,MATCH(B128,Historical!$B$7:$B$1244,0))/INDEX(Historical!$H$7:$H$1213,MATCH(B128,Historical!$B$7:$B$1244,0)))^(1/5)-1)*100)</f>
        <v>7.9915005882233103</v>
      </c>
      <c r="V128" s="667">
        <f>IF(INDEX(Historical!$N$7:$N$1213,MATCH(B128,Historical!$B$7:$B$1244,0))=0,"n/a",((INDEX(Historical!$C$7:$C$1222,MATCH(B128,Historical!$B$7:$B$1244,0))/INDEX(Historical!$N$7:$N$1213,MATCH(B128,Historical!$B$7:$B$1244,0)))^(1/10)-1)*100)</f>
        <v>12.87479699002767</v>
      </c>
      <c r="W128" s="668">
        <f>IF(OR(U128&lt;=0,U128="n/a",V128&lt;=0,V128="n/a"),"n/a",U128/V128)</f>
        <v>0.62070886200483188</v>
      </c>
      <c r="X128" s="669">
        <f>IF(OR(AJ128&lt;=0,AJ128="n/a",U128&lt;=0,U128="n/a"),"n/a",U128/AJ128)</f>
        <v>1.0515132352925409</v>
      </c>
      <c r="Y128" s="831"/>
      <c r="Z128" s="618">
        <f>IF(OR(AC128&lt;0.01,AC128="n/a"),"n/a",M128/AC128*100)</f>
        <v>47.843137254901954</v>
      </c>
      <c r="AA128" s="841">
        <f>IF(OR(AC128&lt;0.01,AC128="n/a"),"n/a",I128/AC128)</f>
        <v>27.196078431372548</v>
      </c>
      <c r="AB128" s="842">
        <v>9</v>
      </c>
      <c r="AC128" s="821">
        <v>0.51</v>
      </c>
      <c r="AD128" s="821">
        <v>2.74</v>
      </c>
      <c r="AE128" s="821">
        <v>1.69</v>
      </c>
      <c r="AF128" s="821">
        <v>3.15</v>
      </c>
      <c r="AG128" s="821">
        <v>11.5</v>
      </c>
      <c r="AH128" s="821">
        <v>9.6</v>
      </c>
      <c r="AI128" s="821">
        <v>16.189999999999998</v>
      </c>
      <c r="AJ128" s="821">
        <v>7.6</v>
      </c>
      <c r="AK128" s="821">
        <v>10</v>
      </c>
      <c r="AL128" s="833">
        <v>2180</v>
      </c>
      <c r="AM128" s="827">
        <v>1.2</v>
      </c>
      <c r="AN128" s="821">
        <v>0.65</v>
      </c>
      <c r="AO128" s="705">
        <f>IF(U128="n/a","n/a",IF(AA128&lt;0,"n/a",IF(AA128="n/a","n/a",J128+U128-AA128)))</f>
        <v>-17.445385341346785</v>
      </c>
      <c r="AP128" s="706">
        <f>IF(U128="n/a","n/a",J128+U128)</f>
        <v>9.7506930900257611</v>
      </c>
      <c r="AQ128" s="843">
        <f>IF(OR(AC128&lt;0.01,AC128="n/a",AF128="n/a"),"n/a",(I128/SQRT(22.5*AC128*(I128/AF128))-1)*100)</f>
        <v>95.126906919372772</v>
      </c>
      <c r="AR128" s="618">
        <f>INDEX(Historical!$C$7:$C$1222,MATCH(B128,Historical!$B$7:$B$1244,0))*IF(AH128="n/a",1.03,IF(AH128&lt;0,1.01,IF(AH128&gt;10,1.1,(1+AH128/100))))</f>
        <v>0.25756000000000001</v>
      </c>
      <c r="AS128" s="841">
        <f>IF($AI128="n/a",1.03*AR128,IF($AI128&lt;0,1.01*AR128,IF($AI128&gt;10,1.1*AR128,(1+$AI128/100)*AR128)))</f>
        <v>0.28331600000000001</v>
      </c>
      <c r="AT128" s="841">
        <f>IF($AK128="n/a",1.03*AS128,IF($AK128&lt;0,1.01*AS128,IF($AK128&gt;10,1.1*AS128,(1+$AK128/100)*AS128)))</f>
        <v>0.31164760000000002</v>
      </c>
      <c r="AU128" s="841">
        <f>IF($AK128="n/a",1.03*AT128,IF($AK128&lt;0,1.01*AT128,IF($AK128&gt;10,1.1*AT128,(1+$AK128/100)*AT128)))</f>
        <v>0.34281236000000004</v>
      </c>
      <c r="AV128" s="841">
        <f>IF($AK128="n/a",1.03*AU128,IF($AK128&lt;0,1.01*AU128,IF($AK128&gt;10,1.1*AU128,(1+$AK128/100)*AU128)))</f>
        <v>0.37709359600000009</v>
      </c>
      <c r="AW128" s="618">
        <f>SUM(AR128:AV128)</f>
        <v>1.5724295560000001</v>
      </c>
      <c r="AX128" s="713">
        <f>AW128/I128*100</f>
        <v>11.336911002162942</v>
      </c>
      <c r="AY128" s="887">
        <v>1.32</v>
      </c>
      <c r="AZ128" s="827">
        <v>40.17</v>
      </c>
      <c r="BA128" s="827">
        <v>-5.12</v>
      </c>
      <c r="BB128" s="827">
        <v>12.57</v>
      </c>
      <c r="BC128" s="827">
        <v>18.350000000000001</v>
      </c>
      <c r="BD128" s="861"/>
      <c r="BE128" s="594">
        <v>2015</v>
      </c>
      <c r="BF128" s="853">
        <f>IF(BE128&gt;2020,0,IF(BE128&gt;2008,1,IF(BE128&gt;2001,2,IF(BE128&gt;1990,3,IF(BE128&gt;1980,4,IF(BE128&gt;1973,5,IF(BE128&gt;1970,6,IF(BE128&gt;1960,7,IF(BE128&gt;1958,8,IF(BE128&gt;1953,9,10))))))))))</f>
        <v>1</v>
      </c>
      <c r="BG128" s="837">
        <v>5.3</v>
      </c>
      <c r="BH128" s="820" t="s">
        <v>4443</v>
      </c>
      <c r="BI128" s="820" t="s">
        <v>4444</v>
      </c>
    </row>
    <row r="129" spans="1:61" s="819" customFormat="1" ht="12.75" customHeight="1" x14ac:dyDescent="0.2">
      <c r="A129" s="826" t="s">
        <v>4967</v>
      </c>
      <c r="B129" s="575" t="s">
        <v>2477</v>
      </c>
      <c r="C129" s="885" t="s">
        <v>4055</v>
      </c>
      <c r="D129" s="885" t="s">
        <v>4196</v>
      </c>
      <c r="E129" s="699">
        <v>9</v>
      </c>
      <c r="F129" s="1122">
        <v>529</v>
      </c>
      <c r="G129" s="1122" t="s">
        <v>105</v>
      </c>
      <c r="H129" s="1122" t="s">
        <v>105</v>
      </c>
      <c r="I129" s="829">
        <v>50.51</v>
      </c>
      <c r="J129" s="618">
        <f>(M129/I129)*100</f>
        <v>2.2173826964957439</v>
      </c>
      <c r="K129" s="832">
        <v>0.28000000000000003</v>
      </c>
      <c r="L129" s="842">
        <v>4</v>
      </c>
      <c r="M129" s="609">
        <f>K129*L129</f>
        <v>1.1200000000000001</v>
      </c>
      <c r="N129" s="825" t="s">
        <v>301</v>
      </c>
      <c r="O129" s="700">
        <v>0.27</v>
      </c>
      <c r="P129" s="891">
        <v>44596</v>
      </c>
      <c r="Q129" s="891">
        <v>44620</v>
      </c>
      <c r="R129" s="609">
        <f>(K129-O129)/O129*100</f>
        <v>3.7037037037037068</v>
      </c>
      <c r="S129" s="667">
        <f>IF(INDEX(Historical!$D$7:$D$1220,MATCH(B129,Historical!$B$7:$B$1244,0))=0,"n/a",(INDEX(Historical!$C$7:$C$1222,MATCH(B129,Historical!$B$7:$B$1244,0))/INDEX(Historical!$D$7:$D$1220,MATCH(B129,Historical!$B$7:$B$1244,0))-1)*100)</f>
        <v>3.7037037037036979</v>
      </c>
      <c r="T129" s="667">
        <f>IF(INDEX(Historical!$F$7:$F$1213,MATCH(B129,Historical!$B$7:$B$1244,0))=0,"n/a",((INDEX(Historical!$C$7:$C$1222,MATCH(B129,Historical!$B$7:$B$1244,0))/INDEX(Historical!$F$7:$F$1213,MATCH(B129,Historical!$B$7:$B$1244,0)))^(1/3)-1)*100)</f>
        <v>3.8498820370220788</v>
      </c>
      <c r="U129" s="667">
        <f>IF(INDEX(Historical!$H$7:$H$1213,MATCH(B129,Historical!$B$7:$B$1244,0))=0,"n/a",((INDEX(Historical!$C$7:$C$1222,MATCH(B129,Historical!$B$7:$B$1244,0))/INDEX(Historical!$H$7:$H$1213,MATCH(B129,Historical!$B$7:$B$1244,0)))^(1/5)-1)*100)</f>
        <v>5.9223841048812176</v>
      </c>
      <c r="V129" s="667">
        <f>IF(INDEX(Historical!$N$7:$N$1213,MATCH(B129,Historical!$B$7:$B$1244,0))=0,"n/a",((INDEX(Historical!$C$7:$C$1222,MATCH(B129,Historical!$B$7:$B$1244,0))/INDEX(Historical!$N$7:$N$1213,MATCH(B129,Historical!$B$7:$B$1244,0)))^(1/10)-1)*100)</f>
        <v>7.1773462536293131</v>
      </c>
      <c r="W129" s="668">
        <f>IF(OR(U129&lt;=0,U129="n/a",V129&lt;=0,V129="n/a"),"n/a",U129/V129)</f>
        <v>0.8251495602412231</v>
      </c>
      <c r="X129" s="669">
        <f>IF(OR(AJ129&lt;=0,AJ129="n/a",U129&lt;=0,U129="n/a"),"n/a",U129/AJ129)</f>
        <v>2.368953641952487</v>
      </c>
      <c r="Y129" s="831"/>
      <c r="Z129" s="618">
        <f>IF(OR(AC129&lt;0.01,AC129="n/a"),"n/a",M129/AC129*100)</f>
        <v>105.66037735849056</v>
      </c>
      <c r="AA129" s="841">
        <f>IF(OR(AC129&lt;0.01,AC129="n/a"),"n/a",I129/AC129)</f>
        <v>47.65094339622641</v>
      </c>
      <c r="AB129" s="842">
        <v>12</v>
      </c>
      <c r="AC129" s="821">
        <v>1.06</v>
      </c>
      <c r="AD129" s="821">
        <v>8.26</v>
      </c>
      <c r="AE129" s="821">
        <v>4.0599999999999996</v>
      </c>
      <c r="AF129" s="821">
        <v>5.71</v>
      </c>
      <c r="AG129" s="821">
        <v>12</v>
      </c>
      <c r="AH129" s="821">
        <v>57.599999999999994</v>
      </c>
      <c r="AI129" s="821">
        <v>16.850000000000001</v>
      </c>
      <c r="AJ129" s="821">
        <v>2.5</v>
      </c>
      <c r="AK129" s="821">
        <v>5.79</v>
      </c>
      <c r="AL129" s="833">
        <v>6730</v>
      </c>
      <c r="AM129" s="827">
        <v>0.4</v>
      </c>
      <c r="AN129" s="821">
        <v>0.47</v>
      </c>
      <c r="AO129" s="705">
        <f>IF(U129="n/a","n/a",IF(AA129&lt;0,"n/a",IF(AA129="n/a","n/a",J129+U129-AA129)))</f>
        <v>-39.511176594849445</v>
      </c>
      <c r="AP129" s="706">
        <f>IF(U129="n/a","n/a",J129+U129)</f>
        <v>8.1397668013769611</v>
      </c>
      <c r="AQ129" s="843">
        <f>IF(OR(AC129&lt;0.01,AC129="n/a",AF129="n/a"),"n/a",(I129/SQRT(22.5*AC129*(I129/AF129))-1)*100)</f>
        <v>247.74632311656458</v>
      </c>
      <c r="AR129" s="618">
        <f>INDEX(Historical!$C$7:$C$1222,MATCH(B129,Historical!$B$7:$B$1244,0))*IF(AH129="n/a",1.03,IF(AH129&lt;0,1.01,IF(AH129&gt;10,1.1,(1+AH129/100))))</f>
        <v>1.2320000000000002</v>
      </c>
      <c r="AS129" s="841">
        <f>IF($AI129="n/a",1.03*AR129,IF($AI129&lt;0,1.01*AR129,IF($AI129&gt;10,1.1*AR129,(1+$AI129/100)*AR129)))</f>
        <v>1.3552000000000004</v>
      </c>
      <c r="AT129" s="841">
        <f>IF($AK129="n/a",1.03*AS129,IF($AK129&lt;0,1.01*AS129,IF($AK129&gt;10,1.1*AS129,(1+$AK129/100)*AS129)))</f>
        <v>1.4336660800000005</v>
      </c>
      <c r="AU129" s="841">
        <f>IF($AK129="n/a",1.03*AT129,IF($AK129&lt;0,1.01*AT129,IF($AK129&gt;10,1.1*AT129,(1+$AK129/100)*AT129)))</f>
        <v>1.5166753460320006</v>
      </c>
      <c r="AV129" s="841">
        <f>IF($AK129="n/a",1.03*AU129,IF($AK129&lt;0,1.01*AU129,IF($AK129&gt;10,1.1*AU129,(1+$AK129/100)*AU129)))</f>
        <v>1.6044908485672535</v>
      </c>
      <c r="AW129" s="618">
        <f>SUM(AR129:AV129)</f>
        <v>7.1420322745992557</v>
      </c>
      <c r="AX129" s="713">
        <f>AW129/I129*100</f>
        <v>14.13983819956297</v>
      </c>
      <c r="AY129" s="887">
        <v>1.19</v>
      </c>
      <c r="AZ129" s="827">
        <v>69.44</v>
      </c>
      <c r="BA129" s="827">
        <v>-8.23</v>
      </c>
      <c r="BB129" s="827">
        <v>8.09</v>
      </c>
      <c r="BC129" s="827">
        <v>27.3</v>
      </c>
      <c r="BD129" s="861"/>
      <c r="BE129" s="594">
        <v>2014</v>
      </c>
      <c r="BF129" s="853">
        <f>IF(BE129&gt;2020,0,IF(BE129&gt;2008,1,IF(BE129&gt;2001,2,IF(BE129&gt;1990,3,IF(BE129&gt;1980,4,IF(BE129&gt;1973,5,IF(BE129&gt;1970,6,IF(BE129&gt;1960,7,IF(BE129&gt;1958,8,IF(BE129&gt;1953,9,10))))))))))</f>
        <v>1</v>
      </c>
      <c r="BG129" s="837">
        <v>6.3</v>
      </c>
      <c r="BH129" s="820" t="s">
        <v>4443</v>
      </c>
      <c r="BI129" s="820" t="s">
        <v>4444</v>
      </c>
    </row>
    <row r="130" spans="1:61" s="819" customFormat="1" ht="12.75" customHeight="1" x14ac:dyDescent="0.2">
      <c r="A130" s="836" t="s">
        <v>4561</v>
      </c>
      <c r="B130" s="575" t="s">
        <v>4558</v>
      </c>
      <c r="C130" s="885" t="s">
        <v>107</v>
      </c>
      <c r="D130" s="885" t="s">
        <v>4197</v>
      </c>
      <c r="E130" s="699">
        <v>7</v>
      </c>
      <c r="F130" s="1122">
        <v>625</v>
      </c>
      <c r="G130" s="1122" t="s">
        <v>105</v>
      </c>
      <c r="H130" s="1122" t="s">
        <v>105</v>
      </c>
      <c r="I130" s="829">
        <v>40.49</v>
      </c>
      <c r="J130" s="618">
        <f>(M130/I130)*100</f>
        <v>2.4697456162015312</v>
      </c>
      <c r="K130" s="832">
        <v>0.25</v>
      </c>
      <c r="L130" s="842">
        <v>4</v>
      </c>
      <c r="M130" s="609">
        <f>K130*L130</f>
        <v>1</v>
      </c>
      <c r="N130" s="825" t="s">
        <v>483</v>
      </c>
      <c r="O130" s="700">
        <v>0.23</v>
      </c>
      <c r="P130" s="603">
        <v>44888</v>
      </c>
      <c r="Q130" s="603">
        <v>44910</v>
      </c>
      <c r="R130" s="609">
        <f>(K130-O130)/O130*100</f>
        <v>8.6956521739130395</v>
      </c>
      <c r="S130" s="667">
        <f>IF(INDEX(Historical!$D$7:$D$1220,MATCH(B130,Historical!$B$7:$B$1244,0))=0,"n/a",(INDEX(Historical!$C$7:$C$1222,MATCH(B130,Historical!$B$7:$B$1244,0))/INDEX(Historical!$D$7:$D$1220,MATCH(B130,Historical!$B$7:$B$1244,0))-1)*100)</f>
        <v>8.045977011494255</v>
      </c>
      <c r="T130" s="667">
        <f>IF(INDEX(Historical!$F$7:$F$1213,MATCH(B130,Historical!$B$7:$B$1244,0))=0,"n/a",((INDEX(Historical!$C$7:$C$1222,MATCH(B130,Historical!$B$7:$B$1244,0))/INDEX(Historical!$F$7:$F$1213,MATCH(B130,Historical!$B$7:$B$1244,0)))^(1/3)-1)*100)</f>
        <v>7.8174021668855342</v>
      </c>
      <c r="U130" s="667">
        <f>IF(INDEX(Historical!$H$7:$H$1213,MATCH(B130,Historical!$B$7:$B$1244,0))=0,"n/a",((INDEX(Historical!$C$7:$C$1222,MATCH(B130,Historical!$B$7:$B$1244,0))/INDEX(Historical!$H$7:$H$1213,MATCH(B130,Historical!$B$7:$B$1244,0)))^(1/5)-1)*100)</f>
        <v>22.554648108752783</v>
      </c>
      <c r="V130" s="667">
        <f>IF(INDEX(Historical!$N$7:$N$1213,MATCH(B130,Historical!$B$7:$B$1244,0))=0,"n/a",((INDEX(Historical!$C$7:$C$1222,MATCH(B130,Historical!$B$7:$B$1244,0))/INDEX(Historical!$N$7:$N$1213,MATCH(B130,Historical!$B$7:$B$1244,0)))^(1/10)-1)*100)</f>
        <v>34.095988147943167</v>
      </c>
      <c r="W130" s="668">
        <f>IF(OR(U130&lt;=0,U130="n/a",V130&lt;=0,V130="n/a"),"n/a",U130/V130)</f>
        <v>0.66150445650343725</v>
      </c>
      <c r="X130" s="669">
        <f>IF(OR(AJ130&lt;=0,AJ130="n/a",U130&lt;=0,U130="n/a"),"n/a",U130/AJ130)</f>
        <v>0.7370800035540126</v>
      </c>
      <c r="Y130" s="640"/>
      <c r="Z130" s="618">
        <f>IF(OR(AC130&lt;0.01,AC130="n/a"),"n/a",M130/AC130*100)</f>
        <v>37.878787878787875</v>
      </c>
      <c r="AA130" s="841">
        <f>IF(OR(AC130&lt;0.01,AC130="n/a"),"n/a",I130/AC130)</f>
        <v>15.337121212121213</v>
      </c>
      <c r="AB130" s="842">
        <v>12</v>
      </c>
      <c r="AC130" s="821">
        <v>2.64</v>
      </c>
      <c r="AD130" s="821">
        <v>1.53</v>
      </c>
      <c r="AE130" s="821">
        <v>7.31</v>
      </c>
      <c r="AF130" s="821">
        <v>1.38</v>
      </c>
      <c r="AG130" s="821">
        <v>9.6</v>
      </c>
      <c r="AH130" s="821">
        <v>5.7</v>
      </c>
      <c r="AI130" s="821">
        <v>-0.54</v>
      </c>
      <c r="AJ130" s="821">
        <v>30.599999999999998</v>
      </c>
      <c r="AK130" s="821">
        <v>10</v>
      </c>
      <c r="AL130" s="833">
        <v>1550</v>
      </c>
      <c r="AM130" s="827">
        <v>1.0999999999999999</v>
      </c>
      <c r="AN130" s="821">
        <v>0.04</v>
      </c>
      <c r="AO130" s="705">
        <f>IF(U130="n/a","n/a",IF(AA130&lt;0,"n/a",IF(AA130="n/a","n/a",J130+U130-AA130)))</f>
        <v>9.6872725128331023</v>
      </c>
      <c r="AP130" s="706">
        <f>IF(U130="n/a","n/a",J130+U130)</f>
        <v>25.024393724954315</v>
      </c>
      <c r="AQ130" s="843">
        <f>IF(OR(AC130&lt;0.01,AC130="n/a",AF130="n/a"),"n/a",(I130/SQRT(22.5*AC130*(I130/AF130))-1)*100)</f>
        <v>-3.0115075033760763</v>
      </c>
      <c r="AR130" s="618">
        <f>INDEX(Historical!$C$7:$C$1222,MATCH(B130,Historical!$B$7:$B$1244,0))*IF(AH130="n/a",1.03,IF(AH130&lt;0,1.01,IF(AH130&gt;10,1.1,(1+AH130/100))))</f>
        <v>0.99357999999999991</v>
      </c>
      <c r="AS130" s="841">
        <f>IF($AI130="n/a",1.03*AR130,IF($AI130&lt;0,1.01*AR130,IF($AI130&gt;10,1.1*AR130,(1+$AI130/100)*AR130)))</f>
        <v>1.0035158</v>
      </c>
      <c r="AT130" s="841">
        <f>IF($AK130="n/a",1.03*AS130,IF($AK130&lt;0,1.01*AS130,IF($AK130&gt;10,1.1*AS130,(1+$AK130/100)*AS130)))</f>
        <v>1.1038673800000001</v>
      </c>
      <c r="AU130" s="841">
        <f>IF($AK130="n/a",1.03*AT130,IF($AK130&lt;0,1.01*AT130,IF($AK130&gt;10,1.1*AT130,(1+$AK130/100)*AT130)))</f>
        <v>1.2142541180000002</v>
      </c>
      <c r="AV130" s="841">
        <f>IF($AK130="n/a",1.03*AU130,IF($AK130&lt;0,1.01*AU130,IF($AK130&gt;10,1.1*AU130,(1+$AK130/100)*AU130)))</f>
        <v>1.3356795298000004</v>
      </c>
      <c r="AW130" s="618">
        <f>SUM(AR130:AV130)</f>
        <v>5.6508968278000005</v>
      </c>
      <c r="AX130" s="713">
        <f>AW130/I130*100</f>
        <v>13.956277668066189</v>
      </c>
      <c r="AY130" s="887">
        <v>0.95</v>
      </c>
      <c r="AZ130" s="827">
        <v>12.35</v>
      </c>
      <c r="BA130" s="827">
        <v>-19.02</v>
      </c>
      <c r="BB130" s="827">
        <v>-3.95</v>
      </c>
      <c r="BC130" s="827">
        <v>-2.09</v>
      </c>
      <c r="BD130" s="861"/>
      <c r="BE130" s="594">
        <v>2016</v>
      </c>
      <c r="BF130" s="853">
        <f>IF(BE130&gt;2020,0,IF(BE130&gt;2008,1,IF(BE130&gt;2001,2,IF(BE130&gt;1990,3,IF(BE130&gt;1980,4,IF(BE130&gt;1973,5,IF(BE130&gt;1970,6,IF(BE130&gt;1960,7,IF(BE130&gt;1958,8,IF(BE130&gt;1953,9,10))))))))))</f>
        <v>1</v>
      </c>
      <c r="BG130" s="837">
        <v>1.0999999999999999</v>
      </c>
      <c r="BH130" s="820" t="s">
        <v>4443</v>
      </c>
      <c r="BI130" s="820" t="s">
        <v>4444</v>
      </c>
    </row>
    <row r="131" spans="1:61" s="819" customFormat="1" ht="12.75" customHeight="1" x14ac:dyDescent="0.2">
      <c r="A131" s="836" t="s">
        <v>4370</v>
      </c>
      <c r="B131" s="575" t="s">
        <v>4346</v>
      </c>
      <c r="C131" s="885" t="s">
        <v>107</v>
      </c>
      <c r="D131" s="885" t="s">
        <v>4202</v>
      </c>
      <c r="E131" s="699">
        <v>8</v>
      </c>
      <c r="F131" s="1122">
        <v>595</v>
      </c>
      <c r="G131" s="1122" t="s">
        <v>105</v>
      </c>
      <c r="H131" s="1122" t="s">
        <v>105</v>
      </c>
      <c r="I131" s="829">
        <v>93.87</v>
      </c>
      <c r="J131" s="618">
        <f>(M131/I131)*100</f>
        <v>1.1079152018749334</v>
      </c>
      <c r="K131" s="832">
        <v>0.26</v>
      </c>
      <c r="L131" s="842">
        <v>4</v>
      </c>
      <c r="M131" s="609">
        <f>K131*L131</f>
        <v>1.04</v>
      </c>
      <c r="N131" s="825" t="s">
        <v>510</v>
      </c>
      <c r="O131" s="700">
        <v>0.24</v>
      </c>
      <c r="P131" s="603">
        <v>44895</v>
      </c>
      <c r="Q131" s="603">
        <v>44910</v>
      </c>
      <c r="R131" s="609">
        <f>(K131-O131)/O131*100</f>
        <v>8.333333333333341</v>
      </c>
      <c r="S131" s="667">
        <f>IF(INDEX(Historical!$D$7:$D$1220,MATCH(B131,Historical!$B$7:$B$1244,0))=0,"n/a",(INDEX(Historical!$C$7:$C$1222,MATCH(B131,Historical!$B$7:$B$1244,0))/INDEX(Historical!$D$7:$D$1220,MATCH(B131,Historical!$B$7:$B$1244,0))-1)*100)</f>
        <v>8.8888888888888786</v>
      </c>
      <c r="T131" s="667">
        <f>IF(INDEX(Historical!$F$7:$F$1213,MATCH(B131,Historical!$B$7:$B$1244,0))=0,"n/a",((INDEX(Historical!$C$7:$C$1222,MATCH(B131,Historical!$B$7:$B$1244,0))/INDEX(Historical!$F$7:$F$1213,MATCH(B131,Historical!$B$7:$B$1244,0)))^(1/3)-1)*100)</f>
        <v>9.8157887721507677</v>
      </c>
      <c r="U131" s="667">
        <f>IF(INDEX(Historical!$H$7:$H$1213,MATCH(B131,Historical!$B$7:$B$1244,0))=0,"n/a",((INDEX(Historical!$C$7:$C$1222,MATCH(B131,Historical!$B$7:$B$1244,0))/INDEX(Historical!$H$7:$H$1213,MATCH(B131,Historical!$B$7:$B$1244,0)))^(1/5)-1)*100)</f>
        <v>11.060497971884509</v>
      </c>
      <c r="V131" s="667">
        <f>IF(INDEX(Historical!$N$7:$N$1213,MATCH(B131,Historical!$B$7:$B$1244,0))=0,"n/a",((INDEX(Historical!$C$7:$C$1222,MATCH(B131,Historical!$B$7:$B$1244,0))/INDEX(Historical!$N$7:$N$1213,MATCH(B131,Historical!$B$7:$B$1244,0)))^(1/10)-1)*100)</f>
        <v>9.3746329125196759</v>
      </c>
      <c r="W131" s="668">
        <f>IF(OR(U131&lt;=0,U131="n/a",V131&lt;=0,V131="n/a"),"n/a",U131/V131)</f>
        <v>1.1798326478590311</v>
      </c>
      <c r="X131" s="669">
        <f>IF(OR(AJ131&lt;=0,AJ131="n/a",U131&lt;=0,U131="n/a"),"n/a",U131/AJ131)</f>
        <v>1.0054998156258643</v>
      </c>
      <c r="Y131" s="831"/>
      <c r="Z131" s="618">
        <f>IF(OR(AC131&lt;0.01,AC131="n/a"),"n/a",M131/AC131*100)</f>
        <v>7.8431372549019605</v>
      </c>
      <c r="AA131" s="841">
        <f>IF(OR(AC131&lt;0.01,AC131="n/a"),"n/a",I131/AC131)</f>
        <v>7.0791855203619916</v>
      </c>
      <c r="AB131" s="842">
        <v>12</v>
      </c>
      <c r="AC131" s="821">
        <v>13.26</v>
      </c>
      <c r="AD131" s="821" t="s">
        <v>135</v>
      </c>
      <c r="AE131" s="821">
        <v>1.89</v>
      </c>
      <c r="AF131" s="821">
        <v>1.1000000000000001</v>
      </c>
      <c r="AG131" s="821">
        <v>17.899999999999999</v>
      </c>
      <c r="AH131" s="821">
        <v>12.7</v>
      </c>
      <c r="AI131" s="821">
        <v>1.28</v>
      </c>
      <c r="AJ131" s="821">
        <v>11</v>
      </c>
      <c r="AK131" s="821">
        <v>-6.9099999999999993</v>
      </c>
      <c r="AL131" s="833">
        <v>3490</v>
      </c>
      <c r="AM131" s="827">
        <v>0.4</v>
      </c>
      <c r="AN131" s="821">
        <v>4.91</v>
      </c>
      <c r="AO131" s="705">
        <f>IF(U131="n/a","n/a",IF(AA131&lt;0,"n/a",IF(AA131="n/a","n/a",J131+U131-AA131)))</f>
        <v>5.0892276533974501</v>
      </c>
      <c r="AP131" s="706">
        <f>IF(U131="n/a","n/a",J131+U131)</f>
        <v>12.168413173759442</v>
      </c>
      <c r="AQ131" s="843">
        <f>IF(OR(AC131&lt;0.01,AC131="n/a",AF131="n/a"),"n/a",(I131/SQRT(22.5*AC131*(I131/AF131))-1)*100)</f>
        <v>-41.170286901191801</v>
      </c>
      <c r="AR131" s="618">
        <f>INDEX(Historical!$C$7:$C$1222,MATCH(B131,Historical!$B$7:$B$1244,0))*IF(AH131="n/a",1.03,IF(AH131&lt;0,1.01,IF(AH131&gt;10,1.1,(1+AH131/100))))</f>
        <v>1.0780000000000001</v>
      </c>
      <c r="AS131" s="841">
        <f>IF($AI131="n/a",1.03*AR131,IF($AI131&lt;0,1.01*AR131,IF($AI131&gt;10,1.1*AR131,(1+$AI131/100)*AR131)))</f>
        <v>1.0917984000000001</v>
      </c>
      <c r="AT131" s="841">
        <f>IF($AK131="n/a",1.03*AS131,IF($AK131&lt;0,1.01*AS131,IF($AK131&gt;10,1.1*AS131,(1+$AK131/100)*AS131)))</f>
        <v>1.102716384</v>
      </c>
      <c r="AU131" s="841">
        <f>IF($AK131="n/a",1.03*AT131,IF($AK131&lt;0,1.01*AT131,IF($AK131&gt;10,1.1*AT131,(1+$AK131/100)*AT131)))</f>
        <v>1.11374354784</v>
      </c>
      <c r="AV131" s="841">
        <f>IF($AK131="n/a",1.03*AU131,IF($AK131&lt;0,1.01*AU131,IF($AK131&gt;10,1.1*AU131,(1+$AK131/100)*AU131)))</f>
        <v>1.1248809833183999</v>
      </c>
      <c r="AW131" s="618">
        <f>SUM(AR131:AV131)</f>
        <v>5.5111393151584007</v>
      </c>
      <c r="AX131" s="713">
        <f>AW131/I131*100</f>
        <v>5.8710336797255787</v>
      </c>
      <c r="AY131" s="887">
        <v>0.84</v>
      </c>
      <c r="AZ131" s="827">
        <v>28.689999999999998</v>
      </c>
      <c r="BA131" s="827">
        <v>-5.65</v>
      </c>
      <c r="BB131" s="827">
        <v>0.77</v>
      </c>
      <c r="BC131" s="827">
        <v>5.87</v>
      </c>
      <c r="BD131" s="861"/>
      <c r="BE131" s="594">
        <v>2015</v>
      </c>
      <c r="BF131" s="853">
        <f>IF(BE131&gt;2020,0,IF(BE131&gt;2008,1,IF(BE131&gt;2001,2,IF(BE131&gt;1990,3,IF(BE131&gt;1980,4,IF(BE131&gt;1973,5,IF(BE131&gt;1970,6,IF(BE131&gt;1960,7,IF(BE131&gt;1958,8,IF(BE131&gt;1953,9,10))))))))))</f>
        <v>1</v>
      </c>
      <c r="BG131" s="837">
        <v>2.7</v>
      </c>
      <c r="BH131" s="820" t="s">
        <v>4443</v>
      </c>
      <c r="BI131" s="820" t="s">
        <v>4444</v>
      </c>
    </row>
    <row r="132" spans="1:61" s="819" customFormat="1" ht="12.75" customHeight="1" x14ac:dyDescent="0.2">
      <c r="A132" s="836" t="s">
        <v>4982</v>
      </c>
      <c r="B132" s="575" t="s">
        <v>3938</v>
      </c>
      <c r="C132" s="885" t="s">
        <v>111</v>
      </c>
      <c r="D132" s="885" t="s">
        <v>210</v>
      </c>
      <c r="E132" s="699">
        <v>9</v>
      </c>
      <c r="F132" s="1122">
        <v>568</v>
      </c>
      <c r="G132" s="1122" t="s">
        <v>105</v>
      </c>
      <c r="H132" s="1122" t="s">
        <v>105</v>
      </c>
      <c r="I132" s="829">
        <v>107.5</v>
      </c>
      <c r="J132" s="618">
        <f>(M132/I132)*100</f>
        <v>1.0790697674418603</v>
      </c>
      <c r="K132" s="832">
        <v>0.28999999999999998</v>
      </c>
      <c r="L132" s="842">
        <v>4</v>
      </c>
      <c r="M132" s="609">
        <f>K132*L132</f>
        <v>1.1599999999999999</v>
      </c>
      <c r="N132" s="825" t="s">
        <v>323</v>
      </c>
      <c r="O132" s="700">
        <v>0.28000000000000003</v>
      </c>
      <c r="P132" s="603">
        <v>44985</v>
      </c>
      <c r="Q132" s="603">
        <v>45000</v>
      </c>
      <c r="R132" s="609">
        <f>(K132-O132)/O132*100</f>
        <v>3.5714285714285547</v>
      </c>
      <c r="S132" s="667">
        <f>IF(INDEX(Historical!$D$7:$D$1220,MATCH(B132,Historical!$B$7:$B$1244,0))=0,"n/a",(INDEX(Historical!$C$7:$C$1222,MATCH(B132,Historical!$B$7:$B$1244,0))/INDEX(Historical!$D$7:$D$1220,MATCH(B132,Historical!$B$7:$B$1244,0))-1)*100)</f>
        <v>3.7037037037036979</v>
      </c>
      <c r="T132" s="667">
        <f>IF(INDEX(Historical!$F$7:$F$1213,MATCH(B132,Historical!$B$7:$B$1244,0))=0,"n/a",((INDEX(Historical!$C$7:$C$1222,MATCH(B132,Historical!$B$7:$B$1244,0))/INDEX(Historical!$F$7:$F$1213,MATCH(B132,Historical!$B$7:$B$1244,0)))^(1/3)-1)*100)</f>
        <v>3.8498820370220788</v>
      </c>
      <c r="U132" s="667">
        <f>IF(INDEX(Historical!$H$7:$H$1213,MATCH(B132,Historical!$B$7:$B$1244,0))=0,"n/a",((INDEX(Historical!$C$7:$C$1222,MATCH(B132,Historical!$B$7:$B$1244,0))/INDEX(Historical!$H$7:$H$1213,MATCH(B132,Historical!$B$7:$B$1244,0)))^(1/5)-1)*100)</f>
        <v>4.9414522844583919</v>
      </c>
      <c r="V132" s="667" t="str">
        <f>IF(INDEX(Historical!$N$7:$N$1213,MATCH(B132,Historical!$B$7:$B$1244,0))=0,"n/a",((INDEX(Historical!$C$7:$C$1222,MATCH(B132,Historical!$B$7:$B$1244,0))/INDEX(Historical!$N$7:$N$1213,MATCH(B132,Historical!$B$7:$B$1244,0)))^(1/10)-1)*100)</f>
        <v>n/a</v>
      </c>
      <c r="W132" s="668" t="str">
        <f>IF(OR(U132&lt;=0,U132="n/a",V132&lt;=0,V132="n/a"),"n/a",U132/V132)</f>
        <v>n/a</v>
      </c>
      <c r="X132" s="669">
        <f>IF(OR(AJ132&lt;=0,AJ132="n/a",U132&lt;=0,U132="n/a"),"n/a",U132/AJ132)</f>
        <v>0.1746096213589538</v>
      </c>
      <c r="Y132" s="831"/>
      <c r="Z132" s="618">
        <f>IF(OR(AC132&lt;0.01,AC132="n/a"),"n/a",M132/AC132*100)</f>
        <v>374.19354838709677</v>
      </c>
      <c r="AA132" s="841">
        <f>IF(OR(AC132&lt;0.01,AC132="n/a"),"n/a",I132/AC132)</f>
        <v>346.77419354838707</v>
      </c>
      <c r="AB132" s="842">
        <v>12</v>
      </c>
      <c r="AC132" s="821">
        <v>0.31</v>
      </c>
      <c r="AD132" s="821">
        <v>71.599999999999994</v>
      </c>
      <c r="AE132" s="821">
        <v>2.12</v>
      </c>
      <c r="AF132" s="821">
        <v>1.84</v>
      </c>
      <c r="AG132" s="821">
        <v>13.4</v>
      </c>
      <c r="AH132" s="821">
        <v>296.09999999999997</v>
      </c>
      <c r="AI132" s="821">
        <v>10.57</v>
      </c>
      <c r="AJ132" s="821">
        <v>28.299999999999997</v>
      </c>
      <c r="AK132" s="821">
        <v>5.0999999999999996</v>
      </c>
      <c r="AL132" s="833">
        <v>2330</v>
      </c>
      <c r="AM132" s="827">
        <v>0.4</v>
      </c>
      <c r="AN132" s="821">
        <v>0.7</v>
      </c>
      <c r="AO132" s="705">
        <f>IF(U132="n/a","n/a",IF(AA132&lt;0,"n/a",IF(AA132="n/a","n/a",J132+U132-AA132)))</f>
        <v>-340.75367149648685</v>
      </c>
      <c r="AP132" s="706">
        <f>IF(U132="n/a","n/a",J132+U132)</f>
        <v>6.0205220519002527</v>
      </c>
      <c r="AQ132" s="843">
        <f>IF(OR(AC132&lt;0.01,AC132="n/a",AF132="n/a"),"n/a",(I132/SQRT(22.5*AC132*(I132/AF132))-1)*100)</f>
        <v>432.52627108029236</v>
      </c>
      <c r="AR132" s="618">
        <f>INDEX(Historical!$C$7:$C$1222,MATCH(B132,Historical!$B$7:$B$1244,0))*IF(AH132="n/a",1.03,IF(AH132&lt;0,1.01,IF(AH132&gt;10,1.1,(1+AH132/100))))</f>
        <v>1.2320000000000002</v>
      </c>
      <c r="AS132" s="841">
        <f>IF($AI132="n/a",1.03*AR132,IF($AI132&lt;0,1.01*AR132,IF($AI132&gt;10,1.1*AR132,(1+$AI132/100)*AR132)))</f>
        <v>1.3552000000000004</v>
      </c>
      <c r="AT132" s="841">
        <f>IF($AK132="n/a",1.03*AS132,IF($AK132&lt;0,1.01*AS132,IF($AK132&gt;10,1.1*AS132,(1+$AK132/100)*AS132)))</f>
        <v>1.4243152000000003</v>
      </c>
      <c r="AU132" s="841">
        <f>IF($AK132="n/a",1.03*AT132,IF($AK132&lt;0,1.01*AT132,IF($AK132&gt;10,1.1*AT132,(1+$AK132/100)*AT132)))</f>
        <v>1.4969552752000002</v>
      </c>
      <c r="AV132" s="841">
        <f>IF($AK132="n/a",1.03*AU132,IF($AK132&lt;0,1.01*AU132,IF($AK132&gt;10,1.1*AU132,(1+$AK132/100)*AU132)))</f>
        <v>1.5732999942352002</v>
      </c>
      <c r="AW132" s="618">
        <f>SUM(AR132:AV132)</f>
        <v>7.0817704694352015</v>
      </c>
      <c r="AX132" s="713">
        <f>AW132/I132*100</f>
        <v>6.5876934599397226</v>
      </c>
      <c r="AY132" s="887">
        <v>1.43</v>
      </c>
      <c r="AZ132" s="827">
        <v>41.19</v>
      </c>
      <c r="BA132" s="827">
        <v>-15.8</v>
      </c>
      <c r="BB132" s="827">
        <v>-5.45</v>
      </c>
      <c r="BC132" s="827">
        <v>6.38</v>
      </c>
      <c r="BD132" s="861"/>
      <c r="BE132" s="594">
        <v>2015</v>
      </c>
      <c r="BF132" s="853">
        <f>IF(BE132&gt;2020,0,IF(BE132&gt;2008,1,IF(BE132&gt;2001,2,IF(BE132&gt;1990,3,IF(BE132&gt;1980,4,IF(BE132&gt;1973,5,IF(BE132&gt;1970,6,IF(BE132&gt;1960,7,IF(BE132&gt;1958,8,IF(BE132&gt;1953,9,10))))))))))</f>
        <v>1</v>
      </c>
      <c r="BG132" s="837">
        <v>6</v>
      </c>
      <c r="BH132" s="820" t="s">
        <v>4443</v>
      </c>
      <c r="BI132" s="820" t="s">
        <v>4444</v>
      </c>
    </row>
    <row r="133" spans="1:61" s="819" customFormat="1" ht="12.75" customHeight="1" x14ac:dyDescent="0.2">
      <c r="A133" s="836" t="s">
        <v>4316</v>
      </c>
      <c r="B133" s="575" t="s">
        <v>4315</v>
      </c>
      <c r="C133" s="885" t="s">
        <v>4178</v>
      </c>
      <c r="D133" s="885" t="s">
        <v>4179</v>
      </c>
      <c r="E133" s="699">
        <v>8</v>
      </c>
      <c r="F133" s="1122">
        <v>586</v>
      </c>
      <c r="G133" s="1122" t="s">
        <v>105</v>
      </c>
      <c r="H133" s="1122" t="s">
        <v>105</v>
      </c>
      <c r="I133" s="829">
        <v>42.3</v>
      </c>
      <c r="J133" s="618">
        <f>(M133/I133)*100</f>
        <v>5.2009456264775418</v>
      </c>
      <c r="K133" s="832">
        <v>0.55000000000000004</v>
      </c>
      <c r="L133" s="842">
        <v>4</v>
      </c>
      <c r="M133" s="609">
        <f>K133*L133</f>
        <v>2.2000000000000002</v>
      </c>
      <c r="N133" s="825" t="s">
        <v>316</v>
      </c>
      <c r="O133" s="700">
        <v>0.5</v>
      </c>
      <c r="P133" s="603">
        <v>44726</v>
      </c>
      <c r="Q133" s="603">
        <v>44742</v>
      </c>
      <c r="R133" s="609">
        <f>(K133-O133)/O133*100</f>
        <v>10.000000000000009</v>
      </c>
      <c r="S133" s="667">
        <f>IF(INDEX(Historical!$D$7:$D$1220,MATCH(B133,Historical!$B$7:$B$1244,0))=0,"n/a",(INDEX(Historical!$C$7:$C$1222,MATCH(B133,Historical!$B$7:$B$1244,0))/INDEX(Historical!$D$7:$D$1220,MATCH(B133,Historical!$B$7:$B$1244,0))-1)*100)</f>
        <v>35.220125786163514</v>
      </c>
      <c r="T133" s="667">
        <f>IF(INDEX(Historical!$F$7:$F$1213,MATCH(B133,Historical!$B$7:$B$1244,0))=0,"n/a",((INDEX(Historical!$C$7:$C$1222,MATCH(B133,Historical!$B$7:$B$1244,0))/INDEX(Historical!$F$7:$F$1213,MATCH(B133,Historical!$B$7:$B$1244,0)))^(1/3)-1)*100)</f>
        <v>19.182249888438708</v>
      </c>
      <c r="U133" s="667">
        <f>IF(INDEX(Historical!$H$7:$H$1213,MATCH(B133,Historical!$B$7:$B$1244,0))=0,"n/a",((INDEX(Historical!$C$7:$C$1222,MATCH(B133,Historical!$B$7:$B$1244,0))/INDEX(Historical!$H$7:$H$1213,MATCH(B133,Historical!$B$7:$B$1244,0)))^(1/5)-1)*100)</f>
        <v>15.632795232296438</v>
      </c>
      <c r="V133" s="667" t="str">
        <f>IF(INDEX(Historical!$N$7:$N$1213,MATCH(B133,Historical!$B$7:$B$1244,0))=0,"n/a",((INDEX(Historical!$C$7:$C$1222,MATCH(B133,Historical!$B$7:$B$1244,0))/INDEX(Historical!$N$7:$N$1213,MATCH(B133,Historical!$B$7:$B$1244,0)))^(1/10)-1)*100)</f>
        <v>n/a</v>
      </c>
      <c r="W133" s="668" t="str">
        <f>IF(OR(U133&lt;=0,U133="n/a",V133&lt;=0,V133="n/a"),"n/a",U133/V133)</f>
        <v>n/a</v>
      </c>
      <c r="X133" s="669">
        <f>IF(OR(AJ133&lt;=0,AJ133="n/a",U133&lt;=0,U133="n/a"),"n/a",U133/AJ133)</f>
        <v>0.61065606376157955</v>
      </c>
      <c r="Y133" s="831"/>
      <c r="Z133" s="618">
        <f>IF(OR(AC133&lt;0.01,AC133="n/a"),"n/a",M133/AC133*100)</f>
        <v>231.57894736842107</v>
      </c>
      <c r="AA133" s="841">
        <f>IF(OR(AC133&lt;0.01,AC133="n/a"),"n/a",I133/AC133)</f>
        <v>44.526315789473685</v>
      </c>
      <c r="AB133" s="842">
        <v>12</v>
      </c>
      <c r="AC133" s="821">
        <v>0.95</v>
      </c>
      <c r="AD133" s="821">
        <v>3.93</v>
      </c>
      <c r="AE133" s="821">
        <v>4.8</v>
      </c>
      <c r="AF133" s="821">
        <v>2.56</v>
      </c>
      <c r="AG133" s="821">
        <v>5.6000000000000005</v>
      </c>
      <c r="AH133" s="821">
        <v>84.7</v>
      </c>
      <c r="AI133" s="821">
        <v>43.65</v>
      </c>
      <c r="AJ133" s="821">
        <v>25.6</v>
      </c>
      <c r="AK133" s="821">
        <v>11</v>
      </c>
      <c r="AL133" s="833">
        <v>3680</v>
      </c>
      <c r="AM133" s="827">
        <v>6.7</v>
      </c>
      <c r="AN133" s="821">
        <v>2.37</v>
      </c>
      <c r="AO133" s="705">
        <f>IF(U133="n/a","n/a",IF(AA133&lt;0,"n/a",IF(AA133="n/a","n/a",J133+U133-AA133)))</f>
        <v>-23.692574930699706</v>
      </c>
      <c r="AP133" s="706">
        <f>IF(U133="n/a","n/a",J133+U133)</f>
        <v>20.833740858773979</v>
      </c>
      <c r="AQ133" s="843">
        <f>IF(OR(AC133&lt;0.01,AC133="n/a",AF133="n/a"),"n/a",(I133/SQRT(22.5*AC133*(I133/AF133))-1)*100)</f>
        <v>125.080102700303</v>
      </c>
      <c r="AR133" s="618">
        <f>INDEX(Historical!$C$7:$C$1222,MATCH(B133,Historical!$B$7:$B$1244,0))*IF(AH133="n/a",1.03,IF(AH133&lt;0,1.01,IF(AH133&gt;10,1.1,(1+AH133/100))))</f>
        <v>2.3650000000000002</v>
      </c>
      <c r="AS133" s="841">
        <f>IF($AI133="n/a",1.03*AR133,IF($AI133&lt;0,1.01*AR133,IF($AI133&gt;10,1.1*AR133,(1+$AI133/100)*AR133)))</f>
        <v>2.6015000000000006</v>
      </c>
      <c r="AT133" s="841">
        <f>IF($AK133="n/a",1.03*AS133,IF($AK133&lt;0,1.01*AS133,IF($AK133&gt;10,1.1*AS133,(1+$AK133/100)*AS133)))</f>
        <v>2.8616500000000009</v>
      </c>
      <c r="AU133" s="841">
        <f>IF($AK133="n/a",1.03*AT133,IF($AK133&lt;0,1.01*AT133,IF($AK133&gt;10,1.1*AT133,(1+$AK133/100)*AT133)))</f>
        <v>3.1478150000000014</v>
      </c>
      <c r="AV133" s="841">
        <f>IF($AK133="n/a",1.03*AU133,IF($AK133&lt;0,1.01*AU133,IF($AK133&gt;10,1.1*AU133,(1+$AK133/100)*AU133)))</f>
        <v>3.4625965000000019</v>
      </c>
      <c r="AW133" s="618">
        <f>SUM(AR133:AV133)</f>
        <v>14.438561500000004</v>
      </c>
      <c r="AX133" s="713">
        <f>AW133/I133*100</f>
        <v>34.133715130023653</v>
      </c>
      <c r="AY133" s="887">
        <v>0.75</v>
      </c>
      <c r="AZ133" s="827">
        <v>21.2</v>
      </c>
      <c r="BA133" s="827">
        <v>-37.28</v>
      </c>
      <c r="BB133" s="827">
        <v>8.58</v>
      </c>
      <c r="BC133" s="827">
        <v>-5.7700000000000005</v>
      </c>
      <c r="BD133" s="861"/>
      <c r="BE133" s="594">
        <v>2015</v>
      </c>
      <c r="BF133" s="853">
        <f>IF(BE133&gt;2020,0,IF(BE133&gt;2008,1,IF(BE133&gt;2001,2,IF(BE133&gt;1990,3,IF(BE133&gt;1980,4,IF(BE133&gt;1973,5,IF(BE133&gt;1970,6,IF(BE133&gt;1960,7,IF(BE133&gt;1958,8,IF(BE133&gt;1953,9,10))))))))))</f>
        <v>1</v>
      </c>
      <c r="BG133" s="837">
        <v>1.5</v>
      </c>
      <c r="BH133" s="820" t="s">
        <v>4443</v>
      </c>
      <c r="BI133" s="820" t="s">
        <v>4445</v>
      </c>
    </row>
    <row r="134" spans="1:61" s="819" customFormat="1" ht="12.75" customHeight="1" x14ac:dyDescent="0.2">
      <c r="A134" s="836" t="s">
        <v>4520</v>
      </c>
      <c r="B134" s="575" t="s">
        <v>2524</v>
      </c>
      <c r="C134" s="885" t="s">
        <v>111</v>
      </c>
      <c r="D134" s="885" t="s">
        <v>4215</v>
      </c>
      <c r="E134" s="699">
        <v>7</v>
      </c>
      <c r="F134" s="1122">
        <v>634</v>
      </c>
      <c r="G134" s="1122" t="s">
        <v>105</v>
      </c>
      <c r="H134" s="1122" t="s">
        <v>105</v>
      </c>
      <c r="I134" s="829">
        <v>224.82</v>
      </c>
      <c r="J134" s="618">
        <f>(M134/I134)*100</f>
        <v>2.401921537229784</v>
      </c>
      <c r="K134" s="832">
        <v>1.35</v>
      </c>
      <c r="L134" s="842">
        <v>4</v>
      </c>
      <c r="M134" s="609">
        <f>K134*L134</f>
        <v>5.4</v>
      </c>
      <c r="N134" s="825" t="s">
        <v>292</v>
      </c>
      <c r="O134" s="700">
        <v>1.24</v>
      </c>
      <c r="P134" s="603">
        <v>44959</v>
      </c>
      <c r="Q134" s="603">
        <v>44978</v>
      </c>
      <c r="R134" s="609">
        <f>(K134-O134)/O134*100</f>
        <v>8.8709677419354911</v>
      </c>
      <c r="S134" s="667">
        <f>IF(INDEX(Historical!$D$7:$D$1220,MATCH(B134,Historical!$B$7:$B$1244,0))=0,"n/a",(INDEX(Historical!$C$7:$C$1222,MATCH(B134,Historical!$B$7:$B$1244,0))/INDEX(Historical!$D$7:$D$1220,MATCH(B134,Historical!$B$7:$B$1244,0))-1)*100)</f>
        <v>19.23076923076923</v>
      </c>
      <c r="T134" s="667">
        <f>IF(INDEX(Historical!$F$7:$F$1213,MATCH(B134,Historical!$B$7:$B$1244,0))=0,"n/a",((INDEX(Historical!$C$7:$C$1222,MATCH(B134,Historical!$B$7:$B$1244,0))/INDEX(Historical!$F$7:$F$1213,MATCH(B134,Historical!$B$7:$B$1244,0)))^(1/3)-1)*100)</f>
        <v>11.273835644272513</v>
      </c>
      <c r="U134" s="667">
        <f>IF(INDEX(Historical!$H$7:$H$1213,MATCH(B134,Historical!$B$7:$B$1244,0))=0,"n/a",((INDEX(Historical!$C$7:$C$1222,MATCH(B134,Historical!$B$7:$B$1244,0))/INDEX(Historical!$H$7:$H$1213,MATCH(B134,Historical!$B$7:$B$1244,0)))^(1/5)-1)*100)</f>
        <v>15.244012272381791</v>
      </c>
      <c r="V134" s="667">
        <f>IF(INDEX(Historical!$N$7:$N$1213,MATCH(B134,Historical!$B$7:$B$1244,0))=0,"n/a",((INDEX(Historical!$C$7:$C$1222,MATCH(B134,Historical!$B$7:$B$1244,0))/INDEX(Historical!$N$7:$N$1213,MATCH(B134,Historical!$B$7:$B$1244,0)))^(1/10)-1)*100)</f>
        <v>9.8418894064418829</v>
      </c>
      <c r="W134" s="668">
        <f>IF(OR(U134&lt;=0,U134="n/a",V134&lt;=0,V134="n/a"),"n/a",U134/V134)</f>
        <v>1.548890832120509</v>
      </c>
      <c r="X134" s="669">
        <f>IF(OR(AJ134&lt;=0,AJ134="n/a",U134&lt;=0,U134="n/a"),"n/a",U134/AJ134)</f>
        <v>1.0735219910128022</v>
      </c>
      <c r="Y134" s="640"/>
      <c r="Z134" s="618">
        <f>IF(OR(AC134&lt;0.01,AC134="n/a"),"n/a",M134/AC134*100)</f>
        <v>38.904899135446684</v>
      </c>
      <c r="AA134" s="841">
        <f>IF(OR(AC134&lt;0.01,AC134="n/a"),"n/a",I134/AC134)</f>
        <v>16.197406340057636</v>
      </c>
      <c r="AB134" s="842">
        <v>12</v>
      </c>
      <c r="AC134" s="821">
        <v>13.88</v>
      </c>
      <c r="AD134" s="821">
        <v>2.0299999999999998</v>
      </c>
      <c r="AE134" s="821">
        <v>4.01</v>
      </c>
      <c r="AF134" s="821">
        <v>4.07</v>
      </c>
      <c r="AG134" s="821">
        <v>25</v>
      </c>
      <c r="AH134" s="821">
        <v>14.499999999999998</v>
      </c>
      <c r="AI134" s="821">
        <v>8.6900000000000013</v>
      </c>
      <c r="AJ134" s="821">
        <v>14.2</v>
      </c>
      <c r="AK134" s="821">
        <v>7.9799999999999995</v>
      </c>
      <c r="AL134" s="833">
        <v>51110</v>
      </c>
      <c r="AM134" s="827">
        <v>0.1</v>
      </c>
      <c r="AN134" s="821">
        <v>1.19</v>
      </c>
      <c r="AO134" s="705">
        <f>IF(U134="n/a","n/a",IF(AA134&lt;0,"n/a",IF(AA134="n/a","n/a",J134+U134-AA134)))</f>
        <v>1.448527469553941</v>
      </c>
      <c r="AP134" s="706">
        <f>IF(U134="n/a","n/a",J134+U134)</f>
        <v>17.645933809611577</v>
      </c>
      <c r="AQ134" s="843">
        <f>IF(OR(AC134&lt;0.01,AC134="n/a",AF134="n/a"),"n/a",(I134/SQRT(22.5*AC134*(I134/AF134))-1)*100)</f>
        <v>71.170407364557903</v>
      </c>
      <c r="AR134" s="618">
        <f>INDEX(Historical!$C$7:$C$1222,MATCH(B134,Historical!$B$7:$B$1244,0))*IF(AH134="n/a",1.03,IF(AH134&lt;0,1.01,IF(AH134&gt;10,1.1,(1+AH134/100))))</f>
        <v>5.4560000000000004</v>
      </c>
      <c r="AS134" s="841">
        <f>IF($AI134="n/a",1.03*AR134,IF($AI134&lt;0,1.01*AR134,IF($AI134&gt;10,1.1*AR134,(1+$AI134/100)*AR134)))</f>
        <v>5.9301264000000007</v>
      </c>
      <c r="AT134" s="841">
        <f>IF($AK134="n/a",1.03*AS134,IF($AK134&lt;0,1.01*AS134,IF($AK134&gt;10,1.1*AS134,(1+$AK134/100)*AS134)))</f>
        <v>6.4033504867200017</v>
      </c>
      <c r="AU134" s="841">
        <f>IF($AK134="n/a",1.03*AT134,IF($AK134&lt;0,1.01*AT134,IF($AK134&gt;10,1.1*AT134,(1+$AK134/100)*AT134)))</f>
        <v>6.9143378555602588</v>
      </c>
      <c r="AV134" s="841">
        <f>IF($AK134="n/a",1.03*AU134,IF($AK134&lt;0,1.01*AU134,IF($AK134&gt;10,1.1*AU134,(1+$AK134/100)*AU134)))</f>
        <v>7.4661020164339682</v>
      </c>
      <c r="AW134" s="618">
        <f>SUM(AR134:AV134)</f>
        <v>32.16991675871423</v>
      </c>
      <c r="AX134" s="713">
        <f>AW134/I134*100</f>
        <v>14.309188132156494</v>
      </c>
      <c r="AY134" s="887">
        <v>1.3</v>
      </c>
      <c r="AZ134" s="827">
        <v>10.4</v>
      </c>
      <c r="BA134" s="827">
        <v>-22.89</v>
      </c>
      <c r="BB134" s="827">
        <v>-8.32</v>
      </c>
      <c r="BC134" s="827">
        <v>-5.91</v>
      </c>
      <c r="BD134" s="861"/>
      <c r="BE134" s="594">
        <v>2017</v>
      </c>
      <c r="BF134" s="853">
        <f>IF(BE134&gt;2020,0,IF(BE134&gt;2008,1,IF(BE134&gt;2001,2,IF(BE134&gt;1990,3,IF(BE134&gt;1980,4,IF(BE134&gt;1973,5,IF(BE134&gt;1970,6,IF(BE134&gt;1960,7,IF(BE134&gt;1958,8,IF(BE134&gt;1953,9,10))))))))))</f>
        <v>1</v>
      </c>
      <c r="BG134" s="837">
        <v>8.3000000000000007</v>
      </c>
      <c r="BH134" s="820" t="s">
        <v>4443</v>
      </c>
      <c r="BI134" s="820" t="s">
        <v>4444</v>
      </c>
    </row>
    <row r="135" spans="1:61" s="819" customFormat="1" ht="12.75" customHeight="1" x14ac:dyDescent="0.2">
      <c r="A135" s="836" t="s">
        <v>5242</v>
      </c>
      <c r="B135" s="575" t="s">
        <v>5234</v>
      </c>
      <c r="C135" s="885" t="s">
        <v>4055</v>
      </c>
      <c r="D135" s="885" t="s">
        <v>4185</v>
      </c>
      <c r="E135" s="699">
        <v>6</v>
      </c>
      <c r="F135" s="1122">
        <v>681</v>
      </c>
      <c r="G135" s="1122" t="s">
        <v>105</v>
      </c>
      <c r="H135" s="1122" t="s">
        <v>105</v>
      </c>
      <c r="I135" s="829">
        <v>178.48</v>
      </c>
      <c r="J135" s="618">
        <f>(M135/I135)*100</f>
        <v>2.272523532048409</v>
      </c>
      <c r="K135" s="832">
        <v>1.014</v>
      </c>
      <c r="L135" s="842">
        <v>4</v>
      </c>
      <c r="M135" s="609">
        <f>K135*L135</f>
        <v>4.056</v>
      </c>
      <c r="N135" s="825" t="s">
        <v>4418</v>
      </c>
      <c r="O135" s="700">
        <v>0.84499999999999997</v>
      </c>
      <c r="P135" s="603">
        <v>44999</v>
      </c>
      <c r="Q135" s="603">
        <v>45021</v>
      </c>
      <c r="R135" s="609">
        <f>(K135-O135)/O135*100</f>
        <v>20.000000000000004</v>
      </c>
      <c r="S135" s="667">
        <f>IF(INDEX(Historical!$D$7:$D$1220,MATCH(B135,Historical!$B$7:$B$1244,0))=0,"n/a",(INDEX(Historical!$C$7:$C$1222,MATCH(B135,Historical!$B$7:$B$1244,0))/INDEX(Historical!$D$7:$D$1220,MATCH(B135,Historical!$B$7:$B$1244,0))-1)*100)</f>
        <v>50.181818181818194</v>
      </c>
      <c r="T135" s="667">
        <f>IF(INDEX(Historical!$F$7:$F$1213,MATCH(B135,Historical!$B$7:$B$1244,0))=0,"n/a",((INDEX(Historical!$C$7:$C$1222,MATCH(B135,Historical!$B$7:$B$1244,0))/INDEX(Historical!$F$7:$F$1213,MATCH(B135,Historical!$B$7:$B$1244,0)))^(1/3)-1)*100)</f>
        <v>40.158550531866702</v>
      </c>
      <c r="U135" s="667" t="str">
        <f>IF(INDEX(Historical!$H$7:$H$1213,MATCH(B135,Historical!$B$7:$B$1244,0))=0,"n/a",((INDEX(Historical!$C$7:$C$1222,MATCH(B135,Historical!$B$7:$B$1244,0))/INDEX(Historical!$H$7:$H$1213,MATCH(B135,Historical!$B$7:$B$1244,0)))^(1/5)-1)*100)</f>
        <v>n/a</v>
      </c>
      <c r="V135" s="667" t="str">
        <f>IF(INDEX(Historical!$N$7:$N$1213,MATCH(B135,Historical!$B$7:$B$1244,0))=0,"n/a",((INDEX(Historical!$C$7:$C$1222,MATCH(B135,Historical!$B$7:$B$1244,0))/INDEX(Historical!$N$7:$N$1213,MATCH(B135,Historical!$B$7:$B$1244,0)))^(1/10)-1)*100)</f>
        <v>n/a</v>
      </c>
      <c r="W135" s="668" t="str">
        <f>IF(OR(U135&lt;=0,U135="n/a",V135&lt;=0,V135="n/a"),"n/a",U135/V135)</f>
        <v>n/a</v>
      </c>
      <c r="X135" s="669" t="str">
        <f>IF(OR(AJ135&lt;=0,AJ135="n/a",U135&lt;=0,U135="n/a"),"n/a",U135/AJ135)</f>
        <v>n/a</v>
      </c>
      <c r="Y135" s="831" t="s">
        <v>5243</v>
      </c>
      <c r="Z135" s="618">
        <f>IF(OR(AC135&lt;0.01,AC135="n/a"),"n/a",M135/AC135*100)</f>
        <v>38.409090909090907</v>
      </c>
      <c r="AA135" s="841">
        <f>IF(OR(AC135&lt;0.01,AC135="n/a"),"n/a",I135/AC135)</f>
        <v>16.901515151515149</v>
      </c>
      <c r="AB135" s="842">
        <v>12</v>
      </c>
      <c r="AC135" s="821">
        <v>10.56</v>
      </c>
      <c r="AD135" s="821">
        <v>1.69</v>
      </c>
      <c r="AE135" s="821">
        <v>3.57</v>
      </c>
      <c r="AF135" s="821">
        <v>6.56</v>
      </c>
      <c r="AG135" s="821">
        <v>36.1</v>
      </c>
      <c r="AH135" s="821">
        <v>-12.5</v>
      </c>
      <c r="AI135" s="821">
        <v>10.65</v>
      </c>
      <c r="AJ135" s="821">
        <v>63.800000000000004</v>
      </c>
      <c r="AK135" s="821">
        <v>9.9699999999999989</v>
      </c>
      <c r="AL135" s="833">
        <v>47130</v>
      </c>
      <c r="AM135" s="827">
        <v>0.1</v>
      </c>
      <c r="AN135" s="821">
        <v>0</v>
      </c>
      <c r="AO135" s="705" t="str">
        <f>IF(U135="n/a","n/a",IF(AA135&lt;0,"n/a",IF(AA135="n/a","n/a",J135+U135-AA135)))</f>
        <v>n/a</v>
      </c>
      <c r="AP135" s="706" t="str">
        <f>IF(U135="n/a","n/a",J135+U135)</f>
        <v>n/a</v>
      </c>
      <c r="AQ135" s="843">
        <f>IF(OR(AC135&lt;0.01,AC135="n/a",AF135="n/a"),"n/a",(I135/SQRT(22.5*AC135*(I135/AF135))-1)*100)</f>
        <v>121.98492380633961</v>
      </c>
      <c r="AR135" s="618">
        <f>INDEX(Historical!$C$7:$C$1222,MATCH(B135,Historical!$B$7:$B$1244,0))*IF(AH135="n/a",1.03,IF(AH135&lt;0,1.01,IF(AH135&gt;10,1.1,(1+AH135/100))))</f>
        <v>3.1284750000000003</v>
      </c>
      <c r="AS135" s="841">
        <f>IF($AI135="n/a",1.03*AR135,IF($AI135&lt;0,1.01*AR135,IF($AI135&gt;10,1.1*AR135,(1+$AI135/100)*AR135)))</f>
        <v>3.4413225000000005</v>
      </c>
      <c r="AT135" s="841">
        <f>IF($AK135="n/a",1.03*AS135,IF($AK135&lt;0,1.01*AS135,IF($AK135&gt;10,1.1*AS135,(1+$AK135/100)*AS135)))</f>
        <v>3.7844223532500001</v>
      </c>
      <c r="AU135" s="841">
        <f>IF($AK135="n/a",1.03*AT135,IF($AK135&lt;0,1.01*AT135,IF($AK135&gt;10,1.1*AT135,(1+$AK135/100)*AT135)))</f>
        <v>4.1617292618690245</v>
      </c>
      <c r="AV135" s="841">
        <f>IF($AK135="n/a",1.03*AU135,IF($AK135&lt;0,1.01*AU135,IF($AK135&gt;10,1.1*AU135,(1+$AK135/100)*AU135)))</f>
        <v>4.5766536692773654</v>
      </c>
      <c r="AW135" s="618">
        <f>SUM(AR135:AV135)</f>
        <v>19.092602784396391</v>
      </c>
      <c r="AX135" s="713">
        <f>AW135/I135*100</f>
        <v>10.697334594574402</v>
      </c>
      <c r="AY135" s="887">
        <v>1.54</v>
      </c>
      <c r="AZ135" s="827">
        <v>35.130000000000003</v>
      </c>
      <c r="BA135" s="827">
        <v>-9.99</v>
      </c>
      <c r="BB135" s="827">
        <v>2.85</v>
      </c>
      <c r="BC135" s="827">
        <v>6.45</v>
      </c>
      <c r="BD135" s="861"/>
      <c r="BE135" s="594">
        <v>2018</v>
      </c>
      <c r="BF135" s="853">
        <f>IF(BE135&gt;2020,0,IF(BE135&gt;2008,1,IF(BE135&gt;2001,2,IF(BE135&gt;1990,3,IF(BE135&gt;1980,4,IF(BE135&gt;1973,5,IF(BE135&gt;1970,6,IF(BE135&gt;1960,7,IF(BE135&gt;1958,8,IF(BE135&gt;1953,9,10))))))))))</f>
        <v>1</v>
      </c>
      <c r="BG135" s="837">
        <v>11.200000000000001</v>
      </c>
      <c r="BH135" s="820" t="s">
        <v>4443</v>
      </c>
      <c r="BI135" s="820" t="s">
        <v>4444</v>
      </c>
    </row>
    <row r="136" spans="1:61" s="819" customFormat="1" ht="12.75" customHeight="1" x14ac:dyDescent="0.2">
      <c r="A136" s="836" t="s">
        <v>4993</v>
      </c>
      <c r="B136" s="575" t="s">
        <v>4320</v>
      </c>
      <c r="C136" s="885" t="s">
        <v>4178</v>
      </c>
      <c r="D136" s="885" t="s">
        <v>4179</v>
      </c>
      <c r="E136" s="699">
        <v>8</v>
      </c>
      <c r="F136" s="1122">
        <v>597</v>
      </c>
      <c r="G136" s="1122" t="s">
        <v>105</v>
      </c>
      <c r="H136" s="1122" t="s">
        <v>105</v>
      </c>
      <c r="I136" s="829">
        <v>48.43</v>
      </c>
      <c r="J136" s="618">
        <f>(M136/I136)*100</f>
        <v>3.4689242205244684</v>
      </c>
      <c r="K136" s="832">
        <v>0.42</v>
      </c>
      <c r="L136" s="842">
        <v>4</v>
      </c>
      <c r="M136" s="609">
        <f>K136*L136</f>
        <v>1.68</v>
      </c>
      <c r="N136" s="825" t="s">
        <v>316</v>
      </c>
      <c r="O136" s="700">
        <v>0.38</v>
      </c>
      <c r="P136" s="603">
        <v>44909</v>
      </c>
      <c r="Q136" s="603">
        <v>44925</v>
      </c>
      <c r="R136" s="609">
        <f>(K136-O136)/O136*100</f>
        <v>10.52631578947368</v>
      </c>
      <c r="S136" s="667">
        <f>IF(INDEX(Historical!$D$7:$D$1220,MATCH(B136,Historical!$B$7:$B$1244,0))=0,"n/a",(INDEX(Historical!$C$7:$C$1222,MATCH(B136,Historical!$B$7:$B$1244,0))/INDEX(Historical!$D$7:$D$1220,MATCH(B136,Historical!$B$7:$B$1244,0))-1)*100)</f>
        <v>11.130899376669646</v>
      </c>
      <c r="T136" s="667">
        <f>IF(INDEX(Historical!$F$7:$F$1213,MATCH(B136,Historical!$B$7:$B$1244,0))=0,"n/a",((INDEX(Historical!$C$7:$C$1222,MATCH(B136,Historical!$B$7:$B$1244,0))/INDEX(Historical!$F$7:$F$1213,MATCH(B136,Historical!$B$7:$B$1244,0)))^(1/3)-1)*100)</f>
        <v>11.102644857564847</v>
      </c>
      <c r="U136" s="667">
        <f>IF(INDEX(Historical!$H$7:$H$1213,MATCH(B136,Historical!$B$7:$B$1244,0))=0,"n/a",((INDEX(Historical!$C$7:$C$1222,MATCH(B136,Historical!$B$7:$B$1244,0))/INDEX(Historical!$H$7:$H$1213,MATCH(B136,Historical!$B$7:$B$1244,0)))^(1/5)-1)*100)</f>
        <v>11.382417860287909</v>
      </c>
      <c r="V136" s="667" t="str">
        <f>IF(INDEX(Historical!$N$7:$N$1213,MATCH(B136,Historical!$B$7:$B$1244,0))=0,"n/a",((INDEX(Historical!$C$7:$C$1222,MATCH(B136,Historical!$B$7:$B$1244,0))/INDEX(Historical!$N$7:$N$1213,MATCH(B136,Historical!$B$7:$B$1244,0)))^(1/10)-1)*100)</f>
        <v>n/a</v>
      </c>
      <c r="W136" s="668" t="str">
        <f>IF(OR(U136&lt;=0,U136="n/a",V136&lt;=0,V136="n/a"),"n/a",U136/V136)</f>
        <v>n/a</v>
      </c>
      <c r="X136" s="669" t="str">
        <f>IF(OR(AJ136&lt;=0,AJ136="n/a",U136&lt;=0,U136="n/a"),"n/a",U136/AJ136)</f>
        <v>n/a</v>
      </c>
      <c r="Y136" s="831"/>
      <c r="Z136" s="618" t="str">
        <f>IF(OR(AC136&lt;0.01,AC136="n/a"),"n/a",M136/AC136*100)</f>
        <v>n/a</v>
      </c>
      <c r="AA136" s="841" t="str">
        <f>IF(OR(AC136&lt;0.01,AC136="n/a"),"n/a",I136/AC136)</f>
        <v>n/a</v>
      </c>
      <c r="AB136" s="842">
        <v>12</v>
      </c>
      <c r="AC136" s="821">
        <v>-0.36</v>
      </c>
      <c r="AD136" s="821" t="s">
        <v>135</v>
      </c>
      <c r="AE136" s="821">
        <v>4.84</v>
      </c>
      <c r="AF136" s="821">
        <v>2.34</v>
      </c>
      <c r="AG136" s="821">
        <v>4.1000000000000005</v>
      </c>
      <c r="AH136" s="821">
        <v>-48.699999999999996</v>
      </c>
      <c r="AI136" s="821">
        <v>38.5</v>
      </c>
      <c r="AJ136" s="821">
        <v>-2.7</v>
      </c>
      <c r="AK136" s="821">
        <v>5</v>
      </c>
      <c r="AL136" s="833">
        <v>1280</v>
      </c>
      <c r="AM136" s="827">
        <v>0.1</v>
      </c>
      <c r="AN136" s="821">
        <v>0</v>
      </c>
      <c r="AO136" s="705" t="str">
        <f>IF(U136="n/a","n/a",IF(AA136&lt;0,"n/a",IF(AA136="n/a","n/a",J136+U136-AA136)))</f>
        <v>n/a</v>
      </c>
      <c r="AP136" s="706">
        <f>IF(U136="n/a","n/a",J136+U136)</f>
        <v>14.851342080812376</v>
      </c>
      <c r="AQ136" s="843" t="str">
        <f>IF(OR(AC136&lt;0.01,AC136="n/a",AF136="n/a"),"n/a",(I136/SQRT(22.5*AC136*(I136/AF136))-1)*100)</f>
        <v>n/a</v>
      </c>
      <c r="AR136" s="618">
        <f>INDEX(Historical!$C$7:$C$1222,MATCH(B136,Historical!$B$7:$B$1244,0))*IF(AH136="n/a",1.03,IF(AH136&lt;0,1.01,IF(AH136&gt;10,1.1,(1+AH136/100))))</f>
        <v>1.5756000000000001</v>
      </c>
      <c r="AS136" s="841">
        <f>IF($AI136="n/a",1.03*AR136,IF($AI136&lt;0,1.01*AR136,IF($AI136&gt;10,1.1*AR136,(1+$AI136/100)*AR136)))</f>
        <v>1.7331600000000003</v>
      </c>
      <c r="AT136" s="841">
        <f>IF($AK136="n/a",1.03*AS136,IF($AK136&lt;0,1.01*AS136,IF($AK136&gt;10,1.1*AS136,(1+$AK136/100)*AS136)))</f>
        <v>1.8198180000000004</v>
      </c>
      <c r="AU136" s="841">
        <f>IF($AK136="n/a",1.03*AT136,IF($AK136&lt;0,1.01*AT136,IF($AK136&gt;10,1.1*AT136,(1+$AK136/100)*AT136)))</f>
        <v>1.9108089000000006</v>
      </c>
      <c r="AV136" s="841">
        <f>IF($AK136="n/a",1.03*AU136,IF($AK136&lt;0,1.01*AU136,IF($AK136&gt;10,1.1*AU136,(1+$AK136/100)*AU136)))</f>
        <v>2.0063493450000007</v>
      </c>
      <c r="AW136" s="618">
        <f>SUM(AR136:AV136)</f>
        <v>9.0457362450000023</v>
      </c>
      <c r="AX136" s="713">
        <f>AW136/I136*100</f>
        <v>18.677960448069385</v>
      </c>
      <c r="AY136" s="887">
        <v>1.1000000000000001</v>
      </c>
      <c r="AZ136" s="827">
        <v>25.240000000000002</v>
      </c>
      <c r="BA136" s="827">
        <v>-49.04</v>
      </c>
      <c r="BB136" s="827">
        <v>3.8899999999999997</v>
      </c>
      <c r="BC136" s="827">
        <v>-9.44</v>
      </c>
      <c r="BD136" s="861"/>
      <c r="BE136" s="594">
        <v>2015</v>
      </c>
      <c r="BF136" s="853">
        <f>IF(BE136&gt;2020,0,IF(BE136&gt;2008,1,IF(BE136&gt;2001,2,IF(BE136&gt;1990,3,IF(BE136&gt;1980,4,IF(BE136&gt;1973,5,IF(BE136&gt;1970,6,IF(BE136&gt;1960,7,IF(BE136&gt;1958,8,IF(BE136&gt;1953,9,10))))))))))</f>
        <v>1</v>
      </c>
      <c r="BG136" s="837">
        <v>1</v>
      </c>
      <c r="BH136" s="820" t="s">
        <v>4443</v>
      </c>
      <c r="BI136" s="820" t="s">
        <v>4445</v>
      </c>
    </row>
    <row r="137" spans="1:61" s="819" customFormat="1" ht="12.75" customHeight="1" x14ac:dyDescent="0.2">
      <c r="A137" s="836" t="s">
        <v>5283</v>
      </c>
      <c r="B137" s="575" t="s">
        <v>5278</v>
      </c>
      <c r="C137" s="885" t="s">
        <v>107</v>
      </c>
      <c r="D137" s="885" t="s">
        <v>4197</v>
      </c>
      <c r="E137" s="699">
        <v>5</v>
      </c>
      <c r="F137" s="1122">
        <v>686</v>
      </c>
      <c r="G137" s="1122" t="s">
        <v>105</v>
      </c>
      <c r="H137" s="1122" t="s">
        <v>105</v>
      </c>
      <c r="I137" s="829">
        <v>37.909999999999997</v>
      </c>
      <c r="J137" s="618">
        <f>(M137/I137)*100</f>
        <v>1.5826958586125033</v>
      </c>
      <c r="K137" s="832">
        <v>0.15</v>
      </c>
      <c r="L137" s="842">
        <v>4</v>
      </c>
      <c r="M137" s="609">
        <f>K137*L137</f>
        <v>0.6</v>
      </c>
      <c r="N137" s="825" t="s">
        <v>510</v>
      </c>
      <c r="O137" s="700">
        <v>0.13</v>
      </c>
      <c r="P137" s="603">
        <v>44697</v>
      </c>
      <c r="Q137" s="603">
        <v>44712</v>
      </c>
      <c r="R137" s="609">
        <f>(K137-O137)/O137*100</f>
        <v>15.384615384615378</v>
      </c>
      <c r="S137" s="667">
        <f>IF(INDEX(Historical!$D$7:$D$1220,MATCH(B137,Historical!$B$7:$B$1244,0))=0,"n/a",(INDEX(Historical!$C$7:$C$1222,MATCH(B137,Historical!$B$7:$B$1244,0))/INDEX(Historical!$D$7:$D$1220,MATCH(B137,Historical!$B$7:$B$1244,0))-1)*100)</f>
        <v>18.367346938775508</v>
      </c>
      <c r="T137" s="667">
        <f>IF(INDEX(Historical!$F$7:$F$1213,MATCH(B137,Historical!$B$7:$B$1244,0))=0,"n/a",((INDEX(Historical!$C$7:$C$1222,MATCH(B137,Historical!$B$7:$B$1244,0))/INDEX(Historical!$F$7:$F$1213,MATCH(B137,Historical!$B$7:$B$1244,0)))^(1/3)-1)*100)</f>
        <v>32.382118960524586</v>
      </c>
      <c r="U137" s="667" t="str">
        <f>IF(INDEX(Historical!$H$7:$H$1213,MATCH(B137,Historical!$B$7:$B$1244,0))=0,"n/a",((INDEX(Historical!$C$7:$C$1222,MATCH(B137,Historical!$B$7:$B$1244,0))/INDEX(Historical!$H$7:$H$1213,MATCH(B137,Historical!$B$7:$B$1244,0)))^(1/5)-1)*100)</f>
        <v>n/a</v>
      </c>
      <c r="V137" s="667" t="str">
        <f>IF(INDEX(Historical!$N$7:$N$1213,MATCH(B137,Historical!$B$7:$B$1244,0))=0,"n/a",((INDEX(Historical!$C$7:$C$1222,MATCH(B137,Historical!$B$7:$B$1244,0))/INDEX(Historical!$N$7:$N$1213,MATCH(B137,Historical!$B$7:$B$1244,0)))^(1/10)-1)*100)</f>
        <v>n/a</v>
      </c>
      <c r="W137" s="668" t="str">
        <f>IF(OR(U137&lt;=0,U137="n/a",V137&lt;=0,V137="n/a"),"n/a",U137/V137)</f>
        <v>n/a</v>
      </c>
      <c r="X137" s="669" t="str">
        <f>IF(OR(AJ137&lt;=0,AJ137="n/a",U137&lt;=0,U137="n/a"),"n/a",U137/AJ137)</f>
        <v>n/a</v>
      </c>
      <c r="Y137" s="640"/>
      <c r="Z137" s="618">
        <f>IF(OR(AC137&lt;0.01,AC137="n/a"),"n/a",M137/AC137*100)</f>
        <v>18.237082066869302</v>
      </c>
      <c r="AA137" s="841">
        <f>IF(OR(AC137&lt;0.01,AC137="n/a"),"n/a",I137/AC137)</f>
        <v>11.522796352583585</v>
      </c>
      <c r="AB137" s="842">
        <v>12</v>
      </c>
      <c r="AC137" s="821">
        <v>3.29</v>
      </c>
      <c r="AD137" s="821" t="s">
        <v>135</v>
      </c>
      <c r="AE137" s="821">
        <v>3.63</v>
      </c>
      <c r="AF137" s="821">
        <v>1.23</v>
      </c>
      <c r="AG137" s="821">
        <v>11</v>
      </c>
      <c r="AH137" s="821">
        <v>-28.7</v>
      </c>
      <c r="AI137" s="821">
        <v>1.63</v>
      </c>
      <c r="AJ137" s="821">
        <v>43.6</v>
      </c>
      <c r="AK137" s="821" t="s">
        <v>135</v>
      </c>
      <c r="AL137" s="833">
        <v>1180</v>
      </c>
      <c r="AM137" s="827">
        <v>0.89999999999999991</v>
      </c>
      <c r="AN137" s="821">
        <v>0.22</v>
      </c>
      <c r="AO137" s="705" t="str">
        <f>IF(U137="n/a","n/a",IF(AA137&lt;0,"n/a",IF(AA137="n/a","n/a",J137+U137-AA137)))</f>
        <v>n/a</v>
      </c>
      <c r="AP137" s="706" t="str">
        <f>IF(U137="n/a","n/a",J137+U137)</f>
        <v>n/a</v>
      </c>
      <c r="AQ137" s="843">
        <f>IF(OR(AC137&lt;0.01,AC137="n/a",AF137="n/a"),"n/a",(I137/SQRT(22.5*AC137*(I137/AF137))-1)*100)</f>
        <v>-20.632949703635241</v>
      </c>
      <c r="AR137" s="618">
        <f>INDEX(Historical!$C$7:$C$1222,MATCH(B137,Historical!$B$7:$B$1244,0))*IF(AH137="n/a",1.03,IF(AH137&lt;0,1.01,IF(AH137&gt;10,1.1,(1+AH137/100))))</f>
        <v>0.58579999999999999</v>
      </c>
      <c r="AS137" s="841">
        <f>IF($AI137="n/a",1.03*AR137,IF($AI137&lt;0,1.01*AR137,IF($AI137&gt;10,1.1*AR137,(1+$AI137/100)*AR137)))</f>
        <v>0.59534853999999993</v>
      </c>
      <c r="AT137" s="841">
        <f>IF($AK137="n/a",1.03*AS137,IF($AK137&lt;0,1.01*AS137,IF($AK137&gt;10,1.1*AS137,(1+$AK137/100)*AS137)))</f>
        <v>0.61320899619999991</v>
      </c>
      <c r="AU137" s="841">
        <f>IF($AK137="n/a",1.03*AT137,IF($AK137&lt;0,1.01*AT137,IF($AK137&gt;10,1.1*AT137,(1+$AK137/100)*AT137)))</f>
        <v>0.63160526608599987</v>
      </c>
      <c r="AV137" s="841">
        <f>IF($AK137="n/a",1.03*AU137,IF($AK137&lt;0,1.01*AU137,IF($AK137&gt;10,1.1*AU137,(1+$AK137/100)*AU137)))</f>
        <v>0.65055342406857986</v>
      </c>
      <c r="AW137" s="618">
        <f>SUM(AR137:AV137)</f>
        <v>3.0765162263545793</v>
      </c>
      <c r="AX137" s="713">
        <f>AW137/I137*100</f>
        <v>8.1153158173425997</v>
      </c>
      <c r="AY137" s="887">
        <v>0.92</v>
      </c>
      <c r="AZ137" s="827">
        <v>7.21</v>
      </c>
      <c r="BA137" s="827">
        <v>-19.82</v>
      </c>
      <c r="BB137" s="827">
        <v>0.54</v>
      </c>
      <c r="BC137" s="827">
        <v>-4.84</v>
      </c>
      <c r="BD137" s="861"/>
      <c r="BE137" s="594">
        <v>2018</v>
      </c>
      <c r="BF137" s="853">
        <f>IF(BE137&gt;2020,0,IF(BE137&gt;2008,1,IF(BE137&gt;2001,2,IF(BE137&gt;1990,3,IF(BE137&gt;1980,4,IF(BE137&gt;1973,5,IF(BE137&gt;1970,6,IF(BE137&gt;1960,7,IF(BE137&gt;1958,8,IF(BE137&gt;1953,9,10))))))))))</f>
        <v>1</v>
      </c>
      <c r="BG137" s="837">
        <v>1</v>
      </c>
      <c r="BH137" s="820" t="s">
        <v>4443</v>
      </c>
      <c r="BI137" s="820" t="s">
        <v>4444</v>
      </c>
    </row>
    <row r="138" spans="1:61" s="819" customFormat="1" ht="12.75" customHeight="1" x14ac:dyDescent="0.2">
      <c r="A138" s="836" t="s">
        <v>5387</v>
      </c>
      <c r="B138" s="575" t="s">
        <v>5382</v>
      </c>
      <c r="C138" s="885" t="s">
        <v>107</v>
      </c>
      <c r="D138" s="885" t="s">
        <v>4193</v>
      </c>
      <c r="E138" s="699">
        <v>5</v>
      </c>
      <c r="F138" s="1122">
        <v>708</v>
      </c>
      <c r="G138" s="1122" t="s">
        <v>105</v>
      </c>
      <c r="H138" s="1122" t="s">
        <v>105</v>
      </c>
      <c r="I138" s="829">
        <v>20.32</v>
      </c>
      <c r="J138" s="618">
        <f>(M138/I138)*100</f>
        <v>10.826771653543307</v>
      </c>
      <c r="K138" s="832">
        <v>0.55000000000000004</v>
      </c>
      <c r="L138" s="842">
        <v>4</v>
      </c>
      <c r="M138" s="609">
        <f>K138*L138</f>
        <v>2.2000000000000002</v>
      </c>
      <c r="N138" s="825" t="s">
        <v>316</v>
      </c>
      <c r="O138" s="700">
        <v>0.54</v>
      </c>
      <c r="P138" s="603">
        <v>44999</v>
      </c>
      <c r="Q138" s="603">
        <v>45016</v>
      </c>
      <c r="R138" s="609">
        <f>(K138-O138)/O138*100</f>
        <v>1.8518518518518534</v>
      </c>
      <c r="S138" s="667">
        <f>IF(INDEX(Historical!$D$7:$D$1220,MATCH(B138,Historical!$B$7:$B$1244,0))=0,"n/a",(INDEX(Historical!$C$7:$C$1222,MATCH(B138,Historical!$B$7:$B$1244,0))/INDEX(Historical!$D$7:$D$1220,MATCH(B138,Historical!$B$7:$B$1244,0))-1)*100)</f>
        <v>22.72727272727273</v>
      </c>
      <c r="T138" s="667">
        <f>IF(INDEX(Historical!$F$7:$F$1213,MATCH(B138,Historical!$B$7:$B$1244,0))=0,"n/a",((INDEX(Historical!$C$7:$C$1222,MATCH(B138,Historical!$B$7:$B$1244,0))/INDEX(Historical!$F$7:$F$1213,MATCH(B138,Historical!$B$7:$B$1244,0)))^(1/3)-1)*100)</f>
        <v>21.108156135177559</v>
      </c>
      <c r="U138" s="667">
        <f>IF(INDEX(Historical!$H$7:$H$1213,MATCH(B138,Historical!$B$7:$B$1244,0))=0,"n/a",((INDEX(Historical!$C$7:$C$1222,MATCH(B138,Historical!$B$7:$B$1244,0))/INDEX(Historical!$H$7:$H$1213,MATCH(B138,Historical!$B$7:$B$1244,0)))^(1/5)-1)*100)</f>
        <v>10.485168720209902</v>
      </c>
      <c r="V138" s="667">
        <f>IF(INDEX(Historical!$N$7:$N$1213,MATCH(B138,Historical!$B$7:$B$1244,0))=0,"n/a",((INDEX(Historical!$C$7:$C$1222,MATCH(B138,Historical!$B$7:$B$1244,0))/INDEX(Historical!$N$7:$N$1213,MATCH(B138,Historical!$B$7:$B$1244,0)))^(1/10)-1)*100)</f>
        <v>-5.1852942098730814</v>
      </c>
      <c r="W138" s="668" t="str">
        <f>IF(OR(U138&lt;=0,U138="n/a",V138&lt;=0,V138="n/a"),"n/a",U138/V138)</f>
        <v>n/a</v>
      </c>
      <c r="X138" s="669">
        <f>IF(OR(AJ138&lt;=0,AJ138="n/a",U138&lt;=0,U138="n/a"),"n/a",U138/AJ138)</f>
        <v>0.69484219484492393</v>
      </c>
      <c r="Y138" s="640"/>
      <c r="Z138" s="618">
        <f>IF(OR(AC138&lt;0.01,AC138="n/a"),"n/a",M138/AC138*100)</f>
        <v>5500</v>
      </c>
      <c r="AA138" s="841">
        <f>IF(OR(AC138&lt;0.01,AC138="n/a"),"n/a",I138/AC138)</f>
        <v>508</v>
      </c>
      <c r="AB138" s="842">
        <v>9</v>
      </c>
      <c r="AC138" s="821">
        <v>0.04</v>
      </c>
      <c r="AD138" s="821">
        <v>42.38</v>
      </c>
      <c r="AE138" s="821">
        <v>5.66</v>
      </c>
      <c r="AF138" s="821">
        <v>1.04</v>
      </c>
      <c r="AG138" s="821" t="s">
        <v>135</v>
      </c>
      <c r="AH138" s="821">
        <v>17.8</v>
      </c>
      <c r="AI138" s="821">
        <v>-0.4</v>
      </c>
      <c r="AJ138" s="821">
        <v>15.09</v>
      </c>
      <c r="AK138" s="821">
        <v>12</v>
      </c>
      <c r="AL138" s="833">
        <v>1570</v>
      </c>
      <c r="AM138" s="827">
        <v>4.97</v>
      </c>
      <c r="AN138" s="821" t="s">
        <v>135</v>
      </c>
      <c r="AO138" s="705">
        <f>IF(U138="n/a","n/a",IF(AA138&lt;0,"n/a",IF(AA138="n/a","n/a",J138+U138-AA138)))</f>
        <v>-486.6880596262468</v>
      </c>
      <c r="AP138" s="706">
        <f>IF(U138="n/a","n/a",J138+U138)</f>
        <v>21.31194037375321</v>
      </c>
      <c r="AQ138" s="843">
        <f>IF(OR(AC138&lt;0.01,AC138="n/a",AF138="n/a"),"n/a",(I138/SQRT(22.5*AC138*(I138/AF138))-1)*100)</f>
        <v>384.57082958932733</v>
      </c>
      <c r="AR138" s="618">
        <f>INDEX(Historical!$C$7:$C$1222,MATCH(B138,Historical!$B$7:$B$1244,0))*IF(AH138="n/a",1.03,IF(AH138&lt;0,1.01,IF(AH138&gt;10,1.1,(1+AH138/100))))</f>
        <v>2.2275</v>
      </c>
      <c r="AS138" s="841">
        <f>IF($AI138="n/a",1.03*AR138,IF($AI138&lt;0,1.01*AR138,IF($AI138&gt;10,1.1*AR138,(1+$AI138/100)*AR138)))</f>
        <v>2.2497750000000001</v>
      </c>
      <c r="AT138" s="841">
        <f>IF($AK138="n/a",1.03*AS138,IF($AK138&lt;0,1.01*AS138,IF($AK138&gt;10,1.1*AS138,(1+$AK138/100)*AS138)))</f>
        <v>2.4747525000000001</v>
      </c>
      <c r="AU138" s="841">
        <f>IF($AK138="n/a",1.03*AT138,IF($AK138&lt;0,1.01*AT138,IF($AK138&gt;10,1.1*AT138,(1+$AK138/100)*AT138)))</f>
        <v>2.7222277500000005</v>
      </c>
      <c r="AV138" s="841">
        <f>IF($AK138="n/a",1.03*AU138,IF($AK138&lt;0,1.01*AU138,IF($AK138&gt;10,1.1*AU138,(1+$AK138/100)*AU138)))</f>
        <v>2.9944505250000009</v>
      </c>
      <c r="AW138" s="618">
        <f>SUM(AR138:AV138)</f>
        <v>12.668705775000003</v>
      </c>
      <c r="AX138" s="713">
        <f>AW138/I138*100</f>
        <v>62.345992987204738</v>
      </c>
      <c r="AY138" s="887" t="s">
        <v>135</v>
      </c>
      <c r="AZ138" s="827">
        <v>17.810000000000002</v>
      </c>
      <c r="BA138" s="827">
        <v>-9.2100000000000009</v>
      </c>
      <c r="BB138" s="827">
        <v>-0.89</v>
      </c>
      <c r="BC138" s="827">
        <v>1.5699999999999998</v>
      </c>
      <c r="BD138" s="861"/>
      <c r="BE138" s="594">
        <v>2019</v>
      </c>
      <c r="BF138" s="853"/>
      <c r="BG138" s="837" t="s">
        <v>135</v>
      </c>
      <c r="BH138" s="820" t="s">
        <v>4443</v>
      </c>
      <c r="BI138" s="820" t="s">
        <v>4507</v>
      </c>
    </row>
    <row r="139" spans="1:61" s="819" customFormat="1" ht="12.75" customHeight="1" x14ac:dyDescent="0.2">
      <c r="A139" s="836" t="s">
        <v>4544</v>
      </c>
      <c r="B139" s="575" t="s">
        <v>4534</v>
      </c>
      <c r="C139" s="885" t="s">
        <v>111</v>
      </c>
      <c r="D139" s="885" t="s">
        <v>4215</v>
      </c>
      <c r="E139" s="699">
        <v>7</v>
      </c>
      <c r="F139" s="1122">
        <v>639</v>
      </c>
      <c r="G139" s="1122" t="s">
        <v>105</v>
      </c>
      <c r="H139" s="1122" t="s">
        <v>105</v>
      </c>
      <c r="I139" s="829">
        <v>339.26</v>
      </c>
      <c r="J139" s="618">
        <f>(M139/I139)*100</f>
        <v>0.47161469079761836</v>
      </c>
      <c r="K139" s="832">
        <v>0.4</v>
      </c>
      <c r="L139" s="842">
        <v>4</v>
      </c>
      <c r="M139" s="609">
        <f>K139*L139</f>
        <v>1.6</v>
      </c>
      <c r="N139" s="825" t="s">
        <v>323</v>
      </c>
      <c r="O139" s="700">
        <v>0.3</v>
      </c>
      <c r="P139" s="603">
        <v>44985</v>
      </c>
      <c r="Q139" s="603">
        <v>45000</v>
      </c>
      <c r="R139" s="609">
        <f>(K139-O139)/O139*100</f>
        <v>33.33333333333335</v>
      </c>
      <c r="S139" s="667">
        <f>IF(INDEX(Historical!$D$7:$D$1220,MATCH(B139,Historical!$B$7:$B$1244,0))=0,"n/a",(INDEX(Historical!$C$7:$C$1222,MATCH(B139,Historical!$B$7:$B$1244,0))/INDEX(Historical!$D$7:$D$1220,MATCH(B139,Historical!$B$7:$B$1244,0))-1)*100)</f>
        <v>49.999999999999979</v>
      </c>
      <c r="T139" s="667">
        <f>IF(INDEX(Historical!$F$7:$F$1213,MATCH(B139,Historical!$B$7:$B$1244,0))=0,"n/a",((INDEX(Historical!$C$7:$C$1222,MATCH(B139,Historical!$B$7:$B$1244,0))/INDEX(Historical!$F$7:$F$1213,MATCH(B139,Historical!$B$7:$B$1244,0)))^(1/3)-1)*100)</f>
        <v>38.345100001296231</v>
      </c>
      <c r="U139" s="667">
        <f>IF(INDEX(Historical!$H$7:$H$1213,MATCH(B139,Historical!$B$7:$B$1244,0))=0,"n/a",((INDEX(Historical!$C$7:$C$1222,MATCH(B139,Historical!$B$7:$B$1244,0))/INDEX(Historical!$H$7:$H$1213,MATCH(B139,Historical!$B$7:$B$1244,0)))^(1/5)-1)*100)</f>
        <v>35.0824983030708</v>
      </c>
      <c r="V139" s="667" t="str">
        <f>IF(INDEX(Historical!$N$7:$N$1213,MATCH(B139,Historical!$B$7:$B$1244,0))=0,"n/a",((INDEX(Historical!$C$7:$C$1222,MATCH(B139,Historical!$B$7:$B$1244,0))/INDEX(Historical!$N$7:$N$1213,MATCH(B139,Historical!$B$7:$B$1244,0)))^(1/10)-1)*100)</f>
        <v>n/a</v>
      </c>
      <c r="W139" s="668" t="str">
        <f>IF(OR(U139&lt;=0,U139="n/a",V139&lt;=0,V139="n/a"),"n/a",U139/V139)</f>
        <v>n/a</v>
      </c>
      <c r="X139" s="669">
        <f>IF(OR(AJ139&lt;=0,AJ139="n/a",U139&lt;=0,U139="n/a"),"n/a",U139/AJ139)</f>
        <v>1.0567017561165903</v>
      </c>
      <c r="Y139" s="640"/>
      <c r="Z139" s="618">
        <f>IF(OR(AC139&lt;0.01,AC139="n/a"),"n/a",M139/AC139*100)</f>
        <v>13.136288998357964</v>
      </c>
      <c r="AA139" s="841">
        <f>IF(OR(AC139&lt;0.01,AC139="n/a"),"n/a",I139/AC139)</f>
        <v>27.853858784893269</v>
      </c>
      <c r="AB139" s="842">
        <v>12</v>
      </c>
      <c r="AC139" s="821">
        <v>12.18</v>
      </c>
      <c r="AD139" s="821">
        <v>1.9</v>
      </c>
      <c r="AE139" s="821">
        <v>6.14</v>
      </c>
      <c r="AF139" s="821">
        <v>10.34</v>
      </c>
      <c r="AG139" s="821">
        <v>38.6</v>
      </c>
      <c r="AH139" s="821">
        <v>37.1</v>
      </c>
      <c r="AI139" s="821">
        <v>11.09</v>
      </c>
      <c r="AJ139" s="821">
        <v>33.200000000000003</v>
      </c>
      <c r="AK139" s="821">
        <v>14.760000000000002</v>
      </c>
      <c r="AL139" s="833">
        <v>38470</v>
      </c>
      <c r="AM139" s="827">
        <v>12.629999999999999</v>
      </c>
      <c r="AN139" s="821">
        <v>0.03</v>
      </c>
      <c r="AO139" s="705">
        <f>IF(U139="n/a","n/a",IF(AA139&lt;0,"n/a",IF(AA139="n/a","n/a",J139+U139-AA139)))</f>
        <v>7.7002542089751458</v>
      </c>
      <c r="AP139" s="706">
        <f>IF(U139="n/a","n/a",J139+U139)</f>
        <v>35.554112993868415</v>
      </c>
      <c r="AQ139" s="843">
        <f>IF(OR(AC139&lt;0.01,AC139="n/a",AF139="n/a"),"n/a",(I139/SQRT(22.5*AC139*(I139/AF139))-1)*100)</f>
        <v>257.77640431221312</v>
      </c>
      <c r="AR139" s="618">
        <f>INDEX(Historical!$C$7:$C$1222,MATCH(B139,Historical!$B$7:$B$1244,0))*IF(AH139="n/a",1.03,IF(AH139&lt;0,1.01,IF(AH139&gt;10,1.1,(1+AH139/100))))</f>
        <v>1.32</v>
      </c>
      <c r="AS139" s="841">
        <f>IF($AI139="n/a",1.03*AR139,IF($AI139&lt;0,1.01*AR139,IF($AI139&gt;10,1.1*AR139,(1+$AI139/100)*AR139)))</f>
        <v>1.4520000000000002</v>
      </c>
      <c r="AT139" s="841">
        <f>IF($AK139="n/a",1.03*AS139,IF($AK139&lt;0,1.01*AS139,IF($AK139&gt;10,1.1*AS139,(1+$AK139/100)*AS139)))</f>
        <v>1.5972000000000004</v>
      </c>
      <c r="AU139" s="841">
        <f>IF($AK139="n/a",1.03*AT139,IF($AK139&lt;0,1.01*AT139,IF($AK139&gt;10,1.1*AT139,(1+$AK139/100)*AT139)))</f>
        <v>1.7569200000000005</v>
      </c>
      <c r="AV139" s="841">
        <f>IF($AK139="n/a",1.03*AU139,IF($AK139&lt;0,1.01*AU139,IF($AK139&gt;10,1.1*AU139,(1+$AK139/100)*AU139)))</f>
        <v>1.9326120000000007</v>
      </c>
      <c r="AW139" s="618">
        <f>SUM(AR139:AV139)</f>
        <v>8.0587320000000027</v>
      </c>
      <c r="AX139" s="713">
        <f>AW139/I139*100</f>
        <v>2.3753852502505461</v>
      </c>
      <c r="AY139" s="887">
        <v>1.07</v>
      </c>
      <c r="AZ139" s="827">
        <v>46.67</v>
      </c>
      <c r="BA139" s="827">
        <v>-11.14</v>
      </c>
      <c r="BB139" s="827">
        <v>5.25</v>
      </c>
      <c r="BC139" s="827">
        <v>18.790000000000003</v>
      </c>
      <c r="BD139" s="861"/>
      <c r="BE139" s="594">
        <v>2017</v>
      </c>
      <c r="BF139" s="853">
        <f>IF(BE139&gt;2020,0,IF(BE139&gt;2008,1,IF(BE139&gt;2001,2,IF(BE139&gt;1990,3,IF(BE139&gt;1980,4,IF(BE139&gt;1973,5,IF(BE139&gt;1970,6,IF(BE139&gt;1960,7,IF(BE139&gt;1958,8,IF(BE139&gt;1953,9,10))))))))))</f>
        <v>1</v>
      </c>
      <c r="BG139" s="837">
        <v>28.7</v>
      </c>
      <c r="BH139" s="820" t="s">
        <v>4443</v>
      </c>
      <c r="BI139" s="820" t="s">
        <v>4444</v>
      </c>
    </row>
    <row r="140" spans="1:61" s="819" customFormat="1" ht="12.75" customHeight="1" x14ac:dyDescent="0.2">
      <c r="A140" s="836" t="s">
        <v>4546</v>
      </c>
      <c r="B140" s="575" t="s">
        <v>4536</v>
      </c>
      <c r="C140" s="885" t="s">
        <v>4055</v>
      </c>
      <c r="D140" s="885" t="s">
        <v>4185</v>
      </c>
      <c r="E140" s="699">
        <v>7</v>
      </c>
      <c r="F140" s="1122">
        <v>646</v>
      </c>
      <c r="G140" s="1122" t="s">
        <v>105</v>
      </c>
      <c r="H140" s="1122" t="s">
        <v>105</v>
      </c>
      <c r="I140" s="829">
        <v>135.85</v>
      </c>
      <c r="J140" s="618">
        <f>(M140/I140)*100</f>
        <v>1.0305483989694517</v>
      </c>
      <c r="K140" s="832">
        <v>0.35</v>
      </c>
      <c r="L140" s="842">
        <v>4</v>
      </c>
      <c r="M140" s="609">
        <f>K140*L140</f>
        <v>1.4</v>
      </c>
      <c r="N140" s="825" t="s">
        <v>147</v>
      </c>
      <c r="O140" s="700">
        <v>0.3</v>
      </c>
      <c r="P140" s="603">
        <v>45001</v>
      </c>
      <c r="Q140" s="603">
        <v>45016</v>
      </c>
      <c r="R140" s="609">
        <f>(K140-O140)/O140*100</f>
        <v>16.666666666666664</v>
      </c>
      <c r="S140" s="667">
        <f>IF(INDEX(Historical!$D$7:$D$1220,MATCH(B140,Historical!$B$7:$B$1244,0))=0,"n/a",(INDEX(Historical!$C$7:$C$1222,MATCH(B140,Historical!$B$7:$B$1244,0))/INDEX(Historical!$D$7:$D$1220,MATCH(B140,Historical!$B$7:$B$1244,0))-1)*100)</f>
        <v>49.999999999999979</v>
      </c>
      <c r="T140" s="667">
        <f>IF(INDEX(Historical!$F$7:$F$1213,MATCH(B140,Historical!$B$7:$B$1244,0))=0,"n/a",((INDEX(Historical!$C$7:$C$1222,MATCH(B140,Historical!$B$7:$B$1244,0))/INDEX(Historical!$F$7:$F$1213,MATCH(B140,Historical!$B$7:$B$1244,0)))^(1/3)-1)*100)</f>
        <v>44.224957030740832</v>
      </c>
      <c r="U140" s="667">
        <f>IF(INDEX(Historical!$H$7:$H$1213,MATCH(B140,Historical!$B$7:$B$1244,0))=0,"n/a",((INDEX(Historical!$C$7:$C$1222,MATCH(B140,Historical!$B$7:$B$1244,0))/INDEX(Historical!$H$7:$H$1213,MATCH(B140,Historical!$B$7:$B$1244,0)))^(1/5)-1)*100)</f>
        <v>58.489319246111357</v>
      </c>
      <c r="V140" s="667" t="str">
        <f>IF(INDEX(Historical!$N$7:$N$1213,MATCH(B140,Historical!$B$7:$B$1244,0))=0,"n/a",((INDEX(Historical!$C$7:$C$1222,MATCH(B140,Historical!$B$7:$B$1244,0))/INDEX(Historical!$N$7:$N$1213,MATCH(B140,Historical!$B$7:$B$1244,0)))^(1/10)-1)*100)</f>
        <v>n/a</v>
      </c>
      <c r="W140" s="668" t="str">
        <f>IF(OR(U140&lt;=0,U140="n/a",V140&lt;=0,V140="n/a"),"n/a",U140/V140)</f>
        <v>n/a</v>
      </c>
      <c r="X140" s="669">
        <f>IF(OR(AJ140&lt;=0,AJ140="n/a",U140&lt;=0,U140="n/a"),"n/a",U140/AJ140)</f>
        <v>4.6420094639770921</v>
      </c>
      <c r="Y140" s="640"/>
      <c r="Z140" s="618">
        <f>IF(OR(AC140&lt;0.01,AC140="n/a"),"n/a",M140/AC140*100)</f>
        <v>35</v>
      </c>
      <c r="AA140" s="841">
        <f>IF(OR(AC140&lt;0.01,AC140="n/a"),"n/a",I140/AC140)</f>
        <v>33.962499999999999</v>
      </c>
      <c r="AB140" s="842">
        <v>12</v>
      </c>
      <c r="AC140" s="821">
        <v>4</v>
      </c>
      <c r="AD140" s="821">
        <v>2.8</v>
      </c>
      <c r="AE140" s="821">
        <v>10.199999999999999</v>
      </c>
      <c r="AF140" s="821">
        <v>5.05</v>
      </c>
      <c r="AG140" s="821">
        <v>17.5</v>
      </c>
      <c r="AH140" s="821">
        <v>13.8</v>
      </c>
      <c r="AI140" s="821">
        <v>33.729999999999997</v>
      </c>
      <c r="AJ140" s="821">
        <v>12.6</v>
      </c>
      <c r="AK140" s="821">
        <v>12.17</v>
      </c>
      <c r="AL140" s="833">
        <v>6060</v>
      </c>
      <c r="AM140" s="827">
        <v>1</v>
      </c>
      <c r="AN140" s="821">
        <v>0</v>
      </c>
      <c r="AO140" s="705">
        <f>IF(U140="n/a","n/a",IF(AA140&lt;0,"n/a",IF(AA140="n/a","n/a",J140+U140-AA140)))</f>
        <v>25.557367645080809</v>
      </c>
      <c r="AP140" s="706">
        <f>IF(U140="n/a","n/a",J140+U140)</f>
        <v>59.519867645080808</v>
      </c>
      <c r="AQ140" s="843">
        <f>IF(OR(AC140&lt;0.01,AC140="n/a",AF140="n/a"),"n/a",(I140/SQRT(22.5*AC140*(I140/AF140))-1)*100)</f>
        <v>176.09227523500985</v>
      </c>
      <c r="AR140" s="618">
        <f>INDEX(Historical!$C$7:$C$1222,MATCH(B140,Historical!$B$7:$B$1244,0))*IF(AH140="n/a",1.03,IF(AH140&lt;0,1.01,IF(AH140&gt;10,1.1,(1+AH140/100))))</f>
        <v>1.32</v>
      </c>
      <c r="AS140" s="841">
        <f>IF($AI140="n/a",1.03*AR140,IF($AI140&lt;0,1.01*AR140,IF($AI140&gt;10,1.1*AR140,(1+$AI140/100)*AR140)))</f>
        <v>1.4520000000000002</v>
      </c>
      <c r="AT140" s="841">
        <f>IF($AK140="n/a",1.03*AS140,IF($AK140&lt;0,1.01*AS140,IF($AK140&gt;10,1.1*AS140,(1+$AK140/100)*AS140)))</f>
        <v>1.5972000000000004</v>
      </c>
      <c r="AU140" s="841">
        <f>IF($AK140="n/a",1.03*AT140,IF($AK140&lt;0,1.01*AT140,IF($AK140&gt;10,1.1*AT140,(1+$AK140/100)*AT140)))</f>
        <v>1.7569200000000005</v>
      </c>
      <c r="AV140" s="841">
        <f>IF($AK140="n/a",1.03*AU140,IF($AK140&lt;0,1.01*AU140,IF($AK140&gt;10,1.1*AU140,(1+$AK140/100)*AU140)))</f>
        <v>1.9326120000000007</v>
      </c>
      <c r="AW140" s="618">
        <f>SUM(AR140:AV140)</f>
        <v>8.0587320000000027</v>
      </c>
      <c r="AX140" s="713">
        <f>AW140/I140*100</f>
        <v>5.9320809716599214</v>
      </c>
      <c r="AY140" s="887">
        <v>1.45</v>
      </c>
      <c r="AZ140" s="827">
        <v>51.94</v>
      </c>
      <c r="BA140" s="827">
        <v>-22.99</v>
      </c>
      <c r="BB140" s="827">
        <v>9.48</v>
      </c>
      <c r="BC140" s="827">
        <v>19.59</v>
      </c>
      <c r="BD140" s="861"/>
      <c r="BE140" s="594">
        <v>2017</v>
      </c>
      <c r="BF140" s="853">
        <f>IF(BE140&gt;2020,0,IF(BE140&gt;2008,1,IF(BE140&gt;2001,2,IF(BE140&gt;1990,3,IF(BE140&gt;1980,4,IF(BE140&gt;1973,5,IF(BE140&gt;1970,6,IF(BE140&gt;1960,7,IF(BE140&gt;1958,8,IF(BE140&gt;1953,9,10))))))))))</f>
        <v>1</v>
      </c>
      <c r="BG140" s="837">
        <v>13.8</v>
      </c>
      <c r="BH140" s="820" t="s">
        <v>4443</v>
      </c>
      <c r="BI140" s="820" t="s">
        <v>4444</v>
      </c>
    </row>
    <row r="141" spans="1:61" s="819" customFormat="1" ht="12.75" customHeight="1" x14ac:dyDescent="0.2">
      <c r="A141" s="148" t="s">
        <v>5003</v>
      </c>
      <c r="B141" s="793" t="s">
        <v>2561</v>
      </c>
      <c r="C141" s="885" t="s">
        <v>107</v>
      </c>
      <c r="D141" s="885" t="s">
        <v>4197</v>
      </c>
      <c r="E141" s="699">
        <v>9</v>
      </c>
      <c r="F141" s="1122">
        <v>564</v>
      </c>
      <c r="G141" s="1122" t="s">
        <v>105</v>
      </c>
      <c r="H141" s="1122" t="s">
        <v>105</v>
      </c>
      <c r="I141" s="829">
        <v>23</v>
      </c>
      <c r="J141" s="618">
        <f>(M141/I141)*100</f>
        <v>3.4782608695652173</v>
      </c>
      <c r="K141" s="832">
        <v>0.2</v>
      </c>
      <c r="L141" s="842">
        <v>4</v>
      </c>
      <c r="M141" s="609">
        <f>K141*L141</f>
        <v>0.8</v>
      </c>
      <c r="N141" s="825" t="s">
        <v>679</v>
      </c>
      <c r="O141" s="700">
        <v>0.19</v>
      </c>
      <c r="P141" s="603">
        <v>44963</v>
      </c>
      <c r="Q141" s="603">
        <v>44971</v>
      </c>
      <c r="R141" s="609">
        <f>(K141-O141)/O141*100</f>
        <v>5.2631578947368469</v>
      </c>
      <c r="S141" s="667">
        <f>IF(INDEX(Historical!$D$7:$D$1220,MATCH(B141,Historical!$B$7:$B$1244,0))=0,"n/a",(INDEX(Historical!$C$7:$C$1222,MATCH(B141,Historical!$B$7:$B$1244,0))/INDEX(Historical!$D$7:$D$1220,MATCH(B141,Historical!$B$7:$B$1244,0))-1)*100)</f>
        <v>2.7027027027026973</v>
      </c>
      <c r="T141" s="667">
        <f>IF(INDEX(Historical!$F$7:$F$1213,MATCH(B141,Historical!$B$7:$B$1244,0))=0,"n/a",((INDEX(Historical!$C$7:$C$1222,MATCH(B141,Historical!$B$7:$B$1244,0))/INDEX(Historical!$F$7:$F$1213,MATCH(B141,Historical!$B$7:$B$1244,0)))^(1/3)-1)*100)</f>
        <v>8.1983855523197757</v>
      </c>
      <c r="U141" s="667">
        <f>IF(INDEX(Historical!$H$7:$H$1213,MATCH(B141,Historical!$B$7:$B$1244,0))=0,"n/a",((INDEX(Historical!$C$7:$C$1222,MATCH(B141,Historical!$B$7:$B$1244,0))/INDEX(Historical!$H$7:$H$1213,MATCH(B141,Historical!$B$7:$B$1244,0)))^(1/5)-1)*100)</f>
        <v>12.593380967869239</v>
      </c>
      <c r="V141" s="667" t="str">
        <f>IF(INDEX(Historical!$N$7:$N$1213,MATCH(B141,Historical!$B$7:$B$1244,0))=0,"n/a",((INDEX(Historical!$C$7:$C$1222,MATCH(B141,Historical!$B$7:$B$1244,0))/INDEX(Historical!$N$7:$N$1213,MATCH(B141,Historical!$B$7:$B$1244,0)))^(1/10)-1)*100)</f>
        <v>n/a</v>
      </c>
      <c r="W141" s="668" t="str">
        <f>IF(OR(U141&lt;=0,U141="n/a",V141&lt;=0,V141="n/a"),"n/a",U141/V141)</f>
        <v>n/a</v>
      </c>
      <c r="X141" s="669">
        <f>IF(OR(AJ141&lt;=0,AJ141="n/a",U141&lt;=0,U141="n/a"),"n/a",U141/AJ141)</f>
        <v>0.42689427009726233</v>
      </c>
      <c r="Y141" s="640" t="s">
        <v>5354</v>
      </c>
      <c r="Z141" s="618">
        <f>IF(OR(AC141&lt;0.01,AC141="n/a"),"n/a",M141/AC141*100)</f>
        <v>38.461538461538467</v>
      </c>
      <c r="AA141" s="841">
        <f>IF(OR(AC141&lt;0.01,AC141="n/a"),"n/a",I141/AC141)</f>
        <v>11.057692307692307</v>
      </c>
      <c r="AB141" s="842">
        <v>12</v>
      </c>
      <c r="AC141" s="821">
        <v>2.08</v>
      </c>
      <c r="AD141" s="821" t="s">
        <v>135</v>
      </c>
      <c r="AE141" s="821">
        <v>2.31</v>
      </c>
      <c r="AF141" s="821">
        <v>1.1000000000000001</v>
      </c>
      <c r="AG141" s="821">
        <v>12.7</v>
      </c>
      <c r="AH141" s="821">
        <v>23.400000000000002</v>
      </c>
      <c r="AI141" s="821">
        <v>-1.1499999999999999</v>
      </c>
      <c r="AJ141" s="821">
        <v>29.5</v>
      </c>
      <c r="AK141" s="821" t="s">
        <v>135</v>
      </c>
      <c r="AL141" s="833">
        <v>251.53</v>
      </c>
      <c r="AM141" s="827">
        <v>1.0999999999999999</v>
      </c>
      <c r="AN141" s="821">
        <v>0.15</v>
      </c>
      <c r="AO141" s="705">
        <f>IF(U141="n/a","n/a",IF(AA141&lt;0,"n/a",IF(AA141="n/a","n/a",J141+U141-AA141)))</f>
        <v>5.013949529742149</v>
      </c>
      <c r="AP141" s="706">
        <f>IF(U141="n/a","n/a",J141+U141)</f>
        <v>16.071641837434456</v>
      </c>
      <c r="AQ141" s="843">
        <f>IF(OR(AC141&lt;0.01,AC141="n/a",AF141="n/a"),"n/a",(I141/SQRT(22.5*AC141*(I141/AF141))-1)*100)</f>
        <v>-26.474610466976056</v>
      </c>
      <c r="AR141" s="618">
        <f>INDEX(Historical!$C$7:$C$1222,MATCH(B141,Historical!$B$7:$B$1244,0))*IF(AH141="n/a",1.03,IF(AH141&lt;0,1.01,IF(AH141&gt;10,1.1,(1+AH141/100))))</f>
        <v>0.83600000000000008</v>
      </c>
      <c r="AS141" s="841">
        <f>IF($AI141="n/a",1.03*AR141,IF($AI141&lt;0,1.01*AR141,IF($AI141&gt;10,1.1*AR141,(1+$AI141/100)*AR141)))</f>
        <v>0.84436000000000011</v>
      </c>
      <c r="AT141" s="841">
        <f>IF($AK141="n/a",1.03*AS141,IF($AK141&lt;0,1.01*AS141,IF($AK141&gt;10,1.1*AS141,(1+$AK141/100)*AS141)))</f>
        <v>0.8696908000000001</v>
      </c>
      <c r="AU141" s="841">
        <f>IF($AK141="n/a",1.03*AT141,IF($AK141&lt;0,1.01*AT141,IF($AK141&gt;10,1.1*AT141,(1+$AK141/100)*AT141)))</f>
        <v>0.89578152400000011</v>
      </c>
      <c r="AV141" s="841">
        <f>IF($AK141="n/a",1.03*AU141,IF($AK141&lt;0,1.01*AU141,IF($AK141&gt;10,1.1*AU141,(1+$AK141/100)*AU141)))</f>
        <v>0.92265496972000016</v>
      </c>
      <c r="AW141" s="618">
        <f>SUM(AR141:AV141)</f>
        <v>4.3684872937200003</v>
      </c>
      <c r="AX141" s="713">
        <f>AW141/I141*100</f>
        <v>18.993423016173914</v>
      </c>
      <c r="AY141" s="887">
        <v>0.88</v>
      </c>
      <c r="AZ141" s="827">
        <v>5.46</v>
      </c>
      <c r="BA141" s="827">
        <v>-19.059999999999999</v>
      </c>
      <c r="BB141" s="827">
        <v>-3.8899999999999997</v>
      </c>
      <c r="BC141" s="827">
        <v>-7.9399999999999995</v>
      </c>
      <c r="BD141" s="861"/>
      <c r="BE141" s="594">
        <v>2015</v>
      </c>
      <c r="BF141" s="853">
        <f>IF(BE141&gt;2020,0,IF(BE141&gt;2008,1,IF(BE141&gt;2001,2,IF(BE141&gt;1990,3,IF(BE141&gt;1980,4,IF(BE141&gt;1973,5,IF(BE141&gt;1970,6,IF(BE141&gt;1960,7,IF(BE141&gt;1958,8,IF(BE141&gt;1953,9,10))))))))))</f>
        <v>1</v>
      </c>
      <c r="BG141" s="837">
        <v>1.0999999999999999</v>
      </c>
      <c r="BH141" s="820" t="s">
        <v>4443</v>
      </c>
      <c r="BI141" s="820" t="s">
        <v>4444</v>
      </c>
    </row>
    <row r="142" spans="1:61" s="819" customFormat="1" ht="12.75" customHeight="1" x14ac:dyDescent="0.2">
      <c r="A142" s="836" t="s">
        <v>4478</v>
      </c>
      <c r="B142" s="575" t="s">
        <v>2594</v>
      </c>
      <c r="C142" s="885" t="s">
        <v>107</v>
      </c>
      <c r="D142" s="885" t="s">
        <v>4197</v>
      </c>
      <c r="E142" s="699">
        <v>7</v>
      </c>
      <c r="F142" s="1122">
        <v>615</v>
      </c>
      <c r="G142" s="1122" t="s">
        <v>105</v>
      </c>
      <c r="H142" s="1122" t="s">
        <v>105</v>
      </c>
      <c r="I142" s="829">
        <v>31.11</v>
      </c>
      <c r="J142" s="618">
        <f>(M142/I142)*100</f>
        <v>4.8858887817422048</v>
      </c>
      <c r="K142" s="832">
        <v>0.38</v>
      </c>
      <c r="L142" s="842">
        <v>4</v>
      </c>
      <c r="M142" s="609">
        <f>K142*L142</f>
        <v>1.52</v>
      </c>
      <c r="N142" s="825" t="s">
        <v>1199</v>
      </c>
      <c r="O142" s="700">
        <v>0.36</v>
      </c>
      <c r="P142" s="603">
        <v>44687</v>
      </c>
      <c r="Q142" s="603">
        <v>44704</v>
      </c>
      <c r="R142" s="609">
        <f>(K142-O142)/O142*100</f>
        <v>5.5555555555555607</v>
      </c>
      <c r="S142" s="667">
        <f>IF(INDEX(Historical!$D$7:$D$1220,MATCH(B142,Historical!$B$7:$B$1244,0))=0,"n/a",(INDEX(Historical!$C$7:$C$1222,MATCH(B142,Historical!$B$7:$B$1244,0))/INDEX(Historical!$D$7:$D$1220,MATCH(B142,Historical!$B$7:$B$1244,0))-1)*100)</f>
        <v>4.8951048951048959</v>
      </c>
      <c r="T142" s="667">
        <f>IF(INDEX(Historical!$F$7:$F$1213,MATCH(B142,Historical!$B$7:$B$1244,0))=0,"n/a",((INDEX(Historical!$C$7:$C$1222,MATCH(B142,Historical!$B$7:$B$1244,0))/INDEX(Historical!$F$7:$F$1213,MATCH(B142,Historical!$B$7:$B$1244,0)))^(1/3)-1)*100)</f>
        <v>4.3532011211615762</v>
      </c>
      <c r="U142" s="667">
        <f>IF(INDEX(Historical!$H$7:$H$1213,MATCH(B142,Historical!$B$7:$B$1244,0))=0,"n/a",((INDEX(Historical!$C$7:$C$1222,MATCH(B142,Historical!$B$7:$B$1244,0))/INDEX(Historical!$H$7:$H$1213,MATCH(B142,Historical!$B$7:$B$1244,0)))^(1/5)-1)*100)</f>
        <v>12.295510705682112</v>
      </c>
      <c r="V142" s="667">
        <f>IF(INDEX(Historical!$N$7:$N$1213,MATCH(B142,Historical!$B$7:$B$1244,0))=0,"n/a",((INDEX(Historical!$C$7:$C$1222,MATCH(B142,Historical!$B$7:$B$1244,0))/INDEX(Historical!$N$7:$N$1213,MATCH(B142,Historical!$B$7:$B$1244,0)))^(1/10)-1)*100)</f>
        <v>12.794487300549928</v>
      </c>
      <c r="W142" s="668">
        <f>IF(OR(U142&lt;=0,U142="n/a",V142&lt;=0,V142="n/a"),"n/a",U142/V142)</f>
        <v>0.96100065730290185</v>
      </c>
      <c r="X142" s="669">
        <f>IF(OR(AJ142&lt;=0,AJ142="n/a",U142&lt;=0,U142="n/a"),"n/a",U142/AJ142)</f>
        <v>2.6729371099308943</v>
      </c>
      <c r="Y142" s="831"/>
      <c r="Z142" s="618">
        <f>IF(OR(AC142&lt;0.01,AC142="n/a"),"n/a",M142/AC142*100)</f>
        <v>62.809917355371901</v>
      </c>
      <c r="AA142" s="841">
        <f>IF(OR(AC142&lt;0.01,AC142="n/a"),"n/a",I142/AC142)</f>
        <v>12.855371900826446</v>
      </c>
      <c r="AB142" s="842">
        <v>12</v>
      </c>
      <c r="AC142" s="821">
        <v>2.42</v>
      </c>
      <c r="AD142" s="821">
        <v>1.6</v>
      </c>
      <c r="AE142" s="821">
        <v>3.91</v>
      </c>
      <c r="AF142" s="821">
        <v>1.1399999999999999</v>
      </c>
      <c r="AG142" s="821">
        <v>8.7999999999999989</v>
      </c>
      <c r="AH142" s="821">
        <v>24.099999999999998</v>
      </c>
      <c r="AI142" s="821">
        <v>0.3</v>
      </c>
      <c r="AJ142" s="821">
        <v>4.5999999999999996</v>
      </c>
      <c r="AK142" s="821">
        <v>8</v>
      </c>
      <c r="AL142" s="833">
        <v>881.05</v>
      </c>
      <c r="AM142" s="827">
        <v>1.7999999999999998</v>
      </c>
      <c r="AN142" s="821">
        <v>0.09</v>
      </c>
      <c r="AO142" s="705">
        <f>IF(U142="n/a","n/a",IF(AA142&lt;0,"n/a",IF(AA142="n/a","n/a",J142+U142-AA142)))</f>
        <v>4.3260275865978688</v>
      </c>
      <c r="AP142" s="706">
        <f>IF(U142="n/a","n/a",J142+U142)</f>
        <v>17.181399487424315</v>
      </c>
      <c r="AQ142" s="843">
        <f>IF(OR(AC142&lt;0.01,AC142="n/a",AF142="n/a"),"n/a",(I142/SQRT(22.5*AC142*(I142/AF142))-1)*100)</f>
        <v>-19.294433712710578</v>
      </c>
      <c r="AR142" s="618">
        <f>INDEX(Historical!$C$7:$C$1222,MATCH(B142,Historical!$B$7:$B$1244,0))*IF(AH142="n/a",1.03,IF(AH142&lt;0,1.01,IF(AH142&gt;10,1.1,(1+AH142/100))))</f>
        <v>1.6500000000000001</v>
      </c>
      <c r="AS142" s="841">
        <f>IF($AI142="n/a",1.03*AR142,IF($AI142&lt;0,1.01*AR142,IF($AI142&gt;10,1.1*AR142,(1+$AI142/100)*AR142)))</f>
        <v>1.6549499999999999</v>
      </c>
      <c r="AT142" s="841">
        <f>IF($AK142="n/a",1.03*AS142,IF($AK142&lt;0,1.01*AS142,IF($AK142&gt;10,1.1*AS142,(1+$AK142/100)*AS142)))</f>
        <v>1.7873460000000001</v>
      </c>
      <c r="AU142" s="841">
        <f>IF($AK142="n/a",1.03*AT142,IF($AK142&lt;0,1.01*AT142,IF($AK142&gt;10,1.1*AT142,(1+$AK142/100)*AT142)))</f>
        <v>1.9303336800000002</v>
      </c>
      <c r="AV142" s="841">
        <f>IF($AK142="n/a",1.03*AU142,IF($AK142&lt;0,1.01*AU142,IF($AK142&gt;10,1.1*AU142,(1+$AK142/100)*AU142)))</f>
        <v>2.0847603744000005</v>
      </c>
      <c r="AW142" s="618">
        <f>SUM(AR142:AV142)</f>
        <v>9.1073900544000015</v>
      </c>
      <c r="AX142" s="713">
        <f>AW142/I142*100</f>
        <v>29.274799274831249</v>
      </c>
      <c r="AY142" s="887">
        <v>0.81</v>
      </c>
      <c r="AZ142" s="827">
        <v>21.38</v>
      </c>
      <c r="BA142" s="827">
        <v>-6.35</v>
      </c>
      <c r="BB142" s="827">
        <v>6.59</v>
      </c>
      <c r="BC142" s="827">
        <v>6.92</v>
      </c>
      <c r="BD142" s="861"/>
      <c r="BE142" s="594">
        <v>2016</v>
      </c>
      <c r="BF142" s="853">
        <f>IF(BE142&gt;2020,0,IF(BE142&gt;2008,1,IF(BE142&gt;2001,2,IF(BE142&gt;1990,3,IF(BE142&gt;1980,4,IF(BE142&gt;1973,5,IF(BE142&gt;1970,6,IF(BE142&gt;1960,7,IF(BE142&gt;1958,8,IF(BE142&gt;1953,9,10))))))))))</f>
        <v>1</v>
      </c>
      <c r="BG142" s="837">
        <v>1</v>
      </c>
      <c r="BH142" s="820" t="s">
        <v>4443</v>
      </c>
      <c r="BI142" s="820" t="s">
        <v>4444</v>
      </c>
    </row>
    <row r="143" spans="1:61" s="819" customFormat="1" ht="12.75" customHeight="1" x14ac:dyDescent="0.2">
      <c r="A143" s="836" t="s">
        <v>4549</v>
      </c>
      <c r="B143" s="575" t="s">
        <v>4539</v>
      </c>
      <c r="C143" s="885" t="s">
        <v>107</v>
      </c>
      <c r="D143" s="885" t="s">
        <v>4197</v>
      </c>
      <c r="E143" s="699">
        <v>7</v>
      </c>
      <c r="F143" s="1122">
        <v>638</v>
      </c>
      <c r="G143" s="1122" t="s">
        <v>105</v>
      </c>
      <c r="H143" s="1122" t="s">
        <v>105</v>
      </c>
      <c r="I143" s="829">
        <v>49.55</v>
      </c>
      <c r="J143" s="618">
        <f>(M143/I143)*100</f>
        <v>3.3097880928355194</v>
      </c>
      <c r="K143" s="832">
        <v>0.41</v>
      </c>
      <c r="L143" s="842">
        <v>4</v>
      </c>
      <c r="M143" s="609">
        <f>K143*L143</f>
        <v>1.64</v>
      </c>
      <c r="N143" s="825" t="s">
        <v>147</v>
      </c>
      <c r="O143" s="700">
        <v>0.4</v>
      </c>
      <c r="P143" s="603">
        <v>44984</v>
      </c>
      <c r="Q143" s="603">
        <v>45000</v>
      </c>
      <c r="R143" s="609">
        <f>(K143-O143)/O143*100</f>
        <v>2.4999999999999885</v>
      </c>
      <c r="S143" s="667">
        <f>IF(INDEX(Historical!$D$7:$D$1220,MATCH(B143,Historical!$B$7:$B$1244,0))=0,"n/a",(INDEX(Historical!$C$7:$C$1222,MATCH(B143,Historical!$B$7:$B$1244,0))/INDEX(Historical!$D$7:$D$1220,MATCH(B143,Historical!$B$7:$B$1244,0))-1)*100)</f>
        <v>5.3333333333333455</v>
      </c>
      <c r="T143" s="667">
        <f>IF(INDEX(Historical!$F$7:$F$1213,MATCH(B143,Historical!$B$7:$B$1244,0))=0,"n/a",((INDEX(Historical!$C$7:$C$1222,MATCH(B143,Historical!$B$7:$B$1244,0))/INDEX(Historical!$F$7:$F$1213,MATCH(B143,Historical!$B$7:$B$1244,0)))^(1/3)-1)*100)</f>
        <v>4.8686087906703923</v>
      </c>
      <c r="U143" s="667">
        <f>IF(INDEX(Historical!$H$7:$H$1213,MATCH(B143,Historical!$B$7:$B$1244,0))=0,"n/a",((INDEX(Historical!$C$7:$C$1222,MATCH(B143,Historical!$B$7:$B$1244,0))/INDEX(Historical!$H$7:$H$1213,MATCH(B143,Historical!$B$7:$B$1244,0)))^(1/5)-1)*100)</f>
        <v>4.6302609276900553</v>
      </c>
      <c r="V143" s="667">
        <f>IF(INDEX(Historical!$N$7:$N$1213,MATCH(B143,Historical!$B$7:$B$1244,0))=0,"n/a",((INDEX(Historical!$C$7:$C$1222,MATCH(B143,Historical!$B$7:$B$1244,0))/INDEX(Historical!$N$7:$N$1213,MATCH(B143,Historical!$B$7:$B$1244,0)))^(1/10)-1)*100)</f>
        <v>6.271268263592078</v>
      </c>
      <c r="W143" s="668">
        <f>IF(OR(U143&lt;=0,U143="n/a",V143&lt;=0,V143="n/a"),"n/a",U143/V143)</f>
        <v>0.7383292713805738</v>
      </c>
      <c r="X143" s="669">
        <f>IF(OR(AJ143&lt;=0,AJ143="n/a",U143&lt;=0,U143="n/a"),"n/a",U143/AJ143)</f>
        <v>0.26012701840955366</v>
      </c>
      <c r="Y143" s="640"/>
      <c r="Z143" s="618">
        <f>IF(OR(AC143&lt;0.01,AC143="n/a"),"n/a",M143/AC143*100)</f>
        <v>31.060606060606055</v>
      </c>
      <c r="AA143" s="841">
        <f>IF(OR(AC143&lt;0.01,AC143="n/a"),"n/a",I143/AC143)</f>
        <v>9.3844696969696955</v>
      </c>
      <c r="AB143" s="842">
        <v>12</v>
      </c>
      <c r="AC143" s="821">
        <v>5.28</v>
      </c>
      <c r="AD143" s="821" t="s">
        <v>135</v>
      </c>
      <c r="AE143" s="821">
        <v>3.23</v>
      </c>
      <c r="AF143" s="821">
        <v>1.19</v>
      </c>
      <c r="AG143" s="821">
        <v>14.000000000000002</v>
      </c>
      <c r="AH143" s="821">
        <v>50.4</v>
      </c>
      <c r="AI143" s="821">
        <v>26.16</v>
      </c>
      <c r="AJ143" s="821">
        <v>17.8</v>
      </c>
      <c r="AK143" s="821" t="s">
        <v>135</v>
      </c>
      <c r="AL143" s="833">
        <v>359.93</v>
      </c>
      <c r="AM143" s="827">
        <v>1.2</v>
      </c>
      <c r="AN143" s="821">
        <v>0.11</v>
      </c>
      <c r="AO143" s="705">
        <f>IF(U143="n/a","n/a",IF(AA143&lt;0,"n/a",IF(AA143="n/a","n/a",J143+U143-AA143)))</f>
        <v>-1.4444206764441212</v>
      </c>
      <c r="AP143" s="706">
        <f>IF(U143="n/a","n/a",J143+U143)</f>
        <v>7.9400490205255743</v>
      </c>
      <c r="AQ143" s="843">
        <f>IF(OR(AC143&lt;0.01,AC143="n/a",AF143="n/a"),"n/a",(I143/SQRT(22.5*AC143*(I143/AF143))-1)*100)</f>
        <v>-29.549011711390804</v>
      </c>
      <c r="AR143" s="618">
        <f>INDEX(Historical!$C$7:$C$1222,MATCH(B143,Historical!$B$7:$B$1244,0))*IF(AH143="n/a",1.03,IF(AH143&lt;0,1.01,IF(AH143&gt;10,1.1,(1+AH143/100))))</f>
        <v>1.7380000000000002</v>
      </c>
      <c r="AS143" s="841">
        <f>IF($AI143="n/a",1.03*AR143,IF($AI143&lt;0,1.01*AR143,IF($AI143&gt;10,1.1*AR143,(1+$AI143/100)*AR143)))</f>
        <v>1.9118000000000004</v>
      </c>
      <c r="AT143" s="841">
        <f>IF($AK143="n/a",1.03*AS143,IF($AK143&lt;0,1.01*AS143,IF($AK143&gt;10,1.1*AS143,(1+$AK143/100)*AS143)))</f>
        <v>1.9691540000000005</v>
      </c>
      <c r="AU143" s="841">
        <f>IF($AK143="n/a",1.03*AT143,IF($AK143&lt;0,1.01*AT143,IF($AK143&gt;10,1.1*AT143,(1+$AK143/100)*AT143)))</f>
        <v>2.0282286200000006</v>
      </c>
      <c r="AV143" s="841">
        <f>IF($AK143="n/a",1.03*AU143,IF($AK143&lt;0,1.01*AU143,IF($AK143&gt;10,1.1*AU143,(1+$AK143/100)*AU143)))</f>
        <v>2.0890754786000008</v>
      </c>
      <c r="AW143" s="618">
        <f>SUM(AR143:AV143)</f>
        <v>9.736258098600004</v>
      </c>
      <c r="AX143" s="713">
        <f>AW143/I143*100</f>
        <v>19.649360441170543</v>
      </c>
      <c r="AY143" s="887">
        <v>0.24</v>
      </c>
      <c r="AZ143" s="827">
        <v>7.66</v>
      </c>
      <c r="BA143" s="827">
        <v>-17.399999999999999</v>
      </c>
      <c r="BB143" s="827">
        <v>-3.44</v>
      </c>
      <c r="BC143" s="827">
        <v>-4.97</v>
      </c>
      <c r="BD143" s="861"/>
      <c r="BE143" s="594">
        <v>2017</v>
      </c>
      <c r="BF143" s="853">
        <f>IF(BE143&gt;2020,0,IF(BE143&gt;2008,1,IF(BE143&gt;2001,2,IF(BE143&gt;1990,3,IF(BE143&gt;1980,4,IF(BE143&gt;1973,5,IF(BE143&gt;1970,6,IF(BE143&gt;1960,7,IF(BE143&gt;1958,8,IF(BE143&gt;1953,9,10))))))))))</f>
        <v>1</v>
      </c>
      <c r="BG143" s="837">
        <v>1.3</v>
      </c>
      <c r="BH143" s="820" t="s">
        <v>4443</v>
      </c>
      <c r="BI143" s="820" t="s">
        <v>4444</v>
      </c>
    </row>
    <row r="144" spans="1:61" s="819" customFormat="1" ht="12.75" customHeight="1" x14ac:dyDescent="0.2">
      <c r="A144" s="819" t="s">
        <v>5362</v>
      </c>
      <c r="B144" s="575" t="s">
        <v>5363</v>
      </c>
      <c r="C144" s="885" t="s">
        <v>244</v>
      </c>
      <c r="D144" s="885" t="s">
        <v>4209</v>
      </c>
      <c r="E144" s="699">
        <v>5</v>
      </c>
      <c r="F144" s="1122">
        <v>698</v>
      </c>
      <c r="G144" s="1122" t="s">
        <v>105</v>
      </c>
      <c r="H144" s="1122" t="s">
        <v>105</v>
      </c>
      <c r="I144" s="829">
        <v>54.67</v>
      </c>
      <c r="J144" s="618">
        <f>(M144/I144)*100</f>
        <v>1.1706603255899031</v>
      </c>
      <c r="K144" s="832">
        <v>0.16</v>
      </c>
      <c r="L144" s="842">
        <v>4</v>
      </c>
      <c r="M144" s="609">
        <f>K144*L144</f>
        <v>0.64</v>
      </c>
      <c r="N144" s="825" t="s">
        <v>4418</v>
      </c>
      <c r="O144" s="700">
        <v>0.15</v>
      </c>
      <c r="P144" s="603">
        <v>44908</v>
      </c>
      <c r="Q144" s="603">
        <v>44929</v>
      </c>
      <c r="R144" s="609">
        <f>(K144-O144)/O144*100</f>
        <v>6.6666666666666732</v>
      </c>
      <c r="S144" s="667">
        <f>IF(INDEX(Historical!$D$7:$D$1220,MATCH(B144,Historical!$B$7:$B$1244,0))=0,"n/a",(INDEX(Historical!$C$7:$C$1222,MATCH(B144,Historical!$B$7:$B$1244,0))/INDEX(Historical!$D$7:$D$1220,MATCH(B144,Historical!$B$7:$B$1244,0))-1)*100)</f>
        <v>7.1428571428571397</v>
      </c>
      <c r="T144" s="667">
        <f>IF(INDEX(Historical!$F$7:$F$1213,MATCH(B144,Historical!$B$7:$B$1244,0))=0,"n/a",((INDEX(Historical!$C$7:$C$1222,MATCH(B144,Historical!$B$7:$B$1244,0))/INDEX(Historical!$F$7:$F$1213,MATCH(B144,Historical!$B$7:$B$1244,0)))^(1/3)-1)*100)</f>
        <v>10.891823393038823</v>
      </c>
      <c r="U144" s="667">
        <f>IF(INDEX(Historical!$H$7:$H$1213,MATCH(B144,Historical!$B$7:$B$1244,0))=0,"n/a",((INDEX(Historical!$C$7:$C$1222,MATCH(B144,Historical!$B$7:$B$1244,0))/INDEX(Historical!$H$7:$H$1213,MATCH(B144,Historical!$B$7:$B$1244,0)))^(1/5)-1)*100)</f>
        <v>10.756634324829006</v>
      </c>
      <c r="V144" s="667" t="str">
        <f>IF(INDEX(Historical!$N$7:$N$1213,MATCH(B144,Historical!$B$7:$B$1244,0))=0,"n/a",((INDEX(Historical!$C$7:$C$1222,MATCH(B144,Historical!$B$7:$B$1244,0))/INDEX(Historical!$N$7:$N$1213,MATCH(B144,Historical!$B$7:$B$1244,0)))^(1/10)-1)*100)</f>
        <v>n/a</v>
      </c>
      <c r="W144" s="668" t="str">
        <f>IF(OR(U144&lt;=0,U144="n/a",V144&lt;=0,V144="n/a"),"n/a",U144/V144)</f>
        <v>n/a</v>
      </c>
      <c r="X144" s="669">
        <f>IF(OR(AJ144&lt;=0,AJ144="n/a",U144&lt;=0,U144="n/a"),"n/a",U144/AJ144)</f>
        <v>0.26494173213864547</v>
      </c>
      <c r="Y144" s="830"/>
      <c r="Z144" s="618">
        <f>IF(OR(AC144&lt;0.01,AC144="n/a"),"n/a",M144/AC144*100)</f>
        <v>5.7142857142857144</v>
      </c>
      <c r="AA144" s="841">
        <f>IF(OR(AC144&lt;0.01,AC144="n/a"),"n/a",I144/AC144)</f>
        <v>4.8812500000000005</v>
      </c>
      <c r="AB144" s="842">
        <v>12</v>
      </c>
      <c r="AC144" s="821">
        <v>11.2</v>
      </c>
      <c r="AD144" s="821">
        <v>0.52</v>
      </c>
      <c r="AE144" s="821">
        <v>0.75</v>
      </c>
      <c r="AF144" s="821">
        <v>1.37</v>
      </c>
      <c r="AG144" s="821">
        <v>32.300000000000004</v>
      </c>
      <c r="AH144" s="821">
        <v>48.3</v>
      </c>
      <c r="AI144" s="821">
        <v>-4.3900000000000006</v>
      </c>
      <c r="AJ144" s="821">
        <v>40.6</v>
      </c>
      <c r="AK144" s="821">
        <v>9.1999999999999993</v>
      </c>
      <c r="AL144" s="833">
        <v>12210</v>
      </c>
      <c r="AM144" s="827">
        <v>0.8</v>
      </c>
      <c r="AN144" s="821">
        <v>0.3</v>
      </c>
      <c r="AO144" s="705">
        <f>IF(U144="n/a","n/a",IF(AA144&lt;0,"n/a",IF(AA144="n/a","n/a",J144+U144-AA144)))</f>
        <v>7.0460446504189091</v>
      </c>
      <c r="AP144" s="706">
        <f>IF(U144="n/a","n/a",J144+U144)</f>
        <v>11.92729465041891</v>
      </c>
      <c r="AQ144" s="843">
        <f>IF(OR(AC144&lt;0.01,AC144="n/a",AF144="n/a"),"n/a",(I144/SQRT(22.5*AC144*(I144/AF144))-1)*100)</f>
        <v>-45.482673498337334</v>
      </c>
      <c r="AR144" s="618">
        <f>INDEX(Historical!$C$7:$C$1222,MATCH(B144,Historical!$B$7:$B$1244,0))*IF(AH144="n/a",1.03,IF(AH144&lt;0,1.01,IF(AH144&gt;10,1.1,(1+AH144/100))))</f>
        <v>0.66</v>
      </c>
      <c r="AS144" s="841">
        <f>IF($AI144="n/a",1.03*AR144,IF($AI144&lt;0,1.01*AR144,IF($AI144&gt;10,1.1*AR144,(1+$AI144/100)*AR144)))</f>
        <v>0.66660000000000008</v>
      </c>
      <c r="AT144" s="841">
        <f>IF($AK144="n/a",1.03*AS144,IF($AK144&lt;0,1.01*AS144,IF($AK144&gt;10,1.1*AS144,(1+$AK144/100)*AS144)))</f>
        <v>0.72792720000000011</v>
      </c>
      <c r="AU144" s="841">
        <f>IF($AK144="n/a",1.03*AT144,IF($AK144&lt;0,1.01*AT144,IF($AK144&gt;10,1.1*AT144,(1+$AK144/100)*AT144)))</f>
        <v>0.7948965024000002</v>
      </c>
      <c r="AV144" s="841">
        <f>IF($AK144="n/a",1.03*AU144,IF($AK144&lt;0,1.01*AU144,IF($AK144&gt;10,1.1*AU144,(1+$AK144/100)*AU144)))</f>
        <v>0.8680269806208003</v>
      </c>
      <c r="AW144" s="618">
        <f>SUM(AR144:AV144)</f>
        <v>3.7174506830208003</v>
      </c>
      <c r="AX144" s="713">
        <f>AW144/I144*100</f>
        <v>6.799800042108652</v>
      </c>
      <c r="AY144" s="887">
        <v>1.32</v>
      </c>
      <c r="AZ144" s="827">
        <v>56.06</v>
      </c>
      <c r="BA144" s="827">
        <v>-10.220000000000001</v>
      </c>
      <c r="BB144" s="827">
        <v>6.54</v>
      </c>
      <c r="BC144" s="827">
        <v>23.89</v>
      </c>
      <c r="BD144" s="861"/>
      <c r="BE144" s="594">
        <v>2019</v>
      </c>
      <c r="BF144" s="853">
        <f>IF(BE144&gt;2020,0,IF(BE144&gt;2008,1,IF(BE144&gt;2001,2,IF(BE144&gt;1990,3,IF(BE144&gt;1980,4,IF(BE144&gt;1973,5,IF(BE144&gt;1970,6,IF(BE144&gt;1960,7,IF(BE144&gt;1958,8,IF(BE144&gt;1953,9,10))))))))))</f>
        <v>1</v>
      </c>
      <c r="BG144" s="837">
        <v>18.600000000000001</v>
      </c>
      <c r="BH144" s="820" t="s">
        <v>4443</v>
      </c>
      <c r="BI144" s="820" t="s">
        <v>4444</v>
      </c>
    </row>
    <row r="145" spans="1:61" s="819" customFormat="1" ht="12.75" customHeight="1" x14ac:dyDescent="0.2">
      <c r="A145" s="836" t="s">
        <v>5222</v>
      </c>
      <c r="B145" s="575" t="s">
        <v>2581</v>
      </c>
      <c r="C145" s="885" t="s">
        <v>107</v>
      </c>
      <c r="D145" s="885" t="s">
        <v>4197</v>
      </c>
      <c r="E145" s="699">
        <v>6</v>
      </c>
      <c r="F145" s="1122">
        <v>672</v>
      </c>
      <c r="G145" s="1122" t="s">
        <v>105</v>
      </c>
      <c r="H145" s="1122" t="s">
        <v>105</v>
      </c>
      <c r="I145" s="829">
        <v>127.77</v>
      </c>
      <c r="J145" s="618">
        <f>(M145/I145)*100</f>
        <v>3.2871566095327545</v>
      </c>
      <c r="K145" s="832">
        <v>1.05</v>
      </c>
      <c r="L145" s="842">
        <v>4</v>
      </c>
      <c r="M145" s="609">
        <f>K145*L145</f>
        <v>4.2</v>
      </c>
      <c r="N145" s="825" t="s">
        <v>292</v>
      </c>
      <c r="O145" s="700">
        <v>1.04</v>
      </c>
      <c r="P145" s="603">
        <v>44973</v>
      </c>
      <c r="Q145" s="603">
        <v>44995</v>
      </c>
      <c r="R145" s="609">
        <f>(K145-O145)/O145*100</f>
        <v>0.96153846153846234</v>
      </c>
      <c r="S145" s="667">
        <f>IF(INDEX(Historical!$D$7:$D$1220,MATCH(B145,Historical!$B$7:$B$1244,0))=0,"n/a",(INDEX(Historical!$C$7:$C$1222,MATCH(B145,Historical!$B$7:$B$1244,0))/INDEX(Historical!$D$7:$D$1220,MATCH(B145,Historical!$B$7:$B$1244,0))-1)*100)</f>
        <v>0.97087378640776656</v>
      </c>
      <c r="T145" s="667">
        <f>IF(INDEX(Historical!$F$7:$F$1213,MATCH(B145,Historical!$B$7:$B$1244,0))=0,"n/a",((INDEX(Historical!$C$7:$C$1222,MATCH(B145,Historical!$B$7:$B$1244,0))/INDEX(Historical!$F$7:$F$1213,MATCH(B145,Historical!$B$7:$B$1244,0)))^(1/3)-1)*100)</f>
        <v>0.98045467936378472</v>
      </c>
      <c r="U145" s="667">
        <f>IF(INDEX(Historical!$H$7:$H$1213,MATCH(B145,Historical!$B$7:$B$1244,0))=0,"n/a",((INDEX(Historical!$C$7:$C$1222,MATCH(B145,Historical!$B$7:$B$1244,0))/INDEX(Historical!$H$7:$H$1213,MATCH(B145,Historical!$B$7:$B$1244,0)))^(1/5)-1)*100)</f>
        <v>2.0425016523617501</v>
      </c>
      <c r="V145" s="667">
        <f>IF(INDEX(Historical!$N$7:$N$1213,MATCH(B145,Historical!$B$7:$B$1244,0))=0,"n/a",((INDEX(Historical!$C$7:$C$1222,MATCH(B145,Historical!$B$7:$B$1244,0))/INDEX(Historical!$N$7:$N$1213,MATCH(B145,Historical!$B$7:$B$1244,0)))^(1/10)-1)*100)</f>
        <v>1.0160886455032658</v>
      </c>
      <c r="W145" s="668">
        <f>IF(OR(U145&lt;=0,U145="n/a",V145&lt;=0,V145="n/a"),"n/a",U145/V145)</f>
        <v>2.0101608864550444</v>
      </c>
      <c r="X145" s="669">
        <f>IF(OR(AJ145&lt;=0,AJ145="n/a",U145&lt;=0,U145="n/a"),"n/a",U145/AJ145)</f>
        <v>0.18738547269373854</v>
      </c>
      <c r="Y145" s="640"/>
      <c r="Z145" s="618">
        <f>IF(OR(AC145&lt;0.01,AC145="n/a"),"n/a",M145/AC145*100)</f>
        <v>46.357615894039732</v>
      </c>
      <c r="AA145" s="841">
        <f>IF(OR(AC145&lt;0.01,AC145="n/a"),"n/a",I145/AC145)</f>
        <v>14.102649006622515</v>
      </c>
      <c r="AB145" s="842">
        <v>12</v>
      </c>
      <c r="AC145" s="821">
        <v>9.06</v>
      </c>
      <c r="AD145" s="821">
        <v>3.45</v>
      </c>
      <c r="AE145" s="821">
        <v>5.54</v>
      </c>
      <c r="AF145" s="821">
        <v>2.0099999999999998</v>
      </c>
      <c r="AG145" s="821">
        <v>13.600000000000001</v>
      </c>
      <c r="AH145" s="821">
        <v>20.200000000000003</v>
      </c>
      <c r="AI145" s="821">
        <v>-6.660000000000001</v>
      </c>
      <c r="AJ145" s="821">
        <v>10.9</v>
      </c>
      <c r="AK145" s="821">
        <v>4.1000000000000005</v>
      </c>
      <c r="AL145" s="833">
        <v>2090</v>
      </c>
      <c r="AM145" s="827">
        <v>0.5</v>
      </c>
      <c r="AN145" s="821">
        <v>0.18</v>
      </c>
      <c r="AO145" s="705">
        <f>IF(U145="n/a","n/a",IF(AA145&lt;0,"n/a",IF(AA145="n/a","n/a",J145+U145-AA145)))</f>
        <v>-8.7729907447280109</v>
      </c>
      <c r="AP145" s="706">
        <f>IF(U145="n/a","n/a",J145+U145)</f>
        <v>5.3296582618945045</v>
      </c>
      <c r="AQ145" s="843">
        <f>IF(OR(AC145&lt;0.01,AC145="n/a",AF145="n/a"),"n/a",(I145/SQRT(22.5*AC145*(I145/AF145))-1)*100)</f>
        <v>12.242444939141063</v>
      </c>
      <c r="AR145" s="618">
        <f>INDEX(Historical!$C$7:$C$1222,MATCH(B145,Historical!$B$7:$B$1244,0))*IF(AH145="n/a",1.03,IF(AH145&lt;0,1.01,IF(AH145&gt;10,1.1,(1+AH145/100))))</f>
        <v>4.5760000000000005</v>
      </c>
      <c r="AS145" s="841">
        <f>IF($AI145="n/a",1.03*AR145,IF($AI145&lt;0,1.01*AR145,IF($AI145&gt;10,1.1*AR145,(1+$AI145/100)*AR145)))</f>
        <v>4.621760000000001</v>
      </c>
      <c r="AT145" s="841">
        <f>IF($AK145="n/a",1.03*AS145,IF($AK145&lt;0,1.01*AS145,IF($AK145&gt;10,1.1*AS145,(1+$AK145/100)*AS145)))</f>
        <v>4.8112521600000004</v>
      </c>
      <c r="AU145" s="841">
        <f>IF($AK145="n/a",1.03*AT145,IF($AK145&lt;0,1.01*AT145,IF($AK145&gt;10,1.1*AT145,(1+$AK145/100)*AT145)))</f>
        <v>5.0085134985600002</v>
      </c>
      <c r="AV145" s="841">
        <f>IF($AK145="n/a",1.03*AU145,IF($AK145&lt;0,1.01*AU145,IF($AK145&gt;10,1.1*AU145,(1+$AK145/100)*AU145)))</f>
        <v>5.2138625520009594</v>
      </c>
      <c r="AW145" s="618">
        <f>SUM(AR145:AV145)</f>
        <v>24.231388210560965</v>
      </c>
      <c r="AX145" s="713">
        <f>AW145/I145*100</f>
        <v>18.964849503452267</v>
      </c>
      <c r="AY145" s="887">
        <v>0.74</v>
      </c>
      <c r="AZ145" s="827">
        <v>13.68</v>
      </c>
      <c r="BA145" s="827">
        <v>-15.709999999999999</v>
      </c>
      <c r="BB145" s="827">
        <v>-4.45</v>
      </c>
      <c r="BC145" s="827">
        <v>-2.71</v>
      </c>
      <c r="BD145" s="861"/>
      <c r="BE145" s="594">
        <v>2018</v>
      </c>
      <c r="BF145" s="853">
        <f>IF(BE145&gt;2020,0,IF(BE145&gt;2008,1,IF(BE145&gt;2001,2,IF(BE145&gt;1990,3,IF(BE145&gt;1980,4,IF(BE145&gt;1973,5,IF(BE145&gt;1970,6,IF(BE145&gt;1960,7,IF(BE145&gt;1958,8,IF(BE145&gt;1953,9,10))))))))))</f>
        <v>1</v>
      </c>
      <c r="BG145" s="837">
        <v>1.5</v>
      </c>
      <c r="BH145" s="820" t="s">
        <v>4443</v>
      </c>
      <c r="BI145" s="820" t="s">
        <v>4444</v>
      </c>
    </row>
    <row r="146" spans="1:61" s="819" customFormat="1" ht="12.75" customHeight="1" x14ac:dyDescent="0.2">
      <c r="A146" s="836" t="s">
        <v>5383</v>
      </c>
      <c r="B146" s="575" t="s">
        <v>5378</v>
      </c>
      <c r="C146" s="885" t="s">
        <v>4178</v>
      </c>
      <c r="D146" s="885" t="s">
        <v>4179</v>
      </c>
      <c r="E146" s="699">
        <v>5</v>
      </c>
      <c r="F146" s="1122">
        <v>703</v>
      </c>
      <c r="G146" s="1122" t="s">
        <v>105</v>
      </c>
      <c r="H146" s="1122" t="s">
        <v>105</v>
      </c>
      <c r="I146" s="829">
        <v>14.63</v>
      </c>
      <c r="J146" s="618">
        <f>(M146/I146)*100</f>
        <v>6.4935064935064926</v>
      </c>
      <c r="K146" s="832">
        <v>0.23749999999999999</v>
      </c>
      <c r="L146" s="842">
        <v>4</v>
      </c>
      <c r="M146" s="609">
        <f>K146*L146</f>
        <v>0.95</v>
      </c>
      <c r="N146" s="825" t="s">
        <v>507</v>
      </c>
      <c r="O146" s="700">
        <v>0.23499999999999999</v>
      </c>
      <c r="P146" s="603">
        <v>44971</v>
      </c>
      <c r="Q146" s="603">
        <v>44985</v>
      </c>
      <c r="R146" s="609">
        <f>(K146-O146)/O146*100</f>
        <v>1.0638297872340436</v>
      </c>
      <c r="S146" s="667">
        <f>IF(INDEX(Historical!$D$7:$D$1220,MATCH(B146,Historical!$B$7:$B$1244,0))=0,"n/a",(INDEX(Historical!$C$7:$C$1222,MATCH(B146,Historical!$B$7:$B$1244,0))/INDEX(Historical!$D$7:$D$1220,MATCH(B146,Historical!$B$7:$B$1244,0))-1)*100)</f>
        <v>4.5197740112994378</v>
      </c>
      <c r="T146" s="667">
        <f>IF(INDEX(Historical!$F$7:$F$1213,MATCH(B146,Historical!$B$7:$B$1244,0))=0,"n/a",((INDEX(Historical!$C$7:$C$1222,MATCH(B146,Historical!$B$7:$B$1244,0))/INDEX(Historical!$F$7:$F$1213,MATCH(B146,Historical!$B$7:$B$1244,0)))^(1/3)-1)*100)</f>
        <v>65.786271683498271</v>
      </c>
      <c r="U146" s="667" t="str">
        <f>IF(INDEX(Historical!$H$7:$H$1213,MATCH(B146,Historical!$B$7:$B$1244,0))=0,"n/a",((INDEX(Historical!$C$7:$C$1222,MATCH(B146,Historical!$B$7:$B$1244,0))/INDEX(Historical!$H$7:$H$1213,MATCH(B146,Historical!$B$7:$B$1244,0)))^(1/5)-1)*100)</f>
        <v>n/a</v>
      </c>
      <c r="V146" s="667" t="str">
        <f>IF(INDEX(Historical!$N$7:$N$1213,MATCH(B146,Historical!$B$7:$B$1244,0))=0,"n/a",((INDEX(Historical!$C$7:$C$1222,MATCH(B146,Historical!$B$7:$B$1244,0))/INDEX(Historical!$N$7:$N$1213,MATCH(B146,Historical!$B$7:$B$1244,0)))^(1/10)-1)*100)</f>
        <v>n/a</v>
      </c>
      <c r="W146" s="668" t="str">
        <f>IF(OR(U146&lt;=0,U146="n/a",V146&lt;=0,V146="n/a"),"n/a",U146/V146)</f>
        <v>n/a</v>
      </c>
      <c r="X146" s="669" t="str">
        <f>IF(OR(AJ146&lt;=0,AJ146="n/a",U146&lt;=0,U146="n/a"),"n/a",U146/AJ146)</f>
        <v>n/a</v>
      </c>
      <c r="Y146" s="640"/>
      <c r="Z146" s="618">
        <f>IF(OR(AC146&lt;0.01,AC146="n/a"),"n/a",M146/AC146*100)</f>
        <v>730.76923076923072</v>
      </c>
      <c r="AA146" s="841">
        <f>IF(OR(AC146&lt;0.01,AC146="n/a"),"n/a",I146/AC146)</f>
        <v>112.53846153846155</v>
      </c>
      <c r="AB146" s="842">
        <v>12</v>
      </c>
      <c r="AC146" s="821">
        <v>0.13</v>
      </c>
      <c r="AD146" s="821" t="s">
        <v>135</v>
      </c>
      <c r="AE146" s="821">
        <v>5.75</v>
      </c>
      <c r="AF146" s="821">
        <v>1.22</v>
      </c>
      <c r="AG146" s="821">
        <v>1.0999999999999999</v>
      </c>
      <c r="AH146" s="821">
        <v>202.5</v>
      </c>
      <c r="AI146" s="821">
        <v>-113.3</v>
      </c>
      <c r="AJ146" s="821">
        <v>-17</v>
      </c>
      <c r="AK146" s="821" t="s">
        <v>135</v>
      </c>
      <c r="AL146" s="833">
        <v>285.08999999999997</v>
      </c>
      <c r="AM146" s="827">
        <v>1.7999999999999998</v>
      </c>
      <c r="AN146" s="821">
        <v>0.84</v>
      </c>
      <c r="AO146" s="705" t="str">
        <f>IF(U146="n/a","n/a",IF(AA146&lt;0,"n/a",IF(AA146="n/a","n/a",J146+U146-AA146)))</f>
        <v>n/a</v>
      </c>
      <c r="AP146" s="706" t="str">
        <f>IF(U146="n/a","n/a",J146+U146)</f>
        <v>n/a</v>
      </c>
      <c r="AQ146" s="843">
        <f>IF(OR(AC146&lt;0.01,AC146="n/a",AF146="n/a"),"n/a",(I146/SQRT(22.5*AC146*(I146/AF146))-1)*100)</f>
        <v>147.02399620452806</v>
      </c>
      <c r="AR146" s="618">
        <f>INDEX(Historical!$C$7:$C$1222,MATCH(B146,Historical!$B$7:$B$1244,0))*IF(AH146="n/a",1.03,IF(AH146&lt;0,1.01,IF(AH146&gt;10,1.1,(1+AH146/100))))</f>
        <v>1.0175000000000001</v>
      </c>
      <c r="AS146" s="841">
        <f>IF($AI146="n/a",1.03*AR146,IF($AI146&lt;0,1.01*AR146,IF($AI146&gt;10,1.1*AR146,(1+$AI146/100)*AR146)))</f>
        <v>1.0276750000000001</v>
      </c>
      <c r="AT146" s="841">
        <f>IF($AK146="n/a",1.03*AS146,IF($AK146&lt;0,1.01*AS146,IF($AK146&gt;10,1.1*AS146,(1+$AK146/100)*AS146)))</f>
        <v>1.0585052500000001</v>
      </c>
      <c r="AU146" s="841">
        <f>IF($AK146="n/a",1.03*AT146,IF($AK146&lt;0,1.01*AT146,IF($AK146&gt;10,1.1*AT146,(1+$AK146/100)*AT146)))</f>
        <v>1.0902604075000002</v>
      </c>
      <c r="AV146" s="841">
        <f>IF($AK146="n/a",1.03*AU146,IF($AK146&lt;0,1.01*AU146,IF($AK146&gt;10,1.1*AU146,(1+$AK146/100)*AU146)))</f>
        <v>1.1229682197250002</v>
      </c>
      <c r="AW146" s="618">
        <f>SUM(AR146:AV146)</f>
        <v>5.3169088772250008</v>
      </c>
      <c r="AX146" s="713">
        <f>AW146/I146*100</f>
        <v>36.342507704887225</v>
      </c>
      <c r="AY146" s="887">
        <v>0.63</v>
      </c>
      <c r="AZ146" s="827">
        <v>3.47</v>
      </c>
      <c r="BA146" s="827">
        <v>-22.1</v>
      </c>
      <c r="BB146" s="827">
        <v>-2.8000000000000003</v>
      </c>
      <c r="BC146" s="827">
        <v>-4.49</v>
      </c>
      <c r="BD146" s="861"/>
      <c r="BE146" s="594">
        <v>2019</v>
      </c>
      <c r="BF146" s="853">
        <f>IF(BE146&gt;2020,0,IF(BE146&gt;2008,1,IF(BE146&gt;2001,2,IF(BE146&gt;1990,3,IF(BE146&gt;1980,4,IF(BE146&gt;1973,5,IF(BE146&gt;1970,6,IF(BE146&gt;1960,7,IF(BE146&gt;1958,8,IF(BE146&gt;1953,9,10))))))))))</f>
        <v>1</v>
      </c>
      <c r="BG146" s="837">
        <v>0.5</v>
      </c>
      <c r="BH146" s="820" t="s">
        <v>4443</v>
      </c>
      <c r="BI146" s="820" t="s">
        <v>4445</v>
      </c>
    </row>
    <row r="147" spans="1:61" s="819" customFormat="1" ht="12.75" customHeight="1" x14ac:dyDescent="0.2">
      <c r="A147" s="819" t="s">
        <v>5367</v>
      </c>
      <c r="B147" s="575" t="s">
        <v>5364</v>
      </c>
      <c r="C147" s="885" t="s">
        <v>111</v>
      </c>
      <c r="D147" s="885" t="s">
        <v>4223</v>
      </c>
      <c r="E147" s="699">
        <v>5</v>
      </c>
      <c r="F147" s="1122">
        <v>701</v>
      </c>
      <c r="G147" s="1122" t="s">
        <v>105</v>
      </c>
      <c r="H147" s="1122" t="s">
        <v>105</v>
      </c>
      <c r="I147" s="829">
        <v>161.4</v>
      </c>
      <c r="J147" s="618">
        <f>(M147/I147)*100</f>
        <v>0.19826517967781909</v>
      </c>
      <c r="K147" s="832">
        <v>0.08</v>
      </c>
      <c r="L147" s="842">
        <v>4</v>
      </c>
      <c r="M147" s="609">
        <f>K147*L147</f>
        <v>0.32</v>
      </c>
      <c r="N147" s="825" t="s">
        <v>483</v>
      </c>
      <c r="O147" s="700">
        <v>7.0000000000000007E-2</v>
      </c>
      <c r="P147" s="603">
        <v>44925</v>
      </c>
      <c r="Q147" s="603">
        <v>44939</v>
      </c>
      <c r="R147" s="609">
        <f>(K147-O147)/O147*100</f>
        <v>14.285714285714276</v>
      </c>
      <c r="S147" s="667">
        <f>IF(INDEX(Historical!$D$7:$D$1220,MATCH(B147,Historical!$B$7:$B$1244,0))=0,"n/a",(INDEX(Historical!$C$7:$C$1222,MATCH(B147,Historical!$B$7:$B$1244,0))/INDEX(Historical!$D$7:$D$1220,MATCH(B147,Historical!$B$7:$B$1244,0))-1)*100)</f>
        <v>16.666666666666675</v>
      </c>
      <c r="T147" s="667">
        <f>IF(INDEX(Historical!$F$7:$F$1213,MATCH(B147,Historical!$B$7:$B$1244,0))=0,"n/a",((INDEX(Historical!$C$7:$C$1222,MATCH(B147,Historical!$B$7:$B$1244,0))/INDEX(Historical!$F$7:$F$1213,MATCH(B147,Historical!$B$7:$B$1244,0)))^(1/3)-1)*100)</f>
        <v>20.507113208761506</v>
      </c>
      <c r="U147" s="667" t="str">
        <f>IF(INDEX(Historical!$H$7:$H$1213,MATCH(B147,Historical!$B$7:$B$1244,0))=0,"n/a",((INDEX(Historical!$C$7:$C$1222,MATCH(B147,Historical!$B$7:$B$1244,0))/INDEX(Historical!$H$7:$H$1213,MATCH(B147,Historical!$B$7:$B$1244,0)))^(1/5)-1)*100)</f>
        <v>n/a</v>
      </c>
      <c r="V147" s="667" t="str">
        <f>IF(INDEX(Historical!$N$7:$N$1213,MATCH(B147,Historical!$B$7:$B$1244,0))=0,"n/a",((INDEX(Historical!$C$7:$C$1222,MATCH(B147,Historical!$B$7:$B$1244,0))/INDEX(Historical!$N$7:$N$1213,MATCH(B147,Historical!$B$7:$B$1244,0)))^(1/10)-1)*100)</f>
        <v>n/a</v>
      </c>
      <c r="W147" s="668" t="str">
        <f>IF(OR(U147&lt;=0,U147="n/a",V147&lt;=0,V147="n/a"),"n/a",U147/V147)</f>
        <v>n/a</v>
      </c>
      <c r="X147" s="669" t="str">
        <f>IF(OR(AJ147&lt;=0,AJ147="n/a",U147&lt;=0,U147="n/a"),"n/a",U147/AJ147)</f>
        <v>n/a</v>
      </c>
      <c r="Y147" s="830"/>
      <c r="Z147" s="618">
        <f>IF(OR(AC147&lt;0.01,AC147="n/a"),"n/a",M147/AC147*100)</f>
        <v>9.6385542168674707</v>
      </c>
      <c r="AA147" s="841">
        <f>IF(OR(AC147&lt;0.01,AC147="n/a"),"n/a",I147/AC147)</f>
        <v>48.614457831325304</v>
      </c>
      <c r="AB147" s="842">
        <v>12</v>
      </c>
      <c r="AC147" s="821">
        <v>3.32</v>
      </c>
      <c r="AD147" s="821">
        <v>4.07</v>
      </c>
      <c r="AE147" s="821">
        <v>1.35</v>
      </c>
      <c r="AF147" s="821">
        <v>4.33</v>
      </c>
      <c r="AG147" s="821">
        <v>9.4</v>
      </c>
      <c r="AH147" s="821">
        <v>-0.70000000000000007</v>
      </c>
      <c r="AI147" s="821">
        <v>13.58</v>
      </c>
      <c r="AJ147" s="821">
        <v>16.3</v>
      </c>
      <c r="AK147" s="821">
        <v>12.04</v>
      </c>
      <c r="AL147" s="833">
        <v>23130</v>
      </c>
      <c r="AM147" s="827">
        <v>0.2</v>
      </c>
      <c r="AN147" s="821">
        <v>0.69</v>
      </c>
      <c r="AO147" s="705" t="str">
        <f>IF(U147="n/a","n/a",IF(AA147&lt;0,"n/a",IF(AA147="n/a","n/a",J147+U147-AA147)))</f>
        <v>n/a</v>
      </c>
      <c r="AP147" s="706" t="str">
        <f>IF(U147="n/a","n/a",J147+U147)</f>
        <v>n/a</v>
      </c>
      <c r="AQ147" s="843">
        <f>IF(OR(AC147&lt;0.01,AC147="n/a",AF147="n/a"),"n/a",(I147/SQRT(22.5*AC147*(I147/AF147))-1)*100)</f>
        <v>205.86896425295049</v>
      </c>
      <c r="AR147" s="618">
        <f>INDEX(Historical!$C$7:$C$1222,MATCH(B147,Historical!$B$7:$B$1244,0))*IF(AH147="n/a",1.03,IF(AH147&lt;0,1.01,IF(AH147&gt;10,1.1,(1+AH147/100))))</f>
        <v>0.28280000000000005</v>
      </c>
      <c r="AS147" s="841">
        <f>IF($AI147="n/a",1.03*AR147,IF($AI147&lt;0,1.01*AR147,IF($AI147&gt;10,1.1*AR147,(1+$AI147/100)*AR147)))</f>
        <v>0.31108000000000008</v>
      </c>
      <c r="AT147" s="841">
        <f>IF($AK147="n/a",1.03*AS147,IF($AK147&lt;0,1.01*AS147,IF($AK147&gt;10,1.1*AS147,(1+$AK147/100)*AS147)))</f>
        <v>0.3421880000000001</v>
      </c>
      <c r="AU147" s="841">
        <f>IF($AK147="n/a",1.03*AT147,IF($AK147&lt;0,1.01*AT147,IF($AK147&gt;10,1.1*AT147,(1+$AK147/100)*AT147)))</f>
        <v>0.37640680000000015</v>
      </c>
      <c r="AV147" s="841">
        <f>IF($AK147="n/a",1.03*AU147,IF($AK147&lt;0,1.01*AU147,IF($AK147&gt;10,1.1*AU147,(1+$AK147/100)*AU147)))</f>
        <v>0.41404748000000019</v>
      </c>
      <c r="AW147" s="618">
        <f>SUM(AR147:AV147)</f>
        <v>1.7265222800000006</v>
      </c>
      <c r="AX147" s="713">
        <f>AW147/I147*100</f>
        <v>1.0697164064436189</v>
      </c>
      <c r="AY147" s="887">
        <v>1.0900000000000001</v>
      </c>
      <c r="AZ147" s="827">
        <v>52.09</v>
      </c>
      <c r="BA147" s="827">
        <v>-4.3600000000000003</v>
      </c>
      <c r="BB147" s="827">
        <v>8.99</v>
      </c>
      <c r="BC147" s="827">
        <v>16.989999999999998</v>
      </c>
      <c r="BD147" s="861"/>
      <c r="BE147" s="594">
        <v>2019</v>
      </c>
      <c r="BF147" s="853">
        <f>IF(BE147&gt;2020,0,IF(BE147&gt;2008,1,IF(BE147&gt;2001,2,IF(BE147&gt;1990,3,IF(BE147&gt;1980,4,IF(BE147&gt;1973,5,IF(BE147&gt;1970,6,IF(BE147&gt;1960,7,IF(BE147&gt;1958,8,IF(BE147&gt;1953,9,10))))))))))</f>
        <v>1</v>
      </c>
      <c r="BG147" s="837">
        <v>3.6999999999999997</v>
      </c>
      <c r="BH147" s="820" t="s">
        <v>4443</v>
      </c>
      <c r="BI147" s="820" t="s">
        <v>4444</v>
      </c>
    </row>
    <row r="148" spans="1:61" s="819" customFormat="1" ht="12.75" customHeight="1" x14ac:dyDescent="0.2">
      <c r="A148" s="10" t="s">
        <v>3817</v>
      </c>
      <c r="B148" s="793" t="s">
        <v>3818</v>
      </c>
      <c r="C148" s="885" t="s">
        <v>244</v>
      </c>
      <c r="D148" s="885" t="s">
        <v>4211</v>
      </c>
      <c r="E148" s="699">
        <v>9</v>
      </c>
      <c r="F148" s="1122">
        <v>572</v>
      </c>
      <c r="G148" s="1122" t="s">
        <v>105</v>
      </c>
      <c r="H148" s="1122" t="s">
        <v>105</v>
      </c>
      <c r="I148" s="829">
        <v>64.489999999999995</v>
      </c>
      <c r="J148" s="618">
        <f>(M148/I148)*100</f>
        <v>3.411381609551869</v>
      </c>
      <c r="K148" s="832">
        <v>0.55000000000000004</v>
      </c>
      <c r="L148" s="842">
        <v>4</v>
      </c>
      <c r="M148" s="609">
        <f>K148*L148</f>
        <v>2.2000000000000002</v>
      </c>
      <c r="N148" s="825" t="s">
        <v>4282</v>
      </c>
      <c r="O148" s="700">
        <v>0.54</v>
      </c>
      <c r="P148" s="603">
        <v>45006</v>
      </c>
      <c r="Q148" s="603">
        <v>45021</v>
      </c>
      <c r="R148" s="609">
        <f>(K148-O148)/O148*100</f>
        <v>1.8518518518518534</v>
      </c>
      <c r="S148" s="667">
        <f>IF(INDEX(Historical!$D$7:$D$1220,MATCH(B148,Historical!$B$7:$B$1244,0))=0,"n/a",(INDEX(Historical!$C$7:$C$1222,MATCH(B148,Historical!$B$7:$B$1244,0))/INDEX(Historical!$D$7:$D$1220,MATCH(B148,Historical!$B$7:$B$1244,0))-1)*100)</f>
        <v>1.8957345971563955</v>
      </c>
      <c r="T148" s="667">
        <f>IF(INDEX(Historical!$F$7:$F$1213,MATCH(B148,Historical!$B$7:$B$1244,0))=0,"n/a",((INDEX(Historical!$C$7:$C$1222,MATCH(B148,Historical!$B$7:$B$1244,0))/INDEX(Historical!$F$7:$F$1213,MATCH(B148,Historical!$B$7:$B$1244,0)))^(1/3)-1)*100)</f>
        <v>3.3081575495288007</v>
      </c>
      <c r="U148" s="667">
        <f>IF(INDEX(Historical!$H$7:$H$1213,MATCH(B148,Historical!$B$7:$B$1244,0))=0,"n/a",((INDEX(Historical!$C$7:$C$1222,MATCH(B148,Historical!$B$7:$B$1244,0))/INDEX(Historical!$H$7:$H$1213,MATCH(B148,Historical!$B$7:$B$1244,0)))^(1/5)-1)*100)</f>
        <v>22.481013517163827</v>
      </c>
      <c r="V148" s="667" t="str">
        <f>IF(INDEX(Historical!$N$7:$N$1213,MATCH(B148,Historical!$B$7:$B$1244,0))=0,"n/a",((INDEX(Historical!$C$7:$C$1222,MATCH(B148,Historical!$B$7:$B$1244,0))/INDEX(Historical!$N$7:$N$1213,MATCH(B148,Historical!$B$7:$B$1244,0)))^(1/10)-1)*100)</f>
        <v>n/a</v>
      </c>
      <c r="W148" s="668" t="str">
        <f>IF(OR(U148&lt;=0,U148="n/a",V148&lt;=0,V148="n/a"),"n/a",U148/V148)</f>
        <v>n/a</v>
      </c>
      <c r="X148" s="669">
        <f>IF(OR(AJ148&lt;=0,AJ148="n/a",U148&lt;=0,U148="n/a"),"n/a",U148/AJ148)</f>
        <v>2.5259565749622275</v>
      </c>
      <c r="Y148" s="831"/>
      <c r="Z148" s="618">
        <f>IF(OR(AC148&lt;0.01,AC148="n/a"),"n/a",M148/AC148*100)</f>
        <v>67.692307692307693</v>
      </c>
      <c r="AA148" s="841">
        <f>IF(OR(AC148&lt;0.01,AC148="n/a"),"n/a",I148/AC148)</f>
        <v>19.843076923076922</v>
      </c>
      <c r="AB148" s="842">
        <v>12</v>
      </c>
      <c r="AC148" s="821">
        <v>3.25</v>
      </c>
      <c r="AD148" s="821">
        <v>4.5599999999999996</v>
      </c>
      <c r="AE148" s="821">
        <v>3.12</v>
      </c>
      <c r="AF148" s="821">
        <v>7.94</v>
      </c>
      <c r="AG148" s="821">
        <v>43.3</v>
      </c>
      <c r="AH148" s="821">
        <v>20.8</v>
      </c>
      <c r="AI148" s="821">
        <v>10.77</v>
      </c>
      <c r="AJ148" s="821">
        <v>8.9</v>
      </c>
      <c r="AK148" s="821">
        <v>4.41</v>
      </c>
      <c r="AL148" s="833">
        <v>20300</v>
      </c>
      <c r="AM148" s="827">
        <v>0.4</v>
      </c>
      <c r="AN148" s="821">
        <v>5.31</v>
      </c>
      <c r="AO148" s="705">
        <f>IF(U148="n/a","n/a",IF(AA148&lt;0,"n/a",IF(AA148="n/a","n/a",J148+U148-AA148)))</f>
        <v>6.0493182036387765</v>
      </c>
      <c r="AP148" s="706">
        <f>IF(U148="n/a","n/a",J148+U148)</f>
        <v>25.892395126715698</v>
      </c>
      <c r="AQ148" s="843">
        <f>IF(OR(AC148&lt;0.01,AC148="n/a",AF148="n/a"),"n/a",(I148/SQRT(22.5*AC148*(I148/AF148))-1)*100)</f>
        <v>164.62050879554607</v>
      </c>
      <c r="AR148" s="618">
        <f>INDEX(Historical!$C$7:$C$1222,MATCH(B148,Historical!$B$7:$B$1244,0))*IF(AH148="n/a",1.03,IF(AH148&lt;0,1.01,IF(AH148&gt;10,1.1,(1+AH148/100))))</f>
        <v>2.3650000000000002</v>
      </c>
      <c r="AS148" s="841">
        <f>IF($AI148="n/a",1.03*AR148,IF($AI148&lt;0,1.01*AR148,IF($AI148&gt;10,1.1*AR148,(1+$AI148/100)*AR148)))</f>
        <v>2.6015000000000006</v>
      </c>
      <c r="AT148" s="841">
        <f>IF($AK148="n/a",1.03*AS148,IF($AK148&lt;0,1.01*AS148,IF($AK148&gt;10,1.1*AS148,(1+$AK148/100)*AS148)))</f>
        <v>2.7162261500000007</v>
      </c>
      <c r="AU148" s="841">
        <f>IF($AK148="n/a",1.03*AT148,IF($AK148&lt;0,1.01*AT148,IF($AK148&gt;10,1.1*AT148,(1+$AK148/100)*AT148)))</f>
        <v>2.8360117232150008</v>
      </c>
      <c r="AV148" s="841">
        <f>IF($AK148="n/a",1.03*AU148,IF($AK148&lt;0,1.01*AU148,IF($AK148&gt;10,1.1*AU148,(1+$AK148/100)*AU148)))</f>
        <v>2.9610798402087823</v>
      </c>
      <c r="AW148" s="618">
        <f>SUM(AR148:AV148)</f>
        <v>13.479817713423785</v>
      </c>
      <c r="AX148" s="713">
        <f>AW148/I148*100</f>
        <v>20.902182839857009</v>
      </c>
      <c r="AY148" s="887">
        <v>0.99</v>
      </c>
      <c r="AZ148" s="827">
        <v>38.15</v>
      </c>
      <c r="BA148" s="827">
        <v>-6.39</v>
      </c>
      <c r="BB148" s="827">
        <v>-2.74</v>
      </c>
      <c r="BC148" s="827">
        <v>9.51</v>
      </c>
      <c r="BD148" s="861"/>
      <c r="BE148" s="594">
        <v>2015</v>
      </c>
      <c r="BF148" s="853">
        <f>IF(BE148&gt;2020,0,IF(BE148&gt;2008,1,IF(BE148&gt;2001,2,IF(BE148&gt;1990,3,IF(BE148&gt;1980,4,IF(BE148&gt;1973,5,IF(BE148&gt;1970,6,IF(BE148&gt;1960,7,IF(BE148&gt;1958,8,IF(BE148&gt;1953,9,10))))))))))</f>
        <v>1</v>
      </c>
      <c r="BG148" s="837">
        <v>4.3999999999999995</v>
      </c>
      <c r="BH148" s="820" t="s">
        <v>4443</v>
      </c>
      <c r="BI148" s="820" t="s">
        <v>4444</v>
      </c>
    </row>
    <row r="149" spans="1:61" s="819" customFormat="1" ht="12.75" customHeight="1" x14ac:dyDescent="0.2">
      <c r="A149" s="826" t="s">
        <v>5045</v>
      </c>
      <c r="B149" s="575" t="s">
        <v>3816</v>
      </c>
      <c r="C149" s="885" t="s">
        <v>4178</v>
      </c>
      <c r="D149" s="885" t="s">
        <v>4179</v>
      </c>
      <c r="E149" s="699">
        <v>9</v>
      </c>
      <c r="F149" s="1122">
        <v>560</v>
      </c>
      <c r="G149" s="1122" t="s">
        <v>105</v>
      </c>
      <c r="H149" s="1122" t="s">
        <v>105</v>
      </c>
      <c r="I149" s="829">
        <v>62.9</v>
      </c>
      <c r="J149" s="618">
        <f>(M149/I149)*100</f>
        <v>4.133545310015899</v>
      </c>
      <c r="K149" s="832">
        <v>0.65</v>
      </c>
      <c r="L149" s="842">
        <v>4</v>
      </c>
      <c r="M149" s="609">
        <f>K149*L149</f>
        <v>2.6</v>
      </c>
      <c r="N149" s="825" t="s">
        <v>969</v>
      </c>
      <c r="O149" s="700">
        <v>0.625</v>
      </c>
      <c r="P149" s="603">
        <v>44910</v>
      </c>
      <c r="Q149" s="603">
        <v>44930</v>
      </c>
      <c r="R149" s="609">
        <f>(K149-O149)/O149*100</f>
        <v>4.0000000000000036</v>
      </c>
      <c r="S149" s="667">
        <f>IF(INDEX(Historical!$D$7:$D$1220,MATCH(B149,Historical!$B$7:$B$1244,0))=0,"n/a",(INDEX(Historical!$C$7:$C$1222,MATCH(B149,Historical!$B$7:$B$1244,0))/INDEX(Historical!$D$7:$D$1220,MATCH(B149,Historical!$B$7:$B$1244,0))-1)*100)</f>
        <v>3.734439834024883</v>
      </c>
      <c r="T149" s="667">
        <f>IF(INDEX(Historical!$F$7:$F$1213,MATCH(B149,Historical!$B$7:$B$1244,0))=0,"n/a",((INDEX(Historical!$C$7:$C$1222,MATCH(B149,Historical!$B$7:$B$1244,0))/INDEX(Historical!$F$7:$F$1213,MATCH(B149,Historical!$B$7:$B$1244,0)))^(1/3)-1)*100)</f>
        <v>2.2291422994201948</v>
      </c>
      <c r="U149" s="667">
        <f>IF(INDEX(Historical!$H$7:$H$1213,MATCH(B149,Historical!$B$7:$B$1244,0))=0,"n/a",((INDEX(Historical!$C$7:$C$1222,MATCH(B149,Historical!$B$7:$B$1244,0))/INDEX(Historical!$H$7:$H$1213,MATCH(B149,Historical!$B$7:$B$1244,0)))^(1/5)-1)*100)</f>
        <v>3.5485788455905221</v>
      </c>
      <c r="V149" s="667">
        <f>IF(INDEX(Historical!$N$7:$N$1213,MATCH(B149,Historical!$B$7:$B$1244,0))=0,"n/a",((INDEX(Historical!$C$7:$C$1222,MATCH(B149,Historical!$B$7:$B$1244,0))/INDEX(Historical!$N$7:$N$1213,MATCH(B149,Historical!$B$7:$B$1244,0)))^(1/10)-1)*100)</f>
        <v>3.0568415032822038</v>
      </c>
      <c r="W149" s="668">
        <f>IF(OR(U149&lt;=0,U149="n/a",V149&lt;=0,V149="n/a"),"n/a",U149/V149)</f>
        <v>1.1608645203816841</v>
      </c>
      <c r="X149" s="669">
        <f>IF(OR(AJ149&lt;=0,AJ149="n/a",U149&lt;=0,U149="n/a"),"n/a",U149/AJ149)</f>
        <v>0.14483995288124579</v>
      </c>
      <c r="Y149" s="643"/>
      <c r="Z149" s="618">
        <f>IF(OR(AC149&lt;0.01,AC149="n/a"),"n/a",M149/AC149*100)</f>
        <v>92.52669039145907</v>
      </c>
      <c r="AA149" s="841">
        <f>IF(OR(AC149&lt;0.01,AC149="n/a"),"n/a",I149/AC149)</f>
        <v>22.384341637010674</v>
      </c>
      <c r="AB149" s="842">
        <v>12</v>
      </c>
      <c r="AC149" s="821">
        <v>2.81</v>
      </c>
      <c r="AD149" s="821" t="s">
        <v>135</v>
      </c>
      <c r="AE149" s="821">
        <v>8.8699999999999992</v>
      </c>
      <c r="AF149" s="821">
        <v>1.77</v>
      </c>
      <c r="AG149" s="821">
        <v>7.9</v>
      </c>
      <c r="AH149" s="821">
        <v>32.800000000000004</v>
      </c>
      <c r="AI149" s="821">
        <v>7.55</v>
      </c>
      <c r="AJ149" s="821">
        <v>24.5</v>
      </c>
      <c r="AK149" s="821">
        <v>-0.69</v>
      </c>
      <c r="AL149" s="833">
        <v>10860</v>
      </c>
      <c r="AM149" s="827">
        <v>0.4</v>
      </c>
      <c r="AN149" s="821">
        <v>0.61</v>
      </c>
      <c r="AO149" s="705">
        <f>IF(U149="n/a","n/a",IF(AA149&lt;0,"n/a",IF(AA149="n/a","n/a",J149+U149-AA149)))</f>
        <v>-14.702217481404254</v>
      </c>
      <c r="AP149" s="706">
        <f>IF(U149="n/a","n/a",J149+U149)</f>
        <v>7.682124155606421</v>
      </c>
      <c r="AQ149" s="843">
        <f>IF(OR(AC149&lt;0.01,AC149="n/a",AF149="n/a"),"n/a",(I149/SQRT(22.5*AC149*(I149/AF149))-1)*100)</f>
        <v>32.698965410869206</v>
      </c>
      <c r="AR149" s="618">
        <f>INDEX(Historical!$C$7:$C$1222,MATCH(B149,Historical!$B$7:$B$1244,0))*IF(AH149="n/a",1.03,IF(AH149&lt;0,1.01,IF(AH149&gt;10,1.1,(1+AH149/100))))</f>
        <v>2.75</v>
      </c>
      <c r="AS149" s="841">
        <f>IF($AI149="n/a",1.03*AR149,IF($AI149&lt;0,1.01*AR149,IF($AI149&gt;10,1.1*AR149,(1+$AI149/100)*AR149)))</f>
        <v>2.9576249999999997</v>
      </c>
      <c r="AT149" s="841">
        <f>IF($AK149="n/a",1.03*AS149,IF($AK149&lt;0,1.01*AS149,IF($AK149&gt;10,1.1*AS149,(1+$AK149/100)*AS149)))</f>
        <v>2.9872012499999996</v>
      </c>
      <c r="AU149" s="841">
        <f>IF($AK149="n/a",1.03*AT149,IF($AK149&lt;0,1.01*AT149,IF($AK149&gt;10,1.1*AT149,(1+$AK149/100)*AT149)))</f>
        <v>3.0170732624999994</v>
      </c>
      <c r="AV149" s="841">
        <f>IF($AK149="n/a",1.03*AU149,IF($AK149&lt;0,1.01*AU149,IF($AK149&gt;10,1.1*AU149,(1+$AK149/100)*AU149)))</f>
        <v>3.0472439951249992</v>
      </c>
      <c r="AW149" s="618">
        <f>SUM(AR149:AV149)</f>
        <v>14.759143507625</v>
      </c>
      <c r="AX149" s="713">
        <f>AW149/I149*100</f>
        <v>23.464457086844199</v>
      </c>
      <c r="AY149" s="887">
        <v>1.1599999999999999</v>
      </c>
      <c r="AZ149" s="827">
        <v>21.029999999999998</v>
      </c>
      <c r="BA149" s="827">
        <v>-14.32</v>
      </c>
      <c r="BB149" s="827">
        <v>-2.23</v>
      </c>
      <c r="BC149" s="827">
        <v>0.91999999999999993</v>
      </c>
      <c r="BD149" s="861"/>
      <c r="BE149" s="594">
        <v>2014</v>
      </c>
      <c r="BF149" s="853">
        <f>IF(BE149&gt;2020,0,IF(BE149&gt;2008,1,IF(BE149&gt;2001,2,IF(BE149&gt;1990,3,IF(BE149&gt;1980,4,IF(BE149&gt;1973,5,IF(BE149&gt;1970,6,IF(BE149&gt;1960,7,IF(BE149&gt;1958,8,IF(BE149&gt;1953,9,10))))))))))</f>
        <v>1</v>
      </c>
      <c r="BG149" s="837">
        <v>4.3999999999999995</v>
      </c>
      <c r="BH149" s="820" t="s">
        <v>4443</v>
      </c>
      <c r="BI149" s="820" t="s">
        <v>4445</v>
      </c>
    </row>
    <row r="150" spans="1:61" s="819" customFormat="1" ht="12.75" customHeight="1" x14ac:dyDescent="0.2">
      <c r="A150" s="836" t="s">
        <v>5319</v>
      </c>
      <c r="B150" s="575" t="s">
        <v>5320</v>
      </c>
      <c r="C150" s="885" t="s">
        <v>111</v>
      </c>
      <c r="D150" s="885" t="s">
        <v>4191</v>
      </c>
      <c r="E150" s="699">
        <v>5</v>
      </c>
      <c r="F150" s="1122">
        <v>690</v>
      </c>
      <c r="G150" s="1122" t="s">
        <v>105</v>
      </c>
      <c r="H150" s="1122" t="s">
        <v>105</v>
      </c>
      <c r="I150" s="829">
        <v>56.68</v>
      </c>
      <c r="J150" s="618">
        <f>(M150/I150)*100</f>
        <v>1.4820042342978121</v>
      </c>
      <c r="K150" s="832">
        <v>0.21</v>
      </c>
      <c r="L150" s="842">
        <v>4</v>
      </c>
      <c r="M150" s="609">
        <f>K150*L150</f>
        <v>0.84</v>
      </c>
      <c r="N150" s="825" t="s">
        <v>292</v>
      </c>
      <c r="O150" s="700">
        <v>0.19</v>
      </c>
      <c r="P150" s="603">
        <v>44784</v>
      </c>
      <c r="Q150" s="603">
        <v>44816</v>
      </c>
      <c r="R150" s="609">
        <f>(K150-O150)/O150*100</f>
        <v>10.52631578947368</v>
      </c>
      <c r="S150" s="667">
        <f>IF(INDEX(Historical!$D$7:$D$1220,MATCH(B150,Historical!$B$7:$B$1244,0))=0,"n/a",(INDEX(Historical!$C$7:$C$1222,MATCH(B150,Historical!$B$7:$B$1244,0))/INDEX(Historical!$D$7:$D$1220,MATCH(B150,Historical!$B$7:$B$1244,0))-1)*100)</f>
        <v>8.1081081081081141</v>
      </c>
      <c r="T150" s="667">
        <f>IF(INDEX(Historical!$F$7:$F$1213,MATCH(B150,Historical!$B$7:$B$1244,0))=0,"n/a",((INDEX(Historical!$C$7:$C$1222,MATCH(B150,Historical!$B$7:$B$1244,0))/INDEX(Historical!$F$7:$F$1213,MATCH(B150,Historical!$B$7:$B$1244,0)))^(1/3)-1)*100)</f>
        <v>33.886590016433907</v>
      </c>
      <c r="U150" s="667" t="str">
        <f>IF(INDEX(Historical!$H$7:$H$1213,MATCH(B150,Historical!$B$7:$B$1244,0))=0,"n/a",((INDEX(Historical!$C$7:$C$1222,MATCH(B150,Historical!$B$7:$B$1244,0))/INDEX(Historical!$H$7:$H$1213,MATCH(B150,Historical!$B$7:$B$1244,0)))^(1/5)-1)*100)</f>
        <v>n/a</v>
      </c>
      <c r="V150" s="667" t="str">
        <f>IF(INDEX(Historical!$N$7:$N$1213,MATCH(B150,Historical!$B$7:$B$1244,0))=0,"n/a",((INDEX(Historical!$C$7:$C$1222,MATCH(B150,Historical!$B$7:$B$1244,0))/INDEX(Historical!$N$7:$N$1213,MATCH(B150,Historical!$B$7:$B$1244,0)))^(1/10)-1)*100)</f>
        <v>n/a</v>
      </c>
      <c r="W150" s="668" t="str">
        <f>IF(OR(U150&lt;=0,U150="n/a",V150&lt;=0,V150="n/a"),"n/a",U150/V150)</f>
        <v>n/a</v>
      </c>
      <c r="X150" s="669" t="str">
        <f>IF(OR(AJ150&lt;=0,AJ150="n/a",U150&lt;=0,U150="n/a"),"n/a",U150/AJ150)</f>
        <v>n/a</v>
      </c>
      <c r="Y150" s="640"/>
      <c r="Z150" s="618">
        <f>IF(OR(AC150&lt;0.01,AC150="n/a"),"n/a",M150/AC150*100)</f>
        <v>12.262773722627736</v>
      </c>
      <c r="AA150" s="841">
        <f>IF(OR(AC150&lt;0.01,AC150="n/a"),"n/a",I150/AC150)</f>
        <v>8.274452554744526</v>
      </c>
      <c r="AB150" s="842">
        <v>12</v>
      </c>
      <c r="AC150" s="821">
        <v>6.85</v>
      </c>
      <c r="AD150" s="821" t="s">
        <v>135</v>
      </c>
      <c r="AE150" s="821">
        <v>0.45</v>
      </c>
      <c r="AF150" s="821">
        <v>1.8</v>
      </c>
      <c r="AG150" s="821">
        <v>23.9</v>
      </c>
      <c r="AH150" s="821">
        <v>64.2</v>
      </c>
      <c r="AI150" s="821">
        <v>-12.23</v>
      </c>
      <c r="AJ150" s="821">
        <v>36.4</v>
      </c>
      <c r="AK150" s="821">
        <v>-7.5600000000000005</v>
      </c>
      <c r="AL150" s="833">
        <v>3180</v>
      </c>
      <c r="AM150" s="827">
        <v>0.4</v>
      </c>
      <c r="AN150" s="821">
        <v>0.76</v>
      </c>
      <c r="AO150" s="705" t="str">
        <f>IF(U150="n/a","n/a",IF(AA150&lt;0,"n/a",IF(AA150="n/a","n/a",J150+U150-AA150)))</f>
        <v>n/a</v>
      </c>
      <c r="AP150" s="706" t="str">
        <f>IF(U150="n/a","n/a",J150+U150)</f>
        <v>n/a</v>
      </c>
      <c r="AQ150" s="843">
        <f>IF(OR(AC150&lt;0.01,AC150="n/a",AF150="n/a"),"n/a",(I150/SQRT(22.5*AC150*(I150/AF150))-1)*100)</f>
        <v>-18.639308976658629</v>
      </c>
      <c r="AR150" s="618">
        <f>INDEX(Historical!$C$7:$C$1222,MATCH(B150,Historical!$B$7:$B$1244,0))*IF(AH150="n/a",1.03,IF(AH150&lt;0,1.01,IF(AH150&gt;10,1.1,(1+AH150/100))))</f>
        <v>0.88000000000000012</v>
      </c>
      <c r="AS150" s="841">
        <f>IF($AI150="n/a",1.03*AR150,IF($AI150&lt;0,1.01*AR150,IF($AI150&gt;10,1.1*AR150,(1+$AI150/100)*AR150)))</f>
        <v>0.88880000000000015</v>
      </c>
      <c r="AT150" s="841">
        <f>IF($AK150="n/a",1.03*AS150,IF($AK150&lt;0,1.01*AS150,IF($AK150&gt;10,1.1*AS150,(1+$AK150/100)*AS150)))</f>
        <v>0.89768800000000015</v>
      </c>
      <c r="AU150" s="841">
        <f>IF($AK150="n/a",1.03*AT150,IF($AK150&lt;0,1.01*AT150,IF($AK150&gt;10,1.1*AT150,(1+$AK150/100)*AT150)))</f>
        <v>0.90666488000000012</v>
      </c>
      <c r="AV150" s="841">
        <f>IF($AK150="n/a",1.03*AU150,IF($AK150&lt;0,1.01*AU150,IF($AK150&gt;10,1.1*AU150,(1+$AK150/100)*AU150)))</f>
        <v>0.91573152880000008</v>
      </c>
      <c r="AW150" s="618">
        <f>SUM(AR150:AV150)</f>
        <v>4.4888844088000006</v>
      </c>
      <c r="AX150" s="713">
        <f>AW150/I150*100</f>
        <v>7.919697263232182</v>
      </c>
      <c r="AY150" s="887">
        <v>0.96</v>
      </c>
      <c r="AZ150" s="827">
        <v>32.68</v>
      </c>
      <c r="BA150" s="827">
        <v>-8.870000000000001</v>
      </c>
      <c r="BB150" s="827">
        <v>5.84</v>
      </c>
      <c r="BC150" s="827">
        <v>12.85</v>
      </c>
      <c r="BD150" s="861"/>
      <c r="BE150" s="594">
        <v>2018</v>
      </c>
      <c r="BF150" s="853">
        <f>IF(BE150&gt;2020,0,IF(BE150&gt;2008,1,IF(BE150&gt;2001,2,IF(BE150&gt;1990,3,IF(BE150&gt;1980,4,IF(BE150&gt;1973,5,IF(BE150&gt;1970,6,IF(BE150&gt;1960,7,IF(BE150&gt;1958,8,IF(BE150&gt;1953,9,10))))))))))</f>
        <v>1</v>
      </c>
      <c r="BG150" s="837">
        <v>10.8</v>
      </c>
      <c r="BH150" s="820" t="s">
        <v>4443</v>
      </c>
      <c r="BI150" s="820" t="s">
        <v>4444</v>
      </c>
    </row>
    <row r="151" spans="1:61" s="819" customFormat="1" ht="12.75" customHeight="1" x14ac:dyDescent="0.2">
      <c r="A151" s="836" t="s">
        <v>5058</v>
      </c>
      <c r="B151" s="575" t="s">
        <v>3852</v>
      </c>
      <c r="C151" s="885" t="s">
        <v>107</v>
      </c>
      <c r="D151" s="885" t="s">
        <v>4190</v>
      </c>
      <c r="E151" s="699">
        <v>8</v>
      </c>
      <c r="F151" s="1122">
        <v>587</v>
      </c>
      <c r="G151" s="1122" t="s">
        <v>105</v>
      </c>
      <c r="H151" s="1122" t="s">
        <v>105</v>
      </c>
      <c r="I151" s="829">
        <v>6.99</v>
      </c>
      <c r="J151" s="618">
        <f>(M151/I151)*100</f>
        <v>3.4334763948497855</v>
      </c>
      <c r="K151" s="832">
        <v>0.06</v>
      </c>
      <c r="L151" s="842">
        <v>4</v>
      </c>
      <c r="M151" s="609">
        <f>K151*L151</f>
        <v>0.24</v>
      </c>
      <c r="N151" s="825" t="s">
        <v>222</v>
      </c>
      <c r="O151" s="700">
        <v>5.5E-2</v>
      </c>
      <c r="P151" s="603">
        <v>44749</v>
      </c>
      <c r="Q151" s="603">
        <v>44763</v>
      </c>
      <c r="R151" s="609">
        <f>(K151-O151)/O151*100</f>
        <v>9.0909090909090864</v>
      </c>
      <c r="S151" s="667">
        <f>IF(INDEX(Historical!$D$7:$D$1220,MATCH(B151,Historical!$B$7:$B$1244,0))=0,"n/a",(INDEX(Historical!$C$7:$C$1222,MATCH(B151,Historical!$B$7:$B$1244,0))/INDEX(Historical!$D$7:$D$1220,MATCH(B151,Historical!$B$7:$B$1244,0))-1)*100)</f>
        <v>12.195121951219523</v>
      </c>
      <c r="T151" s="667">
        <f>IF(INDEX(Historical!$F$7:$F$1213,MATCH(B151,Historical!$B$7:$B$1244,0))=0,"n/a",((INDEX(Historical!$C$7:$C$1222,MATCH(B151,Historical!$B$7:$B$1244,0))/INDEX(Historical!$F$7:$F$1213,MATCH(B151,Historical!$B$7:$B$1244,0)))^(1/3)-1)*100)</f>
        <v>10.601148866139919</v>
      </c>
      <c r="U151" s="667">
        <f>IF(INDEX(Historical!$H$7:$H$1213,MATCH(B151,Historical!$B$7:$B$1244,0))=0,"n/a",((INDEX(Historical!$C$7:$C$1222,MATCH(B151,Historical!$B$7:$B$1244,0))/INDEX(Historical!$H$7:$H$1213,MATCH(B151,Historical!$B$7:$B$1244,0)))^(1/5)-1)*100)</f>
        <v>22.028643074326347</v>
      </c>
      <c r="V151" s="667" t="str">
        <f>IF(INDEX(Historical!$N$7:$N$1213,MATCH(B151,Historical!$B$7:$B$1244,0))=0,"n/a",((INDEX(Historical!$C$7:$C$1222,MATCH(B151,Historical!$B$7:$B$1244,0))/INDEX(Historical!$N$7:$N$1213,MATCH(B151,Historical!$B$7:$B$1244,0)))^(1/10)-1)*100)</f>
        <v>n/a</v>
      </c>
      <c r="W151" s="668" t="str">
        <f>IF(OR(U151&lt;=0,U151="n/a",V151&lt;=0,V151="n/a"),"n/a",U151/V151)</f>
        <v>n/a</v>
      </c>
      <c r="X151" s="669">
        <f>IF(OR(AJ151&lt;=0,AJ151="n/a",U151&lt;=0,U151="n/a"),"n/a",U151/AJ151)</f>
        <v>0.89912828874801409</v>
      </c>
      <c r="Y151" s="831"/>
      <c r="Z151" s="618">
        <f>IF(OR(AC151&lt;0.01,AC151="n/a"),"n/a",M151/AC151*100)</f>
        <v>27.27272727272727</v>
      </c>
      <c r="AA151" s="841">
        <f>IF(OR(AC151&lt;0.01,AC151="n/a"),"n/a",I151/AC151)</f>
        <v>7.9431818181818183</v>
      </c>
      <c r="AB151" s="842">
        <v>3</v>
      </c>
      <c r="AC151" s="821">
        <v>0.88</v>
      </c>
      <c r="AD151" s="821">
        <v>0.67</v>
      </c>
      <c r="AE151" s="821">
        <v>2.8</v>
      </c>
      <c r="AF151" s="821">
        <v>1</v>
      </c>
      <c r="AG151" s="821">
        <v>12.6</v>
      </c>
      <c r="AH151" s="821">
        <v>109.2</v>
      </c>
      <c r="AI151" s="821">
        <v>-16.669999999999998</v>
      </c>
      <c r="AJ151" s="821">
        <v>24.5</v>
      </c>
      <c r="AK151" s="821">
        <v>12</v>
      </c>
      <c r="AL151" s="833">
        <v>151.51</v>
      </c>
      <c r="AM151" s="827">
        <v>1.7000000000000002</v>
      </c>
      <c r="AN151" s="821">
        <v>0</v>
      </c>
      <c r="AO151" s="705">
        <f>IF(U151="n/a","n/a",IF(AA151&lt;0,"n/a",IF(AA151="n/a","n/a",J151+U151-AA151)))</f>
        <v>17.51893765099431</v>
      </c>
      <c r="AP151" s="706">
        <f>IF(U151="n/a","n/a",J151+U151)</f>
        <v>25.46211946917613</v>
      </c>
      <c r="AQ151" s="843">
        <f>IF(OR(AC151&lt;0.01,AC151="n/a",AF151="n/a"),"n/a",(I151/SQRT(22.5*AC151*(I151/AF151))-1)*100)</f>
        <v>-40.583646777145347</v>
      </c>
      <c r="AR151" s="618">
        <f>INDEX(Historical!$C$7:$C$1222,MATCH(B151,Historical!$B$7:$B$1244,0))*IF(AH151="n/a",1.03,IF(AH151&lt;0,1.01,IF(AH151&gt;10,1.1,(1+AH151/100))))</f>
        <v>0.25300000000000006</v>
      </c>
      <c r="AS151" s="841">
        <f>IF($AI151="n/a",1.03*AR151,IF($AI151&lt;0,1.01*AR151,IF($AI151&gt;10,1.1*AR151,(1+$AI151/100)*AR151)))</f>
        <v>0.25553000000000003</v>
      </c>
      <c r="AT151" s="841">
        <f>IF($AK151="n/a",1.03*AS151,IF($AK151&lt;0,1.01*AS151,IF($AK151&gt;10,1.1*AS151,(1+$AK151/100)*AS151)))</f>
        <v>0.28108300000000008</v>
      </c>
      <c r="AU151" s="841">
        <f>IF($AK151="n/a",1.03*AT151,IF($AK151&lt;0,1.01*AT151,IF($AK151&gt;10,1.1*AT151,(1+$AK151/100)*AT151)))</f>
        <v>0.30919130000000011</v>
      </c>
      <c r="AV151" s="841">
        <f>IF($AK151="n/a",1.03*AU151,IF($AK151&lt;0,1.01*AU151,IF($AK151&gt;10,1.1*AU151,(1+$AK151/100)*AU151)))</f>
        <v>0.34011043000000013</v>
      </c>
      <c r="AW151" s="618">
        <f>SUM(AR151:AV151)</f>
        <v>1.4389147300000005</v>
      </c>
      <c r="AX151" s="713">
        <f>AW151/I151*100</f>
        <v>20.585332331902727</v>
      </c>
      <c r="AY151" s="887">
        <v>0.7</v>
      </c>
      <c r="AZ151" s="827">
        <v>14.97</v>
      </c>
      <c r="BA151" s="827">
        <v>-12.629999999999999</v>
      </c>
      <c r="BB151" s="827">
        <v>-5.63</v>
      </c>
      <c r="BC151" s="827">
        <v>0.05</v>
      </c>
      <c r="BD151" s="861"/>
      <c r="BE151" s="594">
        <v>2015</v>
      </c>
      <c r="BF151" s="853">
        <f>IF(BE151&gt;2020,0,IF(BE151&gt;2008,1,IF(BE151&gt;2001,2,IF(BE151&gt;1990,3,IF(BE151&gt;1980,4,IF(BE151&gt;1973,5,IF(BE151&gt;1970,6,IF(BE151&gt;1960,7,IF(BE151&gt;1958,8,IF(BE151&gt;1953,9,10))))))))))</f>
        <v>1</v>
      </c>
      <c r="BG151" s="837">
        <v>1.0999999999999999</v>
      </c>
      <c r="BH151" s="820" t="s">
        <v>4443</v>
      </c>
      <c r="BI151" s="820" t="s">
        <v>4444</v>
      </c>
    </row>
    <row r="152" spans="1:61" s="819" customFormat="1" ht="12.75" customHeight="1" x14ac:dyDescent="0.2">
      <c r="A152" s="836" t="s">
        <v>2680</v>
      </c>
      <c r="B152" s="575" t="s">
        <v>2681</v>
      </c>
      <c r="C152" s="885" t="s">
        <v>107</v>
      </c>
      <c r="D152" s="885" t="s">
        <v>4197</v>
      </c>
      <c r="E152" s="699">
        <v>8</v>
      </c>
      <c r="F152" s="1122">
        <v>601</v>
      </c>
      <c r="G152" s="1122" t="s">
        <v>105</v>
      </c>
      <c r="H152" s="1122" t="s">
        <v>105</v>
      </c>
      <c r="I152" s="829">
        <v>101.48</v>
      </c>
      <c r="J152" s="618">
        <f>(M152/I152)*100</f>
        <v>3.8502167914860066</v>
      </c>
      <c r="K152" s="832">
        <v>0.9768</v>
      </c>
      <c r="L152" s="842">
        <v>4</v>
      </c>
      <c r="M152" s="609">
        <f>K152*L152</f>
        <v>3.9072</v>
      </c>
      <c r="N152" s="825" t="s">
        <v>962</v>
      </c>
      <c r="O152" s="700">
        <v>0.94720000000000004</v>
      </c>
      <c r="P152" s="603">
        <v>44951</v>
      </c>
      <c r="Q152" s="603">
        <v>44981</v>
      </c>
      <c r="R152" s="609">
        <f>(K152-O152)/O152*100</f>
        <v>3.1249999999999956</v>
      </c>
      <c r="S152" s="667">
        <f>IF(INDEX(Historical!$D$7:$D$1220,MATCH(B152,Historical!$B$7:$B$1244,0))=0,"n/a",(INDEX(Historical!$C$7:$C$1222,MATCH(B152,Historical!$B$7:$B$1244,0))/INDEX(Historical!$D$7:$D$1220,MATCH(B152,Historical!$B$7:$B$1244,0))-1)*100)</f>
        <v>11.230179473775914</v>
      </c>
      <c r="T152" s="667">
        <f>IF(INDEX(Historical!$F$7:$F$1213,MATCH(B152,Historical!$B$7:$B$1244,0))=0,"n/a",((INDEX(Historical!$C$7:$C$1222,MATCH(B152,Historical!$B$7:$B$1244,0))/INDEX(Historical!$F$7:$F$1213,MATCH(B152,Historical!$B$7:$B$1244,0)))^(1/3)-1)*100)</f>
        <v>7.6524486148802362</v>
      </c>
      <c r="U152" s="667">
        <f>IF(INDEX(Historical!$H$7:$H$1213,MATCH(B152,Historical!$B$7:$B$1244,0))=0,"n/a",((INDEX(Historical!$C$7:$C$1222,MATCH(B152,Historical!$B$7:$B$1244,0))/INDEX(Historical!$H$7:$H$1213,MATCH(B152,Historical!$B$7:$B$1244,0)))^(1/5)-1)*100)</f>
        <v>7.3978580790766024</v>
      </c>
      <c r="V152" s="667">
        <f>IF(INDEX(Historical!$N$7:$N$1213,MATCH(B152,Historical!$B$7:$B$1244,0))=0,"n/a",((INDEX(Historical!$C$7:$C$1222,MATCH(B152,Historical!$B$7:$B$1244,0))/INDEX(Historical!$N$7:$N$1213,MATCH(B152,Historical!$B$7:$B$1244,0)))^(1/10)-1)*100)</f>
        <v>5.3684941560272259</v>
      </c>
      <c r="W152" s="668">
        <f>IF(OR(U152&lt;=0,U152="n/a",V152&lt;=0,V152="n/a"),"n/a",U152/V152)</f>
        <v>1.3780136224551913</v>
      </c>
      <c r="X152" s="669">
        <f>IF(OR(AJ152&lt;=0,AJ152="n/a",U152&lt;=0,U152="n/a"),"n/a",U152/AJ152)</f>
        <v>0.93643773152868381</v>
      </c>
      <c r="Y152" s="640" t="s">
        <v>5273</v>
      </c>
      <c r="Z152" s="618">
        <f>IF(OR(AC152&lt;0.01,AC152="n/a"),"n/a",M152/AC152*100)</f>
        <v>47.882352941176471</v>
      </c>
      <c r="AA152" s="841">
        <f>IF(OR(AC152&lt;0.01,AC152="n/a"),"n/a",I152/AC152)</f>
        <v>12.436274509803923</v>
      </c>
      <c r="AB152" s="842">
        <v>10</v>
      </c>
      <c r="AC152" s="821">
        <v>8.16</v>
      </c>
      <c r="AD152" s="821">
        <v>2.61</v>
      </c>
      <c r="AE152" s="821">
        <v>4.66</v>
      </c>
      <c r="AF152" s="821">
        <v>1.9</v>
      </c>
      <c r="AG152" s="821">
        <v>16</v>
      </c>
      <c r="AH152" s="821">
        <v>0</v>
      </c>
      <c r="AI152" s="821">
        <v>7.4499999999999993</v>
      </c>
      <c r="AJ152" s="821">
        <v>7.9</v>
      </c>
      <c r="AK152" s="821">
        <v>4.7699999999999996</v>
      </c>
      <c r="AL152" s="833">
        <v>140110</v>
      </c>
      <c r="AM152" s="827">
        <v>0.1</v>
      </c>
      <c r="AN152" s="821">
        <v>3.17</v>
      </c>
      <c r="AO152" s="705">
        <f>IF(U152="n/a","n/a",IF(AA152&lt;0,"n/a",IF(AA152="n/a","n/a",J152+U152-AA152)))</f>
        <v>-1.1881996392413132</v>
      </c>
      <c r="AP152" s="706">
        <f>IF(U152="n/a","n/a",J152+U152)</f>
        <v>11.248074870562609</v>
      </c>
      <c r="AQ152" s="843">
        <f>IF(OR(AC152&lt;0.01,AC152="n/a",AF152="n/a"),"n/a",(I152/SQRT(22.5*AC152*(I152/AF152))-1)*100)</f>
        <v>2.4780118825008079</v>
      </c>
      <c r="AR152" s="618">
        <f>INDEX(Historical!$C$7:$C$1222,MATCH(B152,Historical!$B$7:$B$1244,0))*IF(AH152="n/a",1.03,IF(AH152&lt;0,1.01,IF(AH152&gt;10,1.1,(1+AH152/100))))</f>
        <v>3.8300999999999998</v>
      </c>
      <c r="AS152" s="841">
        <f>IF($AI152="n/a",1.03*AR152,IF($AI152&lt;0,1.01*AR152,IF($AI152&gt;10,1.1*AR152,(1+$AI152/100)*AR152)))</f>
        <v>4.1154424499999998</v>
      </c>
      <c r="AT152" s="841">
        <f>IF($AK152="n/a",1.03*AS152,IF($AK152&lt;0,1.01*AS152,IF($AK152&gt;10,1.1*AS152,(1+$AK152/100)*AS152)))</f>
        <v>4.3117490548650004</v>
      </c>
      <c r="AU152" s="841">
        <f>IF($AK152="n/a",1.03*AT152,IF($AK152&lt;0,1.01*AT152,IF($AK152&gt;10,1.1*AT152,(1+$AK152/100)*AT152)))</f>
        <v>4.517419484782061</v>
      </c>
      <c r="AV152" s="841">
        <f>IF($AK152="n/a",1.03*AU152,IF($AK152&lt;0,1.01*AU152,IF($AK152&gt;10,1.1*AU152,(1+$AK152/100)*AU152)))</f>
        <v>4.7329003942061654</v>
      </c>
      <c r="AW152" s="618">
        <f>SUM(AR152:AV152)</f>
        <v>21.507611383853227</v>
      </c>
      <c r="AX152" s="713">
        <f>AW152/I152*100</f>
        <v>21.193941056221153</v>
      </c>
      <c r="AY152" s="887">
        <v>0.82</v>
      </c>
      <c r="AZ152" s="827">
        <v>21.34</v>
      </c>
      <c r="BA152" s="827">
        <v>-11.41</v>
      </c>
      <c r="BB152" s="827">
        <v>2.19</v>
      </c>
      <c r="BC152" s="827">
        <v>4.55</v>
      </c>
      <c r="BD152" s="861"/>
      <c r="BE152" s="594">
        <v>2016</v>
      </c>
      <c r="BF152" s="853">
        <f>IF(BE152&gt;2020,0,IF(BE152&gt;2008,1,IF(BE152&gt;2001,2,IF(BE152&gt;1990,3,IF(BE152&gt;1980,4,IF(BE152&gt;1973,5,IF(BE152&gt;1970,6,IF(BE152&gt;1960,7,IF(BE152&gt;1958,8,IF(BE152&gt;1953,9,10))))))))))</f>
        <v>1</v>
      </c>
      <c r="BG152" s="837">
        <v>0.8</v>
      </c>
      <c r="BH152" s="820" t="s">
        <v>4447</v>
      </c>
      <c r="BI152" s="820" t="s">
        <v>4444</v>
      </c>
    </row>
    <row r="153" spans="1:61" s="819" customFormat="1" ht="12.75" customHeight="1" x14ac:dyDescent="0.2">
      <c r="A153" s="836" t="s">
        <v>5059</v>
      </c>
      <c r="B153" s="575" t="s">
        <v>4580</v>
      </c>
      <c r="C153" s="885" t="s">
        <v>244</v>
      </c>
      <c r="D153" s="885" t="s">
        <v>4176</v>
      </c>
      <c r="E153" s="699">
        <v>8</v>
      </c>
      <c r="F153" s="1122">
        <v>598</v>
      </c>
      <c r="G153" s="1122" t="s">
        <v>105</v>
      </c>
      <c r="H153" s="1122" t="s">
        <v>105</v>
      </c>
      <c r="I153" s="829">
        <v>56.89</v>
      </c>
      <c r="J153" s="618">
        <f>(M153/I153)*100</f>
        <v>1.9687115486025666</v>
      </c>
      <c r="K153" s="832">
        <v>0.28000000000000003</v>
      </c>
      <c r="L153" s="842">
        <v>4</v>
      </c>
      <c r="M153" s="609">
        <f>K153*L153</f>
        <v>1.1200000000000001</v>
      </c>
      <c r="N153" s="825" t="s">
        <v>483</v>
      </c>
      <c r="O153" s="701">
        <v>0.25</v>
      </c>
      <c r="P153" s="603">
        <v>44909</v>
      </c>
      <c r="Q153" s="603">
        <v>44939</v>
      </c>
      <c r="R153" s="609">
        <f>(K153-O153)/O153*100</f>
        <v>12.000000000000011</v>
      </c>
      <c r="S153" s="667">
        <f>IF(INDEX(Historical!$D$7:$D$1220,MATCH(B153,Historical!$B$7:$B$1244,0))=0,"n/a",(INDEX(Historical!$C$7:$C$1222,MATCH(B153,Historical!$B$7:$B$1244,0))/INDEX(Historical!$D$7:$D$1220,MATCH(B153,Historical!$B$7:$B$1244,0))-1)*100)</f>
        <v>97.727272727272734</v>
      </c>
      <c r="T153" s="667">
        <f>IF(INDEX(Historical!$F$7:$F$1213,MATCH(B153,Historical!$B$7:$B$1244,0))=0,"n/a",((INDEX(Historical!$C$7:$C$1222,MATCH(B153,Historical!$B$7:$B$1244,0))/INDEX(Historical!$F$7:$F$1213,MATCH(B153,Historical!$B$7:$B$1244,0)))^(1/3)-1)*100)</f>
        <v>34.195798019989645</v>
      </c>
      <c r="U153" s="667">
        <f>IF(INDEX(Historical!$H$7:$H$1213,MATCH(B153,Historical!$B$7:$B$1244,0))=0,"n/a",((INDEX(Historical!$C$7:$C$1222,MATCH(B153,Historical!$B$7:$B$1244,0))/INDEX(Historical!$H$7:$H$1213,MATCH(B153,Historical!$B$7:$B$1244,0)))^(1/5)-1)*100)</f>
        <v>34.183109372188333</v>
      </c>
      <c r="V153" s="667">
        <f>IF(INDEX(Historical!$N$7:$N$1213,MATCH(B153,Historical!$B$7:$B$1244,0))=0,"n/a",((INDEX(Historical!$C$7:$C$1222,MATCH(B153,Historical!$B$7:$B$1244,0))/INDEX(Historical!$N$7:$N$1213,MATCH(B153,Historical!$B$7:$B$1244,0)))^(1/10)-1)*100)</f>
        <v>24.151486903790232</v>
      </c>
      <c r="W153" s="668">
        <f>IF(OR(U153&lt;=0,U153="n/a",V153&lt;=0,V153="n/a"),"n/a",U153/V153)</f>
        <v>1.4153625202605551</v>
      </c>
      <c r="X153" s="669">
        <f>IF(OR(AJ153&lt;=0,AJ153="n/a",U153&lt;=0,U153="n/a"),"n/a",U153/AJ153)</f>
        <v>4.0215422790809807</v>
      </c>
      <c r="Y153" s="640"/>
      <c r="Z153" s="618">
        <f>IF(OR(AC153&lt;0.01,AC153="n/a"),"n/a",M153/AC153*100)</f>
        <v>66.666666666666671</v>
      </c>
      <c r="AA153" s="841">
        <f>IF(OR(AC153&lt;0.01,AC153="n/a"),"n/a",I153/AC153)</f>
        <v>33.863095238095241</v>
      </c>
      <c r="AB153" s="842">
        <v>12</v>
      </c>
      <c r="AC153" s="821">
        <v>1.68</v>
      </c>
      <c r="AD153" s="821">
        <v>2.21</v>
      </c>
      <c r="AE153" s="821">
        <v>0.15</v>
      </c>
      <c r="AF153" s="821">
        <v>2.3199999999999998</v>
      </c>
      <c r="AG153" s="821">
        <v>8.2000000000000011</v>
      </c>
      <c r="AH153" s="821">
        <v>-72.3</v>
      </c>
      <c r="AI153" s="821">
        <v>-1</v>
      </c>
      <c r="AJ153" s="821">
        <v>8.5</v>
      </c>
      <c r="AK153" s="821">
        <v>15.299999999999999</v>
      </c>
      <c r="AL153" s="833">
        <v>2080</v>
      </c>
      <c r="AM153" s="827">
        <v>7.1999999999999993</v>
      </c>
      <c r="AN153" s="821">
        <v>3.6</v>
      </c>
      <c r="AO153" s="705">
        <f>IF(U153="n/a","n/a",IF(AA153&lt;0,"n/a",IF(AA153="n/a","n/a",J153+U153-AA153)))</f>
        <v>2.2887256826956559</v>
      </c>
      <c r="AP153" s="706">
        <f>IF(U153="n/a","n/a",J153+U153)</f>
        <v>36.151820920790897</v>
      </c>
      <c r="AQ153" s="843">
        <f>IF(OR(AC153&lt;0.01,AC153="n/a",AF153="n/a"),"n/a",(I153/SQRT(22.5*AC153*(I153/AF153))-1)*100)</f>
        <v>86.859877332223888</v>
      </c>
      <c r="AR153" s="618">
        <f>INDEX(Historical!$C$7:$C$1222,MATCH(B153,Historical!$B$7:$B$1244,0))*IF(AH153="n/a",1.03,IF(AH153&lt;0,1.01,IF(AH153&gt;10,1.1,(1+AH153/100))))</f>
        <v>0.87870000000000004</v>
      </c>
      <c r="AS153" s="841">
        <f>IF($AI153="n/a",1.03*AR153,IF($AI153&lt;0,1.01*AR153,IF($AI153&gt;10,1.1*AR153,(1+$AI153/100)*AR153)))</f>
        <v>0.88748700000000003</v>
      </c>
      <c r="AT153" s="841">
        <f>IF($AK153="n/a",1.03*AS153,IF($AK153&lt;0,1.01*AS153,IF($AK153&gt;10,1.1*AS153,(1+$AK153/100)*AS153)))</f>
        <v>0.97623570000000015</v>
      </c>
      <c r="AU153" s="841">
        <f>IF($AK153="n/a",1.03*AT153,IF($AK153&lt;0,1.01*AT153,IF($AK153&gt;10,1.1*AT153,(1+$AK153/100)*AT153)))</f>
        <v>1.0738592700000003</v>
      </c>
      <c r="AV153" s="841">
        <f>IF($AK153="n/a",1.03*AU153,IF($AK153&lt;0,1.01*AU153,IF($AK153&gt;10,1.1*AU153,(1+$AK153/100)*AU153)))</f>
        <v>1.1812451970000004</v>
      </c>
      <c r="AW153" s="618">
        <f>SUM(AR153:AV153)</f>
        <v>4.9975271670000012</v>
      </c>
      <c r="AX153" s="713">
        <f>AW153/I153*100</f>
        <v>8.7845441501142574</v>
      </c>
      <c r="AY153" s="887">
        <v>1.86</v>
      </c>
      <c r="AZ153" s="827">
        <v>66.490000000000009</v>
      </c>
      <c r="BA153" s="827">
        <v>-8.6300000000000008</v>
      </c>
      <c r="BB153" s="827">
        <v>8.9599999999999991</v>
      </c>
      <c r="BC153" s="827">
        <v>20.62</v>
      </c>
      <c r="BD153" s="861"/>
      <c r="BE153" s="594">
        <v>2016</v>
      </c>
      <c r="BF153" s="853">
        <f>IF(BE153&gt;2020,0,IF(BE153&gt;2008,1,IF(BE153&gt;2001,2,IF(BE153&gt;1990,3,IF(BE153&gt;1980,4,IF(BE153&gt;1973,5,IF(BE153&gt;1970,6,IF(BE153&gt;1960,7,IF(BE153&gt;1958,8,IF(BE153&gt;1953,9,10))))))))))</f>
        <v>1</v>
      </c>
      <c r="BG153" s="837">
        <v>1.7999999999999998</v>
      </c>
      <c r="BH153" s="820" t="s">
        <v>4443</v>
      </c>
      <c r="BI153" s="820" t="s">
        <v>4444</v>
      </c>
    </row>
    <row r="154" spans="1:61" s="819" customFormat="1" ht="12.75" customHeight="1" x14ac:dyDescent="0.2">
      <c r="A154" s="836" t="s">
        <v>5327</v>
      </c>
      <c r="B154" s="575" t="s">
        <v>5328</v>
      </c>
      <c r="C154" s="885" t="s">
        <v>107</v>
      </c>
      <c r="D154" s="885" t="s">
        <v>4193</v>
      </c>
      <c r="E154" s="699">
        <v>5</v>
      </c>
      <c r="F154" s="1122">
        <v>691</v>
      </c>
      <c r="G154" s="1122" t="s">
        <v>105</v>
      </c>
      <c r="H154" s="1122" t="s">
        <v>105</v>
      </c>
      <c r="I154" s="829">
        <v>17.79</v>
      </c>
      <c r="J154" s="618">
        <f>(M154/I154)*100</f>
        <v>4.0472175379426645</v>
      </c>
      <c r="K154" s="832">
        <v>0.18</v>
      </c>
      <c r="L154" s="842">
        <v>4</v>
      </c>
      <c r="M154" s="609">
        <f>K154*L154</f>
        <v>0.72</v>
      </c>
      <c r="N154" s="825" t="s">
        <v>323</v>
      </c>
      <c r="O154" s="700">
        <v>0.17</v>
      </c>
      <c r="P154" s="603">
        <v>44819</v>
      </c>
      <c r="Q154" s="603">
        <v>44827</v>
      </c>
      <c r="R154" s="609">
        <f>(K154-O154)/O154*100</f>
        <v>5.8823529411764595</v>
      </c>
      <c r="S154" s="667">
        <f>IF(INDEX(Historical!$D$7:$D$1220,MATCH(B154,Historical!$B$7:$B$1244,0))=0,"n/a",(INDEX(Historical!$C$7:$C$1222,MATCH(B154,Historical!$B$7:$B$1244,0))/INDEX(Historical!$D$7:$D$1220,MATCH(B154,Historical!$B$7:$B$1244,0))-1)*100)</f>
        <v>6.0606060606060552</v>
      </c>
      <c r="T154" s="667">
        <f>IF(INDEX(Historical!$F$7:$F$1213,MATCH(B154,Historical!$B$7:$B$1244,0))=0,"n/a",((INDEX(Historical!$C$7:$C$1222,MATCH(B154,Historical!$B$7:$B$1244,0))/INDEX(Historical!$F$7:$F$1213,MATCH(B154,Historical!$B$7:$B$1244,0)))^(1/3)-1)*100)</f>
        <v>5.2726599609396629</v>
      </c>
      <c r="U154" s="667">
        <f>IF(INDEX(Historical!$H$7:$H$1213,MATCH(B154,Historical!$B$7:$B$1244,0))=0,"n/a",((INDEX(Historical!$C$7:$C$1222,MATCH(B154,Historical!$B$7:$B$1244,0))/INDEX(Historical!$H$7:$H$1213,MATCH(B154,Historical!$B$7:$B$1244,0)))^(1/5)-1)*100)</f>
        <v>7.8378847447948985</v>
      </c>
      <c r="V154" s="667" t="str">
        <f>IF(INDEX(Historical!$N$7:$N$1213,MATCH(B154,Historical!$B$7:$B$1244,0))=0,"n/a",((INDEX(Historical!$C$7:$C$1222,MATCH(B154,Historical!$B$7:$B$1244,0))/INDEX(Historical!$N$7:$N$1213,MATCH(B154,Historical!$B$7:$B$1244,0)))^(1/10)-1)*100)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0.4040146775667473</v>
      </c>
      <c r="Y154" s="640"/>
      <c r="Z154" s="618">
        <f>IF(OR(AC154&lt;0.01,AC154="n/a"),"n/a",M154/AC154*100)</f>
        <v>32.432432432432428</v>
      </c>
      <c r="AA154" s="841">
        <f>IF(OR(AC154&lt;0.01,AC154="n/a"),"n/a",I154/AC154)</f>
        <v>8.0135135135135123</v>
      </c>
      <c r="AB154" s="842">
        <v>12</v>
      </c>
      <c r="AC154" s="821">
        <v>2.2200000000000002</v>
      </c>
      <c r="AD154" s="821">
        <v>0.67</v>
      </c>
      <c r="AE154" s="821">
        <v>2.02</v>
      </c>
      <c r="AF154" s="821">
        <v>2</v>
      </c>
      <c r="AG154" s="821">
        <v>25.4</v>
      </c>
      <c r="AH154" s="821">
        <v>44.800000000000004</v>
      </c>
      <c r="AI154" s="821">
        <v>12.32</v>
      </c>
      <c r="AJ154" s="821">
        <v>19.400000000000002</v>
      </c>
      <c r="AK154" s="821">
        <v>11.899999999999999</v>
      </c>
      <c r="AL154" s="833">
        <v>259.74</v>
      </c>
      <c r="AM154" s="827">
        <v>11.18</v>
      </c>
      <c r="AN154" s="821">
        <v>0.08</v>
      </c>
      <c r="AO154" s="705">
        <f>IF(U154="n/a","n/a",IF(AA154&lt;0,"n/a",IF(AA154="n/a","n/a",J154+U154-AA154)))</f>
        <v>3.8715887692240507</v>
      </c>
      <c r="AP154" s="706">
        <f>IF(U154="n/a","n/a",J154+U154)</f>
        <v>11.885102282737563</v>
      </c>
      <c r="AQ154" s="843">
        <f>IF(OR(AC154&lt;0.01,AC154="n/a",AF154="n/a"),"n/a",(I154/SQRT(22.5*AC154*(I154/AF154))-1)*100)</f>
        <v>-15.60140331069999</v>
      </c>
      <c r="AR154" s="618">
        <f>INDEX(Historical!$C$7:$C$1222,MATCH(B154,Historical!$B$7:$B$1244,0))*IF(AH154="n/a",1.03,IF(AH154&lt;0,1.01,IF(AH154&gt;10,1.1,(1+AH154/100))))</f>
        <v>0.77</v>
      </c>
      <c r="AS154" s="841">
        <f>IF($AI154="n/a",1.03*AR154,IF($AI154&lt;0,1.01*AR154,IF($AI154&gt;10,1.1*AR154,(1+$AI154/100)*AR154)))</f>
        <v>0.84700000000000009</v>
      </c>
      <c r="AT154" s="841">
        <f>IF($AK154="n/a",1.03*AS154,IF($AK154&lt;0,1.01*AS154,IF($AK154&gt;10,1.1*AS154,(1+$AK154/100)*AS154)))</f>
        <v>0.93170000000000019</v>
      </c>
      <c r="AU154" s="841">
        <f>IF($AK154="n/a",1.03*AT154,IF($AK154&lt;0,1.01*AT154,IF($AK154&gt;10,1.1*AT154,(1+$AK154/100)*AT154)))</f>
        <v>1.0248700000000004</v>
      </c>
      <c r="AV154" s="841">
        <f>IF($AK154="n/a",1.03*AU154,IF($AK154&lt;0,1.01*AU154,IF($AK154&gt;10,1.1*AU154,(1+$AK154/100)*AU154)))</f>
        <v>1.1273570000000006</v>
      </c>
      <c r="AW154" s="618">
        <f>SUM(AR154:AV154)</f>
        <v>4.700927000000001</v>
      </c>
      <c r="AX154" s="713">
        <f>AW154/I154*100</f>
        <v>26.424547498594723</v>
      </c>
      <c r="AY154" s="887">
        <v>0.85</v>
      </c>
      <c r="AZ154" s="827">
        <v>12.42</v>
      </c>
      <c r="BA154" s="827">
        <v>-21.560000000000002</v>
      </c>
      <c r="BB154" s="827">
        <v>-4.43</v>
      </c>
      <c r="BC154" s="827">
        <v>-2.6</v>
      </c>
      <c r="BD154" s="861"/>
      <c r="BE154" s="594">
        <v>2018</v>
      </c>
      <c r="BF154" s="853">
        <f>IF(BE154&gt;2020,0,IF(BE154&gt;2008,1,IF(BE154&gt;2001,2,IF(BE154&gt;1990,3,IF(BE154&gt;1980,4,IF(BE154&gt;1973,5,IF(BE154&gt;1970,6,IF(BE154&gt;1960,7,IF(BE154&gt;1958,8,IF(BE154&gt;1953,9,10))))))))))</f>
        <v>1</v>
      </c>
      <c r="BG154" s="837">
        <v>10.4</v>
      </c>
      <c r="BH154" s="820" t="s">
        <v>4443</v>
      </c>
      <c r="BI154" s="820" t="s">
        <v>4444</v>
      </c>
    </row>
    <row r="155" spans="1:61" s="819" customFormat="1" ht="12.75" customHeight="1" x14ac:dyDescent="0.2">
      <c r="A155" s="836" t="s">
        <v>4548</v>
      </c>
      <c r="B155" s="575" t="s">
        <v>4538</v>
      </c>
      <c r="C155" s="885" t="s">
        <v>107</v>
      </c>
      <c r="D155" s="885" t="s">
        <v>4193</v>
      </c>
      <c r="E155" s="699">
        <v>7</v>
      </c>
      <c r="F155" s="1122">
        <v>640</v>
      </c>
      <c r="G155" s="1122" t="s">
        <v>105</v>
      </c>
      <c r="H155" s="1122" t="s">
        <v>105</v>
      </c>
      <c r="I155" s="829">
        <v>66.83</v>
      </c>
      <c r="J155" s="618">
        <f>(M155/I155)*100</f>
        <v>2.1547209337124045</v>
      </c>
      <c r="K155" s="832">
        <v>0.36</v>
      </c>
      <c r="L155" s="842">
        <v>4</v>
      </c>
      <c r="M155" s="609">
        <f>K155*L155</f>
        <v>1.44</v>
      </c>
      <c r="N155" s="825" t="s">
        <v>147</v>
      </c>
      <c r="O155" s="700">
        <v>0.3</v>
      </c>
      <c r="P155" s="603">
        <v>44985</v>
      </c>
      <c r="Q155" s="603">
        <v>45000</v>
      </c>
      <c r="R155" s="609">
        <f>(K155-O155)/O155*100</f>
        <v>20</v>
      </c>
      <c r="S155" s="667">
        <f>IF(INDEX(Historical!$D$7:$D$1220,MATCH(B155,Historical!$B$7:$B$1244,0))=0,"n/a",(INDEX(Historical!$C$7:$C$1222,MATCH(B155,Historical!$B$7:$B$1244,0))/INDEX(Historical!$D$7:$D$1220,MATCH(B155,Historical!$B$7:$B$1244,0))-1)*100)</f>
        <v>100</v>
      </c>
      <c r="T155" s="667">
        <f>IF(INDEX(Historical!$F$7:$F$1213,MATCH(B155,Historical!$B$7:$B$1244,0))=0,"n/a",((INDEX(Historical!$C$7:$C$1222,MATCH(B155,Historical!$B$7:$B$1244,0))/INDEX(Historical!$F$7:$F$1213,MATCH(B155,Historical!$B$7:$B$1244,0)))^(1/3)-1)*100)</f>
        <v>44.224957030740832</v>
      </c>
      <c r="U155" s="667">
        <f>IF(INDEX(Historical!$H$7:$H$1213,MATCH(B155,Historical!$B$7:$B$1244,0))=0,"n/a",((INDEX(Historical!$C$7:$C$1222,MATCH(B155,Historical!$B$7:$B$1244,0))/INDEX(Historical!$H$7:$H$1213,MATCH(B155,Historical!$B$7:$B$1244,0)))^(1/5)-1)*100)</f>
        <v>55.184557391535982</v>
      </c>
      <c r="V155" s="667" t="str">
        <f>IF(INDEX(Historical!$N$7:$N$1213,MATCH(B155,Historical!$B$7:$B$1244,0))=0,"n/a",((INDEX(Historical!$C$7:$C$1222,MATCH(B155,Historical!$B$7:$B$1244,0))/INDEX(Historical!$N$7:$N$1213,MATCH(B155,Historical!$B$7:$B$1244,0)))^(1/10)-1)*100)</f>
        <v>n/a</v>
      </c>
      <c r="W155" s="668" t="str">
        <f>IF(OR(U155&lt;=0,U155="n/a",V155&lt;=0,V155="n/a"),"n/a",U155/V155)</f>
        <v>n/a</v>
      </c>
      <c r="X155" s="669">
        <f>IF(OR(AJ155&lt;=0,AJ155="n/a",U155&lt;=0,U155="n/a"),"n/a",U155/AJ155)</f>
        <v>2.2524309139402443</v>
      </c>
      <c r="Y155" s="640"/>
      <c r="Z155" s="618">
        <f>IF(OR(AC155&lt;0.01,AC155="n/a"),"n/a",M155/AC155*100)</f>
        <v>27.06766917293233</v>
      </c>
      <c r="AA155" s="841">
        <f>IF(OR(AC155&lt;0.01,AC155="n/a"),"n/a",I155/AC155)</f>
        <v>12.56203007518797</v>
      </c>
      <c r="AB155" s="842">
        <v>12</v>
      </c>
      <c r="AC155" s="821">
        <v>5.32</v>
      </c>
      <c r="AD155" s="821">
        <v>0.89</v>
      </c>
      <c r="AE155" s="821">
        <v>1.54</v>
      </c>
      <c r="AF155" s="821">
        <v>1.56</v>
      </c>
      <c r="AG155" s="821">
        <v>13.900000000000002</v>
      </c>
      <c r="AH155" s="821">
        <v>-20.200000000000003</v>
      </c>
      <c r="AI155" s="821">
        <v>15.709999999999999</v>
      </c>
      <c r="AJ155" s="821">
        <v>24.5</v>
      </c>
      <c r="AK155" s="821">
        <v>14.180000000000001</v>
      </c>
      <c r="AL155" s="833">
        <v>7050</v>
      </c>
      <c r="AM155" s="827">
        <v>0.3</v>
      </c>
      <c r="AN155" s="821">
        <v>6.24</v>
      </c>
      <c r="AO155" s="705">
        <f>IF(U155="n/a","n/a",IF(AA155&lt;0,"n/a",IF(AA155="n/a","n/a",J155+U155-AA155)))</f>
        <v>44.777248250060417</v>
      </c>
      <c r="AP155" s="706">
        <f>IF(U155="n/a","n/a",J155+U155)</f>
        <v>57.339278325248387</v>
      </c>
      <c r="AQ155" s="843">
        <f>IF(OR(AC155&lt;0.01,AC155="n/a",AF155="n/a"),"n/a",(I155/SQRT(22.5*AC155*(I155/AF155))-1)*100)</f>
        <v>-6.6743648001061811</v>
      </c>
      <c r="AR155" s="618">
        <f>INDEX(Historical!$C$7:$C$1222,MATCH(B155,Historical!$B$7:$B$1244,0))*IF(AH155="n/a",1.03,IF(AH155&lt;0,1.01,IF(AH155&gt;10,1.1,(1+AH155/100))))</f>
        <v>1.212</v>
      </c>
      <c r="AS155" s="841">
        <f>IF($AI155="n/a",1.03*AR155,IF($AI155&lt;0,1.01*AR155,IF($AI155&gt;10,1.1*AR155,(1+$AI155/100)*AR155)))</f>
        <v>1.3332000000000002</v>
      </c>
      <c r="AT155" s="841">
        <f>IF($AK155="n/a",1.03*AS155,IF($AK155&lt;0,1.01*AS155,IF($AK155&gt;10,1.1*AS155,(1+$AK155/100)*AS155)))</f>
        <v>1.4665200000000003</v>
      </c>
      <c r="AU155" s="841">
        <f>IF($AK155="n/a",1.03*AT155,IF($AK155&lt;0,1.01*AT155,IF($AK155&gt;10,1.1*AT155,(1+$AK155/100)*AT155)))</f>
        <v>1.6131720000000005</v>
      </c>
      <c r="AV155" s="841">
        <f>IF($AK155="n/a",1.03*AU155,IF($AK155&lt;0,1.01*AU155,IF($AK155&gt;10,1.1*AU155,(1+$AK155/100)*AU155)))</f>
        <v>1.7744892000000008</v>
      </c>
      <c r="AW155" s="618">
        <f>SUM(AR155:AV155)</f>
        <v>7.3993812000000014</v>
      </c>
      <c r="AX155" s="713">
        <f>AW155/I155*100</f>
        <v>11.071945533443067</v>
      </c>
      <c r="AY155" s="887">
        <v>1.29</v>
      </c>
      <c r="AZ155" s="827">
        <v>35.53</v>
      </c>
      <c r="BA155" s="827">
        <v>-9.59</v>
      </c>
      <c r="BB155" s="827">
        <v>5.99</v>
      </c>
      <c r="BC155" s="827">
        <v>10.58</v>
      </c>
      <c r="BD155" s="861"/>
      <c r="BE155" s="594">
        <v>2017</v>
      </c>
      <c r="BF155" s="853">
        <f>IF(BE155&gt;2020,0,IF(BE155&gt;2008,1,IF(BE155&gt;2001,2,IF(BE155&gt;1990,3,IF(BE155&gt;1980,4,IF(BE155&gt;1973,5,IF(BE155&gt;1970,6,IF(BE155&gt;1960,7,IF(BE155&gt;1958,8,IF(BE155&gt;1953,9,10))))))))))</f>
        <v>1</v>
      </c>
      <c r="BG155" s="837">
        <v>1.7000000000000002</v>
      </c>
      <c r="BH155" s="820" t="s">
        <v>4443</v>
      </c>
      <c r="BI155" s="820" t="s">
        <v>4444</v>
      </c>
    </row>
    <row r="156" spans="1:61" s="819" customFormat="1" ht="12.75" customHeight="1" x14ac:dyDescent="0.2">
      <c r="A156" s="835" t="s">
        <v>5073</v>
      </c>
      <c r="B156" s="793" t="s">
        <v>3820</v>
      </c>
      <c r="C156" s="885" t="s">
        <v>107</v>
      </c>
      <c r="D156" s="885" t="s">
        <v>117</v>
      </c>
      <c r="E156" s="699">
        <v>9</v>
      </c>
      <c r="F156" s="1122">
        <v>554</v>
      </c>
      <c r="G156" s="1122" t="s">
        <v>105</v>
      </c>
      <c r="H156" s="1122" t="s">
        <v>105</v>
      </c>
      <c r="I156" s="829">
        <v>101.53</v>
      </c>
      <c r="J156" s="618">
        <f>(M156/I156)*100</f>
        <v>1.1819166748744214</v>
      </c>
      <c r="K156" s="832">
        <v>0.3</v>
      </c>
      <c r="L156" s="842">
        <v>4</v>
      </c>
      <c r="M156" s="609">
        <f>K156*L156</f>
        <v>1.2</v>
      </c>
      <c r="N156" s="825" t="s">
        <v>4165</v>
      </c>
      <c r="O156" s="700">
        <v>0.28000000000000003</v>
      </c>
      <c r="P156" s="603">
        <v>44879</v>
      </c>
      <c r="Q156" s="603">
        <v>44896</v>
      </c>
      <c r="R156" s="609">
        <f>(K156-O156)/O156*100</f>
        <v>7.1428571428571281</v>
      </c>
      <c r="S156" s="667">
        <f>IF(INDEX(Historical!$D$7:$D$1220,MATCH(B156,Historical!$B$7:$B$1244,0))=0,"n/a",(INDEX(Historical!$C$7:$C$1222,MATCH(B156,Historical!$B$7:$B$1244,0))/INDEX(Historical!$D$7:$D$1220,MATCH(B156,Historical!$B$7:$B$1244,0))-1)*100)</f>
        <v>10.679611650485432</v>
      </c>
      <c r="T156" s="667">
        <f>IF(INDEX(Historical!$F$7:$F$1213,MATCH(B156,Historical!$B$7:$B$1244,0))=0,"n/a",((INDEX(Historical!$C$7:$C$1222,MATCH(B156,Historical!$B$7:$B$1244,0))/INDEX(Historical!$F$7:$F$1213,MATCH(B156,Historical!$B$7:$B$1244,0)))^(1/3)-1)*100)</f>
        <v>11.158391301870063</v>
      </c>
      <c r="U156" s="667">
        <f>IF(INDEX(Historical!$H$7:$H$1213,MATCH(B156,Historical!$B$7:$B$1244,0))=0,"n/a",((INDEX(Historical!$C$7:$C$1222,MATCH(B156,Historical!$B$7:$B$1244,0))/INDEX(Historical!$H$7:$H$1213,MATCH(B156,Historical!$B$7:$B$1244,0)))^(1/5)-1)*100)</f>
        <v>11.550670014054099</v>
      </c>
      <c r="V156" s="667">
        <f>IF(INDEX(Historical!$N$7:$N$1213,MATCH(B156,Historical!$B$7:$B$1244,0))=0,"n/a",((INDEX(Historical!$C$7:$C$1222,MATCH(B156,Historical!$B$7:$B$1244,0))/INDEX(Historical!$N$7:$N$1213,MATCH(B156,Historical!$B$7:$B$1244,0)))^(1/10)-1)*100)</f>
        <v>8.1658458463131911</v>
      </c>
      <c r="W156" s="668">
        <f>IF(OR(U156&lt;=0,U156="n/a",V156&lt;=0,V156="n/a"),"n/a",U156/V156)</f>
        <v>1.4145099272562347</v>
      </c>
      <c r="X156" s="669">
        <f>IF(OR(AJ156&lt;=0,AJ156="n/a",U156&lt;=0,U156="n/a"),"n/a",U156/AJ156)</f>
        <v>5.2503045518427731</v>
      </c>
      <c r="Y156" s="628"/>
      <c r="Z156" s="618">
        <f>IF(OR(AC156&lt;0.01,AC156="n/a"),"n/a",M156/AC156*100)</f>
        <v>33.898305084745758</v>
      </c>
      <c r="AA156" s="841">
        <f>IF(OR(AC156&lt;0.01,AC156="n/a"),"n/a",I156/AC156)</f>
        <v>28.680790960451976</v>
      </c>
      <c r="AB156" s="842">
        <v>12</v>
      </c>
      <c r="AC156" s="821">
        <v>3.54</v>
      </c>
      <c r="AD156" s="821">
        <v>2.11</v>
      </c>
      <c r="AE156" s="821">
        <v>1.69</v>
      </c>
      <c r="AF156" s="821">
        <v>2.59</v>
      </c>
      <c r="AG156" s="821">
        <v>9.1</v>
      </c>
      <c r="AH156" s="821">
        <v>-45.5</v>
      </c>
      <c r="AI156" s="821">
        <v>16.64</v>
      </c>
      <c r="AJ156" s="821">
        <v>2.1999999999999997</v>
      </c>
      <c r="AK156" s="821">
        <v>13.4</v>
      </c>
      <c r="AL156" s="833">
        <v>6070</v>
      </c>
      <c r="AM156" s="827">
        <v>0.8</v>
      </c>
      <c r="AN156" s="821">
        <v>0.22</v>
      </c>
      <c r="AO156" s="705">
        <f>IF(U156="n/a","n/a",IF(AA156&lt;0,"n/a",IF(AA156="n/a","n/a",J156+U156-AA156)))</f>
        <v>-15.948204271523455</v>
      </c>
      <c r="AP156" s="706">
        <f>IF(U156="n/a","n/a",J156+U156)</f>
        <v>12.732586688928521</v>
      </c>
      <c r="AQ156" s="843">
        <f>IF(OR(AC156&lt;0.01,AC156="n/a",AF156="n/a"),"n/a",(I156/SQRT(22.5*AC156*(I156/AF156))-1)*100)</f>
        <v>81.699689460470395</v>
      </c>
      <c r="AR156" s="618">
        <f>INDEX(Historical!$C$7:$C$1222,MATCH(B156,Historical!$B$7:$B$1244,0))*IF(AH156="n/a",1.03,IF(AH156&lt;0,1.01,IF(AH156&gt;10,1.1,(1+AH156/100))))</f>
        <v>1.1514</v>
      </c>
      <c r="AS156" s="841">
        <f>IF($AI156="n/a",1.03*AR156,IF($AI156&lt;0,1.01*AR156,IF($AI156&gt;10,1.1*AR156,(1+$AI156/100)*AR156)))</f>
        <v>1.26654</v>
      </c>
      <c r="AT156" s="841">
        <f>IF($AK156="n/a",1.03*AS156,IF($AK156&lt;0,1.01*AS156,IF($AK156&gt;10,1.1*AS156,(1+$AK156/100)*AS156)))</f>
        <v>1.393194</v>
      </c>
      <c r="AU156" s="841">
        <f>IF($AK156="n/a",1.03*AT156,IF($AK156&lt;0,1.01*AT156,IF($AK156&gt;10,1.1*AT156,(1+$AK156/100)*AT156)))</f>
        <v>1.5325134000000002</v>
      </c>
      <c r="AV156" s="841">
        <f>IF($AK156="n/a",1.03*AU156,IF($AK156&lt;0,1.01*AU156,IF($AK156&gt;10,1.1*AU156,(1+$AK156/100)*AU156)))</f>
        <v>1.6857647400000004</v>
      </c>
      <c r="AW156" s="618">
        <f>SUM(AR156:AV156)</f>
        <v>7.0294121400000007</v>
      </c>
      <c r="AX156" s="713">
        <f>AW156/I156*100</f>
        <v>6.9234828523589087</v>
      </c>
      <c r="AY156" s="887">
        <v>0.63</v>
      </c>
      <c r="AZ156" s="827">
        <v>51.970000000000006</v>
      </c>
      <c r="BA156" s="827">
        <v>-2.0099999999999998</v>
      </c>
      <c r="BB156" s="827">
        <v>7.6700000000000008</v>
      </c>
      <c r="BC156" s="827">
        <v>17.03</v>
      </c>
      <c r="BD156" s="861"/>
      <c r="BE156" s="594">
        <v>2014</v>
      </c>
      <c r="BF156" s="853">
        <f>IF(BE156&gt;2020,0,IF(BE156&gt;2008,1,IF(BE156&gt;2001,2,IF(BE156&gt;1990,3,IF(BE156&gt;1980,4,IF(BE156&gt;1973,5,IF(BE156&gt;1970,6,IF(BE156&gt;1960,7,IF(BE156&gt;1958,8,IF(BE156&gt;1953,9,10))))))))))</f>
        <v>1</v>
      </c>
      <c r="BG156" s="837">
        <v>2.1</v>
      </c>
      <c r="BH156" s="820" t="s">
        <v>4443</v>
      </c>
      <c r="BI156" s="820" t="s">
        <v>4444</v>
      </c>
    </row>
    <row r="157" spans="1:61" s="819" customFormat="1" ht="12.75" customHeight="1" x14ac:dyDescent="0.2">
      <c r="A157" s="836" t="s">
        <v>5197</v>
      </c>
      <c r="B157" s="575" t="s">
        <v>5192</v>
      </c>
      <c r="C157" s="885" t="s">
        <v>4201</v>
      </c>
      <c r="D157" s="885" t="s">
        <v>513</v>
      </c>
      <c r="E157" s="699">
        <v>7</v>
      </c>
      <c r="F157" s="1122">
        <v>623</v>
      </c>
      <c r="G157" s="1122" t="s">
        <v>105</v>
      </c>
      <c r="H157" s="1122" t="s">
        <v>105</v>
      </c>
      <c r="I157" s="829">
        <v>4.3899999999999997</v>
      </c>
      <c r="J157" s="618">
        <f>(M157/I157)*100</f>
        <v>2.2050113895216401</v>
      </c>
      <c r="K157" s="832">
        <v>2.4199999999999999E-2</v>
      </c>
      <c r="L157" s="842">
        <v>4</v>
      </c>
      <c r="M157" s="609">
        <f>K157*L157</f>
        <v>9.6799999999999997E-2</v>
      </c>
      <c r="N157" s="825" t="s">
        <v>510</v>
      </c>
      <c r="O157" s="700">
        <v>2.1961499999999998E-2</v>
      </c>
      <c r="P157" s="603">
        <v>44874</v>
      </c>
      <c r="Q157" s="603">
        <v>44895</v>
      </c>
      <c r="R157" s="609">
        <f>(K157-O157)/O157*100</f>
        <v>10.192837465564743</v>
      </c>
      <c r="S157" s="667">
        <f>IF(INDEX(Historical!$D$7:$D$1220,MATCH(B157,Historical!$B$7:$B$1244,0))=0,"n/a",(INDEX(Historical!$C$7:$C$1222,MATCH(B157,Historical!$B$7:$B$1244,0))/INDEX(Historical!$D$7:$D$1220,MATCH(B157,Historical!$B$7:$B$1244,0))-1)*100)</f>
        <v>36.858696808106558</v>
      </c>
      <c r="T157" s="667">
        <f>IF(INDEX(Historical!$F$7:$F$1213,MATCH(B157,Historical!$B$7:$B$1244,0))=0,"n/a",((INDEX(Historical!$C$7:$C$1222,MATCH(B157,Historical!$B$7:$B$1244,0))/INDEX(Historical!$F$7:$F$1213,MATCH(B157,Historical!$B$7:$B$1244,0)))^(1/3)-1)*100)</f>
        <v>22.000126725134539</v>
      </c>
      <c r="U157" s="667">
        <f>IF(INDEX(Historical!$H$7:$H$1213,MATCH(B157,Historical!$B$7:$B$1244,0))=0,"n/a",((INDEX(Historical!$C$7:$C$1222,MATCH(B157,Historical!$B$7:$B$1244,0))/INDEX(Historical!$H$7:$H$1213,MATCH(B157,Historical!$B$7:$B$1244,0)))^(1/5)-1)*100)</f>
        <v>17.050491898747588</v>
      </c>
      <c r="V157" s="667" t="str">
        <f>IF(INDEX(Historical!$N$7:$N$1213,MATCH(B157,Historical!$B$7:$B$1244,0))=0,"n/a",((INDEX(Historical!$C$7:$C$1222,MATCH(B157,Historical!$B$7:$B$1244,0))/INDEX(Historical!$N$7:$N$1213,MATCH(B157,Historical!$B$7:$B$1244,0)))^(1/10)-1)*100)</f>
        <v>n/a</v>
      </c>
      <c r="W157" s="668" t="str">
        <f>IF(OR(U157&lt;=0,U157="n/a",V157&lt;=0,V157="n/a"),"n/a",U157/V157)</f>
        <v>n/a</v>
      </c>
      <c r="X157" s="669">
        <f>IF(OR(AJ157&lt;=0,AJ157="n/a",U157&lt;=0,U157="n/a"),"n/a",U157/AJ157)</f>
        <v>1.4698699912713435</v>
      </c>
      <c r="Y157" s="640"/>
      <c r="Z157" s="618">
        <f>IF(OR(AC157&lt;0.01,AC157="n/a"),"n/a",M157/AC157*100)</f>
        <v>32.266666666666666</v>
      </c>
      <c r="AA157" s="841">
        <f>IF(OR(AC157&lt;0.01,AC157="n/a"),"n/a",I157/AC157)</f>
        <v>14.633333333333333</v>
      </c>
      <c r="AB157" s="842">
        <v>12</v>
      </c>
      <c r="AC157" s="821">
        <v>0.3</v>
      </c>
      <c r="AD157" s="821">
        <v>3.91</v>
      </c>
      <c r="AE157" s="821">
        <v>1.93</v>
      </c>
      <c r="AF157" s="821" t="s">
        <v>135</v>
      </c>
      <c r="AG157" s="821">
        <v>-34.300000000000004</v>
      </c>
      <c r="AH157" s="821">
        <v>-4.3999999999999995</v>
      </c>
      <c r="AI157" s="821">
        <v>6.98</v>
      </c>
      <c r="AJ157" s="821">
        <v>11.600000000000001</v>
      </c>
      <c r="AK157" s="821">
        <v>3.74</v>
      </c>
      <c r="AL157" s="833">
        <v>17350</v>
      </c>
      <c r="AM157" s="827">
        <v>0.3</v>
      </c>
      <c r="AN157" s="821" t="s">
        <v>135</v>
      </c>
      <c r="AO157" s="705">
        <f>IF(U157="n/a","n/a",IF(AA157&lt;0,"n/a",IF(AA157="n/a","n/a",J157+U157-AA157)))</f>
        <v>4.6221699549358952</v>
      </c>
      <c r="AP157" s="706">
        <f>IF(U157="n/a","n/a",J157+U157)</f>
        <v>19.255503288269228</v>
      </c>
      <c r="AQ157" s="843" t="str">
        <f>IF(OR(AC157&lt;0.01,AC157="n/a",AF157="n/a"),"n/a",(I157/SQRT(22.5*AC157*(I157/AF157))-1)*100)</f>
        <v>n/a</v>
      </c>
      <c r="AR157" s="618">
        <f>INDEX(Historical!$C$7:$C$1222,MATCH(B157,Historical!$B$7:$B$1244,0))*IF(AH157="n/a",1.03,IF(AH157&lt;0,1.01,IF(AH157&gt;10,1.1,(1+AH157/100))))</f>
        <v>9.0985344999999995E-2</v>
      </c>
      <c r="AS157" s="841">
        <f>IF($AI157="n/a",1.03*AR157,IF($AI157&lt;0,1.01*AR157,IF($AI157&gt;10,1.1*AR157,(1+$AI157/100)*AR157)))</f>
        <v>9.7336122081000009E-2</v>
      </c>
      <c r="AT157" s="841">
        <f>IF($AK157="n/a",1.03*AS157,IF($AK157&lt;0,1.01*AS157,IF($AK157&gt;10,1.1*AS157,(1+$AK157/100)*AS157)))</f>
        <v>0.10097649304682942</v>
      </c>
      <c r="AU157" s="841">
        <f>IF($AK157="n/a",1.03*AT157,IF($AK157&lt;0,1.01*AT157,IF($AK157&gt;10,1.1*AT157,(1+$AK157/100)*AT157)))</f>
        <v>0.10475301388678085</v>
      </c>
      <c r="AV157" s="841">
        <f>IF($AK157="n/a",1.03*AU157,IF($AK157&lt;0,1.01*AU157,IF($AK157&gt;10,1.1*AU157,(1+$AK157/100)*AU157)))</f>
        <v>0.10867077660614646</v>
      </c>
      <c r="AW157" s="618">
        <f>SUM(AR157:AV157)</f>
        <v>0.50272175062075675</v>
      </c>
      <c r="AX157" s="713">
        <f>AW157/I157*100</f>
        <v>11.451520515279197</v>
      </c>
      <c r="AY157" s="887">
        <v>0.95</v>
      </c>
      <c r="AZ157" s="827">
        <v>1.6199999999999999</v>
      </c>
      <c r="BA157" s="827">
        <v>-35.909999999999997</v>
      </c>
      <c r="BB157" s="827">
        <v>-20.05</v>
      </c>
      <c r="BC157" s="827">
        <v>-27.33</v>
      </c>
      <c r="BD157" s="861"/>
      <c r="BE157" s="594">
        <v>2016</v>
      </c>
      <c r="BF157" s="853">
        <f>IF(BE157&gt;2020,0,IF(BE157&gt;2008,1,IF(BE157&gt;2001,2,IF(BE157&gt;1990,3,IF(BE157&gt;1980,4,IF(BE157&gt;1973,5,IF(BE157&gt;1970,6,IF(BE157&gt;1960,7,IF(BE157&gt;1958,8,IF(BE157&gt;1953,9,10))))))))))</f>
        <v>1</v>
      </c>
      <c r="BG157" s="837">
        <v>12</v>
      </c>
      <c r="BH157" s="820" t="s">
        <v>4443</v>
      </c>
      <c r="BI157" s="820" t="s">
        <v>4444</v>
      </c>
    </row>
    <row r="158" spans="1:61" s="819" customFormat="1" ht="12.75" customHeight="1" x14ac:dyDescent="0.2">
      <c r="A158" s="836" t="s">
        <v>4378</v>
      </c>
      <c r="B158" s="575" t="s">
        <v>3951</v>
      </c>
      <c r="C158" s="885" t="s">
        <v>107</v>
      </c>
      <c r="D158" s="885" t="s">
        <v>4197</v>
      </c>
      <c r="E158" s="699">
        <v>8</v>
      </c>
      <c r="F158" s="1122">
        <v>589</v>
      </c>
      <c r="G158" s="1122" t="s">
        <v>105</v>
      </c>
      <c r="H158" s="1122" t="s">
        <v>105</v>
      </c>
      <c r="I158" s="829">
        <v>25.47</v>
      </c>
      <c r="J158" s="618">
        <f>(M158/I158)*100</f>
        <v>3.1409501374165689</v>
      </c>
      <c r="K158" s="832">
        <v>0.2</v>
      </c>
      <c r="L158" s="842">
        <v>4</v>
      </c>
      <c r="M158" s="609">
        <f>K158*L158</f>
        <v>0.8</v>
      </c>
      <c r="N158" s="825" t="s">
        <v>316</v>
      </c>
      <c r="O158" s="700">
        <v>0.18</v>
      </c>
      <c r="P158" s="603">
        <v>44818</v>
      </c>
      <c r="Q158" s="603">
        <v>44834</v>
      </c>
      <c r="R158" s="609">
        <f>(K158-O158)/O158*100</f>
        <v>11.111111111111121</v>
      </c>
      <c r="S158" s="667">
        <f>IF(INDEX(Historical!$D$7:$D$1220,MATCH(B158,Historical!$B$7:$B$1244,0))=0,"n/a",(INDEX(Historical!$C$7:$C$1222,MATCH(B158,Historical!$B$7:$B$1244,0))/INDEX(Historical!$D$7:$D$1220,MATCH(B158,Historical!$B$7:$B$1244,0))-1)*100)</f>
        <v>8.5714285714285854</v>
      </c>
      <c r="T158" s="667">
        <f>IF(INDEX(Historical!$F$7:$F$1213,MATCH(B158,Historical!$B$7:$B$1244,0))=0,"n/a",((INDEX(Historical!$C$7:$C$1222,MATCH(B158,Historical!$B$7:$B$1244,0))/INDEX(Historical!$F$7:$F$1213,MATCH(B158,Historical!$B$7:$B$1244,0)))^(1/3)-1)*100)</f>
        <v>8.8062544055728544</v>
      </c>
      <c r="U158" s="667">
        <f>IF(INDEX(Historical!$H$7:$H$1213,MATCH(B158,Historical!$B$7:$B$1244,0))=0,"n/a",((INDEX(Historical!$C$7:$C$1222,MATCH(B158,Historical!$B$7:$B$1244,0))/INDEX(Historical!$H$7:$H$1213,MATCH(B158,Historical!$B$7:$B$1244,0)))^(1/5)-1)*100)</f>
        <v>11.550670014054099</v>
      </c>
      <c r="V158" s="667" t="str">
        <f>IF(INDEX(Historical!$N$7:$N$1213,MATCH(B158,Historical!$B$7:$B$1244,0))=0,"n/a",((INDEX(Historical!$C$7:$C$1222,MATCH(B158,Historical!$B$7:$B$1244,0))/INDEX(Historical!$N$7:$N$1213,MATCH(B158,Historical!$B$7:$B$1244,0)))^(1/10)-1)*100)</f>
        <v>n/a</v>
      </c>
      <c r="W158" s="668" t="str">
        <f>IF(OR(U158&lt;=0,U158="n/a",V158&lt;=0,V158="n/a"),"n/a",U158/V158)</f>
        <v>n/a</v>
      </c>
      <c r="X158" s="669">
        <f>IF(OR(AJ158&lt;=0,AJ158="n/a",U158&lt;=0,U158="n/a"),"n/a",U158/AJ158)</f>
        <v>0.69582349482253603</v>
      </c>
      <c r="Y158" s="831"/>
      <c r="Z158" s="618">
        <f>IF(OR(AC158&lt;0.01,AC158="n/a"),"n/a",M158/AC158*100)</f>
        <v>19.607843137254903</v>
      </c>
      <c r="AA158" s="841">
        <f>IF(OR(AC158&lt;0.01,AC158="n/a"),"n/a",I158/AC158)</f>
        <v>6.242647058823529</v>
      </c>
      <c r="AB158" s="842">
        <v>12</v>
      </c>
      <c r="AC158" s="821">
        <v>4.08</v>
      </c>
      <c r="AD158" s="821">
        <v>0.78</v>
      </c>
      <c r="AE158" s="821">
        <v>2.0699999999999998</v>
      </c>
      <c r="AF158" s="821">
        <v>1</v>
      </c>
      <c r="AG158" s="821">
        <v>15</v>
      </c>
      <c r="AH158" s="821">
        <v>43.8</v>
      </c>
      <c r="AI158" s="821">
        <v>4.4400000000000004</v>
      </c>
      <c r="AJ158" s="821">
        <v>16.600000000000001</v>
      </c>
      <c r="AK158" s="821">
        <v>8</v>
      </c>
      <c r="AL158" s="833">
        <v>328.57</v>
      </c>
      <c r="AM158" s="827">
        <v>0.2</v>
      </c>
      <c r="AN158" s="821">
        <v>0.38</v>
      </c>
      <c r="AO158" s="705">
        <f>IF(U158="n/a","n/a",IF(AA158&lt;0,"n/a",IF(AA158="n/a","n/a",J158+U158-AA158)))</f>
        <v>8.4489730926471385</v>
      </c>
      <c r="AP158" s="706">
        <f>IF(U158="n/a","n/a",J158+U158)</f>
        <v>14.691620151470667</v>
      </c>
      <c r="AQ158" s="843">
        <f>IF(OR(AC158&lt;0.01,AC158="n/a",AF158="n/a"),"n/a",(I158/SQRT(22.5*AC158*(I158/AF158))-1)*100)</f>
        <v>-47.326384176500959</v>
      </c>
      <c r="AR158" s="618">
        <f>INDEX(Historical!$C$7:$C$1222,MATCH(B158,Historical!$B$7:$B$1244,0))*IF(AH158="n/a",1.03,IF(AH158&lt;0,1.01,IF(AH158&gt;10,1.1,(1+AH158/100))))</f>
        <v>0.83600000000000008</v>
      </c>
      <c r="AS158" s="841">
        <f>IF($AI158="n/a",1.03*AR158,IF($AI158&lt;0,1.01*AR158,IF($AI158&gt;10,1.1*AR158,(1+$AI158/100)*AR158)))</f>
        <v>0.87311840000000007</v>
      </c>
      <c r="AT158" s="841">
        <f>IF($AK158="n/a",1.03*AS158,IF($AK158&lt;0,1.01*AS158,IF($AK158&gt;10,1.1*AS158,(1+$AK158/100)*AS158)))</f>
        <v>0.9429678720000001</v>
      </c>
      <c r="AU158" s="841">
        <f>IF($AK158="n/a",1.03*AT158,IF($AK158&lt;0,1.01*AT158,IF($AK158&gt;10,1.1*AT158,(1+$AK158/100)*AT158)))</f>
        <v>1.0184053017600001</v>
      </c>
      <c r="AV158" s="841">
        <f>IF($AK158="n/a",1.03*AU158,IF($AK158&lt;0,1.01*AU158,IF($AK158&gt;10,1.1*AU158,(1+$AK158/100)*AU158)))</f>
        <v>1.0998777259008001</v>
      </c>
      <c r="AW158" s="618">
        <f>SUM(AR158:AV158)</f>
        <v>4.7703692996607998</v>
      </c>
      <c r="AX158" s="713">
        <f>AW158/I158*100</f>
        <v>18.729365134121711</v>
      </c>
      <c r="AY158" s="887">
        <v>0.43</v>
      </c>
      <c r="AZ158" s="827">
        <v>5.25</v>
      </c>
      <c r="BA158" s="827">
        <v>-17.39</v>
      </c>
      <c r="BB158" s="827">
        <v>0.38999999999999996</v>
      </c>
      <c r="BC158" s="827">
        <v>-7.1099999999999994</v>
      </c>
      <c r="BD158" s="861"/>
      <c r="BE158" s="594">
        <v>2015</v>
      </c>
      <c r="BF158" s="853">
        <f>IF(BE158&gt;2020,0,IF(BE158&gt;2008,1,IF(BE158&gt;2001,2,IF(BE158&gt;1990,3,IF(BE158&gt;1980,4,IF(BE158&gt;1973,5,IF(BE158&gt;1970,6,IF(BE158&gt;1960,7,IF(BE158&gt;1958,8,IF(BE158&gt;1953,9,10))))))))))</f>
        <v>1</v>
      </c>
      <c r="BG158" s="837">
        <v>1.3</v>
      </c>
      <c r="BH158" s="820" t="s">
        <v>4443</v>
      </c>
      <c r="BI158" s="820" t="s">
        <v>4444</v>
      </c>
    </row>
    <row r="159" spans="1:61" s="819" customFormat="1" ht="12.75" customHeight="1" x14ac:dyDescent="0.2">
      <c r="A159" s="836" t="s">
        <v>5225</v>
      </c>
      <c r="B159" s="575" t="s">
        <v>5220</v>
      </c>
      <c r="C159" s="885" t="s">
        <v>111</v>
      </c>
      <c r="D159" s="885" t="s">
        <v>4215</v>
      </c>
      <c r="E159" s="699">
        <v>7</v>
      </c>
      <c r="F159" s="1122">
        <v>643</v>
      </c>
      <c r="G159" s="1122" t="s">
        <v>105</v>
      </c>
      <c r="H159" s="1122" t="s">
        <v>105</v>
      </c>
      <c r="I159" s="829">
        <v>28.06</v>
      </c>
      <c r="J159" s="618">
        <f>(M159/I159)*100</f>
        <v>1.2829650748396295</v>
      </c>
      <c r="K159" s="832">
        <v>0.09</v>
      </c>
      <c r="L159" s="842">
        <v>4</v>
      </c>
      <c r="M159" s="609">
        <f>K159*L159</f>
        <v>0.36</v>
      </c>
      <c r="N159" s="825" t="s">
        <v>126</v>
      </c>
      <c r="O159" s="700">
        <v>0.08</v>
      </c>
      <c r="P159" s="603">
        <v>44994</v>
      </c>
      <c r="Q159" s="603">
        <v>45026</v>
      </c>
      <c r="R159" s="609">
        <f>(K159-O159)/O159*100</f>
        <v>12.499999999999993</v>
      </c>
      <c r="S159" s="667">
        <f>IF(INDEX(Historical!$D$7:$D$1220,MATCH(B159,Historical!$B$7:$B$1244,0))=0,"n/a",(INDEX(Historical!$C$7:$C$1222,MATCH(B159,Historical!$B$7:$B$1244,0))/INDEX(Historical!$D$7:$D$1220,MATCH(B159,Historical!$B$7:$B$1244,0))-1)*100)</f>
        <v>12.72727272727272</v>
      </c>
      <c r="T159" s="667">
        <f>IF(INDEX(Historical!$F$7:$F$1213,MATCH(B159,Historical!$B$7:$B$1244,0))=0,"n/a",((INDEX(Historical!$C$7:$C$1222,MATCH(B159,Historical!$B$7:$B$1244,0))/INDEX(Historical!$F$7:$F$1213,MATCH(B159,Historical!$B$7:$B$1244,0)))^(1/3)-1)*100)</f>
        <v>8.9055846181262268</v>
      </c>
      <c r="U159" s="667">
        <f>IF(INDEX(Historical!$H$7:$H$1213,MATCH(B159,Historical!$B$7:$B$1244,0))=0,"n/a",((INDEX(Historical!$C$7:$C$1222,MATCH(B159,Historical!$B$7:$B$1244,0))/INDEX(Historical!$H$7:$H$1213,MATCH(B159,Historical!$B$7:$B$1244,0)))^(1/5)-1)*100)</f>
        <v>25.39272451403496</v>
      </c>
      <c r="V159" s="667" t="str">
        <f>IF(INDEX(Historical!$N$7:$N$1213,MATCH(B159,Historical!$B$7:$B$1244,0))=0,"n/a",((INDEX(Historical!$C$7:$C$1222,MATCH(B159,Historical!$B$7:$B$1244,0))/INDEX(Historical!$N$7:$N$1213,MATCH(B159,Historical!$B$7:$B$1244,0)))^(1/10)-1)*100)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1.1386871979387874</v>
      </c>
      <c r="Y159" s="640"/>
      <c r="Z159" s="618">
        <f>IF(OR(AC159&lt;0.01,AC159="n/a"),"n/a",M159/AC159*100)</f>
        <v>14.0625</v>
      </c>
      <c r="AA159" s="841">
        <f>IF(OR(AC159&lt;0.01,AC159="n/a"),"n/a",I159/AC159)</f>
        <v>10.9609375</v>
      </c>
      <c r="AB159" s="842">
        <v>12</v>
      </c>
      <c r="AC159" s="821">
        <v>2.56</v>
      </c>
      <c r="AD159" s="821">
        <v>2.89</v>
      </c>
      <c r="AE159" s="821">
        <v>0.76</v>
      </c>
      <c r="AF159" s="821">
        <v>1.76</v>
      </c>
      <c r="AG159" s="821">
        <v>17.100000000000001</v>
      </c>
      <c r="AH159" s="821">
        <v>12.5</v>
      </c>
      <c r="AI159" s="821">
        <v>11.3</v>
      </c>
      <c r="AJ159" s="821">
        <v>22.3</v>
      </c>
      <c r="AK159" s="821">
        <v>3.7900000000000005</v>
      </c>
      <c r="AL159" s="833">
        <v>5020</v>
      </c>
      <c r="AM159" s="827">
        <v>0.70000000000000007</v>
      </c>
      <c r="AN159" s="821">
        <v>0.08</v>
      </c>
      <c r="AO159" s="705">
        <f>IF(U159="n/a","n/a",IF(AA159&lt;0,"n/a",IF(AA159="n/a","n/a",J159+U159-AA159)))</f>
        <v>15.71475208887459</v>
      </c>
      <c r="AP159" s="706">
        <f>IF(U159="n/a","n/a",J159+U159)</f>
        <v>26.67568958887459</v>
      </c>
      <c r="AQ159" s="843">
        <f>IF(OR(AC159&lt;0.01,AC159="n/a",AF159="n/a"),"n/a",(I159/SQRT(22.5*AC159*(I159/AF159))-1)*100)</f>
        <v>-7.4047037431766221</v>
      </c>
      <c r="AR159" s="618">
        <f>INDEX(Historical!$C$7:$C$1222,MATCH(B159,Historical!$B$7:$B$1244,0))*IF(AH159="n/a",1.03,IF(AH159&lt;0,1.01,IF(AH159&gt;10,1.1,(1+AH159/100))))</f>
        <v>0.34100000000000003</v>
      </c>
      <c r="AS159" s="841">
        <f>IF($AI159="n/a",1.03*AR159,IF($AI159&lt;0,1.01*AR159,IF($AI159&gt;10,1.1*AR159,(1+$AI159/100)*AR159)))</f>
        <v>0.37510000000000004</v>
      </c>
      <c r="AT159" s="841">
        <f>IF($AK159="n/a",1.03*AS159,IF($AK159&lt;0,1.01*AS159,IF($AK159&gt;10,1.1*AS159,(1+$AK159/100)*AS159)))</f>
        <v>0.38931629000000006</v>
      </c>
      <c r="AU159" s="841">
        <f>IF($AK159="n/a",1.03*AT159,IF($AK159&lt;0,1.01*AT159,IF($AK159&gt;10,1.1*AT159,(1+$AK159/100)*AT159)))</f>
        <v>0.40407137739100008</v>
      </c>
      <c r="AV159" s="841">
        <f>IF($AK159="n/a",1.03*AU159,IF($AK159&lt;0,1.01*AU159,IF($AK159&gt;10,1.1*AU159,(1+$AK159/100)*AU159)))</f>
        <v>0.41938568259411901</v>
      </c>
      <c r="AW159" s="618">
        <f>SUM(AR159:AV159)</f>
        <v>1.9288733499851194</v>
      </c>
      <c r="AX159" s="713">
        <f>AW159/I159*100</f>
        <v>6.874103171721738</v>
      </c>
      <c r="AY159" s="887">
        <v>1.06</v>
      </c>
      <c r="AZ159" s="827">
        <v>38.5</v>
      </c>
      <c r="BA159" s="827">
        <v>-9.2799999999999994</v>
      </c>
      <c r="BB159" s="827">
        <v>6.94</v>
      </c>
      <c r="BC159" s="827">
        <v>17.059999999999999</v>
      </c>
      <c r="BD159" s="861"/>
      <c r="BE159" s="594">
        <v>2017</v>
      </c>
      <c r="BF159" s="853">
        <f>IF(BE159&gt;2020,0,IF(BE159&gt;2008,1,IF(BE159&gt;2001,2,IF(BE159&gt;1990,3,IF(BE159&gt;1980,4,IF(BE159&gt;1973,5,IF(BE159&gt;1970,6,IF(BE159&gt;1960,7,IF(BE159&gt;1958,8,IF(BE159&gt;1953,9,10))))))))))</f>
        <v>1</v>
      </c>
      <c r="BG159" s="837">
        <v>10.8</v>
      </c>
      <c r="BH159" s="820" t="s">
        <v>4443</v>
      </c>
      <c r="BI159" s="820" t="s">
        <v>4444</v>
      </c>
    </row>
    <row r="160" spans="1:61" s="819" customFormat="1" ht="12.75" customHeight="1" x14ac:dyDescent="0.2">
      <c r="A160" s="826" t="s">
        <v>5080</v>
      </c>
      <c r="B160" s="575" t="s">
        <v>2777</v>
      </c>
      <c r="C160" s="885" t="s">
        <v>107</v>
      </c>
      <c r="D160" s="885" t="s">
        <v>4197</v>
      </c>
      <c r="E160" s="699">
        <v>9</v>
      </c>
      <c r="F160" s="1122">
        <v>533</v>
      </c>
      <c r="G160" s="1122" t="s">
        <v>114</v>
      </c>
      <c r="H160" s="1122" t="s">
        <v>114</v>
      </c>
      <c r="I160" s="829">
        <v>41.81</v>
      </c>
      <c r="J160" s="618">
        <f>(M160/I160)*100</f>
        <v>3.2528103324563502</v>
      </c>
      <c r="K160" s="832">
        <v>0.34</v>
      </c>
      <c r="L160" s="842">
        <v>4</v>
      </c>
      <c r="M160" s="609">
        <f>K160*L160</f>
        <v>1.36</v>
      </c>
      <c r="N160" s="825" t="s">
        <v>162</v>
      </c>
      <c r="O160" s="700">
        <v>0.33</v>
      </c>
      <c r="P160" s="999">
        <v>44636</v>
      </c>
      <c r="Q160" s="999">
        <v>44652</v>
      </c>
      <c r="R160" s="609">
        <f>(K160-O160)/O160*100</f>
        <v>3.0303030303030329</v>
      </c>
      <c r="S160" s="667">
        <f>IF(INDEX(Historical!$D$7:$D$1220,MATCH(B160,Historical!$B$7:$B$1244,0))=0,"n/a",(INDEX(Historical!$C$7:$C$1222,MATCH(B160,Historical!$B$7:$B$1244,0))/INDEX(Historical!$D$7:$D$1220,MATCH(B160,Historical!$B$7:$B$1244,0))-1)*100)</f>
        <v>2.2727272727272707</v>
      </c>
      <c r="T160" s="667">
        <f>IF(INDEX(Historical!$F$7:$F$1213,MATCH(B160,Historical!$B$7:$B$1244,0))=0,"n/a",((INDEX(Historical!$C$7:$C$1222,MATCH(B160,Historical!$B$7:$B$1244,0))/INDEX(Historical!$F$7:$F$1213,MATCH(B160,Historical!$B$7:$B$1244,0)))^(1/3)-1)*100)</f>
        <v>5.4901660750877879</v>
      </c>
      <c r="U160" s="667">
        <f>IF(INDEX(Historical!$H$7:$H$1213,MATCH(B160,Historical!$B$7:$B$1244,0))=0,"n/a",((INDEX(Historical!$C$7:$C$1222,MATCH(B160,Historical!$B$7:$B$1244,0))/INDEX(Historical!$H$7:$H$1213,MATCH(B160,Historical!$B$7:$B$1244,0)))^(1/5)-1)*100)</f>
        <v>18.820611352011476</v>
      </c>
      <c r="V160" s="667">
        <f>IF(INDEX(Historical!$N$7:$N$1213,MATCH(B160,Historical!$B$7:$B$1244,0))=0,"n/a",((INDEX(Historical!$C$7:$C$1222,MATCH(B160,Historical!$B$7:$B$1244,0))/INDEX(Historical!$N$7:$N$1213,MATCH(B160,Historical!$B$7:$B$1244,0)))^(1/10)-1)*100)</f>
        <v>42.176355577850266</v>
      </c>
      <c r="W160" s="668">
        <f>IF(OR(U160&lt;=0,U160="n/a",V160&lt;=0,V160="n/a"),"n/a",U160/V160)</f>
        <v>0.44623607455300113</v>
      </c>
      <c r="X160" s="669">
        <f>IF(OR(AJ160&lt;=0,AJ160="n/a",U160&lt;=0,U160="n/a"),"n/a",U160/AJ160)</f>
        <v>0.89621958819102265</v>
      </c>
      <c r="Y160" s="640"/>
      <c r="Z160" s="618">
        <f>IF(OR(AC160&lt;0.01,AC160="n/a"),"n/a",M160/AC160*100)</f>
        <v>27.474747474747474</v>
      </c>
      <c r="AA160" s="841">
        <f>IF(OR(AC160&lt;0.01,AC160="n/a"),"n/a",I160/AC160)</f>
        <v>8.446464646464646</v>
      </c>
      <c r="AB160" s="842">
        <v>12</v>
      </c>
      <c r="AC160" s="821">
        <v>4.95</v>
      </c>
      <c r="AD160" s="821">
        <v>1.06</v>
      </c>
      <c r="AE160" s="821">
        <v>2.95</v>
      </c>
      <c r="AF160" s="821">
        <v>1.65</v>
      </c>
      <c r="AG160" s="821">
        <v>16.8</v>
      </c>
      <c r="AH160" s="821">
        <v>114.9</v>
      </c>
      <c r="AI160" s="821">
        <v>4.1099999999999994</v>
      </c>
      <c r="AJ160" s="821">
        <v>21</v>
      </c>
      <c r="AK160" s="821">
        <v>8</v>
      </c>
      <c r="AL160" s="833">
        <v>6120</v>
      </c>
      <c r="AM160" s="827">
        <v>0.5</v>
      </c>
      <c r="AN160" s="821">
        <v>1.2</v>
      </c>
      <c r="AO160" s="705">
        <f>IF(U160="n/a","n/a",IF(AA160&lt;0,"n/a",IF(AA160="n/a","n/a",J160+U160-AA160)))</f>
        <v>13.626957038003178</v>
      </c>
      <c r="AP160" s="706">
        <f>IF(U160="n/a","n/a",J160+U160)</f>
        <v>22.073421684467824</v>
      </c>
      <c r="AQ160" s="843">
        <f>IF(OR(AC160&lt;0.01,AC160="n/a",AF160="n/a"),"n/a",(I160/SQRT(22.5*AC160*(I160/AF160))-1)*100)</f>
        <v>-21.297559922998111</v>
      </c>
      <c r="AR160" s="618">
        <f>INDEX(Historical!$C$7:$C$1222,MATCH(B160,Historical!$B$7:$B$1244,0))*IF(AH160="n/a",1.03,IF(AH160&lt;0,1.01,IF(AH160&gt;10,1.1,(1+AH160/100))))</f>
        <v>1.4850000000000003</v>
      </c>
      <c r="AS160" s="841">
        <f>IF($AI160="n/a",1.03*AR160,IF($AI160&lt;0,1.01*AR160,IF($AI160&gt;10,1.1*AR160,(1+$AI160/100)*AR160)))</f>
        <v>1.5460335000000003</v>
      </c>
      <c r="AT160" s="841">
        <f>IF($AK160="n/a",1.03*AS160,IF($AK160&lt;0,1.01*AS160,IF($AK160&gt;10,1.1*AS160,(1+$AK160/100)*AS160)))</f>
        <v>1.6697161800000004</v>
      </c>
      <c r="AU160" s="841">
        <f>IF($AK160="n/a",1.03*AT160,IF($AK160&lt;0,1.01*AT160,IF($AK160&gt;10,1.1*AT160,(1+$AK160/100)*AT160)))</f>
        <v>1.8032934744000007</v>
      </c>
      <c r="AV160" s="841">
        <f>IF($AK160="n/a",1.03*AU160,IF($AK160&lt;0,1.01*AU160,IF($AK160&gt;10,1.1*AU160,(1+$AK160/100)*AU160)))</f>
        <v>1.9475569523520009</v>
      </c>
      <c r="AW160" s="618">
        <f>SUM(AR160:AV160)</f>
        <v>8.4516001067520019</v>
      </c>
      <c r="AX160" s="713">
        <f>AW160/I160*100</f>
        <v>20.214303053700075</v>
      </c>
      <c r="AY160" s="887">
        <v>1.39</v>
      </c>
      <c r="AZ160" s="827">
        <v>22.45</v>
      </c>
      <c r="BA160" s="827">
        <v>-20.74</v>
      </c>
      <c r="BB160" s="827">
        <v>4.66</v>
      </c>
      <c r="BC160" s="827">
        <v>4.99</v>
      </c>
      <c r="BD160" s="861"/>
      <c r="BE160" s="594">
        <v>2014</v>
      </c>
      <c r="BF160" s="853">
        <f>IF(BE160&gt;2020,0,IF(BE160&gt;2008,1,IF(BE160&gt;2001,2,IF(BE160&gt;1990,3,IF(BE160&gt;1980,4,IF(BE160&gt;1973,5,IF(BE160&gt;1970,6,IF(BE160&gt;1960,7,IF(BE160&gt;1958,8,IF(BE160&gt;1953,9,10))))))))))</f>
        <v>1</v>
      </c>
      <c r="BG160" s="837">
        <v>1.2</v>
      </c>
      <c r="BH160" s="820" t="s">
        <v>4443</v>
      </c>
      <c r="BI160" s="820" t="s">
        <v>4444</v>
      </c>
    </row>
    <row r="161" spans="1:61" s="819" customFormat="1" ht="12.75" customHeight="1" x14ac:dyDescent="0.2">
      <c r="A161" s="819" t="s">
        <v>5369</v>
      </c>
      <c r="B161" s="575" t="s">
        <v>5365</v>
      </c>
      <c r="C161" s="885" t="s">
        <v>107</v>
      </c>
      <c r="D161" s="885" t="s">
        <v>4197</v>
      </c>
      <c r="E161" s="699">
        <v>5</v>
      </c>
      <c r="F161" s="1122">
        <v>702</v>
      </c>
      <c r="G161" s="1122" t="s">
        <v>105</v>
      </c>
      <c r="H161" s="1122" t="s">
        <v>105</v>
      </c>
      <c r="I161" s="829">
        <v>26.29</v>
      </c>
      <c r="J161" s="618">
        <f>(M161/I161)*100</f>
        <v>1.9779383796120198</v>
      </c>
      <c r="K161" s="832">
        <v>0.13</v>
      </c>
      <c r="L161" s="842">
        <v>4</v>
      </c>
      <c r="M161" s="609">
        <f>K161*L161</f>
        <v>0.52</v>
      </c>
      <c r="N161" s="825" t="s">
        <v>106</v>
      </c>
      <c r="O161" s="700">
        <v>0.12</v>
      </c>
      <c r="P161" s="603">
        <v>44953</v>
      </c>
      <c r="Q161" s="603">
        <v>44970</v>
      </c>
      <c r="R161" s="609">
        <f>(K161-O161)/O161*100</f>
        <v>8.333333333333341</v>
      </c>
      <c r="S161" s="667">
        <f>IF(INDEX(Historical!$D$7:$D$1220,MATCH(B161,Historical!$B$7:$B$1244,0))=0,"n/a",(INDEX(Historical!$C$7:$C$1222,MATCH(B161,Historical!$B$7:$B$1244,0))/INDEX(Historical!$D$7:$D$1220,MATCH(B161,Historical!$B$7:$B$1244,0))-1)*100)</f>
        <v>53.333333333333321</v>
      </c>
      <c r="T161" s="667">
        <f>IF(INDEX(Historical!$F$7:$F$1213,MATCH(B161,Historical!$B$7:$B$1244,0))=0,"n/a",((INDEX(Historical!$C$7:$C$1222,MATCH(B161,Historical!$B$7:$B$1244,0))/INDEX(Historical!$F$7:$F$1213,MATCH(B161,Historical!$B$7:$B$1244,0)))^(1/3)-1)*100)</f>
        <v>97.182723323357223</v>
      </c>
      <c r="U161" s="667" t="str">
        <f>IF(INDEX(Historical!$H$7:$H$1213,MATCH(B161,Historical!$B$7:$B$1244,0))=0,"n/a",((INDEX(Historical!$C$7:$C$1222,MATCH(B161,Historical!$B$7:$B$1244,0))/INDEX(Historical!$H$7:$H$1213,MATCH(B161,Historical!$B$7:$B$1244,0)))^(1/5)-1)*100)</f>
        <v>n/a</v>
      </c>
      <c r="V161" s="667" t="str">
        <f>IF(INDEX(Historical!$N$7:$N$1213,MATCH(B161,Historical!$B$7:$B$1244,0))=0,"n/a",((INDEX(Historical!$C$7:$C$1222,MATCH(B161,Historical!$B$7:$B$1244,0))/INDEX(Historical!$N$7:$N$1213,MATCH(B161,Historical!$B$7:$B$1244,0)))^(1/10)-1)*100)</f>
        <v>n/a</v>
      </c>
      <c r="W161" s="668" t="str">
        <f>IF(OR(U161&lt;=0,U161="n/a",V161&lt;=0,V161="n/a"),"n/a",U161/V161)</f>
        <v>n/a</v>
      </c>
      <c r="X161" s="669" t="str">
        <f>IF(OR(AJ161&lt;=0,AJ161="n/a",U161&lt;=0,U161="n/a"),"n/a",U161/AJ161)</f>
        <v>n/a</v>
      </c>
      <c r="Y161" s="830"/>
      <c r="Z161" s="618">
        <f>IF(OR(AC161&lt;0.01,AC161="n/a"),"n/a",M161/AC161*100)</f>
        <v>16.099071207430342</v>
      </c>
      <c r="AA161" s="841">
        <f>IF(OR(AC161&lt;0.01,AC161="n/a"),"n/a",I161/AC161)</f>
        <v>8.1393188854489154</v>
      </c>
      <c r="AB161" s="842">
        <v>12</v>
      </c>
      <c r="AC161" s="821">
        <v>3.23</v>
      </c>
      <c r="AD161" s="821" t="s">
        <v>135</v>
      </c>
      <c r="AE161" s="821">
        <v>2.81</v>
      </c>
      <c r="AF161" s="821">
        <v>1.35</v>
      </c>
      <c r="AG161" s="821">
        <v>16</v>
      </c>
      <c r="AH161" s="821">
        <v>28.199999999999996</v>
      </c>
      <c r="AI161" s="821">
        <v>-4.42</v>
      </c>
      <c r="AJ161" s="821">
        <v>28.57</v>
      </c>
      <c r="AK161" s="821" t="s">
        <v>135</v>
      </c>
      <c r="AL161" s="833">
        <v>452.95</v>
      </c>
      <c r="AM161" s="827">
        <v>9.3000000000000007</v>
      </c>
      <c r="AN161" s="821">
        <v>0.36</v>
      </c>
      <c r="AO161" s="705" t="str">
        <f>IF(U161="n/a","n/a",IF(AA161&lt;0,"n/a",IF(AA161="n/a","n/a",J161+U161-AA161)))</f>
        <v>n/a</v>
      </c>
      <c r="AP161" s="706" t="str">
        <f>IF(U161="n/a","n/a",J161+U161)</f>
        <v>n/a</v>
      </c>
      <c r="AQ161" s="843">
        <f>IF(OR(AC161&lt;0.01,AC161="n/a",AF161="n/a"),"n/a",(I161/SQRT(22.5*AC161*(I161/AF161))-1)*100)</f>
        <v>-30.117303062422163</v>
      </c>
      <c r="AR161" s="618">
        <f>INDEX(Historical!$C$7:$C$1222,MATCH(B161,Historical!$B$7:$B$1244,0))*IF(AH161="n/a",1.03,IF(AH161&lt;0,1.01,IF(AH161&gt;10,1.1,(1+AH161/100))))</f>
        <v>0.50600000000000001</v>
      </c>
      <c r="AS161" s="841">
        <f>IF($AI161="n/a",1.03*AR161,IF($AI161&lt;0,1.01*AR161,IF($AI161&gt;10,1.1*AR161,(1+$AI161/100)*AR161)))</f>
        <v>0.51105999999999996</v>
      </c>
      <c r="AT161" s="841">
        <f>IF($AK161="n/a",1.03*AS161,IF($AK161&lt;0,1.01*AS161,IF($AK161&gt;10,1.1*AS161,(1+$AK161/100)*AS161)))</f>
        <v>0.52639179999999997</v>
      </c>
      <c r="AU161" s="841">
        <f>IF($AK161="n/a",1.03*AT161,IF($AK161&lt;0,1.01*AT161,IF($AK161&gt;10,1.1*AT161,(1+$AK161/100)*AT161)))</f>
        <v>0.54218355399999996</v>
      </c>
      <c r="AV161" s="841">
        <f>IF($AK161="n/a",1.03*AU161,IF($AK161&lt;0,1.01*AU161,IF($AK161&gt;10,1.1*AU161,(1+$AK161/100)*AU161)))</f>
        <v>0.55844906061999999</v>
      </c>
      <c r="AW161" s="618">
        <f>SUM(AR161:AV161)</f>
        <v>2.64408441462</v>
      </c>
      <c r="AX161" s="713">
        <f>AW161/I161*100</f>
        <v>10.057377005020921</v>
      </c>
      <c r="AY161" s="887">
        <v>0.64</v>
      </c>
      <c r="AZ161" s="827">
        <v>17</v>
      </c>
      <c r="BA161" s="827">
        <v>-17.740000000000002</v>
      </c>
      <c r="BB161" s="827">
        <v>-5.67</v>
      </c>
      <c r="BC161" s="827">
        <v>-3.2</v>
      </c>
      <c r="BD161" s="861"/>
      <c r="BE161" s="594">
        <v>2019</v>
      </c>
      <c r="BF161" s="853">
        <f>IF(BE161&gt;2020,0,IF(BE161&gt;2008,1,IF(BE161&gt;2001,2,IF(BE161&gt;1990,3,IF(BE161&gt;1980,4,IF(BE161&gt;1973,5,IF(BE161&gt;1970,6,IF(BE161&gt;1960,7,IF(BE161&gt;1958,8,IF(BE161&gt;1953,9,10))))))))))</f>
        <v>1</v>
      </c>
      <c r="BG161" s="837">
        <v>1.5</v>
      </c>
      <c r="BH161" s="820" t="s">
        <v>4443</v>
      </c>
      <c r="BI161" s="820" t="s">
        <v>4444</v>
      </c>
    </row>
    <row r="162" spans="1:61" s="819" customFormat="1" ht="12.75" customHeight="1" x14ac:dyDescent="0.2">
      <c r="A162" s="819" t="s">
        <v>5087</v>
      </c>
      <c r="B162" s="575" t="s">
        <v>3821</v>
      </c>
      <c r="C162" s="885" t="s">
        <v>111</v>
      </c>
      <c r="D162" s="885" t="s">
        <v>1181</v>
      </c>
      <c r="E162" s="699">
        <v>9</v>
      </c>
      <c r="F162" s="1122">
        <v>542</v>
      </c>
      <c r="G162" s="1122" t="s">
        <v>105</v>
      </c>
      <c r="H162" s="1122" t="s">
        <v>105</v>
      </c>
      <c r="I162" s="834">
        <v>107.86</v>
      </c>
      <c r="J162" s="618">
        <f>(M162/I162)*100</f>
        <v>0.96421286853328392</v>
      </c>
      <c r="K162" s="839">
        <v>0.26</v>
      </c>
      <c r="L162" s="594">
        <v>4</v>
      </c>
      <c r="M162" s="609">
        <f>K162*L162</f>
        <v>1.04</v>
      </c>
      <c r="N162" s="594" t="s">
        <v>405</v>
      </c>
      <c r="O162" s="701">
        <v>0.25</v>
      </c>
      <c r="P162" s="603">
        <v>44748</v>
      </c>
      <c r="Q162" s="603">
        <v>44770</v>
      </c>
      <c r="R162" s="609">
        <f>(K162-O162)/O162*100</f>
        <v>4.0000000000000036</v>
      </c>
      <c r="S162" s="667">
        <f>IF(INDEX(Historical!$D$7:$D$1220,MATCH(B162,Historical!$B$7:$B$1244,0))=0,"n/a",(INDEX(Historical!$C$7:$C$1222,MATCH(B162,Historical!$B$7:$B$1244,0))/INDEX(Historical!$D$7:$D$1220,MATCH(B162,Historical!$B$7:$B$1244,0))-1)*100)</f>
        <v>6.25</v>
      </c>
      <c r="T162" s="667">
        <f>IF(INDEX(Historical!$F$7:$F$1213,MATCH(B162,Historical!$B$7:$B$1244,0))=0,"n/a",((INDEX(Historical!$C$7:$C$1222,MATCH(B162,Historical!$B$7:$B$1244,0))/INDEX(Historical!$F$7:$F$1213,MATCH(B162,Historical!$B$7:$B$1244,0)))^(1/3)-1)*100)</f>
        <v>4.2603601458844453</v>
      </c>
      <c r="U162" s="667">
        <f>IF(INDEX(Historical!$H$7:$H$1213,MATCH(B162,Historical!$B$7:$B$1244,0))=0,"n/a",((INDEX(Historical!$C$7:$C$1222,MATCH(B162,Historical!$B$7:$B$1244,0))/INDEX(Historical!$H$7:$H$1213,MATCH(B162,Historical!$B$7:$B$1244,0)))^(1/5)-1)*100)</f>
        <v>5.5118198683204556</v>
      </c>
      <c r="V162" s="667">
        <f>IF(INDEX(Historical!$N$7:$N$1213,MATCH(B162,Historical!$B$7:$B$1244,0))=0,"n/a",((INDEX(Historical!$C$7:$C$1222,MATCH(B162,Historical!$B$7:$B$1244,0))/INDEX(Historical!$N$7:$N$1213,MATCH(B162,Historical!$B$7:$B$1244,0)))^(1/10)-1)*100)</f>
        <v>7.3897958414493869</v>
      </c>
      <c r="W162" s="668">
        <f>IF(OR(U162&lt;=0,U162="n/a",V162&lt;=0,V162="n/a"),"n/a",U162/V162)</f>
        <v>0.74586903164558915</v>
      </c>
      <c r="X162" s="669">
        <f>IF(OR(AJ162&lt;=0,AJ162="n/a",U162&lt;=0,U162="n/a"),"n/a",U162/AJ162)</f>
        <v>0.20490036685206153</v>
      </c>
      <c r="Y162" s="638"/>
      <c r="Z162" s="618">
        <f>IF(OR(AC162&lt;0.01,AC162="n/a"),"n/a",M162/AC162*100)</f>
        <v>13.419354838709676</v>
      </c>
      <c r="AA162" s="841">
        <f>IF(OR(AC162&lt;0.01,AC162="n/a"),"n/a",I162/AC162)</f>
        <v>13.91741935483871</v>
      </c>
      <c r="AB162" s="1122">
        <v>12</v>
      </c>
      <c r="AC162" s="834">
        <v>7.75</v>
      </c>
      <c r="AD162" s="834">
        <v>2.79</v>
      </c>
      <c r="AE162" s="834">
        <v>2.19</v>
      </c>
      <c r="AF162" s="834">
        <v>3.46</v>
      </c>
      <c r="AG162" s="834">
        <v>26.3</v>
      </c>
      <c r="AH162" s="834">
        <v>43.5</v>
      </c>
      <c r="AI162" s="834">
        <v>9.3000000000000007</v>
      </c>
      <c r="AJ162" s="834">
        <v>26.900000000000002</v>
      </c>
      <c r="AK162" s="834">
        <v>5</v>
      </c>
      <c r="AL162" s="834">
        <v>4640</v>
      </c>
      <c r="AM162" s="834">
        <v>0.1</v>
      </c>
      <c r="AN162" s="834">
        <v>0.51</v>
      </c>
      <c r="AO162" s="705">
        <f>IF(U162="n/a","n/a",IF(AA162&lt;0,"n/a",IF(AA162="n/a","n/a",J162+U162-AA162)))</f>
        <v>-7.4413866179849704</v>
      </c>
      <c r="AP162" s="706">
        <f>IF(U162="n/a","n/a",J162+U162)</f>
        <v>6.4760327368537398</v>
      </c>
      <c r="AQ162" s="843">
        <f>IF(OR(AC162&lt;0.01,AC162="n/a",AF162="n/a"),"n/a",(I162/SQRT(22.5*AC162*(I162/AF162))-1)*100)</f>
        <v>46.293876180396907</v>
      </c>
      <c r="AR162" s="618">
        <f>INDEX(Historical!$C$7:$C$1222,MATCH(B162,Historical!$B$7:$B$1244,0))*IF(AH162="n/a",1.03,IF(AH162&lt;0,1.01,IF(AH162&gt;10,1.1,(1+AH162/100))))</f>
        <v>1.1220000000000001</v>
      </c>
      <c r="AS162" s="841">
        <f>IF($AI162="n/a",1.03*AR162,IF($AI162&lt;0,1.01*AR162,IF($AI162&gt;10,1.1*AR162,(1+$AI162/100)*AR162)))</f>
        <v>1.2263460000000002</v>
      </c>
      <c r="AT162" s="841">
        <f>IF($AK162="n/a",1.03*AS162,IF($AK162&lt;0,1.01*AS162,IF($AK162&gt;10,1.1*AS162,(1+$AK162/100)*AS162)))</f>
        <v>1.2876633000000002</v>
      </c>
      <c r="AU162" s="841">
        <f>IF($AK162="n/a",1.03*AT162,IF($AK162&lt;0,1.01*AT162,IF($AK162&gt;10,1.1*AT162,(1+$AK162/100)*AT162)))</f>
        <v>1.3520464650000001</v>
      </c>
      <c r="AV162" s="841">
        <f>IF($AK162="n/a",1.03*AU162,IF($AK162&lt;0,1.01*AU162,IF($AK162&gt;10,1.1*AU162,(1+$AK162/100)*AU162)))</f>
        <v>1.4196487882500002</v>
      </c>
      <c r="AW162" s="618">
        <f>SUM(AR162:AV162)</f>
        <v>6.4077045532500003</v>
      </c>
      <c r="AX162" s="713">
        <f>AW162/I162*100</f>
        <v>5.9407607576951609</v>
      </c>
      <c r="AY162" s="695">
        <v>1.21</v>
      </c>
      <c r="AZ162" s="837">
        <v>43.34</v>
      </c>
      <c r="BA162" s="837">
        <v>-11.12</v>
      </c>
      <c r="BB162" s="837">
        <v>6.93</v>
      </c>
      <c r="BC162" s="837">
        <v>12.2</v>
      </c>
      <c r="BD162" s="861"/>
      <c r="BE162" s="594">
        <v>2014</v>
      </c>
      <c r="BF162" s="853">
        <f>IF(BE162&gt;2020,0,IF(BE162&gt;2008,1,IF(BE162&gt;2001,2,IF(BE162&gt;1990,3,IF(BE162&gt;1980,4,IF(BE162&gt;1973,5,IF(BE162&gt;1970,6,IF(BE162&gt;1960,7,IF(BE162&gt;1958,8,IF(BE162&gt;1953,9,10))))))))))</f>
        <v>1</v>
      </c>
      <c r="BG162" s="837">
        <v>15.2</v>
      </c>
      <c r="BH162" s="820" t="s">
        <v>4443</v>
      </c>
      <c r="BI162" s="820" t="s">
        <v>4444</v>
      </c>
    </row>
    <row r="163" spans="1:61" s="819" customFormat="1" ht="12.75" customHeight="1" x14ac:dyDescent="0.2">
      <c r="A163" s="836" t="s">
        <v>5088</v>
      </c>
      <c r="B163" s="575" t="s">
        <v>4568</v>
      </c>
      <c r="C163" s="885" t="s">
        <v>4055</v>
      </c>
      <c r="D163" s="885" t="s">
        <v>4226</v>
      </c>
      <c r="E163" s="699">
        <v>6</v>
      </c>
      <c r="F163" s="1122">
        <v>649</v>
      </c>
      <c r="G163" s="1122" t="s">
        <v>105</v>
      </c>
      <c r="H163" s="1122" t="s">
        <v>105</v>
      </c>
      <c r="I163" s="829">
        <v>58.7</v>
      </c>
      <c r="J163" s="618">
        <f>(M163/I163)*100</f>
        <v>1.362862010221465</v>
      </c>
      <c r="K163" s="832">
        <v>0.2</v>
      </c>
      <c r="L163" s="842">
        <v>4</v>
      </c>
      <c r="M163" s="609">
        <f>K163*L163</f>
        <v>0.8</v>
      </c>
      <c r="N163" s="825" t="s">
        <v>147</v>
      </c>
      <c r="O163" s="700">
        <v>0.16</v>
      </c>
      <c r="P163" s="891">
        <v>44530</v>
      </c>
      <c r="Q163" s="891">
        <v>44545</v>
      </c>
      <c r="R163" s="609">
        <f>(K163-O163)/O163*100</f>
        <v>25.000000000000007</v>
      </c>
      <c r="S163" s="667">
        <f>IF(INDEX(Historical!$D$7:$D$1220,MATCH(B163,Historical!$B$7:$B$1244,0))=0,"n/a",(INDEX(Historical!$C$7:$C$1222,MATCH(B163,Historical!$B$7:$B$1244,0))/INDEX(Historical!$D$7:$D$1220,MATCH(B163,Historical!$B$7:$B$1244,0))-1)*100)</f>
        <v>17.647058823529417</v>
      </c>
      <c r="T163" s="667">
        <f>IF(INDEX(Historical!$F$7:$F$1213,MATCH(B163,Historical!$B$7:$B$1244,0))=0,"n/a",((INDEX(Historical!$C$7:$C$1222,MATCH(B163,Historical!$B$7:$B$1244,0))/INDEX(Historical!$F$7:$F$1213,MATCH(B163,Historical!$B$7:$B$1244,0)))^(1/3)-1)*100)</f>
        <v>23.47158379972165</v>
      </c>
      <c r="U163" s="667">
        <f>IF(INDEX(Historical!$H$7:$H$1213,MATCH(B163,Historical!$B$7:$B$1244,0))=0,"n/a",((INDEX(Historical!$C$7:$C$1222,MATCH(B163,Historical!$B$7:$B$1244,0))/INDEX(Historical!$H$7:$H$1213,MATCH(B163,Historical!$B$7:$B$1244,0)))^(1/5)-1)*100)</f>
        <v>24.729396955209193</v>
      </c>
      <c r="V163" s="667" t="str">
        <f>IF(INDEX(Historical!$N$7:$N$1213,MATCH(B163,Historical!$B$7:$B$1244,0))=0,"n/a",((INDEX(Historical!$C$7:$C$1222,MATCH(B163,Historical!$B$7:$B$1244,0))/INDEX(Historical!$N$7:$N$1213,MATCH(B163,Historical!$B$7:$B$1244,0)))^(1/10)-1)*100)</f>
        <v>n/a</v>
      </c>
      <c r="W163" s="668" t="str">
        <f>IF(OR(U163&lt;=0,U163="n/a",V163&lt;=0,V163="n/a"),"n/a",U163/V163)</f>
        <v>n/a</v>
      </c>
      <c r="X163" s="669">
        <f>IF(OR(AJ163&lt;=0,AJ163="n/a",U163&lt;=0,U163="n/a"),"n/a",U163/AJ163)</f>
        <v>0.68125060482669964</v>
      </c>
      <c r="Y163" s="640" t="s">
        <v>5355</v>
      </c>
      <c r="Z163" s="618">
        <f>IF(OR(AC163&lt;0.01,AC163="n/a"),"n/a",M163/AC163*100)</f>
        <v>32.258064516129039</v>
      </c>
      <c r="AA163" s="841">
        <f>IF(OR(AC163&lt;0.01,AC163="n/a"),"n/a",I163/AC163)</f>
        <v>23.66935483870968</v>
      </c>
      <c r="AB163" s="842">
        <v>12</v>
      </c>
      <c r="AC163" s="821">
        <v>2.48</v>
      </c>
      <c r="AD163" s="821">
        <v>3.04</v>
      </c>
      <c r="AE163" s="821">
        <v>2.86</v>
      </c>
      <c r="AF163" s="821">
        <v>2.64</v>
      </c>
      <c r="AG163" s="821">
        <v>11.899999999999999</v>
      </c>
      <c r="AH163" s="821">
        <v>27.6</v>
      </c>
      <c r="AI163" s="821">
        <v>11.19</v>
      </c>
      <c r="AJ163" s="821">
        <v>36.299999999999997</v>
      </c>
      <c r="AK163" s="821">
        <v>7.870000000000001</v>
      </c>
      <c r="AL163" s="833">
        <v>15110</v>
      </c>
      <c r="AM163" s="827">
        <v>0.1</v>
      </c>
      <c r="AN163" s="821">
        <v>1.26</v>
      </c>
      <c r="AO163" s="705">
        <f>IF(U163="n/a","n/a",IF(AA163&lt;0,"n/a",IF(AA163="n/a","n/a",J163+U163-AA163)))</f>
        <v>2.4229041267209794</v>
      </c>
      <c r="AP163" s="706">
        <f>IF(U163="n/a","n/a",J163+U163)</f>
        <v>26.092258965430659</v>
      </c>
      <c r="AQ163" s="843">
        <f>IF(OR(AC163&lt;0.01,AC163="n/a",AF163="n/a"),"n/a",(I163/SQRT(22.5*AC163*(I163/AF163))-1)*100)</f>
        <v>66.649461477535837</v>
      </c>
      <c r="AR163" s="618">
        <f>INDEX(Historical!$C$7:$C$1222,MATCH(B163,Historical!$B$7:$B$1244,0))*IF(AH163="n/a",1.03,IF(AH163&lt;0,1.01,IF(AH163&gt;10,1.1,(1+AH163/100))))</f>
        <v>0.88000000000000012</v>
      </c>
      <c r="AS163" s="841">
        <f>IF($AI163="n/a",1.03*AR163,IF($AI163&lt;0,1.01*AR163,IF($AI163&gt;10,1.1*AR163,(1+$AI163/100)*AR163)))</f>
        <v>0.96800000000000019</v>
      </c>
      <c r="AT163" s="841">
        <f>IF($AK163="n/a",1.03*AS163,IF($AK163&lt;0,1.01*AS163,IF($AK163&gt;10,1.1*AS163,(1+$AK163/100)*AS163)))</f>
        <v>1.0441816000000002</v>
      </c>
      <c r="AU163" s="841">
        <f>IF($AK163="n/a",1.03*AT163,IF($AK163&lt;0,1.01*AT163,IF($AK163&gt;10,1.1*AT163,(1+$AK163/100)*AT163)))</f>
        <v>1.1263586919200002</v>
      </c>
      <c r="AV163" s="841">
        <f>IF($AK163="n/a",1.03*AU163,IF($AK163&lt;0,1.01*AU163,IF($AK163&gt;10,1.1*AU163,(1+$AK163/100)*AU163)))</f>
        <v>1.2150031209741041</v>
      </c>
      <c r="AW163" s="618">
        <f>SUM(AR163:AV163)</f>
        <v>5.2335434128941047</v>
      </c>
      <c r="AX163" s="713">
        <f>AW163/I163*100</f>
        <v>8.9157468703477072</v>
      </c>
      <c r="AY163" s="887">
        <v>1.4</v>
      </c>
      <c r="AZ163" s="827">
        <v>29.720000000000002</v>
      </c>
      <c r="BA163" s="827">
        <v>-25.75</v>
      </c>
      <c r="BB163" s="827">
        <v>3.15</v>
      </c>
      <c r="BC163" s="827">
        <v>4.55</v>
      </c>
      <c r="BD163" s="861"/>
      <c r="BE163" s="594">
        <v>2017</v>
      </c>
      <c r="BF163" s="853">
        <f>IF(BE163&gt;2020,0,IF(BE163&gt;2008,1,IF(BE163&gt;2001,2,IF(BE163&gt;1990,3,IF(BE163&gt;1980,4,IF(BE163&gt;1973,5,IF(BE163&gt;1970,6,IF(BE163&gt;1960,7,IF(BE163&gt;1958,8,IF(BE163&gt;1953,9,10))))))))))</f>
        <v>1</v>
      </c>
      <c r="BG163" s="837">
        <v>4.1000000000000005</v>
      </c>
      <c r="BH163" s="820" t="s">
        <v>4443</v>
      </c>
      <c r="BI163" s="820" t="s">
        <v>4444</v>
      </c>
    </row>
    <row r="164" spans="1:61" s="819" customFormat="1" ht="12.75" customHeight="1" x14ac:dyDescent="0.2">
      <c r="A164" s="836" t="s">
        <v>5096</v>
      </c>
      <c r="B164" s="575" t="s">
        <v>3987</v>
      </c>
      <c r="C164" s="885" t="s">
        <v>127</v>
      </c>
      <c r="D164" s="885" t="s">
        <v>4205</v>
      </c>
      <c r="E164" s="699">
        <v>8</v>
      </c>
      <c r="F164" s="1122">
        <v>583</v>
      </c>
      <c r="G164" s="1122" t="s">
        <v>105</v>
      </c>
      <c r="H164" s="1122" t="s">
        <v>105</v>
      </c>
      <c r="I164" s="829">
        <v>223.7</v>
      </c>
      <c r="J164" s="618">
        <f>(M164/I164)*100</f>
        <v>1.4304872597228433</v>
      </c>
      <c r="K164" s="832">
        <v>0.8</v>
      </c>
      <c r="L164" s="842">
        <v>4</v>
      </c>
      <c r="M164" s="609">
        <f>K164*L164</f>
        <v>3.2</v>
      </c>
      <c r="N164" s="825" t="s">
        <v>962</v>
      </c>
      <c r="O164" s="700">
        <v>0.76</v>
      </c>
      <c r="P164" s="603">
        <v>44685</v>
      </c>
      <c r="Q164" s="603">
        <v>44700</v>
      </c>
      <c r="R164" s="609">
        <f>(K164-O164)/O164*100</f>
        <v>5.2631578947368469</v>
      </c>
      <c r="S164" s="667">
        <f>IF(INDEX(Historical!$D$7:$D$1220,MATCH(B164,Historical!$B$7:$B$1244,0))=0,"n/a",(INDEX(Historical!$C$7:$C$1222,MATCH(B164,Historical!$B$7:$B$1244,0))/INDEX(Historical!$D$7:$D$1220,MATCH(B164,Historical!$B$7:$B$1244,0))-1)*100)</f>
        <v>4.290429042904309</v>
      </c>
      <c r="T164" s="667">
        <f>IF(INDEX(Historical!$F$7:$F$1213,MATCH(B164,Historical!$B$7:$B$1244,0))=0,"n/a",((INDEX(Historical!$C$7:$C$1222,MATCH(B164,Historical!$B$7:$B$1244,0))/INDEX(Historical!$F$7:$F$1213,MATCH(B164,Historical!$B$7:$B$1244,0)))^(1/3)-1)*100)</f>
        <v>1.8603814253687734</v>
      </c>
      <c r="U164" s="667">
        <f>IF(INDEX(Historical!$H$7:$H$1213,MATCH(B164,Historical!$B$7:$B$1244,0))=0,"n/a",((INDEX(Historical!$C$7:$C$1222,MATCH(B164,Historical!$B$7:$B$1244,0))/INDEX(Historical!$H$7:$H$1213,MATCH(B164,Historical!$B$7:$B$1244,0)))^(1/5)-1)*100)</f>
        <v>10.023688967758781</v>
      </c>
      <c r="V164" s="667" t="str">
        <f>IF(INDEX(Historical!$N$7:$N$1213,MATCH(B164,Historical!$B$7:$B$1244,0))=0,"n/a",((INDEX(Historical!$C$7:$C$1222,MATCH(B164,Historical!$B$7:$B$1244,0))/INDEX(Historical!$N$7:$N$1213,MATCH(B164,Historical!$B$7:$B$1244,0)))^(1/10)-1)*100)</f>
        <v>n/a</v>
      </c>
      <c r="W164" s="668" t="str">
        <f>IF(OR(U164&lt;=0,U164="n/a",V164&lt;=0,V164="n/a"),"n/a",U164/V164)</f>
        <v>n/a</v>
      </c>
      <c r="X164" s="669" t="str">
        <f>IF(OR(AJ164&lt;=0,AJ164="n/a",U164&lt;=0,U164="n/a"),"n/a",U164/AJ164)</f>
        <v>n/a</v>
      </c>
      <c r="Y164" s="640"/>
      <c r="Z164" s="618">
        <f>IF(OR(AC164&lt;0.01,AC164="n/a"),"n/a",M164/AC164*100)</f>
        <v>941.17647058823536</v>
      </c>
      <c r="AA164" s="841">
        <f>IF(OR(AC164&lt;0.01,AC164="n/a"),"n/a",I164/AC164)</f>
        <v>657.94117647058818</v>
      </c>
      <c r="AB164" s="842">
        <v>2</v>
      </c>
      <c r="AC164" s="821">
        <v>0.34</v>
      </c>
      <c r="AD164" s="821">
        <v>77.09</v>
      </c>
      <c r="AE164" s="821">
        <v>4.37</v>
      </c>
      <c r="AF164" s="821">
        <v>5.09</v>
      </c>
      <c r="AG164" s="821">
        <v>1</v>
      </c>
      <c r="AH164" s="821">
        <v>-102.3</v>
      </c>
      <c r="AI164" s="821">
        <v>10.72</v>
      </c>
      <c r="AJ164" s="821">
        <v>-15.2</v>
      </c>
      <c r="AK164" s="821">
        <v>8.6199999999999992</v>
      </c>
      <c r="AL164" s="833">
        <v>41730</v>
      </c>
      <c r="AM164" s="827">
        <v>7.8</v>
      </c>
      <c r="AN164" s="821">
        <v>1.45</v>
      </c>
      <c r="AO164" s="705">
        <f>IF(U164="n/a","n/a",IF(AA164&lt;0,"n/a",IF(AA164="n/a","n/a",J164+U164-AA164)))</f>
        <v>-646.48700024310654</v>
      </c>
      <c r="AP164" s="706">
        <f>IF(U164="n/a","n/a",J164+U164)</f>
        <v>11.454176227481625</v>
      </c>
      <c r="AQ164" s="843">
        <f>IF(OR(AC164&lt;0.01,AC164="n/a",AF164="n/a"),"n/a",(I164/SQRT(22.5*AC164*(I164/AF164))-1)*100)</f>
        <v>1120.0037501281695</v>
      </c>
      <c r="AR164" s="618">
        <f>INDEX(Historical!$C$7:$C$1222,MATCH(B164,Historical!$B$7:$B$1244,0))*IF(AH164="n/a",1.03,IF(AH164&lt;0,1.01,IF(AH164&gt;10,1.1,(1+AH164/100))))</f>
        <v>3.1916000000000002</v>
      </c>
      <c r="AS164" s="841">
        <f>IF($AI164="n/a",1.03*AR164,IF($AI164&lt;0,1.01*AR164,IF($AI164&gt;10,1.1*AR164,(1+$AI164/100)*AR164)))</f>
        <v>3.5107600000000003</v>
      </c>
      <c r="AT164" s="841">
        <f>IF($AK164="n/a",1.03*AS164,IF($AK164&lt;0,1.01*AS164,IF($AK164&gt;10,1.1*AS164,(1+$AK164/100)*AS164)))</f>
        <v>3.8133875120000007</v>
      </c>
      <c r="AU164" s="841">
        <f>IF($AK164="n/a",1.03*AT164,IF($AK164&lt;0,1.01*AT164,IF($AK164&gt;10,1.1*AT164,(1+$AK164/100)*AT164)))</f>
        <v>4.1421015155344012</v>
      </c>
      <c r="AV164" s="841">
        <f>IF($AK164="n/a",1.03*AU164,IF($AK164&lt;0,1.01*AU164,IF($AK164&gt;10,1.1*AU164,(1+$AK164/100)*AU164)))</f>
        <v>4.4991506661734668</v>
      </c>
      <c r="AW164" s="618">
        <f>SUM(AR164:AV164)</f>
        <v>19.156999693707867</v>
      </c>
      <c r="AX164" s="713">
        <f>AW164/I164*100</f>
        <v>8.5637012488635982</v>
      </c>
      <c r="AY164" s="887">
        <v>1.01</v>
      </c>
      <c r="AZ164" s="827">
        <v>7.4899999999999993</v>
      </c>
      <c r="BA164" s="827">
        <v>-14.46</v>
      </c>
      <c r="BB164" s="827">
        <v>-1.51</v>
      </c>
      <c r="BC164" s="827">
        <v>-6.15</v>
      </c>
      <c r="BD164" s="861"/>
      <c r="BE164" s="594">
        <v>2015</v>
      </c>
      <c r="BF164" s="853">
        <f>IF(BE164&gt;2020,0,IF(BE164&gt;2008,1,IF(BE164&gt;2001,2,IF(BE164&gt;1990,3,IF(BE164&gt;1980,4,IF(BE164&gt;1973,5,IF(BE164&gt;1970,6,IF(BE164&gt;1960,7,IF(BE164&gt;1958,8,IF(BE164&gt;1953,9,10))))))))))</f>
        <v>1</v>
      </c>
      <c r="BG164" s="837">
        <v>0.4</v>
      </c>
      <c r="BH164" s="820" t="s">
        <v>4443</v>
      </c>
      <c r="BI164" s="820" t="s">
        <v>4444</v>
      </c>
    </row>
    <row r="165" spans="1:61" s="819" customFormat="1" ht="12.75" customHeight="1" x14ac:dyDescent="0.2">
      <c r="A165" s="836" t="s">
        <v>4559</v>
      </c>
      <c r="B165" s="575" t="s">
        <v>4556</v>
      </c>
      <c r="C165" s="885" t="s">
        <v>4178</v>
      </c>
      <c r="D165" s="885" t="s">
        <v>4179</v>
      </c>
      <c r="E165" s="699">
        <v>6</v>
      </c>
      <c r="F165" s="1122">
        <v>655</v>
      </c>
      <c r="G165" s="1122" t="s">
        <v>105</v>
      </c>
      <c r="H165" s="1122" t="s">
        <v>105</v>
      </c>
      <c r="I165" s="829">
        <v>143.13999999999999</v>
      </c>
      <c r="J165" s="618">
        <f>(M165/I165)*100</f>
        <v>2.4591309207768619</v>
      </c>
      <c r="K165" s="832">
        <v>0.88</v>
      </c>
      <c r="L165" s="842">
        <v>4</v>
      </c>
      <c r="M165" s="609">
        <f>K165*L165</f>
        <v>3.52</v>
      </c>
      <c r="N165" s="825" t="s">
        <v>483</v>
      </c>
      <c r="O165" s="700">
        <v>0.83</v>
      </c>
      <c r="P165" s="999">
        <v>44650</v>
      </c>
      <c r="Q165" s="999">
        <v>44666</v>
      </c>
      <c r="R165" s="609">
        <f>(K165-O165)/O165*100</f>
        <v>6.0240963855421743</v>
      </c>
      <c r="S165" s="667">
        <f>IF(INDEX(Historical!$D$7:$D$1220,MATCH(B165,Historical!$B$7:$B$1244,0))=0,"n/a",(INDEX(Historical!$C$7:$C$1222,MATCH(B165,Historical!$B$7:$B$1244,0))/INDEX(Historical!$D$7:$D$1220,MATCH(B165,Historical!$B$7:$B$1244,0))-1)*100)</f>
        <v>5.7926829268292845</v>
      </c>
      <c r="T165" s="667">
        <f>IF(INDEX(Historical!$F$7:$F$1213,MATCH(B165,Historical!$B$7:$B$1244,0))=0,"n/a",((INDEX(Historical!$C$7:$C$1222,MATCH(B165,Historical!$B$7:$B$1244,0))/INDEX(Historical!$F$7:$F$1213,MATCH(B165,Historical!$B$7:$B$1244,0)))^(1/3)-1)*100)</f>
        <v>5.4417457959370807</v>
      </c>
      <c r="U165" s="667">
        <f>IF(INDEX(Historical!$H$7:$H$1213,MATCH(B165,Historical!$B$7:$B$1244,0))=0,"n/a",((INDEX(Historical!$C$7:$C$1222,MATCH(B165,Historical!$B$7:$B$1244,0))/INDEX(Historical!$H$7:$H$1213,MATCH(B165,Historical!$B$7:$B$1244,0)))^(1/5)-1)*100)</f>
        <v>5.4604372505950627</v>
      </c>
      <c r="V165" s="667">
        <f>IF(INDEX(Historical!$N$7:$N$1213,MATCH(B165,Historical!$B$7:$B$1244,0))=0,"n/a",((INDEX(Historical!$C$7:$C$1222,MATCH(B165,Historical!$B$7:$B$1244,0))/INDEX(Historical!$N$7:$N$1213,MATCH(B165,Historical!$B$7:$B$1244,0)))^(1/10)-1)*100)</f>
        <v>3.2506735422652699</v>
      </c>
      <c r="W165" s="668">
        <f>IF(OR(U165&lt;=0,U165="n/a",V165&lt;=0,V165="n/a"),"n/a",U165/V165)</f>
        <v>1.6797864133689331</v>
      </c>
      <c r="X165" s="669">
        <f>IF(OR(AJ165&lt;=0,AJ165="n/a",U165&lt;=0,U165="n/a"),"n/a",U165/AJ165)</f>
        <v>0.29676289405407952</v>
      </c>
      <c r="Y165" s="640"/>
      <c r="Z165" s="618">
        <f>IF(OR(AC165&lt;0.01,AC165="n/a"),"n/a",M165/AC165*100)</f>
        <v>177.7777777777778</v>
      </c>
      <c r="AA165" s="841">
        <f>IF(OR(AC165&lt;0.01,AC165="n/a"),"n/a",I165/AC165)</f>
        <v>72.292929292929287</v>
      </c>
      <c r="AB165" s="842">
        <v>12</v>
      </c>
      <c r="AC165" s="821">
        <v>1.98</v>
      </c>
      <c r="AD165" s="821">
        <v>24.39</v>
      </c>
      <c r="AE165" s="821">
        <v>6.11</v>
      </c>
      <c r="AF165" s="821">
        <v>2.23</v>
      </c>
      <c r="AG165" s="821">
        <v>3.2</v>
      </c>
      <c r="AH165" s="821">
        <v>-40.400000000000006</v>
      </c>
      <c r="AI165" s="821">
        <v>0</v>
      </c>
      <c r="AJ165" s="821">
        <v>18.399999999999999</v>
      </c>
      <c r="AK165" s="821">
        <v>3</v>
      </c>
      <c r="AL165" s="833">
        <v>18140</v>
      </c>
      <c r="AM165" s="827">
        <v>1.2</v>
      </c>
      <c r="AN165" s="821">
        <v>0.9</v>
      </c>
      <c r="AO165" s="705">
        <f>IF(U165="n/a","n/a",IF(AA165&lt;0,"n/a",IF(AA165="n/a","n/a",J165+U165-AA165)))</f>
        <v>-64.373361121557366</v>
      </c>
      <c r="AP165" s="706">
        <f>IF(U165="n/a","n/a",J165+U165)</f>
        <v>7.9195681713719246</v>
      </c>
      <c r="AQ165" s="843">
        <f>IF(OR(AC165&lt;0.01,AC165="n/a",AF165="n/a"),"n/a",(I165/SQRT(22.5*AC165*(I165/AF165))-1)*100)</f>
        <v>167.67578425586453</v>
      </c>
      <c r="AR165" s="618">
        <f>INDEX(Historical!$C$7:$C$1222,MATCH(B165,Historical!$B$7:$B$1244,0))*IF(AH165="n/a",1.03,IF(AH165&lt;0,1.01,IF(AH165&gt;10,1.1,(1+AH165/100))))</f>
        <v>3.5047000000000001</v>
      </c>
      <c r="AS165" s="841">
        <f>IF($AI165="n/a",1.03*AR165,IF($AI165&lt;0,1.01*AR165,IF($AI165&gt;10,1.1*AR165,(1+$AI165/100)*AR165)))</f>
        <v>3.5047000000000001</v>
      </c>
      <c r="AT165" s="841">
        <f>IF($AK165="n/a",1.03*AS165,IF($AK165&lt;0,1.01*AS165,IF($AK165&gt;10,1.1*AS165,(1+$AK165/100)*AS165)))</f>
        <v>3.6098410000000003</v>
      </c>
      <c r="AU165" s="841">
        <f>IF($AK165="n/a",1.03*AT165,IF($AK165&lt;0,1.01*AT165,IF($AK165&gt;10,1.1*AT165,(1+$AK165/100)*AT165)))</f>
        <v>3.7181362300000003</v>
      </c>
      <c r="AV165" s="841">
        <f>IF($AK165="n/a",1.03*AU165,IF($AK165&lt;0,1.01*AU165,IF($AK165&gt;10,1.1*AU165,(1+$AK165/100)*AU165)))</f>
        <v>3.8296803169000002</v>
      </c>
      <c r="AW165" s="618">
        <f>SUM(AR165:AV165)</f>
        <v>18.167057546900001</v>
      </c>
      <c r="AX165" s="713">
        <f>AW165/I165*100</f>
        <v>12.691810498043873</v>
      </c>
      <c r="AY165" s="887">
        <v>0.7</v>
      </c>
      <c r="AZ165" s="827">
        <v>21.69</v>
      </c>
      <c r="BA165" s="827">
        <v>-26.090000000000003</v>
      </c>
      <c r="BB165" s="827">
        <v>-4.18</v>
      </c>
      <c r="BC165" s="827">
        <v>-4.7600000000000007</v>
      </c>
      <c r="BD165" s="861"/>
      <c r="BE165" s="594">
        <v>2017</v>
      </c>
      <c r="BF165" s="853">
        <f>IF(BE165&gt;2020,0,IF(BE165&gt;2008,1,IF(BE165&gt;2001,2,IF(BE165&gt;1990,3,IF(BE165&gt;1980,4,IF(BE165&gt;1973,5,IF(BE165&gt;1970,6,IF(BE165&gt;1960,7,IF(BE165&gt;1958,8,IF(BE165&gt;1953,9,10))))))))))</f>
        <v>1</v>
      </c>
      <c r="BG165" s="837">
        <v>1.5</v>
      </c>
      <c r="BH165" s="820" t="s">
        <v>4443</v>
      </c>
      <c r="BI165" s="820" t="s">
        <v>4445</v>
      </c>
    </row>
    <row r="166" spans="1:61" s="819" customFormat="1" ht="12.75" customHeight="1" x14ac:dyDescent="0.2">
      <c r="A166" s="819" t="s">
        <v>5098</v>
      </c>
      <c r="B166" s="575" t="s">
        <v>4050</v>
      </c>
      <c r="C166" s="885" t="s">
        <v>4055</v>
      </c>
      <c r="D166" s="885" t="s">
        <v>4185</v>
      </c>
      <c r="E166" s="699">
        <v>9</v>
      </c>
      <c r="F166" s="1122">
        <v>549</v>
      </c>
      <c r="G166" s="1122" t="s">
        <v>105</v>
      </c>
      <c r="H166" s="1122" t="s">
        <v>105</v>
      </c>
      <c r="I166" s="834">
        <v>111.57</v>
      </c>
      <c r="J166" s="618">
        <f>(M166/I166)*100</f>
        <v>2.2228197544142692</v>
      </c>
      <c r="K166" s="839">
        <v>0.62</v>
      </c>
      <c r="L166" s="594">
        <v>4</v>
      </c>
      <c r="M166" s="609">
        <f>K166*L166</f>
        <v>2.48</v>
      </c>
      <c r="N166" s="594" t="s">
        <v>147</v>
      </c>
      <c r="O166" s="701">
        <v>0.56000000000000005</v>
      </c>
      <c r="P166" s="603">
        <v>44797</v>
      </c>
      <c r="Q166" s="603">
        <v>44819</v>
      </c>
      <c r="R166" s="609">
        <f>(K166-O166)/O166*100</f>
        <v>10.714285714285703</v>
      </c>
      <c r="S166" s="667">
        <f>IF(INDEX(Historical!$D$7:$D$1220,MATCH(B166,Historical!$B$7:$B$1244,0))=0,"n/a",(INDEX(Historical!$C$7:$C$1222,MATCH(B166,Historical!$B$7:$B$1244,0))/INDEX(Historical!$D$7:$D$1220,MATCH(B166,Historical!$B$7:$B$1244,0))-1)*100)</f>
        <v>11.32075471698113</v>
      </c>
      <c r="T166" s="667">
        <f>IF(INDEX(Historical!$F$7:$F$1213,MATCH(B166,Historical!$B$7:$B$1244,0))=0,"n/a",((INDEX(Historical!$C$7:$C$1222,MATCH(B166,Historical!$B$7:$B$1244,0))/INDEX(Historical!$F$7:$F$1213,MATCH(B166,Historical!$B$7:$B$1244,0)))^(1/3)-1)*100)</f>
        <v>12.898815372814564</v>
      </c>
      <c r="U166" s="667">
        <f>IF(INDEX(Historical!$H$7:$H$1213,MATCH(B166,Historical!$B$7:$B$1244,0))=0,"n/a",((INDEX(Historical!$C$7:$C$1222,MATCH(B166,Historical!$B$7:$B$1244,0))/INDEX(Historical!$H$7:$H$1213,MATCH(B166,Historical!$B$7:$B$1244,0)))^(1/5)-1)*100)</f>
        <v>14.484357556762649</v>
      </c>
      <c r="V166" s="667" t="str">
        <f>IF(INDEX(Historical!$N$7:$N$1213,MATCH(B166,Historical!$B$7:$B$1244,0))=0,"n/a",((INDEX(Historical!$C$7:$C$1222,MATCH(B166,Historical!$B$7:$B$1244,0))/INDEX(Historical!$N$7:$N$1213,MATCH(B166,Historical!$B$7:$B$1244,0)))^(1/10)-1)*100)</f>
        <v>n/a</v>
      </c>
      <c r="W166" s="668" t="str">
        <f>IF(OR(U166&lt;=0,U166="n/a",V166&lt;=0,V166="n/a"),"n/a",U166/V166)</f>
        <v>n/a</v>
      </c>
      <c r="X166" s="669">
        <f>IF(OR(AJ166&lt;=0,AJ166="n/a",U166&lt;=0,U166="n/a"),"n/a",U166/AJ166)</f>
        <v>1.9058365206266645</v>
      </c>
      <c r="Y166" s="830"/>
      <c r="Z166" s="618">
        <f>IF(OR(AC166&lt;0.01,AC166="n/a"),"n/a",M166/AC166*100)</f>
        <v>33.833560709413369</v>
      </c>
      <c r="AA166" s="841">
        <f>IF(OR(AC166&lt;0.01,AC166="n/a"),"n/a",I166/AC166)</f>
        <v>15.22100954979536</v>
      </c>
      <c r="AB166" s="1122">
        <v>12</v>
      </c>
      <c r="AC166" s="834">
        <v>7.33</v>
      </c>
      <c r="AD166" s="834">
        <v>1.01</v>
      </c>
      <c r="AE166" s="834">
        <v>3.36</v>
      </c>
      <c r="AF166" s="834">
        <v>3.21</v>
      </c>
      <c r="AG166" s="834">
        <v>22</v>
      </c>
      <c r="AH166" s="834">
        <v>-13</v>
      </c>
      <c r="AI166" s="834">
        <v>15.229999999999999</v>
      </c>
      <c r="AJ166" s="834">
        <v>7.6</v>
      </c>
      <c r="AK166" s="834">
        <v>15</v>
      </c>
      <c r="AL166" s="834">
        <v>17850</v>
      </c>
      <c r="AM166" s="834">
        <v>0.2</v>
      </c>
      <c r="AN166" s="834">
        <v>0.39</v>
      </c>
      <c r="AO166" s="705">
        <f>IF(U166="n/a","n/a",IF(AA166&lt;0,"n/a",IF(AA166="n/a","n/a",J166+U166-AA166)))</f>
        <v>1.4861677613815605</v>
      </c>
      <c r="AP166" s="706">
        <f>IF(U166="n/a","n/a",J166+U166)</f>
        <v>16.70717731117692</v>
      </c>
      <c r="AQ166" s="843">
        <f>IF(OR(AC166&lt;0.01,AC166="n/a",AF166="n/a"),"n/a",(I166/SQRT(22.5*AC166*(I166/AF166))-1)*100)</f>
        <v>47.361144667473475</v>
      </c>
      <c r="AR166" s="618">
        <f>INDEX(Historical!$C$7:$C$1222,MATCH(B166,Historical!$B$7:$B$1244,0))*IF(AH166="n/a",1.03,IF(AH166&lt;0,1.01,IF(AH166&gt;10,1.1,(1+AH166/100))))</f>
        <v>2.3835999999999999</v>
      </c>
      <c r="AS166" s="841">
        <f>IF($AI166="n/a",1.03*AR166,IF($AI166&lt;0,1.01*AR166,IF($AI166&gt;10,1.1*AR166,(1+$AI166/100)*AR166)))</f>
        <v>2.6219600000000001</v>
      </c>
      <c r="AT166" s="841">
        <f>IF($AK166="n/a",1.03*AS166,IF($AK166&lt;0,1.01*AS166,IF($AK166&gt;10,1.1*AS166,(1+$AK166/100)*AS166)))</f>
        <v>2.8841560000000004</v>
      </c>
      <c r="AU166" s="841">
        <f>IF($AK166="n/a",1.03*AT166,IF($AK166&lt;0,1.01*AT166,IF($AK166&gt;10,1.1*AT166,(1+$AK166/100)*AT166)))</f>
        <v>3.1725716000000008</v>
      </c>
      <c r="AV166" s="841">
        <f>IF($AK166="n/a",1.03*AU166,IF($AK166&lt;0,1.01*AU166,IF($AK166&gt;10,1.1*AU166,(1+$AK166/100)*AU166)))</f>
        <v>3.4898287600000013</v>
      </c>
      <c r="AW166" s="618">
        <f>SUM(AR166:AV166)</f>
        <v>14.552116360000003</v>
      </c>
      <c r="AX166" s="713">
        <f>AW166/I166*100</f>
        <v>13.04303698126737</v>
      </c>
      <c r="AY166" s="695">
        <v>1.29</v>
      </c>
      <c r="AZ166" s="837">
        <v>46.489999999999995</v>
      </c>
      <c r="BA166" s="837">
        <v>-21.02</v>
      </c>
      <c r="BB166" s="837">
        <v>6.7299999999999995</v>
      </c>
      <c r="BC166" s="837">
        <v>12.47</v>
      </c>
      <c r="BD166" s="861"/>
      <c r="BE166" s="594">
        <v>2014</v>
      </c>
      <c r="BF166" s="853">
        <f>IF(BE166&gt;2020,0,IF(BE166&gt;2008,1,IF(BE166&gt;2001,2,IF(BE166&gt;1990,3,IF(BE166&gt;1980,4,IF(BE166&gt;1973,5,IF(BE166&gt;1970,6,IF(BE166&gt;1960,7,IF(BE166&gt;1958,8,IF(BE166&gt;1953,9,10))))))))))</f>
        <v>1</v>
      </c>
      <c r="BG166" s="837">
        <v>13.5</v>
      </c>
      <c r="BH166" s="820" t="s">
        <v>4443</v>
      </c>
      <c r="BI166" s="820" t="s">
        <v>4444</v>
      </c>
    </row>
    <row r="167" spans="1:61" s="819" customFormat="1" ht="12.75" customHeight="1" x14ac:dyDescent="0.2">
      <c r="A167" s="836" t="s">
        <v>5105</v>
      </c>
      <c r="B167" s="575" t="s">
        <v>4482</v>
      </c>
      <c r="C167" s="885" t="s">
        <v>4055</v>
      </c>
      <c r="D167" s="885" t="s">
        <v>4196</v>
      </c>
      <c r="E167" s="699">
        <v>7</v>
      </c>
      <c r="F167" s="1122">
        <v>624</v>
      </c>
      <c r="G167" s="1122" t="s">
        <v>105</v>
      </c>
      <c r="H167" s="1122" t="s">
        <v>105</v>
      </c>
      <c r="I167" s="829">
        <v>3.81</v>
      </c>
      <c r="J167" s="618">
        <f>(M167/I167)*100</f>
        <v>5.2493438320209975</v>
      </c>
      <c r="K167" s="832">
        <v>0.05</v>
      </c>
      <c r="L167" s="842">
        <v>4</v>
      </c>
      <c r="M167" s="609">
        <f>K167*L167</f>
        <v>0.2</v>
      </c>
      <c r="N167" s="825" t="s">
        <v>106</v>
      </c>
      <c r="O167" s="700">
        <v>4.4999999999999998E-2</v>
      </c>
      <c r="P167" s="603">
        <v>44874</v>
      </c>
      <c r="Q167" s="603">
        <v>44895</v>
      </c>
      <c r="R167" s="609">
        <f>(K167-O167)/O167*100</f>
        <v>11.111111111111121</v>
      </c>
      <c r="S167" s="667">
        <f>IF(INDEX(Historical!$D$7:$D$1220,MATCH(B167,Historical!$B$7:$B$1244,0))=0,"n/a",(INDEX(Historical!$C$7:$C$1222,MATCH(B167,Historical!$B$7:$B$1244,0))/INDEX(Historical!$D$7:$D$1220,MATCH(B167,Historical!$B$7:$B$1244,0))-1)*100)</f>
        <v>12.12121212121211</v>
      </c>
      <c r="T167" s="667">
        <f>IF(INDEX(Historical!$F$7:$F$1213,MATCH(B167,Historical!$B$7:$B$1244,0))=0,"n/a",((INDEX(Historical!$C$7:$C$1222,MATCH(B167,Historical!$B$7:$B$1244,0))/INDEX(Historical!$F$7:$F$1213,MATCH(B167,Historical!$B$7:$B$1244,0)))^(1/3)-1)*100)</f>
        <v>13.960384306101293</v>
      </c>
      <c r="U167" s="667">
        <f>IF(INDEX(Historical!$H$7:$H$1213,MATCH(B167,Historical!$B$7:$B$1244,0))=0,"n/a",((INDEX(Historical!$C$7:$C$1222,MATCH(B167,Historical!$B$7:$B$1244,0))/INDEX(Historical!$H$7:$H$1213,MATCH(B167,Historical!$B$7:$B$1244,0)))^(1/5)-1)*100)</f>
        <v>13.09264089979596</v>
      </c>
      <c r="V167" s="667" t="str">
        <f>IF(INDEX(Historical!$N$7:$N$1213,MATCH(B167,Historical!$B$7:$B$1244,0))=0,"n/a",((INDEX(Historical!$C$7:$C$1222,MATCH(B167,Historical!$B$7:$B$1244,0))/INDEX(Historical!$N$7:$N$1213,MATCH(B167,Historical!$B$7:$B$1244,0)))^(1/10)-1)*100)</f>
        <v>n/a</v>
      </c>
      <c r="W167" s="668" t="str">
        <f>IF(OR(U167&lt;=0,U167="n/a",V167&lt;=0,V167="n/a"),"n/a",U167/V167)</f>
        <v>n/a</v>
      </c>
      <c r="X167" s="669">
        <f>IF(OR(AJ167&lt;=0,AJ167="n/a",U167&lt;=0,U167="n/a"),"n/a",U167/AJ167)</f>
        <v>0.62050430804720191</v>
      </c>
      <c r="Y167" s="831"/>
      <c r="Z167" s="618">
        <f>IF(OR(AC167&lt;0.01,AC167="n/a"),"n/a",M167/AC167*100)</f>
        <v>33.898305084745765</v>
      </c>
      <c r="AA167" s="841">
        <f>IF(OR(AC167&lt;0.01,AC167="n/a"),"n/a",I167/AC167)</f>
        <v>6.4576271186440684</v>
      </c>
      <c r="AB167" s="842">
        <v>12</v>
      </c>
      <c r="AC167" s="821">
        <v>0.59</v>
      </c>
      <c r="AD167" s="821" t="s">
        <v>135</v>
      </c>
      <c r="AE167" s="821">
        <v>2.54</v>
      </c>
      <c r="AF167" s="821">
        <v>1.39</v>
      </c>
      <c r="AG167" s="821">
        <v>22.5</v>
      </c>
      <c r="AH167" s="821">
        <v>46.300000000000004</v>
      </c>
      <c r="AI167" s="821" t="s">
        <v>135</v>
      </c>
      <c r="AJ167" s="821">
        <v>21.099999999999998</v>
      </c>
      <c r="AK167" s="821" t="s">
        <v>135</v>
      </c>
      <c r="AL167" s="833">
        <v>22.59</v>
      </c>
      <c r="AM167" s="827">
        <v>39.03</v>
      </c>
      <c r="AN167" s="821">
        <v>0</v>
      </c>
      <c r="AO167" s="705">
        <f>IF(U167="n/a","n/a",IF(AA167&lt;0,"n/a",IF(AA167="n/a","n/a",J167+U167-AA167)))</f>
        <v>11.884357613172888</v>
      </c>
      <c r="AP167" s="706">
        <f>IF(U167="n/a","n/a",J167+U167)</f>
        <v>18.341984731816957</v>
      </c>
      <c r="AQ167" s="843">
        <f>IF(OR(AC167&lt;0.01,AC167="n/a",AF167="n/a"),"n/a",(I167/SQRT(22.5*AC167*(I167/AF167))-1)*100)</f>
        <v>-36.838472698378744</v>
      </c>
      <c r="AR167" s="618">
        <f>INDEX(Historical!$C$7:$C$1222,MATCH(B167,Historical!$B$7:$B$1244,0))*IF(AH167="n/a",1.03,IF(AH167&lt;0,1.01,IF(AH167&gt;10,1.1,(1+AH167/100))))</f>
        <v>0.20350000000000001</v>
      </c>
      <c r="AS167" s="841">
        <f>IF($AI167="n/a",1.03*AR167,IF($AI167&lt;0,1.01*AR167,IF($AI167&gt;10,1.1*AR167,(1+$AI167/100)*AR167)))</f>
        <v>0.20960500000000001</v>
      </c>
      <c r="AT167" s="841">
        <f>IF($AK167="n/a",1.03*AS167,IF($AK167&lt;0,1.01*AS167,IF($AK167&gt;10,1.1*AS167,(1+$AK167/100)*AS167)))</f>
        <v>0.21589315000000001</v>
      </c>
      <c r="AU167" s="841">
        <f>IF($AK167="n/a",1.03*AT167,IF($AK167&lt;0,1.01*AT167,IF($AK167&gt;10,1.1*AT167,(1+$AK167/100)*AT167)))</f>
        <v>0.2223699445</v>
      </c>
      <c r="AV167" s="841">
        <f>IF($AK167="n/a",1.03*AU167,IF($AK167&lt;0,1.01*AU167,IF($AK167&gt;10,1.1*AU167,(1+$AK167/100)*AU167)))</f>
        <v>0.22904104283500001</v>
      </c>
      <c r="AW167" s="618">
        <f>SUM(AR167:AV167)</f>
        <v>1.080409137335</v>
      </c>
      <c r="AX167" s="713">
        <f>AW167/I167*100</f>
        <v>28.357195205643045</v>
      </c>
      <c r="AY167" s="887">
        <v>1.06</v>
      </c>
      <c r="AZ167" s="827">
        <v>20.57</v>
      </c>
      <c r="BA167" s="827">
        <v>-11.81</v>
      </c>
      <c r="BB167" s="827">
        <v>2.71</v>
      </c>
      <c r="BC167" s="827">
        <v>1.73</v>
      </c>
      <c r="BD167" s="861"/>
      <c r="BE167" s="594">
        <v>2016</v>
      </c>
      <c r="BF167" s="853">
        <f>IF(BE167&gt;2020,0,IF(BE167&gt;2008,1,IF(BE167&gt;2001,2,IF(BE167&gt;1990,3,IF(BE167&gt;1980,4,IF(BE167&gt;1973,5,IF(BE167&gt;1970,6,IF(BE167&gt;1960,7,IF(BE167&gt;1958,8,IF(BE167&gt;1953,9,10))))))))))</f>
        <v>1</v>
      </c>
      <c r="BG167" s="837">
        <v>20.399999999999999</v>
      </c>
      <c r="BH167" s="820" t="s">
        <v>4443</v>
      </c>
      <c r="BI167" s="820" t="s">
        <v>4444</v>
      </c>
    </row>
    <row r="168" spans="1:61" s="819" customFormat="1" ht="12.75" customHeight="1" x14ac:dyDescent="0.2">
      <c r="A168" s="836" t="s">
        <v>5268</v>
      </c>
      <c r="B168" s="575" t="s">
        <v>5261</v>
      </c>
      <c r="C168" s="885" t="s">
        <v>107</v>
      </c>
      <c r="D168" s="885" t="s">
        <v>4197</v>
      </c>
      <c r="E168" s="699">
        <v>9</v>
      </c>
      <c r="F168" s="1122">
        <v>561</v>
      </c>
      <c r="G168" s="1122" t="s">
        <v>105</v>
      </c>
      <c r="H168" s="1122" t="s">
        <v>105</v>
      </c>
      <c r="I168" s="829">
        <v>66.55</v>
      </c>
      <c r="J168" s="618">
        <f>(M168/I168)*100</f>
        <v>4.2458302028549966</v>
      </c>
      <c r="K168" s="832">
        <v>0.70640000000000003</v>
      </c>
      <c r="L168" s="842">
        <v>4</v>
      </c>
      <c r="M168" s="609">
        <f>K168*L168</f>
        <v>2.8256000000000001</v>
      </c>
      <c r="N168" s="825" t="s">
        <v>706</v>
      </c>
      <c r="O168" s="700">
        <v>0.70220000000000005</v>
      </c>
      <c r="P168" s="603">
        <v>44931</v>
      </c>
      <c r="Q168" s="603">
        <v>44957</v>
      </c>
      <c r="R168" s="609">
        <f>(K168-O168)/O168*100</f>
        <v>0.59812019367701241</v>
      </c>
      <c r="S168" s="667">
        <f>IF(INDEX(Historical!$D$7:$D$1220,MATCH(B168,Historical!$B$7:$B$1244,0))=0,"n/a",(INDEX(Historical!$C$7:$C$1222,MATCH(B168,Historical!$B$7:$B$1244,0))/INDEX(Historical!$D$7:$D$1220,MATCH(B168,Historical!$B$7:$B$1244,0))-1)*100)</f>
        <v>9.2901837312183488</v>
      </c>
      <c r="T168" s="667">
        <f>IF(INDEX(Historical!$F$7:$F$1213,MATCH(B168,Historical!$B$7:$B$1244,0))=0,"n/a",((INDEX(Historical!$C$7:$C$1222,MATCH(B168,Historical!$B$7:$B$1244,0))/INDEX(Historical!$F$7:$F$1213,MATCH(B168,Historical!$B$7:$B$1244,0)))^(1/3)-1)*100)</f>
        <v>7.936351623334903</v>
      </c>
      <c r="U168" s="667">
        <f>IF(INDEX(Historical!$H$7:$H$1213,MATCH(B168,Historical!$B$7:$B$1244,0))=0,"n/a",((INDEX(Historical!$C$7:$C$1222,MATCH(B168,Historical!$B$7:$B$1244,0))/INDEX(Historical!$H$7:$H$1213,MATCH(B168,Historical!$B$7:$B$1244,0)))^(1/5)-1)*100)</f>
        <v>8.7141051825745599</v>
      </c>
      <c r="V168" s="667">
        <f>IF(INDEX(Historical!$N$7:$N$1213,MATCH(B168,Historical!$B$7:$B$1244,0))=0,"n/a",((INDEX(Historical!$C$7:$C$1222,MATCH(B168,Historical!$B$7:$B$1244,0))/INDEX(Historical!$N$7:$N$1213,MATCH(B168,Historical!$B$7:$B$1244,0)))^(1/10)-1)*100)</f>
        <v>6.6165513784102181</v>
      </c>
      <c r="W168" s="668">
        <f>IF(OR(U168&lt;=0,U168="n/a",V168&lt;=0,V168="n/a"),"n/a",U168/V168)</f>
        <v>1.3170161741672031</v>
      </c>
      <c r="X168" s="669">
        <f>IF(OR(AJ168&lt;=0,AJ168="n/a",U168&lt;=0,U168="n/a"),"n/a",U168/AJ168)</f>
        <v>0.75774827674561396</v>
      </c>
      <c r="Y168" s="640" t="s">
        <v>5273</v>
      </c>
      <c r="Z168" s="618">
        <f>IF(OR(AC168&lt;0.01,AC168="n/a"),"n/a",M168/AC168*100)</f>
        <v>40.423462088698145</v>
      </c>
      <c r="AA168" s="841">
        <f>IF(OR(AC168&lt;0.01,AC168="n/a"),"n/a",I168/AC168)</f>
        <v>9.5207439198855504</v>
      </c>
      <c r="AB168" s="842">
        <v>10</v>
      </c>
      <c r="AC168" s="821">
        <v>6.99</v>
      </c>
      <c r="AD168" s="821">
        <v>1.21</v>
      </c>
      <c r="AE168" s="821">
        <v>4</v>
      </c>
      <c r="AF168" s="821">
        <v>1.63</v>
      </c>
      <c r="AG168" s="821">
        <v>17.899999999999999</v>
      </c>
      <c r="AH168" s="821">
        <v>22.7</v>
      </c>
      <c r="AI168" s="821">
        <v>7.0900000000000007</v>
      </c>
      <c r="AJ168" s="821">
        <v>11.5</v>
      </c>
      <c r="AK168" s="821">
        <v>7.9</v>
      </c>
      <c r="AL168" s="833">
        <v>121080</v>
      </c>
      <c r="AM168" s="827">
        <v>0.09</v>
      </c>
      <c r="AN168" s="821">
        <v>3.52</v>
      </c>
      <c r="AO168" s="705">
        <f>IF(U168="n/a","n/a",IF(AA168&lt;0,"n/a",IF(AA168="n/a","n/a",J168+U168-AA168)))</f>
        <v>3.4391914655440061</v>
      </c>
      <c r="AP168" s="706">
        <f>IF(U168="n/a","n/a",J168+U168)</f>
        <v>12.959935385429556</v>
      </c>
      <c r="AQ168" s="843">
        <f>IF(OR(AC168&lt;0.01,AC168="n/a",AF168="n/a"),"n/a",(I168/SQRT(22.5*AC168*(I168/AF168))-1)*100)</f>
        <v>-16.950315836005082</v>
      </c>
      <c r="AR168" s="618">
        <f>INDEX(Historical!$C$7:$C$1222,MATCH(B168,Historical!$B$7:$B$1244,0))*IF(AH168="n/a",1.03,IF(AH168&lt;0,1.01,IF(AH168&gt;10,1.1,(1+AH168/100))))</f>
        <v>3.0164200000000001</v>
      </c>
      <c r="AS168" s="841">
        <f>IF($AI168="n/a",1.03*AR168,IF($AI168&lt;0,1.01*AR168,IF($AI168&gt;10,1.1*AR168,(1+$AI168/100)*AR168)))</f>
        <v>3.2302841779999998</v>
      </c>
      <c r="AT168" s="841">
        <f>IF($AK168="n/a",1.03*AS168,IF($AK168&lt;0,1.01*AS168,IF($AK168&gt;10,1.1*AS168,(1+$AK168/100)*AS168)))</f>
        <v>3.4854766280619995</v>
      </c>
      <c r="AU168" s="841">
        <f>IF($AK168="n/a",1.03*AT168,IF($AK168&lt;0,1.01*AT168,IF($AK168&gt;10,1.1*AT168,(1+$AK168/100)*AT168)))</f>
        <v>3.7608292816788973</v>
      </c>
      <c r="AV168" s="841">
        <f>IF($AK168="n/a",1.03*AU168,IF($AK168&lt;0,1.01*AU168,IF($AK168&gt;10,1.1*AU168,(1+$AK168/100)*AU168)))</f>
        <v>4.0579347949315299</v>
      </c>
      <c r="AW168" s="618">
        <f>SUM(AR168:AV168)</f>
        <v>17.550944882672425</v>
      </c>
      <c r="AX168" s="713">
        <f>AW168/I168*100</f>
        <v>26.372569320319201</v>
      </c>
      <c r="AY168" s="887">
        <v>0.88</v>
      </c>
      <c r="AZ168" s="827">
        <v>16.2</v>
      </c>
      <c r="BA168" s="827">
        <v>-19.470000000000002</v>
      </c>
      <c r="BB168" s="827">
        <v>-0.13</v>
      </c>
      <c r="BC168" s="827">
        <v>0.37</v>
      </c>
      <c r="BD168" s="861"/>
      <c r="BE168" s="594">
        <v>2015</v>
      </c>
      <c r="BF168" s="853">
        <f>IF(BE168&gt;2020,0,IF(BE168&gt;2008,1,IF(BE168&gt;2001,2,IF(BE168&gt;1990,3,IF(BE168&gt;1980,4,IF(BE168&gt;1973,5,IF(BE168&gt;1970,6,IF(BE168&gt;1960,7,IF(BE168&gt;1958,8,IF(BE168&gt;1953,9,10))))))))))</f>
        <v>1</v>
      </c>
      <c r="BG168" s="837">
        <v>0.89999999999999991</v>
      </c>
      <c r="BH168" s="820" t="s">
        <v>4447</v>
      </c>
      <c r="BI168" s="820" t="s">
        <v>4444</v>
      </c>
    </row>
    <row r="169" spans="1:61" s="819" customFormat="1" ht="12.75" customHeight="1" x14ac:dyDescent="0.2">
      <c r="A169" s="819" t="s">
        <v>1648</v>
      </c>
      <c r="B169" s="575" t="s">
        <v>1649</v>
      </c>
      <c r="C169" s="885" t="s">
        <v>4055</v>
      </c>
      <c r="D169" s="885" t="s">
        <v>4196</v>
      </c>
      <c r="E169" s="699">
        <v>9</v>
      </c>
      <c r="F169" s="1122">
        <v>539</v>
      </c>
      <c r="G169" s="1122" t="s">
        <v>105</v>
      </c>
      <c r="H169" s="1122" t="s">
        <v>105</v>
      </c>
      <c r="I169" s="829">
        <v>127.32</v>
      </c>
      <c r="J169" s="618">
        <f>(M169/I169)*100</f>
        <v>1.7593465284322967</v>
      </c>
      <c r="K169" s="832">
        <v>0.56000000000000005</v>
      </c>
      <c r="L169" s="842">
        <v>4</v>
      </c>
      <c r="M169" s="609">
        <f>K169*L169</f>
        <v>2.2400000000000002</v>
      </c>
      <c r="N169" s="825" t="s">
        <v>225</v>
      </c>
      <c r="O169" s="700">
        <v>0.5</v>
      </c>
      <c r="P169" s="603">
        <v>44700</v>
      </c>
      <c r="Q169" s="603">
        <v>44715</v>
      </c>
      <c r="R169" s="609">
        <f>(K169-O169)/O169*100</f>
        <v>12.000000000000011</v>
      </c>
      <c r="S169" s="667">
        <f>IF(INDEX(Historical!$D$7:$D$1220,MATCH(B169,Historical!$B$7:$B$1244,0))=0,"n/a",(INDEX(Historical!$C$7:$C$1222,MATCH(B169,Historical!$B$7:$B$1244,0))/INDEX(Historical!$D$7:$D$1220,MATCH(B169,Historical!$B$7:$B$1244,0))-1)*100)</f>
        <v>10.1010101010101</v>
      </c>
      <c r="T169" s="667">
        <f>IF(INDEX(Historical!$F$7:$F$1213,MATCH(B169,Historical!$B$7:$B$1244,0))=0,"n/a",((INDEX(Historical!$C$7:$C$1222,MATCH(B169,Historical!$B$7:$B$1244,0))/INDEX(Historical!$F$7:$F$1213,MATCH(B169,Historical!$B$7:$B$1244,0)))^(1/3)-1)*100)</f>
        <v>6.200941900934942</v>
      </c>
      <c r="U169" s="667">
        <f>IF(INDEX(Historical!$H$7:$H$1213,MATCH(B169,Historical!$B$7:$B$1244,0))=0,"n/a",((INDEX(Historical!$C$7:$C$1222,MATCH(B169,Historical!$B$7:$B$1244,0))/INDEX(Historical!$H$7:$H$1213,MATCH(B169,Historical!$B$7:$B$1244,0)))^(1/5)-1)*100)</f>
        <v>6.7852744647447061</v>
      </c>
      <c r="V169" s="667">
        <f>IF(INDEX(Historical!$N$7:$N$1213,MATCH(B169,Historical!$B$7:$B$1244,0))=0,"n/a",((INDEX(Historical!$C$7:$C$1222,MATCH(B169,Historical!$B$7:$B$1244,0))/INDEX(Historical!$N$7:$N$1213,MATCH(B169,Historical!$B$7:$B$1244,0)))^(1/10)-1)*100)</f>
        <v>10.407136813096329</v>
      </c>
      <c r="W169" s="668">
        <f>IF(OR(U169&lt;=0,U169="n/a",V169&lt;=0,V169="n/a"),"n/a",U169/V169)</f>
        <v>0.65198282549779918</v>
      </c>
      <c r="X169" s="669">
        <f>IF(OR(AJ169&lt;=0,AJ169="n/a",U169&lt;=0,U169="n/a"),"n/a",U169/AJ169)</f>
        <v>0.57993798843971844</v>
      </c>
      <c r="Y169" s="831" t="s">
        <v>1650</v>
      </c>
      <c r="Z169" s="618">
        <f>IF(OR(AC169&lt;0.01,AC169="n/a"),"n/a",M169/AC169*100)</f>
        <v>32</v>
      </c>
      <c r="AA169" s="841">
        <f>IF(OR(AC169&lt;0.01,AC169="n/a"),"n/a",I169/AC169)</f>
        <v>18.188571428571429</v>
      </c>
      <c r="AB169" s="842">
        <v>9</v>
      </c>
      <c r="AC169" s="821">
        <v>7</v>
      </c>
      <c r="AD169" s="821">
        <v>1.65</v>
      </c>
      <c r="AE169" s="821">
        <v>2.5099999999999998</v>
      </c>
      <c r="AF169" s="821">
        <v>3.55</v>
      </c>
      <c r="AG169" s="821">
        <v>21</v>
      </c>
      <c r="AH169" s="821">
        <v>10.299999999999999</v>
      </c>
      <c r="AI169" s="821">
        <v>16.37</v>
      </c>
      <c r="AJ169" s="821">
        <v>11.700000000000001</v>
      </c>
      <c r="AK169" s="821">
        <v>11</v>
      </c>
      <c r="AL169" s="833">
        <v>40920</v>
      </c>
      <c r="AM169" s="827">
        <v>0.2</v>
      </c>
      <c r="AN169" s="821">
        <v>0.37</v>
      </c>
      <c r="AO169" s="705">
        <f>IF(U169="n/a","n/a",IF(AA169&lt;0,"n/a",IF(AA169="n/a","n/a",J169+U169-AA169)))</f>
        <v>-9.6439504353944265</v>
      </c>
      <c r="AP169" s="706">
        <f>IF(U169="n/a","n/a",J169+U169)</f>
        <v>8.5446209931770021</v>
      </c>
      <c r="AQ169" s="843">
        <f>IF(OR(AC169&lt;0.01,AC169="n/a",AF169="n/a"),"n/a",(I169/SQRT(22.5*AC169*(I169/AF169))-1)*100)</f>
        <v>69.403435058217752</v>
      </c>
      <c r="AR169" s="618">
        <f>INDEX(Historical!$C$7:$C$1222,MATCH(B169,Historical!$B$7:$B$1244,0))*IF(AH169="n/a",1.03,IF(AH169&lt;0,1.01,IF(AH169&gt;10,1.1,(1+AH169/100))))</f>
        <v>2.3980000000000006</v>
      </c>
      <c r="AS169" s="841">
        <f>IF($AI169="n/a",1.03*AR169,IF($AI169&lt;0,1.01*AR169,IF($AI169&gt;10,1.1*AR169,(1+$AI169/100)*AR169)))</f>
        <v>2.6378000000000008</v>
      </c>
      <c r="AT169" s="841">
        <f>IF($AK169="n/a",1.03*AS169,IF($AK169&lt;0,1.01*AS169,IF($AK169&gt;10,1.1*AS169,(1+$AK169/100)*AS169)))</f>
        <v>2.9015800000000009</v>
      </c>
      <c r="AU169" s="841">
        <f>IF($AK169="n/a",1.03*AT169,IF($AK169&lt;0,1.01*AT169,IF($AK169&gt;10,1.1*AT169,(1+$AK169/100)*AT169)))</f>
        <v>3.1917380000000013</v>
      </c>
      <c r="AV169" s="841">
        <f>IF($AK169="n/a",1.03*AU169,IF($AK169&lt;0,1.01*AU169,IF($AK169&gt;10,1.1*AU169,(1+$AK169/100)*AU169)))</f>
        <v>3.5109118000000019</v>
      </c>
      <c r="AW169" s="618">
        <f>SUM(AR169:AV169)</f>
        <v>14.640029800000006</v>
      </c>
      <c r="AX169" s="713">
        <f>AW169/I169*100</f>
        <v>11.49860964498901</v>
      </c>
      <c r="AY169" s="887">
        <v>1.32</v>
      </c>
      <c r="AZ169" s="827">
        <v>21.529999999999998</v>
      </c>
      <c r="BA169" s="827">
        <v>-11.08</v>
      </c>
      <c r="BB169" s="827">
        <v>2.73</v>
      </c>
      <c r="BC169" s="827">
        <v>3.74</v>
      </c>
      <c r="BD169" s="861"/>
      <c r="BE169" s="594">
        <v>2013</v>
      </c>
      <c r="BF169" s="853">
        <f>IF(BE169&gt;2020,0,IF(BE169&gt;2008,1,IF(BE169&gt;2001,2,IF(BE169&gt;1990,3,IF(BE169&gt;1980,4,IF(BE169&gt;1973,5,IF(BE169&gt;1970,6,IF(BE169&gt;1960,7,IF(BE169&gt;1958,8,IF(BE169&gt;1953,9,10))))))))))</f>
        <v>1</v>
      </c>
      <c r="BG169" s="837">
        <v>10.6</v>
      </c>
      <c r="BH169" s="820" t="s">
        <v>4443</v>
      </c>
      <c r="BI169" s="820" t="s">
        <v>4444</v>
      </c>
    </row>
    <row r="170" spans="1:61" s="819" customFormat="1" ht="12.75" customHeight="1" x14ac:dyDescent="0.2">
      <c r="A170" s="835" t="s">
        <v>4072</v>
      </c>
      <c r="B170" s="575" t="s">
        <v>3830</v>
      </c>
      <c r="C170" s="885" t="s">
        <v>107</v>
      </c>
      <c r="D170" s="885" t="s">
        <v>4190</v>
      </c>
      <c r="E170" s="699">
        <v>9</v>
      </c>
      <c r="F170" s="1122">
        <v>528</v>
      </c>
      <c r="G170" s="1122" t="s">
        <v>105</v>
      </c>
      <c r="H170" s="1122" t="s">
        <v>105</v>
      </c>
      <c r="I170" s="829">
        <v>14.49</v>
      </c>
      <c r="J170" s="618">
        <f>(M170/I170)*100</f>
        <v>7.7984817115251888</v>
      </c>
      <c r="K170" s="832">
        <v>0.28249999999999997</v>
      </c>
      <c r="L170" s="842">
        <v>4</v>
      </c>
      <c r="M170" s="609">
        <f>K170*L170</f>
        <v>1.1299999999999999</v>
      </c>
      <c r="N170" s="825" t="s">
        <v>200</v>
      </c>
      <c r="O170" s="700">
        <v>0.28000000000000003</v>
      </c>
      <c r="P170" s="891">
        <v>44442</v>
      </c>
      <c r="Q170" s="891">
        <v>44460</v>
      </c>
      <c r="R170" s="609">
        <f>(K170-O170)/O170*100</f>
        <v>0.8928571428571237</v>
      </c>
      <c r="S170" s="667">
        <f>IF(INDEX(Historical!$D$7:$D$1220,MATCH(B170,Historical!$B$7:$B$1244,0))=0,"n/a",(INDEX(Historical!$C$7:$C$1222,MATCH(B170,Historical!$B$7:$B$1244,0))/INDEX(Historical!$D$7:$D$1220,MATCH(B170,Historical!$B$7:$B$1244,0))-1)*100)</f>
        <v>0.4444444444444251</v>
      </c>
      <c r="T170" s="667">
        <f>IF(INDEX(Historical!$F$7:$F$1213,MATCH(B170,Historical!$B$7:$B$1244,0))=0,"n/a",((INDEX(Historical!$C$7:$C$1222,MATCH(B170,Historical!$B$7:$B$1244,0))/INDEX(Historical!$F$7:$F$1213,MATCH(B170,Historical!$B$7:$B$1244,0)))^(1/3)-1)*100)</f>
        <v>2.8051887372528395</v>
      </c>
      <c r="U170" s="667">
        <f>IF(INDEX(Historical!$H$7:$H$1213,MATCH(B170,Historical!$B$7:$B$1244,0))=0,"n/a",((INDEX(Historical!$C$7:$C$1222,MATCH(B170,Historical!$B$7:$B$1244,0))/INDEX(Historical!$H$7:$H$1213,MATCH(B170,Historical!$B$7:$B$1244,0)))^(1/5)-1)*100)</f>
        <v>13.879430435111573</v>
      </c>
      <c r="V170" s="667" t="str">
        <f>IF(INDEX(Historical!$N$7:$N$1213,MATCH(B170,Historical!$B$7:$B$1244,0))=0,"n/a",((INDEX(Historical!$C$7:$C$1222,MATCH(B170,Historical!$B$7:$B$1244,0))/INDEX(Historical!$N$7:$N$1213,MATCH(B170,Historical!$B$7:$B$1244,0)))^(1/10)-1)*100)</f>
        <v>n/a</v>
      </c>
      <c r="W170" s="668" t="str">
        <f>IF(OR(U170&lt;=0,U170="n/a",V170&lt;=0,V170="n/a"),"n/a",U170/V170)</f>
        <v>n/a</v>
      </c>
      <c r="X170" s="669" t="str">
        <f>IF(OR(AJ170&lt;=0,AJ170="n/a",U170&lt;=0,U170="n/a"),"n/a",U170/AJ170)</f>
        <v>n/a</v>
      </c>
      <c r="Y170" s="640" t="s">
        <v>5350</v>
      </c>
      <c r="Z170" s="618">
        <f>IF(OR(AC170&lt;0.01,AC170="n/a"),"n/a",M170/AC170*100)</f>
        <v>403.57142857142844</v>
      </c>
      <c r="AA170" s="841">
        <f>IF(OR(AC170&lt;0.01,AC170="n/a"),"n/a",I170/AC170)</f>
        <v>51.749999999999993</v>
      </c>
      <c r="AB170" s="842">
        <v>12</v>
      </c>
      <c r="AC170" s="821">
        <v>0.28000000000000003</v>
      </c>
      <c r="AD170" s="821" t="s">
        <v>135</v>
      </c>
      <c r="AE170" s="821">
        <v>8.8699999999999992</v>
      </c>
      <c r="AF170" s="821">
        <v>2.16</v>
      </c>
      <c r="AG170" s="821">
        <v>4.3</v>
      </c>
      <c r="AH170" s="821">
        <v>-8.1</v>
      </c>
      <c r="AI170" s="821">
        <v>-6.25</v>
      </c>
      <c r="AJ170" s="821">
        <v>-3.5999999999999996</v>
      </c>
      <c r="AK170" s="821" t="s">
        <v>135</v>
      </c>
      <c r="AL170" s="833">
        <v>4050</v>
      </c>
      <c r="AM170" s="827">
        <v>0.4</v>
      </c>
      <c r="AN170" s="821">
        <v>0</v>
      </c>
      <c r="AO170" s="705">
        <f>IF(U170="n/a","n/a",IF(AA170&lt;0,"n/a",IF(AA170="n/a","n/a",J170+U170-AA170)))</f>
        <v>-30.072087853363232</v>
      </c>
      <c r="AP170" s="706">
        <f>IF(U170="n/a","n/a",J170+U170)</f>
        <v>21.677912146636761</v>
      </c>
      <c r="AQ170" s="843">
        <f>IF(OR(AC170&lt;0.01,AC170="n/a",AF170="n/a"),"n/a",(I170/SQRT(22.5*AC170*(I170/AF170))-1)*100)</f>
        <v>122.89010745208051</v>
      </c>
      <c r="AR170" s="618">
        <f>INDEX(Historical!$C$7:$C$1222,MATCH(B170,Historical!$B$7:$B$1244,0))*IF(AH170="n/a",1.03,IF(AH170&lt;0,1.01,IF(AH170&gt;10,1.1,(1+AH170/100))))</f>
        <v>1.1413</v>
      </c>
      <c r="AS170" s="841">
        <f>IF($AI170="n/a",1.03*AR170,IF($AI170&lt;0,1.01*AR170,IF($AI170&gt;10,1.1*AR170,(1+$AI170/100)*AR170)))</f>
        <v>1.1527130000000001</v>
      </c>
      <c r="AT170" s="841">
        <f>IF($AK170="n/a",1.03*AS170,IF($AK170&lt;0,1.01*AS170,IF($AK170&gt;10,1.1*AS170,(1+$AK170/100)*AS170)))</f>
        <v>1.1872943900000001</v>
      </c>
      <c r="AU170" s="841">
        <f>IF($AK170="n/a",1.03*AT170,IF($AK170&lt;0,1.01*AT170,IF($AK170&gt;10,1.1*AT170,(1+$AK170/100)*AT170)))</f>
        <v>1.2229132217000003</v>
      </c>
      <c r="AV170" s="841">
        <f>IF($AK170="n/a",1.03*AU170,IF($AK170&lt;0,1.01*AU170,IF($AK170&gt;10,1.1*AU170,(1+$AK170/100)*AU170)))</f>
        <v>1.2596006183510002</v>
      </c>
      <c r="AW170" s="618">
        <f>SUM(AR170:AV170)</f>
        <v>5.9638212300510007</v>
      </c>
      <c r="AX170" s="713">
        <f>AW170/I170*100</f>
        <v>41.158186542795036</v>
      </c>
      <c r="AY170" s="887">
        <v>0.5</v>
      </c>
      <c r="AZ170" s="827">
        <v>16.39</v>
      </c>
      <c r="BA170" s="827">
        <v>-16.68</v>
      </c>
      <c r="BB170" s="827">
        <v>0.57000000000000006</v>
      </c>
      <c r="BC170" s="827">
        <v>2.87</v>
      </c>
      <c r="BD170" s="861"/>
      <c r="BE170" s="594">
        <v>2014</v>
      </c>
      <c r="BF170" s="853">
        <f>IF(BE170&gt;2020,0,IF(BE170&gt;2008,1,IF(BE170&gt;2001,2,IF(BE170&gt;1990,3,IF(BE170&gt;1980,4,IF(BE170&gt;1973,5,IF(BE170&gt;1970,6,IF(BE170&gt;1960,7,IF(BE170&gt;1958,8,IF(BE170&gt;1953,9,10))))))))))</f>
        <v>1</v>
      </c>
      <c r="BG170" s="837">
        <v>0.5</v>
      </c>
      <c r="BH170" s="820" t="s">
        <v>4443</v>
      </c>
      <c r="BI170" s="820" t="s">
        <v>4444</v>
      </c>
    </row>
    <row r="171" spans="1:61" s="819" customFormat="1" ht="12.75" customHeight="1" x14ac:dyDescent="0.2">
      <c r="A171" s="670" t="s">
        <v>5113</v>
      </c>
      <c r="B171" s="951" t="s">
        <v>3831</v>
      </c>
      <c r="C171" s="885" t="s">
        <v>111</v>
      </c>
      <c r="D171" s="885" t="s">
        <v>210</v>
      </c>
      <c r="E171" s="699">
        <v>9</v>
      </c>
      <c r="F171" s="1122">
        <v>538</v>
      </c>
      <c r="G171" s="1122" t="s">
        <v>105</v>
      </c>
      <c r="H171" s="1122" t="s">
        <v>105</v>
      </c>
      <c r="I171" s="838">
        <v>85.45</v>
      </c>
      <c r="J171" s="618">
        <f>(M171/I171)*100</f>
        <v>1.4511410181392628</v>
      </c>
      <c r="K171" s="819">
        <v>0.31</v>
      </c>
      <c r="L171" s="1122">
        <v>4</v>
      </c>
      <c r="M171" s="609">
        <f>K171*L171</f>
        <v>1.24</v>
      </c>
      <c r="N171" s="1122" t="s">
        <v>4036</v>
      </c>
      <c r="O171" s="575">
        <v>0.3</v>
      </c>
      <c r="P171" s="603">
        <v>44694</v>
      </c>
      <c r="Q171" s="603">
        <v>44714</v>
      </c>
      <c r="R171" s="609">
        <f>(K171-O171)/O171*100</f>
        <v>3.3333333333333366</v>
      </c>
      <c r="S171" s="667">
        <f>IF(INDEX(Historical!$D$7:$D$1220,MATCH(B171,Historical!$B$7:$B$1244,0))=0,"n/a",(INDEX(Historical!$C$7:$C$1222,MATCH(B171,Historical!$B$7:$B$1244,0))/INDEX(Historical!$D$7:$D$1220,MATCH(B171,Historical!$B$7:$B$1244,0))-1)*100)</f>
        <v>3.3613445378151363</v>
      </c>
      <c r="T171" s="667">
        <f>IF(INDEX(Historical!$F$7:$F$1213,MATCH(B171,Historical!$B$7:$B$1244,0))=0,"n/a",((INDEX(Historical!$C$7:$C$1222,MATCH(B171,Historical!$B$7:$B$1244,0))/INDEX(Historical!$F$7:$F$1213,MATCH(B171,Historical!$B$7:$B$1244,0)))^(1/3)-1)*100)</f>
        <v>3.172121977838005</v>
      </c>
      <c r="U171" s="667">
        <f>IF(INDEX(Historical!$H$7:$H$1213,MATCH(B171,Historical!$B$7:$B$1244,0))=0,"n/a",((INDEX(Historical!$C$7:$C$1222,MATCH(B171,Historical!$B$7:$B$1244,0))/INDEX(Historical!$H$7:$H$1213,MATCH(B171,Historical!$B$7:$B$1244,0)))^(1/5)-1)*100)</f>
        <v>2.8263137061142807</v>
      </c>
      <c r="V171" s="667">
        <f>IF(INDEX(Historical!$N$7:$N$1213,MATCH(B171,Historical!$B$7:$B$1244,0))=0,"n/a",((INDEX(Historical!$C$7:$C$1222,MATCH(B171,Historical!$B$7:$B$1244,0))/INDEX(Historical!$N$7:$N$1213,MATCH(B171,Historical!$B$7:$B$1244,0)))^(1/10)-1)*100)</f>
        <v>2.9465337675393721</v>
      </c>
      <c r="W171" s="668">
        <f>IF(OR(U171&lt;=0,U171="n/a",V171&lt;=0,V171="n/a"),"n/a",U171/V171)</f>
        <v>0.95919949645597091</v>
      </c>
      <c r="X171" s="669">
        <f>IF(OR(AJ171&lt;=0,AJ171="n/a",U171&lt;=0,U171="n/a"),"n/a",U171/AJ171)</f>
        <v>0.22080575829017818</v>
      </c>
      <c r="Y171" s="640"/>
      <c r="Z171" s="618">
        <f>IF(OR(AC171&lt;0.01,AC171="n/a"),"n/a",M171/AC171*100)</f>
        <v>22.586520947176684</v>
      </c>
      <c r="AA171" s="841">
        <f>IF(OR(AC171&lt;0.01,AC171="n/a"),"n/a",I171/AC171)</f>
        <v>15.564663023679417</v>
      </c>
      <c r="AB171" s="842">
        <v>12</v>
      </c>
      <c r="AC171" s="837">
        <v>5.49</v>
      </c>
      <c r="AD171" s="837">
        <v>1.3</v>
      </c>
      <c r="AE171" s="821">
        <v>1.38</v>
      </c>
      <c r="AF171" s="821">
        <v>2.75</v>
      </c>
      <c r="AG171" s="821">
        <v>18.399999999999999</v>
      </c>
      <c r="AH171" s="821">
        <v>15.5</v>
      </c>
      <c r="AI171" s="821">
        <v>5.91</v>
      </c>
      <c r="AJ171" s="647">
        <v>12.8</v>
      </c>
      <c r="AK171" s="647">
        <v>12</v>
      </c>
      <c r="AL171" s="837">
        <v>6220</v>
      </c>
      <c r="AM171" s="837">
        <v>0.8</v>
      </c>
      <c r="AN171" s="837">
        <v>0.87</v>
      </c>
      <c r="AO171" s="705">
        <f>IF(U171="n/a","n/a",IF(AA171&lt;0,"n/a",IF(AA171="n/a","n/a",J171+U171-AA171)))</f>
        <v>-11.287208299425874</v>
      </c>
      <c r="AP171" s="706">
        <f>IF(U171="n/a","n/a",J171+U171)</f>
        <v>4.277454724253543</v>
      </c>
      <c r="AQ171" s="843">
        <f>IF(OR(AC171&lt;0.01,AC171="n/a",AF171="n/a"),"n/a",(I171/SQRT(22.5*AC171*(I171/AF171))-1)*100)</f>
        <v>37.925621365073091</v>
      </c>
      <c r="AR171" s="618">
        <f>INDEX(Historical!$C$7:$C$1222,MATCH(B171,Historical!$B$7:$B$1244,0))*IF(AH171="n/a",1.03,IF(AH171&lt;0,1.01,IF(AH171&gt;10,1.1,(1+AH171/100))))</f>
        <v>1.353</v>
      </c>
      <c r="AS171" s="841">
        <f>IF($AI171="n/a",1.03*AR171,IF($AI171&lt;0,1.01*AR171,IF($AI171&gt;10,1.1*AR171,(1+$AI171/100)*AR171)))</f>
        <v>1.4329622999999998</v>
      </c>
      <c r="AT171" s="841">
        <f>IF($AK171="n/a",1.03*AS171,IF($AK171&lt;0,1.01*AS171,IF($AK171&gt;10,1.1*AS171,(1+$AK171/100)*AS171)))</f>
        <v>1.5762585299999998</v>
      </c>
      <c r="AU171" s="841">
        <f>IF($AK171="n/a",1.03*AT171,IF($AK171&lt;0,1.01*AT171,IF($AK171&gt;10,1.1*AT171,(1+$AK171/100)*AT171)))</f>
        <v>1.7338843829999999</v>
      </c>
      <c r="AV171" s="841">
        <f>IF($AK171="n/a",1.03*AU171,IF($AK171&lt;0,1.01*AU171,IF($AK171&gt;10,1.1*AU171,(1+$AK171/100)*AU171)))</f>
        <v>1.9072728213000001</v>
      </c>
      <c r="AW171" s="618">
        <f>SUM(AR171:AV171)</f>
        <v>8.0033780342999989</v>
      </c>
      <c r="AX171" s="713">
        <f>AW171/I171*100</f>
        <v>9.3661533461673478</v>
      </c>
      <c r="AY171" s="695">
        <v>1.55</v>
      </c>
      <c r="AZ171" s="821">
        <v>68.040000000000006</v>
      </c>
      <c r="BA171" s="821">
        <v>-2.74</v>
      </c>
      <c r="BB171" s="821">
        <v>9.5200000000000014</v>
      </c>
      <c r="BC171" s="821">
        <v>26.93</v>
      </c>
      <c r="BD171" s="861"/>
      <c r="BE171" s="594">
        <v>2014</v>
      </c>
      <c r="BF171" s="853">
        <f>IF(BE171&gt;2020,0,IF(BE171&gt;2008,1,IF(BE171&gt;2001,2,IF(BE171&gt;1990,3,IF(BE171&gt;1980,4,IF(BE171&gt;1973,5,IF(BE171&gt;1970,6,IF(BE171&gt;1960,7,IF(BE171&gt;1958,8,IF(BE171&gt;1953,9,10))))))))))</f>
        <v>1</v>
      </c>
      <c r="BG171" s="837">
        <v>7.3999999999999995</v>
      </c>
      <c r="BH171" s="820" t="s">
        <v>4443</v>
      </c>
      <c r="BI171" s="820" t="s">
        <v>4444</v>
      </c>
    </row>
    <row r="172" spans="1:61" s="819" customFormat="1" ht="12.75" customHeight="1" x14ac:dyDescent="0.2">
      <c r="A172" s="836" t="s">
        <v>5241</v>
      </c>
      <c r="B172" s="575" t="s">
        <v>5233</v>
      </c>
      <c r="C172" s="885" t="s">
        <v>152</v>
      </c>
      <c r="D172" s="885" t="s">
        <v>4175</v>
      </c>
      <c r="E172" s="699">
        <v>6</v>
      </c>
      <c r="F172" s="1122">
        <v>682</v>
      </c>
      <c r="G172" s="1122" t="s">
        <v>105</v>
      </c>
      <c r="H172" s="1122" t="s">
        <v>105</v>
      </c>
      <c r="I172" s="829">
        <v>541.76</v>
      </c>
      <c r="J172" s="618">
        <f>(M172/I172)*100</f>
        <v>0.25841701122268163</v>
      </c>
      <c r="K172" s="832">
        <v>0.35</v>
      </c>
      <c r="L172" s="842">
        <v>4</v>
      </c>
      <c r="M172" s="609">
        <f>K172*L172</f>
        <v>1.4</v>
      </c>
      <c r="N172" s="825" t="s">
        <v>483</v>
      </c>
      <c r="O172" s="700">
        <v>0.3</v>
      </c>
      <c r="P172" s="603">
        <v>44999</v>
      </c>
      <c r="Q172" s="603">
        <v>45030</v>
      </c>
      <c r="R172" s="609">
        <f>(K172-O172)/O172*100</f>
        <v>16.666666666666664</v>
      </c>
      <c r="S172" s="667">
        <f>IF(INDEX(Historical!$D$7:$D$1220,MATCH(B172,Historical!$B$7:$B$1244,0))=0,"n/a",(INDEX(Historical!$C$7:$C$1222,MATCH(B172,Historical!$B$7:$B$1244,0))/INDEX(Historical!$D$7:$D$1220,MATCH(B172,Historical!$B$7:$B$1244,0))-1)*100)</f>
        <v>15.999999999999993</v>
      </c>
      <c r="T172" s="667">
        <f>IF(INDEX(Historical!$F$7:$F$1213,MATCH(B172,Historical!$B$7:$B$1244,0))=0,"n/a",((INDEX(Historical!$C$7:$C$1222,MATCH(B172,Historical!$B$7:$B$1244,0))/INDEX(Historical!$F$7:$F$1213,MATCH(B172,Historical!$B$7:$B$1244,0)))^(1/3)-1)*100)</f>
        <v>16.165033811172403</v>
      </c>
      <c r="U172" s="667">
        <f>IF(INDEX(Historical!$H$7:$H$1213,MATCH(B172,Historical!$B$7:$B$1244,0))=0,"n/a",((INDEX(Historical!$C$7:$C$1222,MATCH(B172,Historical!$B$7:$B$1244,0))/INDEX(Historical!$H$7:$H$1213,MATCH(B172,Historical!$B$7:$B$1244,0)))^(1/5)-1)*100)</f>
        <v>14.093616842292779</v>
      </c>
      <c r="V172" s="667">
        <f>IF(INDEX(Historical!$N$7:$N$1213,MATCH(B172,Historical!$B$7:$B$1244,0))=0,"n/a",((INDEX(Historical!$C$7:$C$1222,MATCH(B172,Historical!$B$7:$B$1244,0))/INDEX(Historical!$N$7:$N$1213,MATCH(B172,Historical!$B$7:$B$1244,0)))^(1/10)-1)*100)</f>
        <v>11.262421940938383</v>
      </c>
      <c r="W172" s="668">
        <f>IF(OR(U172&lt;=0,U172="n/a",V172&lt;=0,V172="n/a"),"n/a",U172/V172)</f>
        <v>1.2513841974844802</v>
      </c>
      <c r="X172" s="669">
        <f>IF(OR(AJ172&lt;=0,AJ172="n/a",U172&lt;=0,U172="n/a"),"n/a",U172/AJ172)</f>
        <v>0.59718715433443981</v>
      </c>
      <c r="Y172" s="640"/>
      <c r="Z172" s="618">
        <f>IF(OR(AC172&lt;0.01,AC172="n/a"),"n/a",M172/AC172*100)</f>
        <v>7.9410096426545662</v>
      </c>
      <c r="AA172" s="841">
        <f>IF(OR(AC172&lt;0.01,AC172="n/a"),"n/a",I172/AC172)</f>
        <v>30.72943845717527</v>
      </c>
      <c r="AB172" s="842">
        <v>12</v>
      </c>
      <c r="AC172" s="821">
        <v>17.63</v>
      </c>
      <c r="AD172" s="821">
        <v>5.27</v>
      </c>
      <c r="AE172" s="821">
        <v>4.8</v>
      </c>
      <c r="AF172" s="821">
        <v>4.83</v>
      </c>
      <c r="AG172" s="821">
        <v>16.3</v>
      </c>
      <c r="AH172" s="821">
        <v>-9.3000000000000007</v>
      </c>
      <c r="AI172" s="821">
        <v>12.68</v>
      </c>
      <c r="AJ172" s="821">
        <v>23.599999999999998</v>
      </c>
      <c r="AK172" s="821">
        <v>5.83</v>
      </c>
      <c r="AL172" s="833">
        <v>215510</v>
      </c>
      <c r="AM172" s="827">
        <v>0.1</v>
      </c>
      <c r="AN172" s="821">
        <v>0.78</v>
      </c>
      <c r="AO172" s="705">
        <f>IF(U172="n/a","n/a",IF(AA172&lt;0,"n/a",IF(AA172="n/a","n/a",J172+U172-AA172)))</f>
        <v>-16.377404603659812</v>
      </c>
      <c r="AP172" s="706">
        <f>IF(U172="n/a","n/a",J172+U172)</f>
        <v>14.35203385351546</v>
      </c>
      <c r="AQ172" s="843">
        <f>IF(OR(AC172&lt;0.01,AC172="n/a",AF172="n/a"),"n/a",(I172/SQRT(22.5*AC172*(I172/AF172))-1)*100)</f>
        <v>156.83820047143092</v>
      </c>
      <c r="AR172" s="618">
        <f>INDEX(Historical!$C$7:$C$1222,MATCH(B172,Historical!$B$7:$B$1244,0))*IF(AH172="n/a",1.03,IF(AH172&lt;0,1.01,IF(AH172&gt;10,1.1,(1+AH172/100))))</f>
        <v>1.1716</v>
      </c>
      <c r="AS172" s="841">
        <f>IF($AI172="n/a",1.03*AR172,IF($AI172&lt;0,1.01*AR172,IF($AI172&gt;10,1.1*AR172,(1+$AI172/100)*AR172)))</f>
        <v>1.2887600000000001</v>
      </c>
      <c r="AT172" s="841">
        <f>IF($AK172="n/a",1.03*AS172,IF($AK172&lt;0,1.01*AS172,IF($AK172&gt;10,1.1*AS172,(1+$AK172/100)*AS172)))</f>
        <v>1.3638947080000001</v>
      </c>
      <c r="AU172" s="841">
        <f>IF($AK172="n/a",1.03*AT172,IF($AK172&lt;0,1.01*AT172,IF($AK172&gt;10,1.1*AT172,(1+$AK172/100)*AT172)))</f>
        <v>1.4434097694764001</v>
      </c>
      <c r="AV172" s="841">
        <f>IF($AK172="n/a",1.03*AU172,IF($AK172&lt;0,1.01*AU172,IF($AK172&gt;10,1.1*AU172,(1+$AK172/100)*AU172)))</f>
        <v>1.5275605590368742</v>
      </c>
      <c r="AW172" s="618">
        <f>SUM(AR172:AV172)</f>
        <v>6.7952250365132745</v>
      </c>
      <c r="AX172" s="713">
        <f>AW172/I172*100</f>
        <v>1.2542869603723557</v>
      </c>
      <c r="AY172" s="887">
        <v>0.78</v>
      </c>
      <c r="AZ172" s="827">
        <v>13.87</v>
      </c>
      <c r="BA172" s="827">
        <v>-12.389999999999999</v>
      </c>
      <c r="BB172" s="827">
        <v>-3.94</v>
      </c>
      <c r="BC172" s="827">
        <v>-1.27</v>
      </c>
      <c r="BD172" s="861"/>
      <c r="BE172" s="594">
        <v>2018</v>
      </c>
      <c r="BF172" s="853">
        <f>IF(BE172&gt;2020,0,IF(BE172&gt;2008,1,IF(BE172&gt;2001,2,IF(BE172&gt;1990,3,IF(BE172&gt;1980,4,IF(BE172&gt;1973,5,IF(BE172&gt;1970,6,IF(BE172&gt;1960,7,IF(BE172&gt;1958,8,IF(BE172&gt;1953,9,10))))))))))</f>
        <v>1</v>
      </c>
      <c r="BG172" s="837">
        <v>7.5</v>
      </c>
      <c r="BH172" s="820" t="s">
        <v>4443</v>
      </c>
      <c r="BI172" s="820" t="s">
        <v>4444</v>
      </c>
    </row>
    <row r="173" spans="1:61" s="819" customFormat="1" ht="12.75" customHeight="1" x14ac:dyDescent="0.2">
      <c r="A173" s="836" t="s">
        <v>4576</v>
      </c>
      <c r="B173" s="575" t="s">
        <v>4569</v>
      </c>
      <c r="C173" s="885" t="s">
        <v>111</v>
      </c>
      <c r="D173" s="885" t="s">
        <v>4191</v>
      </c>
      <c r="E173" s="699">
        <v>7</v>
      </c>
      <c r="F173" s="1122">
        <v>627</v>
      </c>
      <c r="G173" s="1122" t="s">
        <v>105</v>
      </c>
      <c r="H173" s="1122" t="s">
        <v>105</v>
      </c>
      <c r="I173" s="829">
        <v>68.94</v>
      </c>
      <c r="J173" s="618">
        <f>(M173/I173)*100</f>
        <v>4.0615027560197268</v>
      </c>
      <c r="K173" s="832">
        <v>0.7</v>
      </c>
      <c r="L173" s="842">
        <v>4</v>
      </c>
      <c r="M173" s="609">
        <f>K173*L173</f>
        <v>2.8</v>
      </c>
      <c r="N173" s="825" t="s">
        <v>200</v>
      </c>
      <c r="O173" s="700">
        <v>0.65</v>
      </c>
      <c r="P173" s="603">
        <v>44902</v>
      </c>
      <c r="Q173" s="603">
        <v>44917</v>
      </c>
      <c r="R173" s="609">
        <f>(K173-O173)/O173*100</f>
        <v>7.6923076923076819</v>
      </c>
      <c r="S173" s="667">
        <f>IF(INDEX(Historical!$D$7:$D$1220,MATCH(B173,Historical!$B$7:$B$1244,0))=0,"n/a",(INDEX(Historical!$C$7:$C$1222,MATCH(B173,Historical!$B$7:$B$1244,0))/INDEX(Historical!$D$7:$D$1220,MATCH(B173,Historical!$B$7:$B$1244,0))-1)*100)</f>
        <v>12.28813559322035</v>
      </c>
      <c r="T173" s="667">
        <f>IF(INDEX(Historical!$F$7:$F$1213,MATCH(B173,Historical!$B$7:$B$1244,0))=0,"n/a",((INDEX(Historical!$C$7:$C$1222,MATCH(B173,Historical!$B$7:$B$1244,0))/INDEX(Historical!$F$7:$F$1213,MATCH(B173,Historical!$B$7:$B$1244,0)))^(1/3)-1)*100)</f>
        <v>8.4078786983072575</v>
      </c>
      <c r="U173" s="667">
        <f>IF(INDEX(Historical!$H$7:$H$1213,MATCH(B173,Historical!$B$7:$B$1244,0))=0,"n/a",((INDEX(Historical!$C$7:$C$1222,MATCH(B173,Historical!$B$7:$B$1244,0))/INDEX(Historical!$H$7:$H$1213,MATCH(B173,Historical!$B$7:$B$1244,0)))^(1/5)-1)*100)</f>
        <v>8.0425121842408807</v>
      </c>
      <c r="V173" s="667" t="str">
        <f>IF(INDEX(Historical!$N$7:$N$1213,MATCH(B173,Historical!$B$7:$B$1244,0))=0,"n/a",((INDEX(Historical!$C$7:$C$1222,MATCH(B173,Historical!$B$7:$B$1244,0))/INDEX(Historical!$N$7:$N$1213,MATCH(B173,Historical!$B$7:$B$1244,0)))^(1/10)-1)*100)</f>
        <v>n/a</v>
      </c>
      <c r="W173" s="668" t="str">
        <f>IF(OR(U173&lt;=0,U173="n/a",V173&lt;=0,V173="n/a"),"n/a",U173/V173)</f>
        <v>n/a</v>
      </c>
      <c r="X173" s="669">
        <f>IF(OR(AJ173&lt;=0,AJ173="n/a",U173&lt;=0,U173="n/a"),"n/a",U173/AJ173)</f>
        <v>0.24371249043154183</v>
      </c>
      <c r="Y173" s="640"/>
      <c r="Z173" s="618">
        <f>IF(OR(AC173&lt;0.01,AC173="n/a"),"n/a",M173/AC173*100)</f>
        <v>25.067144136078777</v>
      </c>
      <c r="AA173" s="841">
        <f>IF(OR(AC173&lt;0.01,AC173="n/a"),"n/a",I173/AC173)</f>
        <v>6.1718889883616832</v>
      </c>
      <c r="AB173" s="842">
        <v>12</v>
      </c>
      <c r="AC173" s="821">
        <v>11.17</v>
      </c>
      <c r="AD173" s="821">
        <v>0.62</v>
      </c>
      <c r="AE173" s="821">
        <v>2.13</v>
      </c>
      <c r="AF173" s="821">
        <v>1.61</v>
      </c>
      <c r="AG173" s="821">
        <v>27.700000000000003</v>
      </c>
      <c r="AH173" s="821">
        <v>54.900000000000006</v>
      </c>
      <c r="AI173" s="821">
        <v>3.19</v>
      </c>
      <c r="AJ173" s="821">
        <v>33</v>
      </c>
      <c r="AK173" s="821">
        <v>10</v>
      </c>
      <c r="AL173" s="833">
        <v>3890</v>
      </c>
      <c r="AM173" s="827">
        <v>2.33</v>
      </c>
      <c r="AN173" s="821">
        <v>3.26</v>
      </c>
      <c r="AO173" s="705">
        <f>IF(U173="n/a","n/a",IF(AA173&lt;0,"n/a",IF(AA173="n/a","n/a",J173+U173-AA173)))</f>
        <v>5.9321259518989251</v>
      </c>
      <c r="AP173" s="706">
        <f>IF(U173="n/a","n/a",J173+U173)</f>
        <v>12.104014940260608</v>
      </c>
      <c r="AQ173" s="843">
        <f>IF(OR(AC173&lt;0.01,AC173="n/a",AF173="n/a"),"n/a",(I173/SQRT(22.5*AC173*(I173/AF173))-1)*100)</f>
        <v>-33.544530293629251</v>
      </c>
      <c r="AR173" s="618">
        <f>INDEX(Historical!$C$7:$C$1222,MATCH(B173,Historical!$B$7:$B$1244,0))*IF(AH173="n/a",1.03,IF(AH173&lt;0,1.01,IF(AH173&gt;10,1.1,(1+AH173/100))))</f>
        <v>2.915</v>
      </c>
      <c r="AS173" s="841">
        <f>IF($AI173="n/a",1.03*AR173,IF($AI173&lt;0,1.01*AR173,IF($AI173&gt;10,1.1*AR173,(1+$AI173/100)*AR173)))</f>
        <v>3.0079885000000002</v>
      </c>
      <c r="AT173" s="841">
        <f>IF($AK173="n/a",1.03*AS173,IF($AK173&lt;0,1.01*AS173,IF($AK173&gt;10,1.1*AS173,(1+$AK173/100)*AS173)))</f>
        <v>3.3087873500000007</v>
      </c>
      <c r="AU173" s="841">
        <f>IF($AK173="n/a",1.03*AT173,IF($AK173&lt;0,1.01*AT173,IF($AK173&gt;10,1.1*AT173,(1+$AK173/100)*AT173)))</f>
        <v>3.6396660850000009</v>
      </c>
      <c r="AV173" s="841">
        <f>IF($AK173="n/a",1.03*AU173,IF($AK173&lt;0,1.01*AU173,IF($AK173&gt;10,1.1*AU173,(1+$AK173/100)*AU173)))</f>
        <v>4.0036326935000011</v>
      </c>
      <c r="AW173" s="618">
        <f>SUM(AR173:AV173)</f>
        <v>16.875074628500006</v>
      </c>
      <c r="AX173" s="713">
        <f>AW173/I173*100</f>
        <v>24.477915039889769</v>
      </c>
      <c r="AY173" s="887">
        <v>1.37</v>
      </c>
      <c r="AZ173" s="827">
        <v>41.74</v>
      </c>
      <c r="BA173" s="827">
        <v>-5.56</v>
      </c>
      <c r="BB173" s="827">
        <v>-1.18</v>
      </c>
      <c r="BC173" s="827">
        <v>9.93</v>
      </c>
      <c r="BD173" s="861"/>
      <c r="BE173" s="594">
        <v>2016</v>
      </c>
      <c r="BF173" s="853">
        <f>IF(BE173&gt;2020,0,IF(BE173&gt;2008,1,IF(BE173&gt;2001,2,IF(BE173&gt;1990,3,IF(BE173&gt;1980,4,IF(BE173&gt;1973,5,IF(BE173&gt;1970,6,IF(BE173&gt;1960,7,IF(BE173&gt;1958,8,IF(BE173&gt;1953,9,10))))))))))</f>
        <v>1</v>
      </c>
      <c r="BG173" s="837">
        <v>5.6000000000000005</v>
      </c>
      <c r="BH173" s="820" t="s">
        <v>4443</v>
      </c>
      <c r="BI173" s="820" t="s">
        <v>4444</v>
      </c>
    </row>
    <row r="174" spans="1:61" s="819" customFormat="1" ht="12.75" customHeight="1" x14ac:dyDescent="0.2">
      <c r="A174" s="836" t="s">
        <v>5127</v>
      </c>
      <c r="B174" s="575" t="s">
        <v>3967</v>
      </c>
      <c r="C174" s="885" t="s">
        <v>4055</v>
      </c>
      <c r="D174" s="885" t="s">
        <v>4184</v>
      </c>
      <c r="E174" s="699">
        <v>8</v>
      </c>
      <c r="F174" s="1122">
        <v>590</v>
      </c>
      <c r="G174" s="1122" t="s">
        <v>105</v>
      </c>
      <c r="H174" s="1122" t="s">
        <v>105</v>
      </c>
      <c r="I174" s="829">
        <v>40.26</v>
      </c>
      <c r="J174" s="618">
        <f>(M174/I174)*100</f>
        <v>2.5832091405861899</v>
      </c>
      <c r="K174" s="832">
        <v>0.52</v>
      </c>
      <c r="L174" s="842">
        <v>2</v>
      </c>
      <c r="M174" s="609">
        <f>K174*L174</f>
        <v>1.04</v>
      </c>
      <c r="N174" s="825" t="s">
        <v>4277</v>
      </c>
      <c r="O174" s="700">
        <v>0.5</v>
      </c>
      <c r="P174" s="603">
        <v>44844</v>
      </c>
      <c r="Q174" s="603">
        <v>44860</v>
      </c>
      <c r="R174" s="609">
        <f>(K174-O174)/O174*100</f>
        <v>4.0000000000000036</v>
      </c>
      <c r="S174" s="667">
        <f>IF(INDEX(Historical!$D$7:$D$1220,MATCH(B174,Historical!$B$7:$B$1244,0))=0,"n/a",(INDEX(Historical!$C$7:$C$1222,MATCH(B174,Historical!$B$7:$B$1244,0))/INDEX(Historical!$D$7:$D$1220,MATCH(B174,Historical!$B$7:$B$1244,0))-1)*100)</f>
        <v>13.33333333333333</v>
      </c>
      <c r="T174" s="667">
        <f>IF(INDEX(Historical!$F$7:$F$1213,MATCH(B174,Historical!$B$7:$B$1244,0))=0,"n/a",((INDEX(Historical!$C$7:$C$1222,MATCH(B174,Historical!$B$7:$B$1244,0))/INDEX(Historical!$F$7:$F$1213,MATCH(B174,Historical!$B$7:$B$1244,0)))^(1/3)-1)*100)</f>
        <v>18.050952101049166</v>
      </c>
      <c r="U174" s="667">
        <f>IF(INDEX(Historical!$H$7:$H$1213,MATCH(B174,Historical!$B$7:$B$1244,0))=0,"n/a",((INDEX(Historical!$C$7:$C$1222,MATCH(B174,Historical!$B$7:$B$1244,0))/INDEX(Historical!$H$7:$H$1213,MATCH(B174,Historical!$B$7:$B$1244,0)))^(1/5)-1)*100)</f>
        <v>16.761714319920308</v>
      </c>
      <c r="V174" s="667" t="str">
        <f>IF(INDEX(Historical!$N$7:$N$1213,MATCH(B174,Historical!$B$7:$B$1244,0))=0,"n/a",((INDEX(Historical!$C$7:$C$1222,MATCH(B174,Historical!$B$7:$B$1244,0))/INDEX(Historical!$N$7:$N$1213,MATCH(B174,Historical!$B$7:$B$1244,0)))^(1/10)-1)*100)</f>
        <v>n/a</v>
      </c>
      <c r="W174" s="668" t="str">
        <f>IF(OR(U174&lt;=0,U174="n/a",V174&lt;=0,V174="n/a"),"n/a",U174/V174)</f>
        <v>n/a</v>
      </c>
      <c r="X174" s="669">
        <f>IF(OR(AJ174&lt;=0,AJ174="n/a",U174&lt;=0,U174="n/a"),"n/a",U174/AJ174)</f>
        <v>0.50184773412935058</v>
      </c>
      <c r="Y174" s="831"/>
      <c r="Z174" s="618">
        <f>IF(OR(AC174&lt;0.01,AC174="n/a"),"n/a",M174/AC174*100)</f>
        <v>45.021645021645021</v>
      </c>
      <c r="AA174" s="841">
        <f>IF(OR(AC174&lt;0.01,AC174="n/a"),"n/a",I174/AC174)</f>
        <v>17.428571428571427</v>
      </c>
      <c r="AB174" s="842">
        <v>12</v>
      </c>
      <c r="AC174" s="821">
        <v>2.31</v>
      </c>
      <c r="AD174" s="821">
        <v>2.67</v>
      </c>
      <c r="AE174" s="821">
        <v>0.97</v>
      </c>
      <c r="AF174" s="821">
        <v>4.45</v>
      </c>
      <c r="AG174" s="821">
        <v>20.9</v>
      </c>
      <c r="AH174" s="821">
        <v>17.8</v>
      </c>
      <c r="AI174" s="821">
        <v>5.82</v>
      </c>
      <c r="AJ174" s="821">
        <v>33.4</v>
      </c>
      <c r="AK174" s="821">
        <v>7.75</v>
      </c>
      <c r="AL174" s="833">
        <v>2330</v>
      </c>
      <c r="AM174" s="827">
        <v>0.6</v>
      </c>
      <c r="AN174" s="821">
        <v>0</v>
      </c>
      <c r="AO174" s="705">
        <f>IF(U174="n/a","n/a",IF(AA174&lt;0,"n/a",IF(AA174="n/a","n/a",J174+U174-AA174)))</f>
        <v>1.9163520319350731</v>
      </c>
      <c r="AP174" s="706">
        <f>IF(U174="n/a","n/a",J174+U174)</f>
        <v>19.3449234605065</v>
      </c>
      <c r="AQ174" s="843">
        <f>IF(OR(AC174&lt;0.01,AC174="n/a",AF174="n/a"),"n/a",(I174/SQRT(22.5*AC174*(I174/AF174))-1)*100)</f>
        <v>85.660553887575361</v>
      </c>
      <c r="AR174" s="618">
        <f>INDEX(Historical!$C$7:$C$1222,MATCH(B174,Historical!$B$7:$B$1244,0))*IF(AH174="n/a",1.03,IF(AH174&lt;0,1.01,IF(AH174&gt;10,1.1,(1+AH174/100))))</f>
        <v>1.1220000000000001</v>
      </c>
      <c r="AS174" s="841">
        <f>IF($AI174="n/a",1.03*AR174,IF($AI174&lt;0,1.01*AR174,IF($AI174&gt;10,1.1*AR174,(1+$AI174/100)*AR174)))</f>
        <v>1.1873004000000003</v>
      </c>
      <c r="AT174" s="841">
        <f>IF($AK174="n/a",1.03*AS174,IF($AK174&lt;0,1.01*AS174,IF($AK174&gt;10,1.1*AS174,(1+$AK174/100)*AS174)))</f>
        <v>1.2793161810000002</v>
      </c>
      <c r="AU174" s="841">
        <f>IF($AK174="n/a",1.03*AT174,IF($AK174&lt;0,1.01*AT174,IF($AK174&gt;10,1.1*AT174,(1+$AK174/100)*AT174)))</f>
        <v>1.3784631850275002</v>
      </c>
      <c r="AV174" s="841">
        <f>IF($AK174="n/a",1.03*AU174,IF($AK174&lt;0,1.01*AU174,IF($AK174&gt;10,1.1*AU174,(1+$AK174/100)*AU174)))</f>
        <v>1.4852940818671314</v>
      </c>
      <c r="AW174" s="618">
        <f>SUM(AR174:AV174)</f>
        <v>6.4523738478946324</v>
      </c>
      <c r="AX174" s="713">
        <f>AW174/I174*100</f>
        <v>16.026760675346825</v>
      </c>
      <c r="AY174" s="887">
        <v>1.02</v>
      </c>
      <c r="AZ174" s="827">
        <v>1.92</v>
      </c>
      <c r="BA174" s="827">
        <v>-54.500000000000007</v>
      </c>
      <c r="BB174" s="827">
        <v>-16.239999999999998</v>
      </c>
      <c r="BC174" s="827">
        <v>-25.44</v>
      </c>
      <c r="BD174" s="861"/>
      <c r="BE174" s="594">
        <v>2015</v>
      </c>
      <c r="BF174" s="853">
        <f>IF(BE174&gt;2020,0,IF(BE174&gt;2008,1,IF(BE174&gt;2001,2,IF(BE174&gt;1990,3,IF(BE174&gt;1980,4,IF(BE174&gt;1973,5,IF(BE174&gt;1970,6,IF(BE174&gt;1960,7,IF(BE174&gt;1958,8,IF(BE174&gt;1953,9,10))))))))))</f>
        <v>1</v>
      </c>
      <c r="BG174" s="837">
        <v>5.2</v>
      </c>
      <c r="BH174" s="820" t="s">
        <v>4443</v>
      </c>
      <c r="BI174" s="820" t="s">
        <v>4444</v>
      </c>
    </row>
    <row r="175" spans="1:61" s="819" customFormat="1" ht="12.75" customHeight="1" x14ac:dyDescent="0.2">
      <c r="A175" s="670" t="s">
        <v>5128</v>
      </c>
      <c r="B175" s="951" t="s">
        <v>3829</v>
      </c>
      <c r="C175" s="885" t="s">
        <v>111</v>
      </c>
      <c r="D175" s="885" t="s">
        <v>4181</v>
      </c>
      <c r="E175" s="699">
        <v>9</v>
      </c>
      <c r="F175" s="1122">
        <v>537</v>
      </c>
      <c r="G175" s="1122" t="s">
        <v>105</v>
      </c>
      <c r="H175" s="1122" t="s">
        <v>105</v>
      </c>
      <c r="I175" s="838">
        <v>136.88999999999999</v>
      </c>
      <c r="J175" s="618">
        <f>(M175/I175)*100</f>
        <v>0.67207246694426193</v>
      </c>
      <c r="K175" s="819">
        <v>0.23</v>
      </c>
      <c r="L175" s="1122">
        <v>4</v>
      </c>
      <c r="M175" s="609">
        <f>K175*L175</f>
        <v>0.92</v>
      </c>
      <c r="N175" s="1122" t="s">
        <v>106</v>
      </c>
      <c r="O175" s="575">
        <v>0.2</v>
      </c>
      <c r="P175" s="603">
        <v>44693</v>
      </c>
      <c r="Q175" s="603">
        <v>44708</v>
      </c>
      <c r="R175" s="609">
        <f>(K175-O175)/O175*100</f>
        <v>15</v>
      </c>
      <c r="S175" s="667">
        <f>IF(INDEX(Historical!$D$7:$D$1220,MATCH(B175,Historical!$B$7:$B$1244,0))=0,"n/a",(INDEX(Historical!$C$7:$C$1222,MATCH(B175,Historical!$B$7:$B$1244,0))/INDEX(Historical!$D$7:$D$1220,MATCH(B175,Historical!$B$7:$B$1244,0))-1)*100)</f>
        <v>15.58441558441559</v>
      </c>
      <c r="T175" s="667">
        <f>IF(INDEX(Historical!$F$7:$F$1213,MATCH(B175,Historical!$B$7:$B$1244,0))=0,"n/a",((INDEX(Historical!$C$7:$C$1222,MATCH(B175,Historical!$B$7:$B$1244,0))/INDEX(Historical!$F$7:$F$1213,MATCH(B175,Historical!$B$7:$B$1244,0)))^(1/3)-1)*100)</f>
        <v>16.012570694068717</v>
      </c>
      <c r="U175" s="667">
        <f>IF(INDEX(Historical!$H$7:$H$1213,MATCH(B175,Historical!$B$7:$B$1244,0))=0,"n/a",((INDEX(Historical!$C$7:$C$1222,MATCH(B175,Historical!$B$7:$B$1244,0))/INDEX(Historical!$H$7:$H$1213,MATCH(B175,Historical!$B$7:$B$1244,0)))^(1/5)-1)*100)</f>
        <v>17.941074454361395</v>
      </c>
      <c r="V175" s="667" t="str">
        <f>IF(INDEX(Historical!$N$7:$N$1213,MATCH(B175,Historical!$B$7:$B$1244,0))=0,"n/a",((INDEX(Historical!$C$7:$C$1222,MATCH(B175,Historical!$B$7:$B$1244,0))/INDEX(Historical!$N$7:$N$1213,MATCH(B175,Historical!$B$7:$B$1244,0)))^(1/10)-1)*100)</f>
        <v>n/a</v>
      </c>
      <c r="W175" s="668" t="str">
        <f>IF(OR(U175&lt;=0,U175="n/a",V175&lt;=0,V175="n/a"),"n/a",U175/V175)</f>
        <v>n/a</v>
      </c>
      <c r="X175" s="669">
        <f>IF(OR(AJ175&lt;=0,AJ175="n/a",U175&lt;=0,U175="n/a"),"n/a",U175/AJ175)</f>
        <v>0.94426707654533659</v>
      </c>
      <c r="Y175" s="619"/>
      <c r="Z175" s="618">
        <f>IF(OR(AC175&lt;0.01,AC175="n/a"),"n/a",M175/AC175*100)</f>
        <v>15.889464594127809</v>
      </c>
      <c r="AA175" s="841">
        <f>IF(OR(AC175&lt;0.01,AC175="n/a"),"n/a",I175/AC175)</f>
        <v>23.642487046632123</v>
      </c>
      <c r="AB175" s="842">
        <v>9</v>
      </c>
      <c r="AC175" s="837">
        <v>5.79</v>
      </c>
      <c r="AD175" s="837">
        <v>4.79</v>
      </c>
      <c r="AE175" s="821">
        <v>2.56</v>
      </c>
      <c r="AF175" s="821">
        <v>5.45</v>
      </c>
      <c r="AG175" s="821">
        <v>25.1</v>
      </c>
      <c r="AH175" s="821">
        <v>14.099999999999998</v>
      </c>
      <c r="AI175" s="821">
        <v>13.469999999999999</v>
      </c>
      <c r="AJ175" s="647">
        <v>19</v>
      </c>
      <c r="AK175" s="647">
        <v>4.9000000000000004</v>
      </c>
      <c r="AL175" s="837">
        <v>7400</v>
      </c>
      <c r="AM175" s="837">
        <v>1.0999999999999999</v>
      </c>
      <c r="AN175" s="837">
        <v>0.19</v>
      </c>
      <c r="AO175" s="705">
        <f>IF(U175="n/a","n/a",IF(AA175&lt;0,"n/a",IF(AA175="n/a","n/a",J175+U175-AA175)))</f>
        <v>-5.0293401253264669</v>
      </c>
      <c r="AP175" s="706">
        <f>IF(U175="n/a","n/a",J175+U175)</f>
        <v>18.613146921305656</v>
      </c>
      <c r="AQ175" s="843">
        <f>IF(OR(AC175&lt;0.01,AC175="n/a",AF175="n/a"),"n/a",(I175/SQRT(22.5*AC175*(I175/AF175))-1)*100)</f>
        <v>139.30599138540884</v>
      </c>
      <c r="AR175" s="618">
        <f>INDEX(Historical!$C$7:$C$1222,MATCH(B175,Historical!$B$7:$B$1244,0))*IF(AH175="n/a",1.03,IF(AH175&lt;0,1.01,IF(AH175&gt;10,1.1,(1+AH175/100))))</f>
        <v>0.97900000000000009</v>
      </c>
      <c r="AS175" s="841">
        <f>IF($AI175="n/a",1.03*AR175,IF($AI175&lt;0,1.01*AR175,IF($AI175&gt;10,1.1*AR175,(1+$AI175/100)*AR175)))</f>
        <v>1.0769000000000002</v>
      </c>
      <c r="AT175" s="841">
        <f>IF($AK175="n/a",1.03*AS175,IF($AK175&lt;0,1.01*AS175,IF($AK175&gt;10,1.1*AS175,(1+$AK175/100)*AS175)))</f>
        <v>1.1296681000000002</v>
      </c>
      <c r="AU175" s="841">
        <f>IF($AK175="n/a",1.03*AT175,IF($AK175&lt;0,1.01*AT175,IF($AK175&gt;10,1.1*AT175,(1+$AK175/100)*AT175)))</f>
        <v>1.1850218369000001</v>
      </c>
      <c r="AV175" s="841">
        <f>IF($AK175="n/a",1.03*AU175,IF($AK175&lt;0,1.01*AU175,IF($AK175&gt;10,1.1*AU175,(1+$AK175/100)*AU175)))</f>
        <v>1.2430879069081</v>
      </c>
      <c r="AW175" s="618">
        <f>SUM(AR175:AV175)</f>
        <v>5.6136778438080999</v>
      </c>
      <c r="AX175" s="713">
        <f>AW175/I175*100</f>
        <v>4.1008677359983201</v>
      </c>
      <c r="AY175" s="695">
        <v>0.96</v>
      </c>
      <c r="AZ175" s="821">
        <v>15.47</v>
      </c>
      <c r="BA175" s="821">
        <v>-19.45</v>
      </c>
      <c r="BB175" s="821">
        <v>-7.04</v>
      </c>
      <c r="BC175" s="821">
        <v>-2.81</v>
      </c>
      <c r="BD175" s="861"/>
      <c r="BE175" s="594">
        <v>2014</v>
      </c>
      <c r="BF175" s="853">
        <f>IF(BE175&gt;2020,0,IF(BE175&gt;2008,1,IF(BE175&gt;2001,2,IF(BE175&gt;1990,3,IF(BE175&gt;1980,4,IF(BE175&gt;1973,5,IF(BE175&gt;1970,6,IF(BE175&gt;1960,7,IF(BE175&gt;1958,8,IF(BE175&gt;1953,9,10))))))))))</f>
        <v>1</v>
      </c>
      <c r="BG175" s="837">
        <v>11.700000000000001</v>
      </c>
      <c r="BH175" s="820" t="s">
        <v>4443</v>
      </c>
      <c r="BI175" s="820" t="s">
        <v>4444</v>
      </c>
    </row>
    <row r="176" spans="1:61" s="819" customFormat="1" ht="12.75" customHeight="1" x14ac:dyDescent="0.2">
      <c r="A176" s="148" t="s">
        <v>5144</v>
      </c>
      <c r="B176" s="793" t="s">
        <v>3912</v>
      </c>
      <c r="C176" s="885" t="s">
        <v>130</v>
      </c>
      <c r="D176" s="885" t="s">
        <v>4187</v>
      </c>
      <c r="E176" s="699">
        <v>9</v>
      </c>
      <c r="F176" s="1122">
        <v>565</v>
      </c>
      <c r="G176" s="1122" t="s">
        <v>105</v>
      </c>
      <c r="H176" s="1122" t="s">
        <v>105</v>
      </c>
      <c r="I176" s="829">
        <v>54.32</v>
      </c>
      <c r="J176" s="618">
        <f>(M176/I176)*100</f>
        <v>2.9823269513991164</v>
      </c>
      <c r="K176" s="832">
        <v>0.40500000000000003</v>
      </c>
      <c r="L176" s="842">
        <v>4</v>
      </c>
      <c r="M176" s="609">
        <f>K176*L176</f>
        <v>1.62</v>
      </c>
      <c r="N176" s="825" t="s">
        <v>507</v>
      </c>
      <c r="O176" s="700">
        <v>0.39</v>
      </c>
      <c r="P176" s="603">
        <v>44970</v>
      </c>
      <c r="Q176" s="603">
        <v>44985</v>
      </c>
      <c r="R176" s="609">
        <f>(K176-O176)/O176*100</f>
        <v>3.8461538461538494</v>
      </c>
      <c r="S176" s="667">
        <f>IF(INDEX(Historical!$D$7:$D$1220,MATCH(B176,Historical!$B$7:$B$1244,0))=0,"n/a",(INDEX(Historical!$C$7:$C$1222,MATCH(B176,Historical!$B$7:$B$1244,0))/INDEX(Historical!$D$7:$D$1220,MATCH(B176,Historical!$B$7:$B$1244,0))-1)*100)</f>
        <v>2.6315789473684292</v>
      </c>
      <c r="T176" s="667">
        <f>IF(INDEX(Historical!$F$7:$F$1213,MATCH(B176,Historical!$B$7:$B$1244,0))=0,"n/a",((INDEX(Historical!$C$7:$C$1222,MATCH(B176,Historical!$B$7:$B$1244,0))/INDEX(Historical!$F$7:$F$1213,MATCH(B176,Historical!$B$7:$B$1244,0)))^(1/3)-1)*100)</f>
        <v>1.7702780305301591</v>
      </c>
      <c r="U176" s="667">
        <f>IF(INDEX(Historical!$H$7:$H$1213,MATCH(B176,Historical!$B$7:$B$1244,0))=0,"n/a",((INDEX(Historical!$C$7:$C$1222,MATCH(B176,Historical!$B$7:$B$1244,0))/INDEX(Historical!$H$7:$H$1213,MATCH(B176,Historical!$B$7:$B$1244,0)))^(1/5)-1)*100)</f>
        <v>1.6137364741595661</v>
      </c>
      <c r="V176" s="667">
        <f>IF(INDEX(Historical!$N$7:$N$1213,MATCH(B176,Historical!$B$7:$B$1244,0))=0,"n/a",((INDEX(Historical!$C$7:$C$1222,MATCH(B176,Historical!$B$7:$B$1244,0))/INDEX(Historical!$N$7:$N$1213,MATCH(B176,Historical!$B$7:$B$1244,0)))^(1/10)-1)*100)</f>
        <v>1.2335696945859898</v>
      </c>
      <c r="W176" s="668">
        <f>IF(OR(U176&lt;=0,U176="n/a",V176&lt;=0,V176="n/a"),"n/a",U176/V176)</f>
        <v>1.3081842730427711</v>
      </c>
      <c r="X176" s="669">
        <f>IF(OR(AJ176&lt;=0,AJ176="n/a",U176&lt;=0,U176="n/a"),"n/a",U176/AJ176)</f>
        <v>0.34334818599139705</v>
      </c>
      <c r="Y176" s="831"/>
      <c r="Z176" s="618">
        <f>IF(OR(AC176&lt;0.01,AC176="n/a"),"n/a",M176/AC176*100)</f>
        <v>62.548262548262556</v>
      </c>
      <c r="AA176" s="841">
        <f>IF(OR(AC176&lt;0.01,AC176="n/a"),"n/a",I176/AC176)</f>
        <v>20.972972972972975</v>
      </c>
      <c r="AB176" s="842">
        <v>12</v>
      </c>
      <c r="AC176" s="821">
        <v>2.59</v>
      </c>
      <c r="AD176" s="821">
        <v>3.74</v>
      </c>
      <c r="AE176" s="821">
        <v>1.55</v>
      </c>
      <c r="AF176" s="821">
        <v>1.87</v>
      </c>
      <c r="AG176" s="821">
        <v>8.9</v>
      </c>
      <c r="AH176" s="821">
        <v>10.4</v>
      </c>
      <c r="AI176" s="821">
        <v>5.42</v>
      </c>
      <c r="AJ176" s="821">
        <v>4.7</v>
      </c>
      <c r="AK176" s="821">
        <v>5.65</v>
      </c>
      <c r="AL176" s="833">
        <v>875.68</v>
      </c>
      <c r="AM176" s="827">
        <v>0.70000000000000007</v>
      </c>
      <c r="AN176" s="821">
        <v>1.31</v>
      </c>
      <c r="AO176" s="705">
        <f>IF(U176="n/a","n/a",IF(AA176&lt;0,"n/a",IF(AA176="n/a","n/a",J176+U176-AA176)))</f>
        <v>-16.376909547414293</v>
      </c>
      <c r="AP176" s="706">
        <f>IF(U176="n/a","n/a",J176+U176)</f>
        <v>4.5960634255586825</v>
      </c>
      <c r="AQ176" s="843">
        <f>IF(OR(AC176&lt;0.01,AC176="n/a",AF176="n/a"),"n/a",(I176/SQRT(22.5*AC176*(I176/AF176))-1)*100)</f>
        <v>32.026023460796836</v>
      </c>
      <c r="AR176" s="618">
        <f>INDEX(Historical!$C$7:$C$1222,MATCH(B176,Historical!$B$7:$B$1244,0))*IF(AH176="n/a",1.03,IF(AH176&lt;0,1.01,IF(AH176&gt;10,1.1,(1+AH176/100))))</f>
        <v>1.7160000000000002</v>
      </c>
      <c r="AS176" s="841">
        <f>IF($AI176="n/a",1.03*AR176,IF($AI176&lt;0,1.01*AR176,IF($AI176&gt;10,1.1*AR176,(1+$AI176/100)*AR176)))</f>
        <v>1.8090072000000001</v>
      </c>
      <c r="AT176" s="841">
        <f>IF($AK176="n/a",1.03*AS176,IF($AK176&lt;0,1.01*AS176,IF($AK176&gt;10,1.1*AS176,(1+$AK176/100)*AS176)))</f>
        <v>1.9112161068000002</v>
      </c>
      <c r="AU176" s="841">
        <f>IF($AK176="n/a",1.03*AT176,IF($AK176&lt;0,1.01*AT176,IF($AK176&gt;10,1.1*AT176,(1+$AK176/100)*AT176)))</f>
        <v>2.0191998168342002</v>
      </c>
      <c r="AV176" s="841">
        <f>IF($AK176="n/a",1.03*AU176,IF($AK176&lt;0,1.01*AU176,IF($AK176&gt;10,1.1*AU176,(1+$AK176/100)*AU176)))</f>
        <v>2.1332846064853324</v>
      </c>
      <c r="AW176" s="618">
        <f>SUM(AR176:AV176)</f>
        <v>9.588707730119534</v>
      </c>
      <c r="AX176" s="713">
        <f>AW176/I176*100</f>
        <v>17.652260180632425</v>
      </c>
      <c r="AY176" s="887">
        <v>0.49</v>
      </c>
      <c r="AZ176" s="827">
        <v>21.6</v>
      </c>
      <c r="BA176" s="827">
        <v>-11.1</v>
      </c>
      <c r="BB176" s="827">
        <v>3.83</v>
      </c>
      <c r="BC176" s="827">
        <v>2.2999999999999998</v>
      </c>
      <c r="BD176" s="861"/>
      <c r="BE176" s="594">
        <v>2015</v>
      </c>
      <c r="BF176" s="853">
        <f>IF(BE176&gt;2020,0,IF(BE176&gt;2008,1,IF(BE176&gt;2001,2,IF(BE176&gt;1990,3,IF(BE176&gt;1980,4,IF(BE176&gt;1973,5,IF(BE176&gt;1970,6,IF(BE176&gt;1960,7,IF(BE176&gt;1958,8,IF(BE176&gt;1953,9,10))))))))))</f>
        <v>1</v>
      </c>
      <c r="BG176" s="837">
        <v>2.6</v>
      </c>
      <c r="BH176" s="820" t="s">
        <v>4443</v>
      </c>
      <c r="BI176" s="820" t="s">
        <v>4444</v>
      </c>
    </row>
    <row r="177" spans="1:61" s="819" customFormat="1" ht="12.75" customHeight="1" x14ac:dyDescent="0.2">
      <c r="A177" s="836" t="s">
        <v>5147</v>
      </c>
      <c r="B177" s="575" t="s">
        <v>4004</v>
      </c>
      <c r="C177" s="885" t="s">
        <v>107</v>
      </c>
      <c r="D177" s="885" t="s">
        <v>4193</v>
      </c>
      <c r="E177" s="699">
        <v>8</v>
      </c>
      <c r="F177" s="1122">
        <v>582</v>
      </c>
      <c r="G177" s="1122" t="s">
        <v>105</v>
      </c>
      <c r="H177" s="1122" t="s">
        <v>105</v>
      </c>
      <c r="I177" s="829">
        <v>50.26</v>
      </c>
      <c r="J177" s="618">
        <f>(M177/I177)*100</f>
        <v>1.9896538002387585</v>
      </c>
      <c r="K177" s="832">
        <v>0.25</v>
      </c>
      <c r="L177" s="842">
        <v>4</v>
      </c>
      <c r="M177" s="609">
        <f>K177*L177</f>
        <v>1</v>
      </c>
      <c r="N177" s="604" t="s">
        <v>679</v>
      </c>
      <c r="O177" s="700">
        <v>0.22</v>
      </c>
      <c r="P177" s="603">
        <v>44680</v>
      </c>
      <c r="Q177" s="603">
        <v>44692</v>
      </c>
      <c r="R177" s="609">
        <f>(K177-O177)/O177*100</f>
        <v>13.636363636363635</v>
      </c>
      <c r="S177" s="667">
        <f>IF(INDEX(Historical!$D$7:$D$1220,MATCH(B177,Historical!$B$7:$B$1244,0))=0,"n/a",(INDEX(Historical!$C$7:$C$1222,MATCH(B177,Historical!$B$7:$B$1244,0))/INDEX(Historical!$D$7:$D$1220,MATCH(B177,Historical!$B$7:$B$1244,0))-1)*100)</f>
        <v>11.494252873563227</v>
      </c>
      <c r="T177" s="667">
        <f>IF(INDEX(Historical!$F$7:$F$1213,MATCH(B177,Historical!$B$7:$B$1244,0))=0,"n/a",((INDEX(Historical!$C$7:$C$1222,MATCH(B177,Historical!$B$7:$B$1244,0))/INDEX(Historical!$F$7:$F$1213,MATCH(B177,Historical!$B$7:$B$1244,0)))^(1/3)-1)*100)</f>
        <v>7.0816072130518437</v>
      </c>
      <c r="U177" s="667">
        <f>IF(INDEX(Historical!$H$7:$H$1213,MATCH(B177,Historical!$B$7:$B$1244,0))=0,"n/a",((INDEX(Historical!$C$7:$C$1222,MATCH(B177,Historical!$B$7:$B$1244,0))/INDEX(Historical!$H$7:$H$1213,MATCH(B177,Historical!$B$7:$B$1244,0)))^(1/5)-1)*100)</f>
        <v>6.4394635619547724</v>
      </c>
      <c r="V177" s="667">
        <f>IF(INDEX(Historical!$N$7:$N$1213,MATCH(B177,Historical!$B$7:$B$1244,0))=0,"n/a",((INDEX(Historical!$C$7:$C$1222,MATCH(B177,Historical!$B$7:$B$1244,0))/INDEX(Historical!$N$7:$N$1213,MATCH(B177,Historical!$B$7:$B$1244,0)))^(1/10)-1)*100)</f>
        <v>4.9209099349787566</v>
      </c>
      <c r="W177" s="668">
        <f>IF(OR(U177&lt;=0,U177="n/a",V177&lt;=0,V177="n/a"),"n/a",U177/V177)</f>
        <v>1.3085920382695586</v>
      </c>
      <c r="X177" s="669">
        <f>IF(OR(AJ177&lt;=0,AJ177="n/a",U177&lt;=0,U177="n/a"),"n/a",U177/AJ177)</f>
        <v>0.3480791114570147</v>
      </c>
      <c r="Y177" s="831"/>
      <c r="Z177" s="618">
        <f>IF(OR(AC177&lt;0.01,AC177="n/a"),"n/a",M177/AC177*100)</f>
        <v>52.083333333333336</v>
      </c>
      <c r="AA177" s="841">
        <f>IF(OR(AC177&lt;0.01,AC177="n/a"),"n/a",I177/AC177)</f>
        <v>26.177083333333332</v>
      </c>
      <c r="AB177" s="842">
        <v>13</v>
      </c>
      <c r="AC177" s="821">
        <v>1.92</v>
      </c>
      <c r="AD177" s="821" t="s">
        <v>135</v>
      </c>
      <c r="AE177" s="821">
        <v>12.87</v>
      </c>
      <c r="AF177" s="821">
        <v>6.35</v>
      </c>
      <c r="AG177" s="821">
        <v>22.900000000000002</v>
      </c>
      <c r="AH177" s="821">
        <v>2.9000000000000004</v>
      </c>
      <c r="AI177" s="821" t="s">
        <v>135</v>
      </c>
      <c r="AJ177" s="821">
        <v>18.5</v>
      </c>
      <c r="AK177" s="821" t="s">
        <v>135</v>
      </c>
      <c r="AL177" s="833">
        <v>519.96</v>
      </c>
      <c r="AM177" s="827">
        <v>91.39</v>
      </c>
      <c r="AN177" s="821">
        <v>0</v>
      </c>
      <c r="AO177" s="705">
        <f>IF(U177="n/a","n/a",IF(AA177&lt;0,"n/a",IF(AA177="n/a","n/a",J177+U177-AA177)))</f>
        <v>-17.747965971139802</v>
      </c>
      <c r="AP177" s="706">
        <f>IF(U177="n/a","n/a",J177+U177)</f>
        <v>8.42911736219353</v>
      </c>
      <c r="AQ177" s="843">
        <f>IF(OR(AC177&lt;0.01,AC177="n/a",AF177="n/a"),"n/a",(I177/SQRT(22.5*AC177*(I177/AF177))-1)*100)</f>
        <v>171.80424260172299</v>
      </c>
      <c r="AR177" s="618">
        <f>INDEX(Historical!$C$7:$C$1222,MATCH(B177,Historical!$B$7:$B$1244,0))*IF(AH177="n/a",1.03,IF(AH177&lt;0,1.01,IF(AH177&gt;10,1.1,(1+AH177/100))))</f>
        <v>0.99812999999999985</v>
      </c>
      <c r="AS177" s="841">
        <f>IF($AI177="n/a",1.03*AR177,IF($AI177&lt;0,1.01*AR177,IF($AI177&gt;10,1.1*AR177,(1+$AI177/100)*AR177)))</f>
        <v>1.0280738999999999</v>
      </c>
      <c r="AT177" s="841">
        <f>IF($AK177="n/a",1.03*AS177,IF($AK177&lt;0,1.01*AS177,IF($AK177&gt;10,1.1*AS177,(1+$AK177/100)*AS177)))</f>
        <v>1.0589161169999999</v>
      </c>
      <c r="AU177" s="841">
        <f>IF($AK177="n/a",1.03*AT177,IF($AK177&lt;0,1.01*AT177,IF($AK177&gt;10,1.1*AT177,(1+$AK177/100)*AT177)))</f>
        <v>1.0906836005099998</v>
      </c>
      <c r="AV177" s="841">
        <f>IF($AK177="n/a",1.03*AU177,IF($AK177&lt;0,1.01*AU177,IF($AK177&gt;10,1.1*AU177,(1+$AK177/100)*AU177)))</f>
        <v>1.1234041085252999</v>
      </c>
      <c r="AW177" s="618">
        <f>SUM(AR177:AV177)</f>
        <v>5.2992077260352985</v>
      </c>
      <c r="AX177" s="713">
        <f>AW177/I177*100</f>
        <v>10.543588790360722</v>
      </c>
      <c r="AY177" s="887">
        <v>0.57999999999999996</v>
      </c>
      <c r="AZ177" s="827">
        <v>19.61</v>
      </c>
      <c r="BA177" s="827">
        <v>-57.550000000000004</v>
      </c>
      <c r="BB177" s="827">
        <v>-1.32</v>
      </c>
      <c r="BC177" s="827">
        <v>-19.489999999999998</v>
      </c>
      <c r="BD177" s="861"/>
      <c r="BE177" s="594">
        <v>2015</v>
      </c>
      <c r="BF177" s="853">
        <f>IF(BE177&gt;2020,0,IF(BE177&gt;2008,1,IF(BE177&gt;2001,2,IF(BE177&gt;1990,3,IF(BE177&gt;1980,4,IF(BE177&gt;1973,5,IF(BE177&gt;1970,6,IF(BE177&gt;1960,7,IF(BE177&gt;1958,8,IF(BE177&gt;1953,9,10))))))))))</f>
        <v>1</v>
      </c>
      <c r="BG177" s="837">
        <v>14.2</v>
      </c>
      <c r="BH177" s="820" t="s">
        <v>4443</v>
      </c>
      <c r="BI177" s="820" t="s">
        <v>4444</v>
      </c>
    </row>
    <row r="178" spans="1:61" s="819" customFormat="1" ht="12.75" customHeight="1" x14ac:dyDescent="0.2">
      <c r="A178" s="836" t="s">
        <v>5385</v>
      </c>
      <c r="B178" s="575" t="s">
        <v>5380</v>
      </c>
      <c r="C178" s="885" t="s">
        <v>107</v>
      </c>
      <c r="D178" s="885" t="s">
        <v>4193</v>
      </c>
      <c r="E178" s="699">
        <v>5</v>
      </c>
      <c r="F178" s="1122">
        <v>707</v>
      </c>
      <c r="G178" s="1122" t="s">
        <v>105</v>
      </c>
      <c r="H178" s="1122" t="s">
        <v>105</v>
      </c>
      <c r="I178" s="829">
        <v>33.96</v>
      </c>
      <c r="J178" s="618">
        <f>(M178/I178)*100</f>
        <v>3.7691401648998819</v>
      </c>
      <c r="K178" s="832">
        <v>0.32</v>
      </c>
      <c r="L178" s="842">
        <v>4</v>
      </c>
      <c r="M178" s="609">
        <f>K178*L178</f>
        <v>1.28</v>
      </c>
      <c r="N178" s="825" t="s">
        <v>200</v>
      </c>
      <c r="O178" s="700">
        <v>0.25</v>
      </c>
      <c r="P178" s="603">
        <v>44994</v>
      </c>
      <c r="Q178" s="603">
        <v>45012</v>
      </c>
      <c r="R178" s="609">
        <f>(K178-O178)/O178*100</f>
        <v>28.000000000000004</v>
      </c>
      <c r="S178" s="667">
        <f>IF(INDEX(Historical!$D$7:$D$1220,MATCH(B178,Historical!$B$7:$B$1244,0))=0,"n/a",(INDEX(Historical!$C$7:$C$1222,MATCH(B178,Historical!$B$7:$B$1244,0))/INDEX(Historical!$D$7:$D$1220,MATCH(B178,Historical!$B$7:$B$1244,0))-1)*100)</f>
        <v>88.679245283018844</v>
      </c>
      <c r="T178" s="667">
        <f>IF(INDEX(Historical!$F$7:$F$1213,MATCH(B178,Historical!$B$7:$B$1244,0))=0,"n/a",((INDEX(Historical!$C$7:$C$1222,MATCH(B178,Historical!$B$7:$B$1244,0))/INDEX(Historical!$F$7:$F$1213,MATCH(B178,Historical!$B$7:$B$1244,0)))^(1/3)-1)*100)</f>
        <v>115.44346900318838</v>
      </c>
      <c r="U178" s="667" t="str">
        <f>IF(INDEX(Historical!$H$7:$H$1213,MATCH(B178,Historical!$B$7:$B$1244,0))=0,"n/a",((INDEX(Historical!$C$7:$C$1222,MATCH(B178,Historical!$B$7:$B$1244,0))/INDEX(Historical!$H$7:$H$1213,MATCH(B178,Historical!$B$7:$B$1244,0)))^(1/5)-1)*100)</f>
        <v>n/a</v>
      </c>
      <c r="V178" s="667" t="str">
        <f>IF(INDEX(Historical!$N$7:$N$1213,MATCH(B178,Historical!$B$7:$B$1244,0))=0,"n/a",((INDEX(Historical!$C$7:$C$1222,MATCH(B178,Historical!$B$7:$B$1244,0))/INDEX(Historical!$N$7:$N$1213,MATCH(B178,Historical!$B$7:$B$1244,0)))^(1/10)-1)*100)</f>
        <v>n/a</v>
      </c>
      <c r="W178" s="668" t="str">
        <f>IF(OR(U178&lt;=0,U178="n/a",V178&lt;=0,V178="n/a"),"n/a",U178/V178)</f>
        <v>n/a</v>
      </c>
      <c r="X178" s="669" t="str">
        <f>IF(OR(AJ178&lt;=0,AJ178="n/a",U178&lt;=0,U178="n/a"),"n/a",U178/AJ178)</f>
        <v>n/a</v>
      </c>
      <c r="Y178" s="640"/>
      <c r="Z178" s="618">
        <f>IF(OR(AC178&lt;0.01,AC178="n/a"),"n/a",M178/AC178*100)</f>
        <v>33.595800524934383</v>
      </c>
      <c r="AA178" s="841">
        <f>IF(OR(AC178&lt;0.01,AC178="n/a"),"n/a",I178/AC178)</f>
        <v>8.9133858267716537</v>
      </c>
      <c r="AB178" s="842">
        <v>12</v>
      </c>
      <c r="AC178" s="821">
        <v>3.81</v>
      </c>
      <c r="AD178" s="821">
        <v>0.71</v>
      </c>
      <c r="AE178" s="821">
        <v>2.62</v>
      </c>
      <c r="AF178" s="821">
        <v>2.13</v>
      </c>
      <c r="AG178" s="821">
        <v>29.299999999999997</v>
      </c>
      <c r="AH178" s="821">
        <v>30.2</v>
      </c>
      <c r="AI178" s="821">
        <v>10.280000000000001</v>
      </c>
      <c r="AJ178" s="821">
        <v>112.5</v>
      </c>
      <c r="AK178" s="821">
        <v>12.2</v>
      </c>
      <c r="AL178" s="833">
        <v>2240</v>
      </c>
      <c r="AM178" s="827">
        <v>6.9</v>
      </c>
      <c r="AN178" s="821">
        <v>0.94</v>
      </c>
      <c r="AO178" s="705" t="str">
        <f>IF(U178="n/a","n/a",IF(AA178&lt;0,"n/a",IF(AA178="n/a","n/a",J178+U178-AA178)))</f>
        <v>n/a</v>
      </c>
      <c r="AP178" s="706" t="str">
        <f>IF(U178="n/a","n/a",J178+U178)</f>
        <v>n/a</v>
      </c>
      <c r="AQ178" s="843">
        <f>IF(OR(AC178&lt;0.01,AC178="n/a",AF178="n/a"),"n/a",(I178/SQRT(22.5*AC178*(I178/AF178))-1)*100)</f>
        <v>-8.141384457723122</v>
      </c>
      <c r="AR178" s="618">
        <f>INDEX(Historical!$C$7:$C$1222,MATCH(B178,Historical!$B$7:$B$1244,0))*IF(AH178="n/a",1.03,IF(AH178&lt;0,1.01,IF(AH178&gt;10,1.1,(1+AH178/100))))</f>
        <v>1.1000000000000001</v>
      </c>
      <c r="AS178" s="841">
        <f>IF($AI178="n/a",1.03*AR178,IF($AI178&lt;0,1.01*AR178,IF($AI178&gt;10,1.1*AR178,(1+$AI178/100)*AR178)))</f>
        <v>1.2100000000000002</v>
      </c>
      <c r="AT178" s="841">
        <f>IF($AK178="n/a",1.03*AS178,IF($AK178&lt;0,1.01*AS178,IF($AK178&gt;10,1.1*AS178,(1+$AK178/100)*AS178)))</f>
        <v>1.3310000000000004</v>
      </c>
      <c r="AU178" s="841">
        <f>IF($AK178="n/a",1.03*AT178,IF($AK178&lt;0,1.01*AT178,IF($AK178&gt;10,1.1*AT178,(1+$AK178/100)*AT178)))</f>
        <v>1.4641000000000006</v>
      </c>
      <c r="AV178" s="841">
        <f>IF($AK178="n/a",1.03*AU178,IF($AK178&lt;0,1.01*AU178,IF($AK178&gt;10,1.1*AU178,(1+$AK178/100)*AU178)))</f>
        <v>1.6105100000000008</v>
      </c>
      <c r="AW178" s="618">
        <f>SUM(AR178:AV178)</f>
        <v>6.7156100000000025</v>
      </c>
      <c r="AX178" s="713">
        <f>AW178/I178*100</f>
        <v>19.775058892815085</v>
      </c>
      <c r="AY178" s="887">
        <v>1.17</v>
      </c>
      <c r="AZ178" s="827">
        <v>52.839999999999996</v>
      </c>
      <c r="BA178" s="827">
        <v>-1.51</v>
      </c>
      <c r="BB178" s="827">
        <v>15.040000000000001</v>
      </c>
      <c r="BC178" s="827">
        <v>22.49</v>
      </c>
      <c r="BD178" s="861"/>
      <c r="BE178" s="594">
        <v>2019</v>
      </c>
      <c r="BF178" s="853"/>
      <c r="BG178" s="837">
        <v>11.4</v>
      </c>
      <c r="BH178" s="820" t="s">
        <v>4443</v>
      </c>
      <c r="BI178" s="820" t="s">
        <v>4444</v>
      </c>
    </row>
    <row r="179" spans="1:61" s="819" customFormat="1" ht="12.75" customHeight="1" x14ac:dyDescent="0.2">
      <c r="A179" s="836" t="s">
        <v>5330</v>
      </c>
      <c r="B179" s="575" t="s">
        <v>5331</v>
      </c>
      <c r="C179" s="885" t="s">
        <v>4178</v>
      </c>
      <c r="D179" s="885" t="s">
        <v>4179</v>
      </c>
      <c r="E179" s="699">
        <v>5</v>
      </c>
      <c r="F179" s="1122">
        <v>692</v>
      </c>
      <c r="G179" s="1122" t="s">
        <v>105</v>
      </c>
      <c r="H179" s="1122" t="s">
        <v>105</v>
      </c>
      <c r="I179" s="829">
        <v>33.53</v>
      </c>
      <c r="J179" s="618">
        <f>(M179/I179)*100</f>
        <v>4.6525499552639422</v>
      </c>
      <c r="K179" s="832">
        <v>0.39</v>
      </c>
      <c r="L179" s="842">
        <v>4</v>
      </c>
      <c r="M179" s="609">
        <f>K179*L179</f>
        <v>1.56</v>
      </c>
      <c r="N179" s="825" t="s">
        <v>126</v>
      </c>
      <c r="O179" s="700">
        <v>0.36</v>
      </c>
      <c r="P179" s="603">
        <v>44825</v>
      </c>
      <c r="Q179" s="603">
        <v>44840</v>
      </c>
      <c r="R179" s="609">
        <f>(K179-O179)/O179*100</f>
        <v>8.333333333333341</v>
      </c>
      <c r="S179" s="667">
        <f>IF(INDEX(Historical!$D$7:$D$1220,MATCH(B179,Historical!$B$7:$B$1244,0))=0,"n/a",(INDEX(Historical!$C$7:$C$1222,MATCH(B179,Historical!$B$7:$B$1244,0))/INDEX(Historical!$D$7:$D$1220,MATCH(B179,Historical!$B$7:$B$1244,0))-1)*100)</f>
        <v>8.8888888888888786</v>
      </c>
      <c r="T179" s="667">
        <f>IF(INDEX(Historical!$F$7:$F$1213,MATCH(B179,Historical!$B$7:$B$1244,0))=0,"n/a",((INDEX(Historical!$C$7:$C$1222,MATCH(B179,Historical!$B$7:$B$1244,0))/INDEX(Historical!$F$7:$F$1213,MATCH(B179,Historical!$B$7:$B$1244,0)))^(1/3)-1)*100)</f>
        <v>8.2147470202165849</v>
      </c>
      <c r="U179" s="667" t="str">
        <f>IF(INDEX(Historical!$H$7:$H$1213,MATCH(B179,Historical!$B$7:$B$1244,0))=0,"n/a",((INDEX(Historical!$C$7:$C$1222,MATCH(B179,Historical!$B$7:$B$1244,0))/INDEX(Historical!$H$7:$H$1213,MATCH(B179,Historical!$B$7:$B$1244,0)))^(1/5)-1)*100)</f>
        <v>n/a</v>
      </c>
      <c r="V179" s="667" t="str">
        <f>IF(INDEX(Historical!$N$7:$N$1213,MATCH(B179,Historical!$B$7:$B$1244,0))=0,"n/a",((INDEX(Historical!$C$7:$C$1222,MATCH(B179,Historical!$B$7:$B$1244,0))/INDEX(Historical!$N$7:$N$1213,MATCH(B179,Historical!$B$7:$B$1244,0)))^(1/10)-1)*100)</f>
        <v>n/a</v>
      </c>
      <c r="W179" s="668" t="str">
        <f>IF(OR(U179&lt;=0,U179="n/a",V179&lt;=0,V179="n/a"),"n/a",U179/V179)</f>
        <v>n/a</v>
      </c>
      <c r="X179" s="669" t="str">
        <f>IF(OR(AJ179&lt;=0,AJ179="n/a",U179&lt;=0,U179="n/a"),"n/a",U179/AJ179)</f>
        <v>n/a</v>
      </c>
      <c r="Y179" s="640"/>
      <c r="Z179" s="618">
        <f>IF(OR(AC179&lt;0.01,AC179="n/a"),"n/a",M179/AC179*100)</f>
        <v>145.79439252336448</v>
      </c>
      <c r="AA179" s="841">
        <f>IF(OR(AC179&lt;0.01,AC179="n/a"),"n/a",I179/AC179)</f>
        <v>31.33644859813084</v>
      </c>
      <c r="AB179" s="842">
        <v>12</v>
      </c>
      <c r="AC179" s="821">
        <v>1.07</v>
      </c>
      <c r="AD179" s="821">
        <v>4.43</v>
      </c>
      <c r="AE179" s="821">
        <v>15.82</v>
      </c>
      <c r="AF179" s="821">
        <v>1.48</v>
      </c>
      <c r="AG179" s="821">
        <v>5.5</v>
      </c>
      <c r="AH179" s="821">
        <v>-27.700000000000003</v>
      </c>
      <c r="AI179" s="821">
        <v>2.94</v>
      </c>
      <c r="AJ179" s="821">
        <v>48.4</v>
      </c>
      <c r="AK179" s="821">
        <v>7.1</v>
      </c>
      <c r="AL179" s="833">
        <v>35020</v>
      </c>
      <c r="AM179" s="827">
        <v>0.36</v>
      </c>
      <c r="AN179" s="821">
        <v>0.66</v>
      </c>
      <c r="AO179" s="705" t="str">
        <f>IF(U179="n/a","n/a",IF(AA179&lt;0,"n/a",IF(AA179="n/a","n/a",J179+U179-AA179)))</f>
        <v>n/a</v>
      </c>
      <c r="AP179" s="706" t="str">
        <f>IF(U179="n/a","n/a",J179+U179)</f>
        <v>n/a</v>
      </c>
      <c r="AQ179" s="843">
        <f>IF(OR(AC179&lt;0.01,AC179="n/a",AF179="n/a"),"n/a",(I179/SQRT(22.5*AC179*(I179/AF179))-1)*100)</f>
        <v>43.570259881098153</v>
      </c>
      <c r="AR179" s="618">
        <f>INDEX(Historical!$C$7:$C$1222,MATCH(B179,Historical!$B$7:$B$1244,0))*IF(AH179="n/a",1.03,IF(AH179&lt;0,1.01,IF(AH179&gt;10,1.1,(1+AH179/100))))</f>
        <v>1.4846999999999999</v>
      </c>
      <c r="AS179" s="841">
        <f>IF($AI179="n/a",1.03*AR179,IF($AI179&lt;0,1.01*AR179,IF($AI179&gt;10,1.1*AR179,(1+$AI179/100)*AR179)))</f>
        <v>1.5283501800000001</v>
      </c>
      <c r="AT179" s="841">
        <f>IF($AK179="n/a",1.03*AS179,IF($AK179&lt;0,1.01*AS179,IF($AK179&gt;10,1.1*AS179,(1+$AK179/100)*AS179)))</f>
        <v>1.6368630427799999</v>
      </c>
      <c r="AU179" s="841">
        <f>IF($AK179="n/a",1.03*AT179,IF($AK179&lt;0,1.01*AT179,IF($AK179&gt;10,1.1*AT179,(1+$AK179/100)*AT179)))</f>
        <v>1.7530803188173798</v>
      </c>
      <c r="AV179" s="841">
        <f>IF($AK179="n/a",1.03*AU179,IF($AK179&lt;0,1.01*AU179,IF($AK179&gt;10,1.1*AU179,(1+$AK179/100)*AU179)))</f>
        <v>1.8775490214534136</v>
      </c>
      <c r="AW179" s="618">
        <f>SUM(AR179:AV179)</f>
        <v>8.2805425630507941</v>
      </c>
      <c r="AX179" s="713">
        <f>AW179/I179*100</f>
        <v>24.695921750822528</v>
      </c>
      <c r="AY179" s="887">
        <v>0.98</v>
      </c>
      <c r="AZ179" s="827">
        <v>26.91</v>
      </c>
      <c r="BA179" s="827">
        <v>-6.05</v>
      </c>
      <c r="BB179" s="827">
        <v>0.25</v>
      </c>
      <c r="BC179" s="827">
        <v>3.8600000000000003</v>
      </c>
      <c r="BD179" s="861"/>
      <c r="BE179" s="594">
        <v>2018</v>
      </c>
      <c r="BF179" s="853">
        <f>IF(BE179&gt;2020,0,IF(BE179&gt;2008,1,IF(BE179&gt;2001,2,IF(BE179&gt;1990,3,IF(BE179&gt;1980,4,IF(BE179&gt;1973,5,IF(BE179&gt;1970,6,IF(BE179&gt;1960,7,IF(BE179&gt;1958,8,IF(BE179&gt;1953,9,10))))))))))</f>
        <v>1</v>
      </c>
      <c r="BG179" s="837">
        <v>3.3000000000000003</v>
      </c>
      <c r="BH179" s="820" t="s">
        <v>4443</v>
      </c>
      <c r="BI179" s="820" t="s">
        <v>4445</v>
      </c>
    </row>
    <row r="180" spans="1:61" s="819" customFormat="1" ht="12.75" customHeight="1" x14ac:dyDescent="0.2">
      <c r="A180" s="836" t="s">
        <v>5207</v>
      </c>
      <c r="B180" s="575" t="s">
        <v>5206</v>
      </c>
      <c r="C180" s="885" t="s">
        <v>4055</v>
      </c>
      <c r="D180" s="885" t="s">
        <v>4196</v>
      </c>
      <c r="E180" s="699">
        <v>7</v>
      </c>
      <c r="F180" s="1122">
        <v>610</v>
      </c>
      <c r="G180" s="1122" t="s">
        <v>105</v>
      </c>
      <c r="H180" s="1122" t="s">
        <v>105</v>
      </c>
      <c r="I180" s="829">
        <v>21.23</v>
      </c>
      <c r="J180" s="618">
        <f>(M180/I180)*100</f>
        <v>1.8841262364578428</v>
      </c>
      <c r="K180" s="832">
        <v>0.1</v>
      </c>
      <c r="L180" s="842">
        <v>4</v>
      </c>
      <c r="M180" s="609">
        <f>K180*L180</f>
        <v>0.4</v>
      </c>
      <c r="N180" s="825" t="s">
        <v>316</v>
      </c>
      <c r="O180" s="700">
        <v>9.5000000000000001E-2</v>
      </c>
      <c r="P180" s="891">
        <v>44536</v>
      </c>
      <c r="Q180" s="891">
        <v>44547</v>
      </c>
      <c r="R180" s="609">
        <f>(K180-O180)/O180*100</f>
        <v>5.2631578947368469</v>
      </c>
      <c r="S180" s="667">
        <f>IF(INDEX(Historical!$D$7:$D$1220,MATCH(B180,Historical!$B$7:$B$1244,0))=0,"n/a",(INDEX(Historical!$C$7:$C$1222,MATCH(B180,Historical!$B$7:$B$1244,0))/INDEX(Historical!$D$7:$D$1220,MATCH(B180,Historical!$B$7:$B$1244,0))-1)*100)</f>
        <v>3.8961038961039085</v>
      </c>
      <c r="T180" s="667">
        <f>IF(INDEX(Historical!$F$7:$F$1213,MATCH(B180,Historical!$B$7:$B$1244,0))=0,"n/a",((INDEX(Historical!$C$7:$C$1222,MATCH(B180,Historical!$B$7:$B$1244,0))/INDEX(Historical!$F$7:$F$1213,MATCH(B180,Historical!$B$7:$B$1244,0)))^(1/3)-1)*100)</f>
        <v>2.6327791369625153</v>
      </c>
      <c r="U180" s="667">
        <f>IF(INDEX(Historical!$H$7:$H$1213,MATCH(B180,Historical!$B$7:$B$1244,0))=0,"n/a",((INDEX(Historical!$C$7:$C$1222,MATCH(B180,Historical!$B$7:$B$1244,0))/INDEX(Historical!$H$7:$H$1213,MATCH(B180,Historical!$B$7:$B$1244,0)))^(1/5)-1)*100)</f>
        <v>9.4218270822189698</v>
      </c>
      <c r="V180" s="667" t="str">
        <f>IF(INDEX(Historical!$N$7:$N$1213,MATCH(B180,Historical!$B$7:$B$1244,0))=0,"n/a",((INDEX(Historical!$C$7:$C$1222,MATCH(B180,Historical!$B$7:$B$1244,0))/INDEX(Historical!$N$7:$N$1213,MATCH(B180,Historical!$B$7:$B$1244,0)))^(1/10)-1)*100)</f>
        <v>n/a</v>
      </c>
      <c r="W180" s="668" t="str">
        <f>IF(OR(U180&lt;=0,U180="n/a",V180&lt;=0,V180="n/a"),"n/a",U180/V180)</f>
        <v>n/a</v>
      </c>
      <c r="X180" s="669">
        <f>IF(OR(AJ180&lt;=0,AJ180="n/a",U180&lt;=0,U180="n/a"),"n/a",U180/AJ180)</f>
        <v>0.62396205842509733</v>
      </c>
      <c r="Y180" s="640" t="s">
        <v>5356</v>
      </c>
      <c r="Z180" s="618">
        <f>IF(OR(AC180&lt;0.01,AC180="n/a"),"n/a",M180/AC180*100)</f>
        <v>13.422818791946309</v>
      </c>
      <c r="AA180" s="841">
        <f>IF(OR(AC180&lt;0.01,AC180="n/a"),"n/a",I180/AC180)</f>
        <v>7.1241610738255039</v>
      </c>
      <c r="AB180" s="842">
        <v>12</v>
      </c>
      <c r="AC180" s="821">
        <v>2.98</v>
      </c>
      <c r="AD180" s="821" t="s">
        <v>135</v>
      </c>
      <c r="AE180" s="821">
        <v>0.86</v>
      </c>
      <c r="AF180" s="821">
        <v>1.47</v>
      </c>
      <c r="AG180" s="821">
        <v>22.6</v>
      </c>
      <c r="AH180" s="821">
        <v>45.5</v>
      </c>
      <c r="AI180" s="821">
        <v>9.26</v>
      </c>
      <c r="AJ180" s="821">
        <v>15.1</v>
      </c>
      <c r="AK180" s="821">
        <v>-11.899999999999999</v>
      </c>
      <c r="AL180" s="833">
        <v>3000</v>
      </c>
      <c r="AM180" s="827">
        <v>0.2</v>
      </c>
      <c r="AN180" s="821">
        <v>0.24</v>
      </c>
      <c r="AO180" s="705">
        <f>IF(U180="n/a","n/a",IF(AA180&lt;0,"n/a",IF(AA180="n/a","n/a",J180+U180-AA180)))</f>
        <v>4.1817922448513096</v>
      </c>
      <c r="AP180" s="706">
        <f>IF(U180="n/a","n/a",J180+U180)</f>
        <v>11.305953318676814</v>
      </c>
      <c r="AQ180" s="843">
        <f>IF(OR(AC180&lt;0.01,AC180="n/a",AF180="n/a"),"n/a",(I180/SQRT(22.5*AC180*(I180/AF180))-1)*100)</f>
        <v>-31.776456398351783</v>
      </c>
      <c r="AR180" s="618">
        <f>INDEX(Historical!$C$7:$C$1222,MATCH(B180,Historical!$B$7:$B$1244,0))*IF(AH180="n/a",1.03,IF(AH180&lt;0,1.01,IF(AH180&gt;10,1.1,(1+AH180/100))))</f>
        <v>0.44000000000000006</v>
      </c>
      <c r="AS180" s="841">
        <f>IF($AI180="n/a",1.03*AR180,IF($AI180&lt;0,1.01*AR180,IF($AI180&gt;10,1.1*AR180,(1+$AI180/100)*AR180)))</f>
        <v>0.48074400000000006</v>
      </c>
      <c r="AT180" s="841">
        <f>IF($AK180="n/a",1.03*AS180,IF($AK180&lt;0,1.01*AS180,IF($AK180&gt;10,1.1*AS180,(1+$AK180/100)*AS180)))</f>
        <v>0.48555144000000006</v>
      </c>
      <c r="AU180" s="841">
        <f>IF($AK180="n/a",1.03*AT180,IF($AK180&lt;0,1.01*AT180,IF($AK180&gt;10,1.1*AT180,(1+$AK180/100)*AT180)))</f>
        <v>0.49040695440000004</v>
      </c>
      <c r="AV180" s="841">
        <f>IF($AK180="n/a",1.03*AU180,IF($AK180&lt;0,1.01*AU180,IF($AK180&gt;10,1.1*AU180,(1+$AK180/100)*AU180)))</f>
        <v>0.49531102394400006</v>
      </c>
      <c r="AW180" s="618">
        <f>SUM(AR180:AV180)</f>
        <v>2.3920134183440003</v>
      </c>
      <c r="AX180" s="713">
        <f>AW180/I180*100</f>
        <v>11.26713809865285</v>
      </c>
      <c r="AY180" s="887">
        <v>1.3</v>
      </c>
      <c r="AZ180" s="827">
        <v>26.939999999999998</v>
      </c>
      <c r="BA180" s="827">
        <v>-13.26</v>
      </c>
      <c r="BB180" s="827">
        <v>-3.64</v>
      </c>
      <c r="BC180" s="827">
        <v>3.6900000000000004</v>
      </c>
      <c r="BD180" s="861"/>
      <c r="BE180" s="594">
        <v>2016</v>
      </c>
      <c r="BF180" s="853">
        <f>IF(BE180&gt;2020,0,IF(BE180&gt;2008,1,IF(BE180&gt;2001,2,IF(BE180&gt;1990,3,IF(BE180&gt;1980,4,IF(BE180&gt;1973,5,IF(BE180&gt;1970,6,IF(BE180&gt;1960,7,IF(BE180&gt;1958,8,IF(BE180&gt;1953,9,10))))))))))</f>
        <v>1</v>
      </c>
      <c r="BG180" s="837">
        <v>11.700000000000001</v>
      </c>
      <c r="BH180" s="820" t="s">
        <v>4443</v>
      </c>
      <c r="BI180" s="820" t="s">
        <v>4444</v>
      </c>
    </row>
    <row r="181" spans="1:61" s="819" customFormat="1" ht="12.75" customHeight="1" x14ac:dyDescent="0.2">
      <c r="A181" s="836" t="s">
        <v>5247</v>
      </c>
      <c r="B181" s="575" t="s">
        <v>5237</v>
      </c>
      <c r="C181" s="885" t="s">
        <v>107</v>
      </c>
      <c r="D181" s="885" t="s">
        <v>4190</v>
      </c>
      <c r="E181" s="699">
        <v>6</v>
      </c>
      <c r="F181" s="1122">
        <v>676</v>
      </c>
      <c r="G181" s="1122" t="s">
        <v>105</v>
      </c>
      <c r="H181" s="1122" t="s">
        <v>105</v>
      </c>
      <c r="I181" s="829">
        <v>87.23</v>
      </c>
      <c r="J181" s="618">
        <f>(M181/I181)*100</f>
        <v>2.8889143643242003</v>
      </c>
      <c r="K181" s="832">
        <v>0.63</v>
      </c>
      <c r="L181" s="842">
        <v>4</v>
      </c>
      <c r="M181" s="609">
        <f>K181*L181</f>
        <v>2.52</v>
      </c>
      <c r="N181" s="825" t="s">
        <v>292</v>
      </c>
      <c r="O181" s="700">
        <v>0.6</v>
      </c>
      <c r="P181" s="603">
        <v>44992</v>
      </c>
      <c r="Q181" s="603">
        <v>45008</v>
      </c>
      <c r="R181" s="609">
        <f>(K181-O181)/O181*100</f>
        <v>5.0000000000000044</v>
      </c>
      <c r="S181" s="667">
        <f>IF(INDEX(Historical!$D$7:$D$1220,MATCH(B181,Historical!$B$7:$B$1244,0))=0,"n/a",(INDEX(Historical!$C$7:$C$1222,MATCH(B181,Historical!$B$7:$B$1244,0))/INDEX(Historical!$D$7:$D$1220,MATCH(B181,Historical!$B$7:$B$1244,0))-1)*100)</f>
        <v>19.999999999999996</v>
      </c>
      <c r="T181" s="667">
        <f>IF(INDEX(Historical!$F$7:$F$1213,MATCH(B181,Historical!$B$7:$B$1244,0))=0,"n/a",((INDEX(Historical!$C$7:$C$1222,MATCH(B181,Historical!$B$7:$B$1244,0))/INDEX(Historical!$F$7:$F$1213,MATCH(B181,Historical!$B$7:$B$1244,0)))^(1/3)-1)*100)</f>
        <v>25.99210498948732</v>
      </c>
      <c r="U181" s="667" t="str">
        <f>IF(INDEX(Historical!$H$7:$H$1213,MATCH(B181,Historical!$B$7:$B$1244,0))=0,"n/a",((INDEX(Historical!$C$7:$C$1222,MATCH(B181,Historical!$B$7:$B$1244,0))/INDEX(Historical!$H$7:$H$1213,MATCH(B181,Historical!$B$7:$B$1244,0)))^(1/5)-1)*100)</f>
        <v>n/a</v>
      </c>
      <c r="V181" s="667" t="str">
        <f>IF(INDEX(Historical!$N$7:$N$1213,MATCH(B181,Historical!$B$7:$B$1244,0))=0,"n/a",((INDEX(Historical!$C$7:$C$1222,MATCH(B181,Historical!$B$7:$B$1244,0))/INDEX(Historical!$N$7:$N$1213,MATCH(B181,Historical!$B$7:$B$1244,0)))^(1/10)-1)*100)</f>
        <v>n/a</v>
      </c>
      <c r="W181" s="668" t="str">
        <f>IF(OR(U181&lt;=0,U181="n/a",V181&lt;=0,V181="n/a"),"n/a",U181/V181)</f>
        <v>n/a</v>
      </c>
      <c r="X181" s="669" t="str">
        <f>IF(OR(AJ181&lt;=0,AJ181="n/a",U181&lt;=0,U181="n/a"),"n/a",U181/AJ181)</f>
        <v>n/a</v>
      </c>
      <c r="Y181" s="640"/>
      <c r="Z181" s="618">
        <f>IF(OR(AC181&lt;0.01,AC181="n/a"),"n/a",M181/AC181*100)</f>
        <v>30.508474576271187</v>
      </c>
      <c r="AA181" s="841">
        <f>IF(OR(AC181&lt;0.01,AC181="n/a"),"n/a",I181/AC181)</f>
        <v>10.560532687651332</v>
      </c>
      <c r="AB181" s="842">
        <v>12</v>
      </c>
      <c r="AC181" s="821">
        <v>8.26</v>
      </c>
      <c r="AD181" s="821">
        <v>1.06</v>
      </c>
      <c r="AE181" s="821">
        <v>2.11</v>
      </c>
      <c r="AF181" s="821">
        <v>1.71</v>
      </c>
      <c r="AG181" s="821">
        <v>16.7</v>
      </c>
      <c r="AH181" s="821">
        <v>6</v>
      </c>
      <c r="AI181" s="821">
        <v>16.46</v>
      </c>
      <c r="AJ181" s="821">
        <v>17.899999999999999</v>
      </c>
      <c r="AK181" s="821">
        <v>10</v>
      </c>
      <c r="AL181" s="833">
        <v>2930</v>
      </c>
      <c r="AM181" s="827">
        <v>0.3</v>
      </c>
      <c r="AN181" s="821">
        <v>0</v>
      </c>
      <c r="AO181" s="705" t="str">
        <f>IF(U181="n/a","n/a",IF(AA181&lt;0,"n/a",IF(AA181="n/a","n/a",J181+U181-AA181)))</f>
        <v>n/a</v>
      </c>
      <c r="AP181" s="706" t="str">
        <f>IF(U181="n/a","n/a",J181+U181)</f>
        <v>n/a</v>
      </c>
      <c r="AQ181" s="843">
        <f>IF(OR(AC181&lt;0.01,AC181="n/a",AF181="n/a"),"n/a",(I181/SQRT(22.5*AC181*(I181/AF181))-1)*100)</f>
        <v>-10.412027355146536</v>
      </c>
      <c r="AR181" s="618">
        <f>INDEX(Historical!$C$7:$C$1222,MATCH(B181,Historical!$B$7:$B$1244,0))*IF(AH181="n/a",1.03,IF(AH181&lt;0,1.01,IF(AH181&gt;10,1.1,(1+AH181/100))))</f>
        <v>2.544</v>
      </c>
      <c r="AS181" s="841">
        <f>IF($AI181="n/a",1.03*AR181,IF($AI181&lt;0,1.01*AR181,IF($AI181&gt;10,1.1*AR181,(1+$AI181/100)*AR181)))</f>
        <v>2.7984000000000004</v>
      </c>
      <c r="AT181" s="841">
        <f>IF($AK181="n/a",1.03*AS181,IF($AK181&lt;0,1.01*AS181,IF($AK181&gt;10,1.1*AS181,(1+$AK181/100)*AS181)))</f>
        <v>3.0782400000000005</v>
      </c>
      <c r="AU181" s="841">
        <f>IF($AK181="n/a",1.03*AT181,IF($AK181&lt;0,1.01*AT181,IF($AK181&gt;10,1.1*AT181,(1+$AK181/100)*AT181)))</f>
        <v>3.3860640000000011</v>
      </c>
      <c r="AV181" s="841">
        <f>IF($AK181="n/a",1.03*AU181,IF($AK181&lt;0,1.01*AU181,IF($AK181&gt;10,1.1*AU181,(1+$AK181/100)*AU181)))</f>
        <v>3.7246704000000013</v>
      </c>
      <c r="AW181" s="618">
        <f>SUM(AR181:AV181)</f>
        <v>15.531374400000002</v>
      </c>
      <c r="AX181" s="713">
        <f>AW181/I181*100</f>
        <v>17.805083572165543</v>
      </c>
      <c r="AY181" s="887">
        <v>1.36</v>
      </c>
      <c r="AZ181" s="827">
        <v>15.8</v>
      </c>
      <c r="BA181" s="827">
        <v>-37.54</v>
      </c>
      <c r="BB181" s="827">
        <v>-1.18</v>
      </c>
      <c r="BC181" s="827">
        <v>-7.24</v>
      </c>
      <c r="BD181" s="861"/>
      <c r="BE181" s="594">
        <v>2018</v>
      </c>
      <c r="BF181" s="853">
        <f>IF(BE181&gt;2020,0,IF(BE181&gt;2008,1,IF(BE181&gt;2001,2,IF(BE181&gt;1990,3,IF(BE181&gt;1980,4,IF(BE181&gt;1973,5,IF(BE181&gt;1970,6,IF(BE181&gt;1960,7,IF(BE181&gt;1958,8,IF(BE181&gt;1953,9,10))))))))))</f>
        <v>1</v>
      </c>
      <c r="BG181" s="837">
        <v>5.3</v>
      </c>
      <c r="BH181" s="820" t="s">
        <v>4443</v>
      </c>
      <c r="BI181" s="820" t="s">
        <v>4444</v>
      </c>
    </row>
    <row r="182" spans="1:61" s="819" customFormat="1" ht="12.75" customHeight="1" x14ac:dyDescent="0.2">
      <c r="A182" s="835" t="s">
        <v>5159</v>
      </c>
      <c r="B182" s="575" t="s">
        <v>3907</v>
      </c>
      <c r="C182" s="885" t="s">
        <v>107</v>
      </c>
      <c r="D182" s="885" t="s">
        <v>4197</v>
      </c>
      <c r="E182" s="699">
        <v>9</v>
      </c>
      <c r="F182" s="1122">
        <v>547</v>
      </c>
      <c r="G182" s="1122" t="s">
        <v>105</v>
      </c>
      <c r="H182" s="1122" t="s">
        <v>105</v>
      </c>
      <c r="I182" s="829">
        <v>27.53</v>
      </c>
      <c r="J182" s="618">
        <f>(M182/I182)*100</f>
        <v>4.0682891391209592</v>
      </c>
      <c r="K182" s="832">
        <v>0.28000000000000003</v>
      </c>
      <c r="L182" s="842">
        <v>4</v>
      </c>
      <c r="M182" s="609">
        <f>K182*L182</f>
        <v>1.1200000000000001</v>
      </c>
      <c r="N182" s="825" t="s">
        <v>426</v>
      </c>
      <c r="O182" s="700">
        <v>0.27</v>
      </c>
      <c r="P182" s="603">
        <v>44784</v>
      </c>
      <c r="Q182" s="603">
        <v>44799</v>
      </c>
      <c r="R182" s="609">
        <f>(K182-O182)/O182*100</f>
        <v>3.7037037037037068</v>
      </c>
      <c r="S182" s="667">
        <f>IF(INDEX(Historical!$D$7:$D$1220,MATCH(B182,Historical!$B$7:$B$1244,0))=0,"n/a",(INDEX(Historical!$C$7:$C$1222,MATCH(B182,Historical!$B$7:$B$1244,0))/INDEX(Historical!$D$7:$D$1220,MATCH(B182,Historical!$B$7:$B$1244,0))-1)*100)</f>
        <v>3.7735849056603765</v>
      </c>
      <c r="T182" s="667">
        <f>IF(INDEX(Historical!$F$7:$F$1213,MATCH(B182,Historical!$B$7:$B$1244,0))=0,"n/a",((INDEX(Historical!$C$7:$C$1222,MATCH(B182,Historical!$B$7:$B$1244,0))/INDEX(Historical!$F$7:$F$1213,MATCH(B182,Historical!$B$7:$B$1244,0)))^(1/3)-1)*100)</f>
        <v>2.5488602286219519</v>
      </c>
      <c r="U182" s="667">
        <f>IF(INDEX(Historical!$H$7:$H$1213,MATCH(B182,Historical!$B$7:$B$1244,0))=0,"n/a",((INDEX(Historical!$C$7:$C$1222,MATCH(B182,Historical!$B$7:$B$1244,0))/INDEX(Historical!$H$7:$H$1213,MATCH(B182,Historical!$B$7:$B$1244,0)))^(1/5)-1)*100)</f>
        <v>6.0512438341298491</v>
      </c>
      <c r="V182" s="667">
        <f>IF(INDEX(Historical!$N$7:$N$1213,MATCH(B182,Historical!$B$7:$B$1244,0))=0,"n/a",((INDEX(Historical!$C$7:$C$1222,MATCH(B182,Historical!$B$7:$B$1244,0))/INDEX(Historical!$N$7:$N$1213,MATCH(B182,Historical!$B$7:$B$1244,0)))^(1/10)-1)*100)</f>
        <v>5.3210399005957365</v>
      </c>
      <c r="W182" s="668">
        <f>IF(OR(U182&lt;=0,U182="n/a",V182&lt;=0,V182="n/a"),"n/a",U182/V182)</f>
        <v>1.1372295542178437</v>
      </c>
      <c r="X182" s="669" t="str">
        <f>IF(OR(AJ182&lt;=0,AJ182="n/a",U182&lt;=0,U182="n/a"),"n/a",U182/AJ182)</f>
        <v>n/a</v>
      </c>
      <c r="Y182" s="640"/>
      <c r="Z182" s="618" t="str">
        <f>IF(OR(AC182&lt;0.01,AC182="n/a"),"n/a",M182/AC182*100)</f>
        <v>n/a</v>
      </c>
      <c r="AA182" s="841" t="str">
        <f>IF(OR(AC182&lt;0.01,AC182="n/a"),"n/a",I182/AC182)</f>
        <v>n/a</v>
      </c>
      <c r="AB182" s="842">
        <v>12</v>
      </c>
      <c r="AC182" s="821" t="s">
        <v>135</v>
      </c>
      <c r="AD182" s="821" t="s">
        <v>135</v>
      </c>
      <c r="AE182" s="821" t="s">
        <v>135</v>
      </c>
      <c r="AF182" s="821" t="s">
        <v>135</v>
      </c>
      <c r="AG182" s="821" t="s">
        <v>135</v>
      </c>
      <c r="AH182" s="821" t="s">
        <v>135</v>
      </c>
      <c r="AI182" s="821" t="s">
        <v>135</v>
      </c>
      <c r="AJ182" s="821" t="s">
        <v>135</v>
      </c>
      <c r="AK182" s="821" t="s">
        <v>135</v>
      </c>
      <c r="AL182" s="833" t="s">
        <v>135</v>
      </c>
      <c r="AM182" s="827" t="s">
        <v>135</v>
      </c>
      <c r="AN182" s="821" t="s">
        <v>135</v>
      </c>
      <c r="AO182" s="705" t="str">
        <f>IF(U182="n/a","n/a",IF(AA182&lt;0,"n/a",IF(AA182="n/a","n/a",J182+U182-AA182)))</f>
        <v>n/a</v>
      </c>
      <c r="AP182" s="706">
        <f>IF(U182="n/a","n/a",J182+U182)</f>
        <v>10.119532973250809</v>
      </c>
      <c r="AQ182" s="843" t="str">
        <f>IF(OR(AC182&lt;0.01,AC182="n/a",AF182="n/a"),"n/a",(I182/SQRT(22.5*AC182*(I182/AF182))-1)*100)</f>
        <v>n/a</v>
      </c>
      <c r="AR182" s="618">
        <f>INDEX(Historical!$C$7:$C$1222,MATCH(B182,Historical!$B$7:$B$1244,0))*IF(AH182="n/a",1.03,IF(AH182&lt;0,1.01,IF(AH182&gt;10,1.1,(1+AH182/100))))</f>
        <v>1.1330000000000002</v>
      </c>
      <c r="AS182" s="841">
        <f>IF($AI182="n/a",1.03*AR182,IF($AI182&lt;0,1.01*AR182,IF($AI182&gt;10,1.1*AR182,(1+$AI182/100)*AR182)))</f>
        <v>1.1669900000000002</v>
      </c>
      <c r="AT182" s="841">
        <f>IF($AK182="n/a",1.03*AS182,IF($AK182&lt;0,1.01*AS182,IF($AK182&gt;10,1.1*AS182,(1+$AK182/100)*AS182)))</f>
        <v>1.2019997000000002</v>
      </c>
      <c r="AU182" s="841">
        <f>IF($AK182="n/a",1.03*AT182,IF($AK182&lt;0,1.01*AT182,IF($AK182&gt;10,1.1*AT182,(1+$AK182/100)*AT182)))</f>
        <v>1.2380596910000004</v>
      </c>
      <c r="AV182" s="841">
        <f>IF($AK182="n/a",1.03*AU182,IF($AK182&lt;0,1.01*AU182,IF($AK182&gt;10,1.1*AU182,(1+$AK182/100)*AU182)))</f>
        <v>1.2752014817300004</v>
      </c>
      <c r="AW182" s="618">
        <f>SUM(AR182:AV182)</f>
        <v>6.0152508727300003</v>
      </c>
      <c r="AX182" s="713">
        <f>AW182/I182*100</f>
        <v>21.849803388049402</v>
      </c>
      <c r="AY182" s="887" t="s">
        <v>135</v>
      </c>
      <c r="AZ182" s="827" t="s">
        <v>135</v>
      </c>
      <c r="BA182" s="827" t="s">
        <v>135</v>
      </c>
      <c r="BB182" s="827" t="s">
        <v>135</v>
      </c>
      <c r="BC182" s="827" t="s">
        <v>135</v>
      </c>
      <c r="BD182" s="861" t="s">
        <v>4126</v>
      </c>
      <c r="BE182" s="594">
        <v>2014</v>
      </c>
      <c r="BF182" s="853">
        <f>IF(BE182&gt;2020,0,IF(BE182&gt;2008,1,IF(BE182&gt;2001,2,IF(BE182&gt;1990,3,IF(BE182&gt;1980,4,IF(BE182&gt;1973,5,IF(BE182&gt;1970,6,IF(BE182&gt;1960,7,IF(BE182&gt;1958,8,IF(BE182&gt;1953,9,10))))))))))</f>
        <v>1</v>
      </c>
      <c r="BG182" s="837" t="s">
        <v>135</v>
      </c>
      <c r="BH182" s="820" t="s">
        <v>4443</v>
      </c>
      <c r="BI182" s="820" t="s">
        <v>4444</v>
      </c>
    </row>
    <row r="183" spans="1:61" s="819" customFormat="1" ht="12.75" customHeight="1" x14ac:dyDescent="0.2">
      <c r="A183" s="836" t="s">
        <v>4615</v>
      </c>
      <c r="B183" s="575" t="s">
        <v>4613</v>
      </c>
      <c r="C183" s="885" t="s">
        <v>244</v>
      </c>
      <c r="D183" s="885" t="s">
        <v>4211</v>
      </c>
      <c r="E183" s="699">
        <v>6</v>
      </c>
      <c r="F183" s="1122">
        <v>665</v>
      </c>
      <c r="G183" s="1122" t="s">
        <v>105</v>
      </c>
      <c r="H183" s="1122" t="s">
        <v>105</v>
      </c>
      <c r="I183" s="829">
        <v>170.35</v>
      </c>
      <c r="J183" s="618">
        <f>(M183/I183)*100</f>
        <v>0.44614029938362199</v>
      </c>
      <c r="K183" s="832">
        <v>0.19</v>
      </c>
      <c r="L183" s="842">
        <v>4</v>
      </c>
      <c r="M183" s="609">
        <f>K183*L183</f>
        <v>0.76</v>
      </c>
      <c r="N183" s="825" t="s">
        <v>4360</v>
      </c>
      <c r="O183" s="700">
        <v>0.17</v>
      </c>
      <c r="P183" s="603">
        <v>44784</v>
      </c>
      <c r="Q183" s="603">
        <v>44806</v>
      </c>
      <c r="R183" s="609">
        <f>(K183-O183)/O183*100</f>
        <v>11.764705882352935</v>
      </c>
      <c r="S183" s="667">
        <f>IF(INDEX(Historical!$D$7:$D$1220,MATCH(B183,Historical!$B$7:$B$1244,0))=0,"n/a",(INDEX(Historical!$C$7:$C$1222,MATCH(B183,Historical!$B$7:$B$1244,0))/INDEX(Historical!$D$7:$D$1220,MATCH(B183,Historical!$B$7:$B$1244,0))-1)*100)</f>
        <v>16.129032258064502</v>
      </c>
      <c r="T183" s="667">
        <f>IF(INDEX(Historical!$F$7:$F$1213,MATCH(B183,Historical!$B$7:$B$1244,0))=0,"n/a",((INDEX(Historical!$C$7:$C$1222,MATCH(B183,Historical!$B$7:$B$1244,0))/INDEX(Historical!$F$7:$F$1213,MATCH(B183,Historical!$B$7:$B$1244,0)))^(1/3)-1)*100)</f>
        <v>21.644039911467992</v>
      </c>
      <c r="U183" s="667">
        <f>IF(INDEX(Historical!$H$7:$H$1213,MATCH(B183,Historical!$B$7:$B$1244,0))=0,"n/a",((INDEX(Historical!$C$7:$C$1222,MATCH(B183,Historical!$B$7:$B$1244,0))/INDEX(Historical!$H$7:$H$1213,MATCH(B183,Historical!$B$7:$B$1244,0)))^(1/5)-1)*100)</f>
        <v>38.75252405774463</v>
      </c>
      <c r="V183" s="667" t="str">
        <f>IF(INDEX(Historical!$N$7:$N$1213,MATCH(B183,Historical!$B$7:$B$1244,0))=0,"n/a",((INDEX(Historical!$C$7:$C$1222,MATCH(B183,Historical!$B$7:$B$1244,0))/INDEX(Historical!$N$7:$N$1213,MATCH(B183,Historical!$B$7:$B$1244,0)))^(1/10)-1)*100)</f>
        <v>n/a</v>
      </c>
      <c r="W183" s="668" t="str">
        <f>IF(OR(U183&lt;=0,U183="n/a",V183&lt;=0,V183="n/a"),"n/a",U183/V183)</f>
        <v>n/a</v>
      </c>
      <c r="X183" s="669">
        <f>IF(OR(AJ183&lt;=0,AJ183="n/a",U183&lt;=0,U183="n/a"),"n/a",U183/AJ183)</f>
        <v>1.684892350336723</v>
      </c>
      <c r="Y183" s="640"/>
      <c r="Z183" s="618">
        <f>IF(OR(AC183&lt;0.01,AC183="n/a"),"n/a",M183/AC183*100)</f>
        <v>42.93785310734463</v>
      </c>
      <c r="AA183" s="841">
        <f>IF(OR(AC183&lt;0.01,AC183="n/a"),"n/a",I183/AC183)</f>
        <v>96.242937853107335</v>
      </c>
      <c r="AB183" s="842">
        <v>12</v>
      </c>
      <c r="AC183" s="821">
        <v>1.77</v>
      </c>
      <c r="AD183" s="821">
        <v>5.85</v>
      </c>
      <c r="AE183" s="821">
        <v>14.76</v>
      </c>
      <c r="AF183" s="821" t="s">
        <v>135</v>
      </c>
      <c r="AG183" s="821">
        <v>-12.9</v>
      </c>
      <c r="AH183" s="821">
        <v>24</v>
      </c>
      <c r="AI183" s="821">
        <v>21.5</v>
      </c>
      <c r="AJ183" s="821">
        <v>23</v>
      </c>
      <c r="AK183" s="821">
        <v>16.75</v>
      </c>
      <c r="AL183" s="833">
        <v>5280</v>
      </c>
      <c r="AM183" s="827">
        <v>0.1</v>
      </c>
      <c r="AN183" s="821" t="s">
        <v>135</v>
      </c>
      <c r="AO183" s="705">
        <f>IF(U183="n/a","n/a",IF(AA183&lt;0,"n/a",IF(AA183="n/a","n/a",J183+U183-AA183)))</f>
        <v>-57.044273495979084</v>
      </c>
      <c r="AP183" s="706">
        <f>IF(U183="n/a","n/a",J183+U183)</f>
        <v>39.198664357128251</v>
      </c>
      <c r="AQ183" s="843" t="str">
        <f>IF(OR(AC183&lt;0.01,AC183="n/a",AF183="n/a"),"n/a",(I183/SQRT(22.5*AC183*(I183/AF183))-1)*100)</f>
        <v>n/a</v>
      </c>
      <c r="AR183" s="618">
        <f>INDEX(Historical!$C$7:$C$1222,MATCH(B183,Historical!$B$7:$B$1244,0))*IF(AH183="n/a",1.03,IF(AH183&lt;0,1.01,IF(AH183&gt;10,1.1,(1+AH183/100))))</f>
        <v>0.79200000000000004</v>
      </c>
      <c r="AS183" s="841">
        <f>IF($AI183="n/a",1.03*AR183,IF($AI183&lt;0,1.01*AR183,IF($AI183&gt;10,1.1*AR183,(1+$AI183/100)*AR183)))</f>
        <v>0.87120000000000009</v>
      </c>
      <c r="AT183" s="841">
        <f>IF($AK183="n/a",1.03*AS183,IF($AK183&lt;0,1.01*AS183,IF($AK183&gt;10,1.1*AS183,(1+$AK183/100)*AS183)))</f>
        <v>0.95832000000000017</v>
      </c>
      <c r="AU183" s="841">
        <f>IF($AK183="n/a",1.03*AT183,IF($AK183&lt;0,1.01*AT183,IF($AK183&gt;10,1.1*AT183,(1+$AK183/100)*AT183)))</f>
        <v>1.0541520000000002</v>
      </c>
      <c r="AV183" s="841">
        <f>IF($AK183="n/a",1.03*AU183,IF($AK183&lt;0,1.01*AU183,IF($AK183&gt;10,1.1*AU183,(1+$AK183/100)*AU183)))</f>
        <v>1.1595672000000004</v>
      </c>
      <c r="AW183" s="618">
        <f>SUM(AR183:AV183)</f>
        <v>4.8352392000000011</v>
      </c>
      <c r="AX183" s="713">
        <f>AW183/I183*100</f>
        <v>2.8384145582624019</v>
      </c>
      <c r="AY183" s="887">
        <v>1.6</v>
      </c>
      <c r="AZ183" s="827">
        <v>151.74</v>
      </c>
      <c r="BA183" s="827">
        <v>-12.07</v>
      </c>
      <c r="BB183" s="827">
        <v>10.38</v>
      </c>
      <c r="BC183" s="827">
        <v>33.25</v>
      </c>
      <c r="BD183" s="861"/>
      <c r="BE183" s="594">
        <v>2017</v>
      </c>
      <c r="BF183" s="853">
        <f>IF(BE183&gt;2020,0,IF(BE183&gt;2008,1,IF(BE183&gt;2001,2,IF(BE183&gt;1990,3,IF(BE183&gt;1980,4,IF(BE183&gt;1973,5,IF(BE183&gt;1970,6,IF(BE183&gt;1960,7,IF(BE183&gt;1958,8,IF(BE183&gt;1953,9,10))))))))))</f>
        <v>1</v>
      </c>
      <c r="BG183" s="837">
        <v>12.2</v>
      </c>
      <c r="BH183" s="820" t="s">
        <v>4443</v>
      </c>
      <c r="BI183" s="820" t="s">
        <v>4444</v>
      </c>
    </row>
    <row r="184" spans="1:61" s="819" customFormat="1" ht="12.75" customHeight="1" x14ac:dyDescent="0.2">
      <c r="A184" s="836" t="s">
        <v>5249</v>
      </c>
      <c r="B184" s="575" t="s">
        <v>2922</v>
      </c>
      <c r="C184" s="885" t="s">
        <v>177</v>
      </c>
      <c r="D184" s="885" t="s">
        <v>4195</v>
      </c>
      <c r="E184" s="699">
        <v>6</v>
      </c>
      <c r="F184" s="1122">
        <v>679</v>
      </c>
      <c r="G184" s="1122" t="s">
        <v>105</v>
      </c>
      <c r="H184" s="1122" t="s">
        <v>105</v>
      </c>
      <c r="I184" s="829">
        <v>30.1</v>
      </c>
      <c r="J184" s="618">
        <f>(M184/I184)*100</f>
        <v>5.9468438538205977</v>
      </c>
      <c r="K184" s="832">
        <v>0.44750000000000001</v>
      </c>
      <c r="L184" s="842">
        <v>4</v>
      </c>
      <c r="M184" s="609">
        <f>K184*L184</f>
        <v>1.79</v>
      </c>
      <c r="N184" s="825" t="s">
        <v>316</v>
      </c>
      <c r="O184" s="700">
        <v>0.42499999999999999</v>
      </c>
      <c r="P184" s="603">
        <v>44995</v>
      </c>
      <c r="Q184" s="603">
        <v>45012</v>
      </c>
      <c r="R184" s="609">
        <f>(K184-O184)/O184*100</f>
        <v>5.2941176470588287</v>
      </c>
      <c r="S184" s="667">
        <f>IF(INDEX(Historical!$D$7:$D$1220,MATCH(B184,Historical!$B$7:$B$1244,0))=0,"n/a",(INDEX(Historical!$C$7:$C$1222,MATCH(B184,Historical!$B$7:$B$1244,0))/INDEX(Historical!$D$7:$D$1220,MATCH(B184,Historical!$B$7:$B$1244,0))-1)*100)</f>
        <v>3.6585365853658569</v>
      </c>
      <c r="T184" s="667">
        <f>IF(INDEX(Historical!$F$7:$F$1213,MATCH(B184,Historical!$B$7:$B$1244,0))=0,"n/a",((INDEX(Historical!$C$7:$C$1222,MATCH(B184,Historical!$B$7:$B$1244,0))/INDEX(Historical!$F$7:$F$1213,MATCH(B184,Historical!$B$7:$B$1244,0)))^(1/3)-1)*100)</f>
        <v>3.8010574496484484</v>
      </c>
      <c r="U184" s="667">
        <f>IF(INDEX(Historical!$H$7:$H$1213,MATCH(B184,Historical!$B$7:$B$1244,0))=0,"n/a",((INDEX(Historical!$C$7:$C$1222,MATCH(B184,Historical!$B$7:$B$1244,0))/INDEX(Historical!$H$7:$H$1213,MATCH(B184,Historical!$B$7:$B$1244,0)))^(1/5)-1)*100)</f>
        <v>7.2145025900850923</v>
      </c>
      <c r="V184" s="667">
        <f>IF(INDEX(Historical!$N$7:$N$1213,MATCH(B184,Historical!$B$7:$B$1244,0))=0,"n/a",((INDEX(Historical!$C$7:$C$1222,MATCH(B184,Historical!$B$7:$B$1244,0))/INDEX(Historical!$N$7:$N$1213,MATCH(B184,Historical!$B$7:$B$1244,0)))^(1/10)-1)*100)</f>
        <v>3.576849529636883</v>
      </c>
      <c r="W184" s="668">
        <f>IF(OR(U184&lt;=0,U184="n/a",V184&lt;=0,V184="n/a"),"n/a",U184/V184)</f>
        <v>2.0169991861014904</v>
      </c>
      <c r="X184" s="669">
        <f>IF(OR(AJ184&lt;=0,AJ184="n/a",U184&lt;=0,U184="n/a"),"n/a",U184/AJ184)</f>
        <v>0.21730429488208108</v>
      </c>
      <c r="Y184" s="640"/>
      <c r="Z184" s="618">
        <f>IF(OR(AC184&lt;0.01,AC184="n/a"),"n/a",M184/AC184*100)</f>
        <v>107.18562874251498</v>
      </c>
      <c r="AA184" s="841">
        <f>IF(OR(AC184&lt;0.01,AC184="n/a"),"n/a",I184/AC184)</f>
        <v>18.023952095808387</v>
      </c>
      <c r="AB184" s="842">
        <v>12</v>
      </c>
      <c r="AC184" s="821">
        <v>1.67</v>
      </c>
      <c r="AD184" s="821">
        <v>4.96</v>
      </c>
      <c r="AE184" s="821">
        <v>3.2</v>
      </c>
      <c r="AF184" s="821">
        <v>3.32</v>
      </c>
      <c r="AG184" s="821">
        <v>13.900000000000002</v>
      </c>
      <c r="AH184" s="821">
        <v>626.1</v>
      </c>
      <c r="AI184" s="821">
        <v>-0.16999999999999998</v>
      </c>
      <c r="AJ184" s="821">
        <v>33.200000000000003</v>
      </c>
      <c r="AK184" s="821">
        <v>3.6999999999999997</v>
      </c>
      <c r="AL184" s="833">
        <v>35100</v>
      </c>
      <c r="AM184" s="827">
        <v>0.32</v>
      </c>
      <c r="AN184" s="821">
        <v>2.0699999999999998</v>
      </c>
      <c r="AO184" s="705">
        <f>IF(U184="n/a","n/a",IF(AA184&lt;0,"n/a",IF(AA184="n/a","n/a",J184+U184-AA184)))</f>
        <v>-4.8626056519026974</v>
      </c>
      <c r="AP184" s="706">
        <f>IF(U184="n/a","n/a",J184+U184)</f>
        <v>13.161346443905689</v>
      </c>
      <c r="AQ184" s="843">
        <f>IF(OR(AC184&lt;0.01,AC184="n/a",AF184="n/a"),"n/a",(I184/SQRT(22.5*AC184*(I184/AF184))-1)*100)</f>
        <v>63.08078564943591</v>
      </c>
      <c r="AR184" s="618">
        <f>INDEX(Historical!$C$7:$C$1222,MATCH(B184,Historical!$B$7:$B$1244,0))*IF(AH184="n/a",1.03,IF(AH184&lt;0,1.01,IF(AH184&gt;10,1.1,(1+AH184/100))))</f>
        <v>1.87</v>
      </c>
      <c r="AS184" s="841">
        <f>IF($AI184="n/a",1.03*AR184,IF($AI184&lt;0,1.01*AR184,IF($AI184&gt;10,1.1*AR184,(1+$AI184/100)*AR184)))</f>
        <v>1.8887</v>
      </c>
      <c r="AT184" s="841">
        <f>IF($AK184="n/a",1.03*AS184,IF($AK184&lt;0,1.01*AS184,IF($AK184&gt;10,1.1*AS184,(1+$AK184/100)*AS184)))</f>
        <v>1.9585819</v>
      </c>
      <c r="AU184" s="841">
        <f>IF($AK184="n/a",1.03*AT184,IF($AK184&lt;0,1.01*AT184,IF($AK184&gt;10,1.1*AT184,(1+$AK184/100)*AT184)))</f>
        <v>2.0310494303</v>
      </c>
      <c r="AV184" s="841">
        <f>IF($AK184="n/a",1.03*AU184,IF($AK184&lt;0,1.01*AU184,IF($AK184&gt;10,1.1*AU184,(1+$AK184/100)*AU184)))</f>
        <v>2.1061982592210997</v>
      </c>
      <c r="AW184" s="618">
        <f>SUM(AR184:AV184)</f>
        <v>9.8545295895210998</v>
      </c>
      <c r="AX184" s="713">
        <f>AW184/I184*100</f>
        <v>32.739300961864117</v>
      </c>
      <c r="AY184" s="887">
        <v>1.2</v>
      </c>
      <c r="AZ184" s="827">
        <v>6.38</v>
      </c>
      <c r="BA184" s="827">
        <v>-20.73</v>
      </c>
      <c r="BB184" s="827">
        <v>-6.18</v>
      </c>
      <c r="BC184" s="827">
        <v>-8.0500000000000007</v>
      </c>
      <c r="BD184" s="861"/>
      <c r="BE184" s="594">
        <v>2018</v>
      </c>
      <c r="BF184" s="853">
        <f>IF(BE184&gt;2020,0,IF(BE184&gt;2008,1,IF(BE184&gt;2001,2,IF(BE184&gt;1990,3,IF(BE184&gt;1980,4,IF(BE184&gt;1973,5,IF(BE184&gt;1970,6,IF(BE184&gt;1960,7,IF(BE184&gt;1958,8,IF(BE184&gt;1953,9,10))))))))))</f>
        <v>1</v>
      </c>
      <c r="BG184" s="837">
        <v>3.3000000000000003</v>
      </c>
      <c r="BH184" s="820" t="s">
        <v>4443</v>
      </c>
      <c r="BI184" s="820" t="s">
        <v>4444</v>
      </c>
    </row>
    <row r="185" spans="1:61" s="819" customFormat="1" ht="12.75" customHeight="1" x14ac:dyDescent="0.2">
      <c r="A185" s="670" t="s">
        <v>5167</v>
      </c>
      <c r="B185" s="951" t="s">
        <v>3722</v>
      </c>
      <c r="C185" s="885" t="s">
        <v>111</v>
      </c>
      <c r="D185" s="885" t="s">
        <v>1181</v>
      </c>
      <c r="E185" s="699">
        <v>9</v>
      </c>
      <c r="F185" s="1122">
        <v>540</v>
      </c>
      <c r="G185" s="1122" t="s">
        <v>105</v>
      </c>
      <c r="H185" s="1122" t="s">
        <v>105</v>
      </c>
      <c r="I185" s="838">
        <v>88.73</v>
      </c>
      <c r="J185" s="618">
        <f>(M185/I185)*100</f>
        <v>0.54096697847402231</v>
      </c>
      <c r="K185" s="819">
        <v>0.12</v>
      </c>
      <c r="L185" s="1122">
        <v>4</v>
      </c>
      <c r="M185" s="609">
        <f>K185*L185</f>
        <v>0.48</v>
      </c>
      <c r="N185" s="1122" t="s">
        <v>510</v>
      </c>
      <c r="O185" s="575">
        <v>0.11</v>
      </c>
      <c r="P185" s="603">
        <v>44712</v>
      </c>
      <c r="Q185" s="603">
        <v>44727</v>
      </c>
      <c r="R185" s="609">
        <f>(K185-O185)/O185*100</f>
        <v>9.0909090909090864</v>
      </c>
      <c r="S185" s="667">
        <f>IF(INDEX(Historical!$D$7:$D$1220,MATCH(B185,Historical!$B$7:$B$1244,0))=0,"n/a",(INDEX(Historical!$C$7:$C$1222,MATCH(B185,Historical!$B$7:$B$1244,0))/INDEX(Historical!$D$7:$D$1220,MATCH(B185,Historical!$B$7:$B$1244,0))-1)*100)</f>
        <v>11.904761904761907</v>
      </c>
      <c r="T185" s="667">
        <f>IF(INDEX(Historical!$F$7:$F$1213,MATCH(B185,Historical!$B$7:$B$1244,0))=0,"n/a",((INDEX(Historical!$C$7:$C$1222,MATCH(B185,Historical!$B$7:$B$1244,0))/INDEX(Historical!$F$7:$F$1213,MATCH(B185,Historical!$B$7:$B$1244,0)))^(1/3)-1)*100)</f>
        <v>10.325677865290107</v>
      </c>
      <c r="U185" s="667">
        <f>IF(INDEX(Historical!$H$7:$H$1213,MATCH(B185,Historical!$B$7:$B$1244,0))=0,"n/a",((INDEX(Historical!$C$7:$C$1222,MATCH(B185,Historical!$B$7:$B$1244,0))/INDEX(Historical!$H$7:$H$1213,MATCH(B185,Historical!$B$7:$B$1244,0)))^(1/5)-1)*100)</f>
        <v>11.724088138874865</v>
      </c>
      <c r="V185" s="667" t="str">
        <f>IF(INDEX(Historical!$N$7:$N$1213,MATCH(B185,Historical!$B$7:$B$1244,0))=0,"n/a",((INDEX(Historical!$C$7:$C$1222,MATCH(B185,Historical!$B$7:$B$1244,0))/INDEX(Historical!$N$7:$N$1213,MATCH(B185,Historical!$B$7:$B$1244,0)))^(1/10)-1)*100)</f>
        <v>n/a</v>
      </c>
      <c r="W185" s="668" t="str">
        <f>IF(OR(U185&lt;=0,U185="n/a",V185&lt;=0,V185="n/a"),"n/a",U185/V185)</f>
        <v>n/a</v>
      </c>
      <c r="X185" s="669">
        <f>IF(OR(AJ185&lt;=0,AJ185="n/a",U185&lt;=0,U185="n/a"),"n/a",U185/AJ185)</f>
        <v>0.2646521024576719</v>
      </c>
      <c r="Y185" s="638"/>
      <c r="Z185" s="618">
        <f>IF(OR(AC185&lt;0.01,AC185="n/a"),"n/a",M185/AC185*100)</f>
        <v>8.6486486486486491</v>
      </c>
      <c r="AA185" s="841">
        <f>IF(OR(AC185&lt;0.01,AC185="n/a"),"n/a",I185/AC185)</f>
        <v>15.987387387387388</v>
      </c>
      <c r="AB185" s="842">
        <v>3</v>
      </c>
      <c r="AC185" s="837">
        <v>5.55</v>
      </c>
      <c r="AD185" s="837">
        <v>1.1200000000000001</v>
      </c>
      <c r="AE185" s="821">
        <v>2.37</v>
      </c>
      <c r="AF185" s="821">
        <v>6.59</v>
      </c>
      <c r="AG185" s="821">
        <v>42.199999999999996</v>
      </c>
      <c r="AH185" s="821">
        <v>21.5</v>
      </c>
      <c r="AI185" s="821">
        <v>-3.1399999999999997</v>
      </c>
      <c r="AJ185" s="647">
        <v>44.3</v>
      </c>
      <c r="AK185" s="647">
        <v>14.2</v>
      </c>
      <c r="AL185" s="837">
        <v>7410</v>
      </c>
      <c r="AM185" s="837">
        <v>0.6</v>
      </c>
      <c r="AN185" s="837">
        <v>1.19</v>
      </c>
      <c r="AO185" s="705">
        <f>IF(U185="n/a","n/a",IF(AA185&lt;0,"n/a",IF(AA185="n/a","n/a",J185+U185-AA185)))</f>
        <v>-3.7223322700384998</v>
      </c>
      <c r="AP185" s="706">
        <f>IF(U185="n/a","n/a",J185+U185)</f>
        <v>12.265055117348888</v>
      </c>
      <c r="AQ185" s="843">
        <f>IF(OR(AC185&lt;0.01,AC185="n/a",AF185="n/a"),"n/a",(I185/SQRT(22.5*AC185*(I185/AF185))-1)*100)</f>
        <v>116.39150002086791</v>
      </c>
      <c r="AR185" s="618">
        <f>INDEX(Historical!$C$7:$C$1222,MATCH(B185,Historical!$B$7:$B$1244,0))*IF(AH185="n/a",1.03,IF(AH185&lt;0,1.01,IF(AH185&gt;10,1.1,(1+AH185/100))))</f>
        <v>0.51700000000000002</v>
      </c>
      <c r="AS185" s="841">
        <f>IF($AI185="n/a",1.03*AR185,IF($AI185&lt;0,1.01*AR185,IF($AI185&gt;10,1.1*AR185,(1+$AI185/100)*AR185)))</f>
        <v>0.52217000000000002</v>
      </c>
      <c r="AT185" s="841">
        <f>IF($AK185="n/a",1.03*AS185,IF($AK185&lt;0,1.01*AS185,IF($AK185&gt;10,1.1*AS185,(1+$AK185/100)*AS185)))</f>
        <v>0.57438700000000009</v>
      </c>
      <c r="AU185" s="841">
        <f>IF($AK185="n/a",1.03*AT185,IF($AK185&lt;0,1.01*AT185,IF($AK185&gt;10,1.1*AT185,(1+$AK185/100)*AT185)))</f>
        <v>0.63182570000000016</v>
      </c>
      <c r="AV185" s="841">
        <f>IF($AK185="n/a",1.03*AU185,IF($AK185&lt;0,1.01*AU185,IF($AK185&gt;10,1.1*AU185,(1+$AK185/100)*AU185)))</f>
        <v>0.69500827000000021</v>
      </c>
      <c r="AW185" s="618">
        <f>SUM(AR185:AV185)</f>
        <v>2.9403909700000006</v>
      </c>
      <c r="AX185" s="713">
        <f>AW185/I185*100</f>
        <v>3.3138633720274999</v>
      </c>
      <c r="AY185" s="695">
        <v>1.39</v>
      </c>
      <c r="AZ185" s="821">
        <v>11.05</v>
      </c>
      <c r="BA185" s="821">
        <v>-42.14</v>
      </c>
      <c r="BB185" s="821">
        <v>0.01</v>
      </c>
      <c r="BC185" s="821">
        <v>-16.5</v>
      </c>
      <c r="BD185" s="861"/>
      <c r="BE185" s="594">
        <v>2014</v>
      </c>
      <c r="BF185" s="853">
        <f>IF(BE185&gt;2020,0,IF(BE185&gt;2008,1,IF(BE185&gt;2001,2,IF(BE185&gt;1990,3,IF(BE185&gt;1980,4,IF(BE185&gt;1973,5,IF(BE185&gt;1970,6,IF(BE185&gt;1960,7,IF(BE185&gt;1958,8,IF(BE185&gt;1953,9,10))))))))))</f>
        <v>1</v>
      </c>
      <c r="BG185" s="837">
        <v>15.299999999999999</v>
      </c>
      <c r="BH185" s="820" t="s">
        <v>4443</v>
      </c>
      <c r="BI185" s="820" t="s">
        <v>4444</v>
      </c>
    </row>
    <row r="186" spans="1:61" s="819" customFormat="1" ht="12.75" customHeight="1" x14ac:dyDescent="0.2">
      <c r="A186" s="819" t="s">
        <v>5173</v>
      </c>
      <c r="B186" s="575" t="s">
        <v>2940</v>
      </c>
      <c r="C186" s="885" t="s">
        <v>107</v>
      </c>
      <c r="D186" s="885" t="s">
        <v>4190</v>
      </c>
      <c r="E186" s="699">
        <v>9</v>
      </c>
      <c r="F186" s="1122">
        <v>546</v>
      </c>
      <c r="G186" s="1122" t="s">
        <v>105</v>
      </c>
      <c r="H186" s="1122" t="s">
        <v>105</v>
      </c>
      <c r="I186" s="829">
        <v>49.91</v>
      </c>
      <c r="J186" s="618">
        <f>(M186/I186)*100</f>
        <v>1.2021638950110198</v>
      </c>
      <c r="K186" s="832">
        <v>0.15</v>
      </c>
      <c r="L186" s="842">
        <v>4</v>
      </c>
      <c r="M186" s="609">
        <f>K186*L186</f>
        <v>0.6</v>
      </c>
      <c r="N186" s="825" t="s">
        <v>962</v>
      </c>
      <c r="O186" s="700">
        <v>0.13</v>
      </c>
      <c r="P186" s="603">
        <v>44777</v>
      </c>
      <c r="Q186" s="603">
        <v>44701</v>
      </c>
      <c r="R186" s="609">
        <f>(K186-O186)/O186*100</f>
        <v>15.384615384615378</v>
      </c>
      <c r="S186" s="667">
        <f>IF(INDEX(Historical!$D$7:$D$1220,MATCH(B186,Historical!$B$7:$B$1244,0))=0,"n/a",(INDEX(Historical!$C$7:$C$1222,MATCH(B186,Historical!$B$7:$B$1244,0))/INDEX(Historical!$D$7:$D$1220,MATCH(B186,Historical!$B$7:$B$1244,0))-1)*100)</f>
        <v>9.8039215686274606</v>
      </c>
      <c r="T186" s="667">
        <f>IF(INDEX(Historical!$F$7:$F$1213,MATCH(B186,Historical!$B$7:$B$1244,0))=0,"n/a",((INDEX(Historical!$C$7:$C$1222,MATCH(B186,Historical!$B$7:$B$1244,0))/INDEX(Historical!$F$7:$F$1213,MATCH(B186,Historical!$B$7:$B$1244,0)))^(1/3)-1)*100)</f>
        <v>6.014041147633864</v>
      </c>
      <c r="U186" s="667">
        <f>IF(INDEX(Historical!$H$7:$H$1213,MATCH(B186,Historical!$B$7:$B$1244,0))=0,"n/a",((INDEX(Historical!$C$7:$C$1222,MATCH(B186,Historical!$B$7:$B$1244,0))/INDEX(Historical!$H$7:$H$1213,MATCH(B186,Historical!$B$7:$B$1244,0)))^(1/5)-1)*100)</f>
        <v>13.295681060117071</v>
      </c>
      <c r="V186" s="667">
        <f>IF(INDEX(Historical!$N$7:$N$1213,MATCH(B186,Historical!$B$7:$B$1244,0))=0,"n/a",((INDEX(Historical!$C$7:$C$1222,MATCH(B186,Historical!$B$7:$B$1244,0))/INDEX(Historical!$N$7:$N$1213,MATCH(B186,Historical!$B$7:$B$1244,0)))^(1/10)-1)*100)</f>
        <v>13.346158167069744</v>
      </c>
      <c r="W186" s="668">
        <f>IF(OR(U186&lt;=0,U186="n/a",V186&lt;=0,V186="n/a"),"n/a",U186/V186)</f>
        <v>0.99621785488222214</v>
      </c>
      <c r="X186" s="669">
        <f>IF(OR(AJ186&lt;=0,AJ186="n/a",U186&lt;=0,U186="n/a"),"n/a",U186/AJ186)</f>
        <v>0.59091915822742536</v>
      </c>
      <c r="Y186" s="640"/>
      <c r="Z186" s="618">
        <f>IF(OR(AC186&lt;0.01,AC186="n/a"),"n/a",M186/AC186*100)</f>
        <v>16.997167138810198</v>
      </c>
      <c r="AA186" s="841">
        <f>IF(OR(AC186&lt;0.01,AC186="n/a"),"n/a",I186/AC186)</f>
        <v>14.138810198300282</v>
      </c>
      <c r="AB186" s="842">
        <v>12</v>
      </c>
      <c r="AC186" s="821">
        <v>3.53</v>
      </c>
      <c r="AD186" s="821">
        <v>1.18</v>
      </c>
      <c r="AE186" s="821">
        <v>4.41</v>
      </c>
      <c r="AF186" s="821">
        <v>1.5</v>
      </c>
      <c r="AG186" s="821">
        <v>7.9</v>
      </c>
      <c r="AH186" s="821">
        <v>154.4</v>
      </c>
      <c r="AI186" s="821">
        <v>-2.96</v>
      </c>
      <c r="AJ186" s="821">
        <v>22.5</v>
      </c>
      <c r="AK186" s="821">
        <v>12</v>
      </c>
      <c r="AL186" s="833">
        <v>3100</v>
      </c>
      <c r="AM186" s="827">
        <v>1</v>
      </c>
      <c r="AN186" s="821">
        <v>0.18</v>
      </c>
      <c r="AO186" s="705">
        <f>IF(U186="n/a","n/a",IF(AA186&lt;0,"n/a",IF(AA186="n/a","n/a",J186+U186-AA186)))</f>
        <v>0.35903475682780872</v>
      </c>
      <c r="AP186" s="706">
        <f>IF(U186="n/a","n/a",J186+U186)</f>
        <v>14.497844955128091</v>
      </c>
      <c r="AQ186" s="843">
        <f>IF(OR(AC186&lt;0.01,AC186="n/a",AF186="n/a"),"n/a",(I186/SQRT(22.5*AC186*(I186/AF186))-1)*100)</f>
        <v>-2.9130623331154792</v>
      </c>
      <c r="AR186" s="618">
        <f>INDEX(Historical!$C$7:$C$1222,MATCH(B186,Historical!$B$7:$B$1244,0))*IF(AH186="n/a",1.03,IF(AH186&lt;0,1.01,IF(AH186&gt;10,1.1,(1+AH186/100))))</f>
        <v>0.6160000000000001</v>
      </c>
      <c r="AS186" s="841">
        <f>IF($AI186="n/a",1.03*AR186,IF($AI186&lt;0,1.01*AR186,IF($AI186&gt;10,1.1*AR186,(1+$AI186/100)*AR186)))</f>
        <v>0.62216000000000016</v>
      </c>
      <c r="AT186" s="841">
        <f>IF($AK186="n/a",1.03*AS186,IF($AK186&lt;0,1.01*AS186,IF($AK186&gt;10,1.1*AS186,(1+$AK186/100)*AS186)))</f>
        <v>0.68437600000000021</v>
      </c>
      <c r="AU186" s="841">
        <f>IF($AK186="n/a",1.03*AT186,IF($AK186&lt;0,1.01*AT186,IF($AK186&gt;10,1.1*AT186,(1+$AK186/100)*AT186)))</f>
        <v>0.7528136000000003</v>
      </c>
      <c r="AV186" s="841">
        <f>IF($AK186="n/a",1.03*AU186,IF($AK186&lt;0,1.01*AU186,IF($AK186&gt;10,1.1*AU186,(1+$AK186/100)*AU186)))</f>
        <v>0.82809496000000038</v>
      </c>
      <c r="AW186" s="618">
        <f>SUM(AR186:AV186)</f>
        <v>3.503444560000001</v>
      </c>
      <c r="AX186" s="713">
        <f>AW186/I186*100</f>
        <v>7.0195242636746178</v>
      </c>
      <c r="AY186" s="887">
        <v>1</v>
      </c>
      <c r="AZ186" s="827">
        <v>34.78</v>
      </c>
      <c r="BA186" s="827">
        <v>-4.22</v>
      </c>
      <c r="BB186" s="827">
        <v>4.55</v>
      </c>
      <c r="BC186" s="827">
        <v>8.25</v>
      </c>
      <c r="BD186" s="861"/>
      <c r="BE186" s="594">
        <v>2014</v>
      </c>
      <c r="BF186" s="853">
        <f>IF(BE186&gt;2020,0,IF(BE186&gt;2008,1,IF(BE186&gt;2001,2,IF(BE186&gt;1990,3,IF(BE186&gt;1980,4,IF(BE186&gt;1973,5,IF(BE186&gt;1970,6,IF(BE186&gt;1960,7,IF(BE186&gt;1958,8,IF(BE186&gt;1953,9,10))))))))))</f>
        <v>1</v>
      </c>
      <c r="BG186" s="837">
        <v>0.89999999999999991</v>
      </c>
      <c r="BH186" s="820" t="s">
        <v>4443</v>
      </c>
      <c r="BI186" s="820" t="s">
        <v>4444</v>
      </c>
    </row>
    <row r="187" spans="1:61" s="819" customFormat="1" ht="12.75" customHeight="1" x14ac:dyDescent="0.2">
      <c r="A187" s="836" t="s">
        <v>5164</v>
      </c>
      <c r="B187" s="575" t="s">
        <v>5229</v>
      </c>
      <c r="C187" s="885" t="s">
        <v>107</v>
      </c>
      <c r="D187" s="885" t="s">
        <v>117</v>
      </c>
      <c r="E187" s="699">
        <v>7</v>
      </c>
      <c r="F187" s="1122">
        <v>647</v>
      </c>
      <c r="G187" s="1122" t="s">
        <v>105</v>
      </c>
      <c r="H187" s="1122" t="s">
        <v>105</v>
      </c>
      <c r="I187" s="829">
        <v>234.36</v>
      </c>
      <c r="J187" s="618">
        <f>(M187/I187)*100</f>
        <v>1.4336917562724012</v>
      </c>
      <c r="K187" s="832">
        <v>0.84</v>
      </c>
      <c r="L187" s="842">
        <v>4</v>
      </c>
      <c r="M187" s="609">
        <f>K187*L187</f>
        <v>3.36</v>
      </c>
      <c r="N187" s="825" t="s">
        <v>217</v>
      </c>
      <c r="O187" s="700">
        <v>0.82</v>
      </c>
      <c r="P187" s="603">
        <v>45015</v>
      </c>
      <c r="Q187" s="603">
        <v>45033</v>
      </c>
      <c r="R187" s="609">
        <f>(K187-O187)/O187*100</f>
        <v>2.4390243902439046</v>
      </c>
      <c r="S187" s="667">
        <f>IF(INDEX(Historical!$D$7:$D$1220,MATCH(B187,Historical!$B$7:$B$1244,0))=0,"n/a",(INDEX(Historical!$C$7:$C$1222,MATCH(B187,Historical!$B$7:$B$1244,0))/INDEX(Historical!$D$7:$D$1220,MATCH(B187,Historical!$B$7:$B$1244,0))-1)*100)</f>
        <v>7.9470198675496651</v>
      </c>
      <c r="T187" s="667">
        <f>IF(INDEX(Historical!$F$7:$F$1213,MATCH(B187,Historical!$B$7:$B$1244,0))=0,"n/a",((INDEX(Historical!$C$7:$C$1222,MATCH(B187,Historical!$B$7:$B$1244,0))/INDEX(Historical!$F$7:$F$1213,MATCH(B187,Historical!$B$7:$B$1244,0)))^(1/3)-1)*100)</f>
        <v>8.5323333042723881</v>
      </c>
      <c r="U187" s="667">
        <f>IF(INDEX(Historical!$H$7:$H$1213,MATCH(B187,Historical!$B$7:$B$1244,0))=0,"n/a",((INDEX(Historical!$C$7:$C$1222,MATCH(B187,Historical!$B$7:$B$1244,0))/INDEX(Historical!$H$7:$H$1213,MATCH(B187,Historical!$B$7:$B$1244,0)))^(1/5)-1)*100)</f>
        <v>9.5089086638968645</v>
      </c>
      <c r="V187" s="667">
        <f>IF(INDEX(Historical!$N$7:$N$1213,MATCH(B187,Historical!$B$7:$B$1244,0))=0,"n/a",((INDEX(Historical!$C$7:$C$1222,MATCH(B187,Historical!$B$7:$B$1244,0))/INDEX(Historical!$N$7:$N$1213,MATCH(B187,Historical!$B$7:$B$1244,0)))^(1/10)-1)*100)</f>
        <v>1.4086678895611326</v>
      </c>
      <c r="W187" s="668">
        <f>IF(OR(U187&lt;=0,U187="n/a",V187&lt;=0,V187="n/a"),"n/a",U187/V187)</f>
        <v>6.7502842468137354</v>
      </c>
      <c r="X187" s="669">
        <f>IF(OR(AJ187&lt;=0,AJ187="n/a",U187&lt;=0,U187="n/a"),"n/a",U187/AJ187)</f>
        <v>0.23536902633408077</v>
      </c>
      <c r="Y187" s="831" t="s">
        <v>786</v>
      </c>
      <c r="Z187" s="618">
        <f>IF(OR(AC187&lt;0.01,AC187="n/a"),"n/a",M187/AC187*100)</f>
        <v>35.443037974683541</v>
      </c>
      <c r="AA187" s="841">
        <f>IF(OR(AC187&lt;0.01,AC187="n/a"),"n/a",I187/AC187)</f>
        <v>24.721518987341774</v>
      </c>
      <c r="AB187" s="842">
        <v>12</v>
      </c>
      <c r="AC187" s="821">
        <v>9.48</v>
      </c>
      <c r="AD187" s="821">
        <v>1.49</v>
      </c>
      <c r="AE187" s="821">
        <v>2.92</v>
      </c>
      <c r="AF187" s="821">
        <v>2.65</v>
      </c>
      <c r="AG187" s="821">
        <v>31.8</v>
      </c>
      <c r="AH187" s="821">
        <v>170.2</v>
      </c>
      <c r="AI187" s="821">
        <v>18.350000000000001</v>
      </c>
      <c r="AJ187" s="821">
        <v>40.400000000000006</v>
      </c>
      <c r="AK187" s="821">
        <v>16.77</v>
      </c>
      <c r="AL187" s="833">
        <v>25880</v>
      </c>
      <c r="AM187" s="827">
        <v>0.3</v>
      </c>
      <c r="AN187" s="821">
        <v>0.48</v>
      </c>
      <c r="AO187" s="705">
        <f>IF(U187="n/a","n/a",IF(AA187&lt;0,"n/a",IF(AA187="n/a","n/a",J187+U187-AA187)))</f>
        <v>-13.778918567172509</v>
      </c>
      <c r="AP187" s="706">
        <f>IF(U187="n/a","n/a",J187+U187)</f>
        <v>10.942600420169265</v>
      </c>
      <c r="AQ187" s="843">
        <f>IF(OR(AC187&lt;0.01,AC187="n/a",AF187="n/a"),"n/a",(I187/SQRT(22.5*AC187*(I187/AF187))-1)*100)</f>
        <v>70.635446775289125</v>
      </c>
      <c r="AR187" s="618">
        <f>INDEX(Historical!$C$7:$C$1222,MATCH(B187,Historical!$B$7:$B$1244,0))*IF(AH187="n/a",1.03,IF(AH187&lt;0,1.01,IF(AH187&gt;10,1.1,(1+AH187/100))))</f>
        <v>3.5859999999999999</v>
      </c>
      <c r="AS187" s="841">
        <f>IF($AI187="n/a",1.03*AR187,IF($AI187&lt;0,1.01*AR187,IF($AI187&gt;10,1.1*AR187,(1+$AI187/100)*AR187)))</f>
        <v>3.9446000000000003</v>
      </c>
      <c r="AT187" s="841">
        <f>IF($AK187="n/a",1.03*AS187,IF($AK187&lt;0,1.01*AS187,IF($AK187&gt;10,1.1*AS187,(1+$AK187/100)*AS187)))</f>
        <v>4.3390600000000008</v>
      </c>
      <c r="AU187" s="841">
        <f>IF($AK187="n/a",1.03*AT187,IF($AK187&lt;0,1.01*AT187,IF($AK187&gt;10,1.1*AT187,(1+$AK187/100)*AT187)))</f>
        <v>4.7729660000000012</v>
      </c>
      <c r="AV187" s="841">
        <f>IF($AK187="n/a",1.03*AU187,IF($AK187&lt;0,1.01*AU187,IF($AK187&gt;10,1.1*AU187,(1+$AK187/100)*AU187)))</f>
        <v>5.2502626000000019</v>
      </c>
      <c r="AW187" s="618">
        <f>SUM(AR187:AV187)</f>
        <v>21.892888600000003</v>
      </c>
      <c r="AX187" s="713">
        <f>AW187/I187*100</f>
        <v>9.3415636627410823</v>
      </c>
      <c r="AY187" s="887">
        <v>0.77</v>
      </c>
      <c r="AZ187" s="827">
        <v>24.73</v>
      </c>
      <c r="BA187" s="827">
        <v>-9.49</v>
      </c>
      <c r="BB187" s="827">
        <v>-5.25</v>
      </c>
      <c r="BC187" s="827">
        <v>6.1899999999999995</v>
      </c>
      <c r="BD187" s="861"/>
      <c r="BE187" s="594">
        <v>2017</v>
      </c>
      <c r="BF187" s="853">
        <f>IF(BE187&gt;2020,0,IF(BE187&gt;2008,1,IF(BE187&gt;2001,2,IF(BE187&gt;1990,3,IF(BE187&gt;1980,4,IF(BE187&gt;1973,5,IF(BE187&gt;1970,6,IF(BE187&gt;1960,7,IF(BE187&gt;1958,8,IF(BE187&gt;1953,9,10))))))))))</f>
        <v>1</v>
      </c>
      <c r="BG187" s="837">
        <v>10.8</v>
      </c>
      <c r="BH187" s="820" t="s">
        <v>4443</v>
      </c>
      <c r="BI187" s="820" t="s">
        <v>4444</v>
      </c>
    </row>
    <row r="188" spans="1:61" s="819" customFormat="1" ht="12.75" customHeight="1" x14ac:dyDescent="0.2">
      <c r="A188" s="836" t="s">
        <v>5246</v>
      </c>
      <c r="B188" s="830" t="s">
        <v>2942</v>
      </c>
      <c r="C188" s="885" t="s">
        <v>244</v>
      </c>
      <c r="D188" s="885" t="s">
        <v>4211</v>
      </c>
      <c r="E188" s="699">
        <v>6</v>
      </c>
      <c r="F188" s="1122">
        <v>673</v>
      </c>
      <c r="G188" s="1122" t="s">
        <v>105</v>
      </c>
      <c r="H188" s="1122" t="s">
        <v>105</v>
      </c>
      <c r="I188" s="829">
        <v>127.16</v>
      </c>
      <c r="J188" s="618">
        <f>(M188/I188)*100</f>
        <v>1.9031141868512111</v>
      </c>
      <c r="K188" s="832">
        <v>0.60499999999999998</v>
      </c>
      <c r="L188" s="842">
        <v>4</v>
      </c>
      <c r="M188" s="609">
        <f>K188*L188</f>
        <v>2.42</v>
      </c>
      <c r="N188" s="825" t="s">
        <v>292</v>
      </c>
      <c r="O188" s="700">
        <v>0.56999999999999995</v>
      </c>
      <c r="P188" s="603">
        <v>44978</v>
      </c>
      <c r="Q188" s="603">
        <v>44995</v>
      </c>
      <c r="R188" s="609">
        <f>(K188-O188)/O188*100</f>
        <v>6.1403508771929882</v>
      </c>
      <c r="S188" s="667">
        <f>IF(INDEX(Historical!$D$7:$D$1220,MATCH(B188,Historical!$B$7:$B$1244,0))=0,"n/a",(INDEX(Historical!$C$7:$C$1222,MATCH(B188,Historical!$B$7:$B$1244,0))/INDEX(Historical!$D$7:$D$1220,MATCH(B188,Historical!$B$7:$B$1244,0))-1)*100)</f>
        <v>13.999999999999989</v>
      </c>
      <c r="T188" s="667">
        <f>IF(INDEX(Historical!$F$7:$F$1213,MATCH(B188,Historical!$B$7:$B$1244,0))=0,"n/a",((INDEX(Historical!$C$7:$C$1222,MATCH(B188,Historical!$B$7:$B$1244,0))/INDEX(Historical!$F$7:$F$1213,MATCH(B188,Historical!$B$7:$B$1244,0)))^(1/3)-1)*100)</f>
        <v>10.715524489384997</v>
      </c>
      <c r="U188" s="667">
        <f>IF(INDEX(Historical!$H$7:$H$1213,MATCH(B188,Historical!$B$7:$B$1244,0))=0,"n/a",((INDEX(Historical!$C$7:$C$1222,MATCH(B188,Historical!$B$7:$B$1244,0))/INDEX(Historical!$H$7:$H$1213,MATCH(B188,Historical!$B$7:$B$1244,0)))^(1/5)-1)*100)</f>
        <v>13.697448881013807</v>
      </c>
      <c r="V188" s="667">
        <f>IF(INDEX(Historical!$N$7:$N$1213,MATCH(B188,Historical!$B$7:$B$1244,0))=0,"n/a",((INDEX(Historical!$C$7:$C$1222,MATCH(B188,Historical!$B$7:$B$1244,0))/INDEX(Historical!$N$7:$N$1213,MATCH(B188,Historical!$B$7:$B$1244,0)))^(1/10)-1)*100)</f>
        <v>10.296729163357398</v>
      </c>
      <c r="W188" s="668">
        <f>IF(OR(U188&lt;=0,U188="n/a",V188&lt;=0,V188="n/a"),"n/a",U188/V188)</f>
        <v>1.330271843000244</v>
      </c>
      <c r="X188" s="669">
        <f>IF(OR(AJ188&lt;=0,AJ188="n/a",U188&lt;=0,U188="n/a"),"n/a",U188/AJ188)</f>
        <v>0.88944473253336409</v>
      </c>
      <c r="Y188" s="640"/>
      <c r="Z188" s="618">
        <f>IF(OR(AC188&lt;0.01,AC188="n/a"),"n/a",M188/AC188*100)</f>
        <v>52.954048140043767</v>
      </c>
      <c r="AA188" s="841">
        <f>IF(OR(AC188&lt;0.01,AC188="n/a"),"n/a",I188/AC188)</f>
        <v>27.824945295404813</v>
      </c>
      <c r="AB188" s="842">
        <v>12</v>
      </c>
      <c r="AC188" s="821">
        <v>4.57</v>
      </c>
      <c r="AD188" s="821">
        <v>2.54</v>
      </c>
      <c r="AE188" s="821">
        <v>5.25</v>
      </c>
      <c r="AF188" s="821" t="s">
        <v>135</v>
      </c>
      <c r="AG188" s="821">
        <v>-17.399999999999999</v>
      </c>
      <c r="AH188" s="821">
        <v>77.100000000000009</v>
      </c>
      <c r="AI188" s="821">
        <v>14.940000000000001</v>
      </c>
      <c r="AJ188" s="821">
        <v>15.4</v>
      </c>
      <c r="AK188" s="821">
        <v>10.9</v>
      </c>
      <c r="AL188" s="833">
        <v>35950</v>
      </c>
      <c r="AM188" s="827">
        <v>0.12</v>
      </c>
      <c r="AN188" s="821" t="s">
        <v>135</v>
      </c>
      <c r="AO188" s="705">
        <f>IF(U188="n/a","n/a",IF(AA188&lt;0,"n/a",IF(AA188="n/a","n/a",J188+U188-AA188)))</f>
        <v>-12.224382227539795</v>
      </c>
      <c r="AP188" s="706">
        <f>IF(U188="n/a","n/a",J188+U188)</f>
        <v>15.600563067865018</v>
      </c>
      <c r="AQ188" s="843" t="str">
        <f>IF(OR(AC188&lt;0.01,AC188="n/a",AF188="n/a"),"n/a",(I188/SQRT(22.5*AC188*(I188/AF188))-1)*100)</f>
        <v>n/a</v>
      </c>
      <c r="AR188" s="618">
        <f>INDEX(Historical!$C$7:$C$1222,MATCH(B188,Historical!$B$7:$B$1244,0))*IF(AH188="n/a",1.03,IF(AH188&lt;0,1.01,IF(AH188&gt;10,1.1,(1+AH188/100))))</f>
        <v>2.508</v>
      </c>
      <c r="AS188" s="841">
        <f>IF($AI188="n/a",1.03*AR188,IF($AI188&lt;0,1.01*AR188,IF($AI188&gt;10,1.1*AR188,(1+$AI188/100)*AR188)))</f>
        <v>2.7588000000000004</v>
      </c>
      <c r="AT188" s="841">
        <f>IF($AK188="n/a",1.03*AS188,IF($AK188&lt;0,1.01*AS188,IF($AK188&gt;10,1.1*AS188,(1+$AK188/100)*AS188)))</f>
        <v>3.0346800000000007</v>
      </c>
      <c r="AU188" s="841">
        <f>IF($AK188="n/a",1.03*AT188,IF($AK188&lt;0,1.01*AT188,IF($AK188&gt;10,1.1*AT188,(1+$AK188/100)*AT188)))</f>
        <v>3.3381480000000012</v>
      </c>
      <c r="AV188" s="841">
        <f>IF($AK188="n/a",1.03*AU188,IF($AK188&lt;0,1.01*AU188,IF($AK188&gt;10,1.1*AU188,(1+$AK188/100)*AU188)))</f>
        <v>3.6719628000000015</v>
      </c>
      <c r="AW188" s="618">
        <f>SUM(AR188:AV188)</f>
        <v>15.311590800000003</v>
      </c>
      <c r="AX188" s="713">
        <f>AW188/I188*100</f>
        <v>12.041200692041524</v>
      </c>
      <c r="AY188" s="887">
        <v>0.98</v>
      </c>
      <c r="AZ188" s="827">
        <v>22.31</v>
      </c>
      <c r="BA188" s="827">
        <v>-4.9399999999999995</v>
      </c>
      <c r="BB188" s="827">
        <v>-1.63</v>
      </c>
      <c r="BC188" s="827">
        <v>6.09</v>
      </c>
      <c r="BD188" s="861"/>
      <c r="BE188" s="594">
        <v>2018</v>
      </c>
      <c r="BF188" s="853">
        <f>IF(BE188&gt;2020,0,IF(BE188&gt;2008,1,IF(BE188&gt;2001,2,IF(BE188&gt;1990,3,IF(BE188&gt;1980,4,IF(BE188&gt;1973,5,IF(BE188&gt;1970,6,IF(BE188&gt;1960,7,IF(BE188&gt;1958,8,IF(BE188&gt;1953,9,10))))))))))</f>
        <v>1</v>
      </c>
      <c r="BG188" s="837">
        <v>25.4</v>
      </c>
      <c r="BH188" s="820" t="s">
        <v>4443</v>
      </c>
      <c r="BI188" s="820" t="s">
        <v>4444</v>
      </c>
    </row>
    <row r="189" spans="1:61" s="681" customFormat="1" ht="13.5" thickBot="1" x14ac:dyDescent="0.25">
      <c r="B189" s="784"/>
      <c r="E189" s="785"/>
      <c r="F189" s="773"/>
      <c r="J189" s="696"/>
      <c r="L189" s="774"/>
      <c r="M189" s="773"/>
      <c r="N189" s="773"/>
      <c r="O189" s="696"/>
      <c r="R189" s="773"/>
      <c r="S189" s="775"/>
      <c r="T189" s="775"/>
      <c r="U189" s="775"/>
      <c r="V189" s="775"/>
      <c r="W189" s="775"/>
      <c r="X189" s="775"/>
      <c r="Y189" s="784"/>
      <c r="Z189" s="696"/>
      <c r="AC189" s="776"/>
      <c r="AD189" s="776"/>
      <c r="AE189" s="776"/>
      <c r="AF189" s="776"/>
      <c r="AG189" s="776"/>
      <c r="AH189" s="776"/>
      <c r="AI189" s="776"/>
      <c r="AJ189" s="776"/>
      <c r="AK189" s="776"/>
      <c r="AL189" s="776"/>
      <c r="AM189" s="776"/>
      <c r="AN189" s="776"/>
      <c r="AO189" s="696"/>
      <c r="AR189" s="777"/>
      <c r="AS189" s="778"/>
      <c r="AT189" s="778"/>
      <c r="AU189" s="778"/>
      <c r="AV189" s="778"/>
      <c r="AW189" s="777"/>
      <c r="AX189" s="778"/>
      <c r="AY189" s="696"/>
      <c r="BD189" s="785"/>
      <c r="BE189" s="773"/>
      <c r="BF189" s="773"/>
      <c r="BI189" s="820"/>
    </row>
    <row r="190" spans="1:61" x14ac:dyDescent="0.2">
      <c r="A190" s="819" t="s">
        <v>4152</v>
      </c>
      <c r="B190" s="624">
        <f>COUNTA(B7:B188)</f>
        <v>182</v>
      </c>
      <c r="E190" s="790">
        <f>AVERAGE(E7:E188)</f>
        <v>7.2362637362637363</v>
      </c>
      <c r="I190" s="779">
        <f>AVERAGE(I7:I188)</f>
        <v>85.346593406593414</v>
      </c>
      <c r="J190" s="780">
        <f>AVERAGE(J7:J188)</f>
        <v>2.9865911384098949</v>
      </c>
      <c r="K190" s="786">
        <f>AVERAGE(K7:K188)</f>
        <v>0.44388697802197796</v>
      </c>
      <c r="M190" s="779">
        <f>AVERAGE(M7:M188)</f>
        <v>1.7352618681318681</v>
      </c>
      <c r="O190" s="786">
        <f>AVERAGE(O7:O188)</f>
        <v>0.40914198626373627</v>
      </c>
      <c r="R190" s="779">
        <f>AVERAGE(R7:R188)</f>
        <v>9.5548506101201696</v>
      </c>
      <c r="S190" s="787">
        <f>AVERAGE(S7:S188)</f>
        <v>15.714164416444291</v>
      </c>
      <c r="T190" s="787">
        <f>AVERAGE(T7:T188)</f>
        <v>14.923366436120309</v>
      </c>
      <c r="U190" s="787">
        <f>AVERAGE(U7:U188)</f>
        <v>15.352261586530972</v>
      </c>
      <c r="V190" s="787">
        <f>AVERAGE(V7:V188)</f>
        <v>9.8114332031975202</v>
      </c>
      <c r="W190" s="788">
        <f>AVERAGE(W7:W188)</f>
        <v>1.475936773107912</v>
      </c>
      <c r="X190" s="789">
        <f>AVERAGE(X7:X188)</f>
        <v>1.1702734210936818</v>
      </c>
      <c r="Z190" s="780">
        <f>AVERAGE(Z7:Z188)</f>
        <v>88.903930441864631</v>
      </c>
      <c r="AA190" s="779">
        <f>AVERAGE(AA7:AA188)</f>
        <v>27.252384078229571</v>
      </c>
      <c r="AB190" s="672"/>
      <c r="AC190" s="779">
        <f>AVERAGE(AC7:AC188)</f>
        <v>4.9972222222222209</v>
      </c>
      <c r="AD190" s="779">
        <f>AVERAGE(AD7:AD188)</f>
        <v>4.2461599999999997</v>
      </c>
      <c r="AE190" s="779">
        <f>AVERAGE(AE7:AE188)</f>
        <v>3.5803888888888902</v>
      </c>
      <c r="AF190" s="779">
        <f>AVERAGE(AF7:AF188)</f>
        <v>3.7093142857142882</v>
      </c>
      <c r="AG190" s="779">
        <f>AVERAGE(AG7:AG188)</f>
        <v>15.402457142857147</v>
      </c>
      <c r="AH190" s="779">
        <f>AVERAGE(AH7:AH188)</f>
        <v>41.806779661016982</v>
      </c>
      <c r="AI190" s="779">
        <f>AVERAGE(AI7:AI188)</f>
        <v>15.145595238095247</v>
      </c>
      <c r="AJ190" s="779">
        <f>AVERAGE(AJ7:AJ188)</f>
        <v>18.656723163841811</v>
      </c>
      <c r="AK190" s="779">
        <f>AVERAGE(AK7:AK188)</f>
        <v>8.4488811188811201</v>
      </c>
      <c r="AL190" s="913">
        <f>AVERAGE(AL7:AL188)</f>
        <v>18026.307499999995</v>
      </c>
      <c r="AM190" s="779">
        <f>AVERAGE(AM7:AM188)</f>
        <v>3.9566111111111133</v>
      </c>
      <c r="AN190" s="779">
        <f>AVERAGE(AN7:AN188)</f>
        <v>1.692514619883041</v>
      </c>
      <c r="AO190" s="869">
        <f>AVERAGE(AO7:AO188)</f>
        <v>-9.5593074623874958</v>
      </c>
      <c r="AP190" s="779">
        <f>AVERAGE(AP7:AP188)</f>
        <v>18.393947733364211</v>
      </c>
      <c r="AQ190" s="902">
        <f>AVERAGE(AQ7:AQ188)</f>
        <v>60.515531605611429</v>
      </c>
      <c r="AR190" s="901">
        <f>AVERAGE(AR7:AR188)</f>
        <v>1.7441887370604396</v>
      </c>
      <c r="AS190" s="779">
        <f>AVERAGE(AS7:AS188)</f>
        <v>1.8564695229985775</v>
      </c>
      <c r="AT190" s="779">
        <f>AVERAGE(AT7:AT188)</f>
        <v>1.9798425380043638</v>
      </c>
      <c r="AU190" s="779">
        <f>AVERAGE(AU7:AU188)</f>
        <v>2.1135225137273448</v>
      </c>
      <c r="AV190" s="779">
        <f>AVERAGE(AV7:AV188)</f>
        <v>2.2584482652368627</v>
      </c>
      <c r="AW190" s="779">
        <f>AVERAGE(AW7:AW188)</f>
        <v>9.9524715770275822</v>
      </c>
      <c r="AX190" s="902">
        <f>AVERAGE(AX7:AX188)</f>
        <v>17.057768265328367</v>
      </c>
      <c r="AY190" s="901">
        <f>AVERAGE(AY7:AY188)</f>
        <v>0.96685393258426966</v>
      </c>
      <c r="AZ190" s="779">
        <f>AVERAGE(AZ7:AZ188)</f>
        <v>26.651046642495537</v>
      </c>
      <c r="BA190" s="779">
        <f>AVERAGE(BA7:BA188)</f>
        <v>-18.027535498795309</v>
      </c>
      <c r="BB190" s="779">
        <f>AVERAGE(BB7:BB188)</f>
        <v>0.31751218175306184</v>
      </c>
      <c r="BC190" s="902">
        <f>AVERAGE(BC7:BC188)</f>
        <v>1.924816204587896</v>
      </c>
      <c r="BD190" s="779"/>
      <c r="BE190" s="672">
        <f>AVERAGE(BE7:BE188)</f>
        <v>2016.131868131868</v>
      </c>
      <c r="BF190" s="779">
        <f>AVERAGE(BF7:BF188)</f>
        <v>1</v>
      </c>
      <c r="BG190" s="779">
        <f>AVERAGE(BG7:BG188)</f>
        <v>6.257988505747127</v>
      </c>
    </row>
    <row r="191" spans="1:61" x14ac:dyDescent="0.2">
      <c r="O191" s="897"/>
      <c r="W191" s="912"/>
      <c r="X191" s="912"/>
      <c r="AC191" s="820"/>
      <c r="AD191" s="820"/>
      <c r="AE191" s="820"/>
      <c r="AF191" s="820"/>
      <c r="AG191" s="820"/>
      <c r="AH191" s="820"/>
      <c r="AI191" s="820"/>
      <c r="AJ191" s="820"/>
      <c r="AK191" s="820"/>
      <c r="AL191" s="914"/>
      <c r="AM191" s="820"/>
      <c r="AN191" s="624"/>
      <c r="AO191" s="820"/>
      <c r="AQ191" s="624"/>
      <c r="AR191" s="820"/>
      <c r="AS191" s="820"/>
      <c r="AT191" s="820"/>
      <c r="AU191" s="820"/>
      <c r="AV191" s="820"/>
      <c r="AW191" s="820"/>
      <c r="AX191" s="624"/>
      <c r="AY191" s="820"/>
      <c r="BC191" s="624"/>
      <c r="BD191" s="820"/>
      <c r="BE191" s="900"/>
      <c r="BF191" s="820"/>
    </row>
    <row r="192" spans="1:61" x14ac:dyDescent="0.2">
      <c r="A192" s="820" t="s">
        <v>4251</v>
      </c>
      <c r="I192" s="624"/>
      <c r="J192" s="820"/>
      <c r="O192" s="897"/>
      <c r="W192" s="912"/>
      <c r="X192" s="912"/>
      <c r="AC192" s="820"/>
      <c r="AD192" s="820"/>
      <c r="AE192" s="820"/>
      <c r="AF192" s="820"/>
      <c r="AG192" s="820"/>
      <c r="AH192" s="820"/>
      <c r="AI192" s="820"/>
      <c r="AJ192" s="820"/>
      <c r="AK192" s="820"/>
      <c r="AL192" s="914"/>
      <c r="AM192" s="820"/>
      <c r="AN192" s="624"/>
      <c r="AO192" s="820"/>
      <c r="AQ192" s="624"/>
      <c r="AR192" s="820"/>
      <c r="AS192" s="820"/>
      <c r="AT192" s="820"/>
      <c r="AU192" s="820"/>
      <c r="AV192" s="820"/>
      <c r="AW192" s="820"/>
      <c r="AX192" s="624"/>
      <c r="AY192" s="820"/>
      <c r="BC192" s="624"/>
      <c r="BD192" s="820"/>
      <c r="BE192" s="900"/>
      <c r="BF192" s="820"/>
    </row>
    <row r="193" spans="1:59" x14ac:dyDescent="0.2">
      <c r="A193" s="820" t="s">
        <v>4201</v>
      </c>
      <c r="B193" s="624">
        <f>COUNTIF($C$7:$C$188,"="&amp;$A193)</f>
        <v>2</v>
      </c>
      <c r="E193" s="790">
        <f>AVERAGEIFS($E$7:$E$188,$C$7:$C$188,"="&amp;$A193)</f>
        <v>7.5</v>
      </c>
      <c r="I193" s="895">
        <f>AVERAGEIFS(I$7:I$188,$C$7:$C$188,"="&amp;$A193)</f>
        <v>347.5</v>
      </c>
      <c r="J193" s="779">
        <f>AVERAGEIFS(J$7:J$188,$C$7:$C$188,"="&amp;$A193)</f>
        <v>1.9278629875888995</v>
      </c>
      <c r="K193" s="786">
        <f>AVERAGEIFS(K$7:K$188,$C$7:$C$188,"="&amp;$A193)</f>
        <v>1.4371</v>
      </c>
      <c r="L193" s="790"/>
      <c r="M193" s="779">
        <f>AVERAGEIFS(M$7:M$188,$C$7:$C$188,"="&amp;$A193)</f>
        <v>5.7484000000000002</v>
      </c>
      <c r="N193" s="790"/>
      <c r="O193" s="786">
        <f>AVERAGEIFS(O$7:O$188,$C$7:$C$188,"="&amp;$A193)</f>
        <v>1.3859807500000001</v>
      </c>
      <c r="P193" s="790"/>
      <c r="Q193" s="790"/>
      <c r="R193" s="779">
        <f>AVERAGEIFS(R$7:R$188,$C$7:$C$188,"="&amp;$A193)</f>
        <v>6.9146005509641917</v>
      </c>
      <c r="S193" s="779">
        <f>AVERAGEIFS(S$7:S$188,$C$7:$C$188,"="&amp;$A193)</f>
        <v>21.762681737386611</v>
      </c>
      <c r="T193" s="779">
        <f>AVERAGEIFS(T$7:T$188,$C$7:$C$188,"="&amp;$A193)</f>
        <v>15.815520041202136</v>
      </c>
      <c r="U193" s="779">
        <f>AVERAGEIFS(U$7:U$188,$C$7:$C$188,"="&amp;$A193)</f>
        <v>14.27345725982404</v>
      </c>
      <c r="V193" s="779" t="e">
        <f>AVERAGEIFS(V$7:V$188,$C$7:$C$188,"="&amp;$A193)</f>
        <v>#DIV/0!</v>
      </c>
      <c r="W193" s="789" t="e">
        <f>AVERAGEIFS(W$7:W$188,$C$7:$C$188,"="&amp;$A193)</f>
        <v>#DIV/0!</v>
      </c>
      <c r="X193" s="789">
        <f>AVERAGEIFS(X$7:X$188,$C$7:$C$188,"="&amp;$A193)</f>
        <v>0.99982952607116693</v>
      </c>
      <c r="Y193" s="624"/>
      <c r="Z193" s="779">
        <f>AVERAGEIFS(Z$7:Z$188,$C$7:$C$188,"="&amp;$A193)</f>
        <v>31.92280701754386</v>
      </c>
      <c r="AA193" s="779">
        <f>AVERAGEIFS(AA$7:AA$188,$C$7:$C$188,"="&amp;$A193)</f>
        <v>16.881902123730377</v>
      </c>
      <c r="AB193" s="779"/>
      <c r="AC193" s="779">
        <f>AVERAGEIFS(AC$7:AC$188,$C$7:$C$188,"="&amp;$A193)</f>
        <v>18.2</v>
      </c>
      <c r="AD193" s="779">
        <f>AVERAGEIFS(AD$7:AD$188,$C$7:$C$188,"="&amp;$A193)</f>
        <v>2.9750000000000001</v>
      </c>
      <c r="AE193" s="779">
        <f>AVERAGEIFS(AE$7:AE$188,$C$7:$C$188,"="&amp;$A193)</f>
        <v>2.2050000000000001</v>
      </c>
      <c r="AF193" s="779">
        <f>AVERAGEIFS(AF$7:AF$188,$C$7:$C$188,"="&amp;$A193)</f>
        <v>2.13</v>
      </c>
      <c r="AG193" s="779">
        <f>AVERAGEIFS(AG$7:AG$188,$C$7:$C$188,"="&amp;$A193)</f>
        <v>-7.6500000000000021</v>
      </c>
      <c r="AH193" s="779">
        <f>AVERAGEIFS(AH$7:AH$188,$C$7:$C$188,"="&amp;$A193)</f>
        <v>-6.85</v>
      </c>
      <c r="AI193" s="779">
        <f>AVERAGEIFS(AI$7:AI$188,$C$7:$C$188,"="&amp;$A193)</f>
        <v>7.0950000000000006</v>
      </c>
      <c r="AJ193" s="779">
        <f>AVERAGEIFS(AJ$7:AJ$188,$C$7:$C$188,"="&amp;$A193)</f>
        <v>16.649999999999999</v>
      </c>
      <c r="AK193" s="779">
        <f>AVERAGEIFS(AK$7:AK$188,$C$7:$C$188,"="&amp;$A193)</f>
        <v>6.57</v>
      </c>
      <c r="AL193" s="913">
        <f>AVERAGEIFS(AL$7:AL$188,$C$7:$C$188,"="&amp;$A193)</f>
        <v>10790</v>
      </c>
      <c r="AM193" s="779">
        <f>AVERAGEIFS(AM$7:AM$188,$C$7:$C$188,"="&amp;$A193)</f>
        <v>0.25</v>
      </c>
      <c r="AN193" s="898">
        <f>AVERAGEIFS(AN$7:AN$188,$C$7:$C$188,"="&amp;$A193)</f>
        <v>2.02</v>
      </c>
      <c r="AO193" s="779">
        <f>AVERAGEIFS(AO$7:AO$188,$C$7:$C$188,"="&amp;$A193)</f>
        <v>-0.68058187631743916</v>
      </c>
      <c r="AP193" s="779">
        <f>AVERAGEIFS(AP$7:AP$188,$C$7:$C$188,"="&amp;$A193)</f>
        <v>16.201320247412941</v>
      </c>
      <c r="AQ193" s="898">
        <f>AVERAGEIFS(AQ$7:AQ$188,$C$7:$C$188,"="&amp;$A193)</f>
        <v>34.574065599730709</v>
      </c>
      <c r="AR193" s="779">
        <f>AVERAGEIFS(AR$7:AR$188,$C$7:$C$188,"="&amp;$A193)</f>
        <v>5.7014926724999997</v>
      </c>
      <c r="AS193" s="779">
        <f>AVERAGEIFS(AS$7:AS$188,$C$7:$C$188,"="&amp;$A193)</f>
        <v>6.1124656610404999</v>
      </c>
      <c r="AT193" s="779">
        <f>AVERAGEIFS(AT$7:AT$188,$C$7:$C$188,"="&amp;$A193)</f>
        <v>6.6842828209234151</v>
      </c>
      <c r="AU193" s="779">
        <f>AVERAGEIFS(AU$7:AU$188,$C$7:$C$188,"="&amp;$A193)</f>
        <v>7.3097477713369914</v>
      </c>
      <c r="AV193" s="779">
        <f>AVERAGEIFS(AV$7:AV$188,$C$7:$C$188,"="&amp;$A193)</f>
        <v>7.9938995515496734</v>
      </c>
      <c r="AW193" s="779">
        <f>AVERAGEIFS(AW$7:AW$188,$C$7:$C$188,"="&amp;$A193)</f>
        <v>33.801888477350573</v>
      </c>
      <c r="AX193" s="898">
        <f>AVERAGEIFS(AX$7:AX$188,$C$7:$C$188,"="&amp;$A193)</f>
        <v>10.583860719845504</v>
      </c>
      <c r="AY193" s="779">
        <f>AVERAGEIFS(AY$7:AY$188,$C$7:$C$188,"="&amp;$A193)</f>
        <v>0.88500000000000001</v>
      </c>
      <c r="AZ193" s="779">
        <f>AVERAGEIFS(AZ$7:AZ$188,$C$7:$C$188,"="&amp;$A193)</f>
        <v>6.4549999999999992</v>
      </c>
      <c r="BA193" s="779">
        <f>AVERAGEIFS(BA$7:BA$188,$C$7:$C$188,"="&amp;$A193)</f>
        <v>-46.05</v>
      </c>
      <c r="BB193" s="779">
        <f>AVERAGEIFS(BB$7:BB$188,$C$7:$C$188,"="&amp;$A193)</f>
        <v>-14.135</v>
      </c>
      <c r="BC193" s="898">
        <f>AVERAGEIFS(BC$7:BC$188,$C$7:$C$188,"="&amp;$A193)</f>
        <v>-28.83</v>
      </c>
      <c r="BD193" s="779"/>
      <c r="BE193" s="672">
        <f>AVERAGEIFS(BE$7:BE$188,$C$7:$C$188,"="&amp;$A193)</f>
        <v>2015.5</v>
      </c>
      <c r="BF193" s="779">
        <f>AVERAGEIFS(BF$7:BF$188,$C$7:$C$188,"="&amp;$A193)</f>
        <v>1</v>
      </c>
      <c r="BG193" s="779">
        <f>AVERAGEIFS(BG$7:BG$188,$C$7:$C$188,"="&amp;$A193)</f>
        <v>8.6</v>
      </c>
    </row>
    <row r="194" spans="1:59" x14ac:dyDescent="0.2">
      <c r="A194" s="820" t="s">
        <v>244</v>
      </c>
      <c r="B194" s="624">
        <f>COUNTIF($C$7:$C$188,"="&amp;$A194)</f>
        <v>15</v>
      </c>
      <c r="E194" s="790">
        <f>AVERAGEIFS($E$7:$E$188,$C$7:$C$188,"="&amp;$A194)</f>
        <v>6.9333333333333336</v>
      </c>
      <c r="I194" s="895">
        <f>AVERAGEIFS(I$7:I$188,$C$7:$C$188,"="&amp;$A194)</f>
        <v>124.57466666666667</v>
      </c>
      <c r="J194" s="779">
        <f>AVERAGEIFS(J$7:J$188,$C$7:$C$188,"="&amp;$A194)</f>
        <v>2.1428671429202004</v>
      </c>
      <c r="K194" s="786">
        <f>AVERAGEIFS(K$7:K$188,$C$7:$C$188,"="&amp;$A194)</f>
        <v>0.4865000000000001</v>
      </c>
      <c r="L194" s="790"/>
      <c r="M194" s="779">
        <f>AVERAGEIFS(M$7:M$188,$C$7:$C$188,"="&amp;$A194)</f>
        <v>1.9460000000000004</v>
      </c>
      <c r="N194" s="790"/>
      <c r="O194" s="786">
        <f>AVERAGEIFS(O$7:O$188,$C$7:$C$188,"="&amp;$A194)</f>
        <v>0.44316666666666676</v>
      </c>
      <c r="P194" s="790"/>
      <c r="Q194" s="790"/>
      <c r="R194" s="779">
        <f>AVERAGEIFS(R$7:R$188,$C$7:$C$188,"="&amp;$A194)</f>
        <v>10.231081704169567</v>
      </c>
      <c r="S194" s="779">
        <f>AVERAGEIFS(S$7:S$188,$C$7:$C$188,"="&amp;$A194)</f>
        <v>17.239656923446862</v>
      </c>
      <c r="T194" s="779">
        <f>AVERAGEIFS(T$7:T$188,$C$7:$C$188,"="&amp;$A194)</f>
        <v>12.662019548038179</v>
      </c>
      <c r="U194" s="779">
        <f>AVERAGEIFS(U$7:U$188,$C$7:$C$188,"="&amp;$A194)</f>
        <v>17.39880835157263</v>
      </c>
      <c r="V194" s="779">
        <f>AVERAGEIFS(V$7:V$188,$C$7:$C$188,"="&amp;$A194)</f>
        <v>10.04998951365782</v>
      </c>
      <c r="W194" s="789">
        <f>AVERAGEIFS(W$7:W$188,$C$7:$C$188,"="&amp;$A194)</f>
        <v>1.3011791645624122</v>
      </c>
      <c r="X194" s="789">
        <f>AVERAGEIFS(X$7:X$188,$C$7:$C$188,"="&amp;$A194)</f>
        <v>1.1880354364620946</v>
      </c>
      <c r="Y194" s="624"/>
      <c r="Z194" s="779">
        <f>AVERAGEIFS(Z$7:Z$188,$C$7:$C$188,"="&amp;$A194)</f>
        <v>39.139377127895116</v>
      </c>
      <c r="AA194" s="779">
        <f>AVERAGEIFS(AA$7:AA$188,$C$7:$C$188,"="&amp;$A194)</f>
        <v>22.343185892536322</v>
      </c>
      <c r="AB194" s="779"/>
      <c r="AC194" s="779">
        <f>AVERAGEIFS(AC$7:AC$188,$C$7:$C$188,"="&amp;$A194)</f>
        <v>7.8960000000000017</v>
      </c>
      <c r="AD194" s="779">
        <f>AVERAGEIFS(AD$7:AD$188,$C$7:$C$188,"="&amp;$A194)</f>
        <v>2.4641666666666668</v>
      </c>
      <c r="AE194" s="779">
        <f>AVERAGEIFS(AE$7:AE$188,$C$7:$C$188,"="&amp;$A194)</f>
        <v>2.4339999999999997</v>
      </c>
      <c r="AF194" s="779">
        <f>AVERAGEIFS(AF$7:AF$188,$C$7:$C$188,"="&amp;$A194)</f>
        <v>3.0966666666666662</v>
      </c>
      <c r="AG194" s="779">
        <f>AVERAGEIFS(AG$7:AG$188,$C$7:$C$188,"="&amp;$A194)</f>
        <v>-1.7599999999999982</v>
      </c>
      <c r="AH194" s="779">
        <f>AVERAGEIFS(AH$7:AH$188,$C$7:$C$188,"="&amp;$A194)</f>
        <v>81.766666666666666</v>
      </c>
      <c r="AI194" s="779">
        <f>AVERAGEIFS(AI$7:AI$188,$C$7:$C$188,"="&amp;$A194)</f>
        <v>11.81066666666667</v>
      </c>
      <c r="AJ194" s="779">
        <f>AVERAGEIFS(AJ$7:AJ$188,$C$7:$C$188,"="&amp;$A194)</f>
        <v>16.886666666666667</v>
      </c>
      <c r="AK194" s="779">
        <f>AVERAGEIFS(AK$7:AK$188,$C$7:$C$188,"="&amp;$A194)</f>
        <v>9.5171428571428578</v>
      </c>
      <c r="AL194" s="913">
        <f>AVERAGEIFS(AL$7:AL$188,$C$7:$C$188,"="&amp;$A194)</f>
        <v>13499.22</v>
      </c>
      <c r="AM194" s="779">
        <f>AVERAGEIFS(AM$7:AM$188,$C$7:$C$188,"="&amp;$A194)</f>
        <v>1.2146666666666668</v>
      </c>
      <c r="AN194" s="898">
        <f>AVERAGEIFS(AN$7:AN$188,$C$7:$C$188,"="&amp;$A194)</f>
        <v>1.0725</v>
      </c>
      <c r="AO194" s="779">
        <f>AVERAGEIFS(AO$7:AO$188,$C$7:$C$188,"="&amp;$A194)</f>
        <v>-2.8015103980435003</v>
      </c>
      <c r="AP194" s="779">
        <f>AVERAGEIFS(AP$7:AP$188,$C$7:$C$188,"="&amp;$A194)</f>
        <v>19.541675494492829</v>
      </c>
      <c r="AQ194" s="898">
        <f>AVERAGEIFS(AQ$7:AQ$188,$C$7:$C$188,"="&amp;$A194)</f>
        <v>38.711099700308509</v>
      </c>
      <c r="AR194" s="779">
        <f>AVERAGEIFS(AR$7:AR$188,$C$7:$C$188,"="&amp;$A194)</f>
        <v>2.0050433333333335</v>
      </c>
      <c r="AS194" s="779">
        <f>AVERAGEIFS(AS$7:AS$188,$C$7:$C$188,"="&amp;$A194)</f>
        <v>2.1640146113333336</v>
      </c>
      <c r="AT194" s="779">
        <f>AVERAGEIFS(AT$7:AT$188,$C$7:$C$188,"="&amp;$A194)</f>
        <v>2.3359027752962671</v>
      </c>
      <c r="AU194" s="779">
        <f>AVERAGEIFS(AU$7:AU$188,$C$7:$C$188,"="&amp;$A194)</f>
        <v>2.5234952798555854</v>
      </c>
      <c r="AV194" s="779">
        <f>AVERAGEIFS(AV$7:AV$188,$C$7:$C$188,"="&amp;$A194)</f>
        <v>2.7282902017181354</v>
      </c>
      <c r="AW194" s="779">
        <f>AVERAGEIFS(AW$7:AW$188,$C$7:$C$188,"="&amp;$A194)</f>
        <v>11.756746201536652</v>
      </c>
      <c r="AX194" s="898">
        <f>AVERAGEIFS(AX$7:AX$188,$C$7:$C$188,"="&amp;$A194)</f>
        <v>12.648266488047796</v>
      </c>
      <c r="AY194" s="779">
        <f>AVERAGEIFS(AY$7:AY$188,$C$7:$C$188,"="&amp;$A194)</f>
        <v>1.1099999999999999</v>
      </c>
      <c r="AZ194" s="779">
        <f>AVERAGEIFS(AZ$7:AZ$188,$C$7:$C$188,"="&amp;$A194)</f>
        <v>52.148666666666671</v>
      </c>
      <c r="BA194" s="779">
        <f>AVERAGEIFS(BA$7:BA$188,$C$7:$C$188,"="&amp;$A194)</f>
        <v>-11.624666666666664</v>
      </c>
      <c r="BB194" s="779">
        <f>AVERAGEIFS(BB$7:BB$188,$C$7:$C$188,"="&amp;$A194)</f>
        <v>2.2159999999999997</v>
      </c>
      <c r="BC194" s="898">
        <f>AVERAGEIFS(BC$7:BC$188,$C$7:$C$188,"="&amp;$A194)</f>
        <v>11.17</v>
      </c>
      <c r="BD194" s="779"/>
      <c r="BE194" s="672">
        <f>AVERAGEIFS(BE$7:BE$188,$C$7:$C$188,"="&amp;$A194)</f>
        <v>2016.4</v>
      </c>
      <c r="BF194" s="779">
        <f>AVERAGEIFS(BF$7:BF$188,$C$7:$C$188,"="&amp;$A194)</f>
        <v>1</v>
      </c>
      <c r="BG194" s="779">
        <f>AVERAGEIFS(BG$7:BG$188,$C$7:$C$188,"="&amp;$A194)</f>
        <v>11.140000000000002</v>
      </c>
    </row>
    <row r="195" spans="1:59" x14ac:dyDescent="0.2">
      <c r="A195" s="820" t="s">
        <v>127</v>
      </c>
      <c r="B195" s="624">
        <f>COUNTIF($C$7:$C$188,"="&amp;$A195)</f>
        <v>4</v>
      </c>
      <c r="E195" s="790">
        <f>AVERAGEIFS($E$7:$E$188,$C$7:$C$188,"="&amp;$A195)</f>
        <v>7</v>
      </c>
      <c r="I195" s="895">
        <f>AVERAGEIFS(I$7:I$188,$C$7:$C$188,"="&amp;$A195)</f>
        <v>131.56</v>
      </c>
      <c r="J195" s="779">
        <f>AVERAGEIFS(J$7:J$188,$C$7:$C$188,"="&amp;$A195)</f>
        <v>2.3072963830423459</v>
      </c>
      <c r="K195" s="786">
        <f>AVERAGEIFS(K$7:K$188,$C$7:$C$188,"="&amp;$A195)</f>
        <v>0.86749999999999994</v>
      </c>
      <c r="L195" s="790"/>
      <c r="M195" s="779">
        <f>AVERAGEIFS(M$7:M$188,$C$7:$C$188,"="&amp;$A195)</f>
        <v>2.9074999999999998</v>
      </c>
      <c r="N195" s="790"/>
      <c r="O195" s="786">
        <f>AVERAGEIFS(O$7:O$188,$C$7:$C$188,"="&amp;$A195)</f>
        <v>0.78125</v>
      </c>
      <c r="P195" s="790"/>
      <c r="Q195" s="790"/>
      <c r="R195" s="779">
        <f>AVERAGEIFS(R$7:R$188,$C$7:$C$188,"="&amp;$A195)</f>
        <v>10.546171767446793</v>
      </c>
      <c r="S195" s="779">
        <f>AVERAGEIFS(S$7:S$188,$C$7:$C$188,"="&amp;$A195)</f>
        <v>8.328459311410958</v>
      </c>
      <c r="T195" s="779">
        <f>AVERAGEIFS(T$7:T$188,$C$7:$C$188,"="&amp;$A195)</f>
        <v>11.22730773770405</v>
      </c>
      <c r="U195" s="779">
        <f>AVERAGEIFS(U$7:U$188,$C$7:$C$188,"="&amp;$A195)</f>
        <v>15.419855276610223</v>
      </c>
      <c r="V195" s="779" t="e">
        <f>AVERAGEIFS(V$7:V$188,$C$7:$C$188,"="&amp;$A195)</f>
        <v>#DIV/0!</v>
      </c>
      <c r="W195" s="789" t="e">
        <f>AVERAGEIFS(W$7:W$188,$C$7:$C$188,"="&amp;$A195)</f>
        <v>#DIV/0!</v>
      </c>
      <c r="X195" s="789">
        <f>AVERAGEIFS(X$7:X$188,$C$7:$C$188,"="&amp;$A195)</f>
        <v>0.84955878424419295</v>
      </c>
      <c r="Y195" s="624"/>
      <c r="Z195" s="779">
        <f>AVERAGEIFS(Z$7:Z$188,$C$7:$C$188,"="&amp;$A195)</f>
        <v>260.29463069555453</v>
      </c>
      <c r="AA195" s="779">
        <f>AVERAGEIFS(AA$7:AA$188,$C$7:$C$188,"="&amp;$A195)</f>
        <v>178.60528222225443</v>
      </c>
      <c r="AB195" s="779"/>
      <c r="AC195" s="779">
        <f>AVERAGEIFS(AC$7:AC$188,$C$7:$C$188,"="&amp;$A195)</f>
        <v>5.4074999999999998</v>
      </c>
      <c r="AD195" s="779">
        <f>AVERAGEIFS(AD$7:AD$188,$C$7:$C$188,"="&amp;$A195)</f>
        <v>26.096666666666668</v>
      </c>
      <c r="AE195" s="779">
        <f>AVERAGEIFS(AE$7:AE$188,$C$7:$C$188,"="&amp;$A195)</f>
        <v>2.35</v>
      </c>
      <c r="AF195" s="779">
        <f>AVERAGEIFS(AF$7:AF$188,$C$7:$C$188,"="&amp;$A195)</f>
        <v>10.530000000000001</v>
      </c>
      <c r="AG195" s="779">
        <f>AVERAGEIFS(AG$7:AG$188,$C$7:$C$188,"="&amp;$A195)</f>
        <v>53.825000000000003</v>
      </c>
      <c r="AH195" s="779">
        <f>AVERAGEIFS(AH$7:AH$188,$C$7:$C$188,"="&amp;$A195)</f>
        <v>-35.950000000000003</v>
      </c>
      <c r="AI195" s="779">
        <f>AVERAGEIFS(AI$7:AI$188,$C$7:$C$188,"="&amp;$A195)</f>
        <v>11.450000000000001</v>
      </c>
      <c r="AJ195" s="779">
        <f>AVERAGEIFS(AJ$7:AJ$188,$C$7:$C$188,"="&amp;$A195)</f>
        <v>6.8</v>
      </c>
      <c r="AK195" s="779">
        <f>AVERAGEIFS(AK$7:AK$188,$C$7:$C$188,"="&amp;$A195)</f>
        <v>23.040000000000003</v>
      </c>
      <c r="AL195" s="913">
        <f>AVERAGEIFS(AL$7:AL$188,$C$7:$C$188,"="&amp;$A195)</f>
        <v>14642.5</v>
      </c>
      <c r="AM195" s="779">
        <f>AVERAGEIFS(AM$7:AM$188,$C$7:$C$188,"="&amp;$A195)</f>
        <v>2.65</v>
      </c>
      <c r="AN195" s="898">
        <f>AVERAGEIFS(AN$7:AN$188,$C$7:$C$188,"="&amp;$A195)</f>
        <v>1.59</v>
      </c>
      <c r="AO195" s="779">
        <f>AVERAGEIFS(AO$7:AO$188,$C$7:$C$188,"="&amp;$A195)</f>
        <v>-160.87813056260188</v>
      </c>
      <c r="AP195" s="779">
        <f>AVERAGEIFS(AP$7:AP$188,$C$7:$C$188,"="&amp;$A195)</f>
        <v>17.72715165965257</v>
      </c>
      <c r="AQ195" s="898">
        <f>AVERAGEIFS(AQ$7:AQ$188,$C$7:$C$188,"="&amp;$A195)</f>
        <v>438.35566886762683</v>
      </c>
      <c r="AR195" s="779">
        <f>AVERAGEIFS(AR$7:AR$188,$C$7:$C$188,"="&amp;$A195)</f>
        <v>2.8395124999999997</v>
      </c>
      <c r="AS195" s="779">
        <f>AVERAGEIFS(AS$7:AS$188,$C$7:$C$188,"="&amp;$A195)</f>
        <v>3.109931875</v>
      </c>
      <c r="AT195" s="779">
        <f>AVERAGEIFS(AT$7:AT$188,$C$7:$C$188,"="&amp;$A195)</f>
        <v>3.39487510925</v>
      </c>
      <c r="AU195" s="779">
        <f>AVERAGEIFS(AU$7:AU$188,$C$7:$C$188,"="&amp;$A195)</f>
        <v>3.7068504670711007</v>
      </c>
      <c r="AV195" s="779">
        <f>AVERAGEIFS(AV$7:AV$188,$C$7:$C$188,"="&amp;$A195)</f>
        <v>4.0484586183764915</v>
      </c>
      <c r="AW195" s="779">
        <f>AVERAGEIFS(AW$7:AW$188,$C$7:$C$188,"="&amp;$A195)</f>
        <v>17.099628569697593</v>
      </c>
      <c r="AX195" s="898">
        <f>AVERAGEIFS(AX$7:AX$188,$C$7:$C$188,"="&amp;$A195)</f>
        <v>13.501392987529442</v>
      </c>
      <c r="AY195" s="779">
        <f>AVERAGEIFS(AY$7:AY$188,$C$7:$C$188,"="&amp;$A195)</f>
        <v>0.75499999999999989</v>
      </c>
      <c r="AZ195" s="779">
        <f>AVERAGEIFS(AZ$7:AZ$188,$C$7:$C$188,"="&amp;$A195)</f>
        <v>41.272500000000008</v>
      </c>
      <c r="BA195" s="779">
        <f>AVERAGEIFS(BA$7:BA$188,$C$7:$C$188,"="&amp;$A195)</f>
        <v>-16.14</v>
      </c>
      <c r="BB195" s="779">
        <f>AVERAGEIFS(BB$7:BB$188,$C$7:$C$188,"="&amp;$A195)</f>
        <v>1.6400000000000006</v>
      </c>
      <c r="BC195" s="898">
        <f>AVERAGEIFS(BC$7:BC$188,$C$7:$C$188,"="&amp;$A195)</f>
        <v>3.6799999999999993</v>
      </c>
      <c r="BD195" s="779"/>
      <c r="BE195" s="672">
        <f>AVERAGEIFS(BE$7:BE$188,$C$7:$C$188,"="&amp;$A195)</f>
        <v>2016.25</v>
      </c>
      <c r="BF195" s="779">
        <f>AVERAGEIFS(BF$7:BF$188,$C$7:$C$188,"="&amp;$A195)</f>
        <v>1</v>
      </c>
      <c r="BG195" s="779">
        <f>AVERAGEIFS(BG$7:BG$188,$C$7:$C$188,"="&amp;$A195)</f>
        <v>16.575000000000003</v>
      </c>
    </row>
    <row r="196" spans="1:59" x14ac:dyDescent="0.2">
      <c r="A196" s="820" t="s">
        <v>177</v>
      </c>
      <c r="B196" s="624">
        <f>COUNTIF($C$7:$C$188,"="&amp;$A196)</f>
        <v>9</v>
      </c>
      <c r="E196" s="790">
        <f>AVERAGEIFS($E$7:$E$188,$C$7:$C$188,"="&amp;$A196)</f>
        <v>6.333333333333333</v>
      </c>
      <c r="I196" s="895">
        <f>AVERAGEIFS(I$7:I$188,$C$7:$C$188,"="&amp;$A196)</f>
        <v>61.055555555555557</v>
      </c>
      <c r="J196" s="779">
        <f>AVERAGEIFS(J$7:J$188,$C$7:$C$188,"="&amp;$A196)</f>
        <v>5.0796665538008163</v>
      </c>
      <c r="K196" s="786">
        <f>AVERAGEIFS(K$7:K$188,$C$7:$C$188,"="&amp;$A196)</f>
        <v>0.58995555555555557</v>
      </c>
      <c r="L196" s="790"/>
      <c r="M196" s="779">
        <f>AVERAGEIFS(M$7:M$188,$C$7:$C$188,"="&amp;$A196)</f>
        <v>2.3598222222222223</v>
      </c>
      <c r="N196" s="790"/>
      <c r="O196" s="786">
        <f>AVERAGEIFS(O$7:O$188,$C$7:$C$188,"="&amp;$A196)</f>
        <v>0.54752222222222213</v>
      </c>
      <c r="P196" s="790"/>
      <c r="Q196" s="790"/>
      <c r="R196" s="779">
        <f>AVERAGEIFS(R$7:R$188,$C$7:$C$188,"="&amp;$A196)</f>
        <v>9.5682816855096497</v>
      </c>
      <c r="S196" s="779">
        <f>AVERAGEIFS(S$7:S$188,$C$7:$C$188,"="&amp;$A196)</f>
        <v>26.021686772784935</v>
      </c>
      <c r="T196" s="779">
        <f>AVERAGEIFS(T$7:T$188,$C$7:$C$188,"="&amp;$A196)</f>
        <v>19.401221662090016</v>
      </c>
      <c r="U196" s="779">
        <f>AVERAGEIFS(U$7:U$188,$C$7:$C$188,"="&amp;$A196)</f>
        <v>19.008379884151058</v>
      </c>
      <c r="V196" s="779">
        <f>AVERAGEIFS(V$7:V$188,$C$7:$C$188,"="&amp;$A196)</f>
        <v>10.277578327254005</v>
      </c>
      <c r="W196" s="789">
        <f>AVERAGEIFS(W$7:W$188,$C$7:$C$188,"="&amp;$A196)</f>
        <v>1.5856028039838632</v>
      </c>
      <c r="X196" s="789">
        <f>AVERAGEIFS(X$7:X$188,$C$7:$C$188,"="&amp;$A196)</f>
        <v>0.49482948588340303</v>
      </c>
      <c r="Y196" s="624"/>
      <c r="Z196" s="779">
        <f>AVERAGEIFS(Z$7:Z$188,$C$7:$C$188,"="&amp;$A196)</f>
        <v>61.145445267453979</v>
      </c>
      <c r="AA196" s="779">
        <f>AVERAGEIFS(AA$7:AA$188,$C$7:$C$188,"="&amp;$A196)</f>
        <v>11.325345841592716</v>
      </c>
      <c r="AB196" s="779"/>
      <c r="AC196" s="779">
        <f>AVERAGEIFS(AC$7:AC$188,$C$7:$C$188,"="&amp;$A196)</f>
        <v>6.3888888888888893</v>
      </c>
      <c r="AD196" s="779">
        <f>AVERAGEIFS(AD$7:AD$188,$C$7:$C$188,"="&amp;$A196)</f>
        <v>2.1740000000000004</v>
      </c>
      <c r="AE196" s="779">
        <f>AVERAGEIFS(AE$7:AE$188,$C$7:$C$188,"="&amp;$A196)</f>
        <v>2.7722222222222221</v>
      </c>
      <c r="AF196" s="779">
        <f>AVERAGEIFS(AF$7:AF$188,$C$7:$C$188,"="&amp;$A196)</f>
        <v>3.1175000000000002</v>
      </c>
      <c r="AG196" s="779">
        <f>AVERAGEIFS(AG$7:AG$188,$C$7:$C$188,"="&amp;$A196)</f>
        <v>13.757142857142856</v>
      </c>
      <c r="AH196" s="779">
        <f>AVERAGEIFS(AH$7:AH$188,$C$7:$C$188,"="&amp;$A196)</f>
        <v>155.53333333333336</v>
      </c>
      <c r="AI196" s="779">
        <f>AVERAGEIFS(AI$7:AI$188,$C$7:$C$188,"="&amp;$A196)</f>
        <v>38.524444444444434</v>
      </c>
      <c r="AJ196" s="779">
        <f>AVERAGEIFS(AJ$7:AJ$188,$C$7:$C$188,"="&amp;$A196)</f>
        <v>20.606666666666666</v>
      </c>
      <c r="AK196" s="779">
        <f>AVERAGEIFS(AK$7:AK$188,$C$7:$C$188,"="&amp;$A196)</f>
        <v>9.4337499999999999</v>
      </c>
      <c r="AL196" s="913">
        <f>AVERAGEIFS(AL$7:AL$188,$C$7:$C$188,"="&amp;$A196)</f>
        <v>39268.888888888891</v>
      </c>
      <c r="AM196" s="779">
        <f>AVERAGEIFS(AM$7:AM$188,$C$7:$C$188,"="&amp;$A196)</f>
        <v>6.318888888888889</v>
      </c>
      <c r="AN196" s="898">
        <f>AVERAGEIFS(AN$7:AN$188,$C$7:$C$188,"="&amp;$A196)</f>
        <v>2.44625</v>
      </c>
      <c r="AO196" s="779">
        <f>AVERAGEIFS(AO$7:AO$188,$C$7:$C$188,"="&amp;$A196)</f>
        <v>13.259432617265842</v>
      </c>
      <c r="AP196" s="779">
        <f>AVERAGEIFS(AP$7:AP$188,$C$7:$C$188,"="&amp;$A196)</f>
        <v>24.438469261373875</v>
      </c>
      <c r="AQ196" s="898">
        <f>AVERAGEIFS(AQ$7:AQ$188,$C$7:$C$188,"="&amp;$A196)</f>
        <v>8.7694809434160721</v>
      </c>
      <c r="AR196" s="779">
        <f>AVERAGEIFS(AR$7:AR$188,$C$7:$C$188,"="&amp;$A196)</f>
        <v>2.378166666666667</v>
      </c>
      <c r="AS196" s="779">
        <f>AVERAGEIFS(AS$7:AS$188,$C$7:$C$188,"="&amp;$A196)</f>
        <v>2.482376422222222</v>
      </c>
      <c r="AT196" s="779">
        <f>AVERAGEIFS(AT$7:AT$188,$C$7:$C$188,"="&amp;$A196)</f>
        <v>2.6474381817400006</v>
      </c>
      <c r="AU196" s="779">
        <f>AVERAGEIFS(AU$7:AU$188,$C$7:$C$188,"="&amp;$A196)</f>
        <v>2.8269512723708599</v>
      </c>
      <c r="AV196" s="779">
        <f>AVERAGEIFS(AV$7:AV$188,$C$7:$C$188,"="&amp;$A196)</f>
        <v>3.0222852139448171</v>
      </c>
      <c r="AW196" s="779">
        <f>AVERAGEIFS(AW$7:AW$188,$C$7:$C$188,"="&amp;$A196)</f>
        <v>13.357217756944566</v>
      </c>
      <c r="AX196" s="898">
        <f>AVERAGEIFS(AX$7:AX$188,$C$7:$C$188,"="&amp;$A196)</f>
        <v>29.385372929575965</v>
      </c>
      <c r="AY196" s="779">
        <f>AVERAGEIFS(AY$7:AY$188,$C$7:$C$188,"="&amp;$A196)</f>
        <v>1.2287499999999998</v>
      </c>
      <c r="AZ196" s="779">
        <f>AVERAGEIFS(AZ$7:AZ$188,$C$7:$C$188,"="&amp;$A196)</f>
        <v>19.641111111111108</v>
      </c>
      <c r="BA196" s="779">
        <f>AVERAGEIFS(BA$7:BA$188,$C$7:$C$188,"="&amp;$A196)</f>
        <v>-25.096666666666668</v>
      </c>
      <c r="BB196" s="779">
        <f>AVERAGEIFS(BB$7:BB$188,$C$7:$C$188,"="&amp;$A196)</f>
        <v>-6.6277777777777782</v>
      </c>
      <c r="BC196" s="898">
        <f>AVERAGEIFS(BC$7:BC$188,$C$7:$C$188,"="&amp;$A196)</f>
        <v>-8.0444444444444443</v>
      </c>
      <c r="BD196" s="779"/>
      <c r="BE196" s="672">
        <f>AVERAGEIFS(BE$7:BE$188,$C$7:$C$188,"="&amp;$A196)</f>
        <v>2017.2222222222222</v>
      </c>
      <c r="BF196" s="779">
        <f>AVERAGEIFS(BF$7:BF$188,$C$7:$C$188,"="&amp;$A196)</f>
        <v>1</v>
      </c>
      <c r="BG196" s="779">
        <f>AVERAGEIFS(BG$7:BG$188,$C$7:$C$188,"="&amp;$A196)</f>
        <v>7.1571428571428575</v>
      </c>
    </row>
    <row r="197" spans="1:59" x14ac:dyDescent="0.2">
      <c r="A197" s="820" t="s">
        <v>107</v>
      </c>
      <c r="B197" s="624">
        <f>COUNTIF($C$7:$C$188,"="&amp;$A197)</f>
        <v>81</v>
      </c>
      <c r="E197" s="790">
        <f>AVERAGEIFS($E$7:$E$188,$C$7:$C$188,"="&amp;$A197)</f>
        <v>7.2592592592592595</v>
      </c>
      <c r="I197" s="895">
        <f>AVERAGEIFS(I$7:I$188,$C$7:$C$188,"="&amp;$A197)</f>
        <v>48.609259259259247</v>
      </c>
      <c r="J197" s="779">
        <f>AVERAGEIFS(J$7:J$188,$C$7:$C$188,"="&amp;$A197)</f>
        <v>3.3220470729948066</v>
      </c>
      <c r="K197" s="786">
        <f>AVERAGEIFS(K$7:K$188,$C$7:$C$188,"="&amp;$A197)</f>
        <v>0.33351358024691358</v>
      </c>
      <c r="L197" s="790"/>
      <c r="M197" s="779">
        <f>AVERAGEIFS(M$7:M$188,$C$7:$C$188,"="&amp;$A197)</f>
        <v>1.3291160493827161</v>
      </c>
      <c r="N197" s="790"/>
      <c r="O197" s="786">
        <f>AVERAGEIFS(O$7:O$188,$C$7:$C$188,"="&amp;$A197)</f>
        <v>0.31036666666666657</v>
      </c>
      <c r="P197" s="790"/>
      <c r="Q197" s="790"/>
      <c r="R197" s="779">
        <f>AVERAGEIFS(R$7:R$188,$C$7:$C$188,"="&amp;$A197)</f>
        <v>8.890604629406857</v>
      </c>
      <c r="S197" s="779">
        <f>AVERAGEIFS(S$7:S$188,$C$7:$C$188,"="&amp;$A197)</f>
        <v>16.118348700482859</v>
      </c>
      <c r="T197" s="779">
        <f>AVERAGEIFS(T$7:T$188,$C$7:$C$188,"="&amp;$A197)</f>
        <v>16.086379169623779</v>
      </c>
      <c r="U197" s="779">
        <f>AVERAGEIFS(U$7:U$188,$C$7:$C$188,"="&amp;$A197)</f>
        <v>15.949946003586364</v>
      </c>
      <c r="V197" s="779">
        <f>AVERAGEIFS(V$7:V$188,$C$7:$C$188,"="&amp;$A197)</f>
        <v>11.172722937278106</v>
      </c>
      <c r="W197" s="789">
        <f>AVERAGEIFS(W$7:W$188,$C$7:$C$188,"="&amp;$A197)</f>
        <v>1.4946868704181708</v>
      </c>
      <c r="X197" s="789">
        <f>AVERAGEIFS(X$7:X$188,$C$7:$C$188,"="&amp;$A197)</f>
        <v>1.1495041902587695</v>
      </c>
      <c r="Y197" s="624"/>
      <c r="Z197" s="779">
        <f>AVERAGEIFS(Z$7:Z$188,$C$7:$C$188,"="&amp;$A197)</f>
        <v>108.66486700112245</v>
      </c>
      <c r="AA197" s="779">
        <f>AVERAGEIFS(AA$7:AA$188,$C$7:$C$188,"="&amp;$A197)</f>
        <v>18.9265405518174</v>
      </c>
      <c r="AB197" s="779"/>
      <c r="AC197" s="779">
        <f>AVERAGEIFS(AC$7:AC$188,$C$7:$C$188,"="&amp;$A197)</f>
        <v>4.1569620253164556</v>
      </c>
      <c r="AD197" s="779">
        <f>AVERAGEIFS(AD$7:AD$188,$C$7:$C$188,"="&amp;$A197)</f>
        <v>2.8176923076923077</v>
      </c>
      <c r="AE197" s="779">
        <f>AVERAGEIFS(AE$7:AE$188,$C$7:$C$188,"="&amp;$A197)</f>
        <v>3.5337974683544306</v>
      </c>
      <c r="AF197" s="779">
        <f>AVERAGEIFS(AF$7:AF$188,$C$7:$C$188,"="&amp;$A197)</f>
        <v>3.1903797468354438</v>
      </c>
      <c r="AG197" s="779">
        <f>AVERAGEIFS(AG$7:AG$188,$C$7:$C$188,"="&amp;$A197)</f>
        <v>14.14194805194805</v>
      </c>
      <c r="AH197" s="779">
        <f>AVERAGEIFS(AH$7:AH$188,$C$7:$C$188,"="&amp;$A197)</f>
        <v>44.194736842105264</v>
      </c>
      <c r="AI197" s="779">
        <f>AVERAGEIFS(AI$7:AI$188,$C$7:$C$188,"="&amp;$A197)</f>
        <v>7.9046376811594197</v>
      </c>
      <c r="AJ197" s="779">
        <f>AVERAGEIFS(AJ$7:AJ$188,$C$7:$C$188,"="&amp;$A197)</f>
        <v>20.263947368421054</v>
      </c>
      <c r="AK197" s="779">
        <f>AVERAGEIFS(AK$7:AK$188,$C$7:$C$188,"="&amp;$A197)</f>
        <v>8.0899999999999963</v>
      </c>
      <c r="AL197" s="913">
        <f>AVERAGEIFS(AL$7:AL$188,$C$7:$C$188,"="&amp;$A197)</f>
        <v>13670.859367088609</v>
      </c>
      <c r="AM197" s="779">
        <f>AVERAGEIFS(AM$7:AM$188,$C$7:$C$188,"="&amp;$A197)</f>
        <v>5.3334177215189866</v>
      </c>
      <c r="AN197" s="898">
        <f>AVERAGEIFS(AN$7:AN$188,$C$7:$C$188,"="&amp;$A197)</f>
        <v>2.5619999999999994</v>
      </c>
      <c r="AO197" s="779">
        <f>AVERAGEIFS(AO$7:AO$188,$C$7:$C$188,"="&amp;$A197)</f>
        <v>-0.78825443123354877</v>
      </c>
      <c r="AP197" s="779">
        <f>AVERAGEIFS(AP$7:AP$188,$C$7:$C$188,"="&amp;$A197)</f>
        <v>19.39034657294118</v>
      </c>
      <c r="AQ197" s="898">
        <f>AVERAGEIFS(AQ$7:AQ$188,$C$7:$C$188,"="&amp;$A197)</f>
        <v>6.8079707984204747</v>
      </c>
      <c r="AR197" s="779">
        <f>AVERAGEIFS(AR$7:AR$188,$C$7:$C$188,"="&amp;$A197)</f>
        <v>1.3532679358024691</v>
      </c>
      <c r="AS197" s="779">
        <f>AVERAGEIFS(AS$7:AS$188,$C$7:$C$188,"="&amp;$A197)</f>
        <v>1.4264835632760495</v>
      </c>
      <c r="AT197" s="779">
        <f>AVERAGEIFS(AT$7:AT$188,$C$7:$C$188,"="&amp;$A197)</f>
        <v>1.5125598208655078</v>
      </c>
      <c r="AU197" s="779">
        <f>AVERAGEIFS(AU$7:AU$188,$C$7:$C$188,"="&amp;$A197)</f>
        <v>1.6052264725820475</v>
      </c>
      <c r="AV197" s="779">
        <f>AVERAGEIFS(AV$7:AV$188,$C$7:$C$188,"="&amp;$A197)</f>
        <v>1.7050509518309727</v>
      </c>
      <c r="AW197" s="779">
        <f>AVERAGEIFS(AW$7:AW$188,$C$7:$C$188,"="&amp;$A197)</f>
        <v>7.6025887443570452</v>
      </c>
      <c r="AX197" s="898">
        <f>AVERAGEIFS(AX$7:AX$188,$C$7:$C$188,"="&amp;$A197)</f>
        <v>18.831846621005965</v>
      </c>
      <c r="AY197" s="779">
        <f>AVERAGEIFS(AY$7:AY$188,$C$7:$C$188,"="&amp;$A197)</f>
        <v>0.84871794871794914</v>
      </c>
      <c r="AZ197" s="779">
        <f>AVERAGEIFS(AZ$7:AZ$188,$C$7:$C$188,"="&amp;$A197)</f>
        <v>20.481878425939225</v>
      </c>
      <c r="BA197" s="779">
        <f>AVERAGEIFS(BA$7:BA$188,$C$7:$C$188,"="&amp;$A197)</f>
        <v>-16.319827718774121</v>
      </c>
      <c r="BB197" s="779">
        <f>AVERAGEIFS(BB$7:BB$188,$C$7:$C$188,"="&amp;$A197)</f>
        <v>1.1917999077917869</v>
      </c>
      <c r="BC197" s="898">
        <f>AVERAGEIFS(BC$7:BC$188,$C$7:$C$188,"="&amp;$A197)</f>
        <v>1.2965432509597641</v>
      </c>
      <c r="BD197" s="779"/>
      <c r="BE197" s="672">
        <f>AVERAGEIFS(BE$7:BE$188,$C$7:$C$188,"="&amp;$A197)</f>
        <v>2016.0987654320988</v>
      </c>
      <c r="BF197" s="779">
        <f>AVERAGEIFS(BF$7:BF$188,$C$7:$C$188,"="&amp;$A197)</f>
        <v>1</v>
      </c>
      <c r="BG197" s="779">
        <f>AVERAGEIFS(BG$7:BG$188,$C$7:$C$188,"="&amp;$A197)</f>
        <v>2.2643421052631578</v>
      </c>
    </row>
    <row r="198" spans="1:59" x14ac:dyDescent="0.2">
      <c r="A198" s="820" t="s">
        <v>152</v>
      </c>
      <c r="B198" s="624">
        <f>COUNTIF($C$7:$C$188,"="&amp;$A198)</f>
        <v>4</v>
      </c>
      <c r="E198" s="790">
        <f>AVERAGEIFS($E$7:$E$188,$C$7:$C$188,"="&amp;$A198)</f>
        <v>7.5</v>
      </c>
      <c r="I198" s="895">
        <f>AVERAGEIFS(I$7:I$188,$C$7:$C$188,"="&amp;$A198)</f>
        <v>243.36500000000001</v>
      </c>
      <c r="J198" s="779">
        <f>AVERAGEIFS(J$7:J$188,$C$7:$C$188,"="&amp;$A198)</f>
        <v>2.0849287813815369</v>
      </c>
      <c r="K198" s="786">
        <f>AVERAGEIFS(K$7:K$188,$C$7:$C$188,"="&amp;$A198)</f>
        <v>0.63</v>
      </c>
      <c r="L198" s="790"/>
      <c r="M198" s="779">
        <f>AVERAGEIFS(M$7:M$188,$C$7:$C$188,"="&amp;$A198)</f>
        <v>2.52</v>
      </c>
      <c r="N198" s="790"/>
      <c r="O198" s="786">
        <f>AVERAGEIFS(O$7:O$188,$C$7:$C$188,"="&amp;$A198)</f>
        <v>0.57250000000000001</v>
      </c>
      <c r="P198" s="790"/>
      <c r="Q198" s="790"/>
      <c r="R198" s="779">
        <f>AVERAGEIFS(R$7:R$188,$C$7:$C$188,"="&amp;$A198)</f>
        <v>9.5709859286180166</v>
      </c>
      <c r="S198" s="779">
        <f>AVERAGEIFS(S$7:S$188,$C$7:$C$188,"="&amp;$A198)</f>
        <v>10.670611906734518</v>
      </c>
      <c r="T198" s="779">
        <f>AVERAGEIFS(T$7:T$188,$C$7:$C$188,"="&amp;$A198)</f>
        <v>11.942292415343031</v>
      </c>
      <c r="U198" s="779">
        <f>AVERAGEIFS(U$7:U$188,$C$7:$C$188,"="&amp;$A198)</f>
        <v>12.274264048908528</v>
      </c>
      <c r="V198" s="779">
        <f>AVERAGEIFS(V$7:V$188,$C$7:$C$188,"="&amp;$A198)</f>
        <v>5.3431712596798659</v>
      </c>
      <c r="W198" s="789">
        <f>AVERAGEIFS(W$7:W$188,$C$7:$C$188,"="&amp;$A198)</f>
        <v>1.5670375284292841</v>
      </c>
      <c r="X198" s="789">
        <f>AVERAGEIFS(X$7:X$188,$C$7:$C$188,"="&amp;$A198)</f>
        <v>0.96754031906181204</v>
      </c>
      <c r="Y198" s="624"/>
      <c r="Z198" s="779">
        <f>AVERAGEIFS(Z$7:Z$188,$C$7:$C$188,"="&amp;$A198)</f>
        <v>51.923679263687283</v>
      </c>
      <c r="AA198" s="779">
        <f>AVERAGEIFS(AA$7:AA$188,$C$7:$C$188,"="&amp;$A198)</f>
        <v>32.630712878959933</v>
      </c>
      <c r="AB198" s="779"/>
      <c r="AC198" s="779">
        <f>AVERAGEIFS(AC$7:AC$188,$C$7:$C$188,"="&amp;$A198)</f>
        <v>5.8375000000000004</v>
      </c>
      <c r="AD198" s="779">
        <f>AVERAGEIFS(AD$7:AD$188,$C$7:$C$188,"="&amp;$A198)</f>
        <v>5.3599999999999994</v>
      </c>
      <c r="AE198" s="779">
        <f>AVERAGEIFS(AE$7:AE$188,$C$7:$C$188,"="&amp;$A198)</f>
        <v>5.1625000000000005</v>
      </c>
      <c r="AF198" s="779">
        <f>AVERAGEIFS(AF$7:AF$188,$C$7:$C$188,"="&amp;$A198)</f>
        <v>9.9699999999999989</v>
      </c>
      <c r="AG198" s="779">
        <f>AVERAGEIFS(AG$7:AG$188,$C$7:$C$188,"="&amp;$A198)</f>
        <v>17.524999999999999</v>
      </c>
      <c r="AH198" s="779">
        <f>AVERAGEIFS(AH$7:AH$188,$C$7:$C$188,"="&amp;$A198)</f>
        <v>-78.424999999999997</v>
      </c>
      <c r="AI198" s="779">
        <f>AVERAGEIFS(AI$7:AI$188,$C$7:$C$188,"="&amp;$A198)</f>
        <v>17.922499999999999</v>
      </c>
      <c r="AJ198" s="779">
        <f>AVERAGEIFS(AJ$7:AJ$188,$C$7:$C$188,"="&amp;$A198)</f>
        <v>-3.4250000000000016</v>
      </c>
      <c r="AK198" s="779">
        <f>AVERAGEIFS(AK$7:AK$188,$C$7:$C$188,"="&amp;$A198)</f>
        <v>8.1</v>
      </c>
      <c r="AL198" s="913">
        <f>AVERAGEIFS(AL$7:AL$188,$C$7:$C$188,"="&amp;$A198)</f>
        <v>161345</v>
      </c>
      <c r="AM198" s="779">
        <f>AVERAGEIFS(AM$7:AM$188,$C$7:$C$188,"="&amp;$A198)</f>
        <v>2.82</v>
      </c>
      <c r="AN198" s="898">
        <f>AVERAGEIFS(AN$7:AN$188,$C$7:$C$188,"="&amp;$A198)</f>
        <v>1.5850000000000002</v>
      </c>
      <c r="AO198" s="779">
        <f>AVERAGEIFS(AO$7:AO$188,$C$7:$C$188,"="&amp;$A198)</f>
        <v>-19.276656374096412</v>
      </c>
      <c r="AP198" s="779">
        <f>AVERAGEIFS(AP$7:AP$188,$C$7:$C$188,"="&amp;$A198)</f>
        <v>14.359192830290064</v>
      </c>
      <c r="AQ198" s="898">
        <f>AVERAGEIFS(AQ$7:AQ$188,$C$7:$C$188,"="&amp;$A198)</f>
        <v>302.0695400531518</v>
      </c>
      <c r="AR198" s="779">
        <f>AVERAGEIFS(AR$7:AR$188,$C$7:$C$188,"="&amp;$A198)</f>
        <v>2.3960500000000002</v>
      </c>
      <c r="AS198" s="779">
        <f>AVERAGEIFS(AS$7:AS$188,$C$7:$C$188,"="&amp;$A198)</f>
        <v>2.60070698</v>
      </c>
      <c r="AT198" s="779">
        <f>AVERAGEIFS(AT$7:AT$188,$C$7:$C$188,"="&amp;$A198)</f>
        <v>2.7613642158960001</v>
      </c>
      <c r="AU198" s="779">
        <f>AVERAGEIFS(AU$7:AU$188,$C$7:$C$188,"="&amp;$A198)</f>
        <v>2.9355114715190793</v>
      </c>
      <c r="AV198" s="779">
        <f>AVERAGEIFS(AV$7:AV$188,$C$7:$C$188,"="&amp;$A198)</f>
        <v>3.1244113304087282</v>
      </c>
      <c r="AW198" s="779">
        <f>AVERAGEIFS(AW$7:AW$188,$C$7:$C$188,"="&amp;$A198)</f>
        <v>13.818043997823807</v>
      </c>
      <c r="AX198" s="898">
        <f>AVERAGEIFS(AX$7:AX$188,$C$7:$C$188,"="&amp;$A198)</f>
        <v>11.294252930030551</v>
      </c>
      <c r="AY198" s="779">
        <f>AVERAGEIFS(AY$7:AY$188,$C$7:$C$188,"="&amp;$A198)</f>
        <v>0.51750000000000007</v>
      </c>
      <c r="AZ198" s="779">
        <f>AVERAGEIFS(AZ$7:AZ$188,$C$7:$C$188,"="&amp;$A198)</f>
        <v>21.3825</v>
      </c>
      <c r="BA198" s="779">
        <f>AVERAGEIFS(BA$7:BA$188,$C$7:$C$188,"="&amp;$A198)</f>
        <v>-23.869999999999997</v>
      </c>
      <c r="BB198" s="779">
        <f>AVERAGEIFS(BB$7:BB$188,$C$7:$C$188,"="&amp;$A198)</f>
        <v>-8.1974999999999998</v>
      </c>
      <c r="BC198" s="898">
        <f>AVERAGEIFS(BC$7:BC$188,$C$7:$C$188,"="&amp;$A198)</f>
        <v>-6.4124999999999988</v>
      </c>
      <c r="BD198" s="779"/>
      <c r="BE198" s="672">
        <f>AVERAGEIFS(BE$7:BE$188,$C$7:$C$188,"="&amp;$A198)</f>
        <v>2016.25</v>
      </c>
      <c r="BF198" s="779">
        <f>AVERAGEIFS(BF$7:BF$188,$C$7:$C$188,"="&amp;$A198)</f>
        <v>1</v>
      </c>
      <c r="BG198" s="779">
        <f>AVERAGEIFS(BG$7:BG$188,$C$7:$C$188,"="&amp;$A198)</f>
        <v>4.95</v>
      </c>
    </row>
    <row r="199" spans="1:59" x14ac:dyDescent="0.2">
      <c r="A199" s="820" t="s">
        <v>111</v>
      </c>
      <c r="B199" s="624">
        <f>COUNTIF($C$7:$C$188,"="&amp;$A199)</f>
        <v>22</v>
      </c>
      <c r="E199" s="790">
        <f>AVERAGEIFS($E$7:$E$188,$C$7:$C$188,"="&amp;$A199)</f>
        <v>7.1818181818181817</v>
      </c>
      <c r="I199" s="895">
        <f>AVERAGEIFS(I$7:I$188,$C$7:$C$188,"="&amp;$A199)</f>
        <v>107.17681818181818</v>
      </c>
      <c r="J199" s="779">
        <f>AVERAGEIFS(J$7:J$188,$C$7:$C$188,"="&amp;$A199)</f>
        <v>1.3359050788020108</v>
      </c>
      <c r="K199" s="786">
        <f>AVERAGEIFS(K$7:K$188,$C$7:$C$188,"="&amp;$A199)</f>
        <v>0.29386363636363638</v>
      </c>
      <c r="L199" s="790"/>
      <c r="M199" s="779">
        <f>AVERAGEIFS(M$7:M$188,$C$7:$C$188,"="&amp;$A199)</f>
        <v>1.1754545454545455</v>
      </c>
      <c r="N199" s="790"/>
      <c r="O199" s="786">
        <f>AVERAGEIFS(O$7:O$188,$C$7:$C$188,"="&amp;$A199)</f>
        <v>0.26313636363636372</v>
      </c>
      <c r="P199" s="790"/>
      <c r="Q199" s="790"/>
      <c r="R199" s="779">
        <f>AVERAGEIFS(R$7:R$188,$C$7:$C$188,"="&amp;$A199)</f>
        <v>13.646824664272275</v>
      </c>
      <c r="S199" s="779">
        <f>AVERAGEIFS(S$7:S$188,$C$7:$C$188,"="&amp;$A199)</f>
        <v>15.269644332957865</v>
      </c>
      <c r="T199" s="779">
        <f>AVERAGEIFS(T$7:T$188,$C$7:$C$188,"="&amp;$A199)</f>
        <v>14.039859366607319</v>
      </c>
      <c r="U199" s="779">
        <f>AVERAGEIFS(U$7:U$188,$C$7:$C$188,"="&amp;$A199)</f>
        <v>14.261521102724872</v>
      </c>
      <c r="V199" s="779">
        <f>AVERAGEIFS(V$7:V$188,$C$7:$C$188,"="&amp;$A199)</f>
        <v>11.955390007358199</v>
      </c>
      <c r="W199" s="789">
        <f>AVERAGEIFS(W$7:W$188,$C$7:$C$188,"="&amp;$A199)</f>
        <v>0.99423239051857515</v>
      </c>
      <c r="X199" s="789">
        <f>AVERAGEIFS(X$7:X$188,$C$7:$C$188,"="&amp;$A199)</f>
        <v>0.84690342078550707</v>
      </c>
      <c r="Y199" s="624"/>
      <c r="Z199" s="779">
        <f>AVERAGEIFS(Z$7:Z$188,$C$7:$C$188,"="&amp;$A199)</f>
        <v>37.946641072445033</v>
      </c>
      <c r="AA199" s="779">
        <f>AVERAGEIFS(AA$7:AA$188,$C$7:$C$188,"="&amp;$A199)</f>
        <v>34.551277588051065</v>
      </c>
      <c r="AB199" s="779"/>
      <c r="AC199" s="779">
        <f>AVERAGEIFS(AC$7:AC$188,$C$7:$C$188,"="&amp;$A199)</f>
        <v>5.5227272727272725</v>
      </c>
      <c r="AD199" s="779">
        <f>AVERAGEIFS(AD$7:AD$188,$C$7:$C$188,"="&amp;$A199)</f>
        <v>5.9878947368421054</v>
      </c>
      <c r="AE199" s="779">
        <f>AVERAGEIFS(AE$7:AE$188,$C$7:$C$188,"="&amp;$A199)</f>
        <v>2.0790909090909095</v>
      </c>
      <c r="AF199" s="779">
        <f>AVERAGEIFS(AF$7:AF$188,$C$7:$C$188,"="&amp;$A199)</f>
        <v>4.2568181818181818</v>
      </c>
      <c r="AG199" s="779">
        <f>AVERAGEIFS(AG$7:AG$188,$C$7:$C$188,"="&amp;$A199)</f>
        <v>25.300000000000004</v>
      </c>
      <c r="AH199" s="779">
        <f>AVERAGEIFS(AH$7:AH$188,$C$7:$C$188,"="&amp;$A199)</f>
        <v>40.672727272727279</v>
      </c>
      <c r="AI199" s="779">
        <f>AVERAGEIFS(AI$7:AI$188,$C$7:$C$188,"="&amp;$A199)</f>
        <v>8.9577272727272756</v>
      </c>
      <c r="AJ199" s="779">
        <f>AVERAGEIFS(AJ$7:AJ$188,$C$7:$C$188,"="&amp;$A199)</f>
        <v>20.581818181818178</v>
      </c>
      <c r="AK199" s="779">
        <f>AVERAGEIFS(AK$7:AK$188,$C$7:$C$188,"="&amp;$A199)</f>
        <v>8.6919047619047607</v>
      </c>
      <c r="AL199" s="913">
        <f>AVERAGEIFS(AL$7:AL$188,$C$7:$C$188,"="&amp;$A199)</f>
        <v>8359.2859090909096</v>
      </c>
      <c r="AM199" s="779">
        <f>AVERAGEIFS(AM$7:AM$188,$C$7:$C$188,"="&amp;$A199)</f>
        <v>1.44</v>
      </c>
      <c r="AN199" s="898">
        <f>AVERAGEIFS(AN$7:AN$188,$C$7:$C$188,"="&amp;$A199)</f>
        <v>0.68409090909090908</v>
      </c>
      <c r="AO199" s="779">
        <f>AVERAGEIFS(AO$7:AO$188,$C$7:$C$188,"="&amp;$A199)</f>
        <v>-20.381709351447466</v>
      </c>
      <c r="AP199" s="779">
        <f>AVERAGEIFS(AP$7:AP$188,$C$7:$C$188,"="&amp;$A199)</f>
        <v>15.652106355807584</v>
      </c>
      <c r="AQ199" s="898">
        <f>AVERAGEIFS(AQ$7:AQ$188,$C$7:$C$188,"="&amp;$A199)</f>
        <v>105.07311379566818</v>
      </c>
      <c r="AR199" s="779">
        <f>AVERAGEIFS(AR$7:AR$188,$C$7:$C$188,"="&amp;$A199)</f>
        <v>1.1798209090909091</v>
      </c>
      <c r="AS199" s="779">
        <f>AVERAGEIFS(AS$7:AS$188,$C$7:$C$188,"="&amp;$A199)</f>
        <v>1.2708573500000002</v>
      </c>
      <c r="AT199" s="779">
        <f>AVERAGEIFS(AT$7:AT$188,$C$7:$C$188,"="&amp;$A199)</f>
        <v>1.3679027892600002</v>
      </c>
      <c r="AU199" s="779">
        <f>AVERAGEIFS(AU$7:AU$188,$C$7:$C$188,"="&amp;$A199)</f>
        <v>1.4734212774335482</v>
      </c>
      <c r="AV199" s="779">
        <f>AVERAGEIFS(AV$7:AV$188,$C$7:$C$188,"="&amp;$A199)</f>
        <v>1.5881914647053501</v>
      </c>
      <c r="AW199" s="779">
        <f>AVERAGEIFS(AW$7:AW$188,$C$7:$C$188,"="&amp;$A199)</f>
        <v>6.8801937904898089</v>
      </c>
      <c r="AX199" s="898">
        <f>AVERAGEIFS(AX$7:AX$188,$C$7:$C$188,"="&amp;$A199)</f>
        <v>7.9084377664354726</v>
      </c>
      <c r="AY199" s="779">
        <f>AVERAGEIFS(AY$7:AY$188,$C$7:$C$188,"="&amp;$A199)</f>
        <v>1.1472727272727274</v>
      </c>
      <c r="AZ199" s="779">
        <f>AVERAGEIFS(AZ$7:AZ$188,$C$7:$C$188,"="&amp;$A199)</f>
        <v>36.840454545454541</v>
      </c>
      <c r="BA199" s="779">
        <f>AVERAGEIFS(BA$7:BA$188,$C$7:$C$188,"="&amp;$A199)</f>
        <v>-11.912272727272729</v>
      </c>
      <c r="BB199" s="779">
        <f>AVERAGEIFS(BB$7:BB$188,$C$7:$C$188,"="&amp;$A199)</f>
        <v>4.0263636363636346</v>
      </c>
      <c r="BC199" s="898">
        <f>AVERAGEIFS(BC$7:BC$188,$C$7:$C$188,"="&amp;$A199)</f>
        <v>9.9318181818181817</v>
      </c>
      <c r="BD199" s="779"/>
      <c r="BE199" s="672">
        <f>AVERAGEIFS(BE$7:BE$188,$C$7:$C$188,"="&amp;$A199)</f>
        <v>2016.2727272727273</v>
      </c>
      <c r="BF199" s="779">
        <f>AVERAGEIFS(BF$7:BF$188,$C$7:$C$188,"="&amp;$A199)</f>
        <v>1</v>
      </c>
      <c r="BG199" s="779">
        <f>AVERAGEIFS(BG$7:BG$188,$C$7:$C$188,"="&amp;$A199)</f>
        <v>11.185714285714285</v>
      </c>
    </row>
    <row r="200" spans="1:59" x14ac:dyDescent="0.2">
      <c r="A200" s="820" t="s">
        <v>4055</v>
      </c>
      <c r="B200" s="624">
        <f>COUNTIF($C$7:$C$188,"="&amp;$A200)</f>
        <v>17</v>
      </c>
      <c r="E200" s="790">
        <f>AVERAGEIFS($E$7:$E$188,$C$7:$C$188,"="&amp;$A200)</f>
        <v>7.6470588235294121</v>
      </c>
      <c r="I200" s="895">
        <f>AVERAGEIFS(I$7:I$188,$C$7:$C$188,"="&amp;$A200)</f>
        <v>121.45882352941175</v>
      </c>
      <c r="J200" s="779">
        <f>AVERAGEIFS(J$7:J$188,$C$7:$C$188,"="&amp;$A200)</f>
        <v>1.8185895673398731</v>
      </c>
      <c r="K200" s="786">
        <f>AVERAGEIFS(K$7:K$188,$C$7:$C$188,"="&amp;$A200)</f>
        <v>0.48445882352941172</v>
      </c>
      <c r="L200" s="790"/>
      <c r="M200" s="779">
        <f>AVERAGEIFS(M$7:M$188,$C$7:$C$188,"="&amp;$A200)</f>
        <v>1.7056058823529412</v>
      </c>
      <c r="N200" s="790"/>
      <c r="O200" s="786">
        <f>AVERAGEIFS(O$7:O$188,$C$7:$C$188,"="&amp;$A200)</f>
        <v>0.42632941176470585</v>
      </c>
      <c r="P200" s="790"/>
      <c r="Q200" s="790"/>
      <c r="R200" s="779">
        <f>AVERAGEIFS(R$7:R$188,$C$7:$C$188,"="&amp;$A200)</f>
        <v>11.979440597413809</v>
      </c>
      <c r="S200" s="779">
        <f>AVERAGEIFS(S$7:S$188,$C$7:$C$188,"="&amp;$A200)</f>
        <v>15.845252488213859</v>
      </c>
      <c r="T200" s="779">
        <f>AVERAGEIFS(T$7:T$188,$C$7:$C$188,"="&amp;$A200)</f>
        <v>15.064925165026111</v>
      </c>
      <c r="U200" s="779">
        <f>AVERAGEIFS(U$7:U$188,$C$7:$C$188,"="&amp;$A200)</f>
        <v>17.597702497910714</v>
      </c>
      <c r="V200" s="779">
        <f>AVERAGEIFS(V$7:V$188,$C$7:$C$188,"="&amp;$A200)</f>
        <v>9.2879297815359525</v>
      </c>
      <c r="W200" s="789">
        <f>AVERAGEIFS(W$7:W$188,$C$7:$C$188,"="&amp;$A200)</f>
        <v>1.8266365974546612</v>
      </c>
      <c r="X200" s="789">
        <f>AVERAGEIFS(X$7:X$188,$C$7:$C$188,"="&amp;$A200)</f>
        <v>1.2675706022359774</v>
      </c>
      <c r="Y200" s="624"/>
      <c r="Z200" s="779">
        <f>AVERAGEIFS(Z$7:Z$188,$C$7:$C$188,"="&amp;$A200)</f>
        <v>36.947236440393482</v>
      </c>
      <c r="AA200" s="779">
        <f>AVERAGEIFS(AA$7:AA$188,$C$7:$C$188,"="&amp;$A200)</f>
        <v>24.272420789793156</v>
      </c>
      <c r="AB200" s="779"/>
      <c r="AC200" s="779">
        <f>AVERAGEIFS(AC$7:AC$188,$C$7:$C$188,"="&amp;$A200)</f>
        <v>5.9335294117647068</v>
      </c>
      <c r="AD200" s="779">
        <f>AVERAGEIFS(AD$7:AD$188,$C$7:$C$188,"="&amp;$A200)</f>
        <v>3.859285714285714</v>
      </c>
      <c r="AE200" s="779">
        <f>AVERAGEIFS(AE$7:AE$188,$C$7:$C$188,"="&amp;$A200)</f>
        <v>4.2123529411764711</v>
      </c>
      <c r="AF200" s="779">
        <f>AVERAGEIFS(AF$7:AF$188,$C$7:$C$188,"="&amp;$A200)</f>
        <v>5.0288235294117642</v>
      </c>
      <c r="AG200" s="779">
        <f>AVERAGEIFS(AG$7:AG$188,$C$7:$C$188,"="&amp;$A200)</f>
        <v>25.111764705882354</v>
      </c>
      <c r="AH200" s="779">
        <f>AVERAGEIFS(AH$7:AH$188,$C$7:$C$188,"="&amp;$A200)</f>
        <v>48.911764705882341</v>
      </c>
      <c r="AI200" s="779">
        <f>AVERAGEIFS(AI$7:AI$188,$C$7:$C$188,"="&amp;$A200)</f>
        <v>11.631874999999997</v>
      </c>
      <c r="AJ200" s="779">
        <f>AVERAGEIFS(AJ$7:AJ$188,$C$7:$C$188,"="&amp;$A200)</f>
        <v>19.041176470588233</v>
      </c>
      <c r="AK200" s="779">
        <f>AVERAGEIFS(AK$7:AK$188,$C$7:$C$188,"="&amp;$A200)</f>
        <v>7.8862499999999986</v>
      </c>
      <c r="AL200" s="913">
        <f>AVERAGEIFS(AL$7:AL$188,$C$7:$C$188,"="&amp;$A200)</f>
        <v>21151.601764705883</v>
      </c>
      <c r="AM200" s="779">
        <f>AVERAGEIFS(AM$7:AM$188,$C$7:$C$188,"="&amp;$A200)</f>
        <v>3.6282352941176477</v>
      </c>
      <c r="AN200" s="898">
        <f>AVERAGEIFS(AN$7:AN$188,$C$7:$C$188,"="&amp;$A200)</f>
        <v>0.27235294117647058</v>
      </c>
      <c r="AO200" s="779">
        <f>AVERAGEIFS(AO$7:AO$188,$C$7:$C$188,"="&amp;$A200)</f>
        <v>-5.345181199729228</v>
      </c>
      <c r="AP200" s="779">
        <f>AVERAGEIFS(AP$7:AP$188,$C$7:$C$188,"="&amp;$A200)</f>
        <v>19.387921192456304</v>
      </c>
      <c r="AQ200" s="898">
        <f>AVERAGEIFS(AQ$7:AQ$188,$C$7:$C$188,"="&amp;$A200)</f>
        <v>125.26572984088307</v>
      </c>
      <c r="AR200" s="779">
        <f>AVERAGEIFS(AR$7:AR$188,$C$7:$C$188,"="&amp;$A200)</f>
        <v>1.6189951764705885</v>
      </c>
      <c r="AS200" s="779">
        <f>AVERAGEIFS(AS$7:AS$188,$C$7:$C$188,"="&amp;$A200)</f>
        <v>1.7323838566058831</v>
      </c>
      <c r="AT200" s="779">
        <f>AVERAGEIFS(AT$7:AT$188,$C$7:$C$188,"="&amp;$A200)</f>
        <v>1.8576297979219418</v>
      </c>
      <c r="AU200" s="779">
        <f>AVERAGEIFS(AU$7:AU$188,$C$7:$C$188,"="&amp;$A200)</f>
        <v>1.9941274396838888</v>
      </c>
      <c r="AV200" s="779">
        <f>AVERAGEIFS(AV$7:AV$188,$C$7:$C$188,"="&amp;$A200)</f>
        <v>2.1429544813850629</v>
      </c>
      <c r="AW200" s="779">
        <f>AVERAGEIFS(AW$7:AW$188,$C$7:$C$188,"="&amp;$A200)</f>
        <v>9.3460907520673651</v>
      </c>
      <c r="AX200" s="898">
        <f>AVERAGEIFS(AX$7:AX$188,$C$7:$C$188,"="&amp;$A200)</f>
        <v>10.54014701443019</v>
      </c>
      <c r="AY200" s="779">
        <f>AVERAGEIFS(AY$7:AY$188,$C$7:$C$188,"="&amp;$A200)</f>
        <v>1.26</v>
      </c>
      <c r="AZ200" s="779">
        <f>AVERAGEIFS(AZ$7:AZ$188,$C$7:$C$188,"="&amp;$A200)</f>
        <v>35.554705882352934</v>
      </c>
      <c r="BA200" s="779">
        <f>AVERAGEIFS(BA$7:BA$188,$C$7:$C$188,"="&amp;$A200)</f>
        <v>-19.313529411764708</v>
      </c>
      <c r="BB200" s="779">
        <f>AVERAGEIFS(BB$7:BB$188,$C$7:$C$188,"="&amp;$A200)</f>
        <v>1.2847058823529407</v>
      </c>
      <c r="BC200" s="898">
        <f>AVERAGEIFS(BC$7:BC$188,$C$7:$C$188,"="&amp;$A200)</f>
        <v>5.9352941176470591</v>
      </c>
      <c r="BD200" s="779"/>
      <c r="BE200" s="672">
        <f>AVERAGEIFS(BE$7:BE$188,$C$7:$C$188,"="&amp;$A200)</f>
        <v>2015.5294117647059</v>
      </c>
      <c r="BF200" s="779">
        <f>AVERAGEIFS(BF$7:BF$188,$C$7:$C$188,"="&amp;$A200)</f>
        <v>1</v>
      </c>
      <c r="BG200" s="779">
        <f>AVERAGEIFS(BG$7:BG$188,$C$7:$C$188,"="&amp;$A200)</f>
        <v>13.288235294117646</v>
      </c>
    </row>
    <row r="201" spans="1:59" x14ac:dyDescent="0.2">
      <c r="A201" s="820" t="s">
        <v>122</v>
      </c>
      <c r="B201" s="624">
        <f>COUNTIF($C$7:$C$188,"="&amp;$A201)</f>
        <v>6</v>
      </c>
      <c r="E201" s="790">
        <f>AVERAGEIFS($E$7:$E$188,$C$7:$C$188,"="&amp;$A201)</f>
        <v>6.5</v>
      </c>
      <c r="I201" s="895">
        <f>AVERAGEIFS(I$7:I$188,$C$7:$C$188,"="&amp;$A201)</f>
        <v>126.03500000000001</v>
      </c>
      <c r="J201" s="779">
        <f>AVERAGEIFS(J$7:J$188,$C$7:$C$188,"="&amp;$A201)</f>
        <v>1.7230647870956102</v>
      </c>
      <c r="K201" s="786">
        <f>AVERAGEIFS(K$7:K$188,$C$7:$C$188,"="&amp;$A201)</f>
        <v>0.45500000000000002</v>
      </c>
      <c r="L201" s="790"/>
      <c r="M201" s="779">
        <f>AVERAGEIFS(M$7:M$188,$C$7:$C$188,"="&amp;$A201)</f>
        <v>1.6033333333333335</v>
      </c>
      <c r="N201" s="790"/>
      <c r="O201" s="786">
        <f>AVERAGEIFS(O$7:O$188,$C$7:$C$188,"="&amp;$A201)</f>
        <v>0.41499999999999998</v>
      </c>
      <c r="P201" s="790"/>
      <c r="Q201" s="790"/>
      <c r="R201" s="779">
        <f>AVERAGEIFS(R$7:R$188,$C$7:$C$188,"="&amp;$A201)</f>
        <v>12.919207243364378</v>
      </c>
      <c r="S201" s="779">
        <f>AVERAGEIFS(S$7:S$188,$C$7:$C$188,"="&amp;$A201)</f>
        <v>29.438591072332102</v>
      </c>
      <c r="T201" s="779">
        <f>AVERAGEIFS(T$7:T$188,$C$7:$C$188,"="&amp;$A201)</f>
        <v>22.364813279245563</v>
      </c>
      <c r="U201" s="779">
        <f>AVERAGEIFS(U$7:U$188,$C$7:$C$188,"="&amp;$A201)</f>
        <v>15.756368472240869</v>
      </c>
      <c r="V201" s="779">
        <f>AVERAGEIFS(V$7:V$188,$C$7:$C$188,"="&amp;$A201)</f>
        <v>5.4748445088745594</v>
      </c>
      <c r="W201" s="789">
        <f>AVERAGEIFS(W$7:W$188,$C$7:$C$188,"="&amp;$A201)</f>
        <v>2.4865821430414097</v>
      </c>
      <c r="X201" s="789">
        <f>AVERAGEIFS(X$7:X$188,$C$7:$C$188,"="&amp;$A201)</f>
        <v>1.1858091528288537</v>
      </c>
      <c r="Y201" s="624"/>
      <c r="Z201" s="779">
        <f>AVERAGEIFS(Z$7:Z$188,$C$7:$C$188,"="&amp;$A201)</f>
        <v>34.158320418385493</v>
      </c>
      <c r="AA201" s="779">
        <f>AVERAGEIFS(AA$7:AA$188,$C$7:$C$188,"="&amp;$A201)</f>
        <v>18.230707833215124</v>
      </c>
      <c r="AB201" s="779"/>
      <c r="AC201" s="779">
        <f>AVERAGEIFS(AC$7:AC$188,$C$7:$C$188,"="&amp;$A201)</f>
        <v>7.9600000000000009</v>
      </c>
      <c r="AD201" s="779">
        <f>AVERAGEIFS(AD$7:AD$188,$C$7:$C$188,"="&amp;$A201)</f>
        <v>1.9</v>
      </c>
      <c r="AE201" s="779">
        <f>AVERAGEIFS(AE$7:AE$188,$C$7:$C$188,"="&amp;$A201)</f>
        <v>2.2900000000000005</v>
      </c>
      <c r="AF201" s="779">
        <f>AVERAGEIFS(AF$7:AF$188,$C$7:$C$188,"="&amp;$A201)</f>
        <v>2.7866666666666666</v>
      </c>
      <c r="AG201" s="779">
        <f>AVERAGEIFS(AG$7:AG$188,$C$7:$C$188,"="&amp;$A201)</f>
        <v>25.866666666666664</v>
      </c>
      <c r="AH201" s="779">
        <f>AVERAGEIFS(AH$7:AH$188,$C$7:$C$188,"="&amp;$A201)</f>
        <v>34.933333333333337</v>
      </c>
      <c r="AI201" s="779">
        <f>AVERAGEIFS(AI$7:AI$188,$C$7:$C$188,"="&amp;$A201)</f>
        <v>16.055000000000003</v>
      </c>
      <c r="AJ201" s="779">
        <f>AVERAGEIFS(AJ$7:AJ$188,$C$7:$C$188,"="&amp;$A201)</f>
        <v>30.316666666666666</v>
      </c>
      <c r="AK201" s="779">
        <f>AVERAGEIFS(AK$7:AK$188,$C$7:$C$188,"="&amp;$A201)</f>
        <v>6.6340000000000003</v>
      </c>
      <c r="AL201" s="913">
        <f>AVERAGEIFS(AL$7:AL$188,$C$7:$C$188,"="&amp;$A201)</f>
        <v>14066.666666666666</v>
      </c>
      <c r="AM201" s="779">
        <f>AVERAGEIFS(AM$7:AM$188,$C$7:$C$188,"="&amp;$A201)</f>
        <v>0.28166666666666668</v>
      </c>
      <c r="AN201" s="898">
        <f>AVERAGEIFS(AN$7:AN$188,$C$7:$C$188,"="&amp;$A201)</f>
        <v>0.41333333333333333</v>
      </c>
      <c r="AO201" s="779">
        <f>AVERAGEIFS(AO$7:AO$188,$C$7:$C$188,"="&amp;$A201)</f>
        <v>-3.3171340356374714</v>
      </c>
      <c r="AP201" s="779">
        <f>AVERAGEIFS(AP$7:AP$188,$C$7:$C$188,"="&amp;$A201)</f>
        <v>17.495897182402494</v>
      </c>
      <c r="AQ201" s="898">
        <f>AVERAGEIFS(AQ$7:AQ$188,$C$7:$C$188,"="&amp;$A201)</f>
        <v>41.050085681084518</v>
      </c>
      <c r="AR201" s="779">
        <f>AVERAGEIFS(AR$7:AR$188,$C$7:$C$188,"="&amp;$A201)</f>
        <v>1.5930916666666668</v>
      </c>
      <c r="AS201" s="779">
        <f>AVERAGEIFS(AS$7:AS$188,$C$7:$C$188,"="&amp;$A201)</f>
        <v>1.7431195833333335</v>
      </c>
      <c r="AT201" s="779">
        <f>AVERAGEIFS(AT$7:AT$188,$C$7:$C$188,"="&amp;$A201)</f>
        <v>1.8650274041666668</v>
      </c>
      <c r="AU201" s="779">
        <f>AVERAGEIFS(AU$7:AU$188,$C$7:$C$188,"="&amp;$A201)</f>
        <v>1.9975637154916672</v>
      </c>
      <c r="AV201" s="779">
        <f>AVERAGEIFS(AV$7:AV$188,$C$7:$C$188,"="&amp;$A201)</f>
        <v>2.1417094953516176</v>
      </c>
      <c r="AW201" s="779">
        <f>AVERAGEIFS(AW$7:AW$188,$C$7:$C$188,"="&amp;$A201)</f>
        <v>9.340511865009951</v>
      </c>
      <c r="AX201" s="898">
        <f>AVERAGEIFS(AX$7:AX$188,$C$7:$C$188,"="&amp;$A201)</f>
        <v>9.7445319391697556</v>
      </c>
      <c r="AY201" s="779">
        <f>AVERAGEIFS(AY$7:AY$188,$C$7:$C$188,"="&amp;$A201)</f>
        <v>1.1399999999999999</v>
      </c>
      <c r="AZ201" s="779">
        <f>AVERAGEIFS(AZ$7:AZ$188,$C$7:$C$188,"="&amp;$A201)</f>
        <v>28.046666666666663</v>
      </c>
      <c r="BA201" s="779">
        <f>AVERAGEIFS(BA$7:BA$188,$C$7:$C$188,"="&amp;$A201)</f>
        <v>-19.168333333333333</v>
      </c>
      <c r="BB201" s="779">
        <f>AVERAGEIFS(BB$7:BB$188,$C$7:$C$188,"="&amp;$A201)</f>
        <v>-0.80833333333333357</v>
      </c>
      <c r="BC201" s="898">
        <f>AVERAGEIFS(BC$7:BC$188,$C$7:$C$188,"="&amp;$A201)</f>
        <v>3.7399999999999998</v>
      </c>
      <c r="BD201" s="779"/>
      <c r="BE201" s="672">
        <f>AVERAGEIFS(BE$7:BE$188,$C$7:$C$188,"="&amp;$A201)</f>
        <v>2017</v>
      </c>
      <c r="BF201" s="779">
        <f>AVERAGEIFS(BF$7:BF$188,$C$7:$C$188,"="&amp;$A201)</f>
        <v>1</v>
      </c>
      <c r="BG201" s="779">
        <f>AVERAGEIFS(BG$7:BG$188,$C$7:$C$188,"="&amp;$A201)</f>
        <v>13.65</v>
      </c>
    </row>
    <row r="202" spans="1:59" x14ac:dyDescent="0.2">
      <c r="A202" s="820" t="s">
        <v>4178</v>
      </c>
      <c r="B202" s="624">
        <f>COUNTIF($C$7:$C$188,"="&amp;$A202)</f>
        <v>17</v>
      </c>
      <c r="E202" s="790">
        <f>AVERAGEIFS($E$7:$E$188,$C$7:$C$188,"="&amp;$A202)</f>
        <v>7.7058823529411766</v>
      </c>
      <c r="I202" s="895">
        <f>AVERAGEIFS(I$7:I$188,$C$7:$C$188,"="&amp;$A202)</f>
        <v>92.092352941176472</v>
      </c>
      <c r="J202" s="779">
        <f>AVERAGEIFS(J$7:J$188,$C$7:$C$188,"="&amp;$A202)</f>
        <v>5.0079648106869232</v>
      </c>
      <c r="K202" s="786">
        <f>AVERAGEIFS(K$7:K$188,$C$7:$C$188,"="&amp;$A202)</f>
        <v>0.73917058823529413</v>
      </c>
      <c r="L202" s="790"/>
      <c r="M202" s="779">
        <f>AVERAGEIFS(M$7:M$188,$C$7:$C$188,"="&amp;$A202)</f>
        <v>2.9782823529411768</v>
      </c>
      <c r="N202" s="790"/>
      <c r="O202" s="786">
        <f>AVERAGEIFS(O$7:O$188,$C$7:$C$188,"="&amp;$A202)</f>
        <v>0.69534117647058813</v>
      </c>
      <c r="P202" s="790"/>
      <c r="Q202" s="790"/>
      <c r="R202" s="779">
        <f>AVERAGEIFS(R$7:R$188,$C$7:$C$188,"="&amp;$A202)</f>
        <v>5.2218838676274908</v>
      </c>
      <c r="S202" s="779">
        <f>AVERAGEIFS(S$7:S$188,$C$7:$C$188,"="&amp;$A202)</f>
        <v>8.4800570690964587</v>
      </c>
      <c r="T202" s="779">
        <f>AVERAGEIFS(T$7:T$188,$C$7:$C$188,"="&amp;$A202)</f>
        <v>12.429647386994622</v>
      </c>
      <c r="U202" s="779">
        <f>AVERAGEIFS(U$7:U$188,$C$7:$C$188,"="&amp;$A202)</f>
        <v>12.08531194452048</v>
      </c>
      <c r="V202" s="779">
        <f>AVERAGEIFS(V$7:V$188,$C$7:$C$188,"="&amp;$A202)</f>
        <v>3.1559331539835123</v>
      </c>
      <c r="W202" s="789">
        <f>AVERAGEIFS(W$7:W$188,$C$7:$C$188,"="&amp;$A202)</f>
        <v>1.3651678791858264</v>
      </c>
      <c r="X202" s="789">
        <f>AVERAGEIFS(X$7:X$188,$C$7:$C$188,"="&amp;$A202)</f>
        <v>2.2755781478896782</v>
      </c>
      <c r="Y202" s="624"/>
      <c r="Z202" s="779">
        <f>AVERAGEIFS(Z$7:Z$188,$C$7:$C$188,"="&amp;$A202)</f>
        <v>181.20270639668954</v>
      </c>
      <c r="AA202" s="779">
        <f>AVERAGEIFS(AA$7:AA$188,$C$7:$C$188,"="&amp;$A202)</f>
        <v>41.019059807723309</v>
      </c>
      <c r="AB202" s="779"/>
      <c r="AC202" s="779">
        <f>AVERAGEIFS(AC$7:AC$188,$C$7:$C$188,"="&amp;$A202)</f>
        <v>1.9682352941176466</v>
      </c>
      <c r="AD202" s="779">
        <f>AVERAGEIFS(AD$7:AD$188,$C$7:$C$188,"="&amp;$A202)</f>
        <v>6.1342857142857152</v>
      </c>
      <c r="AE202" s="779">
        <f>AVERAGEIFS(AE$7:AE$188,$C$7:$C$188,"="&amp;$A202)</f>
        <v>7.2764705882352949</v>
      </c>
      <c r="AF202" s="779">
        <f>AVERAGEIFS(AF$7:AF$188,$C$7:$C$188,"="&amp;$A202)</f>
        <v>2.3752941176470581</v>
      </c>
      <c r="AG202" s="779">
        <f>AVERAGEIFS(AG$7:AG$188,$C$7:$C$188,"="&amp;$A202)</f>
        <v>6.4529411764705875</v>
      </c>
      <c r="AH202" s="779">
        <f>AVERAGEIFS(AH$7:AH$188,$C$7:$C$188,"="&amp;$A202)</f>
        <v>2.7823529411764705</v>
      </c>
      <c r="AI202" s="779">
        <f>AVERAGEIFS(AI$7:AI$188,$C$7:$C$188,"="&amp;$A202)</f>
        <v>6.1064705882352923</v>
      </c>
      <c r="AJ202" s="779">
        <f>AVERAGEIFS(AJ$7:AJ$188,$C$7:$C$188,"="&amp;$A202)</f>
        <v>17.583529411764708</v>
      </c>
      <c r="AK202" s="779">
        <f>AVERAGEIFS(AK$7:AK$188,$C$7:$C$188,"="&amp;$A202)</f>
        <v>6.4950000000000001</v>
      </c>
      <c r="AL202" s="913">
        <f>AVERAGEIFS(AL$7:AL$188,$C$7:$C$188,"="&amp;$A202)</f>
        <v>13191.960588235293</v>
      </c>
      <c r="AM202" s="779">
        <f>AVERAGEIFS(AM$7:AM$188,$C$7:$C$188,"="&amp;$A202)</f>
        <v>2.5770588235294118</v>
      </c>
      <c r="AN202" s="898">
        <f>AVERAGEIFS(AN$7:AN$188,$C$7:$C$188,"="&amp;$A202)</f>
        <v>0.99999999999999978</v>
      </c>
      <c r="AO202" s="779">
        <f>AVERAGEIFS(AO$7:AO$188,$C$7:$C$188,"="&amp;$A202)</f>
        <v>-17.299525531612126</v>
      </c>
      <c r="AP202" s="779">
        <f>AVERAGEIFS(AP$7:AP$188,$C$7:$C$188,"="&amp;$A202)</f>
        <v>17.0179349667143</v>
      </c>
      <c r="AQ202" s="898">
        <f>AVERAGEIFS(AQ$7:AQ$188,$C$7:$C$188,"="&amp;$A202)</f>
        <v>97.60602716321101</v>
      </c>
      <c r="AR202" s="779">
        <f>AVERAGEIFS(AR$7:AR$188,$C$7:$C$188,"="&amp;$A202)</f>
        <v>3.0268413529411764</v>
      </c>
      <c r="AS202" s="779">
        <f>AVERAGEIFS(AS$7:AS$188,$C$7:$C$188,"="&amp;$A202)</f>
        <v>3.1987723758235296</v>
      </c>
      <c r="AT202" s="779">
        <f>AVERAGEIFS(AT$7:AT$188,$C$7:$C$188,"="&amp;$A202)</f>
        <v>3.3754713036500004</v>
      </c>
      <c r="AU202" s="779">
        <f>AVERAGEIFS(AU$7:AU$188,$C$7:$C$188,"="&amp;$A202)</f>
        <v>3.5661259070820872</v>
      </c>
      <c r="AV202" s="779">
        <f>AVERAGEIFS(AV$7:AV$188,$C$7:$C$188,"="&amp;$A202)</f>
        <v>3.7719979776929744</v>
      </c>
      <c r="AW202" s="779">
        <f>AVERAGEIFS(AW$7:AW$188,$C$7:$C$188,"="&amp;$A202)</f>
        <v>16.93920891718977</v>
      </c>
      <c r="AX202" s="898">
        <f>AVERAGEIFS(AX$7:AX$188,$C$7:$C$188,"="&amp;$A202)</f>
        <v>28.27725425221168</v>
      </c>
      <c r="AY202" s="779">
        <f>AVERAGEIFS(AY$7:AY$188,$C$7:$C$188,"="&amp;$A202)</f>
        <v>0.94117647058823528</v>
      </c>
      <c r="AZ202" s="779">
        <f>AVERAGEIFS(AZ$7:AZ$188,$C$7:$C$188,"="&amp;$A202)</f>
        <v>16.711764705882356</v>
      </c>
      <c r="BA202" s="779">
        <f>AVERAGEIFS(BA$7:BA$188,$C$7:$C$188,"="&amp;$A202)</f>
        <v>-29.961764705882359</v>
      </c>
      <c r="BB202" s="779">
        <f>AVERAGEIFS(BB$7:BB$188,$C$7:$C$188,"="&amp;$A202)</f>
        <v>-3.2264705882352938</v>
      </c>
      <c r="BC202" s="898">
        <f>AVERAGEIFS(BC$7:BC$188,$C$7:$C$188,"="&amp;$A202)</f>
        <v>-6.474705882352942</v>
      </c>
      <c r="BD202" s="779"/>
      <c r="BE202" s="672">
        <f>AVERAGEIFS(BE$7:BE$188,$C$7:$C$188,"="&amp;$A202)</f>
        <v>2015.6470588235295</v>
      </c>
      <c r="BF202" s="779">
        <f>AVERAGEIFS(BF$7:BF$188,$C$7:$C$188,"="&amp;$A202)</f>
        <v>1</v>
      </c>
      <c r="BG202" s="779">
        <f>AVERAGEIFS(BG$7:BG$188,$C$7:$C$188,"="&amp;$A202)</f>
        <v>2.7058823529411762</v>
      </c>
    </row>
    <row r="203" spans="1:59" x14ac:dyDescent="0.2">
      <c r="A203" s="820" t="s">
        <v>130</v>
      </c>
      <c r="B203" s="624">
        <f>COUNTIF($C$7:$C$188,"="&amp;$A203)</f>
        <v>5</v>
      </c>
      <c r="E203" s="790">
        <f>AVERAGEIFS($E$7:$E$188,$C$7:$C$188,"="&amp;$A203)</f>
        <v>7.4</v>
      </c>
      <c r="I203" s="895">
        <f>AVERAGEIFS(I$7:I$188,$C$7:$C$188,"="&amp;$A203)</f>
        <v>47.688000000000002</v>
      </c>
      <c r="J203" s="779">
        <f>AVERAGEIFS(J$7:J$188,$C$7:$C$188,"="&amp;$A203)</f>
        <v>3.8818833268928827</v>
      </c>
      <c r="K203" s="786">
        <f>AVERAGEIFS(K$7:K$188,$C$7:$C$188,"="&amp;$A203)</f>
        <v>0.46096599999999999</v>
      </c>
      <c r="L203" s="790"/>
      <c r="M203" s="779">
        <f>AVERAGEIFS(M$7:M$188,$C$7:$C$188,"="&amp;$A203)</f>
        <v>1.8835920000000002</v>
      </c>
      <c r="N203" s="790"/>
      <c r="O203" s="786">
        <f>AVERAGEIFS(O$7:O$188,$C$7:$C$188,"="&amp;$A203)</f>
        <v>0.44291600000000003</v>
      </c>
      <c r="P203" s="790"/>
      <c r="Q203" s="790"/>
      <c r="R203" s="779">
        <f>AVERAGEIFS(R$7:R$188,$C$7:$C$188,"="&amp;$A203)</f>
        <v>2.9594682923437707</v>
      </c>
      <c r="S203" s="779">
        <f>AVERAGEIFS(S$7:S$188,$C$7:$C$188,"="&amp;$A203)</f>
        <v>3.1972023332571586</v>
      </c>
      <c r="T203" s="779">
        <f>AVERAGEIFS(T$7:T$188,$C$7:$C$188,"="&amp;$A203)</f>
        <v>2.746346127041428</v>
      </c>
      <c r="U203" s="779">
        <f>AVERAGEIFS(U$7:U$188,$C$7:$C$188,"="&amp;$A203)</f>
        <v>3.95216618070299</v>
      </c>
      <c r="V203" s="779">
        <f>AVERAGEIFS(V$7:V$188,$C$7:$C$188,"="&amp;$A203)</f>
        <v>1.5290723033271429</v>
      </c>
      <c r="W203" s="789">
        <f>AVERAGEIFS(W$7:W$188,$C$7:$C$188,"="&amp;$A203)</f>
        <v>1.6093169330017256</v>
      </c>
      <c r="X203" s="789">
        <f>AVERAGEIFS(X$7:X$188,$C$7:$C$188,"="&amp;$A203)</f>
        <v>0.16894920061584492</v>
      </c>
      <c r="Y203" s="624"/>
      <c r="Z203" s="779">
        <f>AVERAGEIFS(Z$7:Z$188,$C$7:$C$188,"="&amp;$A203)</f>
        <v>85.748268746224142</v>
      </c>
      <c r="AA203" s="779">
        <f>AVERAGEIFS(AA$7:AA$188,$C$7:$C$188,"="&amp;$A203)</f>
        <v>29.6200386133007</v>
      </c>
      <c r="AB203" s="779"/>
      <c r="AC203" s="779">
        <f>AVERAGEIFS(AC$7:AC$188,$C$7:$C$188,"="&amp;$A203)</f>
        <v>2.0379999999999998</v>
      </c>
      <c r="AD203" s="779">
        <f>AVERAGEIFS(AD$7:AD$188,$C$7:$C$188,"="&amp;$A203)</f>
        <v>6.2874999999999996</v>
      </c>
      <c r="AE203" s="779">
        <f>AVERAGEIFS(AE$7:AE$188,$C$7:$C$188,"="&amp;$A203)</f>
        <v>2.9180000000000001</v>
      </c>
      <c r="AF203" s="779">
        <f>AVERAGEIFS(AF$7:AF$188,$C$7:$C$188,"="&amp;$A203)</f>
        <v>2.9240000000000004</v>
      </c>
      <c r="AG203" s="779">
        <f>AVERAGEIFS(AG$7:AG$188,$C$7:$C$188,"="&amp;$A203)</f>
        <v>8.68</v>
      </c>
      <c r="AH203" s="779">
        <f>AVERAGEIFS(AH$7:AH$188,$C$7:$C$188,"="&amp;$A203)</f>
        <v>-19.460000000000004</v>
      </c>
      <c r="AI203" s="779">
        <f>AVERAGEIFS(AI$7:AI$188,$C$7:$C$188,"="&amp;$A203)</f>
        <v>154.322</v>
      </c>
      <c r="AJ203" s="779">
        <f>AVERAGEIFS(AJ$7:AJ$188,$C$7:$C$188,"="&amp;$A203)</f>
        <v>3.8600000000000017</v>
      </c>
      <c r="AK203" s="779">
        <f>AVERAGEIFS(AK$7:AK$188,$C$7:$C$188,"="&amp;$A203)</f>
        <v>7.0350000000000001</v>
      </c>
      <c r="AL203" s="913">
        <f>AVERAGEIFS(AL$7:AL$188,$C$7:$C$188,"="&amp;$A203)</f>
        <v>6230.8620000000001</v>
      </c>
      <c r="AM203" s="779">
        <f>AVERAGEIFS(AM$7:AM$188,$C$7:$C$188,"="&amp;$A203)</f>
        <v>10.904</v>
      </c>
      <c r="AN203" s="898">
        <f>AVERAGEIFS(AN$7:AN$188,$C$7:$C$188,"="&amp;$A203)</f>
        <v>2.1900000000000004</v>
      </c>
      <c r="AO203" s="779">
        <f>AVERAGEIFS(AO$7:AO$188,$C$7:$C$188,"="&amp;$A203)</f>
        <v>-24.191956300665758</v>
      </c>
      <c r="AP203" s="779">
        <f>AVERAGEIFS(AP$7:AP$188,$C$7:$C$188,"="&amp;$A203)</f>
        <v>7.8340495075958732</v>
      </c>
      <c r="AQ203" s="898">
        <f>AVERAGEIFS(AQ$7:AQ$188,$C$7:$C$188,"="&amp;$A203)</f>
        <v>103.81485471615665</v>
      </c>
      <c r="AR203" s="779">
        <f>AVERAGEIFS(AR$7:AR$188,$C$7:$C$188,"="&amp;$A203)</f>
        <v>1.9018861999999999</v>
      </c>
      <c r="AS203" s="779">
        <f>AVERAGEIFS(AS$7:AS$188,$C$7:$C$188,"="&amp;$A203)</f>
        <v>2.0431911394000002</v>
      </c>
      <c r="AT203" s="779">
        <f>AVERAGEIFS(AT$7:AT$188,$C$7:$C$188,"="&amp;$A203)</f>
        <v>2.1416487407420002</v>
      </c>
      <c r="AU203" s="779">
        <f>AVERAGEIFS(AU$7:AU$188,$C$7:$C$188,"="&amp;$A203)</f>
        <v>2.2457723963030398</v>
      </c>
      <c r="AV203" s="779">
        <f>AVERAGEIFS(AV$7:AV$188,$C$7:$C$188,"="&amp;$A203)</f>
        <v>2.355919465066084</v>
      </c>
      <c r="AW203" s="779">
        <f>AVERAGEIFS(AW$7:AW$188,$C$7:$C$188,"="&amp;$A203)</f>
        <v>10.688417941511124</v>
      </c>
      <c r="AX203" s="898">
        <f>AVERAGEIFS(AX$7:AX$188,$C$7:$C$188,"="&amp;$A203)</f>
        <v>22.448589032387353</v>
      </c>
      <c r="AY203" s="779">
        <f>AVERAGEIFS(AY$7:AY$188,$C$7:$C$188,"="&amp;$A203)</f>
        <v>0.61199999999999988</v>
      </c>
      <c r="AZ203" s="779">
        <f>AVERAGEIFS(AZ$7:AZ$188,$C$7:$C$188,"="&amp;$A203)</f>
        <v>17.857999999999997</v>
      </c>
      <c r="BA203" s="779">
        <f>AVERAGEIFS(BA$7:BA$188,$C$7:$C$188,"="&amp;$A203)</f>
        <v>-17.71</v>
      </c>
      <c r="BB203" s="779">
        <f>AVERAGEIFS(BB$7:BB$188,$C$7:$C$188,"="&amp;$A203)</f>
        <v>-1.3619999999999997</v>
      </c>
      <c r="BC203" s="898">
        <f>AVERAGEIFS(BC$7:BC$188,$C$7:$C$188,"="&amp;$A203)</f>
        <v>-2.8579999999999997</v>
      </c>
      <c r="BD203" s="779"/>
      <c r="BE203" s="672">
        <f>AVERAGEIFS(BE$7:BE$188,$C$7:$C$188,"="&amp;$A203)</f>
        <v>2016</v>
      </c>
      <c r="BF203" s="779">
        <f>AVERAGEIFS(BF$7:BF$188,$C$7:$C$188,"="&amp;$A203)</f>
        <v>1</v>
      </c>
      <c r="BG203" s="779">
        <f>AVERAGEIFS(BG$7:BG$188,$C$7:$C$188,"="&amp;$A203)</f>
        <v>1.52</v>
      </c>
    </row>
    <row r="204" spans="1:59" x14ac:dyDescent="0.2">
      <c r="I204" s="624"/>
      <c r="J204" s="820"/>
      <c r="K204" s="897"/>
      <c r="L204" s="820"/>
      <c r="M204" s="820"/>
      <c r="N204" s="820"/>
      <c r="R204" s="820"/>
      <c r="S204" s="820"/>
      <c r="T204" s="820"/>
      <c r="U204" s="820"/>
      <c r="V204" s="820"/>
      <c r="W204" s="820"/>
      <c r="X204" s="820"/>
      <c r="AN204" s="899"/>
      <c r="AO204" s="820"/>
      <c r="BC204" s="624"/>
      <c r="BD204" s="594"/>
    </row>
    <row r="205" spans="1:59" x14ac:dyDescent="0.2">
      <c r="I205" s="896"/>
      <c r="J205" s="894"/>
      <c r="K205" s="897"/>
      <c r="L205" s="894"/>
      <c r="M205" s="894"/>
      <c r="N205" s="894"/>
      <c r="O205" s="894"/>
      <c r="P205" s="894"/>
      <c r="Q205" s="894"/>
      <c r="R205" s="894"/>
      <c r="S205" s="894"/>
      <c r="T205" s="894"/>
      <c r="U205" s="894"/>
      <c r="V205" s="894"/>
      <c r="W205" s="894"/>
      <c r="X205" s="894"/>
    </row>
    <row r="206" spans="1:59" x14ac:dyDescent="0.2">
      <c r="I206" s="896"/>
      <c r="J206" s="894"/>
      <c r="K206" s="897"/>
      <c r="L206" s="894"/>
      <c r="M206" s="894"/>
      <c r="N206" s="894"/>
      <c r="O206" s="894"/>
      <c r="P206" s="894"/>
      <c r="Q206" s="894"/>
      <c r="R206" s="894"/>
      <c r="S206" s="894"/>
      <c r="T206" s="894"/>
      <c r="U206" s="894"/>
      <c r="V206" s="894"/>
      <c r="W206" s="894"/>
      <c r="X206" s="894"/>
    </row>
    <row r="207" spans="1:59" x14ac:dyDescent="0.2">
      <c r="B207" s="820"/>
      <c r="E207" s="820"/>
      <c r="F207" s="820"/>
      <c r="J207" s="820"/>
      <c r="K207" s="893"/>
      <c r="L207" s="820"/>
      <c r="M207" s="820"/>
      <c r="N207" s="820"/>
      <c r="R207" s="820"/>
      <c r="S207" s="820"/>
      <c r="T207" s="820"/>
      <c r="U207" s="820"/>
      <c r="V207" s="820"/>
      <c r="W207" s="820"/>
      <c r="X207" s="820"/>
      <c r="Z207" s="820"/>
      <c r="AC207" s="820"/>
      <c r="AD207" s="820"/>
      <c r="AE207" s="820"/>
      <c r="AF207" s="820"/>
      <c r="AG207" s="820"/>
      <c r="AH207" s="820"/>
      <c r="AI207" s="820"/>
      <c r="AJ207" s="820"/>
      <c r="AK207" s="820"/>
      <c r="AL207" s="820"/>
      <c r="AM207" s="820"/>
      <c r="AN207" s="820"/>
      <c r="AO207" s="820"/>
      <c r="AR207" s="820"/>
      <c r="AS207" s="820"/>
      <c r="AT207" s="820"/>
      <c r="AU207" s="820"/>
      <c r="AV207" s="820"/>
      <c r="AW207" s="820"/>
      <c r="AX207" s="820"/>
      <c r="AY207" s="820"/>
      <c r="BD207" s="820"/>
      <c r="BE207" s="820"/>
      <c r="BF207" s="820"/>
    </row>
    <row r="208" spans="1:59" x14ac:dyDescent="0.2">
      <c r="B208" s="820"/>
      <c r="E208" s="820"/>
      <c r="F208" s="820"/>
      <c r="J208" s="820"/>
      <c r="K208" s="569"/>
      <c r="L208" s="820"/>
      <c r="M208" s="820"/>
      <c r="N208" s="820"/>
      <c r="R208" s="820"/>
      <c r="S208" s="820"/>
      <c r="T208" s="820"/>
      <c r="U208" s="820"/>
      <c r="V208" s="820"/>
      <c r="W208" s="820"/>
      <c r="X208" s="820"/>
      <c r="Z208" s="820"/>
      <c r="AC208" s="820"/>
      <c r="AD208" s="820"/>
      <c r="AE208" s="820"/>
      <c r="AF208" s="820"/>
      <c r="AG208" s="820"/>
      <c r="AH208" s="820"/>
      <c r="AI208" s="820"/>
      <c r="AJ208" s="820"/>
      <c r="AK208" s="820"/>
      <c r="AL208" s="820"/>
      <c r="AM208" s="820"/>
      <c r="AN208" s="820"/>
      <c r="AO208" s="820"/>
      <c r="AR208" s="820"/>
      <c r="AS208" s="820"/>
      <c r="AT208" s="820"/>
      <c r="AU208" s="820"/>
      <c r="AV208" s="820"/>
      <c r="AW208" s="820"/>
      <c r="AX208" s="820"/>
      <c r="AY208" s="820"/>
      <c r="BD208" s="820"/>
      <c r="BE208" s="820"/>
      <c r="BF208" s="820"/>
    </row>
    <row r="209" spans="2:58" x14ac:dyDescent="0.2">
      <c r="B209" s="820"/>
      <c r="E209" s="820"/>
      <c r="F209" s="820"/>
      <c r="J209" s="820"/>
      <c r="K209" s="569"/>
      <c r="L209" s="820"/>
      <c r="M209" s="820"/>
      <c r="N209" s="820"/>
      <c r="R209" s="820"/>
      <c r="S209" s="820"/>
      <c r="T209" s="820"/>
      <c r="U209" s="820"/>
      <c r="V209" s="820"/>
      <c r="W209" s="820"/>
      <c r="X209" s="820"/>
      <c r="Z209" s="820"/>
      <c r="AC209" s="820"/>
      <c r="AD209" s="820"/>
      <c r="AE209" s="820"/>
      <c r="AF209" s="820"/>
      <c r="AG209" s="820"/>
      <c r="AH209" s="820"/>
      <c r="AI209" s="820"/>
      <c r="AJ209" s="820"/>
      <c r="AK209" s="820"/>
      <c r="AL209" s="820"/>
      <c r="AM209" s="820"/>
      <c r="AN209" s="820"/>
      <c r="AO209" s="820"/>
      <c r="AR209" s="820"/>
      <c r="AS209" s="820"/>
      <c r="AT209" s="820"/>
      <c r="AU209" s="820"/>
      <c r="AV209" s="820"/>
      <c r="AW209" s="820"/>
      <c r="AX209" s="820"/>
      <c r="AY209" s="820"/>
      <c r="BD209" s="820"/>
      <c r="BE209" s="820"/>
      <c r="BF209" s="820"/>
    </row>
    <row r="210" spans="2:58" x14ac:dyDescent="0.2">
      <c r="B210" s="820"/>
      <c r="E210" s="820"/>
      <c r="F210" s="820"/>
      <c r="J210" s="820"/>
      <c r="K210" s="569"/>
      <c r="L210" s="820"/>
      <c r="M210" s="820"/>
      <c r="N210" s="820"/>
      <c r="R210" s="820"/>
      <c r="S210" s="820"/>
      <c r="T210" s="820"/>
      <c r="U210" s="820"/>
      <c r="V210" s="820"/>
      <c r="W210" s="820"/>
      <c r="X210" s="820"/>
      <c r="Z210" s="820"/>
      <c r="AC210" s="820"/>
      <c r="AD210" s="820"/>
      <c r="AE210" s="820"/>
      <c r="AF210" s="820"/>
      <c r="AG210" s="820"/>
      <c r="AH210" s="820"/>
      <c r="AI210" s="820"/>
      <c r="AJ210" s="820"/>
      <c r="AK210" s="820"/>
      <c r="AL210" s="820"/>
      <c r="AM210" s="820"/>
      <c r="AN210" s="820"/>
      <c r="AO210" s="820"/>
      <c r="AR210" s="820"/>
      <c r="AS210" s="820"/>
      <c r="AT210" s="820"/>
      <c r="AU210" s="820"/>
      <c r="AV210" s="820"/>
      <c r="AW210" s="820"/>
      <c r="AX210" s="820"/>
      <c r="AY210" s="820"/>
      <c r="BD210" s="820"/>
      <c r="BE210" s="820"/>
      <c r="BF210" s="820"/>
    </row>
    <row r="211" spans="2:58" x14ac:dyDescent="0.2">
      <c r="B211" s="820"/>
      <c r="E211" s="820"/>
      <c r="F211" s="820"/>
      <c r="J211" s="820"/>
      <c r="K211" s="569"/>
      <c r="L211" s="820"/>
      <c r="M211" s="820"/>
      <c r="N211" s="820"/>
      <c r="R211" s="820"/>
      <c r="S211" s="820"/>
      <c r="T211" s="820"/>
      <c r="U211" s="820"/>
      <c r="V211" s="820"/>
      <c r="W211" s="820"/>
      <c r="X211" s="820"/>
      <c r="Z211" s="820"/>
      <c r="AC211" s="820"/>
      <c r="AD211" s="820"/>
      <c r="AE211" s="820"/>
      <c r="AF211" s="820"/>
      <c r="AG211" s="820"/>
      <c r="AH211" s="820"/>
      <c r="AI211" s="820"/>
      <c r="AJ211" s="820"/>
      <c r="AK211" s="820"/>
      <c r="AL211" s="820"/>
      <c r="AM211" s="820"/>
      <c r="AN211" s="820"/>
      <c r="AO211" s="820"/>
      <c r="AR211" s="820"/>
      <c r="AS211" s="820"/>
      <c r="AT211" s="820"/>
      <c r="AU211" s="820"/>
      <c r="AV211" s="820"/>
      <c r="AW211" s="820"/>
      <c r="AX211" s="820"/>
      <c r="AY211" s="820"/>
      <c r="BD211" s="820"/>
      <c r="BE211" s="820"/>
      <c r="BF211" s="820"/>
    </row>
    <row r="212" spans="2:58" x14ac:dyDescent="0.2">
      <c r="B212" s="820"/>
      <c r="E212" s="820"/>
      <c r="F212" s="820"/>
      <c r="J212" s="820"/>
      <c r="L212" s="820"/>
      <c r="M212" s="820"/>
      <c r="N212" s="820"/>
      <c r="R212" s="820"/>
      <c r="S212" s="820"/>
      <c r="T212" s="820"/>
      <c r="U212" s="820"/>
      <c r="V212" s="820"/>
      <c r="W212" s="820"/>
      <c r="X212" s="820"/>
      <c r="Z212" s="820"/>
      <c r="AC212" s="820"/>
      <c r="AD212" s="820"/>
      <c r="AE212" s="820"/>
      <c r="AF212" s="820"/>
      <c r="AG212" s="820"/>
      <c r="AH212" s="820"/>
      <c r="AI212" s="820"/>
      <c r="AJ212" s="820"/>
      <c r="AK212" s="820"/>
      <c r="AL212" s="820"/>
      <c r="AM212" s="820"/>
      <c r="AN212" s="820"/>
      <c r="AO212" s="820"/>
      <c r="AR212" s="820"/>
      <c r="AS212" s="820"/>
      <c r="AT212" s="820"/>
      <c r="AU212" s="820"/>
      <c r="AV212" s="820"/>
      <c r="AW212" s="820"/>
      <c r="AX212" s="820"/>
      <c r="AY212" s="820"/>
      <c r="BD212" s="820"/>
      <c r="BE212" s="820"/>
      <c r="BF212" s="820"/>
    </row>
    <row r="213" spans="2:58" x14ac:dyDescent="0.2">
      <c r="B213" s="820"/>
      <c r="E213" s="820"/>
      <c r="F213" s="820"/>
      <c r="J213" s="820"/>
      <c r="L213" s="820"/>
      <c r="M213" s="820"/>
      <c r="N213" s="820"/>
      <c r="R213" s="820"/>
      <c r="S213" s="820"/>
      <c r="T213" s="820"/>
      <c r="U213" s="820"/>
      <c r="V213" s="820"/>
      <c r="W213" s="820"/>
      <c r="X213" s="820"/>
      <c r="Z213" s="820"/>
      <c r="AC213" s="820"/>
      <c r="AD213" s="820"/>
      <c r="AE213" s="820"/>
      <c r="AF213" s="820"/>
      <c r="AG213" s="820"/>
      <c r="AH213" s="820"/>
      <c r="AI213" s="820"/>
      <c r="AJ213" s="820"/>
      <c r="AK213" s="820"/>
      <c r="AL213" s="820"/>
      <c r="AM213" s="820"/>
      <c r="AN213" s="820"/>
      <c r="AO213" s="820"/>
      <c r="AR213" s="820"/>
      <c r="AS213" s="820"/>
      <c r="AT213" s="820"/>
      <c r="AU213" s="820"/>
      <c r="AV213" s="820"/>
      <c r="AW213" s="820"/>
      <c r="AX213" s="820"/>
      <c r="AY213" s="820"/>
      <c r="BD213" s="820"/>
      <c r="BE213" s="820"/>
      <c r="BF213" s="820"/>
    </row>
  </sheetData>
  <sheetProtection selectLockedCells="1" selectUnlockedCells="1"/>
  <mergeCells count="2">
    <mergeCell ref="AZ4:BC4"/>
    <mergeCell ref="P5:Q5"/>
  </mergeCells>
  <conditionalFormatting sqref="R7:V188">
    <cfRule type="cellIs" dxfId="32" priority="22" stopIfTrue="1" operator="lessThan">
      <formula>2</formula>
    </cfRule>
  </conditionalFormatting>
  <conditionalFormatting sqref="AQ7:AQ188">
    <cfRule type="cellIs" dxfId="31" priority="20" stopIfTrue="1" operator="lessThan">
      <formula>0</formula>
    </cfRule>
  </conditionalFormatting>
  <conditionalFormatting sqref="AP7:AP188">
    <cfRule type="cellIs" dxfId="30" priority="18" stopIfTrue="1" operator="greaterThan">
      <formula>11.99</formula>
    </cfRule>
    <cfRule type="cellIs" dxfId="29" priority="19" stopIfTrue="1" operator="lessThan">
      <formula>8</formula>
    </cfRule>
  </conditionalFormatting>
  <conditionalFormatting sqref="J7:J188">
    <cfRule type="cellIs" dxfId="28" priority="16" stopIfTrue="1" operator="greaterThan">
      <formula>10</formula>
    </cfRule>
    <cfRule type="cellIs" dxfId="27" priority="17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I74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L1" sqref="BJ1:BL1048576"/>
    </sheetView>
  </sheetViews>
  <sheetFormatPr defaultColWidth="8.85546875" defaultRowHeight="12.75" x14ac:dyDescent="0.2"/>
  <cols>
    <col min="1" max="1" customWidth="true" style="516" width="25.5703125"/>
    <col min="2" max="2" customWidth="true" style="624" width="6.0"/>
    <col min="3" max="3" customWidth="true" style="516" width="12.28515625"/>
    <col min="4" max="4" customWidth="true" style="516" width="13.85546875"/>
    <col min="5" max="5" customWidth="true" style="594" width="4.85546875"/>
    <col min="6" max="6" customWidth="true" style="594" width="3.7109375"/>
    <col min="7" max="7" customWidth="true" style="516" width="3.85546875"/>
    <col min="8" max="8" customWidth="true" style="516" width="4.0"/>
    <col min="9" max="9" customWidth="true" style="516" width="7.140625"/>
    <col min="10" max="10" customWidth="true" style="576" width="5.42578125"/>
    <col min="11" max="11" customWidth="true" style="516" width="8.42578125"/>
    <col min="12" max="12" customWidth="true" style="672" width="7.5703125"/>
    <col min="13" max="13" customWidth="true" style="594" width="8.7109375"/>
    <col min="14" max="14" customWidth="true" style="594" width="4.5703125"/>
    <col min="15" max="15" customWidth="true" style="516" width="7.5703125"/>
    <col min="16" max="17" customWidth="true" style="516" width="7.7109375"/>
    <col min="18" max="18" customWidth="true" style="594" width="6.42578125"/>
    <col min="19" max="22" customWidth="true" style="651" width="6.0"/>
    <col min="23" max="24" customWidth="true" style="651" width="7.42578125"/>
    <col min="25" max="25" customWidth="true" style="516" width="12.5703125"/>
    <col min="26" max="26" customWidth="true" style="576" width="7.85546875"/>
    <col min="27" max="27" customWidth="true" style="516" width="6.140625"/>
    <col min="28" max="28" customWidth="true" style="516" width="4.5703125"/>
    <col min="29" max="29" customWidth="true" style="559" width="5.140625"/>
    <col min="30" max="30" customWidth="true" style="559" width="6.140625"/>
    <col min="31" max="31" customWidth="true" style="559" width="7.140625"/>
    <col min="32" max="32" customWidth="true" style="559" width="7.7109375"/>
    <col min="33" max="33" customWidth="true" style="559" width="8.7109375"/>
    <col min="34" max="35" customWidth="true" style="559" width="8.5703125"/>
    <col min="36" max="37" customWidth="true" style="559" width="8.0"/>
    <col min="38" max="38" customWidth="true" style="559" width="9.7109375"/>
    <col min="39" max="39" customWidth="true" style="559" width="6.0"/>
    <col min="40" max="40" customWidth="true" style="559" width="6.42578125"/>
    <col min="41" max="41" customWidth="true" style="576" width="6.85546875"/>
    <col min="42" max="43" customWidth="true" style="516" width="7.0"/>
    <col min="44" max="44" customWidth="true" style="714" width="5.28515625"/>
    <col min="45" max="48" customWidth="true" style="715" width="5.28515625"/>
    <col min="49" max="49" customWidth="true" style="715" width="5.42578125"/>
    <col min="50" max="50" customWidth="true" style="715" width="5.85546875"/>
    <col min="51" max="51" customWidth="true" style="576" width="5.28515625"/>
    <col min="52" max="55" customWidth="true" style="516" width="6.7109375"/>
    <col min="56" max="56" customWidth="true" style="861" width="8.85546875"/>
    <col min="57" max="58" customWidth="true" style="594" width="8.85546875"/>
    <col min="59" max="59" customWidth="true" style="516" width="8.85546875"/>
    <col min="60" max="61" customWidth="true" style="820" width="8.85546875"/>
    <col min="62" max="16384" style="516" width="8.85546875"/>
  </cols>
  <sheetData>
    <row r="1" spans="1:61" ht="12.75" customHeight="1" x14ac:dyDescent="0.2">
      <c r="A1" s="655" t="s">
        <v>1769</v>
      </c>
      <c r="B1" s="623"/>
      <c r="C1" s="553" t="s">
        <v>4579</v>
      </c>
      <c r="E1" s="616"/>
      <c r="G1" s="543"/>
      <c r="H1" s="383"/>
      <c r="I1" s="383"/>
      <c r="J1" s="644" t="s">
        <v>3574</v>
      </c>
      <c r="K1" s="515"/>
      <c r="L1" s="556"/>
      <c r="N1" s="610"/>
      <c r="P1" s="515"/>
      <c r="Q1" s="609"/>
      <c r="R1" s="555"/>
      <c r="S1" s="650"/>
      <c r="T1" s="650"/>
      <c r="W1" s="650"/>
      <c r="Y1" s="515"/>
      <c r="Z1" s="644" t="s">
        <v>1</v>
      </c>
      <c r="AC1" s="558" t="s">
        <v>4038</v>
      </c>
      <c r="AG1" s="656"/>
      <c r="AJ1" s="558"/>
      <c r="AK1" s="558"/>
      <c r="AL1" s="657"/>
      <c r="AO1" s="687" t="s">
        <v>4021</v>
      </c>
      <c r="AP1" s="383"/>
      <c r="AQ1" s="607"/>
      <c r="AR1" s="708" t="s">
        <v>4</v>
      </c>
      <c r="AS1" s="570"/>
      <c r="AT1" s="570"/>
      <c r="AU1" s="570"/>
      <c r="AV1" s="570"/>
      <c r="AW1" s="570"/>
      <c r="AX1" s="570"/>
      <c r="AY1" s="692" t="s">
        <v>5</v>
      </c>
      <c r="BD1" s="860" t="s">
        <v>1787</v>
      </c>
    </row>
    <row r="2" spans="1:61" ht="12.75" customHeight="1" x14ac:dyDescent="0.2">
      <c r="A2" s="554" t="s">
        <v>6</v>
      </c>
      <c r="B2" s="623"/>
      <c r="C2" s="12" t="s">
        <v>5334</v>
      </c>
      <c r="D2" s="554"/>
      <c r="E2" s="614"/>
      <c r="F2" s="614"/>
      <c r="G2" s="383"/>
      <c r="H2" s="383"/>
      <c r="I2" s="383"/>
      <c r="J2" s="691" t="s">
        <v>4062</v>
      </c>
      <c r="K2" s="515"/>
      <c r="L2" s="556"/>
      <c r="N2" s="610"/>
      <c r="P2" s="515"/>
      <c r="Q2" s="555"/>
      <c r="R2" s="614"/>
      <c r="S2" s="652"/>
      <c r="T2" s="995"/>
      <c r="W2" s="652"/>
      <c r="Y2" s="515"/>
      <c r="Z2" s="691" t="s">
        <v>4063</v>
      </c>
      <c r="AO2" s="688" t="s">
        <v>9</v>
      </c>
      <c r="AP2" s="383"/>
      <c r="AR2" s="688" t="s">
        <v>10</v>
      </c>
      <c r="AS2" s="570"/>
      <c r="AT2" s="570"/>
      <c r="AU2" s="570"/>
      <c r="AV2" s="570"/>
      <c r="AW2" s="570"/>
      <c r="AX2" s="570"/>
      <c r="AY2" s="684" t="s">
        <v>13</v>
      </c>
    </row>
    <row r="3" spans="1:61" ht="12.75" customHeight="1" x14ac:dyDescent="0.2">
      <c r="A3" s="1018">
        <v>44985</v>
      </c>
      <c r="B3" s="682"/>
      <c r="D3" s="554"/>
      <c r="E3" s="614"/>
      <c r="F3" s="614"/>
      <c r="G3" s="383"/>
      <c r="H3" s="383"/>
      <c r="I3" s="383"/>
      <c r="J3" s="697" t="s">
        <v>11</v>
      </c>
      <c r="K3" s="515"/>
      <c r="L3" s="516"/>
      <c r="N3" s="614"/>
      <c r="P3" s="515"/>
      <c r="Q3" s="646" t="s">
        <v>7</v>
      </c>
      <c r="R3" s="614"/>
      <c r="S3" s="653"/>
      <c r="T3" s="653"/>
      <c r="W3" s="653"/>
      <c r="X3" s="654"/>
      <c r="Y3" s="515"/>
      <c r="AE3" s="560"/>
      <c r="AF3" s="560"/>
      <c r="AG3" s="560"/>
      <c r="AH3" s="560"/>
      <c r="AI3" s="560"/>
      <c r="AJ3" s="560"/>
      <c r="AK3" s="560"/>
      <c r="AL3" s="560"/>
      <c r="AM3" s="560"/>
      <c r="AN3" s="560"/>
      <c r="AO3" s="617"/>
      <c r="AP3" s="383"/>
      <c r="AR3" s="709" t="s">
        <v>12</v>
      </c>
      <c r="AS3" s="570"/>
      <c r="AT3" s="570"/>
      <c r="AU3" s="570"/>
      <c r="AV3" s="570"/>
      <c r="AW3" s="570"/>
      <c r="AX3" s="570"/>
      <c r="BA3" s="557"/>
      <c r="BB3" s="557"/>
      <c r="BC3" s="557"/>
    </row>
    <row r="4" spans="1:61" ht="12.75" customHeight="1" x14ac:dyDescent="0.2">
      <c r="A4" s="658"/>
      <c r="B4" s="515"/>
      <c r="C4" s="819"/>
      <c r="D4" s="515"/>
      <c r="E4" s="659"/>
      <c r="F4" s="659"/>
      <c r="G4" s="515"/>
      <c r="H4" s="515"/>
      <c r="I4" s="515"/>
      <c r="J4" s="698" t="s">
        <v>5371</v>
      </c>
      <c r="K4" s="589"/>
      <c r="L4" s="516"/>
      <c r="N4" s="485"/>
      <c r="O4" s="611"/>
      <c r="P4" s="589"/>
      <c r="R4" s="485"/>
      <c r="T4" s="653"/>
      <c r="W4" s="653"/>
      <c r="Y4" s="589"/>
      <c r="Z4" s="685" t="s">
        <v>14</v>
      </c>
      <c r="AA4" s="589"/>
      <c r="AB4" s="589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617"/>
      <c r="AP4" s="383"/>
      <c r="AQ4" s="660"/>
      <c r="AR4" s="903" t="s">
        <v>5372</v>
      </c>
      <c r="AS4" s="710"/>
      <c r="AT4" s="710"/>
      <c r="AU4" s="710"/>
      <c r="AV4" s="710"/>
      <c r="AW4" s="661" t="s">
        <v>18</v>
      </c>
      <c r="AX4" s="710"/>
      <c r="AZ4" s="1123" t="s">
        <v>19</v>
      </c>
      <c r="BA4" s="1124"/>
      <c r="BB4" s="1124"/>
      <c r="BC4" s="1125"/>
    </row>
    <row r="5" spans="1:61" ht="12.75" customHeight="1" x14ac:dyDescent="0.2">
      <c r="A5" s="589" t="s">
        <v>20</v>
      </c>
      <c r="B5" s="620" t="s">
        <v>21</v>
      </c>
      <c r="C5" s="529"/>
      <c r="D5" s="589"/>
      <c r="E5" s="662" t="s">
        <v>22</v>
      </c>
      <c r="F5" s="662" t="s">
        <v>23</v>
      </c>
      <c r="G5" s="661" t="s">
        <v>24</v>
      </c>
      <c r="H5" s="529"/>
      <c r="I5" s="663">
        <v>44985</v>
      </c>
      <c r="J5" s="612" t="s">
        <v>25</v>
      </c>
      <c r="K5" s="485" t="s">
        <v>4059</v>
      </c>
      <c r="L5" s="571" t="s">
        <v>4019</v>
      </c>
      <c r="M5" s="529"/>
      <c r="N5" s="485" t="s">
        <v>27</v>
      </c>
      <c r="O5" s="485" t="s">
        <v>4060</v>
      </c>
      <c r="P5" s="1126" t="s">
        <v>4065</v>
      </c>
      <c r="Q5" s="1126"/>
      <c r="R5" s="485" t="s">
        <v>26</v>
      </c>
      <c r="S5" s="615" t="s">
        <v>41</v>
      </c>
      <c r="T5" s="615" t="s">
        <v>41</v>
      </c>
      <c r="U5" s="615" t="s">
        <v>41</v>
      </c>
      <c r="V5" s="615" t="s">
        <v>41</v>
      </c>
      <c r="W5" s="615" t="s">
        <v>40</v>
      </c>
      <c r="X5" s="615" t="s">
        <v>35</v>
      </c>
      <c r="Y5" s="664" t="s">
        <v>28</v>
      </c>
      <c r="Z5" s="612" t="s">
        <v>29</v>
      </c>
      <c r="AA5" s="485" t="s">
        <v>31</v>
      </c>
      <c r="AB5" s="485" t="s">
        <v>32</v>
      </c>
      <c r="AC5" s="648" t="s">
        <v>31</v>
      </c>
      <c r="AD5" s="648"/>
      <c r="AE5" s="648" t="s">
        <v>31</v>
      </c>
      <c r="AF5" s="648" t="s">
        <v>34</v>
      </c>
      <c r="AG5" s="648" t="s">
        <v>31</v>
      </c>
      <c r="AH5" s="648" t="s">
        <v>31</v>
      </c>
      <c r="AI5" s="648" t="s">
        <v>4039</v>
      </c>
      <c r="AJ5" s="648" t="s">
        <v>35</v>
      </c>
      <c r="AK5" s="648" t="s">
        <v>4040</v>
      </c>
      <c r="AL5" s="648" t="s">
        <v>37</v>
      </c>
      <c r="AM5" s="648" t="s">
        <v>38</v>
      </c>
      <c r="AN5" s="648" t="s">
        <v>39</v>
      </c>
      <c r="AO5" s="689" t="s">
        <v>46</v>
      </c>
      <c r="AP5" s="529" t="s">
        <v>47</v>
      </c>
      <c r="AQ5" s="485" t="s">
        <v>30</v>
      </c>
      <c r="AR5" s="691" t="s">
        <v>48</v>
      </c>
      <c r="AS5" s="710"/>
      <c r="AT5" s="710"/>
      <c r="AU5" s="710"/>
      <c r="AV5" s="710"/>
      <c r="AW5" s="661" t="s">
        <v>49</v>
      </c>
      <c r="AX5" s="710"/>
      <c r="AY5" s="693" t="s">
        <v>50</v>
      </c>
      <c r="AZ5" s="716" t="s">
        <v>51</v>
      </c>
      <c r="BA5" s="666" t="s">
        <v>51</v>
      </c>
      <c r="BB5" s="666" t="s">
        <v>52</v>
      </c>
      <c r="BC5" s="717" t="s">
        <v>53</v>
      </c>
      <c r="BE5" s="529" t="s">
        <v>4128</v>
      </c>
      <c r="BF5" s="529" t="s">
        <v>4130</v>
      </c>
      <c r="BG5" s="594" t="s">
        <v>31</v>
      </c>
      <c r="BH5" s="820" t="s">
        <v>70</v>
      </c>
    </row>
    <row r="6" spans="1:61" s="681" customFormat="1" ht="12.75" customHeight="1" thickBot="1" x14ac:dyDescent="0.25">
      <c r="A6" s="673" t="s">
        <v>54</v>
      </c>
      <c r="B6" s="683" t="s">
        <v>55</v>
      </c>
      <c r="C6" s="674" t="s">
        <v>94</v>
      </c>
      <c r="D6" s="674" t="s">
        <v>56</v>
      </c>
      <c r="E6" s="675" t="s">
        <v>57</v>
      </c>
      <c r="F6" s="675" t="s">
        <v>58</v>
      </c>
      <c r="G6" s="676" t="s">
        <v>59</v>
      </c>
      <c r="H6" s="676" t="s">
        <v>60</v>
      </c>
      <c r="I6" s="674" t="s">
        <v>61</v>
      </c>
      <c r="J6" s="686" t="s">
        <v>62</v>
      </c>
      <c r="K6" s="674" t="s">
        <v>70</v>
      </c>
      <c r="L6" s="677" t="s">
        <v>4020</v>
      </c>
      <c r="M6" s="676" t="s">
        <v>4061</v>
      </c>
      <c r="N6" s="676" t="s">
        <v>68</v>
      </c>
      <c r="O6" s="674" t="s">
        <v>71</v>
      </c>
      <c r="P6" s="674" t="s">
        <v>66</v>
      </c>
      <c r="Q6" s="674" t="s">
        <v>67</v>
      </c>
      <c r="R6" s="674" t="s">
        <v>65</v>
      </c>
      <c r="S6" s="678" t="s">
        <v>86</v>
      </c>
      <c r="T6" s="678" t="s">
        <v>87</v>
      </c>
      <c r="U6" s="678" t="s">
        <v>50</v>
      </c>
      <c r="V6" s="678" t="s">
        <v>88</v>
      </c>
      <c r="W6" s="678" t="s">
        <v>85</v>
      </c>
      <c r="X6" s="678" t="s">
        <v>84</v>
      </c>
      <c r="Y6" s="673" t="s">
        <v>1788</v>
      </c>
      <c r="Z6" s="686" t="s">
        <v>71</v>
      </c>
      <c r="AA6" s="674" t="s">
        <v>73</v>
      </c>
      <c r="AB6" s="674" t="s">
        <v>74</v>
      </c>
      <c r="AC6" s="679" t="s">
        <v>75</v>
      </c>
      <c r="AD6" s="679" t="s">
        <v>33</v>
      </c>
      <c r="AE6" s="679" t="s">
        <v>76</v>
      </c>
      <c r="AF6" s="679" t="s">
        <v>77</v>
      </c>
      <c r="AG6" s="679" t="s">
        <v>78</v>
      </c>
      <c r="AH6" s="679" t="s">
        <v>79</v>
      </c>
      <c r="AI6" s="679" t="s">
        <v>79</v>
      </c>
      <c r="AJ6" s="679" t="s">
        <v>79</v>
      </c>
      <c r="AK6" s="679" t="s">
        <v>79</v>
      </c>
      <c r="AL6" s="679" t="s">
        <v>81</v>
      </c>
      <c r="AM6" s="679" t="s">
        <v>82</v>
      </c>
      <c r="AN6" s="679" t="s">
        <v>83</v>
      </c>
      <c r="AO6" s="690" t="s">
        <v>95</v>
      </c>
      <c r="AP6" s="676" t="s">
        <v>96</v>
      </c>
      <c r="AQ6" s="674" t="s">
        <v>72</v>
      </c>
      <c r="AR6" s="711">
        <v>2023</v>
      </c>
      <c r="AS6" s="712">
        <v>2024</v>
      </c>
      <c r="AT6" s="711">
        <v>2025</v>
      </c>
      <c r="AU6" s="712">
        <v>2026</v>
      </c>
      <c r="AV6" s="711">
        <v>2027</v>
      </c>
      <c r="AW6" s="676" t="s">
        <v>97</v>
      </c>
      <c r="AX6" s="676" t="s">
        <v>98</v>
      </c>
      <c r="AY6" s="694" t="s">
        <v>99</v>
      </c>
      <c r="AZ6" s="718" t="s">
        <v>100</v>
      </c>
      <c r="BA6" s="680" t="s">
        <v>101</v>
      </c>
      <c r="BB6" s="680" t="s">
        <v>102</v>
      </c>
      <c r="BC6" s="719" t="s">
        <v>102</v>
      </c>
      <c r="BD6" s="686" t="s">
        <v>4126</v>
      </c>
      <c r="BE6" s="676" t="s">
        <v>4129</v>
      </c>
      <c r="BF6" s="676" t="s">
        <v>4131</v>
      </c>
      <c r="BG6" s="773" t="s">
        <v>4244</v>
      </c>
      <c r="BH6" s="681" t="s">
        <v>4441</v>
      </c>
      <c r="BI6" s="681" t="s">
        <v>4442</v>
      </c>
    </row>
    <row r="7" spans="1:61" ht="11.25" customHeight="1" x14ac:dyDescent="0.2">
      <c r="A7" s="819" t="s">
        <v>4621</v>
      </c>
      <c r="B7" s="830" t="s">
        <v>80</v>
      </c>
      <c r="C7" s="885" t="s">
        <v>152</v>
      </c>
      <c r="D7" s="885" t="s">
        <v>4175</v>
      </c>
      <c r="E7" s="699">
        <v>12</v>
      </c>
      <c r="F7" s="1085">
        <v>392</v>
      </c>
      <c r="G7" s="1076" t="s">
        <v>105</v>
      </c>
      <c r="H7" s="1076" t="s">
        <v>105</v>
      </c>
      <c r="I7" t="n">
        <v>134.49</v>
      </c>
      <c r="J7" s="618">
        <f>(M7/I7)*100</f>
        <v>0.63393674720011273</v>
      </c>
      <c r="K7" s="832">
        <v>0.22500000000000001</v>
      </c>
      <c r="L7" s="842">
        <v>4</v>
      </c>
      <c r="M7" s="609">
        <f>K7*L7</f>
        <v>0.9</v>
      </c>
      <c r="N7" s="825" t="s">
        <v>423</v>
      </c>
      <c r="O7" s="700">
        <v>0.21</v>
      </c>
      <c r="P7" s="603">
        <v>44925</v>
      </c>
      <c r="Q7" s="603">
        <v>44951</v>
      </c>
      <c r="R7" s="609">
        <f>(K7-O7)/O7*100</f>
        <v>7.1428571428571495</v>
      </c>
      <c r="S7" s="667">
        <f>IF(INDEX(Historical!$D$7:$D$1220,MATCH(B7,Historical!$B$7:$B$1244,0))=0,"n/a",(INDEX(Historical!$C$7:$C$1222,MATCH(B7,Historical!$B$7:$B$1244,0))/INDEX(Historical!$D$7:$D$1220,MATCH(B7,Historical!$B$7:$B$1244,0))-1)*100)</f>
        <v>8.2474226804123631</v>
      </c>
      <c r="T7" s="667">
        <f>IF(INDEX(Historical!$F$7:$F$1213,MATCH(B7,Historical!$B$7:$B$1244,0))=0,"n/a",((INDEX(Historical!$C$7:$C$1222,MATCH(B7,Historical!$B$7:$B$1244,0))/INDEX(Historical!$F$7:$F$1213,MATCH(B7,Historical!$B$7:$B$1244,0)))^(1/3)-1)*100)</f>
        <v>8.5904956844785154</v>
      </c>
      <c r="U7" s="667">
        <f>IF(INDEX(Historical!$H$7:$H$1213,MATCH(B7,Historical!$B$7:$B$1244,0))=0,"n/a",((INDEX(Historical!$C$7:$C$1222,MATCH(B7,Historical!$B$7:$B$1244,0))/INDEX(Historical!$H$7:$H$1213,MATCH(B7,Historical!$B$7:$B$1244,0)))^(1/5)-1)*100)</f>
        <v>9.7309332149995154</v>
      </c>
      <c r="V7" s="667">
        <f>IF(INDEX(Historical!$N$7:$N$1213,MATCH(B7,Historical!$B$7:$B$1244,0))=0,"n/a",((INDEX(Historical!$C$7:$C$1222,MATCH(B7,Historical!$B$7:$B$1244,0))/INDEX(Historical!$N$7:$N$1213,MATCH(B7,Historical!$B$7:$B$1244,0)))^(1/10)-1)*100)</f>
        <v>14.621735700293925</v>
      </c>
      <c r="W7" s="668">
        <f>IF(OR(U7&lt;=0,U7="n/a",V7&lt;=0,V7="n/a"),"n/a",U7/V7)</f>
        <v>0.6655114970245225</v>
      </c>
      <c r="X7" s="669">
        <f>IF(OR(AJ7&lt;=0,AJ7="n/a",U7&lt;=0,U7="n/a"),"n/a",U7/AJ7)</f>
        <v>0.65749548749996733</v>
      </c>
      <c r="Y7" s="628"/>
      <c r="Z7" s="618">
        <f>IF(OR(AC7&lt;0.01,AC7="n/a"),"n/a",M7/AC7*100)</f>
        <v>21.5311004784689</v>
      </c>
      <c r="AA7" s="841">
        <f>IF(OR(AC7&lt;0.01,AC7="n/a"),"n/a",I7/AC7)</f>
        <v>33.964114832535884</v>
      </c>
      <c r="AB7" s="842">
        <v>10</v>
      </c>
      <c r="AC7" s="821">
        <v>4.18</v>
      </c>
      <c r="AD7" s="821">
        <v>2.5099999999999998</v>
      </c>
      <c r="AE7" s="821">
        <v>6.23</v>
      </c>
      <c r="AF7" s="821">
        <v>7.93</v>
      </c>
      <c r="AG7" s="821">
        <v>24.3</v>
      </c>
      <c r="AH7" s="821">
        <v>6.1</v>
      </c>
      <c r="AI7" s="821">
        <v>11.44</v>
      </c>
      <c r="AJ7" s="821">
        <v>14.799999999999999</v>
      </c>
      <c r="AK7" s="821">
        <v>13.52</v>
      </c>
      <c r="AL7" s="833">
        <v>42660</v>
      </c>
      <c r="AM7" s="827">
        <v>0.3</v>
      </c>
      <c r="AN7" s="821">
        <v>0.52</v>
      </c>
      <c r="AO7" s="705">
        <f>IF(U7="n/a","n/a",IF(AA7&lt;0,"n/a",IF(AA7="n/a","n/a",J7+U7-AA7)))</f>
        <v>-23.599244870336257</v>
      </c>
      <c r="AP7" s="706">
        <f>IF(U7="n/a","n/a",J7+U7)</f>
        <v>10.364869962199627</v>
      </c>
      <c r="AQ7" s="843">
        <f>IF(OR(AC7&lt;0.01,AC7="n/a",AF7="n/a"),"n/a",(I7/SQRT(22.5*AC7*(I7/AF7))-1)*100)</f>
        <v>245.98357740217131</v>
      </c>
      <c r="AR7" s="618">
        <f>INDEX(Historical!$C$7:$C$1222,MATCH(B7,Historical!$B$7:$B$1244,0))*IF(AH7="n/a",1.03,IF(AH7&lt;0,1.01,IF(AH7&gt;10,1.1,(1+AH7/100))))</f>
        <v>0.89123999999999992</v>
      </c>
      <c r="AS7" s="841">
        <f>IF($AI7="n/a",1.03*AR7,IF($AI7&lt;0,1.01*AR7,IF($AI7&gt;10,1.1*AR7,(1+$AI7/100)*AR7)))</f>
        <v>0.98036400000000001</v>
      </c>
      <c r="AT7" s="841">
        <f>IF($AK7="n/a",1.03*AS7,IF($AK7&lt;0,1.01*AS7,IF($AK7&gt;10,1.1*AS7,(1+$AK7/100)*AS7)))</f>
        <v>1.0784004</v>
      </c>
      <c r="AU7" s="841">
        <f>IF($AK7="n/a",1.03*AT7,IF($AK7&lt;0,1.01*AT7,IF($AK7&gt;10,1.1*AT7,(1+$AK7/100)*AT7)))</f>
        <v>1.1862404400000002</v>
      </c>
      <c r="AV7" s="841">
        <f>IF($AK7="n/a",1.03*AU7,IF($AK7&lt;0,1.01*AU7,IF($AK7&gt;10,1.1*AU7,(1+$AK7/100)*AU7)))</f>
        <v>1.3048644840000003</v>
      </c>
      <c r="AW7" s="618">
        <f>SUM(AR7:AV7)</f>
        <v>5.4411093240000001</v>
      </c>
      <c r="AX7" s="713">
        <f>AW7/I7*100</f>
        <v>3.8325768289075155</v>
      </c>
      <c r="AY7" s="887">
        <v>1.04</v>
      </c>
      <c r="AZ7" s="827">
        <v>26.169999999999998</v>
      </c>
      <c r="BA7" s="827">
        <v>-11.42</v>
      </c>
      <c r="BB7" s="827">
        <v>-6.3100000000000005</v>
      </c>
      <c r="BC7" s="827">
        <v>4.25</v>
      </c>
      <c r="BE7" s="594">
        <v>2012</v>
      </c>
      <c r="BF7" s="853">
        <f>IF(BE7&gt;2020,0,IF(BE7&gt;2008,1,IF(BE7&gt;2001,2,IF(BE7&gt;1990,3,IF(BE7&gt;1980,4,IF(BE7&gt;1973,5,IF(BE7&gt;1970,6,IF(BE7&gt;1960,7,IF(BE7&gt;1958,8,IF(BE7&gt;1953,9,10))))))))))</f>
        <v>1</v>
      </c>
      <c r="BG7" s="837">
        <v>12</v>
      </c>
      <c r="BH7" s="820" t="s">
        <v>4443</v>
      </c>
      <c r="BI7" s="820" t="s">
        <v>4444</v>
      </c>
    </row>
    <row r="8" spans="1:61" ht="11.25" customHeight="1" x14ac:dyDescent="0.2">
      <c r="A8" s="826" t="s">
        <v>911</v>
      </c>
      <c r="B8" s="830" t="s">
        <v>912</v>
      </c>
      <c r="C8" s="885" t="s">
        <v>4055</v>
      </c>
      <c r="D8" s="885" t="s">
        <v>4177</v>
      </c>
      <c r="E8" s="699">
        <v>11</v>
      </c>
      <c r="F8" s="1085">
        <v>422</v>
      </c>
      <c r="G8" s="1105" t="s">
        <v>105</v>
      </c>
      <c r="H8" s="1105" t="s">
        <v>105</v>
      </c>
      <c r="I8" t="n">
        <v>162.36</v>
      </c>
      <c r="J8" s="618">
        <f>(M8/I8)*100</f>
        <v>0.62410962621260435</v>
      </c>
      <c r="K8" s="832">
        <v>0.23</v>
      </c>
      <c r="L8" s="842">
        <v>4</v>
      </c>
      <c r="M8" s="609">
        <f>K8*L8</f>
        <v>0.92</v>
      </c>
      <c r="N8" s="825" t="s">
        <v>235</v>
      </c>
      <c r="O8" s="700">
        <v>0.22</v>
      </c>
      <c r="P8" s="603">
        <v>44687</v>
      </c>
      <c r="Q8" s="603">
        <v>44693</v>
      </c>
      <c r="R8" s="609">
        <f>(K8-O8)/O8*100</f>
        <v>4.5454545454545494</v>
      </c>
      <c r="S8" s="667">
        <f>IF(INDEX(Historical!$D$7:$D$1220,MATCH(B8,Historical!$B$7:$B$1244,0))=0,"n/a",(INDEX(Historical!$C$7:$C$1222,MATCH(B8,Historical!$B$7:$B$1244,0))/INDEX(Historical!$D$7:$D$1220,MATCH(B8,Historical!$B$7:$B$1244,0))-1)*100)</f>
        <v>5.2023121387283267</v>
      </c>
      <c r="T8" s="667">
        <f>IF(INDEX(Historical!$F$7:$F$1213,MATCH(B8,Historical!$B$7:$B$1244,0))=0,"n/a",((INDEX(Historical!$C$7:$C$1222,MATCH(B8,Historical!$B$7:$B$1244,0))/INDEX(Historical!$F$7:$F$1213,MATCH(B8,Historical!$B$7:$B$1244,0)))^(1/3)-1)*100)</f>
        <v>6.1881203455887102</v>
      </c>
      <c r="U8" s="667">
        <f>IF(INDEX(Historical!$H$7:$H$1213,MATCH(B8,Historical!$B$7:$B$1244,0))=0,"n/a",((INDEX(Historical!$C$7:$C$1222,MATCH(B8,Historical!$B$7:$B$1244,0))/INDEX(Historical!$H$7:$H$1213,MATCH(B8,Historical!$B$7:$B$1244,0)))^(1/5)-1)*100)</f>
        <v>8.1516763304100728</v>
      </c>
      <c r="V8" s="667">
        <f>IF(INDEX(Historical!$N$7:$N$1213,MATCH(B8,Historical!$B$7:$B$1244,0))=0,"n/a",((INDEX(Historical!$C$7:$C$1222,MATCH(B8,Historical!$B$7:$B$1244,0))/INDEX(Historical!$N$7:$N$1213,MATCH(B8,Historical!$B$7:$B$1244,0)))^(1/10)-1)*100)</f>
        <v>17.001793572750113</v>
      </c>
      <c r="W8" s="668">
        <f>IF(OR(U8&lt;=0,U8="n/a",V8&lt;=0,V8="n/a"),"n/a",U8/V8)</f>
        <v>0.47945978731769207</v>
      </c>
      <c r="X8" s="669">
        <f>IF(OR(AJ8&lt;=0,AJ8="n/a",U8&lt;=0,U8="n/a"),"n/a",U8/AJ8)</f>
        <v>0.37739242270417001</v>
      </c>
      <c r="Y8" s="1014" t="s">
        <v>4042</v>
      </c>
      <c r="Z8" s="618">
        <f>IF(OR(AC8&lt;0.01,AC8="n/a"),"n/a",M8/AC8*100)</f>
        <v>15.619694397283531</v>
      </c>
      <c r="AA8" s="841">
        <f>IF(OR(AC8&lt;0.01,AC8="n/a"),"n/a",I8/AC8)</f>
        <v>25.027164685908321</v>
      </c>
      <c r="AB8" s="842">
        <v>9</v>
      </c>
      <c r="AC8" s="821">
        <v>5.89</v>
      </c>
      <c r="AD8" s="821">
        <v>3.09</v>
      </c>
      <c r="AE8" s="821">
        <v>6.15</v>
      </c>
      <c r="AF8" s="821">
        <v>41.43</v>
      </c>
      <c r="AG8" s="821">
        <v>163.5</v>
      </c>
      <c r="AH8" s="821">
        <v>8.9</v>
      </c>
      <c r="AI8" s="821">
        <v>10.220000000000001</v>
      </c>
      <c r="AJ8" s="821">
        <v>21.6</v>
      </c>
      <c r="AK8" s="821">
        <v>8.129999999999999</v>
      </c>
      <c r="AL8" s="833">
        <v>2383290</v>
      </c>
      <c r="AM8" s="827">
        <v>6.9999999999999993E-2</v>
      </c>
      <c r="AN8" s="821">
        <v>1.96</v>
      </c>
      <c r="AO8" s="705">
        <f>IF(U8="n/a","n/a",IF(AA8&lt;0,"n/a",IF(AA8="n/a","n/a",J8+U8-AA8)))</f>
        <v>-16.251378729285644</v>
      </c>
      <c r="AP8" s="706">
        <f>IF(U8="n/a","n/a",J8+U8)</f>
        <v>8.775785956622677</v>
      </c>
      <c r="AQ8" s="843">
        <f>IF(OR(AC8&lt;0.01,AC8="n/a",AF8="n/a"),"n/a",(I8/SQRT(22.5*AC8*(I8/AF8))-1)*100)</f>
        <v>578.84720353689204</v>
      </c>
      <c r="AR8" s="618">
        <f>INDEX(Historical!$C$7:$C$1222,MATCH(B8,Historical!$B$7:$B$1244,0))*IF(AH8="n/a",1.03,IF(AH8&lt;0,1.01,IF(AH8&gt;10,1.1,(1+AH8/100))))</f>
        <v>0.99099000000000004</v>
      </c>
      <c r="AS8" s="841">
        <f>IF($AI8="n/a",1.03*AR8,IF($AI8&lt;0,1.01*AR8,IF($AI8&gt;10,1.1*AR8,(1+$AI8/100)*AR8)))</f>
        <v>1.0900890000000001</v>
      </c>
      <c r="AT8" s="841">
        <f>IF($AK8="n/a",1.03*AS8,IF($AK8&lt;0,1.01*AS8,IF($AK8&gt;10,1.1*AS8,(1+$AK8/100)*AS8)))</f>
        <v>1.1787132357000001</v>
      </c>
      <c r="AU8" s="841">
        <f>IF($AK8="n/a",1.03*AT8,IF($AK8&lt;0,1.01*AT8,IF($AK8&gt;10,1.1*AT8,(1+$AK8/100)*AT8)))</f>
        <v>1.2745426217624101</v>
      </c>
      <c r="AV8" s="841">
        <f>IF($AK8="n/a",1.03*AU8,IF($AK8&lt;0,1.01*AU8,IF($AK8&gt;10,1.1*AU8,(1+$AK8/100)*AU8)))</f>
        <v>1.3781629369116939</v>
      </c>
      <c r="AW8" s="618">
        <f>SUM(AR8:AV8)</f>
        <v>5.9124977943741035</v>
      </c>
      <c r="AX8" s="713">
        <f>AW8/I8*100</f>
        <v>4.0109204222061621</v>
      </c>
      <c r="AY8" s="887">
        <v>1.3</v>
      </c>
      <c r="AZ8" s="827">
        <v>18.72</v>
      </c>
      <c r="BA8" s="827">
        <v>-17.93</v>
      </c>
      <c r="BB8" s="827">
        <v>4.83</v>
      </c>
      <c r="BC8" s="827">
        <v>0.16</v>
      </c>
      <c r="BE8" s="594">
        <v>2012</v>
      </c>
      <c r="BF8" s="853">
        <f>IF(BE8&gt;2020,0,IF(BE8&gt;2008,1,IF(BE8&gt;2001,2,IF(BE8&gt;1990,3,IF(BE8&gt;1980,4,IF(BE8&gt;1973,5,IF(BE8&gt;1970,6,IF(BE8&gt;1960,7,IF(BE8&gt;1958,8,IF(BE8&gt;1953,9,10))))))))))</f>
        <v>1</v>
      </c>
      <c r="BG8" s="837">
        <v>27.500000000000004</v>
      </c>
      <c r="BH8" s="820" t="s">
        <v>4443</v>
      </c>
      <c r="BI8" s="820" t="s">
        <v>4444</v>
      </c>
    </row>
    <row r="9" spans="1:61" ht="11.25" customHeight="1" x14ac:dyDescent="0.2">
      <c r="A9" s="820" t="s">
        <v>850</v>
      </c>
      <c r="B9" s="830" t="s">
        <v>851</v>
      </c>
      <c r="C9" s="885" t="s">
        <v>152</v>
      </c>
      <c r="D9" s="885" t="s">
        <v>894</v>
      </c>
      <c r="E9" s="699">
        <v>11</v>
      </c>
      <c r="F9" s="1122">
        <v>448</v>
      </c>
      <c r="G9" s="1122" t="s">
        <v>36</v>
      </c>
      <c r="H9" s="1122" t="s">
        <v>36</v>
      </c>
      <c r="I9" t="n">
        <v>157.92</v>
      </c>
      <c r="J9" s="618">
        <f>(M9/I9)*100</f>
        <v>3.8466536712150745</v>
      </c>
      <c r="K9" s="832">
        <v>1.48</v>
      </c>
      <c r="L9" s="842">
        <v>4</v>
      </c>
      <c r="M9" s="609">
        <f>K9*L9</f>
        <v>5.92</v>
      </c>
      <c r="N9" s="825" t="s">
        <v>106</v>
      </c>
      <c r="O9" s="700">
        <v>1.41</v>
      </c>
      <c r="P9" s="603">
        <v>44928</v>
      </c>
      <c r="Q9" s="603">
        <v>44972</v>
      </c>
      <c r="R9" s="609">
        <f>(K9-O9)/O9*100</f>
        <v>4.9645390070922026</v>
      </c>
      <c r="S9" s="667">
        <f>IF(INDEX(Historical!$D$7:$D$1220,MATCH(B9,Historical!$B$7:$B$1244,0))=0,"n/a",(INDEX(Historical!$C$7:$C$1222,MATCH(B9,Historical!$B$7:$B$1244,0))/INDEX(Historical!$D$7:$D$1220,MATCH(B9,Historical!$B$7:$B$1244,0))-1)*100)</f>
        <v>8.4615384615384528</v>
      </c>
      <c r="T9" s="667">
        <f>IF(INDEX(Historical!$F$7:$F$1213,MATCH(B9,Historical!$B$7:$B$1244,0))=0,"n/a",((INDEX(Historical!$C$7:$C$1222,MATCH(B9,Historical!$B$7:$B$1244,0))/INDEX(Historical!$F$7:$F$1213,MATCH(B9,Historical!$B$7:$B$1244,0)))^(1/3)-1)*100)</f>
        <v>9.6339626414299708</v>
      </c>
      <c r="U9" s="667">
        <f>IF(INDEX(Historical!$H$7:$H$1213,MATCH(B9,Historical!$B$7:$B$1244,0))=0,"n/a",((INDEX(Historical!$C$7:$C$1222,MATCH(B9,Historical!$B$7:$B$1244,0))/INDEX(Historical!$H$7:$H$1213,MATCH(B9,Historical!$B$7:$B$1244,0)))^(1/5)-1)*100)</f>
        <v>17.113733917207853</v>
      </c>
      <c r="V9" s="667" t="str">
        <f>IF(INDEX(Historical!$N$7:$N$1213,MATCH(B9,Historical!$B$7:$B$1244,0))=0,"n/a",((INDEX(Historical!$C$7:$C$1222,MATCH(B9,Historical!$B$7:$B$1244,0))/INDEX(Historical!$N$7:$N$1213,MATCH(B9,Historical!$B$7:$B$1244,0)))^(1/10)-1)*100)</f>
        <v>n/a</v>
      </c>
      <c r="W9" s="668" t="str">
        <f>IF(OR(U9&lt;=0,U9="n/a",V9&lt;=0,V9="n/a"),"n/a",U9/V9)</f>
        <v>n/a</v>
      </c>
      <c r="X9" s="669">
        <f>IF(OR(AJ9&lt;=0,AJ9="n/a",U9&lt;=0,U9="n/a"),"n/a",U9/AJ9)</f>
        <v>1.2867469110682594</v>
      </c>
      <c r="Y9" s="831"/>
      <c r="Z9" s="618">
        <f>IF(OR(AC9&lt;0.01,AC9="n/a"),"n/a",M9/AC9*100)</f>
        <v>89.291101055806948</v>
      </c>
      <c r="AA9" s="841">
        <f>IF(OR(AC9&lt;0.01,AC9="n/a"),"n/a",I9/AC9)</f>
        <v>23.212669683257921</v>
      </c>
      <c r="AB9" s="842">
        <v>12</v>
      </c>
      <c r="AC9" s="821">
        <v>6.63</v>
      </c>
      <c r="AD9" s="821" t="s">
        <v>135</v>
      </c>
      <c r="AE9" s="821">
        <v>4.68</v>
      </c>
      <c r="AF9" s="821">
        <v>15.84</v>
      </c>
      <c r="AG9" s="822">
        <v>73.400000000000006</v>
      </c>
      <c r="AH9" s="821">
        <v>2.7</v>
      </c>
      <c r="AI9" s="821">
        <v>0.24</v>
      </c>
      <c r="AJ9" s="821">
        <v>13.3</v>
      </c>
      <c r="AK9" s="821">
        <v>-2.5</v>
      </c>
      <c r="AL9" s="833">
        <v>271840</v>
      </c>
      <c r="AM9" s="827">
        <v>0.12</v>
      </c>
      <c r="AN9" s="821">
        <v>3.67</v>
      </c>
      <c r="AO9" s="705">
        <f>IF(U9="n/a","n/a",IF(AA9&lt;0,"n/a",IF(AA9="n/a","n/a",J9+U9-AA9)))</f>
        <v>-2.252282094834996</v>
      </c>
      <c r="AP9" s="706">
        <f>IF(U9="n/a","n/a",J9+U9)</f>
        <v>20.960387588422925</v>
      </c>
      <c r="AQ9" s="843">
        <f>IF(OR(AC9&lt;0.01,AC9="n/a",AF9="n/a"),"n/a",(I9/SQRT(22.5*AC9*(I9/AF9))-1)*100)</f>
        <v>304.24892649224898</v>
      </c>
      <c r="AR9" s="618">
        <f>INDEX(Historical!$C$7:$C$1222,MATCH(B9,Historical!$B$7:$B$1244,0))*IF(AH9="n/a",1.03,IF(AH9&lt;0,1.01,IF(AH9&gt;10,1.1,(1+AH9/100))))</f>
        <v>5.792279999999999</v>
      </c>
      <c r="AS9" s="841">
        <f>IF($AI9="n/a",1.03*AR9,IF($AI9&lt;0,1.01*AR9,IF($AI9&gt;10,1.1*AR9,(1+$AI9/100)*AR9)))</f>
        <v>5.8061814719999987</v>
      </c>
      <c r="AT9" s="841">
        <f>IF($AK9="n/a",1.03*AS9,IF($AK9&lt;0,1.01*AS9,IF($AK9&gt;10,1.1*AS9,(1+$AK9/100)*AS9)))</f>
        <v>5.8642432867199989</v>
      </c>
      <c r="AU9" s="841">
        <f>IF($AK9="n/a",1.03*AT9,IF($AK9&lt;0,1.01*AT9,IF($AK9&gt;10,1.1*AT9,(1+$AK9/100)*AT9)))</f>
        <v>5.9228857195871987</v>
      </c>
      <c r="AV9" s="841">
        <f>IF($AK9="n/a",1.03*AU9,IF($AK9&lt;0,1.01*AU9,IF($AK9&gt;10,1.1*AU9,(1+$AK9/100)*AU9)))</f>
        <v>5.9821145767830703</v>
      </c>
      <c r="AW9" s="618">
        <f>SUM(AR9:AV9)</f>
        <v>29.367705055090262</v>
      </c>
      <c r="AX9" s="713">
        <f>AW9/I9*100</f>
        <v>19.082329470493995</v>
      </c>
      <c r="AY9" s="887">
        <v>0.59</v>
      </c>
      <c r="AZ9" s="827">
        <v>14.77</v>
      </c>
      <c r="BA9" s="827">
        <v>-12.509999999999998</v>
      </c>
      <c r="BB9" s="827">
        <v>-0.22999999999999998</v>
      </c>
      <c r="BC9" s="827">
        <v>3.2800000000000002</v>
      </c>
      <c r="BE9" s="594">
        <v>2013</v>
      </c>
      <c r="BF9" s="853">
        <f>IF(BE9&gt;2020,0,IF(BE9&gt;2008,1,IF(BE9&gt;2001,2,IF(BE9&gt;1990,3,IF(BE9&gt;1980,4,IF(BE9&gt;1973,5,IF(BE9&gt;1970,6,IF(BE9&gt;1960,7,IF(BE9&gt;1958,8,IF(BE9&gt;1953,9,10))))))))))</f>
        <v>1</v>
      </c>
      <c r="BG9" s="837">
        <v>8.3000000000000007</v>
      </c>
      <c r="BH9" s="820" t="s">
        <v>4443</v>
      </c>
      <c r="BI9" s="820" t="s">
        <v>4444</v>
      </c>
    </row>
    <row r="10" spans="1:61" ht="11.25" customHeight="1" x14ac:dyDescent="0.2">
      <c r="A10" s="826" t="s">
        <v>4626</v>
      </c>
      <c r="B10" s="830" t="s">
        <v>414</v>
      </c>
      <c r="C10" s="885" t="s">
        <v>152</v>
      </c>
      <c r="D10" s="885" t="s">
        <v>4180</v>
      </c>
      <c r="E10" s="699">
        <v>18</v>
      </c>
      <c r="F10" s="1122">
        <v>223</v>
      </c>
      <c r="G10" s="1105" t="s">
        <v>105</v>
      </c>
      <c r="H10" s="1105" t="s">
        <v>105</v>
      </c>
      <c r="I10" t="n">
        <v>156.69</v>
      </c>
      <c r="J10" s="618">
        <f>(M10/I10)*100</f>
        <v>1.2471072255078426</v>
      </c>
      <c r="K10" s="832">
        <v>0.48499999999999999</v>
      </c>
      <c r="L10" s="842">
        <v>4</v>
      </c>
      <c r="M10" s="609">
        <f>K10*L10</f>
        <v>1.94</v>
      </c>
      <c r="N10" s="825" t="s">
        <v>415</v>
      </c>
      <c r="O10" s="700">
        <v>0.46</v>
      </c>
      <c r="P10" s="603">
        <v>44875</v>
      </c>
      <c r="Q10" s="603">
        <v>44893</v>
      </c>
      <c r="R10" s="609">
        <f>(K10-O10)/O10*100</f>
        <v>5.4347826086956443</v>
      </c>
      <c r="S10" s="667">
        <f>IF(INDEX(Historical!$D$7:$D$1220,MATCH(B10,Historical!$B$7:$B$1244,0))=0,"n/a",(INDEX(Historical!$C$7:$C$1222,MATCH(B10,Historical!$B$7:$B$1244,0))/INDEX(Historical!$D$7:$D$1220,MATCH(B10,Historical!$B$7:$B$1244,0))-1)*100)</f>
        <v>4.7752808988763995</v>
      </c>
      <c r="T10" s="667">
        <f>IF(INDEX(Historical!$F$7:$F$1213,MATCH(B10,Historical!$B$7:$B$1244,0))=0,"n/a",((INDEX(Historical!$C$7:$C$1222,MATCH(B10,Historical!$B$7:$B$1244,0))/INDEX(Historical!$F$7:$F$1213,MATCH(B10,Historical!$B$7:$B$1244,0)))^(1/3)-1)*100)</f>
        <v>5.2413194827669596</v>
      </c>
      <c r="U10" s="667">
        <f>IF(INDEX(Historical!$H$7:$H$1213,MATCH(B10,Historical!$B$7:$B$1244,0))=0,"n/a",((INDEX(Historical!$C$7:$C$1222,MATCH(B10,Historical!$B$7:$B$1244,0))/INDEX(Historical!$H$7:$H$1213,MATCH(B10,Historical!$B$7:$B$1244,0)))^(1/5)-1)*100)</f>
        <v>4.8038804764925169</v>
      </c>
      <c r="V10" s="667">
        <f>IF(INDEX(Historical!$N$7:$N$1213,MATCH(B10,Historical!$B$7:$B$1244,0))=0,"n/a",((INDEX(Historical!$C$7:$C$1222,MATCH(B10,Historical!$B$7:$B$1244,0))/INDEX(Historical!$N$7:$N$1213,MATCH(B10,Historical!$B$7:$B$1244,0)))^(1/10)-1)*100)</f>
        <v>12.008958384719159</v>
      </c>
      <c r="W10" s="668">
        <f>IF(OR(U10&lt;=0,U10="n/a",V10&lt;=0,V10="n/a"),"n/a",U10/V10)</f>
        <v>0.40002474174656405</v>
      </c>
      <c r="X10" s="669">
        <f>IF(OR(AJ10&lt;=0,AJ10="n/a",U10&lt;=0,U10="n/a"),"n/a",U10/AJ10)</f>
        <v>0.12844600204525447</v>
      </c>
      <c r="Y10" s="640"/>
      <c r="Z10" s="618">
        <f>IF(OR(AC10&lt;0.01,AC10="n/a"),"n/a",M10/AC10*100)</f>
        <v>23.543689320388346</v>
      </c>
      <c r="AA10" s="841">
        <f>IF(OR(AC10&lt;0.01,AC10="n/a"),"n/a",I10/AC10)</f>
        <v>18.878640776699029</v>
      </c>
      <c r="AB10" s="842">
        <v>9</v>
      </c>
      <c r="AC10" s="821">
        <v>8.24</v>
      </c>
      <c r="AD10" s="821">
        <v>2.58</v>
      </c>
      <c r="AE10" s="821">
        <v>0.13</v>
      </c>
      <c r="AF10" s="821" t="s">
        <v>135</v>
      </c>
      <c r="AG10" s="822" t="s">
        <v>135</v>
      </c>
      <c r="AH10" s="822">
        <v>8.9</v>
      </c>
      <c r="AI10" s="822">
        <v>8.23</v>
      </c>
      <c r="AJ10" s="821">
        <v>37.4</v>
      </c>
      <c r="AK10" s="821">
        <v>7.3800000000000008</v>
      </c>
      <c r="AL10" s="833">
        <v>31860</v>
      </c>
      <c r="AM10" s="827">
        <v>0.2</v>
      </c>
      <c r="AN10" s="821" t="s">
        <v>135</v>
      </c>
      <c r="AO10" s="705">
        <f>IF(U10="n/a","n/a",IF(AA10&lt;0,"n/a",IF(AA10="n/a","n/a",J10+U10-AA10)))</f>
        <v>-12.82765307469867</v>
      </c>
      <c r="AP10" s="706">
        <f>IF(U10="n/a","n/a",J10+U10)</f>
        <v>6.0509877020003593</v>
      </c>
      <c r="AQ10" s="843" t="str">
        <f>IF(OR(AC10&lt;0.01,AC10="n/a",AF10="n/a"),"n/a",(I10/SQRT(22.5*AC10*(I10/AF10))-1)*100)</f>
        <v>n/a</v>
      </c>
      <c r="AR10" s="618">
        <f>INDEX(Historical!$C$7:$C$1222,MATCH(B10,Historical!$B$7:$B$1244,0))*IF(AH10="n/a",1.03,IF(AH10&lt;0,1.01,IF(AH10&gt;10,1.1,(1+AH10/100))))</f>
        <v>2.0309849999999998</v>
      </c>
      <c r="AS10" s="841">
        <f>IF($AI10="n/a",1.03*AR10,IF($AI10&lt;0,1.01*AR10,IF($AI10&gt;10,1.1*AR10,(1+$AI10/100)*AR10)))</f>
        <v>2.1981350654999998</v>
      </c>
      <c r="AT10" s="841">
        <f>IF($AK10="n/a",1.03*AS10,IF($AK10&lt;0,1.01*AS10,IF($AK10&gt;10,1.1*AS10,(1+$AK10/100)*AS10)))</f>
        <v>2.3603574333338999</v>
      </c>
      <c r="AU10" s="841">
        <f>IF($AK10="n/a",1.03*AT10,IF($AK10&lt;0,1.01*AT10,IF($AK10&gt;10,1.1*AT10,(1+$AK10/100)*AT10)))</f>
        <v>2.5345518119139419</v>
      </c>
      <c r="AV10" s="841">
        <f>IF($AK10="n/a",1.03*AU10,IF($AK10&lt;0,1.01*AU10,IF($AK10&gt;10,1.1*AU10,(1+$AK10/100)*AU10)))</f>
        <v>2.721601735633191</v>
      </c>
      <c r="AW10" s="618">
        <f>SUM(AR10:AV10)</f>
        <v>11.845631046381033</v>
      </c>
      <c r="AX10" s="713">
        <f>AW10/I10*100</f>
        <v>7.6148309632174298</v>
      </c>
      <c r="AY10" s="887">
        <v>0.53</v>
      </c>
      <c r="AZ10" s="827">
        <v>15.110000000000001</v>
      </c>
      <c r="BA10" s="827">
        <v>-10.92</v>
      </c>
      <c r="BB10" s="827">
        <v>-4.51</v>
      </c>
      <c r="BC10" s="827">
        <v>2.08</v>
      </c>
      <c r="BE10" s="594">
        <v>2006</v>
      </c>
      <c r="BF10" s="853">
        <f>IF(BE10&gt;2020,0,IF(BE10&gt;2008,1,IF(BE10&gt;2001,2,IF(BE10&gt;1990,3,IF(BE10&gt;1980,4,IF(BE10&gt;1973,5,IF(BE10&gt;1970,6,IF(BE10&gt;1960,7,IF(BE10&gt;1958,8,IF(BE10&gt;1953,9,10))))))))))</f>
        <v>2</v>
      </c>
      <c r="BG10" s="837">
        <v>3</v>
      </c>
      <c r="BH10" s="820" t="s">
        <v>4443</v>
      </c>
      <c r="BI10" s="820" t="s">
        <v>4444</v>
      </c>
    </row>
    <row r="11" spans="1:61" ht="11.25" customHeight="1" x14ac:dyDescent="0.2">
      <c r="A11" s="819" t="s">
        <v>4622</v>
      </c>
      <c r="B11" s="830" t="s">
        <v>113</v>
      </c>
      <c r="C11" s="885" t="s">
        <v>111</v>
      </c>
      <c r="D11" s="885" t="s">
        <v>4181</v>
      </c>
      <c r="E11" s="699">
        <v>56</v>
      </c>
      <c r="F11" s="1122">
        <v>19</v>
      </c>
      <c r="G11" s="1097" t="s">
        <v>114</v>
      </c>
      <c r="H11" s="1097" t="s">
        <v>36</v>
      </c>
      <c r="I11" t="n">
        <v>44.51</v>
      </c>
      <c r="J11" s="618">
        <f>(M11/I11)*100</f>
        <v>1.8178062383805</v>
      </c>
      <c r="K11" s="832">
        <v>0.22</v>
      </c>
      <c r="L11" s="842">
        <v>4</v>
      </c>
      <c r="M11" s="609">
        <f>K11*L11</f>
        <v>0.88</v>
      </c>
      <c r="N11" s="825" t="s">
        <v>241</v>
      </c>
      <c r="O11" s="700">
        <v>0.19500000000000001</v>
      </c>
      <c r="P11" s="603">
        <v>44930</v>
      </c>
      <c r="Q11" s="603">
        <v>44963</v>
      </c>
      <c r="R11" s="609">
        <f>(K11-O11)/O11*100</f>
        <v>12.820512820512816</v>
      </c>
      <c r="S11" s="667">
        <f>IF(INDEX(Historical!$D$7:$D$1220,MATCH(B11,Historical!$B$7:$B$1244,0))=0,"n/a",(INDEX(Historical!$C$7:$C$1222,MATCH(B11,Historical!$B$7:$B$1244,0))/INDEX(Historical!$D$7:$D$1220,MATCH(B11,Historical!$B$7:$B$1244,0))-1)*100)</f>
        <v>2.6315789473684292</v>
      </c>
      <c r="T11" s="667">
        <f>IF(INDEX(Historical!$F$7:$F$1213,MATCH(B11,Historical!$B$7:$B$1244,0))=0,"n/a",((INDEX(Historical!$C$7:$C$1222,MATCH(B11,Historical!$B$7:$B$1244,0))/INDEX(Historical!$F$7:$F$1213,MATCH(B11,Historical!$B$7:$B$1244,0)))^(1/3)-1)*100)</f>
        <v>2.7040024624839898</v>
      </c>
      <c r="U11" s="667">
        <f>IF(INDEX(Historical!$H$7:$H$1213,MATCH(B11,Historical!$B$7:$B$1244,0))=0,"n/a",((INDEX(Historical!$C$7:$C$1222,MATCH(B11,Historical!$B$7:$B$1244,0))/INDEX(Historical!$H$7:$H$1213,MATCH(B11,Historical!$B$7:$B$1244,0)))^(1/5)-1)*100)</f>
        <v>2.7820174603307546</v>
      </c>
      <c r="V11" s="667">
        <f>IF(INDEX(Historical!$N$7:$N$1213,MATCH(B11,Historical!$B$7:$B$1244,0))=0,"n/a",((INDEX(Historical!$C$7:$C$1222,MATCH(B11,Historical!$B$7:$B$1244,0))/INDEX(Historical!$N$7:$N$1213,MATCH(B11,Historical!$B$7:$B$1244,0)))^(1/10)-1)*100)</f>
        <v>3.0069815119941889</v>
      </c>
      <c r="W11" s="668">
        <f>IF(OR(U11&lt;=0,U11="n/a",V11&lt;=0,V11="n/a"),"n/a",U11/V11)</f>
        <v>0.92518608752128928</v>
      </c>
      <c r="X11" s="669">
        <f>IF(OR(AJ11&lt;=0,AJ11="n/a",U11&lt;=0,U11="n/a"),"n/a",U11/AJ11)</f>
        <v>0.13504939127819199</v>
      </c>
      <c r="Y11" s="626"/>
      <c r="Z11" s="618">
        <f>IF(OR(AC11&lt;0.01,AC11="n/a"),"n/a",M11/AC11*100)</f>
        <v>25.806451612903224</v>
      </c>
      <c r="AA11" s="841">
        <f>IF(OR(AC11&lt;0.01,AC11="n/a"),"n/a",I11/AC11)</f>
        <v>14.196480938416421</v>
      </c>
      <c r="AB11" s="842">
        <v>10</v>
      </c>
      <c r="AC11" s="821">
        <v>3.41</v>
      </c>
      <c r="AD11" s="821">
        <v>5.17</v>
      </c>
      <c r="AE11" s="821">
        <v>0.41</v>
      </c>
      <c r="AF11" s="821">
        <v>1.9</v>
      </c>
      <c r="AG11" s="821">
        <v>13.700000000000001</v>
      </c>
      <c r="AH11" s="821">
        <v>83.8</v>
      </c>
      <c r="AI11" s="821">
        <v>12.53</v>
      </c>
      <c r="AJ11" s="821">
        <v>20.599999999999998</v>
      </c>
      <c r="AK11" s="821">
        <v>2.78</v>
      </c>
      <c r="AL11" s="833">
        <v>3240</v>
      </c>
      <c r="AM11" s="827">
        <v>1.0999999999999999</v>
      </c>
      <c r="AN11" s="821">
        <v>0.74</v>
      </c>
      <c r="AO11" s="705">
        <f>IF(U11="n/a","n/a",IF(AA11&lt;0,"n/a",IF(AA11="n/a","n/a",J11+U11-AA11)))</f>
        <v>-9.5966572397051664</v>
      </c>
      <c r="AP11" s="706">
        <f>IF(U11="n/a","n/a",J11+U11)</f>
        <v>4.5998236987112548</v>
      </c>
      <c r="AQ11" s="843">
        <f>IF(OR(AC11&lt;0.01,AC11="n/a",AF11="n/a"),"n/a",(I11/SQRT(22.5*AC11*(I11/AF11))-1)*100)</f>
        <v>9.4903624028489517</v>
      </c>
      <c r="AR11" s="618">
        <f>INDEX(Historical!$C$7:$C$1222,MATCH(B11,Historical!$B$7:$B$1244,0))*IF(AH11="n/a",1.03,IF(AH11&lt;0,1.01,IF(AH11&gt;10,1.1,(1+AH11/100))))</f>
        <v>0.8580000000000001</v>
      </c>
      <c r="AS11" s="841">
        <f>IF($AI11="n/a",1.03*AR11,IF($AI11&lt;0,1.01*AR11,IF($AI11&gt;10,1.1*AR11,(1+$AI11/100)*AR11)))</f>
        <v>0.94380000000000019</v>
      </c>
      <c r="AT11" s="841">
        <f>IF($AK11="n/a",1.03*AS11,IF($AK11&lt;0,1.01*AS11,IF($AK11&gt;10,1.1*AS11,(1+$AK11/100)*AS11)))</f>
        <v>0.97003764000000026</v>
      </c>
      <c r="AU11" s="841">
        <f>IF($AK11="n/a",1.03*AT11,IF($AK11&lt;0,1.01*AT11,IF($AK11&gt;10,1.1*AT11,(1+$AK11/100)*AT11)))</f>
        <v>0.99700468639200035</v>
      </c>
      <c r="AV11" s="841">
        <f>IF($AK11="n/a",1.03*AU11,IF($AK11&lt;0,1.01*AU11,IF($AK11&gt;10,1.1*AU11,(1+$AK11/100)*AU11)))</f>
        <v>1.024721416673698</v>
      </c>
      <c r="AW11" s="618">
        <f>SUM(AR11:AV11)</f>
        <v>4.7935637430656985</v>
      </c>
      <c r="AX11" s="713">
        <f>AW11/I11*100</f>
        <v>9.9020114502493257</v>
      </c>
      <c r="AY11" s="887">
        <v>1.1100000000000001</v>
      </c>
      <c r="AZ11" s="827">
        <v>28.48</v>
      </c>
      <c r="BA11" s="827">
        <v>-10.35</v>
      </c>
      <c r="BB11" s="827">
        <v>4.68</v>
      </c>
      <c r="BC11" s="827">
        <v>8.64</v>
      </c>
      <c r="BE11" s="594">
        <v>1968</v>
      </c>
      <c r="BF11" s="853">
        <f>IF(BE11&gt;2020,0,IF(BE11&gt;2008,1,IF(BE11&gt;2001,2,IF(BE11&gt;1990,3,IF(BE11&gt;1980,4,IF(BE11&gt;1973,5,IF(BE11&gt;1970,6,IF(BE11&gt;1960,7,IF(BE11&gt;1958,8,IF(BE11&gt;1953,9,10))))))))))</f>
        <v>7</v>
      </c>
      <c r="BG11" s="837">
        <v>5</v>
      </c>
      <c r="BH11" s="820" t="s">
        <v>4443</v>
      </c>
      <c r="BI11" s="820" t="s">
        <v>4444</v>
      </c>
    </row>
    <row r="12" spans="1:61" ht="11.25" customHeight="1" x14ac:dyDescent="0.2">
      <c r="A12" s="826" t="s">
        <v>4623</v>
      </c>
      <c r="B12" s="830" t="s">
        <v>918</v>
      </c>
      <c r="C12" s="885" t="s">
        <v>107</v>
      </c>
      <c r="D12" s="885" t="s">
        <v>4182</v>
      </c>
      <c r="E12" s="699">
        <v>11</v>
      </c>
      <c r="F12" s="1122">
        <v>438</v>
      </c>
      <c r="G12" s="1116" t="s">
        <v>105</v>
      </c>
      <c r="H12" s="1116" t="s">
        <v>105</v>
      </c>
      <c r="I12" t="n">
        <v>11.07</v>
      </c>
      <c r="J12" s="618">
        <f>(M12/I12)*100</f>
        <v>10.610079575596817</v>
      </c>
      <c r="K12" s="832">
        <v>0.4</v>
      </c>
      <c r="L12" s="842">
        <v>4</v>
      </c>
      <c r="M12" s="609">
        <f>K12*L12</f>
        <v>1.6</v>
      </c>
      <c r="N12" s="825" t="s">
        <v>695</v>
      </c>
      <c r="O12" s="700">
        <v>0.39</v>
      </c>
      <c r="P12" s="603">
        <v>44882</v>
      </c>
      <c r="Q12" s="603">
        <v>44895</v>
      </c>
      <c r="R12" s="609">
        <f>(K12-O12)/O12*100</f>
        <v>2.5641025641025665</v>
      </c>
      <c r="S12" s="667">
        <f>IF(INDEX(Historical!$D$7:$D$1220,MATCH(B12,Historical!$B$7:$B$1244,0))=0,"n/a",(INDEX(Historical!$C$7:$C$1222,MATCH(B12,Historical!$B$7:$B$1244,0))/INDEX(Historical!$D$7:$D$1220,MATCH(B12,Historical!$B$7:$B$1244,0))-1)*100)</f>
        <v>11.594202898550732</v>
      </c>
      <c r="T12" s="667">
        <f>IF(INDEX(Historical!$F$7:$F$1213,MATCH(B12,Historical!$B$7:$B$1244,0))=0,"n/a",((INDEX(Historical!$C$7:$C$1222,MATCH(B12,Historical!$B$7:$B$1244,0))/INDEX(Historical!$F$7:$F$1213,MATCH(B12,Historical!$B$7:$B$1244,0)))^(1/3)-1)*100)</f>
        <v>10.544877602869862</v>
      </c>
      <c r="U12" s="667">
        <f>IF(INDEX(Historical!$H$7:$H$1213,MATCH(B12,Historical!$B$7:$B$1244,0))=0,"n/a",((INDEX(Historical!$C$7:$C$1222,MATCH(B12,Historical!$B$7:$B$1244,0))/INDEX(Historical!$H$7:$H$1213,MATCH(B12,Historical!$B$7:$B$1244,0)))^(1/5)-1)*100)</f>
        <v>16.422694085903579</v>
      </c>
      <c r="V12" s="667">
        <f>IF(INDEX(Historical!$N$7:$N$1213,MATCH(B12,Historical!$B$7:$B$1244,0))=0,"n/a",((INDEX(Historical!$C$7:$C$1222,MATCH(B12,Historical!$B$7:$B$1244,0))/INDEX(Historical!$N$7:$N$1213,MATCH(B12,Historical!$B$7:$B$1244,0)))^(1/10)-1)*100)</f>
        <v>18.377069922844356</v>
      </c>
      <c r="W12" s="668">
        <f>IF(OR(U12&lt;=0,U12="n/a",V12&lt;=0,V12="n/a"),"n/a",U12/V12)</f>
        <v>0.89365139028440488</v>
      </c>
      <c r="X12" s="669">
        <f>IF(OR(AJ12&lt;=0,AJ12="n/a",U12&lt;=0,U12="n/a"),"n/a",U12/AJ12)</f>
        <v>2.5265683209082428</v>
      </c>
      <c r="Y12" s="831"/>
      <c r="Z12" s="618">
        <f>IF(OR(AC12&lt;0.01,AC12="n/a"),"n/a",M12/AC12*100)</f>
        <v>111.88811188811189</v>
      </c>
      <c r="AA12" s="841">
        <f>IF(OR(AC12&lt;0.01,AC12="n/a"),"n/a",I12/AC12)</f>
        <v>10.545454545454547</v>
      </c>
      <c r="AB12" s="842">
        <v>12</v>
      </c>
      <c r="AC12" s="821">
        <v>1.43</v>
      </c>
      <c r="AD12" s="821">
        <v>1.32</v>
      </c>
      <c r="AE12" s="821">
        <v>2.3199999999999998</v>
      </c>
      <c r="AF12" s="821">
        <v>1.1499999999999999</v>
      </c>
      <c r="AG12" s="821">
        <v>13.200000000000001</v>
      </c>
      <c r="AH12" s="821">
        <v>-29.7</v>
      </c>
      <c r="AI12" s="821">
        <v>5.09</v>
      </c>
      <c r="AJ12" s="821">
        <v>6.5</v>
      </c>
      <c r="AK12" s="821">
        <v>8</v>
      </c>
      <c r="AL12" s="833">
        <v>2730</v>
      </c>
      <c r="AM12" s="827">
        <v>0.8</v>
      </c>
      <c r="AN12" s="821">
        <v>5.89</v>
      </c>
      <c r="AO12" s="705">
        <f>IF(U12="n/a","n/a",IF(AA12&lt;0,"n/a",IF(AA12="n/a","n/a",J12+U12-AA12)))</f>
        <v>16.48731911604585</v>
      </c>
      <c r="AP12" s="706">
        <f>IF(U12="n/a","n/a",J12+U12)</f>
        <v>27.032773661500396</v>
      </c>
      <c r="AQ12" s="843">
        <f>IF(OR(AC12&lt;0.01,AC12="n/a",AF12="n/a"),"n/a",(I12/SQRT(22.5*AC12*(I12/AF12))-1)*100)</f>
        <v>-26.584068555258455</v>
      </c>
      <c r="AR12" s="618">
        <f>INDEX(Historical!$C$7:$C$1222,MATCH(B12,Historical!$B$7:$B$1244,0))*IF(AH12="n/a",1.03,IF(AH12&lt;0,1.01,IF(AH12&gt;10,1.1,(1+AH12/100))))</f>
        <v>1.5554000000000001</v>
      </c>
      <c r="AS12" s="841">
        <f>IF($AI12="n/a",1.03*AR12,IF($AI12&lt;0,1.01*AR12,IF($AI12&gt;10,1.1*AR12,(1+$AI12/100)*AR12)))</f>
        <v>1.63456986</v>
      </c>
      <c r="AT12" s="841">
        <f>IF($AK12="n/a",1.03*AS12,IF($AK12&lt;0,1.01*AS12,IF($AK12&gt;10,1.1*AS12,(1+$AK12/100)*AS12)))</f>
        <v>1.7653354488000002</v>
      </c>
      <c r="AU12" s="841">
        <f>IF($AK12="n/a",1.03*AT12,IF($AK12&lt;0,1.01*AT12,IF($AK12&gt;10,1.1*AT12,(1+$AK12/100)*AT12)))</f>
        <v>1.9065622847040002</v>
      </c>
      <c r="AV12" s="841">
        <f>IF($AK12="n/a",1.03*AU12,IF($AK12&lt;0,1.01*AU12,IF($AK12&gt;10,1.1*AU12,(1+$AK12/100)*AU12)))</f>
        <v>2.0590872674803204</v>
      </c>
      <c r="AW12" s="618">
        <f>SUM(AR12:AV12)</f>
        <v>8.9209548609843203</v>
      </c>
      <c r="AX12" s="713">
        <f>AW12/I12*100</f>
        <v>59.157525603344297</v>
      </c>
      <c r="AY12" s="887">
        <v>1.95</v>
      </c>
      <c r="AZ12" s="827">
        <v>35.120000000000005</v>
      </c>
      <c r="BA12" s="827">
        <v>-16.64</v>
      </c>
      <c r="BB12" s="827">
        <v>5.0599999999999996</v>
      </c>
      <c r="BC12" s="827">
        <v>4.58</v>
      </c>
      <c r="BE12" s="594">
        <v>2012</v>
      </c>
      <c r="BF12" s="853">
        <f>IF(BE12&gt;2020,0,IF(BE12&gt;2008,1,IF(BE12&gt;2001,2,IF(BE12&gt;1990,3,IF(BE12&gt;1980,4,IF(BE12&gt;1973,5,IF(BE12&gt;1970,6,IF(BE12&gt;1960,7,IF(BE12&gt;1958,8,IF(BE12&gt;1953,9,10))))))))))</f>
        <v>1</v>
      </c>
      <c r="BG12" s="837">
        <v>1.7000000000000002</v>
      </c>
      <c r="BH12" s="820" t="s">
        <v>4443</v>
      </c>
      <c r="BI12" s="820" t="s">
        <v>4445</v>
      </c>
    </row>
    <row r="13" spans="1:61" ht="11.25" customHeight="1" x14ac:dyDescent="0.2">
      <c r="A13" s="819" t="s">
        <v>1795</v>
      </c>
      <c r="B13" s="830" t="s">
        <v>1796</v>
      </c>
      <c r="C13" s="885" t="s">
        <v>152</v>
      </c>
      <c r="D13" s="885" t="s">
        <v>4183</v>
      </c>
      <c r="E13" s="699">
        <v>10</v>
      </c>
      <c r="F13" s="1122">
        <v>504</v>
      </c>
      <c r="G13" s="1122" t="s">
        <v>36</v>
      </c>
      <c r="H13" s="1122" t="s">
        <v>36</v>
      </c>
      <c r="I13" t="n">
        <v>99.08</v>
      </c>
      <c r="J13" s="618">
        <f>(M13/I13)*100</f>
        <v>2.0055053086905228</v>
      </c>
      <c r="K13" s="832">
        <v>0.51</v>
      </c>
      <c r="L13" s="842">
        <v>4</v>
      </c>
      <c r="M13" s="609">
        <f>K13*L13</f>
        <v>2.04</v>
      </c>
      <c r="N13" s="825" t="s">
        <v>106</v>
      </c>
      <c r="O13" s="700">
        <v>0.47</v>
      </c>
      <c r="P13" s="603">
        <v>44938</v>
      </c>
      <c r="Q13" s="603">
        <v>44972</v>
      </c>
      <c r="R13" s="609">
        <f>(K13-O13)/O13*100</f>
        <v>8.5106382978723492</v>
      </c>
      <c r="S13" s="667">
        <f>IF(INDEX(Historical!$D$7:$D$1220,MATCH(B13,Historical!$B$7:$B$1244,0))=0,"n/a",(INDEX(Historical!$C$7:$C$1222,MATCH(B13,Historical!$B$7:$B$1244,0))/INDEX(Historical!$D$7:$D$1220,MATCH(B13,Historical!$B$7:$B$1244,0))-1)*100)</f>
        <v>4.4444444444444287</v>
      </c>
      <c r="T13" s="667">
        <f>IF(INDEX(Historical!$F$7:$F$1213,MATCH(B13,Historical!$B$7:$B$1244,0))=0,"n/a",((INDEX(Historical!$C$7:$C$1222,MATCH(B13,Historical!$B$7:$B$1244,0))/INDEX(Historical!$F$7:$F$1213,MATCH(B13,Historical!$B$7:$B$1244,0)))^(1/3)-1)*100)</f>
        <v>13.670898594408598</v>
      </c>
      <c r="U13" s="667">
        <f>IF(INDEX(Historical!$H$7:$H$1213,MATCH(B13,Historical!$B$7:$B$1244,0))=0,"n/a",((INDEX(Historical!$C$7:$C$1222,MATCH(B13,Historical!$B$7:$B$1244,0))/INDEX(Historical!$H$7:$H$1213,MATCH(B13,Historical!$B$7:$B$1244,0)))^(1/5)-1)*100)</f>
        <v>12.142542134526657</v>
      </c>
      <c r="V13" s="667">
        <f>IF(INDEX(Historical!$N$7:$N$1213,MATCH(B13,Historical!$B$7:$B$1244,0))=0,"n/a",((INDEX(Historical!$C$7:$C$1222,MATCH(B13,Historical!$B$7:$B$1244,0))/INDEX(Historical!$N$7:$N$1213,MATCH(B13,Historical!$B$7:$B$1244,0)))^(1/10)-1)*100)</f>
        <v>6.9030423006396946</v>
      </c>
      <c r="W13" s="668">
        <f>IF(OR(U13&lt;=0,U13="n/a",V13&lt;=0,V13="n/a"),"n/a",U13/V13)</f>
        <v>1.7590131431472507</v>
      </c>
      <c r="X13" s="669">
        <f>IF(OR(AJ13&lt;=0,AJ13="n/a",U13&lt;=0,U13="n/a"),"n/a",U13/AJ13)</f>
        <v>0.39811613555825104</v>
      </c>
      <c r="Y13" s="628"/>
      <c r="Z13" s="618">
        <f>IF(OR(AC13&lt;0.01,AC13="n/a"),"n/a",M13/AC13*100)</f>
        <v>52.040816326530617</v>
      </c>
      <c r="AA13" s="841">
        <f>IF(OR(AC13&lt;0.01,AC13="n/a"),"n/a",I13/AC13)</f>
        <v>25.948979591836736</v>
      </c>
      <c r="AB13" s="842">
        <v>12</v>
      </c>
      <c r="AC13" s="821">
        <v>3.92</v>
      </c>
      <c r="AD13" s="821">
        <v>3.06</v>
      </c>
      <c r="AE13" s="821">
        <v>4.05</v>
      </c>
      <c r="AF13" s="821">
        <v>4.74</v>
      </c>
      <c r="AG13" s="821">
        <v>19.2</v>
      </c>
      <c r="AH13" s="821">
        <v>-0.6</v>
      </c>
      <c r="AI13" s="821">
        <v>10.190000000000001</v>
      </c>
      <c r="AJ13" s="821">
        <v>30.5</v>
      </c>
      <c r="AK13" s="821">
        <v>8.3000000000000007</v>
      </c>
      <c r="AL13" s="833">
        <v>177000</v>
      </c>
      <c r="AM13" s="827">
        <v>0.4</v>
      </c>
      <c r="AN13" s="821">
        <v>0.46</v>
      </c>
      <c r="AO13" s="705">
        <f>IF(U13="n/a","n/a",IF(AA13&lt;0,"n/a",IF(AA13="n/a","n/a",J13+U13-AA13)))</f>
        <v>-11.800932148619555</v>
      </c>
      <c r="AP13" s="706">
        <f>IF(U13="n/a","n/a",J13+U13)</f>
        <v>14.14804744321718</v>
      </c>
      <c r="AQ13" s="843">
        <f>IF(OR(AC13&lt;0.01,AC13="n/a",AF13="n/a"),"n/a",(I13/SQRT(22.5*AC13*(I13/AF13))-1)*100)</f>
        <v>133.80729317139796</v>
      </c>
      <c r="AR13" s="618">
        <f>INDEX(Historical!$C$7:$C$1222,MATCH(B13,Historical!$B$7:$B$1244,0))*IF(AH13="n/a",1.03,IF(AH13&lt;0,1.01,IF(AH13&gt;10,1.1,(1+AH13/100))))</f>
        <v>1.8987999999999998</v>
      </c>
      <c r="AS13" s="841">
        <f>IF($AI13="n/a",1.03*AR13,IF($AI13&lt;0,1.01*AR13,IF($AI13&gt;10,1.1*AR13,(1+$AI13/100)*AR13)))</f>
        <v>2.0886800000000001</v>
      </c>
      <c r="AT13" s="841">
        <f>IF($AK13="n/a",1.03*AS13,IF($AK13&lt;0,1.01*AS13,IF($AK13&gt;10,1.1*AS13,(1+$AK13/100)*AS13)))</f>
        <v>2.2620404399999998</v>
      </c>
      <c r="AU13" s="841">
        <f>IF($AK13="n/a",1.03*AT13,IF($AK13&lt;0,1.01*AT13,IF($AK13&gt;10,1.1*AT13,(1+$AK13/100)*AT13)))</f>
        <v>2.4497897965199997</v>
      </c>
      <c r="AV13" s="841">
        <f>IF($AK13="n/a",1.03*AU13,IF($AK13&lt;0,1.01*AU13,IF($AK13&gt;10,1.1*AU13,(1+$AK13/100)*AU13)))</f>
        <v>2.6531223496311598</v>
      </c>
      <c r="AW13" s="618">
        <f>SUM(AR13:AV13)</f>
        <v>11.352432586151158</v>
      </c>
      <c r="AX13" s="713">
        <f>AW13/I13*100</f>
        <v>11.160472459841877</v>
      </c>
      <c r="AY13" s="887">
        <v>0.66</v>
      </c>
      <c r="AZ13" s="827">
        <v>9.08</v>
      </c>
      <c r="BA13" s="827">
        <v>-18.21</v>
      </c>
      <c r="BB13" s="827">
        <v>-6.97</v>
      </c>
      <c r="BC13" s="827">
        <v>-4.87</v>
      </c>
      <c r="BE13" s="594">
        <v>2014</v>
      </c>
      <c r="BF13" s="853">
        <f>IF(BE13&gt;2020,0,IF(BE13&gt;2008,1,IF(BE13&gt;2001,2,IF(BE13&gt;1990,3,IF(BE13&gt;1980,4,IF(BE13&gt;1973,5,IF(BE13&gt;1970,6,IF(BE13&gt;1960,7,IF(BE13&gt;1958,8,IF(BE13&gt;1953,9,10))))))))))</f>
        <v>1</v>
      </c>
      <c r="BG13" s="837">
        <v>9.4</v>
      </c>
      <c r="BH13" s="820" t="s">
        <v>4443</v>
      </c>
      <c r="BI13" s="820" t="s">
        <v>4444</v>
      </c>
    </row>
    <row r="14" spans="1:61" ht="11.25" customHeight="1" x14ac:dyDescent="0.2">
      <c r="A14" s="826" t="s">
        <v>392</v>
      </c>
      <c r="B14" s="831" t="s">
        <v>393</v>
      </c>
      <c r="C14" s="885" t="s">
        <v>4055</v>
      </c>
      <c r="D14" s="885" t="s">
        <v>4184</v>
      </c>
      <c r="E14" s="699">
        <v>18</v>
      </c>
      <c r="F14" s="1122">
        <v>222</v>
      </c>
      <c r="G14" s="1104" t="s">
        <v>105</v>
      </c>
      <c r="H14" s="1104" t="s">
        <v>105</v>
      </c>
      <c r="I14" t="n">
        <v>282.66</v>
      </c>
      <c r="J14" s="618">
        <f>(M14/I14)*100</f>
        <v>1.6870645829410658</v>
      </c>
      <c r="K14" s="832">
        <v>1.1200000000000001</v>
      </c>
      <c r="L14" s="842">
        <v>4</v>
      </c>
      <c r="M14" s="609">
        <f>K14*L14</f>
        <v>4.4800000000000004</v>
      </c>
      <c r="N14" s="825" t="s">
        <v>147</v>
      </c>
      <c r="O14" s="700">
        <v>0.97</v>
      </c>
      <c r="P14" s="603">
        <v>44846</v>
      </c>
      <c r="Q14" s="603">
        <v>44880</v>
      </c>
      <c r="R14" s="609">
        <f>(K14-O14)/O14*100</f>
        <v>15.46391752577321</v>
      </c>
      <c r="S14" s="667">
        <f>IF(INDEX(Historical!$D$7:$D$1220,MATCH(B14,Historical!$B$7:$B$1244,0))=0,"n/a",(INDEX(Historical!$C$7:$C$1222,MATCH(B14,Historical!$B$7:$B$1244,0))/INDEX(Historical!$D$7:$D$1220,MATCH(B14,Historical!$B$7:$B$1244,0))-1)*100)</f>
        <v>11.634349030470915</v>
      </c>
      <c r="T14" s="667">
        <f>IF(INDEX(Historical!$F$7:$F$1213,MATCH(B14,Historical!$B$7:$B$1244,0))=0,"n/a",((INDEX(Historical!$C$7:$C$1222,MATCH(B14,Historical!$B$7:$B$1244,0))/INDEX(Historical!$F$7:$F$1213,MATCH(B14,Historical!$B$7:$B$1244,0)))^(1/3)-1)*100)</f>
        <v>9.6127835548294627</v>
      </c>
      <c r="U14" s="667">
        <f>IF(INDEX(Historical!$H$7:$H$1213,MATCH(B14,Historical!$B$7:$B$1244,0))=0,"n/a",((INDEX(Historical!$C$7:$C$1222,MATCH(B14,Historical!$B$7:$B$1244,0))/INDEX(Historical!$H$7:$H$1213,MATCH(B14,Historical!$B$7:$B$1244,0)))^(1/5)-1)*100)</f>
        <v>8.6637483454314435</v>
      </c>
      <c r="V14" s="667">
        <f>IF(INDEX(Historical!$N$7:$N$1213,MATCH(B14,Historical!$B$7:$B$1244,0))=0,"n/a",((INDEX(Historical!$C$7:$C$1222,MATCH(B14,Historical!$B$7:$B$1244,0))/INDEX(Historical!$N$7:$N$1213,MATCH(B14,Historical!$B$7:$B$1244,0)))^(1/10)-1)*100)</f>
        <v>10.498875712494371</v>
      </c>
      <c r="W14" s="668">
        <f>IF(OR(U14&lt;=0,U14="n/a",V14&lt;=0,V14="n/a"),"n/a",U14/V14)</f>
        <v>0.82520724910773047</v>
      </c>
      <c r="X14" s="669">
        <f>IF(OR(AJ14&lt;=0,AJ14="n/a",U14&lt;=0,U14="n/a"),"n/a",U14/AJ14)</f>
        <v>0.59749988589182379</v>
      </c>
      <c r="Y14" s="831" t="s">
        <v>715</v>
      </c>
      <c r="Z14" s="618">
        <f>IF(OR(AC14&lt;0.01,AC14="n/a"),"n/a",M14/AC14*100)</f>
        <v>40.690281562216171</v>
      </c>
      <c r="AA14" s="841">
        <f>IF(OR(AC14&lt;0.01,AC14="n/a"),"n/a",I14/AC14)</f>
        <v>24.118982742960945</v>
      </c>
      <c r="AB14" s="842">
        <v>8</v>
      </c>
      <c r="AC14" s="821">
        <v>11.01</v>
      </c>
      <c r="AD14" s="821">
        <v>2.33</v>
      </c>
      <c r="AE14" s="821">
        <v>2.86</v>
      </c>
      <c r="AF14" s="821">
        <v>7.3</v>
      </c>
      <c r="AG14" s="821">
        <v>32.4</v>
      </c>
      <c r="AH14" s="821">
        <v>17</v>
      </c>
      <c r="AI14" s="821">
        <v>9.8000000000000007</v>
      </c>
      <c r="AJ14" s="821">
        <v>14.499999999999998</v>
      </c>
      <c r="AK14" s="821">
        <v>10.38</v>
      </c>
      <c r="AL14" s="833">
        <v>178390</v>
      </c>
      <c r="AM14" s="827">
        <v>0.1</v>
      </c>
      <c r="AN14" s="821">
        <v>0</v>
      </c>
      <c r="AO14" s="705">
        <f>IF(U14="n/a","n/a",IF(AA14&lt;0,"n/a",IF(AA14="n/a","n/a",J14+U14-AA14)))</f>
        <v>-13.768169814588436</v>
      </c>
      <c r="AP14" s="706">
        <f>IF(U14="n/a","n/a",J14+U14)</f>
        <v>10.350812928372509</v>
      </c>
      <c r="AQ14" s="843">
        <f>IF(OR(AC14&lt;0.01,AC14="n/a",AF14="n/a"),"n/a",(I14/SQRT(22.5*AC14*(I14/AF14))-1)*100)</f>
        <v>179.73683984425622</v>
      </c>
      <c r="AR14" s="618">
        <f>INDEX(Historical!$C$7:$C$1222,MATCH(B14,Historical!$B$7:$B$1244,0))*IF(AH14="n/a",1.03,IF(AH14&lt;0,1.01,IF(AH14&gt;10,1.1,(1+AH14/100))))</f>
        <v>4.4330000000000007</v>
      </c>
      <c r="AS14" s="841">
        <f>IF($AI14="n/a",1.03*AR14,IF($AI14&lt;0,1.01*AR14,IF($AI14&gt;10,1.1*AR14,(1+$AI14/100)*AR14)))</f>
        <v>4.8674340000000011</v>
      </c>
      <c r="AT14" s="841">
        <f>IF($AK14="n/a",1.03*AS14,IF($AK14&lt;0,1.01*AS14,IF($AK14&gt;10,1.1*AS14,(1+$AK14/100)*AS14)))</f>
        <v>5.354177400000002</v>
      </c>
      <c r="AU14" s="841">
        <f>IF($AK14="n/a",1.03*AT14,IF($AK14&lt;0,1.01*AT14,IF($AK14&gt;10,1.1*AT14,(1+$AK14/100)*AT14)))</f>
        <v>5.8895951400000026</v>
      </c>
      <c r="AV14" s="841">
        <f>IF($AK14="n/a",1.03*AU14,IF($AK14&lt;0,1.01*AU14,IF($AK14&gt;10,1.1*AU14,(1+$AK14/100)*AU14)))</f>
        <v>6.4785546540000034</v>
      </c>
      <c r="AW14" s="618">
        <f>SUM(AR14:AV14)</f>
        <v>27.022761194000008</v>
      </c>
      <c r="AX14" s="713">
        <f>AW14/I14*100</f>
        <v>10.176148067783847</v>
      </c>
      <c r="AY14" s="887">
        <v>1.24</v>
      </c>
      <c r="AZ14" s="827">
        <v>9.3000000000000007</v>
      </c>
      <c r="BA14" s="827">
        <v>-23.09</v>
      </c>
      <c r="BB14" s="827">
        <v>-3.71</v>
      </c>
      <c r="BC14" s="827">
        <v>-6.09</v>
      </c>
      <c r="BE14" s="594">
        <v>2006</v>
      </c>
      <c r="BF14" s="853">
        <f>IF(BE14&gt;2020,0,IF(BE14&gt;2008,1,IF(BE14&gt;2001,2,IF(BE14&gt;1990,3,IF(BE14&gt;1980,4,IF(BE14&gt;1973,5,IF(BE14&gt;1970,6,IF(BE14&gt;1960,7,IF(BE14&gt;1958,8,IF(BE14&gt;1953,9,10))))))))))</f>
        <v>2</v>
      </c>
      <c r="BG14" s="837">
        <v>15.299999999999999</v>
      </c>
      <c r="BH14" s="820" t="s">
        <v>4443</v>
      </c>
      <c r="BI14" s="820" t="s">
        <v>4444</v>
      </c>
    </row>
    <row r="15" spans="1:61" ht="11.25" customHeight="1" x14ac:dyDescent="0.2">
      <c r="A15" s="819" t="s">
        <v>4625</v>
      </c>
      <c r="B15" s="830" t="s">
        <v>861</v>
      </c>
      <c r="C15" s="885" t="s">
        <v>4178</v>
      </c>
      <c r="D15" s="885" t="s">
        <v>4179</v>
      </c>
      <c r="E15" s="699">
        <v>10</v>
      </c>
      <c r="F15" s="1122">
        <v>498</v>
      </c>
      <c r="G15" s="1105" t="s">
        <v>36</v>
      </c>
      <c r="H15" s="1105" t="s">
        <v>36</v>
      </c>
      <c r="I15" t="n">
        <v>67.51</v>
      </c>
      <c r="J15" s="618">
        <f>(M15/I15)*100</f>
        <v>4.0689460299519631</v>
      </c>
      <c r="K15" s="832">
        <v>0.24</v>
      </c>
      <c r="L15" s="842">
        <v>12</v>
      </c>
      <c r="M15" s="609">
        <f>K15*L15</f>
        <v>2.88</v>
      </c>
      <c r="N15" s="825" t="s">
        <v>1022</v>
      </c>
      <c r="O15" s="700">
        <v>0.23400000000000001</v>
      </c>
      <c r="P15" s="603">
        <v>44862</v>
      </c>
      <c r="Q15" s="603">
        <v>44879</v>
      </c>
      <c r="R15" s="609">
        <f>(K15-O15)/O15*100</f>
        <v>2.5641025641025541</v>
      </c>
      <c r="S15" s="667">
        <f>IF(INDEX(Historical!$D$7:$D$1220,MATCH(B15,Historical!$B$7:$B$1244,0))=0,"n/a",(INDEX(Historical!$C$7:$C$1222,MATCH(B15,Historical!$B$7:$B$1244,0))/INDEX(Historical!$D$7:$D$1220,MATCH(B15,Historical!$B$7:$B$1244,0))-1)*100)</f>
        <v>8.0495356037151531</v>
      </c>
      <c r="T15" s="667">
        <f>IF(INDEX(Historical!$F$7:$F$1213,MATCH(B15,Historical!$B$7:$B$1244,0))=0,"n/a",((INDEX(Historical!$C$7:$C$1222,MATCH(B15,Historical!$B$7:$B$1244,0))/INDEX(Historical!$F$7:$F$1213,MATCH(B15,Historical!$B$7:$B$1244,0)))^(1/3)-1)*100)</f>
        <v>7.6190445113225813</v>
      </c>
      <c r="U15" s="667">
        <f>IF(INDEX(Historical!$H$7:$H$1213,MATCH(B15,Historical!$B$7:$B$1244,0))=0,"n/a",((INDEX(Historical!$C$7:$C$1222,MATCH(B15,Historical!$B$7:$B$1244,0))/INDEX(Historical!$H$7:$H$1213,MATCH(B15,Historical!$B$7:$B$1244,0)))^(1/5)-1)*100)</f>
        <v>6.6873207791089406</v>
      </c>
      <c r="V15" s="667">
        <f>IF(INDEX(Historical!$N$7:$N$1213,MATCH(B15,Historical!$B$7:$B$1244,0))=0,"n/a",((INDEX(Historical!$C$7:$C$1222,MATCH(B15,Historical!$B$7:$B$1244,0))/INDEX(Historical!$N$7:$N$1213,MATCH(B15,Historical!$B$7:$B$1244,0)))^(1/10)-1)*100)</f>
        <v>5.7254501986225836</v>
      </c>
      <c r="W15" s="668">
        <f>IF(OR(U15&lt;=0,U15="n/a",V15&lt;=0,V15="n/a"),"n/a",U15/V15)</f>
        <v>1.1679991174698825</v>
      </c>
      <c r="X15" s="669" t="str">
        <f>IF(OR(AJ15&lt;=0,AJ15="n/a",U15&lt;=0,U15="n/a"),"n/a",U15/AJ15)</f>
        <v>n/a</v>
      </c>
      <c r="Y15" s="628"/>
      <c r="Z15" s="618">
        <f>IF(OR(AC15&lt;0.01,AC15="n/a"),"n/a",M15/AC15*100)</f>
        <v>162.71186440677965</v>
      </c>
      <c r="AA15" s="841">
        <f>IF(OR(AC15&lt;0.01,AC15="n/a"),"n/a",I15/AC15)</f>
        <v>39.988700564971751</v>
      </c>
      <c r="AB15" s="842">
        <v>12</v>
      </c>
      <c r="AC15" s="821">
        <v>1.77</v>
      </c>
      <c r="AD15" s="821">
        <v>20.03</v>
      </c>
      <c r="AE15" s="821">
        <v>15.27</v>
      </c>
      <c r="AF15" s="821">
        <v>1.42</v>
      </c>
      <c r="AG15" s="821">
        <v>3.5999999999999996</v>
      </c>
      <c r="AH15" s="821">
        <v>2.4</v>
      </c>
      <c r="AI15" s="821">
        <v>0.16999999999999998</v>
      </c>
      <c r="AJ15" s="821">
        <v>-2.5</v>
      </c>
      <c r="AK15" s="821">
        <v>2.0099999999999998</v>
      </c>
      <c r="AL15" s="833">
        <v>6560</v>
      </c>
      <c r="AM15" s="827">
        <v>1.59</v>
      </c>
      <c r="AN15" s="821">
        <v>0.44</v>
      </c>
      <c r="AO15" s="705">
        <f>IF(U15="n/a","n/a",IF(AA15&lt;0,"n/a",IF(AA15="n/a","n/a",J15+U15-AA15)))</f>
        <v>-29.232433755910847</v>
      </c>
      <c r="AP15" s="706">
        <f>IF(U15="n/a","n/a",J15+U15)</f>
        <v>10.756266809060904</v>
      </c>
      <c r="AQ15" s="843">
        <f>IF(OR(AC15&lt;0.01,AC15="n/a",AF15="n/a"),"n/a",(I15/SQRT(22.5*AC15*(I15/AF15))-1)*100)</f>
        <v>58.862560867716198</v>
      </c>
      <c r="AR15" s="618">
        <f>INDEX(Historical!$C$7:$C$1222,MATCH(B15,Historical!$B$7:$B$1244,0))*IF(AH15="n/a",1.03,IF(AH15&lt;0,1.01,IF(AH15&gt;10,1.1,(1+AH15/100))))</f>
        <v>2.8590079999999998</v>
      </c>
      <c r="AS15" s="841">
        <f>IF($AI15="n/a",1.03*AR15,IF($AI15&lt;0,1.01*AR15,IF($AI15&gt;10,1.1*AR15,(1+$AI15/100)*AR15)))</f>
        <v>2.8638683135999998</v>
      </c>
      <c r="AT15" s="841">
        <f>IF($AK15="n/a",1.03*AS15,IF($AK15&lt;0,1.01*AS15,IF($AK15&gt;10,1.1*AS15,(1+$AK15/100)*AS15)))</f>
        <v>2.92143206670336</v>
      </c>
      <c r="AU15" s="841">
        <f>IF($AK15="n/a",1.03*AT15,IF($AK15&lt;0,1.01*AT15,IF($AK15&gt;10,1.1*AT15,(1+$AK15/100)*AT15)))</f>
        <v>2.9801528512440973</v>
      </c>
      <c r="AV15" s="841">
        <f>IF($AK15="n/a",1.03*AU15,IF($AK15&lt;0,1.01*AU15,IF($AK15&gt;10,1.1*AU15,(1+$AK15/100)*AU15)))</f>
        <v>3.0400539235541038</v>
      </c>
      <c r="AW15" s="618">
        <f>SUM(AR15:AV15)</f>
        <v>14.664515155101562</v>
      </c>
      <c r="AX15" s="713">
        <f>AW15/I15*100</f>
        <v>20.718444694972536</v>
      </c>
      <c r="AY15" s="887">
        <v>0.47</v>
      </c>
      <c r="AZ15" s="827">
        <v>13.01</v>
      </c>
      <c r="BA15" s="827">
        <v>-12.01</v>
      </c>
      <c r="BB15" s="827">
        <v>-2.64</v>
      </c>
      <c r="BC15" s="827">
        <v>-1.4500000000000002</v>
      </c>
      <c r="BE15" s="594">
        <v>2013</v>
      </c>
      <c r="BF15" s="853">
        <f>IF(BE15&gt;2020,0,IF(BE15&gt;2008,1,IF(BE15&gt;2001,2,IF(BE15&gt;1990,3,IF(BE15&gt;1980,4,IF(BE15&gt;1973,5,IF(BE15&gt;1970,6,IF(BE15&gt;1960,7,IF(BE15&gt;1958,8,IF(BE15&gt;1953,9,10))))))))))</f>
        <v>1</v>
      </c>
      <c r="BG15" s="837">
        <v>2.2999999999999998</v>
      </c>
      <c r="BH15" s="820" t="s">
        <v>4443</v>
      </c>
      <c r="BI15" s="820" t="s">
        <v>4445</v>
      </c>
    </row>
    <row r="16" spans="1:61" s="737" customFormat="1" ht="11.25" customHeight="1" x14ac:dyDescent="0.2">
      <c r="A16" s="720" t="s">
        <v>4627</v>
      </c>
      <c r="B16" s="743" t="s">
        <v>420</v>
      </c>
      <c r="C16" s="885" t="s">
        <v>4055</v>
      </c>
      <c r="D16" s="885" t="s">
        <v>4185</v>
      </c>
      <c r="E16" s="721">
        <v>21</v>
      </c>
      <c r="F16" s="1122">
        <v>169</v>
      </c>
      <c r="G16" s="1121" t="s">
        <v>105</v>
      </c>
      <c r="H16" s="1121" t="s">
        <v>105</v>
      </c>
      <c r="I16" t="n">
        <v>194.21</v>
      </c>
      <c r="J16" s="723">
        <f>(M16/I16)*100</f>
        <v>1.8749659344852021</v>
      </c>
      <c r="K16" s="724">
        <v>0.86</v>
      </c>
      <c r="L16" s="725">
        <v>4</v>
      </c>
      <c r="M16" s="726">
        <f>K16*L16</f>
        <v>3.44</v>
      </c>
      <c r="N16" s="727" t="s">
        <v>323</v>
      </c>
      <c r="O16" s="728">
        <v>0.76</v>
      </c>
      <c r="P16" s="1037">
        <v>44981</v>
      </c>
      <c r="Q16" s="1037">
        <v>44993</v>
      </c>
      <c r="R16" s="726">
        <f>(K16-O16)/O16*100</f>
        <v>13.157894736842103</v>
      </c>
      <c r="S16" s="667">
        <f>IF(INDEX(Historical!$D$7:$D$1220,MATCH(B16,Historical!$B$7:$B$1244,0))=0,"n/a",(INDEX(Historical!$C$7:$C$1222,MATCH(B16,Historical!$B$7:$B$1244,0))/INDEX(Historical!$D$7:$D$1220,MATCH(B16,Historical!$B$7:$B$1244,0))-1)*100)</f>
        <v>10.144927536231885</v>
      </c>
      <c r="T16" s="667">
        <f>IF(INDEX(Historical!$F$7:$F$1213,MATCH(B16,Historical!$B$7:$B$1244,0))=0,"n/a",((INDEX(Historical!$C$7:$C$1222,MATCH(B16,Historical!$B$7:$B$1244,0))/INDEX(Historical!$F$7:$F$1213,MATCH(B16,Historical!$B$7:$B$1244,0)))^(1/3)-1)*100)</f>
        <v>12.065846893298771</v>
      </c>
      <c r="U16" s="667">
        <f>IF(INDEX(Historical!$H$7:$H$1213,MATCH(B16,Historical!$B$7:$B$1244,0))=0,"n/a",((INDEX(Historical!$C$7:$C$1222,MATCH(B16,Historical!$B$7:$B$1244,0))/INDEX(Historical!$H$7:$H$1213,MATCH(B16,Historical!$B$7:$B$1244,0)))^(1/5)-1)*100)</f>
        <v>11.050422629436895</v>
      </c>
      <c r="V16" s="667">
        <f>IF(INDEX(Historical!$N$7:$N$1213,MATCH(B16,Historical!$B$7:$B$1244,0))=0,"n/a",((INDEX(Historical!$C$7:$C$1222,MATCH(B16,Historical!$B$7:$B$1244,0))/INDEX(Historical!$N$7:$N$1213,MATCH(B16,Historical!$B$7:$B$1244,0)))^(1/10)-1)*100)</f>
        <v>9.7410809684315147</v>
      </c>
      <c r="W16" s="668">
        <f>IF(OR(U16&lt;=0,U16="n/a",V16&lt;=0,V16="n/a"),"n/a",U16/V16)</f>
        <v>1.1344144110133814</v>
      </c>
      <c r="X16" s="669">
        <f>IF(OR(AJ16&lt;=0,AJ16="n/a",U16&lt;=0,U16="n/a"),"n/a",U16/AJ16)</f>
        <v>0.61052058726170699</v>
      </c>
      <c r="Y16" s="830"/>
      <c r="Z16" s="723">
        <f>IF(OR(AC16&lt;0.01,AC16="n/a"),"n/a",M16/AC16*100)</f>
        <v>51.963746223564954</v>
      </c>
      <c r="AA16" s="730">
        <f>IF(OR(AC16&lt;0.01,AC16="n/a"),"n/a",I16/AC16)</f>
        <v>27.714501510574017</v>
      </c>
      <c r="AB16" s="725">
        <v>10</v>
      </c>
      <c r="AC16" s="731">
        <v>6.62</v>
      </c>
      <c r="AD16" s="731">
        <v>2.5499999999999998</v>
      </c>
      <c r="AE16" s="731">
        <v>7.48</v>
      </c>
      <c r="AF16" s="731">
        <v>2.54</v>
      </c>
      <c r="AG16" s="731">
        <v>9.4</v>
      </c>
      <c r="AH16" s="731">
        <v>51.6</v>
      </c>
      <c r="AI16" s="731">
        <v>2.0699999999999998</v>
      </c>
      <c r="AJ16" s="731">
        <v>18.099999999999998</v>
      </c>
      <c r="AK16" s="731">
        <v>10.82</v>
      </c>
      <c r="AL16" s="732">
        <v>94030</v>
      </c>
      <c r="AM16" s="733">
        <v>0.36</v>
      </c>
      <c r="AN16" s="731">
        <v>0</v>
      </c>
      <c r="AO16" s="734">
        <f>IF(U16="n/a","n/a",IF(AA16&lt;0,"n/a",IF(AA16="n/a","n/a",J16+U16-AA16)))</f>
        <v>-14.789112946651921</v>
      </c>
      <c r="AP16" s="735">
        <f>IF(U16="n/a","n/a",J16+U16)</f>
        <v>12.925388563922096</v>
      </c>
      <c r="AQ16" s="843">
        <f>IF(OR(AC16&lt;0.01,AC16="n/a",AF16="n/a"),"n/a",(I16/SQRT(22.5*AC16*(I16/AF16))-1)*100)</f>
        <v>76.880165129901812</v>
      </c>
      <c r="AR16" s="618">
        <f>INDEX(Historical!$C$7:$C$1222,MATCH(B16,Historical!$B$7:$B$1244,0))*IF(AH16="n/a",1.03,IF(AH16&lt;0,1.01,IF(AH16&gt;10,1.1,(1+AH16/100))))</f>
        <v>3.3440000000000003</v>
      </c>
      <c r="AS16" s="730">
        <f>IF($AI16="n/a",1.03*AR16,IF($AI16&lt;0,1.01*AR16,IF($AI16&gt;10,1.1*AR16,(1+$AI16/100)*AR16)))</f>
        <v>3.4132207999999999</v>
      </c>
      <c r="AT16" s="730">
        <f>IF($AK16="n/a",1.03*AS16,IF($AK16&lt;0,1.01*AS16,IF($AK16&gt;10,1.1*AS16,(1+$AK16/100)*AS16)))</f>
        <v>3.7545428800000002</v>
      </c>
      <c r="AU16" s="730">
        <f>IF($AK16="n/a",1.03*AT16,IF($AK16&lt;0,1.01*AT16,IF($AK16&gt;10,1.1*AT16,(1+$AK16/100)*AT16)))</f>
        <v>4.1299971680000009</v>
      </c>
      <c r="AV16" s="730">
        <f>IF($AK16="n/a",1.03*AU16,IF($AK16&lt;0,1.01*AU16,IF($AK16&gt;10,1.1*AU16,(1+$AK16/100)*AU16)))</f>
        <v>4.5429968848000017</v>
      </c>
      <c r="AW16" s="723">
        <f>SUM(AR16:AV16)</f>
        <v>19.184757732800005</v>
      </c>
      <c r="AX16" s="736">
        <f>AW16/I16*100</f>
        <v>10.456618375102199</v>
      </c>
      <c r="AY16" s="888">
        <v>1.1499999999999999</v>
      </c>
      <c r="AZ16" s="733">
        <v>37.450000000000003</v>
      </c>
      <c r="BA16" s="733">
        <v>-6.59</v>
      </c>
      <c r="BB16" s="733">
        <v>6.39</v>
      </c>
      <c r="BC16" s="733">
        <v>14.37</v>
      </c>
      <c r="BD16" s="862"/>
      <c r="BE16" s="594">
        <v>2003</v>
      </c>
      <c r="BF16" s="853">
        <f>IF(BE16&gt;2020,0,IF(BE16&gt;2008,1,IF(BE16&gt;2001,2,IF(BE16&gt;1990,3,IF(BE16&gt;1980,4,IF(BE16&gt;1973,5,IF(BE16&gt;1970,6,IF(BE16&gt;1960,7,IF(BE16&gt;1958,8,IF(BE16&gt;1953,9,10))))))))))</f>
        <v>2</v>
      </c>
      <c r="BG16" s="783">
        <v>6.8000000000000007</v>
      </c>
      <c r="BH16" s="820" t="s">
        <v>4443</v>
      </c>
      <c r="BI16" s="820" t="s">
        <v>4444</v>
      </c>
    </row>
    <row r="17" spans="1:61" ht="11.25" customHeight="1" x14ac:dyDescent="0.2">
      <c r="A17" s="819" t="s">
        <v>4628</v>
      </c>
      <c r="B17" s="830" t="s">
        <v>133</v>
      </c>
      <c r="C17" s="885" t="s">
        <v>127</v>
      </c>
      <c r="D17" s="885" t="s">
        <v>4186</v>
      </c>
      <c r="E17" s="699">
        <v>48</v>
      </c>
      <c r="F17" s="1122">
        <v>50</v>
      </c>
      <c r="G17" s="1095" t="s">
        <v>36</v>
      </c>
      <c r="H17" s="1095" t="s">
        <v>114</v>
      </c>
      <c r="I17" t="n">
        <v>79.47</v>
      </c>
      <c r="J17" s="618">
        <f>(M17/I17)*100</f>
        <v>2.2613065326633168</v>
      </c>
      <c r="K17" s="832">
        <v>0.45</v>
      </c>
      <c r="L17" s="842">
        <v>4</v>
      </c>
      <c r="M17" s="609">
        <f>K17*L17</f>
        <v>1.8</v>
      </c>
      <c r="N17" s="825" t="s">
        <v>260</v>
      </c>
      <c r="O17" s="700">
        <v>0.4</v>
      </c>
      <c r="P17" s="603">
        <v>44965</v>
      </c>
      <c r="Q17" s="603">
        <v>44987</v>
      </c>
      <c r="R17" s="609">
        <f>(K17-O17)/O17*100</f>
        <v>12.499999999999996</v>
      </c>
      <c r="S17" s="667">
        <f>IF(INDEX(Historical!$D$7:$D$1220,MATCH(B17,Historical!$B$7:$B$1244,0))=0,"n/a",(INDEX(Historical!$C$7:$C$1222,MATCH(B17,Historical!$B$7:$B$1244,0))/INDEX(Historical!$D$7:$D$1220,MATCH(B17,Historical!$B$7:$B$1244,0))-1)*100)</f>
        <v>8.1081081081081141</v>
      </c>
      <c r="T17" s="667">
        <f>IF(INDEX(Historical!$F$7:$F$1213,MATCH(B17,Historical!$B$7:$B$1244,0))=0,"n/a",((INDEX(Historical!$C$7:$C$1222,MATCH(B17,Historical!$B$7:$B$1244,0))/INDEX(Historical!$F$7:$F$1213,MATCH(B17,Historical!$B$7:$B$1244,0)))^(1/3)-1)*100)</f>
        <v>4.5515917149420382</v>
      </c>
      <c r="U17" s="667">
        <f>IF(INDEX(Historical!$H$7:$H$1213,MATCH(B17,Historical!$B$7:$B$1244,0))=0,"n/a",((INDEX(Historical!$C$7:$C$1222,MATCH(B17,Historical!$B$7:$B$1244,0))/INDEX(Historical!$H$7:$H$1213,MATCH(B17,Historical!$B$7:$B$1244,0)))^(1/5)-1)*100)</f>
        <v>4.5639552591273169</v>
      </c>
      <c r="V17" s="667">
        <f>IF(INDEX(Historical!$N$7:$N$1213,MATCH(B17,Historical!$B$7:$B$1244,0))=0,"n/a",((INDEX(Historical!$C$7:$C$1222,MATCH(B17,Historical!$B$7:$B$1244,0))/INDEX(Historical!$N$7:$N$1213,MATCH(B17,Historical!$B$7:$B$1244,0)))^(1/10)-1)*100)</f>
        <v>8.6180981564665249</v>
      </c>
      <c r="W17" s="668">
        <f>IF(OR(U17&lt;=0,U17="n/a",V17&lt;=0,V17="n/a"),"n/a",U17/V17)</f>
        <v>0.52957800854273018</v>
      </c>
      <c r="X17" s="669">
        <f>IF(OR(AJ17&lt;=0,AJ17="n/a",U17&lt;=0,U17="n/a"),"n/a",U17/AJ17)</f>
        <v>0.15523657343970468</v>
      </c>
      <c r="Y17" s="831"/>
      <c r="Z17" s="618">
        <f>IF(OR(AC17&lt;0.01,AC17="n/a"),"n/a",M17/AC17*100)</f>
        <v>23.376623376623375</v>
      </c>
      <c r="AA17" s="841">
        <f>IF(OR(AC17&lt;0.01,AC17="n/a"),"n/a",I17/AC17)</f>
        <v>10.337662337662337</v>
      </c>
      <c r="AB17" s="842">
        <v>6</v>
      </c>
      <c r="AC17" s="821">
        <v>7.7</v>
      </c>
      <c r="AD17" s="821" t="s">
        <v>135</v>
      </c>
      <c r="AE17" s="821">
        <v>0.44</v>
      </c>
      <c r="AF17" s="821">
        <v>1.85</v>
      </c>
      <c r="AG17" s="821">
        <v>18</v>
      </c>
      <c r="AH17" s="821">
        <v>61.3</v>
      </c>
      <c r="AI17" s="821">
        <v>-3.52</v>
      </c>
      <c r="AJ17" s="821">
        <v>29.4</v>
      </c>
      <c r="AK17" s="821">
        <v>-2.8000000000000003</v>
      </c>
      <c r="AL17" s="833">
        <v>44830</v>
      </c>
      <c r="AM17" s="827">
        <v>0.2</v>
      </c>
      <c r="AN17" s="821">
        <v>0.38</v>
      </c>
      <c r="AO17" s="705">
        <f>IF(U17="n/a","n/a",IF(AA17&lt;0,"n/a",IF(AA17="n/a","n/a",J17+U17-AA17)))</f>
        <v>-3.5124005458717029</v>
      </c>
      <c r="AP17" s="706">
        <f>IF(U17="n/a","n/a",J17+U17)</f>
        <v>6.8252617917906342</v>
      </c>
      <c r="AQ17" s="843">
        <f>IF(OR(AC17&lt;0.01,AC17="n/a",AF17="n/a"),"n/a",(I17/SQRT(22.5*AC17*(I17/AF17))-1)*100)</f>
        <v>-7.8053380078016765</v>
      </c>
      <c r="AR17" s="618">
        <f>INDEX(Historical!$C$7:$C$1222,MATCH(B17,Historical!$B$7:$B$1244,0))*IF(AH17="n/a",1.03,IF(AH17&lt;0,1.01,IF(AH17&gt;10,1.1,(1+AH17/100))))</f>
        <v>1.7600000000000002</v>
      </c>
      <c r="AS17" s="841">
        <f>IF($AI17="n/a",1.03*AR17,IF($AI17&lt;0,1.01*AR17,IF($AI17&gt;10,1.1*AR17,(1+$AI17/100)*AR17)))</f>
        <v>1.7776000000000003</v>
      </c>
      <c r="AT17" s="841">
        <f>IF($AK17="n/a",1.03*AS17,IF($AK17&lt;0,1.01*AS17,IF($AK17&gt;10,1.1*AS17,(1+$AK17/100)*AS17)))</f>
        <v>1.7953760000000003</v>
      </c>
      <c r="AU17" s="841">
        <f>IF($AK17="n/a",1.03*AT17,IF($AK17&lt;0,1.01*AT17,IF($AK17&gt;10,1.1*AT17,(1+$AK17/100)*AT17)))</f>
        <v>1.8133297600000002</v>
      </c>
      <c r="AV17" s="841">
        <f>IF($AK17="n/a",1.03*AU17,IF($AK17&lt;0,1.01*AU17,IF($AK17&gt;10,1.1*AU17,(1+$AK17/100)*AU17)))</f>
        <v>1.8314630576000002</v>
      </c>
      <c r="AW17" s="618">
        <f>SUM(AR17:AV17)</f>
        <v>8.9777688176000012</v>
      </c>
      <c r="AX17" s="713">
        <f>AW17/I17*100</f>
        <v>11.278604042211057</v>
      </c>
      <c r="AY17" s="887">
        <v>0.79</v>
      </c>
      <c r="AZ17" s="827">
        <v>13.68</v>
      </c>
      <c r="BA17" s="827">
        <v>-19.5</v>
      </c>
      <c r="BB17" s="827">
        <v>-7.6</v>
      </c>
      <c r="BC17" s="827">
        <v>-7.4399999999999995</v>
      </c>
      <c r="BE17" s="594">
        <v>1976</v>
      </c>
      <c r="BF17" s="853">
        <f>IF(BE17&gt;2020,0,IF(BE17&gt;2008,1,IF(BE17&gt;2001,2,IF(BE17&gt;1990,3,IF(BE17&gt;1980,4,IF(BE17&gt;1973,5,IF(BE17&gt;1970,6,IF(BE17&gt;1960,7,IF(BE17&gt;1958,8,IF(BE17&gt;1953,9,10))))))))))</f>
        <v>5</v>
      </c>
      <c r="BG17" s="837">
        <v>7.1</v>
      </c>
      <c r="BH17" s="820" t="s">
        <v>4443</v>
      </c>
      <c r="BI17" s="820" t="s">
        <v>4444</v>
      </c>
    </row>
    <row r="18" spans="1:61" ht="11.25" customHeight="1" x14ac:dyDescent="0.2">
      <c r="A18" s="819" t="s">
        <v>4629</v>
      </c>
      <c r="B18" s="830" t="s">
        <v>143</v>
      </c>
      <c r="C18" s="885" t="s">
        <v>4055</v>
      </c>
      <c r="D18" s="885" t="s">
        <v>4184</v>
      </c>
      <c r="E18" s="699">
        <v>47</v>
      </c>
      <c r="F18" s="1122">
        <v>56</v>
      </c>
      <c r="G18" s="1092" t="s">
        <v>36</v>
      </c>
      <c r="H18" s="1092" t="s">
        <v>114</v>
      </c>
      <c r="I18" t="n">
        <v>219.49</v>
      </c>
      <c r="J18" s="618">
        <f>(M18/I18)*100</f>
        <v>2.2745882995177871</v>
      </c>
      <c r="K18" s="832">
        <v>1.25</v>
      </c>
      <c r="L18" s="842">
        <v>4</v>
      </c>
      <c r="M18" s="609">
        <f>K18*L18</f>
        <v>5</v>
      </c>
      <c r="N18" s="825" t="s">
        <v>144</v>
      </c>
      <c r="O18" s="700">
        <v>1.04</v>
      </c>
      <c r="P18" s="603">
        <v>44903</v>
      </c>
      <c r="Q18" s="603">
        <v>44927</v>
      </c>
      <c r="R18" s="609">
        <f>(K18-O18)/O18*100</f>
        <v>20.192307692307686</v>
      </c>
      <c r="S18" s="667">
        <f>IF(INDEX(Historical!$D$7:$D$1220,MATCH(B18,Historical!$B$7:$B$1244,0))=0,"n/a",(INDEX(Historical!$C$7:$C$1222,MATCH(B18,Historical!$B$7:$B$1244,0))/INDEX(Historical!$D$7:$D$1220,MATCH(B18,Historical!$B$7:$B$1244,0))-1)*100)</f>
        <v>11.827956989247301</v>
      </c>
      <c r="T18" s="667">
        <f>IF(INDEX(Historical!$F$7:$F$1213,MATCH(B18,Historical!$B$7:$B$1244,0))=0,"n/a",((INDEX(Historical!$C$7:$C$1222,MATCH(B18,Historical!$B$7:$B$1244,0))/INDEX(Historical!$F$7:$F$1213,MATCH(B18,Historical!$B$7:$B$1244,0)))^(1/3)-1)*100)</f>
        <v>9.5978621302570399</v>
      </c>
      <c r="U18" s="667">
        <f>IF(INDEX(Historical!$H$7:$H$1213,MATCH(B18,Historical!$B$7:$B$1244,0))=0,"n/a",((INDEX(Historical!$C$7:$C$1222,MATCH(B18,Historical!$B$7:$B$1244,0))/INDEX(Historical!$H$7:$H$1213,MATCH(B18,Historical!$B$7:$B$1244,0)))^(1/5)-1)*100)</f>
        <v>12.779897806752238</v>
      </c>
      <c r="V18" s="667">
        <f>IF(INDEX(Historical!$N$7:$N$1213,MATCH(B18,Historical!$B$7:$B$1244,0))=0,"n/a",((INDEX(Historical!$C$7:$C$1222,MATCH(B18,Historical!$B$7:$B$1244,0))/INDEX(Historical!$N$7:$N$1213,MATCH(B18,Historical!$B$7:$B$1244,0)))^(1/10)-1)*100)</f>
        <v>11.663789383567757</v>
      </c>
      <c r="W18" s="668">
        <f>IF(OR(U18&lt;=0,U18="n/a",V18&lt;=0,V18="n/a"),"n/a",U18/V18)</f>
        <v>1.0956900357577515</v>
      </c>
      <c r="X18" s="669">
        <f>IF(OR(AJ18&lt;=0,AJ18="n/a",U18&lt;=0,U18="n/a"),"n/a",U18/AJ18)</f>
        <v>1.0649914838960199</v>
      </c>
      <c r="Y18" s="830"/>
      <c r="Z18" s="618">
        <f>IF(OR(AC18&lt;0.01,AC18="n/a"),"n/a",M18/AC18*100)</f>
        <v>66.40106241699867</v>
      </c>
      <c r="AA18" s="841">
        <f>IF(OR(AC18&lt;0.01,AC18="n/a"),"n/a",I18/AC18)</f>
        <v>29.192563081009293</v>
      </c>
      <c r="AB18" s="842">
        <v>6</v>
      </c>
      <c r="AC18" s="821">
        <v>7.53</v>
      </c>
      <c r="AD18" s="821">
        <v>2.19</v>
      </c>
      <c r="AE18" s="821">
        <v>5.35</v>
      </c>
      <c r="AF18" s="821">
        <v>30.74</v>
      </c>
      <c r="AG18" s="821">
        <v>96.899999999999991</v>
      </c>
      <c r="AH18" s="821">
        <v>15.4</v>
      </c>
      <c r="AI18" s="821">
        <v>10.93</v>
      </c>
      <c r="AJ18" s="821">
        <v>12</v>
      </c>
      <c r="AK18" s="821">
        <v>13.43</v>
      </c>
      <c r="AL18" s="833">
        <v>92320</v>
      </c>
      <c r="AM18" s="827">
        <v>0.1</v>
      </c>
      <c r="AN18" s="821">
        <v>1</v>
      </c>
      <c r="AO18" s="705">
        <f>IF(U18="n/a","n/a",IF(AA18&lt;0,"n/a",IF(AA18="n/a","n/a",J18+U18-AA18)))</f>
        <v>-14.138076974739267</v>
      </c>
      <c r="AP18" s="706">
        <f>IF(U18="n/a","n/a",J18+U18)</f>
        <v>15.054486106270026</v>
      </c>
      <c r="AQ18" s="843">
        <f>IF(OR(AC18&lt;0.01,AC18="n/a",AF18="n/a"),"n/a",(I18/SQRT(22.5*AC18*(I18/AF18))-1)*100)</f>
        <v>531.53407196206706</v>
      </c>
      <c r="AR18" s="618">
        <f>INDEX(Historical!$C$7:$C$1222,MATCH(B18,Historical!$B$7:$B$1244,0))*IF(AH18="n/a",1.03,IF(AH18&lt;0,1.01,IF(AH18&gt;10,1.1,(1+AH18/100))))</f>
        <v>4.5760000000000005</v>
      </c>
      <c r="AS18" s="841">
        <f>IF($AI18="n/a",1.03*AR18,IF($AI18&lt;0,1.01*AR18,IF($AI18&gt;10,1.1*AR18,(1+$AI18/100)*AR18)))</f>
        <v>5.0336000000000007</v>
      </c>
      <c r="AT18" s="841">
        <f>IF($AK18="n/a",1.03*AS18,IF($AK18&lt;0,1.01*AS18,IF($AK18&gt;10,1.1*AS18,(1+$AK18/100)*AS18)))</f>
        <v>5.5369600000000014</v>
      </c>
      <c r="AU18" s="841">
        <f>IF($AK18="n/a",1.03*AT18,IF($AK18&lt;0,1.01*AT18,IF($AK18&gt;10,1.1*AT18,(1+$AK18/100)*AT18)))</f>
        <v>6.0906560000000018</v>
      </c>
      <c r="AV18" s="841">
        <f>IF($AK18="n/a",1.03*AU18,IF($AK18&lt;0,1.01*AU18,IF($AK18&gt;10,1.1*AU18,(1+$AK18/100)*AU18)))</f>
        <v>6.6997216000000028</v>
      </c>
      <c r="AW18" s="618">
        <f>SUM(AR18:AV18)</f>
        <v>27.936937600000007</v>
      </c>
      <c r="AX18" s="713">
        <f>AW18/I18*100</f>
        <v>12.709006277863711</v>
      </c>
      <c r="AY18" s="887">
        <v>0.82</v>
      </c>
      <c r="AZ18" s="827">
        <v>11.81</v>
      </c>
      <c r="BA18" s="827">
        <v>-20.04</v>
      </c>
      <c r="BB18" s="827">
        <v>-6.01</v>
      </c>
      <c r="BC18" s="827">
        <v>-6.01</v>
      </c>
      <c r="BE18" s="594">
        <v>1976</v>
      </c>
      <c r="BF18" s="853">
        <f>IF(BE18&gt;2020,0,IF(BE18&gt;2008,1,IF(BE18&gt;2001,2,IF(BE18&gt;1990,3,IF(BE18&gt;1980,4,IF(BE18&gt;1973,5,IF(BE18&gt;1970,6,IF(BE18&gt;1960,7,IF(BE18&gt;1958,8,IF(BE18&gt;1953,9,10))))))))))</f>
        <v>5</v>
      </c>
      <c r="BG18" s="837">
        <v>5.3</v>
      </c>
      <c r="BH18" s="820" t="s">
        <v>4443</v>
      </c>
      <c r="BI18" s="820" t="s">
        <v>4444</v>
      </c>
    </row>
    <row r="19" spans="1:61" ht="11.25" customHeight="1" x14ac:dyDescent="0.2">
      <c r="A19" s="835" t="s">
        <v>4630</v>
      </c>
      <c r="B19" s="567" t="s">
        <v>3727</v>
      </c>
      <c r="C19" s="885" t="s">
        <v>130</v>
      </c>
      <c r="D19" s="885" t="s">
        <v>4187</v>
      </c>
      <c r="E19" s="699">
        <v>10</v>
      </c>
      <c r="F19" s="1122">
        <v>520</v>
      </c>
      <c r="G19" s="1122" t="s">
        <v>105</v>
      </c>
      <c r="H19" s="1122" t="s">
        <v>105</v>
      </c>
      <c r="I19" t="n">
        <v>86.45</v>
      </c>
      <c r="J19" s="618">
        <f>(M19/I19)*100</f>
        <v>3.0467899891186074</v>
      </c>
      <c r="K19" s="832">
        <v>0.63</v>
      </c>
      <c r="L19" s="842">
        <v>4</v>
      </c>
      <c r="M19" s="609">
        <f>K19*L19</f>
        <v>2.52</v>
      </c>
      <c r="N19" s="825" t="s">
        <v>316</v>
      </c>
      <c r="O19" s="700">
        <v>0.59</v>
      </c>
      <c r="P19" s="603">
        <v>44999</v>
      </c>
      <c r="Q19" s="603">
        <v>45016</v>
      </c>
      <c r="R19" s="609">
        <f>(K19-O19)/O19*100</f>
        <v>6.7796610169491593</v>
      </c>
      <c r="S19" s="667">
        <f>IF(INDEX(Historical!$D$7:$D$1220,MATCH(B19,Historical!$B$7:$B$1244,0))=0,"n/a",(INDEX(Historical!$C$7:$C$1222,MATCH(B19,Historical!$B$7:$B$1244,0))/INDEX(Historical!$D$7:$D$1220,MATCH(B19,Historical!$B$7:$B$1244,0))-1)*100)</f>
        <v>7.2727272727272529</v>
      </c>
      <c r="T19" s="667">
        <f>IF(INDEX(Historical!$F$7:$F$1213,MATCH(B19,Historical!$B$7:$B$1244,0))=0,"n/a",((INDEX(Historical!$C$7:$C$1222,MATCH(B19,Historical!$B$7:$B$1244,0))/INDEX(Historical!$F$7:$F$1213,MATCH(B19,Historical!$B$7:$B$1244,0)))^(1/3)-1)*100)</f>
        <v>7.1199245451753157</v>
      </c>
      <c r="U19" s="667">
        <f>IF(INDEX(Historical!$H$7:$H$1213,MATCH(B19,Historical!$B$7:$B$1244,0))=0,"n/a",((INDEX(Historical!$C$7:$C$1222,MATCH(B19,Historical!$B$7:$B$1244,0))/INDEX(Historical!$H$7:$H$1213,MATCH(B19,Historical!$B$7:$B$1244,0)))^(1/5)-1)*100)</f>
        <v>5.832846881261422</v>
      </c>
      <c r="V19" s="667">
        <f>IF(INDEX(Historical!$N$7:$N$1213,MATCH(B19,Historical!$B$7:$B$1244,0))=0,"n/a",((INDEX(Historical!$C$7:$C$1222,MATCH(B19,Historical!$B$7:$B$1244,0))/INDEX(Historical!$N$7:$N$1213,MATCH(B19,Historical!$B$7:$B$1244,0)))^(1/10)-1)*100)</f>
        <v>3.9630954752501335</v>
      </c>
      <c r="W19" s="668">
        <f>IF(OR(U19&lt;=0,U19="n/a",V19&lt;=0,V19="n/a"),"n/a",U19/V19)</f>
        <v>1.4717906539693641</v>
      </c>
      <c r="X19" s="669">
        <f>IF(OR(AJ19&lt;=0,AJ19="n/a",U19&lt;=0,U19="n/a"),"n/a",U19/AJ19)</f>
        <v>0.70275263629655682</v>
      </c>
      <c r="Y19" s="628"/>
      <c r="Z19" s="618">
        <f>IF(OR(AC19&lt;0.01,AC19="n/a"),"n/a",M19/AC19*100)</f>
        <v>60.869565217391312</v>
      </c>
      <c r="AA19" s="841">
        <f>IF(OR(AC19&lt;0.01,AC19="n/a"),"n/a",I19/AC19)</f>
        <v>19.978260869565219</v>
      </c>
      <c r="AB19" s="842">
        <v>12</v>
      </c>
      <c r="AC19" s="821">
        <v>4.1399999999999997</v>
      </c>
      <c r="AD19" s="821">
        <v>3.05</v>
      </c>
      <c r="AE19" s="821">
        <v>2.78</v>
      </c>
      <c r="AF19" s="821">
        <v>2.0699999999999998</v>
      </c>
      <c r="AG19" s="821">
        <v>10.6</v>
      </c>
      <c r="AH19" s="821">
        <v>7.7</v>
      </c>
      <c r="AI19" s="821">
        <v>7.3599999999999994</v>
      </c>
      <c r="AJ19" s="821">
        <v>8.3000000000000007</v>
      </c>
      <c r="AK19" s="821">
        <v>6.64</v>
      </c>
      <c r="AL19" s="833">
        <v>22140</v>
      </c>
      <c r="AM19" s="827">
        <v>0.2</v>
      </c>
      <c r="AN19" s="821">
        <v>1.44</v>
      </c>
      <c r="AO19" s="705">
        <f>IF(U19="n/a","n/a",IF(AA19&lt;0,"n/a",IF(AA19="n/a","n/a",J19+U19-AA19)))</f>
        <v>-11.09862399918519</v>
      </c>
      <c r="AP19" s="706">
        <f>IF(U19="n/a","n/a",J19+U19)</f>
        <v>8.879636870380029</v>
      </c>
      <c r="AQ19" s="843">
        <f>IF(OR(AC19&lt;0.01,AC19="n/a",AF19="n/a"),"n/a",(I19/SQRT(22.5*AC19*(I19/AF19))-1)*100)</f>
        <v>35.572858640658602</v>
      </c>
      <c r="AR19" s="618">
        <f>INDEX(Historical!$C$7:$C$1222,MATCH(B19,Historical!$B$7:$B$1244,0))*IF(AH19="n/a",1.03,IF(AH19&lt;0,1.01,IF(AH19&gt;10,1.1,(1+AH19/100))))</f>
        <v>2.5417199999999998</v>
      </c>
      <c r="AS19" s="841">
        <f>IF($AI19="n/a",1.03*AR19,IF($AI19&lt;0,1.01*AR19,IF($AI19&gt;10,1.1*AR19,(1+$AI19/100)*AR19)))</f>
        <v>2.7287905919999993</v>
      </c>
      <c r="AT19" s="841">
        <f>IF($AK19="n/a",1.03*AS19,IF($AK19&lt;0,1.01*AS19,IF($AK19&gt;10,1.1*AS19,(1+$AK19/100)*AS19)))</f>
        <v>2.9099822873087993</v>
      </c>
      <c r="AU19" s="841">
        <f>IF($AK19="n/a",1.03*AT19,IF($AK19&lt;0,1.01*AT19,IF($AK19&gt;10,1.1*AT19,(1+$AK19/100)*AT19)))</f>
        <v>3.1032051111861034</v>
      </c>
      <c r="AV19" s="841">
        <f>IF($AK19="n/a",1.03*AU19,IF($AK19&lt;0,1.01*AU19,IF($AK19&gt;10,1.1*AU19,(1+$AK19/100)*AU19)))</f>
        <v>3.3092579305688608</v>
      </c>
      <c r="AW19" s="618">
        <f>SUM(AR19:AV19)</f>
        <v>14.592955921063762</v>
      </c>
      <c r="AX19" s="713">
        <f>AW19/I19*100</f>
        <v>17.64352063966118</v>
      </c>
      <c r="AY19" s="887">
        <v>0.42</v>
      </c>
      <c r="AZ19" s="827">
        <v>12.870000000000001</v>
      </c>
      <c r="BA19" s="827">
        <v>-16.619999999999997</v>
      </c>
      <c r="BB19" s="827">
        <v>-5.2</v>
      </c>
      <c r="BC19" s="827">
        <v>-6.03</v>
      </c>
      <c r="BE19" s="594">
        <v>2014</v>
      </c>
      <c r="BF19" s="853">
        <f>IF(BE19&gt;2020,0,IF(BE19&gt;2008,1,IF(BE19&gt;2001,2,IF(BE19&gt;1990,3,IF(BE19&gt;1980,4,IF(BE19&gt;1973,5,IF(BE19&gt;1970,6,IF(BE19&gt;1960,7,IF(BE19&gt;1958,8,IF(BE19&gt;1953,9,10))))))))))</f>
        <v>1</v>
      </c>
      <c r="BG19" s="837">
        <v>2.9000000000000004</v>
      </c>
      <c r="BH19" s="820" t="s">
        <v>4443</v>
      </c>
      <c r="BI19" s="820" t="s">
        <v>4444</v>
      </c>
    </row>
    <row r="20" spans="1:61" ht="11.25" customHeight="1" x14ac:dyDescent="0.2">
      <c r="A20" s="826" t="s">
        <v>4631</v>
      </c>
      <c r="B20" s="830" t="s">
        <v>402</v>
      </c>
      <c r="C20" s="885" t="s">
        <v>107</v>
      </c>
      <c r="D20" s="885" t="s">
        <v>117</v>
      </c>
      <c r="E20" s="699">
        <v>20</v>
      </c>
      <c r="F20" s="1122">
        <v>180</v>
      </c>
      <c r="G20" s="1098" t="s">
        <v>105</v>
      </c>
      <c r="H20" s="1098" t="s">
        <v>105</v>
      </c>
      <c r="I20" t="n">
        <v>36.09</v>
      </c>
      <c r="J20" s="618">
        <f>(M20/I20)*100</f>
        <v>0.86434573829531813</v>
      </c>
      <c r="K20" s="832">
        <v>0.36</v>
      </c>
      <c r="L20" s="842">
        <v>1</v>
      </c>
      <c r="M20" s="609">
        <f>K20*L20</f>
        <v>0.36</v>
      </c>
      <c r="N20" s="825" t="s">
        <v>170</v>
      </c>
      <c r="O20" s="700">
        <v>0.34</v>
      </c>
      <c r="P20" s="603">
        <v>44890</v>
      </c>
      <c r="Q20" s="603">
        <v>44908</v>
      </c>
      <c r="R20" s="609">
        <f>(K20-O20)/O20*100</f>
        <v>5.8823529411764595</v>
      </c>
      <c r="S20" s="667">
        <f>IF(INDEX(Historical!$D$7:$D$1220,MATCH(B20,Historical!$B$7:$B$1244,0))=0,"n/a",(INDEX(Historical!$C$7:$C$1222,MATCH(B20,Historical!$B$7:$B$1244,0))/INDEX(Historical!$D$7:$D$1220,MATCH(B20,Historical!$B$7:$B$1244,0))-1)*100)</f>
        <v>5.8823529411764497</v>
      </c>
      <c r="T20" s="667">
        <f>IF(INDEX(Historical!$F$7:$F$1213,MATCH(B20,Historical!$B$7:$B$1244,0))=0,"n/a",((INDEX(Historical!$C$7:$C$1222,MATCH(B20,Historical!$B$7:$B$1244,0))/INDEX(Historical!$F$7:$F$1213,MATCH(B20,Historical!$B$7:$B$1244,0)))^(1/3)-1)*100)</f>
        <v>6.2658569182611146</v>
      </c>
      <c r="U20" s="667">
        <f>IF(INDEX(Historical!$H$7:$H$1213,MATCH(B20,Historical!$B$7:$B$1244,0))=0,"n/a",((INDEX(Historical!$C$7:$C$1222,MATCH(B20,Historical!$B$7:$B$1244,0))/INDEX(Historical!$H$7:$H$1213,MATCH(B20,Historical!$B$7:$B$1244,0)))^(1/5)-1)*100)</f>
        <v>6.7249181879538877</v>
      </c>
      <c r="V20" s="667">
        <f>IF(INDEX(Historical!$N$7:$N$1213,MATCH(B20,Historical!$B$7:$B$1244,0))=0,"n/a",((INDEX(Historical!$C$7:$C$1222,MATCH(B20,Historical!$B$7:$B$1244,0))/INDEX(Historical!$N$7:$N$1213,MATCH(B20,Historical!$B$7:$B$1244,0)))^(1/10)-1)*100)</f>
        <v>9.1493425617896982</v>
      </c>
      <c r="W20" s="668">
        <f>IF(OR(U20&lt;=0,U20="n/a",V20&lt;=0,V20="n/a"),"n/a",U20/V20)</f>
        <v>0.73501654818774542</v>
      </c>
      <c r="X20" s="669">
        <f>IF(OR(AJ20&lt;=0,AJ20="n/a",U20&lt;=0,U20="n/a"),"n/a",U20/AJ20)</f>
        <v>0.18577122066170962</v>
      </c>
      <c r="Y20" s="831"/>
      <c r="Z20" s="618">
        <f>IF(OR(AC20&lt;0.01,AC20="n/a"),"n/a",M20/AC20*100)</f>
        <v>2.8869286287089011</v>
      </c>
      <c r="AA20" s="841">
        <f>IF(OR(AC20&lt;0.01,AC20="n/a"),"n/a",I20/AC20)</f>
        <v>3.3400160384923816</v>
      </c>
      <c r="AB20" s="842">
        <v>12</v>
      </c>
      <c r="AC20" s="821">
        <v>12.47</v>
      </c>
      <c r="AD20" s="821">
        <v>0.12</v>
      </c>
      <c r="AE20" s="821">
        <v>2.4900000000000002</v>
      </c>
      <c r="AF20" s="821">
        <v>1.1399999999999999</v>
      </c>
      <c r="AG20" s="821">
        <v>24.3</v>
      </c>
      <c r="AH20" s="821">
        <v>-34</v>
      </c>
      <c r="AI20" s="821">
        <v>15.049999999999999</v>
      </c>
      <c r="AJ20" s="821">
        <v>36.199999999999996</v>
      </c>
      <c r="AK20" s="821">
        <v>26.810000000000002</v>
      </c>
      <c r="AL20" s="833">
        <v>3530</v>
      </c>
      <c r="AM20" s="827">
        <v>1.6</v>
      </c>
      <c r="AN20" s="821">
        <v>0.27</v>
      </c>
      <c r="AO20" s="705">
        <f>IF(U20="n/a","n/a",IF(AA20&lt;0,"n/a",IF(AA20="n/a","n/a",J20+U20-AA20)))</f>
        <v>4.2492478877568249</v>
      </c>
      <c r="AP20" s="706">
        <f>IF(U20="n/a","n/a",J20+U20)</f>
        <v>7.5892639262492061</v>
      </c>
      <c r="AQ20" s="843">
        <f>IF(OR(AC20&lt;0.01,AC20="n/a",AF20="n/a"),"n/a",(I20/SQRT(22.5*AC20*(I20/AF20))-1)*100)</f>
        <v>-58.862732311976039</v>
      </c>
      <c r="AR20" s="618">
        <f>INDEX(Historical!$C$7:$C$1222,MATCH(B20,Historical!$B$7:$B$1244,0))*IF(AH20="n/a",1.03,IF(AH20&lt;0,1.01,IF(AH20&gt;10,1.1,(1+AH20/100))))</f>
        <v>0.36359999999999998</v>
      </c>
      <c r="AS20" s="841">
        <f>IF($AI20="n/a",1.03*AR20,IF($AI20&lt;0,1.01*AR20,IF($AI20&gt;10,1.1*AR20,(1+$AI20/100)*AR20)))</f>
        <v>0.39995999999999998</v>
      </c>
      <c r="AT20" s="841">
        <f>IF($AK20="n/a",1.03*AS20,IF($AK20&lt;0,1.01*AS20,IF($AK20&gt;10,1.1*AS20,(1+$AK20/100)*AS20)))</f>
        <v>0.43995600000000001</v>
      </c>
      <c r="AU20" s="841">
        <f>IF($AK20="n/a",1.03*AT20,IF($AK20&lt;0,1.01*AT20,IF($AK20&gt;10,1.1*AT20,(1+$AK20/100)*AT20)))</f>
        <v>0.48395160000000004</v>
      </c>
      <c r="AV20" s="841">
        <f>IF($AK20="n/a",1.03*AU20,IF($AK20&lt;0,1.01*AU20,IF($AK20&gt;10,1.1*AU20,(1+$AK20/100)*AU20)))</f>
        <v>0.53234676000000003</v>
      </c>
      <c r="AW20" s="618">
        <f>SUM(AR20:AV20)</f>
        <v>2.21981436</v>
      </c>
      <c r="AX20" s="713">
        <f>AW20/I20*100</f>
        <v>5.3296863385354145</v>
      </c>
      <c r="AY20" s="887">
        <v>0.9</v>
      </c>
      <c r="AZ20" s="827">
        <v>48.480000000000004</v>
      </c>
      <c r="BA20" s="827">
        <v>-13.88</v>
      </c>
      <c r="BB20" s="827">
        <v>-8.15</v>
      </c>
      <c r="BC20" s="827">
        <v>3.9600000000000004</v>
      </c>
      <c r="BE20" s="594">
        <v>2005</v>
      </c>
      <c r="BF20" s="853">
        <f>IF(BE20&gt;2020,0,IF(BE20&gt;2008,1,IF(BE20&gt;2001,2,IF(BE20&gt;1990,3,IF(BE20&gt;1980,4,IF(BE20&gt;1973,5,IF(BE20&gt;1970,6,IF(BE20&gt;1960,7,IF(BE20&gt;1958,8,IF(BE20&gt;1953,9,10))))))))))</f>
        <v>2</v>
      </c>
      <c r="BG20" s="837">
        <v>1.5</v>
      </c>
      <c r="BH20" s="820" t="s">
        <v>4443</v>
      </c>
      <c r="BI20" s="820" t="s">
        <v>4444</v>
      </c>
    </row>
    <row r="21" spans="1:61" ht="11.25" customHeight="1" x14ac:dyDescent="0.2">
      <c r="A21" s="836" t="s">
        <v>4486</v>
      </c>
      <c r="B21" s="830" t="s">
        <v>4483</v>
      </c>
      <c r="C21" s="885" t="s">
        <v>122</v>
      </c>
      <c r="D21" s="885" t="s">
        <v>4214</v>
      </c>
      <c r="E21" s="699">
        <v>7</v>
      </c>
      <c r="F21" s="1122">
        <v>613</v>
      </c>
      <c r="G21" s="1105" t="s">
        <v>105</v>
      </c>
      <c r="H21" s="1105" t="s">
        <v>105</v>
      </c>
      <c r="I21" t="n">
        <v>51.39</v>
      </c>
      <c r="J21" s="618">
        <f>(M21/I21)*100</f>
        <v>3.4759939170106455</v>
      </c>
      <c r="K21" s="832">
        <v>0.4</v>
      </c>
      <c r="L21" s="842">
        <v>4</v>
      </c>
      <c r="M21" s="609">
        <f>K21*L21</f>
        <v>1.6</v>
      </c>
      <c r="N21" s="825" t="s">
        <v>510</v>
      </c>
      <c r="O21" s="700">
        <v>0.35</v>
      </c>
      <c r="P21" s="999">
        <v>44624</v>
      </c>
      <c r="Q21" s="999">
        <v>44635</v>
      </c>
      <c r="R21" s="609">
        <f>(K21-O21)/O21*100</f>
        <v>14.285714285714299</v>
      </c>
      <c r="S21" s="667">
        <f>IF(INDEX(Historical!$D$7:$D$1220,MATCH(B21,Historical!$B$7:$B$1244,0))=0,"n/a",(INDEX(Historical!$C$7:$C$1222,MATCH(B21,Historical!$B$7:$B$1244,0))/INDEX(Historical!$D$7:$D$1220,MATCH(B21,Historical!$B$7:$B$1244,0))-1)*100)</f>
        <v>14.285714285714302</v>
      </c>
      <c r="T21" s="667">
        <f>IF(INDEX(Historical!$F$7:$F$1213,MATCH(B21,Historical!$B$7:$B$1244,0))=0,"n/a",((INDEX(Historical!$C$7:$C$1222,MATCH(B21,Historical!$B$7:$B$1244,0))/INDEX(Historical!$F$7:$F$1213,MATCH(B21,Historical!$B$7:$B$1244,0)))^(1/3)-1)*100)</f>
        <v>42.75317110072163</v>
      </c>
      <c r="U21" s="667">
        <f>IF(INDEX(Historical!$H$7:$H$1213,MATCH(B21,Historical!$B$7:$B$1244,0))=0,"n/a",((INDEX(Historical!$C$7:$C$1222,MATCH(B21,Historical!$B$7:$B$1244,0))/INDEX(Historical!$H$7:$H$1213,MATCH(B21,Historical!$B$7:$B$1244,0)))^(1/5)-1)*100)</f>
        <v>31.300755552956506</v>
      </c>
      <c r="V21" s="667">
        <f>IF(INDEX(Historical!$N$7:$N$1213,MATCH(B21,Historical!$B$7:$B$1244,0))=0,"n/a",((INDEX(Historical!$C$7:$C$1222,MATCH(B21,Historical!$B$7:$B$1244,0))/INDEX(Historical!$N$7:$N$1213,MATCH(B21,Historical!$B$7:$B$1244,0)))^(1/10)-1)*100)</f>
        <v>7.1773462536293131</v>
      </c>
      <c r="W21" s="668">
        <f>IF(OR(U21&lt;=0,U21="n/a",V21&lt;=0,V21="n/a"),"n/a",U21/V21)</f>
        <v>4.3610485612462817</v>
      </c>
      <c r="X21" s="669">
        <f>IF(OR(AJ21&lt;=0,AJ21="n/a",U21&lt;=0,U21="n/a"),"n/a",U21/AJ21)</f>
        <v>1.1723129420582961</v>
      </c>
      <c r="Y21" s="640"/>
      <c r="Z21" s="618">
        <f>IF(OR(AC21&lt;0.01,AC21="n/a"),"n/a",M21/AC21*100)</f>
        <v>105.96026490066225</v>
      </c>
      <c r="AA21" s="841">
        <f>IF(OR(AC21&lt;0.01,AC21="n/a"),"n/a",I21/AC21)</f>
        <v>30.483443708609272</v>
      </c>
      <c r="AB21" s="842">
        <v>12</v>
      </c>
      <c r="AC21" s="821">
        <v>1.51</v>
      </c>
      <c r="AD21" s="821" t="s">
        <v>135</v>
      </c>
      <c r="AE21" s="821">
        <v>3.64</v>
      </c>
      <c r="AF21" s="821">
        <v>1.3</v>
      </c>
      <c r="AG21" s="821">
        <v>4.3999999999999995</v>
      </c>
      <c r="AH21" s="821">
        <v>9.1</v>
      </c>
      <c r="AI21" s="821">
        <v>15.89</v>
      </c>
      <c r="AJ21" s="821">
        <v>26.700000000000003</v>
      </c>
      <c r="AK21" s="821">
        <v>-6.38</v>
      </c>
      <c r="AL21" s="833">
        <v>20930</v>
      </c>
      <c r="AM21" s="827">
        <v>0.2</v>
      </c>
      <c r="AN21" s="821">
        <v>0.09</v>
      </c>
      <c r="AO21" s="705">
        <f>IF(U21="n/a","n/a",IF(AA21&lt;0,"n/a",IF(AA21="n/a","n/a",J21+U21-AA21)))</f>
        <v>4.2933057613578782</v>
      </c>
      <c r="AP21" s="706">
        <f>IF(U21="n/a","n/a",J21+U21)</f>
        <v>34.77674946996715</v>
      </c>
      <c r="AQ21" s="843">
        <f>IF(OR(AC21&lt;0.01,AC21="n/a",AF21="n/a"),"n/a",(I21/SQRT(22.5*AC21*(I21/AF21))-1)*100)</f>
        <v>32.712683512067706</v>
      </c>
      <c r="AR21" s="618">
        <f>INDEX(Historical!$C$7:$C$1222,MATCH(B21,Historical!$B$7:$B$1244,0))*IF(AH21="n/a",1.03,IF(AH21&lt;0,1.01,IF(AH21&gt;10,1.1,(1+AH21/100))))</f>
        <v>1.7456</v>
      </c>
      <c r="AS21" s="841">
        <f>IF($AI21="n/a",1.03*AR21,IF($AI21&lt;0,1.01*AR21,IF($AI21&gt;10,1.1*AR21,(1+$AI21/100)*AR21)))</f>
        <v>1.9201600000000001</v>
      </c>
      <c r="AT21" s="841">
        <f>IF($AK21="n/a",1.03*AS21,IF($AK21&lt;0,1.01*AS21,IF($AK21&gt;10,1.1*AS21,(1+$AK21/100)*AS21)))</f>
        <v>1.9393616</v>
      </c>
      <c r="AU21" s="841">
        <f>IF($AK21="n/a",1.03*AT21,IF($AK21&lt;0,1.01*AT21,IF($AK21&gt;10,1.1*AT21,(1+$AK21/100)*AT21)))</f>
        <v>1.9587552160000001</v>
      </c>
      <c r="AV21" s="841">
        <f>IF($AK21="n/a",1.03*AU21,IF($AK21&lt;0,1.01*AU21,IF($AK21&gt;10,1.1*AU21,(1+$AK21/100)*AU21)))</f>
        <v>1.9783427681600001</v>
      </c>
      <c r="AW21" s="618">
        <f>SUM(AR21:AV21)</f>
        <v>9.5422195841600015</v>
      </c>
      <c r="AX21" s="713">
        <f>AW21/I21*100</f>
        <v>20.730435768325009</v>
      </c>
      <c r="AY21" s="887">
        <v>0.76</v>
      </c>
      <c r="AZ21" s="827">
        <v>25.47</v>
      </c>
      <c r="BA21" s="827">
        <v>-31.44</v>
      </c>
      <c r="BB21" s="827">
        <v>-12.72</v>
      </c>
      <c r="BC21" s="827">
        <v>-3.53</v>
      </c>
      <c r="BE21" s="594">
        <v>2016</v>
      </c>
      <c r="BF21" s="853">
        <f>IF(BE21&gt;2020,0,IF(BE21&gt;2008,1,IF(BE21&gt;2001,2,IF(BE21&gt;1990,3,IF(BE21&gt;1980,4,IF(BE21&gt;1973,5,IF(BE21&gt;1970,6,IF(BE21&gt;1960,7,IF(BE21&gt;1958,8,IF(BE21&gt;1953,9,10))))))))))</f>
        <v>1</v>
      </c>
      <c r="BG21" s="837">
        <v>3</v>
      </c>
      <c r="BH21" s="820" t="s">
        <v>4443</v>
      </c>
      <c r="BI21" s="820" t="s">
        <v>4444</v>
      </c>
    </row>
    <row r="22" spans="1:61" ht="11.25" customHeight="1" x14ac:dyDescent="0.2">
      <c r="A22" s="819" t="s">
        <v>4632</v>
      </c>
      <c r="B22" s="830" t="s">
        <v>883</v>
      </c>
      <c r="C22" s="885" t="s">
        <v>130</v>
      </c>
      <c r="D22" s="885" t="s">
        <v>4188</v>
      </c>
      <c r="E22" s="699">
        <v>13</v>
      </c>
      <c r="F22" s="1122">
        <v>304</v>
      </c>
      <c r="G22" s="1116" t="s">
        <v>36</v>
      </c>
      <c r="H22" s="1116" t="s">
        <v>36</v>
      </c>
      <c r="I22" t="n">
        <v>90.43</v>
      </c>
      <c r="J22" s="618">
        <f>(M22/I22)*100</f>
        <v>3.7740138683642148</v>
      </c>
      <c r="K22" s="832">
        <v>0.83</v>
      </c>
      <c r="L22" s="842">
        <v>4</v>
      </c>
      <c r="M22" s="609">
        <f>K22*L22</f>
        <v>3.32</v>
      </c>
      <c r="N22" s="825" t="s">
        <v>247</v>
      </c>
      <c r="O22" s="700">
        <v>0.78</v>
      </c>
      <c r="P22" s="603">
        <v>44874</v>
      </c>
      <c r="Q22" s="603">
        <v>44904</v>
      </c>
      <c r="R22" s="609">
        <f>(K22-O22)/O22*100</f>
        <v>6.4102564102564017</v>
      </c>
      <c r="S22" s="667">
        <f>IF(INDEX(Historical!$D$7:$D$1220,MATCH(B22,Historical!$B$7:$B$1244,0))=0,"n/a",(INDEX(Historical!$C$7:$C$1222,MATCH(B22,Historical!$B$7:$B$1244,0))/INDEX(Historical!$D$7:$D$1220,MATCH(B22,Historical!$B$7:$B$1244,0))-1)*100)</f>
        <v>5.6666666666666643</v>
      </c>
      <c r="T22" s="667">
        <f>IF(INDEX(Historical!$F$7:$F$1213,MATCH(B22,Historical!$B$7:$B$1244,0))=0,"n/a",((INDEX(Historical!$C$7:$C$1222,MATCH(B22,Historical!$B$7:$B$1244,0))/INDEX(Historical!$F$7:$F$1213,MATCH(B22,Historical!$B$7:$B$1244,0)))^(1/3)-1)*100)</f>
        <v>5.365069295574254</v>
      </c>
      <c r="U22" s="667">
        <f>IF(INDEX(Historical!$H$7:$H$1213,MATCH(B22,Historical!$B$7:$B$1244,0))=0,"n/a",((INDEX(Historical!$C$7:$C$1222,MATCH(B22,Historical!$B$7:$B$1244,0))/INDEX(Historical!$H$7:$H$1213,MATCH(B22,Historical!$B$7:$B$1244,0)))^(1/5)-1)*100)</f>
        <v>5.8113541080314857</v>
      </c>
      <c r="V22" s="667">
        <f>IF(INDEX(Historical!$N$7:$N$1213,MATCH(B22,Historical!$B$7:$B$1244,0))=0,"n/a",((INDEX(Historical!$C$7:$C$1222,MATCH(B22,Historical!$B$7:$B$1244,0))/INDEX(Historical!$N$7:$N$1213,MATCH(B22,Historical!$B$7:$B$1244,0)))^(1/10)-1)*100)</f>
        <v>5.3634884912967529</v>
      </c>
      <c r="W22" s="668">
        <f>IF(OR(U22&lt;=0,U22="n/a",V22&lt;=0,V22="n/a"),"n/a",U22/V22)</f>
        <v>1.0835026713418845</v>
      </c>
      <c r="X22" s="669">
        <f>IF(OR(AJ22&lt;=0,AJ22="n/a",U22&lt;=0,U22="n/a"),"n/a",U22/AJ22)</f>
        <v>1.7610163963731773</v>
      </c>
      <c r="Y22" s="830"/>
      <c r="Z22" s="618">
        <f>IF(OR(AC22&lt;0.01,AC22="n/a"),"n/a",M22/AC22*100)</f>
        <v>68.879668049792514</v>
      </c>
      <c r="AA22" s="841">
        <f>IF(OR(AC22&lt;0.01,AC22="n/a"),"n/a",I22/AC22)</f>
        <v>18.251037344398338</v>
      </c>
      <c r="AB22" s="842">
        <v>12</v>
      </c>
      <c r="AC22" s="821">
        <v>4.82</v>
      </c>
      <c r="AD22" s="821">
        <v>3.06</v>
      </c>
      <c r="AE22" s="821">
        <v>2.4700000000000002</v>
      </c>
      <c r="AF22" s="821">
        <v>1.93</v>
      </c>
      <c r="AG22" s="821">
        <v>9.6</v>
      </c>
      <c r="AH22" s="821">
        <v>-9.4</v>
      </c>
      <c r="AI22" s="821">
        <v>6.4799999999999995</v>
      </c>
      <c r="AJ22" s="821">
        <v>3.3000000000000003</v>
      </c>
      <c r="AK22" s="821">
        <v>6.1</v>
      </c>
      <c r="AL22" s="833">
        <v>46430</v>
      </c>
      <c r="AM22" s="827">
        <v>0.03</v>
      </c>
      <c r="AN22" s="821">
        <v>1.67</v>
      </c>
      <c r="AO22" s="705">
        <f>IF(U22="n/a","n/a",IF(AA22&lt;0,"n/a",IF(AA22="n/a","n/a",J22+U22-AA22)))</f>
        <v>-8.6656693680026375</v>
      </c>
      <c r="AP22" s="706">
        <f>IF(U22="n/a","n/a",J22+U22)</f>
        <v>9.5853679763957</v>
      </c>
      <c r="AQ22" s="843">
        <f>IF(OR(AC22&lt;0.01,AC22="n/a",AF22="n/a"),"n/a",(I22/SQRT(22.5*AC22*(I22/AF22))-1)*100)</f>
        <v>25.121278188073347</v>
      </c>
      <c r="AR22" s="618">
        <f>INDEX(Historical!$C$7:$C$1222,MATCH(B22,Historical!$B$7:$B$1244,0))*IF(AH22="n/a",1.03,IF(AH22&lt;0,1.01,IF(AH22&gt;10,1.1,(1+AH22/100))))</f>
        <v>3.2016999999999998</v>
      </c>
      <c r="AS22" s="841">
        <f>IF($AI22="n/a",1.03*AR22,IF($AI22&lt;0,1.01*AR22,IF($AI22&gt;10,1.1*AR22,(1+$AI22/100)*AR22)))</f>
        <v>3.4091701599999995</v>
      </c>
      <c r="AT22" s="841">
        <f>IF($AK22="n/a",1.03*AS22,IF($AK22&lt;0,1.01*AS22,IF($AK22&gt;10,1.1*AS22,(1+$AK22/100)*AS22)))</f>
        <v>3.6171295397599992</v>
      </c>
      <c r="AU22" s="841">
        <f>IF($AK22="n/a",1.03*AT22,IF($AK22&lt;0,1.01*AT22,IF($AK22&gt;10,1.1*AT22,(1+$AK22/100)*AT22)))</f>
        <v>3.837774441685359</v>
      </c>
      <c r="AV22" s="841">
        <f>IF($AK22="n/a",1.03*AU22,IF($AK22&lt;0,1.01*AU22,IF($AK22&gt;10,1.1*AU22,(1+$AK22/100)*AU22)))</f>
        <v>4.0718786826281654</v>
      </c>
      <c r="AW22" s="618">
        <f>SUM(AR22:AV22)</f>
        <v>18.13765282407352</v>
      </c>
      <c r="AX22" s="713">
        <f>AW22/I22*100</f>
        <v>20.617997981213502</v>
      </c>
      <c r="AY22" s="887">
        <v>0.43</v>
      </c>
      <c r="AZ22" s="827">
        <v>9.5500000000000007</v>
      </c>
      <c r="BA22" s="827">
        <v>-16.7</v>
      </c>
      <c r="BB22" s="827">
        <v>-5.91</v>
      </c>
      <c r="BC22" s="827">
        <v>-7.4499999999999993</v>
      </c>
      <c r="BE22" s="594">
        <v>2011</v>
      </c>
      <c r="BF22" s="853">
        <f>IF(BE22&gt;2020,0,IF(BE22&gt;2008,1,IF(BE22&gt;2001,2,IF(BE22&gt;1990,3,IF(BE22&gt;1980,4,IF(BE22&gt;1973,5,IF(BE22&gt;1970,6,IF(BE22&gt;1960,7,IF(BE22&gt;1958,8,IF(BE22&gt;1953,9,10))))))))))</f>
        <v>1</v>
      </c>
      <c r="BG22" s="837">
        <v>2.5</v>
      </c>
      <c r="BH22" s="820" t="s">
        <v>4443</v>
      </c>
      <c r="BI22" s="820" t="s">
        <v>4444</v>
      </c>
    </row>
    <row r="23" spans="1:61" s="737" customFormat="1" ht="11.25" customHeight="1" x14ac:dyDescent="0.2">
      <c r="A23" s="613" t="s">
        <v>4633</v>
      </c>
      <c r="B23" s="743" t="s">
        <v>856</v>
      </c>
      <c r="C23" s="885" t="s">
        <v>130</v>
      </c>
      <c r="D23" s="885" t="s">
        <v>4189</v>
      </c>
      <c r="E23" s="721">
        <v>12</v>
      </c>
      <c r="F23" s="1122">
        <v>397</v>
      </c>
      <c r="G23" s="1121" t="s">
        <v>105</v>
      </c>
      <c r="H23" s="1121" t="s">
        <v>105</v>
      </c>
      <c r="I23" t="n">
        <v>23.57</v>
      </c>
      <c r="J23" s="723">
        <f>(M23/I23)*100</f>
        <v>2.6888168557536467</v>
      </c>
      <c r="K23" s="724">
        <v>0.16589999999999999</v>
      </c>
      <c r="L23" s="725">
        <v>4</v>
      </c>
      <c r="M23" s="726">
        <f>K23*L23</f>
        <v>0.66359999999999997</v>
      </c>
      <c r="N23" s="727" t="s">
        <v>106</v>
      </c>
      <c r="O23" s="728">
        <v>0.158</v>
      </c>
      <c r="P23" s="1037">
        <v>44957</v>
      </c>
      <c r="Q23" s="1037">
        <v>44972</v>
      </c>
      <c r="R23" s="726">
        <f>(K23-O23)/O23*100</f>
        <v>4.9999999999999938</v>
      </c>
      <c r="S23" s="667">
        <f>IF(INDEX(Historical!$D$7:$D$1220,MATCH(B23,Historical!$B$7:$B$1244,0))=0,"n/a",(INDEX(Historical!$C$7:$C$1222,MATCH(B23,Historical!$B$7:$B$1244,0))/INDEX(Historical!$D$7:$D$1220,MATCH(B23,Historical!$B$7:$B$1244,0))-1)*100)</f>
        <v>4.9833887043189362</v>
      </c>
      <c r="T23" s="667">
        <f>IF(INDEX(Historical!$F$7:$F$1213,MATCH(B23,Historical!$B$7:$B$1244,0))=0,"n/a",((INDEX(Historical!$C$7:$C$1222,MATCH(B23,Historical!$B$7:$B$1244,0))/INDEX(Historical!$F$7:$F$1213,MATCH(B23,Historical!$B$7:$B$1244,0)))^(1/3)-1)*100)</f>
        <v>4.9964974646971472</v>
      </c>
      <c r="U23" s="667">
        <f>IF(INDEX(Historical!$H$7:$H$1213,MATCH(B23,Historical!$B$7:$B$1244,0))=0,"n/a",((INDEX(Historical!$C$7:$C$1222,MATCH(B23,Historical!$B$7:$B$1244,0))/INDEX(Historical!$H$7:$H$1213,MATCH(B23,Historical!$B$7:$B$1244,0)))^(1/5)-1)*100)</f>
        <v>5.6562440968709549</v>
      </c>
      <c r="V23" s="667">
        <f>IF(INDEX(Historical!$N$7:$N$1213,MATCH(B23,Historical!$B$7:$B$1244,0))=0,"n/a",((INDEX(Historical!$C$7:$C$1222,MATCH(B23,Historical!$B$7:$B$1244,0))/INDEX(Historical!$N$7:$N$1213,MATCH(B23,Historical!$B$7:$B$1244,0)))^(1/10)-1)*100)</f>
        <v>31.784917397306977</v>
      </c>
      <c r="W23" s="668">
        <f>IF(OR(U23&lt;=0,U23="n/a",V23&lt;=0,V23="n/a"),"n/a",U23/V23)</f>
        <v>0.17795371390048628</v>
      </c>
      <c r="X23" s="669">
        <f>IF(OR(AJ23&lt;=0,AJ23="n/a",U23&lt;=0,U23="n/a"),"n/a",U23/AJ23)</f>
        <v>0.79553362825189244</v>
      </c>
      <c r="Y23" s="628"/>
      <c r="Z23" s="723" t="str">
        <f>IF(OR(AC23&lt;0.01,AC23="n/a"),"n/a",M23/AC23*100)</f>
        <v>n/a</v>
      </c>
      <c r="AA23" s="730" t="str">
        <f>IF(OR(AC23&lt;0.01,AC23="n/a"),"n/a",I23/AC23)</f>
        <v>n/a</v>
      </c>
      <c r="AB23" s="725">
        <v>12</v>
      </c>
      <c r="AC23" s="731">
        <v>-0.64</v>
      </c>
      <c r="AD23" s="731" t="s">
        <v>135</v>
      </c>
      <c r="AE23" s="731">
        <v>1.35</v>
      </c>
      <c r="AF23" s="731">
        <v>6.87</v>
      </c>
      <c r="AG23" s="731">
        <v>-12.3</v>
      </c>
      <c r="AH23" s="731">
        <v>7.9</v>
      </c>
      <c r="AI23" s="731">
        <v>5.48</v>
      </c>
      <c r="AJ23" s="731">
        <v>7.1099999999999994</v>
      </c>
      <c r="AK23" s="731">
        <v>8.07</v>
      </c>
      <c r="AL23" s="732">
        <v>16660</v>
      </c>
      <c r="AM23" s="733">
        <v>0.33999999999999997</v>
      </c>
      <c r="AN23" s="731">
        <v>8.64</v>
      </c>
      <c r="AO23" s="734" t="str">
        <f>IF(U23="n/a","n/a",IF(AA23&lt;0,"n/a",IF(AA23="n/a","n/a",J23+U23-AA23)))</f>
        <v>n/a</v>
      </c>
      <c r="AP23" s="735">
        <f>IF(U23="n/a","n/a",J23+U23)</f>
        <v>8.3450609526246016</v>
      </c>
      <c r="AQ23" s="843" t="str">
        <f>IF(OR(AC23&lt;0.01,AC23="n/a",AF23="n/a"),"n/a",(I23/SQRT(22.5*AC23*(I23/AF23))-1)*100)</f>
        <v>n/a</v>
      </c>
      <c r="AR23" s="618">
        <f>INDEX(Historical!$C$7:$C$1222,MATCH(B23,Historical!$B$7:$B$1244,0))*IF(AH23="n/a",1.03,IF(AH23&lt;0,1.01,IF(AH23&gt;10,1.1,(1+AH23/100))))</f>
        <v>0.68192799999999998</v>
      </c>
      <c r="AS23" s="730">
        <f>IF($AI23="n/a",1.03*AR23,IF($AI23&lt;0,1.01*AR23,IF($AI23&gt;10,1.1*AR23,(1+$AI23/100)*AR23)))</f>
        <v>0.71929765439999993</v>
      </c>
      <c r="AT23" s="730">
        <f>IF($AK23="n/a",1.03*AS23,IF($AK23&lt;0,1.01*AS23,IF($AK23&gt;10,1.1*AS23,(1+$AK23/100)*AS23)))</f>
        <v>0.77734497511007994</v>
      </c>
      <c r="AU23" s="730">
        <f>IF($AK23="n/a",1.03*AT23,IF($AK23&lt;0,1.01*AT23,IF($AK23&gt;10,1.1*AT23,(1+$AK23/100)*AT23)))</f>
        <v>0.84007671460146338</v>
      </c>
      <c r="AV23" s="730">
        <f>IF($AK23="n/a",1.03*AU23,IF($AK23&lt;0,1.01*AU23,IF($AK23&gt;10,1.1*AU23,(1+$AK23/100)*AU23)))</f>
        <v>0.90787090546980143</v>
      </c>
      <c r="AW23" s="723">
        <f>SUM(AR23:AV23)</f>
        <v>3.9265182495813447</v>
      </c>
      <c r="AX23" s="736">
        <f>AW23/I23*100</f>
        <v>15.909717380799615</v>
      </c>
      <c r="AY23" s="888">
        <v>0.92</v>
      </c>
      <c r="AZ23" s="733">
        <v>32.550000000000004</v>
      </c>
      <c r="BA23" s="733">
        <v>-17.43</v>
      </c>
      <c r="BB23" s="733">
        <v>-8.91</v>
      </c>
      <c r="BC23" s="733">
        <v>-0.43</v>
      </c>
      <c r="BD23" s="862"/>
      <c r="BE23" s="594">
        <v>2012</v>
      </c>
      <c r="BF23" s="853">
        <f>IF(BE23&gt;2020,0,IF(BE23&gt;2008,1,IF(BE23&gt;2001,2,IF(BE23&gt;1990,3,IF(BE23&gt;1980,4,IF(BE23&gt;1973,5,IF(BE23&gt;1970,6,IF(BE23&gt;1960,7,IF(BE23&gt;1958,8,IF(BE23&gt;1953,9,10))))))))))</f>
        <v>1</v>
      </c>
      <c r="BG23" s="783">
        <v>-0.8</v>
      </c>
      <c r="BH23" s="820" t="s">
        <v>4443</v>
      </c>
      <c r="BI23" s="820" t="s">
        <v>4444</v>
      </c>
    </row>
    <row r="24" spans="1:61" ht="11.25" customHeight="1" x14ac:dyDescent="0.2">
      <c r="A24" s="826" t="s">
        <v>4634</v>
      </c>
      <c r="B24" s="830" t="s">
        <v>404</v>
      </c>
      <c r="C24" s="885" t="s">
        <v>107</v>
      </c>
      <c r="D24" s="885" t="s">
        <v>117</v>
      </c>
      <c r="E24" s="699">
        <v>17</v>
      </c>
      <c r="F24" s="1122">
        <v>236</v>
      </c>
      <c r="G24" s="1094" t="s">
        <v>105</v>
      </c>
      <c r="H24" s="1094" t="s">
        <v>105</v>
      </c>
      <c r="I24" t="n">
        <v>119.72</v>
      </c>
      <c r="J24" s="618">
        <f>(M24/I24)*100</f>
        <v>1.8790545074938481</v>
      </c>
      <c r="K24" s="832">
        <v>0.63</v>
      </c>
      <c r="L24" s="842">
        <v>4</v>
      </c>
      <c r="M24" s="609">
        <f>K24*L24</f>
        <v>2.52</v>
      </c>
      <c r="N24" s="825" t="s">
        <v>405</v>
      </c>
      <c r="O24" s="700">
        <v>0.56000000000000005</v>
      </c>
      <c r="P24" s="603">
        <v>44847</v>
      </c>
      <c r="Q24" s="603">
        <v>44859</v>
      </c>
      <c r="R24" s="609">
        <f>(K24-O24)/O24*100</f>
        <v>12.499999999999991</v>
      </c>
      <c r="S24" s="667">
        <f>IF(INDEX(Historical!$D$7:$D$1220,MATCH(B24,Historical!$B$7:$B$1244,0))=0,"n/a",(INDEX(Historical!$C$7:$C$1222,MATCH(B24,Historical!$B$7:$B$1244,0))/INDEX(Historical!$D$7:$D$1220,MATCH(B24,Historical!$B$7:$B$1244,0))-1)*100)</f>
        <v>12.135922330097081</v>
      </c>
      <c r="T24" s="667">
        <f>IF(INDEX(Historical!$F$7:$F$1213,MATCH(B24,Historical!$B$7:$B$1244,0))=0,"n/a",((INDEX(Historical!$C$7:$C$1222,MATCH(B24,Historical!$B$7:$B$1244,0))/INDEX(Historical!$F$7:$F$1213,MATCH(B24,Historical!$B$7:$B$1244,0)))^(1/3)-1)*100)</f>
        <v>11.868894208139679</v>
      </c>
      <c r="U24" s="667">
        <f>IF(INDEX(Historical!$H$7:$H$1213,MATCH(B24,Historical!$B$7:$B$1244,0))=0,"n/a",((INDEX(Historical!$C$7:$C$1222,MATCH(B24,Historical!$B$7:$B$1244,0))/INDEX(Historical!$H$7:$H$1213,MATCH(B24,Historical!$B$7:$B$1244,0)))^(1/5)-1)*100)</f>
        <v>12.401717791313981</v>
      </c>
      <c r="V24" s="667">
        <f>IF(INDEX(Historical!$N$7:$N$1213,MATCH(B24,Historical!$B$7:$B$1244,0))=0,"n/a",((INDEX(Historical!$C$7:$C$1222,MATCH(B24,Historical!$B$7:$B$1244,0))/INDEX(Historical!$N$7:$N$1213,MATCH(B24,Historical!$B$7:$B$1244,0)))^(1/10)-1)*100)</f>
        <v>12.364195926882203</v>
      </c>
      <c r="W24" s="668">
        <f>IF(OR(U24&lt;=0,U24="n/a",V24&lt;=0,V24="n/a"),"n/a",U24/V24)</f>
        <v>1.003034719334251</v>
      </c>
      <c r="X24" s="669">
        <f>IF(OR(AJ24&lt;=0,AJ24="n/a",U24&lt;=0,U24="n/a"),"n/a",U24/AJ24)</f>
        <v>1.0784102427229549</v>
      </c>
      <c r="Y24" s="628"/>
      <c r="Z24" s="618">
        <f>IF(OR(AC24&lt;0.01,AC24="n/a"),"n/a",M24/AC24*100)</f>
        <v>23.931623931623932</v>
      </c>
      <c r="AA24" s="841">
        <f>IF(OR(AC24&lt;0.01,AC24="n/a"),"n/a",I24/AC24)</f>
        <v>12.735992402659072</v>
      </c>
      <c r="AB24" s="842">
        <v>12</v>
      </c>
      <c r="AC24" s="821">
        <v>10.53</v>
      </c>
      <c r="AD24" s="821">
        <v>4.82</v>
      </c>
      <c r="AE24" s="821">
        <v>1.58</v>
      </c>
      <c r="AF24" s="821">
        <v>2.88</v>
      </c>
      <c r="AG24" s="821">
        <v>23.1</v>
      </c>
      <c r="AH24" s="821">
        <v>246.60000000000002</v>
      </c>
      <c r="AI24" s="821">
        <v>3.5700000000000003</v>
      </c>
      <c r="AJ24" s="821">
        <v>11.5</v>
      </c>
      <c r="AK24" s="821">
        <v>2.62</v>
      </c>
      <c r="AL24" s="833">
        <v>11100</v>
      </c>
      <c r="AM24" s="827">
        <v>0.2</v>
      </c>
      <c r="AN24" s="821">
        <v>0.39</v>
      </c>
      <c r="AO24" s="705">
        <f>IF(U24="n/a","n/a",IF(AA24&lt;0,"n/a",IF(AA24="n/a","n/a",J24+U24-AA24)))</f>
        <v>1.5447798961487571</v>
      </c>
      <c r="AP24" s="706">
        <f>IF(U24="n/a","n/a",J24+U24)</f>
        <v>14.280772298807829</v>
      </c>
      <c r="AQ24" s="843">
        <f>IF(OR(AC24&lt;0.01,AC24="n/a",AF24="n/a"),"n/a",(I24/SQRT(22.5*AC24*(I24/AF24))-1)*100)</f>
        <v>27.679560914829327</v>
      </c>
      <c r="AR24" s="618">
        <f>INDEX(Historical!$C$7:$C$1222,MATCH(B24,Historical!$B$7:$B$1244,0))*IF(AH24="n/a",1.03,IF(AH24&lt;0,1.01,IF(AH24&gt;10,1.1,(1+AH24/100))))</f>
        <v>2.5410000000000004</v>
      </c>
      <c r="AS24" s="841">
        <f>IF($AI24="n/a",1.03*AR24,IF($AI24&lt;0,1.01*AR24,IF($AI24&gt;10,1.1*AR24,(1+$AI24/100)*AR24)))</f>
        <v>2.6317137000000006</v>
      </c>
      <c r="AT24" s="841">
        <f>IF($AK24="n/a",1.03*AS24,IF($AK24&lt;0,1.01*AS24,IF($AK24&gt;10,1.1*AS24,(1+$AK24/100)*AS24)))</f>
        <v>2.7006645989400004</v>
      </c>
      <c r="AU24" s="841">
        <f>IF($AK24="n/a",1.03*AT24,IF($AK24&lt;0,1.01*AT24,IF($AK24&gt;10,1.1*AT24,(1+$AK24/100)*AT24)))</f>
        <v>2.7714220114322283</v>
      </c>
      <c r="AV24" s="841">
        <f>IF($AK24="n/a",1.03*AU24,IF($AK24&lt;0,1.01*AU24,IF($AK24&gt;10,1.1*AU24,(1+$AK24/100)*AU24)))</f>
        <v>2.8440332681317528</v>
      </c>
      <c r="AW24" s="618">
        <f>SUM(AR24:AV24)</f>
        <v>13.488833578503982</v>
      </c>
      <c r="AX24" s="713">
        <f>AW24/I24*100</f>
        <v>10.058037117667572</v>
      </c>
      <c r="AY24" s="887">
        <v>0.83</v>
      </c>
      <c r="AZ24" s="827">
        <v>17.690000000000001</v>
      </c>
      <c r="BA24" s="827">
        <v>-7.23</v>
      </c>
      <c r="BB24" s="827">
        <v>0.36</v>
      </c>
      <c r="BC24" s="827">
        <v>3.04</v>
      </c>
      <c r="BE24" s="594">
        <v>2007</v>
      </c>
      <c r="BF24" s="853">
        <f>IF(BE24&gt;2020,0,IF(BE24&gt;2008,1,IF(BE24&gt;2001,2,IF(BE24&gt;1990,3,IF(BE24&gt;1980,4,IF(BE24&gt;1973,5,IF(BE24&gt;1970,6,IF(BE24&gt;1960,7,IF(BE24&gt;1958,8,IF(BE24&gt;1953,9,10))))))))))</f>
        <v>2</v>
      </c>
      <c r="BG24" s="837">
        <v>3.5999999999999996</v>
      </c>
      <c r="BH24" s="820" t="s">
        <v>4443</v>
      </c>
      <c r="BI24" s="820" t="s">
        <v>4444</v>
      </c>
    </row>
    <row r="25" spans="1:61" ht="11.25" customHeight="1" x14ac:dyDescent="0.2">
      <c r="A25" s="819" t="s">
        <v>4635</v>
      </c>
      <c r="B25" s="830" t="s">
        <v>116</v>
      </c>
      <c r="C25" s="885" t="s">
        <v>107</v>
      </c>
      <c r="D25" s="885" t="s">
        <v>117</v>
      </c>
      <c r="E25" s="699">
        <v>41</v>
      </c>
      <c r="F25" s="1122">
        <v>65</v>
      </c>
      <c r="G25" s="1098" t="s">
        <v>36</v>
      </c>
      <c r="H25" s="1098" t="s">
        <v>36</v>
      </c>
      <c r="I25" t="n">
        <v>64.29</v>
      </c>
      <c r="J25" s="618">
        <f>(M25/I25)*100</f>
        <v>2.4651504035216432</v>
      </c>
      <c r="K25" s="832">
        <v>0.42</v>
      </c>
      <c r="L25" s="842">
        <v>4</v>
      </c>
      <c r="M25" s="609">
        <f>K25*L25</f>
        <v>1.68</v>
      </c>
      <c r="N25" s="825" t="s">
        <v>118</v>
      </c>
      <c r="O25" s="700">
        <v>0.4</v>
      </c>
      <c r="P25" s="603">
        <v>44971</v>
      </c>
      <c r="Q25" s="603">
        <v>44986</v>
      </c>
      <c r="R25" s="609">
        <f>(K25-O25)/O25*100</f>
        <v>4.9999999999999902</v>
      </c>
      <c r="S25" s="667">
        <f>IF(INDEX(Historical!$D$7:$D$1220,MATCH(B25,Historical!$B$7:$B$1244,0))=0,"n/a",(INDEX(Historical!$C$7:$C$1222,MATCH(B25,Historical!$B$7:$B$1244,0))/INDEX(Historical!$D$7:$D$1220,MATCH(B25,Historical!$B$7:$B$1244,0))-1)*100)</f>
        <v>21.212121212121215</v>
      </c>
      <c r="T25" s="667">
        <f>IF(INDEX(Historical!$F$7:$F$1213,MATCH(B25,Historical!$B$7:$B$1244,0))=0,"n/a",((INDEX(Historical!$C$7:$C$1222,MATCH(B25,Historical!$B$7:$B$1244,0))/INDEX(Historical!$F$7:$F$1213,MATCH(B25,Historical!$B$7:$B$1244,0)))^(1/3)-1)*100)</f>
        <v>13.998396445113137</v>
      </c>
      <c r="U25" s="667">
        <f>IF(INDEX(Historical!$H$7:$H$1213,MATCH(B25,Historical!$B$7:$B$1244,0))=0,"n/a",((INDEX(Historical!$C$7:$C$1222,MATCH(B25,Historical!$B$7:$B$1244,0))/INDEX(Historical!$H$7:$H$1213,MATCH(B25,Historical!$B$7:$B$1244,0)))^(1/5)-1)*100)</f>
        <v>12.958819750271445</v>
      </c>
      <c r="V25" s="667">
        <f>IF(INDEX(Historical!$N$7:$N$1213,MATCH(B25,Historical!$B$7:$B$1244,0))=0,"n/a",((INDEX(Historical!$C$7:$C$1222,MATCH(B25,Historical!$B$7:$B$1244,0))/INDEX(Historical!$N$7:$N$1213,MATCH(B25,Historical!$B$7:$B$1244,0)))^(1/10)-1)*100)</f>
        <v>9.0949174476007588</v>
      </c>
      <c r="W25" s="668">
        <f>IF(OR(U25&lt;=0,U25="n/a",V25&lt;=0,V25="n/a"),"n/a",U25/V25)</f>
        <v>1.4248419323135235</v>
      </c>
      <c r="X25" s="669">
        <f>IF(OR(AJ25&lt;=0,AJ25="n/a",U25&lt;=0,U25="n/a"),"n/a",U25/AJ25)</f>
        <v>0.87559592907239503</v>
      </c>
      <c r="Y25" s="629"/>
      <c r="Z25" s="618">
        <f>IF(OR(AC25&lt;0.01,AC25="n/a"),"n/a",M25/AC25*100)</f>
        <v>25.609756097560975</v>
      </c>
      <c r="AA25" s="841">
        <f>IF(OR(AC25&lt;0.01,AC25="n/a"),"n/a",I25/AC25)</f>
        <v>10.388719512195124</v>
      </c>
      <c r="AB25" s="842">
        <v>12</v>
      </c>
      <c r="AC25" s="821">
        <v>6.56</v>
      </c>
      <c r="AD25" s="821">
        <v>9.1999999999999993</v>
      </c>
      <c r="AE25" s="821">
        <v>2.13</v>
      </c>
      <c r="AF25" s="821">
        <v>1.78</v>
      </c>
      <c r="AG25" s="821">
        <v>15.299999999999999</v>
      </c>
      <c r="AH25" s="821">
        <v>-4.2</v>
      </c>
      <c r="AI25" s="821">
        <v>6.45</v>
      </c>
      <c r="AJ25" s="821">
        <v>14.799999999999999</v>
      </c>
      <c r="AK25" s="821">
        <v>1.1299999999999999</v>
      </c>
      <c r="AL25" s="833">
        <v>41630</v>
      </c>
      <c r="AM25" s="827">
        <v>0.1</v>
      </c>
      <c r="AN25" s="821">
        <v>0.31</v>
      </c>
      <c r="AO25" s="705">
        <f>IF(U25="n/a","n/a",IF(AA25&lt;0,"n/a",IF(AA25="n/a","n/a",J25+U25-AA25)))</f>
        <v>5.0352506415979654</v>
      </c>
      <c r="AP25" s="706">
        <f>IF(U25="n/a","n/a",J25+U25)</f>
        <v>15.423970153793089</v>
      </c>
      <c r="AQ25" s="843">
        <f>IF(OR(AC25&lt;0.01,AC25="n/a",AF25="n/a"),"n/a",(I25/SQRT(22.5*AC25*(I25/AF25))-1)*100)</f>
        <v>-9.3433320912666531</v>
      </c>
      <c r="AR25" s="618">
        <f>INDEX(Historical!$C$7:$C$1222,MATCH(B25,Historical!$B$7:$B$1244,0))*IF(AH25="n/a",1.03,IF(AH25&lt;0,1.01,IF(AH25&gt;10,1.1,(1+AH25/100))))</f>
        <v>1.6160000000000001</v>
      </c>
      <c r="AS25" s="841">
        <f>IF($AI25="n/a",1.03*AR25,IF($AI25&lt;0,1.01*AR25,IF($AI25&gt;10,1.1*AR25,(1+$AI25/100)*AR25)))</f>
        <v>1.7202320000000002</v>
      </c>
      <c r="AT25" s="841">
        <f>IF($AK25="n/a",1.03*AS25,IF($AK25&lt;0,1.01*AS25,IF($AK25&gt;10,1.1*AS25,(1+$AK25/100)*AS25)))</f>
        <v>1.7396706216000004</v>
      </c>
      <c r="AU25" s="841">
        <f>IF($AK25="n/a",1.03*AT25,IF($AK25&lt;0,1.01*AT25,IF($AK25&gt;10,1.1*AT25,(1+$AK25/100)*AT25)))</f>
        <v>1.7593288996240806</v>
      </c>
      <c r="AV25" s="841">
        <f>IF($AK25="n/a",1.03*AU25,IF($AK25&lt;0,1.01*AU25,IF($AK25&gt;10,1.1*AU25,(1+$AK25/100)*AU25)))</f>
        <v>1.7792093161898328</v>
      </c>
      <c r="AW25" s="618">
        <f>SUM(AR25:AV25)</f>
        <v>8.6144408374139143</v>
      </c>
      <c r="AX25" s="713">
        <f>AW25/I25*100</f>
        <v>12.64041208718109</v>
      </c>
      <c r="AY25" s="887">
        <v>0.94</v>
      </c>
      <c r="AZ25" s="827">
        <v>30.880000000000003</v>
      </c>
      <c r="BA25" s="827">
        <v>-7.9200000000000008</v>
      </c>
      <c r="BB25" s="827">
        <v>-3.8899999999999997</v>
      </c>
      <c r="BC25" s="827">
        <v>7.68</v>
      </c>
      <c r="BE25" s="594">
        <v>1983</v>
      </c>
      <c r="BF25" s="853">
        <f>IF(BE25&gt;2020,0,IF(BE25&gt;2008,1,IF(BE25&gt;2001,2,IF(BE25&gt;1990,3,IF(BE25&gt;1980,4,IF(BE25&gt;1973,5,IF(BE25&gt;1970,6,IF(BE25&gt;1960,7,IF(BE25&gt;1958,8,IF(BE25&gt;1953,9,10))))))))))</f>
        <v>4</v>
      </c>
      <c r="BG25" s="837">
        <v>3.1</v>
      </c>
      <c r="BH25" s="820" t="s">
        <v>4443</v>
      </c>
      <c r="BI25" s="820" t="s">
        <v>4444</v>
      </c>
    </row>
    <row r="26" spans="1:61" ht="11.25" customHeight="1" x14ac:dyDescent="0.2">
      <c r="A26" s="819" t="s">
        <v>4636</v>
      </c>
      <c r="B26" s="830" t="s">
        <v>858</v>
      </c>
      <c r="C26" s="885" t="s">
        <v>111</v>
      </c>
      <c r="D26" s="885" t="s">
        <v>210</v>
      </c>
      <c r="E26" s="699">
        <v>10</v>
      </c>
      <c r="F26" s="1122">
        <v>484</v>
      </c>
      <c r="G26" s="1098" t="s">
        <v>105</v>
      </c>
      <c r="H26" s="1098" t="s">
        <v>105</v>
      </c>
      <c r="I26" t="n">
        <v>128.46</v>
      </c>
      <c r="J26" s="618">
        <f>(M26/I26)*100</f>
        <v>0.68176976067040695</v>
      </c>
      <c r="K26" s="832">
        <v>0.24</v>
      </c>
      <c r="L26" s="842">
        <v>4</v>
      </c>
      <c r="M26" s="609">
        <f>K26*L26</f>
        <v>0.96</v>
      </c>
      <c r="N26" s="825" t="s">
        <v>147</v>
      </c>
      <c r="O26" s="700">
        <v>0.2</v>
      </c>
      <c r="P26" s="603">
        <v>44694</v>
      </c>
      <c r="Q26" s="603">
        <v>44727</v>
      </c>
      <c r="R26" s="609">
        <f>(K26-O26)/O26*100</f>
        <v>19.999999999999989</v>
      </c>
      <c r="S26" s="667">
        <f>IF(INDEX(Historical!$D$7:$D$1220,MATCH(B26,Historical!$B$7:$B$1244,0))=0,"n/a",(INDEX(Historical!$C$7:$C$1222,MATCH(B26,Historical!$B$7:$B$1244,0))/INDEX(Historical!$D$7:$D$1220,MATCH(B26,Historical!$B$7:$B$1244,0))-1)*100)</f>
        <v>21.052631578947366</v>
      </c>
      <c r="T26" s="667">
        <f>IF(INDEX(Historical!$F$7:$F$1213,MATCH(B26,Historical!$B$7:$B$1244,0))=0,"n/a",((INDEX(Historical!$C$7:$C$1222,MATCH(B26,Historical!$B$7:$B$1244,0))/INDEX(Historical!$F$7:$F$1213,MATCH(B26,Historical!$B$7:$B$1244,0)))^(1/3)-1)*100)</f>
        <v>13.452941227266413</v>
      </c>
      <c r="U26" s="667">
        <f>IF(INDEX(Historical!$H$7:$H$1213,MATCH(B26,Historical!$B$7:$B$1244,0))=0,"n/a",((INDEX(Historical!$C$7:$C$1222,MATCH(B26,Historical!$B$7:$B$1244,0))/INDEX(Historical!$H$7:$H$1213,MATCH(B26,Historical!$B$7:$B$1244,0)))^(1/5)-1)*100)</f>
        <v>10.438362870438155</v>
      </c>
      <c r="V26" s="667" t="str">
        <f>IF(INDEX(Historical!$N$7:$N$1213,MATCH(B26,Historical!$B$7:$B$1244,0))=0,"n/a",((INDEX(Historical!$C$7:$C$1222,MATCH(B26,Historical!$B$7:$B$1244,0))/INDEX(Historical!$N$7:$N$1213,MATCH(B26,Historical!$B$7:$B$1244,0)))^(1/10)-1)*100)</f>
        <v>n/a</v>
      </c>
      <c r="W26" s="668" t="str">
        <f>IF(OR(U26&lt;=0,U26="n/a",V26&lt;=0,V26="n/a"),"n/a",U26/V26)</f>
        <v>n/a</v>
      </c>
      <c r="X26" s="669">
        <f>IF(OR(AJ26&lt;=0,AJ26="n/a",U26&lt;=0,U26="n/a"),"n/a",U26/AJ26)</f>
        <v>0.24107073603783269</v>
      </c>
      <c r="Y26" s="640"/>
      <c r="Z26" s="618">
        <f>IF(OR(AC26&lt;0.01,AC26="n/a"),"n/a",M26/AC26*100)</f>
        <v>8.0876158382476824</v>
      </c>
      <c r="AA26" s="841">
        <f>IF(OR(AC26&lt;0.01,AC26="n/a"),"n/a",I26/AC26)</f>
        <v>11.86267902274642</v>
      </c>
      <c r="AB26" s="842">
        <v>12</v>
      </c>
      <c r="AC26" s="821">
        <v>11.87</v>
      </c>
      <c r="AD26" s="821">
        <v>1.55</v>
      </c>
      <c r="AE26" s="821">
        <v>0.85</v>
      </c>
      <c r="AF26" s="821">
        <v>2.99</v>
      </c>
      <c r="AG26" s="821">
        <v>22.7</v>
      </c>
      <c r="AH26" s="821">
        <v>109.7</v>
      </c>
      <c r="AI26" s="821">
        <v>3.4299999999999997</v>
      </c>
      <c r="AJ26" s="821">
        <v>43.3</v>
      </c>
      <c r="AK26" s="821">
        <v>7.6499999999999995</v>
      </c>
      <c r="AL26" s="833">
        <v>10690</v>
      </c>
      <c r="AM26" s="827">
        <v>0.5</v>
      </c>
      <c r="AN26" s="821">
        <v>0.63</v>
      </c>
      <c r="AO26" s="705">
        <f>IF(U26="n/a","n/a",IF(AA26&lt;0,"n/a",IF(AA26="n/a","n/a",J26+U26-AA26)))</f>
        <v>-0.74254639163785718</v>
      </c>
      <c r="AP26" s="706">
        <f>IF(U26="n/a","n/a",J26+U26)</f>
        <v>11.120132631108563</v>
      </c>
      <c r="AQ26" s="843">
        <f>IF(OR(AC26&lt;0.01,AC26="n/a",AF26="n/a"),"n/a",(I26/SQRT(22.5*AC26*(I26/AF26))-1)*100)</f>
        <v>25.555495083978784</v>
      </c>
      <c r="AR26" s="618">
        <f>INDEX(Historical!$C$7:$C$1222,MATCH(B26,Historical!$B$7:$B$1244,0))*IF(AH26="n/a",1.03,IF(AH26&lt;0,1.01,IF(AH26&gt;10,1.1,(1+AH26/100))))</f>
        <v>1.0120000000000002</v>
      </c>
      <c r="AS26" s="841">
        <f>IF($AI26="n/a",1.03*AR26,IF($AI26&lt;0,1.01*AR26,IF($AI26&gt;10,1.1*AR26,(1+$AI26/100)*AR26)))</f>
        <v>1.0467116000000003</v>
      </c>
      <c r="AT26" s="841">
        <f>IF($AK26="n/a",1.03*AS26,IF($AK26&lt;0,1.01*AS26,IF($AK26&gt;10,1.1*AS26,(1+$AK26/100)*AS26)))</f>
        <v>1.1267850374000004</v>
      </c>
      <c r="AU26" s="841">
        <f>IF($AK26="n/a",1.03*AT26,IF($AK26&lt;0,1.01*AT26,IF($AK26&gt;10,1.1*AT26,(1+$AK26/100)*AT26)))</f>
        <v>1.2129840927611004</v>
      </c>
      <c r="AV26" s="841">
        <f>IF($AK26="n/a",1.03*AU26,IF($AK26&lt;0,1.01*AU26,IF($AK26&gt;10,1.1*AU26,(1+$AK26/100)*AU26)))</f>
        <v>1.3057773758573246</v>
      </c>
      <c r="AW26" s="618">
        <f>SUM(AR26:AV26)</f>
        <v>5.7042581060184263</v>
      </c>
      <c r="AX26" s="713">
        <f>AW26/I26*100</f>
        <v>4.0510319622316784</v>
      </c>
      <c r="AY26" s="887">
        <v>1.36</v>
      </c>
      <c r="AZ26" s="827">
        <v>59.019999999999996</v>
      </c>
      <c r="BA26" s="827">
        <v>-2.77</v>
      </c>
      <c r="BB26" s="827">
        <v>3.19</v>
      </c>
      <c r="BC26" s="827">
        <v>18.690000000000001</v>
      </c>
      <c r="BE26" s="594">
        <v>2013</v>
      </c>
      <c r="BF26" s="853">
        <f>IF(BE26&gt;2020,0,IF(BE26&gt;2008,1,IF(BE26&gt;2001,2,IF(BE26&gt;1990,3,IF(BE26&gt;1980,4,IF(BE26&gt;1973,5,IF(BE26&gt;1970,6,IF(BE26&gt;1960,7,IF(BE26&gt;1958,8,IF(BE26&gt;1953,9,10))))))))))</f>
        <v>1</v>
      </c>
      <c r="BG26" s="837">
        <v>8.2000000000000011</v>
      </c>
      <c r="BH26" s="820" t="s">
        <v>4443</v>
      </c>
      <c r="BI26" s="820" t="s">
        <v>4444</v>
      </c>
    </row>
    <row r="27" spans="1:61" ht="11.25" customHeight="1" x14ac:dyDescent="0.2">
      <c r="A27" s="826" t="s">
        <v>4637</v>
      </c>
      <c r="B27" s="830" t="s">
        <v>1139</v>
      </c>
      <c r="C27" s="885" t="s">
        <v>107</v>
      </c>
      <c r="D27" s="885" t="s">
        <v>4190</v>
      </c>
      <c r="E27" s="699">
        <v>12</v>
      </c>
      <c r="F27" s="1122">
        <v>409</v>
      </c>
      <c r="G27" s="1098" t="s">
        <v>105</v>
      </c>
      <c r="H27" s="1098" t="s">
        <v>105</v>
      </c>
      <c r="I27" t="n">
        <v>130.46</v>
      </c>
      <c r="J27" s="618">
        <f>(M27/I27)*100</f>
        <v>3.1016495136049627</v>
      </c>
      <c r="K27" s="832">
        <v>1.1000000000000001</v>
      </c>
      <c r="L27" s="842">
        <v>4</v>
      </c>
      <c r="M27" s="609">
        <f>K27*L27</f>
        <v>4.4000000000000004</v>
      </c>
      <c r="N27" s="825" t="s">
        <v>316</v>
      </c>
      <c r="O27" s="700">
        <v>0.95</v>
      </c>
      <c r="P27" s="603">
        <v>45000</v>
      </c>
      <c r="Q27" s="603">
        <v>45016</v>
      </c>
      <c r="R27" s="609">
        <f>(K27-O27)/O27*100</f>
        <v>15.789473684210542</v>
      </c>
      <c r="S27" s="667">
        <f>IF(INDEX(Historical!$D$7:$D$1220,MATCH(B27,Historical!$B$7:$B$1244,0))=0,"n/a",(INDEX(Historical!$C$7:$C$1222,MATCH(B27,Historical!$B$7:$B$1244,0))/INDEX(Historical!$D$7:$D$1220,MATCH(B27,Historical!$B$7:$B$1244,0))-1)*100)</f>
        <v>7.9545454545454586</v>
      </c>
      <c r="T27" s="667">
        <f>IF(INDEX(Historical!$F$7:$F$1213,MATCH(B27,Historical!$B$7:$B$1244,0))=0,"n/a",((INDEX(Historical!$C$7:$C$1222,MATCH(B27,Historical!$B$7:$B$1244,0))/INDEX(Historical!$F$7:$F$1213,MATCH(B27,Historical!$B$7:$B$1244,0)))^(1/3)-1)*100)</f>
        <v>10.715524489384997</v>
      </c>
      <c r="U27" s="667">
        <f>IF(INDEX(Historical!$H$7:$H$1213,MATCH(B27,Historical!$B$7:$B$1244,0))=0,"n/a",((INDEX(Historical!$C$7:$C$1222,MATCH(B27,Historical!$B$7:$B$1244,0))/INDEX(Historical!$H$7:$H$1213,MATCH(B27,Historical!$B$7:$B$1244,0)))^(1/5)-1)*100)</f>
        <v>21.418320398398659</v>
      </c>
      <c r="V27" s="667">
        <f>IF(INDEX(Historical!$N$7:$N$1213,MATCH(B27,Historical!$B$7:$B$1244,0))=0,"n/a",((INDEX(Historical!$C$7:$C$1222,MATCH(B27,Historical!$B$7:$B$1244,0))/INDEX(Historical!$N$7:$N$1213,MATCH(B27,Historical!$B$7:$B$1244,0)))^(1/10)-1)*100)</f>
        <v>25.248450151530811</v>
      </c>
      <c r="W27" s="668">
        <f>IF(OR(U27&lt;=0,U27="n/a",V27&lt;=0,V27="n/a"),"n/a",U27/V27)</f>
        <v>0.84830238172460926</v>
      </c>
      <c r="X27" s="669">
        <f>IF(OR(AJ27&lt;=0,AJ27="n/a",U27&lt;=0,U27="n/a"),"n/a",U27/AJ27)</f>
        <v>2.00171218676623</v>
      </c>
      <c r="Y27" s="831" t="s">
        <v>1140</v>
      </c>
      <c r="Z27" s="618">
        <f>IF(OR(AC27&lt;0.01,AC27="n/a"),"n/a",M27/AC27*100)</f>
        <v>33.182503770739068</v>
      </c>
      <c r="AA27" s="841">
        <f>IF(OR(AC27&lt;0.01,AC27="n/a"),"n/a",I27/AC27)</f>
        <v>10.698340874811464</v>
      </c>
      <c r="AB27" s="842">
        <v>12</v>
      </c>
      <c r="AC27" s="821">
        <v>13.26</v>
      </c>
      <c r="AD27" s="821">
        <v>0.97</v>
      </c>
      <c r="AE27" s="821">
        <v>2.56</v>
      </c>
      <c r="AF27" s="821">
        <v>2.04</v>
      </c>
      <c r="AG27" s="821">
        <v>20.7</v>
      </c>
      <c r="AH27" s="821">
        <v>20</v>
      </c>
      <c r="AI27" s="821">
        <v>7.39</v>
      </c>
      <c r="AJ27" s="821">
        <v>10.7</v>
      </c>
      <c r="AK27" s="821">
        <v>11</v>
      </c>
      <c r="AL27" s="833">
        <v>1440</v>
      </c>
      <c r="AM27" s="827">
        <v>1</v>
      </c>
      <c r="AN27" s="822">
        <v>32.9</v>
      </c>
      <c r="AO27" s="705">
        <f>IF(U27="n/a","n/a",IF(AA27&lt;0,"n/a",IF(AA27="n/a","n/a",J27+U27-AA27)))</f>
        <v>13.821629037192157</v>
      </c>
      <c r="AP27" s="706">
        <f>IF(U27="n/a","n/a",J27+U27)</f>
        <v>24.519969912003621</v>
      </c>
      <c r="AQ27" s="843">
        <f>IF(OR(AC27&lt;0.01,AC27="n/a",AF27="n/a"),"n/a",(I27/SQRT(22.5*AC27*(I27/AF27))-1)*100)</f>
        <v>-1.5122898030974552</v>
      </c>
      <c r="AR27" s="618">
        <f>INDEX(Historical!$C$7:$C$1222,MATCH(B27,Historical!$B$7:$B$1244,0))*IF(AH27="n/a",1.03,IF(AH27&lt;0,1.01,IF(AH27&gt;10,1.1,(1+AH27/100))))</f>
        <v>4.18</v>
      </c>
      <c r="AS27" s="841">
        <f>IF($AI27="n/a",1.03*AR27,IF($AI27&lt;0,1.01*AR27,IF($AI27&gt;10,1.1*AR27,(1+$AI27/100)*AR27)))</f>
        <v>4.4889020000000004</v>
      </c>
      <c r="AT27" s="841">
        <f>IF($AK27="n/a",1.03*AS27,IF($AK27&lt;0,1.01*AS27,IF($AK27&gt;10,1.1*AS27,(1+$AK27/100)*AS27)))</f>
        <v>4.9377922000000005</v>
      </c>
      <c r="AU27" s="841">
        <f>IF($AK27="n/a",1.03*AT27,IF($AK27&lt;0,1.01*AT27,IF($AK27&gt;10,1.1*AT27,(1+$AK27/100)*AT27)))</f>
        <v>5.4315714200000009</v>
      </c>
      <c r="AV27" s="841">
        <f>IF($AK27="n/a",1.03*AU27,IF($AK27&lt;0,1.01*AU27,IF($AK27&gt;10,1.1*AU27,(1+$AK27/100)*AU27)))</f>
        <v>5.9747285620000019</v>
      </c>
      <c r="AW27" s="618">
        <f>SUM(AR27:AV27)</f>
        <v>25.012994182000003</v>
      </c>
      <c r="AX27" s="713">
        <f>AW27/I27*100</f>
        <v>17.632168463273651</v>
      </c>
      <c r="AY27" s="887">
        <v>1.06</v>
      </c>
      <c r="AZ27" s="827">
        <v>56.96</v>
      </c>
      <c r="BA27" s="827">
        <v>-1.4000000000000001</v>
      </c>
      <c r="BB27" s="827">
        <v>12.35</v>
      </c>
      <c r="BC27" s="827">
        <v>26.290000000000003</v>
      </c>
      <c r="BE27" s="594">
        <v>2012</v>
      </c>
      <c r="BF27" s="853">
        <f>IF(BE27&gt;2020,0,IF(BE27&gt;2008,1,IF(BE27&gt;2001,2,IF(BE27&gt;1990,3,IF(BE27&gt;1980,4,IF(BE27&gt;1973,5,IF(BE27&gt;1970,6,IF(BE27&gt;1960,7,IF(BE27&gt;1958,8,IF(BE27&gt;1953,9,10))))))))))</f>
        <v>1</v>
      </c>
      <c r="BG27" s="837">
        <v>0.6</v>
      </c>
      <c r="BH27" s="820" t="s">
        <v>4443</v>
      </c>
      <c r="BI27" s="820" t="s">
        <v>4444</v>
      </c>
    </row>
    <row r="28" spans="1:61" ht="11.25" customHeight="1" x14ac:dyDescent="0.2">
      <c r="A28" s="819" t="s">
        <v>931</v>
      </c>
      <c r="B28" s="830" t="s">
        <v>932</v>
      </c>
      <c r="C28" s="885" t="s">
        <v>107</v>
      </c>
      <c r="D28" s="885" t="s">
        <v>117</v>
      </c>
      <c r="E28" s="699">
        <v>12</v>
      </c>
      <c r="F28" s="1122">
        <v>403</v>
      </c>
      <c r="G28" s="1122" t="s">
        <v>105</v>
      </c>
      <c r="H28" s="1122" t="s">
        <v>105</v>
      </c>
      <c r="I28" t="n">
        <v>57.99</v>
      </c>
      <c r="J28" s="618">
        <f>(M28/I28)*100</f>
        <v>1.7945842012497999</v>
      </c>
      <c r="K28" s="832">
        <v>0.28000000000000003</v>
      </c>
      <c r="L28" s="842">
        <v>4</v>
      </c>
      <c r="M28" s="609">
        <f>K28*L28</f>
        <v>1.1200000000000001</v>
      </c>
      <c r="N28" s="825" t="s">
        <v>695</v>
      </c>
      <c r="O28" s="700">
        <v>0.25</v>
      </c>
      <c r="P28" s="603">
        <v>44992</v>
      </c>
      <c r="Q28" s="603">
        <v>45007</v>
      </c>
      <c r="R28" s="609">
        <f>(K28-O28)/O28*100</f>
        <v>12.000000000000011</v>
      </c>
      <c r="S28" s="667">
        <f>IF(INDEX(Historical!$D$7:$D$1220,MATCH(B28,Historical!$B$7:$B$1244,0))=0,"n/a",(INDEX(Historical!$C$7:$C$1222,MATCH(B28,Historical!$B$7:$B$1244,0))/INDEX(Historical!$D$7:$D$1220,MATCH(B28,Historical!$B$7:$B$1244,0))-1)*100)</f>
        <v>13.636363636363647</v>
      </c>
      <c r="T28" s="667">
        <f>IF(INDEX(Historical!$F$7:$F$1213,MATCH(B28,Historical!$B$7:$B$1244,0))=0,"n/a",((INDEX(Historical!$C$7:$C$1222,MATCH(B28,Historical!$B$7:$B$1244,0))/INDEX(Historical!$F$7:$F$1213,MATCH(B28,Historical!$B$7:$B$1244,0)))^(1/3)-1)*100)</f>
        <v>11.57215834702825</v>
      </c>
      <c r="U28" s="667">
        <f>IF(INDEX(Historical!$H$7:$H$1213,MATCH(B28,Historical!$B$7:$B$1244,0))=0,"n/a",((INDEX(Historical!$C$7:$C$1222,MATCH(B28,Historical!$B$7:$B$1244,0))/INDEX(Historical!$H$7:$H$1213,MATCH(B28,Historical!$B$7:$B$1244,0)))^(1/5)-1)*100)</f>
        <v>11.898696853861001</v>
      </c>
      <c r="V28" s="667">
        <f>IF(INDEX(Historical!$N$7:$N$1213,MATCH(B28,Historical!$B$7:$B$1244,0))=0,"n/a",((INDEX(Historical!$C$7:$C$1222,MATCH(B28,Historical!$B$7:$B$1244,0))/INDEX(Historical!$N$7:$N$1213,MATCH(B28,Historical!$B$7:$B$1244,0)))^(1/10)-1)*100)</f>
        <v>10.756634324828983</v>
      </c>
      <c r="W28" s="668">
        <f>IF(OR(U28&lt;=0,U28="n/a",V28&lt;=0,V28="n/a"),"n/a",U28/V28)</f>
        <v>1.1061728505909934</v>
      </c>
      <c r="X28" s="669" t="str">
        <f>IF(OR(AJ28&lt;=0,AJ28="n/a",U28&lt;=0,U28="n/a"),"n/a",U28/AJ28)</f>
        <v>n/a</v>
      </c>
      <c r="Y28" s="831" t="s">
        <v>467</v>
      </c>
      <c r="Z28" s="618">
        <f>IF(OR(AC28&lt;0.01,AC28="n/a"),"n/a",M28/AC28*100)</f>
        <v>26.858513189448445</v>
      </c>
      <c r="AA28" s="841">
        <f>IF(OR(AC28&lt;0.01,AC28="n/a"),"n/a",I28/AC28)</f>
        <v>14.96642685851319</v>
      </c>
      <c r="AB28" s="842">
        <v>12</v>
      </c>
      <c r="AC28" s="821">
        <v>4.17</v>
      </c>
      <c r="AD28" s="821">
        <v>4.96</v>
      </c>
      <c r="AE28" s="821">
        <v>5.52</v>
      </c>
      <c r="AF28" s="821">
        <v>0.78</v>
      </c>
      <c r="AG28" s="821">
        <v>5.3</v>
      </c>
      <c r="AH28" s="821">
        <v>25</v>
      </c>
      <c r="AI28" s="821">
        <v>-15.479999999999999</v>
      </c>
      <c r="AJ28" s="821">
        <v>-4.3999999999999995</v>
      </c>
      <c r="AK28" s="821">
        <v>3</v>
      </c>
      <c r="AL28" s="833">
        <v>3710</v>
      </c>
      <c r="AM28" s="827">
        <v>2.4</v>
      </c>
      <c r="AN28" s="821">
        <v>0.34</v>
      </c>
      <c r="AO28" s="705">
        <f>IF(U28="n/a","n/a",IF(AA28&lt;0,"n/a",IF(AA28="n/a","n/a",J28+U28-AA28)))</f>
        <v>-1.2731458034023895</v>
      </c>
      <c r="AP28" s="706">
        <f>IF(U28="n/a","n/a",J28+U28)</f>
        <v>13.6932810551108</v>
      </c>
      <c r="AQ28" s="843">
        <f>IF(OR(AC28&lt;0.01,AC28="n/a",AF28="n/a"),"n/a",(I28/SQRT(22.5*AC28*(I28/AF28))-1)*100)</f>
        <v>-27.969719485821532</v>
      </c>
      <c r="AR28" s="618">
        <f>INDEX(Historical!$C$7:$C$1222,MATCH(B28,Historical!$B$7:$B$1244,0))*IF(AH28="n/a",1.03,IF(AH28&lt;0,1.01,IF(AH28&gt;10,1.1,(1+AH28/100))))</f>
        <v>1.1000000000000001</v>
      </c>
      <c r="AS28" s="841">
        <f>IF($AI28="n/a",1.03*AR28,IF($AI28&lt;0,1.01*AR28,IF($AI28&gt;10,1.1*AR28,(1+$AI28/100)*AR28)))</f>
        <v>1.1110000000000002</v>
      </c>
      <c r="AT28" s="841">
        <f>IF($AK28="n/a",1.03*AS28,IF($AK28&lt;0,1.01*AS28,IF($AK28&gt;10,1.1*AS28,(1+$AK28/100)*AS28)))</f>
        <v>1.1443300000000003</v>
      </c>
      <c r="AU28" s="841">
        <f>IF($AK28="n/a",1.03*AT28,IF($AK28&lt;0,1.01*AT28,IF($AK28&gt;10,1.1*AT28,(1+$AK28/100)*AT28)))</f>
        <v>1.1786599000000004</v>
      </c>
      <c r="AV28" s="841">
        <f>IF($AK28="n/a",1.03*AU28,IF($AK28&lt;0,1.01*AU28,IF($AK28&gt;10,1.1*AU28,(1+$AK28/100)*AU28)))</f>
        <v>1.2140196970000006</v>
      </c>
      <c r="AW28" s="618">
        <f>SUM(AR28:AV28)</f>
        <v>5.7480095970000011</v>
      </c>
      <c r="AX28" s="713">
        <f>AW28/I28*100</f>
        <v>9.2100778673289554</v>
      </c>
      <c r="AY28" s="887">
        <v>1.1200000000000001</v>
      </c>
      <c r="AZ28" s="827">
        <v>35.94</v>
      </c>
      <c r="BA28" s="827">
        <v>-7.03</v>
      </c>
      <c r="BB28" s="827">
        <v>0.92999999999999994</v>
      </c>
      <c r="BC28" s="827">
        <v>8.48</v>
      </c>
      <c r="BE28" s="594">
        <v>2012</v>
      </c>
      <c r="BF28" s="853">
        <f>IF(BE28&gt;2020,0,IF(BE28&gt;2008,1,IF(BE28&gt;2001,2,IF(BE28&gt;1990,3,IF(BE28&gt;1980,4,IF(BE28&gt;1973,5,IF(BE28&gt;1970,6,IF(BE28&gt;1960,7,IF(BE28&gt;1958,8,IF(BE28&gt;1953,9,10))))))))))</f>
        <v>1</v>
      </c>
      <c r="BG28" s="837">
        <v>1.7000000000000002</v>
      </c>
      <c r="BH28" s="820" t="s">
        <v>4443</v>
      </c>
      <c r="BI28" s="820" t="s">
        <v>4444</v>
      </c>
    </row>
    <row r="29" spans="1:61" ht="11.25" customHeight="1" x14ac:dyDescent="0.2">
      <c r="A29" s="819" t="s">
        <v>1817</v>
      </c>
      <c r="B29" s="830" t="s">
        <v>1818</v>
      </c>
      <c r="C29" s="994" t="s">
        <v>111</v>
      </c>
      <c r="D29" s="994" t="s">
        <v>210</v>
      </c>
      <c r="E29" s="699">
        <v>5</v>
      </c>
      <c r="F29" s="1122">
        <v>699</v>
      </c>
      <c r="G29" s="1116" t="s">
        <v>105</v>
      </c>
      <c r="H29" s="1116" t="s">
        <v>105</v>
      </c>
      <c r="I29" t="n">
        <v>88.7</v>
      </c>
      <c r="J29" s="618">
        <f>(M29/I29)*100</f>
        <v>0.99088386841062226</v>
      </c>
      <c r="K29" s="832">
        <v>0.25</v>
      </c>
      <c r="L29" s="842">
        <v>4</v>
      </c>
      <c r="M29" s="609">
        <f>K29*L29</f>
        <v>1</v>
      </c>
      <c r="N29" s="825" t="s">
        <v>126</v>
      </c>
      <c r="O29" s="700">
        <v>0.21</v>
      </c>
      <c r="P29" s="603">
        <v>44918</v>
      </c>
      <c r="Q29" s="603">
        <v>44935</v>
      </c>
      <c r="R29" s="609">
        <f>(K29-O29)/O29*100</f>
        <v>19.047619047619051</v>
      </c>
      <c r="S29" s="667">
        <f>IF(INDEX(Historical!$D$7:$D$1220,MATCH(B29,Historical!$B$7:$B$1244,0))=0,"n/a",(INDEX(Historical!$C$7:$C$1222,MATCH(B29,Historical!$B$7:$B$1244,0))/INDEX(Historical!$D$7:$D$1220,MATCH(B29,Historical!$B$7:$B$1244,0))-1)*100)</f>
        <v>4.9999999999999822</v>
      </c>
      <c r="T29" s="667">
        <f>IF(INDEX(Historical!$F$7:$F$1213,MATCH(B29,Historical!$B$7:$B$1244,0))=0,"n/a",((INDEX(Historical!$C$7:$C$1222,MATCH(B29,Historical!$B$7:$B$1244,0))/INDEX(Historical!$F$7:$F$1213,MATCH(B29,Historical!$B$7:$B$1244,0)))^(1/3)-1)*100)</f>
        <v>5.2726599609396629</v>
      </c>
      <c r="U29" s="667">
        <f>IF(INDEX(Historical!$H$7:$H$1213,MATCH(B29,Historical!$B$7:$B$1244,0))=0,"n/a",((INDEX(Historical!$C$7:$C$1222,MATCH(B29,Historical!$B$7:$B$1244,0))/INDEX(Historical!$H$7:$H$1213,MATCH(B29,Historical!$B$7:$B$1244,0)))^(1/5)-1)*100)</f>
        <v>4.3167563810134979</v>
      </c>
      <c r="V29" s="667">
        <f>IF(INDEX(Historical!$N$7:$N$1213,MATCH(B29,Historical!$B$7:$B$1244,0))=0,"n/a",((INDEX(Historical!$C$7:$C$1222,MATCH(B29,Historical!$B$7:$B$1244,0))/INDEX(Historical!$N$7:$N$1213,MATCH(B29,Historical!$B$7:$B$1244,0)))^(1/10)-1)*100)</f>
        <v>4.5173891819142664</v>
      </c>
      <c r="W29" s="668">
        <f>IF(OR(U29&lt;=0,U29="n/a",V29&lt;=0,V29="n/a"),"n/a",U29/V29)</f>
        <v>0.95558655833683359</v>
      </c>
      <c r="X29" s="669">
        <f>IF(OR(AJ29&lt;=0,AJ29="n/a",U29&lt;=0,U29="n/a"),"n/a",U29/AJ29)</f>
        <v>0.24808944718468381</v>
      </c>
      <c r="Y29" s="830"/>
      <c r="Z29" s="618">
        <f>IF(OR(AC29&lt;0.01,AC29="n/a"),"n/a",M29/AC29*100)</f>
        <v>32.894736842105267</v>
      </c>
      <c r="AA29" s="841">
        <f>IF(OR(AC29&lt;0.01,AC29="n/a"),"n/a",I29/AC29)</f>
        <v>33.19736842105263</v>
      </c>
      <c r="AB29" s="842">
        <v>12</v>
      </c>
      <c r="AC29" s="821">
        <v>3.04</v>
      </c>
      <c r="AD29" s="821" t="s">
        <v>135</v>
      </c>
      <c r="AE29" s="821">
        <v>3.09</v>
      </c>
      <c r="AF29" s="821">
        <v>3.88</v>
      </c>
      <c r="AG29" s="821">
        <v>15</v>
      </c>
      <c r="AH29" s="821">
        <v>19.8</v>
      </c>
      <c r="AI29" s="821">
        <v>17.990000000000002</v>
      </c>
      <c r="AJ29" s="821">
        <v>17.399999999999999</v>
      </c>
      <c r="AK29" s="821">
        <v>-1.2</v>
      </c>
      <c r="AL29" s="833">
        <v>3200</v>
      </c>
      <c r="AM29" s="827">
        <v>0.89</v>
      </c>
      <c r="AN29" s="821">
        <v>0.55000000000000004</v>
      </c>
      <c r="AO29" s="705">
        <f>IF(U29="n/a","n/a",IF(AA29&lt;0,"n/a",IF(AA29="n/a","n/a",J29+U29-AA29)))</f>
        <v>-27.889728171628512</v>
      </c>
      <c r="AP29" s="706">
        <f>IF(U29="n/a","n/a",J29+U29)</f>
        <v>5.3076402494241197</v>
      </c>
      <c r="AQ29" s="843">
        <f>IF(OR(AC29&lt;0.01,AC29="n/a",AF29="n/a"),"n/a",(I29/SQRT(22.5*AC29*(I29/AF29))-1)*100)</f>
        <v>139.26348978450437</v>
      </c>
      <c r="AR29" s="618">
        <f>INDEX(Historical!$C$7:$C$1222,MATCH(B29,Historical!$B$7:$B$1244,0))*IF(AH29="n/a",1.03,IF(AH29&lt;0,1.01,IF(AH29&gt;10,1.1,(1+AH29/100))))</f>
        <v>0.92400000000000004</v>
      </c>
      <c r="AS29" s="841">
        <f>IF($AI29="n/a",1.03*AR29,IF($AI29&lt;0,1.01*AR29,IF($AI29&gt;10,1.1*AR29,(1+$AI29/100)*AR29)))</f>
        <v>1.0164000000000002</v>
      </c>
      <c r="AT29" s="841">
        <f>IF($AK29="n/a",1.03*AS29,IF($AK29&lt;0,1.01*AS29,IF($AK29&gt;10,1.1*AS29,(1+$AK29/100)*AS29)))</f>
        <v>1.0265640000000003</v>
      </c>
      <c r="AU29" s="841">
        <f>IF($AK29="n/a",1.03*AT29,IF($AK29&lt;0,1.01*AT29,IF($AK29&gt;10,1.1*AT29,(1+$AK29/100)*AT29)))</f>
        <v>1.0368296400000003</v>
      </c>
      <c r="AV29" s="841">
        <f>IF($AK29="n/a",1.03*AU29,IF($AK29&lt;0,1.01*AU29,IF($AK29&gt;10,1.1*AU29,(1+$AK29/100)*AU29)))</f>
        <v>1.0471979364000004</v>
      </c>
      <c r="AW29" s="618">
        <f>SUM(AR29:AV29)</f>
        <v>5.0509915764000013</v>
      </c>
      <c r="AX29" s="713">
        <f>AW29/I29*100</f>
        <v>5.0049460725327002</v>
      </c>
      <c r="AY29" s="887">
        <v>1.34</v>
      </c>
      <c r="AZ29" s="827">
        <v>34.14</v>
      </c>
      <c r="BA29" s="827">
        <v>-12.540000000000001</v>
      </c>
      <c r="BB29" s="827">
        <v>-3.42</v>
      </c>
      <c r="BC29" s="827">
        <v>9.629999999999999</v>
      </c>
      <c r="BE29" s="594">
        <v>2019</v>
      </c>
      <c r="BF29" s="853">
        <f>IF(BE29&gt;2020,0,IF(BE29&gt;2008,1,IF(BE29&gt;2001,2,IF(BE29&gt;1990,3,IF(BE29&gt;1980,4,IF(BE29&gt;1973,5,IF(BE29&gt;1970,6,IF(BE29&gt;1960,7,IF(BE29&gt;1958,8,IF(BE29&gt;1953,9,10))))))))))</f>
        <v>1</v>
      </c>
      <c r="BG29" s="837">
        <v>8</v>
      </c>
      <c r="BH29" s="820" t="s">
        <v>4443</v>
      </c>
      <c r="BI29" s="820" t="s">
        <v>4444</v>
      </c>
    </row>
    <row r="30" spans="1:61" ht="11.25" customHeight="1" x14ac:dyDescent="0.2">
      <c r="A30" s="826" t="s">
        <v>4529</v>
      </c>
      <c r="B30" s="830" t="s">
        <v>4530</v>
      </c>
      <c r="C30" s="885" t="s">
        <v>4178</v>
      </c>
      <c r="D30" s="885" t="s">
        <v>4179</v>
      </c>
      <c r="E30" s="699">
        <v>12</v>
      </c>
      <c r="F30" s="1122">
        <v>353</v>
      </c>
      <c r="G30" s="1098" t="s">
        <v>105</v>
      </c>
      <c r="H30" s="1098" t="s">
        <v>105</v>
      </c>
      <c r="I30" t="n">
        <v>34.72</v>
      </c>
      <c r="J30" s="618">
        <f>(M30/I30)*100</f>
        <v>4.7619047619047628</v>
      </c>
      <c r="K30" s="832">
        <v>0.45</v>
      </c>
      <c r="L30" s="842">
        <v>4</v>
      </c>
      <c r="M30" s="609">
        <f>K30*L30</f>
        <v>1.8</v>
      </c>
      <c r="N30" s="825" t="s">
        <v>507</v>
      </c>
      <c r="O30" s="700">
        <v>0.44</v>
      </c>
      <c r="P30" s="891">
        <v>44608</v>
      </c>
      <c r="Q30" s="891">
        <v>44617</v>
      </c>
      <c r="R30" s="609">
        <f>(K30-O30)/O30*100</f>
        <v>2.2727272727272747</v>
      </c>
      <c r="S30" s="667">
        <f>IF(INDEX(Historical!$D$7:$D$1220,MATCH(B30,Historical!$B$7:$B$1244,0))=0,"n/a",(INDEX(Historical!$C$7:$C$1222,MATCH(B30,Historical!$B$7:$B$1244,0))/INDEX(Historical!$D$7:$D$1220,MATCH(B30,Historical!$B$7:$B$1244,0))-1)*100)</f>
        <v>3.4482758620689724</v>
      </c>
      <c r="T30" s="667">
        <f>IF(INDEX(Historical!$F$7:$F$1213,MATCH(B30,Historical!$B$7:$B$1244,0))=0,"n/a",((INDEX(Historical!$C$7:$C$1222,MATCH(B30,Historical!$B$7:$B$1244,0))/INDEX(Historical!$F$7:$F$1213,MATCH(B30,Historical!$B$7:$B$1244,0)))^(1/3)-1)*100)</f>
        <v>4.8856246288386806</v>
      </c>
      <c r="U30" s="667">
        <f>IF(INDEX(Historical!$H$7:$H$1213,MATCH(B30,Historical!$B$7:$B$1244,0))=0,"n/a",((INDEX(Historical!$C$7:$C$1222,MATCH(B30,Historical!$B$7:$B$1244,0))/INDEX(Historical!$H$7:$H$1213,MATCH(B30,Historical!$B$7:$B$1244,0)))^(1/5)-1)*100)</f>
        <v>4.5639552591273169</v>
      </c>
      <c r="V30" s="667">
        <f>IF(INDEX(Historical!$N$7:$N$1213,MATCH(B30,Historical!$B$7:$B$1244,0))=0,"n/a",((INDEX(Historical!$C$7:$C$1222,MATCH(B30,Historical!$B$7:$B$1244,0))/INDEX(Historical!$N$7:$N$1213,MATCH(B30,Historical!$B$7:$B$1244,0)))^(1/10)-1)*100)</f>
        <v>9.0048674839850804</v>
      </c>
      <c r="W30" s="668">
        <f>IF(OR(U30&lt;=0,U30="n/a",V30&lt;=0,V30="n/a"),"n/a",U30/V30)</f>
        <v>0.50683202914914527</v>
      </c>
      <c r="X30" s="669" t="str">
        <f>IF(OR(AJ30&lt;=0,AJ30="n/a",U30&lt;=0,U30="n/a"),"n/a",U30/AJ30)</f>
        <v>n/a</v>
      </c>
      <c r="Y30" s="831"/>
      <c r="Z30" s="618">
        <f>IF(OR(AC30&lt;0.01,AC30="n/a"),"n/a",M30/AC30*100)</f>
        <v>30.874785591766724</v>
      </c>
      <c r="AA30" s="841">
        <f>IF(OR(AC30&lt;0.01,AC30="n/a"),"n/a",I30/AC30)</f>
        <v>6.4837049742710118</v>
      </c>
      <c r="AB30" s="842">
        <v>12</v>
      </c>
      <c r="AC30" s="821">
        <v>5.83</v>
      </c>
      <c r="AD30" s="821" t="s">
        <v>135</v>
      </c>
      <c r="AE30" s="821">
        <v>7.38</v>
      </c>
      <c r="AF30" s="821">
        <v>2.86</v>
      </c>
      <c r="AG30" s="821">
        <v>47.199999999999996</v>
      </c>
      <c r="AH30" s="822">
        <v>473.09999999999997</v>
      </c>
      <c r="AI30" s="822">
        <v>160.19</v>
      </c>
      <c r="AJ30" s="821" t="s">
        <v>135</v>
      </c>
      <c r="AK30" s="821" t="s">
        <v>135</v>
      </c>
      <c r="AL30" s="833">
        <v>5710</v>
      </c>
      <c r="AM30" s="827">
        <v>0.37</v>
      </c>
      <c r="AN30" s="821">
        <v>1.81</v>
      </c>
      <c r="AO30" s="705">
        <f>IF(U30="n/a","n/a",IF(AA30&lt;0,"n/a",IF(AA30="n/a","n/a",J30+U30-AA30)))</f>
        <v>2.8421550467610679</v>
      </c>
      <c r="AP30" s="706">
        <f>IF(U30="n/a","n/a",J30+U30)</f>
        <v>9.3258600210320797</v>
      </c>
      <c r="AQ30" s="843">
        <f>IF(OR(AC30&lt;0.01,AC30="n/a",AF30="n/a"),"n/a",(I30/SQRT(22.5*AC30*(I30/AF30))-1)*100)</f>
        <v>-9.2172404365109539</v>
      </c>
      <c r="AR30" s="618">
        <f>INDEX(Historical!$C$7:$C$1222,MATCH(B30,Historical!$B$7:$B$1244,0))*IF(AH30="n/a",1.03,IF(AH30&lt;0,1.01,IF(AH30&gt;10,1.1,(1+AH30/100))))</f>
        <v>1.9800000000000002</v>
      </c>
      <c r="AS30" s="841">
        <f>IF($AI30="n/a",1.03*AR30,IF($AI30&lt;0,1.01*AR30,IF($AI30&gt;10,1.1*AR30,(1+$AI30/100)*AR30)))</f>
        <v>2.1780000000000004</v>
      </c>
      <c r="AT30" s="841">
        <f>IF($AK30="n/a",1.03*AS30,IF($AK30&lt;0,1.01*AS30,IF($AK30&gt;10,1.1*AS30,(1+$AK30/100)*AS30)))</f>
        <v>2.2433400000000003</v>
      </c>
      <c r="AU30" s="841">
        <f>IF($AK30="n/a",1.03*AT30,IF($AK30&lt;0,1.01*AT30,IF($AK30&gt;10,1.1*AT30,(1+$AK30/100)*AT30)))</f>
        <v>2.3106402000000004</v>
      </c>
      <c r="AV30" s="841">
        <f>IF($AK30="n/a",1.03*AU30,IF($AK30&lt;0,1.01*AU30,IF($AK30&gt;10,1.1*AU30,(1+$AK30/100)*AU30)))</f>
        <v>2.3799594060000002</v>
      </c>
      <c r="AW30" s="618">
        <f>SUM(AR30:AV30)</f>
        <v>11.091939606</v>
      </c>
      <c r="AX30" s="713">
        <f>AW30/I30*100</f>
        <v>29.343755571428577</v>
      </c>
      <c r="AY30" s="887" t="s">
        <v>135</v>
      </c>
      <c r="AZ30" s="827">
        <v>12.6</v>
      </c>
      <c r="BA30" s="827">
        <v>-32.28</v>
      </c>
      <c r="BB30" s="827">
        <v>2.64</v>
      </c>
      <c r="BC30" s="827">
        <v>-4.7600000000000007</v>
      </c>
      <c r="BE30" s="594">
        <v>2011</v>
      </c>
      <c r="BF30" s="853">
        <f>IF(BE30&gt;2020,0,IF(BE30&gt;2008,1,IF(BE30&gt;2001,2,IF(BE30&gt;1990,3,IF(BE30&gt;1980,4,IF(BE30&gt;1973,5,IF(BE30&gt;1970,6,IF(BE30&gt;1960,7,IF(BE30&gt;1958,8,IF(BE30&gt;1953,9,10))))))))))</f>
        <v>1</v>
      </c>
      <c r="BG30" s="837">
        <v>14.7</v>
      </c>
      <c r="BH30" s="820" t="s">
        <v>4443</v>
      </c>
      <c r="BI30" s="820" t="s">
        <v>4445</v>
      </c>
    </row>
    <row r="31" spans="1:61" s="737" customFormat="1" ht="11.25" customHeight="1" x14ac:dyDescent="0.2">
      <c r="A31" s="613" t="s">
        <v>4638</v>
      </c>
      <c r="B31" s="743" t="s">
        <v>914</v>
      </c>
      <c r="C31" s="885" t="s">
        <v>111</v>
      </c>
      <c r="D31" s="885" t="s">
        <v>4191</v>
      </c>
      <c r="E31" s="699">
        <v>14</v>
      </c>
      <c r="F31" s="1122">
        <v>270</v>
      </c>
      <c r="G31" s="1121" t="s">
        <v>36</v>
      </c>
      <c r="H31" s="1121" t="s">
        <v>114</v>
      </c>
      <c r="I31" s="722">
        <v>142.86000000000001</v>
      </c>
      <c r="J31" s="723">
        <f>(M31/I31)*100</f>
        <v>0.97998040039199208</v>
      </c>
      <c r="K31" s="724">
        <v>0.35</v>
      </c>
      <c r="L31" s="725">
        <v>4</v>
      </c>
      <c r="M31" s="726">
        <f>K31*L31</f>
        <v>1.4</v>
      </c>
      <c r="N31" s="727" t="s">
        <v>507</v>
      </c>
      <c r="O31" s="728">
        <v>0.34</v>
      </c>
      <c r="P31" s="1037">
        <v>44971</v>
      </c>
      <c r="Q31" s="1037">
        <v>44985</v>
      </c>
      <c r="R31" s="726">
        <f>(K31-O31)/O31*100</f>
        <v>2.9411764705882213</v>
      </c>
      <c r="S31" s="667">
        <f>IF(INDEX(Historical!$D$7:$D$1220,MATCH(B31,Historical!$B$7:$B$1244,0))=0,"n/a",(INDEX(Historical!$C$7:$C$1222,MATCH(B31,Historical!$B$7:$B$1244,0))/INDEX(Historical!$D$7:$D$1220,MATCH(B31,Historical!$B$7:$B$1244,0))-1)*100)</f>
        <v>3.0303030303030276</v>
      </c>
      <c r="T31" s="667">
        <f>IF(INDEX(Historical!$F$7:$F$1213,MATCH(B31,Historical!$B$7:$B$1244,0))=0,"n/a",((INDEX(Historical!$C$7:$C$1222,MATCH(B31,Historical!$B$7:$B$1244,0))/INDEX(Historical!$F$7:$F$1213,MATCH(B31,Historical!$B$7:$B$1244,0)))^(1/3)-1)*100)</f>
        <v>3.1270055989971013</v>
      </c>
      <c r="U31" s="667">
        <f>IF(INDEX(Historical!$H$7:$H$1213,MATCH(B31,Historical!$B$7:$B$1244,0))=0,"n/a",((INDEX(Historical!$C$7:$C$1222,MATCH(B31,Historical!$B$7:$B$1244,0))/INDEX(Historical!$H$7:$H$1213,MATCH(B31,Historical!$B$7:$B$1244,0)))^(1/5)-1)*100)</f>
        <v>3.2324379535307868</v>
      </c>
      <c r="V31" s="667">
        <f>IF(INDEX(Historical!$N$7:$N$1213,MATCH(B31,Historical!$B$7:$B$1244,0))=0,"n/a",((INDEX(Historical!$C$7:$C$1222,MATCH(B31,Historical!$B$7:$B$1244,0))/INDEX(Historical!$N$7:$N$1213,MATCH(B31,Historical!$B$7:$B$1244,0)))^(1/10)-1)*100)</f>
        <v>4.9363519731984162</v>
      </c>
      <c r="W31" s="668">
        <f>IF(OR(U31&lt;=0,U31="n/a",V31&lt;=0,V31="n/a"),"n/a",U31/V31)</f>
        <v>0.65482323203067494</v>
      </c>
      <c r="X31" s="669">
        <f>IF(OR(AJ31&lt;=0,AJ31="n/a",U31&lt;=0,U31="n/a"),"n/a",U31/AJ31)</f>
        <v>0.22925091869012676</v>
      </c>
      <c r="Y31" s="628"/>
      <c r="Z31" s="723">
        <f>IF(OR(AC31&lt;0.01,AC31="n/a"),"n/a",M31/AC31*100)</f>
        <v>17.971758664955072</v>
      </c>
      <c r="AA31" s="730">
        <f>IF(OR(AC31&lt;0.01,AC31="n/a"),"n/a",I31/AC31)</f>
        <v>18.338896020539153</v>
      </c>
      <c r="AB31" s="725">
        <v>6</v>
      </c>
      <c r="AC31" s="731">
        <v>7.79</v>
      </c>
      <c r="AD31" s="731">
        <v>1.52</v>
      </c>
      <c r="AE31" s="731">
        <v>1.32</v>
      </c>
      <c r="AF31" s="731">
        <v>4.2300000000000004</v>
      </c>
      <c r="AG31" s="731">
        <v>25.6</v>
      </c>
      <c r="AH31" s="731">
        <v>78.7</v>
      </c>
      <c r="AI31" s="731">
        <v>2.79</v>
      </c>
      <c r="AJ31" s="731">
        <v>14.099999999999998</v>
      </c>
      <c r="AK31" s="731">
        <v>12</v>
      </c>
      <c r="AL31" s="732">
        <v>5510</v>
      </c>
      <c r="AM31" s="733">
        <v>1.5</v>
      </c>
      <c r="AN31" s="731">
        <v>0.5</v>
      </c>
      <c r="AO31" s="734">
        <f>IF(U31="n/a","n/a",IF(AA31&lt;0,"n/a",IF(AA31="n/a","n/a",J31+U31-AA31)))</f>
        <v>-14.126477666616374</v>
      </c>
      <c r="AP31" s="735">
        <f>IF(U31="n/a","n/a",J31+U31)</f>
        <v>4.2124183539227786</v>
      </c>
      <c r="AQ31" s="843">
        <f>IF(OR(AC31&lt;0.01,AC31="n/a",AF31="n/a"),"n/a",(I31/SQRT(22.5*AC31*(I31/AF31))-1)*100)</f>
        <v>85.680167273227141</v>
      </c>
      <c r="AR31" s="618">
        <f>INDEX(Historical!$C$7:$C$1222,MATCH(B31,Historical!$B$7:$B$1244,0))*IF(AH31="n/a",1.03,IF(AH31&lt;0,1.01,IF(AH31&gt;10,1.1,(1+AH31/100))))</f>
        <v>1.4960000000000002</v>
      </c>
      <c r="AS31" s="730">
        <f>IF($AI31="n/a",1.03*AR31,IF($AI31&lt;0,1.01*AR31,IF($AI31&gt;10,1.1*AR31,(1+$AI31/100)*AR31)))</f>
        <v>1.5377384000000003</v>
      </c>
      <c r="AT31" s="730">
        <f>IF($AK31="n/a",1.03*AS31,IF($AK31&lt;0,1.01*AS31,IF($AK31&gt;10,1.1*AS31,(1+$AK31/100)*AS31)))</f>
        <v>1.6915122400000004</v>
      </c>
      <c r="AU31" s="730">
        <f>IF($AK31="n/a",1.03*AT31,IF($AK31&lt;0,1.01*AT31,IF($AK31&gt;10,1.1*AT31,(1+$AK31/100)*AT31)))</f>
        <v>1.8606634640000006</v>
      </c>
      <c r="AV31" s="730">
        <f>IF($AK31="n/a",1.03*AU31,IF($AK31&lt;0,1.01*AU31,IF($AK31&gt;10,1.1*AU31,(1+$AK31/100)*AU31)))</f>
        <v>2.0467298104000009</v>
      </c>
      <c r="AW31" s="723">
        <f>SUM(AR31:AV31)</f>
        <v>8.6326439144000027</v>
      </c>
      <c r="AX31" s="736">
        <f>AW31/I31*100</f>
        <v>6.0427298854822915</v>
      </c>
      <c r="AY31" s="888">
        <v>1.2</v>
      </c>
      <c r="AZ31" s="733">
        <v>62.18</v>
      </c>
      <c r="BA31" s="733">
        <v>-4.3900000000000006</v>
      </c>
      <c r="BB31" s="733">
        <v>8.23</v>
      </c>
      <c r="BC31" s="733">
        <v>24.79</v>
      </c>
      <c r="BD31" s="862"/>
      <c r="BE31" s="594">
        <v>2010</v>
      </c>
      <c r="BF31" s="853">
        <f>IF(BE31&gt;2020,0,IF(BE31&gt;2008,1,IF(BE31&gt;2001,2,IF(BE31&gt;1990,3,IF(BE31&gt;1980,4,IF(BE31&gt;1973,5,IF(BE31&gt;1970,6,IF(BE31&gt;1960,7,IF(BE31&gt;1958,8,IF(BE31&gt;1953,9,10))))))))))</f>
        <v>1</v>
      </c>
      <c r="BG31" s="783">
        <v>12.4</v>
      </c>
      <c r="BH31" s="820" t="s">
        <v>4443</v>
      </c>
      <c r="BI31" s="820" t="s">
        <v>4444</v>
      </c>
    </row>
    <row r="32" spans="1:61" ht="11.25" customHeight="1" x14ac:dyDescent="0.2">
      <c r="A32" s="826" t="s">
        <v>4639</v>
      </c>
      <c r="B32" s="830" t="s">
        <v>436</v>
      </c>
      <c r="C32" s="885" t="s">
        <v>107</v>
      </c>
      <c r="D32" s="885" t="s">
        <v>117</v>
      </c>
      <c r="E32" s="699">
        <v>19</v>
      </c>
      <c r="F32" s="1122">
        <v>202</v>
      </c>
      <c r="G32" s="1105" t="s">
        <v>105</v>
      </c>
      <c r="H32" s="1105" t="s">
        <v>105</v>
      </c>
      <c r="I32" t="n">
        <v>118.65</v>
      </c>
      <c r="J32" s="618">
        <f>(M32/I32)*100</f>
        <v>2.1979747232906819</v>
      </c>
      <c r="K32" s="832">
        <v>0.7</v>
      </c>
      <c r="L32" s="842">
        <v>4</v>
      </c>
      <c r="M32" s="609">
        <f>K32*L32</f>
        <v>2.8</v>
      </c>
      <c r="N32" s="825" t="s">
        <v>374</v>
      </c>
      <c r="O32" s="700">
        <v>0.68</v>
      </c>
      <c r="P32" s="603">
        <v>44890</v>
      </c>
      <c r="Q32" s="603">
        <v>44914</v>
      </c>
      <c r="R32" s="609">
        <f>(K32-O32)/O32*100</f>
        <v>2.9411764705882213</v>
      </c>
      <c r="S32" s="667">
        <f>IF(INDEX(Historical!$D$7:$D$1220,MATCH(B32,Historical!$B$7:$B$1244,0))=0,"n/a",(INDEX(Historical!$C$7:$C$1222,MATCH(B32,Historical!$B$7:$B$1244,0))/INDEX(Historical!$D$7:$D$1220,MATCH(B32,Historical!$B$7:$B$1244,0))-1)*100)</f>
        <v>3.007518796992481</v>
      </c>
      <c r="T32" s="667">
        <f>IF(INDEX(Historical!$F$7:$F$1213,MATCH(B32,Historical!$B$7:$B$1244,0))=0,"n/a",((INDEX(Historical!$C$7:$C$1222,MATCH(B32,Historical!$B$7:$B$1244,0))/INDEX(Historical!$F$7:$F$1213,MATCH(B32,Historical!$B$7:$B$1244,0)))^(1/3)-1)*100)</f>
        <v>4.0833902322052973</v>
      </c>
      <c r="U32" s="667">
        <f>IF(INDEX(Historical!$H$7:$H$1213,MATCH(B32,Historical!$B$7:$B$1244,0))=0,"n/a",((INDEX(Historical!$C$7:$C$1222,MATCH(B32,Historical!$B$7:$B$1244,0))/INDEX(Historical!$H$7:$H$1213,MATCH(B32,Historical!$B$7:$B$1244,0)))^(1/5)-1)*100)</f>
        <v>4.9693288861565543</v>
      </c>
      <c r="V32" s="667">
        <f>IF(INDEX(Historical!$N$7:$N$1213,MATCH(B32,Historical!$B$7:$B$1244,0))=0,"n/a",((INDEX(Historical!$C$7:$C$1222,MATCH(B32,Historical!$B$7:$B$1244,0))/INDEX(Historical!$N$7:$N$1213,MATCH(B32,Historical!$B$7:$B$1244,0)))^(1/10)-1)*100)</f>
        <v>12.960486566614993</v>
      </c>
      <c r="W32" s="668">
        <f>IF(OR(U32&lt;=0,U32="n/a",V32&lt;=0,V32="n/a"),"n/a",U32/V32)</f>
        <v>0.38342147577677238</v>
      </c>
      <c r="X32" s="669" t="str">
        <f>IF(OR(AJ32&lt;=0,AJ32="n/a",U32&lt;=0,U32="n/a"),"n/a",U32/AJ32)</f>
        <v>n/a</v>
      </c>
      <c r="Y32" s="831"/>
      <c r="Z32" s="618">
        <f>IF(OR(AC32&lt;0.01,AC32="n/a"),"n/a",M32/AC32*100)</f>
        <v>55.55555555555555</v>
      </c>
      <c r="AA32" s="841">
        <f>IF(OR(AC32&lt;0.01,AC32="n/a"),"n/a",I32/AC32)</f>
        <v>25.275793650793652</v>
      </c>
      <c r="AB32" s="842">
        <v>12</v>
      </c>
      <c r="AC32" s="821">
        <v>5.04</v>
      </c>
      <c r="AD32" s="821">
        <v>2.04</v>
      </c>
      <c r="AE32" s="821">
        <v>0.66</v>
      </c>
      <c r="AF32" s="821">
        <v>1.61</v>
      </c>
      <c r="AG32" s="821">
        <v>6.2</v>
      </c>
      <c r="AH32" s="822">
        <v>-49.3</v>
      </c>
      <c r="AI32" s="822">
        <v>16.54</v>
      </c>
      <c r="AJ32" s="821">
        <v>-4</v>
      </c>
      <c r="AK32" s="821">
        <v>12.4</v>
      </c>
      <c r="AL32" s="833">
        <v>6750</v>
      </c>
      <c r="AM32" s="827">
        <v>0.2</v>
      </c>
      <c r="AN32" s="821">
        <v>0.5</v>
      </c>
      <c r="AO32" s="705">
        <f>IF(U32="n/a","n/a",IF(AA32&lt;0,"n/a",IF(AA32="n/a","n/a",J32+U32-AA32)))</f>
        <v>-18.108490041346414</v>
      </c>
      <c r="AP32" s="706">
        <f>IF(U32="n/a","n/a",J32+U32)</f>
        <v>7.1673036094472362</v>
      </c>
      <c r="AQ32" s="843">
        <f>IF(OR(AC32&lt;0.01,AC32="n/a",AF32="n/a"),"n/a",(I32/SQRT(22.5*AC32*(I32/AF32))-1)*100)</f>
        <v>34.485071914697031</v>
      </c>
      <c r="AR32" s="618">
        <f>INDEX(Historical!$C$7:$C$1222,MATCH(B32,Historical!$B$7:$B$1244,0))*IF(AH32="n/a",1.03,IF(AH32&lt;0,1.01,IF(AH32&gt;10,1.1,(1+AH32/100))))</f>
        <v>2.7674000000000003</v>
      </c>
      <c r="AS32" s="841">
        <f>IF($AI32="n/a",1.03*AR32,IF($AI32&lt;0,1.01*AR32,IF($AI32&gt;10,1.1*AR32,(1+$AI32/100)*AR32)))</f>
        <v>3.0441400000000005</v>
      </c>
      <c r="AT32" s="841">
        <f>IF($AK32="n/a",1.03*AS32,IF($AK32&lt;0,1.01*AS32,IF($AK32&gt;10,1.1*AS32,(1+$AK32/100)*AS32)))</f>
        <v>3.3485540000000009</v>
      </c>
      <c r="AU32" s="841">
        <f>IF($AK32="n/a",1.03*AT32,IF($AK32&lt;0,1.01*AT32,IF($AK32&gt;10,1.1*AT32,(1+$AK32/100)*AT32)))</f>
        <v>3.6834094000000013</v>
      </c>
      <c r="AV32" s="841">
        <f>IF($AK32="n/a",1.03*AU32,IF($AK32&lt;0,1.01*AU32,IF($AK32&gt;10,1.1*AU32,(1+$AK32/100)*AU32)))</f>
        <v>4.0517503400000017</v>
      </c>
      <c r="AW32" s="618">
        <f>SUM(AR32:AV32)</f>
        <v>16.895253740000005</v>
      </c>
      <c r="AX32" s="713">
        <f>AW32/I32*100</f>
        <v>13.262621665750848</v>
      </c>
      <c r="AY32" s="887">
        <v>0.53</v>
      </c>
      <c r="AZ32" s="827">
        <v>7.04</v>
      </c>
      <c r="BA32" s="827">
        <v>-34.380000000000003</v>
      </c>
      <c r="BB32" s="827">
        <v>-0.95</v>
      </c>
      <c r="BC32" s="827">
        <v>-15.040000000000001</v>
      </c>
      <c r="BE32" s="594">
        <v>2005</v>
      </c>
      <c r="BF32" s="853">
        <f>IF(BE32&gt;2020,0,IF(BE32&gt;2008,1,IF(BE32&gt;2001,2,IF(BE32&gt;1990,3,IF(BE32&gt;1980,4,IF(BE32&gt;1973,5,IF(BE32&gt;1970,6,IF(BE32&gt;1960,7,IF(BE32&gt;1958,8,IF(BE32&gt;1953,9,10))))))))))</f>
        <v>2</v>
      </c>
      <c r="BG32" s="837">
        <v>0.8</v>
      </c>
      <c r="BH32" s="820" t="s">
        <v>4443</v>
      </c>
      <c r="BI32" s="820" t="s">
        <v>4444</v>
      </c>
    </row>
    <row r="33" spans="1:61" ht="11.25" customHeight="1" x14ac:dyDescent="0.2">
      <c r="A33" s="819" t="s">
        <v>922</v>
      </c>
      <c r="B33" s="830" t="s">
        <v>923</v>
      </c>
      <c r="C33" s="885" t="s">
        <v>107</v>
      </c>
      <c r="D33" s="885" t="s">
        <v>117</v>
      </c>
      <c r="E33" s="699">
        <v>13</v>
      </c>
      <c r="F33" s="1122">
        <v>337</v>
      </c>
      <c r="G33" s="1116" t="s">
        <v>36</v>
      </c>
      <c r="H33" s="1116" t="s">
        <v>114</v>
      </c>
      <c r="I33" t="n">
        <v>189.67</v>
      </c>
      <c r="J33" s="618">
        <f>(M33/I33)*100</f>
        <v>1.1742727515345612</v>
      </c>
      <c r="K33" s="832">
        <v>0.55000000000000004</v>
      </c>
      <c r="L33" s="842">
        <v>4</v>
      </c>
      <c r="M33" s="609">
        <f>K33*L33</f>
        <v>2.2000000000000002</v>
      </c>
      <c r="N33" s="825" t="s">
        <v>584</v>
      </c>
      <c r="O33" s="700">
        <v>0.51</v>
      </c>
      <c r="P33" s="603">
        <v>44987</v>
      </c>
      <c r="Q33" s="603">
        <v>45002</v>
      </c>
      <c r="R33" s="609">
        <f>(K33-O33)/O33*100</f>
        <v>7.8431372549019676</v>
      </c>
      <c r="S33" s="667">
        <f>IF(INDEX(Historical!$D$7:$D$1220,MATCH(B33,Historical!$B$7:$B$1244,0))=0,"n/a",(INDEX(Historical!$C$7:$C$1222,MATCH(B33,Historical!$B$7:$B$1244,0))/INDEX(Historical!$D$7:$D$1220,MATCH(B33,Historical!$B$7:$B$1244,0))-1)*100)</f>
        <v>6.25</v>
      </c>
      <c r="T33" s="667">
        <f>IF(INDEX(Historical!$F$7:$F$1213,MATCH(B33,Historical!$B$7:$B$1244,0))=0,"n/a",((INDEX(Historical!$C$7:$C$1222,MATCH(B33,Historical!$B$7:$B$1244,0))/INDEX(Historical!$F$7:$F$1213,MATCH(B33,Historical!$B$7:$B$1244,0)))^(1/3)-1)*100)</f>
        <v>5.8523669119355803</v>
      </c>
      <c r="U33" s="667">
        <f>IF(INDEX(Historical!$H$7:$H$1213,MATCH(B33,Historical!$B$7:$B$1244,0))=0,"n/a",((INDEX(Historical!$C$7:$C$1222,MATCH(B33,Historical!$B$7:$B$1244,0))/INDEX(Historical!$H$7:$H$1213,MATCH(B33,Historical!$B$7:$B$1244,0)))^(1/5)-1)*100)</f>
        <v>5.5118198683204556</v>
      </c>
      <c r="V33" s="667">
        <f>IF(INDEX(Historical!$N$7:$N$1213,MATCH(B33,Historical!$B$7:$B$1244,0))=0,"n/a",((INDEX(Historical!$C$7:$C$1222,MATCH(B33,Historical!$B$7:$B$1244,0))/INDEX(Historical!$N$7:$N$1213,MATCH(B33,Historical!$B$7:$B$1244,0)))^(1/10)-1)*100)</f>
        <v>4.1379743992410623</v>
      </c>
      <c r="W33" s="668">
        <f>IF(OR(U33&lt;=0,U33="n/a",V33&lt;=0,V33="n/a"),"n/a",U33/V33)</f>
        <v>1.3320091756322532</v>
      </c>
      <c r="X33" s="669">
        <f>IF(OR(AJ33&lt;=0,AJ33="n/a",U33&lt;=0,U33="n/a"),"n/a",U33/AJ33)</f>
        <v>0.43061092721253558</v>
      </c>
      <c r="Y33" s="632"/>
      <c r="Z33" s="618">
        <f>IF(OR(AC33&lt;0.01,AC33="n/a"),"n/a",M33/AC33*100)</f>
        <v>42.307692307692307</v>
      </c>
      <c r="AA33" s="841">
        <f>IF(OR(AC33&lt;0.01,AC33="n/a"),"n/a",I33/AC33)</f>
        <v>36.028846153846153</v>
      </c>
      <c r="AB33" s="842">
        <v>12</v>
      </c>
      <c r="AC33" s="821">
        <v>5.2</v>
      </c>
      <c r="AD33" s="821">
        <v>3.49</v>
      </c>
      <c r="AE33" s="821">
        <v>4.5999999999999996</v>
      </c>
      <c r="AF33" s="821">
        <v>4.2699999999999996</v>
      </c>
      <c r="AG33" s="821">
        <v>12.5</v>
      </c>
      <c r="AH33" s="821">
        <v>18.600000000000001</v>
      </c>
      <c r="AI33" s="821">
        <v>12.740000000000002</v>
      </c>
      <c r="AJ33" s="821">
        <v>12.8</v>
      </c>
      <c r="AK33" s="821">
        <v>10.199999999999999</v>
      </c>
      <c r="AL33" s="833">
        <v>39370</v>
      </c>
      <c r="AM33" s="827">
        <v>0.3</v>
      </c>
      <c r="AN33" s="821">
        <v>0.67</v>
      </c>
      <c r="AO33" s="705">
        <f>IF(U33="n/a","n/a",IF(AA33&lt;0,"n/a",IF(AA33="n/a","n/a",J33+U33-AA33)))</f>
        <v>-29.342753533991136</v>
      </c>
      <c r="AP33" s="706">
        <f>IF(U33="n/a","n/a",J33+U33)</f>
        <v>6.6860926198550166</v>
      </c>
      <c r="AQ33" s="843">
        <f>IF(OR(AC33&lt;0.01,AC33="n/a",AF33="n/a"),"n/a",(I33/SQRT(22.5*AC33*(I33/AF33))-1)*100)</f>
        <v>161.48564700522968</v>
      </c>
      <c r="AR33" s="618">
        <f>INDEX(Historical!$C$7:$C$1222,MATCH(B33,Historical!$B$7:$B$1244,0))*IF(AH33="n/a",1.03,IF(AH33&lt;0,1.01,IF(AH33&gt;10,1.1,(1+AH33/100))))</f>
        <v>2.2440000000000002</v>
      </c>
      <c r="AS33" s="841">
        <f>IF($AI33="n/a",1.03*AR33,IF($AI33&lt;0,1.01*AR33,IF($AI33&gt;10,1.1*AR33,(1+$AI33/100)*AR33)))</f>
        <v>2.4684000000000004</v>
      </c>
      <c r="AT33" s="841">
        <f>IF($AK33="n/a",1.03*AS33,IF($AK33&lt;0,1.01*AS33,IF($AK33&gt;10,1.1*AS33,(1+$AK33/100)*AS33)))</f>
        <v>2.7152400000000005</v>
      </c>
      <c r="AU33" s="841">
        <f>IF($AK33="n/a",1.03*AT33,IF($AK33&lt;0,1.01*AT33,IF($AK33&gt;10,1.1*AT33,(1+$AK33/100)*AT33)))</f>
        <v>2.9867640000000009</v>
      </c>
      <c r="AV33" s="841">
        <f>IF($AK33="n/a",1.03*AU33,IF($AK33&lt;0,1.01*AU33,IF($AK33&gt;10,1.1*AU33,(1+$AK33/100)*AU33)))</f>
        <v>3.285440400000001</v>
      </c>
      <c r="AW33" s="618">
        <f>SUM(AR33:AV33)</f>
        <v>13.699844400000002</v>
      </c>
      <c r="AX33" s="713">
        <f>AW33/I33*100</f>
        <v>7.3124336269015222</v>
      </c>
      <c r="AY33" s="887">
        <v>0.7</v>
      </c>
      <c r="AZ33" s="827">
        <v>26.38</v>
      </c>
      <c r="BA33" s="827">
        <v>-7.42</v>
      </c>
      <c r="BB33" s="827">
        <v>-2.15</v>
      </c>
      <c r="BC33" s="827">
        <v>4.03</v>
      </c>
      <c r="BE33" s="594">
        <v>2011</v>
      </c>
      <c r="BF33" s="853">
        <f>IF(BE33&gt;2020,0,IF(BE33&gt;2008,1,IF(BE33&gt;2001,2,IF(BE33&gt;1990,3,IF(BE33&gt;1980,4,IF(BE33&gt;1973,5,IF(BE33&gt;1970,6,IF(BE33&gt;1960,7,IF(BE33&gt;1958,8,IF(BE33&gt;1953,9,10))))))))))</f>
        <v>1</v>
      </c>
      <c r="BG33" s="837">
        <v>2.8000000000000003</v>
      </c>
      <c r="BH33" s="820" t="s">
        <v>4443</v>
      </c>
      <c r="BI33" s="820" t="s">
        <v>4444</v>
      </c>
    </row>
    <row r="34" spans="1:61" ht="11.25" customHeight="1" x14ac:dyDescent="0.2">
      <c r="A34" s="819" t="s">
        <v>4640</v>
      </c>
      <c r="B34" s="830" t="s">
        <v>863</v>
      </c>
      <c r="C34" s="885" t="s">
        <v>111</v>
      </c>
      <c r="D34" s="885" t="s">
        <v>4191</v>
      </c>
      <c r="E34" s="699">
        <v>11</v>
      </c>
      <c r="F34" s="1122">
        <v>443</v>
      </c>
      <c r="G34" s="1122" t="s">
        <v>105</v>
      </c>
      <c r="H34" s="1122" t="s">
        <v>105</v>
      </c>
      <c r="I34" t="n">
        <v>38.62</v>
      </c>
      <c r="J34" s="618">
        <f>(M34/I34)*100</f>
        <v>1.8484288354898337</v>
      </c>
      <c r="K34" s="832">
        <v>0.2</v>
      </c>
      <c r="L34" s="842">
        <v>4</v>
      </c>
      <c r="M34" s="609">
        <f>K34*L34</f>
        <v>0.8</v>
      </c>
      <c r="N34" s="825" t="s">
        <v>263</v>
      </c>
      <c r="O34" s="700">
        <v>0.185</v>
      </c>
      <c r="P34" s="603">
        <v>44910</v>
      </c>
      <c r="Q34" s="603">
        <v>44936</v>
      </c>
      <c r="R34" s="609">
        <f>(K34-O34)/O34*100</f>
        <v>8.1081081081081159</v>
      </c>
      <c r="S34" s="667">
        <f>IF(INDEX(Historical!$D$7:$D$1220,MATCH(B34,Historical!$B$7:$B$1244,0))=0,"n/a",(INDEX(Historical!$C$7:$C$1222,MATCH(B34,Historical!$B$7:$B$1244,0))/INDEX(Historical!$D$7:$D$1220,MATCH(B34,Historical!$B$7:$B$1244,0))-1)*100)</f>
        <v>15.625</v>
      </c>
      <c r="T34" s="667">
        <f>IF(INDEX(Historical!$F$7:$F$1213,MATCH(B34,Historical!$B$7:$B$1244,0))=0,"n/a",((INDEX(Historical!$C$7:$C$1222,MATCH(B34,Historical!$B$7:$B$1244,0))/INDEX(Historical!$F$7:$F$1213,MATCH(B34,Historical!$B$7:$B$1244,0)))^(1/3)-1)*100)</f>
        <v>12.480211777541573</v>
      </c>
      <c r="U34" s="667">
        <f>IF(INDEX(Historical!$H$7:$H$1213,MATCH(B34,Historical!$B$7:$B$1244,0))=0,"n/a",((INDEX(Historical!$C$7:$C$1222,MATCH(B34,Historical!$B$7:$B$1244,0))/INDEX(Historical!$H$7:$H$1213,MATCH(B34,Historical!$B$7:$B$1244,0)))^(1/5)-1)*100)</f>
        <v>19.790421488235886</v>
      </c>
      <c r="V34" s="667" t="str">
        <f>IF(INDEX(Historical!$N$7:$N$1213,MATCH(B34,Historical!$B$7:$B$1244,0))=0,"n/a",((INDEX(Historical!$C$7:$C$1222,MATCH(B34,Historical!$B$7:$B$1244,0))/INDEX(Historical!$N$7:$N$1213,MATCH(B34,Historical!$B$7:$B$1244,0)))^(1/10)-1)*100)</f>
        <v>n/a</v>
      </c>
      <c r="W34" s="668" t="str">
        <f>IF(OR(U34&lt;=0,U34="n/a",V34&lt;=0,V34="n/a"),"n/a",U34/V34)</f>
        <v>n/a</v>
      </c>
      <c r="X34" s="669" t="str">
        <f>IF(OR(AJ34&lt;=0,AJ34="n/a",U34&lt;=0,U34="n/a"),"n/a",U34/AJ34)</f>
        <v>n/a</v>
      </c>
      <c r="Y34" s="628"/>
      <c r="Z34" s="618" t="str">
        <f>IF(OR(AC34&lt;0.01,AC34="n/a"),"n/a",M34/AC34*100)</f>
        <v>n/a</v>
      </c>
      <c r="AA34" s="841" t="str">
        <f>IF(OR(AC34&lt;0.01,AC34="n/a"),"n/a",I34/AC34)</f>
        <v>n/a</v>
      </c>
      <c r="AB34" s="842">
        <v>12</v>
      </c>
      <c r="AC34" s="821">
        <v>-1.1399999999999999</v>
      </c>
      <c r="AD34" s="821" t="s">
        <v>135</v>
      </c>
      <c r="AE34" s="821">
        <v>2.06</v>
      </c>
      <c r="AF34" s="821">
        <v>0.71</v>
      </c>
      <c r="AG34" s="821">
        <v>-2.1</v>
      </c>
      <c r="AH34" s="821">
        <v>-134.80000000000001</v>
      </c>
      <c r="AI34" s="821">
        <v>24.18</v>
      </c>
      <c r="AJ34" s="821">
        <v>-18.5</v>
      </c>
      <c r="AK34" s="821">
        <v>26.16</v>
      </c>
      <c r="AL34" s="833">
        <v>4780</v>
      </c>
      <c r="AM34" s="827">
        <v>6.5500000000000007</v>
      </c>
      <c r="AN34" s="821">
        <v>2.8</v>
      </c>
      <c r="AO34" s="705" t="str">
        <f>IF(U34="n/a","n/a",IF(AA34&lt;0,"n/a",IF(AA34="n/a","n/a",J34+U34-AA34)))</f>
        <v>n/a</v>
      </c>
      <c r="AP34" s="706">
        <f>IF(U34="n/a","n/a",J34+U34)</f>
        <v>21.63885032372572</v>
      </c>
      <c r="AQ34" s="843" t="str">
        <f>IF(OR(AC34&lt;0.01,AC34="n/a",AF34="n/a"),"n/a",(I34/SQRT(22.5*AC34*(I34/AF34))-1)*100)</f>
        <v>n/a</v>
      </c>
      <c r="AR34" s="618">
        <f>INDEX(Historical!$C$7:$C$1222,MATCH(B34,Historical!$B$7:$B$1244,0))*IF(AH34="n/a",1.03,IF(AH34&lt;0,1.01,IF(AH34&gt;10,1.1,(1+AH34/100))))</f>
        <v>0.74739999999999995</v>
      </c>
      <c r="AS34" s="841">
        <f>IF($AI34="n/a",1.03*AR34,IF($AI34&lt;0,1.01*AR34,IF($AI34&gt;10,1.1*AR34,(1+$AI34/100)*AR34)))</f>
        <v>0.82213999999999998</v>
      </c>
      <c r="AT34" s="841">
        <f>IF($AK34="n/a",1.03*AS34,IF($AK34&lt;0,1.01*AS34,IF($AK34&gt;10,1.1*AS34,(1+$AK34/100)*AS34)))</f>
        <v>0.9043540000000001</v>
      </c>
      <c r="AU34" s="841">
        <f>IF($AK34="n/a",1.03*AT34,IF($AK34&lt;0,1.01*AT34,IF($AK34&gt;10,1.1*AT34,(1+$AK34/100)*AT34)))</f>
        <v>0.99478940000000016</v>
      </c>
      <c r="AV34" s="841">
        <f>IF($AK34="n/a",1.03*AU34,IF($AK34&lt;0,1.01*AU34,IF($AK34&gt;10,1.1*AU34,(1+$AK34/100)*AU34)))</f>
        <v>1.0942683400000002</v>
      </c>
      <c r="AW34" s="618">
        <f>SUM(AR34:AV34)</f>
        <v>4.5629517400000008</v>
      </c>
      <c r="AX34" s="713">
        <f>AW34/I34*100</f>
        <v>10.54286446395564</v>
      </c>
      <c r="AY34" s="887">
        <v>1.8</v>
      </c>
      <c r="AZ34" s="827">
        <v>45.48</v>
      </c>
      <c r="BA34" s="827">
        <v>-7.91</v>
      </c>
      <c r="BB34" s="827">
        <v>2.92</v>
      </c>
      <c r="BC34" s="827">
        <v>16.59</v>
      </c>
      <c r="BE34" s="594">
        <v>2013</v>
      </c>
      <c r="BF34" s="853">
        <f>IF(BE34&gt;2020,0,IF(BE34&gt;2008,1,IF(BE34&gt;2001,2,IF(BE34&gt;1990,3,IF(BE34&gt;1980,4,IF(BE34&gt;1973,5,IF(BE34&gt;1970,6,IF(BE34&gt;1960,7,IF(BE34&gt;1958,8,IF(BE34&gt;1953,9,10))))))))))</f>
        <v>1</v>
      </c>
      <c r="BG34" s="837">
        <v>-0.5</v>
      </c>
      <c r="BH34" s="820" t="s">
        <v>4443</v>
      </c>
      <c r="BI34" s="820" t="s">
        <v>4444</v>
      </c>
    </row>
    <row r="35" spans="1:61" ht="11.25" customHeight="1" x14ac:dyDescent="0.2">
      <c r="A35" s="819" t="s">
        <v>4641</v>
      </c>
      <c r="B35" s="830" t="s">
        <v>398</v>
      </c>
      <c r="C35" s="885" t="s">
        <v>122</v>
      </c>
      <c r="D35" s="885" t="s">
        <v>4037</v>
      </c>
      <c r="E35" s="699">
        <v>29</v>
      </c>
      <c r="F35" s="1122">
        <v>121</v>
      </c>
      <c r="G35" s="1092" t="s">
        <v>36</v>
      </c>
      <c r="H35" s="1092" t="s">
        <v>36</v>
      </c>
      <c r="I35" t="n">
        <v>222.9</v>
      </c>
      <c r="J35" s="618">
        <f>(M35/I35)*100</f>
        <v>0.62915339546223115</v>
      </c>
      <c r="K35" s="839">
        <v>0.4</v>
      </c>
      <c r="L35" s="842">
        <v>4</v>
      </c>
      <c r="M35" s="609">
        <f>K35*L35</f>
        <v>1.6</v>
      </c>
      <c r="N35" s="825" t="s">
        <v>162</v>
      </c>
      <c r="O35" s="701">
        <v>0.39500000000000002</v>
      </c>
      <c r="P35" s="603">
        <v>45001</v>
      </c>
      <c r="Q35" s="603">
        <v>45019</v>
      </c>
      <c r="R35" s="609">
        <f>(K35-O35)/O35*100</f>
        <v>1.2658227848101276</v>
      </c>
      <c r="S35" s="667">
        <f>IF(INDEX(Historical!$D$7:$D$1220,MATCH(B35,Historical!$B$7:$B$1244,0))=0,"n/a",(INDEX(Historical!$C$7:$C$1222,MATCH(B35,Historical!$B$7:$B$1244,0))/INDEX(Historical!$D$7:$D$1220,MATCH(B35,Historical!$B$7:$B$1244,0))-1)*100)</f>
        <v>1.2861736334405238</v>
      </c>
      <c r="T35" s="667">
        <f>IF(INDEX(Historical!$F$7:$F$1213,MATCH(B35,Historical!$B$7:$B$1244,0))=0,"n/a",((INDEX(Historical!$C$7:$C$1222,MATCH(B35,Historical!$B$7:$B$1244,0))/INDEX(Historical!$F$7:$F$1213,MATCH(B35,Historical!$B$7:$B$1244,0)))^(1/3)-1)*100)</f>
        <v>3.0918266757153035</v>
      </c>
      <c r="U35" s="667">
        <f>IF(INDEX(Historical!$H$7:$H$1213,MATCH(B35,Historical!$B$7:$B$1244,0))=0,"n/a",((INDEX(Historical!$C$7:$C$1222,MATCH(B35,Historical!$B$7:$B$1244,0))/INDEX(Historical!$H$7:$H$1213,MATCH(B35,Historical!$B$7:$B$1244,0)))^(1/5)-1)*100)</f>
        <v>4.4811650086030719</v>
      </c>
      <c r="V35" s="667">
        <f>IF(INDEX(Historical!$N$7:$N$1213,MATCH(B35,Historical!$B$7:$B$1244,0))=0,"n/a",((INDEX(Historical!$C$7:$C$1222,MATCH(B35,Historical!$B$7:$B$1244,0))/INDEX(Historical!$N$7:$N$1213,MATCH(B35,Historical!$B$7:$B$1244,0)))^(1/10)-1)*100)</f>
        <v>7.348970932152854</v>
      </c>
      <c r="W35" s="668">
        <f>IF(OR(U35&lt;=0,U35="n/a",V35&lt;=0,V35="n/a"),"n/a",U35/V35)</f>
        <v>0.60976768720057128</v>
      </c>
      <c r="X35" s="669">
        <f>IF(OR(AJ35&lt;=0,AJ35="n/a",U35&lt;=0,U35="n/a"),"n/a",U35/AJ35)</f>
        <v>0.1030152875540936</v>
      </c>
      <c r="Y35" s="831"/>
      <c r="Z35" s="618">
        <f>IF(OR(AC35&lt;0.01,AC35="n/a"),"n/a",M35/AC35*100)</f>
        <v>7.0113935144609991</v>
      </c>
      <c r="AA35" s="841">
        <f>IF(OR(AC35&lt;0.01,AC35="n/a"),"n/a",I35/AC35)</f>
        <v>11.144171779141104</v>
      </c>
      <c r="AB35" s="842">
        <v>12</v>
      </c>
      <c r="AC35" s="821">
        <v>22.82</v>
      </c>
      <c r="AD35" s="821" t="s">
        <v>135</v>
      </c>
      <c r="AE35" s="821">
        <v>4.1900000000000004</v>
      </c>
      <c r="AF35" s="821">
        <v>3.77</v>
      </c>
      <c r="AG35" s="821">
        <v>40.400000000000006</v>
      </c>
      <c r="AH35" s="821">
        <v>32.5</v>
      </c>
      <c r="AI35" s="821">
        <v>2.62</v>
      </c>
      <c r="AJ35" s="821">
        <v>43.5</v>
      </c>
      <c r="AK35" s="821" t="s">
        <v>135</v>
      </c>
      <c r="AL35" s="833">
        <v>30640</v>
      </c>
      <c r="AM35" s="827">
        <v>0.1</v>
      </c>
      <c r="AN35" s="821">
        <v>0.4</v>
      </c>
      <c r="AO35" s="705">
        <f>IF(U35="n/a","n/a",IF(AA35&lt;0,"n/a",IF(AA35="n/a","n/a",J35+U35-AA35)))</f>
        <v>-6.0338533750758003</v>
      </c>
      <c r="AP35" s="706">
        <f>IF(U35="n/a","n/a",J35+U35)</f>
        <v>5.1103184040653034</v>
      </c>
      <c r="AQ35" s="843">
        <f>IF(OR(AC35&lt;0.01,AC35="n/a",AF35="n/a"),"n/a",(I35/SQRT(22.5*AC35*(I35/AF35))-1)*100)</f>
        <v>36.648011096412645</v>
      </c>
      <c r="AR35" s="618">
        <f>INDEX(Historical!$C$7:$C$1222,MATCH(B35,Historical!$B$7:$B$1244,0))*IF(AH35="n/a",1.03,IF(AH35&lt;0,1.01,IF(AH35&gt;10,1.1,(1+AH35/100))))</f>
        <v>1.7325000000000002</v>
      </c>
      <c r="AS35" s="841">
        <f>IF($AI35="n/a",1.03*AR35,IF($AI35&lt;0,1.01*AR35,IF($AI35&gt;10,1.1*AR35,(1+$AI35/100)*AR35)))</f>
        <v>1.7778915000000002</v>
      </c>
      <c r="AT35" s="841">
        <f>IF($AK35="n/a",1.03*AS35,IF($AK35&lt;0,1.01*AS35,IF($AK35&gt;10,1.1*AS35,(1+$AK35/100)*AS35)))</f>
        <v>1.8312282450000001</v>
      </c>
      <c r="AU35" s="841">
        <f>IF($AK35="n/a",1.03*AT35,IF($AK35&lt;0,1.01*AT35,IF($AK35&gt;10,1.1*AT35,(1+$AK35/100)*AT35)))</f>
        <v>1.8861650923500002</v>
      </c>
      <c r="AV35" s="841">
        <f>IF($AK35="n/a",1.03*AU35,IF($AK35&lt;0,1.01*AU35,IF($AK35&gt;10,1.1*AU35,(1+$AK35/100)*AU35)))</f>
        <v>1.9427500451205002</v>
      </c>
      <c r="AW35" s="618">
        <f>SUM(AR35:AV35)</f>
        <v>9.1705348824705002</v>
      </c>
      <c r="AX35" s="713">
        <f>AW35/I35*100</f>
        <v>3.6060457246944679</v>
      </c>
      <c r="AY35" s="887">
        <v>1.58</v>
      </c>
      <c r="AZ35" s="827">
        <v>49.59</v>
      </c>
      <c r="BA35" s="827">
        <v>-23.98</v>
      </c>
      <c r="BB35" s="827">
        <v>1.6500000000000001</v>
      </c>
      <c r="BC35" s="827">
        <v>-0.22999999999999998</v>
      </c>
      <c r="BE35" s="594">
        <v>1995</v>
      </c>
      <c r="BF35" s="853">
        <f>IF(BE35&gt;2020,0,IF(BE35&gt;2008,1,IF(BE35&gt;2001,2,IF(BE35&gt;1990,3,IF(BE35&gt;1980,4,IF(BE35&gt;1973,5,IF(BE35&gt;1970,6,IF(BE35&gt;1960,7,IF(BE35&gt;1958,8,IF(BE35&gt;1953,9,10))))))))))</f>
        <v>3</v>
      </c>
      <c r="BG35" s="837">
        <v>20.200000000000003</v>
      </c>
      <c r="BH35" s="820" t="s">
        <v>4443</v>
      </c>
      <c r="BI35" s="820" t="s">
        <v>4444</v>
      </c>
    </row>
    <row r="36" spans="1:61" ht="11.25" customHeight="1" x14ac:dyDescent="0.2">
      <c r="A36" s="819" t="s">
        <v>4642</v>
      </c>
      <c r="B36" s="830" t="s">
        <v>871</v>
      </c>
      <c r="C36" s="885" t="s">
        <v>130</v>
      </c>
      <c r="D36" s="885" t="s">
        <v>4188</v>
      </c>
      <c r="E36" s="699">
        <v>13</v>
      </c>
      <c r="F36" s="1122">
        <v>329</v>
      </c>
      <c r="G36" s="1097" t="s">
        <v>36</v>
      </c>
      <c r="H36" s="1097" t="s">
        <v>36</v>
      </c>
      <c r="I36" t="n">
        <v>62.49</v>
      </c>
      <c r="J36" s="618">
        <f>(M36/I36)*100</f>
        <v>4.4288282399084817</v>
      </c>
      <c r="K36" s="832">
        <v>0.67749999999999999</v>
      </c>
      <c r="L36" s="842">
        <v>4</v>
      </c>
      <c r="M36" s="609">
        <f>K36*L36</f>
        <v>2.71</v>
      </c>
      <c r="N36" s="825" t="s">
        <v>118</v>
      </c>
      <c r="O36" s="700">
        <v>0.65</v>
      </c>
      <c r="P36" s="603">
        <v>44971</v>
      </c>
      <c r="Q36" s="603">
        <v>44986</v>
      </c>
      <c r="R36" s="609">
        <f>(K36-O36)/O36*100</f>
        <v>4.2307692307692264</v>
      </c>
      <c r="S36" s="667">
        <f>IF(INDEX(Historical!$D$7:$D$1220,MATCH(B36,Historical!$B$7:$B$1244,0))=0,"n/a",(INDEX(Historical!$C$7:$C$1222,MATCH(B36,Historical!$B$7:$B$1244,0))/INDEX(Historical!$D$7:$D$1220,MATCH(B36,Historical!$B$7:$B$1244,0))-1)*100)</f>
        <v>3.1746031746031855</v>
      </c>
      <c r="T36" s="667">
        <f>IF(INDEX(Historical!$F$7:$F$1213,MATCH(B36,Historical!$B$7:$B$1244,0))=0,"n/a",((INDEX(Historical!$C$7:$C$1222,MATCH(B36,Historical!$B$7:$B$1244,0))/INDEX(Historical!$F$7:$F$1213,MATCH(B36,Historical!$B$7:$B$1244,0)))^(1/3)-1)*100)</f>
        <v>3.4272939158597637</v>
      </c>
      <c r="U36" s="667">
        <f>IF(INDEX(Historical!$H$7:$H$1213,MATCH(B36,Historical!$B$7:$B$1244,0))=0,"n/a",((INDEX(Historical!$C$7:$C$1222,MATCH(B36,Historical!$B$7:$B$1244,0))/INDEX(Historical!$H$7:$H$1213,MATCH(B36,Historical!$B$7:$B$1244,0)))^(1/5)-1)*100)</f>
        <v>3.9709267092166156</v>
      </c>
      <c r="V36" s="667">
        <f>IF(INDEX(Historical!$N$7:$N$1213,MATCH(B36,Historical!$B$7:$B$1244,0))=0,"n/a",((INDEX(Historical!$C$7:$C$1222,MATCH(B36,Historical!$B$7:$B$1244,0))/INDEX(Historical!$N$7:$N$1213,MATCH(B36,Historical!$B$7:$B$1244,0)))^(1/10)-1)*100)</f>
        <v>3.5179236763065003</v>
      </c>
      <c r="W36" s="668">
        <f>IF(OR(U36&lt;=0,U36="n/a",V36&lt;=0,V36="n/a"),"n/a",U36/V36)</f>
        <v>1.1287700003161318</v>
      </c>
      <c r="X36" s="669">
        <f>IF(OR(AJ36&lt;=0,AJ36="n/a",U36&lt;=0,U36="n/a"),"n/a",U36/AJ36)</f>
        <v>2.4818291932603844</v>
      </c>
      <c r="Y36" s="621"/>
      <c r="Z36" s="618">
        <f>IF(OR(AC36&lt;0.01,AC36="n/a"),"n/a",M36/AC36*100)</f>
        <v>79.47214076246334</v>
      </c>
      <c r="AA36" s="841">
        <f>IF(OR(AC36&lt;0.01,AC36="n/a"),"n/a",I36/AC36)</f>
        <v>17.944281524926684</v>
      </c>
      <c r="AB36" s="842">
        <v>12</v>
      </c>
      <c r="AC36" s="821">
        <v>3.41</v>
      </c>
      <c r="AD36" s="821">
        <v>2.0699999999999998</v>
      </c>
      <c r="AE36" s="821">
        <v>2.2400000000000002</v>
      </c>
      <c r="AF36" s="821">
        <v>1.3</v>
      </c>
      <c r="AG36" s="821">
        <v>7.1999999999999993</v>
      </c>
      <c r="AH36" s="821">
        <v>4.9000000000000004</v>
      </c>
      <c r="AI36" s="821">
        <v>10.48</v>
      </c>
      <c r="AJ36" s="821">
        <v>1.6</v>
      </c>
      <c r="AK36" s="821">
        <v>8.6999999999999993</v>
      </c>
      <c r="AL36" s="833">
        <v>3520</v>
      </c>
      <c r="AM36" s="827">
        <v>0.38999999999999996</v>
      </c>
      <c r="AN36" s="821">
        <v>0.71</v>
      </c>
      <c r="AO36" s="705">
        <f>IF(U36="n/a","n/a",IF(AA36&lt;0,"n/a",IF(AA36="n/a","n/a",J36+U36-AA36)))</f>
        <v>-9.5445265758015871</v>
      </c>
      <c r="AP36" s="706">
        <f>IF(U36="n/a","n/a",J36+U36)</f>
        <v>8.3997549491250965</v>
      </c>
      <c r="AQ36" s="843">
        <f>IF(OR(AC36&lt;0.01,AC36="n/a",AF36="n/a"),"n/a",(I36/SQRT(22.5*AC36*(I36/AF36))-1)*100)</f>
        <v>1.8224292741583215</v>
      </c>
      <c r="AR36" s="618">
        <f>INDEX(Historical!$C$7:$C$1222,MATCH(B36,Historical!$B$7:$B$1244,0))*IF(AH36="n/a",1.03,IF(AH36&lt;0,1.01,IF(AH36&gt;10,1.1,(1+AH36/100))))</f>
        <v>2.7273999999999998</v>
      </c>
      <c r="AS36" s="841">
        <f>IF($AI36="n/a",1.03*AR36,IF($AI36&lt;0,1.01*AR36,IF($AI36&gt;10,1.1*AR36,(1+$AI36/100)*AR36)))</f>
        <v>3.00014</v>
      </c>
      <c r="AT36" s="841">
        <f>IF($AK36="n/a",1.03*AS36,IF($AK36&lt;0,1.01*AS36,IF($AK36&gt;10,1.1*AS36,(1+$AK36/100)*AS36)))</f>
        <v>3.2611521799999998</v>
      </c>
      <c r="AU36" s="841">
        <f>IF($AK36="n/a",1.03*AT36,IF($AK36&lt;0,1.01*AT36,IF($AK36&gt;10,1.1*AT36,(1+$AK36/100)*AT36)))</f>
        <v>3.5448724196599999</v>
      </c>
      <c r="AV36" s="841">
        <f>IF($AK36="n/a",1.03*AU36,IF($AK36&lt;0,1.01*AU36,IF($AK36&gt;10,1.1*AU36,(1+$AK36/100)*AU36)))</f>
        <v>3.8532763201704197</v>
      </c>
      <c r="AW36" s="618">
        <f>SUM(AR36:AV36)</f>
        <v>16.386840919830419</v>
      </c>
      <c r="AX36" s="713">
        <f>AW36/I36*100</f>
        <v>26.780259715362675</v>
      </c>
      <c r="AY36" s="887">
        <v>0.72</v>
      </c>
      <c r="AZ36" s="827">
        <v>28.09</v>
      </c>
      <c r="BA36" s="827">
        <v>-10.620000000000001</v>
      </c>
      <c r="BB36" s="827">
        <v>-2.98</v>
      </c>
      <c r="BC36" s="827">
        <v>1.76</v>
      </c>
      <c r="BE36" s="594">
        <v>2011</v>
      </c>
      <c r="BF36" s="853">
        <f>IF(BE36&gt;2020,0,IF(BE36&gt;2008,1,IF(BE36&gt;2001,2,IF(BE36&gt;1990,3,IF(BE36&gt;1980,4,IF(BE36&gt;1973,5,IF(BE36&gt;1970,6,IF(BE36&gt;1960,7,IF(BE36&gt;1958,8,IF(BE36&gt;1953,9,10))))))))))</f>
        <v>1</v>
      </c>
      <c r="BG36" s="837">
        <v>2.8000000000000003</v>
      </c>
      <c r="BH36" s="820" t="s">
        <v>4443</v>
      </c>
      <c r="BI36" s="820" t="s">
        <v>4444</v>
      </c>
    </row>
    <row r="37" spans="1:61" ht="11.25" customHeight="1" x14ac:dyDescent="0.2">
      <c r="A37" s="836" t="s">
        <v>4643</v>
      </c>
      <c r="B37" s="830" t="s">
        <v>3869</v>
      </c>
      <c r="C37" s="885" t="s">
        <v>111</v>
      </c>
      <c r="D37" s="885" t="s">
        <v>210</v>
      </c>
      <c r="E37" s="699">
        <v>9</v>
      </c>
      <c r="F37" s="1122">
        <v>562</v>
      </c>
      <c r="G37" s="1122" t="s">
        <v>105</v>
      </c>
      <c r="H37" s="1122" t="s">
        <v>105</v>
      </c>
      <c r="I37" t="n">
        <v>182.43</v>
      </c>
      <c r="J37" s="618">
        <f>(M37/I37)*100</f>
        <v>0.48248259224738199</v>
      </c>
      <c r="K37" s="832">
        <v>0.22</v>
      </c>
      <c r="L37" s="842">
        <v>4</v>
      </c>
      <c r="M37" s="609">
        <f>K37*L37</f>
        <v>0.88</v>
      </c>
      <c r="N37" s="825" t="s">
        <v>483</v>
      </c>
      <c r="O37" s="700">
        <v>0.18</v>
      </c>
      <c r="P37" s="603">
        <v>44943</v>
      </c>
      <c r="Q37" s="603">
        <v>44958</v>
      </c>
      <c r="R37" s="609">
        <f>(K37-O37)/O37*100</f>
        <v>22.222222222222225</v>
      </c>
      <c r="S37" s="667">
        <f>IF(INDEX(Historical!$D$7:$D$1220,MATCH(B37,Historical!$B$7:$B$1244,0))=0,"n/a",(INDEX(Historical!$C$7:$C$1222,MATCH(B37,Historical!$B$7:$B$1244,0))/INDEX(Historical!$D$7:$D$1220,MATCH(B37,Historical!$B$7:$B$1244,0))-1)*100)</f>
        <v>28.571428571428559</v>
      </c>
      <c r="T37" s="667">
        <f>IF(INDEX(Historical!$F$7:$F$1213,MATCH(B37,Historical!$B$7:$B$1244,0))=0,"n/a",((INDEX(Historical!$C$7:$C$1222,MATCH(B37,Historical!$B$7:$B$1244,0))/INDEX(Historical!$F$7:$F$1213,MATCH(B37,Historical!$B$7:$B$1244,0)))^(1/3)-1)*100)</f>
        <v>14.471424255333186</v>
      </c>
      <c r="U37" s="667">
        <f>IF(INDEX(Historical!$H$7:$H$1213,MATCH(B37,Historical!$B$7:$B$1244,0))=0,"n/a",((INDEX(Historical!$C$7:$C$1222,MATCH(B37,Historical!$B$7:$B$1244,0))/INDEX(Historical!$H$7:$H$1213,MATCH(B37,Historical!$B$7:$B$1244,0)))^(1/5)-1)*100)</f>
        <v>12.474611314209483</v>
      </c>
      <c r="V37" s="667">
        <f>IF(INDEX(Historical!$N$7:$N$1213,MATCH(B37,Historical!$B$7:$B$1244,0))=0,"n/a",((INDEX(Historical!$C$7:$C$1222,MATCH(B37,Historical!$B$7:$B$1244,0))/INDEX(Historical!$N$7:$N$1213,MATCH(B37,Historical!$B$7:$B$1244,0)))^(1/10)-1)*100)</f>
        <v>11.612317403390438</v>
      </c>
      <c r="W37" s="668">
        <f>IF(OR(U37&lt;=0,U37="n/a",V37&lt;=0,V37="n/a"),"n/a",U37/V37)</f>
        <v>1.0742568327117274</v>
      </c>
      <c r="X37" s="669">
        <f>IF(OR(AJ37&lt;=0,AJ37="n/a",U37&lt;=0,U37="n/a"),"n/a",U37/AJ37)</f>
        <v>1.5212940627084732</v>
      </c>
      <c r="Y37" s="831"/>
      <c r="Z37" s="618">
        <f>IF(OR(AC37&lt;0.01,AC37="n/a"),"n/a",M37/AC37*100)</f>
        <v>11.413748378728924</v>
      </c>
      <c r="AA37" s="841">
        <f>IF(OR(AC37&lt;0.01,AC37="n/a"),"n/a",I37/AC37)</f>
        <v>23.656290531776911</v>
      </c>
      <c r="AB37" s="842">
        <v>12</v>
      </c>
      <c r="AC37" s="821">
        <v>7.71</v>
      </c>
      <c r="AD37" s="821">
        <v>3.51</v>
      </c>
      <c r="AE37" s="821">
        <v>1.33</v>
      </c>
      <c r="AF37" s="821">
        <v>2.7</v>
      </c>
      <c r="AG37" s="821" t="s">
        <v>135</v>
      </c>
      <c r="AH37" s="821">
        <v>17.899999999999999</v>
      </c>
      <c r="AI37" s="821">
        <v>11.08</v>
      </c>
      <c r="AJ37" s="821">
        <v>8.2000000000000011</v>
      </c>
      <c r="AK37" s="821">
        <v>6.6000000000000005</v>
      </c>
      <c r="AL37" s="833">
        <v>1940</v>
      </c>
      <c r="AM37" s="827">
        <v>0.2</v>
      </c>
      <c r="AN37" s="821">
        <v>0.38</v>
      </c>
      <c r="AO37" s="705">
        <f>IF(U37="n/a","n/a",IF(AA37&lt;0,"n/a",IF(AA37="n/a","n/a",J37+U37-AA37)))</f>
        <v>-10.699196625320045</v>
      </c>
      <c r="AP37" s="706">
        <f>IF(U37="n/a","n/a",J37+U37)</f>
        <v>12.957093906456866</v>
      </c>
      <c r="AQ37" s="843">
        <f>IF(OR(AC37&lt;0.01,AC37="n/a",AF37="n/a"),"n/a",(I37/SQRT(22.5*AC37*(I37/AF37))-1)*100)</f>
        <v>68.486048793757107</v>
      </c>
      <c r="AR37" s="618">
        <f>INDEX(Historical!$C$7:$C$1222,MATCH(B37,Historical!$B$7:$B$1244,0))*IF(AH37="n/a",1.03,IF(AH37&lt;0,1.01,IF(AH37&gt;10,1.1,(1+AH37/100))))</f>
        <v>0.79200000000000004</v>
      </c>
      <c r="AS37" s="841">
        <f>IF($AI37="n/a",1.03*AR37,IF($AI37&lt;0,1.01*AR37,IF($AI37&gt;10,1.1*AR37,(1+$AI37/100)*AR37)))</f>
        <v>0.87120000000000009</v>
      </c>
      <c r="AT37" s="841">
        <f>IF($AK37="n/a",1.03*AS37,IF($AK37&lt;0,1.01*AS37,IF($AK37&gt;10,1.1*AS37,(1+$AK37/100)*AS37)))</f>
        <v>0.92869920000000017</v>
      </c>
      <c r="AU37" s="841">
        <f>IF($AK37="n/a",1.03*AT37,IF($AK37&lt;0,1.01*AT37,IF($AK37&gt;10,1.1*AT37,(1+$AK37/100)*AT37)))</f>
        <v>0.98999334720000021</v>
      </c>
      <c r="AV37" s="841">
        <f>IF($AK37="n/a",1.03*AU37,IF($AK37&lt;0,1.01*AU37,IF($AK37&gt;10,1.1*AU37,(1+$AK37/100)*AU37)))</f>
        <v>1.0553329081152003</v>
      </c>
      <c r="AW37" s="618">
        <f>SUM(AR37:AV37)</f>
        <v>4.6372254553152015</v>
      </c>
      <c r="AX37" s="713">
        <f>AW37/I37*100</f>
        <v>2.5424779074045736</v>
      </c>
      <c r="AY37" s="887">
        <v>1.01</v>
      </c>
      <c r="AZ37" s="827">
        <v>68.34</v>
      </c>
      <c r="BA37" s="827">
        <v>-0.26</v>
      </c>
      <c r="BB37" s="827">
        <v>19.88</v>
      </c>
      <c r="BC37" s="827">
        <v>34.050000000000004</v>
      </c>
      <c r="BE37" s="594">
        <v>2015</v>
      </c>
      <c r="BF37" s="853">
        <f>IF(BE37&gt;2020,0,IF(BE37&gt;2008,1,IF(BE37&gt;2001,2,IF(BE37&gt;1990,3,IF(BE37&gt;1980,4,IF(BE37&gt;1973,5,IF(BE37&gt;1970,6,IF(BE37&gt;1960,7,IF(BE37&gt;1958,8,IF(BE37&gt;1953,9,10))))))))))</f>
        <v>1</v>
      </c>
      <c r="BG37" s="837" t="s">
        <v>135</v>
      </c>
      <c r="BH37" s="820" t="s">
        <v>4443</v>
      </c>
      <c r="BI37" s="820" t="s">
        <v>4444</v>
      </c>
    </row>
    <row r="38" spans="1:61" ht="11.25" customHeight="1" x14ac:dyDescent="0.2">
      <c r="A38" s="819" t="s">
        <v>4644</v>
      </c>
      <c r="B38" s="830" t="s">
        <v>873</v>
      </c>
      <c r="C38" s="885" t="s">
        <v>107</v>
      </c>
      <c r="D38" s="885" t="s">
        <v>117</v>
      </c>
      <c r="E38" s="699">
        <v>13</v>
      </c>
      <c r="F38" s="1122">
        <v>334</v>
      </c>
      <c r="G38" s="1105" t="s">
        <v>114</v>
      </c>
      <c r="H38" s="1105" t="s">
        <v>114</v>
      </c>
      <c r="I38" t="n">
        <v>108.94</v>
      </c>
      <c r="J38" s="618">
        <f>(M38/I38)*100</f>
        <v>2.7644044106227676</v>
      </c>
      <c r="K38" s="832">
        <v>0.89</v>
      </c>
      <c r="L38" s="842">
        <v>4</v>
      </c>
      <c r="M38" s="609">
        <f>K38*L38</f>
        <v>3.56</v>
      </c>
      <c r="N38" s="825" t="s">
        <v>162</v>
      </c>
      <c r="O38" s="700">
        <v>0.85</v>
      </c>
      <c r="P38" s="603">
        <v>44984</v>
      </c>
      <c r="Q38" s="603">
        <v>45019</v>
      </c>
      <c r="R38" s="609">
        <f>(K38-O38)/O38*100</f>
        <v>4.7058823529411802</v>
      </c>
      <c r="S38" s="667">
        <f>IF(INDEX(Historical!$D$7:$D$1220,MATCH(B38,Historical!$B$7:$B$1244,0))=0,"n/a",(INDEX(Historical!$C$7:$C$1222,MATCH(B38,Historical!$B$7:$B$1244,0))/INDEX(Historical!$D$7:$D$1220,MATCH(B38,Historical!$B$7:$B$1244,0))-1)*100)</f>
        <v>13.131313131313128</v>
      </c>
      <c r="T38" s="667">
        <f>IF(INDEX(Historical!$F$7:$F$1213,MATCH(B38,Historical!$B$7:$B$1244,0))=0,"n/a",((INDEX(Historical!$C$7:$C$1222,MATCH(B38,Historical!$B$7:$B$1244,0))/INDEX(Historical!$F$7:$F$1213,MATCH(B38,Historical!$B$7:$B$1244,0)))^(1/3)-1)*100)</f>
        <v>19.681696117715084</v>
      </c>
      <c r="U38" s="667">
        <f>IF(INDEX(Historical!$H$7:$H$1213,MATCH(B38,Historical!$B$7:$B$1244,0))=0,"n/a",((INDEX(Historical!$C$7:$C$1222,MATCH(B38,Historical!$B$7:$B$1244,0))/INDEX(Historical!$H$7:$H$1213,MATCH(B38,Historical!$B$7:$B$1244,0)))^(1/5)-1)*100)</f>
        <v>18.466445254224407</v>
      </c>
      <c r="V38" s="667">
        <f>IF(INDEX(Historical!$N$7:$N$1213,MATCH(B38,Historical!$B$7:$B$1244,0))=0,"n/a",((INDEX(Historical!$C$7:$C$1222,MATCH(B38,Historical!$B$7:$B$1244,0))/INDEX(Historical!$N$7:$N$1213,MATCH(B38,Historical!$B$7:$B$1244,0)))^(1/10)-1)*100)</f>
        <v>14.336701876053493</v>
      </c>
      <c r="W38" s="668">
        <f>IF(OR(U38&lt;=0,U38="n/a",V38&lt;=0,V38="n/a"),"n/a",U38/V38)</f>
        <v>1.288053934152652</v>
      </c>
      <c r="X38" s="669" t="str">
        <f>IF(OR(AJ38&lt;=0,AJ38="n/a",U38&lt;=0,U38="n/a"),"n/a",U38/AJ38)</f>
        <v>n/a</v>
      </c>
      <c r="Y38" s="631"/>
      <c r="Z38" s="618" t="str">
        <f>IF(OR(AC38&lt;0.01,AC38="n/a"),"n/a",M38/AC38*100)</f>
        <v>n/a</v>
      </c>
      <c r="AA38" s="841" t="str">
        <f>IF(OR(AC38&lt;0.01,AC38="n/a"),"n/a",I38/AC38)</f>
        <v>n/a</v>
      </c>
      <c r="AB38" s="842">
        <v>12</v>
      </c>
      <c r="AC38" s="821">
        <v>-5.33</v>
      </c>
      <c r="AD38" s="821" t="s">
        <v>135</v>
      </c>
      <c r="AE38" s="821">
        <v>0.66</v>
      </c>
      <c r="AF38" s="821">
        <v>2.2000000000000002</v>
      </c>
      <c r="AG38" s="821">
        <v>-8</v>
      </c>
      <c r="AH38" s="821">
        <v>-130.80000000000001</v>
      </c>
      <c r="AI38" s="821">
        <v>88.86</v>
      </c>
      <c r="AJ38" s="821">
        <v>-21.6</v>
      </c>
      <c r="AK38" s="821">
        <v>-2.19</v>
      </c>
      <c r="AL38" s="833">
        <v>34020</v>
      </c>
      <c r="AM38" s="827">
        <v>0.66</v>
      </c>
      <c r="AN38" s="821">
        <v>0.51</v>
      </c>
      <c r="AO38" s="705" t="str">
        <f>IF(U38="n/a","n/a",IF(AA38&lt;0,"n/a",IF(AA38="n/a","n/a",J38+U38-AA38)))</f>
        <v>n/a</v>
      </c>
      <c r="AP38" s="706">
        <f>IF(U38="n/a","n/a",J38+U38)</f>
        <v>21.230849664847174</v>
      </c>
      <c r="AQ38" s="843" t="str">
        <f>IF(OR(AC38&lt;0.01,AC38="n/a",AF38="n/a"),"n/a",(I38/SQRT(22.5*AC38*(I38/AF38))-1)*100)</f>
        <v>n/a</v>
      </c>
      <c r="AR38" s="618">
        <f>INDEX(Historical!$C$7:$C$1222,MATCH(B38,Historical!$B$7:$B$1244,0))*IF(AH38="n/a",1.03,IF(AH38&lt;0,1.01,IF(AH38&gt;10,1.1,(1+AH38/100))))</f>
        <v>3.3935999999999997</v>
      </c>
      <c r="AS38" s="841">
        <f>IF($AI38="n/a",1.03*AR38,IF($AI38&lt;0,1.01*AR38,IF($AI38&gt;10,1.1*AR38,(1+$AI38/100)*AR38)))</f>
        <v>3.7329599999999998</v>
      </c>
      <c r="AT38" s="841">
        <f>IF($AK38="n/a",1.03*AS38,IF($AK38&lt;0,1.01*AS38,IF($AK38&gt;10,1.1*AS38,(1+$AK38/100)*AS38)))</f>
        <v>3.7702895999999999</v>
      </c>
      <c r="AU38" s="841">
        <f>IF($AK38="n/a",1.03*AT38,IF($AK38&lt;0,1.01*AT38,IF($AK38&gt;10,1.1*AT38,(1+$AK38/100)*AT38)))</f>
        <v>3.8079924959999998</v>
      </c>
      <c r="AV38" s="841">
        <f>IF($AK38="n/a",1.03*AU38,IF($AK38&lt;0,1.01*AU38,IF($AK38&gt;10,1.1*AU38,(1+$AK38/100)*AU38)))</f>
        <v>3.8460724209599997</v>
      </c>
      <c r="AW38" s="618">
        <f>SUM(AR38:AV38)</f>
        <v>18.550914516959999</v>
      </c>
      <c r="AX38" s="713">
        <f>AW38/I38*100</f>
        <v>14.405120761733187</v>
      </c>
      <c r="AY38" s="887">
        <v>0.59</v>
      </c>
      <c r="AZ38" s="827">
        <v>15.14</v>
      </c>
      <c r="BA38" s="827">
        <v>-10.85</v>
      </c>
      <c r="BB38" s="827">
        <v>-3.64</v>
      </c>
      <c r="BC38" s="827">
        <v>0.11</v>
      </c>
      <c r="BE38" s="594">
        <v>2011</v>
      </c>
      <c r="BF38" s="853">
        <f>IF(BE38&gt;2020,0,IF(BE38&gt;2008,1,IF(BE38&gt;2001,2,IF(BE38&gt;1990,3,IF(BE38&gt;1980,4,IF(BE38&gt;1973,5,IF(BE38&gt;1970,6,IF(BE38&gt;1960,7,IF(BE38&gt;1958,8,IF(BE38&gt;1953,9,10))))))))))</f>
        <v>1</v>
      </c>
      <c r="BG38" s="837">
        <v>-1.5</v>
      </c>
      <c r="BH38" s="820" t="s">
        <v>4443</v>
      </c>
      <c r="BI38" s="820" t="s">
        <v>4444</v>
      </c>
    </row>
    <row r="39" spans="1:61" ht="11.25" customHeight="1" x14ac:dyDescent="0.2">
      <c r="A39" s="819" t="s">
        <v>3725</v>
      </c>
      <c r="B39" s="830" t="s">
        <v>3726</v>
      </c>
      <c r="C39" s="885" t="s">
        <v>111</v>
      </c>
      <c r="D39" s="885" t="s">
        <v>1181</v>
      </c>
      <c r="E39" s="699">
        <v>10</v>
      </c>
      <c r="F39" s="1122">
        <v>521</v>
      </c>
      <c r="G39" s="1095" t="s">
        <v>105</v>
      </c>
      <c r="H39" s="1095" t="s">
        <v>105</v>
      </c>
      <c r="I39" t="n">
        <v>102.25</v>
      </c>
      <c r="J39" s="618">
        <f>(M39/I39)*100</f>
        <v>1.5970188980569604</v>
      </c>
      <c r="K39" s="832">
        <v>0.45</v>
      </c>
      <c r="L39" s="842">
        <v>4</v>
      </c>
      <c r="M39" s="609">
        <f>K39*L39</f>
        <v>1.8</v>
      </c>
      <c r="N39" s="825" t="s">
        <v>150</v>
      </c>
      <c r="O39" s="700">
        <v>0.41</v>
      </c>
      <c r="P39" s="603">
        <v>44999</v>
      </c>
      <c r="Q39" s="603">
        <v>45016</v>
      </c>
      <c r="R39" s="609">
        <f>(K39-O39)/O39*100</f>
        <v>9.7560975609756184</v>
      </c>
      <c r="S39" s="667">
        <f>IF(INDEX(Historical!$D$7:$D$1220,MATCH(B39,Historical!$B$7:$B$1244,0))=0,"n/a",(INDEX(Historical!$C$7:$C$1222,MATCH(B39,Historical!$B$7:$B$1244,0))/INDEX(Historical!$D$7:$D$1220,MATCH(B39,Historical!$B$7:$B$1244,0))-1)*100)</f>
        <v>13.888888888888884</v>
      </c>
      <c r="T39" s="667">
        <f>IF(INDEX(Historical!$F$7:$F$1213,MATCH(B39,Historical!$B$7:$B$1244,0))=0,"n/a",((INDEX(Historical!$C$7:$C$1222,MATCH(B39,Historical!$B$7:$B$1244,0))/INDEX(Historical!$F$7:$F$1213,MATCH(B39,Historical!$B$7:$B$1244,0)))^(1/3)-1)*100)</f>
        <v>14.940574679424333</v>
      </c>
      <c r="U39" s="667">
        <f>IF(INDEX(Historical!$H$7:$H$1213,MATCH(B39,Historical!$B$7:$B$1244,0))=0,"n/a",((INDEX(Historical!$C$7:$C$1222,MATCH(B39,Historical!$B$7:$B$1244,0))/INDEX(Historical!$H$7:$H$1213,MATCH(B39,Historical!$B$7:$B$1244,0)))^(1/5)-1)*100)</f>
        <v>20.707088530186791</v>
      </c>
      <c r="V39" s="667" t="str">
        <f>IF(INDEX(Historical!$N$7:$N$1213,MATCH(B39,Historical!$B$7:$B$1244,0))=0,"n/a",((INDEX(Historical!$C$7:$C$1222,MATCH(B39,Historical!$B$7:$B$1244,0))/INDEX(Historical!$N$7:$N$1213,MATCH(B39,Historical!$B$7:$B$1244,0)))^(1/10)-1)*100)</f>
        <v>n/a</v>
      </c>
      <c r="W39" s="668" t="str">
        <f>IF(OR(U39&lt;=0,U39="n/a",V39&lt;=0,V39="n/a"),"n/a",U39/V39)</f>
        <v>n/a</v>
      </c>
      <c r="X39" s="669">
        <f>IF(OR(AJ39&lt;=0,AJ39="n/a",U39&lt;=0,U39="n/a"),"n/a",U39/AJ39)</f>
        <v>2.3266391606951449</v>
      </c>
      <c r="Y39" s="831" t="s">
        <v>3936</v>
      </c>
      <c r="Z39" s="618">
        <f>IF(OR(AC39&lt;0.01,AC39="n/a"),"n/a",M39/AC39*100)</f>
        <v>34.682080924855491</v>
      </c>
      <c r="AA39" s="841">
        <f>IF(OR(AC39&lt;0.01,AC39="n/a"),"n/a",I39/AC39)</f>
        <v>21.716763005780344</v>
      </c>
      <c r="AB39" s="842">
        <v>12</v>
      </c>
      <c r="AC39" s="821">
        <v>5.19</v>
      </c>
      <c r="AD39" s="821">
        <v>2.09</v>
      </c>
      <c r="AE39" s="821">
        <v>3.06</v>
      </c>
      <c r="AF39" s="821">
        <v>10.56</v>
      </c>
      <c r="AG39" s="822">
        <v>56.3</v>
      </c>
      <c r="AH39" s="821">
        <v>-2.8000000000000003</v>
      </c>
      <c r="AI39" s="821">
        <v>8.42</v>
      </c>
      <c r="AJ39" s="821">
        <v>8.9</v>
      </c>
      <c r="AK39" s="821">
        <v>10.4</v>
      </c>
      <c r="AL39" s="833">
        <v>10000</v>
      </c>
      <c r="AM39" s="827">
        <v>0.1</v>
      </c>
      <c r="AN39" s="821">
        <v>2.2200000000000002</v>
      </c>
      <c r="AO39" s="705">
        <f>IF(U39="n/a","n/a",IF(AA39&lt;0,"n/a",IF(AA39="n/a","n/a",J39+U39-AA39)))</f>
        <v>0.58734442246340635</v>
      </c>
      <c r="AP39" s="706">
        <f>IF(U39="n/a","n/a",J39+U39)</f>
        <v>22.30410742824375</v>
      </c>
      <c r="AQ39" s="843">
        <f>IF(OR(AC39&lt;0.01,AC39="n/a",AF39="n/a"),"n/a",(I39/SQRT(22.5*AC39*(I39/AF39))-1)*100)</f>
        <v>219.25539573690699</v>
      </c>
      <c r="AR39" s="618">
        <f>INDEX(Historical!$C$7:$C$1222,MATCH(B39,Historical!$B$7:$B$1244,0))*IF(AH39="n/a",1.03,IF(AH39&lt;0,1.01,IF(AH39&gt;10,1.1,(1+AH39/100))))</f>
        <v>1.6563999999999999</v>
      </c>
      <c r="AS39" s="841">
        <f>IF($AI39="n/a",1.03*AR39,IF($AI39&lt;0,1.01*AR39,IF($AI39&gt;10,1.1*AR39,(1+$AI39/100)*AR39)))</f>
        <v>1.79586888</v>
      </c>
      <c r="AT39" s="841">
        <f>IF($AK39="n/a",1.03*AS39,IF($AK39&lt;0,1.01*AS39,IF($AK39&gt;10,1.1*AS39,(1+$AK39/100)*AS39)))</f>
        <v>1.9754557680000002</v>
      </c>
      <c r="AU39" s="841">
        <f>IF($AK39="n/a",1.03*AT39,IF($AK39&lt;0,1.01*AT39,IF($AK39&gt;10,1.1*AT39,(1+$AK39/100)*AT39)))</f>
        <v>2.1730013448000003</v>
      </c>
      <c r="AV39" s="841">
        <f>IF($AK39="n/a",1.03*AU39,IF($AK39&lt;0,1.01*AU39,IF($AK39&gt;10,1.1*AU39,(1+$AK39/100)*AU39)))</f>
        <v>2.3903014792800006</v>
      </c>
      <c r="AW39" s="618">
        <f>SUM(AR39:AV39)</f>
        <v>9.9910274720800007</v>
      </c>
      <c r="AX39" s="713">
        <f>AW39/I39*100</f>
        <v>8.8643664910655673</v>
      </c>
      <c r="AY39" s="887">
        <v>1.1000000000000001</v>
      </c>
      <c r="AZ39" s="827">
        <v>29.060000000000002</v>
      </c>
      <c r="BA39" s="827">
        <v>-8.7099999999999991</v>
      </c>
      <c r="BB39" s="827">
        <v>-0.09</v>
      </c>
      <c r="BC39" s="827">
        <v>7.37</v>
      </c>
      <c r="BE39" s="594">
        <v>2014</v>
      </c>
      <c r="BF39" s="853">
        <f>IF(BE39&gt;2020,0,IF(BE39&gt;2008,1,IF(BE39&gt;2001,2,IF(BE39&gt;1990,3,IF(BE39&gt;1980,4,IF(BE39&gt;1973,5,IF(BE39&gt;1970,6,IF(BE39&gt;1960,7,IF(BE39&gt;1958,8,IF(BE39&gt;1953,9,10))))))))))</f>
        <v>1</v>
      </c>
      <c r="BG39" s="837">
        <v>12.6</v>
      </c>
      <c r="BH39" s="820" t="s">
        <v>4443</v>
      </c>
      <c r="BI39" s="820" t="s">
        <v>4444</v>
      </c>
    </row>
    <row r="40" spans="1:61" s="737" customFormat="1" ht="11.25" customHeight="1" x14ac:dyDescent="0.2">
      <c r="A40" s="882" t="s">
        <v>4391</v>
      </c>
      <c r="B40" s="743" t="s">
        <v>4389</v>
      </c>
      <c r="C40" s="885" t="s">
        <v>107</v>
      </c>
      <c r="D40" s="885" t="s">
        <v>4202</v>
      </c>
      <c r="E40" s="721">
        <v>7</v>
      </c>
      <c r="F40" s="1122">
        <v>611</v>
      </c>
      <c r="G40" s="1121" t="s">
        <v>105</v>
      </c>
      <c r="H40" s="1121" t="s">
        <v>105</v>
      </c>
      <c r="I40" t="n">
        <v>24.94</v>
      </c>
      <c r="J40" s="723">
        <f>(M40/I40)*100</f>
        <v>3.9933444259567388</v>
      </c>
      <c r="K40" s="724">
        <v>0.3</v>
      </c>
      <c r="L40" s="725">
        <v>4</v>
      </c>
      <c r="M40" s="726">
        <f>K40*L40</f>
        <v>1.2</v>
      </c>
      <c r="N40" s="727" t="s">
        <v>483</v>
      </c>
      <c r="O40" s="728">
        <v>0.25</v>
      </c>
      <c r="P40" s="1034">
        <v>44592</v>
      </c>
      <c r="Q40" s="1034">
        <v>44607</v>
      </c>
      <c r="R40" s="726">
        <f>(K40-O40)/O40*100</f>
        <v>19.999999999999996</v>
      </c>
      <c r="S40" s="667">
        <f>IF(INDEX(Historical!$D$7:$D$1220,MATCH(B40,Historical!$B$7:$B$1244,0))=0,"n/a",(INDEX(Historical!$C$7:$C$1222,MATCH(B40,Historical!$B$7:$B$1244,0))/INDEX(Historical!$D$7:$D$1220,MATCH(B40,Historical!$B$7:$B$1244,0))-1)*100)</f>
        <v>36.363636363636353</v>
      </c>
      <c r="T40" s="667">
        <f>IF(INDEX(Historical!$F$7:$F$1213,MATCH(B40,Historical!$B$7:$B$1244,0))=0,"n/a",((INDEX(Historical!$C$7:$C$1222,MATCH(B40,Historical!$B$7:$B$1244,0))/INDEX(Historical!$F$7:$F$1213,MATCH(B40,Historical!$B$7:$B$1244,0)))^(1/3)-1)*100)</f>
        <v>20.843727005349997</v>
      </c>
      <c r="U40" s="667">
        <f>IF(INDEX(Historical!$H$7:$H$1213,MATCH(B40,Historical!$B$7:$B$1244,0))=0,"n/a",((INDEX(Historical!$C$7:$C$1222,MATCH(B40,Historical!$B$7:$B$1244,0))/INDEX(Historical!$H$7:$H$1213,MATCH(B40,Historical!$B$7:$B$1244,0)))^(1/5)-1)*100)</f>
        <v>24.573093961551741</v>
      </c>
      <c r="V40" s="667" t="str">
        <f>IF(INDEX(Historical!$N$7:$N$1213,MATCH(B40,Historical!$B$7:$B$1244,0))=0,"n/a",((INDEX(Historical!$C$7:$C$1222,MATCH(B40,Historical!$B$7:$B$1244,0))/INDEX(Historical!$N$7:$N$1213,MATCH(B40,Historical!$B$7:$B$1244,0)))^(1/10)-1)*100)</f>
        <v>n/a</v>
      </c>
      <c r="W40" s="668" t="str">
        <f>IF(OR(U40&lt;=0,U40="n/a",V40&lt;=0,V40="n/a"),"n/a",U40/V40)</f>
        <v>n/a</v>
      </c>
      <c r="X40" s="669">
        <f>IF(OR(AJ40&lt;=0,AJ40="n/a",U40&lt;=0,U40="n/a"),"n/a",U40/AJ40)</f>
        <v>0.82737690106234818</v>
      </c>
      <c r="Y40" s="831"/>
      <c r="Z40" s="723">
        <f>IF(OR(AC40&lt;0.01,AC40="n/a"),"n/a",M40/AC40*100)</f>
        <v>24.144869215291749</v>
      </c>
      <c r="AA40" s="730">
        <f>IF(OR(AC40&lt;0.01,AC40="n/a"),"n/a",I40/AC40)</f>
        <v>6.0462776659959765</v>
      </c>
      <c r="AB40" s="725">
        <v>12</v>
      </c>
      <c r="AC40" s="731">
        <v>4.97</v>
      </c>
      <c r="AD40" s="731" t="s">
        <v>135</v>
      </c>
      <c r="AE40" s="731">
        <v>0.84</v>
      </c>
      <c r="AF40" s="731">
        <v>0.9</v>
      </c>
      <c r="AG40" s="731">
        <v>19.3</v>
      </c>
      <c r="AH40" s="731">
        <v>186</v>
      </c>
      <c r="AI40" s="731">
        <v>38.22</v>
      </c>
      <c r="AJ40" s="731">
        <v>29.7</v>
      </c>
      <c r="AK40" s="731">
        <v>-11.27</v>
      </c>
      <c r="AL40" s="732">
        <v>8940</v>
      </c>
      <c r="AM40" s="733">
        <v>0.1</v>
      </c>
      <c r="AN40" s="731">
        <v>2.36</v>
      </c>
      <c r="AO40" s="734">
        <f>IF(U40="n/a","n/a",IF(AA40&lt;0,"n/a",IF(AA40="n/a","n/a",J40+U40-AA40)))</f>
        <v>22.520160721512504</v>
      </c>
      <c r="AP40" s="735">
        <f>IF(U40="n/a","n/a",J40+U40)</f>
        <v>28.56643838750848</v>
      </c>
      <c r="AQ40" s="843">
        <f>IF(OR(AC40&lt;0.01,AC40="n/a",AF40="n/a"),"n/a",(I40/SQRT(22.5*AC40*(I40/AF40))-1)*100)</f>
        <v>-50.821640263237832</v>
      </c>
      <c r="AR40" s="618">
        <f>INDEX(Historical!$C$7:$C$1222,MATCH(B40,Historical!$B$7:$B$1244,0))*IF(AH40="n/a",1.03,IF(AH40&lt;0,1.01,IF(AH40&gt;10,1.1,(1+AH40/100))))</f>
        <v>1.32</v>
      </c>
      <c r="AS40" s="730">
        <f>IF($AI40="n/a",1.03*AR40,IF($AI40&lt;0,1.01*AR40,IF($AI40&gt;10,1.1*AR40,(1+$AI40/100)*AR40)))</f>
        <v>1.4520000000000002</v>
      </c>
      <c r="AT40" s="730">
        <f>IF($AK40="n/a",1.03*AS40,IF($AK40&lt;0,1.01*AS40,IF($AK40&gt;10,1.1*AS40,(1+$AK40/100)*AS40)))</f>
        <v>1.4665200000000003</v>
      </c>
      <c r="AU40" s="730">
        <f>IF($AK40="n/a",1.03*AT40,IF($AK40&lt;0,1.01*AT40,IF($AK40&gt;10,1.1*AT40,(1+$AK40/100)*AT40)))</f>
        <v>1.4811852000000003</v>
      </c>
      <c r="AV40" s="730">
        <f>IF($AK40="n/a",1.03*AU40,IF($AK40&lt;0,1.01*AU40,IF($AK40&gt;10,1.1*AU40,(1+$AK40/100)*AU40)))</f>
        <v>1.4959970520000003</v>
      </c>
      <c r="AW40" s="723">
        <f>SUM(AR40:AV40)</f>
        <v>7.2157022520000016</v>
      </c>
      <c r="AX40" s="736">
        <f>AW40/I40*100</f>
        <v>24.012320306156411</v>
      </c>
      <c r="AY40" s="888">
        <v>1.35</v>
      </c>
      <c r="AZ40" s="733">
        <v>34.510000000000005</v>
      </c>
      <c r="BA40" s="733">
        <v>-40.5</v>
      </c>
      <c r="BB40" s="733">
        <v>4.17</v>
      </c>
      <c r="BC40" s="733">
        <v>-4.43</v>
      </c>
      <c r="BD40" s="862"/>
      <c r="BE40" s="594">
        <v>2016</v>
      </c>
      <c r="BF40" s="853">
        <f>IF(BE40&gt;2020,0,IF(BE40&gt;2008,1,IF(BE40&gt;2001,2,IF(BE40&gt;1990,3,IF(BE40&gt;1980,4,IF(BE40&gt;1973,5,IF(BE40&gt;1970,6,IF(BE40&gt;1960,7,IF(BE40&gt;1958,8,IF(BE40&gt;1953,9,10))))))))))</f>
        <v>1</v>
      </c>
      <c r="BG40" s="783">
        <v>1.3</v>
      </c>
      <c r="BH40" s="820" t="s">
        <v>4443</v>
      </c>
      <c r="BI40" s="820" t="s">
        <v>4444</v>
      </c>
    </row>
    <row r="41" spans="1:61" ht="11.25" customHeight="1" x14ac:dyDescent="0.2">
      <c r="A41" s="836" t="s">
        <v>4645</v>
      </c>
      <c r="B41" s="830" t="s">
        <v>4489</v>
      </c>
      <c r="C41" s="885" t="s">
        <v>107</v>
      </c>
      <c r="D41" s="885" t="s">
        <v>4497</v>
      </c>
      <c r="E41" s="699">
        <v>24</v>
      </c>
      <c r="F41" s="1122">
        <v>149</v>
      </c>
      <c r="G41" s="1105" t="s">
        <v>105</v>
      </c>
      <c r="H41" s="1105" t="s">
        <v>105</v>
      </c>
      <c r="I41" s="829">
        <v>20</v>
      </c>
      <c r="J41" s="618">
        <f>(M41/I41)*100</f>
        <v>3.5999999999999996</v>
      </c>
      <c r="K41" s="832">
        <v>0.18</v>
      </c>
      <c r="L41" s="842">
        <v>4</v>
      </c>
      <c r="M41" s="609">
        <f>K41*L41</f>
        <v>0.72</v>
      </c>
      <c r="N41" s="825" t="s">
        <v>126</v>
      </c>
      <c r="O41" s="700">
        <v>0.16</v>
      </c>
      <c r="P41" s="603">
        <v>44728</v>
      </c>
      <c r="Q41" s="603">
        <v>44750</v>
      </c>
      <c r="R41" s="609">
        <f>(K41-O41)/O41*100</f>
        <v>12.499999999999993</v>
      </c>
      <c r="S41" s="667">
        <f>IF(INDEX(Historical!$D$7:$D$1220,MATCH(B41,Historical!$B$7:$B$1244,0))=0,"n/a",(INDEX(Historical!$C$7:$C$1222,MATCH(B41,Historical!$B$7:$B$1244,0))/INDEX(Historical!$D$7:$D$1220,MATCH(B41,Historical!$B$7:$B$1244,0))-1)*100)</f>
        <v>9.6774193548387224</v>
      </c>
      <c r="T41" s="667">
        <f>IF(INDEX(Historical!$F$7:$F$1213,MATCH(B41,Historical!$B$7:$B$1244,0))=0,"n/a",((INDEX(Historical!$C$7:$C$1222,MATCH(B41,Historical!$B$7:$B$1244,0))/INDEX(Historical!$F$7:$F$1213,MATCH(B41,Historical!$B$7:$B$1244,0)))^(1/3)-1)*100)</f>
        <v>6.6858844342181811</v>
      </c>
      <c r="U41" s="667">
        <f>IF(INDEX(Historical!$H$7:$H$1213,MATCH(B41,Historical!$B$7:$B$1244,0))=0,"n/a",((INDEX(Historical!$C$7:$C$1222,MATCH(B41,Historical!$B$7:$B$1244,0))/INDEX(Historical!$H$7:$H$1213,MATCH(B41,Historical!$B$7:$B$1244,0)))^(1/5)-1)*100)</f>
        <v>7.6669005325678663</v>
      </c>
      <c r="V41" s="667">
        <f>IF(INDEX(Historical!$N$7:$N$1213,MATCH(B41,Historical!$B$7:$B$1244,0))=0,"n/a",((INDEX(Historical!$C$7:$C$1222,MATCH(B41,Historical!$B$7:$B$1244,0))/INDEX(Historical!$N$7:$N$1213,MATCH(B41,Historical!$B$7:$B$1244,0)))^(1/10)-1)*100)</f>
        <v>8.171965727990349</v>
      </c>
      <c r="W41" s="668">
        <f>IF(OR(U41&lt;=0,U41="n/a",V41&lt;=0,V41="n/a"),"n/a",U41/V41)</f>
        <v>0.93819538502314692</v>
      </c>
      <c r="X41" s="669">
        <f>IF(OR(AJ41&lt;=0,AJ41="n/a",U41&lt;=0,U41="n/a"),"n/a",U41/AJ41)</f>
        <v>0.26166896015589991</v>
      </c>
      <c r="Y41" s="640"/>
      <c r="Z41" s="618">
        <f>IF(OR(AC41&lt;0.01,AC41="n/a"),"n/a",M41/AC41*100)</f>
        <v>28.235294117647058</v>
      </c>
      <c r="AA41" s="841">
        <f>IF(OR(AC41&lt;0.01,AC41="n/a"),"n/a",I41/AC41)</f>
        <v>7.8431372549019613</v>
      </c>
      <c r="AB41" s="842">
        <v>12</v>
      </c>
      <c r="AC41" s="821">
        <v>2.5499999999999998</v>
      </c>
      <c r="AD41" s="821" t="s">
        <v>135</v>
      </c>
      <c r="AE41" s="821">
        <v>4.2</v>
      </c>
      <c r="AF41" s="821">
        <v>1.1499999999999999</v>
      </c>
      <c r="AG41" s="821">
        <v>13.3</v>
      </c>
      <c r="AH41" s="821">
        <v>17.8</v>
      </c>
      <c r="AI41" s="821">
        <v>7.46</v>
      </c>
      <c r="AJ41" s="821">
        <v>29.299999999999997</v>
      </c>
      <c r="AK41" s="821" t="s">
        <v>135</v>
      </c>
      <c r="AL41" s="833">
        <v>396.01</v>
      </c>
      <c r="AM41" s="827">
        <v>0.4</v>
      </c>
      <c r="AN41" s="821">
        <v>0.17</v>
      </c>
      <c r="AO41" s="705">
        <f>IF(U41="n/a","n/a",IF(AA41&lt;0,"n/a",IF(AA41="n/a","n/a",J41+U41-AA41)))</f>
        <v>3.4237632776659055</v>
      </c>
      <c r="AP41" s="706">
        <f>IF(U41="n/a","n/a",J41+U41)</f>
        <v>11.266900532567867</v>
      </c>
      <c r="AQ41" s="843">
        <f>IF(OR(AC41&lt;0.01,AC41="n/a",AF41="n/a"),"n/a",(I41/SQRT(22.5*AC41*(I41/AF41))-1)*100)</f>
        <v>-36.685589342157733</v>
      </c>
      <c r="AR41" s="618">
        <f>INDEX(Historical!$C$7:$C$1222,MATCH(B41,Historical!$B$7:$B$1244,0))*IF(AH41="n/a",1.03,IF(AH41&lt;0,1.01,IF(AH41&gt;10,1.1,(1+AH41/100))))</f>
        <v>0.74800000000000011</v>
      </c>
      <c r="AS41" s="841">
        <f>IF($AI41="n/a",1.03*AR41,IF($AI41&lt;0,1.01*AR41,IF($AI41&gt;10,1.1*AR41,(1+$AI41/100)*AR41)))</f>
        <v>0.80380080000000009</v>
      </c>
      <c r="AT41" s="841">
        <f>IF($AK41="n/a",1.03*AS41,IF($AK41&lt;0,1.01*AS41,IF($AK41&gt;10,1.1*AS41,(1+$AK41/100)*AS41)))</f>
        <v>0.82791482400000016</v>
      </c>
      <c r="AU41" s="841">
        <f>IF($AK41="n/a",1.03*AT41,IF($AK41&lt;0,1.01*AT41,IF($AK41&gt;10,1.1*AT41,(1+$AK41/100)*AT41)))</f>
        <v>0.85275226872000021</v>
      </c>
      <c r="AV41" s="841">
        <f>IF($AK41="n/a",1.03*AU41,IF($AK41&lt;0,1.01*AU41,IF($AK41&gt;10,1.1*AU41,(1+$AK41/100)*AU41)))</f>
        <v>0.87833483678160018</v>
      </c>
      <c r="AW41" s="618">
        <f>SUM(AR41:AV41)</f>
        <v>4.1108027295016001</v>
      </c>
      <c r="AX41" s="713">
        <f>AW41/I41*100</f>
        <v>20.554013647508</v>
      </c>
      <c r="AY41" s="887">
        <v>0.64</v>
      </c>
      <c r="AZ41" s="827">
        <v>2.88</v>
      </c>
      <c r="BA41" s="827">
        <v>-33.58</v>
      </c>
      <c r="BB41" s="827">
        <v>-7.85</v>
      </c>
      <c r="BC41" s="827">
        <v>-13.3</v>
      </c>
      <c r="BE41" s="594">
        <v>1999</v>
      </c>
      <c r="BF41" s="853">
        <f>IF(BE41&gt;2020,0,IF(BE41&gt;2008,1,IF(BE41&gt;2001,2,IF(BE41&gt;1990,3,IF(BE41&gt;1980,4,IF(BE41&gt;1973,5,IF(BE41&gt;1970,6,IF(BE41&gt;1960,7,IF(BE41&gt;1958,8,IF(BE41&gt;1953,9,10))))))))))</f>
        <v>3</v>
      </c>
      <c r="BG41" s="837">
        <v>1.3</v>
      </c>
      <c r="BH41" s="820" t="s">
        <v>4443</v>
      </c>
      <c r="BI41" s="820" t="s">
        <v>4444</v>
      </c>
    </row>
    <row r="42" spans="1:61" ht="11.25" customHeight="1" x14ac:dyDescent="0.2">
      <c r="A42" s="836" t="s">
        <v>5281</v>
      </c>
      <c r="B42" s="830" t="s">
        <v>1861</v>
      </c>
      <c r="C42" s="885" t="s">
        <v>4055</v>
      </c>
      <c r="D42" s="885" t="s">
        <v>4185</v>
      </c>
      <c r="E42" s="699">
        <v>5</v>
      </c>
      <c r="F42" s="1122">
        <v>687</v>
      </c>
      <c r="G42" s="1116" t="s">
        <v>105</v>
      </c>
      <c r="H42" s="1116" t="s">
        <v>105</v>
      </c>
      <c r="I42" t="n">
        <v>122.11</v>
      </c>
      <c r="J42" s="618">
        <f>(M42/I42)*100</f>
        <v>0.89539388721480839</v>
      </c>
      <c r="K42" s="832">
        <v>0.26</v>
      </c>
      <c r="L42" s="842">
        <v>4</v>
      </c>
      <c r="M42" s="609">
        <f>K42*L42</f>
        <v>1.04</v>
      </c>
      <c r="N42" s="825" t="s">
        <v>147</v>
      </c>
      <c r="O42" s="700">
        <v>0.24</v>
      </c>
      <c r="P42" s="603">
        <v>44706</v>
      </c>
      <c r="Q42" s="603">
        <v>44728</v>
      </c>
      <c r="R42" s="609">
        <f>(K42-O42)/O42*100</f>
        <v>8.333333333333341</v>
      </c>
      <c r="S42" s="667">
        <f>IF(INDEX(Historical!$D$7:$D$1220,MATCH(B42,Historical!$B$7:$B$1244,0))=0,"n/a",(INDEX(Historical!$C$7:$C$1222,MATCH(B42,Historical!$B$7:$B$1244,0))/INDEX(Historical!$D$7:$D$1220,MATCH(B42,Historical!$B$7:$B$1244,0))-1)*100)</f>
        <v>8.5106382978723527</v>
      </c>
      <c r="T42" s="667">
        <f>IF(INDEX(Historical!$F$7:$F$1213,MATCH(B42,Historical!$B$7:$B$1244,0))=0,"n/a",((INDEX(Historical!$C$7:$C$1222,MATCH(B42,Historical!$B$7:$B$1244,0))/INDEX(Historical!$F$7:$F$1213,MATCH(B42,Historical!$B$7:$B$1244,0)))^(1/3)-1)*100)</f>
        <v>7.1126325148910263</v>
      </c>
      <c r="U42" s="667">
        <f>IF(INDEX(Historical!$H$7:$H$1213,MATCH(B42,Historical!$B$7:$B$1244,0))=0,"n/a",((INDEX(Historical!$C$7:$C$1222,MATCH(B42,Historical!$B$7:$B$1244,0))/INDEX(Historical!$H$7:$H$1213,MATCH(B42,Historical!$B$7:$B$1244,0)))^(1/5)-1)*100)</f>
        <v>20.589095060661265</v>
      </c>
      <c r="V42" s="667">
        <f>IF(INDEX(Historical!$N$7:$N$1213,MATCH(B42,Historical!$B$7:$B$1244,0))=0,"n/a",((INDEX(Historical!$C$7:$C$1222,MATCH(B42,Historical!$B$7:$B$1244,0))/INDEX(Historical!$N$7:$N$1213,MATCH(B42,Historical!$B$7:$B$1244,0)))^(1/10)-1)*100)</f>
        <v>11.289249260474033</v>
      </c>
      <c r="W42" s="668">
        <f>IF(OR(U42&lt;=0,U42="n/a",V42&lt;=0,V42="n/a"),"n/a",U42/V42)</f>
        <v>1.8237789409742142</v>
      </c>
      <c r="X42" s="669">
        <f>IF(OR(AJ42&lt;=0,AJ42="n/a",U42&lt;=0,U42="n/a"),"n/a",U42/AJ42)</f>
        <v>1.1438386144811814</v>
      </c>
      <c r="Y42" s="640"/>
      <c r="Z42" s="618">
        <f>IF(OR(AC42&lt;0.01,AC42="n/a"),"n/a",M42/AC42*100)</f>
        <v>13.941018766756033</v>
      </c>
      <c r="AA42" s="841">
        <f>IF(OR(AC42&lt;0.01,AC42="n/a"),"n/a",I42/AC42)</f>
        <v>15.569705093833781</v>
      </c>
      <c r="AB42" s="842">
        <v>10</v>
      </c>
      <c r="AC42" s="821">
        <v>7.46</v>
      </c>
      <c r="AD42" s="821">
        <v>1.2</v>
      </c>
      <c r="AE42" s="821">
        <v>3.65</v>
      </c>
      <c r="AF42" s="821">
        <v>7.06</v>
      </c>
      <c r="AG42" s="821">
        <v>52.400000000000006</v>
      </c>
      <c r="AH42" s="821">
        <v>16.100000000000001</v>
      </c>
      <c r="AI42" s="821">
        <v>-3.42</v>
      </c>
      <c r="AJ42" s="821">
        <v>18</v>
      </c>
      <c r="AK42" s="821">
        <v>12.479999999999999</v>
      </c>
      <c r="AL42" s="833">
        <v>95840</v>
      </c>
      <c r="AM42" s="827">
        <v>0.35000000000000003</v>
      </c>
      <c r="AN42" s="821">
        <v>0.43</v>
      </c>
      <c r="AO42" s="705">
        <f>IF(U42="n/a","n/a",IF(AA42&lt;0,"n/a",IF(AA42="n/a","n/a",J42+U42-AA42)))</f>
        <v>5.9147838540422928</v>
      </c>
      <c r="AP42" s="706">
        <f>IF(U42="n/a","n/a",J42+U42)</f>
        <v>21.484488947876073</v>
      </c>
      <c r="AQ42" s="843">
        <f>IF(OR(AC42&lt;0.01,AC42="n/a",AF42="n/a"),"n/a",(I42/SQRT(22.5*AC42*(I42/AF42))-1)*100)</f>
        <v>121.03003110433907</v>
      </c>
      <c r="AR42" s="618">
        <f>INDEX(Historical!$C$7:$C$1222,MATCH(B42,Historical!$B$7:$B$1244,0))*IF(AH42="n/a",1.03,IF(AH42&lt;0,1.01,IF(AH42&gt;10,1.1,(1+AH42/100))))</f>
        <v>1.1220000000000001</v>
      </c>
      <c r="AS42" s="841">
        <f>IF($AI42="n/a",1.03*AR42,IF($AI42&lt;0,1.01*AR42,IF($AI42&gt;10,1.1*AR42,(1+$AI42/100)*AR42)))</f>
        <v>1.1332200000000001</v>
      </c>
      <c r="AT42" s="841">
        <f>IF($AK42="n/a",1.03*AS42,IF($AK42&lt;0,1.01*AS42,IF($AK42&gt;10,1.1*AS42,(1+$AK42/100)*AS42)))</f>
        <v>1.2465420000000003</v>
      </c>
      <c r="AU42" s="841">
        <f>IF($AK42="n/a",1.03*AT42,IF($AK42&lt;0,1.01*AT42,IF($AK42&gt;10,1.1*AT42,(1+$AK42/100)*AT42)))</f>
        <v>1.3711962000000004</v>
      </c>
      <c r="AV42" s="841">
        <f>IF($AK42="n/a",1.03*AU42,IF($AK42&lt;0,1.01*AU42,IF($AK42&gt;10,1.1*AU42,(1+$AK42/100)*AU42)))</f>
        <v>1.5083158200000006</v>
      </c>
      <c r="AW42" s="618">
        <f>SUM(AR42:AV42)</f>
        <v>6.381274020000002</v>
      </c>
      <c r="AX42" s="713">
        <f>AW42/I42*100</f>
        <v>5.4939939905294892</v>
      </c>
      <c r="AY42" s="887">
        <v>1.62</v>
      </c>
      <c r="AZ42" s="827">
        <v>63.32</v>
      </c>
      <c r="BA42" s="827">
        <v>-18.21</v>
      </c>
      <c r="BB42" s="827">
        <v>6.18</v>
      </c>
      <c r="BC42" s="827">
        <v>15.260000000000002</v>
      </c>
      <c r="BE42" s="594">
        <v>2018</v>
      </c>
      <c r="BF42" s="853">
        <f>IF(BE42&gt;2020,0,IF(BE42&gt;2008,1,IF(BE42&gt;2001,2,IF(BE42&gt;1990,3,IF(BE42&gt;1980,4,IF(BE42&gt;1973,5,IF(BE42&gt;1970,6,IF(BE42&gt;1960,7,IF(BE42&gt;1958,8,IF(BE42&gt;1953,9,10))))))))))</f>
        <v>1</v>
      </c>
      <c r="BG42" s="837">
        <v>24.3</v>
      </c>
      <c r="BH42" s="820" t="s">
        <v>4443</v>
      </c>
      <c r="BI42" s="820" t="s">
        <v>4444</v>
      </c>
    </row>
    <row r="43" spans="1:61" ht="11.25" customHeight="1" x14ac:dyDescent="0.2">
      <c r="A43" s="819" t="s">
        <v>892</v>
      </c>
      <c r="B43" s="830" t="s">
        <v>893</v>
      </c>
      <c r="C43" s="885" t="s">
        <v>152</v>
      </c>
      <c r="D43" s="885" t="s">
        <v>894</v>
      </c>
      <c r="E43" s="699">
        <v>13</v>
      </c>
      <c r="F43" s="1122">
        <v>330</v>
      </c>
      <c r="G43" s="1097" t="s">
        <v>114</v>
      </c>
      <c r="H43" s="1097" t="s">
        <v>114</v>
      </c>
      <c r="I43" t="n">
        <v>236.76</v>
      </c>
      <c r="J43" s="618">
        <f>(M43/I43)*100</f>
        <v>3.6778036778036776</v>
      </c>
      <c r="K43" s="832">
        <v>2.13</v>
      </c>
      <c r="L43" s="842">
        <v>4</v>
      </c>
      <c r="M43" s="609">
        <f>K43*L43</f>
        <v>8.52</v>
      </c>
      <c r="N43" s="825" t="s">
        <v>247</v>
      </c>
      <c r="O43" s="700">
        <v>1.94</v>
      </c>
      <c r="P43" s="603">
        <v>44971</v>
      </c>
      <c r="Q43" s="603">
        <v>44993</v>
      </c>
      <c r="R43" s="609">
        <f>(K43-O43)/O43*100</f>
        <v>9.7938144329896879</v>
      </c>
      <c r="S43" s="667">
        <f>IF(INDEX(Historical!$D$7:$D$1220,MATCH(B43,Historical!$B$7:$B$1244,0))=0,"n/a",(INDEX(Historical!$C$7:$C$1222,MATCH(B43,Historical!$B$7:$B$1244,0))/INDEX(Historical!$D$7:$D$1220,MATCH(B43,Historical!$B$7:$B$1244,0))-1)*100)</f>
        <v>10.22727272727273</v>
      </c>
      <c r="T43" s="667">
        <f>IF(INDEX(Historical!$F$7:$F$1213,MATCH(B43,Historical!$B$7:$B$1244,0))=0,"n/a",((INDEX(Historical!$C$7:$C$1222,MATCH(B43,Historical!$B$7:$B$1244,0))/INDEX(Historical!$F$7:$F$1213,MATCH(B43,Historical!$B$7:$B$1244,0)))^(1/3)-1)*100)</f>
        <v>10.19060711580828</v>
      </c>
      <c r="U43" s="667">
        <f>IF(INDEX(Historical!$H$7:$H$1213,MATCH(B43,Historical!$B$7:$B$1244,0))=0,"n/a",((INDEX(Historical!$C$7:$C$1222,MATCH(B43,Historical!$B$7:$B$1244,0))/INDEX(Historical!$H$7:$H$1213,MATCH(B43,Historical!$B$7:$B$1244,0)))^(1/5)-1)*100)</f>
        <v>11.024998995217206</v>
      </c>
      <c r="V43" s="667">
        <f>IF(INDEX(Historical!$N$7:$N$1213,MATCH(B43,Historical!$B$7:$B$1244,0))=0,"n/a",((INDEX(Historical!$C$7:$C$1222,MATCH(B43,Historical!$B$7:$B$1244,0))/INDEX(Historical!$N$7:$N$1213,MATCH(B43,Historical!$B$7:$B$1244,0)))^(1/10)-1)*100)</f>
        <v>18.345002432231048</v>
      </c>
      <c r="W43" s="668">
        <f>IF(OR(U43&lt;=0,U43="n/a",V43&lt;=0,V43="n/a"),"n/a",U43/V43)</f>
        <v>0.60098105933455515</v>
      </c>
      <c r="X43" s="669">
        <f>IF(OR(AJ43&lt;=0,AJ43="n/a",U43&lt;=0,U43="n/a"),"n/a",U43/AJ43)</f>
        <v>5.5124994976086032</v>
      </c>
      <c r="Y43" s="628"/>
      <c r="Z43" s="618">
        <f>IF(OR(AC43&lt;0.01,AC43="n/a"),"n/a",M43/AC43*100)</f>
        <v>70.297029702970292</v>
      </c>
      <c r="AA43" s="841">
        <f>IF(OR(AC43&lt;0.01,AC43="n/a"),"n/a",I43/AC43)</f>
        <v>19.113861386138616</v>
      </c>
      <c r="AB43" s="842">
        <v>12</v>
      </c>
      <c r="AC43" s="821">
        <v>12.12</v>
      </c>
      <c r="AD43" s="821">
        <v>4.6900000000000004</v>
      </c>
      <c r="AE43" s="821">
        <v>4.84</v>
      </c>
      <c r="AF43" s="821">
        <v>34.28</v>
      </c>
      <c r="AG43" s="821">
        <v>246.1</v>
      </c>
      <c r="AH43" s="821">
        <v>17.8</v>
      </c>
      <c r="AI43" s="821">
        <v>5.94</v>
      </c>
      <c r="AJ43" s="821">
        <v>2</v>
      </c>
      <c r="AK43" s="821">
        <v>4.12</v>
      </c>
      <c r="AL43" s="833">
        <v>127310</v>
      </c>
      <c r="AM43" s="828">
        <v>0.21</v>
      </c>
      <c r="AN43" s="821">
        <v>10.64</v>
      </c>
      <c r="AO43" s="705">
        <f>IF(U43="n/a","n/a",IF(AA43&lt;0,"n/a",IF(AA43="n/a","n/a",J43+U43-AA43)))</f>
        <v>-4.4110587131177326</v>
      </c>
      <c r="AP43" s="706">
        <f>IF(U43="n/a","n/a",J43+U43)</f>
        <v>14.702802673020884</v>
      </c>
      <c r="AQ43" s="843">
        <f>IF(OR(AC43&lt;0.01,AC43="n/a",AF43="n/a"),"n/a",(I43/SQRT(22.5*AC43*(I43/AF43))-1)*100)</f>
        <v>439.63904327772923</v>
      </c>
      <c r="AR43" s="618">
        <f>INDEX(Historical!$C$7:$C$1222,MATCH(B43,Historical!$B$7:$B$1244,0))*IF(AH43="n/a",1.03,IF(AH43&lt;0,1.01,IF(AH43&gt;10,1.1,(1+AH43/100))))</f>
        <v>8.5359999999999996</v>
      </c>
      <c r="AS43" s="841">
        <f>IF($AI43="n/a",1.03*AR43,IF($AI43&lt;0,1.01*AR43,IF($AI43&gt;10,1.1*AR43,(1+$AI43/100)*AR43)))</f>
        <v>9.0430383999999986</v>
      </c>
      <c r="AT43" s="841">
        <f>IF($AK43="n/a",1.03*AS43,IF($AK43&lt;0,1.01*AS43,IF($AK43&gt;10,1.1*AS43,(1+$AK43/100)*AS43)))</f>
        <v>9.4156115820799968</v>
      </c>
      <c r="AU43" s="841">
        <f>IF($AK43="n/a",1.03*AT43,IF($AK43&lt;0,1.01*AT43,IF($AK43&gt;10,1.1*AT43,(1+$AK43/100)*AT43)))</f>
        <v>9.8035347792616925</v>
      </c>
      <c r="AV43" s="841">
        <f>IF($AK43="n/a",1.03*AU43,IF($AK43&lt;0,1.01*AU43,IF($AK43&gt;10,1.1*AU43,(1+$AK43/100)*AU43)))</f>
        <v>10.207440412167273</v>
      </c>
      <c r="AW43" s="618">
        <f>SUM(AR43:AV43)</f>
        <v>47.00562517350896</v>
      </c>
      <c r="AX43" s="713">
        <f>AW43/I43*100</f>
        <v>20.290781824013195</v>
      </c>
      <c r="AY43" s="887">
        <v>0.64</v>
      </c>
      <c r="AZ43" s="827">
        <v>4.1000000000000005</v>
      </c>
      <c r="BA43" s="827">
        <v>-21.91</v>
      </c>
      <c r="BB43" s="827">
        <v>-9.41</v>
      </c>
      <c r="BC43" s="827">
        <v>-8.3699999999999992</v>
      </c>
      <c r="BE43" s="594">
        <v>2011</v>
      </c>
      <c r="BF43" s="853">
        <f>IF(BE43&gt;2020,0,IF(BE43&gt;2008,1,IF(BE43&gt;2001,2,IF(BE43&gt;1990,3,IF(BE43&gt;1980,4,IF(BE43&gt;1973,5,IF(BE43&gt;1970,6,IF(BE43&gt;1960,7,IF(BE43&gt;1958,8,IF(BE43&gt;1953,9,10))))))))))</f>
        <v>1</v>
      </c>
      <c r="BG43" s="837">
        <v>10.6</v>
      </c>
      <c r="BH43" s="820" t="s">
        <v>4443</v>
      </c>
      <c r="BI43" s="820" t="s">
        <v>4444</v>
      </c>
    </row>
    <row r="44" spans="1:61" ht="11.25" customHeight="1" x14ac:dyDescent="0.2">
      <c r="A44" s="836" t="s">
        <v>4377</v>
      </c>
      <c r="B44" s="830" t="s">
        <v>4350</v>
      </c>
      <c r="C44" s="885" t="s">
        <v>107</v>
      </c>
      <c r="D44" s="885" t="s">
        <v>4197</v>
      </c>
      <c r="E44" s="699">
        <v>8</v>
      </c>
      <c r="F44" s="1122">
        <v>596</v>
      </c>
      <c r="G44" s="1072" t="s">
        <v>105</v>
      </c>
      <c r="H44" s="1072" t="s">
        <v>105</v>
      </c>
      <c r="I44" s="829">
        <v>33.65</v>
      </c>
      <c r="J44" s="618">
        <f>(M44/I44)*100</f>
        <v>3.5661218424962851</v>
      </c>
      <c r="K44" s="832">
        <v>0.3</v>
      </c>
      <c r="L44" s="842">
        <v>4</v>
      </c>
      <c r="M44" s="609">
        <f>K44*L44</f>
        <v>1.2</v>
      </c>
      <c r="N44" s="825" t="s">
        <v>323</v>
      </c>
      <c r="O44" s="700">
        <v>0.28000000000000003</v>
      </c>
      <c r="P44" s="603">
        <v>44896</v>
      </c>
      <c r="Q44" s="603">
        <v>44911</v>
      </c>
      <c r="R44" s="609">
        <f>(K44-O44)/O44*100</f>
        <v>7.1428571428571281</v>
      </c>
      <c r="S44" s="667">
        <f>IF(INDEX(Historical!$D$7:$D$1220,MATCH(B44,Historical!$B$7:$B$1244,0))=0,"n/a",(INDEX(Historical!$C$7:$C$1222,MATCH(B44,Historical!$B$7:$B$1244,0))/INDEX(Historical!$D$7:$D$1220,MATCH(B44,Historical!$B$7:$B$1244,0))-1)*100)</f>
        <v>4.5871559633027248</v>
      </c>
      <c r="T44" s="667">
        <f>IF(INDEX(Historical!$F$7:$F$1213,MATCH(B44,Historical!$B$7:$B$1244,0))=0,"n/a",((INDEX(Historical!$C$7:$C$1222,MATCH(B44,Historical!$B$7:$B$1244,0))/INDEX(Historical!$F$7:$F$1213,MATCH(B44,Historical!$B$7:$B$1244,0)))^(1/3)-1)*100)</f>
        <v>3.1075586806406985</v>
      </c>
      <c r="U44" s="667">
        <f>IF(INDEX(Historical!$H$7:$H$1213,MATCH(B44,Historical!$B$7:$B$1244,0))=0,"n/a",((INDEX(Historical!$C$7:$C$1222,MATCH(B44,Historical!$B$7:$B$1244,0))/INDEX(Historical!$H$7:$H$1213,MATCH(B44,Historical!$B$7:$B$1244,0)))^(1/5)-1)*100)</f>
        <v>3.2824718740163794</v>
      </c>
      <c r="V44" s="667">
        <f>IF(INDEX(Historical!$N$7:$N$1213,MATCH(B44,Historical!$B$7:$B$1244,0))=0,"n/a",((INDEX(Historical!$C$7:$C$1222,MATCH(B44,Historical!$B$7:$B$1244,0))/INDEX(Historical!$N$7:$N$1213,MATCH(B44,Historical!$B$7:$B$1244,0)))^(1/10)-1)*100)</f>
        <v>2.1672496736761859</v>
      </c>
      <c r="W44" s="668">
        <f>IF(OR(U44&lt;=0,U44="n/a",V44&lt;=0,V44="n/a"),"n/a",U44/V44)</f>
        <v>1.5145794754918587</v>
      </c>
      <c r="X44" s="669">
        <f>IF(OR(AJ44&lt;=0,AJ44="n/a",U44&lt;=0,U44="n/a"),"n/a",U44/AJ44)</f>
        <v>0.20262172061829503</v>
      </c>
      <c r="Y44" s="640"/>
      <c r="Z44" s="618">
        <f>IF(OR(AC44&lt;0.01,AC44="n/a"),"n/a",M44/AC44*100)</f>
        <v>37.151702786377712</v>
      </c>
      <c r="AA44" s="841">
        <f>IF(OR(AC44&lt;0.01,AC44="n/a"),"n/a",I44/AC44)</f>
        <v>10.41795665634675</v>
      </c>
      <c r="AB44" s="842">
        <v>12</v>
      </c>
      <c r="AC44" s="821">
        <v>3.23</v>
      </c>
      <c r="AD44" s="821">
        <v>2.59</v>
      </c>
      <c r="AE44" s="821">
        <v>3.73</v>
      </c>
      <c r="AF44" s="821">
        <v>1.1399999999999999</v>
      </c>
      <c r="AG44" s="821">
        <v>11.600000000000001</v>
      </c>
      <c r="AH44" s="821">
        <v>46.300000000000004</v>
      </c>
      <c r="AI44" s="821">
        <v>1.4500000000000002</v>
      </c>
      <c r="AJ44" s="821">
        <v>16.2</v>
      </c>
      <c r="AK44" s="821">
        <v>4</v>
      </c>
      <c r="AL44" s="833">
        <v>358.46</v>
      </c>
      <c r="AM44" s="827">
        <v>3.6999999999999997</v>
      </c>
      <c r="AN44" s="821">
        <v>0.09</v>
      </c>
      <c r="AO44" s="705">
        <f>IF(U44="n/a","n/a",IF(AA44&lt;0,"n/a",IF(AA44="n/a","n/a",J44+U44-AA44)))</f>
        <v>-3.5693629398340851</v>
      </c>
      <c r="AP44" s="706">
        <f>IF(U44="n/a","n/a",J44+U44)</f>
        <v>6.8485937165126645</v>
      </c>
      <c r="AQ44" s="843">
        <f>IF(OR(AC44&lt;0.01,AC44="n/a",AF44="n/a"),"n/a",(I44/SQRT(22.5*AC44*(I44/AF44))-1)*100)</f>
        <v>-27.347186065858264</v>
      </c>
      <c r="AR44" s="618">
        <f>INDEX(Historical!$C$7:$C$1222,MATCH(B44,Historical!$B$7:$B$1244,0))*IF(AH44="n/a",1.03,IF(AH44&lt;0,1.01,IF(AH44&gt;10,1.1,(1+AH44/100))))</f>
        <v>1.254</v>
      </c>
      <c r="AS44" s="841">
        <f>IF($AI44="n/a",1.03*AR44,IF($AI44&lt;0,1.01*AR44,IF($AI44&gt;10,1.1*AR44,(1+$AI44/100)*AR44)))</f>
        <v>1.2721829999999998</v>
      </c>
      <c r="AT44" s="841">
        <f>IF($AK44="n/a",1.03*AS44,IF($AK44&lt;0,1.01*AS44,IF($AK44&gt;10,1.1*AS44,(1+$AK44/100)*AS44)))</f>
        <v>1.3230703199999998</v>
      </c>
      <c r="AU44" s="841">
        <f>IF($AK44="n/a",1.03*AT44,IF($AK44&lt;0,1.01*AT44,IF($AK44&gt;10,1.1*AT44,(1+$AK44/100)*AT44)))</f>
        <v>1.3759931327999999</v>
      </c>
      <c r="AV44" s="841">
        <f>IF($AK44="n/a",1.03*AU44,IF($AK44&lt;0,1.01*AU44,IF($AK44&gt;10,1.1*AU44,(1+$AK44/100)*AU44)))</f>
        <v>1.431032858112</v>
      </c>
      <c r="AW44" s="618">
        <f>SUM(AR44:AV44)</f>
        <v>6.6562793109119998</v>
      </c>
      <c r="AX44" s="713">
        <f>AW44/I44*100</f>
        <v>19.780919200332839</v>
      </c>
      <c r="AY44" s="887">
        <v>0.96</v>
      </c>
      <c r="AZ44" s="827">
        <v>6.419999999999999</v>
      </c>
      <c r="BA44" s="827">
        <v>-13.98</v>
      </c>
      <c r="BB44" s="827">
        <v>-5.58</v>
      </c>
      <c r="BC44" s="827">
        <v>-4.4400000000000004</v>
      </c>
      <c r="BE44" s="594">
        <v>2015</v>
      </c>
      <c r="BF44" s="853">
        <f>IF(BE44&gt;2020,0,IF(BE44&gt;2008,1,IF(BE44&gt;2001,2,IF(BE44&gt;1990,3,IF(BE44&gt;1980,4,IF(BE44&gt;1973,5,IF(BE44&gt;1970,6,IF(BE44&gt;1960,7,IF(BE44&gt;1958,8,IF(BE44&gt;1953,9,10))))))))))</f>
        <v>1</v>
      </c>
      <c r="BG44" s="837">
        <v>1.2</v>
      </c>
      <c r="BH44" s="820" t="s">
        <v>4443</v>
      </c>
      <c r="BI44" s="820" t="s">
        <v>4444</v>
      </c>
    </row>
    <row r="45" spans="1:61" ht="11.25" customHeight="1" x14ac:dyDescent="0.2">
      <c r="A45" s="826" t="s">
        <v>4646</v>
      </c>
      <c r="B45" s="830" t="s">
        <v>411</v>
      </c>
      <c r="C45" s="885" t="s">
        <v>107</v>
      </c>
      <c r="D45" s="885" t="s">
        <v>4193</v>
      </c>
      <c r="E45" s="699">
        <v>18</v>
      </c>
      <c r="F45" s="1122">
        <v>210</v>
      </c>
      <c r="G45" s="1095" t="s">
        <v>114</v>
      </c>
      <c r="H45" s="1095" t="s">
        <v>114</v>
      </c>
      <c r="I45" t="n">
        <v>301.64</v>
      </c>
      <c r="J45" s="618">
        <f>(M45/I45)*100</f>
        <v>1.4582786478840377</v>
      </c>
      <c r="K45" s="832">
        <v>1.25</v>
      </c>
      <c r="L45" s="842">
        <v>4</v>
      </c>
      <c r="M45" s="609">
        <f>K45*L45</f>
        <v>5</v>
      </c>
      <c r="N45" s="825" t="s">
        <v>235</v>
      </c>
      <c r="O45" s="700">
        <v>1.1299999999999999</v>
      </c>
      <c r="P45" s="603">
        <v>44687</v>
      </c>
      <c r="Q45" s="603">
        <v>44701</v>
      </c>
      <c r="R45" s="609">
        <f>(K45-O45)/O45*100</f>
        <v>10.619469026548684</v>
      </c>
      <c r="S45" s="667">
        <f>IF(INDEX(Historical!$D$7:$D$1220,MATCH(B45,Historical!$B$7:$B$1244,0))=0,"n/a",(INDEX(Historical!$C$7:$C$1222,MATCH(B45,Historical!$B$7:$B$1244,0))/INDEX(Historical!$D$7:$D$1220,MATCH(B45,Historical!$B$7:$B$1244,0))-1)*100)</f>
        <v>10.158013544018063</v>
      </c>
      <c r="T45" s="667">
        <f>IF(INDEX(Historical!$F$7:$F$1213,MATCH(B45,Historical!$B$7:$B$1244,0))=0,"n/a",((INDEX(Historical!$C$7:$C$1222,MATCH(B45,Historical!$B$7:$B$1244,0))/INDEX(Historical!$F$7:$F$1213,MATCH(B45,Historical!$B$7:$B$1244,0)))^(1/3)-1)*100)</f>
        <v>8.6004476570446187</v>
      </c>
      <c r="U45" s="667">
        <f>IF(INDEX(Historical!$H$7:$H$1213,MATCH(B45,Historical!$B$7:$B$1244,0))=0,"n/a",((INDEX(Historical!$C$7:$C$1222,MATCH(B45,Historical!$B$7:$B$1244,0))/INDEX(Historical!$H$7:$H$1213,MATCH(B45,Historical!$B$7:$B$1244,0)))^(1/5)-1)*100)</f>
        <v>8.5362874924095333</v>
      </c>
      <c r="V45" s="667">
        <f>IF(INDEX(Historical!$N$7:$N$1213,MATCH(B45,Historical!$B$7:$B$1244,0))=0,"n/a",((INDEX(Historical!$C$7:$C$1222,MATCH(B45,Historical!$B$7:$B$1244,0))/INDEX(Historical!$N$7:$N$1213,MATCH(B45,Historical!$B$7:$B$1244,0)))^(1/10)-1)*100)</f>
        <v>13.059843106777457</v>
      </c>
      <c r="W45" s="668">
        <f>IF(OR(U45&lt;=0,U45="n/a",V45&lt;=0,V45="n/a"),"n/a",U45/V45)</f>
        <v>0.65362864029963674</v>
      </c>
      <c r="X45" s="669">
        <f>IF(OR(AJ45&lt;=0,AJ45="n/a",U45&lt;=0,U45="n/a"),"n/a",U45/AJ45)</f>
        <v>0.57677618191956315</v>
      </c>
      <c r="Y45" s="632"/>
      <c r="Z45" s="618">
        <f>IF(OR(AC45&lt;0.01,AC45="n/a"),"n/a",M45/AC45*100)</f>
        <v>22.271714922049</v>
      </c>
      <c r="AA45" s="841">
        <f>IF(OR(AC45&lt;0.01,AC45="n/a"),"n/a",I45/AC45)</f>
        <v>15.27260579064588</v>
      </c>
      <c r="AB45" s="842">
        <v>12</v>
      </c>
      <c r="AC45" s="821">
        <v>22.45</v>
      </c>
      <c r="AD45" s="821">
        <v>1.42</v>
      </c>
      <c r="AE45" s="821">
        <v>2.4900000000000002</v>
      </c>
      <c r="AF45" s="821">
        <v>10.24</v>
      </c>
      <c r="AG45" s="821">
        <v>63.2</v>
      </c>
      <c r="AH45" s="821">
        <v>-2.1</v>
      </c>
      <c r="AI45" s="821">
        <v>9.0499999999999989</v>
      </c>
      <c r="AJ45" s="821">
        <v>14.799999999999999</v>
      </c>
      <c r="AK45" s="821">
        <v>10.66</v>
      </c>
      <c r="AL45" s="833">
        <v>35710</v>
      </c>
      <c r="AM45" s="827">
        <v>0.2</v>
      </c>
      <c r="AN45" s="821">
        <v>10.01</v>
      </c>
      <c r="AO45" s="705">
        <f>IF(U45="n/a","n/a",IF(AA45&lt;0,"n/a",IF(AA45="n/a","n/a",J45+U45-AA45)))</f>
        <v>-5.2780396503523086</v>
      </c>
      <c r="AP45" s="706">
        <f>IF(U45="n/a","n/a",J45+U45)</f>
        <v>9.9945661402935713</v>
      </c>
      <c r="AQ45" s="843">
        <f>IF(OR(AC45&lt;0.01,AC45="n/a",AF45="n/a"),"n/a",(I45/SQRT(22.5*AC45*(I45/AF45))-1)*100)</f>
        <v>163.64242054234816</v>
      </c>
      <c r="AR45" s="618">
        <f>INDEX(Historical!$C$7:$C$1222,MATCH(B45,Historical!$B$7:$B$1244,0))*IF(AH45="n/a",1.03,IF(AH45&lt;0,1.01,IF(AH45&gt;10,1.1,(1+AH45/100))))</f>
        <v>4.9287999999999998</v>
      </c>
      <c r="AS45" s="841">
        <f>IF($AI45="n/a",1.03*AR45,IF($AI45&lt;0,1.01*AR45,IF($AI45&gt;10,1.1*AR45,(1+$AI45/100)*AR45)))</f>
        <v>5.3748563999999996</v>
      </c>
      <c r="AT45" s="841">
        <f>IF($AK45="n/a",1.03*AS45,IF($AK45&lt;0,1.01*AS45,IF($AK45&gt;10,1.1*AS45,(1+$AK45/100)*AS45)))</f>
        <v>5.9123420400000004</v>
      </c>
      <c r="AU45" s="841">
        <f>IF($AK45="n/a",1.03*AT45,IF($AK45&lt;0,1.01*AT45,IF($AK45&gt;10,1.1*AT45,(1+$AK45/100)*AT45)))</f>
        <v>6.5035762440000013</v>
      </c>
      <c r="AV45" s="841">
        <f>IF($AK45="n/a",1.03*AU45,IF($AK45&lt;0,1.01*AU45,IF($AK45&gt;10,1.1*AU45,(1+$AK45/100)*AU45)))</f>
        <v>7.153933868400002</v>
      </c>
      <c r="AW45" s="618">
        <f>SUM(AR45:AV45)</f>
        <v>29.873508552400004</v>
      </c>
      <c r="AX45" s="713">
        <f>AW45/I45*100</f>
        <v>8.7127799318692229</v>
      </c>
      <c r="AY45" s="887">
        <v>1.49</v>
      </c>
      <c r="AZ45" s="827">
        <v>55.86</v>
      </c>
      <c r="BA45" s="827">
        <v>-4.08</v>
      </c>
      <c r="BB45" s="827">
        <v>3.17</v>
      </c>
      <c r="BC45" s="827">
        <v>18.38</v>
      </c>
      <c r="BE45" s="594">
        <v>2005</v>
      </c>
      <c r="BF45" s="853">
        <f>IF(BE45&gt;2020,0,IF(BE45&gt;2008,1,IF(BE45&gt;2001,2,IF(BE45&gt;1990,3,IF(BE45&gt;1980,4,IF(BE45&gt;1973,5,IF(BE45&gt;1970,6,IF(BE45&gt;1960,7,IF(BE45&gt;1958,8,IF(BE45&gt;1953,9,10))))))))))</f>
        <v>2</v>
      </c>
      <c r="BG45" s="837">
        <v>1.6</v>
      </c>
      <c r="BH45" s="820" t="s">
        <v>4443</v>
      </c>
      <c r="BI45" s="820" t="s">
        <v>4444</v>
      </c>
    </row>
    <row r="46" spans="1:61" s="737" customFormat="1" ht="11.25" customHeight="1" x14ac:dyDescent="0.2">
      <c r="A46" s="720" t="s">
        <v>4647</v>
      </c>
      <c r="B46" s="743" t="s">
        <v>889</v>
      </c>
      <c r="C46" s="885" t="s">
        <v>107</v>
      </c>
      <c r="D46" s="885" t="s">
        <v>117</v>
      </c>
      <c r="E46" s="721">
        <v>11</v>
      </c>
      <c r="F46" s="1122">
        <v>466</v>
      </c>
      <c r="G46" s="1121" t="s">
        <v>105</v>
      </c>
      <c r="H46" s="1121" t="s">
        <v>105</v>
      </c>
      <c r="I46" s="722">
        <v>54.54</v>
      </c>
      <c r="J46" s="723">
        <f>(M46/I46)*100</f>
        <v>2.4935826916024939</v>
      </c>
      <c r="K46" s="724">
        <v>0.34</v>
      </c>
      <c r="L46" s="725">
        <v>4</v>
      </c>
      <c r="M46" s="726">
        <f>K46*L46</f>
        <v>1.36</v>
      </c>
      <c r="N46" s="727" t="s">
        <v>587</v>
      </c>
      <c r="O46" s="728">
        <v>0.31</v>
      </c>
      <c r="P46" s="1037">
        <v>44994</v>
      </c>
      <c r="Q46" s="1037">
        <v>45009</v>
      </c>
      <c r="R46" s="726">
        <f>(K46-O46)/O46*100</f>
        <v>9.6774193548387171</v>
      </c>
      <c r="S46" s="667">
        <f>IF(INDEX(Historical!$D$7:$D$1220,MATCH(B46,Historical!$B$7:$B$1244,0))=0,"n/a",(INDEX(Historical!$C$7:$C$1222,MATCH(B46,Historical!$B$7:$B$1244,0))/INDEX(Historical!$D$7:$D$1220,MATCH(B46,Historical!$B$7:$B$1244,0))-1)*100)</f>
        <v>6.8965517241379448</v>
      </c>
      <c r="T46" s="667">
        <f>IF(INDEX(Historical!$F$7:$F$1213,MATCH(B46,Historical!$B$7:$B$1244,0))=0,"n/a",((INDEX(Historical!$C$7:$C$1222,MATCH(B46,Historical!$B$7:$B$1244,0))/INDEX(Historical!$F$7:$F$1213,MATCH(B46,Historical!$B$7:$B$1244,0)))^(1/3)-1)*100)</f>
        <v>7.4337070988966358</v>
      </c>
      <c r="U46" s="667">
        <f>IF(INDEX(Historical!$H$7:$H$1213,MATCH(B46,Historical!$B$7:$B$1244,0))=0,"n/a",((INDEX(Historical!$C$7:$C$1222,MATCH(B46,Historical!$B$7:$B$1244,0))/INDEX(Historical!$H$7:$H$1213,MATCH(B46,Historical!$B$7:$B$1244,0)))^(1/5)-1)*100)</f>
        <v>9.1607069589288557</v>
      </c>
      <c r="V46" s="667" t="str">
        <f>IF(INDEX(Historical!$N$7:$N$1213,MATCH(B46,Historical!$B$7:$B$1244,0))=0,"n/a",((INDEX(Historical!$C$7:$C$1222,MATCH(B46,Historical!$B$7:$B$1244,0))/INDEX(Historical!$N$7:$N$1213,MATCH(B46,Historical!$B$7:$B$1244,0)))^(1/10)-1)*100)</f>
        <v>n/a</v>
      </c>
      <c r="W46" s="668" t="str">
        <f>IF(OR(U46&lt;=0,U46="n/a",V46&lt;=0,V46="n/a"),"n/a",U46/V46)</f>
        <v>n/a</v>
      </c>
      <c r="X46" s="669" t="str">
        <f>IF(OR(AJ46&lt;=0,AJ46="n/a",U46&lt;=0,U46="n/a"),"n/a",U46/AJ46)</f>
        <v>n/a</v>
      </c>
      <c r="Y46" s="631"/>
      <c r="Z46" s="723">
        <f>IF(OR(AC46&lt;0.01,AC46="n/a"),"n/a",M46/AC46*100)</f>
        <v>47.222222222222229</v>
      </c>
      <c r="AA46" s="730">
        <f>IF(OR(AC46&lt;0.01,AC46="n/a"),"n/a",I46/AC46)</f>
        <v>18.9375</v>
      </c>
      <c r="AB46" s="725">
        <v>12</v>
      </c>
      <c r="AC46" s="731">
        <v>2.88</v>
      </c>
      <c r="AD46" s="731">
        <v>1.87</v>
      </c>
      <c r="AE46" s="731">
        <v>3.51</v>
      </c>
      <c r="AF46" s="731">
        <v>3.24</v>
      </c>
      <c r="AG46" s="731">
        <v>15.1</v>
      </c>
      <c r="AH46" s="731">
        <v>-15.1</v>
      </c>
      <c r="AI46" s="731">
        <v>-3.8</v>
      </c>
      <c r="AJ46" s="731">
        <v>-1.2</v>
      </c>
      <c r="AK46" s="731">
        <v>10</v>
      </c>
      <c r="AL46" s="732">
        <v>1030</v>
      </c>
      <c r="AM46" s="733">
        <v>2.0500000000000003</v>
      </c>
      <c r="AN46" s="731">
        <v>0</v>
      </c>
      <c r="AO46" s="734">
        <f>IF(U46="n/a","n/a",IF(AA46&lt;0,"n/a",IF(AA46="n/a","n/a",J46+U46-AA46)))</f>
        <v>-7.28321034946865</v>
      </c>
      <c r="AP46" s="735">
        <f>IF(U46="n/a","n/a",J46+U46)</f>
        <v>11.65428965053135</v>
      </c>
      <c r="AQ46" s="843">
        <f>IF(OR(AC46&lt;0.01,AC46="n/a",AF46="n/a"),"n/a",(I46/SQRT(22.5*AC46*(I46/AF46))-1)*100)</f>
        <v>65.136307334274605</v>
      </c>
      <c r="AR46" s="618">
        <f>INDEX(Historical!$C$7:$C$1222,MATCH(B46,Historical!$B$7:$B$1244,0))*IF(AH46="n/a",1.03,IF(AH46&lt;0,1.01,IF(AH46&gt;10,1.1,(1+AH46/100))))</f>
        <v>1.2524</v>
      </c>
      <c r="AS46" s="730">
        <f>IF($AI46="n/a",1.03*AR46,IF($AI46&lt;0,1.01*AR46,IF($AI46&gt;10,1.1*AR46,(1+$AI46/100)*AR46)))</f>
        <v>1.2649239999999999</v>
      </c>
      <c r="AT46" s="730">
        <f>IF($AK46="n/a",1.03*AS46,IF($AK46&lt;0,1.01*AS46,IF($AK46&gt;10,1.1*AS46,(1+$AK46/100)*AS46)))</f>
        <v>1.3914164</v>
      </c>
      <c r="AU46" s="730">
        <f>IF($AK46="n/a",1.03*AT46,IF($AK46&lt;0,1.01*AT46,IF($AK46&gt;10,1.1*AT46,(1+$AK46/100)*AT46)))</f>
        <v>1.5305580400000001</v>
      </c>
      <c r="AV46" s="730">
        <f>IF($AK46="n/a",1.03*AU46,IF($AK46&lt;0,1.01*AU46,IF($AK46&gt;10,1.1*AU46,(1+$AK46/100)*AU46)))</f>
        <v>1.6836138440000001</v>
      </c>
      <c r="AW46" s="723">
        <f>SUM(AR46:AV46)</f>
        <v>7.1229122839999999</v>
      </c>
      <c r="AX46" s="736">
        <f>AW46/I46*100</f>
        <v>13.05997851851852</v>
      </c>
      <c r="AY46" s="888">
        <v>0.36</v>
      </c>
      <c r="AZ46" s="733">
        <v>30.769999999999996</v>
      </c>
      <c r="BA46" s="733">
        <v>-4.0599999999999996</v>
      </c>
      <c r="BB46" s="733">
        <v>2.77</v>
      </c>
      <c r="BC46" s="733">
        <v>12.22</v>
      </c>
      <c r="BD46" s="862"/>
      <c r="BE46" s="594">
        <v>2013</v>
      </c>
      <c r="BF46" s="853">
        <f>IF(BE46&gt;2020,0,IF(BE46&gt;2008,1,IF(BE46&gt;2001,2,IF(BE46&gt;1990,3,IF(BE46&gt;1980,4,IF(BE46&gt;1973,5,IF(BE46&gt;1970,6,IF(BE46&gt;1960,7,IF(BE46&gt;1958,8,IF(BE46&gt;1953,9,10))))))))))</f>
        <v>1</v>
      </c>
      <c r="BG46" s="783">
        <v>4.1000000000000005</v>
      </c>
      <c r="BH46" s="820" t="s">
        <v>4443</v>
      </c>
      <c r="BI46" s="820" t="s">
        <v>4444</v>
      </c>
    </row>
    <row r="47" spans="1:61" ht="11.25" customHeight="1" x14ac:dyDescent="0.2">
      <c r="A47" s="835" t="s">
        <v>4648</v>
      </c>
      <c r="B47" s="830" t="s">
        <v>887</v>
      </c>
      <c r="C47" s="885" t="s">
        <v>4178</v>
      </c>
      <c r="D47" s="885" t="s">
        <v>4179</v>
      </c>
      <c r="E47" s="699">
        <v>13</v>
      </c>
      <c r="F47" s="1122">
        <v>318</v>
      </c>
      <c r="G47" s="1105" t="s">
        <v>105</v>
      </c>
      <c r="H47" s="1105" t="s">
        <v>105</v>
      </c>
      <c r="I47" t="n">
        <v>193.15</v>
      </c>
      <c r="J47" s="618">
        <f>(M47/I47)*100</f>
        <v>3.1513559921216099</v>
      </c>
      <c r="K47" s="832">
        <v>1.56</v>
      </c>
      <c r="L47" s="842">
        <v>4</v>
      </c>
      <c r="M47" s="609">
        <f>K47*L47</f>
        <v>6.24</v>
      </c>
      <c r="N47" s="825" t="s">
        <v>3935</v>
      </c>
      <c r="O47" s="700">
        <v>1.47</v>
      </c>
      <c r="P47" s="603">
        <v>44922</v>
      </c>
      <c r="Q47" s="603">
        <v>44959</v>
      </c>
      <c r="R47" s="609">
        <f>(K47-O47)/O47*100</f>
        <v>6.1224489795918418</v>
      </c>
      <c r="S47" s="667">
        <f>IF(INDEX(Historical!$D$7:$D$1220,MATCH(B47,Historical!$B$7:$B$1244,0))=0,"n/a",(INDEX(Historical!$C$7:$C$1222,MATCH(B47,Historical!$B$7:$B$1244,0))/INDEX(Historical!$D$7:$D$1220,MATCH(B47,Historical!$B$7:$B$1244,0))-1)*100)</f>
        <v>13.121272365805181</v>
      </c>
      <c r="T47" s="667">
        <f>IF(INDEX(Historical!$F$7:$F$1213,MATCH(B47,Historical!$B$7:$B$1244,0))=0,"n/a",((INDEX(Historical!$C$7:$C$1222,MATCH(B47,Historical!$B$7:$B$1244,0))/INDEX(Historical!$F$7:$F$1213,MATCH(B47,Historical!$B$7:$B$1244,0)))^(1/3)-1)*100)</f>
        <v>16.377320810865047</v>
      </c>
      <c r="U47" s="667">
        <f>IF(INDEX(Historical!$H$7:$H$1213,MATCH(B47,Historical!$B$7:$B$1244,0))=0,"n/a",((INDEX(Historical!$C$7:$C$1222,MATCH(B47,Historical!$B$7:$B$1244,0))/INDEX(Historical!$H$7:$H$1213,MATCH(B47,Historical!$B$7:$B$1244,0)))^(1/5)-1)*100)</f>
        <v>16.600836989018152</v>
      </c>
      <c r="V47" s="667">
        <f>IF(INDEX(Historical!$N$7:$N$1213,MATCH(B47,Historical!$B$7:$B$1244,0))=0,"n/a",((INDEX(Historical!$C$7:$C$1222,MATCH(B47,Historical!$B$7:$B$1244,0))/INDEX(Historical!$N$7:$N$1213,MATCH(B47,Historical!$B$7:$B$1244,0)))^(1/10)-1)*100)</f>
        <v>20.250523495304229</v>
      </c>
      <c r="W47" s="668">
        <f>IF(OR(U47&lt;=0,U47="n/a",V47&lt;=0,V47="n/a"),"n/a",U47/V47)</f>
        <v>0.8197732267448602</v>
      </c>
      <c r="X47" s="669">
        <f>IF(OR(AJ47&lt;=0,AJ47="n/a",U47&lt;=0,U47="n/a"),"n/a",U47/AJ47)</f>
        <v>2.2433563498673181</v>
      </c>
      <c r="Y47" s="831" t="s">
        <v>3872</v>
      </c>
      <c r="Z47" s="618">
        <f>IF(OR(AC47&lt;0.01,AC47="n/a"),"n/a",M47/AC47*100)</f>
        <v>162.50000000000003</v>
      </c>
      <c r="AA47" s="841">
        <f>IF(OR(AC47&lt;0.01,AC47="n/a"),"n/a",I47/AC47)</f>
        <v>51.565104166666664</v>
      </c>
      <c r="AB47" s="842">
        <v>12</v>
      </c>
      <c r="AC47" s="821">
        <v>3.84</v>
      </c>
      <c r="AD47" s="821">
        <v>274.61</v>
      </c>
      <c r="AE47" s="821">
        <v>8.75</v>
      </c>
      <c r="AF47" s="821">
        <v>16.3</v>
      </c>
      <c r="AG47" s="821">
        <v>29.2</v>
      </c>
      <c r="AH47" s="821">
        <v>-32.6</v>
      </c>
      <c r="AI47" s="821">
        <v>12.8</v>
      </c>
      <c r="AJ47" s="821">
        <v>7.3999999999999995</v>
      </c>
      <c r="AK47" s="821">
        <v>0.18</v>
      </c>
      <c r="AL47" s="833">
        <v>93720</v>
      </c>
      <c r="AM47" s="827">
        <v>0.1</v>
      </c>
      <c r="AN47" s="821">
        <v>6.94</v>
      </c>
      <c r="AO47" s="705">
        <f>IF(U47="n/a","n/a",IF(AA47&lt;0,"n/a",IF(AA47="n/a","n/a",J47+U47-AA47)))</f>
        <v>-31.812911185526904</v>
      </c>
      <c r="AP47" s="706">
        <f>IF(U47="n/a","n/a",J47+U47)</f>
        <v>19.752192981139761</v>
      </c>
      <c r="AQ47" s="843">
        <f>IF(OR(AC47&lt;0.01,AC47="n/a",AF47="n/a"),"n/a",(I47/SQRT(22.5*AC47*(I47/AF47))-1)*100)</f>
        <v>511.19598526774331</v>
      </c>
      <c r="AR47" s="618">
        <f>INDEX(Historical!$C$7:$C$1222,MATCH(B47,Historical!$B$7:$B$1244,0))*IF(AH47="n/a",1.03,IF(AH47&lt;0,1.01,IF(AH47&gt;10,1.1,(1+AH47/100))))</f>
        <v>5.7469000000000001</v>
      </c>
      <c r="AS47" s="841">
        <f>IF($AI47="n/a",1.03*AR47,IF($AI47&lt;0,1.01*AR47,IF($AI47&gt;10,1.1*AR47,(1+$AI47/100)*AR47)))</f>
        <v>6.3215900000000005</v>
      </c>
      <c r="AT47" s="841">
        <f>IF($AK47="n/a",1.03*AS47,IF($AK47&lt;0,1.01*AS47,IF($AK47&gt;10,1.1*AS47,(1+$AK47/100)*AS47)))</f>
        <v>6.3329688620000004</v>
      </c>
      <c r="AU47" s="841">
        <f>IF($AK47="n/a",1.03*AT47,IF($AK47&lt;0,1.01*AT47,IF($AK47&gt;10,1.1*AT47,(1+$AK47/100)*AT47)))</f>
        <v>6.3443682059516009</v>
      </c>
      <c r="AV47" s="841">
        <f>IF($AK47="n/a",1.03*AU47,IF($AK47&lt;0,1.01*AU47,IF($AK47&gt;10,1.1*AU47,(1+$AK47/100)*AU47)))</f>
        <v>6.3557880687223136</v>
      </c>
      <c r="AW47" s="618">
        <f>SUM(AR47:AV47)</f>
        <v>31.101615136673914</v>
      </c>
      <c r="AX47" s="713">
        <f>AW47/I47*100</f>
        <v>15.707093145131012</v>
      </c>
      <c r="AY47" s="887">
        <v>0.55000000000000004</v>
      </c>
      <c r="AZ47" s="827">
        <v>11.14</v>
      </c>
      <c r="BA47" s="827">
        <v>-29.9</v>
      </c>
      <c r="BB47" s="827">
        <v>-8.49</v>
      </c>
      <c r="BC47" s="827">
        <v>-14.899999999999999</v>
      </c>
      <c r="BE47" s="594">
        <v>2011</v>
      </c>
      <c r="BF47" s="853">
        <f>IF(BE47&gt;2020,0,IF(BE47&gt;2008,1,IF(BE47&gt;2001,2,IF(BE47&gt;1990,3,IF(BE47&gt;1980,4,IF(BE47&gt;1973,5,IF(BE47&gt;1970,6,IF(BE47&gt;1960,7,IF(BE47&gt;1958,8,IF(BE47&gt;1953,9,10))))))))))</f>
        <v>1</v>
      </c>
      <c r="BG47" s="837">
        <v>2.6</v>
      </c>
      <c r="BH47" s="820" t="s">
        <v>4443</v>
      </c>
      <c r="BI47" s="820" t="s">
        <v>4445</v>
      </c>
    </row>
    <row r="48" spans="1:61" ht="11.25" customHeight="1" x14ac:dyDescent="0.2">
      <c r="A48" s="826" t="s">
        <v>903</v>
      </c>
      <c r="B48" s="830" t="s">
        <v>904</v>
      </c>
      <c r="C48" s="885" t="s">
        <v>107</v>
      </c>
      <c r="D48" s="885" t="s">
        <v>117</v>
      </c>
      <c r="E48" s="699">
        <v>11</v>
      </c>
      <c r="F48" s="1122">
        <v>421</v>
      </c>
      <c r="G48" s="1098" t="s">
        <v>105</v>
      </c>
      <c r="H48" s="1098" t="s">
        <v>105</v>
      </c>
      <c r="I48" t="n">
        <v>308.4</v>
      </c>
      <c r="J48" s="618">
        <f>(M48/I48)*100</f>
        <v>0.73672093405689854</v>
      </c>
      <c r="K48" s="832">
        <v>0.56000000000000005</v>
      </c>
      <c r="L48" s="842">
        <v>4</v>
      </c>
      <c r="M48" s="609">
        <f>K48*L48</f>
        <v>2.2400000000000002</v>
      </c>
      <c r="N48" s="825" t="s">
        <v>106</v>
      </c>
      <c r="O48" s="700">
        <v>0.51</v>
      </c>
      <c r="P48" s="603">
        <v>44680</v>
      </c>
      <c r="Q48" s="603">
        <v>44694</v>
      </c>
      <c r="R48" s="609">
        <f>(K48-O48)/O48*100</f>
        <v>9.8039215686274588</v>
      </c>
      <c r="S48" s="667">
        <f>IF(INDEX(Historical!$D$7:$D$1220,MATCH(B48,Historical!$B$7:$B$1244,0))=0,"n/a",(INDEX(Historical!$C$7:$C$1222,MATCH(B48,Historical!$B$7:$B$1244,0))/INDEX(Historical!$D$7:$D$1220,MATCH(B48,Historical!$B$7:$B$1244,0))-1)*100)</f>
        <v>10.050251256281406</v>
      </c>
      <c r="T48" s="667">
        <f>IF(INDEX(Historical!$F$7:$F$1213,MATCH(B48,Historical!$B$7:$B$1244,0))=0,"n/a",((INDEX(Historical!$C$7:$C$1222,MATCH(B48,Historical!$B$7:$B$1244,0))/INDEX(Historical!$F$7:$F$1213,MATCH(B48,Historical!$B$7:$B$1244,0)))^(1/3)-1)*100)</f>
        <v>8.3856756679336009</v>
      </c>
      <c r="U48" s="667">
        <f>IF(INDEX(Historical!$H$7:$H$1213,MATCH(B48,Historical!$B$7:$B$1244,0))=0,"n/a",((INDEX(Historical!$C$7:$C$1222,MATCH(B48,Historical!$B$7:$B$1244,0))/INDEX(Historical!$H$7:$H$1213,MATCH(B48,Historical!$B$7:$B$1244,0)))^(1/5)-1)*100)</f>
        <v>9.2056229144551693</v>
      </c>
      <c r="V48" s="667">
        <f>IF(INDEX(Historical!$N$7:$N$1213,MATCH(B48,Historical!$B$7:$B$1244,0))=0,"n/a",((INDEX(Historical!$C$7:$C$1222,MATCH(B48,Historical!$B$7:$B$1244,0))/INDEX(Historical!$N$7:$N$1213,MATCH(B48,Historical!$B$7:$B$1244,0)))^(1/10)-1)*100)</f>
        <v>13.40454903489805</v>
      </c>
      <c r="W48" s="668">
        <f>IF(OR(U48&lt;=0,U48="n/a",V48&lt;=0,V48="n/a"),"n/a",U48/V48)</f>
        <v>0.68675364538477246</v>
      </c>
      <c r="X48" s="669">
        <f>IF(OR(AJ48&lt;=0,AJ48="n/a",U48&lt;=0,U48="n/a"),"n/a",U48/AJ48)</f>
        <v>2.1918149796321833</v>
      </c>
      <c r="Y48" s="831" t="s">
        <v>786</v>
      </c>
      <c r="Z48" s="618">
        <f>IF(OR(AC48&lt;0.01,AC48="n/a"),"n/a",M48/AC48*100)</f>
        <v>18.481848184818482</v>
      </c>
      <c r="AA48" s="841">
        <f>IF(OR(AC48&lt;0.01,AC48="n/a"),"n/a",I48/AC48)</f>
        <v>25.086633663366339</v>
      </c>
      <c r="AB48" s="842">
        <v>12</v>
      </c>
      <c r="AC48" s="821">
        <v>12.12</v>
      </c>
      <c r="AD48" s="821">
        <v>2.1800000000000002</v>
      </c>
      <c r="AE48" s="821">
        <v>5</v>
      </c>
      <c r="AF48" s="821" t="s">
        <v>135</v>
      </c>
      <c r="AG48" s="821">
        <v>278.10000000000002</v>
      </c>
      <c r="AH48" s="821">
        <v>-34.300000000000004</v>
      </c>
      <c r="AI48" s="821">
        <v>11.25</v>
      </c>
      <c r="AJ48" s="821">
        <v>4.2</v>
      </c>
      <c r="AK48" s="821">
        <v>11.459999999999999</v>
      </c>
      <c r="AL48" s="833">
        <v>62380</v>
      </c>
      <c r="AM48" s="827">
        <v>0.1</v>
      </c>
      <c r="AN48" s="821" t="s">
        <v>135</v>
      </c>
      <c r="AO48" s="705">
        <f>IF(U48="n/a","n/a",IF(AA48&lt;0,"n/a",IF(AA48="n/a","n/a",J48+U48-AA48)))</f>
        <v>-15.144289814854272</v>
      </c>
      <c r="AP48" s="706">
        <f>IF(U48="n/a","n/a",J48+U48)</f>
        <v>9.942343848512067</v>
      </c>
      <c r="AQ48" s="843" t="str">
        <f>IF(OR(AC48&lt;0.01,AC48="n/a",AF48="n/a"),"n/a",(I48/SQRT(22.5*AC48*(I48/AF48))-1)*100)</f>
        <v>n/a</v>
      </c>
      <c r="AR48" s="618">
        <f>INDEX(Historical!$C$7:$C$1222,MATCH(B48,Historical!$B$7:$B$1244,0))*IF(AH48="n/a",1.03,IF(AH48&lt;0,1.01,IF(AH48&gt;10,1.1,(1+AH48/100))))</f>
        <v>2.2119</v>
      </c>
      <c r="AS48" s="841">
        <f>IF($AI48="n/a",1.03*AR48,IF($AI48&lt;0,1.01*AR48,IF($AI48&gt;10,1.1*AR48,(1+$AI48/100)*AR48)))</f>
        <v>2.43309</v>
      </c>
      <c r="AT48" s="841">
        <f>IF($AK48="n/a",1.03*AS48,IF($AK48&lt;0,1.01*AS48,IF($AK48&gt;10,1.1*AS48,(1+$AK48/100)*AS48)))</f>
        <v>2.676399</v>
      </c>
      <c r="AU48" s="841">
        <f>IF($AK48="n/a",1.03*AT48,IF($AK48&lt;0,1.01*AT48,IF($AK48&gt;10,1.1*AT48,(1+$AK48/100)*AT48)))</f>
        <v>2.9440389000000002</v>
      </c>
      <c r="AV48" s="841">
        <f>IF($AK48="n/a",1.03*AU48,IF($AK48&lt;0,1.01*AU48,IF($AK48&gt;10,1.1*AU48,(1+$AK48/100)*AU48)))</f>
        <v>3.2384427900000006</v>
      </c>
      <c r="AW48" s="618">
        <f>SUM(AR48:AV48)</f>
        <v>13.503870690000001</v>
      </c>
      <c r="AX48" s="713">
        <f>AW48/I48*100</f>
        <v>4.4413322446965964</v>
      </c>
      <c r="AY48" s="887">
        <v>0.89</v>
      </c>
      <c r="AZ48" s="827">
        <v>23.49</v>
      </c>
      <c r="BA48" s="827">
        <v>-11.09</v>
      </c>
      <c r="BB48" s="827">
        <v>-2.21</v>
      </c>
      <c r="BC48" s="827">
        <v>5.26</v>
      </c>
      <c r="BE48" s="594">
        <v>2012</v>
      </c>
      <c r="BF48" s="853">
        <f>IF(BE48&gt;2020,0,IF(BE48&gt;2008,1,IF(BE48&gt;2001,2,IF(BE48&gt;1990,3,IF(BE48&gt;1980,4,IF(BE48&gt;1973,5,IF(BE48&gt;1970,6,IF(BE48&gt;1960,7,IF(BE48&gt;1958,8,IF(BE48&gt;1953,9,10))))))))))</f>
        <v>1</v>
      </c>
      <c r="BG48" s="837">
        <v>4.5</v>
      </c>
      <c r="BH48" s="820" t="s">
        <v>4443</v>
      </c>
      <c r="BI48" s="820" t="s">
        <v>4444</v>
      </c>
    </row>
    <row r="49" spans="1:61" ht="11.25" customHeight="1" x14ac:dyDescent="0.2">
      <c r="A49" s="819" t="s">
        <v>4651</v>
      </c>
      <c r="B49" s="830" t="s">
        <v>389</v>
      </c>
      <c r="C49" s="885" t="s">
        <v>111</v>
      </c>
      <c r="D49" s="885" t="s">
        <v>1181</v>
      </c>
      <c r="E49" s="699">
        <v>29</v>
      </c>
      <c r="F49" s="1122">
        <v>117</v>
      </c>
      <c r="G49" s="1082" t="s">
        <v>36</v>
      </c>
      <c r="H49" s="1082" t="s">
        <v>36</v>
      </c>
      <c r="I49" t="n">
        <v>67.6</v>
      </c>
      <c r="J49" s="618">
        <f>(M49/I49)*100</f>
        <v>1.8284321194575655</v>
      </c>
      <c r="K49" s="839">
        <v>0.3</v>
      </c>
      <c r="L49" s="842">
        <v>4</v>
      </c>
      <c r="M49" s="609">
        <f>K49*L49</f>
        <v>1.2</v>
      </c>
      <c r="N49" s="825" t="s">
        <v>106</v>
      </c>
      <c r="O49" s="701">
        <v>0.28000000000000003</v>
      </c>
      <c r="P49" s="603">
        <v>44862</v>
      </c>
      <c r="Q49" s="603">
        <v>44880</v>
      </c>
      <c r="R49" s="609">
        <f>(K49-O49)/O49*100</f>
        <v>7.1428571428571281</v>
      </c>
      <c r="S49" s="667">
        <f>IF(INDEX(Historical!$D$7:$D$1220,MATCH(B49,Historical!$B$7:$B$1244,0))=0,"n/a",(INDEX(Historical!$C$7:$C$1222,MATCH(B49,Historical!$B$7:$B$1244,0))/INDEX(Historical!$D$7:$D$1220,MATCH(B49,Historical!$B$7:$B$1244,0))-1)*100)</f>
        <v>7.5471698113207308</v>
      </c>
      <c r="T49" s="667">
        <f>IF(INDEX(Historical!$F$7:$F$1213,MATCH(B49,Historical!$B$7:$B$1244,0))=0,"n/a",((INDEX(Historical!$C$7:$C$1222,MATCH(B49,Historical!$B$7:$B$1244,0))/INDEX(Historical!$F$7:$F$1213,MATCH(B49,Historical!$B$7:$B$1244,0)))^(1/3)-1)*100)</f>
        <v>8.1983855523197526</v>
      </c>
      <c r="U49" s="667">
        <f>IF(INDEX(Historical!$H$7:$H$1213,MATCH(B49,Historical!$B$7:$B$1244,0))=0,"n/a",((INDEX(Historical!$C$7:$C$1222,MATCH(B49,Historical!$B$7:$B$1244,0))/INDEX(Historical!$H$7:$H$1213,MATCH(B49,Historical!$B$7:$B$1244,0)))^(1/5)-1)*100)</f>
        <v>15.27718556868798</v>
      </c>
      <c r="V49" s="667">
        <f>IF(INDEX(Historical!$N$7:$N$1213,MATCH(B49,Historical!$B$7:$B$1244,0))=0,"n/a",((INDEX(Historical!$C$7:$C$1222,MATCH(B49,Historical!$B$7:$B$1244,0))/INDEX(Historical!$N$7:$N$1213,MATCH(B49,Historical!$B$7:$B$1244,0)))^(1/10)-1)*100)</f>
        <v>20.271640459758732</v>
      </c>
      <c r="W49" s="668">
        <f>IF(OR(U49&lt;=0,U49="n/a",V49&lt;=0,V49="n/a"),"n/a",U49/V49)</f>
        <v>0.75362354610692439</v>
      </c>
      <c r="X49" s="669" t="str">
        <f>IF(OR(AJ49&lt;=0,AJ49="n/a",U49&lt;=0,U49="n/a"),"n/a",U49/AJ49)</f>
        <v>n/a</v>
      </c>
      <c r="Y49" s="628"/>
      <c r="Z49" s="618">
        <f>IF(OR(AC49&lt;0.01,AC49="n/a"),"n/a",M49/AC49*100)</f>
        <v>81.081081081081081</v>
      </c>
      <c r="AA49" s="841">
        <f>IF(OR(AC49&lt;0.01,AC49="n/a"),"n/a",I49/AC49)</f>
        <v>44.344594594594589</v>
      </c>
      <c r="AB49" s="842">
        <v>12</v>
      </c>
      <c r="AC49" s="821">
        <v>1.48</v>
      </c>
      <c r="AD49" s="821">
        <v>5.51</v>
      </c>
      <c r="AE49" s="821">
        <v>2.66</v>
      </c>
      <c r="AF49" s="821">
        <v>5.69</v>
      </c>
      <c r="AG49" s="821">
        <v>13.3</v>
      </c>
      <c r="AH49" s="821">
        <v>-49.9</v>
      </c>
      <c r="AI49" s="821">
        <v>8.2000000000000011</v>
      </c>
      <c r="AJ49" s="821">
        <v>-6.9</v>
      </c>
      <c r="AK49" s="821">
        <v>8</v>
      </c>
      <c r="AL49" s="833">
        <v>9990</v>
      </c>
      <c r="AM49" s="827">
        <v>0.80999999999999994</v>
      </c>
      <c r="AN49" s="821">
        <v>0.2</v>
      </c>
      <c r="AO49" s="705">
        <f>IF(U49="n/a","n/a",IF(AA49&lt;0,"n/a",IF(AA49="n/a","n/a",J49+U49-AA49)))</f>
        <v>-27.238976906449043</v>
      </c>
      <c r="AP49" s="706">
        <f>IF(U49="n/a","n/a",J49+U49)</f>
        <v>17.105617688145546</v>
      </c>
      <c r="AQ49" s="843">
        <f>IF(OR(AC49&lt;0.01,AC49="n/a",AF49="n/a"),"n/a",(I49/SQRT(22.5*AC49*(I49/AF49))-1)*100)</f>
        <v>234.87692149885842</v>
      </c>
      <c r="AR49" s="618">
        <f>INDEX(Historical!$C$7:$C$1222,MATCH(B49,Historical!$B$7:$B$1244,0))*IF(AH49="n/a",1.03,IF(AH49&lt;0,1.01,IF(AH49&gt;10,1.1,(1+AH49/100))))</f>
        <v>1.1514</v>
      </c>
      <c r="AS49" s="841">
        <f>IF($AI49="n/a",1.03*AR49,IF($AI49&lt;0,1.01*AR49,IF($AI49&gt;10,1.1*AR49,(1+$AI49/100)*AR49)))</f>
        <v>1.2458148</v>
      </c>
      <c r="AT49" s="841">
        <f>IF($AK49="n/a",1.03*AS49,IF($AK49&lt;0,1.01*AS49,IF($AK49&gt;10,1.1*AS49,(1+$AK49/100)*AS49)))</f>
        <v>1.345479984</v>
      </c>
      <c r="AU49" s="841">
        <f>IF($AK49="n/a",1.03*AT49,IF($AK49&lt;0,1.01*AT49,IF($AK49&gt;10,1.1*AT49,(1+$AK49/100)*AT49)))</f>
        <v>1.45311838272</v>
      </c>
      <c r="AV49" s="841">
        <f>IF($AK49="n/a",1.03*AU49,IF($AK49&lt;0,1.01*AU49,IF($AK49&gt;10,1.1*AU49,(1+$AK49/100)*AU49)))</f>
        <v>1.5693678533376001</v>
      </c>
      <c r="AW49" s="618">
        <f>SUM(AR49:AV49)</f>
        <v>6.765181020057601</v>
      </c>
      <c r="AX49" s="713">
        <f>AW49/I49*100</f>
        <v>10.308061892515012</v>
      </c>
      <c r="AY49" s="887">
        <v>1.26</v>
      </c>
      <c r="AZ49" s="827">
        <v>40.9</v>
      </c>
      <c r="BA49" s="827">
        <v>-8.68</v>
      </c>
      <c r="BB49" s="827">
        <v>5.72</v>
      </c>
      <c r="BC49" s="827">
        <v>12.76</v>
      </c>
      <c r="BE49" s="594">
        <v>1994</v>
      </c>
      <c r="BF49" s="853">
        <f>IF(BE49&gt;2020,0,IF(BE49&gt;2008,1,IF(BE49&gt;2001,2,IF(BE49&gt;1990,3,IF(BE49&gt;1980,4,IF(BE49&gt;1973,5,IF(BE49&gt;1970,6,IF(BE49&gt;1960,7,IF(BE49&gt;1958,8,IF(BE49&gt;1953,9,10))))))))))</f>
        <v>3</v>
      </c>
      <c r="BG49" s="837">
        <v>7.1</v>
      </c>
      <c r="BH49" s="820" t="s">
        <v>4443</v>
      </c>
      <c r="BI49" s="820" t="s">
        <v>4444</v>
      </c>
    </row>
    <row r="50" spans="1:61" ht="11.25" customHeight="1" x14ac:dyDescent="0.2">
      <c r="A50" s="819" t="s">
        <v>4652</v>
      </c>
      <c r="B50" s="830" t="s">
        <v>120</v>
      </c>
      <c r="C50" s="885" t="s">
        <v>122</v>
      </c>
      <c r="D50" s="885" t="s">
        <v>4037</v>
      </c>
      <c r="E50" s="699">
        <v>41</v>
      </c>
      <c r="F50" s="1122">
        <v>66</v>
      </c>
      <c r="G50" s="1105" t="s">
        <v>114</v>
      </c>
      <c r="H50" s="1105" t="s">
        <v>114</v>
      </c>
      <c r="I50" t="n">
        <v>270.39</v>
      </c>
      <c r="J50" s="618">
        <f>(M50/I50)*100</f>
        <v>2.4477236170361563</v>
      </c>
      <c r="K50" s="832">
        <v>1.75</v>
      </c>
      <c r="L50" s="842">
        <v>4</v>
      </c>
      <c r="M50" s="609">
        <f>K50*L50</f>
        <v>7</v>
      </c>
      <c r="N50" s="825" t="s">
        <v>549</v>
      </c>
      <c r="O50" s="700">
        <v>1.62</v>
      </c>
      <c r="P50" s="603">
        <v>45016</v>
      </c>
      <c r="Q50" s="603">
        <v>45054</v>
      </c>
      <c r="R50" s="609">
        <f>(K50-O50)/O50*100</f>
        <v>8.0246913580246844</v>
      </c>
      <c r="S50" s="667">
        <f>IF(INDEX(Historical!$D$7:$D$1220,MATCH(B50,Historical!$B$7:$B$1244,0))=0,"n/a",(INDEX(Historical!$C$7:$C$1222,MATCH(B50,Historical!$B$7:$B$1244,0))/INDEX(Historical!$D$7:$D$1220,MATCH(B50,Historical!$B$7:$B$1244,0))-1)*100)</f>
        <v>8.9041095890411093</v>
      </c>
      <c r="T50" s="667">
        <f>IF(INDEX(Historical!$F$7:$F$1213,MATCH(B50,Historical!$B$7:$B$1244,0))=0,"n/a",((INDEX(Historical!$C$7:$C$1222,MATCH(B50,Historical!$B$7:$B$1244,0))/INDEX(Historical!$F$7:$F$1213,MATCH(B50,Historical!$B$7:$B$1244,0)))^(1/3)-1)*100)</f>
        <v>11.565661773219048</v>
      </c>
      <c r="U50" s="667">
        <f>IF(INDEX(Historical!$H$7:$H$1213,MATCH(B50,Historical!$B$7:$B$1244,0))=0,"n/a",((INDEX(Historical!$C$7:$C$1222,MATCH(B50,Historical!$B$7:$B$1244,0))/INDEX(Historical!$H$7:$H$1213,MATCH(B50,Historical!$B$7:$B$1244,0)))^(1/5)-1)*100)</f>
        <v>11.382417860287909</v>
      </c>
      <c r="V50" s="667">
        <f>IF(INDEX(Historical!$N$7:$N$1213,MATCH(B50,Historical!$B$7:$B$1244,0))=0,"n/a",((INDEX(Historical!$C$7:$C$1222,MATCH(B50,Historical!$B$7:$B$1244,0))/INDEX(Historical!$N$7:$N$1213,MATCH(B50,Historical!$B$7:$B$1244,0)))^(1/10)-1)*100)</f>
        <v>9.7872004224497822</v>
      </c>
      <c r="W50" s="668">
        <f>IF(OR(U50&lt;=0,U50="n/a",V50&lt;=0,V50="n/a"),"n/a",U50/V50)</f>
        <v>1.162990167666234</v>
      </c>
      <c r="X50" s="669">
        <f>IF(OR(AJ50&lt;=0,AJ50="n/a",U50&lt;=0,U50="n/a"),"n/a",U50/AJ50)</f>
        <v>0.79597327694321041</v>
      </c>
      <c r="Y50" s="830"/>
      <c r="Z50" s="618">
        <f>IF(OR(AC50&lt;0.01,AC50="n/a"),"n/a",M50/AC50*100)</f>
        <v>69.101678183613018</v>
      </c>
      <c r="AA50" s="841">
        <f>IF(OR(AC50&lt;0.01,AC50="n/a"),"n/a",I50/AC50)</f>
        <v>28.230997038499506</v>
      </c>
      <c r="AB50" s="842">
        <v>9</v>
      </c>
      <c r="AC50" s="821">
        <v>10.130000000000001</v>
      </c>
      <c r="AD50" s="821">
        <v>3.2</v>
      </c>
      <c r="AE50" s="821">
        <v>4.9000000000000004</v>
      </c>
      <c r="AF50" s="821">
        <v>4.55</v>
      </c>
      <c r="AG50" s="821">
        <v>16.600000000000001</v>
      </c>
      <c r="AH50" s="821">
        <v>10.6</v>
      </c>
      <c r="AI50" s="821">
        <v>10.14</v>
      </c>
      <c r="AJ50" s="821">
        <v>14.299999999999999</v>
      </c>
      <c r="AK50" s="821">
        <v>8.7900000000000009</v>
      </c>
      <c r="AL50" s="833">
        <v>63100</v>
      </c>
      <c r="AM50" s="827">
        <v>0.3</v>
      </c>
      <c r="AN50" s="821">
        <v>0.57999999999999996</v>
      </c>
      <c r="AO50" s="705">
        <f>IF(U50="n/a","n/a",IF(AA50&lt;0,"n/a",IF(AA50="n/a","n/a",J50+U50-AA50)))</f>
        <v>-14.40085556117544</v>
      </c>
      <c r="AP50" s="706">
        <f>IF(U50="n/a","n/a",J50+U50)</f>
        <v>13.830141477324066</v>
      </c>
      <c r="AQ50" s="843">
        <f>IF(OR(AC50&lt;0.01,AC50="n/a",AF50="n/a"),"n/a",(I50/SQRT(22.5*AC50*(I50/AF50))-1)*100)</f>
        <v>138.93377652969752</v>
      </c>
      <c r="AR50" s="618">
        <f>INDEX(Historical!$C$7:$C$1222,MATCH(B50,Historical!$B$7:$B$1244,0))*IF(AH50="n/a",1.03,IF(AH50&lt;0,1.01,IF(AH50&gt;10,1.1,(1+AH50/100))))</f>
        <v>6.9960000000000013</v>
      </c>
      <c r="AS50" s="841">
        <f>IF($AI50="n/a",1.03*AR50,IF($AI50&lt;0,1.01*AR50,IF($AI50&gt;10,1.1*AR50,(1+$AI50/100)*AR50)))</f>
        <v>7.6956000000000024</v>
      </c>
      <c r="AT50" s="841">
        <f>IF($AK50="n/a",1.03*AS50,IF($AK50&lt;0,1.01*AS50,IF($AK50&gt;10,1.1*AS50,(1+$AK50/100)*AS50)))</f>
        <v>8.3720432400000035</v>
      </c>
      <c r="AU50" s="841">
        <f>IF($AK50="n/a",1.03*AT50,IF($AK50&lt;0,1.01*AT50,IF($AK50&gt;10,1.1*AT50,(1+$AK50/100)*AT50)))</f>
        <v>9.1079458407960043</v>
      </c>
      <c r="AV50" s="841">
        <f>IF($AK50="n/a",1.03*AU50,IF($AK50&lt;0,1.01*AU50,IF($AK50&gt;10,1.1*AU50,(1+$AK50/100)*AU50)))</f>
        <v>9.9085342802019731</v>
      </c>
      <c r="AW50" s="618">
        <f>SUM(AR50:AV50)</f>
        <v>42.080123360997987</v>
      </c>
      <c r="AX50" s="713">
        <f>AW50/I50*100</f>
        <v>14.714358822644236</v>
      </c>
      <c r="AY50" s="887">
        <v>0.86</v>
      </c>
      <c r="AZ50" s="827">
        <v>32.25</v>
      </c>
      <c r="BA50" s="827">
        <v>-12.959999999999999</v>
      </c>
      <c r="BB50" s="827">
        <v>-5.34</v>
      </c>
      <c r="BC50" s="827">
        <v>7.06</v>
      </c>
      <c r="BE50" s="594">
        <v>1983</v>
      </c>
      <c r="BF50" s="853">
        <f>IF(BE50&gt;2020,0,IF(BE50&gt;2008,1,IF(BE50&gt;2001,2,IF(BE50&gt;1990,3,IF(BE50&gt;1980,4,IF(BE50&gt;1973,5,IF(BE50&gt;1970,6,IF(BE50&gt;1960,7,IF(BE50&gt;1958,8,IF(BE50&gt;1953,9,10))))))))))</f>
        <v>4</v>
      </c>
      <c r="BG50" s="837">
        <v>8.2000000000000011</v>
      </c>
      <c r="BH50" s="820" t="s">
        <v>4443</v>
      </c>
      <c r="BI50" s="820" t="s">
        <v>4444</v>
      </c>
    </row>
    <row r="51" spans="1:61" ht="11.25" customHeight="1" x14ac:dyDescent="0.2">
      <c r="A51" s="826" t="s">
        <v>4653</v>
      </c>
      <c r="B51" s="830" t="s">
        <v>896</v>
      </c>
      <c r="C51" s="885" t="s">
        <v>4055</v>
      </c>
      <c r="D51" s="885" t="s">
        <v>4196</v>
      </c>
      <c r="E51" s="699">
        <v>11</v>
      </c>
      <c r="F51" s="1122">
        <v>445</v>
      </c>
      <c r="G51" s="1082" t="s">
        <v>105</v>
      </c>
      <c r="H51" s="1082" t="s">
        <v>105</v>
      </c>
      <c r="I51" t="n">
        <v>78.42</v>
      </c>
      <c r="J51" s="618">
        <f>(M51/I51)*100</f>
        <v>1.0835913312693499</v>
      </c>
      <c r="K51" s="832">
        <v>0.21</v>
      </c>
      <c r="L51" s="842">
        <v>4</v>
      </c>
      <c r="M51" s="609">
        <f>K51*L51</f>
        <v>0.84</v>
      </c>
      <c r="N51" s="825" t="s">
        <v>126</v>
      </c>
      <c r="O51" s="700">
        <v>0.2</v>
      </c>
      <c r="P51" s="603">
        <v>44914</v>
      </c>
      <c r="Q51" s="603">
        <v>44937</v>
      </c>
      <c r="R51" s="609">
        <f>(K51-O51)/O51*100</f>
        <v>4.9999999999999902</v>
      </c>
      <c r="S51" s="667">
        <f>IF(INDEX(Historical!$D$7:$D$1220,MATCH(B51,Historical!$B$7:$B$1244,0))=0,"n/a",(INDEX(Historical!$C$7:$C$1222,MATCH(B51,Historical!$B$7:$B$1244,0))/INDEX(Historical!$D$7:$D$1220,MATCH(B51,Historical!$B$7:$B$1244,0))-1)*100)</f>
        <v>37.931034482758633</v>
      </c>
      <c r="T51" s="667">
        <f>IF(INDEX(Historical!$F$7:$F$1213,MATCH(B51,Historical!$B$7:$B$1244,0))=0,"n/a",((INDEX(Historical!$C$7:$C$1222,MATCH(B51,Historical!$B$7:$B$1244,0))/INDEX(Historical!$F$7:$F$1213,MATCH(B51,Historical!$B$7:$B$1244,0)))^(1/3)-1)*100)</f>
        <v>18.563110149668759</v>
      </c>
      <c r="U51" s="667">
        <f>IF(INDEX(Historical!$H$7:$H$1213,MATCH(B51,Historical!$B$7:$B$1244,0))=0,"n/a",((INDEX(Historical!$C$7:$C$1222,MATCH(B51,Historical!$B$7:$B$1244,0))/INDEX(Historical!$H$7:$H$1213,MATCH(B51,Historical!$B$7:$B$1244,0)))^(1/5)-1)*100)</f>
        <v>19.017010128988264</v>
      </c>
      <c r="V51" s="667">
        <f>IF(INDEX(Historical!$N$7:$N$1213,MATCH(B51,Historical!$B$7:$B$1244,0))=0,"n/a",((INDEX(Historical!$C$7:$C$1222,MATCH(B51,Historical!$B$7:$B$1244,0))/INDEX(Historical!$N$7:$N$1213,MATCH(B51,Historical!$B$7:$B$1244,0)))^(1/10)-1)*100)</f>
        <v>25.505744373008653</v>
      </c>
      <c r="W51" s="668">
        <f>IF(OR(U51&lt;=0,U51="n/a",V51&lt;=0,V51="n/a"),"n/a",U51/V51)</f>
        <v>0.74559714277984124</v>
      </c>
      <c r="X51" s="669">
        <f>IF(OR(AJ51&lt;=0,AJ51="n/a",U51&lt;=0,U51="n/a"),"n/a",U51/AJ51)</f>
        <v>1.4516801625181879</v>
      </c>
      <c r="Y51" s="831"/>
      <c r="Z51" s="618">
        <f>IF(OR(AC51&lt;0.01,AC51="n/a"),"n/a",M51/AC51*100)</f>
        <v>27.450980392156861</v>
      </c>
      <c r="AA51" s="841">
        <f>IF(OR(AC51&lt;0.01,AC51="n/a"),"n/a",I51/AC51)</f>
        <v>25.333333333333332</v>
      </c>
      <c r="AB51" s="842">
        <v>12</v>
      </c>
      <c r="AC51" s="821">
        <v>3.06</v>
      </c>
      <c r="AD51" s="821">
        <v>2.73</v>
      </c>
      <c r="AE51" s="821">
        <v>3.68</v>
      </c>
      <c r="AF51" s="821">
        <v>6.53</v>
      </c>
      <c r="AG51" s="821">
        <v>28.7</v>
      </c>
      <c r="AH51" s="821">
        <v>22.1</v>
      </c>
      <c r="AI51" s="821">
        <v>10.23</v>
      </c>
      <c r="AJ51" s="821">
        <v>13.100000000000001</v>
      </c>
      <c r="AK51" s="821">
        <v>9.19</v>
      </c>
      <c r="AL51" s="833">
        <v>46430</v>
      </c>
      <c r="AM51" s="827">
        <v>0.57999999999999996</v>
      </c>
      <c r="AN51" s="821">
        <v>0.65</v>
      </c>
      <c r="AO51" s="705">
        <f>IF(U51="n/a","n/a",IF(AA51&lt;0,"n/a",IF(AA51="n/a","n/a",J51+U51-AA51)))</f>
        <v>-5.2327318730757177</v>
      </c>
      <c r="AP51" s="706">
        <f>IF(U51="n/a","n/a",J51+U51)</f>
        <v>20.100601460257614</v>
      </c>
      <c r="AQ51" s="843">
        <f>IF(OR(AC51&lt;0.01,AC51="n/a",AF51="n/a"),"n/a",(I51/SQRT(22.5*AC51*(I51/AF51))-1)*100)</f>
        <v>171.15118100971452</v>
      </c>
      <c r="AR51" s="618">
        <f>INDEX(Historical!$C$7:$C$1222,MATCH(B51,Historical!$B$7:$B$1244,0))*IF(AH51="n/a",1.03,IF(AH51&lt;0,1.01,IF(AH51&gt;10,1.1,(1+AH51/100))))</f>
        <v>0.88000000000000012</v>
      </c>
      <c r="AS51" s="841">
        <f>IF($AI51="n/a",1.03*AR51,IF($AI51&lt;0,1.01*AR51,IF($AI51&gt;10,1.1*AR51,(1+$AI51/100)*AR51)))</f>
        <v>0.96800000000000019</v>
      </c>
      <c r="AT51" s="841">
        <f>IF($AK51="n/a",1.03*AS51,IF($AK51&lt;0,1.01*AS51,IF($AK51&gt;10,1.1*AS51,(1+$AK51/100)*AS51)))</f>
        <v>1.0569592000000003</v>
      </c>
      <c r="AU51" s="841">
        <f>IF($AK51="n/a",1.03*AT51,IF($AK51&lt;0,1.01*AT51,IF($AK51&gt;10,1.1*AT51,(1+$AK51/100)*AT51)))</f>
        <v>1.1540937504800004</v>
      </c>
      <c r="AV51" s="841">
        <f>IF($AK51="n/a",1.03*AU51,IF($AK51&lt;0,1.01*AU51,IF($AK51&gt;10,1.1*AU51,(1+$AK51/100)*AU51)))</f>
        <v>1.2601549661491125</v>
      </c>
      <c r="AW51" s="618">
        <f>SUM(AR51:AV51)</f>
        <v>5.3192079166291135</v>
      </c>
      <c r="AX51" s="713">
        <f>AW51/I51*100</f>
        <v>6.8617233186650068</v>
      </c>
      <c r="AY51" s="887">
        <v>1.25</v>
      </c>
      <c r="AZ51" s="827">
        <v>25.7</v>
      </c>
      <c r="BA51" s="827">
        <v>-6.4399999999999995</v>
      </c>
      <c r="BB51" s="827">
        <v>-1.6500000000000001</v>
      </c>
      <c r="BC51" s="827">
        <v>4.71</v>
      </c>
      <c r="BE51" s="594">
        <v>2012</v>
      </c>
      <c r="BF51" s="853">
        <f>IF(BE51&gt;2020,0,IF(BE51&gt;2008,1,IF(BE51&gt;2001,2,IF(BE51&gt;1990,3,IF(BE51&gt;1980,4,IF(BE51&gt;1973,5,IF(BE51&gt;1970,6,IF(BE51&gt;1960,7,IF(BE51&gt;1958,8,IF(BE51&gt;1953,9,10))))))))))</f>
        <v>1</v>
      </c>
      <c r="BG51" s="837">
        <v>12.6</v>
      </c>
      <c r="BH51" s="820" t="s">
        <v>4443</v>
      </c>
      <c r="BI51" s="820" t="s">
        <v>4444</v>
      </c>
    </row>
    <row r="52" spans="1:61" ht="11.25" customHeight="1" x14ac:dyDescent="0.2">
      <c r="A52" s="835" t="s">
        <v>4654</v>
      </c>
      <c r="B52" s="830" t="s">
        <v>910</v>
      </c>
      <c r="C52" s="885" t="s">
        <v>107</v>
      </c>
      <c r="D52" s="885" t="s">
        <v>4197</v>
      </c>
      <c r="E52" s="699">
        <v>12</v>
      </c>
      <c r="F52" s="1122">
        <v>391</v>
      </c>
      <c r="G52" s="1122" t="s">
        <v>105</v>
      </c>
      <c r="H52" s="1122" t="s">
        <v>105</v>
      </c>
      <c r="I52" s="829">
        <v>41</v>
      </c>
      <c r="J52" s="618">
        <f>(M52/I52)*100</f>
        <v>5.3658536585365857</v>
      </c>
      <c r="K52" s="832">
        <v>0.55000000000000004</v>
      </c>
      <c r="L52" s="842">
        <v>4</v>
      </c>
      <c r="M52" s="609">
        <f>K52*L52</f>
        <v>2.2000000000000002</v>
      </c>
      <c r="N52" s="825" t="s">
        <v>207</v>
      </c>
      <c r="O52" s="700">
        <v>0.54</v>
      </c>
      <c r="P52" s="603">
        <v>44914</v>
      </c>
      <c r="Q52" s="603">
        <v>44918</v>
      </c>
      <c r="R52" s="609">
        <f>(K52-O52)/O52*100</f>
        <v>1.8518518518518534</v>
      </c>
      <c r="S52" s="667">
        <f>IF(INDEX(Historical!$D$7:$D$1220,MATCH(B52,Historical!$B$7:$B$1244,0))=0,"n/a",(INDEX(Historical!$C$7:$C$1222,MATCH(B52,Historical!$B$7:$B$1244,0))/INDEX(Historical!$D$7:$D$1220,MATCH(B52,Historical!$B$7:$B$1244,0))-1)*100)</f>
        <v>2.3584905660377187</v>
      </c>
      <c r="T52" s="667">
        <f>IF(INDEX(Historical!$F$7:$F$1213,MATCH(B52,Historical!$B$7:$B$1244,0))=0,"n/a",((INDEX(Historical!$C$7:$C$1222,MATCH(B52,Historical!$B$7:$B$1244,0))/INDEX(Historical!$F$7:$F$1213,MATCH(B52,Historical!$B$7:$B$1244,0)))^(1/3)-1)*100)</f>
        <v>1.5850494004806759</v>
      </c>
      <c r="U52" s="667">
        <f>IF(INDEX(Historical!$H$7:$H$1213,MATCH(B52,Historical!$B$7:$B$1244,0))=0,"n/a",((INDEX(Historical!$C$7:$C$1222,MATCH(B52,Historical!$B$7:$B$1244,0))/INDEX(Historical!$H$7:$H$1213,MATCH(B52,Historical!$B$7:$B$1244,0)))^(1/5)-1)*100)</f>
        <v>1.9526929355373257</v>
      </c>
      <c r="V52" s="667">
        <f>IF(INDEX(Historical!$N$7:$N$1213,MATCH(B52,Historical!$B$7:$B$1244,0))=0,"n/a",((INDEX(Historical!$C$7:$C$1222,MATCH(B52,Historical!$B$7:$B$1244,0))/INDEX(Historical!$N$7:$N$1213,MATCH(B52,Historical!$B$7:$B$1244,0)))^(1/10)-1)*100)</f>
        <v>2.902804929796754</v>
      </c>
      <c r="W52" s="668">
        <f>IF(OR(U52&lt;=0,U52="n/a",V52&lt;=0,V52="n/a"),"n/a",U52/V52)</f>
        <v>0.67269175255054003</v>
      </c>
      <c r="X52" s="669" t="str">
        <f>IF(OR(AJ52&lt;=0,AJ52="n/a",U52&lt;=0,U52="n/a"),"n/a",U52/AJ52)</f>
        <v>n/a</v>
      </c>
      <c r="Y52" s="640"/>
      <c r="Z52" s="618" t="str">
        <f>IF(OR(AC52&lt;0.01,AC52="n/a"),"n/a",M52/AC52*100)</f>
        <v>n/a</v>
      </c>
      <c r="AA52" s="841" t="str">
        <f>IF(OR(AC52&lt;0.01,AC52="n/a"),"n/a",I52/AC52)</f>
        <v>n/a</v>
      </c>
      <c r="AB52" s="842">
        <v>12</v>
      </c>
      <c r="AC52" s="821" t="s">
        <v>135</v>
      </c>
      <c r="AD52" s="821" t="s">
        <v>135</v>
      </c>
      <c r="AE52" s="821" t="s">
        <v>135</v>
      </c>
      <c r="AF52" s="821" t="s">
        <v>135</v>
      </c>
      <c r="AG52" s="821" t="s">
        <v>135</v>
      </c>
      <c r="AH52" s="821" t="s">
        <v>135</v>
      </c>
      <c r="AI52" s="821" t="s">
        <v>135</v>
      </c>
      <c r="AJ52" s="821" t="s">
        <v>135</v>
      </c>
      <c r="AK52" s="821" t="s">
        <v>135</v>
      </c>
      <c r="AL52" s="833" t="s">
        <v>135</v>
      </c>
      <c r="AM52" s="827" t="s">
        <v>135</v>
      </c>
      <c r="AN52" s="821" t="s">
        <v>135</v>
      </c>
      <c r="AO52" s="705" t="str">
        <f>IF(U52="n/a","n/a",IF(AA52&lt;0,"n/a",IF(AA52="n/a","n/a",J52+U52-AA52)))</f>
        <v>n/a</v>
      </c>
      <c r="AP52" s="706">
        <f>IF(U52="n/a","n/a",J52+U52)</f>
        <v>7.3185465940739114</v>
      </c>
      <c r="AQ52" s="843" t="str">
        <f>IF(OR(AC52&lt;0.01,AC52="n/a",AF52="n/a"),"n/a",(I52/SQRT(22.5*AC52*(I52/AF52))-1)*100)</f>
        <v>n/a</v>
      </c>
      <c r="AR52" s="618">
        <f>INDEX(Historical!$C$7:$C$1222,MATCH(B52,Historical!$B$7:$B$1244,0))*IF(AH52="n/a",1.03,IF(AH52&lt;0,1.01,IF(AH52&gt;10,1.1,(1+AH52/100))))</f>
        <v>2.2351000000000001</v>
      </c>
      <c r="AS52" s="841">
        <f>IF($AI52="n/a",1.03*AR52,IF($AI52&lt;0,1.01*AR52,IF($AI52&gt;10,1.1*AR52,(1+$AI52/100)*AR52)))</f>
        <v>2.3021530000000001</v>
      </c>
      <c r="AT52" s="841">
        <f>IF($AK52="n/a",1.03*AS52,IF($AK52&lt;0,1.01*AS52,IF($AK52&gt;10,1.1*AS52,(1+$AK52/100)*AS52)))</f>
        <v>2.3712175900000001</v>
      </c>
      <c r="AU52" s="841">
        <f>IF($AK52="n/a",1.03*AT52,IF($AK52&lt;0,1.01*AT52,IF($AK52&gt;10,1.1*AT52,(1+$AK52/100)*AT52)))</f>
        <v>2.4423541177000003</v>
      </c>
      <c r="AV52" s="841">
        <f>IF($AK52="n/a",1.03*AU52,IF($AK52&lt;0,1.01*AU52,IF($AK52&gt;10,1.1*AU52,(1+$AK52/100)*AU52)))</f>
        <v>2.5156247412310004</v>
      </c>
      <c r="AW52" s="618">
        <f>SUM(AR52:AV52)</f>
        <v>11.866449448931002</v>
      </c>
      <c r="AX52" s="713">
        <f>AW52/I52*100</f>
        <v>28.942559631539027</v>
      </c>
      <c r="AY52" s="887" t="s">
        <v>135</v>
      </c>
      <c r="AZ52" s="827" t="s">
        <v>135</v>
      </c>
      <c r="BA52" s="827" t="s">
        <v>135</v>
      </c>
      <c r="BB52" s="827" t="s">
        <v>135</v>
      </c>
      <c r="BC52" s="827" t="s">
        <v>135</v>
      </c>
      <c r="BD52" s="861" t="s">
        <v>4126</v>
      </c>
      <c r="BE52" s="594">
        <v>2012</v>
      </c>
      <c r="BF52" s="853">
        <f>IF(BE52&gt;2020,0,IF(BE52&gt;2008,1,IF(BE52&gt;2001,2,IF(BE52&gt;1990,3,IF(BE52&gt;1980,4,IF(BE52&gt;1973,5,IF(BE52&gt;1970,6,IF(BE52&gt;1960,7,IF(BE52&gt;1958,8,IF(BE52&gt;1953,9,10))))))))))</f>
        <v>1</v>
      </c>
      <c r="BG52" s="837" t="s">
        <v>135</v>
      </c>
      <c r="BH52" s="820" t="s">
        <v>4443</v>
      </c>
      <c r="BI52" s="820" t="s">
        <v>4444</v>
      </c>
    </row>
    <row r="53" spans="1:61" ht="11.25" customHeight="1" x14ac:dyDescent="0.2">
      <c r="A53" s="826" t="s">
        <v>4655</v>
      </c>
      <c r="B53" s="830" t="s">
        <v>908</v>
      </c>
      <c r="C53" s="885" t="s">
        <v>111</v>
      </c>
      <c r="D53" s="885" t="s">
        <v>1181</v>
      </c>
      <c r="E53" s="699">
        <v>12</v>
      </c>
      <c r="F53" s="1122">
        <v>396</v>
      </c>
      <c r="G53" s="1098" t="s">
        <v>105</v>
      </c>
      <c r="H53" s="1098" t="s">
        <v>105</v>
      </c>
      <c r="I53" s="829">
        <v>45.76</v>
      </c>
      <c r="J53" s="618">
        <f>(M53/I53)*100</f>
        <v>2.0979020979020979</v>
      </c>
      <c r="K53" s="832">
        <v>0.24</v>
      </c>
      <c r="L53" s="842">
        <v>4</v>
      </c>
      <c r="M53" s="609">
        <f>K53*L53</f>
        <v>0.96</v>
      </c>
      <c r="N53" s="825" t="s">
        <v>549</v>
      </c>
      <c r="O53" s="700">
        <v>0.22</v>
      </c>
      <c r="P53" s="603">
        <v>44956</v>
      </c>
      <c r="Q53" s="603">
        <v>44972</v>
      </c>
      <c r="R53" s="609">
        <f>(K53-O53)/O53*100</f>
        <v>9.0909090909090864</v>
      </c>
      <c r="S53" s="667">
        <f>IF(INDEX(Historical!$D$7:$D$1220,MATCH(B53,Historical!$B$7:$B$1244,0))=0,"n/a",(INDEX(Historical!$C$7:$C$1222,MATCH(B53,Historical!$B$7:$B$1244,0))/INDEX(Historical!$D$7:$D$1220,MATCH(B53,Historical!$B$7:$B$1244,0))-1)*100)</f>
        <v>9.9999999999999858</v>
      </c>
      <c r="T53" s="667">
        <f>IF(INDEX(Historical!$F$7:$F$1213,MATCH(B53,Historical!$B$7:$B$1244,0))=0,"n/a",((INDEX(Historical!$C$7:$C$1222,MATCH(B53,Historical!$B$7:$B$1244,0))/INDEX(Historical!$F$7:$F$1213,MATCH(B53,Historical!$B$7:$B$1244,0)))^(1/3)-1)*100)</f>
        <v>7.9265291666473336</v>
      </c>
      <c r="U53" s="667">
        <f>IF(INDEX(Historical!$H$7:$H$1213,MATCH(B53,Historical!$B$7:$B$1244,0))=0,"n/a",((INDEX(Historical!$C$7:$C$1222,MATCH(B53,Historical!$B$7:$B$1244,0))/INDEX(Historical!$H$7:$H$1213,MATCH(B53,Historical!$B$7:$B$1244,0)))^(1/5)-1)*100)</f>
        <v>9.4608784223157549</v>
      </c>
      <c r="V53" s="667">
        <f>IF(INDEX(Historical!$N$7:$N$1213,MATCH(B53,Historical!$B$7:$B$1244,0))=0,"n/a",((INDEX(Historical!$C$7:$C$1222,MATCH(B53,Historical!$B$7:$B$1244,0))/INDEX(Historical!$N$7:$N$1213,MATCH(B53,Historical!$B$7:$B$1244,0)))^(1/10)-1)*100)</f>
        <v>9.6114024012495811</v>
      </c>
      <c r="W53" s="668">
        <f>IF(OR(U53&lt;=0,U53="n/a",V53&lt;=0,V53="n/a"),"n/a",U53/V53)</f>
        <v>0.98433902019186537</v>
      </c>
      <c r="X53" s="669" t="str">
        <f>IF(OR(AJ53&lt;=0,AJ53="n/a",U53&lt;=0,U53="n/a"),"n/a",U53/AJ53)</f>
        <v>n/a</v>
      </c>
      <c r="Y53" s="621"/>
      <c r="Z53" s="618">
        <f>IF(OR(AC53&lt;0.01,AC53="n/a"),"n/a",M53/AC53*100)</f>
        <v>31.168831168831169</v>
      </c>
      <c r="AA53" s="841">
        <f>IF(OR(AC53&lt;0.01,AC53="n/a"),"n/a",I53/AC53)</f>
        <v>14.857142857142856</v>
      </c>
      <c r="AB53" s="842">
        <v>2</v>
      </c>
      <c r="AC53" s="821">
        <v>3.08</v>
      </c>
      <c r="AD53" s="821">
        <v>0.99</v>
      </c>
      <c r="AE53" s="821">
        <v>0.72</v>
      </c>
      <c r="AF53" s="821">
        <v>2.65</v>
      </c>
      <c r="AG53" s="821">
        <v>18.7</v>
      </c>
      <c r="AH53" s="821">
        <v>-76.5</v>
      </c>
      <c r="AI53" s="821">
        <v>-1.46</v>
      </c>
      <c r="AJ53" s="821">
        <v>-45.9</v>
      </c>
      <c r="AK53" s="821">
        <v>15</v>
      </c>
      <c r="AL53" s="833">
        <v>1030</v>
      </c>
      <c r="AM53" s="827">
        <v>1.2</v>
      </c>
      <c r="AN53" s="821">
        <v>0.54</v>
      </c>
      <c r="AO53" s="705">
        <f>IF(U53="n/a","n/a",IF(AA53&lt;0,"n/a",IF(AA53="n/a","n/a",J53+U53-AA53)))</f>
        <v>-3.2983623369250026</v>
      </c>
      <c r="AP53" s="706">
        <f>IF(U53="n/a","n/a",J53+U53)</f>
        <v>11.558780520217853</v>
      </c>
      <c r="AQ53" s="843">
        <f>IF(OR(AC53&lt;0.01,AC53="n/a",AF53="n/a"),"n/a",(I53/SQRT(22.5*AC53*(I53/AF53))-1)*100)</f>
        <v>32.281565981102212</v>
      </c>
      <c r="AR53" s="618">
        <f>INDEX(Historical!$C$7:$C$1222,MATCH(B53,Historical!$B$7:$B$1244,0))*IF(AH53="n/a",1.03,IF(AH53&lt;0,1.01,IF(AH53&gt;10,1.1,(1+AH53/100))))</f>
        <v>0.88880000000000003</v>
      </c>
      <c r="AS53" s="841">
        <f>IF($AI53="n/a",1.03*AR53,IF($AI53&lt;0,1.01*AR53,IF($AI53&gt;10,1.1*AR53,(1+$AI53/100)*AR53)))</f>
        <v>0.89768800000000004</v>
      </c>
      <c r="AT53" s="841">
        <f>IF($AK53="n/a",1.03*AS53,IF($AK53&lt;0,1.01*AS53,IF($AK53&gt;10,1.1*AS53,(1+$AK53/100)*AS53)))</f>
        <v>0.98745680000000013</v>
      </c>
      <c r="AU53" s="841">
        <f>IF($AK53="n/a",1.03*AT53,IF($AK53&lt;0,1.01*AT53,IF($AK53&gt;10,1.1*AT53,(1+$AK53/100)*AT53)))</f>
        <v>1.0862024800000003</v>
      </c>
      <c r="AV53" s="841">
        <f>IF($AK53="n/a",1.03*AU53,IF($AK53&lt;0,1.01*AU53,IF($AK53&gt;10,1.1*AU53,(1+$AK53/100)*AU53)))</f>
        <v>1.1948227280000003</v>
      </c>
      <c r="AW53" s="618">
        <f>SUM(AR53:AV53)</f>
        <v>5.0549700080000006</v>
      </c>
      <c r="AX53" s="713">
        <f>AW53/I53*100</f>
        <v>11.046700192307695</v>
      </c>
      <c r="AY53" s="887">
        <v>1.1000000000000001</v>
      </c>
      <c r="AZ53" s="827">
        <v>27.250000000000004</v>
      </c>
      <c r="BA53" s="827">
        <v>-8.9</v>
      </c>
      <c r="BB53" s="827">
        <v>0.53</v>
      </c>
      <c r="BC53" s="827">
        <v>6.15</v>
      </c>
      <c r="BE53" s="594">
        <v>2012</v>
      </c>
      <c r="BF53" s="853">
        <f>IF(BE53&gt;2020,0,IF(BE53&gt;2008,1,IF(BE53&gt;2001,2,IF(BE53&gt;1990,3,IF(BE53&gt;1980,4,IF(BE53&gt;1973,5,IF(BE53&gt;1970,6,IF(BE53&gt;1960,7,IF(BE53&gt;1958,8,IF(BE53&gt;1953,9,10))))))))))</f>
        <v>1</v>
      </c>
      <c r="BG53" s="837">
        <v>7.3999999999999995</v>
      </c>
      <c r="BH53" s="820" t="s">
        <v>4443</v>
      </c>
      <c r="BI53" s="820" t="s">
        <v>4444</v>
      </c>
    </row>
    <row r="54" spans="1:61" ht="11.25" customHeight="1" x14ac:dyDescent="0.2">
      <c r="A54" s="826" t="s">
        <v>4656</v>
      </c>
      <c r="B54" s="830" t="s">
        <v>869</v>
      </c>
      <c r="C54" s="885" t="s">
        <v>4178</v>
      </c>
      <c r="D54" s="885" t="s">
        <v>4179</v>
      </c>
      <c r="E54" s="699">
        <v>13</v>
      </c>
      <c r="F54" s="1122">
        <v>319</v>
      </c>
      <c r="G54" s="1104" t="s">
        <v>105</v>
      </c>
      <c r="H54" s="1104" t="s">
        <v>105</v>
      </c>
      <c r="I54" t="n">
        <v>119.86</v>
      </c>
      <c r="J54" s="618">
        <f>(M54/I54)*100</f>
        <v>3.2314060622245964</v>
      </c>
      <c r="K54" s="832">
        <v>1.21</v>
      </c>
      <c r="L54" s="842">
        <v>4</v>
      </c>
      <c r="M54" s="609">
        <f>K54*L54</f>
        <v>4.84</v>
      </c>
      <c r="N54" s="825" t="s">
        <v>483</v>
      </c>
      <c r="O54" s="700">
        <v>1.18</v>
      </c>
      <c r="P54" s="603">
        <v>44924</v>
      </c>
      <c r="Q54" s="603">
        <v>44939</v>
      </c>
      <c r="R54" s="609">
        <f>(K54-O54)/O54*100</f>
        <v>2.5423728813559343</v>
      </c>
      <c r="S54" s="667">
        <f>IF(INDEX(Historical!$D$7:$D$1220,MATCH(B54,Historical!$B$7:$B$1244,0))=0,"n/a",(INDEX(Historical!$C$7:$C$1222,MATCH(B54,Historical!$B$7:$B$1244,0))/INDEX(Historical!$D$7:$D$1220,MATCH(B54,Historical!$B$7:$B$1244,0))-1)*100)</f>
        <v>5.4298642533936681</v>
      </c>
      <c r="T54" s="667">
        <f>IF(INDEX(Historical!$F$7:$F$1213,MATCH(B54,Historical!$B$7:$B$1244,0))=0,"n/a",((INDEX(Historical!$C$7:$C$1222,MATCH(B54,Historical!$B$7:$B$1244,0))/INDEX(Historical!$F$7:$F$1213,MATCH(B54,Historical!$B$7:$B$1244,0)))^(1/3)-1)*100)</f>
        <v>5.7539420461741209</v>
      </c>
      <c r="U54" s="667">
        <f>IF(INDEX(Historical!$H$7:$H$1213,MATCH(B54,Historical!$B$7:$B$1244,0))=0,"n/a",((INDEX(Historical!$C$7:$C$1222,MATCH(B54,Historical!$B$7:$B$1244,0))/INDEX(Historical!$H$7:$H$1213,MATCH(B54,Historical!$B$7:$B$1244,0)))^(1/5)-1)*100)</f>
        <v>6.2589438144000198</v>
      </c>
      <c r="V54" s="667">
        <f>IF(INDEX(Historical!$N$7:$N$1213,MATCH(B54,Historical!$B$7:$B$1244,0))=0,"n/a",((INDEX(Historical!$C$7:$C$1222,MATCH(B54,Historical!$B$7:$B$1244,0))/INDEX(Historical!$N$7:$N$1213,MATCH(B54,Historical!$B$7:$B$1244,0)))^(1/10)-1)*100)</f>
        <v>8.718500741712143</v>
      </c>
      <c r="W54" s="668">
        <f>IF(OR(U54&lt;=0,U54="n/a",V54&lt;=0,V54="n/a"),"n/a",U54/V54)</f>
        <v>0.71789221562546834</v>
      </c>
      <c r="X54" s="669">
        <f>IF(OR(AJ54&lt;=0,AJ54="n/a",U54&lt;=0,U54="n/a"),"n/a",U54/AJ54)</f>
        <v>0.41726292096000134</v>
      </c>
      <c r="Y54" s="628"/>
      <c r="Z54" s="618">
        <f>IF(OR(AC54&lt;0.01,AC54="n/a"),"n/a",M54/AC54*100)</f>
        <v>152.6813880126183</v>
      </c>
      <c r="AA54" s="841">
        <f>IF(OR(AC54&lt;0.01,AC54="n/a"),"n/a",I54/AC54)</f>
        <v>47.24921135646688</v>
      </c>
      <c r="AB54" s="842">
        <v>12</v>
      </c>
      <c r="AC54" s="821">
        <v>3.17</v>
      </c>
      <c r="AD54" s="821" t="s">
        <v>135</v>
      </c>
      <c r="AE54" s="821">
        <v>10.4</v>
      </c>
      <c r="AF54" s="821">
        <v>1.32</v>
      </c>
      <c r="AG54" s="821">
        <v>2.9000000000000004</v>
      </c>
      <c r="AH54" s="822">
        <v>-16.900000000000002</v>
      </c>
      <c r="AI54" s="822">
        <v>16.82</v>
      </c>
      <c r="AJ54" s="821">
        <v>15</v>
      </c>
      <c r="AK54" s="821">
        <v>-10.96</v>
      </c>
      <c r="AL54" s="833">
        <v>26930</v>
      </c>
      <c r="AM54" s="827">
        <v>0.89999999999999991</v>
      </c>
      <c r="AN54" s="821">
        <v>0.54</v>
      </c>
      <c r="AO54" s="705">
        <f>IF(U54="n/a","n/a",IF(AA54&lt;0,"n/a",IF(AA54="n/a","n/a",J54+U54-AA54)))</f>
        <v>-37.758861479842267</v>
      </c>
      <c r="AP54" s="706">
        <f>IF(U54="n/a","n/a",J54+U54)</f>
        <v>9.4903498766246166</v>
      </c>
      <c r="AQ54" s="843">
        <f>IF(OR(AC54&lt;0.01,AC54="n/a",AF54="n/a"),"n/a",(I54/SQRT(22.5*AC54*(I54/AF54))-1)*100)</f>
        <v>66.491853641934199</v>
      </c>
      <c r="AR54" s="618">
        <f>INDEX(Historical!$C$7:$C$1222,MATCH(B54,Historical!$B$7:$B$1244,0))*IF(AH54="n/a",1.03,IF(AH54&lt;0,1.01,IF(AH54&gt;10,1.1,(1+AH54/100))))</f>
        <v>4.7065999999999999</v>
      </c>
      <c r="AS54" s="841">
        <f>IF($AI54="n/a",1.03*AR54,IF($AI54&lt;0,1.01*AR54,IF($AI54&gt;10,1.1*AR54,(1+$AI54/100)*AR54)))</f>
        <v>5.1772600000000004</v>
      </c>
      <c r="AT54" s="841">
        <f>IF($AK54="n/a",1.03*AS54,IF($AK54&lt;0,1.01*AS54,IF($AK54&gt;10,1.1*AS54,(1+$AK54/100)*AS54)))</f>
        <v>5.2290326</v>
      </c>
      <c r="AU54" s="841">
        <f>IF($AK54="n/a",1.03*AT54,IF($AK54&lt;0,1.01*AT54,IF($AK54&gt;10,1.1*AT54,(1+$AK54/100)*AT54)))</f>
        <v>5.2813229259999996</v>
      </c>
      <c r="AV54" s="841">
        <f>IF($AK54="n/a",1.03*AU54,IF($AK54&lt;0,1.01*AU54,IF($AK54&gt;10,1.1*AU54,(1+$AK54/100)*AU54)))</f>
        <v>5.3341361552599995</v>
      </c>
      <c r="AW54" s="618">
        <f>SUM(AR54:AV54)</f>
        <v>25.728351681260001</v>
      </c>
      <c r="AX54" s="713">
        <f>AW54/I54*100</f>
        <v>17.177428015262386</v>
      </c>
      <c r="AY54" s="887">
        <v>0.96</v>
      </c>
      <c r="AZ54" s="827">
        <v>18.18</v>
      </c>
      <c r="BA54" s="827">
        <v>-27.589999999999996</v>
      </c>
      <c r="BB54" s="827">
        <v>-3.47</v>
      </c>
      <c r="BC54" s="827">
        <v>-1.06</v>
      </c>
      <c r="BE54" s="594">
        <v>2011</v>
      </c>
      <c r="BF54" s="853">
        <f>IF(BE54&gt;2020,0,IF(BE54&gt;2008,1,IF(BE54&gt;2001,2,IF(BE54&gt;1990,3,IF(BE54&gt;1980,4,IF(BE54&gt;1973,5,IF(BE54&gt;1970,6,IF(BE54&gt;1960,7,IF(BE54&gt;1958,8,IF(BE54&gt;1953,9,10))))))))))</f>
        <v>1</v>
      </c>
      <c r="BG54" s="837">
        <v>1.5</v>
      </c>
      <c r="BH54" s="820" t="s">
        <v>4443</v>
      </c>
      <c r="BI54" s="820" t="s">
        <v>4445</v>
      </c>
    </row>
    <row r="55" spans="1:61" ht="11.25" customHeight="1" x14ac:dyDescent="0.2">
      <c r="A55" s="819" t="s">
        <v>4657</v>
      </c>
      <c r="B55" s="830" t="s">
        <v>430</v>
      </c>
      <c r="C55" s="885" t="s">
        <v>107</v>
      </c>
      <c r="D55" s="885" t="s">
        <v>4197</v>
      </c>
      <c r="E55" s="699">
        <v>29</v>
      </c>
      <c r="F55" s="1122">
        <v>110</v>
      </c>
      <c r="G55" s="1122" t="s">
        <v>36</v>
      </c>
      <c r="H55" s="1122" t="s">
        <v>36</v>
      </c>
      <c r="I55" s="821">
        <v>30.48</v>
      </c>
      <c r="J55" s="618">
        <f>(M55/I55)*100</f>
        <v>3.5433070866141732</v>
      </c>
      <c r="K55" s="839">
        <v>0.27</v>
      </c>
      <c r="L55" s="842">
        <v>4</v>
      </c>
      <c r="M55" s="609">
        <f>K55*L55</f>
        <v>1.08</v>
      </c>
      <c r="N55" s="825" t="s">
        <v>147</v>
      </c>
      <c r="O55" s="1020">
        <v>0.26</v>
      </c>
      <c r="P55" s="891">
        <v>44620</v>
      </c>
      <c r="Q55" s="891">
        <v>44635</v>
      </c>
      <c r="R55" s="609">
        <f>(K55-O55)/O55*100</f>
        <v>3.8461538461538494</v>
      </c>
      <c r="S55" s="667">
        <f>IF(INDEX(Historical!$D$7:$D$1220,MATCH(B55,Historical!$B$7:$B$1244,0))=0,"n/a",(INDEX(Historical!$C$7:$C$1222,MATCH(B55,Historical!$B$7:$B$1244,0))/INDEX(Historical!$D$7:$D$1220,MATCH(B55,Historical!$B$7:$B$1244,0))-1)*100)</f>
        <v>6.9693275658670784</v>
      </c>
      <c r="T55" s="667">
        <f>IF(INDEX(Historical!$F$7:$F$1213,MATCH(B55,Historical!$B$7:$B$1244,0))=0,"n/a",((INDEX(Historical!$C$7:$C$1222,MATCH(B55,Historical!$B$7:$B$1244,0))/INDEX(Historical!$F$7:$F$1213,MATCH(B55,Historical!$B$7:$B$1244,0)))^(1/3)-1)*100)</f>
        <v>4.3036802681474251</v>
      </c>
      <c r="U55" s="667">
        <f>IF(INDEX(Historical!$H$7:$H$1213,MATCH(B55,Historical!$B$7:$B$1244,0))=0,"n/a",((INDEX(Historical!$C$7:$C$1222,MATCH(B55,Historical!$B$7:$B$1244,0))/INDEX(Historical!$H$7:$H$1213,MATCH(B55,Historical!$B$7:$B$1244,0)))^(1/5)-1)*100)</f>
        <v>4.5975078685341453</v>
      </c>
      <c r="V55" s="667">
        <f>IF(INDEX(Historical!$N$7:$N$1213,MATCH(B55,Historical!$B$7:$B$1244,0))=0,"n/a",((INDEX(Historical!$C$7:$C$1222,MATCH(B55,Historical!$B$7:$B$1244,0))/INDEX(Historical!$N$7:$N$1213,MATCH(B55,Historical!$B$7:$B$1244,0)))^(1/10)-1)*100)</f>
        <v>3.4171009195412161</v>
      </c>
      <c r="W55" s="668">
        <f>IF(OR(U55&lt;=0,U55="n/a",V55&lt;=0,V55="n/a"),"n/a",U55/V55)</f>
        <v>1.3454410556745897</v>
      </c>
      <c r="X55" s="669">
        <f>IF(OR(AJ55&lt;=0,AJ55="n/a",U55&lt;=0,U55="n/a"),"n/a",U55/AJ55)</f>
        <v>0.35918030222923009</v>
      </c>
      <c r="Y55" s="641" t="s">
        <v>4247</v>
      </c>
      <c r="Z55" s="618">
        <f>IF(OR(AC55&lt;0.01,AC55="n/a"),"n/a",M55/AC55*100)</f>
        <v>36.610169491525426</v>
      </c>
      <c r="AA55" s="841">
        <f>IF(OR(AC55&lt;0.01,AC55="n/a"),"n/a",I55/AC55)</f>
        <v>10.332203389830507</v>
      </c>
      <c r="AB55" s="842">
        <v>12</v>
      </c>
      <c r="AC55" s="821">
        <v>2.95</v>
      </c>
      <c r="AD55" s="821">
        <v>1.51</v>
      </c>
      <c r="AE55" s="821">
        <v>5.0999999999999996</v>
      </c>
      <c r="AF55" s="821">
        <v>1.47</v>
      </c>
      <c r="AG55" s="821">
        <v>13.4</v>
      </c>
      <c r="AH55" s="821">
        <v>21.099999999999998</v>
      </c>
      <c r="AI55" s="821">
        <v>3.1399999999999997</v>
      </c>
      <c r="AJ55" s="821">
        <v>12.8</v>
      </c>
      <c r="AK55" s="821">
        <v>6.9</v>
      </c>
      <c r="AL55" s="833">
        <v>662.08</v>
      </c>
      <c r="AM55" s="827">
        <v>3</v>
      </c>
      <c r="AN55" s="821">
        <v>7.0000000000000007E-2</v>
      </c>
      <c r="AO55" s="705">
        <f>IF(U55="n/a","n/a",IF(AA55&lt;0,"n/a",IF(AA55="n/a","n/a",J55+U55-AA55)))</f>
        <v>-2.1913884346821888</v>
      </c>
      <c r="AP55" s="706">
        <f>IF(U55="n/a","n/a",J55+U55)</f>
        <v>8.1408149551483184</v>
      </c>
      <c r="AQ55" s="843">
        <f>IF(OR(AC55&lt;0.01,AC55="n/a",AF55="n/a"),"n/a",(I55/SQRT(22.5*AC55*(I55/AF55))-1)*100)</f>
        <v>-17.839347121898228</v>
      </c>
      <c r="AR55" s="618">
        <f>INDEX(Historical!$C$7:$C$1222,MATCH(B55,Historical!$B$7:$B$1244,0))*IF(AH55="n/a",1.03,IF(AH55&lt;0,1.01,IF(AH55&gt;10,1.1,(1+AH55/100))))</f>
        <v>1.1620400000000002</v>
      </c>
      <c r="AS55" s="841">
        <f>IF($AI55="n/a",1.03*AR55,IF($AI55&lt;0,1.01*AR55,IF($AI55&gt;10,1.1*AR55,(1+$AI55/100)*AR55)))</f>
        <v>1.1985280560000002</v>
      </c>
      <c r="AT55" s="841">
        <f>IF($AK55="n/a",1.03*AS55,IF($AK55&lt;0,1.01*AS55,IF($AK55&gt;10,1.1*AS55,(1+$AK55/100)*AS55)))</f>
        <v>1.2812264918640002</v>
      </c>
      <c r="AU55" s="841">
        <f>IF($AK55="n/a",1.03*AT55,IF($AK55&lt;0,1.01*AT55,IF($AK55&gt;10,1.1*AT55,(1+$AK55/100)*AT55)))</f>
        <v>1.3696311198026161</v>
      </c>
      <c r="AV55" s="841">
        <f>IF($AK55="n/a",1.03*AU55,IF($AK55&lt;0,1.01*AU55,IF($AK55&gt;10,1.1*AU55,(1+$AK55/100)*AU55)))</f>
        <v>1.4641356670689964</v>
      </c>
      <c r="AW55" s="618">
        <f>SUM(AR55:AV55)</f>
        <v>6.4755613347356125</v>
      </c>
      <c r="AX55" s="713">
        <f>AW55/I55*100</f>
        <v>21.245279969605026</v>
      </c>
      <c r="AY55" s="887">
        <v>0.68</v>
      </c>
      <c r="AZ55" s="827">
        <v>6.9500000000000011</v>
      </c>
      <c r="BA55" s="827">
        <v>-16.5</v>
      </c>
      <c r="BB55" s="827">
        <v>-6.9500000000000011</v>
      </c>
      <c r="BC55" s="827">
        <v>-5.59</v>
      </c>
      <c r="BE55" s="594">
        <v>1994</v>
      </c>
      <c r="BF55" s="853">
        <f>IF(BE55&gt;2020,0,IF(BE55&gt;2008,1,IF(BE55&gt;2001,2,IF(BE55&gt;1990,3,IF(BE55&gt;1980,4,IF(BE55&gt;1973,5,IF(BE55&gt;1970,6,IF(BE55&gt;1960,7,IF(BE55&gt;1958,8,IF(BE55&gt;1953,9,10))))))))))</f>
        <v>3</v>
      </c>
      <c r="BG55" s="837">
        <v>1.2</v>
      </c>
      <c r="BH55" s="820" t="s">
        <v>4443</v>
      </c>
      <c r="BI55" s="820" t="s">
        <v>4444</v>
      </c>
    </row>
    <row r="56" spans="1:61" ht="11.25" customHeight="1" x14ac:dyDescent="0.2">
      <c r="A56" s="819" t="s">
        <v>4658</v>
      </c>
      <c r="B56" s="830" t="s">
        <v>433</v>
      </c>
      <c r="C56" s="885" t="s">
        <v>130</v>
      </c>
      <c r="D56" s="885" t="s">
        <v>4199</v>
      </c>
      <c r="E56" s="699">
        <v>30</v>
      </c>
      <c r="F56" s="1122">
        <v>102</v>
      </c>
      <c r="G56" s="1105" t="s">
        <v>36</v>
      </c>
      <c r="H56" s="1105" t="s">
        <v>36</v>
      </c>
      <c r="I56" t="n">
        <v>54.58</v>
      </c>
      <c r="J56" s="618">
        <f>(M56/I56)*100</f>
        <v>1.9769217113438664</v>
      </c>
      <c r="K56" s="839">
        <v>0.27839999999999998</v>
      </c>
      <c r="L56" s="842">
        <v>4</v>
      </c>
      <c r="M56" s="609">
        <f>K56*L56</f>
        <v>1.1135999999999999</v>
      </c>
      <c r="N56" s="825" t="s">
        <v>434</v>
      </c>
      <c r="O56" s="701">
        <v>0.27289999999999998</v>
      </c>
      <c r="P56" s="603">
        <v>44875</v>
      </c>
      <c r="Q56" s="603">
        <v>44888</v>
      </c>
      <c r="R56" s="609">
        <f>(K56-O56)/O56*100</f>
        <v>2.0153902528398699</v>
      </c>
      <c r="S56" s="667">
        <f>IF(INDEX(Historical!$D$7:$D$1220,MATCH(B56,Historical!$B$7:$B$1244,0))=0,"n/a",(INDEX(Historical!$C$7:$C$1222,MATCH(B56,Historical!$B$7:$B$1244,0))/INDEX(Historical!$D$7:$D$1220,MATCH(B56,Historical!$B$7:$B$1244,0))-1)*100)</f>
        <v>4.3091916682591158</v>
      </c>
      <c r="T56" s="667">
        <f>IF(INDEX(Historical!$F$7:$F$1213,MATCH(B56,Historical!$B$7:$B$1244,0))=0,"n/a",((INDEX(Historical!$C$7:$C$1222,MATCH(B56,Historical!$B$7:$B$1244,0))/INDEX(Historical!$F$7:$F$1213,MATCH(B56,Historical!$B$7:$B$1244,0)))^(1/3)-1)*100)</f>
        <v>3.5333372190206713</v>
      </c>
      <c r="U56" s="667">
        <f>IF(INDEX(Historical!$H$7:$H$1213,MATCH(B56,Historical!$B$7:$B$1244,0))=0,"n/a",((INDEX(Historical!$C$7:$C$1222,MATCH(B56,Historical!$B$7:$B$1244,0))/INDEX(Historical!$H$7:$H$1213,MATCH(B56,Historical!$B$7:$B$1244,0)))^(1/5)-1)*100)</f>
        <v>3.3270631388925054</v>
      </c>
      <c r="V56" s="667">
        <f>IF(INDEX(Historical!$N$7:$N$1213,MATCH(B56,Historical!$B$7:$B$1244,0))=0,"n/a",((INDEX(Historical!$C$7:$C$1222,MATCH(B56,Historical!$B$7:$B$1244,0))/INDEX(Historical!$N$7:$N$1213,MATCH(B56,Historical!$B$7:$B$1244,0)))^(1/10)-1)*100)</f>
        <v>3.2080490531666062</v>
      </c>
      <c r="W56" s="668">
        <f>IF(OR(U56&lt;=0,U56="n/a",V56&lt;=0,V56="n/a"),"n/a",U56/V56)</f>
        <v>1.0370985866342732</v>
      </c>
      <c r="X56" s="669">
        <f>IF(OR(AJ56&lt;=0,AJ56="n/a",U56&lt;=0,U56="n/a"),"n/a",U56/AJ56)</f>
        <v>0.69313815393593869</v>
      </c>
      <c r="Y56" s="831"/>
      <c r="Z56" s="618">
        <f>IF(OR(AC56&lt;0.01,AC56="n/a"),"n/a",M56/AC56*100)</f>
        <v>56.242424242424235</v>
      </c>
      <c r="AA56" s="841">
        <f>IF(OR(AC56&lt;0.01,AC56="n/a"),"n/a",I56/AC56)</f>
        <v>28.449494949494948</v>
      </c>
      <c r="AB56" s="842">
        <v>12</v>
      </c>
      <c r="AC56" s="821">
        <v>1.98</v>
      </c>
      <c r="AD56" s="821">
        <v>7.2</v>
      </c>
      <c r="AE56" s="821">
        <v>5.66</v>
      </c>
      <c r="AF56" s="821">
        <v>2.87</v>
      </c>
      <c r="AG56" s="821">
        <v>10.299999999999999</v>
      </c>
      <c r="AH56" s="821">
        <v>-0.5</v>
      </c>
      <c r="AI56" s="821">
        <v>6.74</v>
      </c>
      <c r="AJ56" s="821">
        <v>4.8</v>
      </c>
      <c r="AK56" s="821">
        <v>4</v>
      </c>
      <c r="AL56" s="833">
        <v>545.96</v>
      </c>
      <c r="AM56" s="827">
        <v>1.5</v>
      </c>
      <c r="AN56" s="821">
        <v>0.99</v>
      </c>
      <c r="AO56" s="705">
        <f>IF(U56="n/a","n/a",IF(AA56&lt;0,"n/a",IF(AA56="n/a","n/a",J56+U56-AA56)))</f>
        <v>-23.145510099258576</v>
      </c>
      <c r="AP56" s="706">
        <f>IF(U56="n/a","n/a",J56+U56)</f>
        <v>5.3039848502363718</v>
      </c>
      <c r="AQ56" s="843">
        <f>IF(OR(AC56&lt;0.01,AC56="n/a",AF56="n/a"),"n/a",(I56/SQRT(22.5*AC56*(I56/AF56))-1)*100)</f>
        <v>90.496486412684291</v>
      </c>
      <c r="AR56" s="618">
        <f>INDEX(Historical!$C$7:$C$1222,MATCH(B56,Historical!$B$7:$B$1244,0))*IF(AH56="n/a",1.03,IF(AH56&lt;0,1.01,IF(AH56&gt;10,1.1,(1+AH56/100))))</f>
        <v>1.102617</v>
      </c>
      <c r="AS56" s="841">
        <f>IF($AI56="n/a",1.03*AR56,IF($AI56&lt;0,1.01*AR56,IF($AI56&gt;10,1.1*AR56,(1+$AI56/100)*AR56)))</f>
        <v>1.1769333858</v>
      </c>
      <c r="AT56" s="841">
        <f>IF($AK56="n/a",1.03*AS56,IF($AK56&lt;0,1.01*AS56,IF($AK56&gt;10,1.1*AS56,(1+$AK56/100)*AS56)))</f>
        <v>1.2240107212319999</v>
      </c>
      <c r="AU56" s="841">
        <f>IF($AK56="n/a",1.03*AT56,IF($AK56&lt;0,1.01*AT56,IF($AK56&gt;10,1.1*AT56,(1+$AK56/100)*AT56)))</f>
        <v>1.2729711500812799</v>
      </c>
      <c r="AV56" s="841">
        <f>IF($AK56="n/a",1.03*AU56,IF($AK56&lt;0,1.01*AU56,IF($AK56&gt;10,1.1*AU56,(1+$AK56/100)*AU56)))</f>
        <v>1.3238899960845312</v>
      </c>
      <c r="AW56" s="618">
        <f>SUM(AR56:AV56)</f>
        <v>6.1004222531978112</v>
      </c>
      <c r="AX56" s="713">
        <f>AW56/I56*100</f>
        <v>10.829792744892263</v>
      </c>
      <c r="AY56" s="887">
        <v>0.14000000000000001</v>
      </c>
      <c r="AZ56" s="827">
        <v>27.79</v>
      </c>
      <c r="BA56" s="827">
        <v>-10.59</v>
      </c>
      <c r="BB56" s="827">
        <v>-3.8</v>
      </c>
      <c r="BC56" s="827">
        <v>6.08</v>
      </c>
      <c r="BE56" s="594">
        <v>1993</v>
      </c>
      <c r="BF56" s="853">
        <f>IF(BE56&gt;2020,0,IF(BE56&gt;2008,1,IF(BE56&gt;2001,2,IF(BE56&gt;1990,3,IF(BE56&gt;1980,4,IF(BE56&gt;1973,5,IF(BE56&gt;1970,6,IF(BE56&gt;1960,7,IF(BE56&gt;1958,8,IF(BE56&gt;1953,9,10))))))))))</f>
        <v>3</v>
      </c>
      <c r="BG56" s="837">
        <v>2.8000000000000003</v>
      </c>
      <c r="BH56" s="820" t="s">
        <v>4443</v>
      </c>
      <c r="BI56" s="820" t="s">
        <v>4444</v>
      </c>
    </row>
    <row r="57" spans="1:61" ht="11.25" customHeight="1" x14ac:dyDescent="0.2">
      <c r="A57" s="819" t="s">
        <v>929</v>
      </c>
      <c r="B57" s="830" t="s">
        <v>930</v>
      </c>
      <c r="C57" s="885" t="s">
        <v>107</v>
      </c>
      <c r="D57" s="885" t="s">
        <v>4197</v>
      </c>
      <c r="E57" s="699">
        <v>11</v>
      </c>
      <c r="F57" s="1122">
        <v>440</v>
      </c>
      <c r="G57" s="1122" t="s">
        <v>114</v>
      </c>
      <c r="H57" s="1122" t="s">
        <v>114</v>
      </c>
      <c r="I57" t="n">
        <v>17.91</v>
      </c>
      <c r="J57" s="618">
        <f>(M57/I57)*100</f>
        <v>3.6285097192224622</v>
      </c>
      <c r="K57" s="832">
        <v>0.21</v>
      </c>
      <c r="L57" s="842">
        <v>4</v>
      </c>
      <c r="M57" s="609">
        <f>K57*L57</f>
        <v>0.84</v>
      </c>
      <c r="N57" s="825" t="s">
        <v>147</v>
      </c>
      <c r="O57" s="700">
        <v>0.2</v>
      </c>
      <c r="P57" s="603">
        <v>44895</v>
      </c>
      <c r="Q57" s="603">
        <v>44910</v>
      </c>
      <c r="R57" s="609">
        <f>(K57-O57)/O57*100</f>
        <v>4.9999999999999902</v>
      </c>
      <c r="S57" s="667">
        <f>IF(INDEX(Historical!$D$7:$D$1220,MATCH(B57,Historical!$B$7:$B$1244,0))=0,"n/a",(INDEX(Historical!$C$7:$C$1222,MATCH(B57,Historical!$B$7:$B$1244,0))/INDEX(Historical!$D$7:$D$1220,MATCH(B57,Historical!$B$7:$B$1244,0))-1)*100)</f>
        <v>6.578947368421062</v>
      </c>
      <c r="T57" s="667">
        <f>IF(INDEX(Historical!$F$7:$F$1213,MATCH(B57,Historical!$B$7:$B$1244,0))=0,"n/a",((INDEX(Historical!$C$7:$C$1222,MATCH(B57,Historical!$B$7:$B$1244,0))/INDEX(Historical!$F$7:$F$1213,MATCH(B57,Historical!$B$7:$B$1244,0)))^(1/3)-1)*100)</f>
        <v>5.4901660750877879</v>
      </c>
      <c r="U57" s="667">
        <f>IF(INDEX(Historical!$H$7:$H$1213,MATCH(B57,Historical!$B$7:$B$1244,0))=0,"n/a",((INDEX(Historical!$C$7:$C$1222,MATCH(B57,Historical!$B$7:$B$1244,0))/INDEX(Historical!$H$7:$H$1213,MATCH(B57,Historical!$B$7:$B$1244,0)))^(1/5)-1)*100)</f>
        <v>10.129331475495595</v>
      </c>
      <c r="V57" s="667">
        <f>IF(INDEX(Historical!$N$7:$N$1213,MATCH(B57,Historical!$B$7:$B$1244,0))=0,"n/a",((INDEX(Historical!$C$7:$C$1222,MATCH(B57,Historical!$B$7:$B$1244,0))/INDEX(Historical!$N$7:$N$1213,MATCH(B57,Historical!$B$7:$B$1244,0)))^(1/10)-1)*100)</f>
        <v>13.416363504203277</v>
      </c>
      <c r="W57" s="668">
        <f>IF(OR(U57&lt;=0,U57="n/a",V57&lt;=0,V57="n/a"),"n/a",U57/V57)</f>
        <v>0.75499828789836598</v>
      </c>
      <c r="X57" s="669">
        <f>IF(OR(AJ57&lt;=0,AJ57="n/a",U57&lt;=0,U57="n/a"),"n/a",U57/AJ57)</f>
        <v>1.1010142908147387</v>
      </c>
      <c r="Y57" s="640"/>
      <c r="Z57" s="618">
        <f>IF(OR(AC57&lt;0.01,AC57="n/a"),"n/a",M57/AC57*100)</f>
        <v>35.897435897435898</v>
      </c>
      <c r="AA57" s="841">
        <f>IF(OR(AC57&lt;0.01,AC57="n/a"),"n/a",I57/AC57)</f>
        <v>9.8931623931623935</v>
      </c>
      <c r="AB57" s="842">
        <v>12</v>
      </c>
      <c r="AC57" s="821">
        <v>2.34</v>
      </c>
      <c r="AD57" s="821">
        <v>1.26</v>
      </c>
      <c r="AE57" s="821">
        <v>3.06</v>
      </c>
      <c r="AF57" s="821">
        <v>0.92</v>
      </c>
      <c r="AG57" s="821">
        <v>9.3000000000000007</v>
      </c>
      <c r="AH57" s="821">
        <v>7.3999999999999995</v>
      </c>
      <c r="AI57" s="821">
        <v>-1.37</v>
      </c>
      <c r="AJ57" s="821">
        <v>9.1999999999999993</v>
      </c>
      <c r="AK57" s="821">
        <v>8</v>
      </c>
      <c r="AL57" s="833">
        <v>3500</v>
      </c>
      <c r="AM57" s="827">
        <v>0.6</v>
      </c>
      <c r="AN57" s="821">
        <v>0</v>
      </c>
      <c r="AO57" s="705">
        <f>IF(U57="n/a","n/a",IF(AA57&lt;0,"n/a",IF(AA57="n/a","n/a",J57+U57-AA57)))</f>
        <v>3.8646788015556641</v>
      </c>
      <c r="AP57" s="706">
        <f>IF(U57="n/a","n/a",J57+U57)</f>
        <v>13.757841194718058</v>
      </c>
      <c r="AQ57" s="843">
        <f>IF(OR(AC57&lt;0.01,AC57="n/a",AF57="n/a"),"n/a",(I57/SQRT(22.5*AC57*(I57/AF57))-1)*100)</f>
        <v>-36.398080386378972</v>
      </c>
      <c r="AR57" s="618">
        <f>INDEX(Historical!$C$7:$C$1222,MATCH(B57,Historical!$B$7:$B$1244,0))*IF(AH57="n/a",1.03,IF(AH57&lt;0,1.01,IF(AH57&gt;10,1.1,(1+AH57/100))))</f>
        <v>0.86994000000000016</v>
      </c>
      <c r="AS57" s="841">
        <f>IF($AI57="n/a",1.03*AR57,IF($AI57&lt;0,1.01*AR57,IF($AI57&gt;10,1.1*AR57,(1+$AI57/100)*AR57)))</f>
        <v>0.87863940000000018</v>
      </c>
      <c r="AT57" s="841">
        <f>IF($AK57="n/a",1.03*AS57,IF($AK57&lt;0,1.01*AS57,IF($AK57&gt;10,1.1*AS57,(1+$AK57/100)*AS57)))</f>
        <v>0.9489305520000002</v>
      </c>
      <c r="AU57" s="841">
        <f>IF($AK57="n/a",1.03*AT57,IF($AK57&lt;0,1.01*AT57,IF($AK57&gt;10,1.1*AT57,(1+$AK57/100)*AT57)))</f>
        <v>1.0248449961600004</v>
      </c>
      <c r="AV57" s="841">
        <f>IF($AK57="n/a",1.03*AU57,IF($AK57&lt;0,1.01*AU57,IF($AK57&gt;10,1.1*AU57,(1+$AK57/100)*AU57)))</f>
        <v>1.1068325958528005</v>
      </c>
      <c r="AW57" s="618">
        <f>SUM(AR57:AV57)</f>
        <v>4.829187544012802</v>
      </c>
      <c r="AX57" s="713">
        <f>AW57/I57*100</f>
        <v>20.860421356426791</v>
      </c>
      <c r="AY57" s="887">
        <v>1.01</v>
      </c>
      <c r="AZ57" s="827">
        <v>32.659999999999997</v>
      </c>
      <c r="BA57" s="827">
        <v>-9.2200000000000006</v>
      </c>
      <c r="BB57" s="827">
        <v>0.73</v>
      </c>
      <c r="BC57" s="827">
        <v>7.53</v>
      </c>
      <c r="BE57" s="594">
        <v>2012</v>
      </c>
      <c r="BF57" s="853">
        <f>IF(BE57&gt;2020,0,IF(BE57&gt;2008,1,IF(BE57&gt;2001,2,IF(BE57&gt;1990,3,IF(BE57&gt;1980,4,IF(BE57&gt;1973,5,IF(BE57&gt;1970,6,IF(BE57&gt;1960,7,IF(BE57&gt;1958,8,IF(BE57&gt;1953,9,10))))))))))</f>
        <v>1</v>
      </c>
      <c r="BG57" s="837">
        <v>0.89999999999999991</v>
      </c>
      <c r="BH57" s="820" t="s">
        <v>4443</v>
      </c>
      <c r="BI57" s="820" t="s">
        <v>4444</v>
      </c>
    </row>
    <row r="58" spans="1:61" ht="11.25" customHeight="1" x14ac:dyDescent="0.2">
      <c r="A58" s="826" t="s">
        <v>924</v>
      </c>
      <c r="B58" s="830" t="s">
        <v>925</v>
      </c>
      <c r="C58" s="885" t="s">
        <v>122</v>
      </c>
      <c r="D58" s="885" t="s">
        <v>4037</v>
      </c>
      <c r="E58" s="699">
        <v>13</v>
      </c>
      <c r="F58" s="1122">
        <v>291</v>
      </c>
      <c r="G58" s="1095" t="s">
        <v>36</v>
      </c>
      <c r="H58" s="1095" t="s">
        <v>36</v>
      </c>
      <c r="I58" s="829">
        <v>101.78</v>
      </c>
      <c r="J58" s="618">
        <f>(M58/I58)*100</f>
        <v>1.3165651404991157</v>
      </c>
      <c r="K58" s="832">
        <v>0.33500000000000002</v>
      </c>
      <c r="L58" s="842">
        <v>4</v>
      </c>
      <c r="M58" s="609">
        <f>K58*L58</f>
        <v>1.34</v>
      </c>
      <c r="N58" s="825" t="s">
        <v>147</v>
      </c>
      <c r="O58" s="700">
        <v>0.3</v>
      </c>
      <c r="P58" s="603">
        <v>44712</v>
      </c>
      <c r="Q58" s="603">
        <v>44727</v>
      </c>
      <c r="R58" s="609">
        <f>(K58-O58)/O58*100</f>
        <v>11.666666666666679</v>
      </c>
      <c r="S58" s="667">
        <f>IF(INDEX(Historical!$D$7:$D$1220,MATCH(B58,Historical!$B$7:$B$1244,0))=0,"n/a",(INDEX(Historical!$C$7:$C$1222,MATCH(B58,Historical!$B$7:$B$1244,0))/INDEX(Historical!$D$7:$D$1220,MATCH(B58,Historical!$B$7:$B$1244,0))-1)*100)</f>
        <v>11.063829787234036</v>
      </c>
      <c r="T58" s="667">
        <f>IF(INDEX(Historical!$F$7:$F$1213,MATCH(B58,Historical!$B$7:$B$1244,0))=0,"n/a",((INDEX(Historical!$C$7:$C$1222,MATCH(B58,Historical!$B$7:$B$1244,0))/INDEX(Historical!$F$7:$F$1213,MATCH(B58,Historical!$B$7:$B$1244,0)))^(1/3)-1)*100)</f>
        <v>6.6761538719210423</v>
      </c>
      <c r="U58" s="667">
        <f>IF(INDEX(Historical!$H$7:$H$1213,MATCH(B58,Historical!$B$7:$B$1244,0))=0,"n/a",((INDEX(Historical!$C$7:$C$1222,MATCH(B58,Historical!$B$7:$B$1244,0))/INDEX(Historical!$H$7:$H$1213,MATCH(B58,Historical!$B$7:$B$1244,0)))^(1/5)-1)*100)</f>
        <v>8.5521891079767478</v>
      </c>
      <c r="V58" s="667">
        <f>IF(INDEX(Historical!$N$7:$N$1213,MATCH(B58,Historical!$B$7:$B$1244,0))=0,"n/a",((INDEX(Historical!$C$7:$C$1222,MATCH(B58,Historical!$B$7:$B$1244,0))/INDEX(Historical!$N$7:$N$1213,MATCH(B58,Historical!$B$7:$B$1244,0)))^(1/10)-1)*100)</f>
        <v>12.114596730177251</v>
      </c>
      <c r="W58" s="668">
        <f>IF(OR(U58&lt;=0,U58="n/a",V58&lt;=0,V58="n/a"),"n/a",U58/V58)</f>
        <v>0.70594088259441545</v>
      </c>
      <c r="X58" s="669">
        <f>IF(OR(AJ58&lt;=0,AJ58="n/a",U58&lt;=0,U58="n/a"),"n/a",U58/AJ58)</f>
        <v>0.35194193859986617</v>
      </c>
      <c r="Y58" s="640"/>
      <c r="Z58" s="618">
        <f>IF(OR(AC58&lt;0.01,AC58="n/a"),"n/a",M58/AC58*100)</f>
        <v>38.395415472779369</v>
      </c>
      <c r="AA58" s="841">
        <f>IF(OR(AC58&lt;0.01,AC58="n/a"),"n/a",I58/AC58)</f>
        <v>29.163323782234954</v>
      </c>
      <c r="AB58" s="842">
        <v>9</v>
      </c>
      <c r="AC58" s="821">
        <v>3.49</v>
      </c>
      <c r="AD58" s="821">
        <v>2.35</v>
      </c>
      <c r="AE58" s="821">
        <v>2.31</v>
      </c>
      <c r="AF58" s="821">
        <v>1.66</v>
      </c>
      <c r="AG58" s="821">
        <v>27.900000000000002</v>
      </c>
      <c r="AH58" s="821">
        <v>14.000000000000002</v>
      </c>
      <c r="AI58" s="821">
        <v>11.700000000000001</v>
      </c>
      <c r="AJ58" s="821">
        <v>24.3</v>
      </c>
      <c r="AK58" s="821">
        <v>12.43</v>
      </c>
      <c r="AL58" s="833">
        <v>5550</v>
      </c>
      <c r="AM58" s="827">
        <v>0.3</v>
      </c>
      <c r="AN58" s="821">
        <v>0</v>
      </c>
      <c r="AO58" s="705">
        <f>IF(U58="n/a","n/a",IF(AA58&lt;0,"n/a",IF(AA58="n/a","n/a",J58+U58-AA58)))</f>
        <v>-19.294569533759091</v>
      </c>
      <c r="AP58" s="706">
        <f>IF(U58="n/a","n/a",J58+U58)</f>
        <v>9.868754248475863</v>
      </c>
      <c r="AQ58" s="843">
        <f>IF(OR(AC58&lt;0.01,AC58="n/a",AF58="n/a"),"n/a",(I58/SQRT(22.5*AC58*(I58/AF58))-1)*100)</f>
        <v>46.683510363882164</v>
      </c>
      <c r="AR58" s="618">
        <f>INDEX(Historical!$C$7:$C$1222,MATCH(B58,Historical!$B$7:$B$1244,0))*IF(AH58="n/a",1.03,IF(AH58&lt;0,1.01,IF(AH58&gt;10,1.1,(1+AH58/100))))</f>
        <v>1.4355</v>
      </c>
      <c r="AS58" s="841">
        <f>IF($AI58="n/a",1.03*AR58,IF($AI58&lt;0,1.01*AR58,IF($AI58&gt;10,1.1*AR58,(1+$AI58/100)*AR58)))</f>
        <v>1.5790500000000001</v>
      </c>
      <c r="AT58" s="841">
        <f>IF($AK58="n/a",1.03*AS58,IF($AK58&lt;0,1.01*AS58,IF($AK58&gt;10,1.1*AS58,(1+$AK58/100)*AS58)))</f>
        <v>1.7369550000000002</v>
      </c>
      <c r="AU58" s="841">
        <f>IF($AK58="n/a",1.03*AT58,IF($AK58&lt;0,1.01*AT58,IF($AK58&gt;10,1.1*AT58,(1+$AK58/100)*AT58)))</f>
        <v>1.9106505000000005</v>
      </c>
      <c r="AV58" s="841">
        <f>IF($AK58="n/a",1.03*AU58,IF($AK58&lt;0,1.01*AU58,IF($AK58&gt;10,1.1*AU58,(1+$AK58/100)*AU58)))</f>
        <v>2.1017155500000007</v>
      </c>
      <c r="AW58" s="618">
        <f>SUM(AR58:AV58)</f>
        <v>8.7638710500000023</v>
      </c>
      <c r="AX58" s="713">
        <f>AW58/I58*100</f>
        <v>8.6106023285517814</v>
      </c>
      <c r="AY58" s="887">
        <v>1</v>
      </c>
      <c r="AZ58" s="827">
        <v>22.2</v>
      </c>
      <c r="BA58" s="827">
        <v>-11</v>
      </c>
      <c r="BB58" s="827">
        <v>-4.8</v>
      </c>
      <c r="BC58" s="827">
        <v>-2.02</v>
      </c>
      <c r="BE58" s="594">
        <v>2010</v>
      </c>
      <c r="BF58" s="853">
        <f>IF(BE58&gt;2020,0,IF(BE58&gt;2008,1,IF(BE58&gt;2001,2,IF(BE58&gt;1990,3,IF(BE58&gt;1980,4,IF(BE58&gt;1973,5,IF(BE58&gt;1970,6,IF(BE58&gt;1960,7,IF(BE58&gt;1958,8,IF(BE58&gt;1953,9,10))))))))))</f>
        <v>1</v>
      </c>
      <c r="BG58" s="837">
        <v>14.299999999999999</v>
      </c>
      <c r="BH58" s="820" t="s">
        <v>4443</v>
      </c>
      <c r="BI58" s="820" t="s">
        <v>4444</v>
      </c>
    </row>
    <row r="59" spans="1:61" s="737" customFormat="1" ht="11.25" customHeight="1" x14ac:dyDescent="0.2">
      <c r="A59" s="613" t="s">
        <v>4659</v>
      </c>
      <c r="B59" s="743" t="s">
        <v>891</v>
      </c>
      <c r="C59" s="885" t="s">
        <v>107</v>
      </c>
      <c r="D59" s="885" t="s">
        <v>4197</v>
      </c>
      <c r="E59" s="721">
        <v>12</v>
      </c>
      <c r="F59" s="1122">
        <v>360</v>
      </c>
      <c r="G59" s="1121" t="s">
        <v>105</v>
      </c>
      <c r="H59" s="1121" t="s">
        <v>105</v>
      </c>
      <c r="I59" s="722">
        <v>24.22</v>
      </c>
      <c r="J59" s="723">
        <f>(M59/I59)*100</f>
        <v>4.4591246903385642</v>
      </c>
      <c r="K59" s="724">
        <v>0.27</v>
      </c>
      <c r="L59" s="725">
        <v>4</v>
      </c>
      <c r="M59" s="726">
        <f>K59*L59</f>
        <v>1.08</v>
      </c>
      <c r="N59" s="727" t="s">
        <v>106</v>
      </c>
      <c r="O59" s="728">
        <v>0.26</v>
      </c>
      <c r="P59" s="1037">
        <v>44679</v>
      </c>
      <c r="Q59" s="1037">
        <v>44694</v>
      </c>
      <c r="R59" s="726">
        <f>(K59-O59)/O59*100</f>
        <v>3.8461538461538494</v>
      </c>
      <c r="S59" s="667">
        <f>IF(INDEX(Historical!$D$7:$D$1220,MATCH(B59,Historical!$B$7:$B$1244,0))=0,"n/a",(INDEX(Historical!$C$7:$C$1222,MATCH(B59,Historical!$B$7:$B$1244,0))/INDEX(Historical!$D$7:$D$1220,MATCH(B59,Historical!$B$7:$B$1244,0))-1)*100)</f>
        <v>3.8834951456310662</v>
      </c>
      <c r="T59" s="667">
        <f>IF(INDEX(Historical!$F$7:$F$1213,MATCH(B59,Historical!$B$7:$B$1244,0))=0,"n/a",((INDEX(Historical!$C$7:$C$1222,MATCH(B59,Historical!$B$7:$B$1244,0))/INDEX(Historical!$F$7:$F$1213,MATCH(B59,Historical!$B$7:$B$1244,0)))^(1/3)-1)*100)</f>
        <v>4.0447227978333222</v>
      </c>
      <c r="U59" s="667">
        <f>IF(INDEX(Historical!$H$7:$H$1213,MATCH(B59,Historical!$B$7:$B$1244,0))=0,"n/a",((INDEX(Historical!$C$7:$C$1222,MATCH(B59,Historical!$B$7:$B$1244,0))/INDEX(Historical!$H$7:$H$1213,MATCH(B59,Historical!$B$7:$B$1244,0)))^(1/5)-1)*100)</f>
        <v>4.2252402787883891</v>
      </c>
      <c r="V59" s="667">
        <f>IF(INDEX(Historical!$N$7:$N$1213,MATCH(B59,Historical!$B$7:$B$1244,0))=0,"n/a",((INDEX(Historical!$C$7:$C$1222,MATCH(B59,Historical!$B$7:$B$1244,0))/INDEX(Historical!$N$7:$N$1213,MATCH(B59,Historical!$B$7:$B$1244,0)))^(1/10)-1)*100)</f>
        <v>6.3152533405453459</v>
      </c>
      <c r="W59" s="668">
        <f>IF(OR(U59&lt;=0,U59="n/a",V59&lt;=0,V59="n/a"),"n/a",U59/V59)</f>
        <v>0.66905317189120461</v>
      </c>
      <c r="X59" s="669">
        <f>IF(OR(AJ59&lt;=0,AJ59="n/a",U59&lt;=0,U59="n/a"),"n/a",U59/AJ59)</f>
        <v>0.45926524769439014</v>
      </c>
      <c r="Y59" s="1119" t="s">
        <v>3945</v>
      </c>
      <c r="Z59" s="723">
        <f>IF(OR(AC59&lt;0.01,AC59="n/a"),"n/a",M59/AC59*100)</f>
        <v>50.704225352112687</v>
      </c>
      <c r="AA59" s="730">
        <f>IF(OR(AC59&lt;0.01,AC59="n/a"),"n/a",I59/AC59)</f>
        <v>11.370892018779342</v>
      </c>
      <c r="AB59" s="725">
        <v>12</v>
      </c>
      <c r="AC59" s="731">
        <v>2.13</v>
      </c>
      <c r="AD59" s="731" t="s">
        <v>135</v>
      </c>
      <c r="AE59" s="731">
        <v>3.58</v>
      </c>
      <c r="AF59" s="731">
        <v>1.59</v>
      </c>
      <c r="AG59" s="731">
        <v>12.6</v>
      </c>
      <c r="AH59" s="731">
        <v>27.3</v>
      </c>
      <c r="AI59" s="731" t="s">
        <v>135</v>
      </c>
      <c r="AJ59" s="731">
        <v>9.1999999999999993</v>
      </c>
      <c r="AK59" s="731" t="s">
        <v>135</v>
      </c>
      <c r="AL59" s="732">
        <v>220.37</v>
      </c>
      <c r="AM59" s="733">
        <v>0.2</v>
      </c>
      <c r="AN59" s="731">
        <v>0</v>
      </c>
      <c r="AO59" s="734">
        <f>IF(U59="n/a","n/a",IF(AA59&lt;0,"n/a",IF(AA59="n/a","n/a",J59+U59-AA59)))</f>
        <v>-2.6865270496523888</v>
      </c>
      <c r="AP59" s="735">
        <f>IF(U59="n/a","n/a",J59+U59)</f>
        <v>8.6843649691269533</v>
      </c>
      <c r="AQ59" s="843">
        <f>IF(OR(AC59&lt;0.01,AC59="n/a",AF59="n/a"),"n/a",(I59/SQRT(22.5*AC59*(I59/AF59))-1)*100)</f>
        <v>-10.359437976229746</v>
      </c>
      <c r="AR59" s="618">
        <f>INDEX(Historical!$C$7:$C$1222,MATCH(B59,Historical!$B$7:$B$1244,0))*IF(AH59="n/a",1.03,IF(AH59&lt;0,1.01,IF(AH59&gt;10,1.1,(1+AH59/100))))</f>
        <v>1.1770000000000003</v>
      </c>
      <c r="AS59" s="730">
        <f>IF($AI59="n/a",1.03*AR59,IF($AI59&lt;0,1.01*AR59,IF($AI59&gt;10,1.1*AR59,(1+$AI59/100)*AR59)))</f>
        <v>1.2123100000000002</v>
      </c>
      <c r="AT59" s="730">
        <f>IF($AK59="n/a",1.03*AS59,IF($AK59&lt;0,1.01*AS59,IF($AK59&gt;10,1.1*AS59,(1+$AK59/100)*AS59)))</f>
        <v>1.2486793000000003</v>
      </c>
      <c r="AU59" s="730">
        <f>IF($AK59="n/a",1.03*AT59,IF($AK59&lt;0,1.01*AT59,IF($AK59&gt;10,1.1*AT59,(1+$AK59/100)*AT59)))</f>
        <v>1.2861396790000004</v>
      </c>
      <c r="AV59" s="730">
        <f>IF($AK59="n/a",1.03*AU59,IF($AK59&lt;0,1.01*AU59,IF($AK59&gt;10,1.1*AU59,(1+$AK59/100)*AU59)))</f>
        <v>1.3247238693700003</v>
      </c>
      <c r="AW59" s="723">
        <f>SUM(AR59:AV59)</f>
        <v>6.2488528483700021</v>
      </c>
      <c r="AX59" s="736">
        <f>AW59/I59*100</f>
        <v>25.800383354128829</v>
      </c>
      <c r="AY59" s="888">
        <v>0.52</v>
      </c>
      <c r="AZ59" s="733">
        <v>20.14</v>
      </c>
      <c r="BA59" s="733">
        <v>-4.46</v>
      </c>
      <c r="BB59" s="733">
        <v>1.1299999999999999</v>
      </c>
      <c r="BC59" s="733">
        <v>6.12</v>
      </c>
      <c r="BD59" s="862"/>
      <c r="BE59" s="594">
        <v>2011</v>
      </c>
      <c r="BF59" s="853">
        <f>IF(BE59&gt;2020,0,IF(BE59&gt;2008,1,IF(BE59&gt;2001,2,IF(BE59&gt;1990,3,IF(BE59&gt;1980,4,IF(BE59&gt;1973,5,IF(BE59&gt;1970,6,IF(BE59&gt;1960,7,IF(BE59&gt;1958,8,IF(BE59&gt;1953,9,10))))))))))</f>
        <v>1</v>
      </c>
      <c r="BG59" s="783">
        <v>1</v>
      </c>
      <c r="BH59" s="820" t="s">
        <v>4443</v>
      </c>
      <c r="BI59" s="820" t="s">
        <v>4444</v>
      </c>
    </row>
    <row r="60" spans="1:61" ht="11.25" customHeight="1" x14ac:dyDescent="0.2">
      <c r="A60" s="826" t="s">
        <v>4660</v>
      </c>
      <c r="B60" s="830" t="s">
        <v>140</v>
      </c>
      <c r="C60" s="885" t="s">
        <v>130</v>
      </c>
      <c r="D60" s="885" t="s">
        <v>4198</v>
      </c>
      <c r="E60" s="699">
        <v>39</v>
      </c>
      <c r="F60" s="1122">
        <v>70</v>
      </c>
      <c r="G60" s="1105" t="s">
        <v>36</v>
      </c>
      <c r="H60" s="1105" t="s">
        <v>36</v>
      </c>
      <c r="I60" t="n">
        <v>110.25</v>
      </c>
      <c r="J60" s="618">
        <f>(M60/I60)*100</f>
        <v>2.6238808616257421</v>
      </c>
      <c r="K60" s="839">
        <v>0.74</v>
      </c>
      <c r="L60" s="842">
        <v>4</v>
      </c>
      <c r="M60" s="609">
        <f>K60*L60</f>
        <v>2.96</v>
      </c>
      <c r="N60" s="825" t="s">
        <v>141</v>
      </c>
      <c r="O60" s="701">
        <v>0.68</v>
      </c>
      <c r="P60" s="603">
        <v>44890</v>
      </c>
      <c r="Q60" s="603">
        <v>44907</v>
      </c>
      <c r="R60" s="609">
        <f>(K60-O60)/O60*100</f>
        <v>8.8235294117646959</v>
      </c>
      <c r="S60" s="667">
        <f>IF(INDEX(Historical!$D$7:$D$1220,MATCH(B60,Historical!$B$7:$B$1244,0))=0,"n/a",(INDEX(Historical!$C$7:$C$1222,MATCH(B60,Historical!$B$7:$B$1244,0))/INDEX(Historical!$D$7:$D$1220,MATCH(B60,Historical!$B$7:$B$1244,0))-1)*100)</f>
        <v>8.80626223091976</v>
      </c>
      <c r="T60" s="667">
        <f>IF(INDEX(Historical!$F$7:$F$1213,MATCH(B60,Historical!$B$7:$B$1244,0))=0,"n/a",((INDEX(Historical!$C$7:$C$1222,MATCH(B60,Historical!$B$7:$B$1244,0))/INDEX(Historical!$F$7:$F$1213,MATCH(B60,Historical!$B$7:$B$1244,0)))^(1/3)-1)*100)</f>
        <v>8.9436977645396496</v>
      </c>
      <c r="U60" s="667">
        <f>IF(INDEX(Historical!$H$7:$H$1213,MATCH(B60,Historical!$B$7:$B$1244,0))=0,"n/a",((INDEX(Historical!$C$7:$C$1222,MATCH(B60,Historical!$B$7:$B$1244,0))/INDEX(Historical!$H$7:$H$1213,MATCH(B60,Historical!$B$7:$B$1244,0)))^(1/5)-1)*100)</f>
        <v>8.6630136295215543</v>
      </c>
      <c r="V60" s="667">
        <f>IF(INDEX(Historical!$N$7:$N$1213,MATCH(B60,Historical!$B$7:$B$1244,0))=0,"n/a",((INDEX(Historical!$C$7:$C$1222,MATCH(B60,Historical!$B$7:$B$1244,0))/INDEX(Historical!$N$7:$N$1213,MATCH(B60,Historical!$B$7:$B$1244,0)))^(1/10)-1)*100)</f>
        <v>7.2159757223977827</v>
      </c>
      <c r="W60" s="668">
        <f>IF(OR(U60&lt;=0,U60="n/a",V60&lt;=0,V60="n/a"),"n/a",U60/V60)</f>
        <v>1.2005325354175302</v>
      </c>
      <c r="X60" s="669">
        <f>IF(OR(AJ60&lt;=0,AJ60="n/a",U60&lt;=0,U60="n/a"),"n/a",U60/AJ60)</f>
        <v>0.94163191625234288</v>
      </c>
      <c r="Y60" s="830"/>
      <c r="Z60" s="618">
        <f>IF(OR(AC60&lt;0.01,AC60="n/a"),"n/a",M60/AC60*100)</f>
        <v>52.389380530973447</v>
      </c>
      <c r="AA60" s="841">
        <f>IF(OR(AC60&lt;0.01,AC60="n/a"),"n/a",I60/AC60)</f>
        <v>19.966371681415929</v>
      </c>
      <c r="AB60" s="842">
        <v>9</v>
      </c>
      <c r="AC60" s="821">
        <v>5.65</v>
      </c>
      <c r="AD60" s="821">
        <v>2.74</v>
      </c>
      <c r="AE60" s="821">
        <v>3.53</v>
      </c>
      <c r="AF60" s="821">
        <v>1.66</v>
      </c>
      <c r="AG60" s="821" t="s">
        <v>135</v>
      </c>
      <c r="AH60" s="821">
        <v>9.4</v>
      </c>
      <c r="AI60" s="821">
        <v>6.5500000000000007</v>
      </c>
      <c r="AJ60" s="821">
        <v>9.1999999999999993</v>
      </c>
      <c r="AK60" s="821">
        <v>7.4300000000000006</v>
      </c>
      <c r="AL60" s="833">
        <v>16510</v>
      </c>
      <c r="AM60" s="827">
        <v>0.3</v>
      </c>
      <c r="AN60" s="821">
        <v>0.89</v>
      </c>
      <c r="AO60" s="705">
        <f>IF(U60="n/a","n/a",IF(AA60&lt;0,"n/a",IF(AA60="n/a","n/a",J60+U60-AA60)))</f>
        <v>-8.6794771902686314</v>
      </c>
      <c r="AP60" s="706">
        <f>IF(U60="n/a","n/a",J60+U60)</f>
        <v>11.286894491147297</v>
      </c>
      <c r="AQ60" s="843">
        <f>IF(OR(AC60&lt;0.01,AC60="n/a",AF60="n/a"),"n/a",(I60/SQRT(22.5*AC60*(I60/AF60))-1)*100)</f>
        <v>21.37028190376833</v>
      </c>
      <c r="AR60" s="618">
        <f>INDEX(Historical!$C$7:$C$1222,MATCH(B60,Historical!$B$7:$B$1244,0))*IF(AH60="n/a",1.03,IF(AH60&lt;0,1.01,IF(AH60&gt;10,1.1,(1+AH60/100))))</f>
        <v>3.0413199999999998</v>
      </c>
      <c r="AS60" s="841">
        <f>IF($AI60="n/a",1.03*AR60,IF($AI60&lt;0,1.01*AR60,IF($AI60&gt;10,1.1*AR60,(1+$AI60/100)*AR60)))</f>
        <v>3.2405264600000003</v>
      </c>
      <c r="AT60" s="841">
        <f>IF($AK60="n/a",1.03*AS60,IF($AK60&lt;0,1.01*AS60,IF($AK60&gt;10,1.1*AS60,(1+$AK60/100)*AS60)))</f>
        <v>3.4812975759780005</v>
      </c>
      <c r="AU60" s="841">
        <f>IF($AK60="n/a",1.03*AT60,IF($AK60&lt;0,1.01*AT60,IF($AK60&gt;10,1.1*AT60,(1+$AK60/100)*AT60)))</f>
        <v>3.7399579858731662</v>
      </c>
      <c r="AV60" s="841">
        <f>IF($AK60="n/a",1.03*AU60,IF($AK60&lt;0,1.01*AU60,IF($AK60&gt;10,1.1*AU60,(1+$AK60/100)*AU60)))</f>
        <v>4.0178368642235425</v>
      </c>
      <c r="AW60" s="618">
        <f>SUM(AR60:AV60)</f>
        <v>17.52093888607471</v>
      </c>
      <c r="AX60" s="713">
        <f>AW60/I60*100</f>
        <v>15.531370344893814</v>
      </c>
      <c r="AY60" s="887">
        <v>0.61</v>
      </c>
      <c r="AZ60" s="827">
        <v>15.45</v>
      </c>
      <c r="BA60" s="827">
        <v>-8.25</v>
      </c>
      <c r="BB60" s="827">
        <v>-1.9900000000000002</v>
      </c>
      <c r="BC60" s="827">
        <v>0.03</v>
      </c>
      <c r="BE60" s="594">
        <v>1985</v>
      </c>
      <c r="BF60" s="853">
        <f>IF(BE60&gt;2020,0,IF(BE60&gt;2008,1,IF(BE60&gt;2001,2,IF(BE60&gt;1990,3,IF(BE60&gt;1980,4,IF(BE60&gt;1973,5,IF(BE60&gt;1970,6,IF(BE60&gt;1960,7,IF(BE60&gt;1958,8,IF(BE60&gt;1953,9,10))))))))))</f>
        <v>4</v>
      </c>
      <c r="BG60" s="837" t="s">
        <v>135</v>
      </c>
      <c r="BH60" s="820" t="s">
        <v>4443</v>
      </c>
      <c r="BI60" s="820" t="s">
        <v>4444</v>
      </c>
    </row>
    <row r="61" spans="1:61" ht="11.25" customHeight="1" x14ac:dyDescent="0.2">
      <c r="A61" s="819" t="s">
        <v>4661</v>
      </c>
      <c r="B61" s="830" t="s">
        <v>425</v>
      </c>
      <c r="C61" s="885" t="s">
        <v>122</v>
      </c>
      <c r="D61" s="885" t="s">
        <v>4200</v>
      </c>
      <c r="E61" s="699">
        <v>29</v>
      </c>
      <c r="F61" s="1122">
        <v>109</v>
      </c>
      <c r="G61" s="1116" t="s">
        <v>105</v>
      </c>
      <c r="H61" s="1116" t="s">
        <v>105</v>
      </c>
      <c r="I61" s="821">
        <v>116.72</v>
      </c>
      <c r="J61" s="618">
        <f>(M61/I61)*100</f>
        <v>1.3022618231665526</v>
      </c>
      <c r="K61" s="839">
        <v>0.38</v>
      </c>
      <c r="L61" s="842">
        <v>4</v>
      </c>
      <c r="M61" s="609">
        <f>K61*L61</f>
        <v>1.52</v>
      </c>
      <c r="N61" s="825" t="s">
        <v>426</v>
      </c>
      <c r="O61" s="701">
        <v>0.36</v>
      </c>
      <c r="P61" s="891">
        <v>44313</v>
      </c>
      <c r="Q61" s="891">
        <v>44335</v>
      </c>
      <c r="R61" s="609">
        <f>(K61-O61)/O61*100</f>
        <v>5.5555555555555607</v>
      </c>
      <c r="S61" s="667">
        <f>IF(INDEX(Historical!$D$7:$D$1220,MATCH(B61,Historical!$B$7:$B$1244,0))=0,"n/a",(INDEX(Historical!$C$7:$C$1222,MATCH(B61,Historical!$B$7:$B$1244,0))/INDEX(Historical!$D$7:$D$1220,MATCH(B61,Historical!$B$7:$B$1244,0))-1)*100)</f>
        <v>1.3333333333333419</v>
      </c>
      <c r="T61" s="667">
        <f>IF(INDEX(Historical!$F$7:$F$1213,MATCH(B61,Historical!$B$7:$B$1244,0))=0,"n/a",((INDEX(Historical!$C$7:$C$1222,MATCH(B61,Historical!$B$7:$B$1244,0))/INDEX(Historical!$F$7:$F$1213,MATCH(B61,Historical!$B$7:$B$1244,0)))^(1/3)-1)*100)</f>
        <v>2.2943737343978032</v>
      </c>
      <c r="U61" s="667">
        <f>IF(INDEX(Historical!$H$7:$H$1213,MATCH(B61,Historical!$B$7:$B$1244,0))=0,"n/a",((INDEX(Historical!$C$7:$C$1222,MATCH(B61,Historical!$B$7:$B$1244,0))/INDEX(Historical!$H$7:$H$1213,MATCH(B61,Historical!$B$7:$B$1244,0)))^(1/5)-1)*100)</f>
        <v>3.4967527040806967</v>
      </c>
      <c r="V61" s="667">
        <f>IF(INDEX(Historical!$N$7:$N$1213,MATCH(B61,Historical!$B$7:$B$1244,0))=0,"n/a",((INDEX(Historical!$C$7:$C$1222,MATCH(B61,Historical!$B$7:$B$1244,0))/INDEX(Historical!$N$7:$N$1213,MATCH(B61,Historical!$B$7:$B$1244,0)))^(1/10)-1)*100)</f>
        <v>5.6175506315376156</v>
      </c>
      <c r="W61" s="668">
        <f>IF(OR(U61&lt;=0,U61="n/a",V61&lt;=0,V61="n/a"),"n/a",U61/V61)</f>
        <v>0.622469281264596</v>
      </c>
      <c r="X61" s="669" t="str">
        <f>IF(OR(AJ61&lt;=0,AJ61="n/a",U61&lt;=0,U61="n/a"),"n/a",U61/AJ61)</f>
        <v>n/a</v>
      </c>
      <c r="Y61" s="640" t="s">
        <v>5349</v>
      </c>
      <c r="Z61" s="618">
        <f>IF(OR(AC61&lt;0.01,AC61="n/a"),"n/a",M61/AC61*100)</f>
        <v>42.458100558659218</v>
      </c>
      <c r="AA61" s="841">
        <f>IF(OR(AC61&lt;0.01,AC61="n/a"),"n/a",I61/AC61)</f>
        <v>32.603351955307261</v>
      </c>
      <c r="AB61" s="842">
        <v>12</v>
      </c>
      <c r="AC61" s="821">
        <v>3.58</v>
      </c>
      <c r="AD61" s="821">
        <v>3.28</v>
      </c>
      <c r="AE61" s="821">
        <v>2.29</v>
      </c>
      <c r="AF61" s="821">
        <v>3.71</v>
      </c>
      <c r="AG61" s="821">
        <v>12.2</v>
      </c>
      <c r="AH61" s="821">
        <v>-0.6</v>
      </c>
      <c r="AI61" s="821">
        <v>12.58</v>
      </c>
      <c r="AJ61" s="821">
        <v>-1.0999999999999999</v>
      </c>
      <c r="AK61" s="821">
        <v>9.94</v>
      </c>
      <c r="AL61" s="833">
        <v>7620</v>
      </c>
      <c r="AM61" s="827">
        <v>0.2</v>
      </c>
      <c r="AN61" s="821">
        <v>0.56999999999999995</v>
      </c>
      <c r="AO61" s="705">
        <f>IF(U61="n/a","n/a",IF(AA61&lt;0,"n/a",IF(AA61="n/a","n/a",J61+U61-AA61)))</f>
        <v>-27.804337428060013</v>
      </c>
      <c r="AP61" s="706">
        <f>IF(U61="n/a","n/a",J61+U61)</f>
        <v>4.7990145272472491</v>
      </c>
      <c r="AQ61" s="843">
        <f>IF(OR(AC61&lt;0.01,AC61="n/a",AF61="n/a"),"n/a",(I61/SQRT(22.5*AC61*(I61/AF61))-1)*100)</f>
        <v>131.86052872285092</v>
      </c>
      <c r="AR61" s="618">
        <f>INDEX(Historical!$C$7:$C$1222,MATCH(B61,Historical!$B$7:$B$1244,0))*IF(AH61="n/a",1.03,IF(AH61&lt;0,1.01,IF(AH61&gt;10,1.1,(1+AH61/100))))</f>
        <v>1.5352000000000001</v>
      </c>
      <c r="AS61" s="841">
        <f>IF($AI61="n/a",1.03*AR61,IF($AI61&lt;0,1.01*AR61,IF($AI61&gt;10,1.1*AR61,(1+$AI61/100)*AR61)))</f>
        <v>1.6887200000000002</v>
      </c>
      <c r="AT61" s="841">
        <f>IF($AK61="n/a",1.03*AS61,IF($AK61&lt;0,1.01*AS61,IF($AK61&gt;10,1.1*AS61,(1+$AK61/100)*AS61)))</f>
        <v>1.8565787680000001</v>
      </c>
      <c r="AU61" s="841">
        <f>IF($AK61="n/a",1.03*AT61,IF($AK61&lt;0,1.01*AT61,IF($AK61&gt;10,1.1*AT61,(1+$AK61/100)*AT61)))</f>
        <v>2.0411226975391998</v>
      </c>
      <c r="AV61" s="841">
        <f>IF($AK61="n/a",1.03*AU61,IF($AK61&lt;0,1.01*AU61,IF($AK61&gt;10,1.1*AU61,(1+$AK61/100)*AU61)))</f>
        <v>2.244010293674596</v>
      </c>
      <c r="AW61" s="618">
        <f>SUM(AR61:AV61)</f>
        <v>9.3656317592137981</v>
      </c>
      <c r="AX61" s="713">
        <f>AW61/I61*100</f>
        <v>8.0240162433291626</v>
      </c>
      <c r="AY61" s="887">
        <v>0.63</v>
      </c>
      <c r="AZ61" s="827">
        <v>29.360000000000003</v>
      </c>
      <c r="BA61" s="827">
        <v>-5.0599999999999996</v>
      </c>
      <c r="BB61" s="827">
        <v>4.1500000000000004</v>
      </c>
      <c r="BC61" s="827">
        <v>10.780000000000001</v>
      </c>
      <c r="BE61" s="594">
        <v>1994</v>
      </c>
      <c r="BF61" s="853">
        <f>IF(BE61&gt;2020,0,IF(BE61&gt;2008,1,IF(BE61&gt;2001,2,IF(BE61&gt;1990,3,IF(BE61&gt;1980,4,IF(BE61&gt;1973,5,IF(BE61&gt;1970,6,IF(BE61&gt;1960,7,IF(BE61&gt;1958,8,IF(BE61&gt;1953,9,10))))))))))</f>
        <v>3</v>
      </c>
      <c r="BG61" s="837">
        <v>5.7</v>
      </c>
      <c r="BH61" s="820" t="s">
        <v>4443</v>
      </c>
      <c r="BI61" s="820" t="s">
        <v>4444</v>
      </c>
    </row>
    <row r="62" spans="1:61" ht="11.25" customHeight="1" x14ac:dyDescent="0.2">
      <c r="A62" s="826" t="s">
        <v>4662</v>
      </c>
      <c r="B62" s="830" t="s">
        <v>438</v>
      </c>
      <c r="C62" s="885" t="s">
        <v>152</v>
      </c>
      <c r="D62" s="885" t="s">
        <v>4183</v>
      </c>
      <c r="E62" s="699">
        <v>20</v>
      </c>
      <c r="F62" s="1122">
        <v>177</v>
      </c>
      <c r="G62" s="1086" t="s">
        <v>105</v>
      </c>
      <c r="H62" s="1086" t="s">
        <v>105</v>
      </c>
      <c r="I62" s="829">
        <v>568</v>
      </c>
      <c r="J62" s="618">
        <f>(M62/I62)*100</f>
        <v>1.5140845070422535</v>
      </c>
      <c r="K62" s="832">
        <v>2.15</v>
      </c>
      <c r="L62" s="842">
        <v>4</v>
      </c>
      <c r="M62" s="609">
        <f>K62*L62</f>
        <v>8.6</v>
      </c>
      <c r="N62" s="825" t="s">
        <v>150</v>
      </c>
      <c r="O62" s="700">
        <v>1.95</v>
      </c>
      <c r="P62" s="603">
        <v>44818</v>
      </c>
      <c r="Q62" s="603">
        <v>44834</v>
      </c>
      <c r="R62" s="609">
        <f>(K62-O62)/O62*100</f>
        <v>10.256410256410255</v>
      </c>
      <c r="S62" s="667">
        <f>IF(INDEX(Historical!$D$7:$D$1220,MATCH(B62,Historical!$B$7:$B$1244,0))=0,"n/a",(INDEX(Historical!$C$7:$C$1222,MATCH(B62,Historical!$B$7:$B$1244,0))/INDEX(Historical!$D$7:$D$1220,MATCH(B62,Historical!$B$7:$B$1244,0))-1)*100)</f>
        <v>10.810810810810789</v>
      </c>
      <c r="T62" s="667">
        <f>IF(INDEX(Historical!$F$7:$F$1213,MATCH(B62,Historical!$B$7:$B$1244,0))=0,"n/a",((INDEX(Historical!$C$7:$C$1222,MATCH(B62,Historical!$B$7:$B$1244,0))/INDEX(Historical!$F$7:$F$1213,MATCH(B62,Historical!$B$7:$B$1244,0)))^(1/3)-1)*100)</f>
        <v>12.23507977934435</v>
      </c>
      <c r="U62" s="667">
        <f>IF(INDEX(Historical!$H$7:$H$1213,MATCH(B62,Historical!$B$7:$B$1244,0))=0,"n/a",((INDEX(Historical!$C$7:$C$1222,MATCH(B62,Historical!$B$7:$B$1244,0))/INDEX(Historical!$H$7:$H$1213,MATCH(B62,Historical!$B$7:$B$1244,0)))^(1/5)-1)*100)</f>
        <v>12.750965043116125</v>
      </c>
      <c r="V62" s="667">
        <f>IF(INDEX(Historical!$N$7:$N$1213,MATCH(B62,Historical!$B$7:$B$1244,0))=0,"n/a",((INDEX(Historical!$C$7:$C$1222,MATCH(B62,Historical!$B$7:$B$1244,0))/INDEX(Historical!$N$7:$N$1213,MATCH(B62,Historical!$B$7:$B$1244,0)))^(1/10)-1)*100)</f>
        <v>14.593360573349145</v>
      </c>
      <c r="W62" s="668">
        <f>IF(OR(U62&lt;=0,U62="n/a",V62&lt;=0,V62="n/a"),"n/a",U62/V62)</f>
        <v>0.87375111298232011</v>
      </c>
      <c r="X62" s="669">
        <f>IF(OR(AJ62&lt;=0,AJ62="n/a",U62&lt;=0,U62="n/a"),"n/a",U62/AJ62)</f>
        <v>3.1099914739307617</v>
      </c>
      <c r="Y62" s="631"/>
      <c r="Z62" s="618">
        <f>IF(OR(AC62&lt;0.01,AC62="n/a"),"n/a",M62/AC62*100)</f>
        <v>44.421487603305785</v>
      </c>
      <c r="AA62" s="841">
        <f>IF(OR(AC62&lt;0.01,AC62="n/a"),"n/a",I62/AC62)</f>
        <v>29.338842975206614</v>
      </c>
      <c r="AB62" s="842">
        <v>12</v>
      </c>
      <c r="AC62" s="821">
        <v>19.36</v>
      </c>
      <c r="AD62" s="821" t="s">
        <v>135</v>
      </c>
      <c r="AE62" s="821">
        <v>6.28</v>
      </c>
      <c r="AF62" s="821">
        <v>4.7300000000000004</v>
      </c>
      <c r="AG62" s="821">
        <v>14.2</v>
      </c>
      <c r="AH62" s="821">
        <v>4.2</v>
      </c>
      <c r="AI62" s="821" t="s">
        <v>135</v>
      </c>
      <c r="AJ62" s="821">
        <v>4.1000000000000005</v>
      </c>
      <c r="AK62" s="821" t="s">
        <v>135</v>
      </c>
      <c r="AL62" s="833">
        <v>1140</v>
      </c>
      <c r="AM62" s="827">
        <v>10.7</v>
      </c>
      <c r="AN62" s="821">
        <v>0</v>
      </c>
      <c r="AO62" s="705">
        <f>IF(U62="n/a","n/a",IF(AA62&lt;0,"n/a",IF(AA62="n/a","n/a",J62+U62-AA62)))</f>
        <v>-15.073793425048235</v>
      </c>
      <c r="AP62" s="706">
        <f>IF(U62="n/a","n/a",J62+U62)</f>
        <v>14.265049550158379</v>
      </c>
      <c r="AQ62" s="843">
        <f>IF(OR(AC62&lt;0.01,AC62="n/a",AF62="n/a"),"n/a",(I62/SQRT(22.5*AC62*(I62/AF62))-1)*100)</f>
        <v>148.34807765869192</v>
      </c>
      <c r="AR62" s="618">
        <f>INDEX(Historical!$C$7:$C$1222,MATCH(B62,Historical!$B$7:$B$1244,0))*IF(AH62="n/a",1.03,IF(AH62&lt;0,1.01,IF(AH62&gt;10,1.1,(1+AH62/100))))</f>
        <v>8.5443999999999996</v>
      </c>
      <c r="AS62" s="841">
        <f>IF($AI62="n/a",1.03*AR62,IF($AI62&lt;0,1.01*AR62,IF($AI62&gt;10,1.1*AR62,(1+$AI62/100)*AR62)))</f>
        <v>8.800732</v>
      </c>
      <c r="AT62" s="841">
        <f>IF($AK62="n/a",1.03*AS62,IF($AK62&lt;0,1.01*AS62,IF($AK62&gt;10,1.1*AS62,(1+$AK62/100)*AS62)))</f>
        <v>9.0647539600000009</v>
      </c>
      <c r="AU62" s="841">
        <f>IF($AK62="n/a",1.03*AT62,IF($AK62&lt;0,1.01*AT62,IF($AK62&gt;10,1.1*AT62,(1+$AK62/100)*AT62)))</f>
        <v>9.3366965788000016</v>
      </c>
      <c r="AV62" s="841">
        <f>IF($AK62="n/a",1.03*AU62,IF($AK62&lt;0,1.01*AU62,IF($AK62&gt;10,1.1*AU62,(1+$AK62/100)*AU62)))</f>
        <v>9.6167974761640025</v>
      </c>
      <c r="AW62" s="618">
        <f>SUM(AR62:AV62)</f>
        <v>45.363380014964001</v>
      </c>
      <c r="AX62" s="713">
        <f>AW62/I62*100</f>
        <v>7.9865105660147888</v>
      </c>
      <c r="AY62" s="887">
        <v>0.41</v>
      </c>
      <c r="AZ62" s="827">
        <v>6.17</v>
      </c>
      <c r="BA62" s="827">
        <v>-27.529999999999998</v>
      </c>
      <c r="BB62" s="827">
        <v>-10.23</v>
      </c>
      <c r="BC62" s="827">
        <v>-8.76</v>
      </c>
      <c r="BE62" s="594">
        <v>2003</v>
      </c>
      <c r="BF62" s="853">
        <f>IF(BE62&gt;2020,0,IF(BE62&gt;2008,1,IF(BE62&gt;2001,2,IF(BE62&gt;1990,3,IF(BE62&gt;1980,4,IF(BE62&gt;1973,5,IF(BE62&gt;1970,6,IF(BE62&gt;1960,7,IF(BE62&gt;1958,8,IF(BE62&gt;1953,9,10))))))))))</f>
        <v>2</v>
      </c>
      <c r="BG62" s="837">
        <v>12.8</v>
      </c>
      <c r="BH62" s="820" t="s">
        <v>4443</v>
      </c>
      <c r="BI62" s="820" t="s">
        <v>4444</v>
      </c>
    </row>
    <row r="63" spans="1:61" ht="11.25" customHeight="1" x14ac:dyDescent="0.2">
      <c r="A63" s="826" t="s">
        <v>4664</v>
      </c>
      <c r="B63" s="830" t="s">
        <v>4287</v>
      </c>
      <c r="C63" s="885" t="s">
        <v>107</v>
      </c>
      <c r="D63" s="885" t="s">
        <v>4197</v>
      </c>
      <c r="E63" s="699">
        <v>12</v>
      </c>
      <c r="F63" s="1122">
        <v>373</v>
      </c>
      <c r="G63" s="1095" t="s">
        <v>105</v>
      </c>
      <c r="H63" s="1095" t="s">
        <v>105</v>
      </c>
      <c r="I63" t="n">
        <v>35.0</v>
      </c>
      <c r="J63" s="618">
        <f>(M63/I63)*100</f>
        <v>3.2034169781099839</v>
      </c>
      <c r="K63" s="832">
        <v>0.3</v>
      </c>
      <c r="L63" s="842">
        <v>4</v>
      </c>
      <c r="M63" s="609">
        <f>K63*L63</f>
        <v>1.2</v>
      </c>
      <c r="N63" s="825" t="s">
        <v>460</v>
      </c>
      <c r="O63" s="700">
        <v>0.28000000000000003</v>
      </c>
      <c r="P63" s="603">
        <v>44784</v>
      </c>
      <c r="Q63" s="603">
        <v>44799</v>
      </c>
      <c r="R63" s="609">
        <f>(K63-O63)/O63*100</f>
        <v>7.1428571428571281</v>
      </c>
      <c r="S63" s="667">
        <f>IF(INDEX(Historical!$D$7:$D$1220,MATCH(B63,Historical!$B$7:$B$1244,0))=0,"n/a",(INDEX(Historical!$C$7:$C$1222,MATCH(B63,Historical!$B$7:$B$1244,0))/INDEX(Historical!$D$7:$D$1220,MATCH(B63,Historical!$B$7:$B$1244,0))-1)*100)</f>
        <v>6.4220183486238369</v>
      </c>
      <c r="T63" s="667">
        <f>IF(INDEX(Historical!$F$7:$F$1213,MATCH(B63,Historical!$B$7:$B$1244,0))=0,"n/a",((INDEX(Historical!$C$7:$C$1222,MATCH(B63,Historical!$B$7:$B$1244,0))/INDEX(Historical!$F$7:$F$1213,MATCH(B63,Historical!$B$7:$B$1244,0)))^(1/3)-1)*100)</f>
        <v>6.5112754733217981</v>
      </c>
      <c r="U63" s="667">
        <f>IF(INDEX(Historical!$H$7:$H$1213,MATCH(B63,Historical!$B$7:$B$1244,0))=0,"n/a",((INDEX(Historical!$C$7:$C$1222,MATCH(B63,Historical!$B$7:$B$1244,0))/INDEX(Historical!$H$7:$H$1213,MATCH(B63,Historical!$B$7:$B$1244,0)))^(1/5)-1)*100)</f>
        <v>7.4470741963587939</v>
      </c>
      <c r="V63" s="667">
        <f>IF(INDEX(Historical!$N$7:$N$1213,MATCH(B63,Historical!$B$7:$B$1244,0))=0,"n/a",((INDEX(Historical!$C$7:$C$1222,MATCH(B63,Historical!$B$7:$B$1244,0))/INDEX(Historical!$N$7:$N$1213,MATCH(B63,Historical!$B$7:$B$1244,0)))^(1/10)-1)*100)</f>
        <v>12.105166108104948</v>
      </c>
      <c r="W63" s="668">
        <f>IF(OR(U63&lt;=0,U63="n/a",V63&lt;=0,V63="n/a"),"n/a",U63/V63)</f>
        <v>0.61519801792497886</v>
      </c>
      <c r="X63" s="669">
        <f>IF(OR(AJ63&lt;=0,AJ63="n/a",U63&lt;=0,U63="n/a"),"n/a",U63/AJ63)</f>
        <v>0.55163512565620698</v>
      </c>
      <c r="Y63" s="640"/>
      <c r="Z63" s="618">
        <f>IF(OR(AC63&lt;0.01,AC63="n/a"),"n/a",M63/AC63*100)</f>
        <v>40.404040404040401</v>
      </c>
      <c r="AA63" s="841">
        <f>IF(OR(AC63&lt;0.01,AC63="n/a"),"n/a",I63/AC63)</f>
        <v>12.612794612794612</v>
      </c>
      <c r="AB63" s="842">
        <v>12</v>
      </c>
      <c r="AC63" s="821">
        <v>2.97</v>
      </c>
      <c r="AD63" s="821">
        <v>1.58</v>
      </c>
      <c r="AE63" s="821">
        <v>4.26</v>
      </c>
      <c r="AF63" s="821">
        <v>1.23</v>
      </c>
      <c r="AG63" s="821">
        <v>8.7999999999999989</v>
      </c>
      <c r="AH63" s="821">
        <v>68.300000000000011</v>
      </c>
      <c r="AI63" s="821">
        <v>-0.09</v>
      </c>
      <c r="AJ63" s="821">
        <v>13.5</v>
      </c>
      <c r="AK63" s="821">
        <v>8</v>
      </c>
      <c r="AL63" s="833">
        <v>2810</v>
      </c>
      <c r="AM63" s="827">
        <v>0.6</v>
      </c>
      <c r="AN63" s="821">
        <v>0.17</v>
      </c>
      <c r="AO63" s="705">
        <f>IF(U63="n/a","n/a",IF(AA63&lt;0,"n/a",IF(AA63="n/a","n/a",J63+U63-AA63)))</f>
        <v>-1.9623034383258346</v>
      </c>
      <c r="AP63" s="706">
        <f>IF(U63="n/a","n/a",J63+U63)</f>
        <v>10.650491174468778</v>
      </c>
      <c r="AQ63" s="843">
        <f>IF(OR(AC63&lt;0.01,AC63="n/a",AF63="n/a"),"n/a",(I63/SQRT(22.5*AC63*(I63/AF63))-1)*100)</f>
        <v>-16.963897078874645</v>
      </c>
      <c r="AR63" s="618">
        <f>INDEX(Historical!$C$7:$C$1222,MATCH(B63,Historical!$B$7:$B$1244,0))*IF(AH63="n/a",1.03,IF(AH63&lt;0,1.01,IF(AH63&gt;10,1.1,(1+AH63/100))))</f>
        <v>1.276</v>
      </c>
      <c r="AS63" s="841">
        <f>IF($AI63="n/a",1.03*AR63,IF($AI63&lt;0,1.01*AR63,IF($AI63&gt;10,1.1*AR63,(1+$AI63/100)*AR63)))</f>
        <v>1.2887600000000001</v>
      </c>
      <c r="AT63" s="841">
        <f>IF($AK63="n/a",1.03*AS63,IF($AK63&lt;0,1.01*AS63,IF($AK63&gt;10,1.1*AS63,(1+$AK63/100)*AS63)))</f>
        <v>1.3918608000000001</v>
      </c>
      <c r="AU63" s="841">
        <f>IF($AK63="n/a",1.03*AT63,IF($AK63&lt;0,1.01*AT63,IF($AK63&gt;10,1.1*AT63,(1+$AK63/100)*AT63)))</f>
        <v>1.5032096640000003</v>
      </c>
      <c r="AV63" s="841">
        <f>IF($AK63="n/a",1.03*AU63,IF($AK63&lt;0,1.01*AU63,IF($AK63&gt;10,1.1*AU63,(1+$AK63/100)*AU63)))</f>
        <v>1.6234664371200005</v>
      </c>
      <c r="AW63" s="618">
        <f>SUM(AR63:AV63)</f>
        <v>7.0832969011200015</v>
      </c>
      <c r="AX63" s="713">
        <f>AW63/I63*100</f>
        <v>18.908961295034707</v>
      </c>
      <c r="AY63" s="887">
        <v>1.06</v>
      </c>
      <c r="AZ63" s="827">
        <v>23.79</v>
      </c>
      <c r="BA63" s="827">
        <v>-8.81</v>
      </c>
      <c r="BB63" s="827">
        <v>1.59</v>
      </c>
      <c r="BC63" s="827">
        <v>8.25</v>
      </c>
      <c r="BE63" s="594">
        <v>2011</v>
      </c>
      <c r="BF63" s="853">
        <f>IF(BE63&gt;2020,0,IF(BE63&gt;2008,1,IF(BE63&gt;2001,2,IF(BE63&gt;1990,3,IF(BE63&gt;1980,4,IF(BE63&gt;1973,5,IF(BE63&gt;1970,6,IF(BE63&gt;1960,7,IF(BE63&gt;1958,8,IF(BE63&gt;1953,9,10))))))))))</f>
        <v>1</v>
      </c>
      <c r="BG63" s="837">
        <v>1.0999999999999999</v>
      </c>
      <c r="BH63" s="820" t="s">
        <v>4443</v>
      </c>
      <c r="BI63" s="820" t="s">
        <v>4444</v>
      </c>
    </row>
    <row r="64" spans="1:61" ht="11.25" customHeight="1" x14ac:dyDescent="0.2">
      <c r="A64" s="819" t="s">
        <v>4665</v>
      </c>
      <c r="B64" s="830" t="s">
        <v>440</v>
      </c>
      <c r="C64" s="885" t="s">
        <v>107</v>
      </c>
      <c r="D64" s="885" t="s">
        <v>4197</v>
      </c>
      <c r="E64" s="699">
        <v>22</v>
      </c>
      <c r="F64" s="1122">
        <v>160</v>
      </c>
      <c r="G64" s="1122" t="s">
        <v>36</v>
      </c>
      <c r="H64" s="1122" t="s">
        <v>36</v>
      </c>
      <c r="I64" s="829">
        <v>23.95</v>
      </c>
      <c r="J64" s="618">
        <f>(M64/I64)*100</f>
        <v>4.5093945720250526</v>
      </c>
      <c r="K64" s="832">
        <v>0.27</v>
      </c>
      <c r="L64" s="842">
        <v>4</v>
      </c>
      <c r="M64" s="609">
        <f>K64*L64</f>
        <v>1.08</v>
      </c>
      <c r="N64" s="825" t="s">
        <v>3851</v>
      </c>
      <c r="O64" s="700">
        <v>0.26500000000000001</v>
      </c>
      <c r="P64" s="603">
        <v>44994</v>
      </c>
      <c r="Q64" s="603">
        <v>45012</v>
      </c>
      <c r="R64" s="609">
        <f>(K64-O64)/O64*100</f>
        <v>1.8867924528301903</v>
      </c>
      <c r="S64" s="667">
        <f>IF(INDEX(Historical!$D$7:$D$1220,MATCH(B64,Historical!$B$7:$B$1244,0))=0,"n/a",(INDEX(Historical!$C$7:$C$1222,MATCH(B64,Historical!$B$7:$B$1244,0))/INDEX(Historical!$D$7:$D$1220,MATCH(B64,Historical!$B$7:$B$1244,0))-1)*100)</f>
        <v>1.9230769230769162</v>
      </c>
      <c r="T64" s="667">
        <f>IF(INDEX(Historical!$F$7:$F$1213,MATCH(B64,Historical!$B$7:$B$1244,0))=0,"n/a",((INDEX(Historical!$C$7:$C$1222,MATCH(B64,Historical!$B$7:$B$1244,0))/INDEX(Historical!$F$7:$F$1213,MATCH(B64,Historical!$B$7:$B$1244,0)))^(1/3)-1)*100)</f>
        <v>1.9612822422216292</v>
      </c>
      <c r="U64" s="667">
        <f>IF(INDEX(Historical!$H$7:$H$1213,MATCH(B64,Historical!$B$7:$B$1244,0))=0,"n/a",((INDEX(Historical!$C$7:$C$1222,MATCH(B64,Historical!$B$7:$B$1244,0))/INDEX(Historical!$H$7:$H$1213,MATCH(B64,Historical!$B$7:$B$1244,0)))^(1/5)-1)*100)</f>
        <v>2.8735217383772715</v>
      </c>
      <c r="V64" s="667">
        <f>IF(INDEX(Historical!$N$7:$N$1213,MATCH(B64,Historical!$B$7:$B$1244,0))=0,"n/a",((INDEX(Historical!$C$7:$C$1222,MATCH(B64,Historical!$B$7:$B$1244,0))/INDEX(Historical!$N$7:$N$1213,MATCH(B64,Historical!$B$7:$B$1244,0)))^(1/10)-1)*100)</f>
        <v>2.6004348131758448</v>
      </c>
      <c r="W64" s="668">
        <f>IF(OR(U64&lt;=0,U64="n/a",V64&lt;=0,V64="n/a"),"n/a",U64/V64)</f>
        <v>1.1050158703528172</v>
      </c>
      <c r="X64" s="669">
        <f>IF(OR(AJ64&lt;=0,AJ64="n/a",U64&lt;=0,U64="n/a"),"n/a",U64/AJ64)</f>
        <v>9.5784057945909051</v>
      </c>
      <c r="Y64" s="830"/>
      <c r="Z64" s="618">
        <f>IF(OR(AC64&lt;0.01,AC64="n/a"),"n/a",M64/AC64*100)</f>
        <v>36.610169491525426</v>
      </c>
      <c r="AA64" s="841">
        <f>IF(OR(AC64&lt;0.01,AC64="n/a"),"n/a",I64/AC64)</f>
        <v>8.118644067796609</v>
      </c>
      <c r="AB64" s="842">
        <v>12</v>
      </c>
      <c r="AC64" s="821">
        <v>2.95</v>
      </c>
      <c r="AD64" s="821" t="s">
        <v>135</v>
      </c>
      <c r="AE64" s="821">
        <v>2.93</v>
      </c>
      <c r="AF64" s="821">
        <v>1.42</v>
      </c>
      <c r="AG64" s="821">
        <v>9.4</v>
      </c>
      <c r="AH64" s="821">
        <v>8.5</v>
      </c>
      <c r="AI64" s="821" t="s">
        <v>135</v>
      </c>
      <c r="AJ64" s="821">
        <v>0.3</v>
      </c>
      <c r="AK64" s="821" t="s">
        <v>135</v>
      </c>
      <c r="AL64" s="833">
        <v>84.49</v>
      </c>
      <c r="AM64" s="827">
        <v>0.70000000000000007</v>
      </c>
      <c r="AN64" s="821">
        <v>0</v>
      </c>
      <c r="AO64" s="705">
        <f>IF(U64="n/a","n/a",IF(AA64&lt;0,"n/a",IF(AA64="n/a","n/a",J64+U64-AA64)))</f>
        <v>-0.73572775739428486</v>
      </c>
      <c r="AP64" s="706">
        <f>IF(U64="n/a","n/a",J64+U64)</f>
        <v>7.3829163104023241</v>
      </c>
      <c r="AQ64" s="843">
        <f>IF(OR(AC64&lt;0.01,AC64="n/a",AF64="n/a"),"n/a",(I64/SQRT(22.5*AC64*(I64/AF64))-1)*100)</f>
        <v>-28.41951049103708</v>
      </c>
      <c r="AR64" s="618">
        <f>INDEX(Historical!$C$7:$C$1222,MATCH(B64,Historical!$B$7:$B$1244,0))*IF(AH64="n/a",1.03,IF(AH64&lt;0,1.01,IF(AH64&gt;10,1.1,(1+AH64/100))))</f>
        <v>1.1501000000000001</v>
      </c>
      <c r="AS64" s="841">
        <f>IF($AI64="n/a",1.03*AR64,IF($AI64&lt;0,1.01*AR64,IF($AI64&gt;10,1.1*AR64,(1+$AI64/100)*AR64)))</f>
        <v>1.1846030000000001</v>
      </c>
      <c r="AT64" s="841">
        <f>IF($AK64="n/a",1.03*AS64,IF($AK64&lt;0,1.01*AS64,IF($AK64&gt;10,1.1*AS64,(1+$AK64/100)*AS64)))</f>
        <v>1.22014109</v>
      </c>
      <c r="AU64" s="841">
        <f>IF($AK64="n/a",1.03*AT64,IF($AK64&lt;0,1.01*AT64,IF($AK64&gt;10,1.1*AT64,(1+$AK64/100)*AT64)))</f>
        <v>1.2567453227000001</v>
      </c>
      <c r="AV64" s="841">
        <f>IF($AK64="n/a",1.03*AU64,IF($AK64&lt;0,1.01*AU64,IF($AK64&gt;10,1.1*AU64,(1+$AK64/100)*AU64)))</f>
        <v>1.2944476823810001</v>
      </c>
      <c r="AW64" s="618">
        <f>SUM(AR64:AV64)</f>
        <v>6.1060370950809997</v>
      </c>
      <c r="AX64" s="713">
        <f>AW64/I64*100</f>
        <v>25.494935678835073</v>
      </c>
      <c r="AY64" s="887">
        <v>0.55000000000000004</v>
      </c>
      <c r="AZ64" s="827">
        <v>10.01</v>
      </c>
      <c r="BA64" s="827">
        <v>-35.46</v>
      </c>
      <c r="BB64" s="827">
        <v>2.34</v>
      </c>
      <c r="BC64" s="827">
        <v>-10.72</v>
      </c>
      <c r="BE64" s="594">
        <v>2002</v>
      </c>
      <c r="BF64" s="853">
        <f>IF(BE64&gt;2020,0,IF(BE64&gt;2008,1,IF(BE64&gt;2001,2,IF(BE64&gt;1990,3,IF(BE64&gt;1980,4,IF(BE64&gt;1973,5,IF(BE64&gt;1970,6,IF(BE64&gt;1960,7,IF(BE64&gt;1958,8,IF(BE64&gt;1953,9,10))))))))))</f>
        <v>2</v>
      </c>
      <c r="BG64" s="837">
        <v>0.70000000000000007</v>
      </c>
      <c r="BH64" s="820" t="s">
        <v>4443</v>
      </c>
      <c r="BI64" s="820" t="s">
        <v>4444</v>
      </c>
    </row>
    <row r="65" spans="1:61" ht="11.25" customHeight="1" x14ac:dyDescent="0.2">
      <c r="A65" s="826" t="s">
        <v>4666</v>
      </c>
      <c r="B65" s="830" t="s">
        <v>442</v>
      </c>
      <c r="C65" s="885" t="s">
        <v>130</v>
      </c>
      <c r="D65" s="885" t="s">
        <v>4187</v>
      </c>
      <c r="E65" s="699">
        <v>21</v>
      </c>
      <c r="F65" s="1122">
        <v>168</v>
      </c>
      <c r="G65" s="1095" t="s">
        <v>36</v>
      </c>
      <c r="H65" s="1095" t="s">
        <v>36</v>
      </c>
      <c r="I65" t="n">
        <v>40.52</v>
      </c>
      <c r="J65" s="618">
        <f>(M65/I65)*100</f>
        <v>4.4747081712062267</v>
      </c>
      <c r="K65" s="832">
        <v>0.46</v>
      </c>
      <c r="L65" s="842">
        <v>4</v>
      </c>
      <c r="M65" s="609">
        <f>K65*L65</f>
        <v>1.84</v>
      </c>
      <c r="N65" s="825" t="s">
        <v>147</v>
      </c>
      <c r="O65" s="700">
        <v>0.44</v>
      </c>
      <c r="P65" s="603">
        <v>44973</v>
      </c>
      <c r="Q65" s="603">
        <v>45000</v>
      </c>
      <c r="R65" s="609">
        <f>(K65-O65)/O65*100</f>
        <v>4.5454545454545494</v>
      </c>
      <c r="S65" s="667">
        <f>IF(INDEX(Historical!$D$7:$D$1220,MATCH(B65,Historical!$B$7:$B$1244,0))=0,"n/a",(INDEX(Historical!$C$7:$C$1222,MATCH(B65,Historical!$B$7:$B$1244,0))/INDEX(Historical!$D$7:$D$1220,MATCH(B65,Historical!$B$7:$B$1244,0))-1)*100)</f>
        <v>4.1420118343195256</v>
      </c>
      <c r="T65" s="667">
        <f>IF(INDEX(Historical!$F$7:$F$1213,MATCH(B65,Historical!$B$7:$B$1244,0))=0,"n/a",((INDEX(Historical!$C$7:$C$1222,MATCH(B65,Historical!$B$7:$B$1244,0))/INDEX(Historical!$F$7:$F$1213,MATCH(B65,Historical!$B$7:$B$1244,0)))^(1/3)-1)*100)</f>
        <v>4.3262643101762421</v>
      </c>
      <c r="U65" s="667">
        <f>IF(INDEX(Historical!$H$7:$H$1213,MATCH(B65,Historical!$B$7:$B$1244,0))=0,"n/a",((INDEX(Historical!$C$7:$C$1222,MATCH(B65,Historical!$B$7:$B$1244,0))/INDEX(Historical!$H$7:$H$1213,MATCH(B65,Historical!$B$7:$B$1244,0)))^(1/5)-1)*100)</f>
        <v>4.2402216277297899</v>
      </c>
      <c r="V65" s="667">
        <f>IF(INDEX(Historical!$N$7:$N$1213,MATCH(B65,Historical!$B$7:$B$1244,0))=0,"n/a",((INDEX(Historical!$C$7:$C$1222,MATCH(B65,Historical!$B$7:$B$1244,0))/INDEX(Historical!$N$7:$N$1213,MATCH(B65,Historical!$B$7:$B$1244,0)))^(1/10)-1)*100)</f>
        <v>4.2570585584205789</v>
      </c>
      <c r="W65" s="668">
        <f>IF(OR(U65&lt;=0,U65="n/a",V65&lt;=0,V65="n/a"),"n/a",U65/V65)</f>
        <v>0.99604493796368265</v>
      </c>
      <c r="X65" s="669">
        <f>IF(OR(AJ65&lt;=0,AJ65="n/a",U65&lt;=0,U65="n/a"),"n/a",U65/AJ65)</f>
        <v>2.3556786820721056</v>
      </c>
      <c r="Y65" s="635"/>
      <c r="Z65" s="618">
        <f>IF(OR(AC65&lt;0.01,AC65="n/a"),"n/a",M65/AC65*100)</f>
        <v>86.79245283018868</v>
      </c>
      <c r="AA65" s="841">
        <f>IF(OR(AC65&lt;0.01,AC65="n/a"),"n/a",I65/AC65)</f>
        <v>19.396226415094336</v>
      </c>
      <c r="AB65" s="842">
        <v>12</v>
      </c>
      <c r="AC65" s="821">
        <v>2.12</v>
      </c>
      <c r="AD65" s="821">
        <v>3.75</v>
      </c>
      <c r="AE65" s="821">
        <v>1.83</v>
      </c>
      <c r="AF65" s="821">
        <v>1.32</v>
      </c>
      <c r="AG65" s="821">
        <v>6.9</v>
      </c>
      <c r="AH65" s="821">
        <v>1</v>
      </c>
      <c r="AI65" s="821">
        <v>5.84</v>
      </c>
      <c r="AJ65" s="821">
        <v>1.7999999999999998</v>
      </c>
      <c r="AK65" s="821">
        <v>5.2</v>
      </c>
      <c r="AL65" s="833">
        <v>3120</v>
      </c>
      <c r="AM65" s="827">
        <v>0.5</v>
      </c>
      <c r="AN65" s="821">
        <v>1.22</v>
      </c>
      <c r="AO65" s="705">
        <f>IF(U65="n/a","n/a",IF(AA65&lt;0,"n/a",IF(AA65="n/a","n/a",J65+U65-AA65)))</f>
        <v>-10.68129661615832</v>
      </c>
      <c r="AP65" s="706">
        <f>IF(U65="n/a","n/a",J65+U65)</f>
        <v>8.7149297989360157</v>
      </c>
      <c r="AQ65" s="843">
        <f>IF(OR(AC65&lt;0.01,AC65="n/a",AF65="n/a"),"n/a",(I65/SQRT(22.5*AC65*(I65/AF65))-1)*100)</f>
        <v>6.6729557894377622</v>
      </c>
      <c r="AR65" s="618">
        <f>INDEX(Historical!$C$7:$C$1222,MATCH(B65,Historical!$B$7:$B$1244,0))*IF(AH65="n/a",1.03,IF(AH65&lt;0,1.01,IF(AH65&gt;10,1.1,(1+AH65/100))))</f>
        <v>1.7776000000000001</v>
      </c>
      <c r="AS65" s="841">
        <f>IF($AI65="n/a",1.03*AR65,IF($AI65&lt;0,1.01*AR65,IF($AI65&gt;10,1.1*AR65,(1+$AI65/100)*AR65)))</f>
        <v>1.8814118400000002</v>
      </c>
      <c r="AT65" s="841">
        <f>IF($AK65="n/a",1.03*AS65,IF($AK65&lt;0,1.01*AS65,IF($AK65&gt;10,1.1*AS65,(1+$AK65/100)*AS65)))</f>
        <v>1.9792452556800002</v>
      </c>
      <c r="AU65" s="841">
        <f>IF($AK65="n/a",1.03*AT65,IF($AK65&lt;0,1.01*AT65,IF($AK65&gt;10,1.1*AT65,(1+$AK65/100)*AT65)))</f>
        <v>2.0821660089753604</v>
      </c>
      <c r="AV65" s="841">
        <f>IF($AK65="n/a",1.03*AU65,IF($AK65&lt;0,1.01*AU65,IF($AK65&gt;10,1.1*AU65,(1+$AK65/100)*AU65)))</f>
        <v>2.1904386414420793</v>
      </c>
      <c r="AW65" s="618">
        <f>SUM(AR65:AV65)</f>
        <v>9.9108617460974386</v>
      </c>
      <c r="AX65" s="713">
        <f>AW65/I65*100</f>
        <v>24.10229023856381</v>
      </c>
      <c r="AY65" s="887">
        <v>0.49</v>
      </c>
      <c r="AZ65" s="827">
        <v>15.120000000000001</v>
      </c>
      <c r="BA65" s="827">
        <v>-12.32</v>
      </c>
      <c r="BB65" s="827">
        <v>-1.9</v>
      </c>
      <c r="BC65" s="827">
        <v>-0.5</v>
      </c>
      <c r="BE65" s="594">
        <v>2003</v>
      </c>
      <c r="BF65" s="853">
        <f>IF(BE65&gt;2020,0,IF(BE65&gt;2008,1,IF(BE65&gt;2001,2,IF(BE65&gt;1990,3,IF(BE65&gt;1980,4,IF(BE65&gt;1973,5,IF(BE65&gt;1970,6,IF(BE65&gt;1960,7,IF(BE65&gt;1958,8,IF(BE65&gt;1953,9,10))))))))))</f>
        <v>2</v>
      </c>
      <c r="BG65" s="837">
        <v>2.1999999999999997</v>
      </c>
      <c r="BH65" s="820" t="s">
        <v>4443</v>
      </c>
      <c r="BI65" s="820" t="s">
        <v>4444</v>
      </c>
    </row>
    <row r="66" spans="1:61" ht="11.25" customHeight="1" x14ac:dyDescent="0.2">
      <c r="A66" s="819" t="s">
        <v>4668</v>
      </c>
      <c r="B66" s="830" t="s">
        <v>983</v>
      </c>
      <c r="C66" s="885" t="s">
        <v>4055</v>
      </c>
      <c r="D66" s="885" t="s">
        <v>4185</v>
      </c>
      <c r="E66" s="699">
        <v>13</v>
      </c>
      <c r="F66" s="1122">
        <v>316</v>
      </c>
      <c r="G66" s="1122" t="s">
        <v>105</v>
      </c>
      <c r="H66" s="1122" t="s">
        <v>105</v>
      </c>
      <c r="I66" t="n">
        <v>630.36</v>
      </c>
      <c r="J66" s="618">
        <f>(M66/I66)*100</f>
        <v>3.0961315182823199</v>
      </c>
      <c r="K66" s="832">
        <v>4.5999999999999996</v>
      </c>
      <c r="L66" s="842">
        <v>4</v>
      </c>
      <c r="M66" s="609">
        <f>K66*L66</f>
        <v>18.399999999999999</v>
      </c>
      <c r="N66" s="825" t="s">
        <v>150</v>
      </c>
      <c r="O66" s="700">
        <v>4.0999999999999996</v>
      </c>
      <c r="P66" s="603">
        <v>44914</v>
      </c>
      <c r="Q66" s="603">
        <v>44925</v>
      </c>
      <c r="R66" s="609">
        <f>(K66-O66)/O66*100</f>
        <v>12.195121951219514</v>
      </c>
      <c r="S66" s="667">
        <f>IF(INDEX(Historical!$D$7:$D$1220,MATCH(B66,Historical!$B$7:$B$1244,0))=0,"n/a",(INDEX(Historical!$C$7:$C$1222,MATCH(B66,Historical!$B$7:$B$1244,0))/INDEX(Historical!$D$7:$D$1220,MATCH(B66,Historical!$B$7:$B$1244,0))-1)*100)</f>
        <v>13.422818791946289</v>
      </c>
      <c r="T66" s="667">
        <f>IF(INDEX(Historical!$F$7:$F$1213,MATCH(B66,Historical!$B$7:$B$1244,0))=0,"n/a",((INDEX(Historical!$C$7:$C$1222,MATCH(B66,Historical!$B$7:$B$1244,0))/INDEX(Historical!$F$7:$F$1213,MATCH(B66,Historical!$B$7:$B$1244,0)))^(1/3)-1)*100)</f>
        <v>14.698100934943415</v>
      </c>
      <c r="U66" s="667">
        <f>IF(INDEX(Historical!$H$7:$H$1213,MATCH(B66,Historical!$B$7:$B$1244,0))=0,"n/a",((INDEX(Historical!$C$7:$C$1222,MATCH(B66,Historical!$B$7:$B$1244,0))/INDEX(Historical!$H$7:$H$1213,MATCH(B66,Historical!$B$7:$B$1244,0)))^(1/5)-1)*100)</f>
        <v>28.572570198386838</v>
      </c>
      <c r="V66" s="667">
        <f>IF(INDEX(Historical!$N$7:$N$1213,MATCH(B66,Historical!$B$7:$B$1244,0))=0,"n/a",((INDEX(Historical!$C$7:$C$1222,MATCH(B66,Historical!$B$7:$B$1244,0))/INDEX(Historical!$N$7:$N$1213,MATCH(B66,Historical!$B$7:$B$1244,0)))^(1/10)-1)*100)</f>
        <v>39.397725294384522</v>
      </c>
      <c r="W66" s="668">
        <f>IF(OR(U66&lt;=0,U66="n/a",V66&lt;=0,V66="n/a"),"n/a",U66/V66)</f>
        <v>0.72523400741766619</v>
      </c>
      <c r="X66" s="669">
        <f>IF(OR(AJ66&lt;=0,AJ66="n/a",U66&lt;=0,U66="n/a"),"n/a",U66/AJ66)</f>
        <v>0.62385524450626284</v>
      </c>
      <c r="Y66" s="640"/>
      <c r="Z66" s="618">
        <f>IF(OR(AC66&lt;0.01,AC66="n/a"),"n/a",M66/AC66*100)</f>
        <v>69.355446664153774</v>
      </c>
      <c r="AA66" s="841">
        <f>IF(OR(AC66&lt;0.01,AC66="n/a"),"n/a",I66/AC66)</f>
        <v>22.400678477195626</v>
      </c>
      <c r="AB66" s="842">
        <v>10</v>
      </c>
      <c r="AC66" s="821">
        <v>26.53</v>
      </c>
      <c r="AD66" s="821">
        <v>2.63</v>
      </c>
      <c r="AE66" s="821">
        <v>7.43</v>
      </c>
      <c r="AF66" s="821">
        <v>10.62</v>
      </c>
      <c r="AG66" s="821">
        <v>51.300000000000004</v>
      </c>
      <c r="AH66" s="822">
        <v>76.8</v>
      </c>
      <c r="AI66" s="822">
        <v>6.69</v>
      </c>
      <c r="AJ66" s="821">
        <v>45.800000000000004</v>
      </c>
      <c r="AK66" s="821">
        <v>8.4</v>
      </c>
      <c r="AL66" s="833">
        <v>246640</v>
      </c>
      <c r="AM66" s="827">
        <v>0.1</v>
      </c>
      <c r="AN66" s="821">
        <v>1.74</v>
      </c>
      <c r="AO66" s="705">
        <f>IF(U66="n/a","n/a",IF(AA66&lt;0,"n/a",IF(AA66="n/a","n/a",J66+U66-AA66)))</f>
        <v>9.268023239473532</v>
      </c>
      <c r="AP66" s="706">
        <f>IF(U66="n/a","n/a",J66+U66)</f>
        <v>31.668701716669158</v>
      </c>
      <c r="AQ66" s="843">
        <f>IF(OR(AC66&lt;0.01,AC66="n/a",AF66="n/a"),"n/a",(I66/SQRT(22.5*AC66*(I66/AF66))-1)*100)</f>
        <v>225.16334727696989</v>
      </c>
      <c r="AR66" s="618">
        <f>INDEX(Historical!$C$7:$C$1222,MATCH(B66,Historical!$B$7:$B$1244,0))*IF(AH66="n/a",1.03,IF(AH66&lt;0,1.01,IF(AH66&gt;10,1.1,(1+AH66/100))))</f>
        <v>18.59</v>
      </c>
      <c r="AS66" s="841">
        <f>IF($AI66="n/a",1.03*AR66,IF($AI66&lt;0,1.01*AR66,IF($AI66&gt;10,1.1*AR66,(1+$AI66/100)*AR66)))</f>
        <v>19.833670999999999</v>
      </c>
      <c r="AT66" s="841">
        <f>IF($AK66="n/a",1.03*AS66,IF($AK66&lt;0,1.01*AS66,IF($AK66&gt;10,1.1*AS66,(1+$AK66/100)*AS66)))</f>
        <v>21.499699364000001</v>
      </c>
      <c r="AU66" s="841">
        <f>IF($AK66="n/a",1.03*AT66,IF($AK66&lt;0,1.01*AT66,IF($AK66&gt;10,1.1*AT66,(1+$AK66/100)*AT66)))</f>
        <v>23.305674110576003</v>
      </c>
      <c r="AV66" s="841">
        <f>IF($AK66="n/a",1.03*AU66,IF($AK66&lt;0,1.01*AU66,IF($AK66&gt;10,1.1*AU66,(1+$AK66/100)*AU66)))</f>
        <v>25.263350735864389</v>
      </c>
      <c r="AW66" s="618">
        <f>SUM(AR66:AV66)</f>
        <v>108.49239521044039</v>
      </c>
      <c r="AX66" s="713">
        <f>AW66/I66*100</f>
        <v>18.255800233966649</v>
      </c>
      <c r="AY66" s="887">
        <v>1.1299999999999999</v>
      </c>
      <c r="AZ66" s="827">
        <v>43.18</v>
      </c>
      <c r="BA66" s="827">
        <v>-7.91</v>
      </c>
      <c r="BB66" s="827">
        <v>2.69</v>
      </c>
      <c r="BC66" s="827">
        <v>12.68</v>
      </c>
      <c r="BE66" s="594">
        <v>2011</v>
      </c>
      <c r="BF66" s="853">
        <f>IF(BE66&gt;2020,0,IF(BE66&gt;2008,1,IF(BE66&gt;2001,2,IF(BE66&gt;1990,3,IF(BE66&gt;1980,4,IF(BE66&gt;1973,5,IF(BE66&gt;1970,6,IF(BE66&gt;1960,7,IF(BE66&gt;1958,8,IF(BE66&gt;1953,9,10))))))))))</f>
        <v>1</v>
      </c>
      <c r="BG66" s="837">
        <v>15.5</v>
      </c>
      <c r="BH66" s="820" t="s">
        <v>4443</v>
      </c>
      <c r="BI66" s="820" t="s">
        <v>4444</v>
      </c>
    </row>
    <row r="67" spans="1:61" ht="11.25" customHeight="1" x14ac:dyDescent="0.2">
      <c r="A67" s="819" t="s">
        <v>4457</v>
      </c>
      <c r="B67" s="830" t="s">
        <v>4456</v>
      </c>
      <c r="C67" s="885" t="s">
        <v>122</v>
      </c>
      <c r="D67" s="885" t="s">
        <v>4037</v>
      </c>
      <c r="E67" s="699">
        <v>13</v>
      </c>
      <c r="F67" s="1122">
        <v>315</v>
      </c>
      <c r="G67" s="1105" t="s">
        <v>105</v>
      </c>
      <c r="H67" s="1105" t="s">
        <v>105</v>
      </c>
      <c r="I67" t="n">
        <v>40.39</v>
      </c>
      <c r="J67" s="618">
        <f>(M67/I67)*100</f>
        <v>2.2690809076323633</v>
      </c>
      <c r="K67" s="832">
        <v>0.2475</v>
      </c>
      <c r="L67" s="842">
        <v>4</v>
      </c>
      <c r="M67" s="609">
        <f>K67*L67</f>
        <v>0.99</v>
      </c>
      <c r="N67" s="825" t="s">
        <v>126</v>
      </c>
      <c r="O67" s="700">
        <v>0.23749999999999999</v>
      </c>
      <c r="P67" s="603">
        <v>44910</v>
      </c>
      <c r="Q67" s="603">
        <v>44932</v>
      </c>
      <c r="R67" s="609">
        <f>(K67-O67)/O67*100</f>
        <v>4.2105263157894779</v>
      </c>
      <c r="S67" s="667">
        <f>IF(INDEX(Historical!$D$7:$D$1220,MATCH(B67,Historical!$B$7:$B$1244,0))=0,"n/a",(INDEX(Historical!$C$7:$C$1222,MATCH(B67,Historical!$B$7:$B$1244,0))/INDEX(Historical!$D$7:$D$1220,MATCH(B67,Historical!$B$7:$B$1244,0))-1)*100)</f>
        <v>11.764705882352944</v>
      </c>
      <c r="T67" s="667">
        <f>IF(INDEX(Historical!$F$7:$F$1213,MATCH(B67,Historical!$B$7:$B$1244,0))=0,"n/a",((INDEX(Historical!$C$7:$C$1222,MATCH(B67,Historical!$B$7:$B$1244,0))/INDEX(Historical!$F$7:$F$1213,MATCH(B67,Historical!$B$7:$B$1244,0)))^(1/3)-1)*100)</f>
        <v>6.7930526473439112</v>
      </c>
      <c r="U67" s="667">
        <f>IF(INDEX(Historical!$H$7:$H$1213,MATCH(B67,Historical!$B$7:$B$1244,0))=0,"n/a",((INDEX(Historical!$C$7:$C$1222,MATCH(B67,Historical!$B$7:$B$1244,0))/INDEX(Historical!$H$7:$H$1213,MATCH(B67,Historical!$B$7:$B$1244,0)))^(1/5)-1)*100)</f>
        <v>11.960793838186667</v>
      </c>
      <c r="V67" s="667">
        <f>IF(INDEX(Historical!$N$7:$N$1213,MATCH(B67,Historical!$B$7:$B$1244,0))=0,"n/a",((INDEX(Historical!$C$7:$C$1222,MATCH(B67,Historical!$B$7:$B$1244,0))/INDEX(Historical!$N$7:$N$1213,MATCH(B67,Historical!$B$7:$B$1244,0)))^(1/10)-1)*100)</f>
        <v>17.461894308801895</v>
      </c>
      <c r="W67" s="668">
        <f>IF(OR(U67&lt;=0,U67="n/a",V67&lt;=0,V67="n/a"),"n/a",U67/V67)</f>
        <v>0.6849654239493177</v>
      </c>
      <c r="X67" s="669" t="str">
        <f>IF(OR(AJ67&lt;=0,AJ67="n/a",U67&lt;=0,U67="n/a"),"n/a",U67/AJ67)</f>
        <v>n/a</v>
      </c>
      <c r="Y67" s="628"/>
      <c r="Z67" s="618">
        <f>IF(OR(AC67&lt;0.01,AC67="n/a"),"n/a",M67/AC67*100)</f>
        <v>109.99999999999999</v>
      </c>
      <c r="AA67" s="841">
        <f>IF(OR(AC67&lt;0.01,AC67="n/a"),"n/a",I67/AC67)</f>
        <v>48.477777777777781</v>
      </c>
      <c r="AB67" s="842">
        <v>12</v>
      </c>
      <c r="AC67" s="821">
        <v>0.9</v>
      </c>
      <c r="AD67" s="821">
        <v>15.99</v>
      </c>
      <c r="AE67" s="821">
        <v>1.1399999999999999</v>
      </c>
      <c r="AF67" s="821">
        <v>1.68</v>
      </c>
      <c r="AG67" s="821">
        <v>36.6</v>
      </c>
      <c r="AH67" s="821">
        <v>-45.5</v>
      </c>
      <c r="AI67" s="821">
        <v>22.91</v>
      </c>
      <c r="AJ67" s="821">
        <v>-8</v>
      </c>
      <c r="AK67" s="821">
        <v>3</v>
      </c>
      <c r="AL67" s="833">
        <v>3870</v>
      </c>
      <c r="AM67" s="827">
        <v>1.0999999999999999</v>
      </c>
      <c r="AN67" s="821">
        <v>0.93</v>
      </c>
      <c r="AO67" s="705">
        <f>IF(U67="n/a","n/a",IF(AA67&lt;0,"n/a",IF(AA67="n/a","n/a",J67+U67-AA67)))</f>
        <v>-34.247903031958749</v>
      </c>
      <c r="AP67" s="706">
        <f>IF(U67="n/a","n/a",J67+U67)</f>
        <v>14.22987474581903</v>
      </c>
      <c r="AQ67" s="843">
        <f>IF(OR(AC67&lt;0.01,AC67="n/a",AF67="n/a"),"n/a",(I67/SQRT(22.5*AC67*(I67/AF67))-1)*100)</f>
        <v>90.254410568430046</v>
      </c>
      <c r="AR67" s="618">
        <f>INDEX(Historical!$C$7:$C$1222,MATCH(B67,Historical!$B$7:$B$1244,0))*IF(AH67="n/a",1.03,IF(AH67&lt;0,1.01,IF(AH67&gt;10,1.1,(1+AH67/100))))</f>
        <v>0.95949999999999991</v>
      </c>
      <c r="AS67" s="841">
        <f>IF($AI67="n/a",1.03*AR67,IF($AI67&lt;0,1.01*AR67,IF($AI67&gt;10,1.1*AR67,(1+$AI67/100)*AR67)))</f>
        <v>1.05545</v>
      </c>
      <c r="AT67" s="841">
        <f>IF($AK67="n/a",1.03*AS67,IF($AK67&lt;0,1.01*AS67,IF($AK67&gt;10,1.1*AS67,(1+$AK67/100)*AS67)))</f>
        <v>1.0871135000000001</v>
      </c>
      <c r="AU67" s="841">
        <f>IF($AK67="n/a",1.03*AT67,IF($AK67&lt;0,1.01*AT67,IF($AK67&gt;10,1.1*AT67,(1+$AK67/100)*AT67)))</f>
        <v>1.1197269050000001</v>
      </c>
      <c r="AV67" s="841">
        <f>IF($AK67="n/a",1.03*AU67,IF($AK67&lt;0,1.01*AU67,IF($AK67&gt;10,1.1*AU67,(1+$AK67/100)*AU67)))</f>
        <v>1.1533187121500001</v>
      </c>
      <c r="AW67" s="618">
        <f>SUM(AR67:AV67)</f>
        <v>5.3751091171500001</v>
      </c>
      <c r="AX67" s="713">
        <f>AW67/I67*100</f>
        <v>12.31975502440981</v>
      </c>
      <c r="AY67" s="887">
        <v>1.56</v>
      </c>
      <c r="AZ67" s="827">
        <v>57.79</v>
      </c>
      <c r="BA67" s="827">
        <v>-20.34</v>
      </c>
      <c r="BB67" s="827">
        <v>14.49</v>
      </c>
      <c r="BC67" s="827">
        <v>11.34</v>
      </c>
      <c r="BE67" s="594">
        <v>2011</v>
      </c>
      <c r="BF67" s="853">
        <f>IF(BE67&gt;2020,0,IF(BE67&gt;2008,1,IF(BE67&gt;2001,2,IF(BE67&gt;1990,3,IF(BE67&gt;1980,4,IF(BE67&gt;1973,5,IF(BE67&gt;1970,6,IF(BE67&gt;1960,7,IF(BE67&gt;1958,8,IF(BE67&gt;1953,9,10))))))))))</f>
        <v>1</v>
      </c>
      <c r="BG67" s="837">
        <v>12.5</v>
      </c>
      <c r="BH67" s="820" t="s">
        <v>4443</v>
      </c>
      <c r="BI67" s="820" t="s">
        <v>4444</v>
      </c>
    </row>
    <row r="68" spans="1:61" ht="11.25" customHeight="1" x14ac:dyDescent="0.2">
      <c r="A68" s="826" t="s">
        <v>4669</v>
      </c>
      <c r="B68" s="830" t="s">
        <v>939</v>
      </c>
      <c r="C68" s="885" t="s">
        <v>4055</v>
      </c>
      <c r="D68" s="885" t="s">
        <v>4196</v>
      </c>
      <c r="E68" s="699">
        <v>10</v>
      </c>
      <c r="F68" s="1122">
        <v>495</v>
      </c>
      <c r="G68" s="1116" t="s">
        <v>105</v>
      </c>
      <c r="H68" s="1116" t="s">
        <v>105</v>
      </c>
      <c r="I68" t="n">
        <v>44.45</v>
      </c>
      <c r="J68" s="618">
        <f>(M68/I68)*100</f>
        <v>2.5944978751957053</v>
      </c>
      <c r="K68" s="832">
        <v>0.28999999999999998</v>
      </c>
      <c r="L68" s="842">
        <v>4</v>
      </c>
      <c r="M68" s="609">
        <f>K68*L68</f>
        <v>1.1599999999999999</v>
      </c>
      <c r="N68" s="825" t="s">
        <v>193</v>
      </c>
      <c r="O68" s="700">
        <v>0.26</v>
      </c>
      <c r="P68" s="603">
        <v>44817</v>
      </c>
      <c r="Q68" s="603">
        <v>44832</v>
      </c>
      <c r="R68" s="609">
        <f>(K68-O68)/O68*100</f>
        <v>11.538461538461526</v>
      </c>
      <c r="S68" s="667">
        <f>IF(INDEX(Historical!$D$7:$D$1220,MATCH(B68,Historical!$B$7:$B$1244,0))=0,"n/a",(INDEX(Historical!$C$7:$C$1222,MATCH(B68,Historical!$B$7:$B$1244,0))/INDEX(Historical!$D$7:$D$1220,MATCH(B68,Historical!$B$7:$B$1244,0))-1)*100)</f>
        <v>20.879120879120894</v>
      </c>
      <c r="T68" s="667">
        <f>IF(INDEX(Historical!$F$7:$F$1213,MATCH(B68,Historical!$B$7:$B$1244,0))=0,"n/a",((INDEX(Historical!$C$7:$C$1222,MATCH(B68,Historical!$B$7:$B$1244,0))/INDEX(Historical!$F$7:$F$1213,MATCH(B68,Historical!$B$7:$B$1244,0)))^(1/3)-1)*100)</f>
        <v>10.287496281391139</v>
      </c>
      <c r="U68" s="667">
        <f>IF(INDEX(Historical!$H$7:$H$1213,MATCH(B68,Historical!$B$7:$B$1244,0))=0,"n/a",((INDEX(Historical!$C$7:$C$1222,MATCH(B68,Historical!$B$7:$B$1244,0))/INDEX(Historical!$H$7:$H$1213,MATCH(B68,Historical!$B$7:$B$1244,0)))^(1/5)-1)*100)</f>
        <v>8.84589073566422</v>
      </c>
      <c r="V68" s="667" t="str">
        <f>IF(INDEX(Historical!$N$7:$N$1213,MATCH(B68,Historical!$B$7:$B$1244,0))=0,"n/a",((INDEX(Historical!$C$7:$C$1222,MATCH(B68,Historical!$B$7:$B$1244,0))/INDEX(Historical!$N$7:$N$1213,MATCH(B68,Historical!$B$7:$B$1244,0)))^(1/10)-1)*100)</f>
        <v>n/a</v>
      </c>
      <c r="W68" s="668" t="str">
        <f>IF(OR(U68&lt;=0,U68="n/a",V68&lt;=0,V68="n/a"),"n/a",U68/V68)</f>
        <v>n/a</v>
      </c>
      <c r="X68" s="669">
        <f>IF(OR(AJ68&lt;=0,AJ68="n/a",U68&lt;=0,U68="n/a"),"n/a",U68/AJ68)</f>
        <v>0.32050328752406593</v>
      </c>
      <c r="Y68" s="640"/>
      <c r="Z68" s="618">
        <f>IF(OR(AC68&lt;0.01,AC68="n/a"),"n/a",M68/AC68*100)</f>
        <v>13.019079685746352</v>
      </c>
      <c r="AA68" s="841">
        <f>IF(OR(AC68&lt;0.01,AC68="n/a"),"n/a",I68/AC68)</f>
        <v>5.0179573512906845</v>
      </c>
      <c r="AB68" s="842">
        <v>6</v>
      </c>
      <c r="AC68" s="821">
        <v>8.91</v>
      </c>
      <c r="AD68" s="821">
        <v>0.49</v>
      </c>
      <c r="AE68" s="821">
        <v>0.16</v>
      </c>
      <c r="AF68" s="821">
        <v>0.93</v>
      </c>
      <c r="AG68" s="821">
        <v>20.3</v>
      </c>
      <c r="AH68" s="822">
        <v>259.8</v>
      </c>
      <c r="AI68" s="822">
        <v>-22.74</v>
      </c>
      <c r="AJ68" s="821">
        <v>27.6</v>
      </c>
      <c r="AK68" s="821">
        <v>10.4</v>
      </c>
      <c r="AL68" s="833">
        <v>4160</v>
      </c>
      <c r="AM68" s="827">
        <v>0.6</v>
      </c>
      <c r="AN68" s="821">
        <v>0.72</v>
      </c>
      <c r="AO68" s="705">
        <f>IF(U68="n/a","n/a",IF(AA68&lt;0,"n/a",IF(AA68="n/a","n/a",J68+U68-AA68)))</f>
        <v>6.4224312595692403</v>
      </c>
      <c r="AP68" s="706">
        <f>IF(U68="n/a","n/a",J68+U68)</f>
        <v>11.440388610859925</v>
      </c>
      <c r="AQ68" s="843">
        <f>IF(OR(AC68&lt;0.01,AC68="n/a",AF68="n/a"),"n/a",(I68/SQRT(22.5*AC68*(I68/AF68))-1)*100)</f>
        <v>-54.45783230308988</v>
      </c>
      <c r="AR68" s="618">
        <f>INDEX(Historical!$C$7:$C$1222,MATCH(B68,Historical!$B$7:$B$1244,0))*IF(AH68="n/a",1.03,IF(AH68&lt;0,1.01,IF(AH68&gt;10,1.1,(1+AH68/100))))</f>
        <v>1.2100000000000002</v>
      </c>
      <c r="AS68" s="841">
        <f>IF($AI68="n/a",1.03*AR68,IF($AI68&lt;0,1.01*AR68,IF($AI68&gt;10,1.1*AR68,(1+$AI68/100)*AR68)))</f>
        <v>1.2221000000000002</v>
      </c>
      <c r="AT68" s="841">
        <f>IF($AK68="n/a",1.03*AS68,IF($AK68&lt;0,1.01*AS68,IF($AK68&gt;10,1.1*AS68,(1+$AK68/100)*AS68)))</f>
        <v>1.3443100000000003</v>
      </c>
      <c r="AU68" s="841">
        <f>IF($AK68="n/a",1.03*AT68,IF($AK68&lt;0,1.01*AT68,IF($AK68&gt;10,1.1*AT68,(1+$AK68/100)*AT68)))</f>
        <v>1.4787410000000005</v>
      </c>
      <c r="AV68" s="841">
        <f>IF($AK68="n/a",1.03*AU68,IF($AK68&lt;0,1.01*AU68,IF($AK68&gt;10,1.1*AU68,(1+$AK68/100)*AU68)))</f>
        <v>1.6266151000000006</v>
      </c>
      <c r="AW68" s="618">
        <f>SUM(AR68:AV68)</f>
        <v>6.881766100000001</v>
      </c>
      <c r="AX68" s="713">
        <f>AW68/I68*100</f>
        <v>15.392006486244689</v>
      </c>
      <c r="AY68" s="887">
        <v>1.37</v>
      </c>
      <c r="AZ68" s="827">
        <v>26.119999999999997</v>
      </c>
      <c r="BA68" s="827">
        <v>-10.92</v>
      </c>
      <c r="BB68" s="827">
        <v>1.01</v>
      </c>
      <c r="BC68" s="827">
        <v>2.9899999999999998</v>
      </c>
      <c r="BE68" s="594">
        <v>2013</v>
      </c>
      <c r="BF68" s="853">
        <f>IF(BE68&gt;2020,0,IF(BE68&gt;2008,1,IF(BE68&gt;2001,2,IF(BE68&gt;1990,3,IF(BE68&gt;1980,4,IF(BE68&gt;1973,5,IF(BE68&gt;1970,6,IF(BE68&gt;1960,7,IF(BE68&gt;1958,8,IF(BE68&gt;1953,9,10))))))))))</f>
        <v>1</v>
      </c>
      <c r="BG68" s="837">
        <v>8</v>
      </c>
      <c r="BH68" s="820" t="s">
        <v>4443</v>
      </c>
      <c r="BI68" s="820" t="s">
        <v>4444</v>
      </c>
    </row>
    <row r="69" spans="1:61" ht="11.25" customHeight="1" x14ac:dyDescent="0.2">
      <c r="A69" s="819" t="s">
        <v>4670</v>
      </c>
      <c r="B69" s="830" t="s">
        <v>937</v>
      </c>
      <c r="C69" s="885" t="s">
        <v>122</v>
      </c>
      <c r="D69" s="885" t="s">
        <v>4200</v>
      </c>
      <c r="E69" s="699">
        <v>12</v>
      </c>
      <c r="F69" s="1122">
        <v>366</v>
      </c>
      <c r="G69" s="1105" t="s">
        <v>114</v>
      </c>
      <c r="H69" s="1105" t="s">
        <v>114</v>
      </c>
      <c r="I69" t="n">
        <v>172.05</v>
      </c>
      <c r="J69" s="618">
        <f>(M69/I69)*100</f>
        <v>1.6466326362588508</v>
      </c>
      <c r="K69" s="832">
        <v>0.75</v>
      </c>
      <c r="L69" s="842">
        <v>4</v>
      </c>
      <c r="M69" s="609">
        <f>K69*L69</f>
        <v>3</v>
      </c>
      <c r="N69" s="825" t="s">
        <v>323</v>
      </c>
      <c r="O69" s="700">
        <v>0.68</v>
      </c>
      <c r="P69" s="603">
        <v>44712</v>
      </c>
      <c r="Q69" s="603">
        <v>44727</v>
      </c>
      <c r="R69" s="609">
        <f>(K69-O69)/O69*100</f>
        <v>10.294117647058815</v>
      </c>
      <c r="S69" s="667">
        <f>IF(INDEX(Historical!$D$7:$D$1220,MATCH(B69,Historical!$B$7:$B$1244,0))=0,"n/a",(INDEX(Historical!$C$7:$C$1222,MATCH(B69,Historical!$B$7:$B$1244,0))/INDEX(Historical!$D$7:$D$1220,MATCH(B69,Historical!$B$7:$B$1244,0))-1)*100)</f>
        <v>10.150375939849621</v>
      </c>
      <c r="T69" s="667">
        <f>IF(INDEX(Historical!$F$7:$F$1213,MATCH(B69,Historical!$B$7:$B$1244,0))=0,"n/a",((INDEX(Historical!$C$7:$C$1222,MATCH(B69,Historical!$B$7:$B$1244,0))/INDEX(Historical!$F$7:$F$1213,MATCH(B69,Historical!$B$7:$B$1244,0)))^(1/3)-1)*100)</f>
        <v>9.0401383189351314</v>
      </c>
      <c r="U69" s="667">
        <f>IF(INDEX(Historical!$H$7:$H$1213,MATCH(B69,Historical!$B$7:$B$1244,0))=0,"n/a",((INDEX(Historical!$C$7:$C$1222,MATCH(B69,Historical!$B$7:$B$1244,0))/INDEX(Historical!$H$7:$H$1213,MATCH(B69,Historical!$B$7:$B$1244,0)))^(1/5)-1)*100)</f>
        <v>10.73145091287393</v>
      </c>
      <c r="V69" s="667">
        <f>IF(INDEX(Historical!$N$7:$N$1213,MATCH(B69,Historical!$B$7:$B$1244,0))=0,"n/a",((INDEX(Historical!$C$7:$C$1222,MATCH(B69,Historical!$B$7:$B$1244,0))/INDEX(Historical!$N$7:$N$1213,MATCH(B69,Historical!$B$7:$B$1244,0)))^(1/10)-1)*100)</f>
        <v>10.495447849529938</v>
      </c>
      <c r="W69" s="668">
        <f>IF(OR(U69&lt;=0,U69="n/a",V69&lt;=0,V69="n/a"),"n/a",U69/V69)</f>
        <v>1.0224862308619409</v>
      </c>
      <c r="X69" s="669">
        <f>IF(OR(AJ69&lt;=0,AJ69="n/a",U69&lt;=0,U69="n/a"),"n/a",U69/AJ69)</f>
        <v>0.83839460256827569</v>
      </c>
      <c r="Y69" s="632"/>
      <c r="Z69" s="618">
        <f>IF(OR(AC69&lt;0.01,AC69="n/a"),"n/a",M69/AC69*100)</f>
        <v>32.573289902280131</v>
      </c>
      <c r="AA69" s="841">
        <f>IF(OR(AC69&lt;0.01,AC69="n/a"),"n/a",I69/AC69)</f>
        <v>19.78175895765472</v>
      </c>
      <c r="AB69" s="842">
        <v>12</v>
      </c>
      <c r="AC69" s="821">
        <v>9.2100000000000009</v>
      </c>
      <c r="AD69" s="821">
        <v>2.66</v>
      </c>
      <c r="AE69" s="821">
        <v>1.63</v>
      </c>
      <c r="AF69" s="821">
        <v>7.25</v>
      </c>
      <c r="AG69" s="821">
        <v>38.299999999999997</v>
      </c>
      <c r="AH69" s="821">
        <v>4.3</v>
      </c>
      <c r="AI69" s="821">
        <v>13.76</v>
      </c>
      <c r="AJ69" s="821">
        <v>12.8</v>
      </c>
      <c r="AK69" s="821">
        <v>7.41</v>
      </c>
      <c r="AL69" s="833">
        <v>14710</v>
      </c>
      <c r="AM69" s="827">
        <v>0.64</v>
      </c>
      <c r="AN69" s="821">
        <v>1.53</v>
      </c>
      <c r="AO69" s="705">
        <f>IF(U69="n/a","n/a",IF(AA69&lt;0,"n/a",IF(AA69="n/a","n/a",J69+U69-AA69)))</f>
        <v>-7.4036754085219396</v>
      </c>
      <c r="AP69" s="706">
        <f>IF(U69="n/a","n/a",J69+U69)</f>
        <v>12.37808354913278</v>
      </c>
      <c r="AQ69" s="843">
        <f>IF(OR(AC69&lt;0.01,AC69="n/a",AF69="n/a"),"n/a",(I69/SQRT(22.5*AC69*(I69/AF69))-1)*100)</f>
        <v>152.47024242076242</v>
      </c>
      <c r="AR69" s="618">
        <f>INDEX(Historical!$C$7:$C$1222,MATCH(B69,Historical!$B$7:$B$1244,0))*IF(AH69="n/a",1.03,IF(AH69&lt;0,1.01,IF(AH69&gt;10,1.1,(1+AH69/100))))</f>
        <v>3.05599</v>
      </c>
      <c r="AS69" s="841">
        <f>IF($AI69="n/a",1.03*AR69,IF($AI69&lt;0,1.01*AR69,IF($AI69&gt;10,1.1*AR69,(1+$AI69/100)*AR69)))</f>
        <v>3.3615890000000004</v>
      </c>
      <c r="AT69" s="841">
        <f>IF($AK69="n/a",1.03*AS69,IF($AK69&lt;0,1.01*AS69,IF($AK69&gt;10,1.1*AS69,(1+$AK69/100)*AS69)))</f>
        <v>3.6106827449000005</v>
      </c>
      <c r="AU69" s="841">
        <f>IF($AK69="n/a",1.03*AT69,IF($AK69&lt;0,1.01*AT69,IF($AK69&gt;10,1.1*AT69,(1+$AK69/100)*AT69)))</f>
        <v>3.8782343362970906</v>
      </c>
      <c r="AV69" s="841">
        <f>IF($AK69="n/a",1.03*AU69,IF($AK69&lt;0,1.01*AU69,IF($AK69&gt;10,1.1*AU69,(1+$AK69/100)*AU69)))</f>
        <v>4.1656115006167056</v>
      </c>
      <c r="AW69" s="618">
        <f>SUM(AR69:AV69)</f>
        <v>18.072107581813796</v>
      </c>
      <c r="AX69" s="713">
        <f>AW69/I69*100</f>
        <v>9.9193740500652048</v>
      </c>
      <c r="AY69" s="887">
        <v>0.99</v>
      </c>
      <c r="AZ69" s="827">
        <v>20.16</v>
      </c>
      <c r="BA69" s="827">
        <v>-10.85</v>
      </c>
      <c r="BB69" s="827">
        <v>-1.37</v>
      </c>
      <c r="BC69" s="827">
        <v>1.83</v>
      </c>
      <c r="BE69" s="594">
        <v>2011</v>
      </c>
      <c r="BF69" s="853">
        <f>IF(BE69&gt;2020,0,IF(BE69&gt;2008,1,IF(BE69&gt;2001,2,IF(BE69&gt;1990,3,IF(BE69&gt;1980,4,IF(BE69&gt;1973,5,IF(BE69&gt;1970,6,IF(BE69&gt;1960,7,IF(BE69&gt;1958,8,IF(BE69&gt;1953,9,10))))))))))</f>
        <v>1</v>
      </c>
      <c r="BG69" s="837">
        <v>9.4</v>
      </c>
      <c r="BH69" s="820" t="s">
        <v>4443</v>
      </c>
      <c r="BI69" s="820" t="s">
        <v>4444</v>
      </c>
    </row>
    <row r="70" spans="1:61" ht="11.25" customHeight="1" x14ac:dyDescent="0.2">
      <c r="A70" s="836" t="s">
        <v>5337</v>
      </c>
      <c r="B70" s="830" t="s">
        <v>5335</v>
      </c>
      <c r="C70" s="885" t="s">
        <v>111</v>
      </c>
      <c r="D70" s="885" t="s">
        <v>1181</v>
      </c>
      <c r="E70" s="699">
        <v>5</v>
      </c>
      <c r="F70" s="1122">
        <v>693</v>
      </c>
      <c r="G70" s="1095" t="s">
        <v>105</v>
      </c>
      <c r="H70" s="1095" t="s">
        <v>105</v>
      </c>
      <c r="I70" s="829">
        <v>78.849999999999994</v>
      </c>
      <c r="J70" s="618">
        <f>(M70/I70)*100</f>
        <v>1.2885225110970198</v>
      </c>
      <c r="K70" s="832">
        <v>0.254</v>
      </c>
      <c r="L70" s="842">
        <v>4</v>
      </c>
      <c r="M70" s="609">
        <f>K70*L70</f>
        <v>1.016</v>
      </c>
      <c r="N70" s="825" t="s">
        <v>1199</v>
      </c>
      <c r="O70" s="700">
        <v>0.23100000000000001</v>
      </c>
      <c r="P70" s="603">
        <v>44867</v>
      </c>
      <c r="Q70" s="603">
        <v>44882</v>
      </c>
      <c r="R70" s="609">
        <f>(K70-O70)/O70*100</f>
        <v>9.9567099567099522</v>
      </c>
      <c r="S70" s="667">
        <f>IF(INDEX(Historical!$D$7:$D$1220,MATCH(B70,Historical!$B$7:$B$1244,0))=0,"n/a",(INDEX(Historical!$C$7:$C$1222,MATCH(B70,Historical!$B$7:$B$1244,0))/INDEX(Historical!$D$7:$D$1220,MATCH(B70,Historical!$B$7:$B$1244,0))-1)*100)</f>
        <v>9.1753774680603861</v>
      </c>
      <c r="T70" s="667">
        <f>IF(INDEX(Historical!$F$7:$F$1213,MATCH(B70,Historical!$B$7:$B$1244,0))=0,"n/a",((INDEX(Historical!$C$7:$C$1222,MATCH(B70,Historical!$B$7:$B$1244,0))/INDEX(Historical!$F$7:$F$1213,MATCH(B70,Historical!$B$7:$B$1244,0)))^(1/3)-1)*100)</f>
        <v>9.0427048146833435</v>
      </c>
      <c r="U70" s="667" t="str">
        <f>IF(INDEX(Historical!$H$7:$H$1213,MATCH(B70,Historical!$B$7:$B$1244,0))=0,"n/a",((INDEX(Historical!$C$7:$C$1222,MATCH(B70,Historical!$B$7:$B$1244,0))/INDEX(Historical!$H$7:$H$1213,MATCH(B70,Historical!$B$7:$B$1244,0)))^(1/5)-1)*100)</f>
        <v>n/a</v>
      </c>
      <c r="V70" s="667" t="str">
        <f>IF(INDEX(Historical!$N$7:$N$1213,MATCH(B70,Historical!$B$7:$B$1244,0))=0,"n/a",((INDEX(Historical!$C$7:$C$1222,MATCH(B70,Historical!$B$7:$B$1244,0))/INDEX(Historical!$N$7:$N$1213,MATCH(B70,Historical!$B$7:$B$1244,0)))^(1/10)-1)*100)</f>
        <v>n/a</v>
      </c>
      <c r="W70" s="668" t="str">
        <f>IF(OR(U70&lt;=0,U70="n/a",V70&lt;=0,V70="n/a"),"n/a",U70/V70)</f>
        <v>n/a</v>
      </c>
      <c r="X70" s="669" t="str">
        <f>IF(OR(AJ70&lt;=0,AJ70="n/a",U70&lt;=0,U70="n/a"),"n/a",U70/AJ70)</f>
        <v>n/a</v>
      </c>
      <c r="Y70" s="640"/>
      <c r="Z70" s="618">
        <f>IF(OR(AC70&lt;0.01,AC70="n/a"),"n/a",M70/AC70*100)</f>
        <v>23.962264150943398</v>
      </c>
      <c r="AA70" s="841">
        <f>IF(OR(AC70&lt;0.01,AC70="n/a"),"n/a",I70/AC70)</f>
        <v>18.596698113207545</v>
      </c>
      <c r="AB70" s="842">
        <v>12</v>
      </c>
      <c r="AC70" s="821">
        <v>4.24</v>
      </c>
      <c r="AD70" s="821">
        <v>1.72</v>
      </c>
      <c r="AE70" s="821">
        <v>2.96</v>
      </c>
      <c r="AF70" s="821">
        <v>6.8</v>
      </c>
      <c r="AG70" s="821">
        <v>37.6</v>
      </c>
      <c r="AH70" s="821">
        <v>8.5</v>
      </c>
      <c r="AI70" s="821">
        <v>14.2</v>
      </c>
      <c r="AJ70" s="821">
        <v>10.7</v>
      </c>
      <c r="AK70" s="821">
        <v>11.020000000000001</v>
      </c>
      <c r="AL70" s="833">
        <v>3650</v>
      </c>
      <c r="AM70" s="827">
        <v>0.2</v>
      </c>
      <c r="AN70" s="821">
        <v>1.25</v>
      </c>
      <c r="AO70" s="705" t="str">
        <f>IF(U70="n/a","n/a",IF(AA70&lt;0,"n/a",IF(AA70="n/a","n/a",J70+U70-AA70)))</f>
        <v>n/a</v>
      </c>
      <c r="AP70" s="706" t="str">
        <f>IF(U70="n/a","n/a",J70+U70)</f>
        <v>n/a</v>
      </c>
      <c r="AQ70" s="843">
        <f>IF(OR(AC70&lt;0.01,AC70="n/a",AF70="n/a"),"n/a",(I70/SQRT(22.5*AC70*(I70/AF70))-1)*100)</f>
        <v>137.07246634245379</v>
      </c>
      <c r="AR70" s="618">
        <f>INDEX(Historical!$C$7:$C$1222,MATCH(B70,Historical!$B$7:$B$1244,0))*IF(AH70="n/a",1.03,IF(AH70&lt;0,1.01,IF(AH70&gt;10,1.1,(1+AH70/100))))</f>
        <v>1.0198999999999998</v>
      </c>
      <c r="AS70" s="841">
        <f>IF($AI70="n/a",1.03*AR70,IF($AI70&lt;0,1.01*AR70,IF($AI70&gt;10,1.1*AR70,(1+$AI70/100)*AR70)))</f>
        <v>1.1218899999999998</v>
      </c>
      <c r="AT70" s="841">
        <f>IF($AK70="n/a",1.03*AS70,IF($AK70&lt;0,1.01*AS70,IF($AK70&gt;10,1.1*AS70,(1+$AK70/100)*AS70)))</f>
        <v>1.2340789999999999</v>
      </c>
      <c r="AU70" s="841">
        <f>IF($AK70="n/a",1.03*AT70,IF($AK70&lt;0,1.01*AT70,IF($AK70&gt;10,1.1*AT70,(1+$AK70/100)*AT70)))</f>
        <v>1.3574869000000001</v>
      </c>
      <c r="AV70" s="841">
        <f>IF($AK70="n/a",1.03*AU70,IF($AK70&lt;0,1.01*AU70,IF($AK70&gt;10,1.1*AU70,(1+$AK70/100)*AU70)))</f>
        <v>1.4932355900000003</v>
      </c>
      <c r="AW70" s="618">
        <f>SUM(AR70:AV70)</f>
        <v>6.2265914899999997</v>
      </c>
      <c r="AX70" s="713">
        <f>AW70/I70*100</f>
        <v>7.8967552187698162</v>
      </c>
      <c r="AY70" s="887">
        <v>1.1399999999999999</v>
      </c>
      <c r="AZ70" s="827">
        <v>17.93</v>
      </c>
      <c r="BA70" s="827">
        <v>-18.3</v>
      </c>
      <c r="BB70" s="827">
        <v>5</v>
      </c>
      <c r="BC70" s="827">
        <v>-0.95</v>
      </c>
      <c r="BE70" s="594">
        <v>2018</v>
      </c>
      <c r="BF70" s="853">
        <f>IF(BE70&gt;2020,0,IF(BE70&gt;2008,1,IF(BE70&gt;2001,2,IF(BE70&gt;1990,3,IF(BE70&gt;1980,4,IF(BE70&gt;1973,5,IF(BE70&gt;1970,6,IF(BE70&gt;1960,7,IF(BE70&gt;1958,8,IF(BE70&gt;1953,9,10))))))))))</f>
        <v>1</v>
      </c>
      <c r="BG70" s="837">
        <v>11.600000000000001</v>
      </c>
      <c r="BH70" s="820" t="s">
        <v>4443</v>
      </c>
      <c r="BI70" s="820" t="s">
        <v>4444</v>
      </c>
    </row>
    <row r="71" spans="1:61" ht="11.25" customHeight="1" x14ac:dyDescent="0.2">
      <c r="A71" s="826" t="s">
        <v>4671</v>
      </c>
      <c r="B71" s="830" t="s">
        <v>407</v>
      </c>
      <c r="C71" s="885" t="s">
        <v>130</v>
      </c>
      <c r="D71" s="885" t="s">
        <v>4199</v>
      </c>
      <c r="E71" s="699">
        <v>15</v>
      </c>
      <c r="F71" s="1122">
        <v>251</v>
      </c>
      <c r="G71" s="1104" t="s">
        <v>114</v>
      </c>
      <c r="H71" s="1104" t="s">
        <v>114</v>
      </c>
      <c r="I71" t="n">
        <v>145.89</v>
      </c>
      <c r="J71" s="618">
        <f>(M71/I71)*100</f>
        <v>1.8663627297335803</v>
      </c>
      <c r="K71" s="832">
        <v>0.65500000000000003</v>
      </c>
      <c r="L71" s="842">
        <v>4</v>
      </c>
      <c r="M71" s="609">
        <f>K71*L71</f>
        <v>2.62</v>
      </c>
      <c r="N71" s="825" t="s">
        <v>118</v>
      </c>
      <c r="O71" s="700">
        <v>0.60250000000000004</v>
      </c>
      <c r="P71" s="603">
        <v>44690</v>
      </c>
      <c r="Q71" s="603">
        <v>44713</v>
      </c>
      <c r="R71" s="609">
        <f>(K71-O71)/O71*100</f>
        <v>8.7136929460580888</v>
      </c>
      <c r="S71" s="667">
        <f>IF(INDEX(Historical!$D$7:$D$1220,MATCH(B71,Historical!$B$7:$B$1244,0))=0,"n/a",(INDEX(Historical!$C$7:$C$1222,MATCH(B71,Historical!$B$7:$B$1244,0))/INDEX(Historical!$D$7:$D$1220,MATCH(B71,Historical!$B$7:$B$1244,0))-1)*100)</f>
        <v>8.9077412513255627</v>
      </c>
      <c r="T71" s="667">
        <f>IF(INDEX(Historical!$F$7:$F$1213,MATCH(B71,Historical!$B$7:$B$1244,0))=0,"n/a",((INDEX(Historical!$C$7:$C$1222,MATCH(B71,Historical!$B$7:$B$1244,0))/INDEX(Historical!$F$7:$F$1213,MATCH(B71,Historical!$B$7:$B$1244,0)))^(1/3)-1)*100)</f>
        <v>9.5101978294285452</v>
      </c>
      <c r="U71" s="667">
        <f>IF(INDEX(Historical!$H$7:$H$1213,MATCH(B71,Historical!$B$7:$B$1244,0))=0,"n/a",((INDEX(Historical!$C$7:$C$1222,MATCH(B71,Historical!$B$7:$B$1244,0))/INDEX(Historical!$H$7:$H$1213,MATCH(B71,Historical!$B$7:$B$1244,0)))^(1/5)-1)*100)</f>
        <v>9.6475892439975119</v>
      </c>
      <c r="V71" s="667">
        <f>IF(INDEX(Historical!$N$7:$N$1213,MATCH(B71,Historical!$B$7:$B$1244,0))=0,"n/a",((INDEX(Historical!$C$7:$C$1222,MATCH(B71,Historical!$B$7:$B$1244,0))/INDEX(Historical!$N$7:$N$1213,MATCH(B71,Historical!$B$7:$B$1244,0)))^(1/10)-1)*100)</f>
        <v>10.337698759483915</v>
      </c>
      <c r="W71" s="668">
        <f>IF(OR(U71&lt;=0,U71="n/a",V71&lt;=0,V71="n/a"),"n/a",U71/V71)</f>
        <v>0.93324341020739365</v>
      </c>
      <c r="X71" s="669">
        <f>IF(OR(AJ71&lt;=0,AJ71="n/a",U71&lt;=0,U71="n/a"),"n/a",U71/AJ71)</f>
        <v>1.2212138283541154</v>
      </c>
      <c r="Y71" s="628"/>
      <c r="Z71" s="618">
        <f>IF(OR(AC71&lt;0.01,AC71="n/a"),"n/a",M71/AC71*100)</f>
        <v>58.222222222222221</v>
      </c>
      <c r="AA71" s="841">
        <f>IF(OR(AC71&lt;0.01,AC71="n/a"),"n/a",I71/AC71)</f>
        <v>31.195555555555554</v>
      </c>
      <c r="AB71" s="842">
        <v>12</v>
      </c>
      <c r="AC71" s="821">
        <v>4.5</v>
      </c>
      <c r="AD71" s="821">
        <v>3.75</v>
      </c>
      <c r="AE71" s="821">
        <v>6.81</v>
      </c>
      <c r="AF71" s="821">
        <v>3.31</v>
      </c>
      <c r="AG71" s="821">
        <v>10.8</v>
      </c>
      <c r="AH71" s="821">
        <v>-35.099999999999994</v>
      </c>
      <c r="AI71" s="821">
        <v>7.4300000000000006</v>
      </c>
      <c r="AJ71" s="821">
        <v>7.9</v>
      </c>
      <c r="AK71" s="821">
        <v>8.2799999999999994</v>
      </c>
      <c r="AL71" s="833">
        <v>25830</v>
      </c>
      <c r="AM71" s="827">
        <v>0.22</v>
      </c>
      <c r="AN71" s="821">
        <v>1.61</v>
      </c>
      <c r="AO71" s="705">
        <f>IF(U71="n/a","n/a",IF(AA71&lt;0,"n/a",IF(AA71="n/a","n/a",J71+U71-AA71)))</f>
        <v>-19.681603581824461</v>
      </c>
      <c r="AP71" s="706">
        <f>IF(U71="n/a","n/a",J71+U71)</f>
        <v>11.513951973731093</v>
      </c>
      <c r="AQ71" s="843">
        <f>IF(OR(AC71&lt;0.01,AC71="n/a",AF71="n/a"),"n/a",(I71/SQRT(22.5*AC71*(I71/AF71))-1)*100)</f>
        <v>114.22448131588911</v>
      </c>
      <c r="AR71" s="618">
        <f>INDEX(Historical!$C$7:$C$1222,MATCH(B71,Historical!$B$7:$B$1244,0))*IF(AH71="n/a",1.03,IF(AH71&lt;0,1.01,IF(AH71&gt;10,1.1,(1+AH71/100))))</f>
        <v>2.593175</v>
      </c>
      <c r="AS71" s="841">
        <f>IF($AI71="n/a",1.03*AR71,IF($AI71&lt;0,1.01*AR71,IF($AI71&gt;10,1.1*AR71,(1+$AI71/100)*AR71)))</f>
        <v>2.7858479025</v>
      </c>
      <c r="AT71" s="841">
        <f>IF($AK71="n/a",1.03*AS71,IF($AK71&lt;0,1.01*AS71,IF($AK71&gt;10,1.1*AS71,(1+$AK71/100)*AS71)))</f>
        <v>3.0165161088270001</v>
      </c>
      <c r="AU71" s="841">
        <f>IF($AK71="n/a",1.03*AT71,IF($AK71&lt;0,1.01*AT71,IF($AK71&gt;10,1.1*AT71,(1+$AK71/100)*AT71)))</f>
        <v>3.2662836426378754</v>
      </c>
      <c r="AV71" s="841">
        <f>IF($AK71="n/a",1.03*AU71,IF($AK71&lt;0,1.01*AU71,IF($AK71&gt;10,1.1*AU71,(1+$AK71/100)*AU71)))</f>
        <v>3.5367319282482916</v>
      </c>
      <c r="AW71" s="618">
        <f>SUM(AR71:AV71)</f>
        <v>15.198554582213166</v>
      </c>
      <c r="AX71" s="713">
        <f>AW71/I71*100</f>
        <v>10.826723594680985</v>
      </c>
      <c r="AY71" s="887">
        <v>0.55000000000000004</v>
      </c>
      <c r="AZ71" s="827">
        <v>14.34</v>
      </c>
      <c r="BA71" s="827">
        <v>-19.259999999999998</v>
      </c>
      <c r="BB71" s="827">
        <v>-8.44</v>
      </c>
      <c r="BC71" s="827">
        <v>-5.36</v>
      </c>
      <c r="BE71" s="594">
        <v>2008</v>
      </c>
      <c r="BF71" s="853">
        <f>IF(BE71&gt;2020,0,IF(BE71&gt;2008,1,IF(BE71&gt;2001,2,IF(BE71&gt;1990,3,IF(BE71&gt;1980,4,IF(BE71&gt;1973,5,IF(BE71&gt;1970,6,IF(BE71&gt;1960,7,IF(BE71&gt;1958,8,IF(BE71&gt;1953,9,10))))))))))</f>
        <v>2</v>
      </c>
      <c r="BG71" s="837">
        <v>3.1</v>
      </c>
      <c r="BH71" s="820" t="s">
        <v>4443</v>
      </c>
      <c r="BI71" s="820" t="s">
        <v>4444</v>
      </c>
    </row>
    <row r="72" spans="1:61" ht="11.25" customHeight="1" x14ac:dyDescent="0.2">
      <c r="A72" s="819" t="s">
        <v>4672</v>
      </c>
      <c r="B72" s="830" t="s">
        <v>129</v>
      </c>
      <c r="C72" s="885" t="s">
        <v>130</v>
      </c>
      <c r="D72" s="885" t="s">
        <v>4199</v>
      </c>
      <c r="E72" s="699">
        <v>68</v>
      </c>
      <c r="F72" s="1122">
        <v>1</v>
      </c>
      <c r="G72" s="1098" t="s">
        <v>36</v>
      </c>
      <c r="H72" s="1098" t="s">
        <v>36</v>
      </c>
      <c r="I72" t="n">
        <v>87.19</v>
      </c>
      <c r="J72" s="618">
        <f>(M72/I72)*100</f>
        <v>1.7805151175811871</v>
      </c>
      <c r="K72" s="832">
        <v>0.39750000000000002</v>
      </c>
      <c r="L72" s="842">
        <v>4</v>
      </c>
      <c r="M72" s="609">
        <f>K72*L72</f>
        <v>1.59</v>
      </c>
      <c r="N72" s="825" t="s">
        <v>118</v>
      </c>
      <c r="O72" s="700">
        <v>0.36499999999999999</v>
      </c>
      <c r="P72" s="603">
        <v>44785</v>
      </c>
      <c r="Q72" s="603">
        <v>44805</v>
      </c>
      <c r="R72" s="609">
        <f>(K72-O72)/O72*100</f>
        <v>8.9041095890411039</v>
      </c>
      <c r="S72" s="667">
        <f>IF(INDEX(Historical!$D$7:$D$1220,MATCH(B72,Historical!$B$7:$B$1244,0))=0,"n/a",(INDEX(Historical!$C$7:$C$1222,MATCH(B72,Historical!$B$7:$B$1244,0))/INDEX(Historical!$D$7:$D$1220,MATCH(B72,Historical!$B$7:$B$1244,0))-1)*100)</f>
        <v>8.9285714285714199</v>
      </c>
      <c r="T72" s="667">
        <f>IF(INDEX(Historical!$F$7:$F$1213,MATCH(B72,Historical!$B$7:$B$1244,0))=0,"n/a",((INDEX(Historical!$C$7:$C$1222,MATCH(B72,Historical!$B$7:$B$1244,0))/INDEX(Historical!$F$7:$F$1213,MATCH(B72,Historical!$B$7:$B$1244,0)))^(1/3)-1)*100)</f>
        <v>9.5478734645576111</v>
      </c>
      <c r="U72" s="667">
        <f>IF(INDEX(Historical!$H$7:$H$1213,MATCH(B72,Historical!$B$7:$B$1244,0))=0,"n/a",((INDEX(Historical!$C$7:$C$1222,MATCH(B72,Historical!$B$7:$B$1244,0))/INDEX(Historical!$H$7:$H$1213,MATCH(B72,Historical!$B$7:$B$1244,0)))^(1/5)-1)*100)</f>
        <v>8.9373212538450773</v>
      </c>
      <c r="V72" s="667">
        <f>IF(INDEX(Historical!$N$7:$N$1213,MATCH(B72,Historical!$B$7:$B$1244,0))=0,"n/a",((INDEX(Historical!$C$7:$C$1222,MATCH(B72,Historical!$B$7:$B$1244,0))/INDEX(Historical!$N$7:$N$1213,MATCH(B72,Historical!$B$7:$B$1244,0)))^(1/10)-1)*100)</f>
        <v>9.156502478247198</v>
      </c>
      <c r="W72" s="668">
        <f>IF(OR(U72&lt;=0,U72="n/a",V72&lt;=0,V72="n/a"),"n/a",U72/V72)</f>
        <v>0.97606277889152304</v>
      </c>
      <c r="X72" s="669">
        <f>IF(OR(AJ72&lt;=0,AJ72="n/a",U72&lt;=0,U72="n/a"),"n/a",U72/AJ72)</f>
        <v>0.94077065829948181</v>
      </c>
      <c r="Y72" s="631"/>
      <c r="Z72" s="618">
        <f>IF(OR(AC72&lt;0.01,AC72="n/a"),"n/a",M72/AC72*100)</f>
        <v>73.6111111111111</v>
      </c>
      <c r="AA72" s="841">
        <f>IF(OR(AC72&lt;0.01,AC72="n/a"),"n/a",I72/AC72)</f>
        <v>41.342592592592588</v>
      </c>
      <c r="AB72" s="842">
        <v>12</v>
      </c>
      <c r="AC72" s="821">
        <v>2.16</v>
      </c>
      <c r="AD72" s="821">
        <v>9.48</v>
      </c>
      <c r="AE72" s="821">
        <v>6.93</v>
      </c>
      <c r="AF72" s="821">
        <v>4.71</v>
      </c>
      <c r="AG72" s="821">
        <v>11.5</v>
      </c>
      <c r="AH72" s="821">
        <v>9.1999999999999993</v>
      </c>
      <c r="AI72" s="821">
        <v>10.67</v>
      </c>
      <c r="AJ72" s="821">
        <v>9.5</v>
      </c>
      <c r="AK72" s="821">
        <v>4.3999999999999995</v>
      </c>
      <c r="AL72" s="833">
        <v>3350</v>
      </c>
      <c r="AM72" s="827">
        <v>0.2</v>
      </c>
      <c r="AN72" s="821">
        <v>0.98</v>
      </c>
      <c r="AO72" s="705">
        <f>IF(U72="n/a","n/a",IF(AA72&lt;0,"n/a",IF(AA72="n/a","n/a",J72+U72-AA72)))</f>
        <v>-30.624756221166322</v>
      </c>
      <c r="AP72" s="706">
        <f>IF(U72="n/a","n/a",J72+U72)</f>
        <v>10.717836371426264</v>
      </c>
      <c r="AQ72" s="843">
        <f>IF(OR(AC72&lt;0.01,AC72="n/a",AF72="n/a"),"n/a",(I72/SQRT(22.5*AC72*(I72/AF72))-1)*100)</f>
        <v>194.18332236973228</v>
      </c>
      <c r="AR72" s="618">
        <f>INDEX(Historical!$C$7:$C$1222,MATCH(B72,Historical!$B$7:$B$1244,0))*IF(AH72="n/a",1.03,IF(AH72&lt;0,1.01,IF(AH72&gt;10,1.1,(1+AH72/100))))</f>
        <v>1.6653</v>
      </c>
      <c r="AS72" s="841">
        <f>IF($AI72="n/a",1.03*AR72,IF($AI72&lt;0,1.01*AR72,IF($AI72&gt;10,1.1*AR72,(1+$AI72/100)*AR72)))</f>
        <v>1.8318300000000001</v>
      </c>
      <c r="AT72" s="841">
        <f>IF($AK72="n/a",1.03*AS72,IF($AK72&lt;0,1.01*AS72,IF($AK72&gt;10,1.1*AS72,(1+$AK72/100)*AS72)))</f>
        <v>1.9124305200000002</v>
      </c>
      <c r="AU72" s="841">
        <f>IF($AK72="n/a",1.03*AT72,IF($AK72&lt;0,1.01*AT72,IF($AK72&gt;10,1.1*AT72,(1+$AK72/100)*AT72)))</f>
        <v>1.9965774628800004</v>
      </c>
      <c r="AV72" s="841">
        <f>IF($AK72="n/a",1.03*AU72,IF($AK72&lt;0,1.01*AU72,IF($AK72&gt;10,1.1*AU72,(1+$AK72/100)*AU72)))</f>
        <v>2.0844268712467207</v>
      </c>
      <c r="AW72" s="618">
        <f>SUM(AR72:AV72)</f>
        <v>9.4905648541267205</v>
      </c>
      <c r="AX72" s="713">
        <f>AW72/I72*100</f>
        <v>10.627732199470012</v>
      </c>
      <c r="AY72" s="887">
        <v>0.41</v>
      </c>
      <c r="AZ72" s="827">
        <v>25.39</v>
      </c>
      <c r="BA72" s="827">
        <v>-11.15</v>
      </c>
      <c r="BB72" s="827">
        <v>-5.27</v>
      </c>
      <c r="BC72" s="827">
        <v>2.1</v>
      </c>
      <c r="BE72" s="594">
        <v>1955</v>
      </c>
      <c r="BF72" s="853">
        <f>IF(BE72&gt;2020,0,IF(BE72&gt;2008,1,IF(BE72&gt;2001,2,IF(BE72&gt;1990,3,IF(BE72&gt;1980,4,IF(BE72&gt;1973,5,IF(BE72&gt;1970,6,IF(BE72&gt;1960,7,IF(BE72&gt;1958,8,IF(BE72&gt;1953,9,10))))))))))</f>
        <v>9</v>
      </c>
      <c r="BG72" s="837">
        <v>4.1000000000000005</v>
      </c>
      <c r="BH72" s="820" t="s">
        <v>4443</v>
      </c>
      <c r="BI72" s="820" t="s">
        <v>4444</v>
      </c>
    </row>
    <row r="73" spans="1:61" ht="11.25" customHeight="1" x14ac:dyDescent="0.2">
      <c r="A73" s="826" t="s">
        <v>4673</v>
      </c>
      <c r="B73" s="830" t="s">
        <v>444</v>
      </c>
      <c r="C73" s="885" t="s">
        <v>107</v>
      </c>
      <c r="D73" s="885" t="s">
        <v>117</v>
      </c>
      <c r="E73" s="699">
        <v>21</v>
      </c>
      <c r="F73" s="1122">
        <v>167</v>
      </c>
      <c r="G73" s="1098" t="s">
        <v>105</v>
      </c>
      <c r="H73" s="1098" t="s">
        <v>105</v>
      </c>
      <c r="I73" t="n">
        <v>52.06</v>
      </c>
      <c r="J73" s="618">
        <f>(M73/I73)*100</f>
        <v>2.8985507246376812</v>
      </c>
      <c r="K73" s="832">
        <v>0.44</v>
      </c>
      <c r="L73" s="842">
        <v>4</v>
      </c>
      <c r="M73" s="609">
        <f>K73*L73</f>
        <v>1.76</v>
      </c>
      <c r="N73" s="825" t="s">
        <v>217</v>
      </c>
      <c r="O73" s="700">
        <v>0.43</v>
      </c>
      <c r="P73" s="603">
        <v>44924</v>
      </c>
      <c r="Q73" s="603">
        <v>44944</v>
      </c>
      <c r="R73" s="609">
        <f>(K73-O73)/O73*100</f>
        <v>2.3255813953488391</v>
      </c>
      <c r="S73" s="667">
        <f>IF(INDEX(Historical!$D$7:$D$1220,MATCH(B73,Historical!$B$7:$B$1244,0))=0,"n/a",(INDEX(Historical!$C$7:$C$1222,MATCH(B73,Historical!$B$7:$B$1244,0))/INDEX(Historical!$D$7:$D$1220,MATCH(B73,Historical!$B$7:$B$1244,0))-1)*100)</f>
        <v>2.3809523809523725</v>
      </c>
      <c r="T73" s="667">
        <f>IF(INDEX(Historical!$F$7:$F$1213,MATCH(B73,Historical!$B$7:$B$1244,0))=0,"n/a",((INDEX(Historical!$C$7:$C$1222,MATCH(B73,Historical!$B$7:$B$1244,0))/INDEX(Historical!$F$7:$F$1213,MATCH(B73,Historical!$B$7:$B$1244,0)))^(1/3)-1)*100)</f>
        <v>2.4399807259133155</v>
      </c>
      <c r="U73" s="667">
        <f>IF(INDEX(Historical!$H$7:$H$1213,MATCH(B73,Historical!$B$7:$B$1244,0))=0,"n/a",((INDEX(Historical!$C$7:$C$1222,MATCH(B73,Historical!$B$7:$B$1244,0))/INDEX(Historical!$H$7:$H$1213,MATCH(B73,Historical!$B$7:$B$1244,0)))^(1/5)-1)*100)</f>
        <v>2.5030933534903488</v>
      </c>
      <c r="V73" s="667">
        <f>IF(INDEX(Historical!$N$7:$N$1213,MATCH(B73,Historical!$B$7:$B$1244,0))=0,"n/a",((INDEX(Historical!$C$7:$C$1222,MATCH(B73,Historical!$B$7:$B$1244,0))/INDEX(Historical!$N$7:$N$1213,MATCH(B73,Historical!$B$7:$B$1244,0)))^(1/10)-1)*100)</f>
        <v>6.0048464743126528</v>
      </c>
      <c r="W73" s="668">
        <f>IF(OR(U73&lt;=0,U73="n/a",V73&lt;=0,V73="n/a"),"n/a",U73/V73)</f>
        <v>0.41684552039723322</v>
      </c>
      <c r="X73" s="669">
        <f>IF(OR(AJ73&lt;=0,AJ73="n/a",U73&lt;=0,U73="n/a"),"n/a",U73/AJ73)</f>
        <v>0.39731640531592838</v>
      </c>
      <c r="Y73" s="626"/>
      <c r="Z73" s="618">
        <f>IF(OR(AC73&lt;0.01,AC73="n/a"),"n/a",M73/AC73*100)</f>
        <v>77.87610619469028</v>
      </c>
      <c r="AA73" s="841">
        <f>IF(OR(AC73&lt;0.01,AC73="n/a"),"n/a",I73/AC73)</f>
        <v>26.867256637168143</v>
      </c>
      <c r="AB73" s="842">
        <v>12</v>
      </c>
      <c r="AC73" s="821">
        <v>2.2599999999999998</v>
      </c>
      <c r="AD73" s="821">
        <v>1.34</v>
      </c>
      <c r="AE73" s="821">
        <v>1</v>
      </c>
      <c r="AF73" s="822">
        <v>1.35</v>
      </c>
      <c r="AG73" s="821">
        <v>11.700000000000001</v>
      </c>
      <c r="AH73" s="822">
        <v>485.79999999999995</v>
      </c>
      <c r="AI73" s="822">
        <v>13.34</v>
      </c>
      <c r="AJ73" s="821">
        <v>6.3</v>
      </c>
      <c r="AK73" s="821">
        <v>20</v>
      </c>
      <c r="AL73" s="833">
        <v>5140</v>
      </c>
      <c r="AM73" s="827">
        <v>1.1599999999999999</v>
      </c>
      <c r="AN73" s="821">
        <v>0.35</v>
      </c>
      <c r="AO73" s="705">
        <f>IF(U73="n/a","n/a",IF(AA73&lt;0,"n/a",IF(AA73="n/a","n/a",J73+U73-AA73)))</f>
        <v>-21.465612559040114</v>
      </c>
      <c r="AP73" s="706">
        <f>IF(U73="n/a","n/a",J73+U73)</f>
        <v>5.4016440781280295</v>
      </c>
      <c r="AQ73" s="843">
        <f>IF(OR(AC73&lt;0.01,AC73="n/a",AF73="n/a"),"n/a",(I73/SQRT(22.5*AC73*(I73/AF73))-1)*100)</f>
        <v>26.965955997270719</v>
      </c>
      <c r="AR73" s="618">
        <f>INDEX(Historical!$C$7:$C$1222,MATCH(B73,Historical!$B$7:$B$1244,0))*IF(AH73="n/a",1.03,IF(AH73&lt;0,1.01,IF(AH73&gt;10,1.1,(1+AH73/100))))</f>
        <v>1.8920000000000001</v>
      </c>
      <c r="AS73" s="841">
        <f>IF($AI73="n/a",1.03*AR73,IF($AI73&lt;0,1.01*AR73,IF($AI73&gt;10,1.1*AR73,(1+$AI73/100)*AR73)))</f>
        <v>2.0812000000000004</v>
      </c>
      <c r="AT73" s="841">
        <f>IF($AK73="n/a",1.03*AS73,IF($AK73&lt;0,1.01*AS73,IF($AK73&gt;10,1.1*AS73,(1+$AK73/100)*AS73)))</f>
        <v>2.2893200000000005</v>
      </c>
      <c r="AU73" s="841">
        <f>IF($AK73="n/a",1.03*AT73,IF($AK73&lt;0,1.01*AT73,IF($AK73&gt;10,1.1*AT73,(1+$AK73/100)*AT73)))</f>
        <v>2.5182520000000008</v>
      </c>
      <c r="AV73" s="841">
        <f>IF($AK73="n/a",1.03*AU73,IF($AK73&lt;0,1.01*AU73,IF($AK73&gt;10,1.1*AU73,(1+$AK73/100)*AU73)))</f>
        <v>2.7700772000000011</v>
      </c>
      <c r="AW73" s="618">
        <f>SUM(AR73:AV73)</f>
        <v>11.550849200000002</v>
      </c>
      <c r="AX73" s="713">
        <f>AW73/I73*100</f>
        <v>19.023137681159426</v>
      </c>
      <c r="AY73" s="887">
        <v>0.83</v>
      </c>
      <c r="AZ73" s="827">
        <v>25.66</v>
      </c>
      <c r="BA73" s="827">
        <v>-5.1100000000000003</v>
      </c>
      <c r="BB73" s="827">
        <v>3.91</v>
      </c>
      <c r="BC73" s="827">
        <v>10</v>
      </c>
      <c r="BE73" s="594">
        <v>2003</v>
      </c>
      <c r="BF73" s="853">
        <f>IF(BE73&gt;2020,0,IF(BE73&gt;2008,1,IF(BE73&gt;2001,2,IF(BE73&gt;1990,3,IF(BE73&gt;1980,4,IF(BE73&gt;1973,5,IF(BE73&gt;1970,6,IF(BE73&gt;1960,7,IF(BE73&gt;1958,8,IF(BE73&gt;1953,9,10))))))))))</f>
        <v>2</v>
      </c>
      <c r="BG73" s="837">
        <v>1.7999999999999998</v>
      </c>
      <c r="BH73" s="820" t="s">
        <v>4443</v>
      </c>
      <c r="BI73" s="820" t="s">
        <v>4444</v>
      </c>
    </row>
    <row r="74" spans="1:61" ht="11.25" customHeight="1" x14ac:dyDescent="0.2">
      <c r="A74" s="836" t="s">
        <v>4674</v>
      </c>
      <c r="B74" s="830" t="s">
        <v>4587</v>
      </c>
      <c r="C74" s="885" t="s">
        <v>130</v>
      </c>
      <c r="D74" s="885" t="s">
        <v>4189</v>
      </c>
      <c r="E74" s="699">
        <v>6</v>
      </c>
      <c r="F74" s="1122">
        <v>666</v>
      </c>
      <c r="G74" s="1098" t="s">
        <v>105</v>
      </c>
      <c r="H74" s="1098" t="s">
        <v>105</v>
      </c>
      <c r="I74" t="n">
        <v>29.04</v>
      </c>
      <c r="J74" s="618">
        <f>(M74/I74)*100</f>
        <v>6.4492753623188399</v>
      </c>
      <c r="K74" s="832">
        <v>0.44500000000000001</v>
      </c>
      <c r="L74" s="842">
        <v>4</v>
      </c>
      <c r="M74" s="609">
        <f>K74*L74</f>
        <v>1.78</v>
      </c>
      <c r="N74" s="825" t="s">
        <v>147</v>
      </c>
      <c r="O74" s="700">
        <v>0.44</v>
      </c>
      <c r="P74" s="603">
        <v>44803</v>
      </c>
      <c r="Q74" s="603">
        <v>44819</v>
      </c>
      <c r="R74" s="609">
        <f>(K74-O74)/O74*100</f>
        <v>1.1363636363636374</v>
      </c>
      <c r="S74" s="667">
        <f>IF(INDEX(Historical!$D$7:$D$1220,MATCH(B74,Historical!$B$7:$B$1244,0))=0,"n/a",(INDEX(Historical!$C$7:$C$1222,MATCH(B74,Historical!$B$7:$B$1244,0))/INDEX(Historical!$D$7:$D$1220,MATCH(B74,Historical!$B$7:$B$1244,0))-1)*100)</f>
        <v>3.2069970845481022</v>
      </c>
      <c r="T74" s="667">
        <f>IF(INDEX(Historical!$F$7:$F$1213,MATCH(B74,Historical!$B$7:$B$1244,0))=0,"n/a",((INDEX(Historical!$C$7:$C$1222,MATCH(B74,Historical!$B$7:$B$1244,0))/INDEX(Historical!$F$7:$F$1213,MATCH(B74,Historical!$B$7:$B$1244,0)))^(1/3)-1)*100)</f>
        <v>4.077744353315782</v>
      </c>
      <c r="U74" s="667">
        <f>IF(INDEX(Historical!$H$7:$H$1213,MATCH(B74,Historical!$B$7:$B$1244,0))=0,"n/a",((INDEX(Historical!$C$7:$C$1222,MATCH(B74,Historical!$B$7:$B$1244,0))/INDEX(Historical!$H$7:$H$1213,MATCH(B74,Historical!$B$7:$B$1244,0)))^(1/5)-1)*100)</f>
        <v>11.00864292512076</v>
      </c>
      <c r="V74" s="667" t="str">
        <f>IF(INDEX(Historical!$N$7:$N$1213,MATCH(B74,Historical!$B$7:$B$1244,0))=0,"n/a",((INDEX(Historical!$C$7:$C$1222,MATCH(B74,Historical!$B$7:$B$1244,0))/INDEX(Historical!$N$7:$N$1213,MATCH(B74,Historical!$B$7:$B$1244,0)))^(1/10)-1)*100)</f>
        <v>n/a</v>
      </c>
      <c r="W74" s="668" t="str">
        <f>IF(OR(U74&lt;=0,U74="n/a",V74&lt;=0,V74="n/a"),"n/a",U74/V74)</f>
        <v>n/a</v>
      </c>
      <c r="X74" s="669" t="str">
        <f>IF(OR(AJ74&lt;=0,AJ74="n/a",U74&lt;=0,U74="n/a"),"n/a",U74/AJ74)</f>
        <v>n/a</v>
      </c>
      <c r="Y74" s="640"/>
      <c r="Z74" s="618" t="str">
        <f>IF(OR(AC74&lt;0.01,AC74="n/a"),"n/a",M74/AC74*100)</f>
        <v>n/a</v>
      </c>
      <c r="AA74" s="841" t="str">
        <f>IF(OR(AC74&lt;0.01,AC74="n/a"),"n/a",I74/AC74)</f>
        <v>n/a</v>
      </c>
      <c r="AB74" s="842">
        <v>12</v>
      </c>
      <c r="AC74" s="821">
        <v>-0.2</v>
      </c>
      <c r="AD74" s="821" t="s">
        <v>135</v>
      </c>
      <c r="AE74" s="821">
        <v>2.72</v>
      </c>
      <c r="AF74" s="821">
        <v>1.96</v>
      </c>
      <c r="AG74" s="821">
        <v>-1.3</v>
      </c>
      <c r="AH74" s="821">
        <v>-334.1</v>
      </c>
      <c r="AI74" s="821">
        <v>742.9</v>
      </c>
      <c r="AJ74" s="821">
        <v>-41.099999999999994</v>
      </c>
      <c r="AK74" s="821" t="s">
        <v>135</v>
      </c>
      <c r="AL74" s="833">
        <v>3070</v>
      </c>
      <c r="AM74" s="827">
        <v>43.519999999999996</v>
      </c>
      <c r="AN74" s="821">
        <v>3.49</v>
      </c>
      <c r="AO74" s="705" t="str">
        <f>IF(U74="n/a","n/a",IF(AA74&lt;0,"n/a",IF(AA74="n/a","n/a",J74+U74-AA74)))</f>
        <v>n/a</v>
      </c>
      <c r="AP74" s="706">
        <f>IF(U74="n/a","n/a",J74+U74)</f>
        <v>17.4579182874396</v>
      </c>
      <c r="AQ74" s="843" t="str">
        <f>IF(OR(AC74&lt;0.01,AC74="n/a",AF74="n/a"),"n/a",(I74/SQRT(22.5*AC74*(I74/AF74))-1)*100)</f>
        <v>n/a</v>
      </c>
      <c r="AR74" s="618">
        <f>INDEX(Historical!$C$7:$C$1222,MATCH(B74,Historical!$B$7:$B$1244,0))*IF(AH74="n/a",1.03,IF(AH74&lt;0,1.01,IF(AH74&gt;10,1.1,(1+AH74/100))))</f>
        <v>1.7877000000000001</v>
      </c>
      <c r="AS74" s="841">
        <f>IF($AI74="n/a",1.03*AR74,IF($AI74&lt;0,1.01*AR74,IF($AI74&gt;10,1.1*AR74,(1+$AI74/100)*AR74)))</f>
        <v>1.9664700000000002</v>
      </c>
      <c r="AT74" s="841">
        <f>IF($AK74="n/a",1.03*AS74,IF($AK74&lt;0,1.01*AS74,IF($AK74&gt;10,1.1*AS74,(1+$AK74/100)*AS74)))</f>
        <v>2.0254641000000002</v>
      </c>
      <c r="AU74" s="841">
        <f>IF($AK74="n/a",1.03*AT74,IF($AK74&lt;0,1.01*AT74,IF($AK74&gt;10,1.1*AT74,(1+$AK74/100)*AT74)))</f>
        <v>2.0862280230000003</v>
      </c>
      <c r="AV74" s="841">
        <f>IF($AK74="n/a",1.03*AU74,IF($AK74&lt;0,1.01*AU74,IF($AK74&gt;10,1.1*AU74,(1+$AK74/100)*AU74)))</f>
        <v>2.1488148636900002</v>
      </c>
      <c r="AW74" s="618">
        <f>SUM(AR74:AV74)</f>
        <v>10.014676986690002</v>
      </c>
      <c r="AX74" s="713">
        <f>AW74/I74*100</f>
        <v>36.285061545978273</v>
      </c>
      <c r="AY74" s="887">
        <v>0.83</v>
      </c>
      <c r="AZ74" s="827">
        <v>13.020000000000001</v>
      </c>
      <c r="BA74" s="827">
        <v>-25.1</v>
      </c>
      <c r="BB74" s="827">
        <v>3.47</v>
      </c>
      <c r="BC74" s="827">
        <v>-7.5399999999999991</v>
      </c>
      <c r="BE74" s="594">
        <v>2017</v>
      </c>
      <c r="BF74" s="853">
        <f>IF(BE74&gt;2020,0,IF(BE74&gt;2008,1,IF(BE74&gt;2001,2,IF(BE74&gt;1990,3,IF(BE74&gt;1980,4,IF(BE74&gt;1973,5,IF(BE74&gt;1970,6,IF(BE74&gt;1960,7,IF(BE74&gt;1958,8,IF(BE74&gt;1953,9,10))))))))))</f>
        <v>1</v>
      </c>
      <c r="BG74" s="837">
        <v>-0.2</v>
      </c>
      <c r="BH74" s="820" t="s">
        <v>4443</v>
      </c>
      <c r="BI74" s="820" t="s">
        <v>4444</v>
      </c>
    </row>
    <row r="75" spans="1:61" s="737" customFormat="1" ht="11.25" customHeight="1" x14ac:dyDescent="0.2">
      <c r="A75" s="1117" t="s">
        <v>4675</v>
      </c>
      <c r="B75" s="743" t="s">
        <v>1892</v>
      </c>
      <c r="C75" s="885" t="s">
        <v>107</v>
      </c>
      <c r="D75" s="885" t="s">
        <v>4197</v>
      </c>
      <c r="E75" s="721">
        <v>9</v>
      </c>
      <c r="F75" s="1122">
        <v>550</v>
      </c>
      <c r="G75" s="1121" t="s">
        <v>105</v>
      </c>
      <c r="H75" s="1121" t="s">
        <v>105</v>
      </c>
      <c r="I75" t="n">
        <v>28.3</v>
      </c>
      <c r="J75" s="723">
        <f>(M75/I75)*100</f>
        <v>2.565597667638484</v>
      </c>
      <c r="K75" s="741">
        <v>0.22</v>
      </c>
      <c r="L75" s="1121">
        <v>4</v>
      </c>
      <c r="M75" s="726">
        <f>K75*L75</f>
        <v>0.88</v>
      </c>
      <c r="N75" s="1121" t="s">
        <v>316</v>
      </c>
      <c r="O75" s="742">
        <v>0.21</v>
      </c>
      <c r="P75" s="1037">
        <v>44805</v>
      </c>
      <c r="Q75" s="1037">
        <v>44834</v>
      </c>
      <c r="R75" s="726">
        <f>(K75-O75)/O75*100</f>
        <v>4.7619047619047663</v>
      </c>
      <c r="S75" s="667">
        <f>IF(INDEX(Historical!$D$7:$D$1220,MATCH(B75,Historical!$B$7:$B$1244,0))=0,"n/a",(INDEX(Historical!$C$7:$C$1222,MATCH(B75,Historical!$B$7:$B$1244,0))/INDEX(Historical!$D$7:$D$1220,MATCH(B75,Historical!$B$7:$B$1244,0))-1)*100)</f>
        <v>10.256410256410241</v>
      </c>
      <c r="T75" s="667">
        <f>IF(INDEX(Historical!$F$7:$F$1213,MATCH(B75,Historical!$B$7:$B$1244,0))=0,"n/a",((INDEX(Historical!$C$7:$C$1222,MATCH(B75,Historical!$B$7:$B$1244,0))/INDEX(Historical!$F$7:$F$1213,MATCH(B75,Historical!$B$7:$B$1244,0)))^(1/3)-1)*100)</f>
        <v>9.2240238124367213</v>
      </c>
      <c r="U75" s="667">
        <f>IF(INDEX(Historical!$H$7:$H$1213,MATCH(B75,Historical!$B$7:$B$1244,0))=0,"n/a",((INDEX(Historical!$C$7:$C$1222,MATCH(B75,Historical!$B$7:$B$1244,0))/INDEX(Historical!$H$7:$H$1213,MATCH(B75,Historical!$B$7:$B$1244,0)))^(1/5)-1)*100)</f>
        <v>17.135023453956922</v>
      </c>
      <c r="V75" s="667">
        <f>IF(INDEX(Historical!$N$7:$N$1213,MATCH(B75,Historical!$B$7:$B$1244,0))=0,"n/a",((INDEX(Historical!$C$7:$C$1222,MATCH(B75,Historical!$B$7:$B$1244,0))/INDEX(Historical!$N$7:$N$1213,MATCH(B75,Historical!$B$7:$B$1244,0)))^(1/10)-1)*100)</f>
        <v>35.907632133299842</v>
      </c>
      <c r="W75" s="668">
        <f>IF(OR(U75&lt;=0,U75="n/a",V75&lt;=0,V75="n/a"),"n/a",U75/V75)</f>
        <v>0.47719725406416674</v>
      </c>
      <c r="X75" s="669">
        <f>IF(OR(AJ75&lt;=0,AJ75="n/a",U75&lt;=0,U75="n/a"),"n/a",U75/AJ75)</f>
        <v>1.3282963917796062</v>
      </c>
      <c r="Y75" s="1015"/>
      <c r="Z75" s="723">
        <f>IF(OR(AC75&lt;0.01,AC75="n/a"),"n/a",M75/AC75*100)</f>
        <v>27.586206896551722</v>
      </c>
      <c r="AA75" s="730">
        <f>IF(OR(AC75&lt;0.01,AC75="n/a"),"n/a",I75/AC75)</f>
        <v>10.752351097178682</v>
      </c>
      <c r="AB75" s="725">
        <v>12</v>
      </c>
      <c r="AC75" s="1093">
        <v>3.19</v>
      </c>
      <c r="AD75" s="1093">
        <v>3.2</v>
      </c>
      <c r="AE75" s="1093">
        <v>3.78</v>
      </c>
      <c r="AF75" s="1093">
        <v>1.1299999999999999</v>
      </c>
      <c r="AG75" s="1093">
        <v>10.8</v>
      </c>
      <c r="AH75" s="1093">
        <v>-10.8</v>
      </c>
      <c r="AI75" s="1093">
        <v>7.59</v>
      </c>
      <c r="AJ75" s="1093">
        <v>12.9</v>
      </c>
      <c r="AK75" s="1093">
        <v>3.36</v>
      </c>
      <c r="AL75" s="1093">
        <v>274210</v>
      </c>
      <c r="AM75" s="1093">
        <v>0.13999999999999999</v>
      </c>
      <c r="AN75" s="1093">
        <v>2.0299999999999998</v>
      </c>
      <c r="AO75" s="734">
        <f>IF(U75="n/a","n/a",IF(AA75&lt;0,"n/a",IF(AA75="n/a","n/a",J75+U75-AA75)))</f>
        <v>8.9482700244167255</v>
      </c>
      <c r="AP75" s="735">
        <f>IF(U75="n/a","n/a",J75+U75)</f>
        <v>19.700621121595407</v>
      </c>
      <c r="AQ75" s="843">
        <f>IF(OR(AC75&lt;0.01,AC75="n/a",AF75="n/a"),"n/a",(I75/SQRT(22.5*AC75*(I75/AF75))-1)*100)</f>
        <v>-26.51483372721658</v>
      </c>
      <c r="AR75" s="618">
        <f>INDEX(Historical!$C$7:$C$1222,MATCH(B75,Historical!$B$7:$B$1244,0))*IF(AH75="n/a",1.03,IF(AH75&lt;0,1.01,IF(AH75&gt;10,1.1,(1+AH75/100))))</f>
        <v>0.86860000000000004</v>
      </c>
      <c r="AS75" s="730">
        <f>IF($AI75="n/a",1.03*AR75,IF($AI75&lt;0,1.01*AR75,IF($AI75&gt;10,1.1*AR75,(1+$AI75/100)*AR75)))</f>
        <v>0.93452674000000013</v>
      </c>
      <c r="AT75" s="730">
        <f>IF($AK75="n/a",1.03*AS75,IF($AK75&lt;0,1.01*AS75,IF($AK75&gt;10,1.1*AS75,(1+$AK75/100)*AS75)))</f>
        <v>0.96592683846400018</v>
      </c>
      <c r="AU75" s="730">
        <f>IF($AK75="n/a",1.03*AT75,IF($AK75&lt;0,1.01*AT75,IF($AK75&gt;10,1.1*AT75,(1+$AK75/100)*AT75)))</f>
        <v>0.99838198023639069</v>
      </c>
      <c r="AV75" s="730">
        <f>IF($AK75="n/a",1.03*AU75,IF($AK75&lt;0,1.01*AU75,IF($AK75&gt;10,1.1*AU75,(1+$AK75/100)*AU75)))</f>
        <v>1.0319276147723335</v>
      </c>
      <c r="AW75" s="723">
        <f>SUM(AR75:AV75)</f>
        <v>4.7993631734727238</v>
      </c>
      <c r="AX75" s="736">
        <f>AW75/I75*100</f>
        <v>13.992312459104154</v>
      </c>
      <c r="AY75" s="1048">
        <v>1.42</v>
      </c>
      <c r="AZ75" s="783">
        <v>17.02</v>
      </c>
      <c r="BA75" s="783">
        <v>-23.150000000000002</v>
      </c>
      <c r="BB75" s="783">
        <v>-0.08</v>
      </c>
      <c r="BC75" s="783">
        <v>0.33</v>
      </c>
      <c r="BD75" s="862"/>
      <c r="BE75" s="594">
        <v>2014</v>
      </c>
      <c r="BF75" s="853">
        <f>IF(BE75&gt;2020,0,IF(BE75&gt;2008,1,IF(BE75&gt;2001,2,IF(BE75&gt;1990,3,IF(BE75&gt;1980,4,IF(BE75&gt;1973,5,IF(BE75&gt;1970,6,IF(BE75&gt;1960,7,IF(BE75&gt;1958,8,IF(BE75&gt;1953,9,10))))))))))</f>
        <v>1</v>
      </c>
      <c r="BG75" s="783">
        <v>0.8</v>
      </c>
      <c r="BH75" s="820" t="s">
        <v>4443</v>
      </c>
      <c r="BI75" s="820" t="s">
        <v>4444</v>
      </c>
    </row>
    <row r="76" spans="1:61" ht="11.25" customHeight="1" x14ac:dyDescent="0.2">
      <c r="A76" s="826" t="s">
        <v>4676</v>
      </c>
      <c r="B76" s="830" t="s">
        <v>971</v>
      </c>
      <c r="C76" s="885" t="s">
        <v>4055</v>
      </c>
      <c r="D76" s="885" t="s">
        <v>4184</v>
      </c>
      <c r="E76" s="699">
        <v>12</v>
      </c>
      <c r="F76" s="1122">
        <v>400</v>
      </c>
      <c r="G76" s="1116" t="s">
        <v>105</v>
      </c>
      <c r="H76" s="1116" t="s">
        <v>105</v>
      </c>
      <c r="I76" t="n">
        <v>90.54</v>
      </c>
      <c r="J76" s="618">
        <f>(M76/I76)*100</f>
        <v>1.9845877757838064</v>
      </c>
      <c r="K76" s="832">
        <v>0.47</v>
      </c>
      <c r="L76" s="842">
        <v>4</v>
      </c>
      <c r="M76" s="609">
        <f>K76*L76</f>
        <v>1.88</v>
      </c>
      <c r="N76" s="825" t="s">
        <v>507</v>
      </c>
      <c r="O76" s="700">
        <v>0.43</v>
      </c>
      <c r="P76" s="603">
        <v>44966</v>
      </c>
      <c r="Q76" s="603">
        <v>44986</v>
      </c>
      <c r="R76" s="609">
        <f>(K76-O76)/O76*100</f>
        <v>9.302325581395344</v>
      </c>
      <c r="S76" s="667">
        <f>IF(INDEX(Historical!$D$7:$D$1220,MATCH(B76,Historical!$B$7:$B$1244,0))=0,"n/a",(INDEX(Historical!$C$7:$C$1222,MATCH(B76,Historical!$B$7:$B$1244,0))/INDEX(Historical!$D$7:$D$1220,MATCH(B76,Historical!$B$7:$B$1244,0))-1)*100)</f>
        <v>16.216216216216207</v>
      </c>
      <c r="T76" s="667">
        <f>IF(INDEX(Historical!$F$7:$F$1213,MATCH(B76,Historical!$B$7:$B$1244,0))=0,"n/a",((INDEX(Historical!$C$7:$C$1222,MATCH(B76,Historical!$B$7:$B$1244,0))/INDEX(Historical!$F$7:$F$1213,MATCH(B76,Historical!$B$7:$B$1244,0)))^(1/3)-1)*100)</f>
        <v>21.456027185364057</v>
      </c>
      <c r="U76" s="667">
        <f>IF(INDEX(Historical!$H$7:$H$1213,MATCH(B76,Historical!$B$7:$B$1244,0))=0,"n/a",((INDEX(Historical!$C$7:$C$1222,MATCH(B76,Historical!$B$7:$B$1244,0))/INDEX(Historical!$H$7:$H$1213,MATCH(B76,Historical!$B$7:$B$1244,0)))^(1/5)-1)*100)</f>
        <v>20.393740258608538</v>
      </c>
      <c r="V76" s="667">
        <f>IF(INDEX(Historical!$N$7:$N$1213,MATCH(B76,Historical!$B$7:$B$1244,0))=0,"n/a",((INDEX(Historical!$C$7:$C$1222,MATCH(B76,Historical!$B$7:$B$1244,0))/INDEX(Historical!$N$7:$N$1213,MATCH(B76,Historical!$B$7:$B$1244,0)))^(1/10)-1)*100)</f>
        <v>16.92909668083924</v>
      </c>
      <c r="W76" s="668">
        <f>IF(OR(U76&lt;=0,U76="n/a",V76&lt;=0,V76="n/a"),"n/a",U76/V76)</f>
        <v>1.2046561398453508</v>
      </c>
      <c r="X76" s="669">
        <f>IF(OR(AJ76&lt;=0,AJ76="n/a",U76&lt;=0,U76="n/a"),"n/a",U76/AJ76)</f>
        <v>1.3687073999066135</v>
      </c>
      <c r="Y76" s="831"/>
      <c r="Z76" s="618">
        <f>IF(OR(AC76&lt;0.01,AC76="n/a"),"n/a",M76/AC76*100)</f>
        <v>58.385093167701854</v>
      </c>
      <c r="AA76" s="841">
        <f>IF(OR(AC76&lt;0.01,AC76="n/a"),"n/a",I76/AC76)</f>
        <v>29.419254658385093</v>
      </c>
      <c r="AB76" s="842">
        <v>3</v>
      </c>
      <c r="AC76" s="821">
        <v>3.22</v>
      </c>
      <c r="AD76" s="821">
        <v>3.26</v>
      </c>
      <c r="AE76" s="821">
        <v>1.39</v>
      </c>
      <c r="AF76" s="821">
        <v>10.46</v>
      </c>
      <c r="AG76" s="821">
        <v>41.6</v>
      </c>
      <c r="AH76" s="822">
        <v>-21.2</v>
      </c>
      <c r="AI76" s="822">
        <v>9.06</v>
      </c>
      <c r="AJ76" s="821">
        <v>14.899999999999999</v>
      </c>
      <c r="AK76" s="821">
        <v>9.1</v>
      </c>
      <c r="AL76" s="833">
        <v>12640</v>
      </c>
      <c r="AM76" s="827">
        <v>1</v>
      </c>
      <c r="AN76" s="821">
        <v>2.34</v>
      </c>
      <c r="AO76" s="705">
        <f>IF(U76="n/a","n/a",IF(AA76&lt;0,"n/a",IF(AA76="n/a","n/a",J76+U76-AA76)))</f>
        <v>-7.0409266239927462</v>
      </c>
      <c r="AP76" s="706">
        <f>IF(U76="n/a","n/a",J76+U76)</f>
        <v>22.378328034392347</v>
      </c>
      <c r="AQ76" s="843">
        <f>IF(OR(AC76&lt;0.01,AC76="n/a",AF76="n/a"),"n/a",(I76/SQRT(22.5*AC76*(I76/AF76))-1)*100)</f>
        <v>269.8200185235504</v>
      </c>
      <c r="AR76" s="618">
        <f>INDEX(Historical!$C$7:$C$1222,MATCH(B76,Historical!$B$7:$B$1244,0))*IF(AH76="n/a",1.03,IF(AH76&lt;0,1.01,IF(AH76&gt;10,1.1,(1+AH76/100))))</f>
        <v>1.7372000000000001</v>
      </c>
      <c r="AS76" s="841">
        <f>IF($AI76="n/a",1.03*AR76,IF($AI76&lt;0,1.01*AR76,IF($AI76&gt;10,1.1*AR76,(1+$AI76/100)*AR76)))</f>
        <v>1.89459032</v>
      </c>
      <c r="AT76" s="841">
        <f>IF($AK76="n/a",1.03*AS76,IF($AK76&lt;0,1.01*AS76,IF($AK76&gt;10,1.1*AS76,(1+$AK76/100)*AS76)))</f>
        <v>2.06699803912</v>
      </c>
      <c r="AU76" s="841">
        <f>IF($AK76="n/a",1.03*AT76,IF($AK76&lt;0,1.01*AT76,IF($AK76&gt;10,1.1*AT76,(1+$AK76/100)*AT76)))</f>
        <v>2.2550948606799199</v>
      </c>
      <c r="AV76" s="841">
        <f>IF($AK76="n/a",1.03*AU76,IF($AK76&lt;0,1.01*AU76,IF($AK76&gt;10,1.1*AU76,(1+$AK76/100)*AU76)))</f>
        <v>2.4603084930017927</v>
      </c>
      <c r="AW76" s="618">
        <f>SUM(AR76:AV76)</f>
        <v>10.414191712801713</v>
      </c>
      <c r="AX76" s="713">
        <f>AW76/I76*100</f>
        <v>10.99355189781665</v>
      </c>
      <c r="AY76" s="887">
        <v>0.6</v>
      </c>
      <c r="AZ76" s="827">
        <v>23.669999999999998</v>
      </c>
      <c r="BA76" s="827">
        <v>-15.83</v>
      </c>
      <c r="BB76" s="827">
        <v>-3.6900000000000004</v>
      </c>
      <c r="BC76" s="827">
        <v>-1.53</v>
      </c>
      <c r="BE76" s="594">
        <v>2012</v>
      </c>
      <c r="BF76" s="853">
        <f>IF(BE76&gt;2020,0,IF(BE76&gt;2008,1,IF(BE76&gt;2001,2,IF(BE76&gt;1990,3,IF(BE76&gt;1980,4,IF(BE76&gt;1973,5,IF(BE76&gt;1970,6,IF(BE76&gt;1960,7,IF(BE76&gt;1958,8,IF(BE76&gt;1953,9,10))))))))))</f>
        <v>1</v>
      </c>
      <c r="BG76" s="837">
        <v>7.7</v>
      </c>
      <c r="BH76" s="820" t="s">
        <v>4443</v>
      </c>
      <c r="BI76" s="820" t="s">
        <v>4444</v>
      </c>
    </row>
    <row r="77" spans="1:61" ht="11.25" customHeight="1" x14ac:dyDescent="0.2">
      <c r="A77" s="819" t="s">
        <v>984</v>
      </c>
      <c r="B77" s="830" t="s">
        <v>985</v>
      </c>
      <c r="C77" s="885" t="s">
        <v>107</v>
      </c>
      <c r="D77" s="885" t="s">
        <v>4193</v>
      </c>
      <c r="E77" s="699">
        <v>11</v>
      </c>
      <c r="F77" s="1122">
        <v>415</v>
      </c>
      <c r="G77" s="1082" t="s">
        <v>105</v>
      </c>
      <c r="H77" s="1082" t="s">
        <v>105</v>
      </c>
      <c r="I77" t="n">
        <v>32.03</v>
      </c>
      <c r="J77" s="618">
        <f>(M77/I77)*100</f>
        <v>3.8072575847709698</v>
      </c>
      <c r="K77" s="832">
        <v>0.32</v>
      </c>
      <c r="L77" s="842">
        <v>4</v>
      </c>
      <c r="M77" s="609">
        <f>K77*L77</f>
        <v>1.28</v>
      </c>
      <c r="N77" s="825" t="s">
        <v>150</v>
      </c>
      <c r="O77" s="703">
        <v>0.29709999999999998</v>
      </c>
      <c r="P77" s="891">
        <v>44617</v>
      </c>
      <c r="Q77" s="891">
        <v>44651</v>
      </c>
      <c r="R77" s="609">
        <f>(K77-O77)/O77*100</f>
        <v>7.707842477280388</v>
      </c>
      <c r="S77" s="667">
        <f>IF(INDEX(Historical!$D$7:$D$1220,MATCH(B77,Historical!$B$7:$B$1244,0))=0,"n/a",(INDEX(Historical!$C$7:$C$1222,MATCH(B77,Historical!$B$7:$B$1244,0))/INDEX(Historical!$D$7:$D$1220,MATCH(B77,Historical!$B$7:$B$1244,0))-1)*100)</f>
        <v>7.6923076923077094</v>
      </c>
      <c r="T77" s="667">
        <f>IF(INDEX(Historical!$F$7:$F$1213,MATCH(B77,Historical!$B$7:$B$1244,0))=0,"n/a",((INDEX(Historical!$C$7:$C$1222,MATCH(B77,Historical!$B$7:$B$1244,0))/INDEX(Historical!$F$7:$F$1213,MATCH(B77,Historical!$B$7:$B$1244,0)))^(1/3)-1)*100)</f>
        <v>9.4879784971972256</v>
      </c>
      <c r="U77" s="667">
        <f>IF(INDEX(Historical!$H$7:$H$1213,MATCH(B77,Historical!$B$7:$B$1244,0))=0,"n/a",((INDEX(Historical!$C$7:$C$1222,MATCH(B77,Historical!$B$7:$B$1244,0))/INDEX(Historical!$H$7:$H$1213,MATCH(B77,Historical!$B$7:$B$1244,0)))^(1/5)-1)*100)</f>
        <v>8.4471771197698544</v>
      </c>
      <c r="V77" s="667">
        <f>IF(INDEX(Historical!$N$7:$N$1213,MATCH(B77,Historical!$B$7:$B$1244,0))=0,"n/a",((INDEX(Historical!$C$7:$C$1222,MATCH(B77,Historical!$B$7:$B$1244,0))/INDEX(Historical!$N$7:$N$1213,MATCH(B77,Historical!$B$7:$B$1244,0)))^(1/10)-1)*100)</f>
        <v>9.6020219495726256</v>
      </c>
      <c r="W77" s="668">
        <f>IF(OR(U77&lt;=0,U77="n/a",V77&lt;=0,V77="n/a"),"n/a",U77/V77)</f>
        <v>0.87972899501087143</v>
      </c>
      <c r="X77" s="669" t="str">
        <f>IF(OR(AJ77&lt;=0,AJ77="n/a",U77&lt;=0,U77="n/a"),"n/a",U77/AJ77)</f>
        <v>n/a</v>
      </c>
      <c r="Y77" s="641" t="s">
        <v>4042</v>
      </c>
      <c r="Z77" s="618">
        <f>IF(OR(AC77&lt;0.01,AC77="n/a"),"n/a",M77/AC77*100)</f>
        <v>109.40170940170941</v>
      </c>
      <c r="AA77" s="841">
        <f>IF(OR(AC77&lt;0.01,AC77="n/a"),"n/a",I77/AC77)</f>
        <v>28.735042735042736</v>
      </c>
      <c r="AB77" s="842">
        <v>12</v>
      </c>
      <c r="AC77" s="821">
        <v>1.17</v>
      </c>
      <c r="AD77" s="821" t="s">
        <v>135</v>
      </c>
      <c r="AE77" s="821">
        <v>3.69</v>
      </c>
      <c r="AF77" s="821">
        <v>5.73</v>
      </c>
      <c r="AG77" s="821" t="s">
        <v>135</v>
      </c>
      <c r="AH77" s="821">
        <v>384.6</v>
      </c>
      <c r="AI77" s="821">
        <v>8.6999999999999993</v>
      </c>
      <c r="AJ77" s="821" t="s">
        <v>135</v>
      </c>
      <c r="AK77" s="821" t="s">
        <v>135</v>
      </c>
      <c r="AL77" s="833">
        <v>13850</v>
      </c>
      <c r="AM77" s="827">
        <v>16.88</v>
      </c>
      <c r="AN77" s="821">
        <v>0.72</v>
      </c>
      <c r="AO77" s="705">
        <f>IF(U77="n/a","n/a",IF(AA77&lt;0,"n/a",IF(AA77="n/a","n/a",J77+U77-AA77)))</f>
        <v>-16.480608030501912</v>
      </c>
      <c r="AP77" s="706">
        <f>IF(U77="n/a","n/a",J77+U77)</f>
        <v>12.254434704540824</v>
      </c>
      <c r="AQ77" s="843">
        <f>IF(OR(AC77&lt;0.01,AC77="n/a",AF77="n/a"),"n/a",(I77/SQRT(22.5*AC77*(I77/AF77))-1)*100)</f>
        <v>170.51538865390913</v>
      </c>
      <c r="AR77" s="618">
        <f>INDEX(Historical!$C$7:$C$1222,MATCH(B77,Historical!$B$7:$B$1244,0))*IF(AH77="n/a",1.03,IF(AH77&lt;0,1.01,IF(AH77&gt;10,1.1,(1+AH77/100))))</f>
        <v>0.6160000000000001</v>
      </c>
      <c r="AS77" s="841">
        <f>IF($AI77="n/a",1.03*AR77,IF($AI77&lt;0,1.01*AR77,IF($AI77&gt;10,1.1*AR77,(1+$AI77/100)*AR77)))</f>
        <v>0.66959200000000008</v>
      </c>
      <c r="AT77" s="841">
        <f>IF($AK77="n/a",1.03*AS77,IF($AK77&lt;0,1.01*AS77,IF($AK77&gt;10,1.1*AS77,(1+$AK77/100)*AS77)))</f>
        <v>0.68967976000000009</v>
      </c>
      <c r="AU77" s="841">
        <f>IF($AK77="n/a",1.03*AT77,IF($AK77&lt;0,1.01*AT77,IF($AK77&gt;10,1.1*AT77,(1+$AK77/100)*AT77)))</f>
        <v>0.71037015280000015</v>
      </c>
      <c r="AV77" s="841">
        <f>IF($AK77="n/a",1.03*AU77,IF($AK77&lt;0,1.01*AU77,IF($AK77&gt;10,1.1*AU77,(1+$AK77/100)*AU77)))</f>
        <v>0.73168125738400014</v>
      </c>
      <c r="AW77" s="618">
        <f>SUM(AR77:AV77)</f>
        <v>3.4173231701840008</v>
      </c>
      <c r="AX77" s="713">
        <f>AW77/I77*100</f>
        <v>10.164554343200479</v>
      </c>
      <c r="AY77" s="887" t="s">
        <v>135</v>
      </c>
      <c r="AZ77" s="827">
        <v>25.64</v>
      </c>
      <c r="BA77" s="827">
        <v>-7.89</v>
      </c>
      <c r="BB77" s="827">
        <v>6.11</v>
      </c>
      <c r="BC77" s="827">
        <v>5.83</v>
      </c>
      <c r="BE77" s="594">
        <v>2012</v>
      </c>
      <c r="BF77" s="853">
        <f>IF(BE77&gt;2020,0,IF(BE77&gt;2008,1,IF(BE77&gt;2001,2,IF(BE77&gt;1990,3,IF(BE77&gt;1980,4,IF(BE77&gt;1973,5,IF(BE77&gt;1970,6,IF(BE77&gt;1960,7,IF(BE77&gt;1958,8,IF(BE77&gt;1953,9,10))))))))))</f>
        <v>1</v>
      </c>
      <c r="BG77" s="837" t="s">
        <v>135</v>
      </c>
      <c r="BH77" s="820" t="s">
        <v>4443</v>
      </c>
      <c r="BI77" s="820" t="s">
        <v>4444</v>
      </c>
    </row>
    <row r="78" spans="1:61" ht="11.25" customHeight="1" x14ac:dyDescent="0.2">
      <c r="A78" s="819" t="s">
        <v>4677</v>
      </c>
      <c r="B78" s="830" t="s">
        <v>446</v>
      </c>
      <c r="C78" s="885" t="s">
        <v>107</v>
      </c>
      <c r="D78" s="885" t="s">
        <v>4197</v>
      </c>
      <c r="E78" s="699">
        <v>29</v>
      </c>
      <c r="F78" s="1122">
        <v>116</v>
      </c>
      <c r="G78" s="1116" t="s">
        <v>105</v>
      </c>
      <c r="H78" s="1116" t="s">
        <v>105</v>
      </c>
      <c r="I78" t="n">
        <v>83.84</v>
      </c>
      <c r="J78" s="618">
        <f>(M78/I78)*100</f>
        <v>1.772853185595568</v>
      </c>
      <c r="K78" s="839">
        <v>0.4</v>
      </c>
      <c r="L78" s="842">
        <v>4</v>
      </c>
      <c r="M78" s="609">
        <f>K78*L78</f>
        <v>1.6</v>
      </c>
      <c r="N78" s="825" t="s">
        <v>238</v>
      </c>
      <c r="O78" s="701">
        <v>0.36</v>
      </c>
      <c r="P78" s="603">
        <v>44833</v>
      </c>
      <c r="Q78" s="603">
        <v>44851</v>
      </c>
      <c r="R78" s="609">
        <f>(K78-O78)/O78*100</f>
        <v>11.111111111111121</v>
      </c>
      <c r="S78" s="667">
        <f>IF(INDEX(Historical!$D$7:$D$1220,MATCH(B78,Historical!$B$7:$B$1244,0))=0,"n/a",(INDEX(Historical!$C$7:$C$1222,MATCH(B78,Historical!$B$7:$B$1244,0))/INDEX(Historical!$D$7:$D$1220,MATCH(B78,Historical!$B$7:$B$1244,0))-1)*100)</f>
        <v>7.2463768115942129</v>
      </c>
      <c r="T78" s="667">
        <f>IF(INDEX(Historical!$F$7:$F$1213,MATCH(B78,Historical!$B$7:$B$1244,0))=0,"n/a",((INDEX(Historical!$C$7:$C$1222,MATCH(B78,Historical!$B$7:$B$1244,0))/INDEX(Historical!$F$7:$F$1213,MATCH(B78,Historical!$B$7:$B$1244,0)))^(1/3)-1)*100)</f>
        <v>6.6515802889484332</v>
      </c>
      <c r="U78" s="667">
        <f>IF(INDEX(Historical!$H$7:$H$1213,MATCH(B78,Historical!$B$7:$B$1244,0))=0,"n/a",((INDEX(Historical!$C$7:$C$1222,MATCH(B78,Historical!$B$7:$B$1244,0))/INDEX(Historical!$H$7:$H$1213,MATCH(B78,Historical!$B$7:$B$1244,0)))^(1/5)-1)*100)</f>
        <v>13.666744731549407</v>
      </c>
      <c r="V78" s="667">
        <f>IF(INDEX(Historical!$N$7:$N$1213,MATCH(B78,Historical!$B$7:$B$1244,0))=0,"n/a",((INDEX(Historical!$C$7:$C$1222,MATCH(B78,Historical!$B$7:$B$1244,0))/INDEX(Historical!$N$7:$N$1213,MATCH(B78,Historical!$B$7:$B$1244,0)))^(1/10)-1)*100)</f>
        <v>10.405295021184235</v>
      </c>
      <c r="W78" s="668">
        <f>IF(OR(U78&lt;=0,U78="n/a",V78&lt;=0,V78="n/a"),"n/a",U78/V78)</f>
        <v>1.3134413492097203</v>
      </c>
      <c r="X78" s="669">
        <f>IF(OR(AJ78&lt;=0,AJ78="n/a",U78&lt;=0,U78="n/a"),"n/a",U78/AJ78)</f>
        <v>0.76779464783985429</v>
      </c>
      <c r="Y78" s="628"/>
      <c r="Z78" s="618">
        <f>IF(OR(AC78&lt;0.01,AC78="n/a"),"n/a",M78/AC78*100)</f>
        <v>27.729636048526867</v>
      </c>
      <c r="AA78" s="841">
        <f>IF(OR(AC78&lt;0.01,AC78="n/a"),"n/a",I78/AC78)</f>
        <v>15.641247833622185</v>
      </c>
      <c r="AB78" s="842">
        <v>12</v>
      </c>
      <c r="AC78" s="821">
        <v>5.77</v>
      </c>
      <c r="AD78" s="821">
        <v>2.2400000000000002</v>
      </c>
      <c r="AE78" s="821">
        <v>7.41</v>
      </c>
      <c r="AF78" s="821">
        <v>2.4900000000000002</v>
      </c>
      <c r="AG78" s="821">
        <v>13.3</v>
      </c>
      <c r="AH78" s="821">
        <v>67.800000000000011</v>
      </c>
      <c r="AI78" s="821">
        <v>-9.5500000000000007</v>
      </c>
      <c r="AJ78" s="821">
        <v>17.8</v>
      </c>
      <c r="AK78" s="821">
        <v>7.0000000000000009</v>
      </c>
      <c r="AL78" s="833">
        <v>2920</v>
      </c>
      <c r="AM78" s="827">
        <v>15.4</v>
      </c>
      <c r="AN78" s="821">
        <v>7.0000000000000007E-2</v>
      </c>
      <c r="AO78" s="705">
        <f>IF(U78="n/a","n/a",IF(AA78&lt;0,"n/a",IF(AA78="n/a","n/a",J78+U78-AA78)))</f>
        <v>-0.20164991647720854</v>
      </c>
      <c r="AP78" s="706">
        <f>IF(U78="n/a","n/a",J78+U78)</f>
        <v>15.439597917144976</v>
      </c>
      <c r="AQ78" s="843">
        <f>IF(OR(AC78&lt;0.01,AC78="n/a",AF78="n/a"),"n/a",(I78/SQRT(22.5*AC78*(I78/AF78))-1)*100)</f>
        <v>31.566133949971675</v>
      </c>
      <c r="AR78" s="618">
        <f>INDEX(Historical!$C$7:$C$1222,MATCH(B78,Historical!$B$7:$B$1244,0))*IF(AH78="n/a",1.03,IF(AH78&lt;0,1.01,IF(AH78&gt;10,1.1,(1+AH78/100))))</f>
        <v>1.6280000000000001</v>
      </c>
      <c r="AS78" s="841">
        <f>IF($AI78="n/a",1.03*AR78,IF($AI78&lt;0,1.01*AR78,IF($AI78&gt;10,1.1*AR78,(1+$AI78/100)*AR78)))</f>
        <v>1.6442800000000002</v>
      </c>
      <c r="AT78" s="841">
        <f>IF($AK78="n/a",1.03*AS78,IF($AK78&lt;0,1.01*AS78,IF($AK78&gt;10,1.1*AS78,(1+$AK78/100)*AS78)))</f>
        <v>1.7593796000000004</v>
      </c>
      <c r="AU78" s="841">
        <f>IF($AK78="n/a",1.03*AT78,IF($AK78&lt;0,1.01*AT78,IF($AK78&gt;10,1.1*AT78,(1+$AK78/100)*AT78)))</f>
        <v>1.8825361720000005</v>
      </c>
      <c r="AV78" s="841">
        <f>IF($AK78="n/a",1.03*AU78,IF($AK78&lt;0,1.01*AU78,IF($AK78&gt;10,1.1*AU78,(1+$AK78/100)*AU78)))</f>
        <v>2.0143137040400005</v>
      </c>
      <c r="AW78" s="618">
        <f>SUM(AR78:AV78)</f>
        <v>8.9285094760400021</v>
      </c>
      <c r="AX78" s="713">
        <f>AW78/I78*100</f>
        <v>9.8930852920110812</v>
      </c>
      <c r="AY78" s="887">
        <v>1.0900000000000001</v>
      </c>
      <c r="AZ78" s="827">
        <v>20.34</v>
      </c>
      <c r="BA78" s="827">
        <v>-23.56</v>
      </c>
      <c r="BB78" s="827">
        <v>3.75</v>
      </c>
      <c r="BC78" s="827">
        <v>-4.78</v>
      </c>
      <c r="BE78" s="594">
        <v>1994</v>
      </c>
      <c r="BF78" s="853">
        <f>IF(BE78&gt;2020,0,IF(BE78&gt;2008,1,IF(BE78&gt;2001,2,IF(BE78&gt;1990,3,IF(BE78&gt;1980,4,IF(BE78&gt;1973,5,IF(BE78&gt;1970,6,IF(BE78&gt;1960,7,IF(BE78&gt;1958,8,IF(BE78&gt;1953,9,10))))))))))</f>
        <v>3</v>
      </c>
      <c r="BG78" s="837">
        <v>1.3</v>
      </c>
      <c r="BH78" s="820" t="s">
        <v>4443</v>
      </c>
      <c r="BI78" s="820" t="s">
        <v>4444</v>
      </c>
    </row>
    <row r="79" spans="1:61" ht="11.25" customHeight="1" x14ac:dyDescent="0.2">
      <c r="A79" s="1059" t="s">
        <v>1904</v>
      </c>
      <c r="B79" s="830" t="s">
        <v>1905</v>
      </c>
      <c r="C79" s="885" t="s">
        <v>152</v>
      </c>
      <c r="D79" s="885" t="s">
        <v>4183</v>
      </c>
      <c r="E79" s="699">
        <v>6</v>
      </c>
      <c r="F79" s="1122">
        <v>659</v>
      </c>
      <c r="G79" s="1097" t="s">
        <v>105</v>
      </c>
      <c r="H79" s="1097" t="s">
        <v>105</v>
      </c>
      <c r="I79" t="n">
        <v>37.95</v>
      </c>
      <c r="J79" s="618">
        <f>(M79/I79)*100</f>
        <v>2.9036295369211507</v>
      </c>
      <c r="K79" s="832">
        <v>0.28999999999999998</v>
      </c>
      <c r="L79" s="842">
        <v>4</v>
      </c>
      <c r="M79" s="609">
        <f>K79*L79</f>
        <v>1.1599999999999999</v>
      </c>
      <c r="N79" s="825" t="s">
        <v>4361</v>
      </c>
      <c r="O79" s="700">
        <v>0.28000000000000003</v>
      </c>
      <c r="P79" s="603">
        <v>44714</v>
      </c>
      <c r="Q79" s="603">
        <v>44743</v>
      </c>
      <c r="R79" s="609">
        <f>(K79-O79)/O79*100</f>
        <v>3.5714285714285547</v>
      </c>
      <c r="S79" s="667">
        <f>IF(INDEX(Historical!$D$7:$D$1220,MATCH(B79,Historical!$B$7:$B$1244,0))=0,"n/a",(INDEX(Historical!$C$7:$C$1222,MATCH(B79,Historical!$B$7:$B$1244,0))/INDEX(Historical!$D$7:$D$1220,MATCH(B79,Historical!$B$7:$B$1244,0))-1)*100)</f>
        <v>8.5714285714285623</v>
      </c>
      <c r="T79" s="667">
        <f>IF(INDEX(Historical!$F$7:$F$1213,MATCH(B79,Historical!$B$7:$B$1244,0))=0,"n/a",((INDEX(Historical!$C$7:$C$1222,MATCH(B79,Historical!$B$7:$B$1244,0))/INDEX(Historical!$F$7:$F$1213,MATCH(B79,Historical!$B$7:$B$1244,0)))^(1/3)-1)*100)</f>
        <v>11.608430182596186</v>
      </c>
      <c r="U79" s="667">
        <f>IF(INDEX(Historical!$H$7:$H$1213,MATCH(B79,Historical!$B$7:$B$1244,0))=0,"n/a",((INDEX(Historical!$C$7:$C$1222,MATCH(B79,Historical!$B$7:$B$1244,0))/INDEX(Historical!$H$7:$H$1213,MATCH(B79,Historical!$B$7:$B$1244,0)))^(1/5)-1)*100)</f>
        <v>14.470972269648552</v>
      </c>
      <c r="V79" s="667">
        <f>IF(INDEX(Historical!$N$7:$N$1213,MATCH(B79,Historical!$B$7:$B$1244,0))=0,"n/a",((INDEX(Historical!$C$7:$C$1222,MATCH(B79,Historical!$B$7:$B$1244,0))/INDEX(Historical!$N$7:$N$1213,MATCH(B79,Historical!$B$7:$B$1244,0)))^(1/10)-1)*100)</f>
        <v>-2.4102544155281014</v>
      </c>
      <c r="W79" s="668" t="str">
        <f>IF(OR(U79&lt;=0,U79="n/a",V79&lt;=0,V79="n/a"),"n/a",U79/V79)</f>
        <v>n/a</v>
      </c>
      <c r="X79" s="669" t="str">
        <f>IF(OR(AJ79&lt;=0,AJ79="n/a",U79&lt;=0,U79="n/a"),"n/a",U79/AJ79)</f>
        <v>n/a</v>
      </c>
      <c r="Y79" s="640"/>
      <c r="Z79" s="618" t="str">
        <f>IF(OR(AC79&lt;0.01,AC79="n/a"),"n/a",M79/AC79*100)</f>
        <v>n/a</v>
      </c>
      <c r="AA79" s="841" t="str">
        <f>IF(OR(AC79&lt;0.01,AC79="n/a"),"n/a",I79/AC79)</f>
        <v>n/a</v>
      </c>
      <c r="AB79" s="842">
        <v>12</v>
      </c>
      <c r="AC79" s="821">
        <v>-4.83</v>
      </c>
      <c r="AD79" s="821" t="s">
        <v>135</v>
      </c>
      <c r="AE79" s="821">
        <v>1.34</v>
      </c>
      <c r="AF79" s="821">
        <v>3.46</v>
      </c>
      <c r="AG79" s="821">
        <v>-33.200000000000003</v>
      </c>
      <c r="AH79" s="821">
        <v>-291</v>
      </c>
      <c r="AI79" s="821">
        <v>15.28</v>
      </c>
      <c r="AJ79" s="821">
        <v>-33.5</v>
      </c>
      <c r="AK79" s="821">
        <v>1.18</v>
      </c>
      <c r="AL79" s="833">
        <v>20270</v>
      </c>
      <c r="AM79" s="827">
        <v>0.2</v>
      </c>
      <c r="AN79" s="821">
        <v>2.85</v>
      </c>
      <c r="AO79" s="705" t="str">
        <f>IF(U79="n/a","n/a",IF(AA79&lt;0,"n/a",IF(AA79="n/a","n/a",J79+U79-AA79)))</f>
        <v>n/a</v>
      </c>
      <c r="AP79" s="706">
        <f>IF(U79="n/a","n/a",J79+U79)</f>
        <v>17.374601806569704</v>
      </c>
      <c r="AQ79" s="843" t="str">
        <f>IF(OR(AC79&lt;0.01,AC79="n/a",AF79="n/a"),"n/a",(I79/SQRT(22.5*AC79*(I79/AF79))-1)*100)</f>
        <v>n/a</v>
      </c>
      <c r="AR79" s="618">
        <f>INDEX(Historical!$C$7:$C$1222,MATCH(B79,Historical!$B$7:$B$1244,0))*IF(AH79="n/a",1.03,IF(AH79&lt;0,1.01,IF(AH79&gt;10,1.1,(1+AH79/100))))</f>
        <v>1.1514</v>
      </c>
      <c r="AS79" s="841">
        <f>IF($AI79="n/a",1.03*AR79,IF($AI79&lt;0,1.01*AR79,IF($AI79&gt;10,1.1*AR79,(1+$AI79/100)*AR79)))</f>
        <v>1.26654</v>
      </c>
      <c r="AT79" s="841">
        <f>IF($AK79="n/a",1.03*AS79,IF($AK79&lt;0,1.01*AS79,IF($AK79&gt;10,1.1*AS79,(1+$AK79/100)*AS79)))</f>
        <v>1.281485172</v>
      </c>
      <c r="AU79" s="841">
        <f>IF($AK79="n/a",1.03*AT79,IF($AK79&lt;0,1.01*AT79,IF($AK79&gt;10,1.1*AT79,(1+$AK79/100)*AT79)))</f>
        <v>1.2966066970296</v>
      </c>
      <c r="AV79" s="841">
        <f>IF($AK79="n/a",1.03*AU79,IF($AK79&lt;0,1.01*AU79,IF($AK79&gt;10,1.1*AU79,(1+$AK79/100)*AU79)))</f>
        <v>1.3119066560545494</v>
      </c>
      <c r="AW79" s="618">
        <f>SUM(AR79:AV79)</f>
        <v>6.3079385250841487</v>
      </c>
      <c r="AX79" s="713">
        <f>AW79/I79*100</f>
        <v>15.789583291825151</v>
      </c>
      <c r="AY79" s="887">
        <v>0.55000000000000004</v>
      </c>
      <c r="AZ79" s="827">
        <v>3.55</v>
      </c>
      <c r="BA79" s="827">
        <v>-53.779999999999994</v>
      </c>
      <c r="BB79" s="827">
        <v>-12.889999999999999</v>
      </c>
      <c r="BC79" s="827">
        <v>-29.9</v>
      </c>
      <c r="BE79" s="594">
        <v>2017</v>
      </c>
      <c r="BF79" s="853">
        <f>IF(BE79&gt;2020,0,IF(BE79&gt;2008,1,IF(BE79&gt;2001,2,IF(BE79&gt;1990,3,IF(BE79&gt;1980,4,IF(BE79&gt;1973,5,IF(BE79&gt;1970,6,IF(BE79&gt;1960,7,IF(BE79&gt;1958,8,IF(BE79&gt;1953,9,10))))))))))</f>
        <v>1</v>
      </c>
      <c r="BG79" s="837">
        <v>-8.1</v>
      </c>
      <c r="BH79" s="820" t="s">
        <v>4443</v>
      </c>
      <c r="BI79" s="820" t="s">
        <v>4444</v>
      </c>
    </row>
    <row r="80" spans="1:61" ht="11.25" customHeight="1" x14ac:dyDescent="0.2">
      <c r="A80" s="826" t="s">
        <v>4679</v>
      </c>
      <c r="B80" s="830" t="s">
        <v>456</v>
      </c>
      <c r="C80" s="885" t="s">
        <v>244</v>
      </c>
      <c r="D80" s="885" t="s">
        <v>4176</v>
      </c>
      <c r="E80" s="699">
        <v>19</v>
      </c>
      <c r="F80" s="1122">
        <v>193</v>
      </c>
      <c r="G80" s="1104" t="s">
        <v>114</v>
      </c>
      <c r="H80" s="1104" t="s">
        <v>114</v>
      </c>
      <c r="I80" t="n">
        <v>75.32</v>
      </c>
      <c r="J80" s="618">
        <f>(M80/I80)*100</f>
        <v>4.2353507399831551</v>
      </c>
      <c r="K80" s="832">
        <v>0.88</v>
      </c>
      <c r="L80" s="842">
        <v>4</v>
      </c>
      <c r="M80" s="609">
        <f>K80*L80</f>
        <v>3.52</v>
      </c>
      <c r="N80" s="825" t="s">
        <v>457</v>
      </c>
      <c r="O80" s="700">
        <v>0.7</v>
      </c>
      <c r="P80" s="999">
        <v>44631</v>
      </c>
      <c r="Q80" s="999">
        <v>44665</v>
      </c>
      <c r="R80" s="609">
        <f>(K80-O80)/O80*100</f>
        <v>25.714285714285722</v>
      </c>
      <c r="S80" s="667">
        <f>IF(INDEX(Historical!$D$7:$D$1220,MATCH(B80,Historical!$B$7:$B$1244,0))=0,"n/a",(INDEX(Historical!$C$7:$C$1222,MATCH(B80,Historical!$B$7:$B$1244,0))/INDEX(Historical!$D$7:$D$1220,MATCH(B80,Historical!$B$7:$B$1244,0))-1)*100)</f>
        <v>26.037735849056599</v>
      </c>
      <c r="T80" s="667">
        <f>IF(INDEX(Historical!$F$7:$F$1213,MATCH(B80,Historical!$B$7:$B$1244,0))=0,"n/a",((INDEX(Historical!$C$7:$C$1222,MATCH(B80,Historical!$B$7:$B$1244,0))/INDEX(Historical!$F$7:$F$1213,MATCH(B80,Historical!$B$7:$B$1244,0)))^(1/3)-1)*100)</f>
        <v>19.647589049433932</v>
      </c>
      <c r="U80" s="667">
        <f>IF(INDEX(Historical!$H$7:$H$1213,MATCH(B80,Historical!$B$7:$B$1244,0))=0,"n/a",((INDEX(Historical!$C$7:$C$1222,MATCH(B80,Historical!$B$7:$B$1244,0))/INDEX(Historical!$H$7:$H$1213,MATCH(B80,Historical!$B$7:$B$1244,0)))^(1/5)-1)*100)</f>
        <v>19.685492625415392</v>
      </c>
      <c r="V80" s="667">
        <f>IF(INDEX(Historical!$N$7:$N$1213,MATCH(B80,Historical!$B$7:$B$1244,0))=0,"n/a",((INDEX(Historical!$C$7:$C$1222,MATCH(B80,Historical!$B$7:$B$1244,0))/INDEX(Historical!$N$7:$N$1213,MATCH(B80,Historical!$B$7:$B$1244,0)))^(1/10)-1)*100)</f>
        <v>17.783189617430128</v>
      </c>
      <c r="W80" s="668">
        <f>IF(OR(U80&lt;=0,U80="n/a",V80&lt;=0,V80="n/a"),"n/a",U80/V80)</f>
        <v>1.1069719802189326</v>
      </c>
      <c r="X80" s="669">
        <f>IF(OR(AJ80&lt;=0,AJ80="n/a",U80&lt;=0,U80="n/a"),"n/a",U80/AJ80)</f>
        <v>0.92420153170964281</v>
      </c>
      <c r="Y80" s="628"/>
      <c r="Z80" s="618">
        <f>IF(OR(AC80&lt;0.01,AC80="n/a"),"n/a",M80/AC80*100)</f>
        <v>52.537313432835816</v>
      </c>
      <c r="AA80" s="841">
        <f>IF(OR(AC80&lt;0.01,AC80="n/a"),"n/a",I80/AC80)</f>
        <v>12.404477611940298</v>
      </c>
      <c r="AB80" s="842">
        <v>2</v>
      </c>
      <c r="AC80" s="821">
        <v>6.7</v>
      </c>
      <c r="AD80" s="821">
        <v>53.19</v>
      </c>
      <c r="AE80" s="821">
        <v>0.38</v>
      </c>
      <c r="AF80" s="821">
        <v>6.23</v>
      </c>
      <c r="AG80" s="821">
        <v>53.1</v>
      </c>
      <c r="AH80" s="822">
        <v>44</v>
      </c>
      <c r="AI80" s="822">
        <v>1.91</v>
      </c>
      <c r="AJ80" s="821">
        <v>21.3</v>
      </c>
      <c r="AK80" s="821">
        <v>0.22999999999999998</v>
      </c>
      <c r="AL80" s="833">
        <v>18100</v>
      </c>
      <c r="AM80" s="827">
        <v>0.2</v>
      </c>
      <c r="AN80" s="821">
        <v>0.39</v>
      </c>
      <c r="AO80" s="705">
        <f>IF(U80="n/a","n/a",IF(AA80&lt;0,"n/a",IF(AA80="n/a","n/a",J80+U80-AA80)))</f>
        <v>11.516365753458249</v>
      </c>
      <c r="AP80" s="706">
        <f>IF(U80="n/a","n/a",J80+U80)</f>
        <v>23.920843365398547</v>
      </c>
      <c r="AQ80" s="843">
        <f>IF(OR(AC80&lt;0.01,AC80="n/a",AF80="n/a"),"n/a",(I80/SQRT(22.5*AC80*(I80/AF80))-1)*100)</f>
        <v>85.328411832002885</v>
      </c>
      <c r="AR80" s="618">
        <f>INDEX(Historical!$C$7:$C$1222,MATCH(B80,Historical!$B$7:$B$1244,0))*IF(AH80="n/a",1.03,IF(AH80&lt;0,1.01,IF(AH80&gt;10,1.1,(1+AH80/100))))</f>
        <v>3.6739999999999999</v>
      </c>
      <c r="AS80" s="841">
        <f>IF($AI80="n/a",1.03*AR80,IF($AI80&lt;0,1.01*AR80,IF($AI80&gt;10,1.1*AR80,(1+$AI80/100)*AR80)))</f>
        <v>3.7441733999999998</v>
      </c>
      <c r="AT80" s="841">
        <f>IF($AK80="n/a",1.03*AS80,IF($AK80&lt;0,1.01*AS80,IF($AK80&gt;10,1.1*AS80,(1+$AK80/100)*AS80)))</f>
        <v>3.7527849988199997</v>
      </c>
      <c r="AU80" s="841">
        <f>IF($AK80="n/a",1.03*AT80,IF($AK80&lt;0,1.01*AT80,IF($AK80&gt;10,1.1*AT80,(1+$AK80/100)*AT80)))</f>
        <v>3.7614164043172855</v>
      </c>
      <c r="AV80" s="841">
        <f>IF($AK80="n/a",1.03*AU80,IF($AK80&lt;0,1.01*AU80,IF($AK80&gt;10,1.1*AU80,(1+$AK80/100)*AU80)))</f>
        <v>3.7700676620472153</v>
      </c>
      <c r="AW80" s="618">
        <f>SUM(AR80:AV80)</f>
        <v>18.7024424651845</v>
      </c>
      <c r="AX80" s="713">
        <f>AW80/I80*100</f>
        <v>22.503239640457828</v>
      </c>
      <c r="AY80" s="887">
        <v>1.53</v>
      </c>
      <c r="AZ80" s="827">
        <v>36.730000000000004</v>
      </c>
      <c r="BA80" s="827">
        <v>-26.43</v>
      </c>
      <c r="BB80" s="827">
        <v>-1.1599999999999999</v>
      </c>
      <c r="BC80" s="827">
        <v>8.84</v>
      </c>
      <c r="BE80" s="594">
        <v>2004</v>
      </c>
      <c r="BF80" s="853">
        <f>IF(BE80&gt;2020,0,IF(BE80&gt;2008,1,IF(BE80&gt;2001,2,IF(BE80&gt;1990,3,IF(BE80&gt;1980,4,IF(BE80&gt;1973,5,IF(BE80&gt;1970,6,IF(BE80&gt;1960,7,IF(BE80&gt;1958,8,IF(BE80&gt;1953,9,10))))))))))</f>
        <v>2</v>
      </c>
      <c r="BG80" s="837">
        <v>9.5</v>
      </c>
      <c r="BH80" s="820" t="s">
        <v>4443</v>
      </c>
      <c r="BI80" s="820" t="s">
        <v>4444</v>
      </c>
    </row>
    <row r="81" spans="1:61" ht="11.25" customHeight="1" x14ac:dyDescent="0.2">
      <c r="A81" s="819" t="s">
        <v>4680</v>
      </c>
      <c r="B81" s="830" t="s">
        <v>989</v>
      </c>
      <c r="C81" s="885" t="s">
        <v>244</v>
      </c>
      <c r="D81" s="885" t="s">
        <v>4204</v>
      </c>
      <c r="E81" s="699">
        <v>11</v>
      </c>
      <c r="F81" s="1122">
        <v>460</v>
      </c>
      <c r="G81" s="1116" t="s">
        <v>114</v>
      </c>
      <c r="H81" s="1116" t="s">
        <v>114</v>
      </c>
      <c r="I81" t="n">
        <v>78.91</v>
      </c>
      <c r="J81" s="618">
        <f>(M81/I81)*100</f>
        <v>1.8302447952413636</v>
      </c>
      <c r="K81" s="832">
        <v>0.4</v>
      </c>
      <c r="L81" s="842">
        <v>4</v>
      </c>
      <c r="M81" s="609">
        <f>K81*L81</f>
        <v>1.6</v>
      </c>
      <c r="N81" s="825" t="s">
        <v>147</v>
      </c>
      <c r="O81" s="700">
        <v>0.36499999999999999</v>
      </c>
      <c r="P81" s="603">
        <v>44981</v>
      </c>
      <c r="Q81" s="603">
        <v>45000</v>
      </c>
      <c r="R81" s="609">
        <f>(K81-O81)/O81*100</f>
        <v>9.5890410958904209</v>
      </c>
      <c r="S81" s="667">
        <f>IF(INDEX(Historical!$D$7:$D$1220,MATCH(B81,Historical!$B$7:$B$1244,0))=0,"n/a",(INDEX(Historical!$C$7:$C$1222,MATCH(B81,Historical!$B$7:$B$1244,0))/INDEX(Historical!$D$7:$D$1220,MATCH(B81,Historical!$B$7:$B$1244,0))-1)*100)</f>
        <v>14.509803921568643</v>
      </c>
      <c r="T81" s="667">
        <f>IF(INDEX(Historical!$F$7:$F$1213,MATCH(B81,Historical!$B$7:$B$1244,0))=0,"n/a",((INDEX(Historical!$C$7:$C$1222,MATCH(B81,Historical!$B$7:$B$1244,0))/INDEX(Historical!$F$7:$F$1213,MATCH(B81,Historical!$B$7:$B$1244,0)))^(1/3)-1)*100)</f>
        <v>18.835044841129612</v>
      </c>
      <c r="U81" s="667">
        <f>IF(INDEX(Historical!$H$7:$H$1213,MATCH(B81,Historical!$B$7:$B$1244,0))=0,"n/a",((INDEX(Historical!$C$7:$C$1222,MATCH(B81,Historical!$B$7:$B$1244,0))/INDEX(Historical!$H$7:$H$1213,MATCH(B81,Historical!$B$7:$B$1244,0)))^(1/5)-1)*100)</f>
        <v>16.340910107356432</v>
      </c>
      <c r="V81" s="667">
        <f>IF(INDEX(Historical!$N$7:$N$1213,MATCH(B81,Historical!$B$7:$B$1244,0))=0,"n/a",((INDEX(Historical!$C$7:$C$1222,MATCH(B81,Historical!$B$7:$B$1244,0))/INDEX(Historical!$N$7:$N$1213,MATCH(B81,Historical!$B$7:$B$1244,0)))^(1/10)-1)*100)</f>
        <v>40.132311285920565</v>
      </c>
      <c r="W81" s="668">
        <f>IF(OR(U81&lt;=0,U81="n/a",V81&lt;=0,V81="n/a"),"n/a",U81/V81)</f>
        <v>0.40717590349921456</v>
      </c>
      <c r="X81" s="669">
        <f>IF(OR(AJ81&lt;=0,AJ81="n/a",U81&lt;=0,U81="n/a"),"n/a",U81/AJ81)</f>
        <v>0.43927177707947396</v>
      </c>
      <c r="Y81" s="621"/>
      <c r="Z81" s="618">
        <f>IF(OR(AC81&lt;0.01,AC81="n/a"),"n/a",M81/AC81*100)</f>
        <v>17.69911504424779</v>
      </c>
      <c r="AA81" s="841">
        <f>IF(OR(AC81&lt;0.01,AC81="n/a"),"n/a",I81/AC81)</f>
        <v>9.6703539823008864</v>
      </c>
      <c r="AB81" s="842">
        <v>12</v>
      </c>
      <c r="AC81" s="821">
        <v>9.0399999999999991</v>
      </c>
      <c r="AD81" s="821">
        <v>0.64</v>
      </c>
      <c r="AE81" s="821">
        <v>0.92</v>
      </c>
      <c r="AF81" s="821">
        <v>3.1</v>
      </c>
      <c r="AG81" s="821">
        <v>33.700000000000003</v>
      </c>
      <c r="AH81" s="821">
        <v>19.3</v>
      </c>
      <c r="AI81" s="821">
        <v>8.61</v>
      </c>
      <c r="AJ81" s="821">
        <v>37.200000000000003</v>
      </c>
      <c r="AK81" s="821">
        <v>15</v>
      </c>
      <c r="AL81" s="833">
        <v>6270</v>
      </c>
      <c r="AM81" s="827">
        <v>0.6</v>
      </c>
      <c r="AN81" s="821">
        <v>1.23</v>
      </c>
      <c r="AO81" s="705">
        <f>IF(U81="n/a","n/a",IF(AA81&lt;0,"n/a",IF(AA81="n/a","n/a",J81+U81-AA81)))</f>
        <v>8.5008009202969088</v>
      </c>
      <c r="AP81" s="706">
        <f>IF(U81="n/a","n/a",J81+U81)</f>
        <v>18.171154902597795</v>
      </c>
      <c r="AQ81" s="843">
        <f>IF(OR(AC81&lt;0.01,AC81="n/a",AF81="n/a"),"n/a",(I81/SQRT(22.5*AC81*(I81/AF81))-1)*100)</f>
        <v>15.427894462556125</v>
      </c>
      <c r="AR81" s="618">
        <f>INDEX(Historical!$C$7:$C$1222,MATCH(B81,Historical!$B$7:$B$1244,0))*IF(AH81="n/a",1.03,IF(AH81&lt;0,1.01,IF(AH81&gt;10,1.1,(1+AH81/100))))</f>
        <v>1.6060000000000001</v>
      </c>
      <c r="AS81" s="841">
        <f>IF($AI81="n/a",1.03*AR81,IF($AI81&lt;0,1.01*AR81,IF($AI81&gt;10,1.1*AR81,(1+$AI81/100)*AR81)))</f>
        <v>1.7442766000000003</v>
      </c>
      <c r="AT81" s="841">
        <f>IF($AK81="n/a",1.03*AS81,IF($AK81&lt;0,1.01*AS81,IF($AK81&gt;10,1.1*AS81,(1+$AK81/100)*AS81)))</f>
        <v>1.9187042600000004</v>
      </c>
      <c r="AU81" s="841">
        <f>IF($AK81="n/a",1.03*AT81,IF($AK81&lt;0,1.01*AT81,IF($AK81&gt;10,1.1*AT81,(1+$AK81/100)*AT81)))</f>
        <v>2.1105746860000005</v>
      </c>
      <c r="AV81" s="841">
        <f>IF($AK81="n/a",1.03*AU81,IF($AK81&lt;0,1.01*AU81,IF($AK81&gt;10,1.1*AU81,(1+$AK81/100)*AU81)))</f>
        <v>2.3216321546000009</v>
      </c>
      <c r="AW81" s="618">
        <f>SUM(AR81:AV81)</f>
        <v>9.701187700600002</v>
      </c>
      <c r="AX81" s="713">
        <f>AW81/I81*100</f>
        <v>11.097217685426678</v>
      </c>
      <c r="AY81" s="887">
        <v>1.54</v>
      </c>
      <c r="AZ81" s="827">
        <v>41.25</v>
      </c>
      <c r="BA81" s="827">
        <v>-11.1</v>
      </c>
      <c r="BB81" s="827">
        <v>8.9</v>
      </c>
      <c r="BC81" s="827">
        <v>17.25</v>
      </c>
      <c r="BE81" s="594">
        <v>2014</v>
      </c>
      <c r="BF81" s="853">
        <f>IF(BE81&gt;2020,0,IF(BE81&gt;2008,1,IF(BE81&gt;2001,2,IF(BE81&gt;1990,3,IF(BE81&gt;1980,4,IF(BE81&gt;1973,5,IF(BE81&gt;1970,6,IF(BE81&gt;1960,7,IF(BE81&gt;1958,8,IF(BE81&gt;1953,9,10))))))))))</f>
        <v>1</v>
      </c>
      <c r="BG81" s="837">
        <v>11</v>
      </c>
      <c r="BH81" s="820" t="s">
        <v>4443</v>
      </c>
      <c r="BI81" s="820" t="s">
        <v>4444</v>
      </c>
    </row>
    <row r="82" spans="1:61" ht="11.25" customHeight="1" x14ac:dyDescent="0.2">
      <c r="A82" s="819" t="s">
        <v>4681</v>
      </c>
      <c r="B82" s="830" t="s">
        <v>948</v>
      </c>
      <c r="C82" s="885" t="s">
        <v>122</v>
      </c>
      <c r="D82" s="885" t="s">
        <v>4037</v>
      </c>
      <c r="E82" s="699">
        <v>14</v>
      </c>
      <c r="F82" s="1122">
        <v>266</v>
      </c>
      <c r="G82" s="1094" t="s">
        <v>105</v>
      </c>
      <c r="H82" s="1094" t="s">
        <v>105</v>
      </c>
      <c r="I82" s="829">
        <v>130</v>
      </c>
      <c r="J82" s="618">
        <f>(M82/I82)*100</f>
        <v>0.5461538461538461</v>
      </c>
      <c r="K82" s="832">
        <v>0.71</v>
      </c>
      <c r="L82" s="842">
        <v>1</v>
      </c>
      <c r="M82" s="609">
        <f>K82*L82</f>
        <v>0.71</v>
      </c>
      <c r="N82" s="825" t="s">
        <v>949</v>
      </c>
      <c r="O82" s="700">
        <v>0.64</v>
      </c>
      <c r="P82" s="603">
        <v>44918</v>
      </c>
      <c r="Q82" s="603">
        <v>44946</v>
      </c>
      <c r="R82" s="609">
        <f>(K82-O82)/O82*100</f>
        <v>10.937499999999991</v>
      </c>
      <c r="S82" s="667">
        <f>IF(INDEX(Historical!$D$7:$D$1220,MATCH(B82,Historical!$B$7:$B$1244,0))=0,"n/a",(INDEX(Historical!$C$7:$C$1222,MATCH(B82,Historical!$B$7:$B$1244,0))/INDEX(Historical!$D$7:$D$1220,MATCH(B82,Historical!$B$7:$B$1244,0))-1)*100)</f>
        <v>10.344827586206918</v>
      </c>
      <c r="T82" s="667">
        <f>IF(INDEX(Historical!$F$7:$F$1213,MATCH(B82,Historical!$B$7:$B$1244,0))=0,"n/a",((INDEX(Historical!$C$7:$C$1222,MATCH(B82,Historical!$B$7:$B$1244,0))/INDEX(Historical!$F$7:$F$1213,MATCH(B82,Historical!$B$7:$B$1244,0)))^(1/3)-1)*100)</f>
        <v>10.839367461184835</v>
      </c>
      <c r="U82" s="667">
        <f>IF(INDEX(Historical!$H$7:$H$1213,MATCH(B82,Historical!$B$7:$B$1244,0))=0,"n/a",((INDEX(Historical!$C$7:$C$1222,MATCH(B82,Historical!$B$7:$B$1244,0))/INDEX(Historical!$H$7:$H$1213,MATCH(B82,Historical!$B$7:$B$1244,0)))^(1/5)-1)*100)</f>
        <v>10.98883056567086</v>
      </c>
      <c r="V82" s="667">
        <f>IF(INDEX(Historical!$N$7:$N$1213,MATCH(B82,Historical!$B$7:$B$1244,0))=0,"n/a",((INDEX(Historical!$C$7:$C$1222,MATCH(B82,Historical!$B$7:$B$1244,0))/INDEX(Historical!$N$7:$N$1213,MATCH(B82,Historical!$B$7:$B$1244,0)))^(1/10)-1)*100)</f>
        <v>13.524800372187773</v>
      </c>
      <c r="W82" s="668">
        <f>IF(OR(U82&lt;=0,U82="n/a",V82&lt;=0,V82="n/a"),"n/a",U82/V82)</f>
        <v>0.81249484378846359</v>
      </c>
      <c r="X82" s="669">
        <f>IF(OR(AJ82&lt;=0,AJ82="n/a",U82&lt;=0,U82="n/a"),"n/a",U82/AJ82)</f>
        <v>1.0081495931808129</v>
      </c>
      <c r="Y82" s="831"/>
      <c r="Z82" s="618">
        <f>IF(OR(AC82&lt;0.01,AC82="n/a"),"n/a",M82/AC82*100)</f>
        <v>21.194029850746269</v>
      </c>
      <c r="AA82" s="841">
        <f>IF(OR(AC82&lt;0.01,AC82="n/a"),"n/a",I82/AC82)</f>
        <v>38.805970149253731</v>
      </c>
      <c r="AB82" s="842">
        <v>12</v>
      </c>
      <c r="AC82" s="821">
        <v>3.35</v>
      </c>
      <c r="AD82" s="821">
        <v>1.62</v>
      </c>
      <c r="AE82" s="821">
        <v>4.58</v>
      </c>
      <c r="AF82" s="821">
        <v>4.6500000000000004</v>
      </c>
      <c r="AG82" s="821">
        <v>12.3</v>
      </c>
      <c r="AH82" s="821">
        <v>13</v>
      </c>
      <c r="AI82" s="821">
        <v>8.5599999999999987</v>
      </c>
      <c r="AJ82" s="821">
        <v>10.9</v>
      </c>
      <c r="AK82" s="821">
        <v>24</v>
      </c>
      <c r="AL82" s="833">
        <v>4220</v>
      </c>
      <c r="AM82" s="827">
        <v>0.92999999999999994</v>
      </c>
      <c r="AN82" s="821">
        <v>0.52</v>
      </c>
      <c r="AO82" s="705">
        <f>IF(U82="n/a","n/a",IF(AA82&lt;0,"n/a",IF(AA82="n/a","n/a",J82+U82-AA82)))</f>
        <v>-27.270985737429026</v>
      </c>
      <c r="AP82" s="706">
        <f>IF(U82="n/a","n/a",J82+U82)</f>
        <v>11.534984411824706</v>
      </c>
      <c r="AQ82" s="843">
        <f>IF(OR(AC82&lt;0.01,AC82="n/a",AF82="n/a"),"n/a",(I82/SQRT(22.5*AC82*(I82/AF82))-1)*100)</f>
        <v>183.19428838718551</v>
      </c>
      <c r="AR82" s="618">
        <f>INDEX(Historical!$C$7:$C$1222,MATCH(B82,Historical!$B$7:$B$1244,0))*IF(AH82="n/a",1.03,IF(AH82&lt;0,1.01,IF(AH82&gt;10,1.1,(1+AH82/100))))</f>
        <v>0.70400000000000007</v>
      </c>
      <c r="AS82" s="841">
        <f>IF($AI82="n/a",1.03*AR82,IF($AI82&lt;0,1.01*AR82,IF($AI82&gt;10,1.1*AR82,(1+$AI82/100)*AR82)))</f>
        <v>0.76426240000000001</v>
      </c>
      <c r="AT82" s="841">
        <f>IF($AK82="n/a",1.03*AS82,IF($AK82&lt;0,1.01*AS82,IF($AK82&gt;10,1.1*AS82,(1+$AK82/100)*AS82)))</f>
        <v>0.8406886400000001</v>
      </c>
      <c r="AU82" s="841">
        <f>IF($AK82="n/a",1.03*AT82,IF($AK82&lt;0,1.01*AT82,IF($AK82&gt;10,1.1*AT82,(1+$AK82/100)*AT82)))</f>
        <v>0.92475750400000023</v>
      </c>
      <c r="AV82" s="841">
        <f>IF($AK82="n/a",1.03*AU82,IF($AK82&lt;0,1.01*AU82,IF($AK82&gt;10,1.1*AU82,(1+$AK82/100)*AU82)))</f>
        <v>1.0172332544000002</v>
      </c>
      <c r="AW82" s="618">
        <f>SUM(AR82:AV82)</f>
        <v>4.2509417984000013</v>
      </c>
      <c r="AX82" s="713">
        <f>AW82/I82*100</f>
        <v>3.2699552295384624</v>
      </c>
      <c r="AY82" s="887">
        <v>0.69</v>
      </c>
      <c r="AZ82" s="827">
        <v>18.029999999999998</v>
      </c>
      <c r="BA82" s="827">
        <v>-9.65</v>
      </c>
      <c r="BB82" s="827">
        <v>0.88</v>
      </c>
      <c r="BC82" s="827">
        <v>0.42</v>
      </c>
      <c r="BE82" s="594">
        <v>2010</v>
      </c>
      <c r="BF82" s="853">
        <f>IF(BE82&gt;2020,0,IF(BE82&gt;2008,1,IF(BE82&gt;2001,2,IF(BE82&gt;1990,3,IF(BE82&gt;1980,4,IF(BE82&gt;1973,5,IF(BE82&gt;1970,6,IF(BE82&gt;1960,7,IF(BE82&gt;1958,8,IF(BE82&gt;1953,9,10))))))))))</f>
        <v>1</v>
      </c>
      <c r="BG82" s="837">
        <v>7.7</v>
      </c>
      <c r="BH82" s="820" t="s">
        <v>4443</v>
      </c>
      <c r="BI82" s="820" t="s">
        <v>4444</v>
      </c>
    </row>
    <row r="83" spans="1:61" ht="11.25" customHeight="1" x14ac:dyDescent="0.2">
      <c r="A83" s="819" t="s">
        <v>4683</v>
      </c>
      <c r="B83" s="830" t="s">
        <v>149</v>
      </c>
      <c r="C83" s="885" t="s">
        <v>152</v>
      </c>
      <c r="D83" s="885" t="s">
        <v>4183</v>
      </c>
      <c r="E83" s="699">
        <v>51</v>
      </c>
      <c r="F83" s="1122">
        <v>38</v>
      </c>
      <c r="G83" s="1098" t="s">
        <v>36</v>
      </c>
      <c r="H83" s="1098" t="s">
        <v>36</v>
      </c>
      <c r="I83" t="n">
        <v>245.17</v>
      </c>
      <c r="J83" s="618">
        <f>(M83/I83)*100</f>
        <v>1.551907908761458</v>
      </c>
      <c r="K83" s="832">
        <v>0.91</v>
      </c>
      <c r="L83" s="842">
        <v>4</v>
      </c>
      <c r="M83" s="609">
        <f>K83*L83</f>
        <v>3.64</v>
      </c>
      <c r="N83" s="825" t="s">
        <v>150</v>
      </c>
      <c r="O83" s="700">
        <v>0.87</v>
      </c>
      <c r="P83" s="603">
        <v>44903</v>
      </c>
      <c r="Q83" s="603">
        <v>44925</v>
      </c>
      <c r="R83" s="609">
        <f>(K83-O83)/O83*100</f>
        <v>4.5977011494252915</v>
      </c>
      <c r="S83" s="667">
        <f>IF(INDEX(Historical!$D$7:$D$1220,MATCH(B83,Historical!$B$7:$B$1244,0))=0,"n/a",(INDEX(Historical!$C$7:$C$1222,MATCH(B83,Historical!$B$7:$B$1244,0))/INDEX(Historical!$D$7:$D$1220,MATCH(B83,Historical!$B$7:$B$1244,0))-1)*100)</f>
        <v>4.7619047619047672</v>
      </c>
      <c r="T83" s="667">
        <f>IF(INDEX(Historical!$F$7:$F$1213,MATCH(B83,Historical!$B$7:$B$1244,0))=0,"n/a",((INDEX(Historical!$C$7:$C$1222,MATCH(B83,Historical!$B$7:$B$1244,0))/INDEX(Historical!$F$7:$F$1213,MATCH(B83,Historical!$B$7:$B$1244,0)))^(1/3)-1)*100)</f>
        <v>4.3262643101762421</v>
      </c>
      <c r="U83" s="667">
        <f>IF(INDEX(Historical!$H$7:$H$1213,MATCH(B83,Historical!$B$7:$B$1244,0))=0,"n/a",((INDEX(Historical!$C$7:$C$1222,MATCH(B83,Historical!$B$7:$B$1244,0))/INDEX(Historical!$H$7:$H$1213,MATCH(B83,Historical!$B$7:$B$1244,0)))^(1/5)-1)*100)</f>
        <v>3.6666505080253708</v>
      </c>
      <c r="V83" s="667">
        <f>IF(INDEX(Historical!$N$7:$N$1213,MATCH(B83,Historical!$B$7:$B$1244,0))=0,"n/a",((INDEX(Historical!$C$7:$C$1222,MATCH(B83,Historical!$B$7:$B$1244,0))/INDEX(Historical!$N$7:$N$1213,MATCH(B83,Historical!$B$7:$B$1244,0)))^(1/10)-1)*100)</f>
        <v>6.6730295310166943</v>
      </c>
      <c r="W83" s="668">
        <f>IF(OR(U83&lt;=0,U83="n/a",V83&lt;=0,V83="n/a"),"n/a",U83/V83)</f>
        <v>0.54947314274311698</v>
      </c>
      <c r="X83" s="669">
        <f>IF(OR(AJ83&lt;=0,AJ83="n/a",U83&lt;=0,U83="n/a"),"n/a",U83/AJ83)</f>
        <v>1.1827904864597971</v>
      </c>
      <c r="Y83" s="831" t="s">
        <v>151</v>
      </c>
      <c r="Z83" s="618">
        <f>IF(OR(AC83&lt;0.01,AC83="n/a"),"n/a",M83/AC83*100)</f>
        <v>70.270270270270274</v>
      </c>
      <c r="AA83" s="841">
        <f>IF(OR(AC83&lt;0.01,AC83="n/a"),"n/a",I83/AC83)</f>
        <v>45.279922779922785</v>
      </c>
      <c r="AB83" s="842">
        <v>9</v>
      </c>
      <c r="AC83" s="821">
        <v>5.18</v>
      </c>
      <c r="AD83" s="821">
        <v>7.26</v>
      </c>
      <c r="AE83" s="821">
        <v>3.61</v>
      </c>
      <c r="AF83" s="821">
        <v>2.64</v>
      </c>
      <c r="AG83" s="821" t="s">
        <v>135</v>
      </c>
      <c r="AH83" s="821">
        <v>3.6999999999999997</v>
      </c>
      <c r="AI83" s="821">
        <v>11.540000000000001</v>
      </c>
      <c r="AJ83" s="821">
        <v>3.1</v>
      </c>
      <c r="AK83" s="821">
        <v>6.3</v>
      </c>
      <c r="AL83" s="833">
        <v>67640</v>
      </c>
      <c r="AM83" s="827">
        <v>0.1</v>
      </c>
      <c r="AN83" s="821">
        <v>0.65</v>
      </c>
      <c r="AO83" s="705">
        <f>IF(U83="n/a","n/a",IF(AA83&lt;0,"n/a",IF(AA83="n/a","n/a",J83+U83-AA83)))</f>
        <v>-40.061364363135958</v>
      </c>
      <c r="AP83" s="706">
        <f>IF(U83="n/a","n/a",J83+U83)</f>
        <v>5.2185584167868289</v>
      </c>
      <c r="AQ83" s="843">
        <f>IF(OR(AC83&lt;0.01,AC83="n/a",AF83="n/a"),"n/a",(I83/SQRT(22.5*AC83*(I83/AF83))-1)*100)</f>
        <v>130.49607963790345</v>
      </c>
      <c r="AR83" s="618">
        <f>INDEX(Historical!$C$7:$C$1222,MATCH(B83,Historical!$B$7:$B$1244,0))*IF(AH83="n/a",1.03,IF(AH83&lt;0,1.01,IF(AH83&gt;10,1.1,(1+AH83/100))))</f>
        <v>3.6502399999999997</v>
      </c>
      <c r="AS83" s="841">
        <f>IF($AI83="n/a",1.03*AR83,IF($AI83&lt;0,1.01*AR83,IF($AI83&gt;10,1.1*AR83,(1+$AI83/100)*AR83)))</f>
        <v>4.0152640000000002</v>
      </c>
      <c r="AT83" s="841">
        <f>IF($AK83="n/a",1.03*AS83,IF($AK83&lt;0,1.01*AS83,IF($AK83&gt;10,1.1*AS83,(1+$AK83/100)*AS83)))</f>
        <v>4.268225632</v>
      </c>
      <c r="AU83" s="841">
        <f>IF($AK83="n/a",1.03*AT83,IF($AK83&lt;0,1.01*AT83,IF($AK83&gt;10,1.1*AT83,(1+$AK83/100)*AT83)))</f>
        <v>4.5371238468159998</v>
      </c>
      <c r="AV83" s="841">
        <f>IF($AK83="n/a",1.03*AU83,IF($AK83&lt;0,1.01*AU83,IF($AK83&gt;10,1.1*AU83,(1+$AK83/100)*AU83)))</f>
        <v>4.8229626491654072</v>
      </c>
      <c r="AW83" s="618">
        <f>SUM(AR83:AV83)</f>
        <v>21.293816127981408</v>
      </c>
      <c r="AX83" s="713">
        <f>AW83/I83*100</f>
        <v>9.0785828727270985</v>
      </c>
      <c r="AY83" s="887">
        <v>0.54</v>
      </c>
      <c r="AZ83" s="827">
        <v>8.64</v>
      </c>
      <c r="BA83" s="827">
        <v>-15.409999999999998</v>
      </c>
      <c r="BB83" s="827">
        <v>-6.25</v>
      </c>
      <c r="BC83" s="827">
        <v>-4.24</v>
      </c>
      <c r="BE83" s="594">
        <v>1973</v>
      </c>
      <c r="BF83" s="853">
        <f>IF(BE83&gt;2020,0,IF(BE83&gt;2008,1,IF(BE83&gt;2001,2,IF(BE83&gt;1990,3,IF(BE83&gt;1980,4,IF(BE83&gt;1973,5,IF(BE83&gt;1970,6,IF(BE83&gt;1960,7,IF(BE83&gt;1958,8,IF(BE83&gt;1953,9,10))))))))))</f>
        <v>6</v>
      </c>
      <c r="BG83" s="837" t="s">
        <v>135</v>
      </c>
      <c r="BH83" s="820" t="s">
        <v>4443</v>
      </c>
      <c r="BI83" s="820" t="s">
        <v>4444</v>
      </c>
    </row>
    <row r="84" spans="1:61" s="515" customFormat="1" ht="11.25" customHeight="1" x14ac:dyDescent="0.2">
      <c r="A84" s="819" t="s">
        <v>4684</v>
      </c>
      <c r="B84" s="830" t="s">
        <v>237</v>
      </c>
      <c r="C84" s="885" t="s">
        <v>107</v>
      </c>
      <c r="D84" s="885" t="s">
        <v>4193</v>
      </c>
      <c r="E84" s="699">
        <v>43</v>
      </c>
      <c r="F84" s="1122">
        <v>62</v>
      </c>
      <c r="G84" s="1116" t="s">
        <v>36</v>
      </c>
      <c r="H84" s="1116" t="s">
        <v>114</v>
      </c>
      <c r="I84" t="n">
        <v>26.26</v>
      </c>
      <c r="J84" s="618">
        <f>(M84/I84)*100</f>
        <v>4.071937563624024</v>
      </c>
      <c r="K84" s="832">
        <v>0.3</v>
      </c>
      <c r="L84" s="842">
        <v>4</v>
      </c>
      <c r="M84" s="609">
        <f>K84*L84</f>
        <v>1.2</v>
      </c>
      <c r="N84" s="825" t="s">
        <v>126</v>
      </c>
      <c r="O84" s="700">
        <v>0.28999999999999998</v>
      </c>
      <c r="P84" s="603">
        <v>44924</v>
      </c>
      <c r="Q84" s="603">
        <v>44939</v>
      </c>
      <c r="R84" s="609">
        <f>(K84-O84)/O84*100</f>
        <v>3.4482758620689689</v>
      </c>
      <c r="S84" s="667">
        <f>IF(INDEX(Historical!$D$7:$D$1220,MATCH(B84,Historical!$B$7:$B$1244,0))=0,"n/a",(INDEX(Historical!$C$7:$C$1222,MATCH(B84,Historical!$B$7:$B$1244,0))/INDEX(Historical!$D$7:$D$1220,MATCH(B84,Historical!$B$7:$B$1244,0))-1)*100)</f>
        <v>3.5714285714285587</v>
      </c>
      <c r="T84" s="667">
        <f>IF(INDEX(Historical!$F$7:$F$1213,MATCH(B84,Historical!$B$7:$B$1244,0))=0,"n/a",((INDEX(Historical!$C$7:$C$1222,MATCH(B84,Historical!$B$7:$B$1244,0))/INDEX(Historical!$F$7:$F$1213,MATCH(B84,Historical!$B$7:$B$1244,0)))^(1/3)-1)*100)</f>
        <v>3.7070347012313709</v>
      </c>
      <c r="U84" s="667">
        <f>IF(INDEX(Historical!$H$7:$H$1213,MATCH(B84,Historical!$B$7:$B$1244,0))=0,"n/a",((INDEX(Historical!$C$7:$C$1222,MATCH(B84,Historical!$B$7:$B$1244,0))/INDEX(Historical!$H$7:$H$1213,MATCH(B84,Historical!$B$7:$B$1244,0)))^(1/5)-1)*100)</f>
        <v>7.7143587792743107</v>
      </c>
      <c r="V84" s="667">
        <f>IF(INDEX(Historical!$N$7:$N$1213,MATCH(B84,Historical!$B$7:$B$1244,0))=0,"n/a",((INDEX(Historical!$C$7:$C$1222,MATCH(B84,Historical!$B$7:$B$1244,0))/INDEX(Historical!$N$7:$N$1213,MATCH(B84,Historical!$B$7:$B$1244,0)))^(1/10)-1)*100)</f>
        <v>12.206665360175627</v>
      </c>
      <c r="W84" s="668">
        <f>IF(OR(U84&lt;=0,U84="n/a",V84&lt;=0,V84="n/a"),"n/a",U84/V84)</f>
        <v>0.63197921394998557</v>
      </c>
      <c r="X84" s="669" t="str">
        <f>IF(OR(AJ84&lt;=0,AJ84="n/a",U84&lt;=0,U84="n/a"),"n/a",U84/AJ84)</f>
        <v>n/a</v>
      </c>
      <c r="Y84" s="729"/>
      <c r="Z84" s="618">
        <f>IF(OR(AC84&lt;0.01,AC84="n/a"),"n/a",M84/AC84*100)</f>
        <v>60.913705583756339</v>
      </c>
      <c r="AA84" s="841">
        <f>IF(OR(AC84&lt;0.01,AC84="n/a"),"n/a",I84/AC84)</f>
        <v>14.959390862944161</v>
      </c>
      <c r="AB84" s="842">
        <v>9</v>
      </c>
      <c r="AC84" s="821">
        <v>1.97</v>
      </c>
      <c r="AD84" s="821" t="s">
        <v>135</v>
      </c>
      <c r="AE84" s="821">
        <v>1.87</v>
      </c>
      <c r="AF84" s="821">
        <v>1.24</v>
      </c>
      <c r="AG84" s="821">
        <v>8.3000000000000007</v>
      </c>
      <c r="AH84" s="821">
        <v>-29.2</v>
      </c>
      <c r="AI84" s="821">
        <v>13.780000000000001</v>
      </c>
      <c r="AJ84" s="821">
        <v>-3.4000000000000004</v>
      </c>
      <c r="AK84" s="821">
        <v>-4.34</v>
      </c>
      <c r="AL84" s="833">
        <v>14980</v>
      </c>
      <c r="AM84" s="827">
        <v>18.7</v>
      </c>
      <c r="AN84" s="821">
        <v>0.82</v>
      </c>
      <c r="AO84" s="705">
        <f>IF(U84="n/a","n/a",IF(AA84&lt;0,"n/a",IF(AA84="n/a","n/a",J84+U84-AA84)))</f>
        <v>-3.1730945200458258</v>
      </c>
      <c r="AP84" s="706">
        <f>IF(U84="n/a","n/a",J84+U84)</f>
        <v>11.786296342898336</v>
      </c>
      <c r="AQ84" s="843">
        <f>IF(OR(AC84&lt;0.01,AC84="n/a",AF84="n/a"),"n/a",(I84/SQRT(22.5*AC84*(I84/AF84))-1)*100)</f>
        <v>-9.2019464965103932</v>
      </c>
      <c r="AR84" s="618">
        <f>INDEX(Historical!$C$7:$C$1222,MATCH(B84,Historical!$B$7:$B$1244,0))*IF(AH84="n/a",1.03,IF(AH84&lt;0,1.01,IF(AH84&gt;10,1.1,(1+AH84/100))))</f>
        <v>1.1716</v>
      </c>
      <c r="AS84" s="841">
        <f>IF($AI84="n/a",1.03*AR84,IF($AI84&lt;0,1.01*AR84,IF($AI84&gt;10,1.1*AR84,(1+$AI84/100)*AR84)))</f>
        <v>1.2887600000000001</v>
      </c>
      <c r="AT84" s="841">
        <f>IF($AK84="n/a",1.03*AS84,IF($AK84&lt;0,1.01*AS84,IF($AK84&gt;10,1.1*AS84,(1+$AK84/100)*AS84)))</f>
        <v>1.3016476000000001</v>
      </c>
      <c r="AU84" s="841">
        <f>IF($AK84="n/a",1.03*AT84,IF($AK84&lt;0,1.01*AT84,IF($AK84&gt;10,1.1*AT84,(1+$AK84/100)*AT84)))</f>
        <v>1.3146640760000001</v>
      </c>
      <c r="AV84" s="841">
        <f>IF($AK84="n/a",1.03*AU84,IF($AK84&lt;0,1.01*AU84,IF($AK84&gt;10,1.1*AU84,(1+$AK84/100)*AU84)))</f>
        <v>1.3278107167600002</v>
      </c>
      <c r="AW84" s="618">
        <f>SUM(AR84:AV84)</f>
        <v>6.4044823927600003</v>
      </c>
      <c r="AX84" s="713">
        <f>AW84/I84*100</f>
        <v>21.732210358873434</v>
      </c>
      <c r="AY84" s="887">
        <v>1.29</v>
      </c>
      <c r="AZ84" s="827">
        <v>45.62</v>
      </c>
      <c r="BA84" s="827">
        <v>-14.24</v>
      </c>
      <c r="BB84" s="827">
        <v>0.2</v>
      </c>
      <c r="BC84" s="827">
        <v>12.4</v>
      </c>
      <c r="BD84" s="861"/>
      <c r="BE84" s="594">
        <v>1981</v>
      </c>
      <c r="BF84" s="853">
        <f>IF(BE84&gt;2020,0,IF(BE84&gt;2008,1,IF(BE84&gt;2001,2,IF(BE84&gt;1990,3,IF(BE84&gt;1980,4,IF(BE84&gt;1973,5,IF(BE84&gt;1970,6,IF(BE84&gt;1960,7,IF(BE84&gt;1958,8,IF(BE84&gt;1953,9,10))))))))))</f>
        <v>4</v>
      </c>
      <c r="BG84" s="837">
        <v>3.5000000000000004</v>
      </c>
      <c r="BH84" s="820" t="s">
        <v>4443</v>
      </c>
      <c r="BI84" s="820" t="s">
        <v>4444</v>
      </c>
    </row>
    <row r="85" spans="1:61" ht="11.25" customHeight="1" x14ac:dyDescent="0.2">
      <c r="A85" s="835" t="s">
        <v>4685</v>
      </c>
      <c r="B85" s="830" t="s">
        <v>3931</v>
      </c>
      <c r="C85" s="885" t="s">
        <v>130</v>
      </c>
      <c r="D85" s="885" t="s">
        <v>4189</v>
      </c>
      <c r="E85" s="699">
        <v>14</v>
      </c>
      <c r="F85" s="1122">
        <v>277</v>
      </c>
      <c r="G85" s="1095" t="s">
        <v>105</v>
      </c>
      <c r="H85" s="1095" t="s">
        <v>105</v>
      </c>
      <c r="I85" t="n">
        <v>31.21</v>
      </c>
      <c r="J85" s="618">
        <f>(M85/I85)*100</f>
        <v>5.1684532924961717</v>
      </c>
      <c r="K85" s="832">
        <v>0.33750000000000002</v>
      </c>
      <c r="L85" s="842">
        <v>4</v>
      </c>
      <c r="M85" s="609">
        <f>K85*L85</f>
        <v>1.35</v>
      </c>
      <c r="N85" s="825" t="s">
        <v>150</v>
      </c>
      <c r="O85" s="700">
        <v>0.32</v>
      </c>
      <c r="P85" s="603">
        <v>44984</v>
      </c>
      <c r="Q85" s="603">
        <v>45016</v>
      </c>
      <c r="R85" s="609">
        <f>(K85-O85)/O85*100</f>
        <v>5.4687500000000044</v>
      </c>
      <c r="S85" s="667">
        <f>IF(INDEX(Historical!$D$7:$D$1220,MATCH(B85,Historical!$B$7:$B$1244,0))=0,"n/a",(INDEX(Historical!$C$7:$C$1222,MATCH(B85,Historical!$B$7:$B$1244,0))/INDEX(Historical!$D$7:$D$1220,MATCH(B85,Historical!$B$7:$B$1244,0))-1)*100)</f>
        <v>5.3497942386831143</v>
      </c>
      <c r="T85" s="667">
        <f>IF(INDEX(Historical!$F$7:$F$1213,MATCH(B85,Historical!$B$7:$B$1244,0))=0,"n/a",((INDEX(Historical!$C$7:$C$1222,MATCH(B85,Historical!$B$7:$B$1244,0))/INDEX(Historical!$F$7:$F$1213,MATCH(B85,Historical!$B$7:$B$1244,0)))^(1/3)-1)*100)</f>
        <v>5.2239676968420579</v>
      </c>
      <c r="U85" s="667">
        <f>IF(INDEX(Historical!$H$7:$H$1213,MATCH(B85,Historical!$B$7:$B$1244,0))=0,"n/a",((INDEX(Historical!$C$7:$C$1222,MATCH(B85,Historical!$B$7:$B$1244,0))/INDEX(Historical!$H$7:$H$1213,MATCH(B85,Historical!$B$7:$B$1244,0)))^(1/5)-1)*100)</f>
        <v>5.1172345971549626</v>
      </c>
      <c r="V85" s="667">
        <f>IF(INDEX(Historical!$N$7:$N$1213,MATCH(B85,Historical!$B$7:$B$1244,0))=0,"n/a",((INDEX(Historical!$C$7:$C$1222,MATCH(B85,Historical!$B$7:$B$1244,0))/INDEX(Historical!$N$7:$N$1213,MATCH(B85,Historical!$B$7:$B$1244,0)))^(1/10)-1)*100)</f>
        <v>5.7474464175779394</v>
      </c>
      <c r="W85" s="668">
        <f>IF(OR(U85&lt;=0,U85="n/a",V85&lt;=0,V85="n/a"),"n/a",U85/V85)</f>
        <v>0.89034924823386918</v>
      </c>
      <c r="X85" s="669" t="str">
        <f>IF(OR(AJ85&lt;=0,AJ85="n/a",U85&lt;=0,U85="n/a"),"n/a",U85/AJ85)</f>
        <v>n/a</v>
      </c>
      <c r="Y85" s="830" t="s">
        <v>4238</v>
      </c>
      <c r="Z85" s="618" t="str">
        <f>IF(OR(AC85&lt;0.01,AC85="n/a"),"n/a",M85/AC85*100)</f>
        <v>n/a</v>
      </c>
      <c r="AA85" s="841" t="str">
        <f>IF(OR(AC85&lt;0.01,AC85="n/a"),"n/a",I85/AC85)</f>
        <v>n/a</v>
      </c>
      <c r="AB85" s="842">
        <v>12</v>
      </c>
      <c r="AC85" s="821">
        <v>-0.6</v>
      </c>
      <c r="AD85" s="821" t="s">
        <v>135</v>
      </c>
      <c r="AE85" s="821">
        <v>1.54</v>
      </c>
      <c r="AF85" s="821">
        <v>1.22</v>
      </c>
      <c r="AG85" s="821" t="s">
        <v>135</v>
      </c>
      <c r="AH85" s="821">
        <v>40</v>
      </c>
      <c r="AI85" s="821">
        <v>44.4</v>
      </c>
      <c r="AJ85" s="821">
        <v>-24.560000000000002</v>
      </c>
      <c r="AK85" s="821">
        <v>13.200000000000001</v>
      </c>
      <c r="AL85" s="833">
        <v>7240</v>
      </c>
      <c r="AM85" s="827" t="s">
        <v>135</v>
      </c>
      <c r="AN85" s="821" t="s">
        <v>135</v>
      </c>
      <c r="AO85" s="705" t="str">
        <f>IF(U85="n/a","n/a",IF(AA85&lt;0,"n/a",IF(AA85="n/a","n/a",J85+U85-AA85)))</f>
        <v>n/a</v>
      </c>
      <c r="AP85" s="706">
        <f>IF(U85="n/a","n/a",J85+U85)</f>
        <v>10.285687889651134</v>
      </c>
      <c r="AQ85" s="843" t="str">
        <f>IF(OR(AC85&lt;0.01,AC85="n/a",AF85="n/a"),"n/a",(I85/SQRT(22.5*AC85*(I85/AF85))-1)*100)</f>
        <v>n/a</v>
      </c>
      <c r="AR85" s="618">
        <f>INDEX(Historical!$C$7:$C$1222,MATCH(B85,Historical!$B$7:$B$1244,0))*IF(AH85="n/a",1.03,IF(AH85&lt;0,1.01,IF(AH85&gt;10,1.1,(1+AH85/100))))</f>
        <v>1.4080000000000001</v>
      </c>
      <c r="AS85" s="841">
        <f>IF($AI85="n/a",1.03*AR85,IF($AI85&lt;0,1.01*AR85,IF($AI85&gt;10,1.1*AR85,(1+$AI85/100)*AR85)))</f>
        <v>1.5488000000000002</v>
      </c>
      <c r="AT85" s="841">
        <f>IF($AK85="n/a",1.03*AS85,IF($AK85&lt;0,1.01*AS85,IF($AK85&gt;10,1.1*AS85,(1+$AK85/100)*AS85)))</f>
        <v>1.7036800000000003</v>
      </c>
      <c r="AU85" s="841">
        <f>IF($AK85="n/a",1.03*AT85,IF($AK85&lt;0,1.01*AT85,IF($AK85&gt;10,1.1*AT85,(1+$AK85/100)*AT85)))</f>
        <v>1.8740480000000004</v>
      </c>
      <c r="AV85" s="841">
        <f>IF($AK85="n/a",1.03*AU85,IF($AK85&lt;0,1.01*AU85,IF($AK85&gt;10,1.1*AU85,(1+$AK85/100)*AU85)))</f>
        <v>2.0614528000000005</v>
      </c>
      <c r="AW85" s="618">
        <f>SUM(AR85:AV85)</f>
        <v>8.5959808000000013</v>
      </c>
      <c r="AX85" s="713">
        <f>AW85/I85*100</f>
        <v>32.90957427258806</v>
      </c>
      <c r="AY85" s="887" t="s">
        <v>135</v>
      </c>
      <c r="AZ85" s="827">
        <v>8.25</v>
      </c>
      <c r="BA85" s="827">
        <v>-37.74</v>
      </c>
      <c r="BB85" s="827">
        <v>-4.75</v>
      </c>
      <c r="BC85" s="827">
        <v>-19.03</v>
      </c>
      <c r="BE85" s="594">
        <v>2010</v>
      </c>
      <c r="BF85" s="853">
        <f>IF(BE85&gt;2020,0,IF(BE85&gt;2008,1,IF(BE85&gt;2001,2,IF(BE85&gt;1990,3,IF(BE85&gt;1980,4,IF(BE85&gt;1973,5,IF(BE85&gt;1970,6,IF(BE85&gt;1960,7,IF(BE85&gt;1958,8,IF(BE85&gt;1953,9,10))))))))))</f>
        <v>1</v>
      </c>
      <c r="BG85" s="837" t="s">
        <v>135</v>
      </c>
      <c r="BH85" s="820" t="s">
        <v>4443</v>
      </c>
      <c r="BI85" s="820" t="s">
        <v>4446</v>
      </c>
    </row>
    <row r="86" spans="1:61" ht="11.25" customHeight="1" x14ac:dyDescent="0.2">
      <c r="A86" s="826" t="s">
        <v>4686</v>
      </c>
      <c r="B86" s="830" t="s">
        <v>161</v>
      </c>
      <c r="C86" s="885" t="s">
        <v>127</v>
      </c>
      <c r="D86" s="885" t="s">
        <v>4205</v>
      </c>
      <c r="E86" s="699">
        <v>38</v>
      </c>
      <c r="F86" s="1122">
        <v>71</v>
      </c>
      <c r="G86" s="1105" t="s">
        <v>114</v>
      </c>
      <c r="H86" s="1105" t="s">
        <v>114</v>
      </c>
      <c r="I86" t="n">
        <v>63.54</v>
      </c>
      <c r="J86" s="618">
        <f>(M86/I86)*100</f>
        <v>1.2671496839833511</v>
      </c>
      <c r="K86" s="832">
        <v>0.20549999999999999</v>
      </c>
      <c r="L86" s="842">
        <v>4</v>
      </c>
      <c r="M86" s="609">
        <f>K86*L86</f>
        <v>0.82199999999999995</v>
      </c>
      <c r="N86" s="825" t="s">
        <v>162</v>
      </c>
      <c r="O86" s="700">
        <v>0.1885</v>
      </c>
      <c r="P86" s="603">
        <v>44896</v>
      </c>
      <c r="Q86" s="603">
        <v>44929</v>
      </c>
      <c r="R86" s="609">
        <f>(K86-O86)/O86*100</f>
        <v>9.018567639257288</v>
      </c>
      <c r="S86" s="667">
        <f>IF(INDEX(Historical!$D$7:$D$1220,MATCH(B86,Historical!$B$7:$B$1244,0))=0,"n/a",(INDEX(Historical!$C$7:$C$1222,MATCH(B86,Historical!$B$7:$B$1244,0))/INDEX(Historical!$D$7:$D$1220,MATCH(B86,Historical!$B$7:$B$1244,0))-1)*100)</f>
        <v>5.0139275766016844</v>
      </c>
      <c r="T86" s="667">
        <f>IF(INDEX(Historical!$F$7:$F$1213,MATCH(B86,Historical!$B$7:$B$1244,0))=0,"n/a",((INDEX(Historical!$C$7:$C$1222,MATCH(B86,Historical!$B$7:$B$1244,0))/INDEX(Historical!$F$7:$F$1213,MATCH(B86,Historical!$B$7:$B$1244,0)))^(1/3)-1)*100)</f>
        <v>4.3280497099388748</v>
      </c>
      <c r="U86" s="667">
        <f>IF(INDEX(Historical!$H$7:$H$1213,MATCH(B86,Historical!$B$7:$B$1244,0))=0,"n/a",((INDEX(Historical!$C$7:$C$1222,MATCH(B86,Historical!$B$7:$B$1244,0))/INDEX(Historical!$H$7:$H$1213,MATCH(B86,Historical!$B$7:$B$1244,0)))^(1/5)-1)*100)</f>
        <v>5.2426317540045231</v>
      </c>
      <c r="V86" s="667">
        <f>IF(INDEX(Historical!$N$7:$N$1213,MATCH(B86,Historical!$B$7:$B$1244,0))=0,"n/a",((INDEX(Historical!$C$7:$C$1222,MATCH(B86,Historical!$B$7:$B$1244,0))/INDEX(Historical!$N$7:$N$1213,MATCH(B86,Historical!$B$7:$B$1244,0)))^(1/10)-1)*100)</f>
        <v>7.036228570733738</v>
      </c>
      <c r="W86" s="668">
        <f>IF(OR(U86&lt;=0,U86="n/a",V86&lt;=0,V86="n/a"),"n/a",U86/V86)</f>
        <v>0.74509116656763485</v>
      </c>
      <c r="X86" s="669">
        <f>IF(OR(AJ86&lt;=0,AJ86="n/a",U86&lt;=0,U86="n/a"),"n/a",U86/AJ86)</f>
        <v>1.069924847756025</v>
      </c>
      <c r="Y86" s="855"/>
      <c r="Z86" s="618">
        <f>IF(OR(AC86&lt;0.01,AC86="n/a"),"n/a",M86/AC86*100)</f>
        <v>44.673913043478258</v>
      </c>
      <c r="AA86" s="841">
        <f>IF(OR(AC86&lt;0.01,AC86="n/a"),"n/a",I86/AC86)</f>
        <v>35.255434782608695</v>
      </c>
      <c r="AB86" s="842">
        <v>4</v>
      </c>
      <c r="AC86" s="821">
        <v>1.84</v>
      </c>
      <c r="AD86" s="821">
        <v>4.0999999999999996</v>
      </c>
      <c r="AE86" s="821">
        <v>7.59</v>
      </c>
      <c r="AF86" s="821">
        <v>10.29</v>
      </c>
      <c r="AG86" s="821">
        <v>31.900000000000002</v>
      </c>
      <c r="AH86" s="821">
        <v>-7.1999999999999993</v>
      </c>
      <c r="AI86" s="821">
        <v>10.299999999999999</v>
      </c>
      <c r="AJ86" s="821">
        <v>4.9000000000000004</v>
      </c>
      <c r="AK86" s="821">
        <v>8.6199999999999992</v>
      </c>
      <c r="AL86" s="833">
        <v>31360</v>
      </c>
      <c r="AM86" s="827">
        <v>1.7500000000000002</v>
      </c>
      <c r="AN86" s="821">
        <v>0.79</v>
      </c>
      <c r="AO86" s="705">
        <f>IF(U86="n/a","n/a",IF(AA86&lt;0,"n/a",IF(AA86="n/a","n/a",J86+U86-AA86)))</f>
        <v>-28.74565334462082</v>
      </c>
      <c r="AP86" s="706">
        <f>IF(U86="n/a","n/a",J86+U86)</f>
        <v>6.5097814379878738</v>
      </c>
      <c r="AQ86" s="843">
        <f>IF(OR(AC86&lt;0.01,AC86="n/a",AF86="n/a"),"n/a",(I86/SQRT(22.5*AC86*(I86/AF86))-1)*100)</f>
        <v>301.54060202234064</v>
      </c>
      <c r="AR86" s="618">
        <f>INDEX(Historical!$C$7:$C$1222,MATCH(B86,Historical!$B$7:$B$1244,0))*IF(AH86="n/a",1.03,IF(AH86&lt;0,1.01,IF(AH86&gt;10,1.1,(1+AH86/100))))</f>
        <v>0.76153999999999999</v>
      </c>
      <c r="AS86" s="841">
        <f>IF($AI86="n/a",1.03*AR86,IF($AI86&lt;0,1.01*AR86,IF($AI86&gt;10,1.1*AR86,(1+$AI86/100)*AR86)))</f>
        <v>0.83769400000000005</v>
      </c>
      <c r="AT86" s="841">
        <f>IF($AK86="n/a",1.03*AS86,IF($AK86&lt;0,1.01*AS86,IF($AK86&gt;10,1.1*AS86,(1+$AK86/100)*AS86)))</f>
        <v>0.90990322280000013</v>
      </c>
      <c r="AU86" s="841">
        <f>IF($AK86="n/a",1.03*AT86,IF($AK86&lt;0,1.01*AT86,IF($AK86&gt;10,1.1*AT86,(1+$AK86/100)*AT86)))</f>
        <v>0.98833688060536018</v>
      </c>
      <c r="AV86" s="841">
        <f>IF($AK86="n/a",1.03*AU86,IF($AK86&lt;0,1.01*AU86,IF($AK86&gt;10,1.1*AU86,(1+$AK86/100)*AU86)))</f>
        <v>1.0735315197135422</v>
      </c>
      <c r="AW86" s="618">
        <f>SUM(AR86:AV86)</f>
        <v>4.5710056231189027</v>
      </c>
      <c r="AX86" s="713">
        <f>AW86/I86*100</f>
        <v>7.046409161583016</v>
      </c>
      <c r="AY86" s="887">
        <v>0.7</v>
      </c>
      <c r="AZ86" s="827">
        <v>7.7</v>
      </c>
      <c r="BA86" s="827">
        <v>-16.989999999999998</v>
      </c>
      <c r="BB86" s="827">
        <v>-1.71</v>
      </c>
      <c r="BC86" s="827">
        <v>-5.7799999999999994</v>
      </c>
      <c r="BE86" s="594">
        <v>1985</v>
      </c>
      <c r="BF86" s="853">
        <f>IF(BE86&gt;2020,0,IF(BE86&gt;2008,1,IF(BE86&gt;2001,2,IF(BE86&gt;1990,3,IF(BE86&gt;1980,4,IF(BE86&gt;1973,5,IF(BE86&gt;1970,6,IF(BE86&gt;1960,7,IF(BE86&gt;1958,8,IF(BE86&gt;1953,9,10))))))))))</f>
        <v>4</v>
      </c>
      <c r="BG86" s="837">
        <v>13.600000000000001</v>
      </c>
      <c r="BH86" s="820" t="s">
        <v>4443</v>
      </c>
      <c r="BI86" s="820" t="s">
        <v>4444</v>
      </c>
    </row>
    <row r="87" spans="1:61" s="737" customFormat="1" ht="11.25" customHeight="1" x14ac:dyDescent="0.2">
      <c r="A87" s="720" t="s">
        <v>453</v>
      </c>
      <c r="B87" s="743" t="s">
        <v>454</v>
      </c>
      <c r="C87" s="885" t="s">
        <v>107</v>
      </c>
      <c r="D87" s="885" t="s">
        <v>4197</v>
      </c>
      <c r="E87" s="721">
        <v>19</v>
      </c>
      <c r="F87" s="1122">
        <v>196</v>
      </c>
      <c r="G87" s="1121" t="s">
        <v>114</v>
      </c>
      <c r="H87" s="1121" t="s">
        <v>114</v>
      </c>
      <c r="I87" s="722">
        <v>29.87</v>
      </c>
      <c r="J87" s="723">
        <f>(M87/I87)*100</f>
        <v>3.4817542684968195</v>
      </c>
      <c r="K87" s="724">
        <v>0.26</v>
      </c>
      <c r="L87" s="725">
        <v>4</v>
      </c>
      <c r="M87" s="726">
        <f>K87*L87</f>
        <v>1.04</v>
      </c>
      <c r="N87" s="727" t="s">
        <v>134</v>
      </c>
      <c r="O87" s="728">
        <v>0.24</v>
      </c>
      <c r="P87" s="1037">
        <v>44697</v>
      </c>
      <c r="Q87" s="1037">
        <v>44729</v>
      </c>
      <c r="R87" s="726">
        <f>(K87-O87)/O87*100</f>
        <v>8.333333333333341</v>
      </c>
      <c r="S87" s="667">
        <f>IF(INDEX(Historical!$D$7:$D$1220,MATCH(B87,Historical!$B$7:$B$1244,0))=0,"n/a",(INDEX(Historical!$C$7:$C$1222,MATCH(B87,Historical!$B$7:$B$1244,0))/INDEX(Historical!$D$7:$D$1220,MATCH(B87,Historical!$B$7:$B$1244,0))-1)*100)</f>
        <v>8.5106382978723527</v>
      </c>
      <c r="T87" s="667">
        <f>IF(INDEX(Historical!$F$7:$F$1213,MATCH(B87,Historical!$B$7:$B$1244,0))=0,"n/a",((INDEX(Historical!$C$7:$C$1222,MATCH(B87,Historical!$B$7:$B$1244,0))/INDEX(Historical!$F$7:$F$1213,MATCH(B87,Historical!$B$7:$B$1244,0)))^(1/3)-1)*100)</f>
        <v>5.8523669119355803</v>
      </c>
      <c r="U87" s="667">
        <f>IF(INDEX(Historical!$H$7:$H$1213,MATCH(B87,Historical!$B$7:$B$1244,0))=0,"n/a",((INDEX(Historical!$C$7:$C$1222,MATCH(B87,Historical!$B$7:$B$1244,0))/INDEX(Historical!$H$7:$H$1213,MATCH(B87,Historical!$B$7:$B$1244,0)))^(1/5)-1)*100)</f>
        <v>6.4375040004165385</v>
      </c>
      <c r="V87" s="667">
        <f>IF(INDEX(Historical!$N$7:$N$1213,MATCH(B87,Historical!$B$7:$B$1244,0))=0,"n/a",((INDEX(Historical!$C$7:$C$1222,MATCH(B87,Historical!$B$7:$B$1244,0))/INDEX(Historical!$N$7:$N$1213,MATCH(B87,Historical!$B$7:$B$1244,0)))^(1/10)-1)*100)</f>
        <v>6.9694302943088537</v>
      </c>
      <c r="W87" s="668">
        <f>IF(OR(U87&lt;=0,U87="n/a",V87&lt;=0,V87="n/a"),"n/a",U87/V87)</f>
        <v>0.92367722017010778</v>
      </c>
      <c r="X87" s="669">
        <f>IF(OR(AJ87&lt;=0,AJ87="n/a",U87&lt;=0,U87="n/a"),"n/a",U87/AJ87)</f>
        <v>0.65688816330780997</v>
      </c>
      <c r="Y87" s="886"/>
      <c r="Z87" s="723">
        <f>IF(OR(AC87&lt;0.01,AC87="n/a"),"n/a",M87/AC87*100)</f>
        <v>36.111111111111114</v>
      </c>
      <c r="AA87" s="730">
        <f>IF(OR(AC87&lt;0.01,AC87="n/a"),"n/a",I87/AC87)</f>
        <v>10.371527777777779</v>
      </c>
      <c r="AB87" s="725">
        <v>12</v>
      </c>
      <c r="AC87" s="731">
        <v>2.88</v>
      </c>
      <c r="AD87" s="731" t="s">
        <v>135</v>
      </c>
      <c r="AE87" s="731">
        <v>3.57</v>
      </c>
      <c r="AF87" s="731">
        <v>1.17</v>
      </c>
      <c r="AG87" s="731">
        <v>10.100000000000001</v>
      </c>
      <c r="AH87" s="731">
        <v>20</v>
      </c>
      <c r="AI87" s="731">
        <v>0.77999999999999992</v>
      </c>
      <c r="AJ87" s="731">
        <v>9.8000000000000007</v>
      </c>
      <c r="AK87" s="731" t="s">
        <v>135</v>
      </c>
      <c r="AL87" s="732">
        <v>451.85</v>
      </c>
      <c r="AM87" s="733">
        <v>1.7999999999999998</v>
      </c>
      <c r="AN87" s="731">
        <v>0.16</v>
      </c>
      <c r="AO87" s="734">
        <f>IF(U87="n/a","n/a",IF(AA87&lt;0,"n/a",IF(AA87="n/a","n/a",J87+U87-AA87)))</f>
        <v>-0.45226950886442019</v>
      </c>
      <c r="AP87" s="735">
        <f>IF(U87="n/a","n/a",J87+U87)</f>
        <v>9.9192582689133584</v>
      </c>
      <c r="AQ87" s="843">
        <f>IF(OR(AC87&lt;0.01,AC87="n/a",AF87="n/a"),"n/a",(I87/SQRT(22.5*AC87*(I87/AF87))-1)*100)</f>
        <v>-26.561628255765068</v>
      </c>
      <c r="AR87" s="618">
        <f>INDEX(Historical!$C$7:$C$1222,MATCH(B87,Historical!$B$7:$B$1244,0))*IF(AH87="n/a",1.03,IF(AH87&lt;0,1.01,IF(AH87&gt;10,1.1,(1+AH87/100))))</f>
        <v>1.1220000000000001</v>
      </c>
      <c r="AS87" s="730">
        <f>IF($AI87="n/a",1.03*AR87,IF($AI87&lt;0,1.01*AR87,IF($AI87&gt;10,1.1*AR87,(1+$AI87/100)*AR87)))</f>
        <v>1.1307516000000002</v>
      </c>
      <c r="AT87" s="730">
        <f>IF($AK87="n/a",1.03*AS87,IF($AK87&lt;0,1.01*AS87,IF($AK87&gt;10,1.1*AS87,(1+$AK87/100)*AS87)))</f>
        <v>1.1646741480000002</v>
      </c>
      <c r="AU87" s="730">
        <f>IF($AK87="n/a",1.03*AT87,IF($AK87&lt;0,1.01*AT87,IF($AK87&gt;10,1.1*AT87,(1+$AK87/100)*AT87)))</f>
        <v>1.1996143724400004</v>
      </c>
      <c r="AV87" s="730">
        <f>IF($AK87="n/a",1.03*AU87,IF($AK87&lt;0,1.01*AU87,IF($AK87&gt;10,1.1*AU87,(1+$AK87/100)*AU87)))</f>
        <v>1.2356028036132003</v>
      </c>
      <c r="AW87" s="723">
        <f>SUM(AR87:AV87)</f>
        <v>5.8526429240532005</v>
      </c>
      <c r="AX87" s="736">
        <f>AW87/I87*100</f>
        <v>19.593715848855709</v>
      </c>
      <c r="AY87" s="888">
        <v>0.81</v>
      </c>
      <c r="AZ87" s="733">
        <v>24.46</v>
      </c>
      <c r="BA87" s="733">
        <v>-9.7900000000000009</v>
      </c>
      <c r="BB87" s="733">
        <v>-4.1300000000000008</v>
      </c>
      <c r="BC87" s="733">
        <v>3.6999999999999997</v>
      </c>
      <c r="BD87" s="862"/>
      <c r="BE87" s="594">
        <v>2004</v>
      </c>
      <c r="BF87" s="853">
        <f>IF(BE87&gt;2020,0,IF(BE87&gt;2008,1,IF(BE87&gt;2001,2,IF(BE87&gt;1990,3,IF(BE87&gt;1980,4,IF(BE87&gt;1973,5,IF(BE87&gt;1970,6,IF(BE87&gt;1960,7,IF(BE87&gt;1958,8,IF(BE87&gt;1953,9,10))))))))))</f>
        <v>2</v>
      </c>
      <c r="BG87" s="783">
        <v>1.0999999999999999</v>
      </c>
      <c r="BH87" s="820" t="s">
        <v>4443</v>
      </c>
      <c r="BI87" s="820" t="s">
        <v>4444</v>
      </c>
    </row>
    <row r="88" spans="1:61" ht="11.25" customHeight="1" x14ac:dyDescent="0.2">
      <c r="A88" s="826" t="s">
        <v>4687</v>
      </c>
      <c r="B88" s="830" t="s">
        <v>466</v>
      </c>
      <c r="C88" s="885" t="s">
        <v>130</v>
      </c>
      <c r="D88" s="885" t="s">
        <v>4187</v>
      </c>
      <c r="E88" s="699">
        <v>16</v>
      </c>
      <c r="F88" s="1122">
        <v>247</v>
      </c>
      <c r="G88" s="1105" t="s">
        <v>105</v>
      </c>
      <c r="H88" s="1105" t="s">
        <v>105</v>
      </c>
      <c r="I88" t="n">
        <v>33.16</v>
      </c>
      <c r="J88" s="618">
        <f>(M88/I88)*100</f>
        <v>4.6349591033020294</v>
      </c>
      <c r="K88" s="832">
        <v>0.38250000000000001</v>
      </c>
      <c r="L88" s="842">
        <v>4</v>
      </c>
      <c r="M88" s="609">
        <f>K88*L88</f>
        <v>1.53</v>
      </c>
      <c r="N88" s="825" t="s">
        <v>150</v>
      </c>
      <c r="O88" s="703">
        <v>0.36</v>
      </c>
      <c r="P88" s="603">
        <v>44984</v>
      </c>
      <c r="Q88" s="603">
        <v>45016</v>
      </c>
      <c r="R88" s="609">
        <f>(K88-O88)/O88*100</f>
        <v>6.2500000000000053</v>
      </c>
      <c r="S88" s="667">
        <f>IF(INDEX(Historical!$D$7:$D$1220,MATCH(B88,Historical!$B$7:$B$1244,0))=0,"n/a",(INDEX(Historical!$C$7:$C$1222,MATCH(B88,Historical!$B$7:$B$1244,0))/INDEX(Historical!$D$7:$D$1220,MATCH(B88,Historical!$B$7:$B$1244,0))-1)*100)</f>
        <v>5.8823529411764497</v>
      </c>
      <c r="T88" s="667">
        <f>IF(INDEX(Historical!$F$7:$F$1213,MATCH(B88,Historical!$B$7:$B$1244,0))=0,"n/a",((INDEX(Historical!$C$7:$C$1222,MATCH(B88,Historical!$B$7:$B$1244,0))/INDEX(Historical!$F$7:$F$1213,MATCH(B88,Historical!$B$7:$B$1244,0)))^(1/3)-1)*100)</f>
        <v>6.0893352362600073</v>
      </c>
      <c r="U88" s="667">
        <f>IF(INDEX(Historical!$H$7:$H$1213,MATCH(B88,Historical!$B$7:$B$1244,0))=0,"n/a",((INDEX(Historical!$C$7:$C$1222,MATCH(B88,Historical!$B$7:$B$1244,0))/INDEX(Historical!$H$7:$H$1213,MATCH(B88,Historical!$B$7:$B$1244,0)))^(1/5)-1)*100)</f>
        <v>6.6430110168431922</v>
      </c>
      <c r="V88" s="667">
        <f>IF(INDEX(Historical!$N$7:$N$1213,MATCH(B88,Historical!$B$7:$B$1244,0))=0,"n/a",((INDEX(Historical!$C$7:$C$1222,MATCH(B88,Historical!$B$7:$B$1244,0))/INDEX(Historical!$N$7:$N$1213,MATCH(B88,Historical!$B$7:$B$1244,0)))^(1/10)-1)*100)</f>
        <v>9.1493425617896982</v>
      </c>
      <c r="W88" s="668">
        <f>IF(OR(U88&lt;=0,U88="n/a",V88&lt;=0,V88="n/a"),"n/a",U88/V88)</f>
        <v>0.72606430155827029</v>
      </c>
      <c r="X88" s="669">
        <f>IF(OR(AJ88&lt;=0,AJ88="n/a",U88&lt;=0,U88="n/a"),"n/a",U88/AJ88)</f>
        <v>12.533983050647532</v>
      </c>
      <c r="Y88" s="1014" t="s">
        <v>4245</v>
      </c>
      <c r="Z88" s="618">
        <f>IF(OR(AC88&lt;0.01,AC88="n/a"),"n/a",M88/AC88*100)</f>
        <v>1092.8571428571427</v>
      </c>
      <c r="AA88" s="841">
        <f>IF(OR(AC88&lt;0.01,AC88="n/a"),"n/a",I88/AC88)</f>
        <v>235.78571428571425</v>
      </c>
      <c r="AB88" s="842">
        <v>12</v>
      </c>
      <c r="AC88" s="821">
        <v>0.14000000000000001</v>
      </c>
      <c r="AD88" s="821">
        <v>7.09</v>
      </c>
      <c r="AE88" s="821">
        <v>1.53</v>
      </c>
      <c r="AF88" s="821">
        <v>2.34</v>
      </c>
      <c r="AG88" s="821" t="s">
        <v>135</v>
      </c>
      <c r="AH88" s="821">
        <v>557.1</v>
      </c>
      <c r="AI88" s="821">
        <v>22.919999999999998</v>
      </c>
      <c r="AJ88" s="821">
        <v>0.53</v>
      </c>
      <c r="AK88" s="821">
        <v>33.800000000000004</v>
      </c>
      <c r="AL88" s="833">
        <v>22000</v>
      </c>
      <c r="AM88" s="827">
        <v>42.3</v>
      </c>
      <c r="AN88" s="821">
        <v>0</v>
      </c>
      <c r="AO88" s="705">
        <f>IF(U88="n/a","n/a",IF(AA88&lt;0,"n/a",IF(AA88="n/a","n/a",J88+U88-AA88)))</f>
        <v>-224.50774416556902</v>
      </c>
      <c r="AP88" s="706">
        <f>IF(U88="n/a","n/a",J88+U88)</f>
        <v>11.277970120145222</v>
      </c>
      <c r="AQ88" s="843">
        <f>IF(OR(AC88&lt;0.01,AC88="n/a",AF88="n/a"),"n/a",(I88/SQRT(22.5*AC88*(I88/AF88))-1)*100)</f>
        <v>395.19404566002487</v>
      </c>
      <c r="AR88" s="618">
        <f>INDEX(Historical!$C$7:$C$1222,MATCH(B88,Historical!$B$7:$B$1244,0))*IF(AH88="n/a",1.03,IF(AH88&lt;0,1.01,IF(AH88&gt;10,1.1,(1+AH88/100))))</f>
        <v>1.5840000000000001</v>
      </c>
      <c r="AS88" s="841">
        <f>IF($AI88="n/a",1.03*AR88,IF($AI88&lt;0,1.01*AR88,IF($AI88&gt;10,1.1*AR88,(1+$AI88/100)*AR88)))</f>
        <v>1.7424000000000002</v>
      </c>
      <c r="AT88" s="841">
        <f>IF($AK88="n/a",1.03*AS88,IF($AK88&lt;0,1.01*AS88,IF($AK88&gt;10,1.1*AS88,(1+$AK88/100)*AS88)))</f>
        <v>1.9166400000000003</v>
      </c>
      <c r="AU88" s="841">
        <f>IF($AK88="n/a",1.03*AT88,IF($AK88&lt;0,1.01*AT88,IF($AK88&gt;10,1.1*AT88,(1+$AK88/100)*AT88)))</f>
        <v>2.1083040000000004</v>
      </c>
      <c r="AV88" s="841">
        <f>IF($AK88="n/a",1.03*AU88,IF($AK88&lt;0,1.01*AU88,IF($AK88&gt;10,1.1*AU88,(1+$AK88/100)*AU88)))</f>
        <v>2.3191344000000007</v>
      </c>
      <c r="AW88" s="618">
        <f>SUM(AR88:AV88)</f>
        <v>9.6704784000000021</v>
      </c>
      <c r="AX88" s="713">
        <f>AW88/I88*100</f>
        <v>29.295602544683437</v>
      </c>
      <c r="AY88" s="887">
        <v>0.87</v>
      </c>
      <c r="AZ88" s="827">
        <v>9.92</v>
      </c>
      <c r="BA88" s="827">
        <v>-28.249999999999996</v>
      </c>
      <c r="BB88" s="827">
        <v>-1.9800000000000002</v>
      </c>
      <c r="BC88" s="827">
        <v>-11.540000000000001</v>
      </c>
      <c r="BE88" s="594">
        <v>2008</v>
      </c>
      <c r="BF88" s="853">
        <f>IF(BE88&gt;2020,0,IF(BE88&gt;2008,1,IF(BE88&gt;2001,2,IF(BE88&gt;1990,3,IF(BE88&gt;1980,4,IF(BE88&gt;1973,5,IF(BE88&gt;1970,6,IF(BE88&gt;1960,7,IF(BE88&gt;1958,8,IF(BE88&gt;1953,9,10))))))))))</f>
        <v>2</v>
      </c>
      <c r="BG88" s="837" t="s">
        <v>135</v>
      </c>
      <c r="BH88" s="820" t="s">
        <v>4443</v>
      </c>
      <c r="BI88" s="820" t="s">
        <v>4446</v>
      </c>
    </row>
    <row r="89" spans="1:61" ht="11.25" customHeight="1" x14ac:dyDescent="0.2">
      <c r="A89" s="819" t="s">
        <v>4688</v>
      </c>
      <c r="B89" s="830" t="s">
        <v>955</v>
      </c>
      <c r="C89" s="885" t="s">
        <v>107</v>
      </c>
      <c r="D89" s="885" t="s">
        <v>4193</v>
      </c>
      <c r="E89" s="699">
        <v>12</v>
      </c>
      <c r="F89" s="1122">
        <v>372</v>
      </c>
      <c r="G89" s="1105" t="s">
        <v>36</v>
      </c>
      <c r="H89" s="1105" t="s">
        <v>36</v>
      </c>
      <c r="I89" t="n">
        <v>44.9</v>
      </c>
      <c r="J89" s="618">
        <f>(M89/I89)*100</f>
        <v>2.9088050314465406</v>
      </c>
      <c r="K89" s="832">
        <v>0.37</v>
      </c>
      <c r="L89" s="842">
        <v>4</v>
      </c>
      <c r="M89" s="609">
        <f>K89*L89</f>
        <v>1.48</v>
      </c>
      <c r="N89" s="825" t="s">
        <v>449</v>
      </c>
      <c r="O89" s="700">
        <v>0.34</v>
      </c>
      <c r="P89" s="603">
        <v>44764</v>
      </c>
      <c r="Q89" s="603">
        <v>44778</v>
      </c>
      <c r="R89" s="609">
        <f>(K89-O89)/O89*100</f>
        <v>8.8235294117646959</v>
      </c>
      <c r="S89" s="667">
        <f>IF(INDEX(Historical!$D$7:$D$1220,MATCH(B89,Historical!$B$7:$B$1244,0))=0,"n/a",(INDEX(Historical!$C$7:$C$1222,MATCH(B89,Historical!$B$7:$B$1244,0))/INDEX(Historical!$D$7:$D$1220,MATCH(B89,Historical!$B$7:$B$1244,0))-1)*100)</f>
        <v>9.2307692307692193</v>
      </c>
      <c r="T89" s="667">
        <f>IF(INDEX(Historical!$F$7:$F$1213,MATCH(B89,Historical!$B$7:$B$1244,0))=0,"n/a",((INDEX(Historical!$C$7:$C$1222,MATCH(B89,Historical!$B$7:$B$1244,0))/INDEX(Historical!$F$7:$F$1213,MATCH(B89,Historical!$B$7:$B$1244,0)))^(1/3)-1)*100)</f>
        <v>6.3658248576630827</v>
      </c>
      <c r="U89" s="667">
        <f>IF(INDEX(Historical!$H$7:$H$1213,MATCH(B89,Historical!$B$7:$B$1244,0))=0,"n/a",((INDEX(Historical!$C$7:$C$1222,MATCH(B89,Historical!$B$7:$B$1244,0))/INDEX(Historical!$H$7:$H$1213,MATCH(B89,Historical!$B$7:$B$1244,0)))^(1/5)-1)*100)</f>
        <v>10.549804432158316</v>
      </c>
      <c r="V89" s="667">
        <f>IF(INDEX(Historical!$N$7:$N$1213,MATCH(B89,Historical!$B$7:$B$1244,0))=0,"n/a",((INDEX(Historical!$C$7:$C$1222,MATCH(B89,Historical!$B$7:$B$1244,0))/INDEX(Historical!$N$7:$N$1213,MATCH(B89,Historical!$B$7:$B$1244,0)))^(1/10)-1)*100)</f>
        <v>10.567757147423285</v>
      </c>
      <c r="W89" s="668">
        <f>IF(OR(U89&lt;=0,U89="n/a",V89&lt;=0,V89="n/a"),"n/a",U89/V89)</f>
        <v>0.99830118018284086</v>
      </c>
      <c r="X89" s="669">
        <f>IF(OR(AJ89&lt;=0,AJ89="n/a",U89&lt;=0,U89="n/a"),"n/a",U89/AJ89)</f>
        <v>1.8508428828347923</v>
      </c>
      <c r="Y89" s="640"/>
      <c r="Z89" s="618">
        <f>IF(OR(AC89&lt;0.01,AC89="n/a"),"n/a",M89/AC89*100)</f>
        <v>51.03448275862069</v>
      </c>
      <c r="AA89" s="841">
        <f>IF(OR(AC89&lt;0.01,AC89="n/a"),"n/a",I89/AC89)</f>
        <v>17.5448275862069</v>
      </c>
      <c r="AB89" s="842">
        <v>12</v>
      </c>
      <c r="AC89" s="821">
        <v>2.9</v>
      </c>
      <c r="AD89" s="821">
        <v>1.95</v>
      </c>
      <c r="AE89" s="821">
        <v>5.75</v>
      </c>
      <c r="AF89" s="821">
        <v>1.18</v>
      </c>
      <c r="AG89" s="821">
        <v>8.9</v>
      </c>
      <c r="AH89" s="821">
        <v>8.3000000000000007</v>
      </c>
      <c r="AI89" s="821">
        <v>9.17</v>
      </c>
      <c r="AJ89" s="821">
        <v>5.7</v>
      </c>
      <c r="AK89" s="821">
        <v>9.01</v>
      </c>
      <c r="AL89" s="833">
        <v>40950</v>
      </c>
      <c r="AM89" s="827">
        <v>0.1</v>
      </c>
      <c r="AN89" s="821">
        <v>0.81</v>
      </c>
      <c r="AO89" s="705">
        <f>IF(U89="n/a","n/a",IF(AA89&lt;0,"n/a",IF(AA89="n/a","n/a",J89+U89-AA89)))</f>
        <v>-4.0862181226020429</v>
      </c>
      <c r="AP89" s="706">
        <f>IF(U89="n/a","n/a",J89+U89)</f>
        <v>13.458609463604857</v>
      </c>
      <c r="AQ89" s="843">
        <f>IF(OR(AC89&lt;0.01,AC89="n/a",AF89="n/a"),"n/a",(I89/SQRT(22.5*AC89*(I89/AF89))-1)*100)</f>
        <v>-4.0766589597618363</v>
      </c>
      <c r="AR89" s="618">
        <f>INDEX(Historical!$C$7:$C$1222,MATCH(B89,Historical!$B$7:$B$1244,0))*IF(AH89="n/a",1.03,IF(AH89&lt;0,1.01,IF(AH89&gt;10,1.1,(1+AH89/100))))</f>
        <v>1.5378599999999998</v>
      </c>
      <c r="AS89" s="841">
        <f>IF($AI89="n/a",1.03*AR89,IF($AI89&lt;0,1.01*AR89,IF($AI89&gt;10,1.1*AR89,(1+$AI89/100)*AR89)))</f>
        <v>1.6788817619999996</v>
      </c>
      <c r="AT89" s="841">
        <f>IF($AK89="n/a",1.03*AS89,IF($AK89&lt;0,1.01*AS89,IF($AK89&gt;10,1.1*AS89,(1+$AK89/100)*AS89)))</f>
        <v>1.8301490087561998</v>
      </c>
      <c r="AU89" s="841">
        <f>IF($AK89="n/a",1.03*AT89,IF($AK89&lt;0,1.01*AT89,IF($AK89&gt;10,1.1*AT89,(1+$AK89/100)*AT89)))</f>
        <v>1.9950454344451336</v>
      </c>
      <c r="AV89" s="841">
        <f>IF($AK89="n/a",1.03*AU89,IF($AK89&lt;0,1.01*AU89,IF($AK89&gt;10,1.1*AU89,(1+$AK89/100)*AU89)))</f>
        <v>2.1747990280886405</v>
      </c>
      <c r="AW89" s="618">
        <f>SUM(AR89:AV89)</f>
        <v>9.2167352332899739</v>
      </c>
      <c r="AX89" s="713">
        <f>AW89/I89*100</f>
        <v>18.114652581151677</v>
      </c>
      <c r="AY89" s="887">
        <v>1.1000000000000001</v>
      </c>
      <c r="AZ89" s="827">
        <v>40.47</v>
      </c>
      <c r="BA89" s="827">
        <v>-5.13</v>
      </c>
      <c r="BB89" s="827">
        <v>4.6100000000000003</v>
      </c>
      <c r="BC89" s="827">
        <v>14.93</v>
      </c>
      <c r="BE89" s="594">
        <v>2011</v>
      </c>
      <c r="BF89" s="853">
        <f>IF(BE89&gt;2020,0,IF(BE89&gt;2008,1,IF(BE89&gt;2001,2,IF(BE89&gt;1990,3,IF(BE89&gt;1980,4,IF(BE89&gt;1973,5,IF(BE89&gt;1970,6,IF(BE89&gt;1960,7,IF(BE89&gt;1958,8,IF(BE89&gt;1953,9,10))))))))))</f>
        <v>1</v>
      </c>
      <c r="BG89" s="837">
        <v>0.70000000000000007</v>
      </c>
      <c r="BH89" s="820" t="s">
        <v>4443</v>
      </c>
      <c r="BI89" s="820" t="s">
        <v>4444</v>
      </c>
    </row>
    <row r="90" spans="1:61" ht="11.25" customHeight="1" x14ac:dyDescent="0.2">
      <c r="A90" s="819" t="s">
        <v>4689</v>
      </c>
      <c r="B90" s="830" t="s">
        <v>156</v>
      </c>
      <c r="C90" s="885" t="s">
        <v>130</v>
      </c>
      <c r="D90" s="885" t="s">
        <v>4187</v>
      </c>
      <c r="E90" s="699">
        <v>52</v>
      </c>
      <c r="F90" s="1122">
        <v>32</v>
      </c>
      <c r="G90" s="1105" t="s">
        <v>36</v>
      </c>
      <c r="H90" s="1105" t="s">
        <v>36</v>
      </c>
      <c r="I90" t="n">
        <v>62.88</v>
      </c>
      <c r="J90" s="618">
        <f>(M90/I90)*100</f>
        <v>4.0709982087607886</v>
      </c>
      <c r="K90" s="832">
        <v>0.625</v>
      </c>
      <c r="L90" s="842">
        <v>4</v>
      </c>
      <c r="M90" s="609">
        <f>K90*L90</f>
        <v>2.5</v>
      </c>
      <c r="N90" s="825" t="s">
        <v>118</v>
      </c>
      <c r="O90" s="700">
        <v>0.59499999999999997</v>
      </c>
      <c r="P90" s="603">
        <v>44881</v>
      </c>
      <c r="Q90" s="603">
        <v>44896</v>
      </c>
      <c r="R90" s="609">
        <f>(K90-O90)/O90*100</f>
        <v>5.0420168067226943</v>
      </c>
      <c r="S90" s="667">
        <f>IF(INDEX(Historical!$D$7:$D$1220,MATCH(B90,Historical!$B$7:$B$1244,0))=0,"n/a",(INDEX(Historical!$C$7:$C$1222,MATCH(B90,Historical!$B$7:$B$1244,0))/INDEX(Historical!$D$7:$D$1220,MATCH(B90,Historical!$B$7:$B$1244,0))-1)*100)</f>
        <v>5.2401746724890952</v>
      </c>
      <c r="T90" s="667">
        <f>IF(INDEX(Historical!$F$7:$F$1213,MATCH(B90,Historical!$B$7:$B$1244,0))=0,"n/a",((INDEX(Historical!$C$7:$C$1222,MATCH(B90,Historical!$B$7:$B$1244,0))/INDEX(Historical!$F$7:$F$1213,MATCH(B90,Historical!$B$7:$B$1244,0)))^(1/3)-1)*100)</f>
        <v>5.5409649349586587</v>
      </c>
      <c r="U90" s="667">
        <f>IF(INDEX(Historical!$H$7:$H$1213,MATCH(B90,Historical!$B$7:$B$1244,0))=0,"n/a",((INDEX(Historical!$C$7:$C$1222,MATCH(B90,Historical!$B$7:$B$1244,0))/INDEX(Historical!$H$7:$H$1213,MATCH(B90,Historical!$B$7:$B$1244,0)))^(1/5)-1)*100)</f>
        <v>5.8931075984437031</v>
      </c>
      <c r="V90" s="667">
        <f>IF(INDEX(Historical!$N$7:$N$1213,MATCH(B90,Historical!$B$7:$B$1244,0))=0,"n/a",((INDEX(Historical!$C$7:$C$1222,MATCH(B90,Historical!$B$7:$B$1244,0))/INDEX(Historical!$N$7:$N$1213,MATCH(B90,Historical!$B$7:$B$1244,0)))^(1/10)-1)*100)</f>
        <v>4.9966717420884654</v>
      </c>
      <c r="W90" s="668">
        <f>IF(OR(U90&lt;=0,U90="n/a",V90&lt;=0,V90="n/a"),"n/a",U90/V90)</f>
        <v>1.1794065935539231</v>
      </c>
      <c r="X90" s="669" t="str">
        <f>IF(OR(AJ90&lt;=0,AJ90="n/a",U90&lt;=0,U90="n/a"),"n/a",U90/AJ90)</f>
        <v>n/a</v>
      </c>
      <c r="Y90" s="830"/>
      <c r="Z90" s="618">
        <f>IF(OR(AC90&lt;0.01,AC90="n/a"),"n/a",M90/AC90*100)</f>
        <v>62.814070351758801</v>
      </c>
      <c r="AA90" s="841">
        <f>IF(OR(AC90&lt;0.01,AC90="n/a"),"n/a",I90/AC90)</f>
        <v>15.42964824120603</v>
      </c>
      <c r="AB90" s="842">
        <v>12</v>
      </c>
      <c r="AC90" s="821">
        <v>3.98</v>
      </c>
      <c r="AD90" s="821">
        <v>2.91</v>
      </c>
      <c r="AE90" s="821">
        <v>1.61</v>
      </c>
      <c r="AF90" s="821">
        <v>1.36</v>
      </c>
      <c r="AG90" s="821">
        <v>8.9</v>
      </c>
      <c r="AH90" s="821">
        <v>6.3</v>
      </c>
      <c r="AI90" s="821">
        <v>3.8699999999999997</v>
      </c>
      <c r="AJ90" s="821">
        <v>-15.299999999999999</v>
      </c>
      <c r="AK90" s="821">
        <v>5.4</v>
      </c>
      <c r="AL90" s="833">
        <v>4100</v>
      </c>
      <c r="AM90" s="827">
        <v>0.1</v>
      </c>
      <c r="AN90" s="821">
        <v>1.56</v>
      </c>
      <c r="AO90" s="705">
        <f>IF(U90="n/a","n/a",IF(AA90&lt;0,"n/a",IF(AA90="n/a","n/a",J90+U90-AA90)))</f>
        <v>-5.4655424340015379</v>
      </c>
      <c r="AP90" s="706">
        <f>IF(U90="n/a","n/a",J90+U90)</f>
        <v>9.9641058072044917</v>
      </c>
      <c r="AQ90" s="843">
        <f>IF(OR(AC90&lt;0.01,AC90="n/a",AF90="n/a"),"n/a",(I90/SQRT(22.5*AC90*(I90/AF90))-1)*100)</f>
        <v>-3.4268921535141939</v>
      </c>
      <c r="AR90" s="618">
        <f>INDEX(Historical!$C$7:$C$1222,MATCH(B90,Historical!$B$7:$B$1244,0))*IF(AH90="n/a",1.03,IF(AH90&lt;0,1.01,IF(AH90&gt;10,1.1,(1+AH90/100))))</f>
        <v>2.5618300000000001</v>
      </c>
      <c r="AS90" s="841">
        <f>IF($AI90="n/a",1.03*AR90,IF($AI90&lt;0,1.01*AR90,IF($AI90&gt;10,1.1*AR90,(1+$AI90/100)*AR90)))</f>
        <v>2.6609728210000001</v>
      </c>
      <c r="AT90" s="841">
        <f>IF($AK90="n/a",1.03*AS90,IF($AK90&lt;0,1.01*AS90,IF($AK90&gt;10,1.1*AS90,(1+$AK90/100)*AS90)))</f>
        <v>2.8046653533340002</v>
      </c>
      <c r="AU90" s="841">
        <f>IF($AK90="n/a",1.03*AT90,IF($AK90&lt;0,1.01*AT90,IF($AK90&gt;10,1.1*AT90,(1+$AK90/100)*AT90)))</f>
        <v>2.9561172824140365</v>
      </c>
      <c r="AV90" s="841">
        <f>IF($AK90="n/a",1.03*AU90,IF($AK90&lt;0,1.01*AU90,IF($AK90&gt;10,1.1*AU90,(1+$AK90/100)*AU90)))</f>
        <v>3.1157476156643944</v>
      </c>
      <c r="AW90" s="618">
        <f>SUM(AR90:AV90)</f>
        <v>14.099333072412431</v>
      </c>
      <c r="AX90" s="713">
        <f>AW90/I90*100</f>
        <v>22.9593438730051</v>
      </c>
      <c r="AY90" s="887">
        <v>0.55000000000000004</v>
      </c>
      <c r="AZ90" s="827">
        <v>3.95</v>
      </c>
      <c r="BA90" s="827">
        <v>-24.14</v>
      </c>
      <c r="BB90" s="827">
        <v>-10.95</v>
      </c>
      <c r="BC90" s="827">
        <v>-13.66</v>
      </c>
      <c r="BE90" s="594">
        <v>1972</v>
      </c>
      <c r="BF90" s="853">
        <f>IF(BE90&gt;2020,0,IF(BE90&gt;2008,1,IF(BE90&gt;2001,2,IF(BE90&gt;1990,3,IF(BE90&gt;1980,4,IF(BE90&gt;1973,5,IF(BE90&gt;1970,6,IF(BE90&gt;1960,7,IF(BE90&gt;1958,8,IF(BE90&gt;1953,9,10))))))))))</f>
        <v>6</v>
      </c>
      <c r="BG90" s="837">
        <v>2.8000000000000003</v>
      </c>
      <c r="BH90" s="820" t="s">
        <v>4443</v>
      </c>
      <c r="BI90" s="820" t="s">
        <v>4444</v>
      </c>
    </row>
    <row r="91" spans="1:61" ht="11.25" customHeight="1" x14ac:dyDescent="0.2">
      <c r="A91" s="819" t="s">
        <v>451</v>
      </c>
      <c r="B91" s="831" t="s">
        <v>452</v>
      </c>
      <c r="C91" s="885" t="s">
        <v>107</v>
      </c>
      <c r="D91" s="885" t="s">
        <v>4197</v>
      </c>
      <c r="E91" s="699">
        <v>23</v>
      </c>
      <c r="F91" s="1122">
        <v>153</v>
      </c>
      <c r="G91" s="1122" t="s">
        <v>105</v>
      </c>
      <c r="H91" s="1122" t="s">
        <v>105</v>
      </c>
      <c r="I91" s="829">
        <v>400</v>
      </c>
      <c r="J91" s="618">
        <f>(M91/I91)*100</f>
        <v>4.5</v>
      </c>
      <c r="K91" s="839">
        <v>9</v>
      </c>
      <c r="L91" s="842">
        <v>2</v>
      </c>
      <c r="M91" s="609">
        <f>K91*L91</f>
        <v>18</v>
      </c>
      <c r="N91" s="825" t="s">
        <v>228</v>
      </c>
      <c r="O91" s="701">
        <v>8.75</v>
      </c>
      <c r="P91" s="603">
        <v>44924</v>
      </c>
      <c r="Q91" s="603">
        <v>44936</v>
      </c>
      <c r="R91" s="609">
        <f>(K91-O91)/O91*100</f>
        <v>2.8571428571428572</v>
      </c>
      <c r="S91" s="667">
        <f>IF(INDEX(Historical!$D$7:$D$1220,MATCH(B91,Historical!$B$7:$B$1244,0))=0,"n/a",(INDEX(Historical!$C$7:$C$1222,MATCH(B91,Historical!$B$7:$B$1244,0))/INDEX(Historical!$D$7:$D$1220,MATCH(B91,Historical!$B$7:$B$1244,0))-1)*100)</f>
        <v>6.0606060606060552</v>
      </c>
      <c r="T91" s="667">
        <f>IF(INDEX(Historical!$F$7:$F$1213,MATCH(B91,Historical!$B$7:$B$1244,0))=0,"n/a",((INDEX(Historical!$C$7:$C$1222,MATCH(B91,Historical!$B$7:$B$1244,0))/INDEX(Historical!$F$7:$F$1213,MATCH(B91,Historical!$B$7:$B$1244,0)))^(1/3)-1)*100)</f>
        <v>5.2726599609396629</v>
      </c>
      <c r="U91" s="667">
        <f>IF(INDEX(Historical!$H$7:$H$1213,MATCH(B91,Historical!$B$7:$B$1244,0))=0,"n/a",((INDEX(Historical!$C$7:$C$1222,MATCH(B91,Historical!$B$7:$B$1244,0))/INDEX(Historical!$H$7:$H$1213,MATCH(B91,Historical!$B$7:$B$1244,0)))^(1/5)-1)*100)</f>
        <v>5.0179403046788806</v>
      </c>
      <c r="V91" s="667">
        <f>IF(INDEX(Historical!$N$7:$N$1213,MATCH(B91,Historical!$B$7:$B$1244,0))=0,"n/a",((INDEX(Historical!$C$7:$C$1222,MATCH(B91,Historical!$B$7:$B$1244,0))/INDEX(Historical!$N$7:$N$1213,MATCH(B91,Historical!$B$7:$B$1244,0)))^(1/10)-1)*100)</f>
        <v>6.0783196098474157</v>
      </c>
      <c r="W91" s="668">
        <f>IF(OR(U91&lt;=0,U91="n/a",V91&lt;=0,V91="n/a"),"n/a",U91/V91)</f>
        <v>0.82554729378648883</v>
      </c>
      <c r="X91" s="669" t="str">
        <f>IF(OR(AJ91&lt;=0,AJ91="n/a",U91&lt;=0,U91="n/a"),"n/a",U91/AJ91)</f>
        <v>n/a</v>
      </c>
      <c r="Y91" s="831"/>
      <c r="Z91" s="618" t="str">
        <f>IF(OR(AC91&lt;0.01,AC91="n/a"),"n/a",M91/AC91*100)</f>
        <v>n/a</v>
      </c>
      <c r="AA91" s="841" t="str">
        <f>IF(OR(AC91&lt;0.01,AC91="n/a"),"n/a",I91/AC91)</f>
        <v>n/a</v>
      </c>
      <c r="AB91" s="842">
        <v>12</v>
      </c>
      <c r="AC91" s="821" t="s">
        <v>135</v>
      </c>
      <c r="AD91" s="821" t="s">
        <v>135</v>
      </c>
      <c r="AE91" s="821" t="s">
        <v>135</v>
      </c>
      <c r="AF91" s="821" t="s">
        <v>135</v>
      </c>
      <c r="AG91" s="821" t="s">
        <v>135</v>
      </c>
      <c r="AH91" s="821" t="s">
        <v>135</v>
      </c>
      <c r="AI91" s="821" t="s">
        <v>135</v>
      </c>
      <c r="AJ91" s="821" t="s">
        <v>135</v>
      </c>
      <c r="AK91" s="821" t="s">
        <v>135</v>
      </c>
      <c r="AL91" s="833" t="s">
        <v>135</v>
      </c>
      <c r="AM91" s="827" t="s">
        <v>135</v>
      </c>
      <c r="AN91" s="821" t="s">
        <v>135</v>
      </c>
      <c r="AO91" s="705" t="str">
        <f>IF(U91="n/a","n/a",IF(AA91&lt;0,"n/a",IF(AA91="n/a","n/a",J91+U91-AA91)))</f>
        <v>n/a</v>
      </c>
      <c r="AP91" s="706">
        <f>IF(U91="n/a","n/a",J91+U91)</f>
        <v>9.5179403046788806</v>
      </c>
      <c r="AQ91" s="843" t="str">
        <f>IF(OR(AC91&lt;0.01,AC91="n/a",AF91="n/a"),"n/a",(I91/SQRT(22.5*AC91*(I91/AF91))-1)*100)</f>
        <v>n/a</v>
      </c>
      <c r="AR91" s="618">
        <f>INDEX(Historical!$C$7:$C$1222,MATCH(B91,Historical!$B$7:$B$1244,0))*IF(AH91="n/a",1.03,IF(AH91&lt;0,1.01,IF(AH91&gt;10,1.1,(1+AH91/100))))</f>
        <v>18.025000000000002</v>
      </c>
      <c r="AS91" s="841">
        <f>IF($AI91="n/a",1.03*AR91,IF($AI91&lt;0,1.01*AR91,IF($AI91&gt;10,1.1*AR91,(1+$AI91/100)*AR91)))</f>
        <v>18.565750000000001</v>
      </c>
      <c r="AT91" s="841">
        <f>IF($AK91="n/a",1.03*AS91,IF($AK91&lt;0,1.01*AS91,IF($AK91&gt;10,1.1*AS91,(1+$AK91/100)*AS91)))</f>
        <v>19.122722500000002</v>
      </c>
      <c r="AU91" s="841">
        <f>IF($AK91="n/a",1.03*AT91,IF($AK91&lt;0,1.01*AT91,IF($AK91&gt;10,1.1*AT91,(1+$AK91/100)*AT91)))</f>
        <v>19.696404175000001</v>
      </c>
      <c r="AV91" s="841">
        <f>IF($AK91="n/a",1.03*AU91,IF($AK91&lt;0,1.01*AU91,IF($AK91&gt;10,1.1*AU91,(1+$AK91/100)*AU91)))</f>
        <v>20.287296300250002</v>
      </c>
      <c r="AW91" s="618">
        <f>SUM(AR91:AV91)</f>
        <v>95.697172975250012</v>
      </c>
      <c r="AX91" s="713">
        <f>AW91/I91*100</f>
        <v>23.924293243812503</v>
      </c>
      <c r="AY91" s="887" t="s">
        <v>135</v>
      </c>
      <c r="AZ91" s="827" t="s">
        <v>135</v>
      </c>
      <c r="BA91" s="827" t="s">
        <v>135</v>
      </c>
      <c r="BB91" s="827" t="s">
        <v>135</v>
      </c>
      <c r="BC91" s="827" t="s">
        <v>135</v>
      </c>
      <c r="BD91" s="861" t="s">
        <v>4126</v>
      </c>
      <c r="BE91" s="594">
        <v>2001</v>
      </c>
      <c r="BF91" s="853">
        <f>IF(BE91&gt;2020,0,IF(BE91&gt;2008,1,IF(BE91&gt;2001,2,IF(BE91&gt;1990,3,IF(BE91&gt;1980,4,IF(BE91&gt;1973,5,IF(BE91&gt;1970,6,IF(BE91&gt;1960,7,IF(BE91&gt;1958,8,IF(BE91&gt;1953,9,10))))))))))</f>
        <v>3</v>
      </c>
      <c r="BG91" s="837" t="s">
        <v>135</v>
      </c>
      <c r="BH91" s="820" t="s">
        <v>4443</v>
      </c>
      <c r="BI91" s="820" t="s">
        <v>4444</v>
      </c>
    </row>
    <row r="92" spans="1:61" ht="11.25" customHeight="1" x14ac:dyDescent="0.2">
      <c r="A92" s="819" t="s">
        <v>4691</v>
      </c>
      <c r="B92" s="830" t="s">
        <v>966</v>
      </c>
      <c r="C92" s="885" t="s">
        <v>107</v>
      </c>
      <c r="D92" s="885" t="s">
        <v>4193</v>
      </c>
      <c r="E92" s="699">
        <v>14</v>
      </c>
      <c r="F92" s="1122">
        <v>280</v>
      </c>
      <c r="G92" s="1116" t="s">
        <v>105</v>
      </c>
      <c r="H92" s="1116" t="s">
        <v>105</v>
      </c>
      <c r="I92" t="n">
        <v>648.32</v>
      </c>
      <c r="J92" s="618">
        <f>(M92/I92)*100</f>
        <v>2.9009471592474947</v>
      </c>
      <c r="K92" s="832">
        <v>5</v>
      </c>
      <c r="L92" s="842">
        <v>4</v>
      </c>
      <c r="M92" s="609">
        <f>K92*L92</f>
        <v>20</v>
      </c>
      <c r="N92" s="825" t="s">
        <v>597</v>
      </c>
      <c r="O92" s="700">
        <v>4.88</v>
      </c>
      <c r="P92" s="603">
        <v>44991</v>
      </c>
      <c r="Q92" s="603">
        <v>45008</v>
      </c>
      <c r="R92" s="609">
        <f>(K92-O92)/O92*100</f>
        <v>2.4590163934426252</v>
      </c>
      <c r="S92" s="667">
        <f>IF(INDEX(Historical!$D$7:$D$1220,MATCH(B92,Historical!$B$7:$B$1244,0))=0,"n/a",(INDEX(Historical!$C$7:$C$1222,MATCH(B92,Historical!$B$7:$B$1244,0))/INDEX(Historical!$D$7:$D$1220,MATCH(B92,Historical!$B$7:$B$1244,0))-1)*100)</f>
        <v>18.159806295399505</v>
      </c>
      <c r="T92" s="667">
        <f>IF(INDEX(Historical!$F$7:$F$1213,MATCH(B92,Historical!$B$7:$B$1244,0))=0,"n/a",((INDEX(Historical!$C$7:$C$1222,MATCH(B92,Historical!$B$7:$B$1244,0))/INDEX(Historical!$F$7:$F$1213,MATCH(B92,Historical!$B$7:$B$1244,0)))^(1/3)-1)*100)</f>
        <v>13.929264592837454</v>
      </c>
      <c r="U92" s="667">
        <f>IF(INDEX(Historical!$H$7:$H$1213,MATCH(B92,Historical!$B$7:$B$1244,0))=0,"n/a",((INDEX(Historical!$C$7:$C$1222,MATCH(B92,Historical!$B$7:$B$1244,0))/INDEX(Historical!$H$7:$H$1213,MATCH(B92,Historical!$B$7:$B$1244,0)))^(1/5)-1)*100)</f>
        <v>14.313089560830129</v>
      </c>
      <c r="V92" s="667">
        <f>IF(INDEX(Historical!$N$7:$N$1213,MATCH(B92,Historical!$B$7:$B$1244,0))=0,"n/a",((INDEX(Historical!$C$7:$C$1222,MATCH(B92,Historical!$B$7:$B$1244,0))/INDEX(Historical!$N$7:$N$1213,MATCH(B92,Historical!$B$7:$B$1244,0)))^(1/10)-1)*100)</f>
        <v>12.520811670687348</v>
      </c>
      <c r="W92" s="668">
        <f>IF(OR(U92&lt;=0,U92="n/a",V92&lt;=0,V92="n/a"),"n/a",U92/V92)</f>
        <v>1.1431439061046424</v>
      </c>
      <c r="X92" s="669">
        <f>IF(OR(AJ92&lt;=0,AJ92="n/a",U92&lt;=0,U92="n/a"),"n/a",U92/AJ92)</f>
        <v>0.95420597072200863</v>
      </c>
      <c r="Y92" s="830"/>
      <c r="Z92" s="618">
        <f>IF(OR(AC92&lt;0.01,AC92="n/a"),"n/a",M92/AC92*100)</f>
        <v>58.892815076560659</v>
      </c>
      <c r="AA92" s="841">
        <f>IF(OR(AC92&lt;0.01,AC92="n/a"),"n/a",I92/AC92)</f>
        <v>20.301236749116605</v>
      </c>
      <c r="AB92" s="842">
        <v>12</v>
      </c>
      <c r="AC92" s="821">
        <v>33.96</v>
      </c>
      <c r="AD92" s="821">
        <v>3.19</v>
      </c>
      <c r="AE92" s="821">
        <v>5.79</v>
      </c>
      <c r="AF92" s="821">
        <v>2.77</v>
      </c>
      <c r="AG92" s="821">
        <v>15.6</v>
      </c>
      <c r="AH92" s="821">
        <v>20</v>
      </c>
      <c r="AI92" s="821">
        <v>13.86</v>
      </c>
      <c r="AJ92" s="821">
        <v>15</v>
      </c>
      <c r="AK92" s="821">
        <v>6.3</v>
      </c>
      <c r="AL92" s="833">
        <v>103550</v>
      </c>
      <c r="AM92" s="827">
        <v>0.6</v>
      </c>
      <c r="AN92" s="821">
        <v>0</v>
      </c>
      <c r="AO92" s="705">
        <f>IF(U92="n/a","n/a",IF(AA92&lt;0,"n/a",IF(AA92="n/a","n/a",J92+U92-AA92)))</f>
        <v>-3.0872000290389821</v>
      </c>
      <c r="AP92" s="706">
        <f>IF(U92="n/a","n/a",J92+U92)</f>
        <v>17.214036720077623</v>
      </c>
      <c r="AQ92" s="843">
        <f>IF(OR(AC92&lt;0.01,AC92="n/a",AF92="n/a"),"n/a",(I92/SQRT(22.5*AC92*(I92/AF92))-1)*100)</f>
        <v>58.091992621810753</v>
      </c>
      <c r="AR92" s="618">
        <f>INDEX(Historical!$C$7:$C$1222,MATCH(B92,Historical!$B$7:$B$1244,0))*IF(AH92="n/a",1.03,IF(AH92&lt;0,1.01,IF(AH92&gt;10,1.1,(1+AH92/100))))</f>
        <v>21.472000000000001</v>
      </c>
      <c r="AS92" s="841">
        <f>IF($AI92="n/a",1.03*AR92,IF($AI92&lt;0,1.01*AR92,IF($AI92&gt;10,1.1*AR92,(1+$AI92/100)*AR92)))</f>
        <v>23.619200000000003</v>
      </c>
      <c r="AT92" s="841">
        <f>IF($AK92="n/a",1.03*AS92,IF($AK92&lt;0,1.01*AS92,IF($AK92&gt;10,1.1*AS92,(1+$AK92/100)*AS92)))</f>
        <v>25.107209600000001</v>
      </c>
      <c r="AU92" s="841">
        <f>IF($AK92="n/a",1.03*AT92,IF($AK92&lt;0,1.01*AT92,IF($AK92&gt;10,1.1*AT92,(1+$AK92/100)*AT92)))</f>
        <v>26.6889638048</v>
      </c>
      <c r="AV92" s="841">
        <f>IF($AK92="n/a",1.03*AU92,IF($AK92&lt;0,1.01*AU92,IF($AK92&gt;10,1.1*AU92,(1+$AK92/100)*AU92)))</f>
        <v>28.3703685245024</v>
      </c>
      <c r="AW92" s="618">
        <f>SUM(AR92:AV92)</f>
        <v>125.2577419293024</v>
      </c>
      <c r="AX92" s="713">
        <f>AW92/I92*100</f>
        <v>18.168304531178279</v>
      </c>
      <c r="AY92" s="887">
        <v>1.29</v>
      </c>
      <c r="AZ92" s="827">
        <v>37.03</v>
      </c>
      <c r="BA92" s="827">
        <v>-12.58</v>
      </c>
      <c r="BB92" s="827">
        <v>-5.1400000000000006</v>
      </c>
      <c r="BC92" s="827">
        <v>3.0700000000000003</v>
      </c>
      <c r="BE92" s="594">
        <v>2010</v>
      </c>
      <c r="BF92" s="853">
        <f>IF(BE92&gt;2020,0,IF(BE92&gt;2008,1,IF(BE92&gt;2001,2,IF(BE92&gt;1990,3,IF(BE92&gt;1980,4,IF(BE92&gt;1973,5,IF(BE92&gt;1970,6,IF(BE92&gt;1960,7,IF(BE92&gt;1958,8,IF(BE92&gt;1953,9,10))))))))))</f>
        <v>1</v>
      </c>
      <c r="BG92" s="837">
        <v>4.3</v>
      </c>
      <c r="BH92" s="820" t="s">
        <v>4443</v>
      </c>
      <c r="BI92" s="820" t="s">
        <v>4444</v>
      </c>
    </row>
    <row r="93" spans="1:61" ht="11.25" customHeight="1" x14ac:dyDescent="0.2">
      <c r="A93" s="819" t="s">
        <v>4692</v>
      </c>
      <c r="B93" s="830" t="s">
        <v>146</v>
      </c>
      <c r="C93" s="885" t="s">
        <v>4055</v>
      </c>
      <c r="D93" s="885" t="s">
        <v>4196</v>
      </c>
      <c r="E93" s="699">
        <v>30</v>
      </c>
      <c r="F93" s="1122">
        <v>100</v>
      </c>
      <c r="G93" s="1105" t="s">
        <v>36</v>
      </c>
      <c r="H93" s="1105" t="s">
        <v>114</v>
      </c>
      <c r="I93" s="821">
        <v>121.62</v>
      </c>
      <c r="J93" s="618">
        <f>(M93/I93)*100</f>
        <v>0.740009866798224</v>
      </c>
      <c r="K93" s="839">
        <v>0.22500000000000001</v>
      </c>
      <c r="L93" s="842">
        <v>4</v>
      </c>
      <c r="M93" s="609">
        <f>K93*L93</f>
        <v>0.9</v>
      </c>
      <c r="N93" s="825" t="s">
        <v>147</v>
      </c>
      <c r="O93" s="701">
        <v>0.2</v>
      </c>
      <c r="P93" s="603">
        <v>44798</v>
      </c>
      <c r="Q93" s="603">
        <v>44813</v>
      </c>
      <c r="R93" s="609">
        <f>(K93-O93)/O93*100</f>
        <v>12.499999999999996</v>
      </c>
      <c r="S93" s="667">
        <f>IF(INDEX(Historical!$D$7:$D$1220,MATCH(B93,Historical!$B$7:$B$1244,0))=0,"n/a",(INDEX(Historical!$C$7:$C$1222,MATCH(B93,Historical!$B$7:$B$1244,0))/INDEX(Historical!$D$7:$D$1220,MATCH(B93,Historical!$B$7:$B$1244,0))-1)*100)</f>
        <v>11.842105263157897</v>
      </c>
      <c r="T93" s="667">
        <f>IF(INDEX(Historical!$F$7:$F$1213,MATCH(B93,Historical!$B$7:$B$1244,0))=0,"n/a",((INDEX(Historical!$C$7:$C$1222,MATCH(B93,Historical!$B$7:$B$1244,0))/INDEX(Historical!$F$7:$F$1213,MATCH(B93,Historical!$B$7:$B$1244,0)))^(1/3)-1)*100)</f>
        <v>9.9207418039544812</v>
      </c>
      <c r="U93" s="667">
        <f>IF(INDEX(Historical!$H$7:$H$1213,MATCH(B93,Historical!$B$7:$B$1244,0))=0,"n/a",((INDEX(Historical!$C$7:$C$1222,MATCH(B93,Historical!$B$7:$B$1244,0))/INDEX(Historical!$H$7:$H$1213,MATCH(B93,Historical!$B$7:$B$1244,0)))^(1/5)-1)*100)</f>
        <v>11.646360199868532</v>
      </c>
      <c r="V93" s="667">
        <f>IF(INDEX(Historical!$N$7:$N$1213,MATCH(B93,Historical!$B$7:$B$1244,0))=0,"n/a",((INDEX(Historical!$C$7:$C$1222,MATCH(B93,Historical!$B$7:$B$1244,0))/INDEX(Historical!$N$7:$N$1213,MATCH(B93,Historical!$B$7:$B$1244,0)))^(1/10)-1)*100)</f>
        <v>9.9234874889701388</v>
      </c>
      <c r="W93" s="668">
        <f>IF(OR(U93&lt;=0,U93="n/a",V93&lt;=0,V93="n/a"),"n/a",U93/V93)</f>
        <v>1.1736156480081574</v>
      </c>
      <c r="X93" s="669">
        <f>IF(OR(AJ93&lt;=0,AJ93="n/a",U93&lt;=0,U93="n/a"),"n/a",U93/AJ93)</f>
        <v>0.875666180441243</v>
      </c>
      <c r="Y93" s="628"/>
      <c r="Z93" s="618">
        <f>IF(OR(AC93&lt;0.01,AC93="n/a"),"n/a",M93/AC93*100)</f>
        <v>39.823008849557532</v>
      </c>
      <c r="AA93" s="841">
        <f>IF(OR(AC93&lt;0.01,AC93="n/a"),"n/a",I93/AC93)</f>
        <v>53.814159292035406</v>
      </c>
      <c r="AB93" s="842">
        <v>12</v>
      </c>
      <c r="AC93" s="821">
        <v>2.2599999999999998</v>
      </c>
      <c r="AD93" s="821">
        <v>3.53</v>
      </c>
      <c r="AE93" s="821">
        <v>6.22</v>
      </c>
      <c r="AF93" s="821">
        <v>7.86</v>
      </c>
      <c r="AG93" s="821">
        <v>15.7</v>
      </c>
      <c r="AH93" s="821">
        <v>9.1</v>
      </c>
      <c r="AI93" s="821">
        <v>8.33</v>
      </c>
      <c r="AJ93" s="821">
        <v>13.3</v>
      </c>
      <c r="AK93" s="821">
        <v>14.899999999999999</v>
      </c>
      <c r="AL93" s="833">
        <v>3520</v>
      </c>
      <c r="AM93" s="827">
        <v>0.61</v>
      </c>
      <c r="AN93" s="821">
        <v>0</v>
      </c>
      <c r="AO93" s="705">
        <f>IF(U93="n/a","n/a",IF(AA93&lt;0,"n/a",IF(AA93="n/a","n/a",J93+U93-AA93)))</f>
        <v>-41.427789225368649</v>
      </c>
      <c r="AP93" s="706">
        <f>IF(U93="n/a","n/a",J93+U93)</f>
        <v>12.386370066666757</v>
      </c>
      <c r="AQ93" s="843">
        <f>IF(OR(AC93&lt;0.01,AC93="n/a",AF93="n/a"),"n/a",(I93/SQRT(22.5*AC93*(I93/AF93))-1)*100)</f>
        <v>333.57905445279181</v>
      </c>
      <c r="AR93" s="618">
        <f>INDEX(Historical!$C$7:$C$1222,MATCH(B93,Historical!$B$7:$B$1244,0))*IF(AH93="n/a",1.03,IF(AH93&lt;0,1.01,IF(AH93&gt;10,1.1,(1+AH93/100))))</f>
        <v>0.9273499999999999</v>
      </c>
      <c r="AS93" s="841">
        <f>IF($AI93="n/a",1.03*AR93,IF($AI93&lt;0,1.01*AR93,IF($AI93&gt;10,1.1*AR93,(1+$AI93/100)*AR93)))</f>
        <v>1.0045982549999999</v>
      </c>
      <c r="AT93" s="841">
        <f>IF($AK93="n/a",1.03*AS93,IF($AK93&lt;0,1.01*AS93,IF($AK93&gt;10,1.1*AS93,(1+$AK93/100)*AS93)))</f>
        <v>1.1050580804999999</v>
      </c>
      <c r="AU93" s="841">
        <f>IF($AK93="n/a",1.03*AT93,IF($AK93&lt;0,1.01*AT93,IF($AK93&gt;10,1.1*AT93,(1+$AK93/100)*AT93)))</f>
        <v>1.21556388855</v>
      </c>
      <c r="AV93" s="841">
        <f>IF($AK93="n/a",1.03*AU93,IF($AK93&lt;0,1.01*AU93,IF($AK93&gt;10,1.1*AU93,(1+$AK93/100)*AU93)))</f>
        <v>1.3371202774050002</v>
      </c>
      <c r="AW93" s="618">
        <f>SUM(AR93:AV93)</f>
        <v>5.5896905014549993</v>
      </c>
      <c r="AX93" s="713">
        <f>AW93/I93*100</f>
        <v>4.5960290260277912</v>
      </c>
      <c r="AY93" s="887">
        <v>0.9</v>
      </c>
      <c r="AZ93" s="827">
        <v>66.149999999999991</v>
      </c>
      <c r="BA93" s="827">
        <v>-1.59</v>
      </c>
      <c r="BB93" s="827">
        <v>5.93</v>
      </c>
      <c r="BC93" s="827">
        <v>22.040000000000003</v>
      </c>
      <c r="BE93" s="594">
        <v>1993</v>
      </c>
      <c r="BF93" s="853">
        <f>IF(BE93&gt;2020,0,IF(BE93&gt;2008,1,IF(BE93&gt;2001,2,IF(BE93&gt;1990,3,IF(BE93&gt;1980,4,IF(BE93&gt;1973,5,IF(BE93&gt;1970,6,IF(BE93&gt;1960,7,IF(BE93&gt;1958,8,IF(BE93&gt;1953,9,10))))))))))</f>
        <v>3</v>
      </c>
      <c r="BG93" s="837">
        <v>11.600000000000001</v>
      </c>
      <c r="BH93" s="820" t="s">
        <v>4443</v>
      </c>
      <c r="BI93" s="820" t="s">
        <v>4444</v>
      </c>
    </row>
    <row r="94" spans="1:61" s="737" customFormat="1" ht="11.25" customHeight="1" x14ac:dyDescent="0.2">
      <c r="A94" s="882" t="s">
        <v>5271</v>
      </c>
      <c r="B94" s="743" t="s">
        <v>5262</v>
      </c>
      <c r="C94" s="885" t="s">
        <v>107</v>
      </c>
      <c r="D94" s="885" t="s">
        <v>4197</v>
      </c>
      <c r="E94" s="721">
        <v>8</v>
      </c>
      <c r="F94" s="1122">
        <v>602</v>
      </c>
      <c r="G94" s="1121" t="s">
        <v>105</v>
      </c>
      <c r="H94" s="1121" t="s">
        <v>105</v>
      </c>
      <c r="I94" t="n">
        <v>88.32</v>
      </c>
      <c r="J94" s="723">
        <f>(M94/I94)*100</f>
        <v>4.5702828197551701</v>
      </c>
      <c r="K94" s="724">
        <v>1.0827</v>
      </c>
      <c r="L94" s="725">
        <v>4</v>
      </c>
      <c r="M94" s="726">
        <f>K94*L94</f>
        <v>4.3308</v>
      </c>
      <c r="N94" s="727" t="s">
        <v>962</v>
      </c>
      <c r="O94" s="728">
        <v>1.046</v>
      </c>
      <c r="P94" s="1037">
        <v>44953</v>
      </c>
      <c r="Q94" s="1037">
        <v>44985</v>
      </c>
      <c r="R94" s="726">
        <f>(K94-O94)/O94*100</f>
        <v>3.5086042065009515</v>
      </c>
      <c r="S94" s="667">
        <f>IF(INDEX(Historical!$D$7:$D$1220,MATCH(B94,Historical!$B$7:$B$1244,0))=0,"n/a",(INDEX(Historical!$C$7:$C$1222,MATCH(B94,Historical!$B$7:$B$1244,0))/INDEX(Historical!$D$7:$D$1220,MATCH(B94,Historical!$B$7:$B$1244,0))-1)*100)</f>
        <v>23.331369661266564</v>
      </c>
      <c r="T94" s="667">
        <f>IF(INDEX(Historical!$F$7:$F$1213,MATCH(B94,Historical!$B$7:$B$1244,0))=0,"n/a",((INDEX(Historical!$C$7:$C$1222,MATCH(B94,Historical!$B$7:$B$1244,0))/INDEX(Historical!$F$7:$F$1213,MATCH(B94,Historical!$B$7:$B$1244,0)))^(1/3)-1)*100)</f>
        <v>10.858617707667539</v>
      </c>
      <c r="U94" s="667">
        <f>IF(INDEX(Historical!$H$7:$H$1213,MATCH(B94,Historical!$B$7:$B$1244,0))=0,"n/a",((INDEX(Historical!$C$7:$C$1222,MATCH(B94,Historical!$B$7:$B$1244,0))/INDEX(Historical!$H$7:$H$1213,MATCH(B94,Historical!$B$7:$B$1244,0)))^(1/5)-1)*100)</f>
        <v>8.8685209565814596</v>
      </c>
      <c r="V94" s="667">
        <f>IF(INDEX(Historical!$N$7:$N$1213,MATCH(B94,Historical!$B$7:$B$1244,0))=0,"n/a",((INDEX(Historical!$C$7:$C$1222,MATCH(B94,Historical!$B$7:$B$1244,0))/INDEX(Historical!$N$7:$N$1213,MATCH(B94,Historical!$B$7:$B$1244,0)))^(1/10)-1)*100)</f>
        <v>4.0002012304550361</v>
      </c>
      <c r="W94" s="668">
        <f>IF(OR(U94&lt;=0,U94="n/a",V94&lt;=0,V94="n/a"),"n/a",U94/V94)</f>
        <v>2.2170187062245956</v>
      </c>
      <c r="X94" s="669">
        <f>IF(OR(AJ94&lt;=0,AJ94="n/a",U94&lt;=0,U94="n/a"),"n/a",U94/AJ94)</f>
        <v>0.43473141944026766</v>
      </c>
      <c r="Y94" s="886" t="s">
        <v>5273</v>
      </c>
      <c r="Z94" s="723">
        <f>IF(OR(AC94&lt;0.01,AC94="n/a"),"n/a",M94/AC94*100)</f>
        <v>29.321597833446177</v>
      </c>
      <c r="AA94" s="730">
        <f>IF(OR(AC94&lt;0.01,AC94="n/a"),"n/a",I94/AC94)</f>
        <v>6.4157075152335823</v>
      </c>
      <c r="AB94" s="725">
        <v>10</v>
      </c>
      <c r="AC94" s="731">
        <v>14.77</v>
      </c>
      <c r="AD94" s="731">
        <v>1.92</v>
      </c>
      <c r="AE94" s="731">
        <v>3.29</v>
      </c>
      <c r="AF94" s="731">
        <v>1.29</v>
      </c>
      <c r="AG94" s="731">
        <v>21.2</v>
      </c>
      <c r="AH94" s="731">
        <v>72.599999999999994</v>
      </c>
      <c r="AI94" s="731">
        <v>5.2</v>
      </c>
      <c r="AJ94" s="731">
        <v>20.399999999999999</v>
      </c>
      <c r="AK94" s="731">
        <v>3.4000000000000004</v>
      </c>
      <c r="AL94" s="732">
        <v>65370.000000000007</v>
      </c>
      <c r="AM94" s="733">
        <v>0.1</v>
      </c>
      <c r="AN94" s="731">
        <v>2.63</v>
      </c>
      <c r="AO94" s="734">
        <f>IF(U94="n/a","n/a",IF(AA94&lt;0,"n/a",IF(AA94="n/a","n/a",J94+U94-AA94)))</f>
        <v>7.0230962611030483</v>
      </c>
      <c r="AP94" s="735">
        <f>IF(U94="n/a","n/a",J94+U94)</f>
        <v>13.438803776336631</v>
      </c>
      <c r="AQ94" s="843">
        <f>IF(OR(AC94&lt;0.01,AC94="n/a",AF94="n/a"),"n/a",(I94/SQRT(22.5*AC94*(I94/AF94))-1)*100)</f>
        <v>-39.350688582634454</v>
      </c>
      <c r="AR94" s="618">
        <f>INDEX(Historical!$C$7:$C$1222,MATCH(B94,Historical!$B$7:$B$1244,0))*IF(AH94="n/a",1.03,IF(AH94&lt;0,1.01,IF(AH94&gt;10,1.1,(1+AH94/100))))</f>
        <v>4.6058100000000008</v>
      </c>
      <c r="AS94" s="730">
        <f>IF($AI94="n/a",1.03*AR94,IF($AI94&lt;0,1.01*AR94,IF($AI94&gt;10,1.1*AR94,(1+$AI94/100)*AR94)))</f>
        <v>4.8453121200000009</v>
      </c>
      <c r="AT94" s="730">
        <f>IF($AK94="n/a",1.03*AS94,IF($AK94&lt;0,1.01*AS94,IF($AK94&gt;10,1.1*AS94,(1+$AK94/100)*AS94)))</f>
        <v>5.010052732080001</v>
      </c>
      <c r="AU94" s="730">
        <f>IF($AK94="n/a",1.03*AT94,IF($AK94&lt;0,1.01*AT94,IF($AK94&gt;10,1.1*AT94,(1+$AK94/100)*AT94)))</f>
        <v>5.1803945249707208</v>
      </c>
      <c r="AV94" s="730">
        <f>IF($AK94="n/a",1.03*AU94,IF($AK94&lt;0,1.01*AU94,IF($AK94&gt;10,1.1*AU94,(1+$AK94/100)*AU94)))</f>
        <v>5.3565279388197258</v>
      </c>
      <c r="AW94" s="723">
        <f>SUM(AR94:AV94)</f>
        <v>24.998097315870446</v>
      </c>
      <c r="AX94" s="736">
        <f>AW94/I94*100</f>
        <v>26.380431950053236</v>
      </c>
      <c r="AY94" s="888">
        <v>1.1299999999999999</v>
      </c>
      <c r="AZ94" s="733">
        <v>16.170000000000002</v>
      </c>
      <c r="BA94" s="733">
        <v>-22.82</v>
      </c>
      <c r="BB94" s="733">
        <v>-1.69</v>
      </c>
      <c r="BC94" s="733">
        <v>-2.04</v>
      </c>
      <c r="BD94" s="862"/>
      <c r="BE94" s="594">
        <v>2016</v>
      </c>
      <c r="BF94" s="853">
        <f>IF(BE94&gt;2020,0,IF(BE94&gt;2008,1,IF(BE94&gt;2001,2,IF(BE94&gt;1990,3,IF(BE94&gt;1980,4,IF(BE94&gt;1973,5,IF(BE94&gt;1970,6,IF(BE94&gt;1960,7,IF(BE94&gt;1958,8,IF(BE94&gt;1953,9,10))))))))))</f>
        <v>1</v>
      </c>
      <c r="BG94" s="783">
        <v>1.2</v>
      </c>
      <c r="BH94" s="820" t="s">
        <v>4447</v>
      </c>
      <c r="BI94" s="820" t="s">
        <v>4444</v>
      </c>
    </row>
    <row r="95" spans="1:61" ht="11.25" customHeight="1" x14ac:dyDescent="0.2">
      <c r="A95" s="826" t="s">
        <v>447</v>
      </c>
      <c r="B95" s="830" t="s">
        <v>448</v>
      </c>
      <c r="C95" s="885" t="s">
        <v>107</v>
      </c>
      <c r="D95" s="885" t="s">
        <v>4197</v>
      </c>
      <c r="E95" s="699">
        <v>18</v>
      </c>
      <c r="F95" s="1122">
        <v>214</v>
      </c>
      <c r="G95" s="1122" t="s">
        <v>105</v>
      </c>
      <c r="H95" s="1122" t="s">
        <v>105</v>
      </c>
      <c r="I95" t="n">
        <v>23.97</v>
      </c>
      <c r="J95" s="618">
        <f>(M95/I95)*100</f>
        <v>3.4482758620689653</v>
      </c>
      <c r="K95" s="840">
        <v>0.25</v>
      </c>
      <c r="L95" s="842">
        <v>4</v>
      </c>
      <c r="M95" s="609">
        <f>K95*L95</f>
        <v>1</v>
      </c>
      <c r="N95" s="825" t="s">
        <v>235</v>
      </c>
      <c r="O95" s="703">
        <v>0.24</v>
      </c>
      <c r="P95" s="603">
        <v>44777</v>
      </c>
      <c r="Q95" s="603">
        <v>44785</v>
      </c>
      <c r="R95" s="609">
        <f>(K95-O95)/O95*100</f>
        <v>4.1666666666666705</v>
      </c>
      <c r="S95" s="667">
        <f>IF(INDEX(Historical!$D$7:$D$1220,MATCH(B95,Historical!$B$7:$B$1244,0))=0,"n/a",(INDEX(Historical!$C$7:$C$1222,MATCH(B95,Historical!$B$7:$B$1244,0))/INDEX(Historical!$D$7:$D$1220,MATCH(B95,Historical!$B$7:$B$1244,0))-1)*100)</f>
        <v>4.2553191489361764</v>
      </c>
      <c r="T95" s="667">
        <f>IF(INDEX(Historical!$F$7:$F$1213,MATCH(B95,Historical!$B$7:$B$1244,0))=0,"n/a",((INDEX(Historical!$C$7:$C$1222,MATCH(B95,Historical!$B$7:$B$1244,0))/INDEX(Historical!$F$7:$F$1213,MATCH(B95,Historical!$B$7:$B$1244,0)))^(1/3)-1)*100)</f>
        <v>6.998748056507953</v>
      </c>
      <c r="U95" s="667">
        <f>IF(INDEX(Historical!$H$7:$H$1213,MATCH(B95,Historical!$B$7:$B$1244,0))=0,"n/a",((INDEX(Historical!$C$7:$C$1222,MATCH(B95,Historical!$B$7:$B$1244,0))/INDEX(Historical!$H$7:$H$1213,MATCH(B95,Historical!$B$7:$B$1244,0)))^(1/5)-1)*100)</f>
        <v>11.842691472014465</v>
      </c>
      <c r="V95" s="667">
        <f>IF(INDEX(Historical!$N$7:$N$1213,MATCH(B95,Historical!$B$7:$B$1244,0))=0,"n/a",((INDEX(Historical!$C$7:$C$1222,MATCH(B95,Historical!$B$7:$B$1244,0))/INDEX(Historical!$N$7:$N$1213,MATCH(B95,Historical!$B$7:$B$1244,0)))^(1/10)-1)*100)</f>
        <v>10.8449222600272</v>
      </c>
      <c r="W95" s="668">
        <f>IF(OR(U95&lt;=0,U95="n/a",V95&lt;=0,V95="n/a"),"n/a",U95/V95)</f>
        <v>1.0920033530959365</v>
      </c>
      <c r="X95" s="669">
        <f>IF(OR(AJ95&lt;=0,AJ95="n/a",U95&lt;=0,U95="n/a"),"n/a",U95/AJ95)</f>
        <v>2.9606728680036163</v>
      </c>
      <c r="Y95" s="641" t="s">
        <v>4042</v>
      </c>
      <c r="Z95" s="618">
        <f>IF(OR(AC95&lt;0.01,AC95="n/a"),"n/a",M95/AC95*100)</f>
        <v>34.246575342465754</v>
      </c>
      <c r="AA95" s="841">
        <f>IF(OR(AC95&lt;0.01,AC95="n/a"),"n/a",I95/AC95)</f>
        <v>9.9315068493150687</v>
      </c>
      <c r="AB95" s="842">
        <v>12</v>
      </c>
      <c r="AC95" s="821">
        <v>2.92</v>
      </c>
      <c r="AD95" s="821">
        <v>1</v>
      </c>
      <c r="AE95" s="821">
        <v>3.66</v>
      </c>
      <c r="AF95" s="821">
        <v>1.18</v>
      </c>
      <c r="AG95" s="821">
        <v>8.6999999999999993</v>
      </c>
      <c r="AH95" s="821">
        <v>3.6999999999999997</v>
      </c>
      <c r="AI95" s="821">
        <v>0.38</v>
      </c>
      <c r="AJ95" s="821">
        <v>4</v>
      </c>
      <c r="AK95" s="821">
        <v>10</v>
      </c>
      <c r="AL95" s="833">
        <v>475.96</v>
      </c>
      <c r="AM95" s="827">
        <v>0.5</v>
      </c>
      <c r="AN95" s="821">
        <v>0</v>
      </c>
      <c r="AO95" s="705">
        <f>IF(U95="n/a","n/a",IF(AA95&lt;0,"n/a",IF(AA95="n/a","n/a",J95+U95-AA95)))</f>
        <v>5.3594604847683609</v>
      </c>
      <c r="AP95" s="706">
        <f>IF(U95="n/a","n/a",J95+U95)</f>
        <v>15.29096733408343</v>
      </c>
      <c r="AQ95" s="843">
        <f>IF(OR(AC95&lt;0.01,AC95="n/a",AF95="n/a"),"n/a",(I95/SQRT(22.5*AC95*(I95/AF95))-1)*100)</f>
        <v>-27.829898212034955</v>
      </c>
      <c r="AR95" s="618">
        <f>INDEX(Historical!$C$7:$C$1222,MATCH(B95,Historical!$B$7:$B$1244,0))*IF(AH95="n/a",1.03,IF(AH95&lt;0,1.01,IF(AH95&gt;10,1.1,(1+AH95/100))))</f>
        <v>1.0162599999999999</v>
      </c>
      <c r="AS95" s="841">
        <f>IF($AI95="n/a",1.03*AR95,IF($AI95&lt;0,1.01*AR95,IF($AI95&gt;10,1.1*AR95,(1+$AI95/100)*AR95)))</f>
        <v>1.020121788</v>
      </c>
      <c r="AT95" s="841">
        <f>IF($AK95="n/a",1.03*AS95,IF($AK95&lt;0,1.01*AS95,IF($AK95&gt;10,1.1*AS95,(1+$AK95/100)*AS95)))</f>
        <v>1.1221339668000001</v>
      </c>
      <c r="AU95" s="841">
        <f>IF($AK95="n/a",1.03*AT95,IF($AK95&lt;0,1.01*AT95,IF($AK95&gt;10,1.1*AT95,(1+$AK95/100)*AT95)))</f>
        <v>1.2343473634800002</v>
      </c>
      <c r="AV95" s="841">
        <f>IF($AK95="n/a",1.03*AU95,IF($AK95&lt;0,1.01*AU95,IF($AK95&gt;10,1.1*AU95,(1+$AK95/100)*AU95)))</f>
        <v>1.3577820998280004</v>
      </c>
      <c r="AW95" s="618">
        <f>SUM(AR95:AV95)</f>
        <v>5.7506452181080006</v>
      </c>
      <c r="AX95" s="713">
        <f>AW95/I95*100</f>
        <v>19.829811096924139</v>
      </c>
      <c r="AY95" s="887">
        <v>0.73</v>
      </c>
      <c r="AZ95" s="827">
        <v>-0.03</v>
      </c>
      <c r="BA95" s="827">
        <v>-21.15</v>
      </c>
      <c r="BB95" s="827">
        <v>-7.4399999999999995</v>
      </c>
      <c r="BC95" s="827">
        <v>-10.190000000000001</v>
      </c>
      <c r="BE95" s="594">
        <v>2005</v>
      </c>
      <c r="BF95" s="853">
        <f>IF(BE95&gt;2020,0,IF(BE95&gt;2008,1,IF(BE95&gt;2001,2,IF(BE95&gt;1990,3,IF(BE95&gt;1980,4,IF(BE95&gt;1973,5,IF(BE95&gt;1970,6,IF(BE95&gt;1960,7,IF(BE95&gt;1958,8,IF(BE95&gt;1953,9,10))))))))))</f>
        <v>2</v>
      </c>
      <c r="BG95" s="837">
        <v>0.8</v>
      </c>
      <c r="BH95" s="820" t="s">
        <v>4443</v>
      </c>
      <c r="BI95" s="820" t="s">
        <v>4444</v>
      </c>
    </row>
    <row r="96" spans="1:61" ht="11.25" customHeight="1" x14ac:dyDescent="0.2">
      <c r="A96" s="819" t="s">
        <v>4694</v>
      </c>
      <c r="B96" s="830" t="s">
        <v>979</v>
      </c>
      <c r="C96" s="885" t="s">
        <v>152</v>
      </c>
      <c r="D96" s="885" t="s">
        <v>4207</v>
      </c>
      <c r="E96" s="699">
        <v>14</v>
      </c>
      <c r="F96" s="1122">
        <v>268</v>
      </c>
      <c r="G96" s="1097" t="s">
        <v>114</v>
      </c>
      <c r="H96" s="1097" t="s">
        <v>114</v>
      </c>
      <c r="I96" t="n">
        <v>68.07</v>
      </c>
      <c r="J96" s="618">
        <f>(M96/I96)*100</f>
        <v>3.3062645011600931</v>
      </c>
      <c r="K96" s="832">
        <v>0.56999999999999995</v>
      </c>
      <c r="L96" s="842">
        <v>4</v>
      </c>
      <c r="M96" s="609">
        <f>K96*L96</f>
        <v>2.2799999999999998</v>
      </c>
      <c r="N96" s="825" t="s">
        <v>138</v>
      </c>
      <c r="O96" s="700">
        <v>0.54</v>
      </c>
      <c r="P96" s="603">
        <v>44931</v>
      </c>
      <c r="Q96" s="603">
        <v>44958</v>
      </c>
      <c r="R96" s="609">
        <f>(K96-O96)/O96*100</f>
        <v>5.5555555555555394</v>
      </c>
      <c r="S96" s="667">
        <f>IF(INDEX(Historical!$D$7:$D$1220,MATCH(B96,Historical!$B$7:$B$1244,0))=0,"n/a",(INDEX(Historical!$C$7:$C$1222,MATCH(B96,Historical!$B$7:$B$1244,0))/INDEX(Historical!$D$7:$D$1220,MATCH(B96,Historical!$B$7:$B$1244,0))-1)*100)</f>
        <v>10.204081632653072</v>
      </c>
      <c r="T96" s="667">
        <f>IF(INDEX(Historical!$F$7:$F$1213,MATCH(B96,Historical!$B$7:$B$1244,0))=0,"n/a",((INDEX(Historical!$C$7:$C$1222,MATCH(B96,Historical!$B$7:$B$1244,0))/INDEX(Historical!$F$7:$F$1213,MATCH(B96,Historical!$B$7:$B$1244,0)))^(1/3)-1)*100)</f>
        <v>9.6149948274456563</v>
      </c>
      <c r="U96" s="667">
        <f>IF(INDEX(Historical!$H$7:$H$1213,MATCH(B96,Historical!$B$7:$B$1244,0))=0,"n/a",((INDEX(Historical!$C$7:$C$1222,MATCH(B96,Historical!$B$7:$B$1244,0))/INDEX(Historical!$H$7:$H$1213,MATCH(B96,Historical!$B$7:$B$1244,0)))^(1/5)-1)*100)</f>
        <v>6.7249181879538877</v>
      </c>
      <c r="V96" s="667">
        <f>IF(INDEX(Historical!$N$7:$N$1213,MATCH(B96,Historical!$B$7:$B$1244,0))=0,"n/a",((INDEX(Historical!$C$7:$C$1222,MATCH(B96,Historical!$B$7:$B$1244,0))/INDEX(Historical!$N$7:$N$1213,MATCH(B96,Historical!$B$7:$B$1244,0)))^(1/10)-1)*100)</f>
        <v>4.7349149264305668</v>
      </c>
      <c r="W96" s="668">
        <f>IF(OR(U96&lt;=0,U96="n/a",V96&lt;=0,V96="n/a"),"n/a",U96/V96)</f>
        <v>1.4202827912313711</v>
      </c>
      <c r="X96" s="669">
        <f>IF(OR(AJ96&lt;=0,AJ96="n/a",U96&lt;=0,U96="n/a"),"n/a",U96/AJ96)</f>
        <v>1.4944262639897528</v>
      </c>
      <c r="Y96" s="628"/>
      <c r="Z96" s="618">
        <f>IF(OR(AC96&lt;0.01,AC96="n/a"),"n/a",M96/AC96*100)</f>
        <v>77.288135593220332</v>
      </c>
      <c r="AA96" s="841">
        <f>IF(OR(AC96&lt;0.01,AC96="n/a"),"n/a",I96/AC96)</f>
        <v>23.376271186440675</v>
      </c>
      <c r="AB96" s="842">
        <v>8</v>
      </c>
      <c r="AC96" s="821">
        <v>2.95</v>
      </c>
      <c r="AD96" s="821">
        <v>6.18</v>
      </c>
      <c r="AE96" s="821">
        <v>3.24</v>
      </c>
      <c r="AF96" s="821">
        <v>4.75</v>
      </c>
      <c r="AG96" s="821">
        <v>19.8</v>
      </c>
      <c r="AH96" s="821">
        <v>-5.4</v>
      </c>
      <c r="AI96" s="821">
        <v>1.77</v>
      </c>
      <c r="AJ96" s="821">
        <v>4.5</v>
      </c>
      <c r="AK96" s="821">
        <v>3.83</v>
      </c>
      <c r="AL96" s="833">
        <v>149450</v>
      </c>
      <c r="AM96" s="827">
        <v>6.9999999999999993E-2</v>
      </c>
      <c r="AN96" s="821">
        <v>1.27</v>
      </c>
      <c r="AO96" s="705">
        <f>IF(U96="n/a","n/a",IF(AA96&lt;0,"n/a",IF(AA96="n/a","n/a",J96+U96-AA96)))</f>
        <v>-13.345088497326694</v>
      </c>
      <c r="AP96" s="706">
        <f>IF(U96="n/a","n/a",J96+U96)</f>
        <v>10.031182689113981</v>
      </c>
      <c r="AQ96" s="843">
        <f>IF(OR(AC96&lt;0.01,AC96="n/a",AF96="n/a"),"n/a",(I96/SQRT(22.5*AC96*(I96/AF96))-1)*100)</f>
        <v>122.14838698050774</v>
      </c>
      <c r="AR96" s="618">
        <f>INDEX(Historical!$C$7:$C$1222,MATCH(B96,Historical!$B$7:$B$1244,0))*IF(AH96="n/a",1.03,IF(AH96&lt;0,1.01,IF(AH96&gt;10,1.1,(1+AH96/100))))</f>
        <v>2.1816</v>
      </c>
      <c r="AS96" s="841">
        <f>IF($AI96="n/a",1.03*AR96,IF($AI96&lt;0,1.01*AR96,IF($AI96&gt;10,1.1*AR96,(1+$AI96/100)*AR96)))</f>
        <v>2.2202143200000002</v>
      </c>
      <c r="AT96" s="841">
        <f>IF($AK96="n/a",1.03*AS96,IF($AK96&lt;0,1.01*AS96,IF($AK96&gt;10,1.1*AS96,(1+$AK96/100)*AS96)))</f>
        <v>2.305248528456</v>
      </c>
      <c r="AU96" s="841">
        <f>IF($AK96="n/a",1.03*AT96,IF($AK96&lt;0,1.01*AT96,IF($AK96&gt;10,1.1*AT96,(1+$AK96/100)*AT96)))</f>
        <v>2.3935395470958647</v>
      </c>
      <c r="AV96" s="841">
        <f>IF($AK96="n/a",1.03*AU96,IF($AK96&lt;0,1.01*AU96,IF($AK96&gt;10,1.1*AU96,(1+$AK96/100)*AU96)))</f>
        <v>2.4852121117496364</v>
      </c>
      <c r="AW96" s="618">
        <f>SUM(AR96:AV96)</f>
        <v>11.5858145073015</v>
      </c>
      <c r="AX96" s="713">
        <f>AW96/I96*100</f>
        <v>16.800775097594983</v>
      </c>
      <c r="AY96" s="887">
        <v>0.44</v>
      </c>
      <c r="AZ96" s="827">
        <v>4.5600000000000005</v>
      </c>
      <c r="BA96" s="827">
        <v>-15.32</v>
      </c>
      <c r="BB96" s="827">
        <v>-4.95</v>
      </c>
      <c r="BC96" s="827">
        <v>-6.8500000000000005</v>
      </c>
      <c r="BE96" s="594">
        <v>2010</v>
      </c>
      <c r="BF96" s="853">
        <f>IF(BE96&gt;2020,0,IF(BE96&gt;2008,1,IF(BE96&gt;2001,2,IF(BE96&gt;1990,3,IF(BE96&gt;1980,4,IF(BE96&gt;1973,5,IF(BE96&gt;1970,6,IF(BE96&gt;1960,7,IF(BE96&gt;1958,8,IF(BE96&gt;1953,9,10))))))))))</f>
        <v>1</v>
      </c>
      <c r="BG96" s="837">
        <v>6.4</v>
      </c>
      <c r="BH96" s="820" t="s">
        <v>4443</v>
      </c>
      <c r="BI96" s="820" t="s">
        <v>4444</v>
      </c>
    </row>
    <row r="97" spans="1:61" ht="12" customHeight="1" x14ac:dyDescent="0.2">
      <c r="A97" s="836" t="s">
        <v>5269</v>
      </c>
      <c r="B97" s="830" t="s">
        <v>1898</v>
      </c>
      <c r="C97" s="885" t="s">
        <v>107</v>
      </c>
      <c r="D97" s="885" t="s">
        <v>4197</v>
      </c>
      <c r="E97" s="699">
        <v>6</v>
      </c>
      <c r="F97" s="1122">
        <v>662</v>
      </c>
      <c r="G97" s="1097" t="s">
        <v>105</v>
      </c>
      <c r="H97" s="1097" t="s">
        <v>105</v>
      </c>
      <c r="I97" t="n">
        <v>50.5</v>
      </c>
      <c r="J97" s="618">
        <f>(M97/I97)*100</f>
        <v>6.4858528698464033</v>
      </c>
      <c r="K97" s="832">
        <v>0.80230000000000001</v>
      </c>
      <c r="L97" s="842">
        <v>4</v>
      </c>
      <c r="M97" s="609">
        <f>K97*L97</f>
        <v>3.2092000000000001</v>
      </c>
      <c r="N97" s="825" t="s">
        <v>277</v>
      </c>
      <c r="O97" s="700">
        <v>0.78290000000000004</v>
      </c>
      <c r="P97" s="603">
        <v>44743</v>
      </c>
      <c r="Q97" s="603">
        <v>44769</v>
      </c>
      <c r="R97" s="609">
        <f>(K97-O97)/O97*100</f>
        <v>2.4779665346787549</v>
      </c>
      <c r="S97" s="667">
        <f>IF(INDEX(Historical!$D$7:$D$1220,MATCH(B97,Historical!$B$7:$B$1244,0))=0,"n/a",(INDEX(Historical!$C$7:$C$1222,MATCH(B97,Historical!$B$7:$B$1244,0))/INDEX(Historical!$D$7:$D$1220,MATCH(B97,Historical!$B$7:$B$1244,0))-1)*100)</f>
        <v>9.2245523583919677</v>
      </c>
      <c r="T97" s="667">
        <f>IF(INDEX(Historical!$F$7:$F$1213,MATCH(B97,Historical!$B$7:$B$1244,0))=0,"n/a",((INDEX(Historical!$C$7:$C$1222,MATCH(B97,Historical!$B$7:$B$1244,0))/INDEX(Historical!$F$7:$F$1213,MATCH(B97,Historical!$B$7:$B$1244,0)))^(1/3)-1)*100)</f>
        <v>6.1877935560539221</v>
      </c>
      <c r="U97" s="667">
        <f>IF(INDEX(Historical!$H$7:$H$1213,MATCH(B97,Historical!$B$7:$B$1244,0))=0,"n/a",((INDEX(Historical!$C$7:$C$1222,MATCH(B97,Historical!$B$7:$B$1244,0))/INDEX(Historical!$H$7:$H$1213,MATCH(B97,Historical!$B$7:$B$1244,0)))^(1/5)-1)*100)</f>
        <v>6.0712029095571163</v>
      </c>
      <c r="V97" s="667">
        <f>IF(INDEX(Historical!$N$7:$N$1213,MATCH(B97,Historical!$B$7:$B$1244,0))=0,"n/a",((INDEX(Historical!$C$7:$C$1222,MATCH(B97,Historical!$B$7:$B$1244,0))/INDEX(Historical!$N$7:$N$1213,MATCH(B97,Historical!$B$7:$B$1244,0)))^(1/10)-1)*100)</f>
        <v>3.7083056511082013</v>
      </c>
      <c r="W97" s="668">
        <f>IF(OR(U97&lt;=0,U97="n/a",V97&lt;=0,V97="n/a"),"n/a",U97/V97)</f>
        <v>1.6371905341035682</v>
      </c>
      <c r="X97" s="669">
        <f>IF(OR(AJ97&lt;=0,AJ97="n/a",U97&lt;=0,U97="n/a"),"n/a",U97/AJ97)</f>
        <v>1.4119076533853758</v>
      </c>
      <c r="Y97" s="640" t="s">
        <v>5273</v>
      </c>
      <c r="Z97" s="618">
        <f>IF(OR(AC97&lt;0.01,AC97="n/a"),"n/a",M97/AC97*100)</f>
        <v>30.190028222013172</v>
      </c>
      <c r="AA97" s="841">
        <f>IF(OR(AC97&lt;0.01,AC97="n/a"),"n/a",I97/AC97)</f>
        <v>4.6547507055503283</v>
      </c>
      <c r="AB97" s="842">
        <v>10</v>
      </c>
      <c r="AC97" s="821">
        <v>10.63</v>
      </c>
      <c r="AD97" s="821">
        <v>2.92</v>
      </c>
      <c r="AE97" s="821">
        <v>2.54</v>
      </c>
      <c r="AF97" s="821">
        <v>0.27</v>
      </c>
      <c r="AG97" s="821">
        <v>14.799999999999999</v>
      </c>
      <c r="AH97" s="821">
        <v>4.2</v>
      </c>
      <c r="AI97" s="821">
        <v>4.37</v>
      </c>
      <c r="AJ97" s="821">
        <v>4.3</v>
      </c>
      <c r="AK97" s="821">
        <v>1.7000000000000002</v>
      </c>
      <c r="AL97" s="833">
        <v>63020</v>
      </c>
      <c r="AM97" s="827">
        <v>0.03</v>
      </c>
      <c r="AN97" s="821">
        <v>0.13</v>
      </c>
      <c r="AO97" s="705">
        <f>IF(U97="n/a","n/a",IF(AA97&lt;0,"n/a",IF(AA97="n/a","n/a",J97+U97-AA97)))</f>
        <v>7.9023050738531913</v>
      </c>
      <c r="AP97" s="706">
        <f>IF(U97="n/a","n/a",J97+U97)</f>
        <v>12.55705577940352</v>
      </c>
      <c r="AQ97" s="843">
        <f>IF(OR(AC97&lt;0.01,AC97="n/a",AF97="n/a"),"n/a",(I97/SQRT(22.5*AC97*(I97/AF97))-1)*100)</f>
        <v>-76.365912654260597</v>
      </c>
      <c r="AR97" s="618">
        <f>INDEX(Historical!$C$7:$C$1222,MATCH(B97,Historical!$B$7:$B$1244,0))*IF(AH97="n/a",1.03,IF(AH97&lt;0,1.01,IF(AH97&gt;10,1.1,(1+AH97/100))))</f>
        <v>3.2670868000000004</v>
      </c>
      <c r="AS97" s="841">
        <f>IF($AI97="n/a",1.03*AR97,IF($AI97&lt;0,1.01*AR97,IF($AI97&gt;10,1.1*AR97,(1+$AI97/100)*AR97)))</f>
        <v>3.4098584931600007</v>
      </c>
      <c r="AT97" s="841">
        <f>IF($AK97="n/a",1.03*AS97,IF($AK97&lt;0,1.01*AS97,IF($AK97&gt;10,1.1*AS97,(1+$AK97/100)*AS97)))</f>
        <v>3.4678260875437203</v>
      </c>
      <c r="AU97" s="841">
        <f>IF($AK97="n/a",1.03*AT97,IF($AK97&lt;0,1.01*AT97,IF($AK97&gt;10,1.1*AT97,(1+$AK97/100)*AT97)))</f>
        <v>3.5267791310319634</v>
      </c>
      <c r="AV97" s="841">
        <f>IF($AK97="n/a",1.03*AU97,IF($AK97&lt;0,1.01*AU97,IF($AK97&gt;10,1.1*AU97,(1+$AK97/100)*AU97)))</f>
        <v>3.5867343762595065</v>
      </c>
      <c r="AW97" s="618">
        <f>SUM(AR97:AV97)</f>
        <v>17.258284887995192</v>
      </c>
      <c r="AX97" s="713">
        <f>AW97/I97*100</f>
        <v>34.87931464833305</v>
      </c>
      <c r="AY97" s="887">
        <v>0.98</v>
      </c>
      <c r="AZ97" s="827">
        <v>9.32</v>
      </c>
      <c r="BA97" s="827">
        <v>-33.869999999999997</v>
      </c>
      <c r="BB97" s="827">
        <v>-4.21</v>
      </c>
      <c r="BC97" s="827">
        <v>-9.92</v>
      </c>
      <c r="BE97" s="594">
        <v>2017</v>
      </c>
      <c r="BF97" s="853">
        <f>IF(BE97&gt;2020,0,IF(BE97&gt;2008,1,IF(BE97&gt;2001,2,IF(BE97&gt;1990,3,IF(BE97&gt;1980,4,IF(BE97&gt;1973,5,IF(BE97&gt;1970,6,IF(BE97&gt;1960,7,IF(BE97&gt;1958,8,IF(BE97&gt;1953,9,10))))))))))</f>
        <v>1</v>
      </c>
      <c r="BG97" s="837">
        <v>0.70000000000000007</v>
      </c>
      <c r="BH97" s="820" t="s">
        <v>4447</v>
      </c>
      <c r="BI97" s="820" t="s">
        <v>4444</v>
      </c>
    </row>
    <row r="98" spans="1:61" ht="11.25" customHeight="1" x14ac:dyDescent="0.2">
      <c r="A98" s="836" t="s">
        <v>4609</v>
      </c>
      <c r="B98" s="830" t="s">
        <v>1895</v>
      </c>
      <c r="C98" s="885" t="s">
        <v>107</v>
      </c>
      <c r="D98" s="885" t="s">
        <v>4197</v>
      </c>
      <c r="E98" s="699">
        <v>7</v>
      </c>
      <c r="F98" s="1122">
        <v>609</v>
      </c>
      <c r="G98" s="1122" t="s">
        <v>105</v>
      </c>
      <c r="H98" s="1122" t="s">
        <v>105</v>
      </c>
      <c r="I98" t="n">
        <v>50.82</v>
      </c>
      <c r="J98" s="618">
        <f>(M98/I98)*100</f>
        <v>3.7403152551429333</v>
      </c>
      <c r="K98" s="832">
        <v>0.7</v>
      </c>
      <c r="L98" s="842">
        <v>4</v>
      </c>
      <c r="M98" s="609">
        <f>K98*L98</f>
        <v>2.8</v>
      </c>
      <c r="N98" s="825" t="s">
        <v>147</v>
      </c>
      <c r="O98" s="700">
        <v>0.67</v>
      </c>
      <c r="P98" s="891">
        <v>44438</v>
      </c>
      <c r="Q98" s="891">
        <v>44454</v>
      </c>
      <c r="R98" s="609">
        <f>(K98-O98)/O98*100</f>
        <v>4.4776119402984946</v>
      </c>
      <c r="S98" s="667">
        <f>IF(INDEX(Historical!$D$7:$D$1220,MATCH(B98,Historical!$B$7:$B$1244,0))=0,"n/a",(INDEX(Historical!$C$7:$C$1222,MATCH(B98,Historical!$B$7:$B$1244,0))/INDEX(Historical!$D$7:$D$1220,MATCH(B98,Historical!$B$7:$B$1244,0))-1)*100)</f>
        <v>2.1897810218977964</v>
      </c>
      <c r="T98" s="667">
        <f>IF(INDEX(Historical!$F$7:$F$1213,MATCH(B98,Historical!$B$7:$B$1244,0))=0,"n/a",((INDEX(Historical!$C$7:$C$1222,MATCH(B98,Historical!$B$7:$B$1244,0))/INDEX(Historical!$F$7:$F$1213,MATCH(B98,Historical!$B$7:$B$1244,0)))^(1/3)-1)*100)</f>
        <v>2.6327791369625153</v>
      </c>
      <c r="U98" s="667">
        <f>IF(INDEX(Historical!$H$7:$H$1213,MATCH(B98,Historical!$B$7:$B$1244,0))=0,"n/a",((INDEX(Historical!$C$7:$C$1222,MATCH(B98,Historical!$B$7:$B$1244,0))/INDEX(Historical!$H$7:$H$1213,MATCH(B98,Historical!$B$7:$B$1244,0)))^(1/5)-1)*100)</f>
        <v>6.5382534363629619</v>
      </c>
      <c r="V98" s="667">
        <f>IF(INDEX(Historical!$N$7:$N$1213,MATCH(B98,Historical!$B$7:$B$1244,0))=0,"n/a",((INDEX(Historical!$C$7:$C$1222,MATCH(B98,Historical!$B$7:$B$1244,0))/INDEX(Historical!$N$7:$N$1213,MATCH(B98,Historical!$B$7:$B$1244,0)))^(1/10)-1)*100)</f>
        <v>4.5173891819142664</v>
      </c>
      <c r="W98" s="668">
        <f>IF(OR(U98&lt;=0,U98="n/a",V98&lt;=0,V98="n/a"),"n/a",U98/V98)</f>
        <v>1.4473522588090018</v>
      </c>
      <c r="X98" s="669">
        <f>IF(OR(AJ98&lt;=0,AJ98="n/a",U98&lt;=0,U98="n/a"),"n/a",U98/AJ98)</f>
        <v>0.80719178226703237</v>
      </c>
      <c r="Y98" s="640" t="s">
        <v>5356</v>
      </c>
      <c r="Z98" s="618">
        <f>IF(OR(AC98&lt;0.01,AC98="n/a"),"n/a",M98/AC98*100)</f>
        <v>51.0948905109489</v>
      </c>
      <c r="AA98" s="841">
        <f>IF(OR(AC98&lt;0.01,AC98="n/a"),"n/a",I98/AC98)</f>
        <v>13.660583941605838</v>
      </c>
      <c r="AB98" s="842">
        <v>12</v>
      </c>
      <c r="AC98" s="821">
        <v>5.48</v>
      </c>
      <c r="AD98" s="821">
        <v>1.51</v>
      </c>
      <c r="AE98" s="821">
        <v>4.96</v>
      </c>
      <c r="AF98" s="821">
        <v>2.68</v>
      </c>
      <c r="AG98" s="821">
        <v>18.600000000000001</v>
      </c>
      <c r="AH98" s="821">
        <v>62.1</v>
      </c>
      <c r="AI98" s="821">
        <v>0.26</v>
      </c>
      <c r="AJ98" s="821">
        <v>8.1</v>
      </c>
      <c r="AK98" s="821">
        <v>9</v>
      </c>
      <c r="AL98" s="833">
        <v>2970</v>
      </c>
      <c r="AM98" s="827">
        <v>0.6</v>
      </c>
      <c r="AN98" s="821">
        <v>0.01</v>
      </c>
      <c r="AO98" s="705">
        <f>IF(U98="n/a","n/a",IF(AA98&lt;0,"n/a",IF(AA98="n/a","n/a",J98+U98-AA98)))</f>
        <v>-3.3820152500999416</v>
      </c>
      <c r="AP98" s="706">
        <f>IF(U98="n/a","n/a",J98+U98)</f>
        <v>10.278568691505896</v>
      </c>
      <c r="AQ98" s="843">
        <f>IF(OR(AC98&lt;0.01,AC98="n/a",AF98="n/a"),"n/a",(I98/SQRT(22.5*AC98*(I98/AF98))-1)*100)</f>
        <v>27.558901363694453</v>
      </c>
      <c r="AR98" s="618">
        <f>INDEX(Historical!$C$7:$C$1222,MATCH(B98,Historical!$B$7:$B$1244,0))*IF(AH98="n/a",1.03,IF(AH98&lt;0,1.01,IF(AH98&gt;10,1.1,(1+AH98/100))))</f>
        <v>3.08</v>
      </c>
      <c r="AS98" s="841">
        <f>IF($AI98="n/a",1.03*AR98,IF($AI98&lt;0,1.01*AR98,IF($AI98&gt;10,1.1*AR98,(1+$AI98/100)*AR98)))</f>
        <v>3.0880079999999999</v>
      </c>
      <c r="AT98" s="841">
        <f>IF($AK98="n/a",1.03*AS98,IF($AK98&lt;0,1.01*AS98,IF($AK98&gt;10,1.1*AS98,(1+$AK98/100)*AS98)))</f>
        <v>3.3659287200000003</v>
      </c>
      <c r="AU98" s="841">
        <f>IF($AK98="n/a",1.03*AT98,IF($AK98&lt;0,1.01*AT98,IF($AK98&gt;10,1.1*AT98,(1+$AK98/100)*AT98)))</f>
        <v>3.6688623048000006</v>
      </c>
      <c r="AV98" s="841">
        <f>IF($AK98="n/a",1.03*AU98,IF($AK98&lt;0,1.01*AU98,IF($AK98&gt;10,1.1*AU98,(1+$AK98/100)*AU98)))</f>
        <v>3.999059912232001</v>
      </c>
      <c r="AW98" s="618">
        <f>SUM(AR98:AV98)</f>
        <v>17.201858937032</v>
      </c>
      <c r="AX98" s="713">
        <f>AW98/I98*100</f>
        <v>22.978705499642</v>
      </c>
      <c r="AY98" s="887">
        <v>1.01</v>
      </c>
      <c r="AZ98" s="827">
        <v>6.7100000000000009</v>
      </c>
      <c r="BA98" s="827">
        <v>-14.219999999999999</v>
      </c>
      <c r="BB98" s="827">
        <v>-2.76</v>
      </c>
      <c r="BC98" s="827">
        <v>-3.51</v>
      </c>
      <c r="BE98" s="594">
        <v>2016</v>
      </c>
      <c r="BF98" s="853">
        <f>IF(BE98&gt;2020,0,IF(BE98&gt;2008,1,IF(BE98&gt;2001,2,IF(BE98&gt;1990,3,IF(BE98&gt;1980,4,IF(BE98&gt;1973,5,IF(BE98&gt;1970,6,IF(BE98&gt;1960,7,IF(BE98&gt;1958,8,IF(BE98&gt;1953,9,10))))))))))</f>
        <v>1</v>
      </c>
      <c r="BG98" s="837">
        <v>1</v>
      </c>
      <c r="BH98" s="820" t="s">
        <v>4443</v>
      </c>
      <c r="BI98" s="820" t="s">
        <v>4444</v>
      </c>
    </row>
    <row r="99" spans="1:61" ht="11.25" customHeight="1" x14ac:dyDescent="0.2">
      <c r="A99" s="826" t="s">
        <v>4695</v>
      </c>
      <c r="B99" s="830" t="s">
        <v>459</v>
      </c>
      <c r="C99" s="885" t="s">
        <v>107</v>
      </c>
      <c r="D99" s="885" t="s">
        <v>4197</v>
      </c>
      <c r="E99" s="699">
        <v>18</v>
      </c>
      <c r="F99" s="1122">
        <v>224</v>
      </c>
      <c r="G99" s="1076" t="s">
        <v>36</v>
      </c>
      <c r="H99" s="1076" t="s">
        <v>36</v>
      </c>
      <c r="I99" t="n">
        <v>84.71</v>
      </c>
      <c r="J99" s="618">
        <f>(M99/I99)*100</f>
        <v>2.0634314100114635</v>
      </c>
      <c r="K99" s="832">
        <v>0.54</v>
      </c>
      <c r="L99" s="842">
        <v>4</v>
      </c>
      <c r="M99" s="609">
        <f>K99*L99</f>
        <v>2.16</v>
      </c>
      <c r="N99" s="825" t="s">
        <v>460</v>
      </c>
      <c r="O99" s="700">
        <v>0.53</v>
      </c>
      <c r="P99" s="603">
        <v>44879</v>
      </c>
      <c r="Q99" s="603">
        <v>44890</v>
      </c>
      <c r="R99" s="609">
        <f>(K99-O99)/O99*100</f>
        <v>1.8867924528301903</v>
      </c>
      <c r="S99" s="667">
        <f>IF(INDEX(Historical!$D$7:$D$1220,MATCH(B99,Historical!$B$7:$B$1244,0))=0,"n/a",(INDEX(Historical!$C$7:$C$1222,MATCH(B99,Historical!$B$7:$B$1244,0))/INDEX(Historical!$D$7:$D$1220,MATCH(B99,Historical!$B$7:$B$1244,0))-1)*100)</f>
        <v>1.9138755980861344</v>
      </c>
      <c r="T99" s="667">
        <f>IF(INDEX(Historical!$F$7:$F$1213,MATCH(B99,Historical!$B$7:$B$1244,0))=0,"n/a",((INDEX(Historical!$C$7:$C$1222,MATCH(B99,Historical!$B$7:$B$1244,0))/INDEX(Historical!$F$7:$F$1213,MATCH(B99,Historical!$B$7:$B$1244,0)))^(1/3)-1)*100)</f>
        <v>1.9517102104115169</v>
      </c>
      <c r="U99" s="667">
        <f>IF(INDEX(Historical!$H$7:$H$1213,MATCH(B99,Historical!$B$7:$B$1244,0))=0,"n/a",((INDEX(Historical!$C$7:$C$1222,MATCH(B99,Historical!$B$7:$B$1244,0))/INDEX(Historical!$H$7:$H$1213,MATCH(B99,Historical!$B$7:$B$1244,0)))^(1/5)-1)*100)</f>
        <v>3.7722581633347518</v>
      </c>
      <c r="V99" s="667">
        <f>IF(INDEX(Historical!$N$7:$N$1213,MATCH(B99,Historical!$B$7:$B$1244,0))=0,"n/a",((INDEX(Historical!$C$7:$C$1222,MATCH(B99,Historical!$B$7:$B$1244,0))/INDEX(Historical!$N$7:$N$1213,MATCH(B99,Historical!$B$7:$B$1244,0)))^(1/10)-1)*100)</f>
        <v>3.7782222577622537</v>
      </c>
      <c r="W99" s="668">
        <f>IF(OR(U99&lt;=0,U99="n/a",V99&lt;=0,V99="n/a"),"n/a",U99/V99)</f>
        <v>0.99842145484817657</v>
      </c>
      <c r="X99" s="669">
        <f>IF(OR(AJ99&lt;=0,AJ99="n/a",U99&lt;=0,U99="n/a"),"n/a",U99/AJ99)</f>
        <v>0.18401259333340253</v>
      </c>
      <c r="Y99" s="831"/>
      <c r="Z99" s="618">
        <f>IF(OR(AC99&lt;0.01,AC99="n/a"),"n/a",M99/AC99*100)</f>
        <v>29.508196721311474</v>
      </c>
      <c r="AA99" s="841">
        <f>IF(OR(AC99&lt;0.01,AC99="n/a"),"n/a",I99/AC99)</f>
        <v>14.300546448087433</v>
      </c>
      <c r="AB99" s="842">
        <v>12</v>
      </c>
      <c r="AC99" s="821">
        <v>7.32</v>
      </c>
      <c r="AD99" s="821">
        <v>2.0499999999999998</v>
      </c>
      <c r="AE99" s="821">
        <v>5.98</v>
      </c>
      <c r="AF99" s="821">
        <v>1.56</v>
      </c>
      <c r="AG99" s="821">
        <v>10.199999999999999</v>
      </c>
      <c r="AH99" s="821">
        <v>44.5</v>
      </c>
      <c r="AI99" s="821">
        <v>-0.22</v>
      </c>
      <c r="AJ99" s="821">
        <v>20.5</v>
      </c>
      <c r="AK99" s="821">
        <v>7.0000000000000009</v>
      </c>
      <c r="AL99" s="833">
        <v>6960</v>
      </c>
      <c r="AM99" s="827">
        <v>0.4</v>
      </c>
      <c r="AN99" s="821">
        <v>0.04</v>
      </c>
      <c r="AO99" s="705">
        <f>IF(U99="n/a","n/a",IF(AA99&lt;0,"n/a",IF(AA99="n/a","n/a",J99+U99-AA99)))</f>
        <v>-8.4648568747412174</v>
      </c>
      <c r="AP99" s="706">
        <f>IF(U99="n/a","n/a",J99+U99)</f>
        <v>5.8356895733462153</v>
      </c>
      <c r="AQ99" s="843">
        <f>IF(OR(AC99&lt;0.01,AC99="n/a",AF99="n/a"),"n/a",(I99/SQRT(22.5*AC99*(I99/AF99))-1)*100)</f>
        <v>-0.42567832347226719</v>
      </c>
      <c r="AR99" s="618">
        <f>INDEX(Historical!$C$7:$C$1222,MATCH(B99,Historical!$B$7:$B$1244,0))*IF(AH99="n/a",1.03,IF(AH99&lt;0,1.01,IF(AH99&gt;10,1.1,(1+AH99/100))))</f>
        <v>2.343</v>
      </c>
      <c r="AS99" s="841">
        <f>IF($AI99="n/a",1.03*AR99,IF($AI99&lt;0,1.01*AR99,IF($AI99&gt;10,1.1*AR99,(1+$AI99/100)*AR99)))</f>
        <v>2.3664299999999998</v>
      </c>
      <c r="AT99" s="841">
        <f>IF($AK99="n/a",1.03*AS99,IF($AK99&lt;0,1.01*AS99,IF($AK99&gt;10,1.1*AS99,(1+$AK99/100)*AS99)))</f>
        <v>2.5320800999999999</v>
      </c>
      <c r="AU99" s="841">
        <f>IF($AK99="n/a",1.03*AT99,IF($AK99&lt;0,1.01*AT99,IF($AK99&gt;10,1.1*AT99,(1+$AK99/100)*AT99)))</f>
        <v>2.7093257070000001</v>
      </c>
      <c r="AV99" s="841">
        <f>IF($AK99="n/a",1.03*AU99,IF($AK99&lt;0,1.01*AU99,IF($AK99&gt;10,1.1*AU99,(1+$AK99/100)*AU99)))</f>
        <v>2.8989785064900002</v>
      </c>
      <c r="AW99" s="618">
        <f>SUM(AR99:AV99)</f>
        <v>12.849814313489999</v>
      </c>
      <c r="AX99" s="713">
        <f>AW99/I99*100</f>
        <v>12.275328920032477</v>
      </c>
      <c r="AY99" s="887">
        <v>1.25</v>
      </c>
      <c r="AZ99" s="827">
        <v>49.1</v>
      </c>
      <c r="BA99" s="827">
        <v>-5.57</v>
      </c>
      <c r="BB99" s="827">
        <v>3.01</v>
      </c>
      <c r="BC99" s="827">
        <v>12.389999999999999</v>
      </c>
      <c r="BE99" s="594">
        <v>2005</v>
      </c>
      <c r="BF99" s="853">
        <f>IF(BE99&gt;2020,0,IF(BE99&gt;2008,1,IF(BE99&gt;2001,2,IF(BE99&gt;1990,3,IF(BE99&gt;1980,4,IF(BE99&gt;1973,5,IF(BE99&gt;1970,6,IF(BE99&gt;1960,7,IF(BE99&gt;1958,8,IF(BE99&gt;1953,9,10))))))))))</f>
        <v>2</v>
      </c>
      <c r="BG99" s="837">
        <v>1.0999999999999999</v>
      </c>
      <c r="BH99" s="820" t="s">
        <v>4443</v>
      </c>
      <c r="BI99" s="820" t="s">
        <v>4444</v>
      </c>
    </row>
    <row r="100" spans="1:61" ht="11.25" customHeight="1" x14ac:dyDescent="0.2">
      <c r="A100" s="835" t="s">
        <v>952</v>
      </c>
      <c r="B100" s="830" t="s">
        <v>953</v>
      </c>
      <c r="C100" s="885" t="s">
        <v>107</v>
      </c>
      <c r="D100" s="885" t="s">
        <v>4197</v>
      </c>
      <c r="E100" s="699">
        <v>11</v>
      </c>
      <c r="F100" s="1122">
        <v>458</v>
      </c>
      <c r="G100" s="1097" t="s">
        <v>105</v>
      </c>
      <c r="H100" s="1097" t="s">
        <v>105</v>
      </c>
      <c r="I100" s="829">
        <v>29.43</v>
      </c>
      <c r="J100" s="618">
        <f>(M100/I100)*100</f>
        <v>2.6163778457356441</v>
      </c>
      <c r="K100" s="832">
        <v>0.1925</v>
      </c>
      <c r="L100" s="842">
        <v>4</v>
      </c>
      <c r="M100" s="609">
        <f>K100*L100</f>
        <v>0.77</v>
      </c>
      <c r="N100" s="825" t="s">
        <v>942</v>
      </c>
      <c r="O100" s="700">
        <v>0.185</v>
      </c>
      <c r="P100" s="603">
        <v>44967</v>
      </c>
      <c r="Q100" s="603">
        <v>44974</v>
      </c>
      <c r="R100" s="609">
        <f>(K100-O100)/O100*100</f>
        <v>4.0540540540540579</v>
      </c>
      <c r="S100" s="667">
        <f>IF(INDEX(Historical!$D$7:$D$1220,MATCH(B100,Historical!$B$7:$B$1244,0))=0,"n/a",(INDEX(Historical!$C$7:$C$1222,MATCH(B100,Historical!$B$7:$B$1244,0))/INDEX(Historical!$D$7:$D$1220,MATCH(B100,Historical!$B$7:$B$1244,0))-1)*100)</f>
        <v>13.055555555555575</v>
      </c>
      <c r="T100" s="667">
        <f>IF(INDEX(Historical!$F$7:$F$1213,MATCH(B100,Historical!$B$7:$B$1244,0))=0,"n/a",((INDEX(Historical!$C$7:$C$1222,MATCH(B100,Historical!$B$7:$B$1244,0))/INDEX(Historical!$F$7:$F$1213,MATCH(B100,Historical!$B$7:$B$1244,0)))^(1/3)-1)*100)</f>
        <v>8.3464809815504424</v>
      </c>
      <c r="U100" s="667">
        <f>IF(INDEX(Historical!$H$7:$H$1213,MATCH(B100,Historical!$B$7:$B$1244,0))=0,"n/a",((INDEX(Historical!$C$7:$C$1222,MATCH(B100,Historical!$B$7:$B$1244,0))/INDEX(Historical!$H$7:$H$1213,MATCH(B100,Historical!$B$7:$B$1244,0)))^(1/5)-1)*100)</f>
        <v>7.7673678397766288</v>
      </c>
      <c r="V100" s="667" t="str">
        <f>IF(INDEX(Historical!$N$7:$N$1213,MATCH(B100,Historical!$B$7:$B$1244,0))=0,"n/a",((INDEX(Historical!$C$7:$C$1222,MATCH(B100,Historical!$B$7:$B$1244,0))/INDEX(Historical!$N$7:$N$1213,MATCH(B100,Historical!$B$7:$B$1244,0)))^(1/10)-1)*100)</f>
        <v>n/a</v>
      </c>
      <c r="W100" s="668" t="str">
        <f>IF(OR(U100&lt;=0,U100="n/a",V100&lt;=0,V100="n/a"),"n/a",U100/V100)</f>
        <v>n/a</v>
      </c>
      <c r="X100" s="669" t="str">
        <f>IF(OR(AJ100&lt;=0,AJ100="n/a",U100&lt;=0,U100="n/a"),"n/a",U100/AJ100)</f>
        <v>n/a</v>
      </c>
      <c r="Y100" s="831"/>
      <c r="Z100" s="618" t="str">
        <f>IF(OR(AC100&lt;0.01,AC100="n/a"),"n/a",M100/AC100*100)</f>
        <v>n/a</v>
      </c>
      <c r="AA100" s="841" t="str">
        <f>IF(OR(AC100&lt;0.01,AC100="n/a"),"n/a",I100/AC100)</f>
        <v>n/a</v>
      </c>
      <c r="AB100" s="842">
        <v>12</v>
      </c>
      <c r="AC100" s="821" t="s">
        <v>135</v>
      </c>
      <c r="AD100" s="821" t="s">
        <v>135</v>
      </c>
      <c r="AE100" s="821" t="s">
        <v>135</v>
      </c>
      <c r="AF100" s="821" t="s">
        <v>135</v>
      </c>
      <c r="AG100" s="821" t="s">
        <v>135</v>
      </c>
      <c r="AH100" s="821" t="s">
        <v>135</v>
      </c>
      <c r="AI100" s="821" t="s">
        <v>135</v>
      </c>
      <c r="AJ100" s="821" t="s">
        <v>135</v>
      </c>
      <c r="AK100" s="821" t="s">
        <v>135</v>
      </c>
      <c r="AL100" s="833" t="s">
        <v>135</v>
      </c>
      <c r="AM100" s="827" t="s">
        <v>135</v>
      </c>
      <c r="AN100" s="821" t="s">
        <v>135</v>
      </c>
      <c r="AO100" s="705" t="str">
        <f>IF(U100="n/a","n/a",IF(AA100&lt;0,"n/a",IF(AA100="n/a","n/a",J100+U100-AA100)))</f>
        <v>n/a</v>
      </c>
      <c r="AP100" s="706">
        <f>IF(U100="n/a","n/a",J100+U100)</f>
        <v>10.383745685512274</v>
      </c>
      <c r="AQ100" s="843" t="str">
        <f>IF(OR(AC100&lt;0.01,AC100="n/a",AF100="n/a"),"n/a",(I100/SQRT(22.5*AC100*(I100/AF100))-1)*100)</f>
        <v>n/a</v>
      </c>
      <c r="AR100" s="618">
        <f>INDEX(Historical!$C$7:$C$1222,MATCH(B100,Historical!$B$7:$B$1244,0))*IF(AH100="n/a",1.03,IF(AH100&lt;0,1.01,IF(AH100&gt;10,1.1,(1+AH100/100))))</f>
        <v>0.76219999999999999</v>
      </c>
      <c r="AS100" s="841">
        <f>IF($AI100="n/a",1.03*AR100,IF($AI100&lt;0,1.01*AR100,IF($AI100&gt;10,1.1*AR100,(1+$AI100/100)*AR100)))</f>
        <v>0.78506600000000004</v>
      </c>
      <c r="AT100" s="841">
        <f>IF($AK100="n/a",1.03*AS100,IF($AK100&lt;0,1.01*AS100,IF($AK100&gt;10,1.1*AS100,(1+$AK100/100)*AS100)))</f>
        <v>0.80861798000000007</v>
      </c>
      <c r="AU100" s="841">
        <f>IF($AK100="n/a",1.03*AT100,IF($AK100&lt;0,1.01*AT100,IF($AK100&gt;10,1.1*AT100,(1+$AK100/100)*AT100)))</f>
        <v>0.83287651940000007</v>
      </c>
      <c r="AV100" s="841">
        <f>IF($AK100="n/a",1.03*AU100,IF($AK100&lt;0,1.01*AU100,IF($AK100&gt;10,1.1*AU100,(1+$AK100/100)*AU100)))</f>
        <v>0.85786281498200012</v>
      </c>
      <c r="AW100" s="618">
        <f>SUM(AR100:AV100)</f>
        <v>4.0466233143820007</v>
      </c>
      <c r="AX100" s="713">
        <f>AW100/I100*100</f>
        <v>13.749994272449884</v>
      </c>
      <c r="AY100" s="887" t="s">
        <v>135</v>
      </c>
      <c r="AZ100" s="827" t="s">
        <v>135</v>
      </c>
      <c r="BA100" s="827" t="s">
        <v>135</v>
      </c>
      <c r="BB100" s="827" t="s">
        <v>135</v>
      </c>
      <c r="BC100" s="827" t="s">
        <v>135</v>
      </c>
      <c r="BD100" s="861" t="s">
        <v>4126</v>
      </c>
      <c r="BE100" s="594">
        <v>2013</v>
      </c>
      <c r="BF100" s="853">
        <f>IF(BE100&gt;2020,0,IF(BE100&gt;2008,1,IF(BE100&gt;2001,2,IF(BE100&gt;1990,3,IF(BE100&gt;1980,4,IF(BE100&gt;1973,5,IF(BE100&gt;1970,6,IF(BE100&gt;1960,7,IF(BE100&gt;1958,8,IF(BE100&gt;1953,9,10))))))))))</f>
        <v>1</v>
      </c>
      <c r="BG100" s="837" t="s">
        <v>135</v>
      </c>
      <c r="BH100" s="820" t="s">
        <v>4443</v>
      </c>
      <c r="BI100" s="820" t="s">
        <v>4444</v>
      </c>
    </row>
    <row r="101" spans="1:61" ht="11.25" customHeight="1" x14ac:dyDescent="0.2">
      <c r="A101" s="836" t="s">
        <v>4366</v>
      </c>
      <c r="B101" s="830" t="s">
        <v>4342</v>
      </c>
      <c r="C101" s="885" t="s">
        <v>107</v>
      </c>
      <c r="D101" s="885" t="s">
        <v>4197</v>
      </c>
      <c r="E101" s="699">
        <v>8</v>
      </c>
      <c r="F101" s="1122">
        <v>578</v>
      </c>
      <c r="G101" s="1097" t="s">
        <v>105</v>
      </c>
      <c r="H101" s="1097" t="s">
        <v>105</v>
      </c>
      <c r="I101" t="n">
        <v>52.08</v>
      </c>
      <c r="J101" s="618">
        <f>(M101/I101)*100</f>
        <v>3.081232492997199</v>
      </c>
      <c r="K101" s="832">
        <v>0.55000000000000004</v>
      </c>
      <c r="L101" s="842">
        <v>4</v>
      </c>
      <c r="M101" s="609">
        <f>K101*L101</f>
        <v>2.2000000000000002</v>
      </c>
      <c r="N101" s="825" t="s">
        <v>4361</v>
      </c>
      <c r="O101" s="700">
        <v>0.45</v>
      </c>
      <c r="P101" s="999">
        <v>44634</v>
      </c>
      <c r="Q101" s="999">
        <v>44652</v>
      </c>
      <c r="R101" s="609">
        <f>(K101-O101)/O101*100</f>
        <v>22.222222222222229</v>
      </c>
      <c r="S101" s="667">
        <f>IF(INDEX(Historical!$D$7:$D$1220,MATCH(B101,Historical!$B$7:$B$1244,0))=0,"n/a",(INDEX(Historical!$C$7:$C$1222,MATCH(B101,Historical!$B$7:$B$1244,0))/INDEX(Historical!$D$7:$D$1220,MATCH(B101,Historical!$B$7:$B$1244,0))-1)*100)</f>
        <v>23.529411764705888</v>
      </c>
      <c r="T101" s="667">
        <f>IF(INDEX(Historical!$F$7:$F$1213,MATCH(B101,Historical!$B$7:$B$1244,0))=0,"n/a",((INDEX(Historical!$C$7:$C$1222,MATCH(B101,Historical!$B$7:$B$1244,0))/INDEX(Historical!$F$7:$F$1213,MATCH(B101,Historical!$B$7:$B$1244,0)))^(1/3)-1)*100)</f>
        <v>20.507113208761506</v>
      </c>
      <c r="U101" s="667">
        <f>IF(INDEX(Historical!$H$7:$H$1213,MATCH(B101,Historical!$B$7:$B$1244,0))=0,"n/a",((INDEX(Historical!$C$7:$C$1222,MATCH(B101,Historical!$B$7:$B$1244,0))/INDEX(Historical!$H$7:$H$1213,MATCH(B101,Historical!$B$7:$B$1244,0)))^(1/5)-1)*100)</f>
        <v>15.996225865400127</v>
      </c>
      <c r="V101" s="667" t="str">
        <f>IF(INDEX(Historical!$N$7:$N$1213,MATCH(B101,Historical!$B$7:$B$1244,0))=0,"n/a",((INDEX(Historical!$C$7:$C$1222,MATCH(B101,Historical!$B$7:$B$1244,0))/INDEX(Historical!$N$7:$N$1213,MATCH(B101,Historical!$B$7:$B$1244,0)))^(1/10)-1)*100)</f>
        <v>n/a</v>
      </c>
      <c r="W101" s="668" t="str">
        <f>IF(OR(U101&lt;=0,U101="n/a",V101&lt;=0,V101="n/a"),"n/a",U101/V101)</f>
        <v>n/a</v>
      </c>
      <c r="X101" s="669">
        <f>IF(OR(AJ101&lt;=0,AJ101="n/a",U101&lt;=0,U101="n/a"),"n/a",U101/AJ101)</f>
        <v>0.38920257580048978</v>
      </c>
      <c r="Y101" s="831"/>
      <c r="Z101" s="618">
        <f>IF(OR(AC101&lt;0.01,AC101="n/a"),"n/a",M101/AC101*100)</f>
        <v>14.955812372535689</v>
      </c>
      <c r="AA101" s="841">
        <f>IF(OR(AC101&lt;0.01,AC101="n/a"),"n/a",I101/AC101)</f>
        <v>4.8538409245411289</v>
      </c>
      <c r="AB101" s="842">
        <v>12</v>
      </c>
      <c r="AC101" s="821">
        <v>14.71</v>
      </c>
      <c r="AD101" s="821">
        <v>0.97</v>
      </c>
      <c r="AE101" s="821">
        <v>2.0699999999999998</v>
      </c>
      <c r="AF101" s="821">
        <v>1.45</v>
      </c>
      <c r="AG101" s="821">
        <v>18.899999999999999</v>
      </c>
      <c r="AH101" s="821">
        <v>95.199999999999989</v>
      </c>
      <c r="AI101" s="821">
        <v>11.559999999999999</v>
      </c>
      <c r="AJ101" s="821">
        <v>41.099999999999994</v>
      </c>
      <c r="AK101" s="821">
        <v>5</v>
      </c>
      <c r="AL101" s="833">
        <v>5100</v>
      </c>
      <c r="AM101" s="827">
        <v>0.89999999999999991</v>
      </c>
      <c r="AN101" s="821">
        <v>0.26</v>
      </c>
      <c r="AO101" s="705">
        <f>IF(U101="n/a","n/a",IF(AA101&lt;0,"n/a",IF(AA101="n/a","n/a",J101+U101-AA101)))</f>
        <v>14.223617433856198</v>
      </c>
      <c r="AP101" s="706">
        <f>IF(U101="n/a","n/a",J101+U101)</f>
        <v>19.077458358397326</v>
      </c>
      <c r="AQ101" s="843">
        <f>IF(OR(AC101&lt;0.01,AC101="n/a",AF101="n/a"),"n/a",(I101/SQRT(22.5*AC101*(I101/AF101))-1)*100)</f>
        <v>-44.071198671546554</v>
      </c>
      <c r="AR101" s="618">
        <f>INDEX(Historical!$C$7:$C$1222,MATCH(B101,Historical!$B$7:$B$1244,0))*IF(AH101="n/a",1.03,IF(AH101&lt;0,1.01,IF(AH101&gt;10,1.1,(1+AH101/100))))</f>
        <v>2.3100000000000005</v>
      </c>
      <c r="AS101" s="841">
        <f>IF($AI101="n/a",1.03*AR101,IF($AI101&lt;0,1.01*AR101,IF($AI101&gt;10,1.1*AR101,(1+$AI101/100)*AR101)))</f>
        <v>2.5410000000000008</v>
      </c>
      <c r="AT101" s="841">
        <f>IF($AK101="n/a",1.03*AS101,IF($AK101&lt;0,1.01*AS101,IF($AK101&gt;10,1.1*AS101,(1+$AK101/100)*AS101)))</f>
        <v>2.6680500000000009</v>
      </c>
      <c r="AU101" s="841">
        <f>IF($AK101="n/a",1.03*AT101,IF($AK101&lt;0,1.01*AT101,IF($AK101&gt;10,1.1*AT101,(1+$AK101/100)*AT101)))</f>
        <v>2.8014525000000012</v>
      </c>
      <c r="AV101" s="841">
        <f>IF($AK101="n/a",1.03*AU101,IF($AK101&lt;0,1.01*AU101,IF($AK101&gt;10,1.1*AU101,(1+$AK101/100)*AU101)))</f>
        <v>2.9415251250000014</v>
      </c>
      <c r="AW101" s="618">
        <f>SUM(AR101:AV101)</f>
        <v>13.262027625000005</v>
      </c>
      <c r="AX101" s="713">
        <f>AW101/I101*100</f>
        <v>18.574268382352948</v>
      </c>
      <c r="AY101" s="887">
        <v>0.88</v>
      </c>
      <c r="AZ101" s="827">
        <v>14.149999999999999</v>
      </c>
      <c r="BA101" s="827">
        <v>-22.82</v>
      </c>
      <c r="BB101" s="827">
        <v>5.1100000000000003</v>
      </c>
      <c r="BC101" s="827">
        <v>-3.16</v>
      </c>
      <c r="BE101" s="594">
        <v>2015</v>
      </c>
      <c r="BF101" s="853">
        <f>IF(BE101&gt;2020,0,IF(BE101&gt;2008,1,IF(BE101&gt;2001,2,IF(BE101&gt;1990,3,IF(BE101&gt;1980,4,IF(BE101&gt;1973,5,IF(BE101&gt;1970,6,IF(BE101&gt;1960,7,IF(BE101&gt;1958,8,IF(BE101&gt;1953,9,10))))))))))</f>
        <v>1</v>
      </c>
      <c r="BG101" s="837">
        <v>1.2</v>
      </c>
      <c r="BH101" s="820" t="s">
        <v>4443</v>
      </c>
      <c r="BI101" s="820" t="s">
        <v>4444</v>
      </c>
    </row>
    <row r="102" spans="1:61" s="737" customFormat="1" ht="11.25" customHeight="1" x14ac:dyDescent="0.2">
      <c r="A102" s="720" t="s">
        <v>4696</v>
      </c>
      <c r="B102" s="743" t="s">
        <v>464</v>
      </c>
      <c r="C102" s="885" t="s">
        <v>4055</v>
      </c>
      <c r="D102" s="885" t="s">
        <v>4184</v>
      </c>
      <c r="E102" s="721">
        <v>16</v>
      </c>
      <c r="F102" s="1122">
        <v>241</v>
      </c>
      <c r="G102" s="1121" t="s">
        <v>105</v>
      </c>
      <c r="H102" s="1121" t="s">
        <v>105</v>
      </c>
      <c r="I102" t="n">
        <v>145.11</v>
      </c>
      <c r="J102" s="723">
        <f>(M102/I102)*100</f>
        <v>2.0599516976843302</v>
      </c>
      <c r="K102" s="724">
        <v>0.72499999999999998</v>
      </c>
      <c r="L102" s="725">
        <v>4</v>
      </c>
      <c r="M102" s="726">
        <f>K102*L102</f>
        <v>2.9</v>
      </c>
      <c r="N102" s="727" t="s">
        <v>187</v>
      </c>
      <c r="O102" s="728">
        <v>0.64</v>
      </c>
      <c r="P102" s="1037">
        <v>44818</v>
      </c>
      <c r="Q102" s="1037">
        <v>44839</v>
      </c>
      <c r="R102" s="726">
        <f>(K102-O102)/O102*100</f>
        <v>13.281249999999995</v>
      </c>
      <c r="S102" s="667">
        <f>IF(INDEX(Historical!$D$7:$D$1220,MATCH(B102,Historical!$B$7:$B$1244,0))=0,"n/a",(INDEX(Historical!$C$7:$C$1222,MATCH(B102,Historical!$B$7:$B$1244,0))/INDEX(Historical!$D$7:$D$1220,MATCH(B102,Historical!$B$7:$B$1244,0))-1)*100)</f>
        <v>11.839323467230445</v>
      </c>
      <c r="T102" s="667">
        <f>IF(INDEX(Historical!$F$7:$F$1213,MATCH(B102,Historical!$B$7:$B$1244,0))=0,"n/a",((INDEX(Historical!$C$7:$C$1222,MATCH(B102,Historical!$B$7:$B$1244,0))/INDEX(Historical!$F$7:$F$1213,MATCH(B102,Historical!$B$7:$B$1244,0)))^(1/3)-1)*100)</f>
        <v>9.8569638480668473</v>
      </c>
      <c r="U102" s="667">
        <f>IF(INDEX(Historical!$H$7:$H$1213,MATCH(B102,Historical!$B$7:$B$1244,0))=0,"n/a",((INDEX(Historical!$C$7:$C$1222,MATCH(B102,Historical!$B$7:$B$1244,0))/INDEX(Historical!$H$7:$H$1213,MATCH(B102,Historical!$B$7:$B$1244,0)))^(1/5)-1)*100)</f>
        <v>14.313435312442424</v>
      </c>
      <c r="V102" s="667">
        <f>IF(INDEX(Historical!$N$7:$N$1213,MATCH(B102,Historical!$B$7:$B$1244,0))=0,"n/a",((INDEX(Historical!$C$7:$C$1222,MATCH(B102,Historical!$B$7:$B$1244,0))/INDEX(Historical!$N$7:$N$1213,MATCH(B102,Historical!$B$7:$B$1244,0)))^(1/10)-1)*100)</f>
        <v>14.891572630828831</v>
      </c>
      <c r="W102" s="668">
        <f>IF(OR(U102&lt;=0,U102="n/a",V102&lt;=0,V102="n/a"),"n/a",U102/V102)</f>
        <v>0.96117687951979391</v>
      </c>
      <c r="X102" s="669">
        <f>IF(OR(AJ102&lt;=0,AJ102="n/a",U102&lt;=0,U102="n/a"),"n/a",U102/AJ102)</f>
        <v>1.3012213920402205</v>
      </c>
      <c r="Y102" s="743"/>
      <c r="Z102" s="723">
        <f>IF(OR(AC102&lt;0.01,AC102="n/a"),"n/a",M102/AC102*100)</f>
        <v>64.587973273942083</v>
      </c>
      <c r="AA102" s="730">
        <f>IF(OR(AC102&lt;0.01,AC102="n/a"),"n/a",I102/AC102)</f>
        <v>31.354120267260576</v>
      </c>
      <c r="AB102" s="725">
        <v>12</v>
      </c>
      <c r="AC102" s="731">
        <v>4.49</v>
      </c>
      <c r="AD102" s="731">
        <v>2.65</v>
      </c>
      <c r="AE102" s="731">
        <v>2.87</v>
      </c>
      <c r="AF102" s="731">
        <v>9.26</v>
      </c>
      <c r="AG102" s="731">
        <v>28.7</v>
      </c>
      <c r="AH102" s="731">
        <v>-2.1</v>
      </c>
      <c r="AI102" s="731">
        <v>8.81</v>
      </c>
      <c r="AJ102" s="731">
        <v>11</v>
      </c>
      <c r="AK102" s="731">
        <v>11.799999999999999</v>
      </c>
      <c r="AL102" s="732">
        <v>16760</v>
      </c>
      <c r="AM102" s="733">
        <v>0.6</v>
      </c>
      <c r="AN102" s="731">
        <v>2.2999999999999998</v>
      </c>
      <c r="AO102" s="734">
        <f>IF(U102="n/a","n/a",IF(AA102&lt;0,"n/a",IF(AA102="n/a","n/a",J102+U102-AA102)))</f>
        <v>-14.980733257133821</v>
      </c>
      <c r="AP102" s="735">
        <f>IF(U102="n/a","n/a",J102+U102)</f>
        <v>16.373387010126756</v>
      </c>
      <c r="AQ102" s="843">
        <f>IF(OR(AC102&lt;0.01,AC102="n/a",AF102="n/a"),"n/a",(I102/SQRT(22.5*AC102*(I102/AF102))-1)*100)</f>
        <v>259.2208566543448</v>
      </c>
      <c r="AR102" s="618">
        <f>INDEX(Historical!$C$7:$C$1222,MATCH(B102,Historical!$B$7:$B$1244,0))*IF(AH102="n/a",1.03,IF(AH102&lt;0,1.01,IF(AH102&gt;10,1.1,(1+AH102/100))))</f>
        <v>2.6714500000000001</v>
      </c>
      <c r="AS102" s="730">
        <f>IF($AI102="n/a",1.03*AR102,IF($AI102&lt;0,1.01*AR102,IF($AI102&gt;10,1.1*AR102,(1+$AI102/100)*AR102)))</f>
        <v>2.9068047450000001</v>
      </c>
      <c r="AT102" s="730">
        <f>IF($AK102="n/a",1.03*AS102,IF($AK102&lt;0,1.01*AS102,IF($AK102&gt;10,1.1*AS102,(1+$AK102/100)*AS102)))</f>
        <v>3.1974852195000003</v>
      </c>
      <c r="AU102" s="730">
        <f>IF($AK102="n/a",1.03*AT102,IF($AK102&lt;0,1.01*AT102,IF($AK102&gt;10,1.1*AT102,(1+$AK102/100)*AT102)))</f>
        <v>3.5172337414500006</v>
      </c>
      <c r="AV102" s="730">
        <f>IF($AK102="n/a",1.03*AU102,IF($AK102&lt;0,1.01*AU102,IF($AK102&gt;10,1.1*AU102,(1+$AK102/100)*AU102)))</f>
        <v>3.8689571155950011</v>
      </c>
      <c r="AW102" s="723">
        <f>SUM(AR102:AV102)</f>
        <v>16.161930821545003</v>
      </c>
      <c r="AX102" s="736">
        <f>AW102/I102*100</f>
        <v>11.480274770240802</v>
      </c>
      <c r="AY102" s="888">
        <v>0.98</v>
      </c>
      <c r="AZ102" s="733">
        <v>7.1800000000000006</v>
      </c>
      <c r="BA102" s="733">
        <v>-23.21</v>
      </c>
      <c r="BB102" s="733">
        <v>-1.32</v>
      </c>
      <c r="BC102" s="733">
        <v>-5.4399999999999995</v>
      </c>
      <c r="BD102" s="862"/>
      <c r="BE102" s="594">
        <v>2007</v>
      </c>
      <c r="BF102" s="853">
        <f>IF(BE102&gt;2020,0,IF(BE102&gt;2008,1,IF(BE102&gt;2001,2,IF(BE102&gt;1990,3,IF(BE102&gt;1980,4,IF(BE102&gt;1973,5,IF(BE102&gt;1970,6,IF(BE102&gt;1960,7,IF(BE102&gt;1958,8,IF(BE102&gt;1953,9,10))))))))))</f>
        <v>2</v>
      </c>
      <c r="BG102" s="783">
        <v>6.5</v>
      </c>
      <c r="BH102" s="820" t="s">
        <v>4443</v>
      </c>
      <c r="BI102" s="820" t="s">
        <v>4444</v>
      </c>
    </row>
    <row r="103" spans="1:61" ht="11.25" customHeight="1" x14ac:dyDescent="0.2">
      <c r="A103" s="826" t="s">
        <v>4697</v>
      </c>
      <c r="B103" s="830" t="s">
        <v>158</v>
      </c>
      <c r="C103" s="885" t="s">
        <v>111</v>
      </c>
      <c r="D103" s="885" t="s">
        <v>4181</v>
      </c>
      <c r="E103" s="699">
        <v>37</v>
      </c>
      <c r="F103" s="1122">
        <v>73</v>
      </c>
      <c r="G103" s="1116" t="s">
        <v>36</v>
      </c>
      <c r="H103" s="1116" t="s">
        <v>36</v>
      </c>
      <c r="I103" s="821">
        <v>55.16</v>
      </c>
      <c r="J103" s="618">
        <f>(M103/I103)*100</f>
        <v>1.667875271936186</v>
      </c>
      <c r="K103" s="839">
        <v>0.23</v>
      </c>
      <c r="L103" s="842">
        <v>4</v>
      </c>
      <c r="M103" s="609">
        <f>K103*L103</f>
        <v>0.92</v>
      </c>
      <c r="N103" s="825" t="s">
        <v>159</v>
      </c>
      <c r="O103" s="701">
        <v>0.22500000000000001</v>
      </c>
      <c r="P103" s="603">
        <v>44840</v>
      </c>
      <c r="Q103" s="603">
        <v>44862</v>
      </c>
      <c r="R103" s="609">
        <f>(K103-O103)/O103*100</f>
        <v>2.2222222222222241</v>
      </c>
      <c r="S103" s="667">
        <f>IF(INDEX(Historical!$D$7:$D$1220,MATCH(B103,Historical!$B$7:$B$1244,0))=0,"n/a",(INDEX(Historical!$C$7:$C$1222,MATCH(B103,Historical!$B$7:$B$1244,0))/INDEX(Historical!$D$7:$D$1220,MATCH(B103,Historical!$B$7:$B$1244,0))-1)*100)</f>
        <v>2.2598870056497189</v>
      </c>
      <c r="T103" s="667">
        <f>IF(INDEX(Historical!$F$7:$F$1213,MATCH(B103,Historical!$B$7:$B$1244,0))=0,"n/a",((INDEX(Historical!$C$7:$C$1222,MATCH(B103,Historical!$B$7:$B$1244,0))/INDEX(Historical!$F$7:$F$1213,MATCH(B103,Historical!$B$7:$B$1244,0)))^(1/3)-1)*100)</f>
        <v>1.9125077032384308</v>
      </c>
      <c r="U103" s="667">
        <f>IF(INDEX(Historical!$H$7:$H$1213,MATCH(B103,Historical!$B$7:$B$1244,0))=0,"n/a",((INDEX(Historical!$C$7:$C$1222,MATCH(B103,Historical!$B$7:$B$1244,0))/INDEX(Historical!$H$7:$H$1213,MATCH(B103,Historical!$B$7:$B$1244,0)))^(1/5)-1)*100)</f>
        <v>1.9301197698436523</v>
      </c>
      <c r="V103" s="667">
        <f>IF(INDEX(Historical!$N$7:$N$1213,MATCH(B103,Historical!$B$7:$B$1244,0))=0,"n/a",((INDEX(Historical!$C$7:$C$1222,MATCH(B103,Historical!$B$7:$B$1244,0))/INDEX(Historical!$N$7:$N$1213,MATCH(B103,Historical!$B$7:$B$1244,0)))^(1/10)-1)*100)</f>
        <v>1.9645555738537768</v>
      </c>
      <c r="W103" s="668">
        <f>IF(OR(U103&lt;=0,U103="n/a",V103&lt;=0,V103="n/a"),"n/a",U103/V103)</f>
        <v>0.98247145335645891</v>
      </c>
      <c r="X103" s="669">
        <f>IF(OR(AJ103&lt;=0,AJ103="n/a",U103&lt;=0,U103="n/a"),"n/a",U103/AJ103)</f>
        <v>0.20105414269204713</v>
      </c>
      <c r="Y103" s="830"/>
      <c r="Z103" s="618">
        <f>IF(OR(AC103&lt;0.01,AC103="n/a"),"n/a",M103/AC103*100)</f>
        <v>30.564784053156153</v>
      </c>
      <c r="AA103" s="841">
        <f>IF(OR(AC103&lt;0.01,AC103="n/a"),"n/a",I103/AC103)</f>
        <v>18.325581395348838</v>
      </c>
      <c r="AB103" s="842">
        <v>7</v>
      </c>
      <c r="AC103" s="821">
        <v>3.01</v>
      </c>
      <c r="AD103" s="821">
        <v>2.59</v>
      </c>
      <c r="AE103" s="821">
        <v>2.02</v>
      </c>
      <c r="AF103" s="821">
        <v>2.99</v>
      </c>
      <c r="AG103" s="821">
        <v>16.100000000000001</v>
      </c>
      <c r="AH103" s="821">
        <v>17.5</v>
      </c>
      <c r="AI103" s="821">
        <v>9.31</v>
      </c>
      <c r="AJ103" s="821">
        <v>9.6</v>
      </c>
      <c r="AK103" s="821">
        <v>7.0000000000000009</v>
      </c>
      <c r="AL103" s="833">
        <v>2630</v>
      </c>
      <c r="AM103" s="827">
        <v>1.7000000000000002</v>
      </c>
      <c r="AN103" s="821">
        <v>0.11</v>
      </c>
      <c r="AO103" s="705">
        <f>IF(U103="n/a","n/a",IF(AA103&lt;0,"n/a",IF(AA103="n/a","n/a",J103+U103-AA103)))</f>
        <v>-14.727586353568999</v>
      </c>
      <c r="AP103" s="706">
        <f>IF(U103="n/a","n/a",J103+U103)</f>
        <v>3.5979950417798383</v>
      </c>
      <c r="AQ103" s="843">
        <f>IF(OR(AC103&lt;0.01,AC103="n/a",AF103="n/a"),"n/a",(I103/SQRT(22.5*AC103*(I103/AF103))-1)*100)</f>
        <v>56.053393102194391</v>
      </c>
      <c r="AR103" s="618">
        <f>INDEX(Historical!$C$7:$C$1222,MATCH(B103,Historical!$B$7:$B$1244,0))*IF(AH103="n/a",1.03,IF(AH103&lt;0,1.01,IF(AH103&gt;10,1.1,(1+AH103/100))))</f>
        <v>0.99550000000000016</v>
      </c>
      <c r="AS103" s="841">
        <f>IF($AI103="n/a",1.03*AR103,IF($AI103&lt;0,1.01*AR103,IF($AI103&gt;10,1.1*AR103,(1+$AI103/100)*AR103)))</f>
        <v>1.0881810500000002</v>
      </c>
      <c r="AT103" s="841">
        <f>IF($AK103="n/a",1.03*AS103,IF($AK103&lt;0,1.01*AS103,IF($AK103&gt;10,1.1*AS103,(1+$AK103/100)*AS103)))</f>
        <v>1.1643537235000003</v>
      </c>
      <c r="AU103" s="841">
        <f>IF($AK103="n/a",1.03*AT103,IF($AK103&lt;0,1.01*AT103,IF($AK103&gt;10,1.1*AT103,(1+$AK103/100)*AT103)))</f>
        <v>1.2458584841450004</v>
      </c>
      <c r="AV103" s="841">
        <f>IF($AK103="n/a",1.03*AU103,IF($AK103&lt;0,1.01*AU103,IF($AK103&gt;10,1.1*AU103,(1+$AK103/100)*AU103)))</f>
        <v>1.3330685780351506</v>
      </c>
      <c r="AW103" s="618">
        <f>SUM(AR103:AV103)</f>
        <v>5.8269618356801516</v>
      </c>
      <c r="AX103" s="713">
        <f>AW103/I103*100</f>
        <v>10.563745169833489</v>
      </c>
      <c r="AY103" s="887">
        <v>0.79</v>
      </c>
      <c r="AZ103" s="827">
        <v>36.130000000000003</v>
      </c>
      <c r="BA103" s="827">
        <v>-1.01</v>
      </c>
      <c r="BB103" s="827">
        <v>9.35</v>
      </c>
      <c r="BC103" s="827">
        <v>17.07</v>
      </c>
      <c r="BE103" s="594">
        <v>1986</v>
      </c>
      <c r="BF103" s="853">
        <f>IF(BE103&gt;2020,0,IF(BE103&gt;2008,1,IF(BE103&gt;2001,2,IF(BE103&gt;1990,3,IF(BE103&gt;1980,4,IF(BE103&gt;1973,5,IF(BE103&gt;1970,6,IF(BE103&gt;1960,7,IF(BE103&gt;1958,8,IF(BE103&gt;1953,9,10))))))))))</f>
        <v>4</v>
      </c>
      <c r="BG103" s="837">
        <v>10.9</v>
      </c>
      <c r="BH103" s="820" t="s">
        <v>4443</v>
      </c>
      <c r="BI103" s="820" t="s">
        <v>4444</v>
      </c>
    </row>
    <row r="104" spans="1:61" ht="11.25" customHeight="1" x14ac:dyDescent="0.2">
      <c r="A104" s="836" t="s">
        <v>5285</v>
      </c>
      <c r="B104" s="830" t="s">
        <v>5276</v>
      </c>
      <c r="C104" s="885" t="s">
        <v>107</v>
      </c>
      <c r="D104" s="885" t="s">
        <v>4197</v>
      </c>
      <c r="E104" s="699">
        <v>5</v>
      </c>
      <c r="F104" s="1122">
        <v>694</v>
      </c>
      <c r="G104" s="1098" t="s">
        <v>105</v>
      </c>
      <c r="H104" s="1098" t="s">
        <v>105</v>
      </c>
      <c r="I104" t="n">
        <v>10.97</v>
      </c>
      <c r="J104" s="618">
        <f>(M104/I104)*100</f>
        <v>4.1666666666666661</v>
      </c>
      <c r="K104" s="832">
        <v>0.13500000000000001</v>
      </c>
      <c r="L104" s="842">
        <v>4</v>
      </c>
      <c r="M104" s="609">
        <f>K104*L104</f>
        <v>0.54</v>
      </c>
      <c r="N104" s="825" t="s">
        <v>962</v>
      </c>
      <c r="O104" s="700">
        <v>0.13</v>
      </c>
      <c r="P104" s="603">
        <v>44874</v>
      </c>
      <c r="Q104" s="603">
        <v>44890</v>
      </c>
      <c r="R104" s="609">
        <f>(K104-O104)/O104*100</f>
        <v>3.8461538461538494</v>
      </c>
      <c r="S104" s="667">
        <f>IF(INDEX(Historical!$D$7:$D$1220,MATCH(B104,Historical!$B$7:$B$1244,0))=0,"n/a",(INDEX(Historical!$C$7:$C$1222,MATCH(B104,Historical!$B$7:$B$1244,0))/INDEX(Historical!$D$7:$D$1220,MATCH(B104,Historical!$B$7:$B$1244,0))-1)*100)</f>
        <v>8.3333333333333481</v>
      </c>
      <c r="T104" s="667">
        <f>IF(INDEX(Historical!$F$7:$F$1213,MATCH(B104,Historical!$B$7:$B$1244,0))=0,"n/a",((INDEX(Historical!$C$7:$C$1222,MATCH(B104,Historical!$B$7:$B$1244,0))/INDEX(Historical!$F$7:$F$1213,MATCH(B104,Historical!$B$7:$B$1244,0)))^(1/3)-1)*100)</f>
        <v>5.7264270346431223</v>
      </c>
      <c r="U104" s="667">
        <f>IF(INDEX(Historical!$H$7:$H$1213,MATCH(B104,Historical!$B$7:$B$1244,0))=0,"n/a",((INDEX(Historical!$C$7:$C$1222,MATCH(B104,Historical!$B$7:$B$1244,0))/INDEX(Historical!$H$7:$H$1213,MATCH(B104,Historical!$B$7:$B$1244,0)))^(1/5)-1)*100)</f>
        <v>7.6316922514810814</v>
      </c>
      <c r="V104" s="667">
        <f>IF(INDEX(Historical!$N$7:$N$1213,MATCH(B104,Historical!$B$7:$B$1244,0))=0,"n/a",((INDEX(Historical!$C$7:$C$1222,MATCH(B104,Historical!$B$7:$B$1244,0))/INDEX(Historical!$N$7:$N$1213,MATCH(B104,Historical!$B$7:$B$1244,0)))^(1/10)-1)*100)</f>
        <v>4.3403868715645499</v>
      </c>
      <c r="W104" s="668">
        <f>IF(OR(U104&lt;=0,U104="n/a",V104&lt;=0,V104="n/a"),"n/a",U104/V104)</f>
        <v>1.7582976995620063</v>
      </c>
      <c r="X104" s="669">
        <f>IF(OR(AJ104&lt;=0,AJ104="n/a",U104&lt;=0,U104="n/a"),"n/a",U104/AJ104)</f>
        <v>0.51916273819599201</v>
      </c>
      <c r="Y104" s="640"/>
      <c r="Z104" s="618">
        <f>IF(OR(AC104&lt;0.01,AC104="n/a"),"n/a",M104/AC104*100)</f>
        <v>38.028169014084511</v>
      </c>
      <c r="AA104" s="841">
        <f>IF(OR(AC104&lt;0.01,AC104="n/a"),"n/a",I104/AC104)</f>
        <v>9.126760563380282</v>
      </c>
      <c r="AB104" s="842">
        <v>12</v>
      </c>
      <c r="AC104" s="821">
        <v>1.42</v>
      </c>
      <c r="AD104" s="821">
        <v>1.53</v>
      </c>
      <c r="AE104" s="821">
        <v>3.39</v>
      </c>
      <c r="AF104" s="821">
        <v>1.04</v>
      </c>
      <c r="AG104" s="821">
        <v>11</v>
      </c>
      <c r="AH104" s="821">
        <v>145</v>
      </c>
      <c r="AI104" s="821">
        <v>6.4799999999999995</v>
      </c>
      <c r="AJ104" s="821">
        <v>14.7</v>
      </c>
      <c r="AK104" s="821">
        <v>6</v>
      </c>
      <c r="AL104" s="833">
        <v>1170</v>
      </c>
      <c r="AM104" s="827">
        <v>2.7</v>
      </c>
      <c r="AN104" s="821">
        <v>0.21</v>
      </c>
      <c r="AO104" s="705">
        <f>IF(U104="n/a","n/a",IF(AA104&lt;0,"n/a",IF(AA104="n/a","n/a",J104+U104-AA104)))</f>
        <v>2.6715983547674664</v>
      </c>
      <c r="AP104" s="706">
        <f>IF(U104="n/a","n/a",J104+U104)</f>
        <v>11.798358918147748</v>
      </c>
      <c r="AQ104" s="843">
        <f>IF(OR(AC104&lt;0.01,AC104="n/a",AF104="n/a"),"n/a",(I104/SQRT(22.5*AC104*(I104/AF104))-1)*100)</f>
        <v>-35.049314481710233</v>
      </c>
      <c r="AR104" s="618">
        <f>INDEX(Historical!$C$7:$C$1222,MATCH(B104,Historical!$B$7:$B$1244,0))*IF(AH104="n/a",1.03,IF(AH104&lt;0,1.01,IF(AH104&gt;10,1.1,(1+AH104/100))))</f>
        <v>0.57200000000000006</v>
      </c>
      <c r="AS104" s="841">
        <f>IF($AI104="n/a",1.03*AR104,IF($AI104&lt;0,1.01*AR104,IF($AI104&gt;10,1.1*AR104,(1+$AI104/100)*AR104)))</f>
        <v>0.6090656000000001</v>
      </c>
      <c r="AT104" s="841">
        <f>IF($AK104="n/a",1.03*AS104,IF($AK104&lt;0,1.01*AS104,IF($AK104&gt;10,1.1*AS104,(1+$AK104/100)*AS104)))</f>
        <v>0.64560953600000015</v>
      </c>
      <c r="AU104" s="841">
        <f>IF($AK104="n/a",1.03*AT104,IF($AK104&lt;0,1.01*AT104,IF($AK104&gt;10,1.1*AT104,(1+$AK104/100)*AT104)))</f>
        <v>0.68434610816000019</v>
      </c>
      <c r="AV104" s="841">
        <f>IF($AK104="n/a",1.03*AU104,IF($AK104&lt;0,1.01*AU104,IF($AK104&gt;10,1.1*AU104,(1+$AK104/100)*AU104)))</f>
        <v>0.72540687464960019</v>
      </c>
      <c r="AW104" s="618">
        <f>SUM(AR104:AV104)</f>
        <v>3.2364281188096009</v>
      </c>
      <c r="AX104" s="713">
        <f>AW104/I104*100</f>
        <v>24.972439188345685</v>
      </c>
      <c r="AY104" s="887">
        <v>0.69</v>
      </c>
      <c r="AZ104" s="827">
        <v>11.87</v>
      </c>
      <c r="BA104" s="827">
        <v>-24.560000000000002</v>
      </c>
      <c r="BB104" s="827">
        <v>-4.1099999999999994</v>
      </c>
      <c r="BC104" s="827">
        <v>-3.58</v>
      </c>
      <c r="BE104" s="594">
        <v>2018</v>
      </c>
      <c r="BF104" s="853">
        <f>IF(BE104&gt;2020,0,IF(BE104&gt;2008,1,IF(BE104&gt;2001,2,IF(BE104&gt;1990,3,IF(BE104&gt;1980,4,IF(BE104&gt;1973,5,IF(BE104&gt;1970,6,IF(BE104&gt;1960,7,IF(BE104&gt;1958,8,IF(BE104&gt;1953,9,10))))))))))</f>
        <v>1</v>
      </c>
      <c r="BG104" s="837">
        <v>1.2</v>
      </c>
      <c r="BH104" s="820" t="s">
        <v>4443</v>
      </c>
      <c r="BI104" s="820" t="s">
        <v>4444</v>
      </c>
    </row>
    <row r="105" spans="1:61" ht="11.25" customHeight="1" x14ac:dyDescent="0.2">
      <c r="A105" s="819" t="s">
        <v>4698</v>
      </c>
      <c r="B105" s="830" t="s">
        <v>469</v>
      </c>
      <c r="C105" s="885" t="s">
        <v>107</v>
      </c>
      <c r="D105" s="885" t="s">
        <v>117</v>
      </c>
      <c r="E105" s="699">
        <v>29</v>
      </c>
      <c r="F105" s="1122">
        <v>118</v>
      </c>
      <c r="G105" s="1098" t="s">
        <v>105</v>
      </c>
      <c r="H105" s="1098" t="s">
        <v>105</v>
      </c>
      <c r="I105" t="n">
        <v>55.36</v>
      </c>
      <c r="J105" s="618">
        <f>(M105/I105)*100</f>
        <v>0.82040306759407888</v>
      </c>
      <c r="K105" s="839">
        <v>0.115</v>
      </c>
      <c r="L105" s="842">
        <v>4</v>
      </c>
      <c r="M105" s="609">
        <f>K105*L105</f>
        <v>0.46</v>
      </c>
      <c r="N105" s="825" t="s">
        <v>121</v>
      </c>
      <c r="O105" s="701">
        <v>0.10249999999999999</v>
      </c>
      <c r="P105" s="603">
        <v>44866</v>
      </c>
      <c r="Q105" s="603">
        <v>44881</v>
      </c>
      <c r="R105" s="609">
        <f>(K105-O105)/O105*100</f>
        <v>12.195121951219525</v>
      </c>
      <c r="S105" s="667">
        <f>IF(INDEX(Historical!$D$7:$D$1220,MATCH(B105,Historical!$B$7:$B$1244,0))=0,"n/a",(INDEX(Historical!$C$7:$C$1222,MATCH(B105,Historical!$B$7:$B$1244,0))/INDEX(Historical!$D$7:$D$1220,MATCH(B105,Historical!$B$7:$B$1244,0))-1)*100)</f>
        <v>11.184210526315773</v>
      </c>
      <c r="T105" s="667">
        <f>IF(INDEX(Historical!$F$7:$F$1213,MATCH(B105,Historical!$B$7:$B$1244,0))=0,"n/a",((INDEX(Historical!$C$7:$C$1222,MATCH(B105,Historical!$B$7:$B$1244,0))/INDEX(Historical!$F$7:$F$1213,MATCH(B105,Historical!$B$7:$B$1244,0)))^(1/3)-1)*100)</f>
        <v>9.1392883061105721</v>
      </c>
      <c r="U105" s="667">
        <f>IF(INDEX(Historical!$H$7:$H$1213,MATCH(B105,Historical!$B$7:$B$1244,0))=0,"n/a",((INDEX(Historical!$C$7:$C$1222,MATCH(B105,Historical!$B$7:$B$1244,0))/INDEX(Historical!$H$7:$H$1213,MATCH(B105,Historical!$B$7:$B$1244,0)))^(1/5)-1)*100)</f>
        <v>8.7709057973108795</v>
      </c>
      <c r="V105" s="667">
        <f>IF(INDEX(Historical!$N$7:$N$1213,MATCH(B105,Historical!$B$7:$B$1244,0))=0,"n/a",((INDEX(Historical!$C$7:$C$1222,MATCH(B105,Historical!$B$7:$B$1244,0))/INDEX(Historical!$N$7:$N$1213,MATCH(B105,Historical!$B$7:$B$1244,0)))^(1/10)-1)*100)</f>
        <v>9.3713975030832906</v>
      </c>
      <c r="W105" s="668">
        <f>IF(OR(U105&lt;=0,U105="n/a",V105&lt;=0,V105="n/a"),"n/a",U105/V105)</f>
        <v>0.93592292872276062</v>
      </c>
      <c r="X105" s="669">
        <f>IF(OR(AJ105&lt;=0,AJ105="n/a",U105&lt;=0,U105="n/a"),"n/a",U105/AJ105)</f>
        <v>0.48999473727993742</v>
      </c>
      <c r="Y105" s="629"/>
      <c r="Z105" s="618">
        <f>IF(OR(AC105&lt;0.01,AC105="n/a"),"n/a",M105/AC105*100)</f>
        <v>21.296296296296298</v>
      </c>
      <c r="AA105" s="841">
        <f>IF(OR(AC105&lt;0.01,AC105="n/a"),"n/a",I105/AC105)</f>
        <v>25.958333333333332</v>
      </c>
      <c r="AB105" s="842">
        <v>12</v>
      </c>
      <c r="AC105" s="821">
        <v>2.16</v>
      </c>
      <c r="AD105" s="821">
        <v>1.96</v>
      </c>
      <c r="AE105" s="821">
        <v>4.87</v>
      </c>
      <c r="AF105" s="821">
        <v>3.61</v>
      </c>
      <c r="AG105" s="821">
        <v>14.000000000000002</v>
      </c>
      <c r="AH105" s="821">
        <v>22.7</v>
      </c>
      <c r="AI105" s="821">
        <v>10.37</v>
      </c>
      <c r="AJ105" s="821">
        <v>17.899999999999999</v>
      </c>
      <c r="AK105" s="821">
        <v>13.22</v>
      </c>
      <c r="AL105" s="833">
        <v>15850</v>
      </c>
      <c r="AM105" s="827">
        <v>0.1</v>
      </c>
      <c r="AN105" s="821">
        <v>0.95</v>
      </c>
      <c r="AO105" s="705">
        <f>IF(U105="n/a","n/a",IF(AA105&lt;0,"n/a",IF(AA105="n/a","n/a",J105+U105-AA105)))</f>
        <v>-16.367024468428376</v>
      </c>
      <c r="AP105" s="706">
        <f>IF(U105="n/a","n/a",J105+U105)</f>
        <v>9.591308864904958</v>
      </c>
      <c r="AQ105" s="843">
        <f>IF(OR(AC105&lt;0.01,AC105="n/a",AF105="n/a"),"n/a",(I105/SQRT(22.5*AC105*(I105/AF105))-1)*100)</f>
        <v>104.08014039514893</v>
      </c>
      <c r="AR105" s="618">
        <f>INDEX(Historical!$C$7:$C$1222,MATCH(B105,Historical!$B$7:$B$1244,0))*IF(AH105="n/a",1.03,IF(AH105&lt;0,1.01,IF(AH105&gt;10,1.1,(1+AH105/100))))</f>
        <v>0.46475</v>
      </c>
      <c r="AS105" s="841">
        <f>IF($AI105="n/a",1.03*AR105,IF($AI105&lt;0,1.01*AR105,IF($AI105&gt;10,1.1*AR105,(1+$AI105/100)*AR105)))</f>
        <v>0.51122500000000004</v>
      </c>
      <c r="AT105" s="841">
        <f>IF($AK105="n/a",1.03*AS105,IF($AK105&lt;0,1.01*AS105,IF($AK105&gt;10,1.1*AS105,(1+$AK105/100)*AS105)))</f>
        <v>0.56234750000000011</v>
      </c>
      <c r="AU105" s="841">
        <f>IF($AK105="n/a",1.03*AT105,IF($AK105&lt;0,1.01*AT105,IF($AK105&gt;10,1.1*AT105,(1+$AK105/100)*AT105)))</f>
        <v>0.61858225000000022</v>
      </c>
      <c r="AV105" s="841">
        <f>IF($AK105="n/a",1.03*AU105,IF($AK105&lt;0,1.01*AU105,IF($AK105&gt;10,1.1*AU105,(1+$AK105/100)*AU105)))</f>
        <v>0.68044047500000027</v>
      </c>
      <c r="AW105" s="618">
        <f>SUM(AR105:AV105)</f>
        <v>2.8373452250000004</v>
      </c>
      <c r="AX105" s="713">
        <f>AW105/I105*100</f>
        <v>5.0603624487248089</v>
      </c>
      <c r="AY105" s="887">
        <v>0.75</v>
      </c>
      <c r="AZ105" s="827">
        <v>5.9700000000000006</v>
      </c>
      <c r="BA105" s="827">
        <v>-24.23</v>
      </c>
      <c r="BB105" s="827">
        <v>-3.64</v>
      </c>
      <c r="BC105" s="827">
        <v>-6.02</v>
      </c>
      <c r="BE105" s="594">
        <v>1995</v>
      </c>
      <c r="BF105" s="853">
        <f>IF(BE105&gt;2020,0,IF(BE105&gt;2008,1,IF(BE105&gt;2001,2,IF(BE105&gt;1990,3,IF(BE105&gt;1980,4,IF(BE105&gt;1973,5,IF(BE105&gt;1970,6,IF(BE105&gt;1960,7,IF(BE105&gt;1958,8,IF(BE105&gt;1953,9,10))))))))))</f>
        <v>3</v>
      </c>
      <c r="BG105" s="837">
        <v>5.0999999999999996</v>
      </c>
      <c r="BH105" s="820" t="s">
        <v>4443</v>
      </c>
      <c r="BI105" s="820" t="s">
        <v>4444</v>
      </c>
    </row>
    <row r="106" spans="1:61" ht="11.25" customHeight="1" x14ac:dyDescent="0.2">
      <c r="A106" s="826" t="s">
        <v>1586</v>
      </c>
      <c r="B106" s="830" t="s">
        <v>1587</v>
      </c>
      <c r="C106" s="885" t="s">
        <v>107</v>
      </c>
      <c r="D106" s="885" t="s">
        <v>4197</v>
      </c>
      <c r="E106" s="699">
        <v>10</v>
      </c>
      <c r="F106" s="1122">
        <v>478</v>
      </c>
      <c r="G106" s="1098" t="s">
        <v>105</v>
      </c>
      <c r="H106" s="1098" t="s">
        <v>105</v>
      </c>
      <c r="I106" s="829">
        <v>20.21</v>
      </c>
      <c r="J106" s="618">
        <f>(M106/I106)*100</f>
        <v>4.5522018802572983</v>
      </c>
      <c r="K106" s="832">
        <v>0.23</v>
      </c>
      <c r="L106" s="842">
        <v>4</v>
      </c>
      <c r="M106" s="609">
        <f>K106*L106</f>
        <v>0.92</v>
      </c>
      <c r="N106" s="825" t="s">
        <v>106</v>
      </c>
      <c r="O106" s="700">
        <v>0.22</v>
      </c>
      <c r="P106" s="891">
        <v>44589</v>
      </c>
      <c r="Q106" s="891">
        <v>44606</v>
      </c>
      <c r="R106" s="609">
        <f>(K106-O106)/O106*100</f>
        <v>4.5454545454545494</v>
      </c>
      <c r="S106" s="667">
        <f>IF(INDEX(Historical!$D$7:$D$1220,MATCH(B106,Historical!$B$7:$B$1244,0))=0,"n/a",(INDEX(Historical!$C$7:$C$1222,MATCH(B106,Historical!$B$7:$B$1244,0))/INDEX(Historical!$D$7:$D$1220,MATCH(B106,Historical!$B$7:$B$1244,0))-1)*100)</f>
        <v>6.976744186046524</v>
      </c>
      <c r="T106" s="667">
        <f>IF(INDEX(Historical!$F$7:$F$1213,MATCH(B106,Historical!$B$7:$B$1244,0))=0,"n/a",((INDEX(Historical!$C$7:$C$1222,MATCH(B106,Historical!$B$7:$B$1244,0))/INDEX(Historical!$F$7:$F$1213,MATCH(B106,Historical!$B$7:$B$1244,0)))^(1/3)-1)*100)</f>
        <v>7.5272905147686142</v>
      </c>
      <c r="U106" s="667">
        <f>IF(INDEX(Historical!$H$7:$H$1213,MATCH(B106,Historical!$B$7:$B$1244,0))=0,"n/a",((INDEX(Historical!$C$7:$C$1222,MATCH(B106,Historical!$B$7:$B$1244,0))/INDEX(Historical!$H$7:$H$1213,MATCH(B106,Historical!$B$7:$B$1244,0)))^(1/5)-1)*100)</f>
        <v>10.438362870438155</v>
      </c>
      <c r="V106" s="667">
        <f>IF(INDEX(Historical!$N$7:$N$1213,MATCH(B106,Historical!$B$7:$B$1244,0))=0,"n/a",((INDEX(Historical!$C$7:$C$1222,MATCH(B106,Historical!$B$7:$B$1244,0))/INDEX(Historical!$N$7:$N$1213,MATCH(B106,Historical!$B$7:$B$1244,0)))^(1/10)-1)*100)</f>
        <v>14.381992765281604</v>
      </c>
      <c r="W106" s="668">
        <f>IF(OR(U106&lt;=0,U106="n/a",V106&lt;=0,V106="n/a"),"n/a",U106/V106)</f>
        <v>0.72579391749080535</v>
      </c>
      <c r="X106" s="669">
        <f>IF(OR(AJ106&lt;=0,AJ106="n/a",U106&lt;=0,U106="n/a"),"n/a",U106/AJ106)</f>
        <v>0.62133112324036632</v>
      </c>
      <c r="Y106" s="631"/>
      <c r="Z106" s="618">
        <f>IF(OR(AC106&lt;0.01,AC106="n/a"),"n/a",M106/AC106*100)</f>
        <v>41.071428571428569</v>
      </c>
      <c r="AA106" s="841">
        <f>IF(OR(AC106&lt;0.01,AC106="n/a"),"n/a",I106/AC106)</f>
        <v>9.0223214285714288</v>
      </c>
      <c r="AB106" s="842">
        <v>12</v>
      </c>
      <c r="AC106" s="821">
        <v>2.2400000000000002</v>
      </c>
      <c r="AD106" s="821">
        <v>1.1499999999999999</v>
      </c>
      <c r="AE106" s="821">
        <v>2.6</v>
      </c>
      <c r="AF106" s="821">
        <v>1.04</v>
      </c>
      <c r="AG106" s="821">
        <v>11.5</v>
      </c>
      <c r="AH106" s="821">
        <v>20.8</v>
      </c>
      <c r="AI106" s="821">
        <v>0.80999999999999994</v>
      </c>
      <c r="AJ106" s="821">
        <v>16.8</v>
      </c>
      <c r="AK106" s="821">
        <v>8</v>
      </c>
      <c r="AL106" s="833">
        <v>316.73</v>
      </c>
      <c r="AM106" s="827">
        <v>9.5</v>
      </c>
      <c r="AN106" s="821">
        <v>0.28999999999999998</v>
      </c>
      <c r="AO106" s="705">
        <f>IF(U106="n/a","n/a",IF(AA106&lt;0,"n/a",IF(AA106="n/a","n/a",J106+U106-AA106)))</f>
        <v>5.9682433221240245</v>
      </c>
      <c r="AP106" s="706">
        <f>IF(U106="n/a","n/a",J106+U106)</f>
        <v>14.990564750695453</v>
      </c>
      <c r="AQ106" s="843">
        <f>IF(OR(AC106&lt;0.01,AC106="n/a",AF106="n/a"),"n/a",(I106/SQRT(22.5*AC106*(I106/AF106))-1)*100)</f>
        <v>-35.422004828908939</v>
      </c>
      <c r="AR106" s="618">
        <f>INDEX(Historical!$C$7:$C$1222,MATCH(B106,Historical!$B$7:$B$1244,0))*IF(AH106="n/a",1.03,IF(AH106&lt;0,1.01,IF(AH106&gt;10,1.1,(1+AH106/100))))</f>
        <v>1.0120000000000002</v>
      </c>
      <c r="AS106" s="841">
        <f>IF($AI106="n/a",1.03*AR106,IF($AI106&lt;0,1.01*AR106,IF($AI106&gt;10,1.1*AR106,(1+$AI106/100)*AR106)))</f>
        <v>1.0201972000000001</v>
      </c>
      <c r="AT106" s="841">
        <f>IF($AK106="n/a",1.03*AS106,IF($AK106&lt;0,1.01*AS106,IF($AK106&gt;10,1.1*AS106,(1+$AK106/100)*AS106)))</f>
        <v>1.1018129760000002</v>
      </c>
      <c r="AU106" s="841">
        <f>IF($AK106="n/a",1.03*AT106,IF($AK106&lt;0,1.01*AT106,IF($AK106&gt;10,1.1*AT106,(1+$AK106/100)*AT106)))</f>
        <v>1.1899580140800003</v>
      </c>
      <c r="AV106" s="841">
        <f>IF($AK106="n/a",1.03*AU106,IF($AK106&lt;0,1.01*AU106,IF($AK106&gt;10,1.1*AU106,(1+$AK106/100)*AU106)))</f>
        <v>1.2851546552064004</v>
      </c>
      <c r="AW106" s="618">
        <f>SUM(AR106:AV106)</f>
        <v>5.6091228452864019</v>
      </c>
      <c r="AX106" s="713">
        <f>AW106/I106*100</f>
        <v>27.754195177072745</v>
      </c>
      <c r="AY106" s="887">
        <v>0.93</v>
      </c>
      <c r="AZ106" s="827">
        <v>3.01</v>
      </c>
      <c r="BA106" s="827">
        <v>-25.419999999999998</v>
      </c>
      <c r="BB106" s="827">
        <v>-4.83</v>
      </c>
      <c r="BC106" s="827">
        <v>-5.57</v>
      </c>
      <c r="BE106" s="594">
        <v>2013</v>
      </c>
      <c r="BF106" s="853">
        <f>IF(BE106&gt;2020,0,IF(BE106&gt;2008,1,IF(BE106&gt;2001,2,IF(BE106&gt;1990,3,IF(BE106&gt;1980,4,IF(BE106&gt;1973,5,IF(BE106&gt;1970,6,IF(BE106&gt;1960,7,IF(BE106&gt;1958,8,IF(BE106&gt;1953,9,10))))))))))</f>
        <v>1</v>
      </c>
      <c r="BG106" s="837">
        <v>1.0999999999999999</v>
      </c>
      <c r="BH106" s="820" t="s">
        <v>4443</v>
      </c>
      <c r="BI106" s="820" t="s">
        <v>4444</v>
      </c>
    </row>
    <row r="107" spans="1:61" ht="11.25" customHeight="1" x14ac:dyDescent="0.2">
      <c r="A107" s="10" t="s">
        <v>4700</v>
      </c>
      <c r="B107" s="926" t="s">
        <v>3919</v>
      </c>
      <c r="C107" s="885" t="s">
        <v>107</v>
      </c>
      <c r="D107" s="885" t="s">
        <v>4197</v>
      </c>
      <c r="E107" s="699">
        <v>8</v>
      </c>
      <c r="F107" s="1122">
        <v>577</v>
      </c>
      <c r="G107" s="1105" t="s">
        <v>105</v>
      </c>
      <c r="H107" s="1105" t="s">
        <v>105</v>
      </c>
      <c r="I107" s="829">
        <v>30.18</v>
      </c>
      <c r="J107" s="618">
        <f>(M107/I107)*100</f>
        <v>2.6507620941020544</v>
      </c>
      <c r="K107" s="832">
        <v>0.2</v>
      </c>
      <c r="L107" s="842">
        <v>4</v>
      </c>
      <c r="M107" s="609">
        <f>K107*L107</f>
        <v>0.8</v>
      </c>
      <c r="N107" s="825" t="s">
        <v>962</v>
      </c>
      <c r="O107" s="700">
        <v>0.18</v>
      </c>
      <c r="P107" s="891">
        <v>44603</v>
      </c>
      <c r="Q107" s="891">
        <v>44616</v>
      </c>
      <c r="R107" s="609">
        <f>(K107-O107)/O107*100</f>
        <v>11.111111111111121</v>
      </c>
      <c r="S107" s="667">
        <f>IF(INDEX(Historical!$D$7:$D$1220,MATCH(B107,Historical!$B$7:$B$1244,0))=0,"n/a",(INDEX(Historical!$C$7:$C$1222,MATCH(B107,Historical!$B$7:$B$1244,0))/INDEX(Historical!$D$7:$D$1220,MATCH(B107,Historical!$B$7:$B$1244,0))-1)*100)</f>
        <v>25</v>
      </c>
      <c r="T107" s="667">
        <f>IF(INDEX(Historical!$F$7:$F$1213,MATCH(B107,Historical!$B$7:$B$1244,0))=0,"n/a",((INDEX(Historical!$C$7:$C$1222,MATCH(B107,Historical!$B$7:$B$1244,0))/INDEX(Historical!$F$7:$F$1213,MATCH(B107,Historical!$B$7:$B$1244,0)))^(1/3)-1)*100)</f>
        <v>15.441567326431937</v>
      </c>
      <c r="U107" s="667">
        <f>IF(INDEX(Historical!$H$7:$H$1213,MATCH(B107,Historical!$B$7:$B$1244,0))=0,"n/a",((INDEX(Historical!$C$7:$C$1222,MATCH(B107,Historical!$B$7:$B$1244,0))/INDEX(Historical!$H$7:$H$1213,MATCH(B107,Historical!$B$7:$B$1244,0)))^(1/5)-1)*100)</f>
        <v>23.363417251672082</v>
      </c>
      <c r="V107" s="667" t="str">
        <f>IF(INDEX(Historical!$N$7:$N$1213,MATCH(B107,Historical!$B$7:$B$1244,0))=0,"n/a",((INDEX(Historical!$C$7:$C$1222,MATCH(B107,Historical!$B$7:$B$1244,0))/INDEX(Historical!$N$7:$N$1213,MATCH(B107,Historical!$B$7:$B$1244,0)))^(1/10)-1)*100)</f>
        <v>n/a</v>
      </c>
      <c r="W107" s="668" t="str">
        <f>IF(OR(U107&lt;=0,U107="n/a",V107&lt;=0,V107="n/a"),"n/a",U107/V107)</f>
        <v>n/a</v>
      </c>
      <c r="X107" s="669">
        <f>IF(OR(AJ107&lt;=0,AJ107="n/a",U107&lt;=0,U107="n/a"),"n/a",U107/AJ107)</f>
        <v>1.4786972944096255</v>
      </c>
      <c r="Y107" s="831"/>
      <c r="Z107" s="618">
        <f>IF(OR(AC107&lt;0.01,AC107="n/a"),"n/a",M107/AC107*100)</f>
        <v>17.977528089887642</v>
      </c>
      <c r="AA107" s="841">
        <f>IF(OR(AC107&lt;0.01,AC107="n/a"),"n/a",I107/AC107)</f>
        <v>6.7820224719101123</v>
      </c>
      <c r="AB107" s="842">
        <v>12</v>
      </c>
      <c r="AC107" s="821">
        <v>4.45</v>
      </c>
      <c r="AD107" s="821" t="s">
        <v>135</v>
      </c>
      <c r="AE107" s="821">
        <v>2.6</v>
      </c>
      <c r="AF107" s="821">
        <v>0.99</v>
      </c>
      <c r="AG107" s="821">
        <v>15.7</v>
      </c>
      <c r="AH107" s="821">
        <v>348</v>
      </c>
      <c r="AI107" s="821">
        <v>13.96</v>
      </c>
      <c r="AJ107" s="821">
        <v>15.8</v>
      </c>
      <c r="AK107" s="821" t="s">
        <v>135</v>
      </c>
      <c r="AL107" s="833">
        <v>236.71</v>
      </c>
      <c r="AM107" s="827">
        <v>5.0999999999999996</v>
      </c>
      <c r="AN107" s="821">
        <v>0.3</v>
      </c>
      <c r="AO107" s="705">
        <f>IF(U107="n/a","n/a",IF(AA107&lt;0,"n/a",IF(AA107="n/a","n/a",J107+U107-AA107)))</f>
        <v>19.232156873864028</v>
      </c>
      <c r="AP107" s="706">
        <f>IF(U107="n/a","n/a",J107+U107)</f>
        <v>26.014179345774139</v>
      </c>
      <c r="AQ107" s="843">
        <f>IF(OR(AC107&lt;0.01,AC107="n/a",AF107="n/a"),"n/a",(I107/SQRT(22.5*AC107*(I107/AF107))-1)*100)</f>
        <v>-45.373176116119943</v>
      </c>
      <c r="AR107" s="618">
        <f>INDEX(Historical!$C$7:$C$1222,MATCH(B107,Historical!$B$7:$B$1244,0))*IF(AH107="n/a",1.03,IF(AH107&lt;0,1.01,IF(AH107&gt;10,1.1,(1+AH107/100))))</f>
        <v>0.88000000000000012</v>
      </c>
      <c r="AS107" s="841">
        <f>IF($AI107="n/a",1.03*AR107,IF($AI107&lt;0,1.01*AR107,IF($AI107&gt;10,1.1*AR107,(1+$AI107/100)*AR107)))</f>
        <v>0.96800000000000019</v>
      </c>
      <c r="AT107" s="841">
        <f>IF($AK107="n/a",1.03*AS107,IF($AK107&lt;0,1.01*AS107,IF($AK107&gt;10,1.1*AS107,(1+$AK107/100)*AS107)))</f>
        <v>0.99704000000000026</v>
      </c>
      <c r="AU107" s="841">
        <f>IF($AK107="n/a",1.03*AT107,IF($AK107&lt;0,1.01*AT107,IF($AK107&gt;10,1.1*AT107,(1+$AK107/100)*AT107)))</f>
        <v>1.0269512000000003</v>
      </c>
      <c r="AV107" s="841">
        <f>IF($AK107="n/a",1.03*AU107,IF($AK107&lt;0,1.01*AU107,IF($AK107&gt;10,1.1*AU107,(1+$AK107/100)*AU107)))</f>
        <v>1.0577597360000004</v>
      </c>
      <c r="AW107" s="618">
        <f>SUM(AR107:AV107)</f>
        <v>4.9297509360000014</v>
      </c>
      <c r="AX107" s="713">
        <f>AW107/I107*100</f>
        <v>16.334496143141159</v>
      </c>
      <c r="AY107" s="887">
        <v>0.7</v>
      </c>
      <c r="AZ107" s="827">
        <v>8.7200000000000006</v>
      </c>
      <c r="BA107" s="827">
        <v>-18.14</v>
      </c>
      <c r="BB107" s="827">
        <v>1.0999999999999999</v>
      </c>
      <c r="BC107" s="827">
        <v>-2.94</v>
      </c>
      <c r="BE107" s="594">
        <v>2015</v>
      </c>
      <c r="BF107" s="853">
        <f>IF(BE107&gt;2020,0,IF(BE107&gt;2008,1,IF(BE107&gt;2001,2,IF(BE107&gt;1990,3,IF(BE107&gt;1980,4,IF(BE107&gt;1973,5,IF(BE107&gt;1970,6,IF(BE107&gt;1960,7,IF(BE107&gt;1958,8,IF(BE107&gt;1953,9,10))))))))))</f>
        <v>1</v>
      </c>
      <c r="BG107" s="837">
        <v>1.4000000000000001</v>
      </c>
      <c r="BH107" s="820" t="s">
        <v>4443</v>
      </c>
      <c r="BI107" s="820" t="s">
        <v>4444</v>
      </c>
    </row>
    <row r="108" spans="1:61" ht="11.25" customHeight="1" x14ac:dyDescent="0.2">
      <c r="A108" s="836" t="s">
        <v>4420</v>
      </c>
      <c r="B108" s="830" t="s">
        <v>3958</v>
      </c>
      <c r="C108" s="885" t="s">
        <v>111</v>
      </c>
      <c r="D108" s="885" t="s">
        <v>4203</v>
      </c>
      <c r="E108" s="699">
        <v>8</v>
      </c>
      <c r="F108" s="1122">
        <v>607</v>
      </c>
      <c r="G108" s="1105" t="s">
        <v>105</v>
      </c>
      <c r="H108" s="1105" t="s">
        <v>105</v>
      </c>
      <c r="I108" t="n">
        <v>61.26</v>
      </c>
      <c r="J108" s="618">
        <f>(M108/I108)*100</f>
        <v>1.5054819178530519</v>
      </c>
      <c r="K108" s="832">
        <v>0.23</v>
      </c>
      <c r="L108" s="842">
        <v>4</v>
      </c>
      <c r="M108" s="609">
        <f>K108*L108</f>
        <v>0.92</v>
      </c>
      <c r="N108" s="825" t="s">
        <v>292</v>
      </c>
      <c r="O108" s="700">
        <v>0.22</v>
      </c>
      <c r="P108" s="603">
        <v>44994</v>
      </c>
      <c r="Q108" s="603">
        <v>45013</v>
      </c>
      <c r="R108" s="609">
        <f>(K108-O108)/O108*100</f>
        <v>4.5454545454545494</v>
      </c>
      <c r="S108" s="667">
        <f>IF(INDEX(Historical!$D$7:$D$1220,MATCH(B108,Historical!$B$7:$B$1244,0))=0,"n/a",(INDEX(Historical!$C$7:$C$1222,MATCH(B108,Historical!$B$7:$B$1244,0))/INDEX(Historical!$D$7:$D$1220,MATCH(B108,Historical!$B$7:$B$1244,0))-1)*100)</f>
        <v>4.7619047619047672</v>
      </c>
      <c r="T108" s="667">
        <f>IF(INDEX(Historical!$F$7:$F$1213,MATCH(B108,Historical!$B$7:$B$1244,0))=0,"n/a",((INDEX(Historical!$C$7:$C$1222,MATCH(B108,Historical!$B$7:$B$1244,0))/INDEX(Historical!$F$7:$F$1213,MATCH(B108,Historical!$B$7:$B$1244,0)))^(1/3)-1)*100)</f>
        <v>8.9744250818549531</v>
      </c>
      <c r="U108" s="667">
        <f>IF(INDEX(Historical!$H$7:$H$1213,MATCH(B108,Historical!$B$7:$B$1244,0))=0,"n/a",((INDEX(Historical!$C$7:$C$1222,MATCH(B108,Historical!$B$7:$B$1244,0))/INDEX(Historical!$H$7:$H$1213,MATCH(B108,Historical!$B$7:$B$1244,0)))^(1/5)-1)*100)</f>
        <v>15.943572087062341</v>
      </c>
      <c r="V108" s="667">
        <f>IF(INDEX(Historical!$N$7:$N$1213,MATCH(B108,Historical!$B$7:$B$1244,0))=0,"n/a",((INDEX(Historical!$C$7:$C$1222,MATCH(B108,Historical!$B$7:$B$1244,0))/INDEX(Historical!$N$7:$N$1213,MATCH(B108,Historical!$B$7:$B$1244,0)))^(1/10)-1)*100)</f>
        <v>27.098161521014074</v>
      </c>
      <c r="W108" s="668">
        <f>IF(OR(U108&lt;=0,U108="n/a",V108&lt;=0,V108="n/a"),"n/a",U108/V108)</f>
        <v>0.58836360816206756</v>
      </c>
      <c r="X108" s="669">
        <f>IF(OR(AJ108&lt;=0,AJ108="n/a",U108&lt;=0,U108="n/a"),"n/a",U108/AJ108)</f>
        <v>2.9525133494559888</v>
      </c>
      <c r="Y108" s="831"/>
      <c r="Z108" s="618">
        <f>IF(OR(AC108&lt;0.01,AC108="n/a"),"n/a",M108/AC108*100)</f>
        <v>27.138643067846608</v>
      </c>
      <c r="AA108" s="841">
        <f>IF(OR(AC108&lt;0.01,AC108="n/a"),"n/a",I108/AC108)</f>
        <v>18.026548672566371</v>
      </c>
      <c r="AB108" s="842">
        <v>12</v>
      </c>
      <c r="AC108" s="821">
        <v>3.39</v>
      </c>
      <c r="AD108" s="821">
        <v>6.63</v>
      </c>
      <c r="AE108" s="821">
        <v>2.4900000000000002</v>
      </c>
      <c r="AF108" s="821">
        <v>7.53</v>
      </c>
      <c r="AG108" s="821">
        <v>33.700000000000003</v>
      </c>
      <c r="AH108" s="821">
        <v>-19.7</v>
      </c>
      <c r="AI108" s="821">
        <v>10.39</v>
      </c>
      <c r="AJ108" s="821">
        <v>5.4</v>
      </c>
      <c r="AK108" s="821">
        <v>2.74</v>
      </c>
      <c r="AL108" s="833">
        <v>5480</v>
      </c>
      <c r="AM108" s="827">
        <v>0.4</v>
      </c>
      <c r="AN108" s="821">
        <v>1.72</v>
      </c>
      <c r="AO108" s="705">
        <f>IF(U108="n/a","n/a",IF(AA108&lt;0,"n/a",IF(AA108="n/a","n/a",J108+U108-AA108)))</f>
        <v>-0.57749466765097779</v>
      </c>
      <c r="AP108" s="706">
        <f>IF(U108="n/a","n/a",J108+U108)</f>
        <v>17.449054004915393</v>
      </c>
      <c r="AQ108" s="843">
        <f>IF(OR(AC108&lt;0.01,AC108="n/a",AF108="n/a"),"n/a",(I108/SQRT(22.5*AC108*(I108/AF108))-1)*100)</f>
        <v>145.61931837199231</v>
      </c>
      <c r="AR108" s="618">
        <f>INDEX(Historical!$C$7:$C$1222,MATCH(B108,Historical!$B$7:$B$1244,0))*IF(AH108="n/a",1.03,IF(AH108&lt;0,1.01,IF(AH108&gt;10,1.1,(1+AH108/100))))</f>
        <v>0.88880000000000003</v>
      </c>
      <c r="AS108" s="841">
        <f>IF($AI108="n/a",1.03*AR108,IF($AI108&lt;0,1.01*AR108,IF($AI108&gt;10,1.1*AR108,(1+$AI108/100)*AR108)))</f>
        <v>0.9776800000000001</v>
      </c>
      <c r="AT108" s="841">
        <f>IF($AK108="n/a",1.03*AS108,IF($AK108&lt;0,1.01*AS108,IF($AK108&gt;10,1.1*AS108,(1+$AK108/100)*AS108)))</f>
        <v>1.0044684320000001</v>
      </c>
      <c r="AU108" s="841">
        <f>IF($AK108="n/a",1.03*AT108,IF($AK108&lt;0,1.01*AT108,IF($AK108&gt;10,1.1*AT108,(1+$AK108/100)*AT108)))</f>
        <v>1.0319908670368003</v>
      </c>
      <c r="AV108" s="841">
        <f>IF($AK108="n/a",1.03*AU108,IF($AK108&lt;0,1.01*AU108,IF($AK108&gt;10,1.1*AU108,(1+$AK108/100)*AU108)))</f>
        <v>1.0602674167936088</v>
      </c>
      <c r="AW108" s="618">
        <f>SUM(AR108:AV108)</f>
        <v>4.9632067158304096</v>
      </c>
      <c r="AX108" s="713">
        <f>AW108/I108*100</f>
        <v>8.121758657879905</v>
      </c>
      <c r="AY108" s="887">
        <v>0.8</v>
      </c>
      <c r="AZ108" s="827">
        <v>33.489999999999995</v>
      </c>
      <c r="BA108" s="827">
        <v>-2.75</v>
      </c>
      <c r="BB108" s="827">
        <v>3.65</v>
      </c>
      <c r="BC108" s="827">
        <v>10.040000000000001</v>
      </c>
      <c r="BE108" s="594">
        <v>2016</v>
      </c>
      <c r="BF108" s="853">
        <f>IF(BE108&gt;2020,0,IF(BE108&gt;2008,1,IF(BE108&gt;2001,2,IF(BE108&gt;1990,3,IF(BE108&gt;1980,4,IF(BE108&gt;1973,5,IF(BE108&gt;1970,6,IF(BE108&gt;1960,7,IF(BE108&gt;1958,8,IF(BE108&gt;1953,9,10))))))))))</f>
        <v>1</v>
      </c>
      <c r="BG108" s="837">
        <v>9</v>
      </c>
      <c r="BH108" s="820" t="s">
        <v>4443</v>
      </c>
      <c r="BI108" s="820" t="s">
        <v>4444</v>
      </c>
    </row>
    <row r="109" spans="1:61" ht="11.25" customHeight="1" x14ac:dyDescent="0.2">
      <c r="A109" s="836" t="s">
        <v>4364</v>
      </c>
      <c r="B109" s="830" t="s">
        <v>4340</v>
      </c>
      <c r="C109" s="885" t="s">
        <v>4201</v>
      </c>
      <c r="D109" s="885" t="s">
        <v>513</v>
      </c>
      <c r="E109" s="699">
        <v>8</v>
      </c>
      <c r="F109" s="1122">
        <v>588</v>
      </c>
      <c r="G109" s="1097" t="s">
        <v>105</v>
      </c>
      <c r="H109" s="1097" t="s">
        <v>105</v>
      </c>
      <c r="I109" t="n">
        <v>672.68</v>
      </c>
      <c r="J109" s="618">
        <f>(M109/I109)*100</f>
        <v>1.6507145856561589</v>
      </c>
      <c r="K109" s="832">
        <v>2.85</v>
      </c>
      <c r="L109" s="842">
        <v>4</v>
      </c>
      <c r="M109" s="609">
        <f>K109*L109</f>
        <v>11.4</v>
      </c>
      <c r="N109" s="825" t="s">
        <v>4360</v>
      </c>
      <c r="O109" s="700">
        <v>2.75</v>
      </c>
      <c r="P109" s="603">
        <v>44802</v>
      </c>
      <c r="Q109" s="603">
        <v>44820</v>
      </c>
      <c r="R109" s="609">
        <f>(K109-O109)/O109*100</f>
        <v>3.6363636363636398</v>
      </c>
      <c r="S109" s="667">
        <f>IF(INDEX(Historical!$D$7:$D$1220,MATCH(B109,Historical!$B$7:$B$1244,0))=0,"n/a",(INDEX(Historical!$C$7:$C$1222,MATCH(B109,Historical!$B$7:$B$1244,0))/INDEX(Historical!$D$7:$D$1220,MATCH(B109,Historical!$B$7:$B$1244,0))-1)*100)</f>
        <v>6.6666666666666652</v>
      </c>
      <c r="T109" s="667">
        <f>IF(INDEX(Historical!$F$7:$F$1213,MATCH(B109,Historical!$B$7:$B$1244,0))=0,"n/a",((INDEX(Historical!$C$7:$C$1222,MATCH(B109,Historical!$B$7:$B$1244,0))/INDEX(Historical!$F$7:$F$1213,MATCH(B109,Historical!$B$7:$B$1244,0)))^(1/3)-1)*100)</f>
        <v>9.6309133572697334</v>
      </c>
      <c r="U109" s="667">
        <f>IF(INDEX(Historical!$H$7:$H$1213,MATCH(B109,Historical!$B$7:$B$1244,0))=0,"n/a",((INDEX(Historical!$C$7:$C$1222,MATCH(B109,Historical!$B$7:$B$1244,0))/INDEX(Historical!$H$7:$H$1213,MATCH(B109,Historical!$B$7:$B$1244,0)))^(1/5)-1)*100)</f>
        <v>11.496422620900493</v>
      </c>
      <c r="V109" s="667" t="str">
        <f>IF(INDEX(Historical!$N$7:$N$1213,MATCH(B109,Historical!$B$7:$B$1244,0))=0,"n/a",((INDEX(Historical!$C$7:$C$1222,MATCH(B109,Historical!$B$7:$B$1244,0))/INDEX(Historical!$N$7:$N$1213,MATCH(B109,Historical!$B$7:$B$1244,0)))^(1/10)-1)*100)</f>
        <v>n/a</v>
      </c>
      <c r="W109" s="668" t="str">
        <f>IF(OR(U109&lt;=0,U109="n/a",V109&lt;=0,V109="n/a"),"n/a",U109/V109)</f>
        <v>n/a</v>
      </c>
      <c r="X109" s="669">
        <f>IF(OR(AJ109&lt;=0,AJ109="n/a",U109&lt;=0,U109="n/a"),"n/a",U109/AJ109)</f>
        <v>0.52978906087099042</v>
      </c>
      <c r="Y109" s="831"/>
      <c r="Z109" s="618">
        <f>IF(OR(AC109&lt;0.01,AC109="n/a"),"n/a",M109/AC109*100)</f>
        <v>31.578947368421051</v>
      </c>
      <c r="AA109" s="841">
        <f>IF(OR(AC109&lt;0.01,AC109="n/a"),"n/a",I109/AC109)</f>
        <v>19.130470914127425</v>
      </c>
      <c r="AB109" s="842">
        <v>12</v>
      </c>
      <c r="AC109" s="821">
        <v>36.1</v>
      </c>
      <c r="AD109" s="821">
        <v>2.04</v>
      </c>
      <c r="AE109" s="821">
        <v>2.48</v>
      </c>
      <c r="AF109" s="821">
        <v>2.13</v>
      </c>
      <c r="AG109" s="821">
        <v>19</v>
      </c>
      <c r="AH109" s="821">
        <v>-9.3000000000000007</v>
      </c>
      <c r="AI109" s="821">
        <v>7.21</v>
      </c>
      <c r="AJ109" s="821">
        <v>21.7</v>
      </c>
      <c r="AK109" s="821">
        <v>9.4</v>
      </c>
      <c r="AL109" s="833">
        <v>4230</v>
      </c>
      <c r="AM109" s="827">
        <v>0.2</v>
      </c>
      <c r="AN109" s="821">
        <v>2.02</v>
      </c>
      <c r="AO109" s="705">
        <f>IF(U109="n/a","n/a",IF(AA109&lt;0,"n/a",IF(AA109="n/a","n/a",J109+U109-AA109)))</f>
        <v>-5.9833337075707735</v>
      </c>
      <c r="AP109" s="706">
        <f>IF(U109="n/a","n/a",J109+U109)</f>
        <v>13.147137206556652</v>
      </c>
      <c r="AQ109" s="843">
        <f>IF(OR(AC109&lt;0.01,AC109="n/a",AF109="n/a"),"n/a",(I109/SQRT(22.5*AC109*(I109/AF109))-1)*100)</f>
        <v>34.574065599730709</v>
      </c>
      <c r="AR109" s="618">
        <f>INDEX(Historical!$C$7:$C$1222,MATCH(B109,Historical!$B$7:$B$1244,0))*IF(AH109="n/a",1.03,IF(AH109&lt;0,1.01,IF(AH109&gt;10,1.1,(1+AH109/100))))</f>
        <v>11.311999999999999</v>
      </c>
      <c r="AS109" s="841">
        <f>IF($AI109="n/a",1.03*AR109,IF($AI109&lt;0,1.01*AR109,IF($AI109&gt;10,1.1*AR109,(1+$AI109/100)*AR109)))</f>
        <v>12.1275952</v>
      </c>
      <c r="AT109" s="841">
        <f>IF($AK109="n/a",1.03*AS109,IF($AK109&lt;0,1.01*AS109,IF($AK109&gt;10,1.1*AS109,(1+$AK109/100)*AS109)))</f>
        <v>13.267589148800001</v>
      </c>
      <c r="AU109" s="841">
        <f>IF($AK109="n/a",1.03*AT109,IF($AK109&lt;0,1.01*AT109,IF($AK109&gt;10,1.1*AT109,(1+$AK109/100)*AT109)))</f>
        <v>14.514742528787203</v>
      </c>
      <c r="AV109" s="841">
        <f>IF($AK109="n/a",1.03*AU109,IF($AK109&lt;0,1.01*AU109,IF($AK109&gt;10,1.1*AU109,(1+$AK109/100)*AU109)))</f>
        <v>15.8791283264932</v>
      </c>
      <c r="AW109" s="618">
        <f>SUM(AR109:AV109)</f>
        <v>67.101055204080396</v>
      </c>
      <c r="AX109" s="713">
        <f>AW109/I109*100</f>
        <v>9.7162009244118099</v>
      </c>
      <c r="AY109" s="887">
        <v>0.82</v>
      </c>
      <c r="AZ109" s="827">
        <v>11.29</v>
      </c>
      <c r="BA109" s="827">
        <v>-56.19</v>
      </c>
      <c r="BB109" s="827">
        <v>-8.2199999999999989</v>
      </c>
      <c r="BC109" s="827">
        <v>-30.330000000000002</v>
      </c>
      <c r="BE109" s="594">
        <v>2015</v>
      </c>
      <c r="BF109" s="853">
        <f>IF(BE109&gt;2020,0,IF(BE109&gt;2008,1,IF(BE109&gt;2001,2,IF(BE109&gt;1990,3,IF(BE109&gt;1980,4,IF(BE109&gt;1973,5,IF(BE109&gt;1970,6,IF(BE109&gt;1960,7,IF(BE109&gt;1958,8,IF(BE109&gt;1953,9,10))))))))))</f>
        <v>1</v>
      </c>
      <c r="BG109" s="837">
        <v>5.2</v>
      </c>
      <c r="BH109" s="820" t="s">
        <v>4443</v>
      </c>
      <c r="BI109" s="820" t="s">
        <v>4444</v>
      </c>
    </row>
    <row r="110" spans="1:61" s="737" customFormat="1" ht="11.25" customHeight="1" x14ac:dyDescent="0.2">
      <c r="A110" s="882" t="s">
        <v>4573</v>
      </c>
      <c r="B110" s="743" t="s">
        <v>4566</v>
      </c>
      <c r="C110" s="885" t="s">
        <v>107</v>
      </c>
      <c r="D110" s="885" t="s">
        <v>4197</v>
      </c>
      <c r="E110" s="721">
        <v>7</v>
      </c>
      <c r="F110" s="1122">
        <v>630</v>
      </c>
      <c r="G110" s="1121" t="s">
        <v>105</v>
      </c>
      <c r="H110" s="1121" t="s">
        <v>105</v>
      </c>
      <c r="I110" s="722">
        <v>41.15</v>
      </c>
      <c r="J110" s="723">
        <f>(M110/I110)*100</f>
        <v>4.0826245443499394</v>
      </c>
      <c r="K110" s="724">
        <v>0.42</v>
      </c>
      <c r="L110" s="725">
        <v>4</v>
      </c>
      <c r="M110" s="726">
        <f>K110*L110</f>
        <v>1.68</v>
      </c>
      <c r="N110" s="727" t="s">
        <v>706</v>
      </c>
      <c r="O110" s="728">
        <v>0.4</v>
      </c>
      <c r="P110" s="1037">
        <v>44938</v>
      </c>
      <c r="Q110" s="1037">
        <v>44957</v>
      </c>
      <c r="R110" s="726">
        <f>(K110-O110)/O110*100</f>
        <v>4.9999999999999902</v>
      </c>
      <c r="S110" s="667">
        <f>IF(INDEX(Historical!$D$7:$D$1220,MATCH(B110,Historical!$B$7:$B$1244,0))=0,"n/a",(INDEX(Historical!$C$7:$C$1222,MATCH(B110,Historical!$B$7:$B$1244,0))/INDEX(Historical!$D$7:$D$1220,MATCH(B110,Historical!$B$7:$B$1244,0))-1)*100)</f>
        <v>13.475177304964546</v>
      </c>
      <c r="T110" s="667">
        <f>IF(INDEX(Historical!$F$7:$F$1213,MATCH(B110,Historical!$B$7:$B$1244,0))=0,"n/a",((INDEX(Historical!$C$7:$C$1222,MATCH(B110,Historical!$B$7:$B$1244,0))/INDEX(Historical!$F$7:$F$1213,MATCH(B110,Historical!$B$7:$B$1244,0)))^(1/3)-1)*100)</f>
        <v>10.064241629820891</v>
      </c>
      <c r="U110" s="667">
        <f>IF(INDEX(Historical!$H$7:$H$1213,MATCH(B110,Historical!$B$7:$B$1244,0))=0,"n/a",((INDEX(Historical!$C$7:$C$1222,MATCH(B110,Historical!$B$7:$B$1244,0))/INDEX(Historical!$H$7:$H$1213,MATCH(B110,Historical!$B$7:$B$1244,0)))^(1/5)-1)*100)</f>
        <v>11.703409979372026</v>
      </c>
      <c r="V110" s="667">
        <f>IF(INDEX(Historical!$N$7:$N$1213,MATCH(B110,Historical!$B$7:$B$1244,0))=0,"n/a",((INDEX(Historical!$C$7:$C$1222,MATCH(B110,Historical!$B$7:$B$1244,0))/INDEX(Historical!$N$7:$N$1213,MATCH(B110,Historical!$B$7:$B$1244,0)))^(1/10)-1)*100)</f>
        <v>9.1493371043240614</v>
      </c>
      <c r="W110" s="668">
        <f>IF(OR(U110&lt;=0,U110="n/a",V110&lt;=0,V110="n/a"),"n/a",U110/V110)</f>
        <v>1.2791538715783994</v>
      </c>
      <c r="X110" s="669">
        <f>IF(OR(AJ110&lt;=0,AJ110="n/a",U110&lt;=0,U110="n/a"),"n/a",U110/AJ110)</f>
        <v>0.95149674629040859</v>
      </c>
      <c r="Y110" s="886"/>
      <c r="Z110" s="723">
        <f>IF(OR(AC110&lt;0.01,AC110="n/a"),"n/a",M110/AC110*100)</f>
        <v>39.716312056737586</v>
      </c>
      <c r="AA110" s="730">
        <f>IF(OR(AC110&lt;0.01,AC110="n/a"),"n/a",I110/AC110)</f>
        <v>9.7281323877068537</v>
      </c>
      <c r="AB110" s="725">
        <v>12</v>
      </c>
      <c r="AC110" s="731">
        <v>4.2300000000000004</v>
      </c>
      <c r="AD110" s="731" t="s">
        <v>135</v>
      </c>
      <c r="AE110" s="731">
        <v>3.93</v>
      </c>
      <c r="AF110" s="731">
        <v>1.41</v>
      </c>
      <c r="AG110" s="731">
        <v>13.200000000000001</v>
      </c>
      <c r="AH110" s="731">
        <v>16.400000000000002</v>
      </c>
      <c r="AI110" s="731">
        <v>6.84</v>
      </c>
      <c r="AJ110" s="731">
        <v>12.3</v>
      </c>
      <c r="AK110" s="731" t="s">
        <v>135</v>
      </c>
      <c r="AL110" s="732">
        <v>612.78</v>
      </c>
      <c r="AM110" s="733">
        <v>1.7999999999999998</v>
      </c>
      <c r="AN110" s="731">
        <v>0.1</v>
      </c>
      <c r="AO110" s="734">
        <f>IF(U110="n/a","n/a",IF(AA110&lt;0,"n/a",IF(AA110="n/a","n/a",J110+U110-AA110)))</f>
        <v>6.0579021360151124</v>
      </c>
      <c r="AP110" s="735">
        <f>IF(U110="n/a","n/a",J110+U110)</f>
        <v>15.786034523721966</v>
      </c>
      <c r="AQ110" s="843">
        <f>IF(OR(AC110&lt;0.01,AC110="n/a",AF110="n/a"),"n/a",(I110/SQRT(22.5*AC110*(I110/AF110))-1)*100)</f>
        <v>-21.921217374396175</v>
      </c>
      <c r="AR110" s="618">
        <f>INDEX(Historical!$C$7:$C$1222,MATCH(B110,Historical!$B$7:$B$1244,0))*IF(AH110="n/a",1.03,IF(AH110&lt;0,1.01,IF(AH110&gt;10,1.1,(1+AH110/100))))</f>
        <v>1.7600000000000002</v>
      </c>
      <c r="AS110" s="730">
        <f>IF($AI110="n/a",1.03*AR110,IF($AI110&lt;0,1.01*AR110,IF($AI110&gt;10,1.1*AR110,(1+$AI110/100)*AR110)))</f>
        <v>1.8803840000000003</v>
      </c>
      <c r="AT110" s="730">
        <f>IF($AK110="n/a",1.03*AS110,IF($AK110&lt;0,1.01*AS110,IF($AK110&gt;10,1.1*AS110,(1+$AK110/100)*AS110)))</f>
        <v>1.9367955200000004</v>
      </c>
      <c r="AU110" s="730">
        <f>IF($AK110="n/a",1.03*AT110,IF($AK110&lt;0,1.01*AT110,IF($AK110&gt;10,1.1*AT110,(1+$AK110/100)*AT110)))</f>
        <v>1.9948993856000006</v>
      </c>
      <c r="AV110" s="730">
        <f>IF($AK110="n/a",1.03*AU110,IF($AK110&lt;0,1.01*AU110,IF($AK110&gt;10,1.1*AU110,(1+$AK110/100)*AU110)))</f>
        <v>2.0547463671680006</v>
      </c>
      <c r="AW110" s="723">
        <f>SUM(AR110:AV110)</f>
        <v>9.6268252727680022</v>
      </c>
      <c r="AX110" s="736">
        <f>AW110/I110*100</f>
        <v>23.394472108792229</v>
      </c>
      <c r="AY110" s="888">
        <v>0.73</v>
      </c>
      <c r="AZ110" s="733">
        <v>4.95</v>
      </c>
      <c r="BA110" s="733">
        <v>-20.53</v>
      </c>
      <c r="BB110" s="733">
        <v>-1.06</v>
      </c>
      <c r="BC110" s="733">
        <v>-5.4899999999999993</v>
      </c>
      <c r="BD110" s="862"/>
      <c r="BE110" s="594">
        <v>2017</v>
      </c>
      <c r="BF110" s="853">
        <f>IF(BE110&gt;2020,0,IF(BE110&gt;2008,1,IF(BE110&gt;2001,2,IF(BE110&gt;1990,3,IF(BE110&gt;1980,4,IF(BE110&gt;1973,5,IF(BE110&gt;1970,6,IF(BE110&gt;1960,7,IF(BE110&gt;1958,8,IF(BE110&gt;1953,9,10))))))))))</f>
        <v>1</v>
      </c>
      <c r="BG110" s="783">
        <v>1.0999999999999999</v>
      </c>
      <c r="BH110" s="820" t="s">
        <v>4443</v>
      </c>
      <c r="BI110" s="820" t="s">
        <v>4444</v>
      </c>
    </row>
    <row r="111" spans="1:61" ht="11.25" customHeight="1" x14ac:dyDescent="0.2">
      <c r="A111" s="819" t="s">
        <v>5210</v>
      </c>
      <c r="B111" s="830" t="s">
        <v>5211</v>
      </c>
      <c r="C111" s="885" t="s">
        <v>107</v>
      </c>
      <c r="D111" s="885" t="s">
        <v>4197</v>
      </c>
      <c r="E111" s="699">
        <v>10</v>
      </c>
      <c r="F111" s="1122">
        <v>522</v>
      </c>
      <c r="G111" s="1105" t="s">
        <v>114</v>
      </c>
      <c r="H111" s="1105" t="s">
        <v>114</v>
      </c>
      <c r="I111" t="n">
        <v>20.56</v>
      </c>
      <c r="J111" s="618">
        <f>(M111/I111)*100</f>
        <v>3.5391566265060246</v>
      </c>
      <c r="K111" s="832">
        <v>0.23499999999999999</v>
      </c>
      <c r="L111" s="842">
        <v>4</v>
      </c>
      <c r="M111" s="609">
        <f>K111*L111</f>
        <v>0.94</v>
      </c>
      <c r="N111" s="825" t="s">
        <v>162</v>
      </c>
      <c r="O111" s="700">
        <v>0.22</v>
      </c>
      <c r="P111" s="603">
        <v>44999</v>
      </c>
      <c r="Q111" s="603">
        <v>45019</v>
      </c>
      <c r="R111" s="609">
        <f>(K111-O111)/O111*100</f>
        <v>6.8181818181818121</v>
      </c>
      <c r="S111" s="667">
        <f>IF(INDEX(Historical!$D$7:$D$1220,MATCH(B111,Historical!$B$7:$B$1244,0))=0,"n/a",(INDEX(Historical!$C$7:$C$1222,MATCH(B111,Historical!$B$7:$B$1244,0))/INDEX(Historical!$D$7:$D$1220,MATCH(B111,Historical!$B$7:$B$1244,0))-1)*100)</f>
        <v>11.688311688311682</v>
      </c>
      <c r="T111" s="667">
        <f>IF(INDEX(Historical!$F$7:$F$1213,MATCH(B111,Historical!$B$7:$B$1244,0))=0,"n/a",((INDEX(Historical!$C$7:$C$1222,MATCH(B111,Historical!$B$7:$B$1244,0))/INDEX(Historical!$F$7:$F$1213,MATCH(B111,Historical!$B$7:$B$1244,0)))^(1/3)-1)*100)</f>
        <v>7.3588577664237098</v>
      </c>
      <c r="U111" s="667">
        <f>IF(INDEX(Historical!$H$7:$H$1213,MATCH(B111,Historical!$B$7:$B$1244,0))=0,"n/a",((INDEX(Historical!$C$7:$C$1222,MATCH(B111,Historical!$B$7:$B$1244,0))/INDEX(Historical!$H$7:$H$1213,MATCH(B111,Historical!$B$7:$B$1244,0)))^(1/5)-1)*100)</f>
        <v>10.79961324127221</v>
      </c>
      <c r="V111" s="667">
        <f>IF(INDEX(Historical!$N$7:$N$1213,MATCH(B111,Historical!$B$7:$B$1244,0))=0,"n/a",((INDEX(Historical!$C$7:$C$1222,MATCH(B111,Historical!$B$7:$B$1244,0))/INDEX(Historical!$N$7:$N$1213,MATCH(B111,Historical!$B$7:$B$1244,0)))^(1/10)-1)*100)</f>
        <v>35.907632133299842</v>
      </c>
      <c r="W111" s="668">
        <f>IF(OR(U111&lt;=0,U111="n/a",V111&lt;=0,V111="n/a"),"n/a",U111/V111)</f>
        <v>0.30076094132803921</v>
      </c>
      <c r="X111" s="669">
        <f>IF(OR(AJ111&lt;=0,AJ111="n/a",U111&lt;=0,U111="n/a"),"n/a",U111/AJ111)</f>
        <v>5.9997851340401169</v>
      </c>
      <c r="Y111" s="631"/>
      <c r="Z111" s="618">
        <f>IF(OR(AC111&lt;0.01,AC111="n/a"),"n/a",M111/AC111*100)</f>
        <v>38.211382113821138</v>
      </c>
      <c r="AA111" s="841">
        <f>IF(OR(AC111&lt;0.01,AC111="n/a"),"n/a",I111/AC111)</f>
        <v>10.796747967479675</v>
      </c>
      <c r="AB111" s="842">
        <v>12</v>
      </c>
      <c r="AC111" s="821">
        <v>2.46</v>
      </c>
      <c r="AD111" s="821">
        <v>2.19</v>
      </c>
      <c r="AE111" s="821">
        <v>3.12</v>
      </c>
      <c r="AF111" s="821">
        <v>1.23</v>
      </c>
      <c r="AG111" s="821">
        <v>6.1</v>
      </c>
      <c r="AH111" s="821">
        <v>-27.3</v>
      </c>
      <c r="AI111" s="821">
        <v>5.74</v>
      </c>
      <c r="AJ111" s="821">
        <v>1.7999999999999998</v>
      </c>
      <c r="AK111" s="821">
        <v>5</v>
      </c>
      <c r="AL111" s="833">
        <v>4870</v>
      </c>
      <c r="AM111" s="827">
        <v>0.2</v>
      </c>
      <c r="AN111" s="821">
        <v>0.12</v>
      </c>
      <c r="AO111" s="705">
        <f>IF(U111="n/a","n/a",IF(AA111&lt;0,"n/a",IF(AA111="n/a","n/a",J111+U111-AA111)))</f>
        <v>3.5420219002985593</v>
      </c>
      <c r="AP111" s="706">
        <f>IF(U111="n/a","n/a",J111+U111)</f>
        <v>14.338769867778234</v>
      </c>
      <c r="AQ111" s="843">
        <f>IF(OR(AC111&lt;0.01,AC111="n/a",AF111="n/a"),"n/a",(I111/SQRT(22.5*AC111*(I111/AF111))-1)*100)</f>
        <v>-23.17407844859769</v>
      </c>
      <c r="AR111" s="618">
        <f>INDEX(Historical!$C$7:$C$1222,MATCH(B111,Historical!$B$7:$B$1244,0))*IF(AH111="n/a",1.03,IF(AH111&lt;0,1.01,IF(AH111&gt;10,1.1,(1+AH111/100))))</f>
        <v>0.86860000000000004</v>
      </c>
      <c r="AS111" s="841">
        <f>IF($AI111="n/a",1.03*AR111,IF($AI111&lt;0,1.01*AR111,IF($AI111&gt;10,1.1*AR111,(1+$AI111/100)*AR111)))</f>
        <v>0.91845763999999996</v>
      </c>
      <c r="AT111" s="841">
        <f>IF($AK111="n/a",1.03*AS111,IF($AK111&lt;0,1.01*AS111,IF($AK111&gt;10,1.1*AS111,(1+$AK111/100)*AS111)))</f>
        <v>0.96438052200000002</v>
      </c>
      <c r="AU111" s="841">
        <f>IF($AK111="n/a",1.03*AT111,IF($AK111&lt;0,1.01*AT111,IF($AK111&gt;10,1.1*AT111,(1+$AK111/100)*AT111)))</f>
        <v>1.0125995481000001</v>
      </c>
      <c r="AV111" s="841">
        <f>IF($AK111="n/a",1.03*AU111,IF($AK111&lt;0,1.01*AU111,IF($AK111&gt;10,1.1*AU111,(1+$AK111/100)*AU111)))</f>
        <v>1.0632295255050002</v>
      </c>
      <c r="AW111" s="618">
        <f>SUM(AR111:AV111)</f>
        <v>4.8272672356050004</v>
      </c>
      <c r="AX111" s="713">
        <f>AW111/I111*100</f>
        <v>18.174951941283886</v>
      </c>
      <c r="AY111" s="887">
        <v>1.01</v>
      </c>
      <c r="AZ111" s="827">
        <v>20.51</v>
      </c>
      <c r="BA111" s="827">
        <v>-16.900000000000002</v>
      </c>
      <c r="BB111" s="827">
        <v>3.2199999999999998</v>
      </c>
      <c r="BC111" s="827">
        <v>2.02</v>
      </c>
      <c r="BE111" s="594">
        <v>2013</v>
      </c>
      <c r="BF111" s="853">
        <f>IF(BE111&gt;2020,0,IF(BE111&gt;2008,1,IF(BE111&gt;2001,2,IF(BE111&gt;1990,3,IF(BE111&gt;1980,4,IF(BE111&gt;1973,5,IF(BE111&gt;1970,6,IF(BE111&gt;1960,7,IF(BE111&gt;1958,8,IF(BE111&gt;1953,9,10))))))))))</f>
        <v>1</v>
      </c>
      <c r="BG111" s="837">
        <v>0.6</v>
      </c>
      <c r="BH111" s="820" t="s">
        <v>4443</v>
      </c>
      <c r="BI111" s="820" t="s">
        <v>4444</v>
      </c>
    </row>
    <row r="112" spans="1:61" ht="11.25" customHeight="1" x14ac:dyDescent="0.2">
      <c r="A112" s="819" t="s">
        <v>4702</v>
      </c>
      <c r="B112" s="830" t="s">
        <v>482</v>
      </c>
      <c r="C112" s="885" t="s">
        <v>152</v>
      </c>
      <c r="D112" s="885" t="s">
        <v>4180</v>
      </c>
      <c r="E112" s="699">
        <v>26</v>
      </c>
      <c r="F112" s="1122">
        <v>135</v>
      </c>
      <c r="G112" s="1122" t="s">
        <v>105</v>
      </c>
      <c r="H112" s="1122" t="s">
        <v>105</v>
      </c>
      <c r="I112" t="n">
        <v>75.35</v>
      </c>
      <c r="J112" s="618">
        <f>(M112/I112)*100</f>
        <v>2.618940694756307</v>
      </c>
      <c r="K112" s="839">
        <v>0.49569999999999997</v>
      </c>
      <c r="L112" s="842">
        <v>4</v>
      </c>
      <c r="M112" s="609">
        <f>K112*L112</f>
        <v>1.9827999999999999</v>
      </c>
      <c r="N112" s="825" t="s">
        <v>483</v>
      </c>
      <c r="O112" s="701">
        <v>0.49080000000000001</v>
      </c>
      <c r="P112" s="603">
        <v>44742</v>
      </c>
      <c r="Q112" s="603">
        <v>44757</v>
      </c>
      <c r="R112" s="609">
        <f>(K112-O112)/O112*100</f>
        <v>0.99837000814995103</v>
      </c>
      <c r="S112" s="667">
        <f>IF(INDEX(Historical!$D$7:$D$1220,MATCH(B112,Historical!$B$7:$B$1244,0))=0,"n/a",(INDEX(Historical!$C$7:$C$1222,MATCH(B112,Historical!$B$7:$B$1244,0))/INDEX(Historical!$D$7:$D$1220,MATCH(B112,Historical!$B$7:$B$1244,0))-1)*100)</f>
        <v>1.0033787242756276</v>
      </c>
      <c r="T112" s="667">
        <f>IF(INDEX(Historical!$F$7:$F$1213,MATCH(B112,Historical!$B$7:$B$1244,0))=0,"n/a",((INDEX(Historical!$C$7:$C$1222,MATCH(B112,Historical!$B$7:$B$1244,0))/INDEX(Historical!$F$7:$F$1213,MATCH(B112,Historical!$B$7:$B$1244,0)))^(1/3)-1)*100)</f>
        <v>1.0030655966633883</v>
      </c>
      <c r="U112" s="667">
        <f>IF(INDEX(Historical!$H$7:$H$1213,MATCH(B112,Historical!$B$7:$B$1244,0))=0,"n/a",((INDEX(Historical!$C$7:$C$1222,MATCH(B112,Historical!$B$7:$B$1244,0))/INDEX(Historical!$H$7:$H$1213,MATCH(B112,Historical!$B$7:$B$1244,0)))^(1/5)-1)*100)</f>
        <v>1.5984643922049901</v>
      </c>
      <c r="V112" s="667">
        <f>IF(INDEX(Historical!$N$7:$N$1213,MATCH(B112,Historical!$B$7:$B$1244,0))=0,"n/a",((INDEX(Historical!$C$7:$C$1222,MATCH(B112,Historical!$B$7:$B$1244,0))/INDEX(Historical!$N$7:$N$1213,MATCH(B112,Historical!$B$7:$B$1244,0)))^(1/10)-1)*100)</f>
        <v>8.1055151405622148</v>
      </c>
      <c r="W112" s="668">
        <f>IF(OR(U112&lt;=0,U112="n/a",V112&lt;=0,V112="n/a"),"n/a",U112/V112)</f>
        <v>0.19720700837456179</v>
      </c>
      <c r="X112" s="669" t="str">
        <f>IF(OR(AJ112&lt;=0,AJ112="n/a",U112&lt;=0,U112="n/a"),"n/a",U112/AJ112)</f>
        <v>n/a</v>
      </c>
      <c r="Y112" s="831"/>
      <c r="Z112" s="618" t="str">
        <f>IF(OR(AC112&lt;0.01,AC112="n/a"),"n/a",M112/AC112*100)</f>
        <v>n/a</v>
      </c>
      <c r="AA112" s="841" t="str">
        <f>IF(OR(AC112&lt;0.01,AC112="n/a"),"n/a",I112/AC112)</f>
        <v>n/a</v>
      </c>
      <c r="AB112" s="842">
        <v>6</v>
      </c>
      <c r="AC112" s="821">
        <v>-4.6500000000000004</v>
      </c>
      <c r="AD112" s="821" t="s">
        <v>135</v>
      </c>
      <c r="AE112" s="821">
        <v>0.1</v>
      </c>
      <c r="AF112" s="821" t="s">
        <v>135</v>
      </c>
      <c r="AG112" s="821">
        <v>94.3</v>
      </c>
      <c r="AH112" s="821">
        <v>-260.89999999999998</v>
      </c>
      <c r="AI112" s="821">
        <v>16.239999999999998</v>
      </c>
      <c r="AJ112" s="821">
        <v>-23.1</v>
      </c>
      <c r="AK112" s="821">
        <v>11.85</v>
      </c>
      <c r="AL112" s="833">
        <v>19980</v>
      </c>
      <c r="AM112" s="827">
        <v>0.6</v>
      </c>
      <c r="AN112" s="821" t="s">
        <v>135</v>
      </c>
      <c r="AO112" s="705" t="str">
        <f>IF(U112="n/a","n/a",IF(AA112&lt;0,"n/a",IF(AA112="n/a","n/a",J112+U112-AA112)))</f>
        <v>n/a</v>
      </c>
      <c r="AP112" s="706">
        <f>IF(U112="n/a","n/a",J112+U112)</f>
        <v>4.2174050869612971</v>
      </c>
      <c r="AQ112" s="843" t="str">
        <f>IF(OR(AC112&lt;0.01,AC112="n/a",AF112="n/a"),"n/a",(I112/SQRT(22.5*AC112*(I112/AF112))-1)*100)</f>
        <v>n/a</v>
      </c>
      <c r="AR112" s="618">
        <f>INDEX(Historical!$C$7:$C$1222,MATCH(B112,Historical!$B$7:$B$1244,0))*IF(AH112="n/a",1.03,IF(AH112&lt;0,1.01,IF(AH112&gt;10,1.1,(1+AH112/100))))</f>
        <v>1.9927300000000001</v>
      </c>
      <c r="AS112" s="841">
        <f>IF($AI112="n/a",1.03*AR112,IF($AI112&lt;0,1.01*AR112,IF($AI112&gt;10,1.1*AR112,(1+$AI112/100)*AR112)))</f>
        <v>2.1920030000000001</v>
      </c>
      <c r="AT112" s="841">
        <f>IF($AK112="n/a",1.03*AS112,IF($AK112&lt;0,1.01*AS112,IF($AK112&gt;10,1.1*AS112,(1+$AK112/100)*AS112)))</f>
        <v>2.4112033000000004</v>
      </c>
      <c r="AU112" s="841">
        <f>IF($AK112="n/a",1.03*AT112,IF($AK112&lt;0,1.01*AT112,IF($AK112&gt;10,1.1*AT112,(1+$AK112/100)*AT112)))</f>
        <v>2.6523236300000006</v>
      </c>
      <c r="AV112" s="841">
        <f>IF($AK112="n/a",1.03*AU112,IF($AK112&lt;0,1.01*AU112,IF($AK112&gt;10,1.1*AU112,(1+$AK112/100)*AU112)))</f>
        <v>2.917555993000001</v>
      </c>
      <c r="AW112" s="618">
        <f>SUM(AR112:AV112)</f>
        <v>12.165815923000002</v>
      </c>
      <c r="AX112" s="713">
        <f>AW112/I112*100</f>
        <v>16.068968330471538</v>
      </c>
      <c r="AY112" s="887">
        <v>0.77</v>
      </c>
      <c r="AZ112" s="827">
        <v>52.33</v>
      </c>
      <c r="BA112" s="827">
        <v>-7.1800000000000006</v>
      </c>
      <c r="BB112" s="827">
        <v>-2.6599999999999997</v>
      </c>
      <c r="BC112" s="827">
        <v>10.63</v>
      </c>
      <c r="BE112" s="594">
        <v>1997</v>
      </c>
      <c r="BF112" s="853">
        <f>IF(BE112&gt;2020,0,IF(BE112&gt;2008,1,IF(BE112&gt;2001,2,IF(BE112&gt;1990,3,IF(BE112&gt;1980,4,IF(BE112&gt;1973,5,IF(BE112&gt;1970,6,IF(BE112&gt;1960,7,IF(BE112&gt;1958,8,IF(BE112&gt;1953,9,10))))))))))</f>
        <v>3</v>
      </c>
      <c r="BG112" s="837">
        <v>-2.9000000000000004</v>
      </c>
      <c r="BH112" s="820" t="s">
        <v>4443</v>
      </c>
      <c r="BI112" s="820" t="s">
        <v>4444</v>
      </c>
    </row>
    <row r="113" spans="1:61" ht="11.25" customHeight="1" x14ac:dyDescent="0.2">
      <c r="A113" s="826" t="s">
        <v>4703</v>
      </c>
      <c r="B113" s="830" t="s">
        <v>487</v>
      </c>
      <c r="C113" s="885" t="s">
        <v>4055</v>
      </c>
      <c r="D113" s="885" t="s">
        <v>4184</v>
      </c>
      <c r="E113" s="699">
        <v>21</v>
      </c>
      <c r="F113" s="1122">
        <v>166</v>
      </c>
      <c r="G113" s="1122" t="s">
        <v>114</v>
      </c>
      <c r="H113" s="1122" t="s">
        <v>114</v>
      </c>
      <c r="I113" s="829">
        <v>48.35</v>
      </c>
      <c r="J113" s="618">
        <f>(M113/I113)*100</f>
        <v>2.3991726990692861</v>
      </c>
      <c r="K113" s="832">
        <v>0.28999999999999998</v>
      </c>
      <c r="L113" s="842">
        <v>4</v>
      </c>
      <c r="M113" s="609">
        <f>K113*L113</f>
        <v>1.1599999999999999</v>
      </c>
      <c r="N113" s="825" t="s">
        <v>147</v>
      </c>
      <c r="O113" s="702">
        <v>0.28000000000000003</v>
      </c>
      <c r="P113" s="603">
        <v>44897</v>
      </c>
      <c r="Q113" s="603">
        <v>44910</v>
      </c>
      <c r="R113" s="609">
        <f>(K113-O113)/O113*100</f>
        <v>3.5714285714285547</v>
      </c>
      <c r="S113" s="667">
        <f>IF(INDEX(Historical!$D$7:$D$1220,MATCH(B113,Historical!$B$7:$B$1244,0))=0,"n/a",(INDEX(Historical!$C$7:$C$1222,MATCH(B113,Historical!$B$7:$B$1244,0))/INDEX(Historical!$D$7:$D$1220,MATCH(B113,Historical!$B$7:$B$1244,0))-1)*100)</f>
        <v>3.6697247706421798</v>
      </c>
      <c r="T113" s="667">
        <f>IF(INDEX(Historical!$F$7:$F$1213,MATCH(B113,Historical!$B$7:$B$1244,0))=0,"n/a",((INDEX(Historical!$C$7:$C$1222,MATCH(B113,Historical!$B$7:$B$1244,0))/INDEX(Historical!$F$7:$F$1213,MATCH(B113,Historical!$B$7:$B$1244,0)))^(1/3)-1)*100)</f>
        <v>2.4777814602392478</v>
      </c>
      <c r="U113" s="667">
        <f>IF(INDEX(Historical!$H$7:$H$1213,MATCH(B113,Historical!$B$7:$B$1244,0))=0,"n/a",((INDEX(Historical!$C$7:$C$1222,MATCH(B113,Historical!$B$7:$B$1244,0))/INDEX(Historical!$H$7:$H$1213,MATCH(B113,Historical!$B$7:$B$1244,0)))^(1/5)-1)*100)</f>
        <v>9.9091591190392236</v>
      </c>
      <c r="V113" s="667">
        <f>IF(INDEX(Historical!$N$7:$N$1213,MATCH(B113,Historical!$B$7:$B$1244,0))=0,"n/a",((INDEX(Historical!$C$7:$C$1222,MATCH(B113,Historical!$B$7:$B$1244,0))/INDEX(Historical!$N$7:$N$1213,MATCH(B113,Historical!$B$7:$B$1244,0)))^(1/10)-1)*100)</f>
        <v>9.0484750982336326</v>
      </c>
      <c r="W113" s="668">
        <f>IF(OR(U113&lt;=0,U113="n/a",V113&lt;=0,V113="n/a"),"n/a",U113/V113)</f>
        <v>1.0951192340655949</v>
      </c>
      <c r="X113" s="669">
        <f>IF(OR(AJ113&lt;=0,AJ113="n/a",U113&lt;=0,U113="n/a"),"n/a",U113/AJ113)</f>
        <v>2.4168680778144447</v>
      </c>
      <c r="Y113" s="640"/>
      <c r="Z113" s="618">
        <f>IF(OR(AC113&lt;0.01,AC113="n/a"),"n/a",M113/AC113*100)</f>
        <v>45.8498023715415</v>
      </c>
      <c r="AA113" s="841">
        <f>IF(OR(AC113&lt;0.01,AC113="n/a"),"n/a",I113/AC113)</f>
        <v>19.110671936758894</v>
      </c>
      <c r="AB113" s="842">
        <v>12</v>
      </c>
      <c r="AC113" s="821">
        <v>2.5299999999999998</v>
      </c>
      <c r="AD113" s="821" t="s">
        <v>135</v>
      </c>
      <c r="AE113" s="821">
        <v>3.55</v>
      </c>
      <c r="AF113" s="821">
        <v>3.4</v>
      </c>
      <c r="AG113" s="821">
        <v>14.6</v>
      </c>
      <c r="AH113" s="821">
        <v>15.5</v>
      </c>
      <c r="AI113" s="821">
        <v>8.4699999999999989</v>
      </c>
      <c r="AJ113" s="821">
        <v>4.1000000000000005</v>
      </c>
      <c r="AK113" s="821" t="s">
        <v>135</v>
      </c>
      <c r="AL113" s="833">
        <v>657.87</v>
      </c>
      <c r="AM113" s="827">
        <v>1.9</v>
      </c>
      <c r="AN113" s="821">
        <v>3.38</v>
      </c>
      <c r="AO113" s="705">
        <f>IF(U113="n/a","n/a",IF(AA113&lt;0,"n/a",IF(AA113="n/a","n/a",J113+U113-AA113)))</f>
        <v>-6.8023401186503847</v>
      </c>
      <c r="AP113" s="706">
        <f>IF(U113="n/a","n/a",J113+U113)</f>
        <v>12.30833181810851</v>
      </c>
      <c r="AQ113" s="843">
        <f>IF(OR(AC113&lt;0.01,AC113="n/a",AF113="n/a"),"n/a",(I113/SQRT(22.5*AC113*(I113/AF113))-1)*100)</f>
        <v>69.936307787463917</v>
      </c>
      <c r="AR113" s="618">
        <f>INDEX(Historical!$C$7:$C$1222,MATCH(B113,Historical!$B$7:$B$1244,0))*IF(AH113="n/a",1.03,IF(AH113&lt;0,1.01,IF(AH113&gt;10,1.1,(1+AH113/100))))</f>
        <v>1.2429999999999999</v>
      </c>
      <c r="AS113" s="841">
        <f>IF($AI113="n/a",1.03*AR113,IF($AI113&lt;0,1.01*AR113,IF($AI113&gt;10,1.1*AR113,(1+$AI113/100)*AR113)))</f>
        <v>1.3482820999999998</v>
      </c>
      <c r="AT113" s="841">
        <f>IF($AK113="n/a",1.03*AS113,IF($AK113&lt;0,1.01*AS113,IF($AK113&gt;10,1.1*AS113,(1+$AK113/100)*AS113)))</f>
        <v>1.3887305629999998</v>
      </c>
      <c r="AU113" s="841">
        <f>IF($AK113="n/a",1.03*AT113,IF($AK113&lt;0,1.01*AT113,IF($AK113&gt;10,1.1*AT113,(1+$AK113/100)*AT113)))</f>
        <v>1.4303924798899998</v>
      </c>
      <c r="AV113" s="841">
        <f>IF($AK113="n/a",1.03*AU113,IF($AK113&lt;0,1.01*AU113,IF($AK113&gt;10,1.1*AU113,(1+$AK113/100)*AU113)))</f>
        <v>1.4733042542866999</v>
      </c>
      <c r="AW113" s="618">
        <f>SUM(AR113:AV113)</f>
        <v>6.8837093971766992</v>
      </c>
      <c r="AX113" s="713">
        <f>AW113/I113*100</f>
        <v>14.237247977614684</v>
      </c>
      <c r="AY113" s="887">
        <v>0.65</v>
      </c>
      <c r="AZ113" s="827">
        <v>51.83</v>
      </c>
      <c r="BA113" s="827">
        <v>-6.08</v>
      </c>
      <c r="BB113" s="827">
        <v>0.91999999999999993</v>
      </c>
      <c r="BC113" s="827">
        <v>21.17</v>
      </c>
      <c r="BE113" s="594">
        <v>2002</v>
      </c>
      <c r="BF113" s="853">
        <f>IF(BE113&gt;2020,0,IF(BE113&gt;2008,1,IF(BE113&gt;2001,2,IF(BE113&gt;1990,3,IF(BE113&gt;1980,4,IF(BE113&gt;1973,5,IF(BE113&gt;1970,6,IF(BE113&gt;1960,7,IF(BE113&gt;1958,8,IF(BE113&gt;1953,9,10))))))))))</f>
        <v>2</v>
      </c>
      <c r="BG113" s="837">
        <v>1.2</v>
      </c>
      <c r="BH113" s="820" t="s">
        <v>4443</v>
      </c>
      <c r="BI113" s="820" t="s">
        <v>4444</v>
      </c>
    </row>
    <row r="114" spans="1:61" ht="11.25" customHeight="1" x14ac:dyDescent="0.2">
      <c r="A114" s="819" t="s">
        <v>4704</v>
      </c>
      <c r="B114" s="830" t="s">
        <v>485</v>
      </c>
      <c r="C114" s="885" t="s">
        <v>127</v>
      </c>
      <c r="D114" s="885" t="s">
        <v>4194</v>
      </c>
      <c r="E114" s="699">
        <v>22</v>
      </c>
      <c r="F114" s="1122">
        <v>156</v>
      </c>
      <c r="G114" s="1104" t="s">
        <v>36</v>
      </c>
      <c r="H114" s="1104" t="s">
        <v>36</v>
      </c>
      <c r="I114" t="n">
        <v>211.72</v>
      </c>
      <c r="J114" s="618">
        <f>(M114/I114)*100</f>
        <v>0.73094493868718446</v>
      </c>
      <c r="K114" s="839">
        <v>0.38</v>
      </c>
      <c r="L114" s="842">
        <v>4</v>
      </c>
      <c r="M114" s="609">
        <f>K114*L114</f>
        <v>1.52</v>
      </c>
      <c r="N114" s="825" t="s">
        <v>106</v>
      </c>
      <c r="O114" s="701">
        <v>0.35</v>
      </c>
      <c r="P114" s="603">
        <v>44771</v>
      </c>
      <c r="Q114" s="603">
        <v>44788</v>
      </c>
      <c r="R114" s="609">
        <f>(K114-O114)/O114*100</f>
        <v>8.5714285714285801</v>
      </c>
      <c r="S114" s="667">
        <f>IF(INDEX(Historical!$D$7:$D$1220,MATCH(B114,Historical!$B$7:$B$1244,0))=0,"n/a",(INDEX(Historical!$C$7:$C$1222,MATCH(B114,Historical!$B$7:$B$1244,0))/INDEX(Historical!$D$7:$D$1220,MATCH(B114,Historical!$B$7:$B$1244,0))-1)*100)</f>
        <v>6.5693430656934115</v>
      </c>
      <c r="T114" s="667">
        <f>IF(INDEX(Historical!$F$7:$F$1213,MATCH(B114,Historical!$B$7:$B$1244,0))=0,"n/a",((INDEX(Historical!$C$7:$C$1222,MATCH(B114,Historical!$B$7:$B$1244,0))/INDEX(Historical!$F$7:$F$1213,MATCH(B114,Historical!$B$7:$B$1244,0)))^(1/3)-1)*100)</f>
        <v>6.1689873505176962</v>
      </c>
      <c r="U114" s="667">
        <f>IF(INDEX(Historical!$H$7:$H$1213,MATCH(B114,Historical!$B$7:$B$1244,0))=0,"n/a",((INDEX(Historical!$C$7:$C$1222,MATCH(B114,Historical!$B$7:$B$1244,0))/INDEX(Historical!$H$7:$H$1213,MATCH(B114,Historical!$B$7:$B$1244,0)))^(1/5)-1)*100)</f>
        <v>7.8625221439269977</v>
      </c>
      <c r="V114" s="667">
        <f>IF(INDEX(Historical!$N$7:$N$1213,MATCH(B114,Historical!$B$7:$B$1244,0))=0,"n/a",((INDEX(Historical!$C$7:$C$1222,MATCH(B114,Historical!$B$7:$B$1244,0))/INDEX(Historical!$N$7:$N$1213,MATCH(B114,Historical!$B$7:$B$1244,0)))^(1/10)-1)*100)</f>
        <v>8.7680219717980243</v>
      </c>
      <c r="W114" s="668">
        <f>IF(OR(U114&lt;=0,U114="n/a",V114&lt;=0,V114="n/a"),"n/a",U114/V114)</f>
        <v>0.89672701200070792</v>
      </c>
      <c r="X114" s="669">
        <f>IF(OR(AJ114&lt;=0,AJ114="n/a",U114&lt;=0,U114="n/a"),"n/a",U114/AJ114)</f>
        <v>0.51727119367940777</v>
      </c>
      <c r="Y114" s="638"/>
      <c r="Z114" s="618">
        <f>IF(OR(AC114&lt;0.01,AC114="n/a"),"n/a",M114/AC114*100)</f>
        <v>13.730803974706413</v>
      </c>
      <c r="AA114" s="841">
        <f>IF(OR(AC114&lt;0.01,AC114="n/a"),"n/a",I114/AC114)</f>
        <v>18.785004516711833</v>
      </c>
      <c r="AB114" s="842">
        <v>12</v>
      </c>
      <c r="AC114" s="821">
        <v>11.07</v>
      </c>
      <c r="AD114" s="821">
        <v>2.21</v>
      </c>
      <c r="AE114" s="821">
        <v>0.53</v>
      </c>
      <c r="AF114" s="821">
        <v>3.13</v>
      </c>
      <c r="AG114" s="821">
        <v>17.8</v>
      </c>
      <c r="AH114" s="821">
        <v>8.6</v>
      </c>
      <c r="AI114" s="821">
        <v>-9.27</v>
      </c>
      <c r="AJ114" s="821">
        <v>15.2</v>
      </c>
      <c r="AK114" s="821">
        <v>8.6300000000000008</v>
      </c>
      <c r="AL114" s="833">
        <v>7910</v>
      </c>
      <c r="AM114" s="827">
        <v>0.3</v>
      </c>
      <c r="AN114" s="821">
        <v>0.67</v>
      </c>
      <c r="AO114" s="705">
        <f>IF(U114="n/a","n/a",IF(AA114&lt;0,"n/a",IF(AA114="n/a","n/a",J114+U114-AA114)))</f>
        <v>-10.191537434097651</v>
      </c>
      <c r="AP114" s="706">
        <f>IF(U114="n/a","n/a",J114+U114)</f>
        <v>8.5934670826141826</v>
      </c>
      <c r="AQ114" s="843">
        <f>IF(OR(AC114&lt;0.01,AC114="n/a",AF114="n/a"),"n/a",(I114/SQRT(22.5*AC114*(I114/AF114))-1)*100)</f>
        <v>61.654039558157159</v>
      </c>
      <c r="AR114" s="618">
        <f>INDEX(Historical!$C$7:$C$1222,MATCH(B114,Historical!$B$7:$B$1244,0))*IF(AH114="n/a",1.03,IF(AH114&lt;0,1.01,IF(AH114&gt;10,1.1,(1+AH114/100))))</f>
        <v>1.5855600000000001</v>
      </c>
      <c r="AS114" s="841">
        <f>IF($AI114="n/a",1.03*AR114,IF($AI114&lt;0,1.01*AR114,IF($AI114&gt;10,1.1*AR114,(1+$AI114/100)*AR114)))</f>
        <v>1.6014156000000002</v>
      </c>
      <c r="AT114" s="841">
        <f>IF($AK114="n/a",1.03*AS114,IF($AK114&lt;0,1.01*AS114,IF($AK114&gt;10,1.1*AS114,(1+$AK114/100)*AS114)))</f>
        <v>1.7396177662800003</v>
      </c>
      <c r="AU114" s="841">
        <f>IF($AK114="n/a",1.03*AT114,IF($AK114&lt;0,1.01*AT114,IF($AK114&gt;10,1.1*AT114,(1+$AK114/100)*AT114)))</f>
        <v>1.8897467795099645</v>
      </c>
      <c r="AV114" s="841">
        <f>IF($AK114="n/a",1.03*AU114,IF($AK114&lt;0,1.01*AU114,IF($AK114&gt;10,1.1*AU114,(1+$AK114/100)*AU114)))</f>
        <v>2.0528319265816743</v>
      </c>
      <c r="AW114" s="618">
        <f>SUM(AR114:AV114)</f>
        <v>8.8691720723716401</v>
      </c>
      <c r="AX114" s="713">
        <f>AW114/I114*100</f>
        <v>4.2650502872669591</v>
      </c>
      <c r="AY114" s="887">
        <v>0.81</v>
      </c>
      <c r="AZ114" s="827">
        <v>21.740000000000002</v>
      </c>
      <c r="BA114" s="827">
        <v>-16.79</v>
      </c>
      <c r="BB114" s="827">
        <v>-7.9600000000000009</v>
      </c>
      <c r="BC114" s="827">
        <v>-3.3300000000000005</v>
      </c>
      <c r="BE114" s="594">
        <v>2000</v>
      </c>
      <c r="BF114" s="853">
        <f>IF(BE114&gt;2020,0,IF(BE114&gt;2008,1,IF(BE114&gt;2001,2,IF(BE114&gt;1990,3,IF(BE114&gt;1980,4,IF(BE114&gt;1973,5,IF(BE114&gt;1970,6,IF(BE114&gt;1960,7,IF(BE114&gt;1958,8,IF(BE114&gt;1953,9,10))))))))))</f>
        <v>3</v>
      </c>
      <c r="BG114" s="837">
        <v>7.3999999999999995</v>
      </c>
      <c r="BH114" s="820" t="s">
        <v>4443</v>
      </c>
      <c r="BI114" s="820" t="s">
        <v>4444</v>
      </c>
    </row>
    <row r="115" spans="1:61" ht="11.25" customHeight="1" x14ac:dyDescent="0.2">
      <c r="A115" s="819" t="s">
        <v>488</v>
      </c>
      <c r="B115" s="830" t="s">
        <v>489</v>
      </c>
      <c r="C115" s="885" t="s">
        <v>111</v>
      </c>
      <c r="D115" s="885" t="s">
        <v>210</v>
      </c>
      <c r="E115" s="699">
        <v>29</v>
      </c>
      <c r="F115" s="1122">
        <v>114</v>
      </c>
      <c r="G115" s="1098" t="s">
        <v>36</v>
      </c>
      <c r="H115" s="1098" t="s">
        <v>114</v>
      </c>
      <c r="I115" t="n">
        <v>217.71</v>
      </c>
      <c r="J115" s="618">
        <f>(M115/I115)*100</f>
        <v>2.0037570444583594</v>
      </c>
      <c r="K115" s="839">
        <v>1.2</v>
      </c>
      <c r="L115" s="842">
        <v>4</v>
      </c>
      <c r="M115" s="609">
        <f>K115*L115</f>
        <v>4.8</v>
      </c>
      <c r="N115" s="825" t="s">
        <v>412</v>
      </c>
      <c r="O115" s="701">
        <v>1.1100000000000001</v>
      </c>
      <c r="P115" s="603">
        <v>44761</v>
      </c>
      <c r="Q115" s="603">
        <v>44792</v>
      </c>
      <c r="R115" s="609">
        <f>(K115-O115)/O115*100</f>
        <v>8.1081081081080946</v>
      </c>
      <c r="S115" s="667">
        <f>IF(INDEX(Historical!$D$7:$D$1220,MATCH(B115,Historical!$B$7:$B$1244,0))=0,"n/a",(INDEX(Historical!$C$7:$C$1222,MATCH(B115,Historical!$B$7:$B$1244,0))/INDEX(Historical!$D$7:$D$1220,MATCH(B115,Historical!$B$7:$B$1244,0))-1)*100)</f>
        <v>7.9439252336448662</v>
      </c>
      <c r="T115" s="667">
        <f>IF(INDEX(Historical!$F$7:$F$1213,MATCH(B115,Historical!$B$7:$B$1244,0))=0,"n/a",((INDEX(Historical!$C$7:$C$1222,MATCH(B115,Historical!$B$7:$B$1244,0))/INDEX(Historical!$F$7:$F$1213,MATCH(B115,Historical!$B$7:$B$1244,0)))^(1/3)-1)*100)</f>
        <v>6.917810999860885</v>
      </c>
      <c r="U115" s="667">
        <f>IF(INDEX(Historical!$H$7:$H$1213,MATCH(B115,Historical!$B$7:$B$1244,0))=0,"n/a",((INDEX(Historical!$C$7:$C$1222,MATCH(B115,Historical!$B$7:$B$1244,0))/INDEX(Historical!$H$7:$H$1213,MATCH(B115,Historical!$B$7:$B$1244,0)))^(1/5)-1)*100)</f>
        <v>8.3068827596891168</v>
      </c>
      <c r="V115" s="667">
        <f>IF(INDEX(Historical!$N$7:$N$1213,MATCH(B115,Historical!$B$7:$B$1244,0))=0,"n/a",((INDEX(Historical!$C$7:$C$1222,MATCH(B115,Historical!$B$7:$B$1244,0))/INDEX(Historical!$N$7:$N$1213,MATCH(B115,Historical!$B$7:$B$1244,0)))^(1/10)-1)*100)</f>
        <v>8.9528488381578342</v>
      </c>
      <c r="W115" s="668">
        <f>IF(OR(U115&lt;=0,U115="n/a",V115&lt;=0,V115="n/a"),"n/a",U115/V115)</f>
        <v>0.92784798558023762</v>
      </c>
      <c r="X115" s="669">
        <f>IF(OR(AJ115&lt;=0,AJ115="n/a",U115&lt;=0,U115="n/a"),"n/a",U115/AJ115)</f>
        <v>0.42818983297366575</v>
      </c>
      <c r="Y115" s="640"/>
      <c r="Z115" s="618">
        <f>IF(OR(AC115&lt;0.01,AC115="n/a"),"n/a",M115/AC115*100)</f>
        <v>37.974683544303794</v>
      </c>
      <c r="AA115" s="841">
        <f>IF(OR(AC115&lt;0.01,AC115="n/a"),"n/a",I115/AC115)</f>
        <v>18.951740506329113</v>
      </c>
      <c r="AB115" s="842">
        <v>12</v>
      </c>
      <c r="AC115" s="821">
        <v>12.64</v>
      </c>
      <c r="AD115" s="821">
        <v>1.44</v>
      </c>
      <c r="AE115" s="821">
        <v>2.1</v>
      </c>
      <c r="AF115" s="821">
        <v>7.82</v>
      </c>
      <c r="AG115" s="821">
        <v>41.699999999999996</v>
      </c>
      <c r="AH115" s="822">
        <v>7.5</v>
      </c>
      <c r="AI115" s="822">
        <v>6.88</v>
      </c>
      <c r="AJ115" s="821">
        <v>19.400000000000002</v>
      </c>
      <c r="AK115" s="821">
        <v>13.22</v>
      </c>
      <c r="AL115" s="833">
        <v>124850</v>
      </c>
      <c r="AM115" s="827">
        <v>0.15</v>
      </c>
      <c r="AN115" s="821">
        <v>2.33</v>
      </c>
      <c r="AO115" s="705">
        <f>IF(U115="n/a","n/a",IF(AA115&lt;0,"n/a",IF(AA115="n/a","n/a",J115+U115-AA115)))</f>
        <v>-8.6411007021816371</v>
      </c>
      <c r="AP115" s="706">
        <f>IF(U115="n/a","n/a",J115+U115)</f>
        <v>10.310639804147476</v>
      </c>
      <c r="AQ115" s="843">
        <f>IF(OR(AC115&lt;0.01,AC115="n/a",AF115="n/a"),"n/a",(I115/SQRT(22.5*AC115*(I115/AF115))-1)*100)</f>
        <v>156.64728131078925</v>
      </c>
      <c r="AR115" s="618">
        <f>INDEX(Historical!$C$7:$C$1222,MATCH(B115,Historical!$B$7:$B$1244,0))*IF(AH115="n/a",1.03,IF(AH115&lt;0,1.01,IF(AH115&gt;10,1.1,(1+AH115/100))))</f>
        <v>4.9664999999999999</v>
      </c>
      <c r="AS115" s="841">
        <f>IF($AI115="n/a",1.03*AR115,IF($AI115&lt;0,1.01*AR115,IF($AI115&gt;10,1.1*AR115,(1+$AI115/100)*AR115)))</f>
        <v>5.3081952000000001</v>
      </c>
      <c r="AT115" s="841">
        <f>IF($AK115="n/a",1.03*AS115,IF($AK115&lt;0,1.01*AS115,IF($AK115&gt;10,1.1*AS115,(1+$AK115/100)*AS115)))</f>
        <v>5.8390147200000007</v>
      </c>
      <c r="AU115" s="841">
        <f>IF($AK115="n/a",1.03*AT115,IF($AK115&lt;0,1.01*AT115,IF($AK115&gt;10,1.1*AT115,(1+$AK115/100)*AT115)))</f>
        <v>6.4229161920000015</v>
      </c>
      <c r="AV115" s="841">
        <f>IF($AK115="n/a",1.03*AU115,IF($AK115&lt;0,1.01*AU115,IF($AK115&gt;10,1.1*AU115,(1+$AK115/100)*AU115)))</f>
        <v>7.0652078112000023</v>
      </c>
      <c r="AW115" s="618">
        <f>SUM(AR115:AV115)</f>
        <v>29.601833923200005</v>
      </c>
      <c r="AX115" s="713">
        <f>AW115/I115*100</f>
        <v>12.357267344270509</v>
      </c>
      <c r="AY115" s="887">
        <v>1.1000000000000001</v>
      </c>
      <c r="AZ115" s="827">
        <v>49.16</v>
      </c>
      <c r="BA115" s="827">
        <v>-9.9599999999999991</v>
      </c>
      <c r="BB115" s="827">
        <v>-2.67</v>
      </c>
      <c r="BC115" s="827">
        <v>13.94</v>
      </c>
      <c r="BE115" s="594">
        <v>1994</v>
      </c>
      <c r="BF115" s="853">
        <f>IF(BE115&gt;2020,0,IF(BE115&gt;2008,1,IF(BE115&gt;2001,2,IF(BE115&gt;1990,3,IF(BE115&gt;1980,4,IF(BE115&gt;1973,5,IF(BE115&gt;1970,6,IF(BE115&gt;1960,7,IF(BE115&gt;1958,8,IF(BE115&gt;1953,9,10))))))))))</f>
        <v>3</v>
      </c>
      <c r="BG115" s="837">
        <v>8.2000000000000011</v>
      </c>
      <c r="BH115" s="820" t="s">
        <v>4443</v>
      </c>
      <c r="BI115" s="820" t="s">
        <v>4444</v>
      </c>
    </row>
    <row r="116" spans="1:61" ht="11.25" customHeight="1" x14ac:dyDescent="0.2">
      <c r="A116" s="819" t="s">
        <v>476</v>
      </c>
      <c r="B116" s="830" t="s">
        <v>477</v>
      </c>
      <c r="C116" s="885" t="s">
        <v>107</v>
      </c>
      <c r="D116" s="885" t="s">
        <v>4197</v>
      </c>
      <c r="E116" s="699">
        <v>25</v>
      </c>
      <c r="F116" s="1122">
        <v>145</v>
      </c>
      <c r="G116" s="1098" t="s">
        <v>105</v>
      </c>
      <c r="H116" s="1098" t="s">
        <v>105</v>
      </c>
      <c r="I116" s="829">
        <v>79.53</v>
      </c>
      <c r="J116" s="618">
        <f>(M116/I116)*100</f>
        <v>3.3697975606689301</v>
      </c>
      <c r="K116" s="832">
        <v>0.67</v>
      </c>
      <c r="L116" s="842">
        <v>4</v>
      </c>
      <c r="M116" s="609">
        <f>K116*L116</f>
        <v>2.68</v>
      </c>
      <c r="N116" s="825" t="s">
        <v>434</v>
      </c>
      <c r="O116" s="700">
        <v>0.64</v>
      </c>
      <c r="P116" s="603">
        <v>44965</v>
      </c>
      <c r="Q116" s="603">
        <v>44980</v>
      </c>
      <c r="R116" s="609">
        <f>(K116-O116)/O116*100</f>
        <v>4.6875000000000044</v>
      </c>
      <c r="S116" s="667">
        <f>IF(INDEX(Historical!$D$7:$D$1220,MATCH(B116,Historical!$B$7:$B$1244,0))=0,"n/a",(INDEX(Historical!$C$7:$C$1222,MATCH(B116,Historical!$B$7:$B$1244,0))/INDEX(Historical!$D$7:$D$1220,MATCH(B116,Historical!$B$7:$B$1244,0))-1)*100)</f>
        <v>7.5630252100840512</v>
      </c>
      <c r="T116" s="667">
        <f>IF(INDEX(Historical!$F$7:$F$1213,MATCH(B116,Historical!$B$7:$B$1244,0))=0,"n/a",((INDEX(Historical!$C$7:$C$1222,MATCH(B116,Historical!$B$7:$B$1244,0))/INDEX(Historical!$F$7:$F$1213,MATCH(B116,Historical!$B$7:$B$1244,0)))^(1/3)-1)*100)</f>
        <v>7.862363557487706</v>
      </c>
      <c r="U116" s="667">
        <f>IF(INDEX(Historical!$H$7:$H$1213,MATCH(B116,Historical!$B$7:$B$1244,0))=0,"n/a",((INDEX(Historical!$C$7:$C$1222,MATCH(B116,Historical!$B$7:$B$1244,0))/INDEX(Historical!$H$7:$H$1213,MATCH(B116,Historical!$B$7:$B$1244,0)))^(1/5)-1)*100)</f>
        <v>6.5971035478162188</v>
      </c>
      <c r="V116" s="667">
        <f>IF(INDEX(Historical!$N$7:$N$1213,MATCH(B116,Historical!$B$7:$B$1244,0))=0,"n/a",((INDEX(Historical!$C$7:$C$1222,MATCH(B116,Historical!$B$7:$B$1244,0))/INDEX(Historical!$N$7:$N$1213,MATCH(B116,Historical!$B$7:$B$1244,0)))^(1/10)-1)*100)</f>
        <v>5.4908691707876933</v>
      </c>
      <c r="W116" s="668">
        <f>IF(OR(U116&lt;=0,U116="n/a",V116&lt;=0,V116="n/a"),"n/a",U116/V116)</f>
        <v>1.2014679903345484</v>
      </c>
      <c r="X116" s="669">
        <f>IF(OR(AJ116&lt;=0,AJ116="n/a",U116&lt;=0,U116="n/a"),"n/a",U116/AJ116)</f>
        <v>0.5035956906729937</v>
      </c>
      <c r="Y116" s="831"/>
      <c r="Z116" s="618">
        <f>IF(OR(AC116&lt;0.01,AC116="n/a"),"n/a",M116/AC116*100)</f>
        <v>36.51226158038147</v>
      </c>
      <c r="AA116" s="841">
        <f>IF(OR(AC116&lt;0.01,AC116="n/a"),"n/a",I116/AC116)</f>
        <v>10.835149863760218</v>
      </c>
      <c r="AB116" s="842">
        <v>12</v>
      </c>
      <c r="AC116" s="821">
        <v>7.34</v>
      </c>
      <c r="AD116" s="821" t="s">
        <v>135</v>
      </c>
      <c r="AE116" s="821">
        <v>3.92</v>
      </c>
      <c r="AF116" s="821">
        <v>1.24</v>
      </c>
      <c r="AG116" s="821">
        <v>12.1</v>
      </c>
      <c r="AH116" s="821">
        <v>52.900000000000006</v>
      </c>
      <c r="AI116" s="821">
        <v>7.48</v>
      </c>
      <c r="AJ116" s="821">
        <v>13.100000000000001</v>
      </c>
      <c r="AK116" s="821" t="s">
        <v>135</v>
      </c>
      <c r="AL116" s="833">
        <v>627.74</v>
      </c>
      <c r="AM116" s="827">
        <v>1.6</v>
      </c>
      <c r="AN116" s="821">
        <v>0</v>
      </c>
      <c r="AO116" s="705">
        <f>IF(U116="n/a","n/a",IF(AA116&lt;0,"n/a",IF(AA116="n/a","n/a",J116+U116-AA116)))</f>
        <v>-0.86824875527506862</v>
      </c>
      <c r="AP116" s="706">
        <f>IF(U116="n/a","n/a",J116+U116)</f>
        <v>9.9669011084851498</v>
      </c>
      <c r="AQ116" s="843">
        <f>IF(OR(AC116&lt;0.01,AC116="n/a",AF116="n/a"),"n/a",(I116/SQRT(22.5*AC116*(I116/AF116))-1)*100)</f>
        <v>-22.72535033743409</v>
      </c>
      <c r="AR116" s="618">
        <f>INDEX(Historical!$C$7:$C$1222,MATCH(B116,Historical!$B$7:$B$1244,0))*IF(AH116="n/a",1.03,IF(AH116&lt;0,1.01,IF(AH116&gt;10,1.1,(1+AH116/100))))</f>
        <v>2.8160000000000003</v>
      </c>
      <c r="AS116" s="841">
        <f>IF($AI116="n/a",1.03*AR116,IF($AI116&lt;0,1.01*AR116,IF($AI116&gt;10,1.1*AR116,(1+$AI116/100)*AR116)))</f>
        <v>3.0266368000000003</v>
      </c>
      <c r="AT116" s="841">
        <f>IF($AK116="n/a",1.03*AS116,IF($AK116&lt;0,1.01*AS116,IF($AK116&gt;10,1.1*AS116,(1+$AK116/100)*AS116)))</f>
        <v>3.1174359040000006</v>
      </c>
      <c r="AU116" s="841">
        <f>IF($AK116="n/a",1.03*AT116,IF($AK116&lt;0,1.01*AT116,IF($AK116&gt;10,1.1*AT116,(1+$AK116/100)*AT116)))</f>
        <v>3.2109589811200006</v>
      </c>
      <c r="AV116" s="841">
        <f>IF($AK116="n/a",1.03*AU116,IF($AK116&lt;0,1.01*AU116,IF($AK116&gt;10,1.1*AU116,(1+$AK116/100)*AU116)))</f>
        <v>3.3072877505536007</v>
      </c>
      <c r="AW116" s="618">
        <f>SUM(AR116:AV116)</f>
        <v>15.478319435673603</v>
      </c>
      <c r="AX116" s="713">
        <f>AW116/I116*100</f>
        <v>19.462239954323653</v>
      </c>
      <c r="AY116" s="887">
        <v>0.51</v>
      </c>
      <c r="AZ116" s="827">
        <v>3.9600000000000004</v>
      </c>
      <c r="BA116" s="827">
        <v>-14.48</v>
      </c>
      <c r="BB116" s="827">
        <v>-3.26</v>
      </c>
      <c r="BC116" s="827">
        <v>-4.41</v>
      </c>
      <c r="BE116" s="594">
        <v>1999</v>
      </c>
      <c r="BF116" s="853">
        <f>IF(BE116&gt;2020,0,IF(BE116&gt;2008,1,IF(BE116&gt;2001,2,IF(BE116&gt;1990,3,IF(BE116&gt;1980,4,IF(BE116&gt;1973,5,IF(BE116&gt;1970,6,IF(BE116&gt;1960,7,IF(BE116&gt;1958,8,IF(BE116&gt;1953,9,10))))))))))</f>
        <v>3</v>
      </c>
      <c r="BG116" s="837">
        <v>1.0999999999999999</v>
      </c>
      <c r="BH116" s="820" t="s">
        <v>4443</v>
      </c>
      <c r="BI116" s="820" t="s">
        <v>4444</v>
      </c>
    </row>
    <row r="117" spans="1:61" s="737" customFormat="1" ht="11.25" customHeight="1" x14ac:dyDescent="0.2">
      <c r="A117" s="720" t="s">
        <v>497</v>
      </c>
      <c r="B117" s="743" t="s">
        <v>498</v>
      </c>
      <c r="C117" s="885" t="s">
        <v>107</v>
      </c>
      <c r="D117" s="885" t="s">
        <v>117</v>
      </c>
      <c r="E117" s="721">
        <v>29</v>
      </c>
      <c r="F117" s="1122">
        <v>111</v>
      </c>
      <c r="G117" s="1121" t="s">
        <v>36</v>
      </c>
      <c r="H117" s="1121" t="s">
        <v>36</v>
      </c>
      <c r="I117" t="n">
        <v>193.42</v>
      </c>
      <c r="J117" s="723">
        <f>(M117/I117)*100</f>
        <v>1.5733105866742487</v>
      </c>
      <c r="K117" s="741">
        <v>0.83</v>
      </c>
      <c r="L117" s="725">
        <v>4</v>
      </c>
      <c r="M117" s="726">
        <f>K117*L117</f>
        <v>3.32</v>
      </c>
      <c r="N117" s="727" t="s">
        <v>499</v>
      </c>
      <c r="O117" s="742">
        <v>0.8</v>
      </c>
      <c r="P117" s="1037">
        <v>44728</v>
      </c>
      <c r="Q117" s="1037">
        <v>44750</v>
      </c>
      <c r="R117" s="726">
        <f>(K117-O117)/O117*100</f>
        <v>3.7499999999999893</v>
      </c>
      <c r="S117" s="667">
        <f>IF(INDEX(Historical!$D$7:$D$1220,MATCH(B117,Historical!$B$7:$B$1244,0))=0,"n/a",(INDEX(Historical!$C$7:$C$1222,MATCH(B117,Historical!$B$7:$B$1244,0))/INDEX(Historical!$D$7:$D$1220,MATCH(B117,Historical!$B$7:$B$1244,0))-1)*100)</f>
        <v>3.1645569620253111</v>
      </c>
      <c r="T117" s="667">
        <f>IF(INDEX(Historical!$F$7:$F$1213,MATCH(B117,Historical!$B$7:$B$1244,0))=0,"n/a",((INDEX(Historical!$C$7:$C$1222,MATCH(B117,Historical!$B$7:$B$1244,0))/INDEX(Historical!$F$7:$F$1213,MATCH(B117,Historical!$B$7:$B$1244,0)))^(1/3)-1)*100)</f>
        <v>3.2702661600755523</v>
      </c>
      <c r="U117" s="667">
        <f>IF(INDEX(Historical!$H$7:$H$1213,MATCH(B117,Historical!$B$7:$B$1244,0))=0,"n/a",((INDEX(Historical!$C$7:$C$1222,MATCH(B117,Historical!$B$7:$B$1244,0))/INDEX(Historical!$H$7:$H$1213,MATCH(B117,Historical!$B$7:$B$1244,0)))^(1/5)-1)*100)</f>
        <v>3.0889019447015276</v>
      </c>
      <c r="V117" s="667">
        <f>IF(INDEX(Historical!$N$7:$N$1213,MATCH(B117,Historical!$B$7:$B$1244,0))=0,"n/a",((INDEX(Historical!$C$7:$C$1222,MATCH(B117,Historical!$B$7:$B$1244,0))/INDEX(Historical!$N$7:$N$1213,MATCH(B117,Historical!$B$7:$B$1244,0)))^(1/10)-1)*100)</f>
        <v>5.4366593096546678</v>
      </c>
      <c r="W117" s="668">
        <f>IF(OR(U117&lt;=0,U117="n/a",V117&lt;=0,V117="n/a"),"n/a",U117/V117)</f>
        <v>0.56816176419517672</v>
      </c>
      <c r="X117" s="669">
        <f>IF(OR(AJ117&lt;=0,AJ117="n/a",U117&lt;=0,U117="n/a"),"n/a",U117/AJ117)</f>
        <v>0.18386321099413855</v>
      </c>
      <c r="Y117" s="738" t="s">
        <v>500</v>
      </c>
      <c r="Z117" s="723">
        <f>IF(OR(AC117&lt;0.01,AC117="n/a"),"n/a",M117/AC117*100)</f>
        <v>26.517571884984026</v>
      </c>
      <c r="AA117" s="730">
        <f>IF(OR(AC117&lt;0.01,AC117="n/a"),"n/a",I117/AC117)</f>
        <v>16.854632587859427</v>
      </c>
      <c r="AB117" s="725">
        <v>12</v>
      </c>
      <c r="AC117" s="731">
        <v>12.52</v>
      </c>
      <c r="AD117" s="731">
        <v>1.19</v>
      </c>
      <c r="AE117" s="731">
        <v>2.0099999999999998</v>
      </c>
      <c r="AF117" s="731">
        <v>1.85</v>
      </c>
      <c r="AG117" s="731">
        <v>13.3</v>
      </c>
      <c r="AH117" s="731">
        <v>147.30000000000001</v>
      </c>
      <c r="AI117" s="731">
        <v>10.51</v>
      </c>
      <c r="AJ117" s="731">
        <v>16.8</v>
      </c>
      <c r="AK117" s="731">
        <v>14.19</v>
      </c>
      <c r="AL117" s="732">
        <v>86890</v>
      </c>
      <c r="AM117" s="733">
        <v>0.3</v>
      </c>
      <c r="AN117" s="731">
        <v>0.33</v>
      </c>
      <c r="AO117" s="734">
        <f>IF(U117="n/a","n/a",IF(AA117&lt;0,"n/a",IF(AA117="n/a","n/a",J117+U117-AA117)))</f>
        <v>-12.192420056483652</v>
      </c>
      <c r="AP117" s="735">
        <f>IF(U117="n/a","n/a",J117+U117)</f>
        <v>4.6622125313757765</v>
      </c>
      <c r="AQ117" s="843">
        <f>IF(OR(AC117&lt;0.01,AC117="n/a",AF117="n/a"),"n/a",(I117/SQRT(22.5*AC117*(I117/AF117))-1)*100)</f>
        <v>17.721083333143284</v>
      </c>
      <c r="AR117" s="618">
        <f>INDEX(Historical!$C$7:$C$1222,MATCH(B117,Historical!$B$7:$B$1244,0))*IF(AH117="n/a",1.03,IF(AH117&lt;0,1.01,IF(AH117&gt;10,1.1,(1+AH117/100))))</f>
        <v>3.5859999999999999</v>
      </c>
      <c r="AS117" s="730">
        <f>IF($AI117="n/a",1.03*AR117,IF($AI117&lt;0,1.01*AR117,IF($AI117&gt;10,1.1*AR117,(1+$AI117/100)*AR117)))</f>
        <v>3.9446000000000003</v>
      </c>
      <c r="AT117" s="730">
        <f>IF($AK117="n/a",1.03*AS117,IF($AK117&lt;0,1.01*AS117,IF($AK117&gt;10,1.1*AS117,(1+$AK117/100)*AS117)))</f>
        <v>4.3390600000000008</v>
      </c>
      <c r="AU117" s="730">
        <f>IF($AK117="n/a",1.03*AT117,IF($AK117&lt;0,1.01*AT117,IF($AK117&gt;10,1.1*AT117,(1+$AK117/100)*AT117)))</f>
        <v>4.7729660000000012</v>
      </c>
      <c r="AV117" s="730">
        <f>IF($AK117="n/a",1.03*AU117,IF($AK117&lt;0,1.01*AU117,IF($AK117&gt;10,1.1*AU117,(1+$AK117/100)*AU117)))</f>
        <v>5.2502626000000019</v>
      </c>
      <c r="AW117" s="723">
        <f>SUM(AR117:AV117)</f>
        <v>21.892888600000003</v>
      </c>
      <c r="AX117" s="736">
        <f>AW117/I117*100</f>
        <v>10.374793194957824</v>
      </c>
      <c r="AY117" s="888">
        <v>0.67</v>
      </c>
      <c r="AZ117" s="733">
        <v>21.43</v>
      </c>
      <c r="BA117" s="733">
        <v>-8.7999999999999989</v>
      </c>
      <c r="BB117" s="733">
        <v>-3.44</v>
      </c>
      <c r="BC117" s="733">
        <v>3.7699999999999996</v>
      </c>
      <c r="BD117" s="862"/>
      <c r="BE117" s="594">
        <v>1994</v>
      </c>
      <c r="BF117" s="853">
        <f>IF(BE117&gt;2020,0,IF(BE117&gt;2008,1,IF(BE117&gt;2001,2,IF(BE117&gt;1990,3,IF(BE117&gt;1980,4,IF(BE117&gt;1973,5,IF(BE117&gt;1970,6,IF(BE117&gt;1960,7,IF(BE117&gt;1958,8,IF(BE117&gt;1953,9,10))))))))))</f>
        <v>3</v>
      </c>
      <c r="BG117" s="783">
        <v>3.5999999999999996</v>
      </c>
      <c r="BH117" s="820" t="s">
        <v>4443</v>
      </c>
      <c r="BI117" s="820" t="s">
        <v>4444</v>
      </c>
    </row>
    <row r="118" spans="1:61" ht="11.25" customHeight="1" x14ac:dyDescent="0.2">
      <c r="A118" s="836" t="s">
        <v>4526</v>
      </c>
      <c r="B118" s="830" t="s">
        <v>4519</v>
      </c>
      <c r="C118" s="885" t="s">
        <v>107</v>
      </c>
      <c r="D118" s="885" t="s">
        <v>4197</v>
      </c>
      <c r="E118" s="699">
        <v>7</v>
      </c>
      <c r="F118" s="1122">
        <v>635</v>
      </c>
      <c r="G118" s="1105" t="s">
        <v>105</v>
      </c>
      <c r="H118" s="1105" t="s">
        <v>105</v>
      </c>
      <c r="I118" t="n">
        <v>10.17</v>
      </c>
      <c r="J118" s="618">
        <f>(M118/I118)*100</f>
        <v>3.5003977724741446</v>
      </c>
      <c r="K118" s="832">
        <v>0.11</v>
      </c>
      <c r="L118" s="842">
        <v>4</v>
      </c>
      <c r="M118" s="609">
        <f>K118*L118</f>
        <v>0.44</v>
      </c>
      <c r="N118" s="825" t="s">
        <v>106</v>
      </c>
      <c r="O118" s="700">
        <v>0.1075</v>
      </c>
      <c r="P118" s="603">
        <v>44965</v>
      </c>
      <c r="Q118" s="603">
        <v>44980</v>
      </c>
      <c r="R118" s="609">
        <f>(K118-O118)/O118*100</f>
        <v>2.3255813953488391</v>
      </c>
      <c r="S118" s="667">
        <f>IF(INDEX(Historical!$D$7:$D$1220,MATCH(B118,Historical!$B$7:$B$1244,0))=0,"n/a",(INDEX(Historical!$C$7:$C$1222,MATCH(B118,Historical!$B$7:$B$1244,0))/INDEX(Historical!$D$7:$D$1220,MATCH(B118,Historical!$B$7:$B$1244,0))-1)*100)</f>
        <v>4.8780487804878092</v>
      </c>
      <c r="T118" s="667">
        <f>IF(INDEX(Historical!$F$7:$F$1213,MATCH(B118,Historical!$B$7:$B$1244,0))=0,"n/a",((INDEX(Historical!$C$7:$C$1222,MATCH(B118,Historical!$B$7:$B$1244,0))/INDEX(Historical!$F$7:$F$1213,MATCH(B118,Historical!$B$7:$B$1244,0)))^(1/3)-1)*100)</f>
        <v>12.749787911711174</v>
      </c>
      <c r="U118" s="667">
        <f>IF(INDEX(Historical!$H$7:$H$1213,MATCH(B118,Historical!$B$7:$B$1244,0))=0,"n/a",((INDEX(Historical!$C$7:$C$1222,MATCH(B118,Historical!$B$7:$B$1244,0))/INDEX(Historical!$H$7:$H$1213,MATCH(B118,Historical!$B$7:$B$1244,0)))^(1/5)-1)*100)</f>
        <v>33.873214355039671</v>
      </c>
      <c r="V118" s="667" t="str">
        <f>IF(INDEX(Historical!$N$7:$N$1213,MATCH(B118,Historical!$B$7:$B$1244,0))=0,"n/a",((INDEX(Historical!$C$7:$C$1222,MATCH(B118,Historical!$B$7:$B$1244,0))/INDEX(Historical!$N$7:$N$1213,MATCH(B118,Historical!$B$7:$B$1244,0)))^(1/10)-1)*100)</f>
        <v>n/a</v>
      </c>
      <c r="W118" s="668" t="str">
        <f>IF(OR(U118&lt;=0,U118="n/a",V118&lt;=0,V118="n/a"),"n/a",U118/V118)</f>
        <v>n/a</v>
      </c>
      <c r="X118" s="669">
        <f>IF(OR(AJ118&lt;=0,AJ118="n/a",U118&lt;=0,U118="n/a"),"n/a",U118/AJ118)</f>
        <v>2.3360837486234258</v>
      </c>
      <c r="Y118" s="640"/>
      <c r="Z118" s="618">
        <f>IF(OR(AC118&lt;0.01,AC118="n/a"),"n/a",M118/AC118*100)</f>
        <v>38.596491228070178</v>
      </c>
      <c r="AA118" s="841">
        <f>IF(OR(AC118&lt;0.01,AC118="n/a"),"n/a",I118/AC118)</f>
        <v>11.026315789473685</v>
      </c>
      <c r="AB118" s="842">
        <v>12</v>
      </c>
      <c r="AC118" s="821">
        <v>1.1399999999999999</v>
      </c>
      <c r="AD118" s="821">
        <v>1.58</v>
      </c>
      <c r="AE118" s="821">
        <v>2.4500000000000002</v>
      </c>
      <c r="AF118" s="821">
        <v>0.99</v>
      </c>
      <c r="AG118" s="821">
        <v>8</v>
      </c>
      <c r="AH118" s="821">
        <v>33.300000000000004</v>
      </c>
      <c r="AI118" s="821">
        <v>5.4</v>
      </c>
      <c r="AJ118" s="821">
        <v>14.499999999999998</v>
      </c>
      <c r="AK118" s="821">
        <v>7.0000000000000009</v>
      </c>
      <c r="AL118" s="833">
        <v>224.31</v>
      </c>
      <c r="AM118" s="827">
        <v>6.5</v>
      </c>
      <c r="AN118" s="821">
        <v>0.28000000000000003</v>
      </c>
      <c r="AO118" s="705">
        <f>IF(U118="n/a","n/a",IF(AA118&lt;0,"n/a",IF(AA118="n/a","n/a",J118+U118-AA118)))</f>
        <v>26.347296338040131</v>
      </c>
      <c r="AP118" s="706">
        <f>IF(U118="n/a","n/a",J118+U118)</f>
        <v>37.373612127513816</v>
      </c>
      <c r="AQ118" s="843">
        <f>IF(OR(AC118&lt;0.01,AC118="n/a",AF118="n/a"),"n/a",(I118/SQRT(22.5*AC118*(I118/AF118))-1)*100)</f>
        <v>-30.346723355118311</v>
      </c>
      <c r="AR118" s="618">
        <f>INDEX(Historical!$C$7:$C$1222,MATCH(B118,Historical!$B$7:$B$1244,0))*IF(AH118="n/a",1.03,IF(AH118&lt;0,1.01,IF(AH118&gt;10,1.1,(1+AH118/100))))</f>
        <v>0.47300000000000003</v>
      </c>
      <c r="AS118" s="841">
        <f>IF($AI118="n/a",1.03*AR118,IF($AI118&lt;0,1.01*AR118,IF($AI118&gt;10,1.1*AR118,(1+$AI118/100)*AR118)))</f>
        <v>0.49854200000000004</v>
      </c>
      <c r="AT118" s="841">
        <f>IF($AK118="n/a",1.03*AS118,IF($AK118&lt;0,1.01*AS118,IF($AK118&gt;10,1.1*AS118,(1+$AK118/100)*AS118)))</f>
        <v>0.53343994000000006</v>
      </c>
      <c r="AU118" s="841">
        <f>IF($AK118="n/a",1.03*AT118,IF($AK118&lt;0,1.01*AT118,IF($AK118&gt;10,1.1*AT118,(1+$AK118/100)*AT118)))</f>
        <v>0.57078073580000011</v>
      </c>
      <c r="AV118" s="841">
        <f>IF($AK118="n/a",1.03*AU118,IF($AK118&lt;0,1.01*AU118,IF($AK118&gt;10,1.1*AU118,(1+$AK118/100)*AU118)))</f>
        <v>0.61073538730600019</v>
      </c>
      <c r="AW118" s="618">
        <f>SUM(AR118:AV118)</f>
        <v>2.6864980631060003</v>
      </c>
      <c r="AX118" s="713">
        <f>AW118/I118*100</f>
        <v>21.372299626937153</v>
      </c>
      <c r="AY118" s="887">
        <v>0.55000000000000004</v>
      </c>
      <c r="AZ118" s="827">
        <v>0.4</v>
      </c>
      <c r="BA118" s="827">
        <v>-33.770000000000003</v>
      </c>
      <c r="BB118" s="827">
        <v>-2.34</v>
      </c>
      <c r="BC118" s="827">
        <v>-10.780000000000001</v>
      </c>
      <c r="BE118" s="594">
        <v>2017</v>
      </c>
      <c r="BF118" s="853">
        <f>IF(BE118&gt;2020,0,IF(BE118&gt;2008,1,IF(BE118&gt;2001,2,IF(BE118&gt;1990,3,IF(BE118&gt;1980,4,IF(BE118&gt;1973,5,IF(BE118&gt;1970,6,IF(BE118&gt;1960,7,IF(BE118&gt;1958,8,IF(BE118&gt;1953,9,10))))))))))</f>
        <v>1</v>
      </c>
      <c r="BG118" s="837">
        <v>0.70000000000000007</v>
      </c>
      <c r="BH118" s="820" t="s">
        <v>4443</v>
      </c>
      <c r="BI118" s="820" t="s">
        <v>4444</v>
      </c>
    </row>
    <row r="119" spans="1:61" ht="11.25" customHeight="1" x14ac:dyDescent="0.2">
      <c r="A119" s="819" t="s">
        <v>4705</v>
      </c>
      <c r="B119" s="830" t="s">
        <v>1007</v>
      </c>
      <c r="C119" s="885" t="s">
        <v>107</v>
      </c>
      <c r="D119" s="885" t="s">
        <v>4193</v>
      </c>
      <c r="E119" s="699">
        <v>13</v>
      </c>
      <c r="F119" s="1122">
        <v>298</v>
      </c>
      <c r="G119" s="1122" t="s">
        <v>105</v>
      </c>
      <c r="H119" s="1122" t="s">
        <v>105</v>
      </c>
      <c r="I119" t="n">
        <v>131.43</v>
      </c>
      <c r="J119" s="618">
        <f>(M119/I119)*100</f>
        <v>1.5851628754854561</v>
      </c>
      <c r="K119" s="832">
        <v>0.5</v>
      </c>
      <c r="L119" s="842">
        <v>4</v>
      </c>
      <c r="M119" s="609">
        <f>K119*L119</f>
        <v>2</v>
      </c>
      <c r="N119" s="825" t="s">
        <v>147</v>
      </c>
      <c r="O119" s="700">
        <v>0.48</v>
      </c>
      <c r="P119" s="603">
        <v>44803</v>
      </c>
      <c r="Q119" s="603">
        <v>44819</v>
      </c>
      <c r="R119" s="609">
        <f>(K119-O119)/O119*100</f>
        <v>4.1666666666666705</v>
      </c>
      <c r="S119" s="667">
        <f>IF(INDEX(Historical!$D$7:$D$1220,MATCH(B119,Historical!$B$7:$B$1244,0))=0,"n/a",(INDEX(Historical!$C$7:$C$1222,MATCH(B119,Historical!$B$7:$B$1244,0))/INDEX(Historical!$D$7:$D$1220,MATCH(B119,Historical!$B$7:$B$1244,0))-1)*100)</f>
        <v>8.8888888888888786</v>
      </c>
      <c r="T119" s="667">
        <f>IF(INDEX(Historical!$F$7:$F$1213,MATCH(B119,Historical!$B$7:$B$1244,0))=0,"n/a",((INDEX(Historical!$C$7:$C$1222,MATCH(B119,Historical!$B$7:$B$1244,0))/INDEX(Historical!$F$7:$F$1213,MATCH(B119,Historical!$B$7:$B$1244,0)))^(1/3)-1)*100)</f>
        <v>13.51426052426994</v>
      </c>
      <c r="U119" s="667">
        <f>IF(INDEX(Historical!$H$7:$H$1213,MATCH(B119,Historical!$B$7:$B$1244,0))=0,"n/a",((INDEX(Historical!$C$7:$C$1222,MATCH(B119,Historical!$B$7:$B$1244,0))/INDEX(Historical!$H$7:$H$1213,MATCH(B119,Historical!$B$7:$B$1244,0)))^(1/5)-1)*100)</f>
        <v>13.512724186270763</v>
      </c>
      <c r="V119" s="667">
        <f>IF(INDEX(Historical!$N$7:$N$1213,MATCH(B119,Historical!$B$7:$B$1244,0))=0,"n/a",((INDEX(Historical!$C$7:$C$1222,MATCH(B119,Historical!$B$7:$B$1244,0))/INDEX(Historical!$N$7:$N$1213,MATCH(B119,Historical!$B$7:$B$1244,0)))^(1/10)-1)*100)</f>
        <v>13.759121912676431</v>
      </c>
      <c r="W119" s="668">
        <f>IF(OR(U119&lt;=0,U119="n/a",V119&lt;=0,V119="n/a"),"n/a",U119/V119)</f>
        <v>0.98209204570106623</v>
      </c>
      <c r="X119" s="669">
        <f>IF(OR(AJ119&lt;=0,AJ119="n/a",U119&lt;=0,U119="n/a"),"n/a",U119/AJ119)</f>
        <v>4.8259729236681288</v>
      </c>
      <c r="Y119" s="830"/>
      <c r="Z119" s="618">
        <f>IF(OR(AC119&lt;0.01,AC119="n/a"),"n/a",M119/AC119*100)</f>
        <v>91.743119266055047</v>
      </c>
      <c r="AA119" s="841">
        <f>IF(OR(AC119&lt;0.01,AC119="n/a"),"n/a",I119/AC119)</f>
        <v>57.876146788990823</v>
      </c>
      <c r="AB119" s="842">
        <v>12</v>
      </c>
      <c r="AC119" s="821">
        <v>2.1800000000000002</v>
      </c>
      <c r="AD119" s="821">
        <v>21.36</v>
      </c>
      <c r="AE119" s="821">
        <v>3.38</v>
      </c>
      <c r="AF119" s="821">
        <v>3.9</v>
      </c>
      <c r="AG119" s="822">
        <v>6.9</v>
      </c>
      <c r="AH119" s="821">
        <v>-55.400000000000006</v>
      </c>
      <c r="AI119" s="821">
        <v>5.41</v>
      </c>
      <c r="AJ119" s="821">
        <v>2.8000000000000003</v>
      </c>
      <c r="AK119" s="821">
        <v>2.74</v>
      </c>
      <c r="AL119" s="833">
        <v>13390</v>
      </c>
      <c r="AM119" s="827">
        <v>0.2</v>
      </c>
      <c r="AN119" s="821">
        <v>0.5</v>
      </c>
      <c r="AO119" s="705">
        <f>IF(U119="n/a","n/a",IF(AA119&lt;0,"n/a",IF(AA119="n/a","n/a",J119+U119-AA119)))</f>
        <v>-42.778259727234605</v>
      </c>
      <c r="AP119" s="706">
        <f>IF(U119="n/a","n/a",J119+U119)</f>
        <v>15.097887061756218</v>
      </c>
      <c r="AQ119" s="843">
        <f>IF(OR(AC119&lt;0.01,AC119="n/a",AF119="n/a"),"n/a",(I119/SQRT(22.5*AC119*(I119/AF119))-1)*100)</f>
        <v>216.73120217978328</v>
      </c>
      <c r="AR119" s="618">
        <f>INDEX(Historical!$C$7:$C$1222,MATCH(B119,Historical!$B$7:$B$1244,0))*IF(AH119="n/a",1.03,IF(AH119&lt;0,1.01,IF(AH119&gt;10,1.1,(1+AH119/100))))</f>
        <v>1.9796</v>
      </c>
      <c r="AS119" s="841">
        <f>IF($AI119="n/a",1.03*AR119,IF($AI119&lt;0,1.01*AR119,IF($AI119&gt;10,1.1*AR119,(1+$AI119/100)*AR119)))</f>
        <v>2.0866963599999999</v>
      </c>
      <c r="AT119" s="841">
        <f>IF($AK119="n/a",1.03*AS119,IF($AK119&lt;0,1.01*AS119,IF($AK119&gt;10,1.1*AS119,(1+$AK119/100)*AS119)))</f>
        <v>2.143871840264</v>
      </c>
      <c r="AU119" s="841">
        <f>IF($AK119="n/a",1.03*AT119,IF($AK119&lt;0,1.01*AT119,IF($AK119&gt;10,1.1*AT119,(1+$AK119/100)*AT119)))</f>
        <v>2.2026139286872337</v>
      </c>
      <c r="AV119" s="841">
        <f>IF($AK119="n/a",1.03*AU119,IF($AK119&lt;0,1.01*AU119,IF($AK119&gt;10,1.1*AU119,(1+$AK119/100)*AU119)))</f>
        <v>2.2629655503332642</v>
      </c>
      <c r="AW119" s="618">
        <f>SUM(AR119:AV119)</f>
        <v>10.675747679284498</v>
      </c>
      <c r="AX119" s="713">
        <f>AW119/I119*100</f>
        <v>8.4613994446259007</v>
      </c>
      <c r="AY119" s="887">
        <v>0.48</v>
      </c>
      <c r="AZ119" s="827">
        <v>21.529999999999998</v>
      </c>
      <c r="BA119" s="827">
        <v>-4.42</v>
      </c>
      <c r="BB119" s="827">
        <v>1.03</v>
      </c>
      <c r="BC119" s="827">
        <v>4.74</v>
      </c>
      <c r="BE119" s="594">
        <v>2010</v>
      </c>
      <c r="BF119" s="853">
        <f>IF(BE119&gt;2020,0,IF(BE119&gt;2008,1,IF(BE119&gt;2001,2,IF(BE119&gt;1990,3,IF(BE119&gt;1980,4,IF(BE119&gt;1973,5,IF(BE119&gt;1970,6,IF(BE119&gt;1960,7,IF(BE119&gt;1958,8,IF(BE119&gt;1953,9,10))))))))))</f>
        <v>1</v>
      </c>
      <c r="BG119" s="837">
        <v>3.1</v>
      </c>
      <c r="BH119" s="820" t="s">
        <v>4443</v>
      </c>
      <c r="BI119" s="820" t="s">
        <v>4444</v>
      </c>
    </row>
    <row r="120" spans="1:61" ht="11.25" customHeight="1" x14ac:dyDescent="0.2">
      <c r="A120" s="819" t="s">
        <v>4706</v>
      </c>
      <c r="B120" s="830" t="s">
        <v>192</v>
      </c>
      <c r="C120" s="885" t="s">
        <v>107</v>
      </c>
      <c r="D120" s="885" t="s">
        <v>4197</v>
      </c>
      <c r="E120" s="699">
        <v>55</v>
      </c>
      <c r="F120" s="1122">
        <v>26</v>
      </c>
      <c r="G120" s="1098" t="s">
        <v>105</v>
      </c>
      <c r="H120" s="1098" t="s">
        <v>105</v>
      </c>
      <c r="I120" t="n">
        <v>60.74</v>
      </c>
      <c r="J120" s="618">
        <f>(M120/I120)*100</f>
        <v>1.6326530612244896</v>
      </c>
      <c r="K120" s="832">
        <v>0.27</v>
      </c>
      <c r="L120" s="842">
        <v>4</v>
      </c>
      <c r="M120" s="609">
        <f>K120*L120</f>
        <v>1.08</v>
      </c>
      <c r="N120" s="825" t="s">
        <v>3851</v>
      </c>
      <c r="O120" s="702">
        <v>0.26500000000000001</v>
      </c>
      <c r="P120" s="603">
        <v>44991</v>
      </c>
      <c r="Q120" s="603">
        <v>45012</v>
      </c>
      <c r="R120" s="609">
        <f>(K120-O120)/O120*100</f>
        <v>1.8867924528301903</v>
      </c>
      <c r="S120" s="667">
        <f>IF(INDEX(Historical!$D$7:$D$1220,MATCH(B120,Historical!$B$7:$B$1244,0))=0,"n/a",(INDEX(Historical!$C$7:$C$1222,MATCH(B120,Historical!$B$7:$B$1244,0))/INDEX(Historical!$D$7:$D$1220,MATCH(B120,Historical!$B$7:$B$1244,0))-1)*100)</f>
        <v>6.0000000000000053</v>
      </c>
      <c r="T120" s="667">
        <f>IF(INDEX(Historical!$F$7:$F$1213,MATCH(B120,Historical!$B$7:$B$1244,0))=0,"n/a",((INDEX(Historical!$C$7:$C$1222,MATCH(B120,Historical!$B$7:$B$1244,0))/INDEX(Historical!$F$7:$F$1213,MATCH(B120,Historical!$B$7:$B$1244,0)))^(1/3)-1)*100)</f>
        <v>3.964174145508137</v>
      </c>
      <c r="U120" s="667">
        <f>IF(INDEX(Historical!$H$7:$H$1213,MATCH(B120,Historical!$B$7:$B$1244,0))=0,"n/a",((INDEX(Historical!$C$7:$C$1222,MATCH(B120,Historical!$B$7:$B$1244,0))/INDEX(Historical!$H$7:$H$1213,MATCH(B120,Historical!$B$7:$B$1244,0)))^(1/5)-1)*100)</f>
        <v>7.4395326225138225</v>
      </c>
      <c r="V120" s="667">
        <f>IF(INDEX(Historical!$N$7:$N$1213,MATCH(B120,Historical!$B$7:$B$1244,0))=0,"n/a",((INDEX(Historical!$C$7:$C$1222,MATCH(B120,Historical!$B$7:$B$1244,0))/INDEX(Historical!$N$7:$N$1213,MATCH(B120,Historical!$B$7:$B$1244,0)))^(1/10)-1)*100)</f>
        <v>6.3656992925987588</v>
      </c>
      <c r="W120" s="668">
        <f>IF(OR(U120&lt;=0,U120="n/a",V120&lt;=0,V120="n/a"),"n/a",U120/V120)</f>
        <v>1.1686905523739683</v>
      </c>
      <c r="X120" s="669">
        <f>IF(OR(AJ120&lt;=0,AJ120="n/a",U120&lt;=0,U120="n/a"),"n/a",U120/AJ120)</f>
        <v>0.70184270023715312</v>
      </c>
      <c r="Y120" s="636" t="s">
        <v>431</v>
      </c>
      <c r="Z120" s="618">
        <f>IF(OR(AC120&lt;0.01,AC120="n/a"),"n/a",M120/AC120*100)</f>
        <v>28.346456692913385</v>
      </c>
      <c r="AA120" s="841">
        <f>IF(OR(AC120&lt;0.01,AC120="n/a"),"n/a",I120/AC120)</f>
        <v>17.362204724409452</v>
      </c>
      <c r="AB120" s="842">
        <v>12</v>
      </c>
      <c r="AC120" s="821">
        <v>3.81</v>
      </c>
      <c r="AD120" s="821" t="s">
        <v>135</v>
      </c>
      <c r="AE120" s="821">
        <v>8.23</v>
      </c>
      <c r="AF120" s="821">
        <v>3.53</v>
      </c>
      <c r="AG120" s="821">
        <v>18.5</v>
      </c>
      <c r="AH120" s="821">
        <v>-10.6</v>
      </c>
      <c r="AI120" s="821">
        <v>1.27</v>
      </c>
      <c r="AJ120" s="821">
        <v>10.6</v>
      </c>
      <c r="AK120" s="821" t="s">
        <v>135</v>
      </c>
      <c r="AL120" s="833">
        <v>8220</v>
      </c>
      <c r="AM120" s="827">
        <v>2.1999999999999997</v>
      </c>
      <c r="AN120" s="821">
        <v>0</v>
      </c>
      <c r="AO120" s="705">
        <f>IF(U120="n/a","n/a",IF(AA120&lt;0,"n/a",IF(AA120="n/a","n/a",J120+U120-AA120)))</f>
        <v>-8.2900190406711403</v>
      </c>
      <c r="AP120" s="706">
        <f>IF(U120="n/a","n/a",J120+U120)</f>
        <v>9.0721856837383115</v>
      </c>
      <c r="AQ120" s="843">
        <f>IF(OR(AC120&lt;0.01,AC120="n/a",AF120="n/a"),"n/a",(I120/SQRT(22.5*AC120*(I120/AF120))-1)*100)</f>
        <v>65.043539948524369</v>
      </c>
      <c r="AR120" s="618">
        <f>INDEX(Historical!$C$7:$C$1222,MATCH(B120,Historical!$B$7:$B$1244,0))*IF(AH120="n/a",1.03,IF(AH120&lt;0,1.01,IF(AH120&gt;10,1.1,(1+AH120/100))))</f>
        <v>1.0706</v>
      </c>
      <c r="AS120" s="841">
        <f>IF($AI120="n/a",1.03*AR120,IF($AI120&lt;0,1.01*AR120,IF($AI120&gt;10,1.1*AR120,(1+$AI120/100)*AR120)))</f>
        <v>1.0841966199999999</v>
      </c>
      <c r="AT120" s="841">
        <f>IF($AK120="n/a",1.03*AS120,IF($AK120&lt;0,1.01*AS120,IF($AK120&gt;10,1.1*AS120,(1+$AK120/100)*AS120)))</f>
        <v>1.1167225186</v>
      </c>
      <c r="AU120" s="841">
        <f>IF($AK120="n/a",1.03*AT120,IF($AK120&lt;0,1.01*AT120,IF($AK120&gt;10,1.1*AT120,(1+$AK120/100)*AT120)))</f>
        <v>1.150224194158</v>
      </c>
      <c r="AV120" s="841">
        <f>IF($AK120="n/a",1.03*AU120,IF($AK120&lt;0,1.01*AU120,IF($AK120&gt;10,1.1*AU120,(1+$AK120/100)*AU120)))</f>
        <v>1.18473091998274</v>
      </c>
      <c r="AW120" s="618">
        <f>SUM(AR120:AV120)</f>
        <v>5.6064742527407398</v>
      </c>
      <c r="AX120" s="713">
        <f>AW120/I120*100</f>
        <v>8.4753956957531962</v>
      </c>
      <c r="AY120" s="887">
        <v>0.76</v>
      </c>
      <c r="AZ120" s="827">
        <v>10.6</v>
      </c>
      <c r="BA120" s="827">
        <v>-8.8800000000000008</v>
      </c>
      <c r="BB120" s="827">
        <v>-1.01</v>
      </c>
      <c r="BC120" s="827">
        <v>-0.1</v>
      </c>
      <c r="BE120" s="594">
        <v>1969</v>
      </c>
      <c r="BF120" s="853">
        <f>IF(BE120&gt;2020,0,IF(BE120&gt;2008,1,IF(BE120&gt;2001,2,IF(BE120&gt;1990,3,IF(BE120&gt;1980,4,IF(BE120&gt;1973,5,IF(BE120&gt;1970,6,IF(BE120&gt;1960,7,IF(BE120&gt;1958,8,IF(BE120&gt;1953,9,10))))))))))</f>
        <v>7</v>
      </c>
      <c r="BG120" s="837">
        <v>1.5</v>
      </c>
      <c r="BH120" s="820" t="s">
        <v>4443</v>
      </c>
      <c r="BI120" s="820" t="s">
        <v>4444</v>
      </c>
    </row>
    <row r="121" spans="1:61" ht="11.25" customHeight="1" x14ac:dyDescent="0.2">
      <c r="A121" s="826" t="s">
        <v>4707</v>
      </c>
      <c r="B121" s="830" t="s">
        <v>996</v>
      </c>
      <c r="C121" s="885" t="s">
        <v>122</v>
      </c>
      <c r="D121" s="885" t="s">
        <v>4037</v>
      </c>
      <c r="E121" s="699">
        <v>11</v>
      </c>
      <c r="F121" s="1122">
        <v>413</v>
      </c>
      <c r="G121" s="1122" t="s">
        <v>105</v>
      </c>
      <c r="H121" s="1122" t="s">
        <v>105</v>
      </c>
      <c r="I121" s="829">
        <v>79.53</v>
      </c>
      <c r="J121" s="618">
        <f>(M121/I121)*100</f>
        <v>1.8609329812649313</v>
      </c>
      <c r="K121" s="832">
        <v>0.37</v>
      </c>
      <c r="L121" s="842">
        <v>4</v>
      </c>
      <c r="M121" s="609">
        <f>K121*L121</f>
        <v>1.48</v>
      </c>
      <c r="N121" s="825" t="s">
        <v>225</v>
      </c>
      <c r="O121" s="700">
        <v>0.35</v>
      </c>
      <c r="P121" s="891">
        <v>44524</v>
      </c>
      <c r="Q121" s="891">
        <v>44540</v>
      </c>
      <c r="R121" s="609">
        <f>(K121-O121)/O121*100</f>
        <v>5.7142857142857197</v>
      </c>
      <c r="S121" s="667">
        <f>IF(INDEX(Historical!$D$7:$D$1220,MATCH(B121,Historical!$B$7:$B$1244,0))=0,"n/a",(INDEX(Historical!$C$7:$C$1222,MATCH(B121,Historical!$B$7:$B$1244,0))/INDEX(Historical!$D$7:$D$1220,MATCH(B121,Historical!$B$7:$B$1244,0))-1)*100)</f>
        <v>4.2253521126760507</v>
      </c>
      <c r="T121" s="667">
        <f>IF(INDEX(Historical!$F$7:$F$1213,MATCH(B121,Historical!$B$7:$B$1244,0))=0,"n/a",((INDEX(Historical!$C$7:$C$1222,MATCH(B121,Historical!$B$7:$B$1244,0))/INDEX(Historical!$F$7:$F$1213,MATCH(B121,Historical!$B$7:$B$1244,0)))^(1/3)-1)*100)</f>
        <v>2.3593555672304589</v>
      </c>
      <c r="U121" s="667">
        <f>IF(INDEX(Historical!$H$7:$H$1213,MATCH(B121,Historical!$B$7:$B$1244,0))=0,"n/a",((INDEX(Historical!$C$7:$C$1222,MATCH(B121,Historical!$B$7:$B$1244,0))/INDEX(Historical!$H$7:$H$1213,MATCH(B121,Historical!$B$7:$B$1244,0)))^(1/5)-1)*100)</f>
        <v>3.5186197571006383</v>
      </c>
      <c r="V121" s="667">
        <f>IF(INDEX(Historical!$N$7:$N$1213,MATCH(B121,Historical!$B$7:$B$1244,0))=0,"n/a",((INDEX(Historical!$C$7:$C$1222,MATCH(B121,Historical!$B$7:$B$1244,0))/INDEX(Historical!$N$7:$N$1213,MATCH(B121,Historical!$B$7:$B$1244,0)))^(1/10)-1)*100)</f>
        <v>6.6146072222514007</v>
      </c>
      <c r="W121" s="668">
        <f>IF(OR(U121&lt;=0,U121="n/a",V121&lt;=0,V121="n/a"),"n/a",U121/V121)</f>
        <v>0.53194689251752925</v>
      </c>
      <c r="X121" s="669" t="str">
        <f>IF(OR(AJ121&lt;=0,AJ121="n/a",U121&lt;=0,U121="n/a"),"n/a",U121/AJ121)</f>
        <v>n/a</v>
      </c>
      <c r="Y121" s="640" t="s">
        <v>5352</v>
      </c>
      <c r="Z121" s="618">
        <f>IF(OR(AC121&lt;0.01,AC121="n/a"),"n/a",M121/AC121*100)</f>
        <v>24.262295081967213</v>
      </c>
      <c r="AA121" s="841">
        <f>IF(OR(AC121&lt;0.01,AC121="n/a"),"n/a",I121/AC121)</f>
        <v>13.037704918032787</v>
      </c>
      <c r="AB121" s="842">
        <v>9</v>
      </c>
      <c r="AC121" s="821">
        <v>6.1</v>
      </c>
      <c r="AD121" s="821">
        <v>0.92</v>
      </c>
      <c r="AE121" s="821">
        <v>1.03</v>
      </c>
      <c r="AF121" s="821">
        <v>4.43</v>
      </c>
      <c r="AG121" s="821">
        <v>37.4</v>
      </c>
      <c r="AH121" s="821">
        <v>-16.100000000000001</v>
      </c>
      <c r="AI121" s="821">
        <v>7.2499999999999991</v>
      </c>
      <c r="AJ121" s="821">
        <v>-1.6</v>
      </c>
      <c r="AK121" s="821">
        <v>14.180000000000001</v>
      </c>
      <c r="AL121" s="833">
        <v>4430</v>
      </c>
      <c r="AM121" s="827">
        <v>1.0999999999999999</v>
      </c>
      <c r="AN121" s="821">
        <v>1.4</v>
      </c>
      <c r="AO121" s="705">
        <f>IF(U121="n/a","n/a",IF(AA121&lt;0,"n/a",IF(AA121="n/a","n/a",J121+U121-AA121)))</f>
        <v>-7.6581521796672174</v>
      </c>
      <c r="AP121" s="706">
        <f>IF(U121="n/a","n/a",J121+U121)</f>
        <v>5.3795527383655699</v>
      </c>
      <c r="AQ121" s="843">
        <f>IF(OR(AC121&lt;0.01,AC121="n/a",AF121="n/a"),"n/a",(I121/SQRT(22.5*AC121*(I121/AF121))-1)*100)</f>
        <v>60.217952644910454</v>
      </c>
      <c r="AR121" s="618">
        <f>INDEX(Historical!$C$7:$C$1222,MATCH(B121,Historical!$B$7:$B$1244,0))*IF(AH121="n/a",1.03,IF(AH121&lt;0,1.01,IF(AH121&gt;10,1.1,(1+AH121/100))))</f>
        <v>1.4947999999999999</v>
      </c>
      <c r="AS121" s="841">
        <f>IF($AI121="n/a",1.03*AR121,IF($AI121&lt;0,1.01*AR121,IF($AI121&gt;10,1.1*AR121,(1+$AI121/100)*AR121)))</f>
        <v>1.603173</v>
      </c>
      <c r="AT121" s="841">
        <f>IF($AK121="n/a",1.03*AS121,IF($AK121&lt;0,1.01*AS121,IF($AK121&gt;10,1.1*AS121,(1+$AK121/100)*AS121)))</f>
        <v>1.7634903000000002</v>
      </c>
      <c r="AU121" s="841">
        <f>IF($AK121="n/a",1.03*AT121,IF($AK121&lt;0,1.01*AT121,IF($AK121&gt;10,1.1*AT121,(1+$AK121/100)*AT121)))</f>
        <v>1.9398393300000003</v>
      </c>
      <c r="AV121" s="841">
        <f>IF($AK121="n/a",1.03*AU121,IF($AK121&lt;0,1.01*AU121,IF($AK121&gt;10,1.1*AU121,(1+$AK121/100)*AU121)))</f>
        <v>2.1338232630000005</v>
      </c>
      <c r="AW121" s="618">
        <f>SUM(AR121:AV121)</f>
        <v>8.9351258930000004</v>
      </c>
      <c r="AX121" s="713">
        <f>AW121/I121*100</f>
        <v>11.234912477052685</v>
      </c>
      <c r="AY121" s="887">
        <v>1.36</v>
      </c>
      <c r="AZ121" s="827">
        <v>33.33</v>
      </c>
      <c r="BA121" s="827">
        <v>-2.6599999999999997</v>
      </c>
      <c r="BB121" s="827">
        <v>9.65</v>
      </c>
      <c r="BC121" s="827">
        <v>12.389999999999999</v>
      </c>
      <c r="BE121" s="594">
        <v>2012</v>
      </c>
      <c r="BF121" s="853">
        <f>IF(BE121&gt;2020,0,IF(BE121&gt;2008,1,IF(BE121&gt;2001,2,IF(BE121&gt;1990,3,IF(BE121&gt;1980,4,IF(BE121&gt;1973,5,IF(BE121&gt;1970,6,IF(BE121&gt;1960,7,IF(BE121&gt;1958,8,IF(BE121&gt;1953,9,10))))))))))</f>
        <v>1</v>
      </c>
      <c r="BG121" s="837">
        <v>9.8000000000000007</v>
      </c>
      <c r="BH121" s="820" t="s">
        <v>4443</v>
      </c>
      <c r="BI121" s="820" t="s">
        <v>4444</v>
      </c>
    </row>
    <row r="122" spans="1:61" ht="11.25" customHeight="1" x14ac:dyDescent="0.2">
      <c r="A122" s="819" t="s">
        <v>4708</v>
      </c>
      <c r="B122" s="830" t="s">
        <v>195</v>
      </c>
      <c r="C122" s="885" t="s">
        <v>107</v>
      </c>
      <c r="D122" s="885" t="s">
        <v>4197</v>
      </c>
      <c r="E122" s="699">
        <v>31</v>
      </c>
      <c r="F122" s="1122">
        <v>93</v>
      </c>
      <c r="G122" s="1095" t="s">
        <v>36</v>
      </c>
      <c r="H122" s="1095" t="s">
        <v>36</v>
      </c>
      <c r="I122" t="n">
        <v>53.09</v>
      </c>
      <c r="J122" s="618">
        <f>(M122/I122)*100</f>
        <v>2.8828828828828827</v>
      </c>
      <c r="K122" s="839">
        <v>0.44</v>
      </c>
      <c r="L122" s="842">
        <v>4</v>
      </c>
      <c r="M122" s="609">
        <f>K122*L122</f>
        <v>1.76</v>
      </c>
      <c r="N122" s="825" t="s">
        <v>118</v>
      </c>
      <c r="O122" s="701">
        <v>0.43</v>
      </c>
      <c r="P122" s="603">
        <v>44818</v>
      </c>
      <c r="Q122" s="603">
        <v>44844</v>
      </c>
      <c r="R122" s="609">
        <f>(K122-O122)/O122*100</f>
        <v>2.3255813953488391</v>
      </c>
      <c r="S122" s="667">
        <f>IF(INDEX(Historical!$D$7:$D$1220,MATCH(B122,Historical!$B$7:$B$1244,0))=0,"n/a",(INDEX(Historical!$C$7:$C$1222,MATCH(B122,Historical!$B$7:$B$1244,0))/INDEX(Historical!$D$7:$D$1220,MATCH(B122,Historical!$B$7:$B$1244,0))-1)*100)</f>
        <v>2.3668639053254559</v>
      </c>
      <c r="T122" s="667">
        <f>IF(INDEX(Historical!$F$7:$F$1213,MATCH(B122,Historical!$B$7:$B$1244,0))=0,"n/a",((INDEX(Historical!$C$7:$C$1222,MATCH(B122,Historical!$B$7:$B$1244,0))/INDEX(Historical!$F$7:$F$1213,MATCH(B122,Historical!$B$7:$B$1244,0)))^(1/3)-1)*100)</f>
        <v>3.7301012132689992</v>
      </c>
      <c r="U122" s="667">
        <f>IF(INDEX(Historical!$H$7:$H$1213,MATCH(B122,Historical!$B$7:$B$1244,0))=0,"n/a",((INDEX(Historical!$C$7:$C$1222,MATCH(B122,Historical!$B$7:$B$1244,0))/INDEX(Historical!$H$7:$H$1213,MATCH(B122,Historical!$B$7:$B$1244,0)))^(1/5)-1)*100)</f>
        <v>5.881613352187931</v>
      </c>
      <c r="V122" s="667">
        <f>IF(INDEX(Historical!$N$7:$N$1213,MATCH(B122,Historical!$B$7:$B$1244,0))=0,"n/a",((INDEX(Historical!$C$7:$C$1222,MATCH(B122,Historical!$B$7:$B$1244,0))/INDEX(Historical!$N$7:$N$1213,MATCH(B122,Historical!$B$7:$B$1244,0)))^(1/10)-1)*100)</f>
        <v>5.0204860144606123</v>
      </c>
      <c r="W122" s="668">
        <f>IF(OR(U122&lt;=0,U122="n/a",V122&lt;=0,V122="n/a"),"n/a",U122/V122)</f>
        <v>1.1715227042256458</v>
      </c>
      <c r="X122" s="669">
        <f>IF(OR(AJ122&lt;=0,AJ122="n/a",U122&lt;=0,U122="n/a"),"n/a",U122/AJ122)</f>
        <v>0.70019206573665838</v>
      </c>
      <c r="Y122" s="830"/>
      <c r="Z122" s="618">
        <f>IF(OR(AC122&lt;0.01,AC122="n/a"),"n/a",M122/AC122*100)</f>
        <v>53.822629969418955</v>
      </c>
      <c r="AA122" s="841">
        <f>IF(OR(AC122&lt;0.01,AC122="n/a"),"n/a",I122/AC122)</f>
        <v>18.669724770642201</v>
      </c>
      <c r="AB122" s="842">
        <v>12</v>
      </c>
      <c r="AC122" s="821">
        <v>3.27</v>
      </c>
      <c r="AD122" s="821">
        <v>2.3199999999999998</v>
      </c>
      <c r="AE122" s="821">
        <v>8.14</v>
      </c>
      <c r="AF122" s="821">
        <v>2.2400000000000002</v>
      </c>
      <c r="AG122" s="821">
        <v>10</v>
      </c>
      <c r="AH122" s="821">
        <v>13</v>
      </c>
      <c r="AI122" s="821">
        <v>2.71</v>
      </c>
      <c r="AJ122" s="821">
        <v>8.4</v>
      </c>
      <c r="AK122" s="821">
        <v>8</v>
      </c>
      <c r="AL122" s="833">
        <v>3260</v>
      </c>
      <c r="AM122" s="827">
        <v>0.2</v>
      </c>
      <c r="AN122" s="821">
        <v>0</v>
      </c>
      <c r="AO122" s="705">
        <f>IF(U122="n/a","n/a",IF(AA122&lt;0,"n/a",IF(AA122="n/a","n/a",J122+U122-AA122)))</f>
        <v>-9.9052285355713874</v>
      </c>
      <c r="AP122" s="706">
        <f>IF(U122="n/a","n/a",J122+U122)</f>
        <v>8.7644962350708138</v>
      </c>
      <c r="AQ122" s="843">
        <f>IF(OR(AC122&lt;0.01,AC122="n/a",AF122="n/a"),"n/a",(I122/SQRT(22.5*AC122*(I122/AF122))-1)*100)</f>
        <v>36.333224916401122</v>
      </c>
      <c r="AR122" s="618">
        <f>INDEX(Historical!$C$7:$C$1222,MATCH(B122,Historical!$B$7:$B$1244,0))*IF(AH122="n/a",1.03,IF(AH122&lt;0,1.01,IF(AH122&gt;10,1.1,(1+AH122/100))))</f>
        <v>1.903</v>
      </c>
      <c r="AS122" s="841">
        <f>IF($AI122="n/a",1.03*AR122,IF($AI122&lt;0,1.01*AR122,IF($AI122&gt;10,1.1*AR122,(1+$AI122/100)*AR122)))</f>
        <v>1.9545712999999998</v>
      </c>
      <c r="AT122" s="841">
        <f>IF($AK122="n/a",1.03*AS122,IF($AK122&lt;0,1.01*AS122,IF($AK122&gt;10,1.1*AS122,(1+$AK122/100)*AS122)))</f>
        <v>2.1109370039999997</v>
      </c>
      <c r="AU122" s="841">
        <f>IF($AK122="n/a",1.03*AT122,IF($AK122&lt;0,1.01*AT122,IF($AK122&gt;10,1.1*AT122,(1+$AK122/100)*AT122)))</f>
        <v>2.2798119643199999</v>
      </c>
      <c r="AV122" s="841">
        <f>IF($AK122="n/a",1.03*AU122,IF($AK122&lt;0,1.01*AU122,IF($AK122&gt;10,1.1*AU122,(1+$AK122/100)*AU122)))</f>
        <v>2.4621969214655999</v>
      </c>
      <c r="AW122" s="618">
        <f>SUM(AR122:AV122)</f>
        <v>10.7105171897856</v>
      </c>
      <c r="AX122" s="713">
        <f>AW122/I122*100</f>
        <v>17.543844700713514</v>
      </c>
      <c r="AY122" s="887">
        <v>0.65</v>
      </c>
      <c r="AZ122" s="827">
        <v>11.75</v>
      </c>
      <c r="BA122" s="827">
        <v>-17.560000000000002</v>
      </c>
      <c r="BB122" s="827">
        <v>0.25</v>
      </c>
      <c r="BC122" s="827">
        <v>-3.91</v>
      </c>
      <c r="BE122" s="594">
        <v>1993</v>
      </c>
      <c r="BF122" s="853">
        <f>IF(BE122&gt;2020,0,IF(BE122&gt;2008,1,IF(BE122&gt;2001,2,IF(BE122&gt;1990,3,IF(BE122&gt;1980,4,IF(BE122&gt;1973,5,IF(BE122&gt;1970,6,IF(BE122&gt;1960,7,IF(BE122&gt;1958,8,IF(BE122&gt;1953,9,10))))))))))</f>
        <v>3</v>
      </c>
      <c r="BG122" s="837">
        <v>1.0999999999999999</v>
      </c>
      <c r="BH122" s="820" t="s">
        <v>4443</v>
      </c>
      <c r="BI122" s="820" t="s">
        <v>4444</v>
      </c>
    </row>
    <row r="123" spans="1:61" ht="11.25" customHeight="1" x14ac:dyDescent="0.2">
      <c r="A123" s="835" t="s">
        <v>4709</v>
      </c>
      <c r="B123" s="830" t="s">
        <v>3734</v>
      </c>
      <c r="C123" s="885" t="s">
        <v>107</v>
      </c>
      <c r="D123" s="885" t="s">
        <v>4197</v>
      </c>
      <c r="E123" s="699">
        <v>10</v>
      </c>
      <c r="F123" s="1122">
        <v>517</v>
      </c>
      <c r="G123" s="1116" t="s">
        <v>105</v>
      </c>
      <c r="H123" s="1116" t="s">
        <v>105</v>
      </c>
      <c r="I123" t="n">
        <v>28.69</v>
      </c>
      <c r="J123" s="618">
        <f>(M123/I123)*100</f>
        <v>2.0185029436501258</v>
      </c>
      <c r="K123" s="832">
        <v>0.18</v>
      </c>
      <c r="L123" s="842">
        <v>4</v>
      </c>
      <c r="M123" s="609">
        <f>K123*L123</f>
        <v>0.72</v>
      </c>
      <c r="N123" s="825" t="s">
        <v>510</v>
      </c>
      <c r="O123" s="700">
        <v>0.17</v>
      </c>
      <c r="P123" s="603">
        <v>44988</v>
      </c>
      <c r="Q123" s="603">
        <v>45005</v>
      </c>
      <c r="R123" s="609">
        <f>(K123-O123)/O123*100</f>
        <v>5.8823529411764595</v>
      </c>
      <c r="S123" s="667">
        <f>IF(INDEX(Historical!$D$7:$D$1220,MATCH(B123,Historical!$B$7:$B$1244,0))=0,"n/a",(INDEX(Historical!$C$7:$C$1222,MATCH(B123,Historical!$B$7:$B$1244,0))/INDEX(Historical!$D$7:$D$1220,MATCH(B123,Historical!$B$7:$B$1244,0))-1)*100)</f>
        <v>6.4516129032258229</v>
      </c>
      <c r="T123" s="667">
        <f>IF(INDEX(Historical!$F$7:$F$1213,MATCH(B123,Historical!$B$7:$B$1244,0))=0,"n/a",((INDEX(Historical!$C$7:$C$1222,MATCH(B123,Historical!$B$7:$B$1244,0))/INDEX(Historical!$F$7:$F$1213,MATCH(B123,Historical!$B$7:$B$1244,0)))^(1/3)-1)*100)</f>
        <v>11.199004528465784</v>
      </c>
      <c r="U123" s="667">
        <f>IF(INDEX(Historical!$H$7:$H$1213,MATCH(B123,Historical!$B$7:$B$1244,0))=0,"n/a",((INDEX(Historical!$C$7:$C$1222,MATCH(B123,Historical!$B$7:$B$1244,0))/INDEX(Historical!$H$7:$H$1213,MATCH(B123,Historical!$B$7:$B$1244,0)))^(1/5)-1)*100)</f>
        <v>22.423992536427463</v>
      </c>
      <c r="V123" s="667" t="str">
        <f>IF(INDEX(Historical!$N$7:$N$1213,MATCH(B123,Historical!$B$7:$B$1244,0))=0,"n/a",((INDEX(Historical!$C$7:$C$1222,MATCH(B123,Historical!$B$7:$B$1244,0))/INDEX(Historical!$N$7:$N$1213,MATCH(B123,Historical!$B$7:$B$1244,0)))^(1/10)-1)*100)</f>
        <v>n/a</v>
      </c>
      <c r="W123" s="668" t="str">
        <f>IF(OR(U123&lt;=0,U123="n/a",V123&lt;=0,V123="n/a"),"n/a",U123/V123)</f>
        <v>n/a</v>
      </c>
      <c r="X123" s="669">
        <f>IF(OR(AJ123&lt;=0,AJ123="n/a",U123&lt;=0,U123="n/a"),"n/a",U123/AJ123)</f>
        <v>0.95421244835861541</v>
      </c>
      <c r="Y123" s="628"/>
      <c r="Z123" s="618">
        <f>IF(OR(AC123&lt;0.01,AC123="n/a"),"n/a",M123/AC123*100)</f>
        <v>30.508474576271187</v>
      </c>
      <c r="AA123" s="841">
        <f>IF(OR(AC123&lt;0.01,AC123="n/a"),"n/a",I123/AC123)</f>
        <v>15.114406779661019</v>
      </c>
      <c r="AB123" s="842">
        <v>12</v>
      </c>
      <c r="AC123" s="821">
        <v>2.36</v>
      </c>
      <c r="AD123" s="821">
        <v>2.4300000000000002</v>
      </c>
      <c r="AE123" s="821">
        <v>4.4400000000000004</v>
      </c>
      <c r="AF123" s="821">
        <v>1.53</v>
      </c>
      <c r="AG123" s="821">
        <v>8.6999999999999993</v>
      </c>
      <c r="AH123" s="821">
        <v>5.3</v>
      </c>
      <c r="AI123" s="821">
        <v>4.17</v>
      </c>
      <c r="AJ123" s="821">
        <v>23.5</v>
      </c>
      <c r="AK123" s="821">
        <v>6</v>
      </c>
      <c r="AL123" s="833">
        <v>582.54</v>
      </c>
      <c r="AM123" s="827">
        <v>1.4000000000000001</v>
      </c>
      <c r="AN123" s="821">
        <v>0.14000000000000001</v>
      </c>
      <c r="AO123" s="705">
        <f>IF(U123="n/a","n/a",IF(AA123&lt;0,"n/a",IF(AA123="n/a","n/a",J123+U123-AA123)))</f>
        <v>9.3280887004165702</v>
      </c>
      <c r="AP123" s="706">
        <f>IF(U123="n/a","n/a",J123+U123)</f>
        <v>24.442495480077589</v>
      </c>
      <c r="AQ123" s="843">
        <f>IF(OR(AC123&lt;0.01,AC123="n/a",AF123="n/a"),"n/a",(I123/SQRT(22.5*AC123*(I123/AF123))-1)*100)</f>
        <v>1.3794683857115686</v>
      </c>
      <c r="AR123" s="618">
        <f>INDEX(Historical!$C$7:$C$1222,MATCH(B123,Historical!$B$7:$B$1244,0))*IF(AH123="n/a",1.03,IF(AH123&lt;0,1.01,IF(AH123&gt;10,1.1,(1+AH123/100))))</f>
        <v>0.69498000000000004</v>
      </c>
      <c r="AS123" s="841">
        <f>IF($AI123="n/a",1.03*AR123,IF($AI123&lt;0,1.01*AR123,IF($AI123&gt;10,1.1*AR123,(1+$AI123/100)*AR123)))</f>
        <v>0.72396066600000009</v>
      </c>
      <c r="AT123" s="841">
        <f>IF($AK123="n/a",1.03*AS123,IF($AK123&lt;0,1.01*AS123,IF($AK123&gt;10,1.1*AS123,(1+$AK123/100)*AS123)))</f>
        <v>0.76739830596000014</v>
      </c>
      <c r="AU123" s="841">
        <f>IF($AK123="n/a",1.03*AT123,IF($AK123&lt;0,1.01*AT123,IF($AK123&gt;10,1.1*AT123,(1+$AK123/100)*AT123)))</f>
        <v>0.81344220431760017</v>
      </c>
      <c r="AV123" s="841">
        <f>IF($AK123="n/a",1.03*AU123,IF($AK123&lt;0,1.01*AU123,IF($AK123&gt;10,1.1*AU123,(1+$AK123/100)*AU123)))</f>
        <v>0.86224873657665624</v>
      </c>
      <c r="AW123" s="618">
        <f>SUM(AR123:AV123)</f>
        <v>3.8620299128542563</v>
      </c>
      <c r="AX123" s="713">
        <f>AW123/I123*100</f>
        <v>10.827109371612718</v>
      </c>
      <c r="AY123" s="887">
        <v>0.64</v>
      </c>
      <c r="AZ123" s="827">
        <v>46.01</v>
      </c>
      <c r="BA123" s="827">
        <v>-1.55</v>
      </c>
      <c r="BB123" s="827">
        <v>8.86</v>
      </c>
      <c r="BC123" s="827">
        <v>12.139999999999999</v>
      </c>
      <c r="BE123" s="594">
        <v>2014</v>
      </c>
      <c r="BF123" s="853">
        <f>IF(BE123&gt;2020,0,IF(BE123&gt;2008,1,IF(BE123&gt;2001,2,IF(BE123&gt;1990,3,IF(BE123&gt;1980,4,IF(BE123&gt;1973,5,IF(BE123&gt;1970,6,IF(BE123&gt;1960,7,IF(BE123&gt;1958,8,IF(BE123&gt;1953,9,10))))))))))</f>
        <v>1</v>
      </c>
      <c r="BG123" s="837">
        <v>0.8</v>
      </c>
      <c r="BH123" s="820" t="s">
        <v>4443</v>
      </c>
      <c r="BI123" s="820" t="s">
        <v>4444</v>
      </c>
    </row>
    <row r="124" spans="1:61" ht="11.25" customHeight="1" x14ac:dyDescent="0.2">
      <c r="A124" s="819" t="s">
        <v>4710</v>
      </c>
      <c r="B124" s="830" t="s">
        <v>491</v>
      </c>
      <c r="C124" s="885" t="s">
        <v>107</v>
      </c>
      <c r="D124" s="885" t="s">
        <v>4197</v>
      </c>
      <c r="E124" s="699">
        <v>25</v>
      </c>
      <c r="F124" s="1122">
        <v>139</v>
      </c>
      <c r="G124" s="1116" t="s">
        <v>114</v>
      </c>
      <c r="H124" s="1116" t="s">
        <v>114</v>
      </c>
      <c r="I124" t="n">
        <v>43.0</v>
      </c>
      <c r="J124" s="618">
        <f>(M124/I124)*100</f>
        <v>3.326732673267327</v>
      </c>
      <c r="K124" s="839">
        <v>0.42</v>
      </c>
      <c r="L124" s="842">
        <v>4</v>
      </c>
      <c r="M124" s="609">
        <f>K124*L124</f>
        <v>1.68</v>
      </c>
      <c r="N124" s="825" t="s">
        <v>147</v>
      </c>
      <c r="O124" s="701">
        <v>0.41</v>
      </c>
      <c r="P124" s="603">
        <v>44704</v>
      </c>
      <c r="Q124" s="603">
        <v>44721</v>
      </c>
      <c r="R124" s="609">
        <f>(K124-O124)/O124*100</f>
        <v>2.4390243902439046</v>
      </c>
      <c r="S124" s="667">
        <f>IF(INDEX(Historical!$D$7:$D$1220,MATCH(B124,Historical!$B$7:$B$1244,0))=0,"n/a",(INDEX(Historical!$C$7:$C$1222,MATCH(B124,Historical!$B$7:$B$1244,0))/INDEX(Historical!$D$7:$D$1220,MATCH(B124,Historical!$B$7:$B$1244,0))-1)*100)</f>
        <v>2.4539877300613577</v>
      </c>
      <c r="T124" s="667">
        <f>IF(INDEX(Historical!$F$7:$F$1213,MATCH(B124,Historical!$B$7:$B$1244,0))=0,"n/a",((INDEX(Historical!$C$7:$C$1222,MATCH(B124,Historical!$B$7:$B$1244,0))/INDEX(Historical!$F$7:$F$1213,MATCH(B124,Historical!$B$7:$B$1244,0)))^(1/3)-1)*100)</f>
        <v>2.5167723444201817</v>
      </c>
      <c r="U124" s="667">
        <f>IF(INDEX(Historical!$H$7:$H$1213,MATCH(B124,Historical!$B$7:$B$1244,0))=0,"n/a",((INDEX(Historical!$C$7:$C$1222,MATCH(B124,Historical!$B$7:$B$1244,0))/INDEX(Historical!$H$7:$H$1213,MATCH(B124,Historical!$B$7:$B$1244,0)))^(1/5)-1)*100)</f>
        <v>2.584046774096449</v>
      </c>
      <c r="V124" s="667">
        <f>IF(INDEX(Historical!$N$7:$N$1213,MATCH(B124,Historical!$B$7:$B$1244,0))=0,"n/a",((INDEX(Historical!$C$7:$C$1222,MATCH(B124,Historical!$B$7:$B$1244,0))/INDEX(Historical!$N$7:$N$1213,MATCH(B124,Historical!$B$7:$B$1244,0)))^(1/10)-1)*100)</f>
        <v>2.5362220682680015</v>
      </c>
      <c r="W124" s="668">
        <f>IF(OR(U124&lt;=0,U124="n/a",V124&lt;=0,V124="n/a"),"n/a",U124/V124)</f>
        <v>1.0188566712776486</v>
      </c>
      <c r="X124" s="669" t="str">
        <f>IF(OR(AJ124&lt;=0,AJ124="n/a",U124&lt;=0,U124="n/a"),"n/a",U124/AJ124)</f>
        <v>n/a</v>
      </c>
      <c r="Y124" s="830"/>
      <c r="Z124" s="618" t="str">
        <f>IF(OR(AC124&lt;0.01,AC124="n/a"),"n/a",M124/AC124*100)</f>
        <v>n/a</v>
      </c>
      <c r="AA124" s="841" t="str">
        <f>IF(OR(AC124&lt;0.01,AC124="n/a"),"n/a",I124/AC124)</f>
        <v>n/a</v>
      </c>
      <c r="AB124" s="842">
        <v>12</v>
      </c>
      <c r="AC124" s="821" t="s">
        <v>135</v>
      </c>
      <c r="AD124" s="821" t="s">
        <v>135</v>
      </c>
      <c r="AE124" s="821" t="s">
        <v>135</v>
      </c>
      <c r="AF124" s="821" t="s">
        <v>135</v>
      </c>
      <c r="AG124" s="821" t="s">
        <v>135</v>
      </c>
      <c r="AH124" s="821" t="s">
        <v>135</v>
      </c>
      <c r="AI124" s="821" t="s">
        <v>135</v>
      </c>
      <c r="AJ124" s="821" t="s">
        <v>135</v>
      </c>
      <c r="AK124" s="821" t="s">
        <v>135</v>
      </c>
      <c r="AL124" s="833" t="s">
        <v>135</v>
      </c>
      <c r="AM124" s="827" t="s">
        <v>135</v>
      </c>
      <c r="AN124" s="821" t="s">
        <v>135</v>
      </c>
      <c r="AO124" s="705" t="str">
        <f>IF(U124="n/a","n/a",IF(AA124&lt;0,"n/a",IF(AA124="n/a","n/a",J124+U124-AA124)))</f>
        <v>n/a</v>
      </c>
      <c r="AP124" s="706">
        <f>IF(U124="n/a","n/a",J124+U124)</f>
        <v>5.910779447363776</v>
      </c>
      <c r="AQ124" s="843" t="str">
        <f>IF(OR(AC124&lt;0.01,AC124="n/a",AF124="n/a"),"n/a",(I124/SQRT(22.5*AC124*(I124/AF124))-1)*100)</f>
        <v>n/a</v>
      </c>
      <c r="AR124" s="618">
        <f>INDEX(Historical!$C$7:$C$1222,MATCH(B124,Historical!$B$7:$B$1244,0))*IF(AH124="n/a",1.03,IF(AH124&lt;0,1.01,IF(AH124&gt;10,1.1,(1+AH124/100))))</f>
        <v>1.7201</v>
      </c>
      <c r="AS124" s="841">
        <f>IF($AI124="n/a",1.03*AR124,IF($AI124&lt;0,1.01*AR124,IF($AI124&gt;10,1.1*AR124,(1+$AI124/100)*AR124)))</f>
        <v>1.771703</v>
      </c>
      <c r="AT124" s="841">
        <f>IF($AK124="n/a",1.03*AS124,IF($AK124&lt;0,1.01*AS124,IF($AK124&gt;10,1.1*AS124,(1+$AK124/100)*AS124)))</f>
        <v>1.8248540900000001</v>
      </c>
      <c r="AU124" s="841">
        <f>IF($AK124="n/a",1.03*AT124,IF($AK124&lt;0,1.01*AT124,IF($AK124&gt;10,1.1*AT124,(1+$AK124/100)*AT124)))</f>
        <v>1.8795997127000001</v>
      </c>
      <c r="AV124" s="841">
        <f>IF($AK124="n/a",1.03*AU124,IF($AK124&lt;0,1.01*AU124,IF($AK124&gt;10,1.1*AU124,(1+$AK124/100)*AU124)))</f>
        <v>1.9359877040810003</v>
      </c>
      <c r="AW124" s="618">
        <f>SUM(AR124:AV124)</f>
        <v>9.1322445067809994</v>
      </c>
      <c r="AX124" s="713">
        <f>AW124/I124*100</f>
        <v>18.083652488675249</v>
      </c>
      <c r="AY124" s="887" t="s">
        <v>135</v>
      </c>
      <c r="AZ124" s="827" t="s">
        <v>135</v>
      </c>
      <c r="BA124" s="827" t="s">
        <v>135</v>
      </c>
      <c r="BB124" s="827" t="s">
        <v>135</v>
      </c>
      <c r="BC124" s="827" t="s">
        <v>135</v>
      </c>
      <c r="BD124" s="861" t="s">
        <v>4126</v>
      </c>
      <c r="BE124" s="594">
        <v>1998</v>
      </c>
      <c r="BF124" s="853">
        <f>IF(BE124&gt;2020,0,IF(BE124&gt;2008,1,IF(BE124&gt;2001,2,IF(BE124&gt;1990,3,IF(BE124&gt;1980,4,IF(BE124&gt;1973,5,IF(BE124&gt;1970,6,IF(BE124&gt;1960,7,IF(BE124&gt;1958,8,IF(BE124&gt;1953,9,10))))))))))</f>
        <v>3</v>
      </c>
      <c r="BG124" s="837" t="s">
        <v>135</v>
      </c>
      <c r="BH124" s="820" t="s">
        <v>4443</v>
      </c>
      <c r="BI124" s="820" t="s">
        <v>4444</v>
      </c>
    </row>
    <row r="125" spans="1:61" ht="11.25" customHeight="1" x14ac:dyDescent="0.2">
      <c r="A125" s="835" t="s">
        <v>4711</v>
      </c>
      <c r="B125" s="567" t="s">
        <v>3739</v>
      </c>
      <c r="C125" s="885" t="s">
        <v>4178</v>
      </c>
      <c r="D125" s="885" t="s">
        <v>4179</v>
      </c>
      <c r="E125" s="699">
        <v>9</v>
      </c>
      <c r="F125" s="1122">
        <v>558</v>
      </c>
      <c r="G125" s="1098" t="s">
        <v>105</v>
      </c>
      <c r="H125" s="1098" t="s">
        <v>105</v>
      </c>
      <c r="I125" t="n">
        <v>127.74</v>
      </c>
      <c r="J125" s="618">
        <f>(M125/I125)*100</f>
        <v>4.7877629063097515</v>
      </c>
      <c r="K125" s="832">
        <v>1.5649999999999999</v>
      </c>
      <c r="L125" s="842">
        <v>4</v>
      </c>
      <c r="M125" s="609">
        <f>K125*L125</f>
        <v>6.26</v>
      </c>
      <c r="N125" s="825" t="s">
        <v>316</v>
      </c>
      <c r="O125" s="700">
        <v>1.47</v>
      </c>
      <c r="P125" s="603">
        <v>44909</v>
      </c>
      <c r="Q125" s="603">
        <v>44925</v>
      </c>
      <c r="R125" s="609">
        <f>(K125-O125)/O125*100</f>
        <v>6.4625850340136042</v>
      </c>
      <c r="S125" s="667">
        <f>IF(INDEX(Historical!$D$7:$D$1220,MATCH(B125,Historical!$B$7:$B$1244,0))=0,"n/a",(INDEX(Historical!$C$7:$C$1222,MATCH(B125,Historical!$B$7:$B$1244,0))/INDEX(Historical!$D$7:$D$1220,MATCH(B125,Historical!$B$7:$B$1244,0))-1)*100)</f>
        <v>9.43223443223442</v>
      </c>
      <c r="T125" s="667">
        <f>IF(INDEX(Historical!$F$7:$F$1213,MATCH(B125,Historical!$B$7:$B$1244,0))=0,"n/a",((INDEX(Historical!$C$7:$C$1222,MATCH(B125,Historical!$B$7:$B$1244,0))/INDEX(Historical!$F$7:$F$1213,MATCH(B125,Historical!$B$7:$B$1244,0)))^(1/3)-1)*100)</f>
        <v>9.3072421484869938</v>
      </c>
      <c r="U125" s="667">
        <f>IF(INDEX(Historical!$H$7:$H$1213,MATCH(B125,Historical!$B$7:$B$1244,0))=0,"n/a",((INDEX(Historical!$C$7:$C$1222,MATCH(B125,Historical!$B$7:$B$1244,0))/INDEX(Historical!$H$7:$H$1213,MATCH(B125,Historical!$B$7:$B$1244,0)))^(1/5)-1)*100)</f>
        <v>8.9067155239829212</v>
      </c>
      <c r="V125" s="667" t="str">
        <f>IF(INDEX(Historical!$N$7:$N$1213,MATCH(B125,Historical!$B$7:$B$1244,0))=0,"n/a",((INDEX(Historical!$C$7:$C$1222,MATCH(B125,Historical!$B$7:$B$1244,0))/INDEX(Historical!$N$7:$N$1213,MATCH(B125,Historical!$B$7:$B$1244,0)))^(1/10)-1)*100)</f>
        <v>n/a</v>
      </c>
      <c r="W125" s="668" t="str">
        <f>IF(OR(U125&lt;=0,U125="n/a",V125&lt;=0,V125="n/a"),"n/a",U125/V125)</f>
        <v>n/a</v>
      </c>
      <c r="X125" s="669">
        <f>IF(OR(AJ125&lt;=0,AJ125="n/a",U125&lt;=0,U125="n/a"),"n/a",U125/AJ125)</f>
        <v>0.38893954253200524</v>
      </c>
      <c r="Y125" s="628"/>
      <c r="Z125" s="618">
        <f>IF(OR(AC125&lt;0.01,AC125="n/a"),"n/a",M125/AC125*100)</f>
        <v>162.1761658031088</v>
      </c>
      <c r="AA125" s="841">
        <f>IF(OR(AC125&lt;0.01,AC125="n/a"),"n/a",I125/AC125)</f>
        <v>33.873056994818654</v>
      </c>
      <c r="AB125" s="842">
        <v>12</v>
      </c>
      <c r="AC125" s="821">
        <v>3.86</v>
      </c>
      <c r="AD125" s="821" t="s">
        <v>135</v>
      </c>
      <c r="AE125" s="821">
        <v>8.35</v>
      </c>
      <c r="AF125" s="821">
        <v>7.43</v>
      </c>
      <c r="AG125" s="821">
        <v>19.400000000000002</v>
      </c>
      <c r="AH125" s="821">
        <v>13.5</v>
      </c>
      <c r="AI125" s="821">
        <v>-5.57</v>
      </c>
      <c r="AJ125" s="821">
        <v>22.900000000000002</v>
      </c>
      <c r="AK125" s="821">
        <v>-3.2099999999999995</v>
      </c>
      <c r="AL125" s="821">
        <v>58350</v>
      </c>
      <c r="AM125" s="827">
        <v>0.43</v>
      </c>
      <c r="AN125" s="821">
        <v>2.8</v>
      </c>
      <c r="AO125" s="705">
        <f>IF(U125="n/a","n/a",IF(AA125&lt;0,"n/a",IF(AA125="n/a","n/a",J125+U125-AA125)))</f>
        <v>-20.178578564525981</v>
      </c>
      <c r="AP125" s="706">
        <f>IF(U125="n/a","n/a",J125+U125)</f>
        <v>13.694478430292673</v>
      </c>
      <c r="AQ125" s="843">
        <f>IF(OR(AC125&lt;0.01,AC125="n/a",AF125="n/a"),"n/a",(I125/SQRT(22.5*AC125*(I125/AF125))-1)*100)</f>
        <v>234.44934077209666</v>
      </c>
      <c r="AR125" s="618">
        <f>INDEX(Historical!$C$7:$C$1222,MATCH(B125,Historical!$B$7:$B$1244,0))*IF(AH125="n/a",1.03,IF(AH125&lt;0,1.01,IF(AH125&gt;10,1.1,(1+AH125/100))))</f>
        <v>6.5724999999999998</v>
      </c>
      <c r="AS125" s="841">
        <f>IF($AI125="n/a",1.03*AR125,IF($AI125&lt;0,1.01*AR125,IF($AI125&gt;10,1.1*AR125,(1+$AI125/100)*AR125)))</f>
        <v>6.6382250000000003</v>
      </c>
      <c r="AT125" s="841">
        <f>IF($AK125="n/a",1.03*AS125,IF($AK125&lt;0,1.01*AS125,IF($AK125&gt;10,1.1*AS125,(1+$AK125/100)*AS125)))</f>
        <v>6.7046072500000005</v>
      </c>
      <c r="AU125" s="841">
        <f>IF($AK125="n/a",1.03*AT125,IF($AK125&lt;0,1.01*AT125,IF($AK125&gt;10,1.1*AT125,(1+$AK125/100)*AT125)))</f>
        <v>6.7716533225000006</v>
      </c>
      <c r="AV125" s="841">
        <f>IF($AK125="n/a",1.03*AU125,IF($AK125&lt;0,1.01*AU125,IF($AK125&gt;10,1.1*AU125,(1+$AK125/100)*AU125)))</f>
        <v>6.8393698557250007</v>
      </c>
      <c r="AW125" s="618">
        <f>SUM(AR125:AV125)</f>
        <v>33.526355428225003</v>
      </c>
      <c r="AX125" s="713">
        <f>AW125/I125*100</f>
        <v>25.641572029235181</v>
      </c>
      <c r="AY125" s="887">
        <v>0.66</v>
      </c>
      <c r="AZ125" s="827">
        <v>7.4300000000000006</v>
      </c>
      <c r="BA125" s="827">
        <v>-34.619999999999997</v>
      </c>
      <c r="BB125" s="827">
        <v>-7.79</v>
      </c>
      <c r="BC125" s="827">
        <v>-15.9</v>
      </c>
      <c r="BE125" s="594">
        <v>2014</v>
      </c>
      <c r="BF125" s="853">
        <f>IF(BE125&gt;2020,0,IF(BE125&gt;2008,1,IF(BE125&gt;2001,2,IF(BE125&gt;1990,3,IF(BE125&gt;1980,4,IF(BE125&gt;1973,5,IF(BE125&gt;1970,6,IF(BE125&gt;1960,7,IF(BE125&gt;1958,8,IF(BE125&gt;1953,9,10))))))))))</f>
        <v>1</v>
      </c>
      <c r="BG125" s="837">
        <v>4</v>
      </c>
      <c r="BH125" s="820" t="s">
        <v>4443</v>
      </c>
      <c r="BI125" s="820" t="s">
        <v>4445</v>
      </c>
    </row>
    <row r="126" spans="1:61" ht="11.25" customHeight="1" x14ac:dyDescent="0.2">
      <c r="A126" s="835" t="s">
        <v>4713</v>
      </c>
      <c r="B126" s="830" t="s">
        <v>1050</v>
      </c>
      <c r="C126" s="885" t="s">
        <v>4201</v>
      </c>
      <c r="D126" s="885" t="s">
        <v>4210</v>
      </c>
      <c r="E126" s="699">
        <v>12</v>
      </c>
      <c r="F126" s="1122">
        <v>404</v>
      </c>
      <c r="G126" s="1116" t="s">
        <v>105</v>
      </c>
      <c r="H126" s="1116" t="s">
        <v>105</v>
      </c>
      <c r="I126" s="829">
        <v>64.739999999999995</v>
      </c>
      <c r="J126" s="618">
        <f>(M126/I126)*100</f>
        <v>5.7151683657707757</v>
      </c>
      <c r="K126" s="832">
        <v>0.92500000000000004</v>
      </c>
      <c r="L126" s="842">
        <v>4</v>
      </c>
      <c r="M126" s="609">
        <f>K126*L126</f>
        <v>3.7</v>
      </c>
      <c r="N126" s="825" t="s">
        <v>3851</v>
      </c>
      <c r="O126" s="700">
        <v>0.91500000000000004</v>
      </c>
      <c r="P126" s="603">
        <v>44994</v>
      </c>
      <c r="Q126" s="603">
        <v>45009</v>
      </c>
      <c r="R126" s="609">
        <f>(K126-O126)/O126*100</f>
        <v>1.0928961748633887</v>
      </c>
      <c r="S126" s="667">
        <f>IF(INDEX(Historical!$D$7:$D$1220,MATCH(B126,Historical!$B$7:$B$1244,0))=0,"n/a",(INDEX(Historical!$C$7:$C$1222,MATCH(B126,Historical!$B$7:$B$1244,0))/INDEX(Historical!$D$7:$D$1220,MATCH(B126,Historical!$B$7:$B$1244,0))-1)*100)</f>
        <v>12.145110410094651</v>
      </c>
      <c r="T126" s="667">
        <f>IF(INDEX(Historical!$F$7:$F$1213,MATCH(B126,Historical!$B$7:$B$1244,0))=0,"n/a",((INDEX(Historical!$C$7:$C$1222,MATCH(B126,Historical!$B$7:$B$1244,0))/INDEX(Historical!$F$7:$F$1213,MATCH(B126,Historical!$B$7:$B$1244,0)))^(1/3)-1)*100)</f>
        <v>13.366113887584596</v>
      </c>
      <c r="U126" s="667">
        <f>IF(INDEX(Historical!$H$7:$H$1213,MATCH(B126,Historical!$B$7:$B$1244,0))=0,"n/a",((INDEX(Historical!$C$7:$C$1222,MATCH(B126,Historical!$B$7:$B$1244,0))/INDEX(Historical!$H$7:$H$1213,MATCH(B126,Historical!$B$7:$B$1244,0)))^(1/5)-1)*100)</f>
        <v>14.581214173830048</v>
      </c>
      <c r="V126" s="667">
        <f>IF(INDEX(Historical!$N$7:$N$1213,MATCH(B126,Historical!$B$7:$B$1244,0))=0,"n/a",((INDEX(Historical!$C$7:$C$1222,MATCH(B126,Historical!$B$7:$B$1244,0))/INDEX(Historical!$N$7:$N$1213,MATCH(B126,Historical!$B$7:$B$1244,0)))^(1/10)-1)*100)</f>
        <v>32.697283101727614</v>
      </c>
      <c r="W126" s="668">
        <f>IF(OR(U126&lt;=0,U126="n/a",V126&lt;=0,V126="n/a"),"n/a",U126/V126)</f>
        <v>0.44594574198917541</v>
      </c>
      <c r="X126" s="669">
        <f>IF(OR(AJ126&lt;=0,AJ126="n/a",U126&lt;=0,U126="n/a"),"n/a",U126/AJ126)</f>
        <v>0.57181232054235487</v>
      </c>
      <c r="Y126" s="831"/>
      <c r="Z126" s="618">
        <f>IF(OR(AC126&lt;0.01,AC126="n/a"),"n/a",M126/AC126*100)</f>
        <v>3363.636363636364</v>
      </c>
      <c r="AA126" s="841">
        <f>IF(OR(AC126&lt;0.01,AC126="n/a"),"n/a",I126/AC126)</f>
        <v>588.5454545454545</v>
      </c>
      <c r="AB126" s="842">
        <v>12</v>
      </c>
      <c r="AC126" s="821">
        <v>0.11</v>
      </c>
      <c r="AD126" s="821" t="s">
        <v>135</v>
      </c>
      <c r="AE126" s="821">
        <v>5.13</v>
      </c>
      <c r="AF126" s="822" t="s">
        <v>135</v>
      </c>
      <c r="AG126" s="821">
        <v>-10.299999999999999</v>
      </c>
      <c r="AH126" s="821">
        <v>668.4</v>
      </c>
      <c r="AI126" s="821">
        <v>10.52</v>
      </c>
      <c r="AJ126" s="821">
        <v>25.5</v>
      </c>
      <c r="AK126" s="821">
        <v>-0.48</v>
      </c>
      <c r="AL126" s="833">
        <v>3070</v>
      </c>
      <c r="AM126" s="827">
        <v>0.8</v>
      </c>
      <c r="AN126" s="821" t="s">
        <v>135</v>
      </c>
      <c r="AO126" s="705">
        <f>IF(U126="n/a","n/a",IF(AA126&lt;0,"n/a",IF(AA126="n/a","n/a",J126+U126-AA126)))</f>
        <v>-568.24907200585369</v>
      </c>
      <c r="AP126" s="706">
        <f>IF(U126="n/a","n/a",J126+U126)</f>
        <v>20.296382539600824</v>
      </c>
      <c r="AQ126" s="843" t="str">
        <f>IF(OR(AC126&lt;0.01,AC126="n/a",AF126="n/a"),"n/a",(I126/SQRT(22.5*AC126*(I126/AF126))-1)*100)</f>
        <v>n/a</v>
      </c>
      <c r="AR126" s="618">
        <f>INDEX(Historical!$C$7:$C$1222,MATCH(B126,Historical!$B$7:$B$1244,0))*IF(AH126="n/a",1.03,IF(AH126&lt;0,1.01,IF(AH126&gt;10,1.1,(1+AH126/100))))</f>
        <v>3.9105000000000003</v>
      </c>
      <c r="AS126" s="841">
        <f>IF($AI126="n/a",1.03*AR126,IF($AI126&lt;0,1.01*AR126,IF($AI126&gt;10,1.1*AR126,(1+$AI126/100)*AR126)))</f>
        <v>4.3015500000000007</v>
      </c>
      <c r="AT126" s="841">
        <f>IF($AK126="n/a",1.03*AS126,IF($AK126&lt;0,1.01*AS126,IF($AK126&gt;10,1.1*AS126,(1+$AK126/100)*AS126)))</f>
        <v>4.3445655000000007</v>
      </c>
      <c r="AU126" s="841">
        <f>IF($AK126="n/a",1.03*AT126,IF($AK126&lt;0,1.01*AT126,IF($AK126&gt;10,1.1*AT126,(1+$AK126/100)*AT126)))</f>
        <v>4.3880111550000009</v>
      </c>
      <c r="AV126" s="841">
        <f>IF($AK126="n/a",1.03*AU126,IF($AK126&lt;0,1.01*AU126,IF($AK126&gt;10,1.1*AU126,(1+$AK126/100)*AU126)))</f>
        <v>4.431891266550001</v>
      </c>
      <c r="AW126" s="618">
        <f>SUM(AR126:AV126)</f>
        <v>21.376517921550004</v>
      </c>
      <c r="AX126" s="713">
        <f>AW126/I126*100</f>
        <v>33.019026755560716</v>
      </c>
      <c r="AY126" s="887">
        <v>0.43</v>
      </c>
      <c r="AZ126" s="827">
        <v>38.479999999999997</v>
      </c>
      <c r="BA126" s="827">
        <v>-10.34</v>
      </c>
      <c r="BB126" s="827">
        <v>2.21</v>
      </c>
      <c r="BC126" s="827">
        <v>10.56</v>
      </c>
      <c r="BD126" s="981"/>
      <c r="BE126" s="594">
        <v>2012</v>
      </c>
      <c r="BF126" s="853">
        <f>IF(BE126&gt;2020,0,IF(BE126&gt;2008,1,IF(BE126&gt;2001,2,IF(BE126&gt;1990,3,IF(BE126&gt;1980,4,IF(BE126&gt;1973,5,IF(BE126&gt;1970,6,IF(BE126&gt;1960,7,IF(BE126&gt;1958,8,IF(BE126&gt;1953,9,10))))))))))</f>
        <v>1</v>
      </c>
      <c r="BG126" s="837">
        <v>4.3999999999999995</v>
      </c>
      <c r="BH126" s="820" t="s">
        <v>4443</v>
      </c>
      <c r="BI126" s="820" t="s">
        <v>4444</v>
      </c>
    </row>
    <row r="127" spans="1:61" ht="11.25" customHeight="1" x14ac:dyDescent="0.2">
      <c r="A127" s="819" t="s">
        <v>4714</v>
      </c>
      <c r="B127" s="830" t="s">
        <v>1011</v>
      </c>
      <c r="C127" s="885" t="s">
        <v>4055</v>
      </c>
      <c r="D127" s="885" t="s">
        <v>4196</v>
      </c>
      <c r="E127" s="699">
        <v>10</v>
      </c>
      <c r="F127" s="1122">
        <v>501</v>
      </c>
      <c r="G127" s="1116" t="s">
        <v>105</v>
      </c>
      <c r="H127" s="1116" t="s">
        <v>105</v>
      </c>
      <c r="I127" t="n">
        <v>190.07</v>
      </c>
      <c r="J127" s="618">
        <f>(M127/I127)*100</f>
        <v>1.1658926983499656</v>
      </c>
      <c r="K127" s="832">
        <v>0.59</v>
      </c>
      <c r="L127" s="842">
        <v>4</v>
      </c>
      <c r="M127" s="609">
        <f>K127*L127</f>
        <v>2.36</v>
      </c>
      <c r="N127" s="825" t="s">
        <v>141</v>
      </c>
      <c r="O127" s="700">
        <v>0.5</v>
      </c>
      <c r="P127" s="603">
        <v>44888</v>
      </c>
      <c r="Q127" s="603">
        <v>44904</v>
      </c>
      <c r="R127" s="609">
        <f>(K127-O127)/O127*100</f>
        <v>17.999999999999993</v>
      </c>
      <c r="S127" s="667">
        <f>IF(INDEX(Historical!$D$7:$D$1220,MATCH(B127,Historical!$B$7:$B$1244,0))=0,"n/a",(INDEX(Historical!$C$7:$C$1222,MATCH(B127,Historical!$B$7:$B$1244,0))/INDEX(Historical!$D$7:$D$1220,MATCH(B127,Historical!$B$7:$B$1244,0))-1)*100)</f>
        <v>22.941176470588221</v>
      </c>
      <c r="T127" s="667">
        <f>IF(INDEX(Historical!$F$7:$F$1213,MATCH(B127,Historical!$B$7:$B$1244,0))=0,"n/a",((INDEX(Historical!$C$7:$C$1222,MATCH(B127,Historical!$B$7:$B$1244,0))/INDEX(Historical!$F$7:$F$1213,MATCH(B127,Historical!$B$7:$B$1244,0)))^(1/3)-1)*100)</f>
        <v>18.218448001194499</v>
      </c>
      <c r="U127" s="667">
        <f>IF(INDEX(Historical!$H$7:$H$1213,MATCH(B127,Historical!$B$7:$B$1244,0))=0,"n/a",((INDEX(Historical!$C$7:$C$1222,MATCH(B127,Historical!$B$7:$B$1244,0))/INDEX(Historical!$H$7:$H$1213,MATCH(B127,Historical!$B$7:$B$1244,0)))^(1/5)-1)*100)</f>
        <v>24.812889950501571</v>
      </c>
      <c r="V127" s="667" t="str">
        <f>IF(INDEX(Historical!$N$7:$N$1213,MATCH(B127,Historical!$B$7:$B$1244,0))=0,"n/a",((INDEX(Historical!$C$7:$C$1222,MATCH(B127,Historical!$B$7:$B$1244,0))/INDEX(Historical!$N$7:$N$1213,MATCH(B127,Historical!$B$7:$B$1244,0)))^(1/10)-1)*100)</f>
        <v>n/a</v>
      </c>
      <c r="W127" s="668" t="str">
        <f>IF(OR(U127&lt;=0,U127="n/a",V127&lt;=0,V127="n/a"),"n/a",U127/V127)</f>
        <v>n/a</v>
      </c>
      <c r="X127" s="669">
        <f>IF(OR(AJ127&lt;=0,AJ127="n/a",U127&lt;=0,U127="n/a"),"n/a",U127/AJ127)</f>
        <v>1.1077183013616771</v>
      </c>
      <c r="Y127" s="622"/>
      <c r="Z127" s="618">
        <f>IF(OR(AC127&lt;0.01,AC127="n/a"),"n/a",M127/AC127*100)</f>
        <v>29.028290282902823</v>
      </c>
      <c r="AA127" s="841">
        <f>IF(OR(AC127&lt;0.01,AC127="n/a"),"n/a",I127/AC127)</f>
        <v>24.897908979089788</v>
      </c>
      <c r="AB127" s="842">
        <v>12</v>
      </c>
      <c r="AC127" s="821">
        <v>8.1300000000000008</v>
      </c>
      <c r="AD127" s="821">
        <v>1.71</v>
      </c>
      <c r="AE127" s="821">
        <v>1.17</v>
      </c>
      <c r="AF127" s="821">
        <v>20.67</v>
      </c>
      <c r="AG127" s="821">
        <v>100.4</v>
      </c>
      <c r="AH127" s="821">
        <v>29.2</v>
      </c>
      <c r="AI127" s="821">
        <v>9.5699999999999985</v>
      </c>
      <c r="AJ127" s="821">
        <v>22.400000000000002</v>
      </c>
      <c r="AK127" s="821">
        <v>14.540000000000001</v>
      </c>
      <c r="AL127" s="833">
        <v>27700</v>
      </c>
      <c r="AM127" s="827">
        <v>0.1</v>
      </c>
      <c r="AN127" s="821">
        <v>4.6399999999999997</v>
      </c>
      <c r="AO127" s="705">
        <f>IF(U127="n/a","n/a",IF(AA127&lt;0,"n/a",IF(AA127="n/a","n/a",J127+U127-AA127)))</f>
        <v>1.0808736697617469</v>
      </c>
      <c r="AP127" s="706">
        <f>IF(U127="n/a","n/a",J127+U127)</f>
        <v>25.978782648851535</v>
      </c>
      <c r="AQ127" s="843">
        <f>IF(OR(AC127&lt;0.01,AC127="n/a",AF127="n/a"),"n/a",(I127/SQRT(22.5*AC127*(I127/AF127))-1)*100)</f>
        <v>378.25598844960098</v>
      </c>
      <c r="AR127" s="618">
        <f>INDEX(Historical!$C$7:$C$1222,MATCH(B127,Historical!$B$7:$B$1244,0))*IF(AH127="n/a",1.03,IF(AH127&lt;0,1.01,IF(AH127&gt;10,1.1,(1+AH127/100))))</f>
        <v>2.2989999999999999</v>
      </c>
      <c r="AS127" s="841">
        <f>IF($AI127="n/a",1.03*AR127,IF($AI127&lt;0,1.01*AR127,IF($AI127&gt;10,1.1*AR127,(1+$AI127/100)*AR127)))</f>
        <v>2.5190142999999998</v>
      </c>
      <c r="AT127" s="841">
        <f>IF($AK127="n/a",1.03*AS127,IF($AK127&lt;0,1.01*AS127,IF($AK127&gt;10,1.1*AS127,(1+$AK127/100)*AS127)))</f>
        <v>2.77091573</v>
      </c>
      <c r="AU127" s="841">
        <f>IF($AK127="n/a",1.03*AT127,IF($AK127&lt;0,1.01*AT127,IF($AK127&gt;10,1.1*AT127,(1+$AK127/100)*AT127)))</f>
        <v>3.0480073030000003</v>
      </c>
      <c r="AV127" s="841">
        <f>IF($AK127="n/a",1.03*AU127,IF($AK127&lt;0,1.01*AU127,IF($AK127&gt;10,1.1*AU127,(1+$AK127/100)*AU127)))</f>
        <v>3.3528080333000005</v>
      </c>
      <c r="AW127" s="618">
        <f>SUM(AR127:AV127)</f>
        <v>13.989745366300001</v>
      </c>
      <c r="AX127" s="713">
        <f>AW127/I127*100</f>
        <v>6.9112465992984884</v>
      </c>
      <c r="AY127" s="887">
        <v>1.1299999999999999</v>
      </c>
      <c r="AZ127" s="827">
        <v>36.85</v>
      </c>
      <c r="BA127" s="827">
        <v>-5.8500000000000005</v>
      </c>
      <c r="BB127" s="827">
        <v>4.49</v>
      </c>
      <c r="BC127" s="827">
        <v>14.499999999999998</v>
      </c>
      <c r="BE127" s="594">
        <v>2014</v>
      </c>
      <c r="BF127" s="853">
        <f>IF(BE127&gt;2020,0,IF(BE127&gt;2008,1,IF(BE127&gt;2001,2,IF(BE127&gt;1990,3,IF(BE127&gt;1980,4,IF(BE127&gt;1973,5,IF(BE127&gt;1970,6,IF(BE127&gt;1960,7,IF(BE127&gt;1958,8,IF(BE127&gt;1953,9,10))))))))))</f>
        <v>1</v>
      </c>
      <c r="BG127" s="837">
        <v>7.5</v>
      </c>
      <c r="BH127" s="820" t="s">
        <v>4443</v>
      </c>
      <c r="BI127" s="820" t="s">
        <v>4444</v>
      </c>
    </row>
    <row r="128" spans="1:61" ht="11.25" customHeight="1" x14ac:dyDescent="0.2">
      <c r="A128" s="819" t="s">
        <v>4715</v>
      </c>
      <c r="B128" s="830" t="s">
        <v>1015</v>
      </c>
      <c r="C128" s="885" t="s">
        <v>122</v>
      </c>
      <c r="D128" s="885" t="s">
        <v>4037</v>
      </c>
      <c r="E128" s="699">
        <v>13</v>
      </c>
      <c r="F128" s="1122">
        <v>302</v>
      </c>
      <c r="G128" s="1105" t="s">
        <v>105</v>
      </c>
      <c r="H128" s="1105" t="s">
        <v>105</v>
      </c>
      <c r="I128" t="n">
        <v>106.39</v>
      </c>
      <c r="J128" s="618">
        <f>(M128/I128)*100</f>
        <v>2.409016605007313</v>
      </c>
      <c r="K128" s="832">
        <v>0.7</v>
      </c>
      <c r="L128" s="842">
        <v>4</v>
      </c>
      <c r="M128" s="609">
        <f>K128*L128</f>
        <v>2.8</v>
      </c>
      <c r="N128" s="825" t="s">
        <v>679</v>
      </c>
      <c r="O128" s="700">
        <v>0.68</v>
      </c>
      <c r="P128" s="603">
        <v>44862</v>
      </c>
      <c r="Q128" s="603">
        <v>44879</v>
      </c>
      <c r="R128" s="609">
        <f>(K128-O128)/O128*100</f>
        <v>2.9411764705882213</v>
      </c>
      <c r="S128" s="667">
        <f>IF(INDEX(Historical!$D$7:$D$1220,MATCH(B128,Historical!$B$7:$B$1244,0))=0,"n/a",(INDEX(Historical!$C$7:$C$1222,MATCH(B128,Historical!$B$7:$B$1244,0))/INDEX(Historical!$D$7:$D$1220,MATCH(B128,Historical!$B$7:$B$1244,0))-1)*100)</f>
        <v>0.73529411764705621</v>
      </c>
      <c r="T128" s="667">
        <f>IF(INDEX(Historical!$F$7:$F$1213,MATCH(B128,Historical!$B$7:$B$1244,0))=0,"n/a",((INDEX(Historical!$C$7:$C$1222,MATCH(B128,Historical!$B$7:$B$1244,0))/INDEX(Historical!$F$7:$F$1213,MATCH(B128,Historical!$B$7:$B$1244,0)))^(1/3)-1)*100)</f>
        <v>4.5152764665482792</v>
      </c>
      <c r="U128" s="667">
        <f>IF(INDEX(Historical!$H$7:$H$1213,MATCH(B128,Historical!$B$7:$B$1244,0))=0,"n/a",((INDEX(Historical!$C$7:$C$1222,MATCH(B128,Historical!$B$7:$B$1244,0))/INDEX(Historical!$H$7:$H$1213,MATCH(B128,Historical!$B$7:$B$1244,0)))^(1/5)-1)*100)</f>
        <v>9.5065918976118056</v>
      </c>
      <c r="V128" s="667">
        <f>IF(INDEX(Historical!$N$7:$N$1213,MATCH(B128,Historical!$B$7:$B$1244,0))=0,"n/a",((INDEX(Historical!$C$7:$C$1222,MATCH(B128,Historical!$B$7:$B$1244,0))/INDEX(Historical!$N$7:$N$1213,MATCH(B128,Historical!$B$7:$B$1244,0)))^(1/10)-1)*100)</f>
        <v>26.077816807144536</v>
      </c>
      <c r="W128" s="668">
        <f>IF(OR(U128&lt;=0,U128="n/a",V128&lt;=0,V128="n/a"),"n/a",U128/V128)</f>
        <v>0.36454707723106966</v>
      </c>
      <c r="X128" s="669">
        <f>IF(OR(AJ128&lt;=0,AJ128="n/a",U128&lt;=0,U128="n/a"),"n/a",U128/AJ128)</f>
        <v>0.42251519544941357</v>
      </c>
      <c r="Y128" s="640"/>
      <c r="Z128" s="618">
        <f>IF(OR(AC128&lt;0.01,AC128="n/a"),"n/a",M128/AC128*100)</f>
        <v>18.433179723502306</v>
      </c>
      <c r="AA128" s="841">
        <f>IF(OR(AC128&lt;0.01,AC128="n/a"),"n/a",I128/AC128)</f>
        <v>7.6517445687952605</v>
      </c>
      <c r="AB128" s="842">
        <v>12</v>
      </c>
      <c r="AC128" s="821">
        <v>15.19</v>
      </c>
      <c r="AD128" s="821">
        <v>2.91</v>
      </c>
      <c r="AE128" s="821">
        <v>1.29</v>
      </c>
      <c r="AF128" s="821">
        <v>2.57</v>
      </c>
      <c r="AG128" s="821">
        <v>42.199999999999996</v>
      </c>
      <c r="AH128" s="821">
        <v>1.2</v>
      </c>
      <c r="AI128" s="821">
        <v>17.760000000000002</v>
      </c>
      <c r="AJ128" s="821">
        <v>22.5</v>
      </c>
      <c r="AK128" s="821">
        <v>2.65</v>
      </c>
      <c r="AL128" s="833">
        <v>12420</v>
      </c>
      <c r="AM128" s="827">
        <v>0.2</v>
      </c>
      <c r="AN128" s="821">
        <v>2.4900000000000002</v>
      </c>
      <c r="AO128" s="705">
        <f>IF(U128="n/a","n/a",IF(AA128&lt;0,"n/a",IF(AA128="n/a","n/a",J128+U128-AA128)))</f>
        <v>4.263863933823858</v>
      </c>
      <c r="AP128" s="706">
        <f>IF(U128="n/a","n/a",J128+U128)</f>
        <v>11.915608502619119</v>
      </c>
      <c r="AQ128" s="843">
        <f>IF(OR(AC128&lt;0.01,AC128="n/a",AF128="n/a"),"n/a",(I128/SQRT(22.5*AC128*(I128/AF128))-1)*100)</f>
        <v>-6.5120719812117089</v>
      </c>
      <c r="AR128" s="618">
        <f>INDEX(Historical!$C$7:$C$1222,MATCH(B128,Historical!$B$7:$B$1244,0))*IF(AH128="n/a",1.03,IF(AH128&lt;0,1.01,IF(AH128&gt;10,1.1,(1+AH128/100))))</f>
        <v>2.7728800000000002</v>
      </c>
      <c r="AS128" s="841">
        <f>IF($AI128="n/a",1.03*AR128,IF($AI128&lt;0,1.01*AR128,IF($AI128&gt;10,1.1*AR128,(1+$AI128/100)*AR128)))</f>
        <v>3.0501680000000007</v>
      </c>
      <c r="AT128" s="841">
        <f>IF($AK128="n/a",1.03*AS128,IF($AK128&lt;0,1.01*AS128,IF($AK128&gt;10,1.1*AS128,(1+$AK128/100)*AS128)))</f>
        <v>3.1309974520000008</v>
      </c>
      <c r="AU128" s="841">
        <f>IF($AK128="n/a",1.03*AT128,IF($AK128&lt;0,1.01*AT128,IF($AK128&gt;10,1.1*AT128,(1+$AK128/100)*AT128)))</f>
        <v>3.2139688844780006</v>
      </c>
      <c r="AV128" s="841">
        <f>IF($AK128="n/a",1.03*AU128,IF($AK128&lt;0,1.01*AU128,IF($AK128&gt;10,1.1*AU128,(1+$AK128/100)*AU128)))</f>
        <v>3.2991390599166674</v>
      </c>
      <c r="AW128" s="618">
        <f>SUM(AR128:AV128)</f>
        <v>15.46715339639467</v>
      </c>
      <c r="AX128" s="713">
        <f>AW128/I128*100</f>
        <v>13.307367630039291</v>
      </c>
      <c r="AY128" s="887">
        <v>1.31</v>
      </c>
      <c r="AZ128" s="827">
        <v>34.050000000000004</v>
      </c>
      <c r="BA128" s="827">
        <v>-27.97</v>
      </c>
      <c r="BB128" s="827">
        <v>0.82000000000000006</v>
      </c>
      <c r="BC128" s="827">
        <v>1.9800000000000002</v>
      </c>
      <c r="BE128" s="594">
        <v>2010</v>
      </c>
      <c r="BF128" s="853">
        <f>IF(BE128&gt;2020,0,IF(BE128&gt;2008,1,IF(BE128&gt;2001,2,IF(BE128&gt;1990,3,IF(BE128&gt;1980,4,IF(BE128&gt;1973,5,IF(BE128&gt;1970,6,IF(BE128&gt;1960,7,IF(BE128&gt;1958,8,IF(BE128&gt;1953,9,10))))))))))</f>
        <v>1</v>
      </c>
      <c r="BG128" s="837">
        <v>13.5</v>
      </c>
      <c r="BH128" s="820" t="s">
        <v>4443</v>
      </c>
      <c r="BI128" s="820" t="s">
        <v>4444</v>
      </c>
    </row>
    <row r="129" spans="1:61" ht="11.25" customHeight="1" x14ac:dyDescent="0.2">
      <c r="A129" s="819" t="s">
        <v>4716</v>
      </c>
      <c r="B129" s="830" t="s">
        <v>994</v>
      </c>
      <c r="C129" s="885" t="s">
        <v>107</v>
      </c>
      <c r="D129" s="885" t="s">
        <v>4197</v>
      </c>
      <c r="E129" s="699">
        <v>12</v>
      </c>
      <c r="F129" s="1122">
        <v>407</v>
      </c>
      <c r="G129" s="1105" t="s">
        <v>36</v>
      </c>
      <c r="H129" s="1105" t="s">
        <v>36</v>
      </c>
      <c r="I129" t="n">
        <v>51.78</v>
      </c>
      <c r="J129" s="618">
        <f>(M129/I129)*100</f>
        <v>3.0753101520181727</v>
      </c>
      <c r="K129" s="832">
        <v>0.44</v>
      </c>
      <c r="L129" s="842">
        <v>4</v>
      </c>
      <c r="M129" s="609">
        <f>K129*L129</f>
        <v>1.76</v>
      </c>
      <c r="N129" s="825" t="s">
        <v>144</v>
      </c>
      <c r="O129" s="700">
        <v>0.42</v>
      </c>
      <c r="P129" s="603">
        <v>44999</v>
      </c>
      <c r="Q129" s="603">
        <v>45017</v>
      </c>
      <c r="R129" s="609">
        <f>(K129-O129)/O129*100</f>
        <v>4.7619047619047663</v>
      </c>
      <c r="S129" s="667">
        <f>IF(INDEX(Historical!$D$7:$D$1220,MATCH(B129,Historical!$B$7:$B$1244,0))=0,"n/a",(INDEX(Historical!$C$7:$C$1222,MATCH(B129,Historical!$B$7:$B$1244,0))/INDEX(Historical!$D$7:$D$1220,MATCH(B129,Historical!$B$7:$B$1244,0))-1)*100)</f>
        <v>3.8461538461538547</v>
      </c>
      <c r="T129" s="667">
        <f>IF(INDEX(Historical!$F$7:$F$1213,MATCH(B129,Historical!$B$7:$B$1244,0))=0,"n/a",((INDEX(Historical!$C$7:$C$1222,MATCH(B129,Historical!$B$7:$B$1244,0))/INDEX(Historical!$F$7:$F$1213,MATCH(B129,Historical!$B$7:$B$1244,0)))^(1/3)-1)*100)</f>
        <v>3.0586461691828326</v>
      </c>
      <c r="U129" s="667">
        <f>IF(INDEX(Historical!$H$7:$H$1213,MATCH(B129,Historical!$B$7:$B$1244,0))=0,"n/a",((INDEX(Historical!$C$7:$C$1222,MATCH(B129,Historical!$B$7:$B$1244,0))/INDEX(Historical!$H$7:$H$1213,MATCH(B129,Historical!$B$7:$B$1244,0)))^(1/5)-1)*100)</f>
        <v>4.1809268102644292</v>
      </c>
      <c r="V129" s="667">
        <f>IF(INDEX(Historical!$N$7:$N$1213,MATCH(B129,Historical!$B$7:$B$1244,0))=0,"n/a",((INDEX(Historical!$C$7:$C$1222,MATCH(B129,Historical!$B$7:$B$1244,0))/INDEX(Historical!$N$7:$N$1213,MATCH(B129,Historical!$B$7:$B$1244,0)))^(1/10)-1)*100)</f>
        <v>4.4317538125770106</v>
      </c>
      <c r="W129" s="668">
        <f>IF(OR(U129&lt;=0,U129="n/a",V129&lt;=0,V129="n/a"),"n/a",U129/V129)</f>
        <v>0.94340231589562762</v>
      </c>
      <c r="X129" s="669">
        <f>IF(OR(AJ129&lt;=0,AJ129="n/a",U129&lt;=0,U129="n/a"),"n/a",U129/AJ129)</f>
        <v>0.27148875391327459</v>
      </c>
      <c r="Y129" s="640"/>
      <c r="Z129" s="618">
        <f>IF(OR(AC129&lt;0.01,AC129="n/a"),"n/a",M129/AC129*100)</f>
        <v>21.204819277108435</v>
      </c>
      <c r="AA129" s="841">
        <f>IF(OR(AC129&lt;0.01,AC129="n/a"),"n/a",I129/AC129)</f>
        <v>6.8951807228915651</v>
      </c>
      <c r="AB129" s="842">
        <v>12</v>
      </c>
      <c r="AC129" s="821">
        <v>8.3000000000000007</v>
      </c>
      <c r="AD129" s="821" t="s">
        <v>135</v>
      </c>
      <c r="AE129" s="821">
        <v>2.0499999999999998</v>
      </c>
      <c r="AF129" s="821">
        <v>1.1100000000000001</v>
      </c>
      <c r="AG129" s="821">
        <v>13.100000000000001</v>
      </c>
      <c r="AH129" s="821">
        <v>31.2</v>
      </c>
      <c r="AI129" s="821" t="s">
        <v>135</v>
      </c>
      <c r="AJ129" s="821">
        <v>15.4</v>
      </c>
      <c r="AK129" s="821" t="s">
        <v>135</v>
      </c>
      <c r="AL129" s="833">
        <v>207.85</v>
      </c>
      <c r="AM129" s="827">
        <v>1</v>
      </c>
      <c r="AN129" s="821">
        <v>0.3</v>
      </c>
      <c r="AO129" s="705">
        <f>IF(U129="n/a","n/a",IF(AA129&lt;0,"n/a",IF(AA129="n/a","n/a",J129+U129-AA129)))</f>
        <v>0.36105623939103637</v>
      </c>
      <c r="AP129" s="706">
        <f>IF(U129="n/a","n/a",J129+U129)</f>
        <v>7.2562369622826015</v>
      </c>
      <c r="AQ129" s="843">
        <f>IF(OR(AC129&lt;0.01,AC129="n/a",AF129="n/a"),"n/a",(I129/SQRT(22.5*AC129*(I129/AF129))-1)*100)</f>
        <v>-41.676569974324742</v>
      </c>
      <c r="AR129" s="618">
        <f>INDEX(Historical!$C$7:$C$1222,MATCH(B129,Historical!$B$7:$B$1244,0))*IF(AH129="n/a",1.03,IF(AH129&lt;0,1.01,IF(AH129&gt;10,1.1,(1+AH129/100))))</f>
        <v>1.7820000000000003</v>
      </c>
      <c r="AS129" s="841">
        <f>IF($AI129="n/a",1.03*AR129,IF($AI129&lt;0,1.01*AR129,IF($AI129&gt;10,1.1*AR129,(1+$AI129/100)*AR129)))</f>
        <v>1.8354600000000003</v>
      </c>
      <c r="AT129" s="841">
        <f>IF($AK129="n/a",1.03*AS129,IF($AK129&lt;0,1.01*AS129,IF($AK129&gt;10,1.1*AS129,(1+$AK129/100)*AS129)))</f>
        <v>1.8905238000000004</v>
      </c>
      <c r="AU129" s="841">
        <f>IF($AK129="n/a",1.03*AT129,IF($AK129&lt;0,1.01*AT129,IF($AK129&gt;10,1.1*AT129,(1+$AK129/100)*AT129)))</f>
        <v>1.9472395140000005</v>
      </c>
      <c r="AV129" s="841">
        <f>IF($AK129="n/a",1.03*AU129,IF($AK129&lt;0,1.01*AU129,IF($AK129&gt;10,1.1*AU129,(1+$AK129/100)*AU129)))</f>
        <v>2.0056566994200007</v>
      </c>
      <c r="AW129" s="618">
        <f>SUM(AR129:AV129)</f>
        <v>9.4608800134200024</v>
      </c>
      <c r="AX129" s="713">
        <f>AW129/I129*100</f>
        <v>16.53132974562293</v>
      </c>
      <c r="AY129" s="887">
        <v>0.27</v>
      </c>
      <c r="AZ129" s="827">
        <v>32.78</v>
      </c>
      <c r="BA129" s="827">
        <v>-10.25</v>
      </c>
      <c r="BB129" s="827">
        <v>-2.37</v>
      </c>
      <c r="BC129" s="827">
        <v>7.5200000000000005</v>
      </c>
      <c r="BE129" s="594">
        <v>2012</v>
      </c>
      <c r="BF129" s="853">
        <f>IF(BE129&gt;2020,0,IF(BE129&gt;2008,1,IF(BE129&gt;2001,2,IF(BE129&gt;1990,3,IF(BE129&gt;1980,4,IF(BE129&gt;1973,5,IF(BE129&gt;1970,6,IF(BE129&gt;1960,7,IF(BE129&gt;1958,8,IF(BE129&gt;1953,9,10))))))))))</f>
        <v>1</v>
      </c>
      <c r="BG129" s="837">
        <v>1.0999999999999999</v>
      </c>
      <c r="BH129" s="820" t="s">
        <v>4443</v>
      </c>
      <c r="BI129" s="820" t="s">
        <v>4444</v>
      </c>
    </row>
    <row r="130" spans="1:61" ht="11.25" customHeight="1" x14ac:dyDescent="0.2">
      <c r="A130" s="819" t="s">
        <v>4718</v>
      </c>
      <c r="B130" s="830" t="s">
        <v>524</v>
      </c>
      <c r="C130" s="885" t="s">
        <v>107</v>
      </c>
      <c r="D130" s="885" t="s">
        <v>4197</v>
      </c>
      <c r="E130" s="699">
        <v>29</v>
      </c>
      <c r="F130" s="1122">
        <v>115</v>
      </c>
      <c r="G130" s="1098" t="s">
        <v>105</v>
      </c>
      <c r="H130" s="1098" t="s">
        <v>105</v>
      </c>
      <c r="I130" t="n">
        <v>103.71</v>
      </c>
      <c r="J130" s="618">
        <f>(M130/I130)*100</f>
        <v>2.6399635867091491</v>
      </c>
      <c r="K130" s="839">
        <v>0.87</v>
      </c>
      <c r="L130" s="842">
        <v>4</v>
      </c>
      <c r="M130" s="609">
        <f>K130*L130</f>
        <v>3.48</v>
      </c>
      <c r="N130" s="825" t="s">
        <v>147</v>
      </c>
      <c r="O130" s="701">
        <v>0.75</v>
      </c>
      <c r="P130" s="603">
        <v>44803</v>
      </c>
      <c r="Q130" s="603">
        <v>44819</v>
      </c>
      <c r="R130" s="609">
        <f>(K130-O130)/O130*100</f>
        <v>16</v>
      </c>
      <c r="S130" s="667">
        <f>IF(INDEX(Historical!$D$7:$D$1220,MATCH(B130,Historical!$B$7:$B$1244,0))=0,"n/a",(INDEX(Historical!$C$7:$C$1222,MATCH(B130,Historical!$B$7:$B$1244,0))/INDEX(Historical!$D$7:$D$1220,MATCH(B130,Historical!$B$7:$B$1244,0))-1)*100)</f>
        <v>10.204081632653072</v>
      </c>
      <c r="T130" s="667">
        <f>IF(INDEX(Historical!$F$7:$F$1213,MATCH(B130,Historical!$B$7:$B$1244,0))=0,"n/a",((INDEX(Historical!$C$7:$C$1222,MATCH(B130,Historical!$B$7:$B$1244,0))/INDEX(Historical!$F$7:$F$1213,MATCH(B130,Historical!$B$7:$B$1244,0)))^(1/3)-1)*100)</f>
        <v>4.9854207162802533</v>
      </c>
      <c r="U130" s="667">
        <f>IF(INDEX(Historical!$H$7:$H$1213,MATCH(B130,Historical!$B$7:$B$1244,0))=0,"n/a",((INDEX(Historical!$C$7:$C$1222,MATCH(B130,Historical!$B$7:$B$1244,0))/INDEX(Historical!$H$7:$H$1213,MATCH(B130,Historical!$B$7:$B$1244,0)))^(1/5)-1)*100)</f>
        <v>7.5653756932570149</v>
      </c>
      <c r="V130" s="667">
        <f>IF(INDEX(Historical!$N$7:$N$1213,MATCH(B130,Historical!$B$7:$B$1244,0))=0,"n/a",((INDEX(Historical!$C$7:$C$1222,MATCH(B130,Historical!$B$7:$B$1244,0))/INDEX(Historical!$N$7:$N$1213,MATCH(B130,Historical!$B$7:$B$1244,0)))^(1/10)-1)*100)</f>
        <v>5.4821907227550204</v>
      </c>
      <c r="W130" s="668">
        <f>IF(OR(U130&lt;=0,U130="n/a",V130&lt;=0,V130="n/a"),"n/a",U130/V130)</f>
        <v>1.3799913348244679</v>
      </c>
      <c r="X130" s="669">
        <f>IF(OR(AJ130&lt;=0,AJ130="n/a",U130&lt;=0,U130="n/a"),"n/a",U130/AJ130)</f>
        <v>0.7799356384801045</v>
      </c>
      <c r="Y130" s="830"/>
      <c r="Z130" s="618">
        <f>IF(OR(AC130&lt;0.01,AC130="n/a"),"n/a",M130/AC130*100)</f>
        <v>39.590443686006829</v>
      </c>
      <c r="AA130" s="841">
        <f>IF(OR(AC130&lt;0.01,AC130="n/a"),"n/a",I130/AC130)</f>
        <v>14.996587030716725</v>
      </c>
      <c r="AB130" s="842">
        <v>12</v>
      </c>
      <c r="AC130" s="821">
        <v>8.7899999999999991</v>
      </c>
      <c r="AD130" s="821">
        <v>1.5</v>
      </c>
      <c r="AE130" s="821">
        <v>5.62</v>
      </c>
      <c r="AF130" s="821">
        <v>2.83</v>
      </c>
      <c r="AG130" s="821">
        <v>18.2</v>
      </c>
      <c r="AH130" s="821">
        <v>30.4</v>
      </c>
      <c r="AI130" s="821">
        <v>-1.52</v>
      </c>
      <c r="AJ130" s="821">
        <v>9.7000000000000011</v>
      </c>
      <c r="AK130" s="821">
        <v>10.02</v>
      </c>
      <c r="AL130" s="833">
        <v>8290</v>
      </c>
      <c r="AM130" s="827">
        <v>0.8</v>
      </c>
      <c r="AN130" s="821">
        <v>7.0000000000000007E-2</v>
      </c>
      <c r="AO130" s="705">
        <f>IF(U130="n/a","n/a",IF(AA130&lt;0,"n/a",IF(AA130="n/a","n/a",J130+U130-AA130)))</f>
        <v>-4.7912477507505606</v>
      </c>
      <c r="AP130" s="706">
        <f>IF(U130="n/a","n/a",J130+U130)</f>
        <v>10.205339279966164</v>
      </c>
      <c r="AQ130" s="843">
        <f>IF(OR(AC130&lt;0.01,AC130="n/a",AF130="n/a"),"n/a",(I130/SQRT(22.5*AC130*(I130/AF130))-1)*100)</f>
        <v>37.340357905991794</v>
      </c>
      <c r="AR130" s="618">
        <f>INDEX(Historical!$C$7:$C$1222,MATCH(B130,Historical!$B$7:$B$1244,0))*IF(AH130="n/a",1.03,IF(AH130&lt;0,1.01,IF(AH130&gt;10,1.1,(1+AH130/100))))</f>
        <v>3.5640000000000005</v>
      </c>
      <c r="AS130" s="841">
        <f>IF($AI130="n/a",1.03*AR130,IF($AI130&lt;0,1.01*AR130,IF($AI130&gt;10,1.1*AR130,(1+$AI130/100)*AR130)))</f>
        <v>3.5996400000000004</v>
      </c>
      <c r="AT130" s="841">
        <f>IF($AK130="n/a",1.03*AS130,IF($AK130&lt;0,1.01*AS130,IF($AK130&gt;10,1.1*AS130,(1+$AK130/100)*AS130)))</f>
        <v>3.9596040000000006</v>
      </c>
      <c r="AU130" s="841">
        <f>IF($AK130="n/a",1.03*AT130,IF($AK130&lt;0,1.01*AT130,IF($AK130&gt;10,1.1*AT130,(1+$AK130/100)*AT130)))</f>
        <v>4.3555644000000013</v>
      </c>
      <c r="AV130" s="841">
        <f>IF($AK130="n/a",1.03*AU130,IF($AK130&lt;0,1.01*AU130,IF($AK130&gt;10,1.1*AU130,(1+$AK130/100)*AU130)))</f>
        <v>4.7911208400000023</v>
      </c>
      <c r="AW130" s="618">
        <f>SUM(AR130:AV130)</f>
        <v>20.269929240000003</v>
      </c>
      <c r="AX130" s="713">
        <f>AW130/I130*100</f>
        <v>15.376975603095133</v>
      </c>
      <c r="AY130" s="887">
        <v>1.07</v>
      </c>
      <c r="AZ130" s="827">
        <v>17</v>
      </c>
      <c r="BA130" s="827">
        <v>-17.919999999999998</v>
      </c>
      <c r="BB130" s="827">
        <v>0.37</v>
      </c>
      <c r="BC130" s="827">
        <v>-0.82000000000000006</v>
      </c>
      <c r="BE130" s="594">
        <v>1994</v>
      </c>
      <c r="BF130" s="853">
        <f>IF(BE130&gt;2020,0,IF(BE130&gt;2008,1,IF(BE130&gt;2001,2,IF(BE130&gt;1990,3,IF(BE130&gt;1980,4,IF(BE130&gt;1973,5,IF(BE130&gt;1970,6,IF(BE130&gt;1960,7,IF(BE130&gt;1958,8,IF(BE130&gt;1953,9,10))))))))))</f>
        <v>3</v>
      </c>
      <c r="BG130" s="837">
        <v>1.0999999999999999</v>
      </c>
      <c r="BH130" s="820" t="s">
        <v>4443</v>
      </c>
      <c r="BI130" s="820" t="s">
        <v>4444</v>
      </c>
    </row>
    <row r="131" spans="1:61" ht="11.25" customHeight="1" x14ac:dyDescent="0.2">
      <c r="A131" s="836" t="s">
        <v>4363</v>
      </c>
      <c r="B131" s="830" t="s">
        <v>4339</v>
      </c>
      <c r="C131" s="885" t="s">
        <v>4055</v>
      </c>
      <c r="D131" s="885" t="s">
        <v>4196</v>
      </c>
      <c r="E131" s="699">
        <v>8</v>
      </c>
      <c r="F131" s="1122">
        <v>593</v>
      </c>
      <c r="G131" s="1087" t="s">
        <v>105</v>
      </c>
      <c r="H131" s="1087" t="s">
        <v>105</v>
      </c>
      <c r="I131" t="n">
        <v>48.7</v>
      </c>
      <c r="J131" s="618">
        <f>(M131/I131)*100</f>
        <v>0.59046815689582466</v>
      </c>
      <c r="K131" s="832">
        <v>7.0000000000000007E-2</v>
      </c>
      <c r="L131" s="842">
        <v>4</v>
      </c>
      <c r="M131" s="609">
        <f>K131*L131</f>
        <v>0.28000000000000003</v>
      </c>
      <c r="N131" s="825" t="s">
        <v>510</v>
      </c>
      <c r="O131" s="700">
        <v>6.5000000000000002E-2</v>
      </c>
      <c r="P131" s="603">
        <v>44882</v>
      </c>
      <c r="Q131" s="603">
        <v>44897</v>
      </c>
      <c r="R131" s="609">
        <f>(K131-O131)/O131*100</f>
        <v>7.6923076923076987</v>
      </c>
      <c r="S131" s="667">
        <f>IF(INDEX(Historical!$D$7:$D$1220,MATCH(B131,Historical!$B$7:$B$1244,0))=0,"n/a",(INDEX(Historical!$C$7:$C$1222,MATCH(B131,Historical!$B$7:$B$1244,0))/INDEX(Historical!$D$7:$D$1220,MATCH(B131,Historical!$B$7:$B$1244,0))-1)*100)</f>
        <v>8.163265306122458</v>
      </c>
      <c r="T131" s="667">
        <f>IF(INDEX(Historical!$F$7:$F$1213,MATCH(B131,Historical!$B$7:$B$1244,0))=0,"n/a",((INDEX(Historical!$C$7:$C$1222,MATCH(B131,Historical!$B$7:$B$1244,0))/INDEX(Historical!$F$7:$F$1213,MATCH(B131,Historical!$B$7:$B$1244,0)))^(1/3)-1)*100)</f>
        <v>8.9341387842532871</v>
      </c>
      <c r="U131" s="667">
        <f>IF(INDEX(Historical!$H$7:$H$1213,MATCH(B131,Historical!$B$7:$B$1244,0))=0,"n/a",((INDEX(Historical!$C$7:$C$1222,MATCH(B131,Historical!$B$7:$B$1244,0))/INDEX(Historical!$H$7:$H$1213,MATCH(B131,Historical!$B$7:$B$1244,0)))^(1/5)-1)*100)</f>
        <v>9.608999232898574</v>
      </c>
      <c r="V131" s="667">
        <f>IF(INDEX(Historical!$N$7:$N$1213,MATCH(B131,Historical!$B$7:$B$1244,0))=0,"n/a",((INDEX(Historical!$C$7:$C$1222,MATCH(B131,Historical!$B$7:$B$1244,0))/INDEX(Historical!$N$7:$N$1213,MATCH(B131,Historical!$B$7:$B$1244,0)))^(1/10)-1)*100)</f>
        <v>9.4419294393598854</v>
      </c>
      <c r="W131" s="668">
        <f>IF(OR(U131&lt;=0,U131="n/a",V131&lt;=0,V131="n/a"),"n/a",U131/V131)</f>
        <v>1.017694454784023</v>
      </c>
      <c r="X131" s="669" t="str">
        <f>IF(OR(AJ131&lt;=0,AJ131="n/a",U131&lt;=0,U131="n/a"),"n/a",U131/AJ131)</f>
        <v>n/a</v>
      </c>
      <c r="Y131" s="831"/>
      <c r="Z131" s="618">
        <f>IF(OR(AC131&lt;0.01,AC131="n/a"),"n/a",M131/AC131*100)</f>
        <v>22.764227642276424</v>
      </c>
      <c r="AA131" s="841">
        <f>IF(OR(AC131&lt;0.01,AC131="n/a"),"n/a",I131/AC131)</f>
        <v>38.552845528455286</v>
      </c>
      <c r="AB131" s="842">
        <v>12</v>
      </c>
      <c r="AC131" s="821">
        <v>1.23</v>
      </c>
      <c r="AD131" s="821">
        <v>16.11</v>
      </c>
      <c r="AE131" s="821">
        <v>8.01</v>
      </c>
      <c r="AF131" s="821">
        <v>5.63</v>
      </c>
      <c r="AG131" s="821">
        <v>15.5</v>
      </c>
      <c r="AH131" s="821">
        <v>-20.8</v>
      </c>
      <c r="AI131" s="821">
        <v>35.76</v>
      </c>
      <c r="AJ131" s="821">
        <v>-5.3</v>
      </c>
      <c r="AK131" s="821">
        <v>2.37</v>
      </c>
      <c r="AL131" s="833">
        <v>8060.0000000000009</v>
      </c>
      <c r="AM131" s="827">
        <v>0.2</v>
      </c>
      <c r="AN131" s="821">
        <v>0</v>
      </c>
      <c r="AO131" s="705">
        <f>IF(U131="n/a","n/a",IF(AA131&lt;0,"n/a",IF(AA131="n/a","n/a",J131+U131-AA131)))</f>
        <v>-28.353378138660887</v>
      </c>
      <c r="AP131" s="706">
        <f>IF(U131="n/a","n/a",J131+U131)</f>
        <v>10.199467389794398</v>
      </c>
      <c r="AQ131" s="843">
        <f>IF(OR(AC131&lt;0.01,AC131="n/a",AF131="n/a"),"n/a",(I131/SQRT(22.5*AC131*(I131/AF131))-1)*100)</f>
        <v>210.59263805055238</v>
      </c>
      <c r="AR131" s="618">
        <f>INDEX(Historical!$C$7:$C$1222,MATCH(B131,Historical!$B$7:$B$1244,0))*IF(AH131="n/a",1.03,IF(AH131&lt;0,1.01,IF(AH131&gt;10,1.1,(1+AH131/100))))</f>
        <v>0.26765</v>
      </c>
      <c r="AS131" s="841">
        <f>IF($AI131="n/a",1.03*AR131,IF($AI131&lt;0,1.01*AR131,IF($AI131&gt;10,1.1*AR131,(1+$AI131/100)*AR131)))</f>
        <v>0.29441500000000004</v>
      </c>
      <c r="AT131" s="841">
        <f>IF($AK131="n/a",1.03*AS131,IF($AK131&lt;0,1.01*AS131,IF($AK131&gt;10,1.1*AS131,(1+$AK131/100)*AS131)))</f>
        <v>0.30139263550000006</v>
      </c>
      <c r="AU131" s="841">
        <f>IF($AK131="n/a",1.03*AT131,IF($AK131&lt;0,1.01*AT131,IF($AK131&gt;10,1.1*AT131,(1+$AK131/100)*AT131)))</f>
        <v>0.30853564096135006</v>
      </c>
      <c r="AV131" s="841">
        <f>IF($AK131="n/a",1.03*AU131,IF($AK131&lt;0,1.01*AU131,IF($AK131&gt;10,1.1*AU131,(1+$AK131/100)*AU131)))</f>
        <v>0.31584793565213409</v>
      </c>
      <c r="AW131" s="618">
        <f>SUM(AR131:AV131)</f>
        <v>1.4878412121134841</v>
      </c>
      <c r="AX131" s="713">
        <f>AW131/I131*100</f>
        <v>3.137581636679637</v>
      </c>
      <c r="AY131" s="887">
        <v>1.6</v>
      </c>
      <c r="AZ131" s="827">
        <v>17.95</v>
      </c>
      <c r="BA131" s="827">
        <v>-40.949999999999996</v>
      </c>
      <c r="BB131" s="827">
        <v>-7.02</v>
      </c>
      <c r="BC131" s="827">
        <v>0.45999999999999996</v>
      </c>
      <c r="BE131" s="594">
        <v>2015</v>
      </c>
      <c r="BF131" s="853">
        <f>IF(BE131&gt;2020,0,IF(BE131&gt;2008,1,IF(BE131&gt;2001,2,IF(BE131&gt;1990,3,IF(BE131&gt;1980,4,IF(BE131&gt;1973,5,IF(BE131&gt;1970,6,IF(BE131&gt;1960,7,IF(BE131&gt;1958,8,IF(BE131&gt;1953,9,10))))))))))</f>
        <v>1</v>
      </c>
      <c r="BG131" s="837">
        <v>11.1</v>
      </c>
      <c r="BH131" s="820" t="s">
        <v>4443</v>
      </c>
      <c r="BI131" s="820" t="s">
        <v>4444</v>
      </c>
    </row>
    <row r="132" spans="1:61" s="737" customFormat="1" ht="11.25" customHeight="1" x14ac:dyDescent="0.2">
      <c r="A132" s="720" t="s">
        <v>4719</v>
      </c>
      <c r="B132" s="743" t="s">
        <v>1038</v>
      </c>
      <c r="C132" s="885" t="s">
        <v>107</v>
      </c>
      <c r="D132" s="885" t="s">
        <v>4197</v>
      </c>
      <c r="E132" s="721">
        <v>10</v>
      </c>
      <c r="F132" s="1122">
        <v>497</v>
      </c>
      <c r="G132" s="1121" t="s">
        <v>36</v>
      </c>
      <c r="H132" s="1121" t="s">
        <v>36</v>
      </c>
      <c r="I132" s="722">
        <v>98.2</v>
      </c>
      <c r="J132" s="723">
        <f>(M132/I132)*100</f>
        <v>2.6476578411405294</v>
      </c>
      <c r="K132" s="724">
        <v>0.65</v>
      </c>
      <c r="L132" s="725">
        <v>4</v>
      </c>
      <c r="M132" s="726">
        <f>K132*L132</f>
        <v>2.6</v>
      </c>
      <c r="N132" s="727" t="s">
        <v>159</v>
      </c>
      <c r="O132" s="728">
        <v>0.6</v>
      </c>
      <c r="P132" s="1037">
        <v>44847</v>
      </c>
      <c r="Q132" s="1037">
        <v>44865</v>
      </c>
      <c r="R132" s="726">
        <f>(K132-O132)/O132*100</f>
        <v>8.333333333333341</v>
      </c>
      <c r="S132" s="667">
        <f>IF(INDEX(Historical!$D$7:$D$1220,MATCH(B132,Historical!$B$7:$B$1244,0))=0,"n/a",(INDEX(Historical!$C$7:$C$1222,MATCH(B132,Historical!$B$7:$B$1244,0))/INDEX(Historical!$D$7:$D$1220,MATCH(B132,Historical!$B$7:$B$1244,0))-1)*100)</f>
        <v>5.6034482758620774</v>
      </c>
      <c r="T132" s="667">
        <f>IF(INDEX(Historical!$F$7:$F$1213,MATCH(B132,Historical!$B$7:$B$1244,0))=0,"n/a",((INDEX(Historical!$C$7:$C$1222,MATCH(B132,Historical!$B$7:$B$1244,0))/INDEX(Historical!$F$7:$F$1213,MATCH(B132,Historical!$B$7:$B$1244,0)))^(1/3)-1)*100)</f>
        <v>4.2887457612662327</v>
      </c>
      <c r="U132" s="667">
        <f>IF(INDEX(Historical!$H$7:$H$1213,MATCH(B132,Historical!$B$7:$B$1244,0))=0,"n/a",((INDEX(Historical!$C$7:$C$1222,MATCH(B132,Historical!$B$7:$B$1244,0))/INDEX(Historical!$H$7:$H$1213,MATCH(B132,Historical!$B$7:$B$1244,0)))^(1/5)-1)*100)</f>
        <v>6.9610375725068785</v>
      </c>
      <c r="V132" s="667">
        <f>IF(INDEX(Historical!$N$7:$N$1213,MATCH(B132,Historical!$B$7:$B$1244,0))=0,"n/a",((INDEX(Historical!$C$7:$C$1222,MATCH(B132,Historical!$B$7:$B$1244,0))/INDEX(Historical!$N$7:$N$1213,MATCH(B132,Historical!$B$7:$B$1244,0)))^(1/10)-1)*100)</f>
        <v>5.7557050338252314</v>
      </c>
      <c r="W132" s="668">
        <f>IF(OR(U132&lt;=0,U132="n/a",V132&lt;=0,V132="n/a"),"n/a",U132/V132)</f>
        <v>1.2094152726031175</v>
      </c>
      <c r="X132" s="669">
        <f>IF(OR(AJ132&lt;=0,AJ132="n/a",U132&lt;=0,U132="n/a"),"n/a",U132/AJ132)</f>
        <v>0.60530761500059815</v>
      </c>
      <c r="Y132" s="886"/>
      <c r="Z132" s="723">
        <f>IF(OR(AC132&lt;0.01,AC132="n/a"),"n/a",M132/AC132*100)</f>
        <v>38.067349926793561</v>
      </c>
      <c r="AA132" s="730">
        <f>IF(OR(AC132&lt;0.01,AC132="n/a"),"n/a",I132/AC132)</f>
        <v>14.377745241581259</v>
      </c>
      <c r="AB132" s="725">
        <v>12</v>
      </c>
      <c r="AC132" s="731">
        <v>6.83</v>
      </c>
      <c r="AD132" s="731">
        <v>1.8</v>
      </c>
      <c r="AE132" s="731">
        <v>7.74</v>
      </c>
      <c r="AF132" s="731">
        <v>2.5099999999999998</v>
      </c>
      <c r="AG132" s="731">
        <v>17.2</v>
      </c>
      <c r="AH132" s="731">
        <v>20.100000000000001</v>
      </c>
      <c r="AI132" s="731">
        <v>-1.48</v>
      </c>
      <c r="AJ132" s="731">
        <v>11.5</v>
      </c>
      <c r="AK132" s="731">
        <v>8</v>
      </c>
      <c r="AL132" s="732">
        <v>1470</v>
      </c>
      <c r="AM132" s="733">
        <v>1.3</v>
      </c>
      <c r="AN132" s="731">
        <v>0</v>
      </c>
      <c r="AO132" s="734">
        <f>IF(U132="n/a","n/a",IF(AA132&lt;0,"n/a",IF(AA132="n/a","n/a",J132+U132-AA132)))</f>
        <v>-4.769049827933852</v>
      </c>
      <c r="AP132" s="735">
        <f>IF(U132="n/a","n/a",J132+U132)</f>
        <v>9.608695413647407</v>
      </c>
      <c r="AQ132" s="843">
        <f>IF(OR(AC132&lt;0.01,AC132="n/a",AF132="n/a"),"n/a",(I132/SQRT(22.5*AC132*(I132/AF132))-1)*100)</f>
        <v>26.645858916146281</v>
      </c>
      <c r="AR132" s="618">
        <f>INDEX(Historical!$C$7:$C$1222,MATCH(B132,Historical!$B$7:$B$1244,0))*IF(AH132="n/a",1.03,IF(AH132&lt;0,1.01,IF(AH132&gt;10,1.1,(1+AH132/100))))</f>
        <v>2.6950000000000003</v>
      </c>
      <c r="AS132" s="730">
        <f>IF($AI132="n/a",1.03*AR132,IF($AI132&lt;0,1.01*AR132,IF($AI132&gt;10,1.1*AR132,(1+$AI132/100)*AR132)))</f>
        <v>2.7219500000000001</v>
      </c>
      <c r="AT132" s="730">
        <f>IF($AK132="n/a",1.03*AS132,IF($AK132&lt;0,1.01*AS132,IF($AK132&gt;10,1.1*AS132,(1+$AK132/100)*AS132)))</f>
        <v>2.9397060000000002</v>
      </c>
      <c r="AU132" s="730">
        <f>IF($AK132="n/a",1.03*AT132,IF($AK132&lt;0,1.01*AT132,IF($AK132&gt;10,1.1*AT132,(1+$AK132/100)*AT132)))</f>
        <v>3.1748824800000004</v>
      </c>
      <c r="AV132" s="730">
        <f>IF($AK132="n/a",1.03*AU132,IF($AK132&lt;0,1.01*AU132,IF($AK132&gt;10,1.1*AU132,(1+$AK132/100)*AU132)))</f>
        <v>3.4288730784000006</v>
      </c>
      <c r="AW132" s="723">
        <f>SUM(AR132:AV132)</f>
        <v>14.960411558400002</v>
      </c>
      <c r="AX132" s="736">
        <f>AW132/I132*100</f>
        <v>15.234634988187375</v>
      </c>
      <c r="AY132" s="888">
        <v>0.54</v>
      </c>
      <c r="AZ132" s="733">
        <v>33.79</v>
      </c>
      <c r="BA132" s="733">
        <v>-4.66</v>
      </c>
      <c r="BB132" s="733">
        <v>3.5900000000000003</v>
      </c>
      <c r="BC132" s="733">
        <v>9.33</v>
      </c>
      <c r="BD132" s="862"/>
      <c r="BE132" s="594">
        <v>2012</v>
      </c>
      <c r="BF132" s="853">
        <f>IF(BE132&gt;2020,0,IF(BE132&gt;2008,1,IF(BE132&gt;2001,2,IF(BE132&gt;1990,3,IF(BE132&gt;1980,4,IF(BE132&gt;1973,5,IF(BE132&gt;1970,6,IF(BE132&gt;1960,7,IF(BE132&gt;1958,8,IF(BE132&gt;1953,9,10))))))))))</f>
        <v>1</v>
      </c>
      <c r="BG132" s="783">
        <v>1.7000000000000002</v>
      </c>
      <c r="BH132" s="820" t="s">
        <v>4443</v>
      </c>
      <c r="BI132" s="820" t="s">
        <v>4444</v>
      </c>
    </row>
    <row r="133" spans="1:61" ht="11.25" customHeight="1" x14ac:dyDescent="0.2">
      <c r="A133" s="148" t="s">
        <v>4720</v>
      </c>
      <c r="B133" s="567" t="s">
        <v>3923</v>
      </c>
      <c r="C133" s="885" t="s">
        <v>4178</v>
      </c>
      <c r="D133" s="885" t="s">
        <v>4179</v>
      </c>
      <c r="E133" s="699">
        <v>9</v>
      </c>
      <c r="F133" s="1122">
        <v>567</v>
      </c>
      <c r="G133" s="1105" t="s">
        <v>105</v>
      </c>
      <c r="H133" s="1105" t="s">
        <v>105</v>
      </c>
      <c r="I133" s="829">
        <v>38.74</v>
      </c>
      <c r="J133" s="618">
        <f>(M133/I133)*100</f>
        <v>4.6205472379969024</v>
      </c>
      <c r="K133" s="832">
        <v>0.44750000000000001</v>
      </c>
      <c r="L133" s="842">
        <v>4</v>
      </c>
      <c r="M133" s="609">
        <f>K133*L133</f>
        <v>1.79</v>
      </c>
      <c r="N133" s="825" t="s">
        <v>4165</v>
      </c>
      <c r="O133" s="700">
        <v>0.44500000000000001</v>
      </c>
      <c r="P133" s="603">
        <v>44974</v>
      </c>
      <c r="Q133" s="603">
        <v>44986</v>
      </c>
      <c r="R133" s="609">
        <f>(K133-O133)/O133*100</f>
        <v>0.56179775280898925</v>
      </c>
      <c r="S133" s="667">
        <f>IF(INDEX(Historical!$D$7:$D$1220,MATCH(B133,Historical!$B$7:$B$1244,0))=0,"n/a",(INDEX(Historical!$C$7:$C$1222,MATCH(B133,Historical!$B$7:$B$1244,0))/INDEX(Historical!$D$7:$D$1220,MATCH(B133,Historical!$B$7:$B$1244,0))-1)*100)</f>
        <v>2.3188405797101241</v>
      </c>
      <c r="T133" s="667">
        <f>IF(INDEX(Historical!$F$7:$F$1213,MATCH(B133,Historical!$B$7:$B$1244,0))=0,"n/a",((INDEX(Historical!$C$7:$C$1222,MATCH(B133,Historical!$B$7:$B$1244,0))/INDEX(Historical!$F$7:$F$1213,MATCH(B133,Historical!$B$7:$B$1244,0)))^(1/3)-1)*100)</f>
        <v>2.3747692337865889</v>
      </c>
      <c r="U133" s="667">
        <f>IF(INDEX(Historical!$H$7:$H$1213,MATCH(B133,Historical!$B$7:$B$1244,0))=0,"n/a",((INDEX(Historical!$C$7:$C$1222,MATCH(B133,Historical!$B$7:$B$1244,0))/INDEX(Historical!$H$7:$H$1213,MATCH(B133,Historical!$B$7:$B$1244,0)))^(1/5)-1)*100)</f>
        <v>2.4344579344218742</v>
      </c>
      <c r="V133" s="667" t="str">
        <f>IF(INDEX(Historical!$N$7:$N$1213,MATCH(B133,Historical!$B$7:$B$1244,0))=0,"n/a",((INDEX(Historical!$C$7:$C$1222,MATCH(B133,Historical!$B$7:$B$1244,0))/INDEX(Historical!$N$7:$N$1213,MATCH(B133,Historical!$B$7:$B$1244,0)))^(1/10)-1)*100)</f>
        <v>n/a</v>
      </c>
      <c r="W133" s="668" t="str">
        <f>IF(OR(U133&lt;=0,U133="n/a",V133&lt;=0,V133="n/a"),"n/a",U133/V133)</f>
        <v>n/a</v>
      </c>
      <c r="X133" s="669">
        <f>IF(OR(AJ133&lt;=0,AJ133="n/a",U133&lt;=0,U133="n/a"),"n/a",U133/AJ133)</f>
        <v>7.1601703953584533E-2</v>
      </c>
      <c r="Y133" s="831"/>
      <c r="Z133" s="618">
        <f>IF(OR(AC133&lt;0.01,AC133="n/a"),"n/a",M133/AC133*100)</f>
        <v>220.98765432098764</v>
      </c>
      <c r="AA133" s="841">
        <f>IF(OR(AC133&lt;0.01,AC133="n/a"),"n/a",I133/AC133)</f>
        <v>47.827160493827158</v>
      </c>
      <c r="AB133" s="842">
        <v>12</v>
      </c>
      <c r="AC133" s="821">
        <v>0.81</v>
      </c>
      <c r="AD133" s="821" t="s">
        <v>135</v>
      </c>
      <c r="AE133" s="821">
        <v>10.56</v>
      </c>
      <c r="AF133" s="821">
        <v>1.87</v>
      </c>
      <c r="AG133" s="821">
        <v>4</v>
      </c>
      <c r="AH133" s="821">
        <v>-6.5</v>
      </c>
      <c r="AI133" s="821">
        <v>6.4</v>
      </c>
      <c r="AJ133" s="821">
        <v>34</v>
      </c>
      <c r="AK133" s="821" t="s">
        <v>135</v>
      </c>
      <c r="AL133" s="833">
        <v>1030</v>
      </c>
      <c r="AM133" s="827">
        <v>6.4</v>
      </c>
      <c r="AN133" s="821">
        <v>0.72</v>
      </c>
      <c r="AO133" s="705">
        <f>IF(U133="n/a","n/a",IF(AA133&lt;0,"n/a",IF(AA133="n/a","n/a",J133+U133-AA133)))</f>
        <v>-40.772155321408384</v>
      </c>
      <c r="AP133" s="706">
        <f>IF(U133="n/a","n/a",J133+U133)</f>
        <v>7.0550051724187766</v>
      </c>
      <c r="AQ133" s="843">
        <f>IF(OR(AC133&lt;0.01,AC133="n/a",AF133="n/a"),"n/a",(I133/SQRT(22.5*AC133*(I133/AF133))-1)*100)</f>
        <v>99.373229144020584</v>
      </c>
      <c r="AR133" s="618">
        <f>INDEX(Historical!$C$7:$C$1222,MATCH(B133,Historical!$B$7:$B$1244,0))*IF(AH133="n/a",1.03,IF(AH133&lt;0,1.01,IF(AH133&gt;10,1.1,(1+AH133/100))))</f>
        <v>1.7826499999999998</v>
      </c>
      <c r="AS133" s="841">
        <f>IF($AI133="n/a",1.03*AR133,IF($AI133&lt;0,1.01*AR133,IF($AI133&gt;10,1.1*AR133,(1+$AI133/100)*AR133)))</f>
        <v>1.8967395999999999</v>
      </c>
      <c r="AT133" s="841">
        <f>IF($AK133="n/a",1.03*AS133,IF($AK133&lt;0,1.01*AS133,IF($AK133&gt;10,1.1*AS133,(1+$AK133/100)*AS133)))</f>
        <v>1.9536417879999999</v>
      </c>
      <c r="AU133" s="841">
        <f>IF($AK133="n/a",1.03*AT133,IF($AK133&lt;0,1.01*AT133,IF($AK133&gt;10,1.1*AT133,(1+$AK133/100)*AT133)))</f>
        <v>2.0122510416399999</v>
      </c>
      <c r="AV133" s="841">
        <f>IF($AK133="n/a",1.03*AU133,IF($AK133&lt;0,1.01*AU133,IF($AK133&gt;10,1.1*AU133,(1+$AK133/100)*AU133)))</f>
        <v>2.0726185728891999</v>
      </c>
      <c r="AW133" s="618">
        <f>SUM(AR133:AV133)</f>
        <v>9.7179010025291994</v>
      </c>
      <c r="AX133" s="713">
        <f>AW133/I133*100</f>
        <v>25.08492772981208</v>
      </c>
      <c r="AY133" s="887">
        <v>0.72</v>
      </c>
      <c r="AZ133" s="827">
        <v>27.52</v>
      </c>
      <c r="BA133" s="827">
        <v>-11.709999999999999</v>
      </c>
      <c r="BB133" s="827">
        <v>-1.59</v>
      </c>
      <c r="BC133" s="827">
        <v>5.96</v>
      </c>
      <c r="BE133" s="594">
        <v>2015</v>
      </c>
      <c r="BF133" s="853">
        <f>IF(BE133&gt;2020,0,IF(BE133&gt;2008,1,IF(BE133&gt;2001,2,IF(BE133&gt;1990,3,IF(BE133&gt;1980,4,IF(BE133&gt;1973,5,IF(BE133&gt;1970,6,IF(BE133&gt;1960,7,IF(BE133&gt;1958,8,IF(BE133&gt;1953,9,10))))))))))</f>
        <v>1</v>
      </c>
      <c r="BG133" s="837">
        <v>2.4</v>
      </c>
      <c r="BH133" s="820" t="s">
        <v>4443</v>
      </c>
      <c r="BI133" s="820" t="s">
        <v>4445</v>
      </c>
    </row>
    <row r="134" spans="1:61" ht="11.25" customHeight="1" x14ac:dyDescent="0.2">
      <c r="A134" s="819" t="s">
        <v>4721</v>
      </c>
      <c r="B134" s="830" t="s">
        <v>502</v>
      </c>
      <c r="C134" s="885" t="s">
        <v>127</v>
      </c>
      <c r="D134" s="885" t="s">
        <v>4212</v>
      </c>
      <c r="E134" s="699">
        <v>27</v>
      </c>
      <c r="F134" s="1122">
        <v>134</v>
      </c>
      <c r="G134" s="1116" t="s">
        <v>114</v>
      </c>
      <c r="H134" s="1116" t="s">
        <v>114</v>
      </c>
      <c r="I134" t="n">
        <v>86.84</v>
      </c>
      <c r="J134" s="618">
        <f>(M134/I134)*100</f>
        <v>1.3010264979708763</v>
      </c>
      <c r="K134" s="839">
        <v>0.27250000000000002</v>
      </c>
      <c r="L134" s="842">
        <v>4</v>
      </c>
      <c r="M134" s="609">
        <f>K134*L134</f>
        <v>1.0900000000000001</v>
      </c>
      <c r="N134" s="825" t="s">
        <v>118</v>
      </c>
      <c r="O134" s="701">
        <v>0.26250000000000001</v>
      </c>
      <c r="P134" s="603">
        <v>44971</v>
      </c>
      <c r="Q134" s="603">
        <v>44986</v>
      </c>
      <c r="R134" s="609">
        <f>(K134-O134)/O134*100</f>
        <v>3.8095238095238129</v>
      </c>
      <c r="S134" s="667">
        <f>IF(INDEX(Historical!$D$7:$D$1220,MATCH(B134,Historical!$B$7:$B$1244,0))=0,"n/a",(INDEX(Historical!$C$7:$C$1222,MATCH(B134,Historical!$B$7:$B$1244,0))/INDEX(Historical!$D$7:$D$1220,MATCH(B134,Historical!$B$7:$B$1244,0))-1)*100)</f>
        <v>3.9603960396039639</v>
      </c>
      <c r="T134" s="667">
        <f>IF(INDEX(Historical!$F$7:$F$1213,MATCH(B134,Historical!$B$7:$B$1244,0))=0,"n/a",((INDEX(Historical!$C$7:$C$1222,MATCH(B134,Historical!$B$7:$B$1244,0))/INDEX(Historical!$F$7:$F$1213,MATCH(B134,Historical!$B$7:$B$1244,0)))^(1/3)-1)*100)</f>
        <v>4.8856246288387029</v>
      </c>
      <c r="U134" s="667">
        <f>IF(INDEX(Historical!$H$7:$H$1213,MATCH(B134,Historical!$B$7:$B$1244,0))=0,"n/a",((INDEX(Historical!$C$7:$C$1222,MATCH(B134,Historical!$B$7:$B$1244,0))/INDEX(Historical!$H$7:$H$1213,MATCH(B134,Historical!$B$7:$B$1244,0)))^(1/5)-1)*100)</f>
        <v>6.6780678985202568</v>
      </c>
      <c r="V134" s="667">
        <f>IF(INDEX(Historical!$N$7:$N$1213,MATCH(B134,Historical!$B$7:$B$1244,0))=0,"n/a",((INDEX(Historical!$C$7:$C$1222,MATCH(B134,Historical!$B$7:$B$1244,0))/INDEX(Historical!$N$7:$N$1213,MATCH(B134,Historical!$B$7:$B$1244,0)))^(1/10)-1)*100)</f>
        <v>8.1421018250528618</v>
      </c>
      <c r="W134" s="668">
        <f>IF(OR(U134&lt;=0,U134="n/a",V134&lt;=0,V134="n/a"),"n/a",U134/V134)</f>
        <v>0.82018968099516487</v>
      </c>
      <c r="X134" s="669" t="str">
        <f>IF(OR(AJ134&lt;=0,AJ134="n/a",U134&lt;=0,U134="n/a"),"n/a",U134/AJ134)</f>
        <v>n/a</v>
      </c>
      <c r="Y134" s="628"/>
      <c r="Z134" s="618">
        <f>IF(OR(AC134&lt;0.01,AC134="n/a"),"n/a",M134/AC134*100)</f>
        <v>64.88095238095238</v>
      </c>
      <c r="AA134" s="841">
        <f>IF(OR(AC134&lt;0.01,AC134="n/a"),"n/a",I134/AC134)</f>
        <v>49.86904761904762</v>
      </c>
      <c r="AB134" s="842">
        <v>12</v>
      </c>
      <c r="AC134" s="821">
        <v>1.68</v>
      </c>
      <c r="AD134" s="821">
        <v>6.4</v>
      </c>
      <c r="AE134" s="821">
        <v>3.83</v>
      </c>
      <c r="AF134" s="821">
        <v>5.91</v>
      </c>
      <c r="AG134" s="821">
        <v>11.700000000000001</v>
      </c>
      <c r="AH134" s="821">
        <v>-49.3</v>
      </c>
      <c r="AI134" s="821">
        <v>8.35</v>
      </c>
      <c r="AJ134" s="821">
        <v>-1.7999999999999998</v>
      </c>
      <c r="AK134" s="821">
        <v>7.8100000000000005</v>
      </c>
      <c r="AL134" s="833">
        <v>20580</v>
      </c>
      <c r="AM134" s="827">
        <v>0.18</v>
      </c>
      <c r="AN134" s="821">
        <v>0.77</v>
      </c>
      <c r="AO134" s="705">
        <f>IF(U134="n/a","n/a",IF(AA134&lt;0,"n/a",IF(AA134="n/a","n/a",J134+U134-AA134)))</f>
        <v>-41.889953222556485</v>
      </c>
      <c r="AP134" s="706">
        <f>IF(U134="n/a","n/a",J134+U134)</f>
        <v>7.9790943964911332</v>
      </c>
      <c r="AQ134" s="843">
        <f>IF(OR(AC134&lt;0.01,AC134="n/a",AF134="n/a"),"n/a",(I134/SQRT(22.5*AC134*(I134/AF134))-1)*100)</f>
        <v>261.9245295353233</v>
      </c>
      <c r="AR134" s="618">
        <f>INDEX(Historical!$C$7:$C$1222,MATCH(B134,Historical!$B$7:$B$1244,0))*IF(AH134="n/a",1.03,IF(AH134&lt;0,1.01,IF(AH134&gt;10,1.1,(1+AH134/100))))</f>
        <v>1.0605</v>
      </c>
      <c r="AS134" s="841">
        <f>IF($AI134="n/a",1.03*AR134,IF($AI134&lt;0,1.01*AR134,IF($AI134&gt;10,1.1*AR134,(1+$AI134/100)*AR134)))</f>
        <v>1.1490517499999999</v>
      </c>
      <c r="AT134" s="841">
        <f>IF($AK134="n/a",1.03*AS134,IF($AK134&lt;0,1.01*AS134,IF($AK134&gt;10,1.1*AS134,(1+$AK134/100)*AS134)))</f>
        <v>1.2387926916750001</v>
      </c>
      <c r="AU134" s="841">
        <f>IF($AK134="n/a",1.03*AT134,IF($AK134&lt;0,1.01*AT134,IF($AK134&gt;10,1.1*AT134,(1+$AK134/100)*AT134)))</f>
        <v>1.3355424008948176</v>
      </c>
      <c r="AV134" s="841">
        <f>IF($AK134="n/a",1.03*AU134,IF($AK134&lt;0,1.01*AU134,IF($AK134&gt;10,1.1*AU134,(1+$AK134/100)*AU134)))</f>
        <v>1.4398482624047029</v>
      </c>
      <c r="AW134" s="618">
        <f>SUM(AR134:AV134)</f>
        <v>6.2237351049745202</v>
      </c>
      <c r="AX134" s="713">
        <f>AW134/I134*100</f>
        <v>7.4286644843333969</v>
      </c>
      <c r="AY134" s="887">
        <v>0.46</v>
      </c>
      <c r="AZ134" s="827">
        <v>19.41</v>
      </c>
      <c r="BA134" s="827">
        <v>-20.419999999999998</v>
      </c>
      <c r="BB134" s="827">
        <v>1.9800000000000002</v>
      </c>
      <c r="BC134" s="827">
        <v>0.79</v>
      </c>
      <c r="BE134" s="594">
        <v>1997</v>
      </c>
      <c r="BF134" s="853">
        <f>IF(BE134&gt;2020,0,IF(BE134&gt;2008,1,IF(BE134&gt;2001,2,IF(BE134&gt;1990,3,IF(BE134&gt;1980,4,IF(BE134&gt;1973,5,IF(BE134&gt;1970,6,IF(BE134&gt;1960,7,IF(BE134&gt;1958,8,IF(BE134&gt;1953,9,10))))))))))</f>
        <v>3</v>
      </c>
      <c r="BG134" s="837">
        <v>5</v>
      </c>
      <c r="BH134" s="820" t="s">
        <v>4443</v>
      </c>
      <c r="BI134" s="820" t="s">
        <v>4444</v>
      </c>
    </row>
    <row r="135" spans="1:61" ht="11.25" customHeight="1" x14ac:dyDescent="0.2">
      <c r="A135" s="826" t="s">
        <v>4722</v>
      </c>
      <c r="B135" s="830" t="s">
        <v>1032</v>
      </c>
      <c r="C135" s="885" t="s">
        <v>244</v>
      </c>
      <c r="D135" s="885" t="s">
        <v>4211</v>
      </c>
      <c r="E135" s="699">
        <v>12</v>
      </c>
      <c r="F135" s="1122">
        <v>388</v>
      </c>
      <c r="G135" s="1095" t="s">
        <v>105</v>
      </c>
      <c r="H135" s="1095" t="s">
        <v>105</v>
      </c>
      <c r="I135" s="829">
        <v>245.78</v>
      </c>
      <c r="J135" s="618">
        <f>(M135/I135)*100</f>
        <v>0.29050370249816909</v>
      </c>
      <c r="K135" s="840">
        <v>0.71399999999999997</v>
      </c>
      <c r="L135" s="842">
        <v>1</v>
      </c>
      <c r="M135" s="609">
        <f>K135*L135</f>
        <v>0.71399999999999997</v>
      </c>
      <c r="N135" s="825" t="s">
        <v>949</v>
      </c>
      <c r="O135" s="703">
        <v>0.66700000000000004</v>
      </c>
      <c r="P135" s="603">
        <v>44896</v>
      </c>
      <c r="Q135" s="603">
        <v>44932</v>
      </c>
      <c r="R135" s="609">
        <f>(K135-O135)/O135*100</f>
        <v>7.0464767616191786</v>
      </c>
      <c r="S135" s="667">
        <f>IF(INDEX(Historical!$D$7:$D$1220,MATCH(B135,Historical!$B$7:$B$1244,0))=0,"n/a",(INDEX(Historical!$C$7:$C$1222,MATCH(B135,Historical!$B$7:$B$1244,0))/INDEX(Historical!$D$7:$D$1220,MATCH(B135,Historical!$B$7:$B$1244,0))-1)*100)</f>
        <v>7.0464767616191804</v>
      </c>
      <c r="T135" s="667">
        <f>IF(INDEX(Historical!$F$7:$F$1213,MATCH(B135,Historical!$B$7:$B$1244,0))=0,"n/a",((INDEX(Historical!$C$7:$C$1222,MATCH(B135,Historical!$B$7:$B$1244,0))/INDEX(Historical!$F$7:$F$1213,MATCH(B135,Historical!$B$7:$B$1244,0)))^(1/3)-1)*100)</f>
        <v>7.1126325148910263</v>
      </c>
      <c r="U135" s="667">
        <f>IF(INDEX(Historical!$H$7:$H$1213,MATCH(B135,Historical!$B$7:$B$1244,0))=0,"n/a",((INDEX(Historical!$C$7:$C$1222,MATCH(B135,Historical!$B$7:$B$1244,0))/INDEX(Historical!$H$7:$H$1213,MATCH(B135,Historical!$B$7:$B$1244,0)))^(1/5)-1)*100)</f>
        <v>7.1014068713983747</v>
      </c>
      <c r="V135" s="667">
        <f>IF(INDEX(Historical!$N$7:$N$1213,MATCH(B135,Historical!$B$7:$B$1244,0))=0,"n/a",((INDEX(Historical!$C$7:$C$1222,MATCH(B135,Historical!$B$7:$B$1244,0))/INDEX(Historical!$N$7:$N$1213,MATCH(B135,Historical!$B$7:$B$1244,0)))^(1/10)-1)*100)</f>
        <v>11.518956498373134</v>
      </c>
      <c r="W135" s="668">
        <f>IF(OR(U135&lt;=0,U135="n/a",V135&lt;=0,V135="n/a"),"n/a",U135/V135)</f>
        <v>0.61649741210510978</v>
      </c>
      <c r="X135" s="669">
        <f>IF(OR(AJ135&lt;=0,AJ135="n/a",U135&lt;=0,U135="n/a"),"n/a",U135/AJ135)</f>
        <v>0.13298514740446393</v>
      </c>
      <c r="Y135" s="641" t="s">
        <v>4245</v>
      </c>
      <c r="Z135" s="618">
        <f>IF(OR(AC135&lt;0.01,AC135="n/a"),"n/a",M135/AC135*100)</f>
        <v>6.252189141856392</v>
      </c>
      <c r="AA135" s="841">
        <f>IF(OR(AC135&lt;0.01,AC135="n/a"),"n/a",I135/AC135)</f>
        <v>21.521891418563921</v>
      </c>
      <c r="AB135" s="842">
        <v>12</v>
      </c>
      <c r="AC135" s="821">
        <v>11.42</v>
      </c>
      <c r="AD135" s="821">
        <v>0.71</v>
      </c>
      <c r="AE135" s="821">
        <v>5.05</v>
      </c>
      <c r="AF135" s="821">
        <v>16.48</v>
      </c>
      <c r="AG135" s="821">
        <v>84.3</v>
      </c>
      <c r="AH135" s="821">
        <v>81.2</v>
      </c>
      <c r="AI135" s="821">
        <v>34.729999999999997</v>
      </c>
      <c r="AJ135" s="821">
        <v>53.400000000000006</v>
      </c>
      <c r="AK135" s="821">
        <v>30</v>
      </c>
      <c r="AL135" s="833">
        <v>9150</v>
      </c>
      <c r="AM135" s="827">
        <v>2.9000000000000004</v>
      </c>
      <c r="AN135" s="821">
        <v>8.35</v>
      </c>
      <c r="AO135" s="705">
        <f>IF(U135="n/a","n/a",IF(AA135&lt;0,"n/a",IF(AA135="n/a","n/a",J135+U135-AA135)))</f>
        <v>-14.129980844667378</v>
      </c>
      <c r="AP135" s="706">
        <f>IF(U135="n/a","n/a",J135+U135)</f>
        <v>7.3919105738965438</v>
      </c>
      <c r="AQ135" s="843">
        <f>IF(OR(AC135&lt;0.01,AC135="n/a",AF135="n/a"),"n/a",(I135/SQRT(22.5*AC135*(I135/AF135))-1)*100)</f>
        <v>297.03387517268231</v>
      </c>
      <c r="AR135" s="618">
        <f>INDEX(Historical!$C$7:$C$1222,MATCH(B135,Historical!$B$7:$B$1244,0))*IF(AH135="n/a",1.03,IF(AH135&lt;0,1.01,IF(AH135&gt;10,1.1,(1+AH135/100))))</f>
        <v>0.78539999999999999</v>
      </c>
      <c r="AS135" s="841">
        <f>IF($AI135="n/a",1.03*AR135,IF($AI135&lt;0,1.01*AR135,IF($AI135&gt;10,1.1*AR135,(1+$AI135/100)*AR135)))</f>
        <v>0.86394000000000004</v>
      </c>
      <c r="AT135" s="841">
        <f>IF($AK135="n/a",1.03*AS135,IF($AK135&lt;0,1.01*AS135,IF($AK135&gt;10,1.1*AS135,(1+$AK135/100)*AS135)))</f>
        <v>0.95033400000000012</v>
      </c>
      <c r="AU135" s="841">
        <f>IF($AK135="n/a",1.03*AT135,IF($AK135&lt;0,1.01*AT135,IF($AK135&gt;10,1.1*AT135,(1+$AK135/100)*AT135)))</f>
        <v>1.0453674000000002</v>
      </c>
      <c r="AV135" s="841">
        <f>IF($AK135="n/a",1.03*AU135,IF($AK135&lt;0,1.01*AU135,IF($AK135&gt;10,1.1*AU135,(1+$AK135/100)*AU135)))</f>
        <v>1.1499041400000003</v>
      </c>
      <c r="AW135" s="618">
        <f>SUM(AR135:AV135)</f>
        <v>4.7949455400000005</v>
      </c>
      <c r="AX135" s="713">
        <f>AW135/I135*100</f>
        <v>1.9509095695337295</v>
      </c>
      <c r="AY135" s="887">
        <v>1.1299999999999999</v>
      </c>
      <c r="AZ135" s="827">
        <v>42.27</v>
      </c>
      <c r="BA135" s="827">
        <v>-2.96</v>
      </c>
      <c r="BB135" s="827">
        <v>5.8999999999999995</v>
      </c>
      <c r="BC135" s="827">
        <v>16.73</v>
      </c>
      <c r="BE135" s="594">
        <v>2012</v>
      </c>
      <c r="BF135" s="853">
        <f>IF(BE135&gt;2020,0,IF(BE135&gt;2008,1,IF(BE135&gt;2001,2,IF(BE135&gt;1990,3,IF(BE135&gt;1980,4,IF(BE135&gt;1973,5,IF(BE135&gt;1970,6,IF(BE135&gt;1960,7,IF(BE135&gt;1958,8,IF(BE135&gt;1953,9,10))))))))))</f>
        <v>1</v>
      </c>
      <c r="BG135" s="837">
        <v>9.5</v>
      </c>
      <c r="BH135" s="820" t="s">
        <v>4443</v>
      </c>
      <c r="BI135" s="820" t="s">
        <v>4444</v>
      </c>
    </row>
    <row r="136" spans="1:61" ht="11.25" customHeight="1" x14ac:dyDescent="0.2">
      <c r="A136" s="819" t="s">
        <v>4723</v>
      </c>
      <c r="B136" s="830" t="s">
        <v>1026</v>
      </c>
      <c r="C136" s="885" t="s">
        <v>152</v>
      </c>
      <c r="D136" s="885" t="s">
        <v>4180</v>
      </c>
      <c r="E136" s="699">
        <v>14</v>
      </c>
      <c r="F136" s="1122">
        <v>263</v>
      </c>
      <c r="G136" s="1105" t="s">
        <v>36</v>
      </c>
      <c r="H136" s="1105" t="s">
        <v>36</v>
      </c>
      <c r="I136" t="n">
        <v>527.31</v>
      </c>
      <c r="J136" s="618">
        <f>(M136/I136)*100</f>
        <v>0.29142221710955174</v>
      </c>
      <c r="K136" s="832">
        <v>0.38</v>
      </c>
      <c r="L136" s="842">
        <v>4</v>
      </c>
      <c r="M136" s="609">
        <f>K136*L136</f>
        <v>1.52</v>
      </c>
      <c r="N136" s="825" t="s">
        <v>118</v>
      </c>
      <c r="O136" s="700">
        <v>0.36</v>
      </c>
      <c r="P136" s="603">
        <v>44785</v>
      </c>
      <c r="Q136" s="603">
        <v>44806</v>
      </c>
      <c r="R136" s="609">
        <f>(K136-O136)/O136*100</f>
        <v>5.5555555555555607</v>
      </c>
      <c r="S136" s="667">
        <f>IF(INDEX(Historical!$D$7:$D$1220,MATCH(B136,Historical!$B$7:$B$1244,0))=0,"n/a",(INDEX(Historical!$C$7:$C$1222,MATCH(B136,Historical!$B$7:$B$1244,0))/INDEX(Historical!$D$7:$D$1220,MATCH(B136,Historical!$B$7:$B$1244,0))-1)*100)</f>
        <v>5.7142857142857162</v>
      </c>
      <c r="T136" s="667">
        <f>IF(INDEX(Historical!$F$7:$F$1213,MATCH(B136,Historical!$B$7:$B$1244,0))=0,"n/a",((INDEX(Historical!$C$7:$C$1222,MATCH(B136,Historical!$B$7:$B$1244,0))/INDEX(Historical!$F$7:$F$1213,MATCH(B136,Historical!$B$7:$B$1244,0)))^(1/3)-1)*100)</f>
        <v>6.0750740000032</v>
      </c>
      <c r="U136" s="667">
        <f>IF(INDEX(Historical!$H$7:$H$1213,MATCH(B136,Historical!$B$7:$B$1244,0))=0,"n/a",((INDEX(Historical!$C$7:$C$1222,MATCH(B136,Historical!$B$7:$B$1244,0))/INDEX(Historical!$H$7:$H$1213,MATCH(B136,Historical!$B$7:$B$1244,0)))^(1/5)-1)*100)</f>
        <v>6.5044102740563714</v>
      </c>
      <c r="V136" s="667">
        <f>IF(INDEX(Historical!$N$7:$N$1213,MATCH(B136,Historical!$B$7:$B$1244,0))=0,"n/a",((INDEX(Historical!$C$7:$C$1222,MATCH(B136,Historical!$B$7:$B$1244,0))/INDEX(Historical!$N$7:$N$1213,MATCH(B136,Historical!$B$7:$B$1244,0)))^(1/10)-1)*100)</f>
        <v>8.087452285901664</v>
      </c>
      <c r="W136" s="668">
        <f>IF(OR(U136&lt;=0,U136="n/a",V136&lt;=0,V136="n/a"),"n/a",U136/V136)</f>
        <v>0.80425949286836496</v>
      </c>
      <c r="X136" s="669">
        <f>IF(OR(AJ136&lt;=0,AJ136="n/a",U136&lt;=0,U136="n/a"),"n/a",U136/AJ136)</f>
        <v>0.30826588976570485</v>
      </c>
      <c r="Y136" s="635"/>
      <c r="Z136" s="618">
        <f>IF(OR(AC136&lt;0.01,AC136="n/a"),"n/a",M136/AC136*100)</f>
        <v>8.8269454123112663</v>
      </c>
      <c r="AA136" s="841">
        <f>IF(OR(AC136&lt;0.01,AC136="n/a"),"n/a",I136/AC136)</f>
        <v>30.289198606271782</v>
      </c>
      <c r="AB136" s="842">
        <v>12</v>
      </c>
      <c r="AC136" s="821">
        <v>17.22</v>
      </c>
      <c r="AD136" s="821">
        <v>4.4800000000000004</v>
      </c>
      <c r="AE136" s="821">
        <v>3.61</v>
      </c>
      <c r="AF136" s="821">
        <v>11.05</v>
      </c>
      <c r="AG136" s="821">
        <v>41.099999999999994</v>
      </c>
      <c r="AH136" s="821">
        <v>-13.5</v>
      </c>
      <c r="AI136" s="821">
        <v>10.18</v>
      </c>
      <c r="AJ136" s="821">
        <v>21.099999999999998</v>
      </c>
      <c r="AK136" s="821">
        <v>6.9500000000000011</v>
      </c>
      <c r="AL136" s="833">
        <v>7690</v>
      </c>
      <c r="AM136" s="827">
        <v>1.5</v>
      </c>
      <c r="AN136" s="821">
        <v>0.16</v>
      </c>
      <c r="AO136" s="705">
        <f>IF(U136="n/a","n/a",IF(AA136&lt;0,"n/a",IF(AA136="n/a","n/a",J136+U136-AA136)))</f>
        <v>-23.493366115105857</v>
      </c>
      <c r="AP136" s="706">
        <f>IF(U136="n/a","n/a",J136+U136)</f>
        <v>6.7958324911659229</v>
      </c>
      <c r="AQ136" s="843">
        <f>IF(OR(AC136&lt;0.01,AC136="n/a",AF136="n/a"),"n/a",(I136/SQRT(22.5*AC136*(I136/AF136))-1)*100)</f>
        <v>285.68590824907318</v>
      </c>
      <c r="AR136" s="618">
        <f>INDEX(Historical!$C$7:$C$1222,MATCH(B136,Historical!$B$7:$B$1244,0))*IF(AH136="n/a",1.03,IF(AH136&lt;0,1.01,IF(AH136&gt;10,1.1,(1+AH136/100))))</f>
        <v>1.4947999999999999</v>
      </c>
      <c r="AS136" s="841">
        <f>IF($AI136="n/a",1.03*AR136,IF($AI136&lt;0,1.01*AR136,IF($AI136&gt;10,1.1*AR136,(1+$AI136/100)*AR136)))</f>
        <v>1.64428</v>
      </c>
      <c r="AT136" s="841">
        <f>IF($AK136="n/a",1.03*AS136,IF($AK136&lt;0,1.01*AS136,IF($AK136&gt;10,1.1*AS136,(1+$AK136/100)*AS136)))</f>
        <v>1.7585574600000002</v>
      </c>
      <c r="AU136" s="841">
        <f>IF($AK136="n/a",1.03*AT136,IF($AK136&lt;0,1.01*AT136,IF($AK136&gt;10,1.1*AT136,(1+$AK136/100)*AT136)))</f>
        <v>1.8807772034700005</v>
      </c>
      <c r="AV136" s="841">
        <f>IF($AK136="n/a",1.03*AU136,IF($AK136&lt;0,1.01*AU136,IF($AK136&gt;10,1.1*AU136,(1+$AK136/100)*AU136)))</f>
        <v>2.011491219111166</v>
      </c>
      <c r="AW136" s="618">
        <f>SUM(AR136:AV136)</f>
        <v>8.7899058825811665</v>
      </c>
      <c r="AX136" s="713">
        <f>AW136/I136*100</f>
        <v>1.685245960846115</v>
      </c>
      <c r="AY136" s="887">
        <v>0.52</v>
      </c>
      <c r="AZ136" s="827">
        <v>21.25</v>
      </c>
      <c r="BA136" s="827">
        <v>-3.26</v>
      </c>
      <c r="BB136" s="827">
        <v>3.16</v>
      </c>
      <c r="BC136" s="827">
        <v>7.22</v>
      </c>
      <c r="BE136" s="594">
        <v>2009</v>
      </c>
      <c r="BF136" s="853">
        <f>IF(BE136&gt;2020,0,IF(BE136&gt;2008,1,IF(BE136&gt;2001,2,IF(BE136&gt;1990,3,IF(BE136&gt;1980,4,IF(BE136&gt;1973,5,IF(BE136&gt;1970,6,IF(BE136&gt;1960,7,IF(BE136&gt;1958,8,IF(BE136&gt;1953,9,10))))))))))</f>
        <v>1</v>
      </c>
      <c r="BG136" s="837">
        <v>20.9</v>
      </c>
      <c r="BH136" s="820" t="s">
        <v>4443</v>
      </c>
      <c r="BI136" s="820" t="s">
        <v>4444</v>
      </c>
    </row>
    <row r="137" spans="1:61" ht="11.25" customHeight="1" x14ac:dyDescent="0.2">
      <c r="A137" s="819" t="s">
        <v>4724</v>
      </c>
      <c r="B137" s="830" t="s">
        <v>475</v>
      </c>
      <c r="C137" s="885" t="s">
        <v>111</v>
      </c>
      <c r="D137" s="885" t="s">
        <v>4213</v>
      </c>
      <c r="E137" s="699">
        <v>25</v>
      </c>
      <c r="F137" s="1122">
        <v>141</v>
      </c>
      <c r="G137" s="1104" t="s">
        <v>105</v>
      </c>
      <c r="H137" s="1104" t="s">
        <v>105</v>
      </c>
      <c r="I137" t="n">
        <v>96.46</v>
      </c>
      <c r="J137" s="618">
        <f>(M137/I137)*100</f>
        <v>2.4409763905562225</v>
      </c>
      <c r="K137" s="839">
        <v>0.61</v>
      </c>
      <c r="L137" s="842">
        <v>4</v>
      </c>
      <c r="M137" s="609">
        <f>K137*L137</f>
        <v>2.44</v>
      </c>
      <c r="N137" s="825" t="s">
        <v>150</v>
      </c>
      <c r="O137" s="701">
        <v>0.55000000000000004</v>
      </c>
      <c r="P137" s="603">
        <v>44896</v>
      </c>
      <c r="Q137" s="603">
        <v>44929</v>
      </c>
      <c r="R137" s="609">
        <f>(K137-O137)/O137*100</f>
        <v>10.909090909090898</v>
      </c>
      <c r="S137" s="667">
        <f>IF(INDEX(Historical!$D$7:$D$1220,MATCH(B137,Historical!$B$7:$B$1244,0))=0,"n/a",(INDEX(Historical!$C$7:$C$1222,MATCH(B137,Historical!$B$7:$B$1244,0))/INDEX(Historical!$D$7:$D$1220,MATCH(B137,Historical!$B$7:$B$1244,0))-1)*100)</f>
        <v>7.8431372549019773</v>
      </c>
      <c r="T137" s="667">
        <f>IF(INDEX(Historical!$F$7:$F$1213,MATCH(B137,Historical!$B$7:$B$1244,0))=0,"n/a",((INDEX(Historical!$C$7:$C$1222,MATCH(B137,Historical!$B$7:$B$1244,0))/INDEX(Historical!$F$7:$F$1213,MATCH(B137,Historical!$B$7:$B$1244,0)))^(1/3)-1)*100)</f>
        <v>3.0565361276980951</v>
      </c>
      <c r="U137" s="667">
        <f>IF(INDEX(Historical!$H$7:$H$1213,MATCH(B137,Historical!$B$7:$B$1244,0))=0,"n/a",((INDEX(Historical!$C$7:$C$1222,MATCH(B137,Historical!$B$7:$B$1244,0))/INDEX(Historical!$H$7:$H$1213,MATCH(B137,Historical!$B$7:$B$1244,0)))^(1/5)-1)*100)</f>
        <v>3.9797625151324123</v>
      </c>
      <c r="V137" s="667">
        <f>IF(INDEX(Historical!$N$7:$N$1213,MATCH(B137,Historical!$B$7:$B$1244,0))=0,"n/a",((INDEX(Historical!$C$7:$C$1222,MATCH(B137,Historical!$B$7:$B$1244,0))/INDEX(Historical!$N$7:$N$1213,MATCH(B137,Historical!$B$7:$B$1244,0)))^(1/10)-1)*100)</f>
        <v>5.0828367580991962</v>
      </c>
      <c r="W137" s="668">
        <f>IF(OR(U137&lt;=0,U137="n/a",V137&lt;=0,V137="n/a"),"n/a",U137/V137)</f>
        <v>0.78298058830846751</v>
      </c>
      <c r="X137" s="669">
        <f>IF(OR(AJ137&lt;=0,AJ137="n/a",U137&lt;=0,U137="n/a"),"n/a",U137/AJ137)</f>
        <v>0.24566435278595139</v>
      </c>
      <c r="Y137" s="640" t="s">
        <v>366</v>
      </c>
      <c r="Z137" s="618">
        <f>IF(OR(AC137&lt;0.01,AC137="n/a"),"n/a",M137/AC137*100)</f>
        <v>33.470507544581615</v>
      </c>
      <c r="AA137" s="841">
        <f>IF(OR(AC137&lt;0.01,AC137="n/a"),"n/a",I137/AC137)</f>
        <v>13.7119341563786</v>
      </c>
      <c r="AB137" s="842">
        <v>12</v>
      </c>
      <c r="AC137" s="821">
        <v>7.29</v>
      </c>
      <c r="AD137" s="821">
        <v>14.35</v>
      </c>
      <c r="AE137" s="821">
        <v>0.48</v>
      </c>
      <c r="AF137" s="821">
        <v>8.86</v>
      </c>
      <c r="AG137" s="821">
        <v>52.400000000000006</v>
      </c>
      <c r="AH137" s="821">
        <v>17.299999999999997</v>
      </c>
      <c r="AI137" s="821">
        <v>11.459999999999999</v>
      </c>
      <c r="AJ137" s="821">
        <v>16.2</v>
      </c>
      <c r="AK137" s="821">
        <v>0.96</v>
      </c>
      <c r="AL137" s="833">
        <v>11830</v>
      </c>
      <c r="AM137" s="827">
        <v>0.3</v>
      </c>
      <c r="AN137" s="821">
        <v>1.53</v>
      </c>
      <c r="AO137" s="705">
        <f>IF(U137="n/a","n/a",IF(AA137&lt;0,"n/a",IF(AA137="n/a","n/a",J137+U137-AA137)))</f>
        <v>-7.2911952506899649</v>
      </c>
      <c r="AP137" s="706">
        <f>IF(U137="n/a","n/a",J137+U137)</f>
        <v>6.4207389056886353</v>
      </c>
      <c r="AQ137" s="843">
        <f>IF(OR(AC137&lt;0.01,AC137="n/a",AF137="n/a"),"n/a",(I137/SQRT(22.5*AC137*(I137/AF137))-1)*100)</f>
        <v>132.36727310733696</v>
      </c>
      <c r="AR137" s="618">
        <f>INDEX(Historical!$C$7:$C$1222,MATCH(B137,Historical!$B$7:$B$1244,0))*IF(AH137="n/a",1.03,IF(AH137&lt;0,1.01,IF(AH137&gt;10,1.1,(1+AH137/100))))</f>
        <v>2.4200000000000004</v>
      </c>
      <c r="AS137" s="841">
        <f>IF($AI137="n/a",1.03*AR137,IF($AI137&lt;0,1.01*AR137,IF($AI137&gt;10,1.1*AR137,(1+$AI137/100)*AR137)))</f>
        <v>2.6620000000000008</v>
      </c>
      <c r="AT137" s="841">
        <f>IF($AK137="n/a",1.03*AS137,IF($AK137&lt;0,1.01*AS137,IF($AK137&gt;10,1.1*AS137,(1+$AK137/100)*AS137)))</f>
        <v>2.6875552000000011</v>
      </c>
      <c r="AU137" s="841">
        <f>IF($AK137="n/a",1.03*AT137,IF($AK137&lt;0,1.01*AT137,IF($AK137&gt;10,1.1*AT137,(1+$AK137/100)*AT137)))</f>
        <v>2.7133557299200013</v>
      </c>
      <c r="AV137" s="841">
        <f>IF($AK137="n/a",1.03*AU137,IF($AK137&lt;0,1.01*AU137,IF($AK137&gt;10,1.1*AU137,(1+$AK137/100)*AU137)))</f>
        <v>2.7394039449272336</v>
      </c>
      <c r="AW137" s="618">
        <f>SUM(AR137:AV137)</f>
        <v>13.222314874847235</v>
      </c>
      <c r="AX137" s="713">
        <f>AW137/I137*100</f>
        <v>13.227605917214122</v>
      </c>
      <c r="AY137" s="887">
        <v>0.8</v>
      </c>
      <c r="AZ137" s="827">
        <v>15.43</v>
      </c>
      <c r="BA137" s="827">
        <v>-17.549999999999997</v>
      </c>
      <c r="BB137" s="827">
        <v>2.92</v>
      </c>
      <c r="BC137" s="827">
        <v>-1.37</v>
      </c>
      <c r="BE137" s="594">
        <v>1999</v>
      </c>
      <c r="BF137" s="853">
        <f>IF(BE137&gt;2020,0,IF(BE137&gt;2008,1,IF(BE137&gt;2001,2,IF(BE137&gt;1990,3,IF(BE137&gt;1980,4,IF(BE137&gt;1973,5,IF(BE137&gt;1970,6,IF(BE137&gt;1960,7,IF(BE137&gt;1958,8,IF(BE137&gt;1953,9,10))))))))))</f>
        <v>3</v>
      </c>
      <c r="BG137" s="837">
        <v>13.600000000000001</v>
      </c>
      <c r="BH137" s="820" t="s">
        <v>4443</v>
      </c>
      <c r="BI137" s="820" t="s">
        <v>4444</v>
      </c>
    </row>
    <row r="138" spans="1:61" ht="11.25" customHeight="1" x14ac:dyDescent="0.2">
      <c r="A138" s="819" t="s">
        <v>4725</v>
      </c>
      <c r="B138" s="830" t="s">
        <v>179</v>
      </c>
      <c r="C138" s="885" t="s">
        <v>107</v>
      </c>
      <c r="D138" s="885" t="s">
        <v>117</v>
      </c>
      <c r="E138" s="699">
        <v>63</v>
      </c>
      <c r="F138" s="1122">
        <v>9</v>
      </c>
      <c r="G138" s="1116" t="s">
        <v>36</v>
      </c>
      <c r="H138" s="1116" t="s">
        <v>36</v>
      </c>
      <c r="I138" t="n">
        <v>110.36</v>
      </c>
      <c r="J138" s="618">
        <f>(M138/I138)*100</f>
        <v>2.4855012427506216</v>
      </c>
      <c r="K138" s="832">
        <v>0.75</v>
      </c>
      <c r="L138" s="842">
        <v>4</v>
      </c>
      <c r="M138" s="609">
        <f>K138*L138</f>
        <v>3</v>
      </c>
      <c r="N138" s="825" t="s">
        <v>217</v>
      </c>
      <c r="O138" s="700">
        <v>0.69</v>
      </c>
      <c r="P138" s="603">
        <v>45001</v>
      </c>
      <c r="Q138" s="603">
        <v>45030</v>
      </c>
      <c r="R138" s="609">
        <f>(K138-O138)/O138*100</f>
        <v>8.6956521739130519</v>
      </c>
      <c r="S138" s="667">
        <f>IF(INDEX(Historical!$D$7:$D$1220,MATCH(B138,Historical!$B$7:$B$1244,0))=0,"n/a",(INDEX(Historical!$C$7:$C$1222,MATCH(B138,Historical!$B$7:$B$1244,0))/INDEX(Historical!$D$7:$D$1220,MATCH(B138,Historical!$B$7:$B$1244,0))-1)*100)</f>
        <v>8.4337349397590309</v>
      </c>
      <c r="T138" s="667">
        <f>IF(INDEX(Historical!$F$7:$F$1213,MATCH(B138,Historical!$B$7:$B$1244,0))=0,"n/a",((INDEX(Historical!$C$7:$C$1222,MATCH(B138,Historical!$B$7:$B$1244,0))/INDEX(Historical!$F$7:$F$1213,MATCH(B138,Historical!$B$7:$B$1244,0)))^(1/3)-1)*100)</f>
        <v>6.9031486558756239</v>
      </c>
      <c r="U138" s="667">
        <f>IF(INDEX(Historical!$H$7:$H$1213,MATCH(B138,Historical!$B$7:$B$1244,0))=0,"n/a",((INDEX(Historical!$C$7:$C$1222,MATCH(B138,Historical!$B$7:$B$1244,0))/INDEX(Historical!$H$7:$H$1213,MATCH(B138,Historical!$B$7:$B$1244,0)))^(1/5)-1)*100)</f>
        <v>6.3995312815083638</v>
      </c>
      <c r="V138" s="667">
        <f>IF(INDEX(Historical!$N$7:$N$1213,MATCH(B138,Historical!$B$7:$B$1244,0))=0,"n/a",((INDEX(Historical!$C$7:$C$1222,MATCH(B138,Historical!$B$7:$B$1244,0))/INDEX(Historical!$N$7:$N$1213,MATCH(B138,Historical!$B$7:$B$1244,0)))^(1/10)-1)*100)</f>
        <v>5.2735149564420603</v>
      </c>
      <c r="W138" s="668">
        <f>IF(OR(U138&lt;=0,U138="n/a",V138&lt;=0,V138="n/a"),"n/a",U138/V138)</f>
        <v>1.2135229224467783</v>
      </c>
      <c r="X138" s="669" t="str">
        <f>IF(OR(AJ138&lt;=0,AJ138="n/a",U138&lt;=0,U138="n/a"),"n/a",U138/AJ138)</f>
        <v>n/a</v>
      </c>
      <c r="Y138" s="632"/>
      <c r="Z138" s="618" t="str">
        <f>IF(OR(AC138&lt;0.01,AC138="n/a"),"n/a",M138/AC138*100)</f>
        <v>n/a</v>
      </c>
      <c r="AA138" s="841" t="str">
        <f>IF(OR(AC138&lt;0.01,AC138="n/a"),"n/a",I138/AC138)</f>
        <v>n/a</v>
      </c>
      <c r="AB138" s="842">
        <v>12</v>
      </c>
      <c r="AC138" s="821">
        <v>-3.01</v>
      </c>
      <c r="AD138" s="821" t="s">
        <v>135</v>
      </c>
      <c r="AE138" s="821">
        <v>2.93</v>
      </c>
      <c r="AF138" s="821">
        <v>1.81</v>
      </c>
      <c r="AG138" s="821">
        <v>-4.5999999999999996</v>
      </c>
      <c r="AH138" s="821">
        <v>-116.9</v>
      </c>
      <c r="AI138" s="821">
        <v>12.64</v>
      </c>
      <c r="AJ138" s="821">
        <v>-23.9</v>
      </c>
      <c r="AK138" s="821">
        <v>-1.3</v>
      </c>
      <c r="AL138" s="833">
        <v>19240</v>
      </c>
      <c r="AM138" s="827">
        <v>0.5</v>
      </c>
      <c r="AN138" s="821">
        <v>0.08</v>
      </c>
      <c r="AO138" s="705" t="str">
        <f>IF(U138="n/a","n/a",IF(AA138&lt;0,"n/a",IF(AA138="n/a","n/a",J138+U138-AA138)))</f>
        <v>n/a</v>
      </c>
      <c r="AP138" s="706">
        <f>IF(U138="n/a","n/a",J138+U138)</f>
        <v>8.8850325242589854</v>
      </c>
      <c r="AQ138" s="843" t="str">
        <f>IF(OR(AC138&lt;0.01,AC138="n/a",AF138="n/a"),"n/a",(I138/SQRT(22.5*AC138*(I138/AF138))-1)*100)</f>
        <v>n/a</v>
      </c>
      <c r="AR138" s="618">
        <f>INDEX(Historical!$C$7:$C$1222,MATCH(B138,Historical!$B$7:$B$1244,0))*IF(AH138="n/a",1.03,IF(AH138&lt;0,1.01,IF(AH138&gt;10,1.1,(1+AH138/100))))</f>
        <v>2.7270000000000003</v>
      </c>
      <c r="AS138" s="841">
        <f>IF($AI138="n/a",1.03*AR138,IF($AI138&lt;0,1.01*AR138,IF($AI138&gt;10,1.1*AR138,(1+$AI138/100)*AR138)))</f>
        <v>2.9997000000000007</v>
      </c>
      <c r="AT138" s="841">
        <f>IF($AK138="n/a",1.03*AS138,IF($AK138&lt;0,1.01*AS138,IF($AK138&gt;10,1.1*AS138,(1+$AK138/100)*AS138)))</f>
        <v>3.0296970000000005</v>
      </c>
      <c r="AU138" s="841">
        <f>IF($AK138="n/a",1.03*AT138,IF($AK138&lt;0,1.01*AT138,IF($AK138&gt;10,1.1*AT138,(1+$AK138/100)*AT138)))</f>
        <v>3.0599939700000007</v>
      </c>
      <c r="AV138" s="841">
        <f>IF($AK138="n/a",1.03*AU138,IF($AK138&lt;0,1.01*AU138,IF($AK138&gt;10,1.1*AU138,(1+$AK138/100)*AU138)))</f>
        <v>3.0905939097000008</v>
      </c>
      <c r="AW138" s="618">
        <f>SUM(AR138:AV138)</f>
        <v>14.906984879700003</v>
      </c>
      <c r="AX138" s="713">
        <f>AW138/I138*100</f>
        <v>12.350443148053026</v>
      </c>
      <c r="AY138" s="887">
        <v>0.64</v>
      </c>
      <c r="AZ138" s="827">
        <v>36.14</v>
      </c>
      <c r="BA138" s="827">
        <v>-15.72</v>
      </c>
      <c r="BB138" s="827">
        <v>7.86</v>
      </c>
      <c r="BC138" s="827">
        <v>11.200000000000001</v>
      </c>
      <c r="BE138" s="594">
        <v>1961</v>
      </c>
      <c r="BF138" s="853">
        <f>IF(BE138&gt;2020,0,IF(BE138&gt;2008,1,IF(BE138&gt;2001,2,IF(BE138&gt;1990,3,IF(BE138&gt;1980,4,IF(BE138&gt;1973,5,IF(BE138&gt;1970,6,IF(BE138&gt;1960,7,IF(BE138&gt;1958,8,IF(BE138&gt;1953,9,10))))))))))</f>
        <v>7</v>
      </c>
      <c r="BG138" s="837">
        <v>-1.7000000000000002</v>
      </c>
      <c r="BH138" s="820" t="s">
        <v>4443</v>
      </c>
      <c r="BI138" s="820" t="s">
        <v>4444</v>
      </c>
    </row>
    <row r="139" spans="1:61" ht="11.25" customHeight="1" x14ac:dyDescent="0.2">
      <c r="A139" s="836" t="s">
        <v>4726</v>
      </c>
      <c r="B139" s="830" t="s">
        <v>1040</v>
      </c>
      <c r="C139" s="885" t="s">
        <v>107</v>
      </c>
      <c r="D139" s="885" t="s">
        <v>4197</v>
      </c>
      <c r="E139" s="699">
        <v>12</v>
      </c>
      <c r="F139" s="1122">
        <v>348</v>
      </c>
      <c r="G139" s="1098" t="s">
        <v>105</v>
      </c>
      <c r="H139" s="1098" t="s">
        <v>105</v>
      </c>
      <c r="I139" s="829">
        <v>21.33</v>
      </c>
      <c r="J139" s="618">
        <f>(M139/I139)*100</f>
        <v>2.6254102203469296</v>
      </c>
      <c r="K139" s="832">
        <v>0.14000000000000001</v>
      </c>
      <c r="L139" s="842">
        <v>4</v>
      </c>
      <c r="M139" s="609">
        <f>K139*L139</f>
        <v>0.56000000000000005</v>
      </c>
      <c r="N139" s="825" t="s">
        <v>138</v>
      </c>
      <c r="O139" s="700">
        <v>0.12</v>
      </c>
      <c r="P139" s="891">
        <v>44396</v>
      </c>
      <c r="Q139" s="891">
        <v>44410</v>
      </c>
      <c r="R139" s="609">
        <f>(K139-O139)/O139*100</f>
        <v>16.666666666666682</v>
      </c>
      <c r="S139" s="667">
        <f>IF(INDEX(Historical!$D$7:$D$1220,MATCH(B139,Historical!$B$7:$B$1244,0))=0,"n/a",(INDEX(Historical!$C$7:$C$1222,MATCH(B139,Historical!$B$7:$B$1244,0))/INDEX(Historical!$D$7:$D$1220,MATCH(B139,Historical!$B$7:$B$1244,0))-1)*100)</f>
        <v>7.6923076923077094</v>
      </c>
      <c r="T139" s="667">
        <f>IF(INDEX(Historical!$F$7:$F$1213,MATCH(B139,Historical!$B$7:$B$1244,0))=0,"n/a",((INDEX(Historical!$C$7:$C$1222,MATCH(B139,Historical!$B$7:$B$1244,0))/INDEX(Historical!$F$7:$F$1213,MATCH(B139,Historical!$B$7:$B$1244,0)))^(1/3)-1)*100)</f>
        <v>10.064241629820891</v>
      </c>
      <c r="U139" s="667">
        <f>IF(INDEX(Historical!$H$7:$H$1213,MATCH(B139,Historical!$B$7:$B$1244,0))=0,"n/a",((INDEX(Historical!$C$7:$C$1222,MATCH(B139,Historical!$B$7:$B$1244,0))/INDEX(Historical!$H$7:$H$1213,MATCH(B139,Historical!$B$7:$B$1244,0)))^(1/5)-1)*100)</f>
        <v>17.503175548239234</v>
      </c>
      <c r="V139" s="667">
        <f>IF(INDEX(Historical!$N$7:$N$1213,MATCH(B139,Historical!$B$7:$B$1244,0))=0,"n/a",((INDEX(Historical!$C$7:$C$1222,MATCH(B139,Historical!$B$7:$B$1244,0))/INDEX(Historical!$N$7:$N$1213,MATCH(B139,Historical!$B$7:$B$1244,0)))^(1/10)-1)*100)</f>
        <v>16.654280155455027</v>
      </c>
      <c r="W139" s="668">
        <f>IF(OR(U139&lt;=0,U139="n/a",V139&lt;=0,V139="n/a"),"n/a",U139/V139)</f>
        <v>1.0509716051886011</v>
      </c>
      <c r="X139" s="669">
        <f>IF(OR(AJ139&lt;=0,AJ139="n/a",U139&lt;=0,U139="n/a"),"n/a",U139/AJ139)</f>
        <v>1.6206644026147439</v>
      </c>
      <c r="Y139" s="640" t="s">
        <v>5353</v>
      </c>
      <c r="Z139" s="618">
        <f>IF(OR(AC139&lt;0.01,AC139="n/a"),"n/a",M139/AC139*100)</f>
        <v>21.621621621621625</v>
      </c>
      <c r="AA139" s="841">
        <f>IF(OR(AC139&lt;0.01,AC139="n/a"),"n/a",I139/AC139)</f>
        <v>8.2355212355212348</v>
      </c>
      <c r="AB139" s="842">
        <v>12</v>
      </c>
      <c r="AC139" s="821">
        <v>2.59</v>
      </c>
      <c r="AD139" s="821">
        <v>1.03</v>
      </c>
      <c r="AE139" s="821">
        <v>2.82</v>
      </c>
      <c r="AF139" s="821">
        <v>1.08</v>
      </c>
      <c r="AG139" s="821">
        <v>11.4</v>
      </c>
      <c r="AH139" s="821">
        <v>31.8</v>
      </c>
      <c r="AI139" s="821">
        <v>3.6799999999999997</v>
      </c>
      <c r="AJ139" s="821">
        <v>10.8</v>
      </c>
      <c r="AK139" s="821">
        <v>8</v>
      </c>
      <c r="AL139" s="833">
        <v>342.07</v>
      </c>
      <c r="AM139" s="827">
        <v>0.1</v>
      </c>
      <c r="AN139" s="821">
        <v>0.34</v>
      </c>
      <c r="AO139" s="705">
        <f>IF(U139="n/a","n/a",IF(AA139&lt;0,"n/a",IF(AA139="n/a","n/a",J139+U139-AA139)))</f>
        <v>11.893064533064928</v>
      </c>
      <c r="AP139" s="706">
        <f>IF(U139="n/a","n/a",J139+U139)</f>
        <v>20.128585768586163</v>
      </c>
      <c r="AQ139" s="843">
        <f>IF(OR(AC139&lt;0.01,AC139="n/a",AF139="n/a"),"n/a",(I139/SQRT(22.5*AC139*(I139/AF139))-1)*100)</f>
        <v>-37.12671319987961</v>
      </c>
      <c r="AR139" s="618">
        <f>INDEX(Historical!$C$7:$C$1222,MATCH(B139,Historical!$B$7:$B$1244,0))*IF(AH139="n/a",1.03,IF(AH139&lt;0,1.01,IF(AH139&gt;10,1.1,(1+AH139/100))))</f>
        <v>0.6160000000000001</v>
      </c>
      <c r="AS139" s="841">
        <f>IF($AI139="n/a",1.03*AR139,IF($AI139&lt;0,1.01*AR139,IF($AI139&gt;10,1.1*AR139,(1+$AI139/100)*AR139)))</f>
        <v>0.63866880000000004</v>
      </c>
      <c r="AT139" s="841">
        <f>IF($AK139="n/a",1.03*AS139,IF($AK139&lt;0,1.01*AS139,IF($AK139&gt;10,1.1*AS139,(1+$AK139/100)*AS139)))</f>
        <v>0.68976230400000005</v>
      </c>
      <c r="AU139" s="841">
        <f>IF($AK139="n/a",1.03*AT139,IF($AK139&lt;0,1.01*AT139,IF($AK139&gt;10,1.1*AT139,(1+$AK139/100)*AT139)))</f>
        <v>0.74494328832000012</v>
      </c>
      <c r="AV139" s="841">
        <f>IF($AK139="n/a",1.03*AU139,IF($AK139&lt;0,1.01*AU139,IF($AK139&gt;10,1.1*AU139,(1+$AK139/100)*AU139)))</f>
        <v>0.80453875138560016</v>
      </c>
      <c r="AW139" s="618">
        <f>SUM(AR139:AV139)</f>
        <v>3.4939131437056004</v>
      </c>
      <c r="AX139" s="713">
        <f>AW139/I139*100</f>
        <v>16.380277279444915</v>
      </c>
      <c r="AY139" s="887">
        <v>0.79</v>
      </c>
      <c r="AZ139" s="827">
        <v>6.12</v>
      </c>
      <c r="BA139" s="827">
        <v>-14.299999999999999</v>
      </c>
      <c r="BB139" s="827">
        <v>-2.8899999999999997</v>
      </c>
      <c r="BC139" s="827">
        <v>-2.31</v>
      </c>
      <c r="BE139" s="594">
        <v>2011</v>
      </c>
      <c r="BF139" s="853">
        <f>IF(BE139&gt;2020,0,IF(BE139&gt;2008,1,IF(BE139&gt;2001,2,IF(BE139&gt;1990,3,IF(BE139&gt;1980,4,IF(BE139&gt;1973,5,IF(BE139&gt;1970,6,IF(BE139&gt;1960,7,IF(BE139&gt;1958,8,IF(BE139&gt;1953,9,10))))))))))</f>
        <v>1</v>
      </c>
      <c r="BG139" s="837">
        <v>1.2</v>
      </c>
      <c r="BH139" s="820" t="s">
        <v>4443</v>
      </c>
      <c r="BI139" s="820" t="s">
        <v>4444</v>
      </c>
    </row>
    <row r="140" spans="1:61" ht="11.25" customHeight="1" x14ac:dyDescent="0.2">
      <c r="A140" s="819" t="s">
        <v>4727</v>
      </c>
      <c r="B140" s="830" t="s">
        <v>189</v>
      </c>
      <c r="C140" s="885" t="s">
        <v>127</v>
      </c>
      <c r="D140" s="885" t="s">
        <v>4212</v>
      </c>
      <c r="E140" s="699">
        <v>59</v>
      </c>
      <c r="F140" s="1122">
        <v>15</v>
      </c>
      <c r="G140" s="1116" t="s">
        <v>114</v>
      </c>
      <c r="H140" s="1116" t="s">
        <v>114</v>
      </c>
      <c r="I140" t="n">
        <v>75.25</v>
      </c>
      <c r="J140" s="618">
        <f>(M140/I140)*100</f>
        <v>2.5648021828103684</v>
      </c>
      <c r="K140" s="832">
        <v>0.47</v>
      </c>
      <c r="L140" s="842">
        <v>4</v>
      </c>
      <c r="M140" s="609">
        <f>K140*L140</f>
        <v>1.88</v>
      </c>
      <c r="N140" s="825" t="s">
        <v>106</v>
      </c>
      <c r="O140" s="700">
        <v>0.45</v>
      </c>
      <c r="P140" s="603">
        <v>44671</v>
      </c>
      <c r="Q140" s="603">
        <v>44694</v>
      </c>
      <c r="R140" s="609">
        <f>(K140-O140)/O140*100</f>
        <v>4.4444444444444366</v>
      </c>
      <c r="S140" s="667">
        <f>IF(INDEX(Historical!$D$7:$D$1220,MATCH(B140,Historical!$B$7:$B$1244,0))=0,"n/a",(INDEX(Historical!$C$7:$C$1222,MATCH(B140,Historical!$B$7:$B$1244,0))/INDEX(Historical!$D$7:$D$1220,MATCH(B140,Historical!$B$7:$B$1244,0))-1)*100)</f>
        <v>3.9106145251396773</v>
      </c>
      <c r="T140" s="667">
        <f>IF(INDEX(Historical!$F$7:$F$1213,MATCH(B140,Historical!$B$7:$B$1244,0))=0,"n/a",((INDEX(Historical!$C$7:$C$1222,MATCH(B140,Historical!$B$7:$B$1244,0))/INDEX(Historical!$F$7:$F$1213,MATCH(B140,Historical!$B$7:$B$1244,0)))^(1/3)-1)*100)</f>
        <v>2.8424177276338281</v>
      </c>
      <c r="U140" s="667">
        <f>IF(INDEX(Historical!$H$7:$H$1213,MATCH(B140,Historical!$B$7:$B$1244,0))=0,"n/a",((INDEX(Historical!$C$7:$C$1222,MATCH(B140,Historical!$B$7:$B$1244,0))/INDEX(Historical!$H$7:$H$1213,MATCH(B140,Historical!$B$7:$B$1244,0)))^(1/5)-1)*100)</f>
        <v>3.186567045409161</v>
      </c>
      <c r="V140" s="667">
        <f>IF(INDEX(Historical!$N$7:$N$1213,MATCH(B140,Historical!$B$7:$B$1244,0))=0,"n/a",((INDEX(Historical!$C$7:$C$1222,MATCH(B140,Historical!$B$7:$B$1244,0))/INDEX(Historical!$N$7:$N$1213,MATCH(B140,Historical!$B$7:$B$1244,0)))^(1/10)-1)*100)</f>
        <v>4.3074459172843804</v>
      </c>
      <c r="W140" s="668">
        <f>IF(OR(U140&lt;=0,U140="n/a",V140&lt;=0,V140="n/a"),"n/a",U140/V140)</f>
        <v>0.7397810922297372</v>
      </c>
      <c r="X140" s="669" t="str">
        <f>IF(OR(AJ140&lt;=0,AJ140="n/a",U140&lt;=0,U140="n/a"),"n/a",U140/AJ140)</f>
        <v>n/a</v>
      </c>
      <c r="Y140" s="631"/>
      <c r="Z140" s="618">
        <f>IF(OR(AC140&lt;0.01,AC140="n/a"),"n/a",M140/AC140*100)</f>
        <v>88.679245283018858</v>
      </c>
      <c r="AA140" s="841">
        <f>IF(OR(AC140&lt;0.01,AC140="n/a"),"n/a",I140/AC140)</f>
        <v>34.575471698113205</v>
      </c>
      <c r="AB140" s="842">
        <v>12</v>
      </c>
      <c r="AC140" s="821">
        <v>2.12</v>
      </c>
      <c r="AD140" s="821">
        <v>5.76</v>
      </c>
      <c r="AE140" s="821">
        <v>3.43</v>
      </c>
      <c r="AF140" s="822">
        <v>153.33000000000001</v>
      </c>
      <c r="AG140" s="823">
        <v>472.20000000000005</v>
      </c>
      <c r="AH140" s="821">
        <v>-16.7</v>
      </c>
      <c r="AI140" s="821">
        <v>9.5200000000000014</v>
      </c>
      <c r="AJ140" s="821">
        <v>-3.8</v>
      </c>
      <c r="AK140" s="821">
        <v>6.02</v>
      </c>
      <c r="AL140" s="833">
        <v>61560</v>
      </c>
      <c r="AM140" s="827">
        <v>0.1</v>
      </c>
      <c r="AN140" s="822">
        <v>21.86</v>
      </c>
      <c r="AO140" s="705">
        <f>IF(U140="n/a","n/a",IF(AA140&lt;0,"n/a",IF(AA140="n/a","n/a",J140+U140-AA140)))</f>
        <v>-28.824102469893674</v>
      </c>
      <c r="AP140" s="706">
        <f>IF(U140="n/a","n/a",J140+U140)</f>
        <v>5.751369228219529</v>
      </c>
      <c r="AQ140" s="843">
        <f>IF(OR(AC140&lt;0.01,AC140="n/a",AF140="n/a"),"n/a",(I140/SQRT(22.5*AC140*(I140/AF140))-1)*100)</f>
        <v>1434.9928809783087</v>
      </c>
      <c r="AR140" s="618">
        <f>INDEX(Historical!$C$7:$C$1222,MATCH(B140,Historical!$B$7:$B$1244,0))*IF(AH140="n/a",1.03,IF(AH140&lt;0,1.01,IF(AH140&gt;10,1.1,(1+AH140/100))))</f>
        <v>1.8786</v>
      </c>
      <c r="AS140" s="841">
        <f>IF($AI140="n/a",1.03*AR140,IF($AI140&lt;0,1.01*AR140,IF($AI140&gt;10,1.1*AR140,(1+$AI140/100)*AR140)))</f>
        <v>2.0574427200000001</v>
      </c>
      <c r="AT140" s="841">
        <f>IF($AK140="n/a",1.03*AS140,IF($AK140&lt;0,1.01*AS140,IF($AK140&gt;10,1.1*AS140,(1+$AK140/100)*AS140)))</f>
        <v>2.1813007717440001</v>
      </c>
      <c r="AU140" s="841">
        <f>IF($AK140="n/a",1.03*AT140,IF($AK140&lt;0,1.01*AT140,IF($AK140&gt;10,1.1*AT140,(1+$AK140/100)*AT140)))</f>
        <v>2.3126150782029891</v>
      </c>
      <c r="AV140" s="841">
        <f>IF($AK140="n/a",1.03*AU140,IF($AK140&lt;0,1.01*AU140,IF($AK140&gt;10,1.1*AU140,(1+$AK140/100)*AU140)))</f>
        <v>2.4518345059108091</v>
      </c>
      <c r="AW140" s="618">
        <f>SUM(AR140:AV140)</f>
        <v>10.8817930758578</v>
      </c>
      <c r="AX140" s="713">
        <f>AW140/I140*100</f>
        <v>14.845556720133423</v>
      </c>
      <c r="AY140" s="887">
        <v>0.47</v>
      </c>
      <c r="AZ140" s="827">
        <v>8.0500000000000007</v>
      </c>
      <c r="BA140" s="827">
        <v>-12.540000000000001</v>
      </c>
      <c r="BB140" s="827">
        <v>-3.66</v>
      </c>
      <c r="BC140" s="827">
        <v>-4.2799999999999994</v>
      </c>
      <c r="BE140" s="594">
        <v>1964</v>
      </c>
      <c r="BF140" s="853">
        <f>IF(BE140&gt;2020,0,IF(BE140&gt;2008,1,IF(BE140&gt;2001,2,IF(BE140&gt;1990,3,IF(BE140&gt;1980,4,IF(BE140&gt;1973,5,IF(BE140&gt;1970,6,IF(BE140&gt;1960,7,IF(BE140&gt;1958,8,IF(BE140&gt;1953,9,10))))))))))</f>
        <v>7</v>
      </c>
      <c r="BG140" s="837">
        <v>11.3</v>
      </c>
      <c r="BH140" s="820" t="s">
        <v>4443</v>
      </c>
      <c r="BI140" s="820" t="s">
        <v>4444</v>
      </c>
    </row>
    <row r="141" spans="1:61" s="737" customFormat="1" ht="11.25" customHeight="1" x14ac:dyDescent="0.2">
      <c r="A141" s="461" t="s">
        <v>4728</v>
      </c>
      <c r="B141" s="817" t="s">
        <v>184</v>
      </c>
      <c r="C141" s="885" t="s">
        <v>127</v>
      </c>
      <c r="D141" s="885" t="s">
        <v>4212</v>
      </c>
      <c r="E141" s="721">
        <v>45</v>
      </c>
      <c r="F141" s="1122">
        <v>60</v>
      </c>
      <c r="G141" s="1121" t="s">
        <v>36</v>
      </c>
      <c r="H141" s="1121" t="s">
        <v>114</v>
      </c>
      <c r="I141" t="n">
        <v>158.27</v>
      </c>
      <c r="J141" s="723">
        <f>(M141/I141)*100</f>
        <v>3.0365414307771488</v>
      </c>
      <c r="K141" s="724">
        <v>1.18</v>
      </c>
      <c r="L141" s="725">
        <v>4</v>
      </c>
      <c r="M141" s="726">
        <f>K141*L141</f>
        <v>4.72</v>
      </c>
      <c r="N141" s="727" t="s">
        <v>449</v>
      </c>
      <c r="O141" s="728">
        <v>1.1599999999999999</v>
      </c>
      <c r="P141" s="1037">
        <v>44768</v>
      </c>
      <c r="Q141" s="1037">
        <v>44785</v>
      </c>
      <c r="R141" s="726">
        <f>(K141-O141)/O141*100</f>
        <v>1.7241379310344844</v>
      </c>
      <c r="S141" s="667">
        <f>IF(INDEX(Historical!$D$7:$D$1220,MATCH(B141,Historical!$B$7:$B$1244,0))=0,"n/a",(INDEX(Historical!$C$7:$C$1222,MATCH(B141,Historical!$B$7:$B$1244,0))/INDEX(Historical!$D$7:$D$1220,MATCH(B141,Historical!$B$7:$B$1244,0))-1)*100)</f>
        <v>3.0837004405286361</v>
      </c>
      <c r="T141" s="667">
        <f>IF(INDEX(Historical!$F$7:$F$1213,MATCH(B141,Historical!$B$7:$B$1244,0))=0,"n/a",((INDEX(Historical!$C$7:$C$1222,MATCH(B141,Historical!$B$7:$B$1244,0))/INDEX(Historical!$F$7:$F$1213,MATCH(B141,Historical!$B$7:$B$1244,0)))^(1/3)-1)*100)</f>
        <v>5.023905111485294</v>
      </c>
      <c r="U141" s="667">
        <f>IF(INDEX(Historical!$H$7:$H$1213,MATCH(B141,Historical!$B$7:$B$1244,0))=0,"n/a",((INDEX(Historical!$C$7:$C$1222,MATCH(B141,Historical!$B$7:$B$1244,0))/INDEX(Historical!$H$7:$H$1213,MATCH(B141,Historical!$B$7:$B$1244,0)))^(1/5)-1)*100)</f>
        <v>7.3678859107472849</v>
      </c>
      <c r="V141" s="667">
        <f>IF(INDEX(Historical!$N$7:$N$1213,MATCH(B141,Historical!$B$7:$B$1244,0))=0,"n/a",((INDEX(Historical!$C$7:$C$1222,MATCH(B141,Historical!$B$7:$B$1244,0))/INDEX(Historical!$N$7:$N$1213,MATCH(B141,Historical!$B$7:$B$1244,0)))^(1/10)-1)*100)</f>
        <v>6.5563700071211706</v>
      </c>
      <c r="W141" s="668">
        <f>IF(OR(U141&lt;=0,U141="n/a",V141&lt;=0,V141="n/a"),"n/a",U141/V141)</f>
        <v>1.1237751839424392</v>
      </c>
      <c r="X141" s="669" t="str">
        <f>IF(OR(AJ141&lt;=0,AJ141="n/a",U141&lt;=0,U141="n/a"),"n/a",U141/AJ141)</f>
        <v>n/a</v>
      </c>
      <c r="Y141" s="740"/>
      <c r="Z141" s="723">
        <f>IF(OR(AC141&lt;0.01,AC141="n/a"),"n/a",M141/AC141*100)</f>
        <v>134.47293447293447</v>
      </c>
      <c r="AA141" s="730">
        <f>IF(OR(AC141&lt;0.01,AC141="n/a"),"n/a",I141/AC141)</f>
        <v>44.284900284900289</v>
      </c>
      <c r="AB141" s="725">
        <v>6</v>
      </c>
      <c r="AC141" s="731">
        <v>3.51</v>
      </c>
      <c r="AD141" s="731">
        <v>3.3</v>
      </c>
      <c r="AE141" s="731">
        <v>2.7</v>
      </c>
      <c r="AF141" s="739">
        <v>59.64</v>
      </c>
      <c r="AG141" s="739">
        <v>108.5</v>
      </c>
      <c r="AH141" s="731">
        <v>-33.1</v>
      </c>
      <c r="AI141" s="731">
        <v>25.96</v>
      </c>
      <c r="AJ141" s="731">
        <v>-6.9</v>
      </c>
      <c r="AK141" s="731">
        <v>13.38</v>
      </c>
      <c r="AL141" s="732">
        <v>19060</v>
      </c>
      <c r="AM141" s="733">
        <v>0.1</v>
      </c>
      <c r="AN141" s="739">
        <v>8.36</v>
      </c>
      <c r="AO141" s="734">
        <f>IF(U141="n/a","n/a",IF(AA141&lt;0,"n/a",IF(AA141="n/a","n/a",J141+U141-AA141)))</f>
        <v>-33.880472943375857</v>
      </c>
      <c r="AP141" s="735">
        <f>IF(U141="n/a","n/a",J141+U141)</f>
        <v>10.404427341524434</v>
      </c>
      <c r="AQ141" s="843">
        <f>IF(OR(AC141&lt;0.01,AC141="n/a",AF141="n/a"),"n/a",(I141/SQRT(22.5*AC141*(I141/AF141))-1)*100)</f>
        <v>983.44131830866763</v>
      </c>
      <c r="AR141" s="618">
        <f>INDEX(Historical!$C$7:$C$1222,MATCH(B141,Historical!$B$7:$B$1244,0))*IF(AH141="n/a",1.03,IF(AH141&lt;0,1.01,IF(AH141&gt;10,1.1,(1+AH141/100))))</f>
        <v>4.7267999999999999</v>
      </c>
      <c r="AS141" s="730">
        <f>IF($AI141="n/a",1.03*AR141,IF($AI141&lt;0,1.01*AR141,IF($AI141&gt;10,1.1*AR141,(1+$AI141/100)*AR141)))</f>
        <v>5.1994800000000003</v>
      </c>
      <c r="AT141" s="730">
        <f>IF($AK141="n/a",1.03*AS141,IF($AK141&lt;0,1.01*AS141,IF($AK141&gt;10,1.1*AS141,(1+$AK141/100)*AS141)))</f>
        <v>5.7194280000000006</v>
      </c>
      <c r="AU141" s="730">
        <f>IF($AK141="n/a",1.03*AT141,IF($AK141&lt;0,1.01*AT141,IF($AK141&gt;10,1.1*AT141,(1+$AK141/100)*AT141)))</f>
        <v>6.291370800000001</v>
      </c>
      <c r="AV141" s="730">
        <f>IF($AK141="n/a",1.03*AU141,IF($AK141&lt;0,1.01*AU141,IF($AK141&gt;10,1.1*AU141,(1+$AK141/100)*AU141)))</f>
        <v>6.9205078800000015</v>
      </c>
      <c r="AW141" s="723">
        <f>SUM(AR141:AV141)</f>
        <v>28.857586680000004</v>
      </c>
      <c r="AX141" s="736">
        <f>AW141/I141*100</f>
        <v>18.565096937725169</v>
      </c>
      <c r="AY141" s="888">
        <v>0.28000000000000003</v>
      </c>
      <c r="AZ141" s="733">
        <v>28.999999999999996</v>
      </c>
      <c r="BA141" s="733">
        <v>-3.2099999999999995</v>
      </c>
      <c r="BB141" s="733">
        <v>6.21</v>
      </c>
      <c r="BC141" s="733">
        <v>8.5400000000000009</v>
      </c>
      <c r="BD141" s="862"/>
      <c r="BE141" s="594">
        <v>1978</v>
      </c>
      <c r="BF141" s="853">
        <f>IF(BE141&gt;2020,0,IF(BE141&gt;2008,1,IF(BE141&gt;2001,2,IF(BE141&gt;1990,3,IF(BE141&gt;1980,4,IF(BE141&gt;1973,5,IF(BE141&gt;1970,6,IF(BE141&gt;1960,7,IF(BE141&gt;1958,8,IF(BE141&gt;1953,9,10))))))))))</f>
        <v>5</v>
      </c>
      <c r="BG141" s="783">
        <v>7.1</v>
      </c>
      <c r="BH141" s="820" t="s">
        <v>4443</v>
      </c>
      <c r="BI141" s="820" t="s">
        <v>4444</v>
      </c>
    </row>
    <row r="142" spans="1:61" ht="11.25" customHeight="1" x14ac:dyDescent="0.2">
      <c r="A142" s="836" t="s">
        <v>5270</v>
      </c>
      <c r="B142" s="830" t="s">
        <v>5263</v>
      </c>
      <c r="C142" s="885" t="s">
        <v>107</v>
      </c>
      <c r="D142" s="885" t="s">
        <v>4197</v>
      </c>
      <c r="E142" s="699">
        <v>8</v>
      </c>
      <c r="F142" s="1122">
        <v>599</v>
      </c>
      <c r="G142" s="1105" t="s">
        <v>105</v>
      </c>
      <c r="H142" s="1105" t="s">
        <v>105</v>
      </c>
      <c r="I142" t="n">
        <v>42.02</v>
      </c>
      <c r="J142" s="618">
        <f>(M142/I142)*100</f>
        <v>5.6759239011589777</v>
      </c>
      <c r="K142" s="832">
        <v>0.64890000000000003</v>
      </c>
      <c r="L142" s="842">
        <v>4</v>
      </c>
      <c r="M142" s="609">
        <f>K142*L142</f>
        <v>2.5956000000000001</v>
      </c>
      <c r="N142" s="825" t="s">
        <v>277</v>
      </c>
      <c r="O142" s="700">
        <v>0.62839999999999996</v>
      </c>
      <c r="P142" s="603">
        <v>44922</v>
      </c>
      <c r="Q142" s="603">
        <v>44953</v>
      </c>
      <c r="R142" s="609">
        <f>(K142-O142)/O142*100</f>
        <v>3.2622533418205082</v>
      </c>
      <c r="S142" s="667">
        <f>IF(INDEX(Historical!$D$7:$D$1220,MATCH(B142,Historical!$B$7:$B$1244,0))=0,"n/a",(INDEX(Historical!$C$7:$C$1222,MATCH(B142,Historical!$B$7:$B$1244,0))/INDEX(Historical!$D$7:$D$1220,MATCH(B142,Historical!$B$7:$B$1244,0))-1)*100)</f>
        <v>8.7051212938005218</v>
      </c>
      <c r="T142" s="667">
        <f>IF(INDEX(Historical!$F$7:$F$1213,MATCH(B142,Historical!$B$7:$B$1244,0))=0,"n/a",((INDEX(Historical!$C$7:$C$1222,MATCH(B142,Historical!$B$7:$B$1244,0))/INDEX(Historical!$F$7:$F$1213,MATCH(B142,Historical!$B$7:$B$1244,0)))^(1/3)-1)*100)</f>
        <v>6.3452341870948947</v>
      </c>
      <c r="U142" s="667">
        <f>IF(INDEX(Historical!$H$7:$H$1213,MATCH(B142,Historical!$B$7:$B$1244,0))=0,"n/a",((INDEX(Historical!$C$7:$C$1222,MATCH(B142,Historical!$B$7:$B$1244,0))/INDEX(Historical!$H$7:$H$1213,MATCH(B142,Historical!$B$7:$B$1244,0)))^(1/5)-1)*100)</f>
        <v>5.4161366795413945</v>
      </c>
      <c r="V142" s="667">
        <f>IF(INDEX(Historical!$N$7:$N$1213,MATCH(B142,Historical!$B$7:$B$1244,0))=0,"n/a",((INDEX(Historical!$C$7:$C$1222,MATCH(B142,Historical!$B$7:$B$1244,0))/INDEX(Historical!$N$7:$N$1213,MATCH(B142,Historical!$B$7:$B$1244,0)))^(1/10)-1)*100)</f>
        <v>3.3801768806104748</v>
      </c>
      <c r="W142" s="668">
        <f>IF(OR(U142&lt;=0,U142="n/a",V142&lt;=0,V142="n/a"),"n/a",U142/V142)</f>
        <v>1.6023234495832706</v>
      </c>
      <c r="X142" s="669">
        <f>IF(OR(AJ142&lt;=0,AJ142="n/a",U142&lt;=0,U142="n/a"),"n/a",U142/AJ142)</f>
        <v>1.5474676227261126</v>
      </c>
      <c r="Y142" s="640" t="s">
        <v>5273</v>
      </c>
      <c r="Z142" s="618">
        <f>IF(OR(AC142&lt;0.01,AC142="n/a"),"n/a",M142/AC142*100)</f>
        <v>52.649087221095336</v>
      </c>
      <c r="AA142" s="841">
        <f>IF(OR(AC142&lt;0.01,AC142="n/a"),"n/a",I142/AC142)</f>
        <v>9.2758620689655178</v>
      </c>
      <c r="AB142" s="842">
        <v>10</v>
      </c>
      <c r="AC142" s="821">
        <v>4.93</v>
      </c>
      <c r="AD142" s="821">
        <v>5.51</v>
      </c>
      <c r="AE142" s="821">
        <v>2.5</v>
      </c>
      <c r="AF142" s="821">
        <v>0.88</v>
      </c>
      <c r="AG142" s="821" t="s">
        <v>135</v>
      </c>
      <c r="AH142" s="821">
        <v>-4.1000000000000005</v>
      </c>
      <c r="AI142" s="821">
        <v>6.9999999999999993E-2</v>
      </c>
      <c r="AJ142" s="821">
        <v>3.5000000000000004</v>
      </c>
      <c r="AK142" s="821">
        <v>1.7000000000000002</v>
      </c>
      <c r="AL142" s="833">
        <v>40970</v>
      </c>
      <c r="AM142" s="827">
        <v>0.05</v>
      </c>
      <c r="AN142" s="821">
        <v>0.14000000000000001</v>
      </c>
      <c r="AO142" s="705">
        <f>IF(U142="n/a","n/a",IF(AA142&lt;0,"n/a",IF(AA142="n/a","n/a",J142+U142-AA142)))</f>
        <v>1.8161985117348554</v>
      </c>
      <c r="AP142" s="706">
        <f>IF(U142="n/a","n/a",J142+U142)</f>
        <v>11.092060580700373</v>
      </c>
      <c r="AQ142" s="843">
        <f>IF(OR(AC142&lt;0.01,AC142="n/a",AF142="n/a"),"n/a",(I142/SQRT(22.5*AC142*(I142/AF142))-1)*100)</f>
        <v>-39.768009162019943</v>
      </c>
      <c r="AR142" s="618">
        <f>INDEX(Historical!$C$7:$C$1222,MATCH(B142,Historical!$B$7:$B$1244,0))*IF(AH142="n/a",1.03,IF(AH142&lt;0,1.01,IF(AH142&gt;10,1.1,(1+AH142/100))))</f>
        <v>2.5458059999999998</v>
      </c>
      <c r="AS142" s="841">
        <f>IF($AI142="n/a",1.03*AR142,IF($AI142&lt;0,1.01*AR142,IF($AI142&gt;10,1.1*AR142,(1+$AI142/100)*AR142)))</f>
        <v>2.5475880641999997</v>
      </c>
      <c r="AT142" s="841">
        <f>IF($AK142="n/a",1.03*AS142,IF($AK142&lt;0,1.01*AS142,IF($AK142&gt;10,1.1*AS142,(1+$AK142/100)*AS142)))</f>
        <v>2.5908970612913995</v>
      </c>
      <c r="AU142" s="841">
        <f>IF($AK142="n/a",1.03*AT142,IF($AK142&lt;0,1.01*AT142,IF($AK142&gt;10,1.1*AT142,(1+$AK142/100)*AT142)))</f>
        <v>2.634942311333353</v>
      </c>
      <c r="AV142" s="841">
        <f>IF($AK142="n/a",1.03*AU142,IF($AK142&lt;0,1.01*AU142,IF($AK142&gt;10,1.1*AU142,(1+$AK142/100)*AU142)))</f>
        <v>2.6797363306260196</v>
      </c>
      <c r="AW142" s="618">
        <f>SUM(AR142:AV142)</f>
        <v>12.998969767450772</v>
      </c>
      <c r="AX142" s="713">
        <f>AW142/I142*100</f>
        <v>28.425475109229769</v>
      </c>
      <c r="AY142" s="887">
        <v>1.06</v>
      </c>
      <c r="AZ142" s="827">
        <v>16.07</v>
      </c>
      <c r="BA142" s="827">
        <v>-30.509999999999998</v>
      </c>
      <c r="BB142" s="827">
        <v>4.92</v>
      </c>
      <c r="BC142" s="827">
        <v>-3</v>
      </c>
      <c r="BE142" s="594">
        <v>2016</v>
      </c>
      <c r="BF142" s="853">
        <f>IF(BE142&gt;2020,0,IF(BE142&gt;2008,1,IF(BE142&gt;2001,2,IF(BE142&gt;1990,3,IF(BE142&gt;1980,4,IF(BE142&gt;1973,5,IF(BE142&gt;1970,6,IF(BE142&gt;1960,7,IF(BE142&gt;1958,8,IF(BE142&gt;1953,9,10))))))))))</f>
        <v>1</v>
      </c>
      <c r="BG142" s="837" t="s">
        <v>135</v>
      </c>
      <c r="BH142" s="820" t="s">
        <v>4447</v>
      </c>
      <c r="BI142" s="820" t="s">
        <v>4444</v>
      </c>
    </row>
    <row r="143" spans="1:61" ht="11.25" customHeight="1" x14ac:dyDescent="0.2">
      <c r="A143" s="826" t="s">
        <v>4730</v>
      </c>
      <c r="B143" s="830" t="s">
        <v>512</v>
      </c>
      <c r="C143" s="885" t="s">
        <v>4201</v>
      </c>
      <c r="D143" s="885" t="s">
        <v>513</v>
      </c>
      <c r="E143" s="699">
        <v>16</v>
      </c>
      <c r="F143" s="1122">
        <v>249</v>
      </c>
      <c r="G143" s="1122" t="s">
        <v>105</v>
      </c>
      <c r="H143" s="1122" t="s">
        <v>105</v>
      </c>
      <c r="I143" t="n">
        <v>37.01</v>
      </c>
      <c r="J143" s="618">
        <f>(M143/I143)*100</f>
        <v>3.1207963411353239</v>
      </c>
      <c r="K143" s="832">
        <v>0.28999999999999998</v>
      </c>
      <c r="L143" s="842">
        <v>4</v>
      </c>
      <c r="M143" s="609">
        <f>K143*L143</f>
        <v>1.1599999999999999</v>
      </c>
      <c r="N143" s="825" t="s">
        <v>405</v>
      </c>
      <c r="O143" s="700">
        <v>0.27</v>
      </c>
      <c r="P143" s="603">
        <v>45020</v>
      </c>
      <c r="Q143" s="603">
        <v>45042</v>
      </c>
      <c r="R143" s="609">
        <f>(K143-O143)/O143*100</f>
        <v>7.4074074074073932</v>
      </c>
      <c r="S143" s="667">
        <f>IF(INDEX(Historical!$D$7:$D$1220,MATCH(B143,Historical!$B$7:$B$1244,0))=0,"n/a",(INDEX(Historical!$C$7:$C$1222,MATCH(B143,Historical!$B$7:$B$1244,0))/INDEX(Historical!$D$7:$D$1220,MATCH(B143,Historical!$B$7:$B$1244,0))-1)*100)</f>
        <v>8.163265306122458</v>
      </c>
      <c r="T143" s="667">
        <f>IF(INDEX(Historical!$F$7:$F$1213,MATCH(B143,Historical!$B$7:$B$1244,0))=0,"n/a",((INDEX(Historical!$C$7:$C$1222,MATCH(B143,Historical!$B$7:$B$1244,0))/INDEX(Historical!$F$7:$F$1213,MATCH(B143,Historical!$B$7:$B$1244,0)))^(1/3)-1)*100)</f>
        <v>8.9341387842532871</v>
      </c>
      <c r="U143" s="667">
        <f>IF(INDEX(Historical!$H$7:$H$1213,MATCH(B143,Historical!$B$7:$B$1244,0))=0,"n/a",((INDEX(Historical!$C$7:$C$1222,MATCH(B143,Historical!$B$7:$B$1244,0))/INDEX(Historical!$H$7:$H$1213,MATCH(B143,Historical!$B$7:$B$1244,0)))^(1/5)-1)*100)</f>
        <v>11.685091938048986</v>
      </c>
      <c r="V143" s="667">
        <f>IF(INDEX(Historical!$N$7:$N$1213,MATCH(B143,Historical!$B$7:$B$1244,0))=0,"n/a",((INDEX(Historical!$C$7:$C$1222,MATCH(B143,Historical!$B$7:$B$1244,0))/INDEX(Historical!$N$7:$N$1213,MATCH(B143,Historical!$B$7:$B$1244,0)))^(1/10)-1)*100)</f>
        <v>13.266270966660464</v>
      </c>
      <c r="W143" s="668">
        <f>IF(OR(U143&lt;=0,U143="n/a",V143&lt;=0,V143="n/a"),"n/a",U143/V143)</f>
        <v>0.88081209613574551</v>
      </c>
      <c r="X143" s="669" t="str">
        <f>IF(OR(AJ143&lt;=0,AJ143="n/a",U143&lt;=0,U143="n/a"),"n/a",U143/AJ143)</f>
        <v>n/a</v>
      </c>
      <c r="Y143" s="628"/>
      <c r="Z143" s="618">
        <f>IF(OR(AC143&lt;0.01,AC143="n/a"),"n/a",M143/AC143*100)</f>
        <v>97.47899159663865</v>
      </c>
      <c r="AA143" s="841">
        <f>IF(OR(AC143&lt;0.01,AC143="n/a"),"n/a",I143/AC143)</f>
        <v>31.235294117647062</v>
      </c>
      <c r="AB143" s="842">
        <v>12</v>
      </c>
      <c r="AC143" s="821">
        <v>1.19</v>
      </c>
      <c r="AD143" s="821">
        <v>4.4800000000000004</v>
      </c>
      <c r="AE143" s="821">
        <v>1.32</v>
      </c>
      <c r="AF143" s="821">
        <v>1.97</v>
      </c>
      <c r="AG143" s="821">
        <v>6.2</v>
      </c>
      <c r="AH143" s="821">
        <v>-60.199999999999996</v>
      </c>
      <c r="AI143" s="821">
        <v>12.32</v>
      </c>
      <c r="AJ143" s="821">
        <v>-10.4</v>
      </c>
      <c r="AK143" s="821">
        <v>7.0000000000000009</v>
      </c>
      <c r="AL143" s="833">
        <v>160410</v>
      </c>
      <c r="AM143" s="827">
        <v>0.73</v>
      </c>
      <c r="AN143" s="821">
        <v>1.24</v>
      </c>
      <c r="AO143" s="705">
        <f>IF(U143="n/a","n/a",IF(AA143&lt;0,"n/a",IF(AA143="n/a","n/a",J143+U143-AA143)))</f>
        <v>-16.429405838462753</v>
      </c>
      <c r="AP143" s="706">
        <f>IF(U143="n/a","n/a",J143+U143)</f>
        <v>14.805888279184309</v>
      </c>
      <c r="AQ143" s="843">
        <f>IF(OR(AC143&lt;0.01,AC143="n/a",AF143="n/a"),"n/a",(I143/SQRT(22.5*AC143*(I143/AF143))-1)*100)</f>
        <v>65.373018640035866</v>
      </c>
      <c r="AR143" s="618">
        <f>INDEX(Historical!$C$7:$C$1222,MATCH(B143,Historical!$B$7:$B$1244,0))*IF(AH143="n/a",1.03,IF(AH143&lt;0,1.01,IF(AH143&gt;10,1.1,(1+AH143/100))))</f>
        <v>1.0706</v>
      </c>
      <c r="AS143" s="841">
        <f>IF($AI143="n/a",1.03*AR143,IF($AI143&lt;0,1.01*AR143,IF($AI143&gt;10,1.1*AR143,(1+$AI143/100)*AR143)))</f>
        <v>1.1776600000000002</v>
      </c>
      <c r="AT143" s="841">
        <f>IF($AK143="n/a",1.03*AS143,IF($AK143&lt;0,1.01*AS143,IF($AK143&gt;10,1.1*AS143,(1+$AK143/100)*AS143)))</f>
        <v>1.2600962000000002</v>
      </c>
      <c r="AU143" s="841">
        <f>IF($AK143="n/a",1.03*AT143,IF($AK143&lt;0,1.01*AT143,IF($AK143&gt;10,1.1*AT143,(1+$AK143/100)*AT143)))</f>
        <v>1.3483029340000003</v>
      </c>
      <c r="AV143" s="841">
        <f>IF($AK143="n/a",1.03*AU143,IF($AK143&lt;0,1.01*AU143,IF($AK143&gt;10,1.1*AU143,(1+$AK143/100)*AU143)))</f>
        <v>1.4426841393800005</v>
      </c>
      <c r="AW143" s="618">
        <f>SUM(AR143:AV143)</f>
        <v>6.2993432733800017</v>
      </c>
      <c r="AX143" s="713">
        <f>AW143/I143*100</f>
        <v>16.947385723379071</v>
      </c>
      <c r="AY143" s="887">
        <v>1</v>
      </c>
      <c r="AZ143" s="827">
        <v>30.930000000000003</v>
      </c>
      <c r="BA143" s="827">
        <v>-23.23</v>
      </c>
      <c r="BB143" s="827">
        <v>-1.59</v>
      </c>
      <c r="BC143" s="827">
        <v>0.51</v>
      </c>
      <c r="BE143" s="594">
        <v>2008</v>
      </c>
      <c r="BF143" s="853">
        <f>IF(BE143&gt;2020,0,IF(BE143&gt;2008,1,IF(BE143&gt;2001,2,IF(BE143&gt;1990,3,IF(BE143&gt;1980,4,IF(BE143&gt;1973,5,IF(BE143&gt;1970,6,IF(BE143&gt;1960,7,IF(BE143&gt;1958,8,IF(BE143&gt;1953,9,10))))))))))</f>
        <v>2</v>
      </c>
      <c r="BG143" s="837">
        <v>2</v>
      </c>
      <c r="BH143" s="820" t="s">
        <v>4443</v>
      </c>
      <c r="BI143" s="820" t="s">
        <v>4444</v>
      </c>
    </row>
    <row r="144" spans="1:61" ht="11.25" customHeight="1" x14ac:dyDescent="0.2">
      <c r="A144" s="819" t="s">
        <v>1041</v>
      </c>
      <c r="B144" s="830" t="s">
        <v>1042</v>
      </c>
      <c r="C144" s="885" t="s">
        <v>107</v>
      </c>
      <c r="D144" s="885" t="s">
        <v>4193</v>
      </c>
      <c r="E144" s="699">
        <v>13</v>
      </c>
      <c r="F144" s="1122">
        <v>340</v>
      </c>
      <c r="G144" s="1095" t="s">
        <v>105</v>
      </c>
      <c r="H144" s="1095" t="s">
        <v>105</v>
      </c>
      <c r="I144" t="n">
        <v>188.93</v>
      </c>
      <c r="J144" s="618">
        <f>(M144/I144)*100</f>
        <v>2.373759171342253</v>
      </c>
      <c r="K144" s="832">
        <v>1.1000000000000001</v>
      </c>
      <c r="L144" s="842">
        <v>4</v>
      </c>
      <c r="M144" s="609">
        <f>K144*L144</f>
        <v>4.4000000000000004</v>
      </c>
      <c r="N144" s="825" t="s">
        <v>3851</v>
      </c>
      <c r="O144" s="700">
        <v>1</v>
      </c>
      <c r="P144" s="603">
        <v>44994</v>
      </c>
      <c r="Q144" s="603">
        <v>45012</v>
      </c>
      <c r="R144" s="609">
        <f>(K144-O144)/O144*100</f>
        <v>10.000000000000009</v>
      </c>
      <c r="S144" s="667">
        <f>IF(INDEX(Historical!$D$7:$D$1220,MATCH(B144,Historical!$B$7:$B$1244,0))=0,"n/a",(INDEX(Historical!$C$7:$C$1222,MATCH(B144,Historical!$B$7:$B$1244,0))/INDEX(Historical!$D$7:$D$1220,MATCH(B144,Historical!$B$7:$B$1244,0))-1)*100)</f>
        <v>11.111111111111116</v>
      </c>
      <c r="T144" s="667">
        <f>IF(INDEX(Historical!$F$7:$F$1213,MATCH(B144,Historical!$B$7:$B$1244,0))=0,"n/a",((INDEX(Historical!$C$7:$C$1222,MATCH(B144,Historical!$B$7:$B$1244,0))/INDEX(Historical!$F$7:$F$1213,MATCH(B144,Historical!$B$7:$B$1244,0)))^(1/3)-1)*100)</f>
        <v>10.064241629820891</v>
      </c>
      <c r="U144" s="667">
        <f>IF(INDEX(Historical!$H$7:$H$1213,MATCH(B144,Historical!$B$7:$B$1244,0))=0,"n/a",((INDEX(Historical!$C$7:$C$1222,MATCH(B144,Historical!$B$7:$B$1244,0))/INDEX(Historical!$H$7:$H$1213,MATCH(B144,Historical!$B$7:$B$1244,0)))^(1/5)-1)*100)</f>
        <v>8.6653824604801635</v>
      </c>
      <c r="V144" s="667">
        <f>IF(INDEX(Historical!$N$7:$N$1213,MATCH(B144,Historical!$B$7:$B$1244,0))=0,"n/a",((INDEX(Historical!$C$7:$C$1222,MATCH(B144,Historical!$B$7:$B$1244,0))/INDEX(Historical!$N$7:$N$1213,MATCH(B144,Historical!$B$7:$B$1244,0)))^(1/10)-1)*100)</f>
        <v>8.3607989875942081</v>
      </c>
      <c r="W144" s="668">
        <f>IF(OR(U144&lt;=0,U144="n/a",V144&lt;=0,V144="n/a"),"n/a",U144/V144)</f>
        <v>1.0364299480633248</v>
      </c>
      <c r="X144" s="669">
        <f>IF(OR(AJ144&lt;=0,AJ144="n/a",U144&lt;=0,U144="n/a"),"n/a",U144/AJ144)</f>
        <v>0.86653824604801633</v>
      </c>
      <c r="Y144" s="632"/>
      <c r="Z144" s="618">
        <f>IF(OR(AC144&lt;0.01,AC144="n/a"),"n/a",M144/AC144*100)</f>
        <v>59.45945945945946</v>
      </c>
      <c r="AA144" s="841">
        <f>IF(OR(AC144&lt;0.01,AC144="n/a"),"n/a",I144/AC144)</f>
        <v>25.048648648648648</v>
      </c>
      <c r="AB144" s="842">
        <v>12</v>
      </c>
      <c r="AC144" s="821">
        <v>7.4</v>
      </c>
      <c r="AD144" s="821">
        <v>6.35</v>
      </c>
      <c r="AE144" s="821">
        <v>13.19</v>
      </c>
      <c r="AF144" s="821">
        <v>2.34</v>
      </c>
      <c r="AG144" s="821">
        <v>10.4</v>
      </c>
      <c r="AH144" s="821">
        <v>24.2</v>
      </c>
      <c r="AI144" s="821">
        <v>4.63</v>
      </c>
      <c r="AJ144" s="821">
        <v>10</v>
      </c>
      <c r="AK144" s="821">
        <v>3.92</v>
      </c>
      <c r="AL144" s="833">
        <v>66210</v>
      </c>
      <c r="AM144" s="827">
        <v>0.2</v>
      </c>
      <c r="AN144" s="821">
        <v>0.12</v>
      </c>
      <c r="AO144" s="705">
        <f>IF(U144="n/a","n/a",IF(AA144&lt;0,"n/a",IF(AA144="n/a","n/a",J144+U144-AA144)))</f>
        <v>-14.00950701682623</v>
      </c>
      <c r="AP144" s="706">
        <f>IF(U144="n/a","n/a",J144+U144)</f>
        <v>11.039141631822417</v>
      </c>
      <c r="AQ144" s="843">
        <f>IF(OR(AC144&lt;0.01,AC144="n/a",AF144="n/a"),"n/a",(I144/SQRT(22.5*AC144*(I144/AF144))-1)*100)</f>
        <v>61.4019658944543</v>
      </c>
      <c r="AR144" s="618">
        <f>INDEX(Historical!$C$7:$C$1222,MATCH(B144,Historical!$B$7:$B$1244,0))*IF(AH144="n/a",1.03,IF(AH144&lt;0,1.01,IF(AH144&gt;10,1.1,(1+AH144/100))))</f>
        <v>4.4000000000000004</v>
      </c>
      <c r="AS144" s="841">
        <f>IF($AI144="n/a",1.03*AR144,IF($AI144&lt;0,1.01*AR144,IF($AI144&gt;10,1.1*AR144,(1+$AI144/100)*AR144)))</f>
        <v>4.60372</v>
      </c>
      <c r="AT144" s="841">
        <f>IF($AK144="n/a",1.03*AS144,IF($AK144&lt;0,1.01*AS144,IF($AK144&gt;10,1.1*AS144,(1+$AK144/100)*AS144)))</f>
        <v>4.7841858239999997</v>
      </c>
      <c r="AU144" s="841">
        <f>IF($AK144="n/a",1.03*AT144,IF($AK144&lt;0,1.01*AT144,IF($AK144&gt;10,1.1*AT144,(1+$AK144/100)*AT144)))</f>
        <v>4.9717259083007992</v>
      </c>
      <c r="AV144" s="841">
        <f>IF($AK144="n/a",1.03*AU144,IF($AK144&lt;0,1.01*AU144,IF($AK144&gt;10,1.1*AU144,(1+$AK144/100)*AU144)))</f>
        <v>5.1666175639061898</v>
      </c>
      <c r="AW144" s="618">
        <f>SUM(AR144:AV144)</f>
        <v>23.92624929620699</v>
      </c>
      <c r="AX144" s="713">
        <f>AW144/I144*100</f>
        <v>12.907989477884652</v>
      </c>
      <c r="AY144" s="887">
        <v>0.42</v>
      </c>
      <c r="AZ144" s="827">
        <v>14.24</v>
      </c>
      <c r="BA144" s="827">
        <v>-24.48</v>
      </c>
      <c r="BB144" s="827">
        <v>5.17</v>
      </c>
      <c r="BC144" s="827">
        <v>1.24</v>
      </c>
      <c r="BE144" s="594">
        <v>2011</v>
      </c>
      <c r="BF144" s="853">
        <f>IF(BE144&gt;2020,0,IF(BE144&gt;2008,1,IF(BE144&gt;2001,2,IF(BE144&gt;1990,3,IF(BE144&gt;1980,4,IF(BE144&gt;1973,5,IF(BE144&gt;1970,6,IF(BE144&gt;1960,7,IF(BE144&gt;1958,8,IF(BE144&gt;1953,9,10))))))))))</f>
        <v>1</v>
      </c>
      <c r="BG144" s="837">
        <v>1.5</v>
      </c>
      <c r="BH144" s="820" t="s">
        <v>4443</v>
      </c>
      <c r="BI144" s="820" t="s">
        <v>4444</v>
      </c>
    </row>
    <row r="145" spans="1:61" ht="11.25" customHeight="1" x14ac:dyDescent="0.2">
      <c r="A145" s="826" t="s">
        <v>525</v>
      </c>
      <c r="B145" s="830" t="s">
        <v>526</v>
      </c>
      <c r="C145" s="885" t="s">
        <v>111</v>
      </c>
      <c r="D145" s="885" t="s">
        <v>210</v>
      </c>
      <c r="E145" s="699">
        <v>17</v>
      </c>
      <c r="F145" s="1122">
        <v>234</v>
      </c>
      <c r="G145" s="1094" t="s">
        <v>36</v>
      </c>
      <c r="H145" s="1094" t="s">
        <v>36</v>
      </c>
      <c r="I145" t="n">
        <v>234.09</v>
      </c>
      <c r="J145" s="618">
        <f>(M145/I145)*100</f>
        <v>2.5835116011189729</v>
      </c>
      <c r="K145" s="832">
        <v>1.57</v>
      </c>
      <c r="L145" s="842">
        <v>4</v>
      </c>
      <c r="M145" s="609">
        <f>K145*L145</f>
        <v>6.28</v>
      </c>
      <c r="N145" s="825" t="s">
        <v>118</v>
      </c>
      <c r="O145" s="700">
        <v>1.45</v>
      </c>
      <c r="P145" s="603">
        <v>44781</v>
      </c>
      <c r="Q145" s="603">
        <v>44805</v>
      </c>
      <c r="R145" s="609">
        <f>(K145-O145)/O145*100</f>
        <v>8.2758620689655249</v>
      </c>
      <c r="S145" s="667">
        <f>IF(INDEX(Historical!$D$7:$D$1220,MATCH(B145,Historical!$B$7:$B$1244,0))=0,"n/a",(INDEX(Historical!$C$7:$C$1222,MATCH(B145,Historical!$B$7:$B$1244,0))/INDEX(Historical!$D$7:$D$1220,MATCH(B145,Historical!$B$7:$B$1244,0))-1)*100)</f>
        <v>7.8571428571428736</v>
      </c>
      <c r="T145" s="667">
        <f>IF(INDEX(Historical!$F$7:$F$1213,MATCH(B145,Historical!$B$7:$B$1244,0))=0,"n/a",((INDEX(Historical!$C$7:$C$1222,MATCH(B145,Historical!$B$7:$B$1244,0))/INDEX(Historical!$F$7:$F$1213,MATCH(B145,Historical!$B$7:$B$1244,0)))^(1/3)-1)*100)</f>
        <v>7.2065229216261351</v>
      </c>
      <c r="U145" s="667">
        <f>IF(INDEX(Historical!$H$7:$H$1213,MATCH(B145,Historical!$B$7:$B$1244,0))=0,"n/a",((INDEX(Historical!$C$7:$C$1222,MATCH(B145,Historical!$B$7:$B$1244,0))/INDEX(Historical!$H$7:$H$1213,MATCH(B145,Historical!$B$7:$B$1244,0)))^(1/5)-1)*100)</f>
        <v>7.4857691536401427</v>
      </c>
      <c r="V145" s="667">
        <f>IF(INDEX(Historical!$N$7:$N$1213,MATCH(B145,Historical!$B$7:$B$1244,0))=0,"n/a",((INDEX(Historical!$C$7:$C$1222,MATCH(B145,Historical!$B$7:$B$1244,0))/INDEX(Historical!$N$7:$N$1213,MATCH(B145,Historical!$B$7:$B$1244,0)))^(1/10)-1)*100)</f>
        <v>12.869458984349279</v>
      </c>
      <c r="W145" s="668">
        <f>IF(OR(U145&lt;=0,U145="n/a",V145&lt;=0,V145="n/a"),"n/a",U145/V145)</f>
        <v>0.58166929649052745</v>
      </c>
      <c r="X145" s="669">
        <f>IF(OR(AJ145&lt;=0,AJ145="n/a",U145&lt;=0,U145="n/a"),"n/a",U145/AJ145)</f>
        <v>1.0254478292657729</v>
      </c>
      <c r="Y145" s="830"/>
      <c r="Z145" s="618">
        <f>IF(OR(AC145&lt;0.01,AC145="n/a"),"n/a",M145/AC145*100)</f>
        <v>41.534391534391538</v>
      </c>
      <c r="AA145" s="841">
        <f>IF(OR(AC145&lt;0.01,AC145="n/a"),"n/a",I145/AC145)</f>
        <v>16.076719576719579</v>
      </c>
      <c r="AB145" s="842">
        <v>12</v>
      </c>
      <c r="AC145" s="821">
        <v>15.12</v>
      </c>
      <c r="AD145" s="821">
        <v>1.69</v>
      </c>
      <c r="AE145" s="821">
        <v>1.24</v>
      </c>
      <c r="AF145" s="821">
        <v>3.83</v>
      </c>
      <c r="AG145" s="821">
        <v>24.9</v>
      </c>
      <c r="AH145" s="821">
        <v>3.5000000000000004</v>
      </c>
      <c r="AI145" s="821">
        <v>2.44</v>
      </c>
      <c r="AJ145" s="821">
        <v>7.3</v>
      </c>
      <c r="AK145" s="821">
        <v>9.5</v>
      </c>
      <c r="AL145" s="833">
        <v>34880</v>
      </c>
      <c r="AM145" s="827">
        <v>0.2</v>
      </c>
      <c r="AN145" s="821">
        <v>0.88</v>
      </c>
      <c r="AO145" s="705">
        <f>IF(U145="n/a","n/a",IF(AA145&lt;0,"n/a",IF(AA145="n/a","n/a",J145+U145-AA145)))</f>
        <v>-6.0074388219604629</v>
      </c>
      <c r="AP145" s="706">
        <f>IF(U145="n/a","n/a",J145+U145)</f>
        <v>10.069280754759117</v>
      </c>
      <c r="AQ145" s="843">
        <f>IF(OR(AC145&lt;0.01,AC145="n/a",AF145="n/a"),"n/a",(I145/SQRT(22.5*AC145*(I145/AF145))-1)*100)</f>
        <v>65.427172266006878</v>
      </c>
      <c r="AR145" s="618">
        <f>INDEX(Historical!$C$7:$C$1222,MATCH(B145,Historical!$B$7:$B$1244,0))*IF(AH145="n/a",1.03,IF(AH145&lt;0,1.01,IF(AH145&gt;10,1.1,(1+AH145/100))))</f>
        <v>6.2513999999999994</v>
      </c>
      <c r="AS145" s="841">
        <f>IF($AI145="n/a",1.03*AR145,IF($AI145&lt;0,1.01*AR145,IF($AI145&gt;10,1.1*AR145,(1+$AI145/100)*AR145)))</f>
        <v>6.4039341599999995</v>
      </c>
      <c r="AT145" s="841">
        <f>IF($AK145="n/a",1.03*AS145,IF($AK145&lt;0,1.01*AS145,IF($AK145&gt;10,1.1*AS145,(1+$AK145/100)*AS145)))</f>
        <v>7.0123079051999992</v>
      </c>
      <c r="AU145" s="841">
        <f>IF($AK145="n/a",1.03*AT145,IF($AK145&lt;0,1.01*AT145,IF($AK145&gt;10,1.1*AT145,(1+$AK145/100)*AT145)))</f>
        <v>7.6784771561939991</v>
      </c>
      <c r="AV145" s="841">
        <f>IF($AK145="n/a",1.03*AU145,IF($AK145&lt;0,1.01*AU145,IF($AK145&gt;10,1.1*AU145,(1+$AK145/100)*AU145)))</f>
        <v>8.4079324860324292</v>
      </c>
      <c r="AW145" s="618">
        <f>SUM(AR145:AV145)</f>
        <v>35.754051707426427</v>
      </c>
      <c r="AX145" s="713">
        <f>AW145/I145*100</f>
        <v>14.708759135850924</v>
      </c>
      <c r="AY145" s="887">
        <v>1.01</v>
      </c>
      <c r="AZ145" s="827">
        <v>31.91</v>
      </c>
      <c r="BA145" s="827">
        <v>-6.3299999999999992</v>
      </c>
      <c r="BB145" s="827">
        <v>-1.0699999999999998</v>
      </c>
      <c r="BC145" s="827">
        <v>7.9200000000000008</v>
      </c>
      <c r="BE145" s="594">
        <v>2006</v>
      </c>
      <c r="BF145" s="853">
        <f>IF(BE145&gt;2020,0,IF(BE145&gt;2008,1,IF(BE145&gt;2001,2,IF(BE145&gt;1990,3,IF(BE145&gt;1980,4,IF(BE145&gt;1973,5,IF(BE145&gt;1970,6,IF(BE145&gt;1960,7,IF(BE145&gt;1958,8,IF(BE145&gt;1953,9,10))))))))))</f>
        <v>2</v>
      </c>
      <c r="BG145" s="837">
        <v>7.9</v>
      </c>
      <c r="BH145" s="820" t="s">
        <v>4443</v>
      </c>
      <c r="BI145" s="820" t="s">
        <v>4444</v>
      </c>
    </row>
    <row r="146" spans="1:61" ht="11.25" customHeight="1" x14ac:dyDescent="0.2">
      <c r="A146" s="826" t="s">
        <v>4731</v>
      </c>
      <c r="B146" s="830" t="s">
        <v>506</v>
      </c>
      <c r="C146" s="885" t="s">
        <v>130</v>
      </c>
      <c r="D146" s="885" t="s">
        <v>4187</v>
      </c>
      <c r="E146" s="699">
        <v>17</v>
      </c>
      <c r="F146" s="1122">
        <v>237</v>
      </c>
      <c r="G146" s="1116" t="s">
        <v>36</v>
      </c>
      <c r="H146" s="1116" t="s">
        <v>36</v>
      </c>
      <c r="I146" t="n">
        <v>59.92</v>
      </c>
      <c r="J146" s="618">
        <f>(M146/I146)*100</f>
        <v>3.3067661522808205</v>
      </c>
      <c r="K146" s="832">
        <v>0.48749999999999999</v>
      </c>
      <c r="L146" s="842">
        <v>4</v>
      </c>
      <c r="M146" s="609">
        <f>K146*L146</f>
        <v>1.95</v>
      </c>
      <c r="N146" s="825" t="s">
        <v>507</v>
      </c>
      <c r="O146" s="700">
        <v>0.46</v>
      </c>
      <c r="P146" s="603">
        <v>44967</v>
      </c>
      <c r="Q146" s="603">
        <v>44985</v>
      </c>
      <c r="R146" s="609">
        <f>(K146-O146)/O146*100</f>
        <v>5.9782608695652106</v>
      </c>
      <c r="S146" s="667">
        <f>IF(INDEX(Historical!$D$7:$D$1220,MATCH(B146,Historical!$B$7:$B$1244,0))=0,"n/a",(INDEX(Historical!$C$7:$C$1222,MATCH(B146,Historical!$B$7:$B$1244,0))/INDEX(Historical!$D$7:$D$1220,MATCH(B146,Historical!$B$7:$B$1244,0))-1)*100)</f>
        <v>5.7471264367816133</v>
      </c>
      <c r="T146" s="667">
        <f>IF(INDEX(Historical!$F$7:$F$1213,MATCH(B146,Historical!$B$7:$B$1244,0))=0,"n/a",((INDEX(Historical!$C$7:$C$1222,MATCH(B146,Historical!$B$7:$B$1244,0))/INDEX(Historical!$F$7:$F$1213,MATCH(B146,Historical!$B$7:$B$1244,0)))^(1/3)-1)*100)</f>
        <v>6.3429729517973321</v>
      </c>
      <c r="U146" s="667">
        <f>IF(INDEX(Historical!$H$7:$H$1213,MATCH(B146,Historical!$B$7:$B$1244,0))=0,"n/a",((INDEX(Historical!$C$7:$C$1222,MATCH(B146,Historical!$B$7:$B$1244,0))/INDEX(Historical!$H$7:$H$1213,MATCH(B146,Historical!$B$7:$B$1244,0)))^(1/5)-1)*100)</f>
        <v>6.7070801595147556</v>
      </c>
      <c r="V146" s="667">
        <f>IF(INDEX(Historical!$N$7:$N$1213,MATCH(B146,Historical!$B$7:$B$1244,0))=0,"n/a",((INDEX(Historical!$C$7:$C$1222,MATCH(B146,Historical!$B$7:$B$1244,0))/INDEX(Historical!$N$7:$N$1213,MATCH(B146,Historical!$B$7:$B$1244,0)))^(1/10)-1)*100)</f>
        <v>6.7221728877321363</v>
      </c>
      <c r="W146" s="668">
        <f>IF(OR(U146&lt;=0,U146="n/a",V146&lt;=0,V146="n/a"),"n/a",U146/V146)</f>
        <v>0.99775478428337883</v>
      </c>
      <c r="X146" s="669">
        <f>IF(OR(AJ146&lt;=0,AJ146="n/a",U146&lt;=0,U146="n/a"),"n/a",U146/AJ146)</f>
        <v>1.7650210946091462</v>
      </c>
      <c r="Y146" s="830"/>
      <c r="Z146" s="618">
        <f>IF(OR(AC146&lt;0.01,AC146="n/a"),"n/a",M146/AC146*100)</f>
        <v>74.712643678160916</v>
      </c>
      <c r="AA146" s="841">
        <f>IF(OR(AC146&lt;0.01,AC146="n/a"),"n/a",I146/AC146)</f>
        <v>22.593869731800766</v>
      </c>
      <c r="AB146" s="842">
        <v>12</v>
      </c>
      <c r="AC146" s="821">
        <v>2.61</v>
      </c>
      <c r="AD146" s="821">
        <v>2.87</v>
      </c>
      <c r="AE146" s="821">
        <v>2.02</v>
      </c>
      <c r="AF146" s="821">
        <v>2.54</v>
      </c>
      <c r="AG146" s="821">
        <v>12.4</v>
      </c>
      <c r="AH146" s="821">
        <v>8.6999999999999993</v>
      </c>
      <c r="AI146" s="821">
        <v>7.8</v>
      </c>
      <c r="AJ146" s="821">
        <v>3.8</v>
      </c>
      <c r="AK146" s="821">
        <v>7.9699999999999989</v>
      </c>
      <c r="AL146" s="833">
        <v>17340</v>
      </c>
      <c r="AM146" s="827">
        <v>0.43</v>
      </c>
      <c r="AN146" s="821">
        <v>2.11</v>
      </c>
      <c r="AO146" s="705">
        <f>IF(U146="n/a","n/a",IF(AA146&lt;0,"n/a",IF(AA146="n/a","n/a",J146+U146-AA146)))</f>
        <v>-12.58002342000519</v>
      </c>
      <c r="AP146" s="706">
        <f>IF(U146="n/a","n/a",J146+U146)</f>
        <v>10.013846311795575</v>
      </c>
      <c r="AQ146" s="843">
        <f>IF(OR(AC146&lt;0.01,AC146="n/a",AF146="n/a"),"n/a",(I146/SQRT(22.5*AC146*(I146/AF146))-1)*100)</f>
        <v>59.705881223056004</v>
      </c>
      <c r="AR146" s="618">
        <f>INDEX(Historical!$C$7:$C$1222,MATCH(B146,Historical!$B$7:$B$1244,0))*IF(AH146="n/a",1.03,IF(AH146&lt;0,1.01,IF(AH146&gt;10,1.1,(1+AH146/100))))</f>
        <v>2.0000800000000001</v>
      </c>
      <c r="AS146" s="841">
        <f>IF($AI146="n/a",1.03*AR146,IF($AI146&lt;0,1.01*AR146,IF($AI146&gt;10,1.1*AR146,(1+$AI146/100)*AR146)))</f>
        <v>2.15608624</v>
      </c>
      <c r="AT146" s="841">
        <f>IF($AK146="n/a",1.03*AS146,IF($AK146&lt;0,1.01*AS146,IF($AK146&gt;10,1.1*AS146,(1+$AK146/100)*AS146)))</f>
        <v>2.3279263133279997</v>
      </c>
      <c r="AU146" s="841">
        <f>IF($AK146="n/a",1.03*AT146,IF($AK146&lt;0,1.01*AT146,IF($AK146&gt;10,1.1*AT146,(1+$AK146/100)*AT146)))</f>
        <v>2.513462040500241</v>
      </c>
      <c r="AV146" s="841">
        <f>IF($AK146="n/a",1.03*AU146,IF($AK146&lt;0,1.01*AU146,IF($AK146&gt;10,1.1*AU146,(1+$AK146/100)*AU146)))</f>
        <v>2.7137849651281098</v>
      </c>
      <c r="AW146" s="618">
        <f>SUM(AR146:AV146)</f>
        <v>11.71133955895635</v>
      </c>
      <c r="AX146" s="713">
        <f>AW146/I146*100</f>
        <v>19.859826282781672</v>
      </c>
      <c r="AY146" s="887">
        <v>0.33</v>
      </c>
      <c r="AZ146" s="827">
        <v>12.520000000000001</v>
      </c>
      <c r="BA146" s="827">
        <v>-20.05</v>
      </c>
      <c r="BB146" s="827">
        <v>-5.76</v>
      </c>
      <c r="BC146" s="827">
        <v>-7.6700000000000008</v>
      </c>
      <c r="BE146" s="594">
        <v>2007</v>
      </c>
      <c r="BF146" s="853">
        <f>IF(BE146&gt;2020,0,IF(BE146&gt;2008,1,IF(BE146&gt;2001,2,IF(BE146&gt;1990,3,IF(BE146&gt;1980,4,IF(BE146&gt;1973,5,IF(BE146&gt;1970,6,IF(BE146&gt;1960,7,IF(BE146&gt;1958,8,IF(BE146&gt;1953,9,10))))))))))</f>
        <v>2</v>
      </c>
      <c r="BG146" s="837">
        <v>2.8000000000000003</v>
      </c>
      <c r="BH146" s="820" t="s">
        <v>4443</v>
      </c>
      <c r="BI146" s="820" t="s">
        <v>4444</v>
      </c>
    </row>
    <row r="147" spans="1:61" ht="11.25" customHeight="1" x14ac:dyDescent="0.2">
      <c r="A147" s="836" t="s">
        <v>4545</v>
      </c>
      <c r="B147" s="830" t="s">
        <v>4535</v>
      </c>
      <c r="C147" s="885" t="s">
        <v>107</v>
      </c>
      <c r="D147" s="885" t="s">
        <v>117</v>
      </c>
      <c r="E147" s="699">
        <v>7</v>
      </c>
      <c r="F147" s="1122">
        <v>637</v>
      </c>
      <c r="G147" s="1095" t="s">
        <v>105</v>
      </c>
      <c r="H147" s="1095" t="s">
        <v>105</v>
      </c>
      <c r="I147" t="n">
        <v>38.71</v>
      </c>
      <c r="J147" s="618">
        <f>(M147/I147)*100</f>
        <v>3.8373686614892639</v>
      </c>
      <c r="K147" s="832">
        <v>0.42</v>
      </c>
      <c r="L147" s="842">
        <v>4</v>
      </c>
      <c r="M147" s="609">
        <f>K147*L147</f>
        <v>1.68</v>
      </c>
      <c r="N147" s="825" t="s">
        <v>292</v>
      </c>
      <c r="O147" s="700">
        <v>0.4</v>
      </c>
      <c r="P147" s="603">
        <v>44974</v>
      </c>
      <c r="Q147" s="603">
        <v>44994</v>
      </c>
      <c r="R147" s="609">
        <f>(K147-O147)/O147*100</f>
        <v>4.9999999999999902</v>
      </c>
      <c r="S147" s="667">
        <f>IF(INDEX(Historical!$D$7:$D$1220,MATCH(B147,Historical!$B$7:$B$1244,0))=0,"n/a",(INDEX(Historical!$C$7:$C$1222,MATCH(B147,Historical!$B$7:$B$1244,0))/INDEX(Historical!$D$7:$D$1220,MATCH(B147,Historical!$B$7:$B$1244,0))-1)*100)</f>
        <v>5.2631578947368363</v>
      </c>
      <c r="T147" s="667">
        <f>IF(INDEX(Historical!$F$7:$F$1213,MATCH(B147,Historical!$B$7:$B$1244,0))=0,"n/a",((INDEX(Historical!$C$7:$C$1222,MATCH(B147,Historical!$B$7:$B$1244,0))/INDEX(Historical!$F$7:$F$1213,MATCH(B147,Historical!$B$7:$B$1244,0)))^(1/3)-1)*100)</f>
        <v>4.5515917149420382</v>
      </c>
      <c r="U147" s="667">
        <f>IF(INDEX(Historical!$H$7:$H$1213,MATCH(B147,Historical!$B$7:$B$1244,0))=0,"n/a",((INDEX(Historical!$C$7:$C$1222,MATCH(B147,Historical!$B$7:$B$1244,0))/INDEX(Historical!$H$7:$H$1213,MATCH(B147,Historical!$B$7:$B$1244,0)))^(1/5)-1)*100)</f>
        <v>7.7818067712725814</v>
      </c>
      <c r="V147" s="667">
        <f>IF(INDEX(Historical!$N$7:$N$1213,MATCH(B147,Historical!$B$7:$B$1244,0))=0,"n/a",((INDEX(Historical!$C$7:$C$1222,MATCH(B147,Historical!$B$7:$B$1244,0))/INDEX(Historical!$N$7:$N$1213,MATCH(B147,Historical!$B$7:$B$1244,0)))^(1/10)-1)*100)</f>
        <v>10.30542524220699</v>
      </c>
      <c r="W147" s="668">
        <f>IF(OR(U147&lt;=0,U147="n/a",V147&lt;=0,V147="n/a"),"n/a",U147/V147)</f>
        <v>0.75511748310990068</v>
      </c>
      <c r="X147" s="669" t="str">
        <f>IF(OR(AJ147&lt;=0,AJ147="n/a",U147&lt;=0,U147="n/a"),"n/a",U147/AJ147)</f>
        <v>n/a</v>
      </c>
      <c r="Y147" s="640"/>
      <c r="Z147" s="618">
        <f>IF(OR(AC147&lt;0.01,AC147="n/a"),"n/a",M147/AC147*100)</f>
        <v>51.219512195121951</v>
      </c>
      <c r="AA147" s="841">
        <f>IF(OR(AC147&lt;0.01,AC147="n/a"),"n/a",I147/AC147)</f>
        <v>13.347560975609758</v>
      </c>
      <c r="AB147" s="842">
        <v>12</v>
      </c>
      <c r="AC147" s="821">
        <v>3.28</v>
      </c>
      <c r="AD147" s="821">
        <v>2.67</v>
      </c>
      <c r="AE147" s="821">
        <v>0.99</v>
      </c>
      <c r="AF147" s="821">
        <v>1.35</v>
      </c>
      <c r="AG147" s="821">
        <v>9.6</v>
      </c>
      <c r="AH147" s="821">
        <v>-25.5</v>
      </c>
      <c r="AI147" s="821">
        <v>8.0399999999999991</v>
      </c>
      <c r="AJ147" s="821">
        <v>-1.9</v>
      </c>
      <c r="AK147" s="821">
        <v>5</v>
      </c>
      <c r="AL147" s="833">
        <v>11750</v>
      </c>
      <c r="AM147" s="827">
        <v>0.3</v>
      </c>
      <c r="AN147" s="821">
        <v>0.32</v>
      </c>
      <c r="AO147" s="705">
        <f>IF(U147="n/a","n/a",IF(AA147&lt;0,"n/a",IF(AA147="n/a","n/a",J147+U147-AA147)))</f>
        <v>-1.7283855428479118</v>
      </c>
      <c r="AP147" s="706">
        <f>IF(U147="n/a","n/a",J147+U147)</f>
        <v>11.619175432761846</v>
      </c>
      <c r="AQ147" s="843">
        <f>IF(OR(AC147&lt;0.01,AC147="n/a",AF147="n/a"),"n/a",(I147/SQRT(22.5*AC147*(I147/AF147))-1)*100)</f>
        <v>-10.509572660726141</v>
      </c>
      <c r="AR147" s="618">
        <f>INDEX(Historical!$C$7:$C$1222,MATCH(B147,Historical!$B$7:$B$1244,0))*IF(AH147="n/a",1.03,IF(AH147&lt;0,1.01,IF(AH147&gt;10,1.1,(1+AH147/100))))</f>
        <v>1.6160000000000001</v>
      </c>
      <c r="AS147" s="841">
        <f>IF($AI147="n/a",1.03*AR147,IF($AI147&lt;0,1.01*AR147,IF($AI147&gt;10,1.1*AR147,(1+$AI147/100)*AR147)))</f>
        <v>1.7459264000000001</v>
      </c>
      <c r="AT147" s="841">
        <f>IF($AK147="n/a",1.03*AS147,IF($AK147&lt;0,1.01*AS147,IF($AK147&gt;10,1.1*AS147,(1+$AK147/100)*AS147)))</f>
        <v>1.8332227200000002</v>
      </c>
      <c r="AU147" s="841">
        <f>IF($AK147="n/a",1.03*AT147,IF($AK147&lt;0,1.01*AT147,IF($AK147&gt;10,1.1*AT147,(1+$AK147/100)*AT147)))</f>
        <v>1.9248838560000003</v>
      </c>
      <c r="AV147" s="841">
        <f>IF($AK147="n/a",1.03*AU147,IF($AK147&lt;0,1.01*AU147,IF($AK147&gt;10,1.1*AU147,(1+$AK147/100)*AU147)))</f>
        <v>2.0211280488000005</v>
      </c>
      <c r="AW147" s="618">
        <f>SUM(AR147:AV147)</f>
        <v>9.1411610248000006</v>
      </c>
      <c r="AX147" s="713">
        <f>AW147/I147*100</f>
        <v>20.879764789401552</v>
      </c>
      <c r="AY147" s="887">
        <v>0.67</v>
      </c>
      <c r="AZ147" s="827">
        <v>25.31</v>
      </c>
      <c r="BA147" s="827">
        <v>-10.620000000000001</v>
      </c>
      <c r="BB147" s="827">
        <v>4.6399999999999997</v>
      </c>
      <c r="BC147" s="827">
        <v>7.1099999999999994</v>
      </c>
      <c r="BE147" s="594">
        <v>2017</v>
      </c>
      <c r="BF147" s="853">
        <f>IF(BE147&gt;2020,0,IF(BE147&gt;2008,1,IF(BE147&gt;2001,2,IF(BE147&gt;1990,3,IF(BE147&gt;1980,4,IF(BE147&gt;1973,5,IF(BE147&gt;1970,6,IF(BE147&gt;1960,7,IF(BE147&gt;1958,8,IF(BE147&gt;1953,9,10))))))))))</f>
        <v>1</v>
      </c>
      <c r="BG147" s="837">
        <v>1.4000000000000001</v>
      </c>
      <c r="BH147" s="820" t="s">
        <v>4443</v>
      </c>
      <c r="BI147" s="820" t="s">
        <v>4444</v>
      </c>
    </row>
    <row r="148" spans="1:61" ht="11.25" customHeight="1" x14ac:dyDescent="0.2">
      <c r="A148" s="819" t="s">
        <v>4732</v>
      </c>
      <c r="B148" s="830" t="s">
        <v>479</v>
      </c>
      <c r="C148" s="885" t="s">
        <v>111</v>
      </c>
      <c r="D148" s="885" t="s">
        <v>4215</v>
      </c>
      <c r="E148" s="699">
        <v>28</v>
      </c>
      <c r="F148" s="1122">
        <v>128</v>
      </c>
      <c r="G148" s="1105" t="s">
        <v>105</v>
      </c>
      <c r="H148" s="1105" t="s">
        <v>105</v>
      </c>
      <c r="I148" t="n">
        <v>114.83</v>
      </c>
      <c r="J148" s="618">
        <f>(M148/I148)*100</f>
        <v>2.7746070770041267</v>
      </c>
      <c r="K148" s="839">
        <v>0.79</v>
      </c>
      <c r="L148" s="842">
        <v>4</v>
      </c>
      <c r="M148" s="609">
        <f>K148*L148</f>
        <v>3.16</v>
      </c>
      <c r="N148" s="825" t="s">
        <v>150</v>
      </c>
      <c r="O148" s="701">
        <v>0.57969999999999999</v>
      </c>
      <c r="P148" s="603">
        <v>44994</v>
      </c>
      <c r="Q148" s="603">
        <v>45016</v>
      </c>
      <c r="R148" s="609">
        <f>(K148-O148)/O148*100</f>
        <v>36.27738485423496</v>
      </c>
      <c r="S148" s="667">
        <f>IF(INDEX(Historical!$D$7:$D$1220,MATCH(B148,Historical!$B$7:$B$1244,0))=0,"n/a",(INDEX(Historical!$C$7:$C$1222,MATCH(B148,Historical!$B$7:$B$1244,0))/INDEX(Historical!$D$7:$D$1220,MATCH(B148,Historical!$B$7:$B$1244,0))-1)*100)</f>
        <v>14.541660304372183</v>
      </c>
      <c r="T148" s="667">
        <f>IF(INDEX(Historical!$F$7:$F$1213,MATCH(B148,Historical!$B$7:$B$1244,0))=0,"n/a",((INDEX(Historical!$C$7:$C$1222,MATCH(B148,Historical!$B$7:$B$1244,0))/INDEX(Historical!$F$7:$F$1213,MATCH(B148,Historical!$B$7:$B$1244,0)))^(1/3)-1)*100)</f>
        <v>11.606333565148375</v>
      </c>
      <c r="U148" s="667">
        <f>IF(INDEX(Historical!$H$7:$H$1213,MATCH(B148,Historical!$B$7:$B$1244,0))=0,"n/a",((INDEX(Historical!$C$7:$C$1222,MATCH(B148,Historical!$B$7:$B$1244,0))/INDEX(Historical!$H$7:$H$1213,MATCH(B148,Historical!$B$7:$B$1244,0)))^(1/5)-1)*100)</f>
        <v>12.009253861083668</v>
      </c>
      <c r="V148" s="667">
        <f>IF(INDEX(Historical!$N$7:$N$1213,MATCH(B148,Historical!$B$7:$B$1244,0))=0,"n/a",((INDEX(Historical!$C$7:$C$1222,MATCH(B148,Historical!$B$7:$B$1244,0))/INDEX(Historical!$N$7:$N$1213,MATCH(B148,Historical!$B$7:$B$1244,0)))^(1/10)-1)*100)</f>
        <v>11.610879202263513</v>
      </c>
      <c r="W148" s="668">
        <f>IF(OR(U148&lt;=0,U148="n/a",V148&lt;=0,V148="n/a"),"n/a",U148/V148)</f>
        <v>1.0343104645118082</v>
      </c>
      <c r="X148" s="669" t="str">
        <f>IF(OR(AJ148&lt;=0,AJ148="n/a",U148&lt;=0,U148="n/a"),"n/a",U148/AJ148)</f>
        <v>n/a</v>
      </c>
      <c r="Y148" s="831" t="s">
        <v>480</v>
      </c>
      <c r="Z148" s="618">
        <f>IF(OR(AC148&lt;0.01,AC148="n/a"),"n/a",M148/AC148*100)</f>
        <v>57.45454545454546</v>
      </c>
      <c r="AA148" s="841">
        <f>IF(OR(AC148&lt;0.01,AC148="n/a"),"n/a",I148/AC148)</f>
        <v>20.707272727272727</v>
      </c>
      <c r="AB148" s="842">
        <v>12</v>
      </c>
      <c r="AC148" s="821">
        <v>5.5</v>
      </c>
      <c r="AD148" s="821">
        <v>2.59</v>
      </c>
      <c r="AE148" s="821">
        <v>6.23</v>
      </c>
      <c r="AF148" s="821">
        <v>4.96</v>
      </c>
      <c r="AG148" s="821">
        <v>23.5</v>
      </c>
      <c r="AH148" s="821">
        <v>8</v>
      </c>
      <c r="AI148" s="821">
        <v>9.2100000000000009</v>
      </c>
      <c r="AJ148" s="821">
        <v>-4.9000000000000004</v>
      </c>
      <c r="AK148" s="821">
        <v>8.15</v>
      </c>
      <c r="AL148" s="833">
        <v>78710</v>
      </c>
      <c r="AM148" s="827">
        <v>0.2</v>
      </c>
      <c r="AN148" s="821">
        <v>0.72</v>
      </c>
      <c r="AO148" s="705">
        <f>IF(U148="n/a","n/a",IF(AA148&lt;0,"n/a",IF(AA148="n/a","n/a",J148+U148-AA148)))</f>
        <v>-5.9234117891849323</v>
      </c>
      <c r="AP148" s="706">
        <f>IF(U148="n/a","n/a",J148+U148)</f>
        <v>14.783860938087795</v>
      </c>
      <c r="AQ148" s="843">
        <f>IF(OR(AC148&lt;0.01,AC148="n/a",AF148="n/a"),"n/a",(I148/SQRT(22.5*AC148*(I148/AF148))-1)*100)</f>
        <v>113.65400142106475</v>
      </c>
      <c r="AR148" s="618">
        <f>INDEX(Historical!$C$7:$C$1222,MATCH(B148,Historical!$B$7:$B$1244,0))*IF(AH148="n/a",1.03,IF(AH148&lt;0,1.01,IF(AH148&gt;10,1.1,(1+AH148/100))))</f>
        <v>2.4304320000000001</v>
      </c>
      <c r="AS148" s="841">
        <f>IF($AI148="n/a",1.03*AR148,IF($AI148&lt;0,1.01*AR148,IF($AI148&gt;10,1.1*AR148,(1+$AI148/100)*AR148)))</f>
        <v>2.6542747872000003</v>
      </c>
      <c r="AT148" s="841">
        <f>IF($AK148="n/a",1.03*AS148,IF($AK148&lt;0,1.01*AS148,IF($AK148&gt;10,1.1*AS148,(1+$AK148/100)*AS148)))</f>
        <v>2.8705981823568001</v>
      </c>
      <c r="AU148" s="841">
        <f>IF($AK148="n/a",1.03*AT148,IF($AK148&lt;0,1.01*AT148,IF($AK148&gt;10,1.1*AT148,(1+$AK148/100)*AT148)))</f>
        <v>3.104551934218879</v>
      </c>
      <c r="AV148" s="841">
        <f>IF($AK148="n/a",1.03*AU148,IF($AK148&lt;0,1.01*AU148,IF($AK148&gt;10,1.1*AU148,(1+$AK148/100)*AU148)))</f>
        <v>3.3575729168577175</v>
      </c>
      <c r="AW148" s="618">
        <f>SUM(AR148:AV148)</f>
        <v>14.417429820633396</v>
      </c>
      <c r="AX148" s="713">
        <f>AW148/I148*100</f>
        <v>12.659083168525239</v>
      </c>
      <c r="AY148" s="887">
        <v>0.92</v>
      </c>
      <c r="AZ148" s="827">
        <v>9.73</v>
      </c>
      <c r="BA148" s="827">
        <v>-16.98</v>
      </c>
      <c r="BB148" s="827">
        <v>-5.07</v>
      </c>
      <c r="BC148" s="827">
        <v>-3.5999999999999996</v>
      </c>
      <c r="BE148" s="594">
        <v>1998</v>
      </c>
      <c r="BF148" s="853">
        <f>IF(BE148&gt;2020,0,IF(BE148&gt;2008,1,IF(BE148&gt;2001,2,IF(BE148&gt;1990,3,IF(BE148&gt;1980,4,IF(BE148&gt;1973,5,IF(BE148&gt;1970,6,IF(BE148&gt;1960,7,IF(BE148&gt;1958,8,IF(BE148&gt;1953,9,10))))))))))</f>
        <v>3</v>
      </c>
      <c r="BG148" s="837">
        <v>10.299999999999999</v>
      </c>
      <c r="BH148" s="820" t="s">
        <v>4447</v>
      </c>
      <c r="BI148" s="820" t="s">
        <v>4444</v>
      </c>
    </row>
    <row r="149" spans="1:61" ht="11.25" customHeight="1" x14ac:dyDescent="0.2">
      <c r="A149" s="826" t="s">
        <v>4733</v>
      </c>
      <c r="B149" s="830" t="s">
        <v>1044</v>
      </c>
      <c r="C149" s="885" t="s">
        <v>107</v>
      </c>
      <c r="D149" s="885" t="s">
        <v>117</v>
      </c>
      <c r="E149" s="699">
        <v>11</v>
      </c>
      <c r="F149" s="1122">
        <v>424</v>
      </c>
      <c r="G149" s="1082" t="s">
        <v>105</v>
      </c>
      <c r="H149" s="1082" t="s">
        <v>105</v>
      </c>
      <c r="I149" s="829">
        <v>25.62</v>
      </c>
      <c r="J149" s="618">
        <f>(M149/I149)*100</f>
        <v>2.1857923497267762</v>
      </c>
      <c r="K149" s="832">
        <v>0.14000000000000001</v>
      </c>
      <c r="L149" s="842">
        <v>4</v>
      </c>
      <c r="M149" s="609">
        <f>K149*L149</f>
        <v>0.56000000000000005</v>
      </c>
      <c r="N149" s="825" t="s">
        <v>587</v>
      </c>
      <c r="O149" s="700">
        <v>0.13</v>
      </c>
      <c r="P149" s="603">
        <v>44721</v>
      </c>
      <c r="Q149" s="603">
        <v>44736</v>
      </c>
      <c r="R149" s="609">
        <f>(K149-O149)/O149*100</f>
        <v>7.6923076923076987</v>
      </c>
      <c r="S149" s="667">
        <f>IF(INDEX(Historical!$D$7:$D$1220,MATCH(B149,Historical!$B$7:$B$1244,0))=0,"n/a",(INDEX(Historical!$C$7:$C$1222,MATCH(B149,Historical!$B$7:$B$1244,0))/INDEX(Historical!$D$7:$D$1220,MATCH(B149,Historical!$B$7:$B$1244,0))-1)*100)</f>
        <v>7.8431372549019773</v>
      </c>
      <c r="T149" s="667">
        <f>IF(INDEX(Historical!$F$7:$F$1213,MATCH(B149,Historical!$B$7:$B$1244,0))=0,"n/a",((INDEX(Historical!$C$7:$C$1222,MATCH(B149,Historical!$B$7:$B$1244,0))/INDEX(Historical!$F$7:$F$1213,MATCH(B149,Historical!$B$7:$B$1244,0)))^(1/3)-1)*100)</f>
        <v>8.5503957932088639</v>
      </c>
      <c r="U149" s="667">
        <f>IF(INDEX(Historical!$H$7:$H$1213,MATCH(B149,Historical!$B$7:$B$1244,0))=0,"n/a",((INDEX(Historical!$C$7:$C$1222,MATCH(B149,Historical!$B$7:$B$1244,0))/INDEX(Historical!$H$7:$H$1213,MATCH(B149,Historical!$B$7:$B$1244,0)))^(1/5)-1)*100)</f>
        <v>9.4608784223157549</v>
      </c>
      <c r="V149" s="667">
        <f>IF(INDEX(Historical!$N$7:$N$1213,MATCH(B149,Historical!$B$7:$B$1244,0))=0,"n/a",((INDEX(Historical!$C$7:$C$1222,MATCH(B149,Historical!$B$7:$B$1244,0))/INDEX(Historical!$N$7:$N$1213,MATCH(B149,Historical!$B$7:$B$1244,0)))^(1/10)-1)*100)</f>
        <v>24.801884700551092</v>
      </c>
      <c r="W149" s="668">
        <f>IF(OR(U149&lt;=0,U149="n/a",V149&lt;=0,V149="n/a"),"n/a",U149/V149)</f>
        <v>0.38145804387621945</v>
      </c>
      <c r="X149" s="669">
        <f>IF(OR(AJ149&lt;=0,AJ149="n/a",U149&lt;=0,U149="n/a"),"n/a",U149/AJ149)</f>
        <v>0.86797049746016097</v>
      </c>
      <c r="Y149" s="631"/>
      <c r="Z149" s="618">
        <f>IF(OR(AC149&lt;0.01,AC149="n/a"),"n/a",M149/AC149*100)</f>
        <v>16.617210682492583</v>
      </c>
      <c r="AA149" s="841">
        <f>IF(OR(AC149&lt;0.01,AC149="n/a"),"n/a",I149/AC149)</f>
        <v>7.6023738872403559</v>
      </c>
      <c r="AB149" s="842">
        <v>12</v>
      </c>
      <c r="AC149" s="821">
        <v>3.37</v>
      </c>
      <c r="AD149" s="821">
        <v>0.76</v>
      </c>
      <c r="AE149" s="821">
        <v>0.79</v>
      </c>
      <c r="AF149" s="821">
        <v>2.2400000000000002</v>
      </c>
      <c r="AG149" s="821">
        <v>14.899999999999999</v>
      </c>
      <c r="AH149" s="821">
        <v>79.800000000000011</v>
      </c>
      <c r="AI149" s="821">
        <v>6.84</v>
      </c>
      <c r="AJ149" s="821">
        <v>10.9</v>
      </c>
      <c r="AK149" s="821">
        <v>10</v>
      </c>
      <c r="AL149" s="833">
        <v>2850</v>
      </c>
      <c r="AM149" s="827">
        <v>0.3</v>
      </c>
      <c r="AN149" s="821">
        <v>3</v>
      </c>
      <c r="AO149" s="705">
        <f>IF(U149="n/a","n/a",IF(AA149&lt;0,"n/a",IF(AA149="n/a","n/a",J149+U149-AA149)))</f>
        <v>4.0442968848021756</v>
      </c>
      <c r="AP149" s="706">
        <f>IF(U149="n/a","n/a",J149+U149)</f>
        <v>11.646670772042532</v>
      </c>
      <c r="AQ149" s="843">
        <f>IF(OR(AC149&lt;0.01,AC149="n/a",AF149="n/a"),"n/a",(I149/SQRT(22.5*AC149*(I149/AF149))-1)*100)</f>
        <v>-13.002381878280023</v>
      </c>
      <c r="AR149" s="618">
        <f>INDEX(Historical!$C$7:$C$1222,MATCH(B149,Historical!$B$7:$B$1244,0))*IF(AH149="n/a",1.03,IF(AH149&lt;0,1.01,IF(AH149&gt;10,1.1,(1+AH149/100))))</f>
        <v>0.60500000000000009</v>
      </c>
      <c r="AS149" s="841">
        <f>IF($AI149="n/a",1.03*AR149,IF($AI149&lt;0,1.01*AR149,IF($AI149&gt;10,1.1*AR149,(1+$AI149/100)*AR149)))</f>
        <v>0.64638200000000012</v>
      </c>
      <c r="AT149" s="841">
        <f>IF($AK149="n/a",1.03*AS149,IF($AK149&lt;0,1.01*AS149,IF($AK149&gt;10,1.1*AS149,(1+$AK149/100)*AS149)))</f>
        <v>0.71102020000000021</v>
      </c>
      <c r="AU149" s="841">
        <f>IF($AK149="n/a",1.03*AT149,IF($AK149&lt;0,1.01*AT149,IF($AK149&gt;10,1.1*AT149,(1+$AK149/100)*AT149)))</f>
        <v>0.78212222000000031</v>
      </c>
      <c r="AV149" s="841">
        <f>IF($AK149="n/a",1.03*AU149,IF($AK149&lt;0,1.01*AU149,IF($AK149&gt;10,1.1*AU149,(1+$AK149/100)*AU149)))</f>
        <v>0.86033444200000042</v>
      </c>
      <c r="AW149" s="618">
        <f>SUM(AR149:AV149)</f>
        <v>3.6048588620000013</v>
      </c>
      <c r="AX149" s="713">
        <f>AW149/I149*100</f>
        <v>14.070487361436381</v>
      </c>
      <c r="AY149" s="887">
        <v>1.17</v>
      </c>
      <c r="AZ149" s="827">
        <v>54.71</v>
      </c>
      <c r="BA149" s="827">
        <v>-2.77</v>
      </c>
      <c r="BB149" s="827">
        <v>6.5299999999999994</v>
      </c>
      <c r="BC149" s="827">
        <v>23.330000000000002</v>
      </c>
      <c r="BE149" s="594">
        <v>2012</v>
      </c>
      <c r="BF149" s="853">
        <f>IF(BE149&gt;2020,0,IF(BE149&gt;2008,1,IF(BE149&gt;2001,2,IF(BE149&gt;1990,3,IF(BE149&gt;1980,4,IF(BE149&gt;1973,5,IF(BE149&gt;1970,6,IF(BE149&gt;1960,7,IF(BE149&gt;1958,8,IF(BE149&gt;1953,9,10))))))))))</f>
        <v>1</v>
      </c>
      <c r="BG149" s="837">
        <v>1.3</v>
      </c>
      <c r="BH149" s="820" t="s">
        <v>4443</v>
      </c>
      <c r="BI149" s="820" t="s">
        <v>4444</v>
      </c>
    </row>
    <row r="150" spans="1:61" s="737" customFormat="1" ht="11.25" customHeight="1" x14ac:dyDescent="0.2">
      <c r="A150" s="613" t="s">
        <v>4734</v>
      </c>
      <c r="B150" s="743" t="s">
        <v>1052</v>
      </c>
      <c r="C150" s="885" t="s">
        <v>107</v>
      </c>
      <c r="D150" s="885" t="s">
        <v>4193</v>
      </c>
      <c r="E150" s="721">
        <v>14</v>
      </c>
      <c r="F150" s="1122">
        <v>278</v>
      </c>
      <c r="G150" s="1121" t="s">
        <v>105</v>
      </c>
      <c r="H150" s="1121" t="s">
        <v>105</v>
      </c>
      <c r="I150" s="722">
        <v>72.36</v>
      </c>
      <c r="J150" s="723">
        <f>(M150/I150)*100</f>
        <v>3.1509121061359862</v>
      </c>
      <c r="K150" s="724">
        <v>0.56999999999999995</v>
      </c>
      <c r="L150" s="725">
        <v>4</v>
      </c>
      <c r="M150" s="726">
        <f>K150*L150</f>
        <v>2.2799999999999998</v>
      </c>
      <c r="N150" s="727" t="s">
        <v>597</v>
      </c>
      <c r="O150" s="728">
        <v>0.55000000000000004</v>
      </c>
      <c r="P150" s="1037">
        <v>44988</v>
      </c>
      <c r="Q150" s="1037">
        <v>45001</v>
      </c>
      <c r="R150" s="726">
        <f>(K150-O150)/O150*100</f>
        <v>3.6363636363636189</v>
      </c>
      <c r="S150" s="667">
        <f>IF(INDEX(Historical!$D$7:$D$1220,MATCH(B150,Historical!$B$7:$B$1244,0))=0,"n/a",(INDEX(Historical!$C$7:$C$1222,MATCH(B150,Historical!$B$7:$B$1244,0))/INDEX(Historical!$D$7:$D$1220,MATCH(B150,Historical!$B$7:$B$1244,0))-1)*100)</f>
        <v>22.222222222222232</v>
      </c>
      <c r="T150" s="667">
        <f>IF(INDEX(Historical!$F$7:$F$1213,MATCH(B150,Historical!$B$7:$B$1244,0))=0,"n/a",((INDEX(Historical!$C$7:$C$1222,MATCH(B150,Historical!$B$7:$B$1244,0))/INDEX(Historical!$F$7:$F$1213,MATCH(B150,Historical!$B$7:$B$1244,0)))^(1/3)-1)*100)</f>
        <v>15.173720500186395</v>
      </c>
      <c r="U150" s="667">
        <f>IF(INDEX(Historical!$H$7:$H$1213,MATCH(B150,Historical!$B$7:$B$1244,0))=0,"n/a",((INDEX(Historical!$C$7:$C$1222,MATCH(B150,Historical!$B$7:$B$1244,0))/INDEX(Historical!$H$7:$H$1213,MATCH(B150,Historical!$B$7:$B$1244,0)))^(1/5)-1)*100)</f>
        <v>14.456623939757996</v>
      </c>
      <c r="V150" s="667">
        <f>IF(INDEX(Historical!$N$7:$N$1213,MATCH(B150,Historical!$B$7:$B$1244,0))=0,"n/a",((INDEX(Historical!$C$7:$C$1222,MATCH(B150,Historical!$B$7:$B$1244,0))/INDEX(Historical!$N$7:$N$1213,MATCH(B150,Historical!$B$7:$B$1244,0)))^(1/10)-1)*100)</f>
        <v>11.817304401530127</v>
      </c>
      <c r="W150" s="668">
        <f>IF(OR(U150&lt;=0,U150="n/a",V150&lt;=0,V150="n/a"),"n/a",U150/V150)</f>
        <v>1.2233436195386593</v>
      </c>
      <c r="X150" s="669">
        <f>IF(OR(AJ150&lt;=0,AJ150="n/a",U150&lt;=0,U150="n/a"),"n/a",U150/AJ150)</f>
        <v>0.9901797219012326</v>
      </c>
      <c r="Y150" s="740"/>
      <c r="Z150" s="723">
        <f>IF(OR(AC150&lt;0.01,AC150="n/a"),"n/a",M150/AC150*100)</f>
        <v>65.706051873198831</v>
      </c>
      <c r="AA150" s="730">
        <f>IF(OR(AC150&lt;0.01,AC150="n/a"),"n/a",I150/AC150)</f>
        <v>20.853025936599423</v>
      </c>
      <c r="AB150" s="725">
        <v>12</v>
      </c>
      <c r="AC150" s="731">
        <v>3.47</v>
      </c>
      <c r="AD150" s="731">
        <v>10.92</v>
      </c>
      <c r="AE150" s="731">
        <v>6.23</v>
      </c>
      <c r="AF150" s="731">
        <v>10.42</v>
      </c>
      <c r="AG150" s="731">
        <v>57.099999999999994</v>
      </c>
      <c r="AH150" s="731">
        <v>-19.400000000000002</v>
      </c>
      <c r="AI150" s="731">
        <v>13.120000000000001</v>
      </c>
      <c r="AJ150" s="731">
        <v>14.6</v>
      </c>
      <c r="AK150" s="731">
        <v>1.9</v>
      </c>
      <c r="AL150" s="732">
        <v>3530</v>
      </c>
      <c r="AM150" s="733">
        <v>7.3</v>
      </c>
      <c r="AN150" s="731">
        <v>0</v>
      </c>
      <c r="AO150" s="734">
        <f>IF(U150="n/a","n/a",IF(AA150&lt;0,"n/a",IF(AA150="n/a","n/a",J150+U150-AA150)))</f>
        <v>-3.2454898907054393</v>
      </c>
      <c r="AP150" s="735">
        <f>IF(U150="n/a","n/a",J150+U150)</f>
        <v>17.607536045893983</v>
      </c>
      <c r="AQ150" s="843">
        <f>IF(OR(AC150&lt;0.01,AC150="n/a",AF150="n/a"),"n/a",(I150/SQRT(22.5*AC150*(I150/AF150))-1)*100)</f>
        <v>210.76145210639265</v>
      </c>
      <c r="AR150" s="618">
        <f>INDEX(Historical!$C$7:$C$1222,MATCH(B150,Historical!$B$7:$B$1244,0))*IF(AH150="n/a",1.03,IF(AH150&lt;0,1.01,IF(AH150&gt;10,1.1,(1+AH150/100))))</f>
        <v>2.2220000000000004</v>
      </c>
      <c r="AS150" s="730">
        <f>IF($AI150="n/a",1.03*AR150,IF($AI150&lt;0,1.01*AR150,IF($AI150&gt;10,1.1*AR150,(1+$AI150/100)*AR150)))</f>
        <v>2.4442000000000008</v>
      </c>
      <c r="AT150" s="730">
        <f>IF($AK150="n/a",1.03*AS150,IF($AK150&lt;0,1.01*AS150,IF($AK150&gt;10,1.1*AS150,(1+$AK150/100)*AS150)))</f>
        <v>2.4906398000000007</v>
      </c>
      <c r="AU150" s="730">
        <f>IF($AK150="n/a",1.03*AT150,IF($AK150&lt;0,1.01*AT150,IF($AK150&gt;10,1.1*AT150,(1+$AK150/100)*AT150)))</f>
        <v>2.5379619562000006</v>
      </c>
      <c r="AV150" s="730">
        <f>IF($AK150="n/a",1.03*AU150,IF($AK150&lt;0,1.01*AU150,IF($AK150&gt;10,1.1*AU150,(1+$AK150/100)*AU150)))</f>
        <v>2.5861832333678003</v>
      </c>
      <c r="AW150" s="723">
        <f>SUM(AR150:AV150)</f>
        <v>12.280984989567802</v>
      </c>
      <c r="AX150" s="736">
        <f>AW150/I150*100</f>
        <v>16.972063280220841</v>
      </c>
      <c r="AY150" s="888">
        <v>1.36</v>
      </c>
      <c r="AZ150" s="733">
        <v>38.25</v>
      </c>
      <c r="BA150" s="733">
        <v>-17.97</v>
      </c>
      <c r="BB150" s="733">
        <v>2.7199999999999998</v>
      </c>
      <c r="BC150" s="733">
        <v>5.2299999999999995</v>
      </c>
      <c r="BD150" s="862"/>
      <c r="BE150" s="594">
        <v>2010</v>
      </c>
      <c r="BF150" s="853">
        <f>IF(BE150&gt;2020,0,IF(BE150&gt;2008,1,IF(BE150&gt;2001,2,IF(BE150&gt;1990,3,IF(BE150&gt;1980,4,IF(BE150&gt;1973,5,IF(BE150&gt;1970,6,IF(BE150&gt;1960,7,IF(BE150&gt;1958,8,IF(BE150&gt;1953,9,10))))))))))</f>
        <v>1</v>
      </c>
      <c r="BG150" s="783">
        <v>29.2</v>
      </c>
      <c r="BH150" s="820" t="s">
        <v>4443</v>
      </c>
      <c r="BI150" s="820" t="s">
        <v>4444</v>
      </c>
    </row>
    <row r="151" spans="1:61" ht="11.25" customHeight="1" x14ac:dyDescent="0.2">
      <c r="A151" s="836" t="s">
        <v>4735</v>
      </c>
      <c r="B151" s="830" t="s">
        <v>4565</v>
      </c>
      <c r="C151" s="885" t="s">
        <v>107</v>
      </c>
      <c r="D151" s="885" t="s">
        <v>4197</v>
      </c>
      <c r="E151" s="699">
        <v>11</v>
      </c>
      <c r="F151" s="1122">
        <v>442</v>
      </c>
      <c r="G151" s="1105" t="s">
        <v>105</v>
      </c>
      <c r="H151" s="1105" t="s">
        <v>105</v>
      </c>
      <c r="I151" s="829">
        <v>28.44</v>
      </c>
      <c r="J151" s="618">
        <f>(M151/I151)*100</f>
        <v>3.6568213783403656</v>
      </c>
      <c r="K151" s="832">
        <v>0.26</v>
      </c>
      <c r="L151" s="842">
        <v>4</v>
      </c>
      <c r="M151" s="609">
        <f>K151*L151</f>
        <v>1.04</v>
      </c>
      <c r="N151" s="825" t="s">
        <v>316</v>
      </c>
      <c r="O151" s="700">
        <v>0.25</v>
      </c>
      <c r="P151" s="603">
        <v>44909</v>
      </c>
      <c r="Q151" s="603">
        <v>44925</v>
      </c>
      <c r="R151" s="609">
        <f>(K151-O151)/O151*100</f>
        <v>4.0000000000000036</v>
      </c>
      <c r="S151" s="667">
        <f>IF(INDEX(Historical!$D$7:$D$1220,MATCH(B151,Historical!$B$7:$B$1244,0))=0,"n/a",(INDEX(Historical!$C$7:$C$1222,MATCH(B151,Historical!$B$7:$B$1244,0))/INDEX(Historical!$D$7:$D$1220,MATCH(B151,Historical!$B$7:$B$1244,0))-1)*100)</f>
        <v>7.4468085106383031</v>
      </c>
      <c r="T151" s="667">
        <f>IF(INDEX(Historical!$F$7:$F$1213,MATCH(B151,Historical!$B$7:$B$1244,0))=0,"n/a",((INDEX(Historical!$C$7:$C$1222,MATCH(B151,Historical!$B$7:$B$1244,0))/INDEX(Historical!$F$7:$F$1213,MATCH(B151,Historical!$B$7:$B$1244,0)))^(1/3)-1)*100)</f>
        <v>8.0796166472541397</v>
      </c>
      <c r="U151" s="667">
        <f>IF(INDEX(Historical!$H$7:$H$1213,MATCH(B151,Historical!$B$7:$B$1244,0))=0,"n/a",((INDEX(Historical!$C$7:$C$1222,MATCH(B151,Historical!$B$7:$B$1244,0))/INDEX(Historical!$H$7:$H$1213,MATCH(B151,Historical!$B$7:$B$1244,0)))^(1/5)-1)*100)</f>
        <v>9.5571158676181831</v>
      </c>
      <c r="V151" s="667">
        <f>IF(INDEX(Historical!$N$7:$N$1213,MATCH(B151,Historical!$B$7:$B$1244,0))=0,"n/a",((INDEX(Historical!$C$7:$C$1222,MATCH(B151,Historical!$B$7:$B$1244,0))/INDEX(Historical!$N$7:$N$1213,MATCH(B151,Historical!$B$7:$B$1244,0)))^(1/10)-1)*100)</f>
        <v>8.336049966741399</v>
      </c>
      <c r="W151" s="668">
        <f>IF(OR(U151&lt;=0,U151="n/a",V151&lt;=0,V151="n/a"),"n/a",U151/V151)</f>
        <v>1.1464801561589133</v>
      </c>
      <c r="X151" s="669" t="str">
        <f>IF(OR(AJ151&lt;=0,AJ151="n/a",U151&lt;=0,U151="n/a"),"n/a",U151/AJ151)</f>
        <v>n/a</v>
      </c>
      <c r="Y151" s="640"/>
      <c r="Z151" s="618">
        <f>IF(OR(AC151&lt;0.01,AC151="n/a"),"n/a",M151/AC151*100)</f>
        <v>33.015873015873019</v>
      </c>
      <c r="AA151" s="841">
        <f>IF(OR(AC151&lt;0.01,AC151="n/a"),"n/a",I151/AC151)</f>
        <v>9.0285714285714285</v>
      </c>
      <c r="AB151" s="842">
        <v>12</v>
      </c>
      <c r="AC151" s="821">
        <v>3.15</v>
      </c>
      <c r="AD151" s="821" t="s">
        <v>135</v>
      </c>
      <c r="AE151" s="821">
        <v>2.66</v>
      </c>
      <c r="AF151" s="821">
        <v>1.36</v>
      </c>
      <c r="AG151" s="821">
        <v>12.11</v>
      </c>
      <c r="AH151" s="821" t="s">
        <v>135</v>
      </c>
      <c r="AI151" s="821" t="s">
        <v>135</v>
      </c>
      <c r="AJ151" s="821" t="s">
        <v>135</v>
      </c>
      <c r="AK151" s="821" t="s">
        <v>135</v>
      </c>
      <c r="AL151" s="833">
        <v>212.71</v>
      </c>
      <c r="AM151" s="827">
        <v>8.1100000000000012</v>
      </c>
      <c r="AN151" s="821" t="s">
        <v>135</v>
      </c>
      <c r="AO151" s="705">
        <f>IF(U151="n/a","n/a",IF(AA151&lt;0,"n/a",IF(AA151="n/a","n/a",J151+U151-AA151)))</f>
        <v>4.1853658173871207</v>
      </c>
      <c r="AP151" s="706">
        <f>IF(U151="n/a","n/a",J151+U151)</f>
        <v>13.213937245958549</v>
      </c>
      <c r="AQ151" s="843">
        <f>IF(OR(AC151&lt;0.01,AC151="n/a",AF151="n/a"),"n/a",(I151/SQRT(22.5*AC151*(I151/AF151))-1)*100)</f>
        <v>-26.126663529593841</v>
      </c>
      <c r="AR151" s="618">
        <f>INDEX(Historical!$C$7:$C$1222,MATCH(B151,Historical!$B$7:$B$1244,0))*IF(AH151="n/a",1.03,IF(AH151&lt;0,1.01,IF(AH151&gt;10,1.1,(1+AH151/100))))</f>
        <v>1.0403</v>
      </c>
      <c r="AS151" s="841">
        <f>IF($AI151="n/a",1.03*AR151,IF($AI151&lt;0,1.01*AR151,IF($AI151&gt;10,1.1*AR151,(1+$AI151/100)*AR151)))</f>
        <v>1.071509</v>
      </c>
      <c r="AT151" s="841">
        <f>IF($AK151="n/a",1.03*AS151,IF($AK151&lt;0,1.01*AS151,IF($AK151&gt;10,1.1*AS151,(1+$AK151/100)*AS151)))</f>
        <v>1.10365427</v>
      </c>
      <c r="AU151" s="841">
        <f>IF($AK151="n/a",1.03*AT151,IF($AK151&lt;0,1.01*AT151,IF($AK151&gt;10,1.1*AT151,(1+$AK151/100)*AT151)))</f>
        <v>1.1367638981000001</v>
      </c>
      <c r="AV151" s="841">
        <f>IF($AK151="n/a",1.03*AU151,IF($AK151&lt;0,1.01*AU151,IF($AK151&gt;10,1.1*AU151,(1+$AK151/100)*AU151)))</f>
        <v>1.1708668150430002</v>
      </c>
      <c r="AW151" s="618">
        <f>SUM(AR151:AV151)</f>
        <v>5.5230939831430002</v>
      </c>
      <c r="AX151" s="713">
        <f>AW151/I151*100</f>
        <v>19.420161684750351</v>
      </c>
      <c r="AY151" s="887">
        <v>0.28999999999999998</v>
      </c>
      <c r="AZ151" s="827">
        <v>48.125000000000014</v>
      </c>
      <c r="BA151" s="827">
        <v>-5.1683894631543765</v>
      </c>
      <c r="BB151" s="827">
        <v>2.302158273381294</v>
      </c>
      <c r="BC151" s="827">
        <v>22.58620689655173</v>
      </c>
      <c r="BE151" s="594">
        <v>2012</v>
      </c>
      <c r="BF151" s="853">
        <f>IF(BE151&gt;2020,0,IF(BE151&gt;2008,1,IF(BE151&gt;2001,2,IF(BE151&gt;1990,3,IF(BE151&gt;1980,4,IF(BE151&gt;1973,5,IF(BE151&gt;1970,6,IF(BE151&gt;1960,7,IF(BE151&gt;1958,8,IF(BE151&gt;1953,9,10))))))))))</f>
        <v>1</v>
      </c>
      <c r="BG151" s="837">
        <v>0.9900000000000001</v>
      </c>
      <c r="BH151" s="820" t="s">
        <v>4443</v>
      </c>
      <c r="BI151" s="820" t="s">
        <v>4444</v>
      </c>
    </row>
    <row r="152" spans="1:61" ht="11.25" customHeight="1" x14ac:dyDescent="0.2">
      <c r="A152" s="836" t="s">
        <v>2052</v>
      </c>
      <c r="B152" s="830" t="s">
        <v>2053</v>
      </c>
      <c r="C152" s="885" t="s">
        <v>177</v>
      </c>
      <c r="D152" s="885" t="s">
        <v>4195</v>
      </c>
      <c r="E152" s="699">
        <v>6</v>
      </c>
      <c r="F152" s="1122">
        <v>668</v>
      </c>
      <c r="G152" s="1098" t="s">
        <v>105</v>
      </c>
      <c r="H152" s="1098" t="s">
        <v>105</v>
      </c>
      <c r="I152" t="n">
        <v>97.41</v>
      </c>
      <c r="J152" s="618">
        <f>(M152/I152)*100</f>
        <v>1.9738751814223514</v>
      </c>
      <c r="K152" s="832">
        <v>0.51</v>
      </c>
      <c r="L152" s="842">
        <v>4</v>
      </c>
      <c r="M152" s="609">
        <f>K152*L152</f>
        <v>2.04</v>
      </c>
      <c r="N152" s="825" t="s">
        <v>4165</v>
      </c>
      <c r="O152" s="700">
        <v>0.46</v>
      </c>
      <c r="P152" s="603">
        <v>44879</v>
      </c>
      <c r="Q152" s="603">
        <v>44896</v>
      </c>
      <c r="R152" s="609">
        <f>(K152-O152)/O152*100</f>
        <v>10.869565217391301</v>
      </c>
      <c r="S152" s="667">
        <f>IF(INDEX(Historical!$D$7:$D$1220,MATCH(B152,Historical!$B$7:$B$1244,0))=0,"n/a",(INDEX(Historical!$C$7:$C$1222,MATCH(B152,Historical!$B$7:$B$1244,0))/INDEX(Historical!$D$7:$D$1220,MATCH(B152,Historical!$B$7:$B$1244,0))-1)*100)</f>
        <v>7.9999999999999849</v>
      </c>
      <c r="T152" s="667">
        <f>IF(INDEX(Historical!$F$7:$F$1213,MATCH(B152,Historical!$B$7:$B$1244,0))=0,"n/a",((INDEX(Historical!$C$7:$C$1222,MATCH(B152,Historical!$B$7:$B$1244,0))/INDEX(Historical!$F$7:$F$1213,MATCH(B152,Historical!$B$7:$B$1244,0)))^(1/3)-1)*100)</f>
        <v>12.286319322519557</v>
      </c>
      <c r="U152" s="667">
        <f>IF(INDEX(Historical!$H$7:$H$1213,MATCH(B152,Historical!$B$7:$B$1244,0))=0,"n/a",((INDEX(Historical!$C$7:$C$1222,MATCH(B152,Historical!$B$7:$B$1244,0))/INDEX(Historical!$H$7:$H$1213,MATCH(B152,Historical!$B$7:$B$1244,0)))^(1/5)-1)*100)</f>
        <v>12.261589687345964</v>
      </c>
      <c r="V152" s="667">
        <f>IF(INDEX(Historical!$N$7:$N$1213,MATCH(B152,Historical!$B$7:$B$1244,0))=0,"n/a",((INDEX(Historical!$C$7:$C$1222,MATCH(B152,Historical!$B$7:$B$1244,0))/INDEX(Historical!$N$7:$N$1213,MATCH(B152,Historical!$B$7:$B$1244,0)))^(1/10)-1)*100)</f>
        <v>-3.2867923226621576</v>
      </c>
      <c r="W152" s="668" t="str">
        <f>IF(OR(U152&lt;=0,U152="n/a",V152&lt;=0,V152="n/a"),"n/a",U152/V152)</f>
        <v>n/a</v>
      </c>
      <c r="X152" s="669">
        <f>IF(OR(AJ152&lt;=0,AJ152="n/a",U152&lt;=0,U152="n/a"),"n/a",U152/AJ152)</f>
        <v>0.18691447694124944</v>
      </c>
      <c r="Y152" s="640"/>
      <c r="Z152" s="618">
        <f>IF(OR(AC152&lt;0.01,AC152="n/a"),"n/a",M152/AC152*100)</f>
        <v>14.010989010989011</v>
      </c>
      <c r="AA152" s="841">
        <f>IF(OR(AC152&lt;0.01,AC152="n/a"),"n/a",I152/AC152)</f>
        <v>7.0982142857142847</v>
      </c>
      <c r="AB152" s="842">
        <v>12</v>
      </c>
      <c r="AC152" s="821">
        <v>14.56</v>
      </c>
      <c r="AD152" s="821">
        <v>0.77</v>
      </c>
      <c r="AE152" s="821">
        <v>1.65</v>
      </c>
      <c r="AF152" s="821">
        <v>2.73</v>
      </c>
      <c r="AG152" s="821">
        <v>38</v>
      </c>
      <c r="AH152" s="821">
        <v>140.30000000000001</v>
      </c>
      <c r="AI152" s="821">
        <v>3.46</v>
      </c>
      <c r="AJ152" s="821">
        <v>65.600000000000009</v>
      </c>
      <c r="AK152" s="821">
        <v>9.49</v>
      </c>
      <c r="AL152" s="833">
        <v>129240.00000000001</v>
      </c>
      <c r="AM152" s="827">
        <v>0.1</v>
      </c>
      <c r="AN152" s="821">
        <v>0.35</v>
      </c>
      <c r="AO152" s="705">
        <f>IF(U152="n/a","n/a",IF(AA152&lt;0,"n/a",IF(AA152="n/a","n/a",J152+U152-AA152)))</f>
        <v>7.1372505830540298</v>
      </c>
      <c r="AP152" s="706">
        <f>IF(U152="n/a","n/a",J152+U152)</f>
        <v>14.235464868768315</v>
      </c>
      <c r="AQ152" s="843">
        <f>IF(OR(AC152&lt;0.01,AC152="n/a",AF152="n/a"),"n/a",(I152/SQRT(22.5*AC152*(I152/AF152))-1)*100)</f>
        <v>-7.1964440336470759</v>
      </c>
      <c r="AR152" s="618">
        <f>INDEX(Historical!$C$7:$C$1222,MATCH(B152,Historical!$B$7:$B$1244,0))*IF(AH152="n/a",1.03,IF(AH152&lt;0,1.01,IF(AH152&gt;10,1.1,(1+AH152/100))))</f>
        <v>2.0790000000000002</v>
      </c>
      <c r="AS152" s="841">
        <f>IF($AI152="n/a",1.03*AR152,IF($AI152&lt;0,1.01*AR152,IF($AI152&gt;10,1.1*AR152,(1+$AI152/100)*AR152)))</f>
        <v>2.1509334</v>
      </c>
      <c r="AT152" s="841">
        <f>IF($AK152="n/a",1.03*AS152,IF($AK152&lt;0,1.01*AS152,IF($AK152&gt;10,1.1*AS152,(1+$AK152/100)*AS152)))</f>
        <v>2.35505697966</v>
      </c>
      <c r="AU152" s="841">
        <f>IF($AK152="n/a",1.03*AT152,IF($AK152&lt;0,1.01*AT152,IF($AK152&gt;10,1.1*AT152,(1+$AK152/100)*AT152)))</f>
        <v>2.5785518870297341</v>
      </c>
      <c r="AV152" s="841">
        <f>IF($AK152="n/a",1.03*AU152,IF($AK152&lt;0,1.01*AU152,IF($AK152&gt;10,1.1*AU152,(1+$AK152/100)*AU152)))</f>
        <v>2.8232564611088558</v>
      </c>
      <c r="AW152" s="618">
        <f>SUM(AR152:AV152)</f>
        <v>11.98679872779859</v>
      </c>
      <c r="AX152" s="713">
        <f>AW152/I152*100</f>
        <v>11.598257114464044</v>
      </c>
      <c r="AY152" s="887">
        <v>1.3</v>
      </c>
      <c r="AZ152" s="827">
        <v>34.729999999999997</v>
      </c>
      <c r="BA152" s="827">
        <v>-24.91</v>
      </c>
      <c r="BB152" s="827">
        <v>-9.7199999999999989</v>
      </c>
      <c r="BC152" s="827">
        <v>-5.36</v>
      </c>
      <c r="BE152" s="594">
        <v>2017</v>
      </c>
      <c r="BF152" s="853">
        <f>IF(BE152&gt;2020,0,IF(BE152&gt;2008,1,IF(BE152&gt;2001,2,IF(BE152&gt;1990,3,IF(BE152&gt;1980,4,IF(BE152&gt;1973,5,IF(BE152&gt;1970,6,IF(BE152&gt;1960,7,IF(BE152&gt;1958,8,IF(BE152&gt;1953,9,10))))))))))</f>
        <v>1</v>
      </c>
      <c r="BG152" s="837">
        <v>19.900000000000002</v>
      </c>
      <c r="BH152" s="820" t="s">
        <v>4443</v>
      </c>
      <c r="BI152" s="820" t="s">
        <v>4444</v>
      </c>
    </row>
    <row r="153" spans="1:61" ht="11.25" customHeight="1" x14ac:dyDescent="0.2">
      <c r="A153" s="826" t="s">
        <v>4738</v>
      </c>
      <c r="B153" s="830" t="s">
        <v>517</v>
      </c>
      <c r="C153" s="885" t="s">
        <v>127</v>
      </c>
      <c r="D153" s="885" t="s">
        <v>4194</v>
      </c>
      <c r="E153" s="699">
        <v>19</v>
      </c>
      <c r="F153" s="1122">
        <v>195</v>
      </c>
      <c r="G153" s="1105" t="s">
        <v>114</v>
      </c>
      <c r="H153" s="1105" t="s">
        <v>114</v>
      </c>
      <c r="I153" t="n">
        <v>490.87</v>
      </c>
      <c r="J153" s="618">
        <f>(M153/I153)*100</f>
        <v>0.74352513528026776</v>
      </c>
      <c r="K153" s="832">
        <v>0.9</v>
      </c>
      <c r="L153" s="842">
        <v>4</v>
      </c>
      <c r="M153" s="609">
        <f>K153*L153</f>
        <v>3.6</v>
      </c>
      <c r="N153" s="825" t="s">
        <v>518</v>
      </c>
      <c r="O153" s="700">
        <v>0.79</v>
      </c>
      <c r="P153" s="603">
        <v>44679</v>
      </c>
      <c r="Q153" s="603">
        <v>44694</v>
      </c>
      <c r="R153" s="609">
        <f>(K153-O153)/O153*100</f>
        <v>13.924050632911388</v>
      </c>
      <c r="S153" s="667">
        <f>IF(INDEX(Historical!$D$7:$D$1220,MATCH(B153,Historical!$B$7:$B$1244,0))=0,"n/a",(INDEX(Historical!$C$7:$C$1222,MATCH(B153,Historical!$B$7:$B$1244,0))/INDEX(Historical!$D$7:$D$1220,MATCH(B153,Historical!$B$7:$B$1244,0))-1)*100)</f>
        <v>13.680781758957661</v>
      </c>
      <c r="T153" s="667">
        <f>IF(INDEX(Historical!$F$7:$F$1213,MATCH(B153,Historical!$B$7:$B$1244,0))=0,"n/a",((INDEX(Historical!$C$7:$C$1222,MATCH(B153,Historical!$B$7:$B$1244,0))/INDEX(Historical!$F$7:$F$1213,MATCH(B153,Historical!$B$7:$B$1244,0)))^(1/3)-1)*100)</f>
        <v>11.465797788425602</v>
      </c>
      <c r="U153" s="667">
        <f>IF(INDEX(Historical!$H$7:$H$1213,MATCH(B153,Historical!$B$7:$B$1244,0))=0,"n/a",((INDEX(Historical!$C$7:$C$1222,MATCH(B153,Historical!$B$7:$B$1244,0))/INDEX(Historical!$H$7:$H$1213,MATCH(B153,Historical!$B$7:$B$1244,0)))^(1/5)-1)*100)</f>
        <v>12.346141976734849</v>
      </c>
      <c r="V153" s="667">
        <f>IF(INDEX(Historical!$N$7:$N$1213,MATCH(B153,Historical!$B$7:$B$1244,0))=0,"n/a",((INDEX(Historical!$C$7:$C$1222,MATCH(B153,Historical!$B$7:$B$1244,0))/INDEX(Historical!$N$7:$N$1213,MATCH(B153,Historical!$B$7:$B$1244,0)))^(1/10)-1)*100)</f>
        <v>12.602383090243595</v>
      </c>
      <c r="W153" s="668">
        <f>IF(OR(U153&lt;=0,U153="n/a",V153&lt;=0,V153="n/a"),"n/a",U153/V153)</f>
        <v>0.9796672493072266</v>
      </c>
      <c r="X153" s="669">
        <f>IF(OR(AJ153&lt;=0,AJ153="n/a",U153&lt;=0,U153="n/a"),"n/a",U153/AJ153)</f>
        <v>0.73928993872663773</v>
      </c>
      <c r="Y153" s="628"/>
      <c r="Z153" s="618">
        <f>IF(OR(AC153&lt;0.01,AC153="n/a"),"n/a",M153/AC153*100)</f>
        <v>27.210884353741498</v>
      </c>
      <c r="AA153" s="841">
        <f>IF(OR(AC153&lt;0.01,AC153="n/a"),"n/a",I153/AC153)</f>
        <v>36.597127739984884</v>
      </c>
      <c r="AB153" s="842">
        <v>8</v>
      </c>
      <c r="AC153" s="821">
        <v>13.23</v>
      </c>
      <c r="AD153" s="821">
        <v>3.54</v>
      </c>
      <c r="AE153" s="821">
        <v>0.94</v>
      </c>
      <c r="AF153" s="821">
        <v>10.07</v>
      </c>
      <c r="AG153" s="821">
        <v>28.9</v>
      </c>
      <c r="AH153" s="821">
        <v>16.600000000000001</v>
      </c>
      <c r="AI153" s="821">
        <v>10.100000000000001</v>
      </c>
      <c r="AJ153" s="821">
        <v>16.7</v>
      </c>
      <c r="AK153" s="821">
        <v>10.41</v>
      </c>
      <c r="AL153" s="833">
        <v>218110</v>
      </c>
      <c r="AM153" s="827">
        <v>0.2</v>
      </c>
      <c r="AN153" s="821">
        <v>0.3</v>
      </c>
      <c r="AO153" s="705">
        <f>IF(U153="n/a","n/a",IF(AA153&lt;0,"n/a",IF(AA153="n/a","n/a",J153+U153-AA153)))</f>
        <v>-23.50746062796977</v>
      </c>
      <c r="AP153" s="706">
        <f>IF(U153="n/a","n/a",J153+U153)</f>
        <v>13.089667112015116</v>
      </c>
      <c r="AQ153" s="843">
        <f>IF(OR(AC153&lt;0.01,AC153="n/a",AF153="n/a"),"n/a",(I153/SQRT(22.5*AC153*(I153/AF153))-1)*100)</f>
        <v>304.71283445681047</v>
      </c>
      <c r="AR153" s="618">
        <f>INDEX(Historical!$C$7:$C$1222,MATCH(B153,Historical!$B$7:$B$1244,0))*IF(AH153="n/a",1.03,IF(AH153&lt;0,1.01,IF(AH153&gt;10,1.1,(1+AH153/100))))</f>
        <v>3.8390000000000004</v>
      </c>
      <c r="AS153" s="841">
        <f>IF($AI153="n/a",1.03*AR153,IF($AI153&lt;0,1.01*AR153,IF($AI153&gt;10,1.1*AR153,(1+$AI153/100)*AR153)))</f>
        <v>4.222900000000001</v>
      </c>
      <c r="AT153" s="841">
        <f>IF($AK153="n/a",1.03*AS153,IF($AK153&lt;0,1.01*AS153,IF($AK153&gt;10,1.1*AS153,(1+$AK153/100)*AS153)))</f>
        <v>4.6451900000000013</v>
      </c>
      <c r="AU153" s="841">
        <f>IF($AK153="n/a",1.03*AT153,IF($AK153&lt;0,1.01*AT153,IF($AK153&gt;10,1.1*AT153,(1+$AK153/100)*AT153)))</f>
        <v>5.1097090000000014</v>
      </c>
      <c r="AV153" s="841">
        <f>IF($AK153="n/a",1.03*AU153,IF($AK153&lt;0,1.01*AU153,IF($AK153&gt;10,1.1*AU153,(1+$AK153/100)*AU153)))</f>
        <v>5.6206799000000016</v>
      </c>
      <c r="AW153" s="618">
        <f>SUM(AR153:AV153)</f>
        <v>23.437478900000006</v>
      </c>
      <c r="AX153" s="713">
        <f>AW153/I153*100</f>
        <v>4.8406540749308125</v>
      </c>
      <c r="AY153" s="887">
        <v>0.79</v>
      </c>
      <c r="AZ153" s="827">
        <v>19.11</v>
      </c>
      <c r="BA153" s="827">
        <v>-20.919999999999998</v>
      </c>
      <c r="BB153" s="827">
        <v>-0.33</v>
      </c>
      <c r="BC153" s="827">
        <v>-2.27</v>
      </c>
      <c r="BE153" s="594">
        <v>2004</v>
      </c>
      <c r="BF153" s="853">
        <f>IF(BE153&gt;2020,0,IF(BE153&gt;2008,1,IF(BE153&gt;2001,2,IF(BE153&gt;1990,3,IF(BE153&gt;1980,4,IF(BE153&gt;1973,5,IF(BE153&gt;1970,6,IF(BE153&gt;1960,7,IF(BE153&gt;1958,8,IF(BE153&gt;1953,9,10))))))))))</f>
        <v>2</v>
      </c>
      <c r="BG153" s="837">
        <v>9.1999999999999993</v>
      </c>
      <c r="BH153" s="820" t="s">
        <v>4443</v>
      </c>
      <c r="BI153" s="820" t="s">
        <v>4444</v>
      </c>
    </row>
    <row r="154" spans="1:61" ht="11.25" customHeight="1" x14ac:dyDescent="0.2">
      <c r="A154" s="819" t="s">
        <v>1016</v>
      </c>
      <c r="B154" s="830" t="s">
        <v>1017</v>
      </c>
      <c r="C154" s="885" t="s">
        <v>107</v>
      </c>
      <c r="D154" s="885" t="s">
        <v>4197</v>
      </c>
      <c r="E154" s="699">
        <v>10</v>
      </c>
      <c r="F154" s="1122">
        <v>479</v>
      </c>
      <c r="G154" s="1094" t="s">
        <v>105</v>
      </c>
      <c r="H154" s="1094" t="s">
        <v>105</v>
      </c>
      <c r="I154" s="829">
        <v>22.43</v>
      </c>
      <c r="J154" s="618">
        <f>(M154/I154)*100</f>
        <v>4.6366473473027199</v>
      </c>
      <c r="K154" s="832">
        <v>0.26</v>
      </c>
      <c r="L154" s="842">
        <v>4</v>
      </c>
      <c r="M154" s="609">
        <f>K154*L154</f>
        <v>1.04</v>
      </c>
      <c r="N154" s="825" t="s">
        <v>147</v>
      </c>
      <c r="O154" s="700">
        <v>0.25</v>
      </c>
      <c r="P154" s="891">
        <v>44617</v>
      </c>
      <c r="Q154" s="891">
        <v>44635</v>
      </c>
      <c r="R154" s="609">
        <f>(K154-O154)/O154*100</f>
        <v>4.0000000000000036</v>
      </c>
      <c r="S154" s="667">
        <f>IF(INDEX(Historical!$D$7:$D$1220,MATCH(B154,Historical!$B$7:$B$1244,0))=0,"n/a",(INDEX(Historical!$C$7:$C$1222,MATCH(B154,Historical!$B$7:$B$1244,0))/INDEX(Historical!$D$7:$D$1220,MATCH(B154,Historical!$B$7:$B$1244,0))-1)*100)</f>
        <v>8.3333333333333481</v>
      </c>
      <c r="T154" s="667">
        <f>IF(INDEX(Historical!$F$7:$F$1213,MATCH(B154,Historical!$B$7:$B$1244,0))=0,"n/a",((INDEX(Historical!$C$7:$C$1222,MATCH(B154,Historical!$B$7:$B$1244,0))/INDEX(Historical!$F$7:$F$1213,MATCH(B154,Historical!$B$7:$B$1244,0)))^(1/3)-1)*100)</f>
        <v>4.9373944420962435</v>
      </c>
      <c r="U154" s="667">
        <f>IF(INDEX(Historical!$H$7:$H$1213,MATCH(B154,Historical!$B$7:$B$1244,0))=0,"n/a",((INDEX(Historical!$C$7:$C$1222,MATCH(B154,Historical!$B$7:$B$1244,0))/INDEX(Historical!$H$7:$H$1213,MATCH(B154,Historical!$B$7:$B$1244,0)))^(1/5)-1)*100)</f>
        <v>8.2398196229486853</v>
      </c>
      <c r="V154" s="667" t="str">
        <f>IF(INDEX(Historical!$N$7:$N$1213,MATCH(B154,Historical!$B$7:$B$1244,0))=0,"n/a",((INDEX(Historical!$C$7:$C$1222,MATCH(B154,Historical!$B$7:$B$1244,0))/INDEX(Historical!$N$7:$N$1213,MATCH(B154,Historical!$B$7:$B$1244,0)))^(1/10)-1)*100)</f>
        <v>n/a</v>
      </c>
      <c r="W154" s="668" t="str">
        <f>IF(OR(U154&lt;=0,U154="n/a",V154&lt;=0,V154="n/a"),"n/a",U154/V154)</f>
        <v>n/a</v>
      </c>
      <c r="X154" s="669">
        <f>IF(OR(AJ154&lt;=0,AJ154="n/a",U154&lt;=0,U154="n/a"),"n/a",U154/AJ154)</f>
        <v>0.61491191216034968</v>
      </c>
      <c r="Y154" s="640"/>
      <c r="Z154" s="618">
        <f>IF(OR(AC154&lt;0.01,AC154="n/a"),"n/a",M154/AC154*100)</f>
        <v>38.805970149253731</v>
      </c>
      <c r="AA154" s="841">
        <f>IF(OR(AC154&lt;0.01,AC154="n/a"),"n/a",I154/AC154)</f>
        <v>8.3694029850746254</v>
      </c>
      <c r="AB154" s="842">
        <v>12</v>
      </c>
      <c r="AC154" s="821">
        <v>2.68</v>
      </c>
      <c r="AD154" s="821">
        <v>1.05</v>
      </c>
      <c r="AE154" s="821">
        <v>2.62</v>
      </c>
      <c r="AF154" s="821">
        <v>1.41</v>
      </c>
      <c r="AG154" s="821">
        <v>16.5</v>
      </c>
      <c r="AH154" s="821">
        <v>113.79999999999998</v>
      </c>
      <c r="AI154" s="821">
        <v>-0.41000000000000003</v>
      </c>
      <c r="AJ154" s="821">
        <v>13.4</v>
      </c>
      <c r="AK154" s="821">
        <v>8</v>
      </c>
      <c r="AL154" s="833">
        <v>609.42999999999995</v>
      </c>
      <c r="AM154" s="827">
        <v>0.70000000000000007</v>
      </c>
      <c r="AN154" s="821">
        <v>0.24</v>
      </c>
      <c r="AO154" s="705">
        <f>IF(U154="n/a","n/a",IF(AA154&lt;0,"n/a",IF(AA154="n/a","n/a",J154+U154-AA154)))</f>
        <v>4.5070639851767798</v>
      </c>
      <c r="AP154" s="706">
        <f>IF(U154="n/a","n/a",J154+U154)</f>
        <v>12.876466970251405</v>
      </c>
      <c r="AQ154" s="843">
        <f>IF(OR(AC154&lt;0.01,AC154="n/a",AF154="n/a"),"n/a",(I154/SQRT(22.5*AC154*(I154/AF154))-1)*100)</f>
        <v>-27.57882995527644</v>
      </c>
      <c r="AR154" s="618">
        <f>INDEX(Historical!$C$7:$C$1222,MATCH(B154,Historical!$B$7:$B$1244,0))*IF(AH154="n/a",1.03,IF(AH154&lt;0,1.01,IF(AH154&gt;10,1.1,(1+AH154/100))))</f>
        <v>1.1440000000000001</v>
      </c>
      <c r="AS154" s="841">
        <f>IF($AI154="n/a",1.03*AR154,IF($AI154&lt;0,1.01*AR154,IF($AI154&gt;10,1.1*AR154,(1+$AI154/100)*AR154)))</f>
        <v>1.1554400000000002</v>
      </c>
      <c r="AT154" s="841">
        <f>IF($AK154="n/a",1.03*AS154,IF($AK154&lt;0,1.01*AS154,IF($AK154&gt;10,1.1*AS154,(1+$AK154/100)*AS154)))</f>
        <v>1.2478752000000004</v>
      </c>
      <c r="AU154" s="841">
        <f>IF($AK154="n/a",1.03*AT154,IF($AK154&lt;0,1.01*AT154,IF($AK154&gt;10,1.1*AT154,(1+$AK154/100)*AT154)))</f>
        <v>1.3477052160000005</v>
      </c>
      <c r="AV154" s="841">
        <f>IF($AK154="n/a",1.03*AU154,IF($AK154&lt;0,1.01*AU154,IF($AK154&gt;10,1.1*AU154,(1+$AK154/100)*AU154)))</f>
        <v>1.4555216332800007</v>
      </c>
      <c r="AW154" s="618">
        <f>SUM(AR154:AV154)</f>
        <v>6.3505420492800022</v>
      </c>
      <c r="AX154" s="713">
        <f>AW154/I154*100</f>
        <v>28.312715333392784</v>
      </c>
      <c r="AY154" s="887">
        <v>1.1200000000000001</v>
      </c>
      <c r="AZ154" s="827">
        <v>20.66</v>
      </c>
      <c r="BA154" s="827">
        <v>-23.29</v>
      </c>
      <c r="BB154" s="827">
        <v>3.8</v>
      </c>
      <c r="BC154" s="827">
        <v>2.29</v>
      </c>
      <c r="BE154" s="594">
        <v>2013</v>
      </c>
      <c r="BF154" s="853">
        <f>IF(BE154&gt;2020,0,IF(BE154&gt;2008,1,IF(BE154&gt;2001,2,IF(BE154&gt;1990,3,IF(BE154&gt;1980,4,IF(BE154&gt;1973,5,IF(BE154&gt;1970,6,IF(BE154&gt;1960,7,IF(BE154&gt;1958,8,IF(BE154&gt;1953,9,10))))))))))</f>
        <v>1</v>
      </c>
      <c r="BG154" s="837">
        <v>1.0999999999999999</v>
      </c>
      <c r="BH154" s="820" t="s">
        <v>4443</v>
      </c>
      <c r="BI154" s="820" t="s">
        <v>4444</v>
      </c>
    </row>
    <row r="155" spans="1:61" ht="11.25" customHeight="1" x14ac:dyDescent="0.2">
      <c r="A155" s="826" t="s">
        <v>4739</v>
      </c>
      <c r="B155" s="830" t="s">
        <v>495</v>
      </c>
      <c r="C155" s="885" t="s">
        <v>130</v>
      </c>
      <c r="D155" s="885" t="s">
        <v>4198</v>
      </c>
      <c r="E155" s="699">
        <v>19</v>
      </c>
      <c r="F155" s="1122">
        <v>198</v>
      </c>
      <c r="G155" s="1122" t="s">
        <v>36</v>
      </c>
      <c r="H155" s="1122" t="s">
        <v>36</v>
      </c>
      <c r="I155" s="829">
        <v>128.09</v>
      </c>
      <c r="J155" s="618">
        <f>(M155/I155)*100</f>
        <v>1.6707002888593958</v>
      </c>
      <c r="K155" s="832">
        <v>0.53500000000000003</v>
      </c>
      <c r="L155" s="842">
        <v>4</v>
      </c>
      <c r="M155" s="609">
        <f>K155*L155</f>
        <v>2.14</v>
      </c>
      <c r="N155" s="825" t="s">
        <v>496</v>
      </c>
      <c r="O155" s="700">
        <v>0.48</v>
      </c>
      <c r="P155" s="603">
        <v>44726</v>
      </c>
      <c r="Q155" s="603">
        <v>44747</v>
      </c>
      <c r="R155" s="609">
        <f>(K155-O155)/O155*100</f>
        <v>11.458333333333345</v>
      </c>
      <c r="S155" s="667">
        <f>IF(INDEX(Historical!$D$7:$D$1220,MATCH(B155,Historical!$B$7:$B$1244,0))=0,"n/a",(INDEX(Historical!$C$7:$C$1222,MATCH(B155,Historical!$B$7:$B$1244,0))/INDEX(Historical!$D$7:$D$1220,MATCH(B155,Historical!$B$7:$B$1244,0))-1)*100)</f>
        <v>10.326086956521729</v>
      </c>
      <c r="T155" s="667">
        <f>IF(INDEX(Historical!$F$7:$F$1213,MATCH(B155,Historical!$B$7:$B$1244,0))=0,"n/a",((INDEX(Historical!$C$7:$C$1222,MATCH(B155,Historical!$B$7:$B$1244,0))/INDEX(Historical!$F$7:$F$1213,MATCH(B155,Historical!$B$7:$B$1244,0)))^(1/3)-1)*100)</f>
        <v>9.4094361614204924</v>
      </c>
      <c r="U155" s="667">
        <f>IF(INDEX(Historical!$H$7:$H$1213,MATCH(B155,Historical!$B$7:$B$1244,0))=0,"n/a",((INDEX(Historical!$C$7:$C$1222,MATCH(B155,Historical!$B$7:$B$1244,0))/INDEX(Historical!$H$7:$H$1213,MATCH(B155,Historical!$B$7:$B$1244,0)))^(1/5)-1)*100)</f>
        <v>10.008210113886594</v>
      </c>
      <c r="V155" s="667">
        <f>IF(INDEX(Historical!$N$7:$N$1213,MATCH(B155,Historical!$B$7:$B$1244,0))=0,"n/a",((INDEX(Historical!$C$7:$C$1222,MATCH(B155,Historical!$B$7:$B$1244,0))/INDEX(Historical!$N$7:$N$1213,MATCH(B155,Historical!$B$7:$B$1244,0)))^(1/10)-1)*100)</f>
        <v>7.9269477941670274</v>
      </c>
      <c r="W155" s="668">
        <f>IF(OR(U155&lt;=0,U155="n/a",V155&lt;=0,V155="n/a"),"n/a",U155/V155)</f>
        <v>1.2625553206306019</v>
      </c>
      <c r="X155" s="669">
        <f>IF(OR(AJ155&lt;=0,AJ155="n/a",U155&lt;=0,U155="n/a"),"n/a",U155/AJ155)</f>
        <v>0.74134889732493292</v>
      </c>
      <c r="Y155" s="631"/>
      <c r="Z155" s="618">
        <f>IF(OR(AC155&lt;0.01,AC155="n/a"),"n/a",M155/AC155*100)</f>
        <v>44.032921810699591</v>
      </c>
      <c r="AA155" s="841">
        <f>IF(OR(AC155&lt;0.01,AC155="n/a"),"n/a",I155/AC155)</f>
        <v>26.355967078189298</v>
      </c>
      <c r="AB155" s="842">
        <v>12</v>
      </c>
      <c r="AC155" s="821">
        <v>4.8600000000000003</v>
      </c>
      <c r="AD155" s="821">
        <v>3.75</v>
      </c>
      <c r="AE155" s="821">
        <v>3.39</v>
      </c>
      <c r="AF155" s="821">
        <v>2.72</v>
      </c>
      <c r="AG155" s="821">
        <v>11</v>
      </c>
      <c r="AH155" s="821">
        <v>6.5</v>
      </c>
      <c r="AI155" s="821">
        <v>7.0900000000000007</v>
      </c>
      <c r="AJ155" s="821">
        <v>13.5</v>
      </c>
      <c r="AK155" s="821">
        <v>7.0000000000000009</v>
      </c>
      <c r="AL155" s="833">
        <v>2220</v>
      </c>
      <c r="AM155" s="827">
        <v>0.70000000000000007</v>
      </c>
      <c r="AN155" s="821">
        <v>0.96</v>
      </c>
      <c r="AO155" s="705">
        <f>IF(U155="n/a","n/a",IF(AA155&lt;0,"n/a",IF(AA155="n/a","n/a",J155+U155-AA155)))</f>
        <v>-14.677056675443309</v>
      </c>
      <c r="AP155" s="706">
        <f>IF(U155="n/a","n/a",J155+U155)</f>
        <v>11.67891040274599</v>
      </c>
      <c r="AQ155" s="843">
        <f>IF(OR(AC155&lt;0.01,AC155="n/a",AF155="n/a"),"n/a",(I155/SQRT(22.5*AC155*(I155/AF155))-1)*100)</f>
        <v>78.497719191995287</v>
      </c>
      <c r="AR155" s="618">
        <f>INDEX(Historical!$C$7:$C$1222,MATCH(B155,Historical!$B$7:$B$1244,0))*IF(AH155="n/a",1.03,IF(AH155&lt;0,1.01,IF(AH155&gt;10,1.1,(1+AH155/100))))</f>
        <v>2.1619499999999996</v>
      </c>
      <c r="AS155" s="841">
        <f>IF($AI155="n/a",1.03*AR155,IF($AI155&lt;0,1.01*AR155,IF($AI155&gt;10,1.1*AR155,(1+$AI155/100)*AR155)))</f>
        <v>2.3152322549999993</v>
      </c>
      <c r="AT155" s="841">
        <f>IF($AK155="n/a",1.03*AS155,IF($AK155&lt;0,1.01*AS155,IF($AK155&gt;10,1.1*AS155,(1+$AK155/100)*AS155)))</f>
        <v>2.4772985128499996</v>
      </c>
      <c r="AU155" s="841">
        <f>IF($AK155="n/a",1.03*AT155,IF($AK155&lt;0,1.01*AT155,IF($AK155&gt;10,1.1*AT155,(1+$AK155/100)*AT155)))</f>
        <v>2.6507094087494996</v>
      </c>
      <c r="AV155" s="841">
        <f>IF($AK155="n/a",1.03*AU155,IF($AK155&lt;0,1.01*AU155,IF($AK155&gt;10,1.1*AU155,(1+$AK155/100)*AU155)))</f>
        <v>2.8362590673619645</v>
      </c>
      <c r="AW155" s="618">
        <f>SUM(AR155:AV155)</f>
        <v>12.441449243961463</v>
      </c>
      <c r="AX155" s="713">
        <f>AW155/I155*100</f>
        <v>9.7130527316429554</v>
      </c>
      <c r="AY155" s="887">
        <v>0.61</v>
      </c>
      <c r="AZ155" s="827">
        <v>21.08</v>
      </c>
      <c r="BA155" s="827">
        <v>-10.31</v>
      </c>
      <c r="BB155" s="827">
        <v>5.26</v>
      </c>
      <c r="BC155" s="827">
        <v>3.16</v>
      </c>
      <c r="BE155" s="594">
        <v>2004</v>
      </c>
      <c r="BF155" s="853">
        <f>IF(BE155&gt;2020,0,IF(BE155&gt;2008,1,IF(BE155&gt;2001,2,IF(BE155&gt;1990,3,IF(BE155&gt;1980,4,IF(BE155&gt;1973,5,IF(BE155&gt;1970,6,IF(BE155&gt;1960,7,IF(BE155&gt;1958,8,IF(BE155&gt;1953,9,10))))))))))</f>
        <v>2</v>
      </c>
      <c r="BG155" s="837">
        <v>4.2</v>
      </c>
      <c r="BH155" s="820" t="s">
        <v>4443</v>
      </c>
      <c r="BI155" s="820" t="s">
        <v>4444</v>
      </c>
    </row>
    <row r="156" spans="1:61" ht="11.25" customHeight="1" x14ac:dyDescent="0.2">
      <c r="A156" s="826" t="s">
        <v>4740</v>
      </c>
      <c r="B156" s="830" t="s">
        <v>174</v>
      </c>
      <c r="C156" s="885" t="s">
        <v>107</v>
      </c>
      <c r="D156" s="885" t="s">
        <v>4197</v>
      </c>
      <c r="E156" s="699">
        <v>31</v>
      </c>
      <c r="F156" s="1122">
        <v>92</v>
      </c>
      <c r="G156" s="1122" t="s">
        <v>105</v>
      </c>
      <c r="H156" s="1122" t="s">
        <v>105</v>
      </c>
      <c r="I156" s="829">
        <v>23.95</v>
      </c>
      <c r="J156" s="618">
        <f>(M156/I156)*100</f>
        <v>2.5052192066805845</v>
      </c>
      <c r="K156" s="832">
        <v>0.15</v>
      </c>
      <c r="L156" s="842">
        <v>4</v>
      </c>
      <c r="M156" s="609">
        <f>K156*L156</f>
        <v>0.6</v>
      </c>
      <c r="N156" s="825" t="s">
        <v>147</v>
      </c>
      <c r="O156" s="703">
        <v>0.14000000000000001</v>
      </c>
      <c r="P156" s="603">
        <v>44804</v>
      </c>
      <c r="Q156" s="603">
        <v>44819</v>
      </c>
      <c r="R156" s="609">
        <f>(K156-O156)/O156*100</f>
        <v>7.1428571428571281</v>
      </c>
      <c r="S156" s="667">
        <f>IF(INDEX(Historical!$D$7:$D$1220,MATCH(B156,Historical!$B$7:$B$1244,0))=0,"n/a",(INDEX(Historical!$C$7:$C$1222,MATCH(B156,Historical!$B$7:$B$1244,0))/INDEX(Historical!$D$7:$D$1220,MATCH(B156,Historical!$B$7:$B$1244,0))-1)*100)</f>
        <v>9.4339622641509422</v>
      </c>
      <c r="T156" s="667">
        <f>IF(INDEX(Historical!$F$7:$F$1213,MATCH(B156,Historical!$B$7:$B$1244,0))=0,"n/a",((INDEX(Historical!$C$7:$C$1222,MATCH(B156,Historical!$B$7:$B$1244,0))/INDEX(Historical!$F$7:$F$1213,MATCH(B156,Historical!$B$7:$B$1244,0)))^(1/3)-1)*100)</f>
        <v>5.9622385294921809</v>
      </c>
      <c r="U156" s="667">
        <f>IF(INDEX(Historical!$H$7:$H$1213,MATCH(B156,Historical!$B$7:$B$1244,0))=0,"n/a",((INDEX(Historical!$C$7:$C$1222,MATCH(B156,Historical!$B$7:$B$1244,0))/INDEX(Historical!$H$7:$H$1213,MATCH(B156,Historical!$B$7:$B$1244,0)))^(1/5)-1)*100)</f>
        <v>6.4162161704081511</v>
      </c>
      <c r="V156" s="667">
        <f>IF(INDEX(Historical!$N$7:$N$1213,MATCH(B156,Historical!$B$7:$B$1244,0))=0,"n/a",((INDEX(Historical!$C$7:$C$1222,MATCH(B156,Historical!$B$7:$B$1244,0))/INDEX(Historical!$N$7:$N$1213,MATCH(B156,Historical!$B$7:$B$1244,0)))^(1/10)-1)*100)</f>
        <v>6.3794638578869689</v>
      </c>
      <c r="W156" s="668">
        <f>IF(OR(U156&lt;=0,U156="n/a",V156&lt;=0,V156="n/a"),"n/a",U156/V156)</f>
        <v>1.0057610346793868</v>
      </c>
      <c r="X156" s="669" t="str">
        <f>IF(OR(AJ156&lt;=0,AJ156="n/a",U156&lt;=0,U156="n/a"),"n/a",U156/AJ156)</f>
        <v>n/a</v>
      </c>
      <c r="Y156" s="640"/>
      <c r="Z156" s="618" t="str">
        <f>IF(OR(AC156&lt;0.01,AC156="n/a"),"n/a",M156/AC156*100)</f>
        <v>n/a</v>
      </c>
      <c r="AA156" s="841" t="str">
        <f>IF(OR(AC156&lt;0.01,AC156="n/a"),"n/a",I156/AC156)</f>
        <v>n/a</v>
      </c>
      <c r="AB156" s="842">
        <v>12</v>
      </c>
      <c r="AC156" s="821" t="s">
        <v>135</v>
      </c>
      <c r="AD156" s="821" t="s">
        <v>135</v>
      </c>
      <c r="AE156" s="821" t="s">
        <v>135</v>
      </c>
      <c r="AF156" s="821" t="s">
        <v>135</v>
      </c>
      <c r="AG156" s="821" t="s">
        <v>135</v>
      </c>
      <c r="AH156" s="821" t="s">
        <v>135</v>
      </c>
      <c r="AI156" s="821" t="s">
        <v>135</v>
      </c>
      <c r="AJ156" s="821" t="s">
        <v>135</v>
      </c>
      <c r="AK156" s="821" t="s">
        <v>135</v>
      </c>
      <c r="AL156" s="833" t="s">
        <v>135</v>
      </c>
      <c r="AM156" s="827" t="s">
        <v>135</v>
      </c>
      <c r="AN156" s="821" t="s">
        <v>135</v>
      </c>
      <c r="AO156" s="705" t="str">
        <f>IF(U156="n/a","n/a",IF(AA156&lt;0,"n/a",IF(AA156="n/a","n/a",J156+U156-AA156)))</f>
        <v>n/a</v>
      </c>
      <c r="AP156" s="706">
        <f>IF(U156="n/a","n/a",J156+U156)</f>
        <v>8.921435377088736</v>
      </c>
      <c r="AQ156" s="843" t="str">
        <f>IF(OR(AC156&lt;0.01,AC156="n/a",AF156="n/a"),"n/a",(I156/SQRT(22.5*AC156*(I156/AF156))-1)*100)</f>
        <v>n/a</v>
      </c>
      <c r="AR156" s="618">
        <f>INDEX(Historical!$C$7:$C$1222,MATCH(B156,Historical!$B$7:$B$1244,0))*IF(AH156="n/a",1.03,IF(AH156&lt;0,1.01,IF(AH156&gt;10,1.1,(1+AH156/100))))</f>
        <v>0.59739999999999993</v>
      </c>
      <c r="AS156" s="841">
        <f>IF($AI156="n/a",1.03*AR156,IF($AI156&lt;0,1.01*AR156,IF($AI156&gt;10,1.1*AR156,(1+$AI156/100)*AR156)))</f>
        <v>0.61532199999999992</v>
      </c>
      <c r="AT156" s="841">
        <f>IF($AK156="n/a",1.03*AS156,IF($AK156&lt;0,1.01*AS156,IF($AK156&gt;10,1.1*AS156,(1+$AK156/100)*AS156)))</f>
        <v>0.63378165999999991</v>
      </c>
      <c r="AU156" s="841">
        <f>IF($AK156="n/a",1.03*AT156,IF($AK156&lt;0,1.01*AT156,IF($AK156&gt;10,1.1*AT156,(1+$AK156/100)*AT156)))</f>
        <v>0.65279510979999988</v>
      </c>
      <c r="AV156" s="841">
        <f>IF($AK156="n/a",1.03*AU156,IF($AK156&lt;0,1.01*AU156,IF($AK156&gt;10,1.1*AU156,(1+$AK156/100)*AU156)))</f>
        <v>0.67237896309399992</v>
      </c>
      <c r="AW156" s="618">
        <f>SUM(AR156:AV156)</f>
        <v>3.1716777328939996</v>
      </c>
      <c r="AX156" s="713">
        <f>AW156/I156*100</f>
        <v>13.242913289745301</v>
      </c>
      <c r="AY156" s="887" t="s">
        <v>135</v>
      </c>
      <c r="AZ156" s="827" t="s">
        <v>135</v>
      </c>
      <c r="BA156" s="827" t="s">
        <v>135</v>
      </c>
      <c r="BB156" s="827" t="s">
        <v>135</v>
      </c>
      <c r="BC156" s="827" t="s">
        <v>135</v>
      </c>
      <c r="BD156" s="861" t="s">
        <v>4126</v>
      </c>
      <c r="BE156" s="594">
        <v>1992</v>
      </c>
      <c r="BF156" s="853">
        <f>IF(BE156&gt;2020,0,IF(BE156&gt;2008,1,IF(BE156&gt;2001,2,IF(BE156&gt;1990,3,IF(BE156&gt;1980,4,IF(BE156&gt;1973,5,IF(BE156&gt;1970,6,IF(BE156&gt;1960,7,IF(BE156&gt;1958,8,IF(BE156&gt;1953,9,10))))))))))</f>
        <v>3</v>
      </c>
      <c r="BG156" s="837" t="s">
        <v>135</v>
      </c>
      <c r="BH156" s="820" t="s">
        <v>4443</v>
      </c>
      <c r="BI156" s="820" t="s">
        <v>4444</v>
      </c>
    </row>
    <row r="157" spans="1:61" ht="11.25" customHeight="1" x14ac:dyDescent="0.2">
      <c r="A157" s="819" t="s">
        <v>998</v>
      </c>
      <c r="B157" s="830" t="s">
        <v>999</v>
      </c>
      <c r="C157" s="885" t="s">
        <v>4178</v>
      </c>
      <c r="D157" s="885" t="s">
        <v>4179</v>
      </c>
      <c r="E157" s="699">
        <v>13</v>
      </c>
      <c r="F157" s="1122">
        <v>344</v>
      </c>
      <c r="G157" s="1116" t="s">
        <v>36</v>
      </c>
      <c r="H157" s="1116" t="s">
        <v>36</v>
      </c>
      <c r="I157" t="n">
        <v>100.03</v>
      </c>
      <c r="J157" s="618">
        <f>(M157/I157)*100</f>
        <v>3.4855350296270475</v>
      </c>
      <c r="K157" s="832">
        <v>1</v>
      </c>
      <c r="L157" s="842">
        <v>4</v>
      </c>
      <c r="M157" s="609">
        <f>K157*L157</f>
        <v>4</v>
      </c>
      <c r="N157" s="825" t="s">
        <v>561</v>
      </c>
      <c r="O157" s="700">
        <v>0.94</v>
      </c>
      <c r="P157" s="603">
        <v>45015</v>
      </c>
      <c r="Q157" s="603">
        <v>45033</v>
      </c>
      <c r="R157" s="609">
        <f>(K157-O157)/O157*100</f>
        <v>6.3829787234042614</v>
      </c>
      <c r="S157" s="667">
        <f>IF(INDEX(Historical!$D$7:$D$1220,MATCH(B157,Historical!$B$7:$B$1244,0))=0,"n/a",(INDEX(Historical!$C$7:$C$1222,MATCH(B157,Historical!$B$7:$B$1244,0))/INDEX(Historical!$D$7:$D$1220,MATCH(B157,Historical!$B$7:$B$1244,0))-1)*100)</f>
        <v>9.93975903614459</v>
      </c>
      <c r="T157" s="667">
        <f>IF(INDEX(Historical!$F$7:$F$1213,MATCH(B157,Historical!$B$7:$B$1244,0))=0,"n/a",((INDEX(Historical!$C$7:$C$1222,MATCH(B157,Historical!$B$7:$B$1244,0))/INDEX(Historical!$F$7:$F$1213,MATCH(B157,Historical!$B$7:$B$1244,0)))^(1/3)-1)*100)</f>
        <v>4.8120464744708435</v>
      </c>
      <c r="U157" s="667">
        <f>IF(INDEX(Historical!$H$7:$H$1213,MATCH(B157,Historical!$B$7:$B$1244,0))=0,"n/a",((INDEX(Historical!$C$7:$C$1222,MATCH(B157,Historical!$B$7:$B$1244,0))/INDEX(Historical!$H$7:$H$1213,MATCH(B157,Historical!$B$7:$B$1244,0)))^(1/5)-1)*100)</f>
        <v>4.0002353139918068</v>
      </c>
      <c r="V157" s="667">
        <f>IF(INDEX(Historical!$N$7:$N$1213,MATCH(B157,Historical!$B$7:$B$1244,0))=0,"n/a",((INDEX(Historical!$C$7:$C$1222,MATCH(B157,Historical!$B$7:$B$1244,0))/INDEX(Historical!$N$7:$N$1213,MATCH(B157,Historical!$B$7:$B$1244,0)))^(1/10)-1)*100)</f>
        <v>5.3375742517792313</v>
      </c>
      <c r="W157" s="668">
        <f>IF(OR(U157&lt;=0,U157="n/a",V157&lt;=0,V157="n/a"),"n/a",U157/V157)</f>
        <v>0.74944818100813593</v>
      </c>
      <c r="X157" s="669">
        <f>IF(OR(AJ157&lt;=0,AJ157="n/a",U157&lt;=0,U157="n/a"),"n/a",U157/AJ157)</f>
        <v>0.17168391905544234</v>
      </c>
      <c r="Y157" s="640"/>
      <c r="Z157" s="618">
        <f>IF(OR(AC157&lt;0.01,AC157="n/a"),"n/a",M157/AC157*100)</f>
        <v>66.225165562913915</v>
      </c>
      <c r="AA157" s="841">
        <f>IF(OR(AC157&lt;0.01,AC157="n/a"),"n/a",I157/AC157)</f>
        <v>19</v>
      </c>
      <c r="AB157" s="842">
        <v>12</v>
      </c>
      <c r="AC157" s="821">
        <v>6.04</v>
      </c>
      <c r="AD157" s="821">
        <v>0.75</v>
      </c>
      <c r="AE157" s="821">
        <v>9.01</v>
      </c>
      <c r="AF157" s="821">
        <v>2.5</v>
      </c>
      <c r="AG157" s="821">
        <v>13.5</v>
      </c>
      <c r="AH157" s="821">
        <v>103.8</v>
      </c>
      <c r="AI157" s="821">
        <v>12.5</v>
      </c>
      <c r="AJ157" s="821">
        <v>23.3</v>
      </c>
      <c r="AK157" s="821">
        <v>25.290000000000003</v>
      </c>
      <c r="AL157" s="821">
        <v>12830</v>
      </c>
      <c r="AM157" s="827">
        <v>1.05</v>
      </c>
      <c r="AN157" s="821">
        <v>0.74</v>
      </c>
      <c r="AO157" s="705">
        <f>IF(U157="n/a","n/a",IF(AA157&lt;0,"n/a",IF(AA157="n/a","n/a",J157+U157-AA157)))</f>
        <v>-11.514229656381145</v>
      </c>
      <c r="AP157" s="706">
        <f>IF(U157="n/a","n/a",J157+U157)</f>
        <v>7.4857703436188547</v>
      </c>
      <c r="AQ157" s="843">
        <f>IF(OR(AC157&lt;0.01,AC157="n/a",AF157="n/a"),"n/a",(I157/SQRT(22.5*AC157*(I157/AF157))-1)*100)</f>
        <v>45.296631451355786</v>
      </c>
      <c r="AR157" s="618">
        <f>INDEX(Historical!$C$7:$C$1222,MATCH(B157,Historical!$B$7:$B$1244,0))*IF(AH157="n/a",1.03,IF(AH157&lt;0,1.01,IF(AH157&gt;10,1.1,(1+AH157/100))))</f>
        <v>4.0150000000000006</v>
      </c>
      <c r="AS157" s="841">
        <f>IF($AI157="n/a",1.03*AR157,IF($AI157&lt;0,1.01*AR157,IF($AI157&gt;10,1.1*AR157,(1+$AI157/100)*AR157)))</f>
        <v>4.416500000000001</v>
      </c>
      <c r="AT157" s="841">
        <f>IF($AK157="n/a",1.03*AS157,IF($AK157&lt;0,1.01*AS157,IF($AK157&gt;10,1.1*AS157,(1+$AK157/100)*AS157)))</f>
        <v>4.8581500000000011</v>
      </c>
      <c r="AU157" s="841">
        <f>IF($AK157="n/a",1.03*AT157,IF($AK157&lt;0,1.01*AT157,IF($AK157&gt;10,1.1*AT157,(1+$AK157/100)*AT157)))</f>
        <v>5.3439650000000016</v>
      </c>
      <c r="AV157" s="841">
        <f>IF($AK157="n/a",1.03*AU157,IF($AK157&lt;0,1.01*AU157,IF($AK157&gt;10,1.1*AU157,(1+$AK157/100)*AU157)))</f>
        <v>5.8783615000000022</v>
      </c>
      <c r="AW157" s="618">
        <f>SUM(AR157:AV157)</f>
        <v>24.511976500000003</v>
      </c>
      <c r="AX157" s="713">
        <f>AW157/I157*100</f>
        <v>21.35933818403625</v>
      </c>
      <c r="AY157" s="887">
        <v>0.8</v>
      </c>
      <c r="AZ157" s="827">
        <v>6.36</v>
      </c>
      <c r="BA157" s="827">
        <v>-34.68</v>
      </c>
      <c r="BB157" s="827">
        <v>-1.8800000000000001</v>
      </c>
      <c r="BC157" s="827">
        <v>-8.49</v>
      </c>
      <c r="BE157" s="594">
        <v>2011</v>
      </c>
      <c r="BF157" s="853">
        <f>IF(BE157&gt;2020,0,IF(BE157&gt;2008,1,IF(BE157&gt;2001,2,IF(BE157&gt;1990,3,IF(BE157&gt;1980,4,IF(BE157&gt;1973,5,IF(BE157&gt;1970,6,IF(BE157&gt;1960,7,IF(BE157&gt;1958,8,IF(BE157&gt;1953,9,10))))))))))</f>
        <v>1</v>
      </c>
      <c r="BG157" s="837">
        <v>7.1</v>
      </c>
      <c r="BH157" s="820" t="s">
        <v>4443</v>
      </c>
      <c r="BI157" s="820" t="s">
        <v>4445</v>
      </c>
    </row>
    <row r="158" spans="1:61" s="737" customFormat="1" ht="11.25" customHeight="1" x14ac:dyDescent="0.2">
      <c r="A158" s="882" t="s">
        <v>4543</v>
      </c>
      <c r="B158" s="743" t="s">
        <v>4533</v>
      </c>
      <c r="C158" s="885" t="s">
        <v>177</v>
      </c>
      <c r="D158" s="885" t="s">
        <v>4195</v>
      </c>
      <c r="E158" s="721">
        <v>6</v>
      </c>
      <c r="F158" s="1122">
        <v>656</v>
      </c>
      <c r="G158" s="1121" t="s">
        <v>105</v>
      </c>
      <c r="H158" s="1121" t="s">
        <v>105</v>
      </c>
      <c r="I158" t="n">
        <v>45.92</v>
      </c>
      <c r="J158" s="723">
        <f>(M158/I158)*100</f>
        <v>6.2702265372168293</v>
      </c>
      <c r="K158" s="724">
        <v>0.77500000000000002</v>
      </c>
      <c r="L158" s="725">
        <v>4</v>
      </c>
      <c r="M158" s="726">
        <f>K158*L158</f>
        <v>3.1</v>
      </c>
      <c r="N158" s="727" t="s">
        <v>106</v>
      </c>
      <c r="O158" s="728">
        <v>0.7</v>
      </c>
      <c r="P158" s="1037">
        <v>44685</v>
      </c>
      <c r="Q158" s="1037">
        <v>44694</v>
      </c>
      <c r="R158" s="726">
        <f>(K158-O158)/O158*100</f>
        <v>10.714285714285724</v>
      </c>
      <c r="S158" s="667">
        <f>IF(INDEX(Historical!$D$7:$D$1220,MATCH(B158,Historical!$B$7:$B$1244,0))=0,"n/a",(INDEX(Historical!$C$7:$C$1222,MATCH(B158,Historical!$B$7:$B$1244,0))/INDEX(Historical!$D$7:$D$1220,MATCH(B158,Historical!$B$7:$B$1244,0))-1)*100)</f>
        <v>13.721804511278179</v>
      </c>
      <c r="T158" s="667">
        <f>IF(INDEX(Historical!$F$7:$F$1213,MATCH(B158,Historical!$B$7:$B$1244,0))=0,"n/a",((INDEX(Historical!$C$7:$C$1222,MATCH(B158,Historical!$B$7:$B$1244,0))/INDEX(Historical!$F$7:$F$1213,MATCH(B158,Historical!$B$7:$B$1244,0)))^(1/3)-1)*100)</f>
        <v>7.7217345015941907</v>
      </c>
      <c r="U158" s="667">
        <f>IF(INDEX(Historical!$H$7:$H$1213,MATCH(B158,Historical!$B$7:$B$1244,0))=0,"n/a",((INDEX(Historical!$C$7:$C$1222,MATCH(B158,Historical!$B$7:$B$1244,0))/INDEX(Historical!$H$7:$H$1213,MATCH(B158,Historical!$B$7:$B$1244,0)))^(1/5)-1)*100)</f>
        <v>12.019144324986852</v>
      </c>
      <c r="V158" s="667">
        <f>IF(INDEX(Historical!$N$7:$N$1213,MATCH(B158,Historical!$B$7:$B$1244,0))=0,"n/a",((INDEX(Historical!$C$7:$C$1222,MATCH(B158,Historical!$B$7:$B$1244,0))/INDEX(Historical!$N$7:$N$1213,MATCH(B158,Historical!$B$7:$B$1244,0)))^(1/10)-1)*100)</f>
        <v>5.9321155938316217</v>
      </c>
      <c r="W158" s="668">
        <f>IF(OR(U158&lt;=0,U158="n/a",V158&lt;=0,V158="n/a"),"n/a",U158/V158)</f>
        <v>2.0261143153522991</v>
      </c>
      <c r="X158" s="669" t="str">
        <f>IF(OR(AJ158&lt;=0,AJ158="n/a",U158&lt;=0,U158="n/a"),"n/a",U158/AJ158)</f>
        <v>n/a</v>
      </c>
      <c r="Y158" s="886"/>
      <c r="Z158" s="723">
        <f>IF(OR(AC158&lt;0.01,AC158="n/a"),"n/a",M158/AC158*100)</f>
        <v>94.801223241590222</v>
      </c>
      <c r="AA158" s="730">
        <f>IF(OR(AC158&lt;0.01,AC158="n/a"),"n/a",I158/AC158)</f>
        <v>15.119266055045872</v>
      </c>
      <c r="AB158" s="725">
        <v>12</v>
      </c>
      <c r="AC158" s="731">
        <v>3.27</v>
      </c>
      <c r="AD158" s="731">
        <v>3.45</v>
      </c>
      <c r="AE158" s="731">
        <v>1.4</v>
      </c>
      <c r="AF158" s="731" t="s">
        <v>135</v>
      </c>
      <c r="AG158" s="731" t="s">
        <v>135</v>
      </c>
      <c r="AH158" s="731">
        <v>1.2</v>
      </c>
      <c r="AI158" s="731">
        <v>-0.70000000000000007</v>
      </c>
      <c r="AJ158" s="731">
        <v>-2.39</v>
      </c>
      <c r="AK158" s="731">
        <v>4.3999999999999995</v>
      </c>
      <c r="AL158" s="732">
        <v>24030</v>
      </c>
      <c r="AM158" s="733">
        <v>49.57</v>
      </c>
      <c r="AN158" s="731" t="s">
        <v>135</v>
      </c>
      <c r="AO158" s="734">
        <f>IF(U158="n/a","n/a",IF(AA158&lt;0,"n/a",IF(AA158="n/a","n/a",J158+U158-AA158)))</f>
        <v>3.1701048071578111</v>
      </c>
      <c r="AP158" s="735">
        <f>IF(U158="n/a","n/a",J158+U158)</f>
        <v>18.289370862203683</v>
      </c>
      <c r="AQ158" s="843" t="str">
        <f>IF(OR(AC158&lt;0.01,AC158="n/a",AF158="n/a"),"n/a",(I158/SQRT(22.5*AC158*(I158/AF158))-1)*100)</f>
        <v>n/a</v>
      </c>
      <c r="AR158" s="618">
        <f>INDEX(Historical!$C$7:$C$1222,MATCH(B158,Historical!$B$7:$B$1244,0))*IF(AH158="n/a",1.03,IF(AH158&lt;0,1.01,IF(AH158&gt;10,1.1,(1+AH158/100))))</f>
        <v>3.0613000000000001</v>
      </c>
      <c r="AS158" s="730">
        <f>IF($AI158="n/a",1.03*AR158,IF($AI158&lt;0,1.01*AR158,IF($AI158&gt;10,1.1*AR158,(1+$AI158/100)*AR158)))</f>
        <v>3.0919130000000004</v>
      </c>
      <c r="AT158" s="730">
        <f>IF($AK158="n/a",1.03*AS158,IF($AK158&lt;0,1.01*AS158,IF($AK158&gt;10,1.1*AS158,(1+$AK158/100)*AS158)))</f>
        <v>3.2279571720000004</v>
      </c>
      <c r="AU158" s="730">
        <f>IF($AK158="n/a",1.03*AT158,IF($AK158&lt;0,1.01*AT158,IF($AK158&gt;10,1.1*AT158,(1+$AK158/100)*AT158)))</f>
        <v>3.3699872875680006</v>
      </c>
      <c r="AV158" s="730">
        <f>IF($AK158="n/a",1.03*AU158,IF($AK158&lt;0,1.01*AU158,IF($AK158&gt;10,1.1*AU158,(1+$AK158/100)*AU158)))</f>
        <v>3.518266728220993</v>
      </c>
      <c r="AW158" s="723">
        <f>SUM(AR158:AV158)</f>
        <v>16.269424187788996</v>
      </c>
      <c r="AX158" s="736">
        <f>AW158/I158*100</f>
        <v>32.907411383068357</v>
      </c>
      <c r="AY158" s="888" t="s">
        <v>135</v>
      </c>
      <c r="AZ158" s="733">
        <v>24.98</v>
      </c>
      <c r="BA158" s="733">
        <v>-19.93</v>
      </c>
      <c r="BB158" s="733">
        <v>-9.17</v>
      </c>
      <c r="BC158" s="733">
        <v>-6.05</v>
      </c>
      <c r="BD158" s="862"/>
      <c r="BE158" s="594">
        <v>2017</v>
      </c>
      <c r="BF158" s="853">
        <f>IF(BE158&gt;2020,0,IF(BE158&gt;2008,1,IF(BE158&gt;2001,2,IF(BE158&gt;1990,3,IF(BE158&gt;1980,4,IF(BE158&gt;1973,5,IF(BE158&gt;1970,6,IF(BE158&gt;1960,7,IF(BE158&gt;1958,8,IF(BE158&gt;1953,9,10))))))))))</f>
        <v>1</v>
      </c>
      <c r="BG158" s="783" t="s">
        <v>135</v>
      </c>
      <c r="BH158" s="820" t="s">
        <v>4443</v>
      </c>
      <c r="BI158" s="820" t="s">
        <v>4446</v>
      </c>
    </row>
    <row r="159" spans="1:61" ht="11.25" customHeight="1" x14ac:dyDescent="0.2">
      <c r="A159" s="836" t="s">
        <v>4476</v>
      </c>
      <c r="B159" s="830" t="s">
        <v>4474</v>
      </c>
      <c r="C159" s="885" t="s">
        <v>111</v>
      </c>
      <c r="D159" s="885" t="s">
        <v>4220</v>
      </c>
      <c r="E159" s="699">
        <v>7</v>
      </c>
      <c r="F159" s="1122">
        <v>626</v>
      </c>
      <c r="G159" s="1105" t="s">
        <v>105</v>
      </c>
      <c r="H159" s="1105" t="s">
        <v>105</v>
      </c>
      <c r="I159" t="n">
        <v>106.41</v>
      </c>
      <c r="J159" s="618">
        <f>(M159/I159)*100</f>
        <v>1.1569052783803326</v>
      </c>
      <c r="K159" s="832">
        <v>0.36</v>
      </c>
      <c r="L159" s="842">
        <v>4</v>
      </c>
      <c r="M159" s="609">
        <f>K159*L159</f>
        <v>1.44</v>
      </c>
      <c r="N159" s="825" t="s">
        <v>147</v>
      </c>
      <c r="O159" s="700">
        <v>0.31</v>
      </c>
      <c r="P159" s="603">
        <v>44893</v>
      </c>
      <c r="Q159" s="603">
        <v>44904</v>
      </c>
      <c r="R159" s="609">
        <f>(K159-O159)/O159*100</f>
        <v>16.129032258064512</v>
      </c>
      <c r="S159" s="667">
        <f>IF(INDEX(Historical!$D$7:$D$1220,MATCH(B159,Historical!$B$7:$B$1244,0))=0,"n/a",(INDEX(Historical!$C$7:$C$1222,MATCH(B159,Historical!$B$7:$B$1244,0))/INDEX(Historical!$D$7:$D$1220,MATCH(B159,Historical!$B$7:$B$1244,0))-1)*100)</f>
        <v>18.348623853211009</v>
      </c>
      <c r="T159" s="667">
        <f>IF(INDEX(Historical!$F$7:$F$1213,MATCH(B159,Historical!$B$7:$B$1244,0))=0,"n/a",((INDEX(Historical!$C$7:$C$1222,MATCH(B159,Historical!$B$7:$B$1244,0))/INDEX(Historical!$F$7:$F$1213,MATCH(B159,Historical!$B$7:$B$1244,0)))^(1/3)-1)*100)</f>
        <v>15.834307322750462</v>
      </c>
      <c r="U159" s="667">
        <f>IF(INDEX(Historical!$H$7:$H$1213,MATCH(B159,Historical!$B$7:$B$1244,0))=0,"n/a",((INDEX(Historical!$C$7:$C$1222,MATCH(B159,Historical!$B$7:$B$1244,0))/INDEX(Historical!$H$7:$H$1213,MATCH(B159,Historical!$B$7:$B$1244,0)))^(1/5)-1)*100)</f>
        <v>16.935813077051854</v>
      </c>
      <c r="V159" s="667" t="str">
        <f>IF(INDEX(Historical!$N$7:$N$1213,MATCH(B159,Historical!$B$7:$B$1244,0))=0,"n/a",((INDEX(Historical!$C$7:$C$1222,MATCH(B159,Historical!$B$7:$B$1244,0))/INDEX(Historical!$N$7:$N$1213,MATCH(B159,Historical!$B$7:$B$1244,0)))^(1/10)-1)*100)</f>
        <v>n/a</v>
      </c>
      <c r="W159" s="668" t="str">
        <f>IF(OR(U159&lt;=0,U159="n/a",V159&lt;=0,V159="n/a"),"n/a",U159/V159)</f>
        <v>n/a</v>
      </c>
      <c r="X159" s="669">
        <f>IF(OR(AJ159&lt;=0,AJ159="n/a",U159&lt;=0,U159="n/a"),"n/a",U159/AJ159)</f>
        <v>0.57215584719769785</v>
      </c>
      <c r="Y159" s="831"/>
      <c r="Z159" s="618">
        <f>IF(OR(AC159&lt;0.01,AC159="n/a"),"n/a",M159/AC159*100)</f>
        <v>24.324324324324323</v>
      </c>
      <c r="AA159" s="841">
        <f>IF(OR(AC159&lt;0.01,AC159="n/a"),"n/a",I159/AC159)</f>
        <v>21.025337837837839</v>
      </c>
      <c r="AB159" s="842">
        <v>12</v>
      </c>
      <c r="AC159" s="821">
        <v>5.92</v>
      </c>
      <c r="AD159" s="821">
        <v>1.4</v>
      </c>
      <c r="AE159" s="821">
        <v>1.54</v>
      </c>
      <c r="AF159" s="821">
        <v>4.41</v>
      </c>
      <c r="AG159" s="821">
        <v>22.7</v>
      </c>
      <c r="AH159" s="821">
        <v>77.3</v>
      </c>
      <c r="AI159" s="821">
        <v>-1.3599999999999999</v>
      </c>
      <c r="AJ159" s="821">
        <v>29.599999999999998</v>
      </c>
      <c r="AK159" s="821">
        <v>15</v>
      </c>
      <c r="AL159" s="833">
        <v>894.29</v>
      </c>
      <c r="AM159" s="827">
        <v>4</v>
      </c>
      <c r="AN159" s="821">
        <v>0.22</v>
      </c>
      <c r="AO159" s="705">
        <f>IF(U159="n/a","n/a",IF(AA159&lt;0,"n/a",IF(AA159="n/a","n/a",J159+U159-AA159)))</f>
        <v>-2.9326194824056522</v>
      </c>
      <c r="AP159" s="706">
        <f>IF(U159="n/a","n/a",J159+U159)</f>
        <v>18.092718355432186</v>
      </c>
      <c r="AQ159" s="843">
        <f>IF(OR(AC159&lt;0.01,AC159="n/a",AF159="n/a"),"n/a",(I159/SQRT(22.5*AC159*(I159/AF159))-1)*100)</f>
        <v>103.00163093473454</v>
      </c>
      <c r="AR159" s="618">
        <f>INDEX(Historical!$C$7:$C$1222,MATCH(B159,Historical!$B$7:$B$1244,0))*IF(AH159="n/a",1.03,IF(AH159&lt;0,1.01,IF(AH159&gt;10,1.1,(1+AH159/100))))</f>
        <v>1.4190000000000003</v>
      </c>
      <c r="AS159" s="841">
        <f>IF($AI159="n/a",1.03*AR159,IF($AI159&lt;0,1.01*AR159,IF($AI159&gt;10,1.1*AR159,(1+$AI159/100)*AR159)))</f>
        <v>1.4331900000000002</v>
      </c>
      <c r="AT159" s="841">
        <f>IF($AK159="n/a",1.03*AS159,IF($AK159&lt;0,1.01*AS159,IF($AK159&gt;10,1.1*AS159,(1+$AK159/100)*AS159)))</f>
        <v>1.5765090000000004</v>
      </c>
      <c r="AU159" s="841">
        <f>IF($AK159="n/a",1.03*AT159,IF($AK159&lt;0,1.01*AT159,IF($AK159&gt;10,1.1*AT159,(1+$AK159/100)*AT159)))</f>
        <v>1.7341599000000005</v>
      </c>
      <c r="AV159" s="841">
        <f>IF($AK159="n/a",1.03*AU159,IF($AK159&lt;0,1.01*AU159,IF($AK159&gt;10,1.1*AU159,(1+$AK159/100)*AU159)))</f>
        <v>1.9075758900000008</v>
      </c>
      <c r="AW159" s="618">
        <f>SUM(AR159:AV159)</f>
        <v>8.070434790000002</v>
      </c>
      <c r="AX159" s="713">
        <f>AW159/I159*100</f>
        <v>6.4838393106772738</v>
      </c>
      <c r="AY159" s="887">
        <v>1.29</v>
      </c>
      <c r="AZ159" s="827">
        <v>58.86</v>
      </c>
      <c r="BA159" s="827">
        <v>-2.83</v>
      </c>
      <c r="BB159" s="827">
        <v>3.17</v>
      </c>
      <c r="BC159" s="827">
        <v>22.13</v>
      </c>
      <c r="BE159" s="594">
        <v>2016</v>
      </c>
      <c r="BF159" s="853">
        <f>IF(BE159&gt;2020,0,IF(BE159&gt;2008,1,IF(BE159&gt;2001,2,IF(BE159&gt;1990,3,IF(BE159&gt;1980,4,IF(BE159&gt;1973,5,IF(BE159&gt;1970,6,IF(BE159&gt;1960,7,IF(BE159&gt;1958,8,IF(BE159&gt;1953,9,10))))))))))</f>
        <v>1</v>
      </c>
      <c r="BG159" s="837">
        <v>8.4</v>
      </c>
      <c r="BH159" s="820" t="s">
        <v>4443</v>
      </c>
      <c r="BI159" s="820" t="s">
        <v>4444</v>
      </c>
    </row>
    <row r="160" spans="1:61" ht="11.25" customHeight="1" x14ac:dyDescent="0.2">
      <c r="A160" s="819" t="s">
        <v>4741</v>
      </c>
      <c r="B160" s="830" t="s">
        <v>1034</v>
      </c>
      <c r="C160" s="885" t="s">
        <v>4055</v>
      </c>
      <c r="D160" s="885" t="s">
        <v>4218</v>
      </c>
      <c r="E160" s="699">
        <v>13</v>
      </c>
      <c r="F160" s="1122">
        <v>347</v>
      </c>
      <c r="G160" s="1098" t="s">
        <v>114</v>
      </c>
      <c r="H160" s="1098" t="s">
        <v>114</v>
      </c>
      <c r="I160" t="n">
        <v>51.43</v>
      </c>
      <c r="J160" s="618">
        <f>(M160/I160)*100</f>
        <v>3.2218091697645597</v>
      </c>
      <c r="K160" s="832">
        <v>0.39</v>
      </c>
      <c r="L160" s="842">
        <v>4</v>
      </c>
      <c r="M160" s="609">
        <f>K160*L160</f>
        <v>1.56</v>
      </c>
      <c r="N160" s="825" t="s">
        <v>405</v>
      </c>
      <c r="O160" s="700">
        <v>0.38</v>
      </c>
      <c r="P160" s="603">
        <v>45020</v>
      </c>
      <c r="Q160" s="603">
        <v>45042</v>
      </c>
      <c r="R160" s="609">
        <f>(K160-O160)/O160*100</f>
        <v>2.6315789473684235</v>
      </c>
      <c r="S160" s="667">
        <f>IF(INDEX(Historical!$D$7:$D$1220,MATCH(B160,Historical!$B$7:$B$1244,0))=0,"n/a",(INDEX(Historical!$C$7:$C$1222,MATCH(B160,Historical!$B$7:$B$1244,0))/INDEX(Historical!$D$7:$D$1220,MATCH(B160,Historical!$B$7:$B$1244,0))-1)*100)</f>
        <v>2.7210884353741527</v>
      </c>
      <c r="T160" s="667">
        <f>IF(INDEX(Historical!$F$7:$F$1213,MATCH(B160,Historical!$B$7:$B$1244,0))=0,"n/a",((INDEX(Historical!$C$7:$C$1222,MATCH(B160,Historical!$B$7:$B$1244,0))/INDEX(Historical!$F$7:$F$1213,MATCH(B160,Historical!$B$7:$B$1244,0)))^(1/3)-1)*100)</f>
        <v>3.0463516690758308</v>
      </c>
      <c r="U160" s="667">
        <f>IF(INDEX(Historical!$H$7:$H$1213,MATCH(B160,Historical!$B$7:$B$1244,0))=0,"n/a",((INDEX(Historical!$C$7:$C$1222,MATCH(B160,Historical!$B$7:$B$1244,0))/INDEX(Historical!$H$7:$H$1213,MATCH(B160,Historical!$B$7:$B$1244,0)))^(1/5)-1)*100)</f>
        <v>5.9692109950221672</v>
      </c>
      <c r="V160" s="667">
        <f>IF(INDEX(Historical!$N$7:$N$1213,MATCH(B160,Historical!$B$7:$B$1244,0))=0,"n/a",((INDEX(Historical!$C$7:$C$1222,MATCH(B160,Historical!$B$7:$B$1244,0))/INDEX(Historical!$N$7:$N$1213,MATCH(B160,Historical!$B$7:$B$1244,0)))^(1/10)-1)*100)</f>
        <v>15.416378932182816</v>
      </c>
      <c r="W160" s="668">
        <f>IF(OR(U160&lt;=0,U160="n/a",V160&lt;=0,V160="n/a"),"n/a",U160/V160)</f>
        <v>0.38719929117472612</v>
      </c>
      <c r="X160" s="669">
        <f>IF(OR(AJ160&lt;=0,AJ160="n/a",U160&lt;=0,U160="n/a"),"n/a",U160/AJ160)</f>
        <v>0.72795256036855693</v>
      </c>
      <c r="Y160" s="628"/>
      <c r="Z160" s="618">
        <f>IF(OR(AC160&lt;0.01,AC160="n/a"),"n/a",M160/AC160*100)</f>
        <v>57.142857142857139</v>
      </c>
      <c r="AA160" s="841">
        <f>IF(OR(AC160&lt;0.01,AC160="n/a"),"n/a",I160/AC160)</f>
        <v>17.736263736263737</v>
      </c>
      <c r="AB160" s="842">
        <v>7</v>
      </c>
      <c r="AC160" s="821">
        <v>2.73</v>
      </c>
      <c r="AD160" s="821">
        <v>2.44</v>
      </c>
      <c r="AE160" s="821">
        <v>3.81</v>
      </c>
      <c r="AF160" s="821">
        <v>4.82</v>
      </c>
      <c r="AG160" s="821">
        <v>27.900000000000002</v>
      </c>
      <c r="AH160" s="821">
        <v>12.7</v>
      </c>
      <c r="AI160" s="821">
        <v>7.19</v>
      </c>
      <c r="AJ160" s="821">
        <v>8.2000000000000011</v>
      </c>
      <c r="AK160" s="821">
        <v>7.32</v>
      </c>
      <c r="AL160" s="833">
        <v>202590</v>
      </c>
      <c r="AM160" s="827">
        <v>0.1</v>
      </c>
      <c r="AN160" s="821">
        <v>0.21</v>
      </c>
      <c r="AO160" s="705">
        <f>IF(U160="n/a","n/a",IF(AA160&lt;0,"n/a",IF(AA160="n/a","n/a",J160+U160-AA160)))</f>
        <v>-8.5452435714770107</v>
      </c>
      <c r="AP160" s="706">
        <f>IF(U160="n/a","n/a",J160+U160)</f>
        <v>9.1910201647867265</v>
      </c>
      <c r="AQ160" s="843">
        <f>IF(OR(AC160&lt;0.01,AC160="n/a",AF160="n/a"),"n/a",(I160/SQRT(22.5*AC160*(I160/AF160))-1)*100)</f>
        <v>94.92310872500039</v>
      </c>
      <c r="AR160" s="618">
        <f>INDEX(Historical!$C$7:$C$1222,MATCH(B160,Historical!$B$7:$B$1244,0))*IF(AH160="n/a",1.03,IF(AH160&lt;0,1.01,IF(AH160&gt;10,1.1,(1+AH160/100))))</f>
        <v>1.6610000000000003</v>
      </c>
      <c r="AS160" s="841">
        <f>IF($AI160="n/a",1.03*AR160,IF($AI160&lt;0,1.01*AR160,IF($AI160&gt;10,1.1*AR160,(1+$AI160/100)*AR160)))</f>
        <v>1.7804259000000004</v>
      </c>
      <c r="AT160" s="841">
        <f>IF($AK160="n/a",1.03*AS160,IF($AK160&lt;0,1.01*AS160,IF($AK160&gt;10,1.1*AS160,(1+$AK160/100)*AS160)))</f>
        <v>1.9107530758800004</v>
      </c>
      <c r="AU160" s="841">
        <f>IF($AK160="n/a",1.03*AT160,IF($AK160&lt;0,1.01*AT160,IF($AK160&gt;10,1.1*AT160,(1+$AK160/100)*AT160)))</f>
        <v>2.0506202010344161</v>
      </c>
      <c r="AV160" s="841">
        <f>IF($AK160="n/a",1.03*AU160,IF($AK160&lt;0,1.01*AU160,IF($AK160&gt;10,1.1*AU160,(1+$AK160/100)*AU160)))</f>
        <v>2.2007255997501352</v>
      </c>
      <c r="AW160" s="618">
        <f>SUM(AR160:AV160)</f>
        <v>9.6035247766645533</v>
      </c>
      <c r="AX160" s="713">
        <f>AW160/I160*100</f>
        <v>19.833797556101924</v>
      </c>
      <c r="AY160" s="887">
        <v>0.98</v>
      </c>
      <c r="AZ160" s="827">
        <v>25.419999999999998</v>
      </c>
      <c r="BA160" s="827">
        <v>-15.049999999999999</v>
      </c>
      <c r="BB160" s="827">
        <v>0.59</v>
      </c>
      <c r="BC160" s="827">
        <v>6.29</v>
      </c>
      <c r="BE160" s="594">
        <v>2011</v>
      </c>
      <c r="BF160" s="853">
        <f>IF(BE160&gt;2020,0,IF(BE160&gt;2008,1,IF(BE160&gt;2001,2,IF(BE160&gt;1990,3,IF(BE160&gt;1980,4,IF(BE160&gt;1973,5,IF(BE160&gt;1970,6,IF(BE160&gt;1960,7,IF(BE160&gt;1958,8,IF(BE160&gt;1953,9,10))))))))))</f>
        <v>1</v>
      </c>
      <c r="BG160" s="837">
        <v>12</v>
      </c>
      <c r="BH160" s="820" t="s">
        <v>4443</v>
      </c>
      <c r="BI160" s="820" t="s">
        <v>4444</v>
      </c>
    </row>
    <row r="161" spans="1:61" ht="11.25" customHeight="1" x14ac:dyDescent="0.2">
      <c r="A161" s="826" t="s">
        <v>4742</v>
      </c>
      <c r="B161" s="830" t="s">
        <v>1069</v>
      </c>
      <c r="C161" s="885" t="s">
        <v>4055</v>
      </c>
      <c r="D161" s="885" t="s">
        <v>4184</v>
      </c>
      <c r="E161" s="699">
        <v>11</v>
      </c>
      <c r="F161" s="1122">
        <v>472</v>
      </c>
      <c r="G161" s="1098" t="s">
        <v>105</v>
      </c>
      <c r="H161" s="1098" t="s">
        <v>105</v>
      </c>
      <c r="I161" s="829">
        <v>56.2</v>
      </c>
      <c r="J161" s="618">
        <f>(M161/I161)*100</f>
        <v>1.9928825622775801</v>
      </c>
      <c r="K161" s="832">
        <v>0.28000000000000003</v>
      </c>
      <c r="L161" s="842">
        <v>4</v>
      </c>
      <c r="M161" s="609">
        <f>K161*L161</f>
        <v>1.1200000000000001</v>
      </c>
      <c r="N161" s="825" t="s">
        <v>150</v>
      </c>
      <c r="O161" s="700">
        <v>0.26500000000000001</v>
      </c>
      <c r="P161" s="603">
        <v>45001</v>
      </c>
      <c r="Q161" s="603">
        <v>45015</v>
      </c>
      <c r="R161" s="609">
        <f>(K161-O161)/O161*100</f>
        <v>5.660377358490571</v>
      </c>
      <c r="S161" s="667">
        <f>IF(INDEX(Historical!$D$7:$D$1220,MATCH(B161,Historical!$B$7:$B$1244,0))=0,"n/a",(INDEX(Historical!$C$7:$C$1222,MATCH(B161,Historical!$B$7:$B$1244,0))/INDEX(Historical!$D$7:$D$1220,MATCH(B161,Historical!$B$7:$B$1244,0))-1)*100)</f>
        <v>6.0000000000000053</v>
      </c>
      <c r="T161" s="667">
        <f>IF(INDEX(Historical!$F$7:$F$1213,MATCH(B161,Historical!$B$7:$B$1244,0))=0,"n/a",((INDEX(Historical!$C$7:$C$1222,MATCH(B161,Historical!$B$7:$B$1244,0))/INDEX(Historical!$F$7:$F$1213,MATCH(B161,Historical!$B$7:$B$1244,0)))^(1/3)-1)*100)</f>
        <v>5.9998586670435561</v>
      </c>
      <c r="U161" s="667">
        <f>IF(INDEX(Historical!$H$7:$H$1213,MATCH(B161,Historical!$B$7:$B$1244,0))=0,"n/a",((INDEX(Historical!$C$7:$C$1222,MATCH(B161,Historical!$B$7:$B$1244,0))/INDEX(Historical!$H$7:$H$1213,MATCH(B161,Historical!$B$7:$B$1244,0)))^(1/5)-1)*100)</f>
        <v>6.0561249150100194</v>
      </c>
      <c r="V161" s="667" t="str">
        <f>IF(INDEX(Historical!$N$7:$N$1213,MATCH(B161,Historical!$B$7:$B$1244,0))=0,"n/a",((INDEX(Historical!$C$7:$C$1222,MATCH(B161,Historical!$B$7:$B$1244,0))/INDEX(Historical!$N$7:$N$1213,MATCH(B161,Historical!$B$7:$B$1244,0)))^(1/10)-1)*100)</f>
        <v>n/a</v>
      </c>
      <c r="W161" s="668" t="str">
        <f>IF(OR(U161&lt;=0,U161="n/a",V161&lt;=0,V161="n/a"),"n/a",U161/V161)</f>
        <v>n/a</v>
      </c>
      <c r="X161" s="669" t="str">
        <f>IF(OR(AJ161&lt;=0,AJ161="n/a",U161&lt;=0,U161="n/a"),"n/a",U161/AJ161)</f>
        <v>n/a</v>
      </c>
      <c r="Y161" s="631"/>
      <c r="Z161" s="618">
        <f>IF(OR(AC161&lt;0.01,AC161="n/a"),"n/a",M161/AC161*100)</f>
        <v>78.873239436619727</v>
      </c>
      <c r="AA161" s="841">
        <f>IF(OR(AC161&lt;0.01,AC161="n/a"),"n/a",I161/AC161)</f>
        <v>39.577464788732399</v>
      </c>
      <c r="AB161" s="842">
        <v>12</v>
      </c>
      <c r="AC161" s="821">
        <v>1.42</v>
      </c>
      <c r="AD161" s="821">
        <v>5.73</v>
      </c>
      <c r="AE161" s="821">
        <v>1.65</v>
      </c>
      <c r="AF161" s="821">
        <v>4.87</v>
      </c>
      <c r="AG161" s="821">
        <v>11.899999999999999</v>
      </c>
      <c r="AH161" s="821">
        <v>-37.700000000000003</v>
      </c>
      <c r="AI161" s="821">
        <v>11.360000000000001</v>
      </c>
      <c r="AJ161" s="821">
        <v>-4.8</v>
      </c>
      <c r="AK161" s="821">
        <v>7.0000000000000009</v>
      </c>
      <c r="AL161" s="833">
        <v>1800</v>
      </c>
      <c r="AM161" s="827">
        <v>0.1</v>
      </c>
      <c r="AN161" s="821">
        <v>1.1599999999999999</v>
      </c>
      <c r="AO161" s="705">
        <f>IF(U161="n/a","n/a",IF(AA161&lt;0,"n/a",IF(AA161="n/a","n/a",J161+U161-AA161)))</f>
        <v>-31.5284573114448</v>
      </c>
      <c r="AP161" s="706">
        <f>IF(U161="n/a","n/a",J161+U161)</f>
        <v>8.0490074772875992</v>
      </c>
      <c r="AQ161" s="843">
        <f>IF(OR(AC161&lt;0.01,AC161="n/a",AF161="n/a"),"n/a",(I161/SQRT(22.5*AC161*(I161/AF161))-1)*100)</f>
        <v>192.68280405101942</v>
      </c>
      <c r="AR161" s="618">
        <f>INDEX(Historical!$C$7:$C$1222,MATCH(B161,Historical!$B$7:$B$1244,0))*IF(AH161="n/a",1.03,IF(AH161&lt;0,1.01,IF(AH161&gt;10,1.1,(1+AH161/100))))</f>
        <v>1.0706</v>
      </c>
      <c r="AS161" s="841">
        <f>IF($AI161="n/a",1.03*AR161,IF($AI161&lt;0,1.01*AR161,IF($AI161&gt;10,1.1*AR161,(1+$AI161/100)*AR161)))</f>
        <v>1.1776600000000002</v>
      </c>
      <c r="AT161" s="841">
        <f>IF($AK161="n/a",1.03*AS161,IF($AK161&lt;0,1.01*AS161,IF($AK161&gt;10,1.1*AS161,(1+$AK161/100)*AS161)))</f>
        <v>1.2600962000000002</v>
      </c>
      <c r="AU161" s="841">
        <f>IF($AK161="n/a",1.03*AT161,IF($AK161&lt;0,1.01*AT161,IF($AK161&gt;10,1.1*AT161,(1+$AK161/100)*AT161)))</f>
        <v>1.3483029340000003</v>
      </c>
      <c r="AV161" s="841">
        <f>IF($AK161="n/a",1.03*AU161,IF($AK161&lt;0,1.01*AU161,IF($AK161&gt;10,1.1*AU161,(1+$AK161/100)*AU161)))</f>
        <v>1.4426841393800005</v>
      </c>
      <c r="AW161" s="618">
        <f>SUM(AR161:AV161)</f>
        <v>6.2993432733800017</v>
      </c>
      <c r="AX161" s="713">
        <f>AW161/I161*100</f>
        <v>11.208795860106765</v>
      </c>
      <c r="AY161" s="887">
        <v>0.88</v>
      </c>
      <c r="AZ161" s="827">
        <v>7.21</v>
      </c>
      <c r="BA161" s="827">
        <v>-15.6</v>
      </c>
      <c r="BB161" s="827">
        <v>-3.82</v>
      </c>
      <c r="BC161" s="827">
        <v>-4.29</v>
      </c>
      <c r="BE161" s="594">
        <v>2013</v>
      </c>
      <c r="BF161" s="853">
        <f>IF(BE161&gt;2020,0,IF(BE161&gt;2008,1,IF(BE161&gt;2001,2,IF(BE161&gt;1990,3,IF(BE161&gt;1980,4,IF(BE161&gt;1973,5,IF(BE161&gt;1970,6,IF(BE161&gt;1960,7,IF(BE161&gt;1958,8,IF(BE161&gt;1953,9,10))))))))))</f>
        <v>1</v>
      </c>
      <c r="BG161" s="837">
        <v>3.4000000000000004</v>
      </c>
      <c r="BH161" s="820" t="s">
        <v>4443</v>
      </c>
      <c r="BI161" s="820" t="s">
        <v>4444</v>
      </c>
    </row>
    <row r="162" spans="1:61" ht="11.25" customHeight="1" x14ac:dyDescent="0.2">
      <c r="A162" s="819" t="s">
        <v>4743</v>
      </c>
      <c r="B162" s="830" t="s">
        <v>172</v>
      </c>
      <c r="C162" s="885" t="s">
        <v>111</v>
      </c>
      <c r="D162" s="885" t="s">
        <v>4219</v>
      </c>
      <c r="E162" s="699">
        <v>46</v>
      </c>
      <c r="F162" s="1122">
        <v>58</v>
      </c>
      <c r="G162" s="1122" t="s">
        <v>36</v>
      </c>
      <c r="H162" s="1122" t="s">
        <v>36</v>
      </c>
      <c r="I162" t="n">
        <v>217.41</v>
      </c>
      <c r="J162" s="618">
        <f>(M162/I162)*100</f>
        <v>1.1618000154906667</v>
      </c>
      <c r="K162" s="832">
        <v>0.75</v>
      </c>
      <c r="L162" s="842">
        <v>4</v>
      </c>
      <c r="M162" s="609">
        <f>K162*L162</f>
        <v>3</v>
      </c>
      <c r="N162" s="825" t="s">
        <v>118</v>
      </c>
      <c r="O162" s="700">
        <v>0.54</v>
      </c>
      <c r="P162" s="603">
        <v>44790</v>
      </c>
      <c r="Q162" s="603">
        <v>44808</v>
      </c>
      <c r="R162" s="609">
        <f>(K162-O162)/O162*100</f>
        <v>38.888888888888879</v>
      </c>
      <c r="S162" s="667">
        <f>IF(INDEX(Historical!$D$7:$D$1220,MATCH(B162,Historical!$B$7:$B$1244,0))=0,"n/a",(INDEX(Historical!$C$7:$C$1222,MATCH(B162,Historical!$B$7:$B$1244,0))/INDEX(Historical!$D$7:$D$1220,MATCH(B162,Historical!$B$7:$B$1244,0))-1)*100)</f>
        <v>21.126760563380298</v>
      </c>
      <c r="T162" s="667">
        <f>IF(INDEX(Historical!$F$7:$F$1213,MATCH(B162,Historical!$B$7:$B$1244,0))=0,"n/a",((INDEX(Historical!$C$7:$C$1222,MATCH(B162,Historical!$B$7:$B$1244,0))/INDEX(Historical!$F$7:$F$1213,MATCH(B162,Historical!$B$7:$B$1244,0)))^(1/3)-1)*100)</f>
        <v>12.749787911711174</v>
      </c>
      <c r="U162" s="667">
        <f>IF(INDEX(Historical!$H$7:$H$1213,MATCH(B162,Historical!$B$7:$B$1244,0))=0,"n/a",((INDEX(Historical!$C$7:$C$1222,MATCH(B162,Historical!$B$7:$B$1244,0))/INDEX(Historical!$H$7:$H$1213,MATCH(B162,Historical!$B$7:$B$1244,0)))^(1/5)-1)*100)</f>
        <v>12.370274760425982</v>
      </c>
      <c r="V162" s="667">
        <f>IF(INDEX(Historical!$N$7:$N$1213,MATCH(B162,Historical!$B$7:$B$1244,0))=0,"n/a",((INDEX(Historical!$C$7:$C$1222,MATCH(B162,Historical!$B$7:$B$1244,0))/INDEX(Historical!$N$7:$N$1213,MATCH(B162,Historical!$B$7:$B$1244,0)))^(1/10)-1)*100)</f>
        <v>13.000564067946407</v>
      </c>
      <c r="W162" s="668">
        <f>IF(OR(U162&lt;=0,U162="n/a",V162&lt;=0,V162="n/a"),"n/a",U162/V162)</f>
        <v>0.95151831072665249</v>
      </c>
      <c r="X162" s="669">
        <f>IF(OR(AJ162&lt;=0,AJ162="n/a",U162&lt;=0,U162="n/a"),"n/a",U162/AJ162)</f>
        <v>0.38778290785034425</v>
      </c>
      <c r="Y162" s="830"/>
      <c r="Z162" s="618">
        <f>IF(OR(AC162&lt;0.01,AC162="n/a"),"n/a",M162/AC162*100)</f>
        <v>17.055144968732233</v>
      </c>
      <c r="AA162" s="841">
        <f>IF(OR(AC162&lt;0.01,AC162="n/a"),"n/a",I162/AC162)</f>
        <v>14.679931779420127</v>
      </c>
      <c r="AB162" s="842">
        <v>12</v>
      </c>
      <c r="AC162" s="821">
        <v>17.59</v>
      </c>
      <c r="AD162" s="821">
        <v>0.98</v>
      </c>
      <c r="AE162" s="821">
        <v>2</v>
      </c>
      <c r="AF162" s="821">
        <v>4.41</v>
      </c>
      <c r="AG162" s="821">
        <v>31.8</v>
      </c>
      <c r="AH162" s="821">
        <v>142</v>
      </c>
      <c r="AI162" s="821">
        <v>6.97</v>
      </c>
      <c r="AJ162" s="821">
        <v>31.900000000000002</v>
      </c>
      <c r="AK162" s="821">
        <v>15</v>
      </c>
      <c r="AL162" s="833">
        <v>13210</v>
      </c>
      <c r="AM162" s="827">
        <v>0.3</v>
      </c>
      <c r="AN162" s="821">
        <v>0.85</v>
      </c>
      <c r="AO162" s="705">
        <f>IF(U162="n/a","n/a",IF(AA162&lt;0,"n/a",IF(AA162="n/a","n/a",J162+U162-AA162)))</f>
        <v>-1.1478570035034785</v>
      </c>
      <c r="AP162" s="706">
        <f>IF(U162="n/a","n/a",J162+U162)</f>
        <v>13.532074775916648</v>
      </c>
      <c r="AQ162" s="843">
        <f>IF(OR(AC162&lt;0.01,AC162="n/a",AF162="n/a"),"n/a",(I162/SQRT(22.5*AC162*(I162/AF162))-1)*100)</f>
        <v>69.625075645269646</v>
      </c>
      <c r="AR162" s="618">
        <f>INDEX(Historical!$C$7:$C$1222,MATCH(B162,Historical!$B$7:$B$1244,0))*IF(AH162="n/a",1.03,IF(AH162&lt;0,1.01,IF(AH162&gt;10,1.1,(1+AH162/100))))</f>
        <v>2.8380000000000005</v>
      </c>
      <c r="AS162" s="841">
        <f>IF($AI162="n/a",1.03*AR162,IF($AI162&lt;0,1.01*AR162,IF($AI162&gt;10,1.1*AR162,(1+$AI162/100)*AR162)))</f>
        <v>3.0358086000000006</v>
      </c>
      <c r="AT162" s="841">
        <f>IF($AK162="n/a",1.03*AS162,IF($AK162&lt;0,1.01*AS162,IF($AK162&gt;10,1.1*AS162,(1+$AK162/100)*AS162)))</f>
        <v>3.3393894600000009</v>
      </c>
      <c r="AU162" s="841">
        <f>IF($AK162="n/a",1.03*AT162,IF($AK162&lt;0,1.01*AT162,IF($AK162&gt;10,1.1*AT162,(1+$AK162/100)*AT162)))</f>
        <v>3.6733284060000013</v>
      </c>
      <c r="AV162" s="841">
        <f>IF($AK162="n/a",1.03*AU162,IF($AK162&lt;0,1.01*AU162,IF($AK162&gt;10,1.1*AU162,(1+$AK162/100)*AU162)))</f>
        <v>4.0406612466000018</v>
      </c>
      <c r="AW162" s="618">
        <f>SUM(AR162:AV162)</f>
        <v>16.927187712600006</v>
      </c>
      <c r="AX162" s="713">
        <f>AW162/I162*100</f>
        <v>6.5553356489040375</v>
      </c>
      <c r="AY162" s="887">
        <v>0.94</v>
      </c>
      <c r="AZ162" s="827">
        <v>18.490000000000002</v>
      </c>
      <c r="BA162" s="827">
        <v>-18.98</v>
      </c>
      <c r="BB162" s="827">
        <v>5.16</v>
      </c>
      <c r="BC162" s="827">
        <v>-1.9300000000000002</v>
      </c>
      <c r="BE162" s="594">
        <v>1977</v>
      </c>
      <c r="BF162" s="853">
        <f>IF(BE162&gt;2020,0,IF(BE162&gt;2008,1,IF(BE162&gt;2001,2,IF(BE162&gt;1990,3,IF(BE162&gt;1980,4,IF(BE162&gt;1973,5,IF(BE162&gt;1970,6,IF(BE162&gt;1960,7,IF(BE162&gt;1958,8,IF(BE162&gt;1953,9,10))))))))))</f>
        <v>5</v>
      </c>
      <c r="BG162" s="837">
        <v>12.4</v>
      </c>
      <c r="BH162" s="820" t="s">
        <v>4443</v>
      </c>
      <c r="BI162" s="820" t="s">
        <v>4444</v>
      </c>
    </row>
    <row r="163" spans="1:61" ht="11.25" customHeight="1" x14ac:dyDescent="0.2">
      <c r="A163" s="836" t="s">
        <v>4745</v>
      </c>
      <c r="B163" s="830" t="s">
        <v>4492</v>
      </c>
      <c r="C163" s="885" t="s">
        <v>107</v>
      </c>
      <c r="D163" s="885" t="s">
        <v>4193</v>
      </c>
      <c r="E163" s="699">
        <v>8</v>
      </c>
      <c r="F163" s="1122">
        <v>608</v>
      </c>
      <c r="G163" s="1116" t="s">
        <v>105</v>
      </c>
      <c r="H163" s="1116" t="s">
        <v>105</v>
      </c>
      <c r="I163" t="n">
        <v>17.34</v>
      </c>
      <c r="J163" s="618">
        <f>(M163/I163)*100</f>
        <v>11.282597126130922</v>
      </c>
      <c r="K163" s="832">
        <v>0.53</v>
      </c>
      <c r="L163" s="842">
        <v>4</v>
      </c>
      <c r="M163" s="609">
        <f>K163*L163</f>
        <v>2.12</v>
      </c>
      <c r="N163" s="825" t="s">
        <v>316</v>
      </c>
      <c r="O163" s="700">
        <v>0.52</v>
      </c>
      <c r="P163" s="603">
        <v>44999</v>
      </c>
      <c r="Q163" s="603">
        <v>45016</v>
      </c>
      <c r="R163" s="609">
        <f>(K163-O163)/O163*100</f>
        <v>1.9230769230769247</v>
      </c>
      <c r="S163" s="667">
        <f>IF(INDEX(Historical!$D$7:$D$1220,MATCH(B163,Historical!$B$7:$B$1244,0))=0,"n/a",(INDEX(Historical!$C$7:$C$1222,MATCH(B163,Historical!$B$7:$B$1244,0))/INDEX(Historical!$D$7:$D$1220,MATCH(B163,Historical!$B$7:$B$1244,0))-1)*100)</f>
        <v>12.5</v>
      </c>
      <c r="T163" s="667">
        <f>IF(INDEX(Historical!$F$7:$F$1213,MATCH(B163,Historical!$B$7:$B$1244,0))=0,"n/a",((INDEX(Historical!$C$7:$C$1222,MATCH(B163,Historical!$B$7:$B$1244,0))/INDEX(Historical!$F$7:$F$1213,MATCH(B163,Historical!$B$7:$B$1244,0)))^(1/3)-1)*100)</f>
        <v>8.0409794424013192</v>
      </c>
      <c r="U163" s="667">
        <f>IF(INDEX(Historical!$H$7:$H$1213,MATCH(B163,Historical!$B$7:$B$1244,0))=0,"n/a",((INDEX(Historical!$C$7:$C$1222,MATCH(B163,Historical!$B$7:$B$1244,0))/INDEX(Historical!$H$7:$H$1213,MATCH(B163,Historical!$B$7:$B$1244,0)))^(1/5)-1)*100)</f>
        <v>17.080491296489232</v>
      </c>
      <c r="V163" s="667">
        <f>IF(INDEX(Historical!$N$7:$N$1213,MATCH(B163,Historical!$B$7:$B$1244,0))=0,"n/a",((INDEX(Historical!$C$7:$C$1222,MATCH(B163,Historical!$B$7:$B$1244,0))/INDEX(Historical!$N$7:$N$1213,MATCH(B163,Historical!$B$7:$B$1244,0)))^(1/10)-1)*100)</f>
        <v>25.76607850764745</v>
      </c>
      <c r="W163" s="668">
        <f>IF(OR(U163&lt;=0,U163="n/a",V163&lt;=0,V163="n/a"),"n/a",U163/V163)</f>
        <v>0.66290612641810009</v>
      </c>
      <c r="X163" s="669">
        <f>IF(OR(AJ163&lt;=0,AJ163="n/a",U163&lt;=0,U163="n/a"),"n/a",U163/AJ163)</f>
        <v>1.4000402702040355</v>
      </c>
      <c r="Y163" s="640"/>
      <c r="Z163" s="618">
        <f>IF(OR(AC163&lt;0.01,AC163="n/a"),"n/a",M163/AC163*100)</f>
        <v>157.03703703703704</v>
      </c>
      <c r="AA163" s="841">
        <f>IF(OR(AC163&lt;0.01,AC163="n/a"),"n/a",I163/AC163)</f>
        <v>13.918518518518518</v>
      </c>
      <c r="AB163" s="842">
        <v>3</v>
      </c>
      <c r="AC163" s="821">
        <v>1.35</v>
      </c>
      <c r="AD163" s="821">
        <v>14.04</v>
      </c>
      <c r="AE163" s="821">
        <v>6.38</v>
      </c>
      <c r="AF163" s="821">
        <v>1.06</v>
      </c>
      <c r="AG163" s="821">
        <v>7.1999999999999993</v>
      </c>
      <c r="AH163" s="821">
        <v>-3.5000000000000004</v>
      </c>
      <c r="AI163" s="821">
        <v>12.86</v>
      </c>
      <c r="AJ163" s="821">
        <v>12.2</v>
      </c>
      <c r="AK163" s="821">
        <v>1</v>
      </c>
      <c r="AL163" s="833">
        <v>658.07</v>
      </c>
      <c r="AM163" s="827">
        <v>2.6</v>
      </c>
      <c r="AN163" s="821">
        <v>1.0900000000000001</v>
      </c>
      <c r="AO163" s="705">
        <f>IF(U163="n/a","n/a",IF(AA163&lt;0,"n/a",IF(AA163="n/a","n/a",J163+U163-AA163)))</f>
        <v>14.444569904101634</v>
      </c>
      <c r="AP163" s="706">
        <f>IF(U163="n/a","n/a",J163+U163)</f>
        <v>28.363088422620152</v>
      </c>
      <c r="AQ163" s="843">
        <f>IF(OR(AC163&lt;0.01,AC163="n/a",AF163="n/a"),"n/a",(I163/SQRT(22.5*AC163*(I163/AF163))-1)*100)</f>
        <v>-19.023653303697174</v>
      </c>
      <c r="AR163" s="618">
        <f>INDEX(Historical!$C$7:$C$1222,MATCH(B163,Historical!$B$7:$B$1244,0))*IF(AH163="n/a",1.03,IF(AH163&lt;0,1.01,IF(AH163&gt;10,1.1,(1+AH163/100))))</f>
        <v>1.9998</v>
      </c>
      <c r="AS163" s="841">
        <f>IF($AI163="n/a",1.03*AR163,IF($AI163&lt;0,1.01*AR163,IF($AI163&gt;10,1.1*AR163,(1+$AI163/100)*AR163)))</f>
        <v>2.1997800000000001</v>
      </c>
      <c r="AT163" s="841">
        <f>IF($AK163="n/a",1.03*AS163,IF($AK163&lt;0,1.01*AS163,IF($AK163&gt;10,1.1*AS163,(1+$AK163/100)*AS163)))</f>
        <v>2.2217777999999999</v>
      </c>
      <c r="AU163" s="841">
        <f>IF($AK163="n/a",1.03*AT163,IF($AK163&lt;0,1.01*AT163,IF($AK163&gt;10,1.1*AT163,(1+$AK163/100)*AT163)))</f>
        <v>2.2439955779999998</v>
      </c>
      <c r="AV163" s="841">
        <f>IF($AK163="n/a",1.03*AU163,IF($AK163&lt;0,1.01*AU163,IF($AK163&gt;10,1.1*AU163,(1+$AK163/100)*AU163)))</f>
        <v>2.2664355337799997</v>
      </c>
      <c r="AW163" s="618">
        <f>SUM(AR163:AV163)</f>
        <v>10.931788911779998</v>
      </c>
      <c r="AX163" s="713">
        <f>AW163/I163*100</f>
        <v>58.178759509207026</v>
      </c>
      <c r="AY163" s="887">
        <v>1.25</v>
      </c>
      <c r="AZ163" s="827">
        <v>15.73</v>
      </c>
      <c r="BA163" s="827">
        <v>-23.200000000000003</v>
      </c>
      <c r="BB163" s="827">
        <v>1.8900000000000001</v>
      </c>
      <c r="BC163" s="827">
        <v>-1</v>
      </c>
      <c r="BE163" s="594">
        <v>2016</v>
      </c>
      <c r="BF163" s="853">
        <f>IF(BE163&gt;2020,0,IF(BE163&gt;2008,1,IF(BE163&gt;2001,2,IF(BE163&gt;1990,3,IF(BE163&gt;1980,4,IF(BE163&gt;1973,5,IF(BE163&gt;1970,6,IF(BE163&gt;1960,7,IF(BE163&gt;1958,8,IF(BE163&gt;1953,9,10))))))))))</f>
        <v>1</v>
      </c>
      <c r="BG163" s="837">
        <v>3.2</v>
      </c>
      <c r="BH163" s="820" t="s">
        <v>4443</v>
      </c>
      <c r="BI163" s="820" t="s">
        <v>4507</v>
      </c>
    </row>
    <row r="164" spans="1:61" ht="11.25" customHeight="1" x14ac:dyDescent="0.2">
      <c r="A164" s="826" t="s">
        <v>4746</v>
      </c>
      <c r="B164" s="830" t="s">
        <v>522</v>
      </c>
      <c r="C164" s="885" t="s">
        <v>111</v>
      </c>
      <c r="D164" s="885" t="s">
        <v>4215</v>
      </c>
      <c r="E164" s="699">
        <v>19</v>
      </c>
      <c r="F164" s="1122">
        <v>206</v>
      </c>
      <c r="G164" s="1116" t="s">
        <v>36</v>
      </c>
      <c r="H164" s="1116" t="s">
        <v>36</v>
      </c>
      <c r="I164" t="n">
        <v>29.33</v>
      </c>
      <c r="J164" s="618">
        <f>(M164/I164)*100</f>
        <v>1.4430960970810103</v>
      </c>
      <c r="K164" s="832">
        <v>0.11</v>
      </c>
      <c r="L164" s="842">
        <v>4</v>
      </c>
      <c r="M164" s="609">
        <f>K164*L164</f>
        <v>0.44</v>
      </c>
      <c r="N164" s="825" t="s">
        <v>147</v>
      </c>
      <c r="O164" s="700">
        <v>0.1</v>
      </c>
      <c r="P164" s="603">
        <v>44984</v>
      </c>
      <c r="Q164" s="603">
        <v>45000</v>
      </c>
      <c r="R164" s="609">
        <f>(K164-O164)/O164*100</f>
        <v>9.9999999999999947</v>
      </c>
      <c r="S164" s="667">
        <f>IF(INDEX(Historical!$D$7:$D$1220,MATCH(B164,Historical!$B$7:$B$1244,0))=0,"n/a",(INDEX(Historical!$C$7:$C$1222,MATCH(B164,Historical!$B$7:$B$1244,0))/INDEX(Historical!$D$7:$D$1220,MATCH(B164,Historical!$B$7:$B$1244,0))-1)*100)</f>
        <v>7.1811361200428747</v>
      </c>
      <c r="T164" s="667">
        <f>IF(INDEX(Historical!$F$7:$F$1213,MATCH(B164,Historical!$B$7:$B$1244,0))=0,"n/a",((INDEX(Historical!$C$7:$C$1222,MATCH(B164,Historical!$B$7:$B$1244,0))/INDEX(Historical!$F$7:$F$1213,MATCH(B164,Historical!$B$7:$B$1244,0)))^(1/3)-1)*100)</f>
        <v>7.7217345015941907</v>
      </c>
      <c r="U164" s="667">
        <f>IF(INDEX(Historical!$H$7:$H$1213,MATCH(B164,Historical!$B$7:$B$1244,0))=0,"n/a",((INDEX(Historical!$C$7:$C$1222,MATCH(B164,Historical!$B$7:$B$1244,0))/INDEX(Historical!$H$7:$H$1213,MATCH(B164,Historical!$B$7:$B$1244,0)))^(1/5)-1)*100)</f>
        <v>8.9976987048345336</v>
      </c>
      <c r="V164" s="667">
        <f>IF(INDEX(Historical!$N$7:$N$1213,MATCH(B164,Historical!$B$7:$B$1244,0))=0,"n/a",((INDEX(Historical!$C$7:$C$1222,MATCH(B164,Historical!$B$7:$B$1244,0))/INDEX(Historical!$N$7:$N$1213,MATCH(B164,Historical!$B$7:$B$1244,0)))^(1/10)-1)*100)</f>
        <v>8.3125420397767602</v>
      </c>
      <c r="W164" s="668">
        <f>IF(OR(U164&lt;=0,U164="n/a",V164&lt;=0,V164="n/a"),"n/a",U164/V164)</f>
        <v>1.0824244451070679</v>
      </c>
      <c r="X164" s="669">
        <f>IF(OR(AJ164&lt;=0,AJ164="n/a",U164&lt;=0,U164="n/a"),"n/a",U164/AJ164)</f>
        <v>0.40713568800156258</v>
      </c>
      <c r="Y164" s="631"/>
      <c r="Z164" s="618">
        <f>IF(OR(AC164&lt;0.01,AC164="n/a"),"n/a",M164/AC164*100)</f>
        <v>22.564102564102566</v>
      </c>
      <c r="AA164" s="841">
        <f>IF(OR(AC164&lt;0.01,AC164="n/a"),"n/a",I164/AC164)</f>
        <v>15.635897435897435</v>
      </c>
      <c r="AB164" s="842">
        <v>12</v>
      </c>
      <c r="AC164" s="821">
        <v>1.95</v>
      </c>
      <c r="AD164" s="821">
        <v>1.74</v>
      </c>
      <c r="AE164" s="821">
        <v>4.26</v>
      </c>
      <c r="AF164" s="821">
        <v>5.0599999999999996</v>
      </c>
      <c r="AG164" s="821">
        <v>32.200000000000003</v>
      </c>
      <c r="AH164" s="821">
        <v>16</v>
      </c>
      <c r="AI164" s="821">
        <v>8.85</v>
      </c>
      <c r="AJ164" s="821">
        <v>22.1</v>
      </c>
      <c r="AK164" s="821">
        <v>9.08</v>
      </c>
      <c r="AL164" s="833">
        <v>63260</v>
      </c>
      <c r="AM164" s="827">
        <v>0.26</v>
      </c>
      <c r="AN164" s="821">
        <v>1.43</v>
      </c>
      <c r="AO164" s="705">
        <f>IF(U164="n/a","n/a",IF(AA164&lt;0,"n/a",IF(AA164="n/a","n/a",J164+U164-AA164)))</f>
        <v>-5.1951026339818913</v>
      </c>
      <c r="AP164" s="706">
        <f>IF(U164="n/a","n/a",J164+U164)</f>
        <v>10.440794801915544</v>
      </c>
      <c r="AQ164" s="843">
        <f>IF(OR(AC164&lt;0.01,AC164="n/a",AF164="n/a"),"n/a",(I164/SQRT(22.5*AC164*(I164/AF164))-1)*100)</f>
        <v>87.519055062134981</v>
      </c>
      <c r="AR164" s="618">
        <f>INDEX(Historical!$C$7:$C$1222,MATCH(B164,Historical!$B$7:$B$1244,0))*IF(AH164="n/a",1.03,IF(AH164&lt;0,1.01,IF(AH164&gt;10,1.1,(1+AH164/100))))</f>
        <v>0.44000000000000006</v>
      </c>
      <c r="AS164" s="841">
        <f>IF($AI164="n/a",1.03*AR164,IF($AI164&lt;0,1.01*AR164,IF($AI164&gt;10,1.1*AR164,(1+$AI164/100)*AR164)))</f>
        <v>0.47894000000000009</v>
      </c>
      <c r="AT164" s="841">
        <f>IF($AK164="n/a",1.03*AS164,IF($AK164&lt;0,1.01*AS164,IF($AK164&gt;10,1.1*AS164,(1+$AK164/100)*AS164)))</f>
        <v>0.52242775200000013</v>
      </c>
      <c r="AU164" s="841">
        <f>IF($AK164="n/a",1.03*AT164,IF($AK164&lt;0,1.01*AT164,IF($AK164&gt;10,1.1*AT164,(1+$AK164/100)*AT164)))</f>
        <v>0.56986419188160009</v>
      </c>
      <c r="AV164" s="841">
        <f>IF($AK164="n/a",1.03*AU164,IF($AK164&lt;0,1.01*AU164,IF($AK164&gt;10,1.1*AU164,(1+$AK164/100)*AU164)))</f>
        <v>0.62160786050444938</v>
      </c>
      <c r="AW164" s="618">
        <f>SUM(AR164:AV164)</f>
        <v>2.6328398043860495</v>
      </c>
      <c r="AX164" s="713">
        <f>AW164/I164*100</f>
        <v>8.6350928317023588</v>
      </c>
      <c r="AY164" s="887">
        <v>1.22</v>
      </c>
      <c r="AZ164" s="827">
        <v>18.18</v>
      </c>
      <c r="BA164" s="827">
        <v>-21.07</v>
      </c>
      <c r="BB164" s="827">
        <v>-3.06</v>
      </c>
      <c r="BC164" s="827">
        <v>-1.0699999999999998</v>
      </c>
      <c r="BE164" s="594">
        <v>2005</v>
      </c>
      <c r="BF164" s="853">
        <f>IF(BE164&gt;2020,0,IF(BE164&gt;2008,1,IF(BE164&gt;2001,2,IF(BE164&gt;1990,3,IF(BE164&gt;1980,4,IF(BE164&gt;1973,5,IF(BE164&gt;1970,6,IF(BE164&gt;1960,7,IF(BE164&gt;1958,8,IF(BE164&gt;1953,9,10))))))))))</f>
        <v>2</v>
      </c>
      <c r="BG164" s="837">
        <v>10.100000000000001</v>
      </c>
      <c r="BH164" s="820" t="s">
        <v>4443</v>
      </c>
      <c r="BI164" s="820" t="s">
        <v>4444</v>
      </c>
    </row>
    <row r="165" spans="1:61" s="737" customFormat="1" ht="11.25" customHeight="1" x14ac:dyDescent="0.2">
      <c r="A165" s="613" t="s">
        <v>4747</v>
      </c>
      <c r="B165" s="743" t="s">
        <v>182</v>
      </c>
      <c r="C165" s="885" t="s">
        <v>111</v>
      </c>
      <c r="D165" s="885" t="s">
        <v>4181</v>
      </c>
      <c r="E165" s="721">
        <v>40</v>
      </c>
      <c r="F165" s="1122">
        <v>68</v>
      </c>
      <c r="G165" s="1121" t="s">
        <v>105</v>
      </c>
      <c r="H165" s="1121" t="s">
        <v>105</v>
      </c>
      <c r="I165" t="n">
        <v>467.64</v>
      </c>
      <c r="J165" s="723">
        <f>(M165/I165)*100</f>
        <v>1.0491025611786438</v>
      </c>
      <c r="K165" s="724">
        <v>1.1499999999999999</v>
      </c>
      <c r="L165" s="725">
        <v>4</v>
      </c>
      <c r="M165" s="726">
        <f>K165*L165</f>
        <v>4.5999999999999996</v>
      </c>
      <c r="N165" s="727" t="s">
        <v>170</v>
      </c>
      <c r="O165" s="728">
        <v>0.95</v>
      </c>
      <c r="P165" s="1037">
        <v>44785</v>
      </c>
      <c r="Q165" s="1037">
        <v>44819</v>
      </c>
      <c r="R165" s="726">
        <f>(K165-O165)/O165*100</f>
        <v>21.052631578947363</v>
      </c>
      <c r="S165" s="667">
        <f>IF(INDEX(Historical!$D$7:$D$1220,MATCH(B165,Historical!$B$7:$B$1244,0))=0,"n/a",(INDEX(Historical!$C$7:$C$1222,MATCH(B165,Historical!$B$7:$B$1244,0))/INDEX(Historical!$D$7:$D$1220,MATCH(B165,Historical!$B$7:$B$1244,0))-1)*100)</f>
        <v>23.529411764705888</v>
      </c>
      <c r="T165" s="667">
        <f>IF(INDEX(Historical!$F$7:$F$1213,MATCH(B165,Historical!$B$7:$B$1244,0))=0,"n/a",((INDEX(Historical!$C$7:$C$1222,MATCH(B165,Historical!$B$7:$B$1244,0))/INDEX(Historical!$F$7:$F$1213,MATCH(B165,Historical!$B$7:$B$1244,0)))^(1/3)-1)*100)</f>
        <v>18.096321418390858</v>
      </c>
      <c r="U165" s="667">
        <f>IF(INDEX(Historical!$H$7:$H$1213,MATCH(B165,Historical!$B$7:$B$1244,0))=0,"n/a",((INDEX(Historical!$C$7:$C$1222,MATCH(B165,Historical!$B$7:$B$1244,0))/INDEX(Historical!$H$7:$H$1213,MATCH(B165,Historical!$B$7:$B$1244,0)))^(1/5)-1)*100)</f>
        <v>20.989269663456867</v>
      </c>
      <c r="V165" s="667">
        <f>IF(INDEX(Historical!$N$7:$N$1213,MATCH(B165,Historical!$B$7:$B$1244,0))=0,"n/a",((INDEX(Historical!$C$7:$C$1222,MATCH(B165,Historical!$B$7:$B$1244,0))/INDEX(Historical!$N$7:$N$1213,MATCH(B165,Historical!$B$7:$B$1244,0)))^(1/10)-1)*100)</f>
        <v>20.699905935675702</v>
      </c>
      <c r="W165" s="668">
        <f>IF(OR(U165&lt;=0,U165="n/a",V165&lt;=0,V165="n/a"),"n/a",U165/V165)</f>
        <v>1.0139789875702987</v>
      </c>
      <c r="X165" s="669">
        <f>IF(OR(AJ165&lt;=0,AJ165="n/a",U165&lt;=0,U165="n/a"),"n/a",U165/AJ165)</f>
        <v>0.92058200278319591</v>
      </c>
      <c r="Y165" s="738"/>
      <c r="Z165" s="723">
        <f>IF(OR(AC165&lt;0.01,AC165="n/a"),"n/a",M165/AC165*100)</f>
        <v>37.428803905614323</v>
      </c>
      <c r="AA165" s="730">
        <f>IF(OR(AC165&lt;0.01,AC165="n/a"),"n/a",I165/AC165)</f>
        <v>35.676973148901553</v>
      </c>
      <c r="AB165" s="725">
        <v>5</v>
      </c>
      <c r="AC165" s="731">
        <v>12.29</v>
      </c>
      <c r="AD165" s="731">
        <v>2.91</v>
      </c>
      <c r="AE165" s="731">
        <v>5.32</v>
      </c>
      <c r="AF165" s="731">
        <v>12.93</v>
      </c>
      <c r="AG165" s="731">
        <v>38.6</v>
      </c>
      <c r="AH165" s="731">
        <v>13.8</v>
      </c>
      <c r="AI165" s="731">
        <v>11.1</v>
      </c>
      <c r="AJ165" s="731">
        <v>22.8</v>
      </c>
      <c r="AK165" s="731">
        <v>12.21</v>
      </c>
      <c r="AL165" s="732">
        <v>44580</v>
      </c>
      <c r="AM165" s="733">
        <v>0.5</v>
      </c>
      <c r="AN165" s="731">
        <v>0.85</v>
      </c>
      <c r="AO165" s="734">
        <f>IF(U165="n/a","n/a",IF(AA165&lt;0,"n/a",IF(AA165="n/a","n/a",J165+U165-AA165)))</f>
        <v>-13.638600924266044</v>
      </c>
      <c r="AP165" s="735">
        <f>IF(U165="n/a","n/a",J165+U165)</f>
        <v>22.038372224635509</v>
      </c>
      <c r="AQ165" s="843">
        <f>IF(OR(AC165&lt;0.01,AC165="n/a",AF165="n/a"),"n/a",(I165/SQRT(22.5*AC165*(I165/AF165))-1)*100)</f>
        <v>352.79539790324088</v>
      </c>
      <c r="AR165" s="618">
        <f>INDEX(Historical!$C$7:$C$1222,MATCH(B165,Historical!$B$7:$B$1244,0))*IF(AH165="n/a",1.03,IF(AH165&lt;0,1.01,IF(AH165&gt;10,1.1,(1+AH165/100))))</f>
        <v>4.620000000000001</v>
      </c>
      <c r="AS165" s="730">
        <f>IF($AI165="n/a",1.03*AR165,IF($AI165&lt;0,1.01*AR165,IF($AI165&gt;10,1.1*AR165,(1+$AI165/100)*AR165)))</f>
        <v>5.0820000000000016</v>
      </c>
      <c r="AT165" s="730">
        <f>IF($AK165="n/a",1.03*AS165,IF($AK165&lt;0,1.01*AS165,IF($AK165&gt;10,1.1*AS165,(1+$AK165/100)*AS165)))</f>
        <v>5.5902000000000021</v>
      </c>
      <c r="AU165" s="730">
        <f>IF($AK165="n/a",1.03*AT165,IF($AK165&lt;0,1.01*AT165,IF($AK165&gt;10,1.1*AT165,(1+$AK165/100)*AT165)))</f>
        <v>6.1492200000000024</v>
      </c>
      <c r="AV165" s="730">
        <f>IF($AK165="n/a",1.03*AU165,IF($AK165&lt;0,1.01*AU165,IF($AK165&gt;10,1.1*AU165,(1+$AK165/100)*AU165)))</f>
        <v>6.7641420000000032</v>
      </c>
      <c r="AW165" s="723">
        <f>SUM(AR165:AV165)</f>
        <v>28.205562000000011</v>
      </c>
      <c r="AX165" s="736">
        <f>AW165/I165*100</f>
        <v>6.4327233334093572</v>
      </c>
      <c r="AY165" s="888">
        <v>1.33</v>
      </c>
      <c r="AZ165" s="733">
        <v>27.51</v>
      </c>
      <c r="BA165" s="733">
        <v>-6.75</v>
      </c>
      <c r="BB165" s="733">
        <v>-1.21</v>
      </c>
      <c r="BC165" s="733">
        <v>5.3100000000000005</v>
      </c>
      <c r="BD165" s="862"/>
      <c r="BE165" s="594">
        <v>1984</v>
      </c>
      <c r="BF165" s="853">
        <f>IF(BE165&gt;2020,0,IF(BE165&gt;2008,1,IF(BE165&gt;2001,2,IF(BE165&gt;1990,3,IF(BE165&gt;1980,4,IF(BE165&gt;1973,5,IF(BE165&gt;1970,6,IF(BE165&gt;1960,7,IF(BE165&gt;1958,8,IF(BE165&gt;1953,9,10))))))))))</f>
        <v>4</v>
      </c>
      <c r="BG165" s="783">
        <v>15.5</v>
      </c>
      <c r="BH165" s="820" t="s">
        <v>4443</v>
      </c>
      <c r="BI165" s="820" t="s">
        <v>4444</v>
      </c>
    </row>
    <row r="166" spans="1:61" ht="11.25" customHeight="1" x14ac:dyDescent="0.2">
      <c r="A166" s="819" t="s">
        <v>4748</v>
      </c>
      <c r="B166" s="830" t="s">
        <v>197</v>
      </c>
      <c r="C166" s="885" t="s">
        <v>107</v>
      </c>
      <c r="D166" s="885" t="s">
        <v>4197</v>
      </c>
      <c r="E166" s="699">
        <v>42</v>
      </c>
      <c r="F166" s="1122">
        <v>63</v>
      </c>
      <c r="G166" s="1105" t="s">
        <v>36</v>
      </c>
      <c r="H166" s="1105" t="s">
        <v>105</v>
      </c>
      <c r="I166" t="n">
        <v>37.67</v>
      </c>
      <c r="J166" s="618">
        <f>(M166/I166)*100</f>
        <v>4.1169590643274852</v>
      </c>
      <c r="K166" s="832">
        <v>0.44</v>
      </c>
      <c r="L166" s="842">
        <v>4</v>
      </c>
      <c r="M166" s="609">
        <f>K166*L166</f>
        <v>1.76</v>
      </c>
      <c r="N166" s="825" t="s">
        <v>144</v>
      </c>
      <c r="O166" s="700">
        <v>0.4</v>
      </c>
      <c r="P166" s="603">
        <v>44818</v>
      </c>
      <c r="Q166" s="603">
        <v>44835</v>
      </c>
      <c r="R166" s="609">
        <f>(K166-O166)/O166*100</f>
        <v>9.9999999999999947</v>
      </c>
      <c r="S166" s="667">
        <f>IF(INDEX(Historical!$D$7:$D$1220,MATCH(B166,Historical!$B$7:$B$1244,0))=0,"n/a",(INDEX(Historical!$C$7:$C$1222,MATCH(B166,Historical!$B$7:$B$1244,0))/INDEX(Historical!$D$7:$D$1220,MATCH(B166,Historical!$B$7:$B$1244,0))-1)*100)</f>
        <v>5.4662379421221763</v>
      </c>
      <c r="T166" s="667">
        <f>IF(INDEX(Historical!$F$7:$F$1213,MATCH(B166,Historical!$B$7:$B$1244,0))=0,"n/a",((INDEX(Historical!$C$7:$C$1222,MATCH(B166,Historical!$B$7:$B$1244,0))/INDEX(Historical!$F$7:$F$1213,MATCH(B166,Historical!$B$7:$B$1244,0)))^(1/3)-1)*100)</f>
        <v>3.4810223898952275</v>
      </c>
      <c r="U166" s="667">
        <f>IF(INDEX(Historical!$H$7:$H$1213,MATCH(B166,Historical!$B$7:$B$1244,0))=0,"n/a",((INDEX(Historical!$C$7:$C$1222,MATCH(B166,Historical!$B$7:$B$1244,0))/INDEX(Historical!$H$7:$H$1213,MATCH(B166,Historical!$B$7:$B$1244,0)))^(1/5)-1)*100)</f>
        <v>4.9181991352027943</v>
      </c>
      <c r="V166" s="667">
        <f>IF(INDEX(Historical!$N$7:$N$1213,MATCH(B166,Historical!$B$7:$B$1244,0))=0,"n/a",((INDEX(Historical!$C$7:$C$1222,MATCH(B166,Historical!$B$7:$B$1244,0))/INDEX(Historical!$N$7:$N$1213,MATCH(B166,Historical!$B$7:$B$1244,0)))^(1/10)-1)*100)</f>
        <v>3.7783396599840424</v>
      </c>
      <c r="W166" s="668">
        <f>IF(OR(U166&lt;=0,U166="n/a",V166&lt;=0,V166="n/a"),"n/a",U166/V166)</f>
        <v>1.3016826378239288</v>
      </c>
      <c r="X166" s="669">
        <f>IF(OR(AJ166&lt;=0,AJ166="n/a",U166&lt;=0,U166="n/a"),"n/a",U166/AJ166)</f>
        <v>0.38125574691494529</v>
      </c>
      <c r="Y166" s="627"/>
      <c r="Z166" s="618">
        <f>IF(OR(AC166&lt;0.01,AC166="n/a"),"n/a",M166/AC166*100)</f>
        <v>38.427947598253276</v>
      </c>
      <c r="AA166" s="841">
        <f>IF(OR(AC166&lt;0.01,AC166="n/a"),"n/a",I166/AC166)</f>
        <v>9.3340611353711793</v>
      </c>
      <c r="AB166" s="842">
        <v>12</v>
      </c>
      <c r="AC166" s="821">
        <v>4.58</v>
      </c>
      <c r="AD166" s="821">
        <v>1.88</v>
      </c>
      <c r="AE166" s="821">
        <v>3.91</v>
      </c>
      <c r="AF166" s="821">
        <v>1.27</v>
      </c>
      <c r="AG166" s="821">
        <v>12.4</v>
      </c>
      <c r="AH166" s="821">
        <v>47.4</v>
      </c>
      <c r="AI166" s="821">
        <v>-4.01</v>
      </c>
      <c r="AJ166" s="821">
        <v>12.9</v>
      </c>
      <c r="AK166" s="821">
        <v>5</v>
      </c>
      <c r="AL166" s="837">
        <v>773.14</v>
      </c>
      <c r="AM166" s="827">
        <v>0.1</v>
      </c>
      <c r="AN166" s="821">
        <v>0.1</v>
      </c>
      <c r="AO166" s="705">
        <f>IF(U166="n/a","n/a",IF(AA166&lt;0,"n/a",IF(AA166="n/a","n/a",J166+U166-AA166)))</f>
        <v>-0.29890293584089989</v>
      </c>
      <c r="AP166" s="706">
        <f>IF(U166="n/a","n/a",J166+U166)</f>
        <v>9.0351581995302794</v>
      </c>
      <c r="AQ166" s="843">
        <f>IF(OR(AC166&lt;0.01,AC166="n/a",AF166="n/a"),"n/a",(I166/SQRT(22.5*AC166*(I166/AF166))-1)*100)</f>
        <v>-27.415160315909869</v>
      </c>
      <c r="AR166" s="618">
        <f>INDEX(Historical!$C$7:$C$1222,MATCH(B166,Historical!$B$7:$B$1244,0))*IF(AH166="n/a",1.03,IF(AH166&lt;0,1.01,IF(AH166&gt;10,1.1,(1+AH166/100))))</f>
        <v>1.804</v>
      </c>
      <c r="AS166" s="841">
        <f>IF($AI166="n/a",1.03*AR166,IF($AI166&lt;0,1.01*AR166,IF($AI166&gt;10,1.1*AR166,(1+$AI166/100)*AR166)))</f>
        <v>1.8220400000000001</v>
      </c>
      <c r="AT166" s="841">
        <f>IF($AK166="n/a",1.03*AS166,IF($AK166&lt;0,1.01*AS166,IF($AK166&gt;10,1.1*AS166,(1+$AK166/100)*AS166)))</f>
        <v>1.9131420000000001</v>
      </c>
      <c r="AU166" s="841">
        <f>IF($AK166="n/a",1.03*AT166,IF($AK166&lt;0,1.01*AT166,IF($AK166&gt;10,1.1*AT166,(1+$AK166/100)*AT166)))</f>
        <v>2.0087991000000001</v>
      </c>
      <c r="AV166" s="841">
        <f>IF($AK166="n/a",1.03*AU166,IF($AK166&lt;0,1.01*AU166,IF($AK166&gt;10,1.1*AU166,(1+$AK166/100)*AU166)))</f>
        <v>2.1092390550000002</v>
      </c>
      <c r="AW166" s="618">
        <f>SUM(AR166:AV166)</f>
        <v>9.657220155000001</v>
      </c>
      <c r="AX166" s="713">
        <f>AW166/I166*100</f>
        <v>22.58998866666667</v>
      </c>
      <c r="AY166" s="887">
        <v>0.72</v>
      </c>
      <c r="AZ166" s="827">
        <v>9.34</v>
      </c>
      <c r="BA166" s="827">
        <v>-11.03</v>
      </c>
      <c r="BB166" s="827">
        <v>-3.64</v>
      </c>
      <c r="BC166" s="827">
        <v>-1.5599999999999998</v>
      </c>
      <c r="BE166" s="594">
        <v>1981</v>
      </c>
      <c r="BF166" s="853">
        <f>IF(BE166&gt;2020,0,IF(BE166&gt;2008,1,IF(BE166&gt;2001,2,IF(BE166&gt;1990,3,IF(BE166&gt;1980,4,IF(BE166&gt;1973,5,IF(BE166&gt;1970,6,IF(BE166&gt;1960,7,IF(BE166&gt;1958,8,IF(BE166&gt;1953,9,10))))))))))</f>
        <v>4</v>
      </c>
      <c r="BG166" s="837">
        <v>1.5</v>
      </c>
      <c r="BH166" s="820" t="s">
        <v>4443</v>
      </c>
      <c r="BI166" s="820" t="s">
        <v>4444</v>
      </c>
    </row>
    <row r="167" spans="1:61" ht="11.25" customHeight="1" x14ac:dyDescent="0.2">
      <c r="A167" s="670" t="s">
        <v>4585</v>
      </c>
      <c r="B167" s="745" t="s">
        <v>4028</v>
      </c>
      <c r="C167" s="885" t="s">
        <v>4178</v>
      </c>
      <c r="D167" s="885" t="s">
        <v>4208</v>
      </c>
      <c r="E167" s="699">
        <v>10</v>
      </c>
      <c r="F167" s="1122">
        <v>494</v>
      </c>
      <c r="G167" s="1097" t="s">
        <v>105</v>
      </c>
      <c r="H167" s="1097" t="s">
        <v>105</v>
      </c>
      <c r="I167" t="n">
        <v>17.63</v>
      </c>
      <c r="J167" s="618">
        <f>(M167/I167)*100</f>
        <v>8.6461888509670093</v>
      </c>
      <c r="K167" s="819">
        <v>0.38</v>
      </c>
      <c r="L167" s="1122">
        <v>4</v>
      </c>
      <c r="M167" s="609">
        <f>K167*L167</f>
        <v>1.52</v>
      </c>
      <c r="N167" s="1122" t="s">
        <v>507</v>
      </c>
      <c r="O167" s="575">
        <v>0.37333333333333335</v>
      </c>
      <c r="P167" s="603">
        <v>44813</v>
      </c>
      <c r="Q167" s="603">
        <v>44834</v>
      </c>
      <c r="R167" s="609">
        <f>(K167-O167)/O167*100</f>
        <v>1.785714285714282</v>
      </c>
      <c r="S167" s="667">
        <f>IF(INDEX(Historical!$D$7:$D$1220,MATCH(B167,Historical!$B$7:$B$1244,0))=0,"n/a",(INDEX(Historical!$C$7:$C$1222,MATCH(B167,Historical!$B$7:$B$1244,0))/INDEX(Historical!$D$7:$D$1220,MATCH(B167,Historical!$B$7:$B$1244,0))-1)*100)</f>
        <v>11.997500000000016</v>
      </c>
      <c r="T167" s="667">
        <f>IF(INDEX(Historical!$F$7:$F$1213,MATCH(B167,Historical!$B$7:$B$1244,0))=0,"n/a",((INDEX(Historical!$C$7:$C$1222,MATCH(B167,Historical!$B$7:$B$1244,0))/INDEX(Historical!$F$7:$F$1213,MATCH(B167,Historical!$B$7:$B$1244,0)))^(1/3)-1)*100)</f>
        <v>116.73973986149329</v>
      </c>
      <c r="U167" s="667">
        <f>IF(INDEX(Historical!$H$7:$H$1213,MATCH(B167,Historical!$B$7:$B$1244,0))=0,"n/a",((INDEX(Historical!$C$7:$C$1222,MATCH(B167,Historical!$B$7:$B$1244,0))/INDEX(Historical!$H$7:$H$1213,MATCH(B167,Historical!$B$7:$B$1244,0)))^(1/5)-1)*100)</f>
        <v>90.195029462793116</v>
      </c>
      <c r="V167" s="667">
        <f>IF(INDEX(Historical!$N$7:$N$1213,MATCH(B167,Historical!$B$7:$B$1244,0))=0,"n/a",((INDEX(Historical!$C$7:$C$1222,MATCH(B167,Historical!$B$7:$B$1244,0))/INDEX(Historical!$N$7:$N$1213,MATCH(B167,Historical!$B$7:$B$1244,0)))^(1/10)-1)*100)</f>
        <v>60.295316316317923</v>
      </c>
      <c r="W167" s="668">
        <f>IF(OR(U167&lt;=0,U167="n/a",V167&lt;=0,V167="n/a"),"n/a",U167/V167)</f>
        <v>1.4958878230212276</v>
      </c>
      <c r="X167" s="669">
        <f>IF(OR(AJ167&lt;=0,AJ167="n/a",U167&lt;=0,U167="n/a"),"n/a",U167/AJ167)</f>
        <v>6.2203468595029738</v>
      </c>
      <c r="Y167" s="1063"/>
      <c r="Z167" s="618">
        <f>IF(OR(AC167&lt;0.01,AC167="n/a"),"n/a",M167/AC167*100)</f>
        <v>1013.3333333333335</v>
      </c>
      <c r="AA167" s="841">
        <f>IF(OR(AC167&lt;0.01,AC167="n/a"),"n/a",I167/AC167)</f>
        <v>117.19999999999999</v>
      </c>
      <c r="AB167" s="842">
        <v>12</v>
      </c>
      <c r="AC167" s="837">
        <v>0.15</v>
      </c>
      <c r="AD167" s="837" t="s">
        <v>135</v>
      </c>
      <c r="AE167" s="821">
        <v>5.08</v>
      </c>
      <c r="AF167" s="821">
        <v>0.74</v>
      </c>
      <c r="AG167" s="821">
        <v>0.8</v>
      </c>
      <c r="AH167" s="821">
        <v>785.4</v>
      </c>
      <c r="AI167" s="821">
        <v>444.4</v>
      </c>
      <c r="AJ167" s="647">
        <v>14.499999999999998</v>
      </c>
      <c r="AK167" s="647" t="s">
        <v>135</v>
      </c>
      <c r="AL167" s="837">
        <v>429.66</v>
      </c>
      <c r="AM167" s="837">
        <v>3.1</v>
      </c>
      <c r="AN167" s="837">
        <v>0</v>
      </c>
      <c r="AO167" s="705">
        <f>IF(U167="n/a","n/a",IF(AA167&lt;0,"n/a",IF(AA167="n/a","n/a",J167+U167-AA167)))</f>
        <v>-18.358781686239865</v>
      </c>
      <c r="AP167" s="706">
        <f>IF(U167="n/a","n/a",J167+U167)</f>
        <v>98.841218313760123</v>
      </c>
      <c r="AQ167" s="843">
        <f>IF(OR(AC167&lt;0.01,AC167="n/a",AF167="n/a"),"n/a",(I167/SQRT(22.5*AC167*(I167/AF167))-1)*100)</f>
        <v>96.330786627512339</v>
      </c>
      <c r="AR167" s="618">
        <f>INDEX(Historical!$C$7:$C$1222,MATCH(B167,Historical!$B$7:$B$1244,0))*IF(AH167="n/a",1.03,IF(AH167&lt;0,1.01,IF(AH167&gt;10,1.1,(1+AH167/100))))</f>
        <v>1.6426300000000003</v>
      </c>
      <c r="AS167" s="841">
        <f>IF($AI167="n/a",1.03*AR167,IF($AI167&lt;0,1.01*AR167,IF($AI167&gt;10,1.1*AR167,(1+$AI167/100)*AR167)))</f>
        <v>1.8068930000000005</v>
      </c>
      <c r="AT167" s="841">
        <f>IF($AK167="n/a",1.03*AS167,IF($AK167&lt;0,1.01*AS167,IF($AK167&gt;10,1.1*AS167,(1+$AK167/100)*AS167)))</f>
        <v>1.8610997900000006</v>
      </c>
      <c r="AU167" s="841">
        <f>IF($AK167="n/a",1.03*AT167,IF($AK167&lt;0,1.01*AT167,IF($AK167&gt;10,1.1*AT167,(1+$AK167/100)*AT167)))</f>
        <v>1.9169327837000008</v>
      </c>
      <c r="AV167" s="841">
        <f>IF($AK167="n/a",1.03*AU167,IF($AK167&lt;0,1.01*AU167,IF($AK167&gt;10,1.1*AU167,(1+$AK167/100)*AU167)))</f>
        <v>1.9744407672110009</v>
      </c>
      <c r="AW167" s="618">
        <f>SUM(AR167:AV167)</f>
        <v>9.2019963409110037</v>
      </c>
      <c r="AX167" s="713">
        <f>AW167/I167*100</f>
        <v>52.343551427252585</v>
      </c>
      <c r="AY167" s="695">
        <v>0.77</v>
      </c>
      <c r="AZ167" s="821">
        <v>4.1500000000000004</v>
      </c>
      <c r="BA167" s="821">
        <v>-23.799999999999997</v>
      </c>
      <c r="BB167" s="821">
        <v>-6.29</v>
      </c>
      <c r="BC167" s="821">
        <v>-11.92</v>
      </c>
      <c r="BE167" s="594">
        <v>2013</v>
      </c>
      <c r="BF167" s="853">
        <f>IF(BE167&gt;2020,0,IF(BE167&gt;2008,1,IF(BE167&gt;2001,2,IF(BE167&gt;1990,3,IF(BE167&gt;1980,4,IF(BE167&gt;1973,5,IF(BE167&gt;1970,6,IF(BE167&gt;1960,7,IF(BE167&gt;1958,8,IF(BE167&gt;1953,9,10))))))))))</f>
        <v>1</v>
      </c>
      <c r="BG167" s="837">
        <v>0.4</v>
      </c>
      <c r="BH167" s="820" t="s">
        <v>4443</v>
      </c>
      <c r="BI167" s="820" t="s">
        <v>4445</v>
      </c>
    </row>
    <row r="168" spans="1:61" ht="11.25" customHeight="1" x14ac:dyDescent="0.2">
      <c r="A168" s="836" t="s">
        <v>5198</v>
      </c>
      <c r="B168" s="830" t="s">
        <v>5193</v>
      </c>
      <c r="C168" s="885" t="s">
        <v>177</v>
      </c>
      <c r="D168" s="885" t="s">
        <v>4195</v>
      </c>
      <c r="E168" s="699">
        <v>7</v>
      </c>
      <c r="F168" s="1122">
        <v>645</v>
      </c>
      <c r="G168" s="1122" t="s">
        <v>105</v>
      </c>
      <c r="H168" s="1122" t="s">
        <v>105</v>
      </c>
      <c r="I168" t="n">
        <v>23.76</v>
      </c>
      <c r="J168" s="618">
        <f>(M168/I168)*100</f>
        <v>3.2038446135362433</v>
      </c>
      <c r="K168" s="832">
        <v>0.2</v>
      </c>
      <c r="L168" s="842">
        <v>4</v>
      </c>
      <c r="M168" s="609">
        <f>K168*L168</f>
        <v>0.8</v>
      </c>
      <c r="N168" s="825" t="s">
        <v>962</v>
      </c>
      <c r="O168" s="700">
        <v>0.15</v>
      </c>
      <c r="P168" s="603">
        <v>45000</v>
      </c>
      <c r="Q168" s="603">
        <v>45015</v>
      </c>
      <c r="R168" s="609">
        <f>(K168-O168)/O168*100</f>
        <v>33.33333333333335</v>
      </c>
      <c r="S168" s="667">
        <f>IF(INDEX(Historical!$D$7:$D$1220,MATCH(B168,Historical!$B$7:$B$1244,0))=0,"n/a",(INDEX(Historical!$C$7:$C$1222,MATCH(B168,Historical!$B$7:$B$1244,0))/INDEX(Historical!$D$7:$D$1220,MATCH(B168,Historical!$B$7:$B$1244,0))-1)*100)</f>
        <v>34.831460674157299</v>
      </c>
      <c r="T168" s="667">
        <f>IF(INDEX(Historical!$F$7:$F$1213,MATCH(B168,Historical!$B$7:$B$1244,0))=0,"n/a",((INDEX(Historical!$C$7:$C$1222,MATCH(B168,Historical!$B$7:$B$1244,0))/INDEX(Historical!$F$7:$F$1213,MATCH(B168,Historical!$B$7:$B$1244,0)))^(1/3)-1)*100)</f>
        <v>19.681696117715084</v>
      </c>
      <c r="U168" s="667">
        <f>IF(INDEX(Historical!$H$7:$H$1213,MATCH(B168,Historical!$B$7:$B$1244,0))=0,"n/a",((INDEX(Historical!$C$7:$C$1222,MATCH(B168,Historical!$B$7:$B$1244,0))/INDEX(Historical!$H$7:$H$1213,MATCH(B168,Historical!$B$7:$B$1244,0)))^(1/5)-1)*100)</f>
        <v>28.688715437719956</v>
      </c>
      <c r="V168" s="667">
        <f>IF(INDEX(Historical!$N$7:$N$1213,MATCH(B168,Historical!$B$7:$B$1244,0))=0,"n/a",((INDEX(Historical!$C$7:$C$1222,MATCH(B168,Historical!$B$7:$B$1244,0))/INDEX(Historical!$N$7:$N$1213,MATCH(B168,Historical!$B$7:$B$1244,0)))^(1/10)-1)*100)</f>
        <v>32.864305148760486</v>
      </c>
      <c r="W168" s="668">
        <f>IF(OR(U168&lt;=0,U168="n/a",V168&lt;=0,V168="n/a"),"n/a",U168/V168)</f>
        <v>0.87294453078683099</v>
      </c>
      <c r="X168" s="669">
        <f>IF(OR(AJ168&lt;=0,AJ168="n/a",U168&lt;=0,U168="n/a"),"n/a",U168/AJ168)</f>
        <v>0.81502032493522614</v>
      </c>
      <c r="Y168" s="640"/>
      <c r="Z168" s="618">
        <f>IF(OR(AC168&lt;0.01,AC168="n/a"),"n/a",M168/AC168*100)</f>
        <v>22.408963585434176</v>
      </c>
      <c r="AA168" s="841">
        <f>IF(OR(AC168&lt;0.01,AC168="n/a"),"n/a",I168/AC168)</f>
        <v>6.9943977591036415</v>
      </c>
      <c r="AB168" s="842">
        <v>12</v>
      </c>
      <c r="AC168" s="821">
        <v>3.57</v>
      </c>
      <c r="AD168" s="821" t="s">
        <v>135</v>
      </c>
      <c r="AE168" s="821">
        <v>2.79</v>
      </c>
      <c r="AF168" s="821">
        <v>1.59</v>
      </c>
      <c r="AG168" s="821">
        <v>23.5</v>
      </c>
      <c r="AH168" s="821">
        <v>358.9</v>
      </c>
      <c r="AI168" s="821">
        <v>5.71</v>
      </c>
      <c r="AJ168" s="821">
        <v>35.199999999999996</v>
      </c>
      <c r="AK168" s="821" t="s">
        <v>135</v>
      </c>
      <c r="AL168" s="833">
        <v>19310</v>
      </c>
      <c r="AM168" s="827">
        <v>0.1</v>
      </c>
      <c r="AN168" s="821">
        <v>0.18</v>
      </c>
      <c r="AO168" s="705">
        <f>IF(U168="n/a","n/a",IF(AA168&lt;0,"n/a",IF(AA168="n/a","n/a",J168+U168-AA168)))</f>
        <v>24.898162292152559</v>
      </c>
      <c r="AP168" s="706">
        <f>IF(U168="n/a","n/a",J168+U168)</f>
        <v>31.892560051256201</v>
      </c>
      <c r="AQ168" s="843">
        <f>IF(OR(AC168&lt;0.01,AC168="n/a",AF168="n/a"),"n/a",(I168/SQRT(22.5*AC168*(I168/AF168))-1)*100)</f>
        <v>-29.69560646896544</v>
      </c>
      <c r="AR168" s="618">
        <f>INDEX(Historical!$C$7:$C$1222,MATCH(B168,Historical!$B$7:$B$1244,0))*IF(AH168="n/a",1.03,IF(AH168&lt;0,1.01,IF(AH168&gt;10,1.1,(1+AH168/100))))</f>
        <v>0.66</v>
      </c>
      <c r="AS168" s="841">
        <f>IF($AI168="n/a",1.03*AR168,IF($AI168&lt;0,1.01*AR168,IF($AI168&gt;10,1.1*AR168,(1+$AI168/100)*AR168)))</f>
        <v>0.69768600000000003</v>
      </c>
      <c r="AT168" s="841">
        <f>IF($AK168="n/a",1.03*AS168,IF($AK168&lt;0,1.01*AS168,IF($AK168&gt;10,1.1*AS168,(1+$AK168/100)*AS168)))</f>
        <v>0.71861658000000006</v>
      </c>
      <c r="AU168" s="841">
        <f>IF($AK168="n/a",1.03*AT168,IF($AK168&lt;0,1.01*AT168,IF($AK168&gt;10,1.1*AT168,(1+$AK168/100)*AT168)))</f>
        <v>0.7401750774000001</v>
      </c>
      <c r="AV168" s="841">
        <f>IF($AK168="n/a",1.03*AU168,IF($AK168&lt;0,1.01*AU168,IF($AK168&gt;10,1.1*AU168,(1+$AK168/100)*AU168)))</f>
        <v>0.76238032972200009</v>
      </c>
      <c r="AW168" s="618">
        <f>SUM(AR168:AV168)</f>
        <v>3.5788579871220003</v>
      </c>
      <c r="AX168" s="713">
        <f>AW168/I168*100</f>
        <v>14.332631105814981</v>
      </c>
      <c r="AY168" s="887">
        <v>0.25</v>
      </c>
      <c r="AZ168" s="827">
        <v>19.61</v>
      </c>
      <c r="BA168" s="827">
        <v>-29.160000000000004</v>
      </c>
      <c r="BB168" s="827">
        <v>1.06</v>
      </c>
      <c r="BC168" s="827">
        <v>-9.120000000000001</v>
      </c>
      <c r="BE168" s="594">
        <v>2017</v>
      </c>
      <c r="BF168" s="853">
        <f>IF(BE168&gt;2020,0,IF(BE168&gt;2008,1,IF(BE168&gt;2001,2,IF(BE168&gt;1990,3,IF(BE168&gt;1980,4,IF(BE168&gt;1973,5,IF(BE168&gt;1970,6,IF(BE168&gt;1960,7,IF(BE168&gt;1958,8,IF(BE168&gt;1953,9,10))))))))))</f>
        <v>1</v>
      </c>
      <c r="BG168" s="837">
        <v>14.000000000000002</v>
      </c>
      <c r="BH168" s="820" t="s">
        <v>4443</v>
      </c>
      <c r="BI168" s="820" t="s">
        <v>4444</v>
      </c>
    </row>
    <row r="169" spans="1:61" ht="11.25" customHeight="1" x14ac:dyDescent="0.2">
      <c r="A169" s="670" t="s">
        <v>4749</v>
      </c>
      <c r="B169" s="745" t="s">
        <v>3978</v>
      </c>
      <c r="C169" s="885" t="s">
        <v>4178</v>
      </c>
      <c r="D169" s="885" t="s">
        <v>4179</v>
      </c>
      <c r="E169" s="699">
        <v>9</v>
      </c>
      <c r="F169" s="1122">
        <v>536</v>
      </c>
      <c r="G169" s="1122" t="s">
        <v>105</v>
      </c>
      <c r="H169" s="1122" t="s">
        <v>105</v>
      </c>
      <c r="I169" s="838">
        <v>19.670000000000002</v>
      </c>
      <c r="J169" s="618">
        <f>(M169/I169)*100</f>
        <v>5.5922724961870864</v>
      </c>
      <c r="K169" s="819">
        <v>0.27500000000000002</v>
      </c>
      <c r="L169" s="1122">
        <v>4</v>
      </c>
      <c r="M169" s="609">
        <f>K169*L169</f>
        <v>1.1000000000000001</v>
      </c>
      <c r="N169" s="1122" t="s">
        <v>316</v>
      </c>
      <c r="O169" s="575">
        <v>0.26500000000000001</v>
      </c>
      <c r="P169" s="999">
        <v>44650</v>
      </c>
      <c r="Q169" s="999">
        <v>44666</v>
      </c>
      <c r="R169" s="609">
        <f>(K169-O169)/O169*100</f>
        <v>3.7735849056603805</v>
      </c>
      <c r="S169" s="667">
        <f>IF(INDEX(Historical!$D$7:$D$1220,MATCH(B169,Historical!$B$7:$B$1244,0))=0,"n/a",(INDEX(Historical!$C$7:$C$1222,MATCH(B169,Historical!$B$7:$B$1244,0))/INDEX(Historical!$D$7:$D$1220,MATCH(B169,Historical!$B$7:$B$1244,0))-1)*100)</f>
        <v>4.3062200956937913</v>
      </c>
      <c r="T169" s="667">
        <f>IF(INDEX(Historical!$F$7:$F$1213,MATCH(B169,Historical!$B$7:$B$1244,0))=0,"n/a",((INDEX(Historical!$C$7:$C$1222,MATCH(B169,Historical!$B$7:$B$1244,0))/INDEX(Historical!$F$7:$F$1213,MATCH(B169,Historical!$B$7:$B$1244,0)))^(1/3)-1)*100)</f>
        <v>7.3943107964647314</v>
      </c>
      <c r="U169" s="667">
        <f>IF(INDEX(Historical!$H$7:$H$1213,MATCH(B169,Historical!$B$7:$B$1244,0))=0,"n/a",((INDEX(Historical!$C$7:$C$1222,MATCH(B169,Historical!$B$7:$B$1244,0))/INDEX(Historical!$H$7:$H$1213,MATCH(B169,Historical!$B$7:$B$1244,0)))^(1/5)-1)*100)</f>
        <v>8.0535290614133892</v>
      </c>
      <c r="V169" s="667" t="str">
        <f>IF(INDEX(Historical!$N$7:$N$1213,MATCH(B169,Historical!$B$7:$B$1244,0))=0,"n/a",((INDEX(Historical!$C$7:$C$1222,MATCH(B169,Historical!$B$7:$B$1244,0))/INDEX(Historical!$N$7:$N$1213,MATCH(B169,Historical!$B$7:$B$1244,0)))^(1/10)-1)*100)</f>
        <v>n/a</v>
      </c>
      <c r="W169" s="668" t="str">
        <f>IF(OR(U169&lt;=0,U169="n/a",V169&lt;=0,V169="n/a"),"n/a",U169/V169)</f>
        <v>n/a</v>
      </c>
      <c r="X169" s="669" t="str">
        <f>IF(OR(AJ169&lt;=0,AJ169="n/a",U169&lt;=0,U169="n/a"),"n/a",U169/AJ169)</f>
        <v>n/a</v>
      </c>
      <c r="Y169" s="619"/>
      <c r="Z169" s="618" t="str">
        <f>IF(OR(AC169&lt;0.01,AC169="n/a"),"n/a",M169/AC169*100)</f>
        <v>n/a</v>
      </c>
      <c r="AA169" s="841" t="str">
        <f>IF(OR(AC169&lt;0.01,AC169="n/a"),"n/a",I169/AC169)</f>
        <v>n/a</v>
      </c>
      <c r="AB169" s="842">
        <v>12</v>
      </c>
      <c r="AC169" s="837">
        <v>-0.08</v>
      </c>
      <c r="AD169" s="837" t="s">
        <v>135</v>
      </c>
      <c r="AE169" s="821">
        <v>10.19</v>
      </c>
      <c r="AF169" s="821">
        <v>2.27</v>
      </c>
      <c r="AG169" s="821">
        <v>-0.89999999999999991</v>
      </c>
      <c r="AH169" s="821">
        <v>-111.00000000000001</v>
      </c>
      <c r="AI169" s="821">
        <v>13.089999999999998</v>
      </c>
      <c r="AJ169" s="647">
        <v>-17.399999999999999</v>
      </c>
      <c r="AK169" s="647">
        <v>5.6000000000000005</v>
      </c>
      <c r="AL169" s="837">
        <v>2000</v>
      </c>
      <c r="AM169" s="837">
        <v>1.81</v>
      </c>
      <c r="AN169" s="837">
        <v>0.85</v>
      </c>
      <c r="AO169" s="705" t="str">
        <f>IF(U169="n/a","n/a",IF(AA169&lt;0,"n/a",IF(AA169="n/a","n/a",J169+U169-AA169)))</f>
        <v>n/a</v>
      </c>
      <c r="AP169" s="706">
        <f>IF(U169="n/a","n/a",J169+U169)</f>
        <v>13.645801557600475</v>
      </c>
      <c r="AQ169" s="843" t="str">
        <f>IF(OR(AC169&lt;0.01,AC169="n/a",AF169="n/a"),"n/a",(I169/SQRT(22.5*AC169*(I169/AF169))-1)*100)</f>
        <v>n/a</v>
      </c>
      <c r="AR169" s="618">
        <f>INDEX(Historical!$C$7:$C$1222,MATCH(B169,Historical!$B$7:$B$1244,0))*IF(AH169="n/a",1.03,IF(AH169&lt;0,1.01,IF(AH169&gt;10,1.1,(1+AH169/100))))</f>
        <v>1.1009</v>
      </c>
      <c r="AS169" s="841">
        <f>IF($AI169="n/a",1.03*AR169,IF($AI169&lt;0,1.01*AR169,IF($AI169&gt;10,1.1*AR169,(1+$AI169/100)*AR169)))</f>
        <v>1.21099</v>
      </c>
      <c r="AT169" s="841">
        <f>IF($AK169="n/a",1.03*AS169,IF($AK169&lt;0,1.01*AS169,IF($AK169&gt;10,1.1*AS169,(1+$AK169/100)*AS169)))</f>
        <v>1.2788054400000002</v>
      </c>
      <c r="AU169" s="841">
        <f>IF($AK169="n/a",1.03*AT169,IF($AK169&lt;0,1.01*AT169,IF($AK169&gt;10,1.1*AT169,(1+$AK169/100)*AT169)))</f>
        <v>1.3504185446400003</v>
      </c>
      <c r="AV169" s="841">
        <f>IF($AK169="n/a",1.03*AU169,IF($AK169&lt;0,1.01*AU169,IF($AK169&gt;10,1.1*AU169,(1+$AK169/100)*AU169)))</f>
        <v>1.4260419831398403</v>
      </c>
      <c r="AW169" s="618">
        <f>SUM(AR169:AV169)</f>
        <v>6.3671559677798406</v>
      </c>
      <c r="AX169" s="713">
        <f>AW169/I169*100</f>
        <v>32.369882906862429</v>
      </c>
      <c r="AY169" s="695">
        <v>1.1499999999999999</v>
      </c>
      <c r="AZ169" s="821">
        <v>23.71</v>
      </c>
      <c r="BA169" s="821">
        <v>-12.42</v>
      </c>
      <c r="BB169" s="821">
        <v>0.13999999999999999</v>
      </c>
      <c r="BC169" s="821">
        <v>1.91</v>
      </c>
      <c r="BE169" s="594">
        <v>2014</v>
      </c>
      <c r="BF169" s="853">
        <f>IF(BE169&gt;2020,0,IF(BE169&gt;2008,1,IF(BE169&gt;2001,2,IF(BE169&gt;1990,3,IF(BE169&gt;1980,4,IF(BE169&gt;1973,5,IF(BE169&gt;1970,6,IF(BE169&gt;1960,7,IF(BE169&gt;1958,8,IF(BE169&gt;1953,9,10))))))))))</f>
        <v>1</v>
      </c>
      <c r="BG169" s="837">
        <v>-0.5</v>
      </c>
      <c r="BH169" s="820" t="s">
        <v>4443</v>
      </c>
      <c r="BI169" s="820" t="s">
        <v>4445</v>
      </c>
    </row>
    <row r="170" spans="1:61" ht="11.25" customHeight="1" x14ac:dyDescent="0.2">
      <c r="A170" s="819" t="s">
        <v>1070</v>
      </c>
      <c r="B170" s="830" t="s">
        <v>1071</v>
      </c>
      <c r="C170" s="885" t="s">
        <v>4178</v>
      </c>
      <c r="D170" s="885" t="s">
        <v>4179</v>
      </c>
      <c r="E170" s="699">
        <v>13</v>
      </c>
      <c r="F170" s="1122">
        <v>320</v>
      </c>
      <c r="G170" s="1098" t="s">
        <v>105</v>
      </c>
      <c r="H170" s="1098" t="s">
        <v>105</v>
      </c>
      <c r="I170" t="n">
        <v>45.52</v>
      </c>
      <c r="J170" s="618">
        <f>(M170/I170)*100</f>
        <v>4.1711002340923597</v>
      </c>
      <c r="K170" s="832">
        <v>0.49</v>
      </c>
      <c r="L170" s="842">
        <v>4</v>
      </c>
      <c r="M170" s="609">
        <f>K170*L170</f>
        <v>1.96</v>
      </c>
      <c r="N170" s="825" t="s">
        <v>217</v>
      </c>
      <c r="O170" s="700">
        <v>0.43</v>
      </c>
      <c r="P170" s="603">
        <v>44925</v>
      </c>
      <c r="Q170" s="603">
        <v>44943</v>
      </c>
      <c r="R170" s="609">
        <f>(K170-O170)/O170*100</f>
        <v>13.953488372093023</v>
      </c>
      <c r="S170" s="667">
        <f>IF(INDEX(Historical!$D$7:$D$1220,MATCH(B170,Historical!$B$7:$B$1244,0))=0,"n/a",(INDEX(Historical!$C$7:$C$1222,MATCH(B170,Historical!$B$7:$B$1244,0))/INDEX(Historical!$D$7:$D$1220,MATCH(B170,Historical!$B$7:$B$1244,0))-1)*100)</f>
        <v>26.470588235294112</v>
      </c>
      <c r="T170" s="667">
        <f>IF(INDEX(Historical!$F$7:$F$1213,MATCH(B170,Historical!$B$7:$B$1244,0))=0,"n/a",((INDEX(Historical!$C$7:$C$1222,MATCH(B170,Historical!$B$7:$B$1244,0))/INDEX(Historical!$F$7:$F$1213,MATCH(B170,Historical!$B$7:$B$1244,0)))^(1/3)-1)*100)</f>
        <v>10.3501240610526</v>
      </c>
      <c r="U170" s="667">
        <f>IF(INDEX(Historical!$H$7:$H$1213,MATCH(B170,Historical!$B$7:$B$1244,0))=0,"n/a",((INDEX(Historical!$C$7:$C$1222,MATCH(B170,Historical!$B$7:$B$1244,0))/INDEX(Historical!$H$7:$H$1213,MATCH(B170,Historical!$B$7:$B$1244,0)))^(1/5)-1)*100)</f>
        <v>9.7541468691217261</v>
      </c>
      <c r="V170" s="667">
        <f>IF(INDEX(Historical!$N$7:$N$1213,MATCH(B170,Historical!$B$7:$B$1244,0))=0,"n/a",((INDEX(Historical!$C$7:$C$1222,MATCH(B170,Historical!$B$7:$B$1244,0))/INDEX(Historical!$N$7:$N$1213,MATCH(B170,Historical!$B$7:$B$1244,0)))^(1/10)-1)*100)</f>
        <v>18.314465709886598</v>
      </c>
      <c r="W170" s="668">
        <f>IF(OR(U170&lt;=0,U170="n/a",V170&lt;=0,V170="n/a"),"n/a",U170/V170)</f>
        <v>0.53259248856253549</v>
      </c>
      <c r="X170" s="669">
        <f>IF(OR(AJ170&lt;=0,AJ170="n/a",U170&lt;=0,U170="n/a"),"n/a",U170/AJ170)</f>
        <v>0.49766055454702679</v>
      </c>
      <c r="Y170" s="628"/>
      <c r="Z170" s="618">
        <f>IF(OR(AC170&lt;0.01,AC170="n/a"),"n/a",M170/AC170*100)</f>
        <v>151.93798449612405</v>
      </c>
      <c r="AA170" s="841">
        <f>IF(OR(AC170&lt;0.01,AC170="n/a"),"n/a",I170/AC170)</f>
        <v>36.426356589147289</v>
      </c>
      <c r="AB170" s="842">
        <v>12</v>
      </c>
      <c r="AC170" s="821">
        <v>1.29</v>
      </c>
      <c r="AD170" s="821">
        <v>6.03</v>
      </c>
      <c r="AE170" s="821">
        <v>10.029999999999999</v>
      </c>
      <c r="AF170" s="821">
        <v>3.68</v>
      </c>
      <c r="AG170" s="821">
        <v>8.1</v>
      </c>
      <c r="AH170" s="821">
        <v>28.299999999999997</v>
      </c>
      <c r="AI170" s="821">
        <v>10.97</v>
      </c>
      <c r="AJ170" s="821">
        <v>19.600000000000001</v>
      </c>
      <c r="AK170" s="821">
        <v>6</v>
      </c>
      <c r="AL170" s="833">
        <v>10120</v>
      </c>
      <c r="AM170" s="827">
        <v>0.70000000000000007</v>
      </c>
      <c r="AN170" s="821">
        <v>0</v>
      </c>
      <c r="AO170" s="705">
        <f>IF(U170="n/a","n/a",IF(AA170&lt;0,"n/a",IF(AA170="n/a","n/a",J170+U170-AA170)))</f>
        <v>-22.501109485933203</v>
      </c>
      <c r="AP170" s="706">
        <f>IF(U170="n/a","n/a",J170+U170)</f>
        <v>13.925247103214087</v>
      </c>
      <c r="AQ170" s="843">
        <f>IF(OR(AC170&lt;0.01,AC170="n/a",AF170="n/a"),"n/a",(I170/SQRT(22.5*AC170*(I170/AF170))-1)*100)</f>
        <v>144.08467770023492</v>
      </c>
      <c r="AR170" s="618">
        <f>INDEX(Historical!$C$7:$C$1222,MATCH(B170,Historical!$B$7:$B$1244,0))*IF(AH170="n/a",1.03,IF(AH170&lt;0,1.01,IF(AH170&gt;10,1.1,(1+AH170/100))))</f>
        <v>1.8920000000000001</v>
      </c>
      <c r="AS170" s="841">
        <f>IF($AI170="n/a",1.03*AR170,IF($AI170&lt;0,1.01*AR170,IF($AI170&gt;10,1.1*AR170,(1+$AI170/100)*AR170)))</f>
        <v>2.0812000000000004</v>
      </c>
      <c r="AT170" s="841">
        <f>IF($AK170="n/a",1.03*AS170,IF($AK170&lt;0,1.01*AS170,IF($AK170&gt;10,1.1*AS170,(1+$AK170/100)*AS170)))</f>
        <v>2.2060720000000007</v>
      </c>
      <c r="AU170" s="841">
        <f>IF($AK170="n/a",1.03*AT170,IF($AK170&lt;0,1.01*AT170,IF($AK170&gt;10,1.1*AT170,(1+$AK170/100)*AT170)))</f>
        <v>2.3384363200000009</v>
      </c>
      <c r="AV170" s="841">
        <f>IF($AK170="n/a",1.03*AU170,IF($AK170&lt;0,1.01*AU170,IF($AK170&gt;10,1.1*AU170,(1+$AK170/100)*AU170)))</f>
        <v>2.4787424992000009</v>
      </c>
      <c r="AW170" s="618">
        <f>SUM(AR170:AV170)</f>
        <v>10.996450819200003</v>
      </c>
      <c r="AX170" s="713">
        <f>AW170/I170*100</f>
        <v>23.401682952117479</v>
      </c>
      <c r="AY170" s="887">
        <v>0.6</v>
      </c>
      <c r="AZ170" s="827">
        <v>27.62</v>
      </c>
      <c r="BA170" s="827">
        <v>-14.49</v>
      </c>
      <c r="BB170" s="827">
        <v>8.92</v>
      </c>
      <c r="BC170" s="827">
        <v>9.6100000000000012</v>
      </c>
      <c r="BE170" s="594">
        <v>2011</v>
      </c>
      <c r="BF170" s="853">
        <f>IF(BE170&gt;2020,0,IF(BE170&gt;2008,1,IF(BE170&gt;2001,2,IF(BE170&gt;1990,3,IF(BE170&gt;1980,4,IF(BE170&gt;1973,5,IF(BE170&gt;1970,6,IF(BE170&gt;1960,7,IF(BE170&gt;1958,8,IF(BE170&gt;1953,9,10))))))))))</f>
        <v>1</v>
      </c>
      <c r="BG170" s="837">
        <v>3.5999999999999996</v>
      </c>
      <c r="BH170" s="820" t="s">
        <v>4443</v>
      </c>
      <c r="BI170" s="820" t="s">
        <v>4445</v>
      </c>
    </row>
    <row r="171" spans="1:61" ht="11.25" customHeight="1" x14ac:dyDescent="0.2">
      <c r="A171" s="826" t="s">
        <v>4752</v>
      </c>
      <c r="B171" s="830" t="s">
        <v>176</v>
      </c>
      <c r="C171" s="885" t="s">
        <v>177</v>
      </c>
      <c r="D171" s="885" t="s">
        <v>4195</v>
      </c>
      <c r="E171" s="699">
        <v>36</v>
      </c>
      <c r="F171" s="1122">
        <v>80</v>
      </c>
      <c r="G171" s="1116" t="s">
        <v>114</v>
      </c>
      <c r="H171" s="1116" t="s">
        <v>114</v>
      </c>
      <c r="I171" t="n">
        <v>156.25</v>
      </c>
      <c r="J171" s="618">
        <f>(M171/I171)*100</f>
        <v>3.7569198233501271</v>
      </c>
      <c r="K171" s="839">
        <v>1.51</v>
      </c>
      <c r="L171" s="842">
        <v>4</v>
      </c>
      <c r="M171" s="609">
        <f>K171*L171</f>
        <v>6.04</v>
      </c>
      <c r="N171" s="825" t="s">
        <v>110</v>
      </c>
      <c r="O171" s="701">
        <v>1.42</v>
      </c>
      <c r="P171" s="603">
        <v>44972</v>
      </c>
      <c r="Q171" s="603">
        <v>44995</v>
      </c>
      <c r="R171" s="609">
        <f>(K171-O171)/O171*100</f>
        <v>6.3380281690140903</v>
      </c>
      <c r="S171" s="667">
        <f>IF(INDEX(Historical!$D$7:$D$1220,MATCH(B171,Historical!$B$7:$B$1244,0))=0,"n/a",(INDEX(Historical!$C$7:$C$1222,MATCH(B171,Historical!$B$7:$B$1244,0))/INDEX(Historical!$D$7:$D$1220,MATCH(B171,Historical!$B$7:$B$1244,0))-1)*100)</f>
        <v>6.9679849340866351</v>
      </c>
      <c r="T171" s="667">
        <f>IF(INDEX(Historical!$F$7:$F$1213,MATCH(B171,Historical!$B$7:$B$1244,0))=0,"n/a",((INDEX(Historical!$C$7:$C$1222,MATCH(B171,Historical!$B$7:$B$1244,0))/INDEX(Historical!$F$7:$F$1213,MATCH(B171,Historical!$B$7:$B$1244,0)))^(1/3)-1)*100)</f>
        <v>6.0670428768653029</v>
      </c>
      <c r="U171" s="667">
        <f>IF(INDEX(Historical!$H$7:$H$1213,MATCH(B171,Historical!$B$7:$B$1244,0))=0,"n/a",((INDEX(Historical!$C$7:$C$1222,MATCH(B171,Historical!$B$7:$B$1244,0))/INDEX(Historical!$H$7:$H$1213,MATCH(B171,Historical!$B$7:$B$1244,0)))^(1/5)-1)*100)</f>
        <v>5.6265068998998302</v>
      </c>
      <c r="V171" s="667">
        <f>IF(INDEX(Historical!$N$7:$N$1213,MATCH(B171,Historical!$B$7:$B$1244,0))=0,"n/a",((INDEX(Historical!$C$7:$C$1222,MATCH(B171,Historical!$B$7:$B$1244,0))/INDEX(Historical!$N$7:$N$1213,MATCH(B171,Historical!$B$7:$B$1244,0)))^(1/10)-1)*100)</f>
        <v>4.9310749445010016</v>
      </c>
      <c r="W171" s="668">
        <f>IF(OR(U171&lt;=0,U171="n/a",V171&lt;=0,V171="n/a"),"n/a",U171/V171)</f>
        <v>1.1410304980609463</v>
      </c>
      <c r="X171" s="669">
        <f>IF(OR(AJ171&lt;=0,AJ171="n/a",U171&lt;=0,U171="n/a"),"n/a",U171/AJ171)</f>
        <v>0.15165786792182831</v>
      </c>
      <c r="Y171" s="631"/>
      <c r="Z171" s="618">
        <f>IF(OR(AC171&lt;0.01,AC171="n/a"),"n/a",M171/AC171*100)</f>
        <v>33.077765607886093</v>
      </c>
      <c r="AA171" s="841">
        <f>IF(OR(AC171&lt;0.01,AC171="n/a"),"n/a",I171/AC171)</f>
        <v>8.8044906900328588</v>
      </c>
      <c r="AB171" s="842">
        <v>12</v>
      </c>
      <c r="AC171" s="821">
        <v>18.260000000000002</v>
      </c>
      <c r="AD171" s="821" t="s">
        <v>135</v>
      </c>
      <c r="AE171" s="821">
        <v>1.33</v>
      </c>
      <c r="AF171" s="821">
        <v>1.95</v>
      </c>
      <c r="AG171" s="821">
        <v>23</v>
      </c>
      <c r="AH171" s="822">
        <v>124.6</v>
      </c>
      <c r="AI171" s="822">
        <v>-2.74</v>
      </c>
      <c r="AJ171" s="821">
        <v>37.1</v>
      </c>
      <c r="AK171" s="821">
        <v>-8.19</v>
      </c>
      <c r="AL171" s="833">
        <v>313900</v>
      </c>
      <c r="AM171" s="827">
        <v>0.08</v>
      </c>
      <c r="AN171" s="821">
        <v>0.15</v>
      </c>
      <c r="AO171" s="705">
        <f>IF(U171="n/a","n/a",IF(AA171&lt;0,"n/a",IF(AA171="n/a","n/a",J171+U171-AA171)))</f>
        <v>0.57893603321709897</v>
      </c>
      <c r="AP171" s="706">
        <f>IF(U171="n/a","n/a",J171+U171)</f>
        <v>9.3834267232499577</v>
      </c>
      <c r="AQ171" s="843">
        <f>IF(OR(AC171&lt;0.01,AC171="n/a",AF171="n/a"),"n/a",(I171/SQRT(22.5*AC171*(I171/AF171))-1)*100)</f>
        <v>-12.646931376004444</v>
      </c>
      <c r="AR171" s="618">
        <f>INDEX(Historical!$C$7:$C$1222,MATCH(B171,Historical!$B$7:$B$1244,0))*IF(AH171="n/a",1.03,IF(AH171&lt;0,1.01,IF(AH171&gt;10,1.1,(1+AH171/100))))</f>
        <v>6.2480000000000002</v>
      </c>
      <c r="AS171" s="841">
        <f>IF($AI171="n/a",1.03*AR171,IF($AI171&lt;0,1.01*AR171,IF($AI171&gt;10,1.1*AR171,(1+$AI171/100)*AR171)))</f>
        <v>6.3104800000000001</v>
      </c>
      <c r="AT171" s="841">
        <f>IF($AK171="n/a",1.03*AS171,IF($AK171&lt;0,1.01*AS171,IF($AK171&gt;10,1.1*AS171,(1+$AK171/100)*AS171)))</f>
        <v>6.3735847999999997</v>
      </c>
      <c r="AU171" s="841">
        <f>IF($AK171="n/a",1.03*AT171,IF($AK171&lt;0,1.01*AT171,IF($AK171&gt;10,1.1*AT171,(1+$AK171/100)*AT171)))</f>
        <v>6.437320648</v>
      </c>
      <c r="AV171" s="841">
        <f>IF($AK171="n/a",1.03*AU171,IF($AK171&lt;0,1.01*AU171,IF($AK171&gt;10,1.1*AU171,(1+$AK171/100)*AU171)))</f>
        <v>6.50169385448</v>
      </c>
      <c r="AW171" s="618">
        <f>SUM(AR171:AV171)</f>
        <v>31.871079302479998</v>
      </c>
      <c r="AX171" s="713">
        <f>AW171/I171*100</f>
        <v>19.824021460770041</v>
      </c>
      <c r="AY171" s="887">
        <v>1.1499999999999999</v>
      </c>
      <c r="AZ171" s="827">
        <v>21.3</v>
      </c>
      <c r="BA171" s="827">
        <v>-15.24</v>
      </c>
      <c r="BB171" s="827">
        <v>-7.1800000000000006</v>
      </c>
      <c r="BC171" s="827">
        <v>-2.91</v>
      </c>
      <c r="BE171" s="594">
        <v>1988</v>
      </c>
      <c r="BF171" s="853">
        <f>IF(BE171&gt;2020,0,IF(BE171&gt;2008,1,IF(BE171&gt;2001,2,IF(BE171&gt;1990,3,IF(BE171&gt;1980,4,IF(BE171&gt;1973,5,IF(BE171&gt;1970,6,IF(BE171&gt;1960,7,IF(BE171&gt;1958,8,IF(BE171&gt;1953,9,10))))))))))</f>
        <v>4</v>
      </c>
      <c r="BG171" s="837">
        <v>13.8</v>
      </c>
      <c r="BH171" s="820" t="s">
        <v>4443</v>
      </c>
      <c r="BI171" s="820" t="s">
        <v>4444</v>
      </c>
    </row>
    <row r="172" spans="1:61" s="737" customFormat="1" ht="11.25" customHeight="1" x14ac:dyDescent="0.2">
      <c r="A172" s="882" t="s">
        <v>4590</v>
      </c>
      <c r="B172" s="743" t="s">
        <v>4586</v>
      </c>
      <c r="C172" s="885" t="s">
        <v>111</v>
      </c>
      <c r="D172" s="885" t="s">
        <v>4203</v>
      </c>
      <c r="E172" s="721">
        <v>6</v>
      </c>
      <c r="F172" s="1122">
        <v>661</v>
      </c>
      <c r="G172" s="1121" t="s">
        <v>105</v>
      </c>
      <c r="H172" s="1121" t="s">
        <v>105</v>
      </c>
      <c r="I172" t="n">
        <v>174.48</v>
      </c>
      <c r="J172" s="723">
        <f>(M172/I172)*100</f>
        <v>0.43480748326563307</v>
      </c>
      <c r="K172" s="724">
        <v>0.19</v>
      </c>
      <c r="L172" s="725">
        <v>4</v>
      </c>
      <c r="M172" s="726">
        <f>K172*L172</f>
        <v>0.76</v>
      </c>
      <c r="N172" s="727" t="s">
        <v>679</v>
      </c>
      <c r="O172" s="728">
        <v>0.18</v>
      </c>
      <c r="P172" s="1037">
        <v>44728</v>
      </c>
      <c r="Q172" s="1037">
        <v>44743</v>
      </c>
      <c r="R172" s="726">
        <f>(K172-O172)/O172*100</f>
        <v>5.5555555555555607</v>
      </c>
      <c r="S172" s="667">
        <f>IF(INDEX(Historical!$D$7:$D$1220,MATCH(B172,Historical!$B$7:$B$1244,0))=0,"n/a",(INDEX(Historical!$C$7:$C$1222,MATCH(B172,Historical!$B$7:$B$1244,0))/INDEX(Historical!$D$7:$D$1220,MATCH(B172,Historical!$B$7:$B$1244,0))-1)*100)</f>
        <v>5.6338028169014231</v>
      </c>
      <c r="T172" s="667">
        <f>IF(INDEX(Historical!$F$7:$F$1213,MATCH(B172,Historical!$B$7:$B$1244,0))=0,"n/a",((INDEX(Historical!$C$7:$C$1222,MATCH(B172,Historical!$B$7:$B$1244,0))/INDEX(Historical!$F$7:$F$1213,MATCH(B172,Historical!$B$7:$B$1244,0)))^(1/3)-1)*100)</f>
        <v>4.3532011211615762</v>
      </c>
      <c r="U172" s="667">
        <f>IF(INDEX(Historical!$H$7:$H$1213,MATCH(B172,Historical!$B$7:$B$1244,0))=0,"n/a",((INDEX(Historical!$C$7:$C$1222,MATCH(B172,Historical!$B$7:$B$1244,0))/INDEX(Historical!$H$7:$H$1213,MATCH(B172,Historical!$B$7:$B$1244,0)))^(1/5)-1)*100)</f>
        <v>6.0167892317174232</v>
      </c>
      <c r="V172" s="667">
        <f>IF(INDEX(Historical!$N$7:$N$1213,MATCH(B172,Historical!$B$7:$B$1244,0))=0,"n/a",((INDEX(Historical!$C$7:$C$1222,MATCH(B172,Historical!$B$7:$B$1244,0))/INDEX(Historical!$N$7:$N$1213,MATCH(B172,Historical!$B$7:$B$1244,0)))^(1/10)-1)*100)</f>
        <v>7.9193502472868271</v>
      </c>
      <c r="W172" s="668">
        <f>IF(OR(U172&lt;=0,U172="n/a",V172&lt;=0,V172="n/a"),"n/a",U172/V172)</f>
        <v>0.759757940214701</v>
      </c>
      <c r="X172" s="669">
        <f>IF(OR(AJ172&lt;=0,AJ172="n/a",U172&lt;=0,U172="n/a"),"n/a",U172/AJ172)</f>
        <v>0.69158496916292223</v>
      </c>
      <c r="Y172" s="886"/>
      <c r="Z172" s="723">
        <f>IF(OR(AC172&lt;0.01,AC172="n/a"),"n/a",M172/AC172*100)</f>
        <v>9.9737532808398957</v>
      </c>
      <c r="AA172" s="730">
        <f>IF(OR(AC172&lt;0.01,AC172="n/a"),"n/a",I172/AC172)</f>
        <v>22.938320209973753</v>
      </c>
      <c r="AB172" s="725">
        <v>12</v>
      </c>
      <c r="AC172" s="731">
        <v>7.62</v>
      </c>
      <c r="AD172" s="731" t="s">
        <v>135</v>
      </c>
      <c r="AE172" s="731">
        <v>2.66</v>
      </c>
      <c r="AF172" s="731">
        <v>3.4</v>
      </c>
      <c r="AG172" s="731">
        <v>15.5</v>
      </c>
      <c r="AH172" s="731">
        <v>15.7</v>
      </c>
      <c r="AI172" s="731">
        <v>9.25</v>
      </c>
      <c r="AJ172" s="731">
        <v>8.6999999999999993</v>
      </c>
      <c r="AK172" s="731" t="s">
        <v>135</v>
      </c>
      <c r="AL172" s="732">
        <v>6800</v>
      </c>
      <c r="AM172" s="733">
        <v>0.2</v>
      </c>
      <c r="AN172" s="731">
        <v>0.63</v>
      </c>
      <c r="AO172" s="734">
        <f>IF(U172="n/a","n/a",IF(AA172&lt;0,"n/a",IF(AA172="n/a","n/a",J172+U172-AA172)))</f>
        <v>-16.486723494990699</v>
      </c>
      <c r="AP172" s="735">
        <f>IF(U172="n/a","n/a",J172+U172)</f>
        <v>6.4515967149830562</v>
      </c>
      <c r="AQ172" s="843">
        <f>IF(OR(AC172&lt;0.01,AC172="n/a",AF172="n/a"),"n/a",(I172/SQRT(22.5*AC172*(I172/AF172))-1)*100)</f>
        <v>86.178276228769235</v>
      </c>
      <c r="AR172" s="618">
        <f>INDEX(Historical!$C$7:$C$1222,MATCH(B172,Historical!$B$7:$B$1244,0))*IF(AH172="n/a",1.03,IF(AH172&lt;0,1.01,IF(AH172&gt;10,1.1,(1+AH172/100))))</f>
        <v>0.82500000000000007</v>
      </c>
      <c r="AS172" s="730">
        <f>IF($AI172="n/a",1.03*AR172,IF($AI172&lt;0,1.01*AR172,IF($AI172&gt;10,1.1*AR172,(1+$AI172/100)*AR172)))</f>
        <v>0.90131250000000007</v>
      </c>
      <c r="AT172" s="730">
        <f>IF($AK172="n/a",1.03*AS172,IF($AK172&lt;0,1.01*AS172,IF($AK172&gt;10,1.1*AS172,(1+$AK172/100)*AS172)))</f>
        <v>0.92835187500000005</v>
      </c>
      <c r="AU172" s="730">
        <f>IF($AK172="n/a",1.03*AT172,IF($AK172&lt;0,1.01*AT172,IF($AK172&gt;10,1.1*AT172,(1+$AK172/100)*AT172)))</f>
        <v>0.95620243125000004</v>
      </c>
      <c r="AV172" s="730">
        <f>IF($AK172="n/a",1.03*AU172,IF($AK172&lt;0,1.01*AU172,IF($AK172&gt;10,1.1*AU172,(1+$AK172/100)*AU172)))</f>
        <v>0.98488850418750007</v>
      </c>
      <c r="AW172" s="723">
        <f>SUM(AR172:AV172)</f>
        <v>4.5957553104375002</v>
      </c>
      <c r="AX172" s="736">
        <f>AW172/I172*100</f>
        <v>2.6293010529421021</v>
      </c>
      <c r="AY172" s="888">
        <v>1.25</v>
      </c>
      <c r="AZ172" s="733">
        <v>40.54</v>
      </c>
      <c r="BA172" s="733">
        <v>-4.25</v>
      </c>
      <c r="BB172" s="733">
        <v>4.5199999999999996</v>
      </c>
      <c r="BC172" s="733">
        <v>13.63</v>
      </c>
      <c r="BD172" s="862"/>
      <c r="BE172" s="594">
        <v>2017</v>
      </c>
      <c r="BF172" s="853">
        <f>IF(BE172&gt;2020,0,IF(BE172&gt;2008,1,IF(BE172&gt;2001,2,IF(BE172&gt;1990,3,IF(BE172&gt;1980,4,IF(BE172&gt;1973,5,IF(BE172&gt;1970,6,IF(BE172&gt;1960,7,IF(BE172&gt;1958,8,IF(BE172&gt;1953,9,10))))))))))</f>
        <v>1</v>
      </c>
      <c r="BG172" s="783">
        <v>6.8000000000000007</v>
      </c>
      <c r="BH172" s="820" t="s">
        <v>4443</v>
      </c>
      <c r="BI172" s="820" t="s">
        <v>4444</v>
      </c>
    </row>
    <row r="173" spans="1:61" ht="11.25" customHeight="1" x14ac:dyDescent="0.2">
      <c r="A173" s="819" t="s">
        <v>4753</v>
      </c>
      <c r="B173" s="830" t="s">
        <v>166</v>
      </c>
      <c r="C173" s="885" t="s">
        <v>130</v>
      </c>
      <c r="D173" s="885" t="s">
        <v>4199</v>
      </c>
      <c r="E173" s="699">
        <v>56</v>
      </c>
      <c r="F173" s="1122">
        <v>20</v>
      </c>
      <c r="G173" s="1105" t="s">
        <v>36</v>
      </c>
      <c r="H173" s="1105" t="s">
        <v>36</v>
      </c>
      <c r="I173" t="n">
        <v>55.64</v>
      </c>
      <c r="J173" s="618">
        <f>(M173/I173)*100</f>
        <v>1.8169112508735148</v>
      </c>
      <c r="K173" s="832">
        <v>0.26</v>
      </c>
      <c r="L173" s="842">
        <v>4</v>
      </c>
      <c r="M173" s="609">
        <f>K173*L173</f>
        <v>1.04</v>
      </c>
      <c r="N173" s="825" t="s">
        <v>426</v>
      </c>
      <c r="O173" s="700">
        <v>0.25</v>
      </c>
      <c r="P173" s="603">
        <v>44960</v>
      </c>
      <c r="Q173" s="603">
        <v>44974</v>
      </c>
      <c r="R173" s="609">
        <f>(K173-O173)/O173*100</f>
        <v>4.0000000000000036</v>
      </c>
      <c r="S173" s="667">
        <f>IF(INDEX(Historical!$D$7:$D$1220,MATCH(B173,Historical!$B$7:$B$1244,0))=0,"n/a",(INDEX(Historical!$C$7:$C$1222,MATCH(B173,Historical!$B$7:$B$1244,0))/INDEX(Historical!$D$7:$D$1220,MATCH(B173,Historical!$B$7:$B$1244,0))-1)*100)</f>
        <v>8.6956521739130377</v>
      </c>
      <c r="T173" s="667">
        <f>IF(INDEX(Historical!$F$7:$F$1213,MATCH(B173,Historical!$B$7:$B$1244,0))=0,"n/a",((INDEX(Historical!$C$7:$C$1222,MATCH(B173,Historical!$B$7:$B$1244,0))/INDEX(Historical!$F$7:$F$1213,MATCH(B173,Historical!$B$7:$B$1244,0)))^(1/3)-1)*100)</f>
        <v>8.1743521473638161</v>
      </c>
      <c r="U173" s="667">
        <f>IF(INDEX(Historical!$H$7:$H$1213,MATCH(B173,Historical!$B$7:$B$1244,0))=0,"n/a",((INDEX(Historical!$C$7:$C$1222,MATCH(B173,Historical!$B$7:$B$1244,0))/INDEX(Historical!$H$7:$H$1213,MATCH(B173,Historical!$B$7:$B$1244,0)))^(1/5)-1)*100)</f>
        <v>6.790716584560208</v>
      </c>
      <c r="V173" s="667">
        <f>IF(INDEX(Historical!$N$7:$N$1213,MATCH(B173,Historical!$B$7:$B$1244,0))=0,"n/a",((INDEX(Historical!$C$7:$C$1222,MATCH(B173,Historical!$B$7:$B$1244,0))/INDEX(Historical!$N$7:$N$1213,MATCH(B173,Historical!$B$7:$B$1244,0)))^(1/10)-1)*100)</f>
        <v>4.7287560414866148</v>
      </c>
      <c r="W173" s="668">
        <f>IF(OR(U173&lt;=0,U173="n/a",V173&lt;=0,V173="n/a"),"n/a",U173/V173)</f>
        <v>1.436047139032649</v>
      </c>
      <c r="X173" s="669" t="str">
        <f>IF(OR(AJ173&lt;=0,AJ173="n/a",U173&lt;=0,U173="n/a"),"n/a",U173/AJ173)</f>
        <v>n/a</v>
      </c>
      <c r="Y173" s="631"/>
      <c r="Z173" s="618" t="str">
        <f>IF(OR(AC173&lt;0.01,AC173="n/a"),"n/a",M173/AC173*100)</f>
        <v>n/a</v>
      </c>
      <c r="AA173" s="841" t="str">
        <f>IF(OR(AC173&lt;0.01,AC173="n/a"),"n/a",I173/AC173)</f>
        <v>n/a</v>
      </c>
      <c r="AB173" s="842">
        <v>12</v>
      </c>
      <c r="AC173" s="821">
        <v>-0.24</v>
      </c>
      <c r="AD173" s="821" t="s">
        <v>135</v>
      </c>
      <c r="AE173" s="821">
        <v>3.92</v>
      </c>
      <c r="AF173" s="821">
        <v>2.46</v>
      </c>
      <c r="AG173" s="821">
        <v>6.6000000000000005</v>
      </c>
      <c r="AH173" s="821">
        <v>212.4</v>
      </c>
      <c r="AI173" s="821">
        <v>16.73</v>
      </c>
      <c r="AJ173" s="821">
        <v>-28.7</v>
      </c>
      <c r="AK173" s="821">
        <v>11.700000000000001</v>
      </c>
      <c r="AL173" s="833">
        <v>3210</v>
      </c>
      <c r="AM173" s="827">
        <v>0.70000000000000007</v>
      </c>
      <c r="AN173" s="821">
        <v>0.89</v>
      </c>
      <c r="AO173" s="705" t="str">
        <f>IF(U173="n/a","n/a",IF(AA173&lt;0,"n/a",IF(AA173="n/a","n/a",J173+U173-AA173)))</f>
        <v>n/a</v>
      </c>
      <c r="AP173" s="706">
        <f>IF(U173="n/a","n/a",J173+U173)</f>
        <v>8.607627835433723</v>
      </c>
      <c r="AQ173" s="843" t="str">
        <f>IF(OR(AC173&lt;0.01,AC173="n/a",AF173="n/a"),"n/a",(I173/SQRT(22.5*AC173*(I173/AF173))-1)*100)</f>
        <v>n/a</v>
      </c>
      <c r="AR173" s="618">
        <f>INDEX(Historical!$C$7:$C$1222,MATCH(B173,Historical!$B$7:$B$1244,0))*IF(AH173="n/a",1.03,IF(AH173&lt;0,1.01,IF(AH173&gt;10,1.1,(1+AH173/100))))</f>
        <v>1.1000000000000001</v>
      </c>
      <c r="AS173" s="841">
        <f>IF($AI173="n/a",1.03*AR173,IF($AI173&lt;0,1.01*AR173,IF($AI173&gt;10,1.1*AR173,(1+$AI173/100)*AR173)))</f>
        <v>1.2100000000000002</v>
      </c>
      <c r="AT173" s="841">
        <f>IF($AK173="n/a",1.03*AS173,IF($AK173&lt;0,1.01*AS173,IF($AK173&gt;10,1.1*AS173,(1+$AK173/100)*AS173)))</f>
        <v>1.3310000000000004</v>
      </c>
      <c r="AU173" s="841">
        <f>IF($AK173="n/a",1.03*AT173,IF($AK173&lt;0,1.01*AT173,IF($AK173&gt;10,1.1*AT173,(1+$AK173/100)*AT173)))</f>
        <v>1.4641000000000006</v>
      </c>
      <c r="AV173" s="841">
        <f>IF($AK173="n/a",1.03*AU173,IF($AK173&lt;0,1.01*AU173,IF($AK173&gt;10,1.1*AU173,(1+$AK173/100)*AU173)))</f>
        <v>1.6105100000000008</v>
      </c>
      <c r="AW173" s="618">
        <f>SUM(AR173:AV173)</f>
        <v>6.7156100000000025</v>
      </c>
      <c r="AX173" s="713">
        <f>AW173/I173*100</f>
        <v>11.732372466806433</v>
      </c>
      <c r="AY173" s="887">
        <v>0.47</v>
      </c>
      <c r="AZ173" s="827">
        <v>18.12</v>
      </c>
      <c r="BA173" s="827">
        <v>-13.43</v>
      </c>
      <c r="BB173" s="827">
        <v>-6.5100000000000007</v>
      </c>
      <c r="BC173" s="827">
        <v>-2.2999999999999998</v>
      </c>
      <c r="BE173" s="594">
        <v>1968</v>
      </c>
      <c r="BF173" s="853">
        <f>IF(BE173&gt;2020,0,IF(BE173&gt;2008,1,IF(BE173&gt;2001,2,IF(BE173&gt;1990,3,IF(BE173&gt;1980,4,IF(BE173&gt;1973,5,IF(BE173&gt;1970,6,IF(BE173&gt;1960,7,IF(BE173&gt;1958,8,IF(BE173&gt;1953,9,10))))))))))</f>
        <v>7</v>
      </c>
      <c r="BG173" s="837">
        <v>2.1999999999999997</v>
      </c>
      <c r="BH173" s="820" t="s">
        <v>4443</v>
      </c>
      <c r="BI173" s="820" t="s">
        <v>4444</v>
      </c>
    </row>
    <row r="174" spans="1:61" ht="11.25" customHeight="1" x14ac:dyDescent="0.2">
      <c r="A174" s="819" t="s">
        <v>4754</v>
      </c>
      <c r="B174" s="830" t="s">
        <v>504</v>
      </c>
      <c r="C174" s="885" t="s">
        <v>107</v>
      </c>
      <c r="D174" s="885" t="s">
        <v>4197</v>
      </c>
      <c r="E174" s="699">
        <v>24</v>
      </c>
      <c r="F174" s="1122">
        <v>150</v>
      </c>
      <c r="G174" s="1116" t="s">
        <v>105</v>
      </c>
      <c r="H174" s="1116" t="s">
        <v>105</v>
      </c>
      <c r="I174" s="829">
        <v>83.82</v>
      </c>
      <c r="J174" s="618">
        <f>(M174/I174)*100</f>
        <v>2.2906227630637082</v>
      </c>
      <c r="K174" s="839">
        <v>0.48</v>
      </c>
      <c r="L174" s="842">
        <v>4</v>
      </c>
      <c r="M174" s="609">
        <f>K174*L174</f>
        <v>1.92</v>
      </c>
      <c r="N174" s="825" t="s">
        <v>316</v>
      </c>
      <c r="O174" s="701">
        <v>0.47499999999999998</v>
      </c>
      <c r="P174" s="603">
        <v>44819</v>
      </c>
      <c r="Q174" s="603">
        <v>44834</v>
      </c>
      <c r="R174" s="609">
        <f>(K174-O174)/O174*100</f>
        <v>1.0526315789473695</v>
      </c>
      <c r="S174" s="667">
        <f>IF(INDEX(Historical!$D$7:$D$1220,MATCH(B174,Historical!$B$7:$B$1244,0))=0,"n/a",(INDEX(Historical!$C$7:$C$1222,MATCH(B174,Historical!$B$7:$B$1244,0))/INDEX(Historical!$D$7:$D$1220,MATCH(B174,Historical!$B$7:$B$1244,0))-1)*100)</f>
        <v>2.1390374331550666</v>
      </c>
      <c r="T174" s="667">
        <f>IF(INDEX(Historical!$F$7:$F$1213,MATCH(B174,Historical!$B$7:$B$1244,0))=0,"n/a",((INDEX(Historical!$C$7:$C$1222,MATCH(B174,Historical!$B$7:$B$1244,0))/INDEX(Historical!$F$7:$F$1213,MATCH(B174,Historical!$B$7:$B$1244,0)))^(1/3)-1)*100)</f>
        <v>2.1864814305770253</v>
      </c>
      <c r="U174" s="667">
        <f>IF(INDEX(Historical!$H$7:$H$1213,MATCH(B174,Historical!$B$7:$B$1244,0))=0,"n/a",((INDEX(Historical!$C$7:$C$1222,MATCH(B174,Historical!$B$7:$B$1244,0))/INDEX(Historical!$H$7:$H$1213,MATCH(B174,Historical!$B$7:$B$1244,0)))^(1/5)-1)*100)</f>
        <v>2.3568445862481191</v>
      </c>
      <c r="V174" s="667">
        <f>IF(INDEX(Historical!$N$7:$N$1213,MATCH(B174,Historical!$B$7:$B$1244,0))=0,"n/a",((INDEX(Historical!$C$7:$C$1222,MATCH(B174,Historical!$B$7:$B$1244,0))/INDEX(Historical!$N$7:$N$1213,MATCH(B174,Historical!$B$7:$B$1244,0)))^(1/10)-1)*100)</f>
        <v>5.4530673978757216</v>
      </c>
      <c r="W174" s="668">
        <f>IF(OR(U174&lt;=0,U174="n/a",V174&lt;=0,V174="n/a"),"n/a",U174/V174)</f>
        <v>0.43220529186311607</v>
      </c>
      <c r="X174" s="669" t="str">
        <f>IF(OR(AJ174&lt;=0,AJ174="n/a",U174&lt;=0,U174="n/a"),"n/a",U174/AJ174)</f>
        <v>n/a</v>
      </c>
      <c r="Y174" s="831"/>
      <c r="Z174" s="618" t="str">
        <f>IF(OR(AC174&lt;0.01,AC174="n/a"),"n/a",M174/AC174*100)</f>
        <v>n/a</v>
      </c>
      <c r="AA174" s="841" t="str">
        <f>IF(OR(AC174&lt;0.01,AC174="n/a"),"n/a",I174/AC174)</f>
        <v>n/a</v>
      </c>
      <c r="AB174" s="842">
        <v>12</v>
      </c>
      <c r="AC174" s="821" t="s">
        <v>135</v>
      </c>
      <c r="AD174" s="821" t="s">
        <v>135</v>
      </c>
      <c r="AE174" s="821" t="s">
        <v>135</v>
      </c>
      <c r="AF174" s="821" t="s">
        <v>135</v>
      </c>
      <c r="AG174" s="821" t="s">
        <v>135</v>
      </c>
      <c r="AH174" s="821" t="s">
        <v>135</v>
      </c>
      <c r="AI174" s="821" t="s">
        <v>135</v>
      </c>
      <c r="AJ174" s="821" t="s">
        <v>135</v>
      </c>
      <c r="AK174" s="821" t="s">
        <v>135</v>
      </c>
      <c r="AL174" s="833" t="s">
        <v>135</v>
      </c>
      <c r="AM174" s="827" t="s">
        <v>135</v>
      </c>
      <c r="AN174" s="821" t="s">
        <v>135</v>
      </c>
      <c r="AO174" s="705" t="str">
        <f>IF(U174="n/a","n/a",IF(AA174&lt;0,"n/a",IF(AA174="n/a","n/a",J174+U174-AA174)))</f>
        <v>n/a</v>
      </c>
      <c r="AP174" s="706">
        <f>IF(U174="n/a","n/a",J174+U174)</f>
        <v>4.6474673493118273</v>
      </c>
      <c r="AQ174" s="843" t="str">
        <f>IF(OR(AC174&lt;0.01,AC174="n/a",AF174="n/a"),"n/a",(I174/SQRT(22.5*AC174*(I174/AF174))-1)*100)</f>
        <v>n/a</v>
      </c>
      <c r="AR174" s="618">
        <f>INDEX(Historical!$C$7:$C$1222,MATCH(B174,Historical!$B$7:$B$1244,0))*IF(AH174="n/a",1.03,IF(AH174&lt;0,1.01,IF(AH174&gt;10,1.1,(1+AH174/100))))</f>
        <v>1.9673</v>
      </c>
      <c r="AS174" s="841">
        <f>IF($AI174="n/a",1.03*AR174,IF($AI174&lt;0,1.01*AR174,IF($AI174&gt;10,1.1*AR174,(1+$AI174/100)*AR174)))</f>
        <v>2.026319</v>
      </c>
      <c r="AT174" s="841">
        <f>IF($AK174="n/a",1.03*AS174,IF($AK174&lt;0,1.01*AS174,IF($AK174&gt;10,1.1*AS174,(1+$AK174/100)*AS174)))</f>
        <v>2.0871085699999998</v>
      </c>
      <c r="AU174" s="841">
        <f>IF($AK174="n/a",1.03*AT174,IF($AK174&lt;0,1.01*AT174,IF($AK174&gt;10,1.1*AT174,(1+$AK174/100)*AT174)))</f>
        <v>2.1497218271</v>
      </c>
      <c r="AV174" s="841">
        <f>IF($AK174="n/a",1.03*AU174,IF($AK174&lt;0,1.01*AU174,IF($AK174&gt;10,1.1*AU174,(1+$AK174/100)*AU174)))</f>
        <v>2.2142134819130002</v>
      </c>
      <c r="AW174" s="618">
        <f>SUM(AR174:AV174)</f>
        <v>10.444662879012999</v>
      </c>
      <c r="AX174" s="713">
        <f>AW174/I174*100</f>
        <v>12.460824241246717</v>
      </c>
      <c r="AY174" s="887" t="s">
        <v>135</v>
      </c>
      <c r="AZ174" s="827" t="s">
        <v>135</v>
      </c>
      <c r="BA174" s="827" t="s">
        <v>135</v>
      </c>
      <c r="BB174" s="827" t="s">
        <v>135</v>
      </c>
      <c r="BC174" s="827" t="s">
        <v>135</v>
      </c>
      <c r="BD174" s="861" t="s">
        <v>4126</v>
      </c>
      <c r="BE174" s="594">
        <v>1999</v>
      </c>
      <c r="BF174" s="853">
        <f>IF(BE174&gt;2020,0,IF(BE174&gt;2008,1,IF(BE174&gt;2001,2,IF(BE174&gt;1990,3,IF(BE174&gt;1980,4,IF(BE174&gt;1973,5,IF(BE174&gt;1970,6,IF(BE174&gt;1960,7,IF(BE174&gt;1958,8,IF(BE174&gt;1953,9,10))))))))))</f>
        <v>3</v>
      </c>
      <c r="BG174" s="837" t="s">
        <v>135</v>
      </c>
      <c r="BH174" s="820" t="s">
        <v>4443</v>
      </c>
      <c r="BI174" s="820" t="s">
        <v>4444</v>
      </c>
    </row>
    <row r="175" spans="1:61" ht="11.25" customHeight="1" x14ac:dyDescent="0.2">
      <c r="A175" s="819" t="s">
        <v>4755</v>
      </c>
      <c r="B175" s="830" t="s">
        <v>206</v>
      </c>
      <c r="C175" s="885" t="s">
        <v>111</v>
      </c>
      <c r="D175" s="885" t="s">
        <v>210</v>
      </c>
      <c r="E175" s="699">
        <v>36</v>
      </c>
      <c r="F175" s="1122">
        <v>76</v>
      </c>
      <c r="G175" s="1105" t="s">
        <v>36</v>
      </c>
      <c r="H175" s="1105" t="s">
        <v>36</v>
      </c>
      <c r="I175" t="n">
        <v>64.5</v>
      </c>
      <c r="J175" s="618">
        <f>(M175/I175)*100</f>
        <v>1.4545454545454546</v>
      </c>
      <c r="K175" s="839">
        <v>0.23</v>
      </c>
      <c r="L175" s="842">
        <v>4</v>
      </c>
      <c r="M175" s="609">
        <f>K175*L175</f>
        <v>0.92</v>
      </c>
      <c r="N175" s="825" t="s">
        <v>207</v>
      </c>
      <c r="O175" s="701">
        <v>0.22</v>
      </c>
      <c r="P175" s="603">
        <v>44720</v>
      </c>
      <c r="Q175" s="603">
        <v>44736</v>
      </c>
      <c r="R175" s="609">
        <f>(K175-O175)/O175*100</f>
        <v>4.5454545454545494</v>
      </c>
      <c r="S175" s="667">
        <f>IF(INDEX(Historical!$D$7:$D$1220,MATCH(B175,Historical!$B$7:$B$1244,0))=0,"n/a",(INDEX(Historical!$C$7:$C$1222,MATCH(B175,Historical!$B$7:$B$1244,0))/INDEX(Historical!$D$7:$D$1220,MATCH(B175,Historical!$B$7:$B$1244,0))-1)*100)</f>
        <v>4.5977011494252817</v>
      </c>
      <c r="T175" s="667">
        <f>IF(INDEX(Historical!$F$7:$F$1213,MATCH(B175,Historical!$B$7:$B$1244,0))=0,"n/a",((INDEX(Historical!$C$7:$C$1222,MATCH(B175,Historical!$B$7:$B$1244,0))/INDEX(Historical!$F$7:$F$1213,MATCH(B175,Historical!$B$7:$B$1244,0)))^(1/3)-1)*100)</f>
        <v>3.532296316821637</v>
      </c>
      <c r="U175" s="667">
        <f>IF(INDEX(Historical!$H$7:$H$1213,MATCH(B175,Historical!$B$7:$B$1244,0))=0,"n/a",((INDEX(Historical!$C$7:$C$1222,MATCH(B175,Historical!$B$7:$B$1244,0))/INDEX(Historical!$H$7:$H$1213,MATCH(B175,Historical!$B$7:$B$1244,0)))^(1/5)-1)*100)</f>
        <v>5.088842545712402</v>
      </c>
      <c r="V175" s="667">
        <f>IF(INDEX(Historical!$N$7:$N$1213,MATCH(B175,Historical!$B$7:$B$1244,0))=0,"n/a",((INDEX(Historical!$C$7:$C$1222,MATCH(B175,Historical!$B$7:$B$1244,0))/INDEX(Historical!$N$7:$N$1213,MATCH(B175,Historical!$B$7:$B$1244,0)))^(1/10)-1)*100)</f>
        <v>10.026509310601806</v>
      </c>
      <c r="W175" s="668">
        <f>IF(OR(U175&lt;=0,U175="n/a",V175&lt;=0,V175="n/a"),"n/a",U175/V175)</f>
        <v>0.50753880419096342</v>
      </c>
      <c r="X175" s="669">
        <f>IF(OR(AJ175&lt;=0,AJ175="n/a",U175&lt;=0,U175="n/a"),"n/a",U175/AJ175)</f>
        <v>0.57178006131600023</v>
      </c>
      <c r="Y175" s="640"/>
      <c r="Z175" s="618">
        <f>IF(OR(AC175&lt;0.01,AC175="n/a"),"n/a",M175/AC175*100)</f>
        <v>33.333333333333336</v>
      </c>
      <c r="AA175" s="841">
        <f>IF(OR(AC175&lt;0.01,AC175="n/a"),"n/a",I175/AC175)</f>
        <v>22.916666666666668</v>
      </c>
      <c r="AB175" s="842">
        <v>7</v>
      </c>
      <c r="AC175" s="821">
        <v>2.76</v>
      </c>
      <c r="AD175" s="821">
        <v>2.29</v>
      </c>
      <c r="AE175" s="821">
        <v>2.27</v>
      </c>
      <c r="AF175" s="821">
        <v>6.7</v>
      </c>
      <c r="AG175" s="821">
        <v>30.3</v>
      </c>
      <c r="AH175" s="821">
        <v>18.8</v>
      </c>
      <c r="AI175" s="821">
        <v>5.83</v>
      </c>
      <c r="AJ175" s="821">
        <v>8.9</v>
      </c>
      <c r="AK175" s="821">
        <v>10</v>
      </c>
      <c r="AL175" s="833">
        <v>7690</v>
      </c>
      <c r="AM175" s="827">
        <v>0.5</v>
      </c>
      <c r="AN175" s="821">
        <v>0.52</v>
      </c>
      <c r="AO175" s="705">
        <f>IF(U175="n/a","n/a",IF(AA175&lt;0,"n/a",IF(AA175="n/a","n/a",J175+U175-AA175)))</f>
        <v>-16.373278666408812</v>
      </c>
      <c r="AP175" s="706">
        <f>IF(U175="n/a","n/a",J175+U175)</f>
        <v>6.5433880002578562</v>
      </c>
      <c r="AQ175" s="843">
        <f>IF(OR(AC175&lt;0.01,AC175="n/a",AF175="n/a"),"n/a",(I175/SQRT(22.5*AC175*(I175/AF175))-1)*100)</f>
        <v>161.22928767797217</v>
      </c>
      <c r="AR175" s="618">
        <f>INDEX(Historical!$C$7:$C$1222,MATCH(B175,Historical!$B$7:$B$1244,0))*IF(AH175="n/a",1.03,IF(AH175&lt;0,1.01,IF(AH175&gt;10,1.1,(1+AH175/100))))</f>
        <v>1.0010000000000001</v>
      </c>
      <c r="AS175" s="841">
        <f>IF($AI175="n/a",1.03*AR175,IF($AI175&lt;0,1.01*AR175,IF($AI175&gt;10,1.1*AR175,(1+$AI175/100)*AR175)))</f>
        <v>1.0593583000000002</v>
      </c>
      <c r="AT175" s="841">
        <f>IF($AK175="n/a",1.03*AS175,IF($AK175&lt;0,1.01*AS175,IF($AK175&gt;10,1.1*AS175,(1+$AK175/100)*AS175)))</f>
        <v>1.1652941300000004</v>
      </c>
      <c r="AU175" s="841">
        <f>IF($AK175="n/a",1.03*AT175,IF($AK175&lt;0,1.01*AT175,IF($AK175&gt;10,1.1*AT175,(1+$AK175/100)*AT175)))</f>
        <v>1.2818235430000005</v>
      </c>
      <c r="AV175" s="841">
        <f>IF($AK175="n/a",1.03*AU175,IF($AK175&lt;0,1.01*AU175,IF($AK175&gt;10,1.1*AU175,(1+$AK175/100)*AU175)))</f>
        <v>1.4100058973000007</v>
      </c>
      <c r="AW175" s="618">
        <f>SUM(AR175:AV175)</f>
        <v>5.9174818703000014</v>
      </c>
      <c r="AX175" s="713">
        <f>AW175/I175*100</f>
        <v>9.3557025617391325</v>
      </c>
      <c r="AY175" s="887">
        <v>1.22</v>
      </c>
      <c r="AZ175" s="827">
        <v>37.5</v>
      </c>
      <c r="BA175" s="827">
        <v>-1.72</v>
      </c>
      <c r="BB175" s="827">
        <v>3.29</v>
      </c>
      <c r="BC175" s="827">
        <v>14.52</v>
      </c>
      <c r="BE175" s="594">
        <v>1987</v>
      </c>
      <c r="BF175" s="853">
        <f>IF(BE175&gt;2020,0,IF(BE175&gt;2008,1,IF(BE175&gt;2001,2,IF(BE175&gt;1990,3,IF(BE175&gt;1980,4,IF(BE175&gt;1973,5,IF(BE175&gt;1970,6,IF(BE175&gt;1960,7,IF(BE175&gt;1958,8,IF(BE175&gt;1953,9,10))))))))))</f>
        <v>4</v>
      </c>
      <c r="BG175" s="837">
        <v>13.600000000000001</v>
      </c>
      <c r="BH175" s="820" t="s">
        <v>4443</v>
      </c>
      <c r="BI175" s="820" t="s">
        <v>4444</v>
      </c>
    </row>
    <row r="176" spans="1:61" ht="11.25" customHeight="1" x14ac:dyDescent="0.2">
      <c r="A176" s="819" t="s">
        <v>4756</v>
      </c>
      <c r="B176" s="830" t="s">
        <v>1083</v>
      </c>
      <c r="C176" s="885" t="s">
        <v>244</v>
      </c>
      <c r="D176" s="885" t="s">
        <v>4206</v>
      </c>
      <c r="E176" s="699">
        <v>12</v>
      </c>
      <c r="F176" s="1122">
        <v>349</v>
      </c>
      <c r="G176" s="1098" t="s">
        <v>105</v>
      </c>
      <c r="H176" s="1098" t="s">
        <v>105</v>
      </c>
      <c r="I176" t="n">
        <v>300.33</v>
      </c>
      <c r="J176" s="618">
        <f>(M176/I176)*100</f>
        <v>0.22446059313711736</v>
      </c>
      <c r="K176" s="832">
        <v>0.2</v>
      </c>
      <c r="L176" s="842">
        <v>4</v>
      </c>
      <c r="M176" s="609">
        <f>K176*L176</f>
        <v>0.8</v>
      </c>
      <c r="N176" s="825" t="s">
        <v>706</v>
      </c>
      <c r="O176" s="700">
        <v>0.15</v>
      </c>
      <c r="P176" s="891">
        <v>44468</v>
      </c>
      <c r="Q176" s="891">
        <v>44501</v>
      </c>
      <c r="R176" s="609">
        <f>(K176-O176)/O176*100</f>
        <v>33.33333333333335</v>
      </c>
      <c r="S176" s="667">
        <f>IF(INDEX(Historical!$D$7:$D$1220,MATCH(B176,Historical!$B$7:$B$1244,0))=0,"n/a",(INDEX(Historical!$C$7:$C$1222,MATCH(B176,Historical!$B$7:$B$1244,0))/INDEX(Historical!$D$7:$D$1220,MATCH(B176,Historical!$B$7:$B$1244,0))-1)*100)</f>
        <v>23.076923076923084</v>
      </c>
      <c r="T176" s="667">
        <f>IF(INDEX(Historical!$F$7:$F$1213,MATCH(B176,Historical!$B$7:$B$1244,0))=0,"n/a",((INDEX(Historical!$C$7:$C$1222,MATCH(B176,Historical!$B$7:$B$1244,0))/INDEX(Historical!$F$7:$F$1213,MATCH(B176,Historical!$B$7:$B$1244,0)))^(1/3)-1)*100)</f>
        <v>21.141372855475971</v>
      </c>
      <c r="U176" s="667">
        <f>IF(INDEX(Historical!$H$7:$H$1213,MATCH(B176,Historical!$B$7:$B$1244,0))=0,"n/a",((INDEX(Historical!$C$7:$C$1222,MATCH(B176,Historical!$B$7:$B$1244,0))/INDEX(Historical!$H$7:$H$1213,MATCH(B176,Historical!$B$7:$B$1244,0)))^(1/5)-1)*100)</f>
        <v>20.877552695710566</v>
      </c>
      <c r="V176" s="667">
        <f>IF(INDEX(Historical!$N$7:$N$1213,MATCH(B176,Historical!$B$7:$B$1244,0))=0,"n/a",((INDEX(Historical!$C$7:$C$1222,MATCH(B176,Historical!$B$7:$B$1244,0))/INDEX(Historical!$N$7:$N$1213,MATCH(B176,Historical!$B$7:$B$1244,0)))^(1/10)-1)*100)</f>
        <v>14.869835499703509</v>
      </c>
      <c r="W176" s="668">
        <f>IF(OR(U176&lt;=0,U176="n/a",V176&lt;=0,V176="n/a"),"n/a",U176/V176)</f>
        <v>1.404020420812782</v>
      </c>
      <c r="X176" s="669">
        <f>IF(OR(AJ176&lt;=0,AJ176="n/a",U176&lt;=0,U176="n/a"),"n/a",U176/AJ176)</f>
        <v>0.39096540628671467</v>
      </c>
      <c r="Y176" s="640" t="s">
        <v>5353</v>
      </c>
      <c r="Z176" s="618">
        <f>IF(OR(AC176&lt;0.01,AC176="n/a"),"n/a",M176/AC176*100)</f>
        <v>1.5732546705998034</v>
      </c>
      <c r="AA176" s="841">
        <f>IF(OR(AC176&lt;0.01,AC176="n/a"),"n/a",I176/AC176)</f>
        <v>7.0090462143559495</v>
      </c>
      <c r="AB176" s="842">
        <v>1</v>
      </c>
      <c r="AC176" s="821">
        <v>50.85</v>
      </c>
      <c r="AD176" s="821" t="s">
        <v>135</v>
      </c>
      <c r="AE176" s="821">
        <v>0.93</v>
      </c>
      <c r="AF176" s="821">
        <v>3.8</v>
      </c>
      <c r="AG176" s="821">
        <v>62</v>
      </c>
      <c r="AH176" s="821">
        <v>-32.300000000000004</v>
      </c>
      <c r="AI176" s="821">
        <v>-19.489999999999998</v>
      </c>
      <c r="AJ176" s="821">
        <v>53.400000000000006</v>
      </c>
      <c r="AK176" s="821" t="s">
        <v>135</v>
      </c>
      <c r="AL176" s="833">
        <v>6490</v>
      </c>
      <c r="AM176" s="827">
        <v>24.9</v>
      </c>
      <c r="AN176" s="821">
        <v>0.35</v>
      </c>
      <c r="AO176" s="705">
        <f>IF(U176="n/a","n/a",IF(AA176&lt;0,"n/a",IF(AA176="n/a","n/a",J176+U176-AA176)))</f>
        <v>14.092967074491733</v>
      </c>
      <c r="AP176" s="706">
        <f>IF(U176="n/a","n/a",J176+U176)</f>
        <v>21.102013288847683</v>
      </c>
      <c r="AQ176" s="843">
        <f>IF(OR(AC176&lt;0.01,AC176="n/a",AF176="n/a"),"n/a",(I176/SQRT(22.5*AC176*(I176/AF176))-1)*100)</f>
        <v>8.8002769901551758</v>
      </c>
      <c r="AR176" s="618">
        <f>INDEX(Historical!$C$7:$C$1222,MATCH(B176,Historical!$B$7:$B$1244,0))*IF(AH176="n/a",1.03,IF(AH176&lt;0,1.01,IF(AH176&gt;10,1.1,(1+AH176/100))))</f>
        <v>0.80800000000000005</v>
      </c>
      <c r="AS176" s="841">
        <f>IF($AI176="n/a",1.03*AR176,IF($AI176&lt;0,1.01*AR176,IF($AI176&gt;10,1.1*AR176,(1+$AI176/100)*AR176)))</f>
        <v>0.81608000000000003</v>
      </c>
      <c r="AT176" s="841">
        <f>IF($AK176="n/a",1.03*AS176,IF($AK176&lt;0,1.01*AS176,IF($AK176&gt;10,1.1*AS176,(1+$AK176/100)*AS176)))</f>
        <v>0.84056240000000004</v>
      </c>
      <c r="AU176" s="841">
        <f>IF($AK176="n/a",1.03*AT176,IF($AK176&lt;0,1.01*AT176,IF($AK176&gt;10,1.1*AT176,(1+$AK176/100)*AT176)))</f>
        <v>0.86577927200000004</v>
      </c>
      <c r="AV176" s="841">
        <f>IF($AK176="n/a",1.03*AU176,IF($AK176&lt;0,1.01*AU176,IF($AK176&gt;10,1.1*AU176,(1+$AK176/100)*AU176)))</f>
        <v>0.89175265016000005</v>
      </c>
      <c r="AW176" s="618">
        <f>SUM(AR176:AV176)</f>
        <v>4.2221743221600008</v>
      </c>
      <c r="AX176" s="713">
        <f>AW176/I176*100</f>
        <v>1.1846396908504251</v>
      </c>
      <c r="AY176" s="887">
        <v>0.95</v>
      </c>
      <c r="AZ176" s="827">
        <v>93.56</v>
      </c>
      <c r="BA176" s="827">
        <v>-14.71</v>
      </c>
      <c r="BB176" s="827">
        <v>-0.55999999999999994</v>
      </c>
      <c r="BC176" s="827">
        <v>19.66</v>
      </c>
      <c r="BE176" s="594">
        <v>2012</v>
      </c>
      <c r="BF176" s="853">
        <f>IF(BE176&gt;2020,0,IF(BE176&gt;2008,1,IF(BE176&gt;2001,2,IF(BE176&gt;1990,3,IF(BE176&gt;1980,4,IF(BE176&gt;1973,5,IF(BE176&gt;1970,6,IF(BE176&gt;1960,7,IF(BE176&gt;1958,8,IF(BE176&gt;1953,9,10))))))))))</f>
        <v>1</v>
      </c>
      <c r="BG176" s="837">
        <v>26.8</v>
      </c>
      <c r="BH176" s="820" t="s">
        <v>4443</v>
      </c>
      <c r="BI176" s="820" t="s">
        <v>4444</v>
      </c>
    </row>
    <row r="177" spans="1:61" ht="11.25" customHeight="1" x14ac:dyDescent="0.2">
      <c r="A177" s="819" t="s">
        <v>1084</v>
      </c>
      <c r="B177" s="830" t="s">
        <v>1085</v>
      </c>
      <c r="C177" s="885" t="s">
        <v>107</v>
      </c>
      <c r="D177" s="885" t="s">
        <v>4202</v>
      </c>
      <c r="E177" s="699">
        <v>12</v>
      </c>
      <c r="F177" s="1122">
        <v>364</v>
      </c>
      <c r="G177" s="1122" t="s">
        <v>36</v>
      </c>
      <c r="H177" s="1122" t="s">
        <v>114</v>
      </c>
      <c r="I177" t="n">
        <v>93.82</v>
      </c>
      <c r="J177" s="618">
        <f>(M177/I177)*100</f>
        <v>2.1428571428571428</v>
      </c>
      <c r="K177" s="832">
        <v>0.6</v>
      </c>
      <c r="L177" s="842">
        <v>4</v>
      </c>
      <c r="M177" s="609">
        <f>K177*L177</f>
        <v>2.4</v>
      </c>
      <c r="N177" s="825" t="s">
        <v>421</v>
      </c>
      <c r="O177" s="700">
        <v>0.5</v>
      </c>
      <c r="P177" s="603">
        <v>44706</v>
      </c>
      <c r="Q177" s="603">
        <v>44721</v>
      </c>
      <c r="R177" s="609">
        <f>(K177-O177)/O177*100</f>
        <v>19.999999999999996</v>
      </c>
      <c r="S177" s="667">
        <f>IF(INDEX(Historical!$D$7:$D$1220,MATCH(B177,Historical!$B$7:$B$1244,0))=0,"n/a",(INDEX(Historical!$C$7:$C$1222,MATCH(B177,Historical!$B$7:$B$1244,0))/INDEX(Historical!$D$7:$D$1220,MATCH(B177,Historical!$B$7:$B$1244,0))-1)*100)</f>
        <v>22.340425531914889</v>
      </c>
      <c r="T177" s="667">
        <f>IF(INDEX(Historical!$F$7:$F$1213,MATCH(B177,Historical!$B$7:$B$1244,0))=0,"n/a",((INDEX(Historical!$C$7:$C$1222,MATCH(B177,Historical!$B$7:$B$1244,0))/INDEX(Historical!$F$7:$F$1213,MATCH(B177,Historical!$B$7:$B$1244,0)))^(1/3)-1)*100)</f>
        <v>11.038312101514535</v>
      </c>
      <c r="U177" s="667">
        <f>IF(INDEX(Historical!$H$7:$H$1213,MATCH(B177,Historical!$B$7:$B$1244,0))=0,"n/a",((INDEX(Historical!$C$7:$C$1222,MATCH(B177,Historical!$B$7:$B$1244,0))/INDEX(Historical!$H$7:$H$1213,MATCH(B177,Historical!$B$7:$B$1244,0)))^(1/5)-1)*100)</f>
        <v>12.087426179583293</v>
      </c>
      <c r="V177" s="667">
        <f>IF(INDEX(Historical!$N$7:$N$1213,MATCH(B177,Historical!$B$7:$B$1244,0))=0,"n/a",((INDEX(Historical!$C$7:$C$1222,MATCH(B177,Historical!$B$7:$B$1244,0))/INDEX(Historical!$N$7:$N$1213,MATCH(B177,Historical!$B$7:$B$1244,0)))^(1/10)-1)*100)</f>
        <v>19.115090343250696</v>
      </c>
      <c r="W177" s="668">
        <f>IF(OR(U177&lt;=0,U177="n/a",V177&lt;=0,V177="n/a"),"n/a",U177/V177)</f>
        <v>0.63234993727619049</v>
      </c>
      <c r="X177" s="669">
        <f>IF(OR(AJ177&lt;=0,AJ177="n/a",U177&lt;=0,U177="n/a"),"n/a",U177/AJ177)</f>
        <v>0.4758829204560352</v>
      </c>
      <c r="Y177" s="640"/>
      <c r="Z177" s="618">
        <f>IF(OR(AC177&lt;0.01,AC177="n/a"),"n/a",M177/AC177*100)</f>
        <v>15.503875968992247</v>
      </c>
      <c r="AA177" s="841">
        <f>IF(OR(AC177&lt;0.01,AC177="n/a"),"n/a",I177/AC177)</f>
        <v>7.2351421188630489</v>
      </c>
      <c r="AB177" s="842">
        <v>12</v>
      </c>
      <c r="AC177" s="821">
        <v>15.48</v>
      </c>
      <c r="AD177" s="821" t="s">
        <v>135</v>
      </c>
      <c r="AE177" s="821">
        <v>2.2799999999999998</v>
      </c>
      <c r="AF177" s="821">
        <v>2.2999999999999998</v>
      </c>
      <c r="AG177" s="821">
        <v>34.9</v>
      </c>
      <c r="AH177" s="821">
        <v>396</v>
      </c>
      <c r="AI177" s="821">
        <v>4.51</v>
      </c>
      <c r="AJ177" s="821">
        <v>25.4</v>
      </c>
      <c r="AK177" s="821" t="s">
        <v>135</v>
      </c>
      <c r="AL177" s="833">
        <v>29350</v>
      </c>
      <c r="AM177" s="827">
        <v>0.5</v>
      </c>
      <c r="AN177" s="821">
        <v>1.53</v>
      </c>
      <c r="AO177" s="705">
        <f>IF(U177="n/a","n/a",IF(AA177&lt;0,"n/a",IF(AA177="n/a","n/a",J177+U177-AA177)))</f>
        <v>6.9951412035773863</v>
      </c>
      <c r="AP177" s="706">
        <f>IF(U177="n/a","n/a",J177+U177)</f>
        <v>14.230283322440435</v>
      </c>
      <c r="AQ177" s="843">
        <f>IF(OR(AC177&lt;0.01,AC177="n/a",AF177="n/a"),"n/a",(I177/SQRT(22.5*AC177*(I177/AF177))-1)*100)</f>
        <v>-14.000447356757828</v>
      </c>
      <c r="AR177" s="618">
        <f>INDEX(Historical!$C$7:$C$1222,MATCH(B177,Historical!$B$7:$B$1244,0))*IF(AH177="n/a",1.03,IF(AH177&lt;0,1.01,IF(AH177&gt;10,1.1,(1+AH177/100))))</f>
        <v>2.5299999999999998</v>
      </c>
      <c r="AS177" s="841">
        <f>IF($AI177="n/a",1.03*AR177,IF($AI177&lt;0,1.01*AR177,IF($AI177&gt;10,1.1*AR177,(1+$AI177/100)*AR177)))</f>
        <v>2.6441029999999994</v>
      </c>
      <c r="AT177" s="841">
        <f>IF($AK177="n/a",1.03*AS177,IF($AK177&lt;0,1.01*AS177,IF($AK177&gt;10,1.1*AS177,(1+$AK177/100)*AS177)))</f>
        <v>2.7234260899999994</v>
      </c>
      <c r="AU177" s="841">
        <f>IF($AK177="n/a",1.03*AT177,IF($AK177&lt;0,1.01*AT177,IF($AK177&gt;10,1.1*AT177,(1+$AK177/100)*AT177)))</f>
        <v>2.8051288726999992</v>
      </c>
      <c r="AV177" s="841">
        <f>IF($AK177="n/a",1.03*AU177,IF($AK177&lt;0,1.01*AU177,IF($AK177&gt;10,1.1*AU177,(1+$AK177/100)*AU177)))</f>
        <v>2.8892827388809992</v>
      </c>
      <c r="AW177" s="618">
        <f>SUM(AR177:AV177)</f>
        <v>13.591940701580997</v>
      </c>
      <c r="AX177" s="713">
        <f>AW177/I177*100</f>
        <v>12.13566134069732</v>
      </c>
      <c r="AY177" s="887">
        <v>1.47</v>
      </c>
      <c r="AZ177" s="827">
        <v>27.79</v>
      </c>
      <c r="BA177" s="827">
        <v>-9.5500000000000007</v>
      </c>
      <c r="BB177" s="827">
        <v>4.2299999999999995</v>
      </c>
      <c r="BC177" s="827">
        <v>8.67</v>
      </c>
      <c r="BE177" s="594">
        <v>2011</v>
      </c>
      <c r="BF177" s="853">
        <f>IF(BE177&gt;2020,0,IF(BE177&gt;2008,1,IF(BE177&gt;2001,2,IF(BE177&gt;1990,3,IF(BE177&gt;1980,4,IF(BE177&gt;1973,5,IF(BE177&gt;1970,6,IF(BE177&gt;1960,7,IF(BE177&gt;1958,8,IF(BE177&gt;1953,9,10))))))))))</f>
        <v>1</v>
      </c>
      <c r="BG177" s="837">
        <v>3.9</v>
      </c>
      <c r="BH177" s="820" t="s">
        <v>4443</v>
      </c>
      <c r="BI177" s="820" t="s">
        <v>4444</v>
      </c>
    </row>
    <row r="178" spans="1:61" ht="11.25" customHeight="1" x14ac:dyDescent="0.2">
      <c r="A178" s="148" t="s">
        <v>4758</v>
      </c>
      <c r="B178" s="567" t="s">
        <v>3974</v>
      </c>
      <c r="C178" s="885" t="s">
        <v>244</v>
      </c>
      <c r="D178" s="885" t="s">
        <v>4206</v>
      </c>
      <c r="E178" s="699">
        <v>8</v>
      </c>
      <c r="F178" s="1122">
        <v>581</v>
      </c>
      <c r="G178" s="1105" t="s">
        <v>105</v>
      </c>
      <c r="H178" s="1105" t="s">
        <v>105</v>
      </c>
      <c r="I178" t="n">
        <v>207.69</v>
      </c>
      <c r="J178" s="618">
        <f>(M178/I178)*100</f>
        <v>1.0171058714748036</v>
      </c>
      <c r="K178" s="832">
        <v>0.55000000000000004</v>
      </c>
      <c r="L178" s="842">
        <v>4</v>
      </c>
      <c r="M178" s="609">
        <f>K178*L178</f>
        <v>2.2000000000000002</v>
      </c>
      <c r="N178" s="825" t="s">
        <v>222</v>
      </c>
      <c r="O178" s="700">
        <v>0.42</v>
      </c>
      <c r="P178" s="603">
        <v>44655</v>
      </c>
      <c r="Q178" s="603">
        <v>44670</v>
      </c>
      <c r="R178" s="609">
        <f>(K178-O178)/O178*100</f>
        <v>30.95238095238097</v>
      </c>
      <c r="S178" s="667">
        <f>IF(INDEX(Historical!$D$7:$D$1220,MATCH(B178,Historical!$B$7:$B$1244,0))=0,"n/a",(INDEX(Historical!$C$7:$C$1222,MATCH(B178,Historical!$B$7:$B$1244,0))/INDEX(Historical!$D$7:$D$1220,MATCH(B178,Historical!$B$7:$B$1244,0))-1)*100)</f>
        <v>27.777777777777768</v>
      </c>
      <c r="T178" s="667">
        <f>IF(INDEX(Historical!$F$7:$F$1213,MATCH(B178,Historical!$B$7:$B$1244,0))=0,"n/a",((INDEX(Historical!$C$7:$C$1222,MATCH(B178,Historical!$B$7:$B$1244,0))/INDEX(Historical!$F$7:$F$1213,MATCH(B178,Historical!$B$7:$B$1244,0)))^(1/3)-1)*100)</f>
        <v>18.30963399401433</v>
      </c>
      <c r="U178" s="667">
        <f>IF(INDEX(Historical!$H$7:$H$1213,MATCH(B178,Historical!$B$7:$B$1244,0))=0,"n/a",((INDEX(Historical!$C$7:$C$1222,MATCH(B178,Historical!$B$7:$B$1244,0))/INDEX(Historical!$H$7:$H$1213,MATCH(B178,Historical!$B$7:$B$1244,0)))^(1/5)-1)*100)</f>
        <v>14.981143688762732</v>
      </c>
      <c r="V178" s="667" t="str">
        <f>IF(INDEX(Historical!$N$7:$N$1213,MATCH(B178,Historical!$B$7:$B$1244,0))=0,"n/a",((INDEX(Historical!$C$7:$C$1222,MATCH(B178,Historical!$B$7:$B$1244,0))/INDEX(Historical!$N$7:$N$1213,MATCH(B178,Historical!$B$7:$B$1244,0)))^(1/10)-1)*100)</f>
        <v>n/a</v>
      </c>
      <c r="W178" s="668" t="str">
        <f>IF(OR(U178&lt;=0,U178="n/a",V178&lt;=0,V178="n/a"),"n/a",U178/V178)</f>
        <v>n/a</v>
      </c>
      <c r="X178" s="669">
        <f>IF(OR(AJ178&lt;=0,AJ178="n/a",U178&lt;=0,U178="n/a"),"n/a",U178/AJ178)</f>
        <v>0.82768749661672558</v>
      </c>
      <c r="Y178" s="831"/>
      <c r="Z178" s="618">
        <f>IF(OR(AC178&lt;0.01,AC178="n/a"),"n/a",M178/AC178*100)</f>
        <v>21.379980563654037</v>
      </c>
      <c r="AA178" s="841">
        <f>IF(OR(AC178&lt;0.01,AC178="n/a"),"n/a",I178/AC178)</f>
        <v>21.020408163265309</v>
      </c>
      <c r="AB178" s="842">
        <v>1</v>
      </c>
      <c r="AC178" s="821">
        <v>10.29</v>
      </c>
      <c r="AD178" s="821">
        <v>2.31</v>
      </c>
      <c r="AE178" s="821">
        <v>1.35</v>
      </c>
      <c r="AF178" s="821">
        <v>7.96</v>
      </c>
      <c r="AG178" s="821">
        <v>38.4</v>
      </c>
      <c r="AH178" s="821">
        <v>-4.2</v>
      </c>
      <c r="AI178" s="821">
        <v>7.0900000000000007</v>
      </c>
      <c r="AJ178" s="821">
        <v>18.099999999999998</v>
      </c>
      <c r="AK178" s="821">
        <v>9.08</v>
      </c>
      <c r="AL178" s="833">
        <v>48960</v>
      </c>
      <c r="AM178" s="827">
        <v>0.1</v>
      </c>
      <c r="AN178" s="821">
        <v>0</v>
      </c>
      <c r="AO178" s="705">
        <f>IF(U178="n/a","n/a",IF(AA178&lt;0,"n/a",IF(AA178="n/a","n/a",J178+U178-AA178)))</f>
        <v>-5.0221586030277727</v>
      </c>
      <c r="AP178" s="706">
        <f>IF(U178="n/a","n/a",J178+U178)</f>
        <v>15.998249560237536</v>
      </c>
      <c r="AQ178" s="843">
        <f>IF(OR(AC178&lt;0.01,AC178="n/a",AF178="n/a"),"n/a",(I178/SQRT(22.5*AC178*(I178/AF178))-1)*100)</f>
        <v>172.70044532383625</v>
      </c>
      <c r="AR178" s="618">
        <f>INDEX(Historical!$C$7:$C$1222,MATCH(B178,Historical!$B$7:$B$1244,0))*IF(AH178="n/a",1.03,IF(AH178&lt;0,1.01,IF(AH178&gt;10,1.1,(1+AH178/100))))</f>
        <v>2.0907</v>
      </c>
      <c r="AS178" s="841">
        <f>IF($AI178="n/a",1.03*AR178,IF($AI178&lt;0,1.01*AR178,IF($AI178&gt;10,1.1*AR178,(1+$AI178/100)*AR178)))</f>
        <v>2.23893063</v>
      </c>
      <c r="AT178" s="841">
        <f>IF($AK178="n/a",1.03*AS178,IF($AK178&lt;0,1.01*AS178,IF($AK178&gt;10,1.1*AS178,(1+$AK178/100)*AS178)))</f>
        <v>2.442225531204</v>
      </c>
      <c r="AU178" s="841">
        <f>IF($AK178="n/a",1.03*AT178,IF($AK178&lt;0,1.01*AT178,IF($AK178&gt;10,1.1*AT178,(1+$AK178/100)*AT178)))</f>
        <v>2.6639796094373231</v>
      </c>
      <c r="AV178" s="841">
        <f>IF($AK178="n/a",1.03*AU178,IF($AK178&lt;0,1.01*AU178,IF($AK178&gt;10,1.1*AU178,(1+$AK178/100)*AU178)))</f>
        <v>2.9058689579742323</v>
      </c>
      <c r="AW178" s="618">
        <f>SUM(AR178:AV178)</f>
        <v>12.341704728615557</v>
      </c>
      <c r="AX178" s="713">
        <f>AW178/I178*100</f>
        <v>5.7058274288560131</v>
      </c>
      <c r="AY178" s="887">
        <v>0.33</v>
      </c>
      <c r="AZ178" s="827">
        <v>18.04</v>
      </c>
      <c r="BA178" s="827">
        <v>-17.510000000000002</v>
      </c>
      <c r="BB178" s="827">
        <v>-8.1</v>
      </c>
      <c r="BC178" s="827">
        <v>-10.14</v>
      </c>
      <c r="BE178" s="594">
        <v>2015</v>
      </c>
      <c r="BF178" s="853">
        <f>IF(BE178&gt;2020,0,IF(BE178&gt;2008,1,IF(BE178&gt;2001,2,IF(BE178&gt;1990,3,IF(BE178&gt;1980,4,IF(BE178&gt;1973,5,IF(BE178&gt;1970,6,IF(BE178&gt;1960,7,IF(BE178&gt;1958,8,IF(BE178&gt;1953,9,10))))))))))</f>
        <v>1</v>
      </c>
      <c r="BG178" s="837">
        <v>8.5</v>
      </c>
      <c r="BH178" s="820" t="s">
        <v>4443</v>
      </c>
      <c r="BI178" s="820" t="s">
        <v>4444</v>
      </c>
    </row>
    <row r="179" spans="1:61" ht="11.25" customHeight="1" x14ac:dyDescent="0.2">
      <c r="A179" s="826" t="s">
        <v>533</v>
      </c>
      <c r="B179" s="830" t="s">
        <v>534</v>
      </c>
      <c r="C179" s="885" t="s">
        <v>107</v>
      </c>
      <c r="D179" s="885" t="s">
        <v>117</v>
      </c>
      <c r="E179" s="699">
        <v>20</v>
      </c>
      <c r="F179" s="1122">
        <v>171</v>
      </c>
      <c r="G179" s="1105" t="s">
        <v>36</v>
      </c>
      <c r="H179" s="1105" t="s">
        <v>36</v>
      </c>
      <c r="I179" t="n">
        <v>15.12</v>
      </c>
      <c r="J179" s="618">
        <f>(M179/I179)*100</f>
        <v>4.2940793754066373</v>
      </c>
      <c r="K179" s="832">
        <v>0.16500000000000001</v>
      </c>
      <c r="L179" s="842">
        <v>4</v>
      </c>
      <c r="M179" s="609">
        <f>K179*L179</f>
        <v>0.66</v>
      </c>
      <c r="N179" s="825" t="s">
        <v>106</v>
      </c>
      <c r="O179" s="700">
        <v>0.16</v>
      </c>
      <c r="P179" s="603">
        <v>44680</v>
      </c>
      <c r="Q179" s="603">
        <v>44697</v>
      </c>
      <c r="R179" s="609">
        <f>(K179-O179)/O179*100</f>
        <v>3.1250000000000027</v>
      </c>
      <c r="S179" s="667">
        <f>IF(INDEX(Historical!$D$7:$D$1220,MATCH(B179,Historical!$B$7:$B$1244,0))=0,"n/a",(INDEX(Historical!$C$7:$C$1222,MATCH(B179,Historical!$B$7:$B$1244,0))/INDEX(Historical!$D$7:$D$1220,MATCH(B179,Historical!$B$7:$B$1244,0))-1)*100)</f>
        <v>3.9682539682539764</v>
      </c>
      <c r="T179" s="667">
        <f>IF(INDEX(Historical!$F$7:$F$1213,MATCH(B179,Historical!$B$7:$B$1244,0))=0,"n/a",((INDEX(Historical!$C$7:$C$1222,MATCH(B179,Historical!$B$7:$B$1244,0))/INDEX(Historical!$F$7:$F$1213,MATCH(B179,Historical!$B$7:$B$1244,0)))^(1/3)-1)*100)</f>
        <v>4.2869030085754378</v>
      </c>
      <c r="U179" s="667">
        <f>IF(INDEX(Historical!$H$7:$H$1213,MATCH(B179,Historical!$B$7:$B$1244,0))=0,"n/a",((INDEX(Historical!$C$7:$C$1222,MATCH(B179,Historical!$B$7:$B$1244,0))/INDEX(Historical!$H$7:$H$1213,MATCH(B179,Historical!$B$7:$B$1244,0)))^(1/5)-1)*100)</f>
        <v>3.2759707033746421</v>
      </c>
      <c r="V179" s="667">
        <f>IF(INDEX(Historical!$N$7:$N$1213,MATCH(B179,Historical!$B$7:$B$1244,0))=0,"n/a",((INDEX(Historical!$C$7:$C$1222,MATCH(B179,Historical!$B$7:$B$1244,0))/INDEX(Historical!$N$7:$N$1213,MATCH(B179,Historical!$B$7:$B$1244,0)))^(1/10)-1)*100)</f>
        <v>2.9974963350829498</v>
      </c>
      <c r="W179" s="668">
        <f>IF(OR(U179&lt;=0,U179="n/a",V179&lt;=0,V179="n/a"),"n/a",U179/V179)</f>
        <v>1.0929023215249356</v>
      </c>
      <c r="X179" s="669" t="str">
        <f>IF(OR(AJ179&lt;=0,AJ179="n/a",U179&lt;=0,U179="n/a"),"n/a",U179/AJ179)</f>
        <v>n/a</v>
      </c>
      <c r="Y179" s="830"/>
      <c r="Z179" s="618">
        <f>IF(OR(AC179&lt;0.01,AC179="n/a"),"n/a",M179/AC179*100)</f>
        <v>6600</v>
      </c>
      <c r="AA179" s="841">
        <f>IF(OR(AC179&lt;0.01,AC179="n/a"),"n/a",I179/AC179)</f>
        <v>1537</v>
      </c>
      <c r="AB179" s="842">
        <v>12</v>
      </c>
      <c r="AC179" s="821">
        <v>0.01</v>
      </c>
      <c r="AD179" s="821">
        <v>220.29</v>
      </c>
      <c r="AE179" s="821">
        <v>0.59</v>
      </c>
      <c r="AF179" s="821">
        <v>1.04</v>
      </c>
      <c r="AG179" s="821">
        <v>0.70000000000000007</v>
      </c>
      <c r="AH179" s="821">
        <v>-54.7</v>
      </c>
      <c r="AI179" s="821">
        <v>45.95</v>
      </c>
      <c r="AJ179" s="821">
        <v>-6.5</v>
      </c>
      <c r="AK179" s="821">
        <v>10</v>
      </c>
      <c r="AL179" s="833">
        <v>493.9</v>
      </c>
      <c r="AM179" s="827">
        <v>43.8</v>
      </c>
      <c r="AN179" s="821">
        <v>7.0000000000000007E-2</v>
      </c>
      <c r="AO179" s="705">
        <f>IF(U179="n/a","n/a",IF(AA179&lt;0,"n/a",IF(AA179="n/a","n/a",J179+U179-AA179)))</f>
        <v>-1529.4299499212186</v>
      </c>
      <c r="AP179" s="706">
        <f>IF(U179="n/a","n/a",J179+U179)</f>
        <v>7.5700500787812794</v>
      </c>
      <c r="AQ179" s="843">
        <f>IF(OR(AC179&lt;0.01,AC179="n/a",AF179="n/a"),"n/a",(I179/SQRT(22.5*AC179*(I179/AF179))-1)*100)</f>
        <v>742.87339236421235</v>
      </c>
      <c r="AR179" s="618">
        <f>INDEX(Historical!$C$7:$C$1222,MATCH(B179,Historical!$B$7:$B$1244,0))*IF(AH179="n/a",1.03,IF(AH179&lt;0,1.01,IF(AH179&gt;10,1.1,(1+AH179/100))))</f>
        <v>0.66155000000000008</v>
      </c>
      <c r="AS179" s="841">
        <f>IF($AI179="n/a",1.03*AR179,IF($AI179&lt;0,1.01*AR179,IF($AI179&gt;10,1.1*AR179,(1+$AI179/100)*AR179)))</f>
        <v>0.72770500000000016</v>
      </c>
      <c r="AT179" s="841">
        <f>IF($AK179="n/a",1.03*AS179,IF($AK179&lt;0,1.01*AS179,IF($AK179&gt;10,1.1*AS179,(1+$AK179/100)*AS179)))</f>
        <v>0.80047550000000023</v>
      </c>
      <c r="AU179" s="841">
        <f>IF($AK179="n/a",1.03*AT179,IF($AK179&lt;0,1.01*AT179,IF($AK179&gt;10,1.1*AT179,(1+$AK179/100)*AT179)))</f>
        <v>0.88052305000000031</v>
      </c>
      <c r="AV179" s="841">
        <f>IF($AK179="n/a",1.03*AU179,IF($AK179&lt;0,1.01*AU179,IF($AK179&gt;10,1.1*AU179,(1+$AK179/100)*AU179)))</f>
        <v>0.96857535500000047</v>
      </c>
      <c r="AW179" s="618">
        <f>SUM(AR179:AV179)</f>
        <v>4.0388289050000008</v>
      </c>
      <c r="AX179" s="713">
        <f>AW179/I179*100</f>
        <v>26.277351366297992</v>
      </c>
      <c r="AY179" s="887">
        <v>-0.01</v>
      </c>
      <c r="AZ179" s="827">
        <v>17.78</v>
      </c>
      <c r="BA179" s="827">
        <v>-10.27</v>
      </c>
      <c r="BB179" s="827">
        <v>3.4299999999999997</v>
      </c>
      <c r="BC179" s="827">
        <v>1.95</v>
      </c>
      <c r="BE179" s="594">
        <v>2003</v>
      </c>
      <c r="BF179" s="853">
        <f>IF(BE179&gt;2020,0,IF(BE179&gt;2008,1,IF(BE179&gt;2001,2,IF(BE179&gt;1990,3,IF(BE179&gt;1980,4,IF(BE179&gt;1973,5,IF(BE179&gt;1970,6,IF(BE179&gt;1960,7,IF(BE179&gt;1958,8,IF(BE179&gt;1953,9,10))))))))))</f>
        <v>2</v>
      </c>
      <c r="BG179" s="837">
        <v>0.2</v>
      </c>
      <c r="BH179" s="820" t="s">
        <v>4443</v>
      </c>
      <c r="BI179" s="820" t="s">
        <v>4444</v>
      </c>
    </row>
    <row r="180" spans="1:61" s="737" customFormat="1" ht="11.25" customHeight="1" x14ac:dyDescent="0.2">
      <c r="A180" s="720" t="s">
        <v>535</v>
      </c>
      <c r="B180" s="738" t="s">
        <v>536</v>
      </c>
      <c r="C180" s="885" t="s">
        <v>107</v>
      </c>
      <c r="D180" s="885" t="s">
        <v>117</v>
      </c>
      <c r="E180" s="721">
        <v>20</v>
      </c>
      <c r="F180" s="1122">
        <v>172</v>
      </c>
      <c r="G180" s="1121" t="s">
        <v>105</v>
      </c>
      <c r="H180" s="1121" t="s">
        <v>105</v>
      </c>
      <c r="I180" t="n">
        <v>15.24</v>
      </c>
      <c r="J180" s="723">
        <f>(M180/I180)*100</f>
        <v>3.9072847682119201</v>
      </c>
      <c r="K180" s="724">
        <v>0.14749999999999999</v>
      </c>
      <c r="L180" s="725">
        <v>4</v>
      </c>
      <c r="M180" s="726">
        <f>K180*L180</f>
        <v>0.59</v>
      </c>
      <c r="N180" s="727" t="s">
        <v>106</v>
      </c>
      <c r="O180" s="728">
        <v>0.14249999999999999</v>
      </c>
      <c r="P180" s="1037">
        <v>44680</v>
      </c>
      <c r="Q180" s="1037">
        <v>44697</v>
      </c>
      <c r="R180" s="726">
        <f>(K180-O180)/O180*100</f>
        <v>3.5087719298245648</v>
      </c>
      <c r="S180" s="667">
        <f>IF(INDEX(Historical!$D$7:$D$1220,MATCH(B180,Historical!$B$7:$B$1244,0))=0,"n/a",(INDEX(Historical!$C$7:$C$1222,MATCH(B180,Historical!$B$7:$B$1244,0))/INDEX(Historical!$D$7:$D$1220,MATCH(B180,Historical!$B$7:$B$1244,0))-1)*100)</f>
        <v>4.4642857142856984</v>
      </c>
      <c r="T180" s="667">
        <f>IF(INDEX(Historical!$F$7:$F$1213,MATCH(B180,Historical!$B$7:$B$1244,0))=0,"n/a",((INDEX(Historical!$C$7:$C$1222,MATCH(B180,Historical!$B$7:$B$1244,0))/INDEX(Historical!$F$7:$F$1213,MATCH(B180,Historical!$B$7:$B$1244,0)))^(1/3)-1)*100)</f>
        <v>4.8511681136690576</v>
      </c>
      <c r="U180" s="667">
        <f>IF(INDEX(Historical!$H$7:$H$1213,MATCH(B180,Historical!$B$7:$B$1244,0))=0,"n/a",((INDEX(Historical!$C$7:$C$1222,MATCH(B180,Historical!$B$7:$B$1244,0))/INDEX(Historical!$H$7:$H$1213,MATCH(B180,Historical!$B$7:$B$1244,0)))^(1/5)-1)*100)</f>
        <v>3.7137289336648172</v>
      </c>
      <c r="V180" s="667">
        <f>IF(INDEX(Historical!$N$7:$N$1213,MATCH(B180,Historical!$B$7:$B$1244,0))=0,"n/a",((INDEX(Historical!$C$7:$C$1222,MATCH(B180,Historical!$B$7:$B$1244,0))/INDEX(Historical!$N$7:$N$1213,MATCH(B180,Historical!$B$7:$B$1244,0)))^(1/10)-1)*100)</f>
        <v>2.9479684724558863</v>
      </c>
      <c r="W180" s="668">
        <f>IF(OR(U180&lt;=0,U180="n/a",V180&lt;=0,V180="n/a"),"n/a",U180/V180)</f>
        <v>1.2597587010728757</v>
      </c>
      <c r="X180" s="669" t="str">
        <f>IF(OR(AJ180&lt;=0,AJ180="n/a",U180&lt;=0,U180="n/a"),"n/a",U180/AJ180)</f>
        <v>n/a</v>
      </c>
      <c r="Y180" s="743"/>
      <c r="Z180" s="723" t="str">
        <f>IF(OR(AC180&lt;0.01,AC180="n/a"),"n/a",M180/AC180*100)</f>
        <v>n/a</v>
      </c>
      <c r="AA180" s="730" t="str">
        <f>IF(OR(AC180&lt;0.01,AC180="n/a"),"n/a",I180/AC180)</f>
        <v>n/a</v>
      </c>
      <c r="AB180" s="725">
        <v>12</v>
      </c>
      <c r="AC180" s="731" t="s">
        <v>135</v>
      </c>
      <c r="AD180" s="731" t="s">
        <v>135</v>
      </c>
      <c r="AE180" s="731" t="s">
        <v>135</v>
      </c>
      <c r="AF180" s="731" t="s">
        <v>135</v>
      </c>
      <c r="AG180" s="731" t="s">
        <v>135</v>
      </c>
      <c r="AH180" s="731" t="s">
        <v>135</v>
      </c>
      <c r="AI180" s="731" t="s">
        <v>135</v>
      </c>
      <c r="AJ180" s="731" t="s">
        <v>135</v>
      </c>
      <c r="AK180" s="731" t="s">
        <v>135</v>
      </c>
      <c r="AL180" s="732" t="s">
        <v>135</v>
      </c>
      <c r="AM180" s="733" t="s">
        <v>135</v>
      </c>
      <c r="AN180" s="731" t="s">
        <v>135</v>
      </c>
      <c r="AO180" s="734" t="str">
        <f>IF(U180="n/a","n/a",IF(AA180&lt;0,"n/a",IF(AA180="n/a","n/a",J180+U180-AA180)))</f>
        <v>n/a</v>
      </c>
      <c r="AP180" s="735">
        <f>IF(U180="n/a","n/a",J180+U180)</f>
        <v>7.6210137018767377</v>
      </c>
      <c r="AQ180" s="843" t="str">
        <f>IF(OR(AC180&lt;0.01,AC180="n/a",AF180="n/a"),"n/a",(I180/SQRT(22.5*AC180*(I180/AF180))-1)*100)</f>
        <v>n/a</v>
      </c>
      <c r="AR180" s="618">
        <f>INDEX(Historical!$C$7:$C$1222,MATCH(B180,Historical!$B$7:$B$1244,0))*IF(AH180="n/a",1.03,IF(AH180&lt;0,1.01,IF(AH180&gt;10,1.1,(1+AH180/100))))</f>
        <v>0.60255000000000003</v>
      </c>
      <c r="AS180" s="730">
        <f>IF($AI180="n/a",1.03*AR180,IF($AI180&lt;0,1.01*AR180,IF($AI180&gt;10,1.1*AR180,(1+$AI180/100)*AR180)))</f>
        <v>0.62062650000000008</v>
      </c>
      <c r="AT180" s="730">
        <f>IF($AK180="n/a",1.03*AS180,IF($AK180&lt;0,1.01*AS180,IF($AK180&gt;10,1.1*AS180,(1+$AK180/100)*AS180)))</f>
        <v>0.63924529500000005</v>
      </c>
      <c r="AU180" s="730">
        <f>IF($AK180="n/a",1.03*AT180,IF($AK180&lt;0,1.01*AT180,IF($AK180&gt;10,1.1*AT180,(1+$AK180/100)*AT180)))</f>
        <v>0.65842265385000009</v>
      </c>
      <c r="AV180" s="730">
        <f>IF($AK180="n/a",1.03*AU180,IF($AK180&lt;0,1.01*AU180,IF($AK180&gt;10,1.1*AU180,(1+$AK180/100)*AU180)))</f>
        <v>0.67817533346550007</v>
      </c>
      <c r="AW180" s="723">
        <f>SUM(AR180:AV180)</f>
        <v>3.1990197823155002</v>
      </c>
      <c r="AX180" s="736">
        <f>AW180/I180*100</f>
        <v>21.185561472288082</v>
      </c>
      <c r="AY180" s="888" t="s">
        <v>135</v>
      </c>
      <c r="AZ180" s="733" t="s">
        <v>135</v>
      </c>
      <c r="BA180" s="733" t="s">
        <v>135</v>
      </c>
      <c r="BB180" s="733" t="s">
        <v>135</v>
      </c>
      <c r="BC180" s="733" t="s">
        <v>135</v>
      </c>
      <c r="BD180" s="862"/>
      <c r="BE180" s="594">
        <v>2003</v>
      </c>
      <c r="BF180" s="853">
        <f>IF(BE180&gt;2020,0,IF(BE180&gt;2008,1,IF(BE180&gt;2001,2,IF(BE180&gt;1990,3,IF(BE180&gt;1980,4,IF(BE180&gt;1973,5,IF(BE180&gt;1970,6,IF(BE180&gt;1960,7,IF(BE180&gt;1958,8,IF(BE180&gt;1953,9,10))))))))))</f>
        <v>2</v>
      </c>
      <c r="BG180" s="783" t="s">
        <v>135</v>
      </c>
      <c r="BH180" s="820" t="s">
        <v>4443</v>
      </c>
      <c r="BI180" s="820" t="s">
        <v>4444</v>
      </c>
    </row>
    <row r="181" spans="1:61" ht="11.25" customHeight="1" x14ac:dyDescent="0.2">
      <c r="A181" s="826" t="s">
        <v>4759</v>
      </c>
      <c r="B181" s="830" t="s">
        <v>1537</v>
      </c>
      <c r="C181" s="885" t="s">
        <v>152</v>
      </c>
      <c r="D181" s="885" t="s">
        <v>4180</v>
      </c>
      <c r="E181" s="699">
        <v>12</v>
      </c>
      <c r="F181" s="1122">
        <v>411</v>
      </c>
      <c r="G181" s="1105" t="s">
        <v>105</v>
      </c>
      <c r="H181" s="1105" t="s">
        <v>105</v>
      </c>
      <c r="I181" t="n">
        <v>139.29</v>
      </c>
      <c r="J181" s="618">
        <f>(M181/I181)*100</f>
        <v>2.0526163631107255</v>
      </c>
      <c r="K181" s="832">
        <v>0.71</v>
      </c>
      <c r="L181" s="842">
        <v>4</v>
      </c>
      <c r="M181" s="609">
        <f>K181*L181</f>
        <v>2.84</v>
      </c>
      <c r="N181" s="825" t="s">
        <v>610</v>
      </c>
      <c r="O181" s="700">
        <v>0.66</v>
      </c>
      <c r="P181" s="603">
        <v>45023</v>
      </c>
      <c r="Q181" s="603">
        <v>45040</v>
      </c>
      <c r="R181" s="609">
        <f>(K181-O181)/O181*100</f>
        <v>7.5757575757575646</v>
      </c>
      <c r="S181" s="667">
        <f>IF(INDEX(Historical!$D$7:$D$1220,MATCH(B181,Historical!$B$7:$B$1244,0))=0,"n/a",(INDEX(Historical!$C$7:$C$1222,MATCH(B181,Historical!$B$7:$B$1244,0))/INDEX(Historical!$D$7:$D$1220,MATCH(B181,Historical!$B$7:$B$1244,0))-1)*100)</f>
        <v>7.4380165289256173</v>
      </c>
      <c r="T181" s="667">
        <f>IF(INDEX(Historical!$F$7:$F$1213,MATCH(B181,Historical!$B$7:$B$1244,0))=0,"n/a",((INDEX(Historical!$C$7:$C$1222,MATCH(B181,Historical!$B$7:$B$1244,0))/INDEX(Historical!$F$7:$F$1213,MATCH(B181,Historical!$B$7:$B$1244,0)))^(1/3)-1)*100)</f>
        <v>7.0399331060163606</v>
      </c>
      <c r="U181" s="667">
        <f>IF(INDEX(Historical!$H$7:$H$1213,MATCH(B181,Historical!$B$7:$B$1244,0))=0,"n/a",((INDEX(Historical!$C$7:$C$1222,MATCH(B181,Historical!$B$7:$B$1244,0))/INDEX(Historical!$H$7:$H$1213,MATCH(B181,Historical!$B$7:$B$1244,0)))^(1/5)-1)*100)</f>
        <v>7.6316922514810814</v>
      </c>
      <c r="V181" s="667">
        <f>IF(INDEX(Historical!$N$7:$N$1213,MATCH(B181,Historical!$B$7:$B$1244,0))=0,"n/a",((INDEX(Historical!$C$7:$C$1222,MATCH(B181,Historical!$B$7:$B$1244,0))/INDEX(Historical!$N$7:$N$1213,MATCH(B181,Historical!$B$7:$B$1244,0)))^(1/10)-1)*100)</f>
        <v>14.352705336107308</v>
      </c>
      <c r="W181" s="668">
        <f>IF(OR(U181&lt;=0,U181="n/a",V181&lt;=0,V181="n/a"),"n/a",U181/V181)</f>
        <v>0.53172500046259041</v>
      </c>
      <c r="X181" s="669">
        <f>IF(OR(AJ181&lt;=0,AJ181="n/a",U181&lt;=0,U181="n/a"),"n/a",U181/AJ181)</f>
        <v>0.69379020468009833</v>
      </c>
      <c r="Y181" s="628"/>
      <c r="Z181" s="618">
        <f>IF(OR(AC181&lt;0.01,AC181="n/a"),"n/a",M181/AC181*100)</f>
        <v>35.903919089759796</v>
      </c>
      <c r="AA181" s="841">
        <f>IF(OR(AC181&lt;0.01,AC181="n/a"),"n/a",I181/AC181)</f>
        <v>17.491782553729458</v>
      </c>
      <c r="AB181" s="842">
        <v>12</v>
      </c>
      <c r="AC181" s="821">
        <v>7.91</v>
      </c>
      <c r="AD181" s="821" t="s">
        <v>135</v>
      </c>
      <c r="AE181" s="821">
        <v>1.59</v>
      </c>
      <c r="AF181" s="821">
        <v>2.66</v>
      </c>
      <c r="AG181" s="821">
        <v>15.1</v>
      </c>
      <c r="AH181" s="821">
        <v>-48.6</v>
      </c>
      <c r="AI181" s="821">
        <v>5.6000000000000005</v>
      </c>
      <c r="AJ181" s="821">
        <v>11</v>
      </c>
      <c r="AK181" s="821">
        <v>-7.7399999999999993</v>
      </c>
      <c r="AL181" s="833">
        <v>15710</v>
      </c>
      <c r="AM181" s="827">
        <v>0.2</v>
      </c>
      <c r="AN181" s="821">
        <v>0.68</v>
      </c>
      <c r="AO181" s="705">
        <f>IF(U181="n/a","n/a",IF(AA181&lt;0,"n/a",IF(AA181="n/a","n/a",J181+U181-AA181)))</f>
        <v>-7.8074739391376511</v>
      </c>
      <c r="AP181" s="706">
        <f>IF(U181="n/a","n/a",J181+U181)</f>
        <v>9.6843086145918065</v>
      </c>
      <c r="AQ181" s="843">
        <f>IF(OR(AC181&lt;0.01,AC181="n/a",AF181="n/a"),"n/a",(I181/SQRT(22.5*AC181*(I181/AF181))-1)*100)</f>
        <v>43.80255227671703</v>
      </c>
      <c r="AR181" s="618">
        <f>INDEX(Historical!$C$7:$C$1222,MATCH(B181,Historical!$B$7:$B$1244,0))*IF(AH181="n/a",1.03,IF(AH181&lt;0,1.01,IF(AH181&gt;10,1.1,(1+AH181/100))))</f>
        <v>2.6260000000000003</v>
      </c>
      <c r="AS181" s="841">
        <f>IF($AI181="n/a",1.03*AR181,IF($AI181&lt;0,1.01*AR181,IF($AI181&gt;10,1.1*AR181,(1+$AI181/100)*AR181)))</f>
        <v>2.7730560000000004</v>
      </c>
      <c r="AT181" s="841">
        <f>IF($AK181="n/a",1.03*AS181,IF($AK181&lt;0,1.01*AS181,IF($AK181&gt;10,1.1*AS181,(1+$AK181/100)*AS181)))</f>
        <v>2.8007865600000006</v>
      </c>
      <c r="AU181" s="841">
        <f>IF($AK181="n/a",1.03*AT181,IF($AK181&lt;0,1.01*AT181,IF($AK181&gt;10,1.1*AT181,(1+$AK181/100)*AT181)))</f>
        <v>2.8287944256000008</v>
      </c>
      <c r="AV181" s="841">
        <f>IF($AK181="n/a",1.03*AU181,IF($AK181&lt;0,1.01*AU181,IF($AK181&gt;10,1.1*AU181,(1+$AK181/100)*AU181)))</f>
        <v>2.8570823698560011</v>
      </c>
      <c r="AW181" s="618">
        <f>SUM(AR181:AV181)</f>
        <v>13.885719355456004</v>
      </c>
      <c r="AX181" s="713">
        <f>AW181/I181*100</f>
        <v>10.035934775553629</v>
      </c>
      <c r="AY181" s="887">
        <v>0.94</v>
      </c>
      <c r="AZ181" s="827">
        <v>14.92</v>
      </c>
      <c r="BA181" s="827">
        <v>-12.620000000000001</v>
      </c>
      <c r="BB181" s="827">
        <v>-6.92</v>
      </c>
      <c r="BC181" s="827">
        <v>-0.6</v>
      </c>
      <c r="BE181" s="594">
        <v>2012</v>
      </c>
      <c r="BF181" s="853">
        <f>IF(BE181&gt;2020,0,IF(BE181&gt;2008,1,IF(BE181&gt;2001,2,IF(BE181&gt;1990,3,IF(BE181&gt;1980,4,IF(BE181&gt;1973,5,IF(BE181&gt;1970,6,IF(BE181&gt;1960,7,IF(BE181&gt;1958,8,IF(BE181&gt;1953,9,10))))))))))</f>
        <v>1</v>
      </c>
      <c r="BG181" s="837">
        <v>7.1</v>
      </c>
      <c r="BH181" s="820" t="s">
        <v>4443</v>
      </c>
      <c r="BI181" s="820" t="s">
        <v>4444</v>
      </c>
    </row>
    <row r="182" spans="1:61" ht="11.25" customHeight="1" x14ac:dyDescent="0.2">
      <c r="A182" s="836" t="s">
        <v>4760</v>
      </c>
      <c r="B182" s="830" t="s">
        <v>3740</v>
      </c>
      <c r="C182" s="885" t="s">
        <v>244</v>
      </c>
      <c r="D182" s="885" t="s">
        <v>4209</v>
      </c>
      <c r="E182" s="699">
        <v>9</v>
      </c>
      <c r="F182" s="1122">
        <v>557</v>
      </c>
      <c r="G182" s="1105" t="s">
        <v>105</v>
      </c>
      <c r="H182" s="1105" t="s">
        <v>105</v>
      </c>
      <c r="I182" t="n">
        <v>95.23</v>
      </c>
      <c r="J182" s="618">
        <f>(M182/I182)*100</f>
        <v>1.0813148788927336</v>
      </c>
      <c r="K182" s="832">
        <v>0.25</v>
      </c>
      <c r="L182" s="842">
        <v>4</v>
      </c>
      <c r="M182" s="609">
        <f>K182*L182</f>
        <v>1</v>
      </c>
      <c r="N182" s="825" t="s">
        <v>147</v>
      </c>
      <c r="O182" s="700">
        <v>0.22500000000000001</v>
      </c>
      <c r="P182" s="603">
        <v>44896</v>
      </c>
      <c r="Q182" s="603">
        <v>44907</v>
      </c>
      <c r="R182" s="609">
        <f>(K182-O182)/O182*100</f>
        <v>11.111111111111107</v>
      </c>
      <c r="S182" s="667">
        <f>IF(INDEX(Historical!$D$7:$D$1220,MATCH(B182,Historical!$B$7:$B$1244,0))=0,"n/a",(INDEX(Historical!$C$7:$C$1222,MATCH(B182,Historical!$B$7:$B$1244,0))/INDEX(Historical!$D$7:$D$1220,MATCH(B182,Historical!$B$7:$B$1244,0))-1)*100)</f>
        <v>12.121212121212132</v>
      </c>
      <c r="T182" s="667">
        <f>IF(INDEX(Historical!$F$7:$F$1213,MATCH(B182,Historical!$B$7:$B$1244,0))=0,"n/a",((INDEX(Historical!$C$7:$C$1222,MATCH(B182,Historical!$B$7:$B$1244,0))/INDEX(Historical!$F$7:$F$1213,MATCH(B182,Historical!$B$7:$B$1244,0)))^(1/3)-1)*100)</f>
        <v>13.960384306101293</v>
      </c>
      <c r="U182" s="667">
        <f>IF(INDEX(Historical!$H$7:$H$1213,MATCH(B182,Historical!$B$7:$B$1244,0))=0,"n/a",((INDEX(Historical!$C$7:$C$1222,MATCH(B182,Historical!$B$7:$B$1244,0))/INDEX(Historical!$H$7:$H$1213,MATCH(B182,Historical!$B$7:$B$1244,0)))^(1/5)-1)*100)</f>
        <v>16.828973416570705</v>
      </c>
      <c r="V182" s="667">
        <f>IF(INDEX(Historical!$N$7:$N$1213,MATCH(B182,Historical!$B$7:$B$1244,0))=0,"n/a",((INDEX(Historical!$C$7:$C$1222,MATCH(B182,Historical!$B$7:$B$1244,0))/INDEX(Historical!$N$7:$N$1213,MATCH(B182,Historical!$B$7:$B$1244,0)))^(1/10)-1)*100)</f>
        <v>19.951324380539639</v>
      </c>
      <c r="W182" s="668">
        <f>IF(OR(U182&lt;=0,U182="n/a",V182&lt;=0,V182="n/a"),"n/a",U182/V182)</f>
        <v>0.84350156889762917</v>
      </c>
      <c r="X182" s="669">
        <f>IF(OR(AJ182&lt;=0,AJ182="n/a",U182&lt;=0,U182="n/a"),"n/a",U182/AJ182)</f>
        <v>0.38955956982802553</v>
      </c>
      <c r="Y182" s="831"/>
      <c r="Z182" s="618">
        <f>IF(OR(AC182&lt;0.01,AC182="n/a"),"n/a",M182/AC182*100)</f>
        <v>6.1996280223186613</v>
      </c>
      <c r="AA182" s="841">
        <f>IF(OR(AC182&lt;0.01,AC182="n/a"),"n/a",I182/AC182)</f>
        <v>5.7334159950402981</v>
      </c>
      <c r="AB182" s="842">
        <v>9</v>
      </c>
      <c r="AC182" s="821">
        <v>16.13</v>
      </c>
      <c r="AD182" s="821" t="s">
        <v>135</v>
      </c>
      <c r="AE182" s="821">
        <v>0.94</v>
      </c>
      <c r="AF182" s="821">
        <v>1.56</v>
      </c>
      <c r="AG182" s="821">
        <v>30.5</v>
      </c>
      <c r="AH182" s="821">
        <v>44.6</v>
      </c>
      <c r="AI182" s="821">
        <v>3.44</v>
      </c>
      <c r="AJ182" s="821">
        <v>43.2</v>
      </c>
      <c r="AK182" s="821">
        <v>-9.7000000000000011</v>
      </c>
      <c r="AL182" s="833">
        <v>31800</v>
      </c>
      <c r="AM182" s="827">
        <v>0.6</v>
      </c>
      <c r="AN182" s="821">
        <v>0.28000000000000003</v>
      </c>
      <c r="AO182" s="705">
        <f>IF(U182="n/a","n/a",IF(AA182&lt;0,"n/a",IF(AA182="n/a","n/a",J182+U182-AA182)))</f>
        <v>12.17687230042314</v>
      </c>
      <c r="AP182" s="706">
        <f>IF(U182="n/a","n/a",J182+U182)</f>
        <v>17.910288295463438</v>
      </c>
      <c r="AQ182" s="843">
        <f>IF(OR(AC182&lt;0.01,AC182="n/a",AF182="n/a"),"n/a",(I182/SQRT(22.5*AC182*(I182/AF182))-1)*100)</f>
        <v>-36.951063266475771</v>
      </c>
      <c r="AR182" s="618">
        <f>INDEX(Historical!$C$7:$C$1222,MATCH(B182,Historical!$B$7:$B$1244,0))*IF(AH182="n/a",1.03,IF(AH182&lt;0,1.01,IF(AH182&gt;10,1.1,(1+AH182/100))))</f>
        <v>1.0175000000000001</v>
      </c>
      <c r="AS182" s="841">
        <f>IF($AI182="n/a",1.03*AR182,IF($AI182&lt;0,1.01*AR182,IF($AI182&gt;10,1.1*AR182,(1+$AI182/100)*AR182)))</f>
        <v>1.052502</v>
      </c>
      <c r="AT182" s="841">
        <f>IF($AK182="n/a",1.03*AS182,IF($AK182&lt;0,1.01*AS182,IF($AK182&gt;10,1.1*AS182,(1+$AK182/100)*AS182)))</f>
        <v>1.06302702</v>
      </c>
      <c r="AU182" s="841">
        <f>IF($AK182="n/a",1.03*AT182,IF($AK182&lt;0,1.01*AT182,IF($AK182&gt;10,1.1*AT182,(1+$AK182/100)*AT182)))</f>
        <v>1.0736572902000001</v>
      </c>
      <c r="AV182" s="841">
        <f>IF($AK182="n/a",1.03*AU182,IF($AK182&lt;0,1.01*AU182,IF($AK182&gt;10,1.1*AU182,(1+$AK182/100)*AU182)))</f>
        <v>1.084393863102</v>
      </c>
      <c r="AW182" s="618">
        <f>SUM(AR182:AV182)</f>
        <v>5.2910801733020003</v>
      </c>
      <c r="AX182" s="713">
        <f>AW182/I182*100</f>
        <v>5.721323716805796</v>
      </c>
      <c r="AY182" s="887">
        <v>1.51</v>
      </c>
      <c r="AZ182" s="827">
        <v>56.08</v>
      </c>
      <c r="BA182" s="827">
        <v>-11.200000000000001</v>
      </c>
      <c r="BB182" s="827">
        <v>-1.63</v>
      </c>
      <c r="BC182" s="827">
        <v>17.080000000000002</v>
      </c>
      <c r="BE182" s="594">
        <v>2014</v>
      </c>
      <c r="BF182" s="853">
        <f>IF(BE182&gt;2020,0,IF(BE182&gt;2008,1,IF(BE182&gt;2001,2,IF(BE182&gt;1990,3,IF(BE182&gt;1980,4,IF(BE182&gt;1973,5,IF(BE182&gt;1970,6,IF(BE182&gt;1960,7,IF(BE182&gt;1958,8,IF(BE182&gt;1953,9,10))))))))))</f>
        <v>1</v>
      </c>
      <c r="BG182" s="837">
        <v>19.5</v>
      </c>
      <c r="BH182" s="820" t="s">
        <v>4443</v>
      </c>
      <c r="BI182" s="820" t="s">
        <v>4444</v>
      </c>
    </row>
    <row r="183" spans="1:61" ht="11.25" customHeight="1" x14ac:dyDescent="0.2">
      <c r="A183" s="826" t="s">
        <v>4762</v>
      </c>
      <c r="B183" s="830" t="s">
        <v>2095</v>
      </c>
      <c r="C183" s="885" t="s">
        <v>152</v>
      </c>
      <c r="D183" s="885" t="s">
        <v>4183</v>
      </c>
      <c r="E183" s="699">
        <v>10</v>
      </c>
      <c r="F183" s="1122">
        <v>525</v>
      </c>
      <c r="G183" s="1097" t="s">
        <v>105</v>
      </c>
      <c r="H183" s="1097" t="s">
        <v>105</v>
      </c>
      <c r="I183" t="n">
        <v>249.8</v>
      </c>
      <c r="J183" s="618">
        <f>(M183/I183)*100</f>
        <v>0.43631075021209559</v>
      </c>
      <c r="K183" s="832">
        <v>0.27</v>
      </c>
      <c r="L183" s="842">
        <v>4</v>
      </c>
      <c r="M183" s="609">
        <f>K183*L183</f>
        <v>1.08</v>
      </c>
      <c r="N183" s="825" t="s">
        <v>3935</v>
      </c>
      <c r="O183" s="700">
        <v>0.25</v>
      </c>
      <c r="P183" s="603">
        <v>45015</v>
      </c>
      <c r="Q183" s="603">
        <v>45044</v>
      </c>
      <c r="R183" s="609">
        <f>(K183-O183)/O183*100</f>
        <v>8.0000000000000071</v>
      </c>
      <c r="S183" s="667">
        <f>IF(INDEX(Historical!$D$7:$D$1220,MATCH(B183,Historical!$B$7:$B$1244,0))=0,"n/a",(INDEX(Historical!$C$7:$C$1222,MATCH(B183,Historical!$B$7:$B$1244,0))/INDEX(Historical!$D$7:$D$1220,MATCH(B183,Historical!$B$7:$B$1244,0))-1)*100)</f>
        <v>18.518518518518512</v>
      </c>
      <c r="T183" s="667">
        <f>IF(INDEX(Historical!$F$7:$F$1213,MATCH(B183,Historical!$B$7:$B$1244,0))=0,"n/a",((INDEX(Historical!$C$7:$C$1222,MATCH(B183,Historical!$B$7:$B$1244,0))/INDEX(Historical!$F$7:$F$1213,MATCH(B183,Historical!$B$7:$B$1244,0)))^(1/3)-1)*100)</f>
        <v>12.736741187698408</v>
      </c>
      <c r="U183" s="667">
        <f>IF(INDEX(Historical!$H$7:$H$1213,MATCH(B183,Historical!$B$7:$B$1244,0))=0,"n/a",((INDEX(Historical!$C$7:$C$1222,MATCH(B183,Historical!$B$7:$B$1244,0))/INDEX(Historical!$H$7:$H$1213,MATCH(B183,Historical!$B$7:$B$1244,0)))^(1/5)-1)*100)</f>
        <v>11.988891568022186</v>
      </c>
      <c r="V183" s="667">
        <f>IF(INDEX(Historical!$N$7:$N$1213,MATCH(B183,Historical!$B$7:$B$1244,0))=0,"n/a",((INDEX(Historical!$C$7:$C$1222,MATCH(B183,Historical!$B$7:$B$1244,0))/INDEX(Historical!$N$7:$N$1213,MATCH(B183,Historical!$B$7:$B$1244,0)))^(1/10)-1)*100)</f>
        <v>32.520993255867722</v>
      </c>
      <c r="W183" s="668">
        <f>IF(OR(U183&lt;=0,U183="n/a",V183&lt;=0,V183="n/a"),"n/a",U183/V183)</f>
        <v>0.36865084266327092</v>
      </c>
      <c r="X183" s="669">
        <f>IF(OR(AJ183&lt;=0,AJ183="n/a",U183&lt;=0,U183="n/a"),"n/a",U183/AJ183)</f>
        <v>0.4664938353316026</v>
      </c>
      <c r="Y183" s="639"/>
      <c r="Z183" s="618">
        <f>IF(OR(AC183&lt;0.01,AC183="n/a"),"n/a",M183/AC183*100)</f>
        <v>11.180124223602485</v>
      </c>
      <c r="AA183" s="841">
        <f>IF(OR(AC183&lt;0.01,AC183="n/a"),"n/a",I183/AC183)</f>
        <v>25.62422360248447</v>
      </c>
      <c r="AB183" s="842">
        <v>12</v>
      </c>
      <c r="AC183" s="821">
        <v>9.66</v>
      </c>
      <c r="AD183" s="821">
        <v>7.74</v>
      </c>
      <c r="AE183" s="821">
        <v>5.82</v>
      </c>
      <c r="AF183" s="821">
        <v>3.73</v>
      </c>
      <c r="AG183" s="821">
        <v>15.6</v>
      </c>
      <c r="AH183" s="821">
        <v>13.700000000000001</v>
      </c>
      <c r="AI183" s="821">
        <v>10.130000000000001</v>
      </c>
      <c r="AJ183" s="821">
        <v>25.7</v>
      </c>
      <c r="AK183" s="821">
        <v>3.3099999999999996</v>
      </c>
      <c r="AL183" s="833">
        <v>183110</v>
      </c>
      <c r="AM183" s="827">
        <v>0.2</v>
      </c>
      <c r="AN183" s="821">
        <v>0.41</v>
      </c>
      <c r="AO183" s="705">
        <f>IF(U183="n/a","n/a",IF(AA183&lt;0,"n/a",IF(AA183="n/a","n/a",J183+U183-AA183)))</f>
        <v>-13.199021284250188</v>
      </c>
      <c r="AP183" s="706">
        <f>IF(U183="n/a","n/a",J183+U183)</f>
        <v>12.425202318234282</v>
      </c>
      <c r="AQ183" s="843">
        <f>IF(OR(AC183&lt;0.01,AC183="n/a",AF183="n/a"),"n/a",(I183/SQRT(22.5*AC183*(I183/AF183))-1)*100)</f>
        <v>106.10499377988778</v>
      </c>
      <c r="AR183" s="618">
        <f>INDEX(Historical!$C$7:$C$1222,MATCH(B183,Historical!$B$7:$B$1244,0))*IF(AH183="n/a",1.03,IF(AH183&lt;0,1.01,IF(AH183&gt;10,1.1,(1+AH183/100))))</f>
        <v>1.056</v>
      </c>
      <c r="AS183" s="841">
        <f>IF($AI183="n/a",1.03*AR183,IF($AI183&lt;0,1.01*AR183,IF($AI183&gt;10,1.1*AR183,(1+$AI183/100)*AR183)))</f>
        <v>1.1616000000000002</v>
      </c>
      <c r="AT183" s="841">
        <f>IF($AK183="n/a",1.03*AS183,IF($AK183&lt;0,1.01*AS183,IF($AK183&gt;10,1.1*AS183,(1+$AK183/100)*AS183)))</f>
        <v>1.2000489600000002</v>
      </c>
      <c r="AU183" s="841">
        <f>IF($AK183="n/a",1.03*AT183,IF($AK183&lt;0,1.01*AT183,IF($AK183&gt;10,1.1*AT183,(1+$AK183/100)*AT183)))</f>
        <v>1.239770580576</v>
      </c>
      <c r="AV183" s="841">
        <f>IF($AK183="n/a",1.03*AU183,IF($AK183&lt;0,1.01*AU183,IF($AK183&gt;10,1.1*AU183,(1+$AK183/100)*AU183)))</f>
        <v>1.2808069867930654</v>
      </c>
      <c r="AW183" s="618">
        <f>SUM(AR183:AV183)</f>
        <v>5.9382265273690651</v>
      </c>
      <c r="AX183" s="713">
        <f>AW183/I183*100</f>
        <v>2.3989926584127441</v>
      </c>
      <c r="AY183" s="887">
        <v>0.8</v>
      </c>
      <c r="AZ183" s="827">
        <v>5.91</v>
      </c>
      <c r="BA183" s="827">
        <v>-18.529999999999998</v>
      </c>
      <c r="BB183" s="827">
        <v>-5.82</v>
      </c>
      <c r="BC183" s="827">
        <v>-6.5500000000000007</v>
      </c>
      <c r="BE183" s="594">
        <v>2014</v>
      </c>
      <c r="BF183" s="853">
        <f>IF(BE183&gt;2020,0,IF(BE183&gt;2008,1,IF(BE183&gt;2001,2,IF(BE183&gt;1990,3,IF(BE183&gt;1980,4,IF(BE183&gt;1973,5,IF(BE183&gt;1970,6,IF(BE183&gt;1960,7,IF(BE183&gt;1958,8,IF(BE183&gt;1953,9,10))))))))))</f>
        <v>1</v>
      </c>
      <c r="BG183" s="837">
        <v>8.6</v>
      </c>
      <c r="BH183" s="820" t="s">
        <v>4443</v>
      </c>
      <c r="BI183" s="820" t="s">
        <v>4444</v>
      </c>
    </row>
    <row r="184" spans="1:61" s="737" customFormat="1" ht="11.25" customHeight="1" x14ac:dyDescent="0.2">
      <c r="A184" s="720" t="s">
        <v>4763</v>
      </c>
      <c r="B184" s="743" t="s">
        <v>1077</v>
      </c>
      <c r="C184" s="885" t="s">
        <v>177</v>
      </c>
      <c r="D184" s="885" t="s">
        <v>4195</v>
      </c>
      <c r="E184" s="721">
        <v>11</v>
      </c>
      <c r="F184" s="1122">
        <v>451</v>
      </c>
      <c r="G184" s="1121" t="s">
        <v>105</v>
      </c>
      <c r="H184" s="1121" t="s">
        <v>105</v>
      </c>
      <c r="I184" t="n">
        <v>49.25</v>
      </c>
      <c r="J184" s="723">
        <f>(M184/I184)*100</f>
        <v>8.0920269734232448</v>
      </c>
      <c r="K184" s="724">
        <v>1.02</v>
      </c>
      <c r="L184" s="725">
        <v>4</v>
      </c>
      <c r="M184" s="726">
        <f>K184*L184</f>
        <v>4.08</v>
      </c>
      <c r="N184" s="727" t="s">
        <v>106</v>
      </c>
      <c r="O184" s="728">
        <v>0.99</v>
      </c>
      <c r="P184" s="1037">
        <v>44958</v>
      </c>
      <c r="Q184" s="1037">
        <v>44966</v>
      </c>
      <c r="R184" s="726">
        <f>(K184-O184)/O184*100</f>
        <v>3.0303030303030329</v>
      </c>
      <c r="S184" s="667">
        <f>IF(INDEX(Historical!$D$7:$D$1220,MATCH(B184,Historical!$B$7:$B$1244,0))=0,"n/a",(INDEX(Historical!$C$7:$C$1222,MATCH(B184,Historical!$B$7:$B$1244,0))/INDEX(Historical!$D$7:$D$1220,MATCH(B184,Historical!$B$7:$B$1244,0))-1)*100)</f>
        <v>5.6451612903225756</v>
      </c>
      <c r="T184" s="667">
        <f>IF(INDEX(Historical!$F$7:$F$1213,MATCH(B184,Historical!$B$7:$B$1244,0))=0,"n/a",((INDEX(Historical!$C$7:$C$1222,MATCH(B184,Historical!$B$7:$B$1244,0))/INDEX(Historical!$F$7:$F$1213,MATCH(B184,Historical!$B$7:$B$1244,0)))^(1/3)-1)*100)</f>
        <v>5.3621015162499397</v>
      </c>
      <c r="U184" s="667">
        <f>IF(INDEX(Historical!$H$7:$H$1213,MATCH(B184,Historical!$B$7:$B$1244,0))=0,"n/a",((INDEX(Historical!$C$7:$C$1222,MATCH(B184,Historical!$B$7:$B$1244,0))/INDEX(Historical!$H$7:$H$1213,MATCH(B184,Historical!$B$7:$B$1244,0)))^(1/5)-1)*100)</f>
        <v>7.0921578407852515</v>
      </c>
      <c r="V184" s="667" t="str">
        <f>IF(INDEX(Historical!$N$7:$N$1213,MATCH(B184,Historical!$B$7:$B$1244,0))=0,"n/a",((INDEX(Historical!$C$7:$C$1222,MATCH(B184,Historical!$B$7:$B$1244,0))/INDEX(Historical!$N$7:$N$1213,MATCH(B184,Historical!$B$7:$B$1244,0)))^(1/10)-1)*100)</f>
        <v>n/a</v>
      </c>
      <c r="W184" s="668" t="str">
        <f>IF(OR(U184&lt;=0,U184="n/a",V184&lt;=0,V184="n/a"),"n/a",U184/V184)</f>
        <v>n/a</v>
      </c>
      <c r="X184" s="669">
        <f>IF(OR(AJ184&lt;=0,AJ184="n/a",U184&lt;=0,U184="n/a"),"n/a",U184/AJ184)</f>
        <v>0.55407483131134772</v>
      </c>
      <c r="Y184" s="738"/>
      <c r="Z184" s="723">
        <f>IF(OR(AC184&lt;0.01,AC184="n/a"),"n/a",M184/AC184*100)</f>
        <v>112.39669421487604</v>
      </c>
      <c r="AA184" s="730">
        <f>IF(OR(AC184&lt;0.01,AC184="n/a"),"n/a",I184/AC184)</f>
        <v>13.889807162534437</v>
      </c>
      <c r="AB184" s="725">
        <v>12</v>
      </c>
      <c r="AC184" s="731">
        <v>3.63</v>
      </c>
      <c r="AD184" s="731">
        <v>1.01</v>
      </c>
      <c r="AE184" s="731">
        <v>2.15</v>
      </c>
      <c r="AF184" s="731" t="s">
        <v>135</v>
      </c>
      <c r="AG184" s="731">
        <v>-143.30000000000001</v>
      </c>
      <c r="AH184" s="731">
        <v>-9.3000000000000007</v>
      </c>
      <c r="AI184" s="731">
        <v>34.17</v>
      </c>
      <c r="AJ184" s="731">
        <v>12.8</v>
      </c>
      <c r="AK184" s="731">
        <v>13.08</v>
      </c>
      <c r="AL184" s="732">
        <v>2060</v>
      </c>
      <c r="AM184" s="733">
        <v>0.2</v>
      </c>
      <c r="AN184" s="731" t="s">
        <v>135</v>
      </c>
      <c r="AO184" s="734">
        <f>IF(U184="n/a","n/a",IF(AA184&lt;0,"n/a",IF(AA184="n/a","n/a",J184+U184-AA184)))</f>
        <v>1.2943776516740595</v>
      </c>
      <c r="AP184" s="735">
        <f>IF(U184="n/a","n/a",J184+U184)</f>
        <v>15.184184814208496</v>
      </c>
      <c r="AQ184" s="843" t="str">
        <f>IF(OR(AC184&lt;0.01,AC184="n/a",AF184="n/a"),"n/a",(I184/SQRT(22.5*AC184*(I184/AF184))-1)*100)</f>
        <v>n/a</v>
      </c>
      <c r="AR184" s="618">
        <f>INDEX(Historical!$C$7:$C$1222,MATCH(B184,Historical!$B$7:$B$1244,0))*IF(AH184="n/a",1.03,IF(AH184&lt;0,1.01,IF(AH184&gt;10,1.1,(1+AH184/100))))</f>
        <v>3.9693000000000001</v>
      </c>
      <c r="AS184" s="730">
        <f>IF($AI184="n/a",1.03*AR184,IF($AI184&lt;0,1.01*AR184,IF($AI184&gt;10,1.1*AR184,(1+$AI184/100)*AR184)))</f>
        <v>4.3662300000000007</v>
      </c>
      <c r="AT184" s="730">
        <f>IF($AK184="n/a",1.03*AS184,IF($AK184&lt;0,1.01*AS184,IF($AK184&gt;10,1.1*AS184,(1+$AK184/100)*AS184)))</f>
        <v>4.8028530000000016</v>
      </c>
      <c r="AU184" s="730">
        <f>IF($AK184="n/a",1.03*AT184,IF($AK184&lt;0,1.01*AT184,IF($AK184&gt;10,1.1*AT184,(1+$AK184/100)*AT184)))</f>
        <v>5.2831383000000018</v>
      </c>
      <c r="AV184" s="730">
        <f>IF($AK184="n/a",1.03*AU184,IF($AK184&lt;0,1.01*AU184,IF($AK184&gt;10,1.1*AU184,(1+$AK184/100)*AU184)))</f>
        <v>5.8114521300000028</v>
      </c>
      <c r="AW184" s="723">
        <f>SUM(AR184:AV184)</f>
        <v>24.232973430000005</v>
      </c>
      <c r="AX184" s="736">
        <f>AW184/I184*100</f>
        <v>48.062224176913929</v>
      </c>
      <c r="AY184" s="888">
        <v>2.19</v>
      </c>
      <c r="AZ184" s="733">
        <v>29.28</v>
      </c>
      <c r="BA184" s="733">
        <v>-21.790000000000003</v>
      </c>
      <c r="BB184" s="733">
        <v>6.5</v>
      </c>
      <c r="BC184" s="733">
        <v>-2.36</v>
      </c>
      <c r="BD184" s="862"/>
      <c r="BE184" s="594">
        <v>2013</v>
      </c>
      <c r="BF184" s="853">
        <f>IF(BE184&gt;2020,0,IF(BE184&gt;2008,1,IF(BE184&gt;2001,2,IF(BE184&gt;1990,3,IF(BE184&gt;1980,4,IF(BE184&gt;1973,5,IF(BE184&gt;1970,6,IF(BE184&gt;1960,7,IF(BE184&gt;1958,8,IF(BE184&gt;1953,9,10))))))))))</f>
        <v>1</v>
      </c>
      <c r="BG184" s="783">
        <v>12.4</v>
      </c>
      <c r="BH184" s="820" t="s">
        <v>4443</v>
      </c>
      <c r="BI184" s="820" t="s">
        <v>4446</v>
      </c>
    </row>
    <row r="185" spans="1:61" ht="11.25" customHeight="1" x14ac:dyDescent="0.2">
      <c r="A185" s="836" t="s">
        <v>4764</v>
      </c>
      <c r="B185" s="830" t="s">
        <v>3942</v>
      </c>
      <c r="C185" s="885" t="s">
        <v>244</v>
      </c>
      <c r="D185" s="885" t="s">
        <v>4176</v>
      </c>
      <c r="E185" s="699">
        <v>8</v>
      </c>
      <c r="F185" s="1122">
        <v>579</v>
      </c>
      <c r="G185" s="1105" t="s">
        <v>105</v>
      </c>
      <c r="H185" s="1105" t="s">
        <v>105</v>
      </c>
      <c r="I185" t="n">
        <v>137.11</v>
      </c>
      <c r="J185" s="618">
        <f>(M185/I185)*100</f>
        <v>1.5159760553525616</v>
      </c>
      <c r="K185" s="832">
        <v>0.48749999999999999</v>
      </c>
      <c r="L185" s="842">
        <v>4</v>
      </c>
      <c r="M185" s="609">
        <f>K185*L185</f>
        <v>1.95</v>
      </c>
      <c r="N185" s="825" t="s">
        <v>316</v>
      </c>
      <c r="O185" s="700">
        <v>0.4375</v>
      </c>
      <c r="P185" s="999">
        <v>44637</v>
      </c>
      <c r="Q185" s="999">
        <v>44645</v>
      </c>
      <c r="R185" s="609">
        <f>(K185-O185)/O185*100</f>
        <v>11.428571428571425</v>
      </c>
      <c r="S185" s="667">
        <f>IF(INDEX(Historical!$D$7:$D$1220,MATCH(B185,Historical!$B$7:$B$1244,0))=0,"n/a",(INDEX(Historical!$C$7:$C$1222,MATCH(B185,Historical!$B$7:$B$1244,0))/INDEX(Historical!$D$7:$D$1220,MATCH(B185,Historical!$B$7:$B$1244,0))-1)*100)</f>
        <v>21.875</v>
      </c>
      <c r="T185" s="667">
        <f>IF(INDEX(Historical!$F$7:$F$1213,MATCH(B185,Historical!$B$7:$B$1244,0))=0,"n/a",((INDEX(Historical!$C$7:$C$1222,MATCH(B185,Historical!$B$7:$B$1244,0))/INDEX(Historical!$F$7:$F$1213,MATCH(B185,Historical!$B$7:$B$1244,0)))^(1/3)-1)*100)</f>
        <v>21.026546840831607</v>
      </c>
      <c r="U185" s="667">
        <f>IF(INDEX(Historical!$H$7:$H$1213,MATCH(B185,Historical!$B$7:$B$1244,0))=0,"n/a",((INDEX(Historical!$C$7:$C$1222,MATCH(B185,Historical!$B$7:$B$1244,0))/INDEX(Historical!$H$7:$H$1213,MATCH(B185,Historical!$B$7:$B$1244,0)))^(1/5)-1)*100)</f>
        <v>23.453992545509351</v>
      </c>
      <c r="V185" s="667">
        <f>IF(INDEX(Historical!$N$7:$N$1213,MATCH(B185,Historical!$B$7:$B$1244,0))=0,"n/a",((INDEX(Historical!$C$7:$C$1222,MATCH(B185,Historical!$B$7:$B$1244,0))/INDEX(Historical!$N$7:$N$1213,MATCH(B185,Historical!$B$7:$B$1244,0)))^(1/10)-1)*100)</f>
        <v>14.579378098253093</v>
      </c>
      <c r="W185" s="668">
        <f>IF(OR(U185&lt;=0,U185="n/a",V185&lt;=0,V185="n/a"),"n/a",U185/V185)</f>
        <v>1.6087100826556942</v>
      </c>
      <c r="X185" s="669">
        <f>IF(OR(AJ185&lt;=0,AJ185="n/a",U185&lt;=0,U185="n/a"),"n/a",U185/AJ185)</f>
        <v>0.58343265038580472</v>
      </c>
      <c r="Y185" s="831"/>
      <c r="Z185" s="618">
        <f>IF(OR(AC185&lt;0.01,AC185="n/a"),"n/a",M185/AC185*100)</f>
        <v>17.567567567567568</v>
      </c>
      <c r="AA185" s="841">
        <f>IF(OR(AC185&lt;0.01,AC185="n/a"),"n/a",I185/AC185)</f>
        <v>11.588288288288288</v>
      </c>
      <c r="AB185" s="842">
        <v>1</v>
      </c>
      <c r="AC185" s="821">
        <v>11.1</v>
      </c>
      <c r="AD185" s="821" t="s">
        <v>135</v>
      </c>
      <c r="AE185" s="821">
        <v>0.9</v>
      </c>
      <c r="AF185" s="821">
        <v>4.25</v>
      </c>
      <c r="AG185" s="821">
        <v>52.2</v>
      </c>
      <c r="AH185" s="821">
        <v>142.30000000000001</v>
      </c>
      <c r="AI185" s="821">
        <v>0.61</v>
      </c>
      <c r="AJ185" s="821">
        <v>40.200000000000003</v>
      </c>
      <c r="AK185" s="821">
        <v>-3.4000000000000004</v>
      </c>
      <c r="AL185" s="833">
        <v>10970</v>
      </c>
      <c r="AM185" s="827">
        <v>1.2</v>
      </c>
      <c r="AN185" s="821">
        <v>0.69</v>
      </c>
      <c r="AO185" s="705">
        <f>IF(U185="n/a","n/a",IF(AA185&lt;0,"n/a",IF(AA185="n/a","n/a",J185+U185-AA185)))</f>
        <v>13.381680312573623</v>
      </c>
      <c r="AP185" s="706">
        <f>IF(U185="n/a","n/a",J185+U185)</f>
        <v>24.969968600861911</v>
      </c>
      <c r="AQ185" s="843">
        <f>IF(OR(AC185&lt;0.01,AC185="n/a",AF185="n/a"),"n/a",(I185/SQRT(22.5*AC185*(I185/AF185))-1)*100)</f>
        <v>47.949278433485375</v>
      </c>
      <c r="AR185" s="618">
        <f>INDEX(Historical!$C$7:$C$1222,MATCH(B185,Historical!$B$7:$B$1244,0))*IF(AH185="n/a",1.03,IF(AH185&lt;0,1.01,IF(AH185&gt;10,1.1,(1+AH185/100))))</f>
        <v>2.145</v>
      </c>
      <c r="AS185" s="841">
        <f>IF($AI185="n/a",1.03*AR185,IF($AI185&lt;0,1.01*AR185,IF($AI185&gt;10,1.1*AR185,(1+$AI185/100)*AR185)))</f>
        <v>2.1580845000000002</v>
      </c>
      <c r="AT185" s="841">
        <f>IF($AK185="n/a",1.03*AS185,IF($AK185&lt;0,1.01*AS185,IF($AK185&gt;10,1.1*AS185,(1+$AK185/100)*AS185)))</f>
        <v>2.1796653450000001</v>
      </c>
      <c r="AU185" s="841">
        <f>IF($AK185="n/a",1.03*AT185,IF($AK185&lt;0,1.01*AT185,IF($AK185&gt;10,1.1*AT185,(1+$AK185/100)*AT185)))</f>
        <v>2.2014619984500001</v>
      </c>
      <c r="AV185" s="841">
        <f>IF($AK185="n/a",1.03*AU185,IF($AK185&lt;0,1.01*AU185,IF($AK185&gt;10,1.1*AU185,(1+$AK185/100)*AU185)))</f>
        <v>2.2234766184345003</v>
      </c>
      <c r="AW185" s="618">
        <f>SUM(AR185:AV185)</f>
        <v>10.907688461884501</v>
      </c>
      <c r="AX185" s="713">
        <f>AW185/I185*100</f>
        <v>8.4798946294678537</v>
      </c>
      <c r="AY185" s="887">
        <v>1.43</v>
      </c>
      <c r="AZ185" s="827">
        <v>102.73</v>
      </c>
      <c r="BA185" s="827">
        <v>-7.08</v>
      </c>
      <c r="BB185" s="827">
        <v>2.93</v>
      </c>
      <c r="BC185" s="827">
        <v>20.849999999999998</v>
      </c>
      <c r="BE185" s="594">
        <v>2015</v>
      </c>
      <c r="BF185" s="853">
        <f>IF(BE185&gt;2020,0,IF(BE185&gt;2008,1,IF(BE185&gt;2001,2,IF(BE185&gt;1990,3,IF(BE185&gt;1980,4,IF(BE185&gt;1973,5,IF(BE185&gt;1970,6,IF(BE185&gt;1960,7,IF(BE185&gt;1958,8,IF(BE185&gt;1953,9,10))))))))))</f>
        <v>1</v>
      </c>
      <c r="BG185" s="837">
        <v>12.7</v>
      </c>
      <c r="BH185" s="820" t="s">
        <v>4443</v>
      </c>
      <c r="BI185" s="820" t="s">
        <v>4444</v>
      </c>
    </row>
    <row r="186" spans="1:61" ht="11.25" customHeight="1" x14ac:dyDescent="0.2">
      <c r="A186" s="835" t="s">
        <v>4765</v>
      </c>
      <c r="B186" s="567" t="s">
        <v>3742</v>
      </c>
      <c r="C186" s="885" t="s">
        <v>4055</v>
      </c>
      <c r="D186" s="885" t="s">
        <v>4196</v>
      </c>
      <c r="E186" s="699">
        <v>9</v>
      </c>
      <c r="F186" s="1122">
        <v>556</v>
      </c>
      <c r="G186" s="1095" t="s">
        <v>105</v>
      </c>
      <c r="H186" s="1095" t="s">
        <v>105</v>
      </c>
      <c r="I186" t="n">
        <v>84.33</v>
      </c>
      <c r="J186" s="618">
        <f>(M186/I186)*100</f>
        <v>1.3125911521633447</v>
      </c>
      <c r="K186" s="832">
        <v>0.27</v>
      </c>
      <c r="L186" s="842">
        <v>4</v>
      </c>
      <c r="M186" s="609">
        <f>K186*L186</f>
        <v>1.08</v>
      </c>
      <c r="N186" s="825" t="s">
        <v>106</v>
      </c>
      <c r="O186" s="700">
        <v>0.25</v>
      </c>
      <c r="P186" s="603">
        <v>44894</v>
      </c>
      <c r="Q186" s="603">
        <v>44903</v>
      </c>
      <c r="R186" s="609">
        <f>(K186-O186)/O186*100</f>
        <v>8.0000000000000071</v>
      </c>
      <c r="S186" s="667">
        <f>IF(INDEX(Historical!$D$7:$D$1220,MATCH(B186,Historical!$B$7:$B$1244,0))=0,"n/a",(INDEX(Historical!$C$7:$C$1222,MATCH(B186,Historical!$B$7:$B$1244,0))/INDEX(Historical!$D$7:$D$1220,MATCH(B186,Historical!$B$7:$B$1244,0))-1)*100)</f>
        <v>12.087912087912089</v>
      </c>
      <c r="T186" s="667">
        <f>IF(INDEX(Historical!$F$7:$F$1213,MATCH(B186,Historical!$B$7:$B$1244,0))=0,"n/a",((INDEX(Historical!$C$7:$C$1222,MATCH(B186,Historical!$B$7:$B$1244,0))/INDEX(Historical!$F$7:$F$1213,MATCH(B186,Historical!$B$7:$B$1244,0)))^(1/3)-1)*100)</f>
        <v>8.890759463489184</v>
      </c>
      <c r="U186" s="667">
        <f>IF(INDEX(Historical!$H$7:$H$1213,MATCH(B186,Historical!$B$7:$B$1244,0))=0,"n/a",((INDEX(Historical!$C$7:$C$1222,MATCH(B186,Historical!$B$7:$B$1244,0))/INDEX(Historical!$H$7:$H$1213,MATCH(B186,Historical!$B$7:$B$1244,0)))^(1/5)-1)*100)</f>
        <v>11.952664832522043</v>
      </c>
      <c r="V186" s="667" t="str">
        <f>IF(INDEX(Historical!$N$7:$N$1213,MATCH(B186,Historical!$B$7:$B$1244,0))=0,"n/a",((INDEX(Historical!$C$7:$C$1222,MATCH(B186,Historical!$B$7:$B$1244,0))/INDEX(Historical!$N$7:$N$1213,MATCH(B186,Historical!$B$7:$B$1244,0)))^(1/10)-1)*100)</f>
        <v>n/a</v>
      </c>
      <c r="W186" s="668" t="str">
        <f>IF(OR(U186&lt;=0,U186="n/a",V186&lt;=0,V186="n/a"),"n/a",U186/V186)</f>
        <v>n/a</v>
      </c>
      <c r="X186" s="669" t="str">
        <f>IF(OR(AJ186&lt;=0,AJ186="n/a",U186&lt;=0,U186="n/a"),"n/a",U186/AJ186)</f>
        <v>n/a</v>
      </c>
      <c r="Y186" s="640"/>
      <c r="Z186" s="618">
        <f>IF(OR(AC186&lt;0.01,AC186="n/a"),"n/a",M186/AC186*100)</f>
        <v>58.378378378378379</v>
      </c>
      <c r="AA186" s="841">
        <f>IF(OR(AC186&lt;0.01,AC186="n/a"),"n/a",I186/AC186)</f>
        <v>44.475675675675674</v>
      </c>
      <c r="AB186" s="842">
        <v>12</v>
      </c>
      <c r="AC186" s="821">
        <v>1.85</v>
      </c>
      <c r="AD186" s="821">
        <v>2.78</v>
      </c>
      <c r="AE186" s="821">
        <v>6.42</v>
      </c>
      <c r="AF186" s="821">
        <v>3.44</v>
      </c>
      <c r="AG186" s="821">
        <v>7.7</v>
      </c>
      <c r="AH186" s="821">
        <v>-39.1</v>
      </c>
      <c r="AI186" s="821">
        <v>11.5</v>
      </c>
      <c r="AJ186" s="821">
        <v>-2</v>
      </c>
      <c r="AK186" s="821">
        <v>16</v>
      </c>
      <c r="AL186" s="833">
        <v>7940</v>
      </c>
      <c r="AM186" s="827">
        <v>0.4</v>
      </c>
      <c r="AN186" s="821">
        <v>0</v>
      </c>
      <c r="AO186" s="705">
        <f>IF(U186="n/a","n/a",IF(AA186&lt;0,"n/a",IF(AA186="n/a","n/a",J186+U186-AA186)))</f>
        <v>-31.210419690990285</v>
      </c>
      <c r="AP186" s="706">
        <f>IF(U186="n/a","n/a",J186+U186)</f>
        <v>13.265255984685387</v>
      </c>
      <c r="AQ186" s="843">
        <f>IF(OR(AC186&lt;0.01,AC186="n/a",AF186="n/a"),"n/a",(I186/SQRT(22.5*AC186*(I186/AF186))-1)*100)</f>
        <v>160.76496383978878</v>
      </c>
      <c r="AR186" s="618">
        <f>INDEX(Historical!$C$7:$C$1222,MATCH(B186,Historical!$B$7:$B$1244,0))*IF(AH186="n/a",1.03,IF(AH186&lt;0,1.01,IF(AH186&gt;10,1.1,(1+AH186/100))))</f>
        <v>1.0302</v>
      </c>
      <c r="AS186" s="841">
        <f>IF($AI186="n/a",1.03*AR186,IF($AI186&lt;0,1.01*AR186,IF($AI186&gt;10,1.1*AR186,(1+$AI186/100)*AR186)))</f>
        <v>1.1332200000000001</v>
      </c>
      <c r="AT186" s="841">
        <f>IF($AK186="n/a",1.03*AS186,IF($AK186&lt;0,1.01*AS186,IF($AK186&gt;10,1.1*AS186,(1+$AK186/100)*AS186)))</f>
        <v>1.2465420000000003</v>
      </c>
      <c r="AU186" s="841">
        <f>IF($AK186="n/a",1.03*AT186,IF($AK186&lt;0,1.01*AT186,IF($AK186&gt;10,1.1*AT186,(1+$AK186/100)*AT186)))</f>
        <v>1.3711962000000004</v>
      </c>
      <c r="AV186" s="841">
        <f>IF($AK186="n/a",1.03*AU186,IF($AK186&lt;0,1.01*AU186,IF($AK186&gt;10,1.1*AU186,(1+$AK186/100)*AU186)))</f>
        <v>1.5083158200000006</v>
      </c>
      <c r="AW186" s="618">
        <f>SUM(AR186:AV186)</f>
        <v>6.2894740200000019</v>
      </c>
      <c r="AX186" s="713">
        <f>AW186/I186*100</f>
        <v>7.643988842975209</v>
      </c>
      <c r="AY186" s="887">
        <v>1.01</v>
      </c>
      <c r="AZ186" s="827">
        <v>33.68</v>
      </c>
      <c r="BA186" s="827">
        <v>-6.5600000000000005</v>
      </c>
      <c r="BB186" s="827">
        <v>6.47</v>
      </c>
      <c r="BC186" s="827">
        <v>11.64</v>
      </c>
      <c r="BE186" s="594">
        <v>2014</v>
      </c>
      <c r="BF186" s="853">
        <f>IF(BE186&gt;2020,0,IF(BE186&gt;2008,1,IF(BE186&gt;2001,2,IF(BE186&gt;1990,3,IF(BE186&gt;1980,4,IF(BE186&gt;1973,5,IF(BE186&gt;1970,6,IF(BE186&gt;1960,7,IF(BE186&gt;1958,8,IF(BE186&gt;1953,9,10))))))))))</f>
        <v>1</v>
      </c>
      <c r="BG186" s="837">
        <v>6.4</v>
      </c>
      <c r="BH186" s="820" t="s">
        <v>4443</v>
      </c>
      <c r="BI186" s="820" t="s">
        <v>4444</v>
      </c>
    </row>
    <row r="187" spans="1:61" ht="11.25" customHeight="1" x14ac:dyDescent="0.2">
      <c r="A187" s="826" t="s">
        <v>4766</v>
      </c>
      <c r="B187" s="830" t="s">
        <v>530</v>
      </c>
      <c r="C187" s="885" t="s">
        <v>4178</v>
      </c>
      <c r="D187" s="885" t="s">
        <v>4179</v>
      </c>
      <c r="E187" s="699">
        <v>18</v>
      </c>
      <c r="F187" s="1122">
        <v>209</v>
      </c>
      <c r="G187" s="1122" t="s">
        <v>105</v>
      </c>
      <c r="H187" s="1122" t="s">
        <v>105</v>
      </c>
      <c r="I187" t="n">
        <v>93.47</v>
      </c>
      <c r="J187" s="618">
        <f>(M187/I187)*100</f>
        <v>4.6819533723496116</v>
      </c>
      <c r="K187" s="832">
        <v>1.22</v>
      </c>
      <c r="L187" s="842">
        <v>4</v>
      </c>
      <c r="M187" s="609">
        <f>K187*L187</f>
        <v>4.88</v>
      </c>
      <c r="N187" s="825" t="s">
        <v>316</v>
      </c>
      <c r="O187" s="700">
        <v>1.1599999999999999</v>
      </c>
      <c r="P187" s="999">
        <v>44634</v>
      </c>
      <c r="Q187" s="999">
        <v>44651</v>
      </c>
      <c r="R187" s="609">
        <f>(K187-O187)/O187*100</f>
        <v>5.1724137931034528</v>
      </c>
      <c r="S187" s="667">
        <f>IF(INDEX(Historical!$D$7:$D$1220,MATCH(B187,Historical!$B$7:$B$1244,0))=0,"n/a",(INDEX(Historical!$C$7:$C$1222,MATCH(B187,Historical!$B$7:$B$1244,0))/INDEX(Historical!$D$7:$D$1220,MATCH(B187,Historical!$B$7:$B$1244,0))-1)*100)</f>
        <v>4.7826086956521907</v>
      </c>
      <c r="T187" s="667">
        <f>IF(INDEX(Historical!$F$7:$F$1213,MATCH(B187,Historical!$B$7:$B$1244,0))=0,"n/a",((INDEX(Historical!$C$7:$C$1222,MATCH(B187,Historical!$B$7:$B$1244,0))/INDEX(Historical!$F$7:$F$1213,MATCH(B187,Historical!$B$7:$B$1244,0)))^(1/3)-1)*100)</f>
        <v>4.2844054327484837</v>
      </c>
      <c r="U187" s="667">
        <f>IF(INDEX(Historical!$H$7:$H$1213,MATCH(B187,Historical!$B$7:$B$1244,0))=0,"n/a",((INDEX(Historical!$C$7:$C$1222,MATCH(B187,Historical!$B$7:$B$1244,0))/INDEX(Historical!$H$7:$H$1213,MATCH(B187,Historical!$B$7:$B$1244,0)))^(1/5)-1)*100)</f>
        <v>5.3175674852772747</v>
      </c>
      <c r="V187" s="667">
        <f>IF(INDEX(Historical!$N$7:$N$1213,MATCH(B187,Historical!$B$7:$B$1244,0))=0,"n/a",((INDEX(Historical!$C$7:$C$1222,MATCH(B187,Historical!$B$7:$B$1244,0))/INDEX(Historical!$N$7:$N$1213,MATCH(B187,Historical!$B$7:$B$1244,0)))^(1/10)-1)*100)</f>
        <v>5.1396237860988236</v>
      </c>
      <c r="W187" s="668">
        <f>IF(OR(U187&lt;=0,U187="n/a",V187&lt;=0,V187="n/a"),"n/a",U187/V187)</f>
        <v>1.0346219308229789</v>
      </c>
      <c r="X187" s="669">
        <f>IF(OR(AJ187&lt;=0,AJ187="n/a",U187&lt;=0,U187="n/a"),"n/a",U187/AJ187)</f>
        <v>0.24281130069759246</v>
      </c>
      <c r="Y187" s="830"/>
      <c r="Z187" s="618">
        <f>IF(OR(AC187&lt;0.01,AC187="n/a"),"n/a",M187/AC187*100)</f>
        <v>424.34782608695656</v>
      </c>
      <c r="AA187" s="841">
        <f>IF(OR(AC187&lt;0.01,AC187="n/a"),"n/a",I187/AC187)</f>
        <v>90.634782608695659</v>
      </c>
      <c r="AB187" s="842">
        <v>12</v>
      </c>
      <c r="AC187" s="821">
        <v>1.1499999999999999</v>
      </c>
      <c r="AD187" s="821" t="s">
        <v>135</v>
      </c>
      <c r="AE187" s="821">
        <v>6.65</v>
      </c>
      <c r="AF187" s="821">
        <v>1.84</v>
      </c>
      <c r="AG187" s="821">
        <v>7.8</v>
      </c>
      <c r="AH187" s="821">
        <v>491.9</v>
      </c>
      <c r="AI187" s="821">
        <v>22.15</v>
      </c>
      <c r="AJ187" s="821">
        <v>21.9</v>
      </c>
      <c r="AK187" s="821" t="s">
        <v>135</v>
      </c>
      <c r="AL187" s="833">
        <v>31220</v>
      </c>
      <c r="AM187" s="827">
        <v>0.11</v>
      </c>
      <c r="AN187" s="821">
        <v>0.96</v>
      </c>
      <c r="AO187" s="705">
        <f>IF(U187="n/a","n/a",IF(AA187&lt;0,"n/a",IF(AA187="n/a","n/a",J187+U187-AA187)))</f>
        <v>-80.635261751068768</v>
      </c>
      <c r="AP187" s="706">
        <f>IF(U187="n/a","n/a",J187+U187)</f>
        <v>9.9995208576268872</v>
      </c>
      <c r="AQ187" s="843">
        <f>IF(OR(AC187&lt;0.01,AC187="n/a",AF187="n/a"),"n/a",(I187/SQRT(22.5*AC187*(I187/AF187))-1)*100)</f>
        <v>172.24825272370646</v>
      </c>
      <c r="AR187" s="618">
        <f>INDEX(Historical!$C$7:$C$1222,MATCH(B187,Historical!$B$7:$B$1244,0))*IF(AH187="n/a",1.03,IF(AH187&lt;0,1.01,IF(AH187&gt;10,1.1,(1+AH187/100))))</f>
        <v>5.3020000000000005</v>
      </c>
      <c r="AS187" s="841">
        <f>IF($AI187="n/a",1.03*AR187,IF($AI187&lt;0,1.01*AR187,IF($AI187&gt;10,1.1*AR187,(1+$AI187/100)*AR187)))</f>
        <v>5.8322000000000012</v>
      </c>
      <c r="AT187" s="841">
        <f>IF($AK187="n/a",1.03*AS187,IF($AK187&lt;0,1.01*AS187,IF($AK187&gt;10,1.1*AS187,(1+$AK187/100)*AS187)))</f>
        <v>6.0071660000000016</v>
      </c>
      <c r="AU187" s="841">
        <f>IF($AK187="n/a",1.03*AT187,IF($AK187&lt;0,1.01*AT187,IF($AK187&gt;10,1.1*AT187,(1+$AK187/100)*AT187)))</f>
        <v>6.1873809800000021</v>
      </c>
      <c r="AV187" s="841">
        <f>IF($AK187="n/a",1.03*AU187,IF($AK187&lt;0,1.01*AU187,IF($AK187&gt;10,1.1*AU187,(1+$AK187/100)*AU187)))</f>
        <v>6.3730024094000024</v>
      </c>
      <c r="AW187" s="618">
        <f>SUM(AR187:AV187)</f>
        <v>29.701749389400007</v>
      </c>
      <c r="AX187" s="713">
        <f>AW187/I187*100</f>
        <v>28.496353630816468</v>
      </c>
      <c r="AY187" s="887">
        <v>0.53</v>
      </c>
      <c r="AZ187" s="827">
        <v>21.54</v>
      </c>
      <c r="BA187" s="827">
        <v>-32.1</v>
      </c>
      <c r="BB187" s="827">
        <v>-2.44</v>
      </c>
      <c r="BC187" s="827">
        <v>-9.51</v>
      </c>
      <c r="BE187" s="594">
        <v>2005</v>
      </c>
      <c r="BF187" s="853">
        <f>IF(BE187&gt;2020,0,IF(BE187&gt;2008,1,IF(BE187&gt;2001,2,IF(BE187&gt;1990,3,IF(BE187&gt;1980,4,IF(BE187&gt;1973,5,IF(BE187&gt;1970,6,IF(BE187&gt;1960,7,IF(BE187&gt;1958,8,IF(BE187&gt;1953,9,10))))))))))</f>
        <v>2</v>
      </c>
      <c r="BG187" s="837">
        <v>3.5000000000000004</v>
      </c>
      <c r="BH187" s="820" t="s">
        <v>4443</v>
      </c>
      <c r="BI187" s="820" t="s">
        <v>4445</v>
      </c>
    </row>
    <row r="188" spans="1:61" ht="11.25" customHeight="1" x14ac:dyDescent="0.2">
      <c r="A188" s="819" t="s">
        <v>4767</v>
      </c>
      <c r="B188" s="830" t="s">
        <v>209</v>
      </c>
      <c r="C188" s="885" t="s">
        <v>111</v>
      </c>
      <c r="D188" s="885" t="s">
        <v>210</v>
      </c>
      <c r="E188" s="699">
        <v>67</v>
      </c>
      <c r="F188" s="1122">
        <v>2</v>
      </c>
      <c r="G188" s="1105" t="s">
        <v>114</v>
      </c>
      <c r="H188" s="1105" t="s">
        <v>36</v>
      </c>
      <c r="I188" t="n">
        <v>148.15</v>
      </c>
      <c r="J188" s="618">
        <f>(M188/I188)*100</f>
        <v>1.3475650433622415</v>
      </c>
      <c r="K188" s="832">
        <v>0.505</v>
      </c>
      <c r="L188" s="842">
        <v>4</v>
      </c>
      <c r="M188" s="609">
        <f>K188*L188</f>
        <v>2.02</v>
      </c>
      <c r="N188" s="825" t="s">
        <v>147</v>
      </c>
      <c r="O188" s="700">
        <v>0.5</v>
      </c>
      <c r="P188" s="603">
        <v>44803</v>
      </c>
      <c r="Q188" s="603">
        <v>44819</v>
      </c>
      <c r="R188" s="609">
        <f>(K188-O188)/O188*100</f>
        <v>1.0000000000000009</v>
      </c>
      <c r="S188" s="667">
        <f>IF(INDEX(Historical!$D$7:$D$1220,MATCH(B188,Historical!$B$7:$B$1244,0))=0,"n/a",(INDEX(Historical!$C$7:$C$1222,MATCH(B188,Historical!$B$7:$B$1244,0))/INDEX(Historical!$D$7:$D$1220,MATCH(B188,Historical!$B$7:$B$1244,0))-1)*100)</f>
        <v>1.0050251256281229</v>
      </c>
      <c r="T188" s="667">
        <f>IF(INDEX(Historical!$F$7:$F$1213,MATCH(B188,Historical!$B$7:$B$1244,0))=0,"n/a",((INDEX(Historical!$C$7:$C$1222,MATCH(B188,Historical!$B$7:$B$1244,0))/INDEX(Historical!$F$7:$F$1213,MATCH(B188,Historical!$B$7:$B$1244,0)))^(1/3)-1)*100)</f>
        <v>1.1885662738391645</v>
      </c>
      <c r="U188" s="667">
        <f>IF(INDEX(Historical!$H$7:$H$1213,MATCH(B188,Historical!$B$7:$B$1244,0))=0,"n/a",((INDEX(Historical!$C$7:$C$1222,MATCH(B188,Historical!$B$7:$B$1244,0))/INDEX(Historical!$H$7:$H$1213,MATCH(B188,Historical!$B$7:$B$1244,0)))^(1/5)-1)*100)</f>
        <v>2.005815889628626</v>
      </c>
      <c r="V188" s="667">
        <f>IF(INDEX(Historical!$N$7:$N$1213,MATCH(B188,Historical!$B$7:$B$1244,0))=0,"n/a",((INDEX(Historical!$C$7:$C$1222,MATCH(B188,Historical!$B$7:$B$1244,0))/INDEX(Historical!$N$7:$N$1213,MATCH(B188,Historical!$B$7:$B$1244,0)))^(1/10)-1)*100)</f>
        <v>6.1085044758633744</v>
      </c>
      <c r="W188" s="668">
        <f>IF(OR(U188&lt;=0,U188="n/a",V188&lt;=0,V188="n/a"),"n/a",U188/V188)</f>
        <v>0.32836447899060017</v>
      </c>
      <c r="X188" s="669">
        <f>IF(OR(AJ188&lt;=0,AJ188="n/a",U188&lt;=0,U188="n/a"),"n/a",U188/AJ188)</f>
        <v>0.18234689905714782</v>
      </c>
      <c r="Y188" s="831"/>
      <c r="Z188" s="618">
        <f>IF(OR(AC188&lt;0.01,AC188="n/a"),"n/a",M188/AC188*100)</f>
        <v>27.785419532324624</v>
      </c>
      <c r="AA188" s="841">
        <f>IF(OR(AC188&lt;0.01,AC188="n/a"),"n/a",I188/AC188)</f>
        <v>20.618982118294362</v>
      </c>
      <c r="AB188" s="842">
        <v>12</v>
      </c>
      <c r="AC188" s="821">
        <v>7.27</v>
      </c>
      <c r="AD188" s="821">
        <v>2.1</v>
      </c>
      <c r="AE188" s="821">
        <v>2.4700000000000002</v>
      </c>
      <c r="AF188" s="821">
        <v>4.91</v>
      </c>
      <c r="AG188" s="821">
        <v>25.1</v>
      </c>
      <c r="AH188" s="821">
        <v>-4.1000000000000005</v>
      </c>
      <c r="AI188" s="821">
        <v>9.0300000000000011</v>
      </c>
      <c r="AJ188" s="821">
        <v>11</v>
      </c>
      <c r="AK188" s="821">
        <v>9.85</v>
      </c>
      <c r="AL188" s="833">
        <v>21030</v>
      </c>
      <c r="AM188" s="827">
        <v>0.2</v>
      </c>
      <c r="AN188" s="821">
        <v>0.86</v>
      </c>
      <c r="AO188" s="705">
        <f>IF(U188="n/a","n/a",IF(AA188&lt;0,"n/a",IF(AA188="n/a","n/a",J188+U188-AA188)))</f>
        <v>-17.265601185303495</v>
      </c>
      <c r="AP188" s="706">
        <f>IF(U188="n/a","n/a",J188+U188)</f>
        <v>3.3533809329908673</v>
      </c>
      <c r="AQ188" s="843">
        <f>IF(OR(AC188&lt;0.01,AC188="n/a",AF188="n/a"),"n/a",(I188/SQRT(22.5*AC188*(I188/AF188))-1)*100)</f>
        <v>112.12072265138211</v>
      </c>
      <c r="AR188" s="618">
        <f>INDEX(Historical!$C$7:$C$1222,MATCH(B188,Historical!$B$7:$B$1244,0))*IF(AH188="n/a",1.03,IF(AH188&lt;0,1.01,IF(AH188&gt;10,1.1,(1+AH188/100))))</f>
        <v>2.0301</v>
      </c>
      <c r="AS188" s="841">
        <f>IF($AI188="n/a",1.03*AR188,IF($AI188&lt;0,1.01*AR188,IF($AI188&gt;10,1.1*AR188,(1+$AI188/100)*AR188)))</f>
        <v>2.2134180300000001</v>
      </c>
      <c r="AT188" s="841">
        <f>IF($AK188="n/a",1.03*AS188,IF($AK188&lt;0,1.01*AS188,IF($AK188&gt;10,1.1*AS188,(1+$AK188/100)*AS188)))</f>
        <v>2.4314397059550004</v>
      </c>
      <c r="AU188" s="841">
        <f>IF($AK188="n/a",1.03*AT188,IF($AK188&lt;0,1.01*AT188,IF($AK188&gt;10,1.1*AT188,(1+$AK188/100)*AT188)))</f>
        <v>2.670936516991568</v>
      </c>
      <c r="AV188" s="841">
        <f>IF($AK188="n/a",1.03*AU188,IF($AK188&lt;0,1.01*AU188,IF($AK188&gt;10,1.1*AU188,(1+$AK188/100)*AU188)))</f>
        <v>2.9340237639152376</v>
      </c>
      <c r="AW188" s="618">
        <f>SUM(AR188:AV188)</f>
        <v>12.279918016861807</v>
      </c>
      <c r="AX188" s="713">
        <f>AW188/I188*100</f>
        <v>8.1920733935035397</v>
      </c>
      <c r="AY188" s="887">
        <v>1.36</v>
      </c>
      <c r="AZ188" s="827">
        <v>30.930000000000003</v>
      </c>
      <c r="BA188" s="827">
        <v>-7.9699999999999989</v>
      </c>
      <c r="BB188" s="827">
        <v>3.91</v>
      </c>
      <c r="BC188" s="827">
        <v>12.620000000000001</v>
      </c>
      <c r="BE188" s="594">
        <v>1956</v>
      </c>
      <c r="BF188" s="853">
        <f>IF(BE188&gt;2020,0,IF(BE188&gt;2008,1,IF(BE188&gt;2001,2,IF(BE188&gt;1990,3,IF(BE188&gt;1980,4,IF(BE188&gt;1973,5,IF(BE188&gt;1970,6,IF(BE188&gt;1960,7,IF(BE188&gt;1958,8,IF(BE188&gt;1953,9,10))))))))))</f>
        <v>9</v>
      </c>
      <c r="BG188" s="837">
        <v>9.9</v>
      </c>
      <c r="BH188" s="820" t="s">
        <v>4443</v>
      </c>
      <c r="BI188" s="820" t="s">
        <v>4444</v>
      </c>
    </row>
    <row r="189" spans="1:61" ht="11.25" customHeight="1" x14ac:dyDescent="0.2">
      <c r="A189" s="835" t="s">
        <v>876</v>
      </c>
      <c r="B189" s="830" t="s">
        <v>877</v>
      </c>
      <c r="C189" s="885" t="s">
        <v>4055</v>
      </c>
      <c r="D189" s="885" t="s">
        <v>4184</v>
      </c>
      <c r="E189" s="699">
        <v>12</v>
      </c>
      <c r="F189" s="1122">
        <v>410</v>
      </c>
      <c r="G189" s="1122" t="s">
        <v>105</v>
      </c>
      <c r="H189" s="1122" t="s">
        <v>105</v>
      </c>
      <c r="I189" t="n">
        <v>95.01</v>
      </c>
      <c r="J189" s="618">
        <f>(M189/I189)*100</f>
        <v>1.8993559655059493</v>
      </c>
      <c r="K189" s="832">
        <v>0.435</v>
      </c>
      <c r="L189" s="842">
        <v>4</v>
      </c>
      <c r="M189" s="609">
        <f>K189*L189</f>
        <v>1.74</v>
      </c>
      <c r="N189" s="825" t="s">
        <v>450</v>
      </c>
      <c r="O189" s="700">
        <v>0.39500000000000002</v>
      </c>
      <c r="P189" s="603">
        <v>45015</v>
      </c>
      <c r="Q189" s="603">
        <v>45044</v>
      </c>
      <c r="R189" s="609">
        <f>(K189-O189)/O189*100</f>
        <v>10.126582278481006</v>
      </c>
      <c r="S189" s="667">
        <f>IF(INDEX(Historical!$D$7:$D$1220,MATCH(B189,Historical!$B$7:$B$1244,0))=0,"n/a",(INDEX(Historical!$C$7:$C$1222,MATCH(B189,Historical!$B$7:$B$1244,0))/INDEX(Historical!$D$7:$D$1220,MATCH(B189,Historical!$B$7:$B$1244,0))-1)*100)</f>
        <v>9.7690941385435224</v>
      </c>
      <c r="T189" s="667">
        <f>IF(INDEX(Historical!$F$7:$F$1213,MATCH(B189,Historical!$B$7:$B$1244,0))=0,"n/a",((INDEX(Historical!$C$7:$C$1222,MATCH(B189,Historical!$B$7:$B$1244,0))/INDEX(Historical!$F$7:$F$1213,MATCH(B189,Historical!$B$7:$B$1244,0)))^(1/3)-1)*100)</f>
        <v>11.820664456868602</v>
      </c>
      <c r="U189" s="667">
        <f>IF(INDEX(Historical!$H$7:$H$1213,MATCH(B189,Historical!$B$7:$B$1244,0))=0,"n/a",((INDEX(Historical!$C$7:$C$1222,MATCH(B189,Historical!$B$7:$B$1244,0))/INDEX(Historical!$H$7:$H$1213,MATCH(B189,Historical!$B$7:$B$1244,0)))^(1/5)-1)*100)</f>
        <v>12.562174371896706</v>
      </c>
      <c r="V189" s="667">
        <f>IF(INDEX(Historical!$N$7:$N$1213,MATCH(B189,Historical!$B$7:$B$1244,0))=0,"n/a",((INDEX(Historical!$C$7:$C$1222,MATCH(B189,Historical!$B$7:$B$1244,0))/INDEX(Historical!$N$7:$N$1213,MATCH(B189,Historical!$B$7:$B$1244,0)))^(1/10)-1)*100)</f>
        <v>28.08507093964565</v>
      </c>
      <c r="W189" s="668">
        <f>IF(OR(U189&lt;=0,U189="n/a",V189&lt;=0,V189="n/a"),"n/a",U189/V189)</f>
        <v>0.44729010650863621</v>
      </c>
      <c r="X189" s="669">
        <f>IF(OR(AJ189&lt;=0,AJ189="n/a",U189&lt;=0,U189="n/a"),"n/a",U189/AJ189)</f>
        <v>1.495496949035322</v>
      </c>
      <c r="Y189" s="630" t="s">
        <v>878</v>
      </c>
      <c r="Z189" s="618">
        <f>IF(OR(AC189&lt;0.01,AC189="n/a"),"n/a",M189/AC189*100)</f>
        <v>39.101123595505612</v>
      </c>
      <c r="AA189" s="841">
        <f>IF(OR(AC189&lt;0.01,AC189="n/a"),"n/a",I189/AC189)</f>
        <v>20.586516853932583</v>
      </c>
      <c r="AB189" s="842">
        <v>9</v>
      </c>
      <c r="AC189" s="821">
        <v>4.45</v>
      </c>
      <c r="AD189" s="821">
        <v>2.0699999999999998</v>
      </c>
      <c r="AE189" s="821">
        <v>2.4300000000000002</v>
      </c>
      <c r="AF189" s="821">
        <v>3.1</v>
      </c>
      <c r="AG189" s="821" t="s">
        <v>135</v>
      </c>
      <c r="AH189" s="821">
        <v>-16.5</v>
      </c>
      <c r="AI189" s="821">
        <v>10.67</v>
      </c>
      <c r="AJ189" s="821">
        <v>8.4</v>
      </c>
      <c r="AK189" s="821">
        <v>10.050000000000001</v>
      </c>
      <c r="AL189" s="833">
        <v>11300</v>
      </c>
      <c r="AM189" s="827">
        <v>4.8</v>
      </c>
      <c r="AN189" s="821">
        <v>0</v>
      </c>
      <c r="AO189" s="705">
        <f>IF(U189="n/a","n/a",IF(AA189&lt;0,"n/a",IF(AA189="n/a","n/a",J189+U189-AA189)))</f>
        <v>-6.124986516529928</v>
      </c>
      <c r="AP189" s="706">
        <f>IF(U189="n/a","n/a",J189+U189)</f>
        <v>14.461530337402655</v>
      </c>
      <c r="AQ189" s="843">
        <f>IF(OR(AC189&lt;0.01,AC189="n/a",AF189="n/a"),"n/a",(I189/SQRT(22.5*AC189*(I189/AF189))-1)*100)</f>
        <v>68.415098620034669</v>
      </c>
      <c r="AR189" s="618">
        <f>INDEX(Historical!$C$7:$C$1222,MATCH(B189,Historical!$B$7:$B$1244,0))*IF(AH189="n/a",1.03,IF(AH189&lt;0,1.01,IF(AH189&gt;10,1.1,(1+AH189/100))))</f>
        <v>1.5604499999999999</v>
      </c>
      <c r="AS189" s="841">
        <f>IF($AI189="n/a",1.03*AR189,IF($AI189&lt;0,1.01*AR189,IF($AI189&gt;10,1.1*AR189,(1+$AI189/100)*AR189)))</f>
        <v>1.7164950000000001</v>
      </c>
      <c r="AT189" s="841">
        <f>IF($AK189="n/a",1.03*AS189,IF($AK189&lt;0,1.01*AS189,IF($AK189&gt;10,1.1*AS189,(1+$AK189/100)*AS189)))</f>
        <v>1.8881445000000003</v>
      </c>
      <c r="AU189" s="841">
        <f>IF($AK189="n/a",1.03*AT189,IF($AK189&lt;0,1.01*AT189,IF($AK189&gt;10,1.1*AT189,(1+$AK189/100)*AT189)))</f>
        <v>2.0769589500000007</v>
      </c>
      <c r="AV189" s="841">
        <f>IF($AK189="n/a",1.03*AU189,IF($AK189&lt;0,1.01*AU189,IF($AK189&gt;10,1.1*AU189,(1+$AK189/100)*AU189)))</f>
        <v>2.2846548450000008</v>
      </c>
      <c r="AW189" s="618">
        <f>SUM(AR189:AV189)</f>
        <v>9.5267032950000026</v>
      </c>
      <c r="AX189" s="713">
        <f>AW189/I189*100</f>
        <v>10.399195824691629</v>
      </c>
      <c r="AY189" s="887">
        <v>0.65</v>
      </c>
      <c r="AZ189" s="827">
        <v>19.3</v>
      </c>
      <c r="BA189" s="827">
        <v>-5.63</v>
      </c>
      <c r="BB189" s="827">
        <v>-0.12</v>
      </c>
      <c r="BC189" s="827">
        <v>6.45</v>
      </c>
      <c r="BE189" s="594">
        <v>2012</v>
      </c>
      <c r="BF189" s="853">
        <f>IF(BE189&gt;2020,0,IF(BE189&gt;2008,1,IF(BE189&gt;2001,2,IF(BE189&gt;1990,3,IF(BE189&gt;1980,4,IF(BE189&gt;1973,5,IF(BE189&gt;1970,6,IF(BE189&gt;1960,7,IF(BE189&gt;1958,8,IF(BE189&gt;1953,9,10))))))))))</f>
        <v>1</v>
      </c>
      <c r="BG189" s="837" t="s">
        <v>135</v>
      </c>
      <c r="BH189" s="820" t="s">
        <v>4443</v>
      </c>
      <c r="BI189" s="820" t="s">
        <v>4444</v>
      </c>
    </row>
    <row r="190" spans="1:61" ht="11.25" customHeight="1" x14ac:dyDescent="0.2">
      <c r="A190" s="826" t="s">
        <v>4768</v>
      </c>
      <c r="B190" s="830" t="s">
        <v>1087</v>
      </c>
      <c r="C190" s="885" t="s">
        <v>244</v>
      </c>
      <c r="D190" s="885" t="s">
        <v>4211</v>
      </c>
      <c r="E190" s="699">
        <v>11</v>
      </c>
      <c r="F190" s="1122">
        <v>471</v>
      </c>
      <c r="G190" s="1098" t="s">
        <v>114</v>
      </c>
      <c r="H190" s="1098" t="s">
        <v>114</v>
      </c>
      <c r="I190" t="n">
        <v>315.43</v>
      </c>
      <c r="J190" s="618">
        <f>(M190/I190)*100</f>
        <v>1.6462025101187037</v>
      </c>
      <c r="K190" s="832">
        <v>1.21</v>
      </c>
      <c r="L190" s="842">
        <v>4</v>
      </c>
      <c r="M190" s="609">
        <f>K190*L190</f>
        <v>4.84</v>
      </c>
      <c r="N190" s="825" t="s">
        <v>316</v>
      </c>
      <c r="O190" s="700">
        <v>1.1000000000000001</v>
      </c>
      <c r="P190" s="603">
        <v>44999</v>
      </c>
      <c r="Q190" s="603">
        <v>45015</v>
      </c>
      <c r="R190" s="609">
        <f>(K190-O190)/O190*100</f>
        <v>9.9999999999999876</v>
      </c>
      <c r="S190" s="667">
        <f>IF(INDEX(Historical!$D$7:$D$1220,MATCH(B190,Historical!$B$7:$B$1244,0))=0,"n/a",(INDEX(Historical!$C$7:$C$1222,MATCH(B190,Historical!$B$7:$B$1244,0))/INDEX(Historical!$D$7:$D$1220,MATCH(B190,Historical!$B$7:$B$1244,0))-1)*100)</f>
        <v>17.021276595744705</v>
      </c>
      <c r="T190" s="667">
        <f>IF(INDEX(Historical!$F$7:$F$1213,MATCH(B190,Historical!$B$7:$B$1244,0))=0,"n/a",((INDEX(Historical!$C$7:$C$1222,MATCH(B190,Historical!$B$7:$B$1244,0))/INDEX(Historical!$F$7:$F$1213,MATCH(B190,Historical!$B$7:$B$1244,0)))^(1/3)-1)*100)</f>
        <v>19.168034448193151</v>
      </c>
      <c r="U190" s="667">
        <f>IF(INDEX(Historical!$H$7:$H$1213,MATCH(B190,Historical!$B$7:$B$1244,0))=0,"n/a",((INDEX(Historical!$C$7:$C$1222,MATCH(B190,Historical!$B$7:$B$1244,0))/INDEX(Historical!$H$7:$H$1213,MATCH(B190,Historical!$B$7:$B$1244,0)))^(1/5)-1)*100)</f>
        <v>19.04933414519807</v>
      </c>
      <c r="V190" s="667" t="str">
        <f>IF(INDEX(Historical!$N$7:$N$1213,MATCH(B190,Historical!$B$7:$B$1244,0))=0,"n/a",((INDEX(Historical!$C$7:$C$1222,MATCH(B190,Historical!$B$7:$B$1244,0))/INDEX(Historical!$N$7:$N$1213,MATCH(B190,Historical!$B$7:$B$1244,0)))^(1/10)-1)*100)</f>
        <v>n/a</v>
      </c>
      <c r="W190" s="668" t="str">
        <f>IF(OR(U190&lt;=0,U190="n/a",V190&lt;=0,V190="n/a"),"n/a",U190/V190)</f>
        <v>n/a</v>
      </c>
      <c r="X190" s="669">
        <f>IF(OR(AJ190&lt;=0,AJ190="n/a",U190&lt;=0,U190="n/a"),"n/a",U190/AJ190)</f>
        <v>1.1545050997089739</v>
      </c>
      <c r="Y190" s="628"/>
      <c r="Z190" s="618">
        <f>IF(OR(AC190&lt;0.01,AC190="n/a"),"n/a",M190/AC190*100)</f>
        <v>39.063761097659402</v>
      </c>
      <c r="AA190" s="841">
        <f>IF(OR(AC190&lt;0.01,AC190="n/a"),"n/a",I190/AC190)</f>
        <v>23.72962066182405</v>
      </c>
      <c r="AB190" s="842">
        <v>12</v>
      </c>
      <c r="AC190" s="821">
        <v>12.39</v>
      </c>
      <c r="AD190" s="821">
        <v>2.6</v>
      </c>
      <c r="AE190" s="821">
        <v>2.41</v>
      </c>
      <c r="AF190" s="821" t="s">
        <v>135</v>
      </c>
      <c r="AG190" s="821">
        <v>-10.7</v>
      </c>
      <c r="AH190" s="821">
        <v>-7.5</v>
      </c>
      <c r="AI190" s="821">
        <v>13.48</v>
      </c>
      <c r="AJ190" s="821">
        <v>16.5</v>
      </c>
      <c r="AK190" s="821">
        <v>9.16</v>
      </c>
      <c r="AL190" s="833">
        <v>10830</v>
      </c>
      <c r="AM190" s="827">
        <v>0.4</v>
      </c>
      <c r="AN190" s="821" t="s">
        <v>135</v>
      </c>
      <c r="AO190" s="705">
        <f>IF(U190="n/a","n/a",IF(AA190&lt;0,"n/a",IF(AA190="n/a","n/a",J190+U190-AA190)))</f>
        <v>-3.0340840065072747</v>
      </c>
      <c r="AP190" s="706">
        <f>IF(U190="n/a","n/a",J190+U190)</f>
        <v>20.695536655316776</v>
      </c>
      <c r="AQ190" s="843" t="str">
        <f>IF(OR(AC190&lt;0.01,AC190="n/a",AF190="n/a"),"n/a",(I190/SQRT(22.5*AC190*(I190/AF190))-1)*100)</f>
        <v>n/a</v>
      </c>
      <c r="AR190" s="618">
        <f>INDEX(Historical!$C$7:$C$1222,MATCH(B190,Historical!$B$7:$B$1244,0))*IF(AH190="n/a",1.03,IF(AH190&lt;0,1.01,IF(AH190&gt;10,1.1,(1+AH190/100))))</f>
        <v>4.4440000000000008</v>
      </c>
      <c r="AS190" s="841">
        <f>IF($AI190="n/a",1.03*AR190,IF($AI190&lt;0,1.01*AR190,IF($AI190&gt;10,1.1*AR190,(1+$AI190/100)*AR190)))</f>
        <v>4.8884000000000016</v>
      </c>
      <c r="AT190" s="841">
        <f>IF($AK190="n/a",1.03*AS190,IF($AK190&lt;0,1.01*AS190,IF($AK190&gt;10,1.1*AS190,(1+$AK190/100)*AS190)))</f>
        <v>5.336177440000001</v>
      </c>
      <c r="AU190" s="841">
        <f>IF($AK190="n/a",1.03*AT190,IF($AK190&lt;0,1.01*AT190,IF($AK190&gt;10,1.1*AT190,(1+$AK190/100)*AT190)))</f>
        <v>5.8249712935040003</v>
      </c>
      <c r="AV190" s="841">
        <f>IF($AK190="n/a",1.03*AU190,IF($AK190&lt;0,1.01*AU190,IF($AK190&gt;10,1.1*AU190,(1+$AK190/100)*AU190)))</f>
        <v>6.3585386639889663</v>
      </c>
      <c r="AW190" s="618">
        <f>SUM(AR190:AV190)</f>
        <v>26.852087397492969</v>
      </c>
      <c r="AX190" s="713">
        <f>AW190/I190*100</f>
        <v>9.1330524123305228</v>
      </c>
      <c r="AY190" s="887">
        <v>0.75</v>
      </c>
      <c r="AZ190" s="827">
        <v>1.03</v>
      </c>
      <c r="BA190" s="827">
        <v>-34.520000000000003</v>
      </c>
      <c r="BB190" s="827">
        <v>-15.409999999999998</v>
      </c>
      <c r="BC190" s="827">
        <v>-18.68</v>
      </c>
      <c r="BE190" s="594">
        <v>2013</v>
      </c>
      <c r="BF190" s="853">
        <f>IF(BE190&gt;2020,0,IF(BE190&gt;2008,1,IF(BE190&gt;2001,2,IF(BE190&gt;1990,3,IF(BE190&gt;1980,4,IF(BE190&gt;1973,5,IF(BE190&gt;1970,6,IF(BE190&gt;1960,7,IF(BE190&gt;1958,8,IF(BE190&gt;1953,9,10))))))))))</f>
        <v>1</v>
      </c>
      <c r="BG190" s="837">
        <v>27.400000000000002</v>
      </c>
      <c r="BH190" s="820" t="s">
        <v>4443</v>
      </c>
      <c r="BI190" s="820" t="s">
        <v>4444</v>
      </c>
    </row>
    <row r="191" spans="1:61" s="737" customFormat="1" ht="11.25" customHeight="1" x14ac:dyDescent="0.2">
      <c r="A191" s="613" t="s">
        <v>1093</v>
      </c>
      <c r="B191" s="743" t="s">
        <v>1094</v>
      </c>
      <c r="C191" s="885" t="s">
        <v>130</v>
      </c>
      <c r="D191" s="885" t="s">
        <v>4187</v>
      </c>
      <c r="E191" s="721">
        <v>14</v>
      </c>
      <c r="F191" s="1122">
        <v>265</v>
      </c>
      <c r="G191" s="1121" t="s">
        <v>114</v>
      </c>
      <c r="H191" s="1121" t="s">
        <v>114</v>
      </c>
      <c r="I191" t="n">
        <v>108.69</v>
      </c>
      <c r="J191" s="723">
        <f>(M191/I191)*100</f>
        <v>3.4727919059338261</v>
      </c>
      <c r="K191" s="724">
        <v>0.95250000000000001</v>
      </c>
      <c r="L191" s="725">
        <v>4</v>
      </c>
      <c r="M191" s="726">
        <f>K191*L191</f>
        <v>3.81</v>
      </c>
      <c r="N191" s="727" t="s">
        <v>483</v>
      </c>
      <c r="O191" s="728">
        <v>0.88500000000000001</v>
      </c>
      <c r="P191" s="1037">
        <v>44911</v>
      </c>
      <c r="Q191" s="1037">
        <v>44941</v>
      </c>
      <c r="R191" s="726">
        <f>(K191-O191)/O191*100</f>
        <v>7.6271186440677967</v>
      </c>
      <c r="S191" s="667">
        <f>IF(INDEX(Historical!$D$7:$D$1220,MATCH(B191,Historical!$B$7:$B$1244,0))=0,"n/a",(INDEX(Historical!$C$7:$C$1222,MATCH(B191,Historical!$B$7:$B$1244,0))/INDEX(Historical!$D$7:$D$1220,MATCH(B191,Historical!$B$7:$B$1244,0))-1)*100)</f>
        <v>7.2727272727272751</v>
      </c>
      <c r="T191" s="667">
        <f>IF(INDEX(Historical!$F$7:$F$1213,MATCH(B191,Historical!$B$7:$B$1244,0))=0,"n/a",((INDEX(Historical!$C$7:$C$1222,MATCH(B191,Historical!$B$7:$B$1244,0))/INDEX(Historical!$F$7:$F$1213,MATCH(B191,Historical!$B$7:$B$1244,0)))^(1/3)-1)*100)</f>
        <v>7.1920106534353545</v>
      </c>
      <c r="U191" s="667">
        <f>IF(INDEX(Historical!$H$7:$H$1213,MATCH(B191,Historical!$B$7:$B$1244,0))=0,"n/a",((INDEX(Historical!$C$7:$C$1222,MATCH(B191,Historical!$B$7:$B$1244,0))/INDEX(Historical!$H$7:$H$1213,MATCH(B191,Historical!$B$7:$B$1244,0)))^(1/5)-1)*100)</f>
        <v>7.1255395613571304</v>
      </c>
      <c r="V191" s="667">
        <f>IF(INDEX(Historical!$N$7:$N$1213,MATCH(B191,Historical!$B$7:$B$1244,0))=0,"n/a",((INDEX(Historical!$C$7:$C$1222,MATCH(B191,Historical!$B$7:$B$1244,0))/INDEX(Historical!$N$7:$N$1213,MATCH(B191,Historical!$B$7:$B$1244,0)))^(1/10)-1)*100)</f>
        <v>6.9287806032660715</v>
      </c>
      <c r="W191" s="668">
        <f>IF(OR(U191&lt;=0,U191="n/a",V191&lt;=0,V191="n/a"),"n/a",U191/V191)</f>
        <v>1.0283973428164705</v>
      </c>
      <c r="X191" s="669" t="str">
        <f>IF(OR(AJ191&lt;=0,AJ191="n/a",U191&lt;=0,U191="n/a"),"n/a",U191/AJ191)</f>
        <v>n/a</v>
      </c>
      <c r="Y191" s="729"/>
      <c r="Z191" s="723">
        <f>IF(OR(AC191&lt;0.01,AC191="n/a"),"n/a",M191/AC191*100)</f>
        <v>66.260869565217391</v>
      </c>
      <c r="AA191" s="730">
        <f>IF(OR(AC191&lt;0.01,AC191="n/a"),"n/a",I191/AC191)</f>
        <v>19.079999999999998</v>
      </c>
      <c r="AB191" s="725">
        <v>12</v>
      </c>
      <c r="AC191" s="731">
        <v>5.75</v>
      </c>
      <c r="AD191" s="731">
        <v>3.18</v>
      </c>
      <c r="AE191" s="731">
        <v>1.1100000000000001</v>
      </c>
      <c r="AF191" s="731">
        <v>2.16</v>
      </c>
      <c r="AG191" s="731">
        <v>11.700000000000001</v>
      </c>
      <c r="AH191" s="731">
        <v>34.599999999999994</v>
      </c>
      <c r="AI191" s="731">
        <v>7.35</v>
      </c>
      <c r="AJ191" s="731">
        <v>-0.8</v>
      </c>
      <c r="AK191" s="731">
        <v>6.1</v>
      </c>
      <c r="AL191" s="732">
        <v>21480</v>
      </c>
      <c r="AM191" s="733">
        <v>0.2</v>
      </c>
      <c r="AN191" s="731">
        <v>1.84</v>
      </c>
      <c r="AO191" s="734">
        <f>IF(U191="n/a","n/a",IF(AA191&lt;0,"n/a",IF(AA191="n/a","n/a",J191+U191-AA191)))</f>
        <v>-8.4816685327090422</v>
      </c>
      <c r="AP191" s="735">
        <f>IF(U191="n/a","n/a",J191+U191)</f>
        <v>10.598331467290956</v>
      </c>
      <c r="AQ191" s="843">
        <f>IF(OR(AC191&lt;0.01,AC191="n/a",AF191="n/a"),"n/a",(I191/SQRT(22.5*AC191*(I191/AF191))-1)*100)</f>
        <v>35.33957292676817</v>
      </c>
      <c r="AR191" s="618">
        <f>INDEX(Historical!$C$7:$C$1222,MATCH(B191,Historical!$B$7:$B$1244,0))*IF(AH191="n/a",1.03,IF(AH191&lt;0,1.01,IF(AH191&gt;10,1.1,(1+AH191/100))))</f>
        <v>3.8940000000000006</v>
      </c>
      <c r="AS191" s="730">
        <f>IF($AI191="n/a",1.03*AR191,IF($AI191&lt;0,1.01*AR191,IF($AI191&gt;10,1.1*AR191,(1+$AI191/100)*AR191)))</f>
        <v>4.1802090000000005</v>
      </c>
      <c r="AT191" s="730">
        <f>IF($AK191="n/a",1.03*AS191,IF($AK191&lt;0,1.01*AS191,IF($AK191&gt;10,1.1*AS191,(1+$AK191/100)*AS191)))</f>
        <v>4.435201749</v>
      </c>
      <c r="AU191" s="730">
        <f>IF($AK191="n/a",1.03*AT191,IF($AK191&lt;0,1.01*AT191,IF($AK191&gt;10,1.1*AT191,(1+$AK191/100)*AT191)))</f>
        <v>4.705749055689</v>
      </c>
      <c r="AV191" s="730">
        <f>IF($AK191="n/a",1.03*AU191,IF($AK191&lt;0,1.01*AU191,IF($AK191&gt;10,1.1*AU191,(1+$AK191/100)*AU191)))</f>
        <v>4.9927997480860284</v>
      </c>
      <c r="AW191" s="723">
        <f>SUM(AR191:AV191)</f>
        <v>22.20795955277503</v>
      </c>
      <c r="AX191" s="736">
        <f>AW191/I191*100</f>
        <v>20.24242052025798</v>
      </c>
      <c r="AY191" s="888">
        <v>0.6</v>
      </c>
      <c r="AZ191" s="733">
        <v>9.01</v>
      </c>
      <c r="BA191" s="733">
        <v>-21.759999999999998</v>
      </c>
      <c r="BB191" s="733">
        <v>-5.16</v>
      </c>
      <c r="BC191" s="733">
        <v>-9.4700000000000006</v>
      </c>
      <c r="BD191" s="862"/>
      <c r="BE191" s="594">
        <v>2010</v>
      </c>
      <c r="BF191" s="853">
        <f>IF(BE191&gt;2020,0,IF(BE191&gt;2008,1,IF(BE191&gt;2001,2,IF(BE191&gt;1990,3,IF(BE191&gt;1980,4,IF(BE191&gt;1973,5,IF(BE191&gt;1970,6,IF(BE191&gt;1960,7,IF(BE191&gt;1958,8,IF(BE191&gt;1953,9,10))))))))))</f>
        <v>1</v>
      </c>
      <c r="BG191" s="783">
        <v>2.6</v>
      </c>
      <c r="BH191" s="820" t="s">
        <v>4443</v>
      </c>
      <c r="BI191" s="820" t="s">
        <v>4444</v>
      </c>
    </row>
    <row r="192" spans="1:61" ht="11.25" customHeight="1" x14ac:dyDescent="0.2">
      <c r="A192" s="826" t="s">
        <v>4769</v>
      </c>
      <c r="B192" s="830" t="s">
        <v>538</v>
      </c>
      <c r="C192" s="885" t="s">
        <v>130</v>
      </c>
      <c r="D192" s="885" t="s">
        <v>4188</v>
      </c>
      <c r="E192" s="699">
        <v>18</v>
      </c>
      <c r="F192" s="1122">
        <v>216</v>
      </c>
      <c r="G192" s="1105" t="s">
        <v>36</v>
      </c>
      <c r="H192" s="1105" t="s">
        <v>36</v>
      </c>
      <c r="I192" t="n">
        <v>94.69</v>
      </c>
      <c r="J192" s="618">
        <f>(M192/I192)*100</f>
        <v>4.2647994907702094</v>
      </c>
      <c r="K192" s="832">
        <v>1.0049999999999999</v>
      </c>
      <c r="L192" s="842">
        <v>4</v>
      </c>
      <c r="M192" s="609">
        <f>K192*L192</f>
        <v>4.0199999999999996</v>
      </c>
      <c r="N192" s="825" t="s">
        <v>374</v>
      </c>
      <c r="O192" s="700">
        <v>0.98499999999999999</v>
      </c>
      <c r="P192" s="603">
        <v>44784</v>
      </c>
      <c r="Q192" s="603">
        <v>44820</v>
      </c>
      <c r="R192" s="609">
        <f>(K192-O192)/O192*100</f>
        <v>2.0304568527918687</v>
      </c>
      <c r="S192" s="667">
        <f>IF(INDEX(Historical!$D$7:$D$1220,MATCH(B192,Historical!$B$7:$B$1244,0))=0,"n/a",(INDEX(Historical!$C$7:$C$1222,MATCH(B192,Historical!$B$7:$B$1244,0))/INDEX(Historical!$D$7:$D$1220,MATCH(B192,Historical!$B$7:$B$1244,0))-1)*100)</f>
        <v>2.051282051282044</v>
      </c>
      <c r="T192" s="667">
        <f>IF(INDEX(Historical!$F$7:$F$1213,MATCH(B192,Historical!$B$7:$B$1244,0))=0,"n/a",((INDEX(Historical!$C$7:$C$1222,MATCH(B192,Historical!$B$7:$B$1244,0))/INDEX(Historical!$F$7:$F$1213,MATCH(B192,Historical!$B$7:$B$1244,0)))^(1/3)-1)*100)</f>
        <v>2.0493908491719059</v>
      </c>
      <c r="U192" s="667">
        <f>IF(INDEX(Historical!$H$7:$H$1213,MATCH(B192,Historical!$B$7:$B$1244,0))=0,"n/a",((INDEX(Historical!$C$7:$C$1222,MATCH(B192,Historical!$B$7:$B$1244,0))/INDEX(Historical!$H$7:$H$1213,MATCH(B192,Historical!$B$7:$B$1244,0)))^(1/5)-1)*100)</f>
        <v>2.6624274728893171</v>
      </c>
      <c r="V192" s="667">
        <f>IF(INDEX(Historical!$N$7:$N$1213,MATCH(B192,Historical!$B$7:$B$1244,0))=0,"n/a",((INDEX(Historical!$C$7:$C$1222,MATCH(B192,Historical!$B$7:$B$1244,0))/INDEX(Historical!$N$7:$N$1213,MATCH(B192,Historical!$B$7:$B$1244,0)))^(1/10)-1)*100)</f>
        <v>2.7647202578782393</v>
      </c>
      <c r="W192" s="668">
        <f>IF(OR(U192&lt;=0,U192="n/a",V192&lt;=0,V192="n/a"),"n/a",U192/V192)</f>
        <v>0.96300067440912596</v>
      </c>
      <c r="X192" s="669">
        <f>IF(OR(AJ192&lt;=0,AJ192="n/a",U192&lt;=0,U192="n/a"),"n/a",U192/AJ192)</f>
        <v>0.45125889371005379</v>
      </c>
      <c r="Y192" s="635"/>
      <c r="Z192" s="618">
        <f>IF(OR(AC192&lt;0.01,AC192="n/a"),"n/a",M192/AC192*100)</f>
        <v>79.603960396039597</v>
      </c>
      <c r="AA192" s="841">
        <f>IF(OR(AC192&lt;0.01,AC192="n/a"),"n/a",I192/AC192)</f>
        <v>18.665346534653466</v>
      </c>
      <c r="AB192" s="842">
        <v>12</v>
      </c>
      <c r="AC192" s="821">
        <v>5.05</v>
      </c>
      <c r="AD192" s="821">
        <v>3.43</v>
      </c>
      <c r="AE192" s="821">
        <v>2.56</v>
      </c>
      <c r="AF192" s="821">
        <v>1.52</v>
      </c>
      <c r="AG192" s="821">
        <v>8</v>
      </c>
      <c r="AH192" s="821">
        <v>188.39999999999998</v>
      </c>
      <c r="AI192" s="821">
        <v>6.25</v>
      </c>
      <c r="AJ192" s="821">
        <v>5.8999999999999995</v>
      </c>
      <c r="AK192" s="821">
        <v>5.54</v>
      </c>
      <c r="AL192" s="833">
        <v>73710</v>
      </c>
      <c r="AM192" s="827">
        <v>0.11</v>
      </c>
      <c r="AN192" s="821">
        <v>1.51</v>
      </c>
      <c r="AO192" s="705">
        <f>IF(U192="n/a","n/a",IF(AA192&lt;0,"n/a",IF(AA192="n/a","n/a",J192+U192-AA192)))</f>
        <v>-11.738119570993939</v>
      </c>
      <c r="AP192" s="706">
        <f>IF(U192="n/a","n/a",J192+U192)</f>
        <v>6.9272269636595265</v>
      </c>
      <c r="AQ192" s="843">
        <f>IF(OR(AC192&lt;0.01,AC192="n/a",AF192="n/a"),"n/a",(I192/SQRT(22.5*AC192*(I192/AF192))-1)*100)</f>
        <v>12.291934473740307</v>
      </c>
      <c r="AR192" s="618">
        <f>INDEX(Historical!$C$7:$C$1222,MATCH(B192,Historical!$B$7:$B$1244,0))*IF(AH192="n/a",1.03,IF(AH192&lt;0,1.01,IF(AH192&gt;10,1.1,(1+AH192/100))))</f>
        <v>4.3780000000000001</v>
      </c>
      <c r="AS192" s="841">
        <f>IF($AI192="n/a",1.03*AR192,IF($AI192&lt;0,1.01*AR192,IF($AI192&gt;10,1.1*AR192,(1+$AI192/100)*AR192)))</f>
        <v>4.6516250000000001</v>
      </c>
      <c r="AT192" s="841">
        <f>IF($AK192="n/a",1.03*AS192,IF($AK192&lt;0,1.01*AS192,IF($AK192&gt;10,1.1*AS192,(1+$AK192/100)*AS192)))</f>
        <v>4.9093250249999993</v>
      </c>
      <c r="AU192" s="841">
        <f>IF($AK192="n/a",1.03*AT192,IF($AK192&lt;0,1.01*AT192,IF($AK192&gt;10,1.1*AT192,(1+$AK192/100)*AT192)))</f>
        <v>5.1813016313849989</v>
      </c>
      <c r="AV192" s="841">
        <f>IF($AK192="n/a",1.03*AU192,IF($AK192&lt;0,1.01*AU192,IF($AK192&gt;10,1.1*AU192,(1+$AK192/100)*AU192)))</f>
        <v>5.4683457417637271</v>
      </c>
      <c r="AW192" s="618">
        <f>SUM(AR192:AV192)</f>
        <v>24.588597398148725</v>
      </c>
      <c r="AX192" s="713">
        <f>AW192/I192*100</f>
        <v>26.085929766760792</v>
      </c>
      <c r="AY192" s="887">
        <v>0.41</v>
      </c>
      <c r="AZ192" s="827">
        <v>12.540000000000001</v>
      </c>
      <c r="BA192" s="827">
        <v>-18.970000000000002</v>
      </c>
      <c r="BB192" s="827">
        <v>-7.1499999999999995</v>
      </c>
      <c r="BC192" s="827">
        <v>-8.2100000000000009</v>
      </c>
      <c r="BE192" s="594">
        <v>2005</v>
      </c>
      <c r="BF192" s="853">
        <f>IF(BE192&gt;2020,0,IF(BE192&gt;2008,1,IF(BE192&gt;2001,2,IF(BE192&gt;1990,3,IF(BE192&gt;1980,4,IF(BE192&gt;1973,5,IF(BE192&gt;1970,6,IF(BE192&gt;1960,7,IF(BE192&gt;1958,8,IF(BE192&gt;1953,9,10))))))))))</f>
        <v>2</v>
      </c>
      <c r="BG192" s="837">
        <v>2.1999999999999997</v>
      </c>
      <c r="BH192" s="820" t="s">
        <v>4443</v>
      </c>
      <c r="BI192" s="820" t="s">
        <v>4444</v>
      </c>
    </row>
    <row r="193" spans="1:61" ht="11.25" customHeight="1" x14ac:dyDescent="0.2">
      <c r="A193" s="819" t="s">
        <v>4770</v>
      </c>
      <c r="B193" s="830" t="s">
        <v>542</v>
      </c>
      <c r="C193" s="885" t="s">
        <v>107</v>
      </c>
      <c r="D193" s="885" t="s">
        <v>4197</v>
      </c>
      <c r="E193" s="699">
        <v>23</v>
      </c>
      <c r="F193" s="1122">
        <v>152</v>
      </c>
      <c r="G193" s="1122" t="s">
        <v>105</v>
      </c>
      <c r="H193" s="1122" t="s">
        <v>105</v>
      </c>
      <c r="I193" s="821">
        <v>17.09</v>
      </c>
      <c r="J193" s="618">
        <f>(M193/I193)*100</f>
        <v>3.2182562902282039</v>
      </c>
      <c r="K193" s="839">
        <v>0.13750000000000001</v>
      </c>
      <c r="L193" s="842">
        <v>4</v>
      </c>
      <c r="M193" s="609">
        <f>K193*L193</f>
        <v>0.55000000000000004</v>
      </c>
      <c r="N193" s="825" t="s">
        <v>118</v>
      </c>
      <c r="O193" s="701">
        <v>0.125</v>
      </c>
      <c r="P193" s="603">
        <v>44784</v>
      </c>
      <c r="Q193" s="603">
        <v>44806</v>
      </c>
      <c r="R193" s="609">
        <f>(K193-O193)/O193*100</f>
        <v>10.000000000000009</v>
      </c>
      <c r="S193" s="667">
        <f>IF(INDEX(Historical!$D$7:$D$1220,MATCH(B193,Historical!$B$7:$B$1244,0))=0,"n/a",(INDEX(Historical!$C$7:$C$1222,MATCH(B193,Historical!$B$7:$B$1244,0))/INDEX(Historical!$D$7:$D$1220,MATCH(B193,Historical!$B$7:$B$1244,0))-1)*100)</f>
        <v>17.977528089887642</v>
      </c>
      <c r="T193" s="667">
        <f>IF(INDEX(Historical!$F$7:$F$1213,MATCH(B193,Historical!$B$7:$B$1244,0))=0,"n/a",((INDEX(Historical!$C$7:$C$1222,MATCH(B193,Historical!$B$7:$B$1244,0))/INDEX(Historical!$F$7:$F$1213,MATCH(B193,Historical!$B$7:$B$1244,0)))^(1/3)-1)*100)</f>
        <v>11.868894208139679</v>
      </c>
      <c r="U193" s="667">
        <f>IF(INDEX(Historical!$H$7:$H$1213,MATCH(B193,Historical!$B$7:$B$1244,0))=0,"n/a",((INDEX(Historical!$C$7:$C$1222,MATCH(B193,Historical!$B$7:$B$1244,0))/INDEX(Historical!$H$7:$H$1213,MATCH(B193,Historical!$B$7:$B$1244,0)))^(1/5)-1)*100)</f>
        <v>9.0777264700158113</v>
      </c>
      <c r="V193" s="667">
        <f>IF(INDEX(Historical!$N$7:$N$1213,MATCH(B193,Historical!$B$7:$B$1244,0))=0,"n/a",((INDEX(Historical!$C$7:$C$1222,MATCH(B193,Historical!$B$7:$B$1244,0))/INDEX(Historical!$N$7:$N$1213,MATCH(B193,Historical!$B$7:$B$1244,0)))^(1/10)-1)*100)</f>
        <v>6.2995544840789286</v>
      </c>
      <c r="W193" s="668">
        <f>IF(OR(U193&lt;=0,U193="n/a",V193&lt;=0,V193="n/a"),"n/a",U193/V193)</f>
        <v>1.4410108671904098</v>
      </c>
      <c r="X193" s="669">
        <f>IF(OR(AJ193&lt;=0,AJ193="n/a",U193&lt;=0,U193="n/a"),"n/a",U193/AJ193)</f>
        <v>0.87285831442459727</v>
      </c>
      <c r="Y193" s="631"/>
      <c r="Z193" s="618">
        <f>IF(OR(AC193&lt;0.01,AC193="n/a"),"n/a",M193/AC193*100)</f>
        <v>38.19444444444445</v>
      </c>
      <c r="AA193" s="841">
        <f>IF(OR(AC193&lt;0.01,AC193="n/a"),"n/a",I193/AC193)</f>
        <v>11.868055555555555</v>
      </c>
      <c r="AB193" s="842">
        <v>6</v>
      </c>
      <c r="AC193" s="821">
        <v>1.44</v>
      </c>
      <c r="AD193" s="821">
        <v>1.18</v>
      </c>
      <c r="AE193" s="821">
        <v>1.97</v>
      </c>
      <c r="AF193" s="822">
        <v>0.88</v>
      </c>
      <c r="AG193" s="821">
        <v>6.8000000000000007</v>
      </c>
      <c r="AH193" s="821">
        <v>-30.3</v>
      </c>
      <c r="AI193" s="821">
        <v>16.669999999999998</v>
      </c>
      <c r="AJ193" s="821">
        <v>10.4</v>
      </c>
      <c r="AK193" s="821">
        <v>10</v>
      </c>
      <c r="AL193" s="833">
        <v>136.58000000000001</v>
      </c>
      <c r="AM193" s="827">
        <v>4.3999999999999995</v>
      </c>
      <c r="AN193" s="821">
        <v>0.39</v>
      </c>
      <c r="AO193" s="705">
        <f>IF(U193="n/a","n/a",IF(AA193&lt;0,"n/a",IF(AA193="n/a","n/a",J193+U193-AA193)))</f>
        <v>0.42792720468846035</v>
      </c>
      <c r="AP193" s="706">
        <f>IF(U193="n/a","n/a",J193+U193)</f>
        <v>12.295982760244016</v>
      </c>
      <c r="AQ193" s="843">
        <f>IF(OR(AC193&lt;0.01,AC193="n/a",AF193="n/a"),"n/a",(I193/SQRT(22.5*AC193*(I193/AF193))-1)*100)</f>
        <v>-31.869768860940095</v>
      </c>
      <c r="AR193" s="618">
        <f>INDEX(Historical!$C$7:$C$1222,MATCH(B193,Historical!$B$7:$B$1244,0))*IF(AH193="n/a",1.03,IF(AH193&lt;0,1.01,IF(AH193&gt;10,1.1,(1+AH193/100))))</f>
        <v>0.53025</v>
      </c>
      <c r="AS193" s="841">
        <f>IF($AI193="n/a",1.03*AR193,IF($AI193&lt;0,1.01*AR193,IF($AI193&gt;10,1.1*AR193,(1+$AI193/100)*AR193)))</f>
        <v>0.5832750000000001</v>
      </c>
      <c r="AT193" s="841">
        <f>IF($AK193="n/a",1.03*AS193,IF($AK193&lt;0,1.01*AS193,IF($AK193&gt;10,1.1*AS193,(1+$AK193/100)*AS193)))</f>
        <v>0.64160250000000019</v>
      </c>
      <c r="AU193" s="841">
        <f>IF($AK193="n/a",1.03*AT193,IF($AK193&lt;0,1.01*AT193,IF($AK193&gt;10,1.1*AT193,(1+$AK193/100)*AT193)))</f>
        <v>0.70576275000000022</v>
      </c>
      <c r="AV193" s="841">
        <f>IF($AK193="n/a",1.03*AU193,IF($AK193&lt;0,1.01*AU193,IF($AK193&gt;10,1.1*AU193,(1+$AK193/100)*AU193)))</f>
        <v>0.77633902500000029</v>
      </c>
      <c r="AW193" s="618">
        <f>SUM(AR193:AV193)</f>
        <v>3.2372292750000011</v>
      </c>
      <c r="AX193" s="713">
        <f>AW193/I193*100</f>
        <v>18.942242685781167</v>
      </c>
      <c r="AY193" s="887">
        <v>0.53</v>
      </c>
      <c r="AZ193" s="827">
        <v>6.81</v>
      </c>
      <c r="BA193" s="827">
        <v>-24.04</v>
      </c>
      <c r="BB193" s="827">
        <v>1.32</v>
      </c>
      <c r="BC193" s="827">
        <v>-8.06</v>
      </c>
      <c r="BE193" s="594">
        <v>2000</v>
      </c>
      <c r="BF193" s="853">
        <f>IF(BE193&gt;2020,0,IF(BE193&gt;2008,1,IF(BE193&gt;2001,2,IF(BE193&gt;1990,3,IF(BE193&gt;1980,4,IF(BE193&gt;1973,5,IF(BE193&gt;1970,6,IF(BE193&gt;1960,7,IF(BE193&gt;1958,8,IF(BE193&gt;1953,9,10))))))))))</f>
        <v>3</v>
      </c>
      <c r="BG193" s="837">
        <v>0.6</v>
      </c>
      <c r="BH193" s="820" t="s">
        <v>4443</v>
      </c>
      <c r="BI193" s="820" t="s">
        <v>4444</v>
      </c>
    </row>
    <row r="194" spans="1:61" ht="11.25" customHeight="1" x14ac:dyDescent="0.2">
      <c r="A194" s="826" t="s">
        <v>4771</v>
      </c>
      <c r="B194" s="830" t="s">
        <v>553</v>
      </c>
      <c r="C194" s="885" t="s">
        <v>107</v>
      </c>
      <c r="D194" s="885" t="s">
        <v>4197</v>
      </c>
      <c r="E194" s="699">
        <v>31</v>
      </c>
      <c r="F194" s="1122">
        <v>97</v>
      </c>
      <c r="G194" s="1097" t="s">
        <v>36</v>
      </c>
      <c r="H194" s="1097" t="s">
        <v>105</v>
      </c>
      <c r="I194" s="829">
        <v>35.39</v>
      </c>
      <c r="J194" s="618">
        <f>(M194/I194)*100</f>
        <v>2.5996044080248657</v>
      </c>
      <c r="K194" s="832">
        <v>0.23</v>
      </c>
      <c r="L194" s="842">
        <v>4</v>
      </c>
      <c r="M194" s="609">
        <f>K194*L194</f>
        <v>0.92</v>
      </c>
      <c r="N194" s="825" t="s">
        <v>118</v>
      </c>
      <c r="O194" s="700">
        <v>0.20499999999999999</v>
      </c>
      <c r="P194" s="603">
        <v>44964</v>
      </c>
      <c r="Q194" s="603">
        <v>44986</v>
      </c>
      <c r="R194" s="609">
        <f>(K194-O194)/O194*100</f>
        <v>12.195121951219525</v>
      </c>
      <c r="S194" s="667">
        <f>IF(INDEX(Historical!$D$7:$D$1220,MATCH(B194,Historical!$B$7:$B$1244,0))=0,"n/a",(INDEX(Historical!$C$7:$C$1222,MATCH(B194,Historical!$B$7:$B$1244,0))/INDEX(Historical!$D$7:$D$1220,MATCH(B194,Historical!$B$7:$B$1244,0))-1)*100)</f>
        <v>10.810810810810811</v>
      </c>
      <c r="T194" s="667">
        <f>IF(INDEX(Historical!$F$7:$F$1213,MATCH(B194,Historical!$B$7:$B$1244,0))=0,"n/a",((INDEX(Historical!$C$7:$C$1222,MATCH(B194,Historical!$B$7:$B$1244,0))/INDEX(Historical!$F$7:$F$1213,MATCH(B194,Historical!$B$7:$B$1244,0)))^(1/3)-1)*100)</f>
        <v>8.6120371442153001</v>
      </c>
      <c r="U194" s="667">
        <f>IF(INDEX(Historical!$H$7:$H$1213,MATCH(B194,Historical!$B$7:$B$1244,0))=0,"n/a",((INDEX(Historical!$C$7:$C$1222,MATCH(B194,Historical!$B$7:$B$1244,0))/INDEX(Historical!$H$7:$H$1213,MATCH(B194,Historical!$B$7:$B$1244,0)))^(1/5)-1)*100)</f>
        <v>8.7136353136348266</v>
      </c>
      <c r="V194" s="667">
        <f>IF(INDEX(Historical!$N$7:$N$1213,MATCH(B194,Historical!$B$7:$B$1244,0))=0,"n/a",((INDEX(Historical!$C$7:$C$1222,MATCH(B194,Historical!$B$7:$B$1244,0))/INDEX(Historical!$N$7:$N$1213,MATCH(B194,Historical!$B$7:$B$1244,0)))^(1/10)-1)*100)</f>
        <v>6.4231520106765583</v>
      </c>
      <c r="W194" s="668">
        <f>IF(OR(U194&lt;=0,U194="n/a",V194&lt;=0,V194="n/a"),"n/a",U194/V194)</f>
        <v>1.3565980221472307</v>
      </c>
      <c r="X194" s="669">
        <f>IF(OR(AJ194&lt;=0,AJ194="n/a",U194&lt;=0,U194="n/a"),"n/a",U194/AJ194)</f>
        <v>0.55856636625864275</v>
      </c>
      <c r="Y194" s="830"/>
      <c r="Z194" s="618">
        <f>IF(OR(AC194&lt;0.01,AC194="n/a"),"n/a",M194/AC194*100)</f>
        <v>26.136363636363637</v>
      </c>
      <c r="AA194" s="841">
        <f>IF(OR(AC194&lt;0.01,AC194="n/a"),"n/a",I194/AC194)</f>
        <v>10.053977272727273</v>
      </c>
      <c r="AB194" s="842">
        <v>12</v>
      </c>
      <c r="AC194" s="821">
        <v>3.52</v>
      </c>
      <c r="AD194" s="821" t="s">
        <v>135</v>
      </c>
      <c r="AE194" s="821">
        <v>2.68</v>
      </c>
      <c r="AF194" s="821">
        <v>1.58</v>
      </c>
      <c r="AG194" s="821">
        <v>12.9</v>
      </c>
      <c r="AH194" s="821">
        <v>32.6</v>
      </c>
      <c r="AI194" s="821" t="s">
        <v>135</v>
      </c>
      <c r="AJ194" s="821">
        <v>15.6</v>
      </c>
      <c r="AK194" s="821" t="s">
        <v>135</v>
      </c>
      <c r="AL194" s="833">
        <v>431.2</v>
      </c>
      <c r="AM194" s="827">
        <v>10.9</v>
      </c>
      <c r="AN194" s="821">
        <v>0.22</v>
      </c>
      <c r="AO194" s="705">
        <f>IF(U194="n/a","n/a",IF(AA194&lt;0,"n/a",IF(AA194="n/a","n/a",J194+U194-AA194)))</f>
        <v>1.259262448932418</v>
      </c>
      <c r="AP194" s="706">
        <f>IF(U194="n/a","n/a",J194+U194)</f>
        <v>11.313239721659691</v>
      </c>
      <c r="AQ194" s="843">
        <f>IF(OR(AC194&lt;0.01,AC194="n/a",AF194="n/a"),"n/a",(I194/SQRT(22.5*AC194*(I194/AF194))-1)*100)</f>
        <v>-15.97544250264532</v>
      </c>
      <c r="AR194" s="618">
        <f>INDEX(Historical!$C$7:$C$1222,MATCH(B194,Historical!$B$7:$B$1244,0))*IF(AH194="n/a",1.03,IF(AH194&lt;0,1.01,IF(AH194&gt;10,1.1,(1+AH194/100))))</f>
        <v>0.90200000000000002</v>
      </c>
      <c r="AS194" s="841">
        <f>IF($AI194="n/a",1.03*AR194,IF($AI194&lt;0,1.01*AR194,IF($AI194&gt;10,1.1*AR194,(1+$AI194/100)*AR194)))</f>
        <v>0.92906</v>
      </c>
      <c r="AT194" s="841">
        <f>IF($AK194="n/a",1.03*AS194,IF($AK194&lt;0,1.01*AS194,IF($AK194&gt;10,1.1*AS194,(1+$AK194/100)*AS194)))</f>
        <v>0.9569318</v>
      </c>
      <c r="AU194" s="841">
        <f>IF($AK194="n/a",1.03*AT194,IF($AK194&lt;0,1.01*AT194,IF($AK194&gt;10,1.1*AT194,(1+$AK194/100)*AT194)))</f>
        <v>0.98563975400000003</v>
      </c>
      <c r="AV194" s="841">
        <f>IF($AK194="n/a",1.03*AU194,IF($AK194&lt;0,1.01*AU194,IF($AK194&gt;10,1.1*AU194,(1+$AK194/100)*AU194)))</f>
        <v>1.0152089466200001</v>
      </c>
      <c r="AW194" s="618">
        <f>SUM(AR194:AV194)</f>
        <v>4.7888405006200001</v>
      </c>
      <c r="AX194" s="713">
        <f>AW194/I194*100</f>
        <v>13.531620516021475</v>
      </c>
      <c r="AY194" s="887">
        <v>0.52</v>
      </c>
      <c r="AZ194" s="827">
        <v>23.87</v>
      </c>
      <c r="BA194" s="827">
        <v>-15.659999999999998</v>
      </c>
      <c r="BB194" s="827">
        <v>-0.35000000000000003</v>
      </c>
      <c r="BC194" s="827">
        <v>6.97</v>
      </c>
      <c r="BE194" s="594">
        <v>1995</v>
      </c>
      <c r="BF194" s="853">
        <f>IF(BE194&gt;2020,0,IF(BE194&gt;2008,1,IF(BE194&gt;2001,2,IF(BE194&gt;1990,3,IF(BE194&gt;1980,4,IF(BE194&gt;1973,5,IF(BE194&gt;1970,6,IF(BE194&gt;1960,7,IF(BE194&gt;1958,8,IF(BE194&gt;1953,9,10))))))))))</f>
        <v>3</v>
      </c>
      <c r="BG194" s="837">
        <v>0.89999999999999991</v>
      </c>
      <c r="BH194" s="820" t="s">
        <v>4443</v>
      </c>
      <c r="BI194" s="820" t="s">
        <v>4444</v>
      </c>
    </row>
    <row r="195" spans="1:61" ht="11.25" customHeight="1" x14ac:dyDescent="0.2">
      <c r="A195" s="826" t="s">
        <v>215</v>
      </c>
      <c r="B195" s="830" t="s">
        <v>216</v>
      </c>
      <c r="C195" s="885" t="s">
        <v>122</v>
      </c>
      <c r="D195" s="885" t="s">
        <v>4037</v>
      </c>
      <c r="E195" s="699">
        <v>31</v>
      </c>
      <c r="F195" s="1122">
        <v>95</v>
      </c>
      <c r="G195" s="1122" t="s">
        <v>36</v>
      </c>
      <c r="H195" s="1122" t="s">
        <v>36</v>
      </c>
      <c r="I195" t="n">
        <v>163.28</v>
      </c>
      <c r="J195" s="618">
        <f>(M195/I195)*100</f>
        <v>1.3302378113823179</v>
      </c>
      <c r="K195" s="839">
        <v>0.53</v>
      </c>
      <c r="L195" s="842">
        <v>4</v>
      </c>
      <c r="M195" s="609">
        <f>K195*L195</f>
        <v>2.12</v>
      </c>
      <c r="N195" s="825" t="s">
        <v>217</v>
      </c>
      <c r="O195" s="701">
        <v>0.51</v>
      </c>
      <c r="P195" s="603">
        <v>44914</v>
      </c>
      <c r="Q195" s="603">
        <v>44943</v>
      </c>
      <c r="R195" s="609">
        <f>(K195-O195)/O195*100</f>
        <v>3.9215686274509838</v>
      </c>
      <c r="S195" s="667">
        <f>IF(INDEX(Historical!$D$7:$D$1220,MATCH(B195,Historical!$B$7:$B$1244,0))=0,"n/a",(INDEX(Historical!$C$7:$C$1222,MATCH(B195,Historical!$B$7:$B$1244,0))/INDEX(Historical!$D$7:$D$1220,MATCH(B195,Historical!$B$7:$B$1244,0))-1)*100)</f>
        <v>6.25</v>
      </c>
      <c r="T195" s="667">
        <f>IF(INDEX(Historical!$F$7:$F$1213,MATCH(B195,Historical!$B$7:$B$1244,0))=0,"n/a",((INDEX(Historical!$C$7:$C$1222,MATCH(B195,Historical!$B$7:$B$1244,0))/INDEX(Historical!$F$7:$F$1213,MATCH(B195,Historical!$B$7:$B$1244,0)))^(1/3)-1)*100)</f>
        <v>3.4993084871816738</v>
      </c>
      <c r="U195" s="667">
        <f>IF(INDEX(Historical!$H$7:$H$1213,MATCH(B195,Historical!$B$7:$B$1244,0))=0,"n/a",((INDEX(Historical!$C$7:$C$1222,MATCH(B195,Historical!$B$7:$B$1244,0))/INDEX(Historical!$H$7:$H$1213,MATCH(B195,Historical!$B$7:$B$1244,0)))^(1/5)-1)*100)</f>
        <v>6.6285959026347374</v>
      </c>
      <c r="V195" s="667">
        <f>IF(INDEX(Historical!$N$7:$N$1213,MATCH(B195,Historical!$B$7:$B$1244,0))=0,"n/a",((INDEX(Historical!$C$7:$C$1222,MATCH(B195,Historical!$B$7:$B$1244,0))/INDEX(Historical!$N$7:$N$1213,MATCH(B195,Historical!$B$7:$B$1244,0)))^(1/10)-1)*100)</f>
        <v>9.8130661900765137</v>
      </c>
      <c r="W195" s="668">
        <f>IF(OR(U195&lt;=0,U195="n/a",V195&lt;=0,V195="n/a"),"n/a",U195/V195)</f>
        <v>0.67548672089238737</v>
      </c>
      <c r="X195" s="669" t="str">
        <f>IF(OR(AJ195&lt;=0,AJ195="n/a",U195&lt;=0,U195="n/a"),"n/a",U195/AJ195)</f>
        <v>n/a</v>
      </c>
      <c r="Y195" s="626"/>
      <c r="Z195" s="618">
        <f>IF(OR(AC195&lt;0.01,AC195="n/a"),"n/a",M195/AC195*100)</f>
        <v>55.643044619422575</v>
      </c>
      <c r="AA195" s="841">
        <f>IF(OR(AC195&lt;0.01,AC195="n/a"),"n/a",I195/AC195)</f>
        <v>41.829396325459321</v>
      </c>
      <c r="AB195" s="842">
        <v>12</v>
      </c>
      <c r="AC195" s="821">
        <v>3.81</v>
      </c>
      <c r="AD195" s="821">
        <v>3.43</v>
      </c>
      <c r="AE195" s="821">
        <v>3.21</v>
      </c>
      <c r="AF195" s="821">
        <v>6.44</v>
      </c>
      <c r="AG195" s="821">
        <v>15.5</v>
      </c>
      <c r="AH195" s="821">
        <v>15.9</v>
      </c>
      <c r="AI195" s="821">
        <v>17.25</v>
      </c>
      <c r="AJ195" s="821">
        <v>-1.2</v>
      </c>
      <c r="AK195" s="821">
        <v>12.23</v>
      </c>
      <c r="AL195" s="833">
        <v>45570</v>
      </c>
      <c r="AM195" s="827">
        <v>0.1</v>
      </c>
      <c r="AN195" s="821">
        <v>1.21</v>
      </c>
      <c r="AO195" s="705">
        <f>IF(U195="n/a","n/a",IF(AA195&lt;0,"n/a",IF(AA195="n/a","n/a",J195+U195-AA195)))</f>
        <v>-33.870562611442267</v>
      </c>
      <c r="AP195" s="706">
        <f>IF(U195="n/a","n/a",J195+U195)</f>
        <v>7.9588337140170555</v>
      </c>
      <c r="AQ195" s="843">
        <f>IF(OR(AC195&lt;0.01,AC195="n/a",AF195="n/a"),"n/a",(I195/SQRT(22.5*AC195*(I195/AF195))-1)*100)</f>
        <v>246.01304557035166</v>
      </c>
      <c r="AR195" s="618">
        <f>INDEX(Historical!$C$7:$C$1222,MATCH(B195,Historical!$B$7:$B$1244,0))*IF(AH195="n/a",1.03,IF(AH195&lt;0,1.01,IF(AH195&gt;10,1.1,(1+AH195/100))))</f>
        <v>2.2440000000000002</v>
      </c>
      <c r="AS195" s="841">
        <f>IF($AI195="n/a",1.03*AR195,IF($AI195&lt;0,1.01*AR195,IF($AI195&gt;10,1.1*AR195,(1+$AI195/100)*AR195)))</f>
        <v>2.4684000000000004</v>
      </c>
      <c r="AT195" s="841">
        <f>IF($AK195="n/a",1.03*AS195,IF($AK195&lt;0,1.01*AS195,IF($AK195&gt;10,1.1*AS195,(1+$AK195/100)*AS195)))</f>
        <v>2.7152400000000005</v>
      </c>
      <c r="AU195" s="841">
        <f>IF($AK195="n/a",1.03*AT195,IF($AK195&lt;0,1.01*AT195,IF($AK195&gt;10,1.1*AT195,(1+$AK195/100)*AT195)))</f>
        <v>2.9867640000000009</v>
      </c>
      <c r="AV195" s="841">
        <f>IF($AK195="n/a",1.03*AU195,IF($AK195&lt;0,1.01*AU195,IF($AK195&gt;10,1.1*AU195,(1+$AK195/100)*AU195)))</f>
        <v>3.285440400000001</v>
      </c>
      <c r="AW195" s="618">
        <f>SUM(AR195:AV195)</f>
        <v>13.699844400000002</v>
      </c>
      <c r="AX195" s="713">
        <f>AW195/I195*100</f>
        <v>8.5962504862897671</v>
      </c>
      <c r="AY195" s="887">
        <v>0.99</v>
      </c>
      <c r="AZ195" s="827">
        <v>21.62</v>
      </c>
      <c r="BA195" s="827">
        <v>-14.09</v>
      </c>
      <c r="BB195" s="827">
        <v>5.2200000000000006</v>
      </c>
      <c r="BC195" s="827">
        <v>2.7</v>
      </c>
      <c r="BE195" s="594">
        <v>1993</v>
      </c>
      <c r="BF195" s="853">
        <f>IF(BE195&gt;2020,0,IF(BE195&gt;2008,1,IF(BE195&gt;2001,2,IF(BE195&gt;1990,3,IF(BE195&gt;1980,4,IF(BE195&gt;1973,5,IF(BE195&gt;1970,6,IF(BE195&gt;1960,7,IF(BE195&gt;1958,8,IF(BE195&gt;1953,9,10))))))))))</f>
        <v>3</v>
      </c>
      <c r="BG195" s="837">
        <v>5.2</v>
      </c>
      <c r="BH195" s="820" t="s">
        <v>4443</v>
      </c>
      <c r="BI195" s="820" t="s">
        <v>4444</v>
      </c>
    </row>
    <row r="196" spans="1:61" ht="11.25" customHeight="1" x14ac:dyDescent="0.2">
      <c r="A196" s="819" t="s">
        <v>4772</v>
      </c>
      <c r="B196" s="830" t="s">
        <v>204</v>
      </c>
      <c r="C196" s="885" t="s">
        <v>130</v>
      </c>
      <c r="D196" s="885" t="s">
        <v>4187</v>
      </c>
      <c r="E196" s="699">
        <v>49</v>
      </c>
      <c r="F196" s="1122">
        <v>47</v>
      </c>
      <c r="G196" s="1105" t="s">
        <v>36</v>
      </c>
      <c r="H196" s="1105" t="s">
        <v>114</v>
      </c>
      <c r="I196" t="n">
        <v>94.72</v>
      </c>
      <c r="J196" s="618">
        <f>(M196/I196)*100</f>
        <v>3.6261891438164522</v>
      </c>
      <c r="K196" s="832">
        <v>0.81</v>
      </c>
      <c r="L196" s="842">
        <v>4</v>
      </c>
      <c r="M196" s="609">
        <f>K196*L196</f>
        <v>3.24</v>
      </c>
      <c r="N196" s="825" t="s">
        <v>147</v>
      </c>
      <c r="O196" s="700">
        <v>0.79</v>
      </c>
      <c r="P196" s="603">
        <v>44971</v>
      </c>
      <c r="Q196" s="603">
        <v>45000</v>
      </c>
      <c r="R196" s="609">
        <f>(K196-O196)/O196*100</f>
        <v>2.5316455696202551</v>
      </c>
      <c r="S196" s="667">
        <f>IF(INDEX(Historical!$D$7:$D$1220,MATCH(B196,Historical!$B$7:$B$1244,0))=0,"n/a",(INDEX(Historical!$C$7:$C$1222,MATCH(B196,Historical!$B$7:$B$1244,0))/INDEX(Historical!$D$7:$D$1220,MATCH(B196,Historical!$B$7:$B$1244,0))-1)*100)</f>
        <v>1.9354838709677358</v>
      </c>
      <c r="T196" s="667">
        <f>IF(INDEX(Historical!$F$7:$F$1213,MATCH(B196,Historical!$B$7:$B$1244,0))=0,"n/a",((INDEX(Historical!$C$7:$C$1222,MATCH(B196,Historical!$B$7:$B$1244,0))/INDEX(Historical!$F$7:$F$1213,MATCH(B196,Historical!$B$7:$B$1244,0)))^(1/3)-1)*100)</f>
        <v>2.2033482603302845</v>
      </c>
      <c r="U196" s="667">
        <f>IF(INDEX(Historical!$H$7:$H$1213,MATCH(B196,Historical!$B$7:$B$1244,0))=0,"n/a",((INDEX(Historical!$C$7:$C$1222,MATCH(B196,Historical!$B$7:$B$1244,0))/INDEX(Historical!$H$7:$H$1213,MATCH(B196,Historical!$B$7:$B$1244,0)))^(1/5)-1)*100)</f>
        <v>2.7437943119875463</v>
      </c>
      <c r="V196" s="667">
        <f>IF(INDEX(Historical!$N$7:$N$1213,MATCH(B196,Historical!$B$7:$B$1244,0))=0,"n/a",((INDEX(Historical!$C$7:$C$1222,MATCH(B196,Historical!$B$7:$B$1244,0))/INDEX(Historical!$N$7:$N$1213,MATCH(B196,Historical!$B$7:$B$1244,0)))^(1/10)-1)*100)</f>
        <v>2.7039558538958675</v>
      </c>
      <c r="W196" s="668">
        <f>IF(OR(U196&lt;=0,U196="n/a",V196&lt;=0,V196="n/a"),"n/a",U196/V196)</f>
        <v>1.0147333981190112</v>
      </c>
      <c r="X196" s="669">
        <f>IF(OR(AJ196&lt;=0,AJ196="n/a",U196&lt;=0,U196="n/a"),"n/a",U196/AJ196)</f>
        <v>1.0553055046105948</v>
      </c>
      <c r="Y196" s="830"/>
      <c r="Z196" s="618">
        <f>IF(OR(AC196&lt;0.01,AC196="n/a"),"n/a",M196/AC196*100)</f>
        <v>69.379014989293367</v>
      </c>
      <c r="AA196" s="841">
        <f>IF(OR(AC196&lt;0.01,AC196="n/a"),"n/a",I196/AC196)</f>
        <v>19.132762312633833</v>
      </c>
      <c r="AB196" s="842">
        <v>12</v>
      </c>
      <c r="AC196" s="821">
        <v>4.67</v>
      </c>
      <c r="AD196" s="821">
        <v>3.18</v>
      </c>
      <c r="AE196" s="821">
        <v>2.0699999999999998</v>
      </c>
      <c r="AF196" s="821">
        <v>1.56</v>
      </c>
      <c r="AG196" s="821">
        <v>8.1</v>
      </c>
      <c r="AH196" s="821">
        <v>21.099999999999998</v>
      </c>
      <c r="AI196" s="821">
        <v>6.49</v>
      </c>
      <c r="AJ196" s="821">
        <v>2.6</v>
      </c>
      <c r="AK196" s="821">
        <v>6.12</v>
      </c>
      <c r="AL196" s="833">
        <v>32369.999999999996</v>
      </c>
      <c r="AM196" s="827">
        <v>0.1</v>
      </c>
      <c r="AN196" s="821">
        <v>1.1499999999999999</v>
      </c>
      <c r="AO196" s="705">
        <f>IF(U196="n/a","n/a",IF(AA196&lt;0,"n/a",IF(AA196="n/a","n/a",J196+U196-AA196)))</f>
        <v>-12.762778856829835</v>
      </c>
      <c r="AP196" s="706">
        <f>IF(U196="n/a","n/a",J196+U196)</f>
        <v>6.3699834558039985</v>
      </c>
      <c r="AQ196" s="843">
        <f>IF(OR(AC196&lt;0.01,AC196="n/a",AF196="n/a"),"n/a",(I196/SQRT(22.5*AC196*(I196/AF196))-1)*100)</f>
        <v>15.175439526371193</v>
      </c>
      <c r="AR196" s="618">
        <f>INDEX(Historical!$C$7:$C$1222,MATCH(B196,Historical!$B$7:$B$1244,0))*IF(AH196="n/a",1.03,IF(AH196&lt;0,1.01,IF(AH196&gt;10,1.1,(1+AH196/100))))</f>
        <v>3.4760000000000004</v>
      </c>
      <c r="AS196" s="841">
        <f>IF($AI196="n/a",1.03*AR196,IF($AI196&lt;0,1.01*AR196,IF($AI196&gt;10,1.1*AR196,(1+$AI196/100)*AR196)))</f>
        <v>3.7015924000000004</v>
      </c>
      <c r="AT196" s="841">
        <f>IF($AK196="n/a",1.03*AS196,IF($AK196&lt;0,1.01*AS196,IF($AK196&gt;10,1.1*AS196,(1+$AK196/100)*AS196)))</f>
        <v>3.9281298548800003</v>
      </c>
      <c r="AU196" s="841">
        <f>IF($AK196="n/a",1.03*AT196,IF($AK196&lt;0,1.01*AT196,IF($AK196&gt;10,1.1*AT196,(1+$AK196/100)*AT196)))</f>
        <v>4.1685314019986563</v>
      </c>
      <c r="AV196" s="841">
        <f>IF($AK196="n/a",1.03*AU196,IF($AK196&lt;0,1.01*AU196,IF($AK196&gt;10,1.1*AU196,(1+$AK196/100)*AU196)))</f>
        <v>4.4236455238009738</v>
      </c>
      <c r="AW196" s="618">
        <f>SUM(AR196:AV196)</f>
        <v>19.697899180679631</v>
      </c>
      <c r="AX196" s="713">
        <f>AW196/I196*100</f>
        <v>22.045774124991194</v>
      </c>
      <c r="AY196" s="887">
        <v>0.34</v>
      </c>
      <c r="AZ196" s="827">
        <v>14.399999999999999</v>
      </c>
      <c r="BA196" s="827">
        <v>-12.58</v>
      </c>
      <c r="BB196" s="827">
        <v>-5.47</v>
      </c>
      <c r="BC196" s="827">
        <v>-4.9399999999999995</v>
      </c>
      <c r="BE196" s="594">
        <v>1975</v>
      </c>
      <c r="BF196" s="853">
        <f>IF(BE196&gt;2020,0,IF(BE196&gt;2008,1,IF(BE196&gt;2001,2,IF(BE196&gt;1990,3,IF(BE196&gt;1980,4,IF(BE196&gt;1973,5,IF(BE196&gt;1970,6,IF(BE196&gt;1960,7,IF(BE196&gt;1958,8,IF(BE196&gt;1953,9,10))))))))))</f>
        <v>5</v>
      </c>
      <c r="BG196" s="837">
        <v>2.5</v>
      </c>
      <c r="BH196" s="820" t="s">
        <v>4443</v>
      </c>
      <c r="BI196" s="820" t="s">
        <v>4444</v>
      </c>
    </row>
    <row r="197" spans="1:61" ht="11.25" customHeight="1" x14ac:dyDescent="0.2">
      <c r="A197" s="836" t="s">
        <v>4294</v>
      </c>
      <c r="B197" s="830" t="s">
        <v>4291</v>
      </c>
      <c r="C197" s="885" t="s">
        <v>107</v>
      </c>
      <c r="D197" s="885" t="s">
        <v>4197</v>
      </c>
      <c r="E197" s="699">
        <v>9</v>
      </c>
      <c r="F197" s="1122">
        <v>570</v>
      </c>
      <c r="G197" s="1116" t="s">
        <v>105</v>
      </c>
      <c r="H197" s="1116" t="s">
        <v>105</v>
      </c>
      <c r="I197" s="829">
        <v>54.46</v>
      </c>
      <c r="J197" s="618">
        <f>(M197/I197)*100</f>
        <v>1.8362100624311422</v>
      </c>
      <c r="K197" s="832">
        <v>0.25</v>
      </c>
      <c r="L197" s="842">
        <v>4</v>
      </c>
      <c r="M197" s="609">
        <f>K197*L197</f>
        <v>1</v>
      </c>
      <c r="N197" s="825" t="s">
        <v>316</v>
      </c>
      <c r="O197" s="700">
        <v>0.24</v>
      </c>
      <c r="P197" s="603">
        <v>44999</v>
      </c>
      <c r="Q197" s="603">
        <v>45016</v>
      </c>
      <c r="R197" s="609">
        <f>(K197-O197)/O197*100</f>
        <v>4.1666666666666705</v>
      </c>
      <c r="S197" s="667">
        <f>IF(INDEX(Historical!$D$7:$D$1220,MATCH(B197,Historical!$B$7:$B$1244,0))=0,"n/a",(INDEX(Historical!$C$7:$C$1222,MATCH(B197,Historical!$B$7:$B$1244,0))/INDEX(Historical!$D$7:$D$1220,MATCH(B197,Historical!$B$7:$B$1244,0))-1)*100)</f>
        <v>19.999999999999996</v>
      </c>
      <c r="T197" s="667">
        <f>IF(INDEX(Historical!$F$7:$F$1213,MATCH(B197,Historical!$B$7:$B$1244,0))=0,"n/a",((INDEX(Historical!$C$7:$C$1222,MATCH(B197,Historical!$B$7:$B$1244,0))/INDEX(Historical!$F$7:$F$1213,MATCH(B197,Historical!$B$7:$B$1244,0)))^(1/3)-1)*100)</f>
        <v>13.227071089979447</v>
      </c>
      <c r="U197" s="667">
        <f>IF(INDEX(Historical!$H$7:$H$1213,MATCH(B197,Historical!$B$7:$B$1244,0))=0,"n/a",((INDEX(Historical!$C$7:$C$1222,MATCH(B197,Historical!$B$7:$B$1244,0))/INDEX(Historical!$H$7:$H$1213,MATCH(B197,Historical!$B$7:$B$1244,0)))^(1/5)-1)*100)</f>
        <v>15.387288143462307</v>
      </c>
      <c r="V197" s="667">
        <f>IF(INDEX(Historical!$N$7:$N$1213,MATCH(B197,Historical!$B$7:$B$1244,0))=0,"n/a",((INDEX(Historical!$C$7:$C$1222,MATCH(B197,Historical!$B$7:$B$1244,0))/INDEX(Historical!$N$7:$N$1213,MATCH(B197,Historical!$B$7:$B$1244,0)))^(1/10)-1)*100)</f>
        <v>15.66509568920158</v>
      </c>
      <c r="W197" s="668">
        <f>IF(OR(U197&lt;=0,U197="n/a",V197&lt;=0,V197="n/a"),"n/a",U197/V197)</f>
        <v>0.98226582516627881</v>
      </c>
      <c r="X197" s="669">
        <f>IF(OR(AJ197&lt;=0,AJ197="n/a",U197&lt;=0,U197="n/a"),"n/a",U197/AJ197)</f>
        <v>1.5542715296426572</v>
      </c>
      <c r="Y197" s="831"/>
      <c r="Z197" s="618">
        <f>IF(OR(AC197&lt;0.01,AC197="n/a"),"n/a",M197/AC197*100)</f>
        <v>18.832391713747647</v>
      </c>
      <c r="AA197" s="841">
        <f>IF(OR(AC197&lt;0.01,AC197="n/a"),"n/a",I197/AC197)</f>
        <v>10.256120527306969</v>
      </c>
      <c r="AB197" s="842">
        <v>12</v>
      </c>
      <c r="AC197" s="821">
        <v>5.31</v>
      </c>
      <c r="AD197" s="821">
        <v>1.1399999999999999</v>
      </c>
      <c r="AE197" s="821">
        <v>3.93</v>
      </c>
      <c r="AF197" s="821">
        <v>1.47</v>
      </c>
      <c r="AG197" s="821">
        <v>11.1</v>
      </c>
      <c r="AH197" s="821">
        <v>39.900000000000006</v>
      </c>
      <c r="AI197" s="821">
        <v>1.72</v>
      </c>
      <c r="AJ197" s="821">
        <v>9.9</v>
      </c>
      <c r="AK197" s="821">
        <v>9</v>
      </c>
      <c r="AL197" s="833">
        <v>2020</v>
      </c>
      <c r="AM197" s="827">
        <v>2</v>
      </c>
      <c r="AN197" s="821">
        <v>0.11</v>
      </c>
      <c r="AO197" s="705">
        <f>IF(U197="n/a","n/a",IF(AA197&lt;0,"n/a",IF(AA197="n/a","n/a",J197+U197-AA197)))</f>
        <v>6.9673776785864803</v>
      </c>
      <c r="AP197" s="706">
        <f>IF(U197="n/a","n/a",J197+U197)</f>
        <v>17.223498205893449</v>
      </c>
      <c r="AQ197" s="843">
        <f>IF(OR(AC197&lt;0.01,AC197="n/a",AF197="n/a"),"n/a",(I197/SQRT(22.5*AC197*(I197/AF197))-1)*100)</f>
        <v>-18.142407736521548</v>
      </c>
      <c r="AR197" s="618">
        <f>INDEX(Historical!$C$7:$C$1222,MATCH(B197,Historical!$B$7:$B$1244,0))*IF(AH197="n/a",1.03,IF(AH197&lt;0,1.01,IF(AH197&gt;10,1.1,(1+AH197/100))))</f>
        <v>0.9900000000000001</v>
      </c>
      <c r="AS197" s="841">
        <f>IF($AI197="n/a",1.03*AR197,IF($AI197&lt;0,1.01*AR197,IF($AI197&gt;10,1.1*AR197,(1+$AI197/100)*AR197)))</f>
        <v>1.0070280000000003</v>
      </c>
      <c r="AT197" s="841">
        <f>IF($AK197="n/a",1.03*AS197,IF($AK197&lt;0,1.01*AS197,IF($AK197&gt;10,1.1*AS197,(1+$AK197/100)*AS197)))</f>
        <v>1.0976605200000003</v>
      </c>
      <c r="AU197" s="841">
        <f>IF($AK197="n/a",1.03*AT197,IF($AK197&lt;0,1.01*AT197,IF($AK197&gt;10,1.1*AT197,(1+$AK197/100)*AT197)))</f>
        <v>1.1964499668000004</v>
      </c>
      <c r="AV197" s="841">
        <f>IF($AK197="n/a",1.03*AU197,IF($AK197&lt;0,1.01*AU197,IF($AK197&gt;10,1.1*AU197,(1+$AK197/100)*AU197)))</f>
        <v>1.3041304638120006</v>
      </c>
      <c r="AW197" s="618">
        <f>SUM(AR197:AV197)</f>
        <v>5.5952689506120024</v>
      </c>
      <c r="AX197" s="713">
        <f>AW197/I197*100</f>
        <v>10.274089149122295</v>
      </c>
      <c r="AY197" s="887">
        <v>1.1599999999999999</v>
      </c>
      <c r="AZ197" s="827">
        <v>37.4</v>
      </c>
      <c r="BA197" s="827">
        <v>-3.35</v>
      </c>
      <c r="BB197" s="827">
        <v>5.79</v>
      </c>
      <c r="BC197" s="827">
        <v>13.86</v>
      </c>
      <c r="BE197" s="594">
        <v>2015</v>
      </c>
      <c r="BF197" s="853">
        <f>IF(BE197&gt;2020,0,IF(BE197&gt;2008,1,IF(BE197&gt;2001,2,IF(BE197&gt;1990,3,IF(BE197&gt;1980,4,IF(BE197&gt;1973,5,IF(BE197&gt;1970,6,IF(BE197&gt;1960,7,IF(BE197&gt;1958,8,IF(BE197&gt;1953,9,10))))))))))</f>
        <v>1</v>
      </c>
      <c r="BG197" s="837">
        <v>1.2</v>
      </c>
      <c r="BH197" s="820" t="s">
        <v>4443</v>
      </c>
      <c r="BI197" s="820" t="s">
        <v>4444</v>
      </c>
    </row>
    <row r="198" spans="1:61" ht="11.25" customHeight="1" x14ac:dyDescent="0.2">
      <c r="A198" s="826" t="s">
        <v>4773</v>
      </c>
      <c r="B198" s="830" t="s">
        <v>212</v>
      </c>
      <c r="C198" s="885" t="s">
        <v>107</v>
      </c>
      <c r="D198" s="885" t="s">
        <v>4197</v>
      </c>
      <c r="E198" s="699">
        <v>36</v>
      </c>
      <c r="F198" s="1122">
        <v>77</v>
      </c>
      <c r="G198" s="1097" t="s">
        <v>105</v>
      </c>
      <c r="H198" s="1097" t="s">
        <v>105</v>
      </c>
      <c r="I198" s="829">
        <v>35.5</v>
      </c>
      <c r="J198" s="618">
        <f>(M198/I198)*100</f>
        <v>3.3802816901408446</v>
      </c>
      <c r="K198" s="832">
        <v>0.3</v>
      </c>
      <c r="L198" s="842">
        <v>4</v>
      </c>
      <c r="M198" s="609">
        <f>K198*L198</f>
        <v>1.2</v>
      </c>
      <c r="N198" s="825" t="s">
        <v>942</v>
      </c>
      <c r="O198" s="700">
        <v>0.28999999999999998</v>
      </c>
      <c r="P198" s="603">
        <v>44869</v>
      </c>
      <c r="Q198" s="603">
        <v>44886</v>
      </c>
      <c r="R198" s="609">
        <f>(K198-O198)/O198*100</f>
        <v>3.4482758620689689</v>
      </c>
      <c r="S198" s="667">
        <f>IF(INDEX(Historical!$D$7:$D$1220,MATCH(B198,Historical!$B$7:$B$1244,0))=0,"n/a",(INDEX(Historical!$C$7:$C$1222,MATCH(B198,Historical!$B$7:$B$1244,0))/INDEX(Historical!$D$7:$D$1220,MATCH(B198,Historical!$B$7:$B$1244,0))-1)*100)</f>
        <v>4.5454545454545192</v>
      </c>
      <c r="T198" s="667">
        <f>IF(INDEX(Historical!$F$7:$F$1213,MATCH(B198,Historical!$B$7:$B$1244,0))=0,"n/a",((INDEX(Historical!$C$7:$C$1222,MATCH(B198,Historical!$B$7:$B$1244,0))/INDEX(Historical!$F$7:$F$1213,MATCH(B198,Historical!$B$7:$B$1244,0)))^(1/3)-1)*100)</f>
        <v>4.7689553171647248</v>
      </c>
      <c r="U198" s="667">
        <f>IF(INDEX(Historical!$H$7:$H$1213,MATCH(B198,Historical!$B$7:$B$1244,0))=0,"n/a",((INDEX(Historical!$C$7:$C$1222,MATCH(B198,Historical!$B$7:$B$1244,0))/INDEX(Historical!$H$7:$H$1213,MATCH(B198,Historical!$B$7:$B$1244,0)))^(1/5)-1)*100)</f>
        <v>5.4977102369160535</v>
      </c>
      <c r="V198" s="667">
        <f>IF(INDEX(Historical!$N$7:$N$1213,MATCH(B198,Historical!$B$7:$B$1244,0))=0,"n/a",((INDEX(Historical!$C$7:$C$1222,MATCH(B198,Historical!$B$7:$B$1244,0))/INDEX(Historical!$N$7:$N$1213,MATCH(B198,Historical!$B$7:$B$1244,0)))^(1/10)-1)*100)</f>
        <v>4.649582009643316</v>
      </c>
      <c r="W198" s="668">
        <f>IF(OR(U198&lt;=0,U198="n/a",V198&lt;=0,V198="n/a"),"n/a",U198/V198)</f>
        <v>1.1824095640239713</v>
      </c>
      <c r="X198" s="669" t="str">
        <f>IF(OR(AJ198&lt;=0,AJ198="n/a",U198&lt;=0,U198="n/a"),"n/a",U198/AJ198)</f>
        <v>n/a</v>
      </c>
      <c r="Y198" s="640"/>
      <c r="Z198" s="618" t="str">
        <f>IF(OR(AC198&lt;0.01,AC198="n/a"),"n/a",M198/AC198*100)</f>
        <v>n/a</v>
      </c>
      <c r="AA198" s="841" t="str">
        <f>IF(OR(AC198&lt;0.01,AC198="n/a"),"n/a",I198/AC198)</f>
        <v>n/a</v>
      </c>
      <c r="AB198" s="842">
        <v>12</v>
      </c>
      <c r="AC198" s="821" t="s">
        <v>135</v>
      </c>
      <c r="AD198" s="821" t="s">
        <v>135</v>
      </c>
      <c r="AE198" s="821" t="s">
        <v>135</v>
      </c>
      <c r="AF198" s="821" t="s">
        <v>135</v>
      </c>
      <c r="AG198" s="821" t="s">
        <v>135</v>
      </c>
      <c r="AH198" s="821" t="s">
        <v>135</v>
      </c>
      <c r="AI198" s="821" t="s">
        <v>135</v>
      </c>
      <c r="AJ198" s="821" t="s">
        <v>135</v>
      </c>
      <c r="AK198" s="821" t="s">
        <v>135</v>
      </c>
      <c r="AL198" s="833" t="s">
        <v>135</v>
      </c>
      <c r="AM198" s="827" t="s">
        <v>135</v>
      </c>
      <c r="AN198" s="821" t="s">
        <v>135</v>
      </c>
      <c r="AO198" s="705" t="str">
        <f>IF(U198="n/a","n/a",IF(AA198&lt;0,"n/a",IF(AA198="n/a","n/a",J198+U198-AA198)))</f>
        <v>n/a</v>
      </c>
      <c r="AP198" s="706">
        <f>IF(U198="n/a","n/a",J198+U198)</f>
        <v>8.8779919270568985</v>
      </c>
      <c r="AQ198" s="843" t="str">
        <f>IF(OR(AC198&lt;0.01,AC198="n/a",AF198="n/a"),"n/a",(I198/SQRT(22.5*AC198*(I198/AF198))-1)*100)</f>
        <v>n/a</v>
      </c>
      <c r="AR198" s="618">
        <f>INDEX(Historical!$C$7:$C$1222,MATCH(B198,Historical!$B$7:$B$1244,0))*IF(AH198="n/a",1.03,IF(AH198&lt;0,1.01,IF(AH198&gt;10,1.1,(1+AH198/100))))</f>
        <v>1.1844999999999999</v>
      </c>
      <c r="AS198" s="841">
        <f>IF($AI198="n/a",1.03*AR198,IF($AI198&lt;0,1.01*AR198,IF($AI198&gt;10,1.1*AR198,(1+$AI198/100)*AR198)))</f>
        <v>1.220035</v>
      </c>
      <c r="AT198" s="841">
        <f>IF($AK198="n/a",1.03*AS198,IF($AK198&lt;0,1.01*AS198,IF($AK198&gt;10,1.1*AS198,(1+$AK198/100)*AS198)))</f>
        <v>1.25663605</v>
      </c>
      <c r="AU198" s="841">
        <f>IF($AK198="n/a",1.03*AT198,IF($AK198&lt;0,1.01*AT198,IF($AK198&gt;10,1.1*AT198,(1+$AK198/100)*AT198)))</f>
        <v>1.2943351315</v>
      </c>
      <c r="AV198" s="841">
        <f>IF($AK198="n/a",1.03*AU198,IF($AK198&lt;0,1.01*AU198,IF($AK198&gt;10,1.1*AU198,(1+$AK198/100)*AU198)))</f>
        <v>1.333165185445</v>
      </c>
      <c r="AW198" s="618">
        <f>SUM(AR198:AV198)</f>
        <v>6.2886713669450005</v>
      </c>
      <c r="AX198" s="713">
        <f>AW198/I198*100</f>
        <v>17.714567230830987</v>
      </c>
      <c r="AY198" s="887" t="s">
        <v>135</v>
      </c>
      <c r="AZ198" s="827" t="s">
        <v>135</v>
      </c>
      <c r="BA198" s="827" t="s">
        <v>135</v>
      </c>
      <c r="BB198" s="827" t="s">
        <v>135</v>
      </c>
      <c r="BC198" s="827" t="s">
        <v>135</v>
      </c>
      <c r="BD198" s="861" t="s">
        <v>4126</v>
      </c>
      <c r="BE198" s="594">
        <v>1987</v>
      </c>
      <c r="BF198" s="853">
        <f>IF(BE198&gt;2020,0,IF(BE198&gt;2008,1,IF(BE198&gt;2001,2,IF(BE198&gt;1990,3,IF(BE198&gt;1980,4,IF(BE198&gt;1973,5,IF(BE198&gt;1970,6,IF(BE198&gt;1960,7,IF(BE198&gt;1958,8,IF(BE198&gt;1953,9,10))))))))))</f>
        <v>4</v>
      </c>
      <c r="BG198" s="837" t="s">
        <v>135</v>
      </c>
      <c r="BH198" s="820" t="s">
        <v>4443</v>
      </c>
      <c r="BI198" s="820" t="s">
        <v>4444</v>
      </c>
    </row>
    <row r="199" spans="1:61" ht="11.25" customHeight="1" x14ac:dyDescent="0.2">
      <c r="A199" s="826" t="s">
        <v>4774</v>
      </c>
      <c r="B199" s="830" t="s">
        <v>1098</v>
      </c>
      <c r="C199" s="885" t="s">
        <v>4178</v>
      </c>
      <c r="D199" s="885" t="s">
        <v>4179</v>
      </c>
      <c r="E199" s="699">
        <v>11</v>
      </c>
      <c r="F199" s="1122">
        <v>432</v>
      </c>
      <c r="G199" s="1098" t="s">
        <v>105</v>
      </c>
      <c r="H199" s="1098" t="s">
        <v>105</v>
      </c>
      <c r="I199" s="829">
        <v>163.27000000000001</v>
      </c>
      <c r="J199" s="618">
        <f>(M199/I199)*100</f>
        <v>3.0624119556562746</v>
      </c>
      <c r="K199" s="832">
        <v>1.25</v>
      </c>
      <c r="L199" s="842">
        <v>4</v>
      </c>
      <c r="M199" s="609">
        <f>K199*L199</f>
        <v>5</v>
      </c>
      <c r="N199" s="825" t="s">
        <v>150</v>
      </c>
      <c r="O199" s="700">
        <v>1.1000000000000001</v>
      </c>
      <c r="P199" s="603">
        <v>44833</v>
      </c>
      <c r="Q199" s="603">
        <v>44848</v>
      </c>
      <c r="R199" s="609">
        <f>(K199-O199)/O199*100</f>
        <v>13.636363636363628</v>
      </c>
      <c r="S199" s="667">
        <f>IF(INDEX(Historical!$D$7:$D$1220,MATCH(B199,Historical!$B$7:$B$1244,0))=0,"n/a",(INDEX(Historical!$C$7:$C$1222,MATCH(B199,Historical!$B$7:$B$1244,0))/INDEX(Historical!$D$7:$D$1220,MATCH(B199,Historical!$B$7:$B$1244,0))-1)*100)</f>
        <v>39.14373088685015</v>
      </c>
      <c r="T199" s="667">
        <f>IF(INDEX(Historical!$F$7:$F$1213,MATCH(B199,Historical!$B$7:$B$1244,0))=0,"n/a",((INDEX(Historical!$C$7:$C$1222,MATCH(B199,Historical!$B$7:$B$1244,0))/INDEX(Historical!$F$7:$F$1213,MATCH(B199,Historical!$B$7:$B$1244,0)))^(1/3)-1)*100)</f>
        <v>16.066298880836683</v>
      </c>
      <c r="U199" s="667">
        <f>IF(INDEX(Historical!$H$7:$H$1213,MATCH(B199,Historical!$B$7:$B$1244,0))=0,"n/a",((INDEX(Historical!$C$7:$C$1222,MATCH(B199,Historical!$B$7:$B$1244,0))/INDEX(Historical!$H$7:$H$1213,MATCH(B199,Historical!$B$7:$B$1244,0)))^(1/5)-1)*100)</f>
        <v>12.543954530480296</v>
      </c>
      <c r="V199" s="667">
        <f>IF(INDEX(Historical!$N$7:$N$1213,MATCH(B199,Historical!$B$7:$B$1244,0))=0,"n/a",((INDEX(Historical!$C$7:$C$1222,MATCH(B199,Historical!$B$7:$B$1244,0))/INDEX(Historical!$N$7:$N$1213,MATCH(B199,Historical!$B$7:$B$1244,0)))^(1/10)-1)*100)</f>
        <v>8.0386652698788641</v>
      </c>
      <c r="W199" s="668">
        <f>IF(OR(U199&lt;=0,U199="n/a",V199&lt;=0,V199="n/a"),"n/a",U199/V199)</f>
        <v>1.5604524021522446</v>
      </c>
      <c r="X199" s="669">
        <f>IF(OR(AJ199&lt;=0,AJ199="n/a",U199&lt;=0,U199="n/a"),"n/a",U199/AJ199)</f>
        <v>1.0198337016650647</v>
      </c>
      <c r="Y199" s="632"/>
      <c r="Z199" s="618">
        <f>IF(OR(AC199&lt;0.01,AC199="n/a"),"n/a",M199/AC199*100)</f>
        <v>114.15525114155251</v>
      </c>
      <c r="AA199" s="841">
        <f>IF(OR(AC199&lt;0.01,AC199="n/a"),"n/a",I199/AC199)</f>
        <v>37.276255707762559</v>
      </c>
      <c r="AB199" s="842">
        <v>12</v>
      </c>
      <c r="AC199" s="821">
        <v>4.38</v>
      </c>
      <c r="AD199" s="821">
        <v>4.84</v>
      </c>
      <c r="AE199" s="821">
        <v>14.77</v>
      </c>
      <c r="AF199" s="821">
        <v>3.63</v>
      </c>
      <c r="AG199" s="821">
        <v>9.8000000000000007</v>
      </c>
      <c r="AH199" s="821">
        <v>11.700000000000001</v>
      </c>
      <c r="AI199" s="821">
        <v>7.39</v>
      </c>
      <c r="AJ199" s="821">
        <v>12.3</v>
      </c>
      <c r="AK199" s="821">
        <v>7.7</v>
      </c>
      <c r="AL199" s="833">
        <v>7190</v>
      </c>
      <c r="AM199" s="827">
        <v>1.49</v>
      </c>
      <c r="AN199" s="821">
        <v>0.96</v>
      </c>
      <c r="AO199" s="705">
        <f>IF(U199="n/a","n/a",IF(AA199&lt;0,"n/a",IF(AA199="n/a","n/a",J199+U199-AA199)))</f>
        <v>-21.669889221625986</v>
      </c>
      <c r="AP199" s="706">
        <f>IF(U199="n/a","n/a",J199+U199)</f>
        <v>15.606366486136571</v>
      </c>
      <c r="AQ199" s="843">
        <f>IF(OR(AC199&lt;0.01,AC199="n/a",AF199="n/a"),"n/a",(I199/SQRT(22.5*AC199*(I199/AF199))-1)*100)</f>
        <v>145.23259545825118</v>
      </c>
      <c r="AR199" s="618">
        <f>INDEX(Historical!$C$7:$C$1222,MATCH(B199,Historical!$B$7:$B$1244,0))*IF(AH199="n/a",1.03,IF(AH199&lt;0,1.01,IF(AH199&gt;10,1.1,(1+AH199/100))))</f>
        <v>5.0049999999999999</v>
      </c>
      <c r="AS199" s="841">
        <f>IF($AI199="n/a",1.03*AR199,IF($AI199&lt;0,1.01*AR199,IF($AI199&gt;10,1.1*AR199,(1+$AI199/100)*AR199)))</f>
        <v>5.3748695</v>
      </c>
      <c r="AT199" s="841">
        <f>IF($AK199="n/a",1.03*AS199,IF($AK199&lt;0,1.01*AS199,IF($AK199&gt;10,1.1*AS199,(1+$AK199/100)*AS199)))</f>
        <v>5.7887344514999999</v>
      </c>
      <c r="AU199" s="841">
        <f>IF($AK199="n/a",1.03*AT199,IF($AK199&lt;0,1.01*AT199,IF($AK199&gt;10,1.1*AT199,(1+$AK199/100)*AT199)))</f>
        <v>6.2344670042654995</v>
      </c>
      <c r="AV199" s="841">
        <f>IF($AK199="n/a",1.03*AU199,IF($AK199&lt;0,1.01*AU199,IF($AK199&gt;10,1.1*AU199,(1+$AK199/100)*AU199)))</f>
        <v>6.7145209635939427</v>
      </c>
      <c r="AW199" s="618">
        <f>SUM(AR199:AV199)</f>
        <v>29.117591919359441</v>
      </c>
      <c r="AX199" s="713">
        <f>AW199/I199*100</f>
        <v>17.834012322753377</v>
      </c>
      <c r="AY199" s="887">
        <v>0.94</v>
      </c>
      <c r="AZ199" s="827">
        <v>18.77</v>
      </c>
      <c r="BA199" s="827">
        <v>-24.92</v>
      </c>
      <c r="BB199" s="827">
        <v>2.06</v>
      </c>
      <c r="BC199" s="827">
        <v>2.9000000000000004</v>
      </c>
      <c r="BE199" s="594">
        <v>2012</v>
      </c>
      <c r="BF199" s="853">
        <f>IF(BE199&gt;2020,0,IF(BE199&gt;2008,1,IF(BE199&gt;2001,2,IF(BE199&gt;1990,3,IF(BE199&gt;1980,4,IF(BE199&gt;1973,5,IF(BE199&gt;1970,6,IF(BE199&gt;1960,7,IF(BE199&gt;1958,8,IF(BE199&gt;1953,9,10))))))))))</f>
        <v>1</v>
      </c>
      <c r="BG199" s="837">
        <v>4.9000000000000004</v>
      </c>
      <c r="BH199" s="820" t="s">
        <v>4443</v>
      </c>
      <c r="BI199" s="820" t="s">
        <v>4445</v>
      </c>
    </row>
    <row r="200" spans="1:61" s="737" customFormat="1" ht="11.25" customHeight="1" x14ac:dyDescent="0.2">
      <c r="A200" s="720" t="s">
        <v>543</v>
      </c>
      <c r="B200" s="743" t="s">
        <v>544</v>
      </c>
      <c r="C200" s="885" t="s">
        <v>130</v>
      </c>
      <c r="D200" s="885" t="s">
        <v>4188</v>
      </c>
      <c r="E200" s="721">
        <v>20</v>
      </c>
      <c r="F200" s="1122">
        <v>184</v>
      </c>
      <c r="G200" s="1121" t="s">
        <v>36</v>
      </c>
      <c r="H200" s="1121" t="s">
        <v>36</v>
      </c>
      <c r="I200" t="n">
        <v>70.0</v>
      </c>
      <c r="J200" s="723">
        <f>(M200/I200)*100</f>
        <v>4.4555203141519417</v>
      </c>
      <c r="K200" s="724">
        <v>0.73750000000000004</v>
      </c>
      <c r="L200" s="725">
        <v>4</v>
      </c>
      <c r="M200" s="726">
        <f>K200*L200</f>
        <v>2.95</v>
      </c>
      <c r="N200" s="727" t="s">
        <v>159</v>
      </c>
      <c r="O200" s="728">
        <v>0.7</v>
      </c>
      <c r="P200" s="1037">
        <v>44924</v>
      </c>
      <c r="Q200" s="1037">
        <v>44957</v>
      </c>
      <c r="R200" s="726">
        <f>(K200-O200)/O200*100</f>
        <v>5.3571428571428701</v>
      </c>
      <c r="S200" s="667">
        <f>IF(INDEX(Historical!$D$7:$D$1220,MATCH(B200,Historical!$B$7:$B$1244,0))=0,"n/a",(INDEX(Historical!$C$7:$C$1222,MATCH(B200,Historical!$B$7:$B$1244,0))/INDEX(Historical!$D$7:$D$1220,MATCH(B200,Historical!$B$7:$B$1244,0))-1)*100)</f>
        <v>5.6603773584905648</v>
      </c>
      <c r="T200" s="667">
        <f>IF(INDEX(Historical!$F$7:$F$1213,MATCH(B200,Historical!$B$7:$B$1244,0))=0,"n/a",((INDEX(Historical!$C$7:$C$1222,MATCH(B200,Historical!$B$7:$B$1244,0))/INDEX(Historical!$F$7:$F$1213,MATCH(B200,Historical!$B$7:$B$1244,0)))^(1/3)-1)*100)</f>
        <v>4.5515917149420382</v>
      </c>
      <c r="U200" s="667">
        <f>IF(INDEX(Historical!$H$7:$H$1213,MATCH(B200,Historical!$B$7:$B$1244,0))=0,"n/a",((INDEX(Historical!$C$7:$C$1222,MATCH(B200,Historical!$B$7:$B$1244,0))/INDEX(Historical!$H$7:$H$1213,MATCH(B200,Historical!$B$7:$B$1244,0)))^(1/5)-1)*100)</f>
        <v>5.2300215891077695</v>
      </c>
      <c r="V200" s="667">
        <f>IF(INDEX(Historical!$N$7:$N$1213,MATCH(B200,Historical!$B$7:$B$1244,0))=0,"n/a",((INDEX(Historical!$C$7:$C$1222,MATCH(B200,Historical!$B$7:$B$1244,0))/INDEX(Historical!$N$7:$N$1213,MATCH(B200,Historical!$B$7:$B$1244,0)))^(1/10)-1)*100)</f>
        <v>7.9745662018819718</v>
      </c>
      <c r="W200" s="668">
        <f>IF(OR(U200&lt;=0,U200="n/a",V200&lt;=0,V200="n/a"),"n/a",U200/V200)</f>
        <v>0.65583775426850199</v>
      </c>
      <c r="X200" s="669" t="str">
        <f>IF(OR(AJ200&lt;=0,AJ200="n/a",U200&lt;=0,U200="n/a"),"n/a",U200/AJ200)</f>
        <v>n/a</v>
      </c>
      <c r="Y200" s="1118"/>
      <c r="Z200" s="723">
        <f>IF(OR(AC200&lt;0.01,AC200="n/a"),"n/a",M200/AC200*100)</f>
        <v>156.0846560846561</v>
      </c>
      <c r="AA200" s="730">
        <f>IF(OR(AC200&lt;0.01,AC200="n/a"),"n/a",I200/AC200)</f>
        <v>35.031746031746032</v>
      </c>
      <c r="AB200" s="725">
        <v>12</v>
      </c>
      <c r="AC200" s="731">
        <v>1.89</v>
      </c>
      <c r="AD200" s="731">
        <v>7.54</v>
      </c>
      <c r="AE200" s="731">
        <v>1.51</v>
      </c>
      <c r="AF200" s="731">
        <v>1.94</v>
      </c>
      <c r="AG200" s="731">
        <v>3.9</v>
      </c>
      <c r="AH200" s="739">
        <v>1.0999999999999999</v>
      </c>
      <c r="AI200" s="739">
        <v>7.7799999999999994</v>
      </c>
      <c r="AJ200" s="731">
        <v>-12.7</v>
      </c>
      <c r="AK200" s="731">
        <v>4.7699999999999996</v>
      </c>
      <c r="AL200" s="732">
        <v>24970</v>
      </c>
      <c r="AM200" s="733">
        <v>0.09</v>
      </c>
      <c r="AN200" s="731">
        <v>2.2599999999999998</v>
      </c>
      <c r="AO200" s="734">
        <f>IF(U200="n/a","n/a",IF(AA200&lt;0,"n/a",IF(AA200="n/a","n/a",J200+U200-AA200)))</f>
        <v>-25.34620412848632</v>
      </c>
      <c r="AP200" s="735">
        <f>IF(U200="n/a","n/a",J200+U200)</f>
        <v>9.6855419032597112</v>
      </c>
      <c r="AQ200" s="843">
        <f>IF(OR(AC200&lt;0.01,AC200="n/a",AF200="n/a"),"n/a",(I200/SQRT(22.5*AC200*(I200/AF200))-1)*100)</f>
        <v>73.796288544423703</v>
      </c>
      <c r="AR200" s="618">
        <f>INDEX(Historical!$C$7:$C$1222,MATCH(B200,Historical!$B$7:$B$1244,0))*IF(AH200="n/a",1.03,IF(AH200&lt;0,1.01,IF(AH200&gt;10,1.1,(1+AH200/100))))</f>
        <v>2.8307999999999995</v>
      </c>
      <c r="AS200" s="730">
        <f>IF($AI200="n/a",1.03*AR200,IF($AI200&lt;0,1.01*AR200,IF($AI200&gt;10,1.1*AR200,(1+$AI200/100)*AR200)))</f>
        <v>3.0510362399999997</v>
      </c>
      <c r="AT200" s="730">
        <f>IF($AK200="n/a",1.03*AS200,IF($AK200&lt;0,1.01*AS200,IF($AK200&gt;10,1.1*AS200,(1+$AK200/100)*AS200)))</f>
        <v>3.196570668648</v>
      </c>
      <c r="AU200" s="730">
        <f>IF($AK200="n/a",1.03*AT200,IF($AK200&lt;0,1.01*AT200,IF($AK200&gt;10,1.1*AT200,(1+$AK200/100)*AT200)))</f>
        <v>3.34904708954251</v>
      </c>
      <c r="AV200" s="730">
        <f>IF($AK200="n/a",1.03*AU200,IF($AK200&lt;0,1.01*AU200,IF($AK200&gt;10,1.1*AU200,(1+$AK200/100)*AU200)))</f>
        <v>3.5087966357136877</v>
      </c>
      <c r="AW200" s="723">
        <f>SUM(AR200:AV200)</f>
        <v>15.936250633904196</v>
      </c>
      <c r="AX200" s="736">
        <f>AW200/I200*100</f>
        <v>24.069250315517593</v>
      </c>
      <c r="AY200" s="888">
        <v>0.79</v>
      </c>
      <c r="AZ200" s="733">
        <v>21.6</v>
      </c>
      <c r="BA200" s="733">
        <v>-9.7000000000000011</v>
      </c>
      <c r="BB200" s="733">
        <v>-1</v>
      </c>
      <c r="BC200" s="733">
        <v>2.21</v>
      </c>
      <c r="BD200" s="862"/>
      <c r="BE200" s="594">
        <v>2004</v>
      </c>
      <c r="BF200" s="853">
        <f>IF(BE200&gt;2020,0,IF(BE200&gt;2008,1,IF(BE200&gt;2001,2,IF(BE200&gt;1990,3,IF(BE200&gt;1980,4,IF(BE200&gt;1973,5,IF(BE200&gt;1970,6,IF(BE200&gt;1960,7,IF(BE200&gt;1958,8,IF(BE200&gt;1953,9,10))))))))))</f>
        <v>2</v>
      </c>
      <c r="BG200" s="783">
        <v>0.70000000000000007</v>
      </c>
      <c r="BH200" s="820" t="s">
        <v>4443</v>
      </c>
      <c r="BI200" s="820" t="s">
        <v>4444</v>
      </c>
    </row>
    <row r="201" spans="1:61" ht="11.25" customHeight="1" x14ac:dyDescent="0.2">
      <c r="A201" s="826" t="s">
        <v>4776</v>
      </c>
      <c r="B201" s="830" t="s">
        <v>558</v>
      </c>
      <c r="C201" s="885" t="s">
        <v>4178</v>
      </c>
      <c r="D201" s="885" t="s">
        <v>4179</v>
      </c>
      <c r="E201" s="699">
        <v>19</v>
      </c>
      <c r="F201" s="1122">
        <v>208</v>
      </c>
      <c r="G201" s="1116" t="s">
        <v>36</v>
      </c>
      <c r="H201" s="1116" t="s">
        <v>36</v>
      </c>
      <c r="I201" s="829">
        <v>68.510000000000005</v>
      </c>
      <c r="J201" s="618">
        <f>(M201/I201)*100</f>
        <v>2.6127572617136186</v>
      </c>
      <c r="K201" s="832">
        <v>0.44750000000000001</v>
      </c>
      <c r="L201" s="842">
        <v>4</v>
      </c>
      <c r="M201" s="609">
        <f>K201*L201</f>
        <v>1.79</v>
      </c>
      <c r="N201" s="825" t="s">
        <v>238</v>
      </c>
      <c r="O201" s="703">
        <v>0.41</v>
      </c>
      <c r="P201" s="603">
        <v>45015</v>
      </c>
      <c r="Q201" s="603">
        <v>45030</v>
      </c>
      <c r="R201" s="609">
        <f>(K201-O201)/O201*100</f>
        <v>9.1463414634146432</v>
      </c>
      <c r="S201" s="667">
        <f>IF(INDEX(Historical!$D$7:$D$1220,MATCH(B201,Historical!$B$7:$B$1244,0))=0,"n/a",(INDEX(Historical!$C$7:$C$1222,MATCH(B201,Historical!$B$7:$B$1244,0))/INDEX(Historical!$D$7:$D$1220,MATCH(B201,Historical!$B$7:$B$1244,0))-1)*100)</f>
        <v>11.363636363636376</v>
      </c>
      <c r="T201" s="667">
        <f>IF(INDEX(Historical!$F$7:$F$1213,MATCH(B201,Historical!$B$7:$B$1244,0))=0,"n/a",((INDEX(Historical!$C$7:$C$1222,MATCH(B201,Historical!$B$7:$B$1244,0))/INDEX(Historical!$F$7:$F$1213,MATCH(B201,Historical!$B$7:$B$1244,0)))^(1/3)-1)*100)</f>
        <v>10.083446697673558</v>
      </c>
      <c r="U201" s="667">
        <f>IF(INDEX(Historical!$H$7:$H$1213,MATCH(B201,Historical!$B$7:$B$1244,0))=0,"n/a",((INDEX(Historical!$C$7:$C$1222,MATCH(B201,Historical!$B$7:$B$1244,0))/INDEX(Historical!$H$7:$H$1213,MATCH(B201,Historical!$B$7:$B$1244,0)))^(1/5)-1)*100)</f>
        <v>11.031062373268764</v>
      </c>
      <c r="V201" s="667">
        <f>IF(INDEX(Historical!$N$7:$N$1213,MATCH(B201,Historical!$B$7:$B$1244,0))=0,"n/a",((INDEX(Historical!$C$7:$C$1222,MATCH(B201,Historical!$B$7:$B$1244,0))/INDEX(Historical!$N$7:$N$1213,MATCH(B201,Historical!$B$7:$B$1244,0)))^(1/10)-1)*100)</f>
        <v>14.206169404595181</v>
      </c>
      <c r="W201" s="668">
        <f>IF(OR(U201&lt;=0,U201="n/a",V201&lt;=0,V201="n/a"),"n/a",U201/V201)</f>
        <v>0.77649801710097965</v>
      </c>
      <c r="X201" s="669">
        <f>IF(OR(AJ201&lt;=0,AJ201="n/a",U201&lt;=0,U201="n/a"),"n/a",U201/AJ201)</f>
        <v>1.808370880863732</v>
      </c>
      <c r="Y201" s="641" t="s">
        <v>4245</v>
      </c>
      <c r="Z201" s="618">
        <f>IF(OR(AC201&lt;0.01,AC201="n/a"),"n/a",M201/AC201*100)</f>
        <v>122.60273972602739</v>
      </c>
      <c r="AA201" s="841">
        <f>IF(OR(AC201&lt;0.01,AC201="n/a"),"n/a",I201/AC201)</f>
        <v>46.924657534246577</v>
      </c>
      <c r="AB201" s="842">
        <v>12</v>
      </c>
      <c r="AC201" s="821">
        <v>1.46</v>
      </c>
      <c r="AD201" s="821">
        <v>6.74</v>
      </c>
      <c r="AE201" s="821">
        <v>8.9499999999999993</v>
      </c>
      <c r="AF201" s="821">
        <v>8.84</v>
      </c>
      <c r="AG201" s="821">
        <v>19.600000000000001</v>
      </c>
      <c r="AH201" s="821">
        <v>7.1</v>
      </c>
      <c r="AI201" s="821">
        <v>8.99</v>
      </c>
      <c r="AJ201" s="821">
        <v>6.1</v>
      </c>
      <c r="AK201" s="821">
        <v>7.0000000000000009</v>
      </c>
      <c r="AL201" s="833">
        <v>12880</v>
      </c>
      <c r="AM201" s="827">
        <v>0.6</v>
      </c>
      <c r="AN201" s="821">
        <v>2.34</v>
      </c>
      <c r="AO201" s="705">
        <f>IF(U201="n/a","n/a",IF(AA201&lt;0,"n/a",IF(AA201="n/a","n/a",J201+U201-AA201)))</f>
        <v>-33.280837899264199</v>
      </c>
      <c r="AP201" s="706">
        <f>IF(U201="n/a","n/a",J201+U201)</f>
        <v>13.643819634982382</v>
      </c>
      <c r="AQ201" s="843">
        <f>IF(OR(AC201&lt;0.01,AC201="n/a",AF201="n/a"),"n/a",(I201/SQRT(22.5*AC201*(I201/AF201))-1)*100)</f>
        <v>329.37368992663909</v>
      </c>
      <c r="AR201" s="618">
        <f>INDEX(Historical!$C$7:$C$1222,MATCH(B201,Historical!$B$7:$B$1244,0))*IF(AH201="n/a",1.03,IF(AH201&lt;0,1.01,IF(AH201&gt;10,1.1,(1+AH201/100))))</f>
        <v>1.7055674999999999</v>
      </c>
      <c r="AS201" s="841">
        <f>IF($AI201="n/a",1.03*AR201,IF($AI201&lt;0,1.01*AR201,IF($AI201&gt;10,1.1*AR201,(1+$AI201/100)*AR201)))</f>
        <v>1.8588980182500001</v>
      </c>
      <c r="AT201" s="841">
        <f>IF($AK201="n/a",1.03*AS201,IF($AK201&lt;0,1.01*AS201,IF($AK201&gt;10,1.1*AS201,(1+$AK201/100)*AS201)))</f>
        <v>1.9890208795275002</v>
      </c>
      <c r="AU201" s="841">
        <f>IF($AK201="n/a",1.03*AT201,IF($AK201&lt;0,1.01*AT201,IF($AK201&gt;10,1.1*AT201,(1+$AK201/100)*AT201)))</f>
        <v>2.1282523410944254</v>
      </c>
      <c r="AV201" s="841">
        <f>IF($AK201="n/a",1.03*AU201,IF($AK201&lt;0,1.01*AU201,IF($AK201&gt;10,1.1*AU201,(1+$AK201/100)*AU201)))</f>
        <v>2.2772300049710354</v>
      </c>
      <c r="AW201" s="618">
        <f>SUM(AR201:AV201)</f>
        <v>9.958968743842961</v>
      </c>
      <c r="AX201" s="713">
        <f>AW201/I201*100</f>
        <v>14.53651838248863</v>
      </c>
      <c r="AY201" s="887">
        <v>0.67</v>
      </c>
      <c r="AZ201" s="827">
        <v>20.380000000000003</v>
      </c>
      <c r="BA201" s="827">
        <v>-18.25</v>
      </c>
      <c r="BB201" s="827">
        <v>0.43</v>
      </c>
      <c r="BC201" s="827">
        <v>-0.35000000000000003</v>
      </c>
      <c r="BE201" s="594">
        <v>2005</v>
      </c>
      <c r="BF201" s="853">
        <f>IF(BE201&gt;2020,0,IF(BE201&gt;2008,1,IF(BE201&gt;2001,2,IF(BE201&gt;1990,3,IF(BE201&gt;1980,4,IF(BE201&gt;1973,5,IF(BE201&gt;1970,6,IF(BE201&gt;1960,7,IF(BE201&gt;1958,8,IF(BE201&gt;1953,9,10))))))))))</f>
        <v>2</v>
      </c>
      <c r="BG201" s="837">
        <v>5.3</v>
      </c>
      <c r="BH201" s="820" t="s">
        <v>4443</v>
      </c>
      <c r="BI201" s="820" t="s">
        <v>4445</v>
      </c>
    </row>
    <row r="202" spans="1:61" ht="11.25" customHeight="1" x14ac:dyDescent="0.2">
      <c r="A202" s="819" t="s">
        <v>5315</v>
      </c>
      <c r="B202" s="830" t="s">
        <v>5316</v>
      </c>
      <c r="C202" s="885" t="s">
        <v>152</v>
      </c>
      <c r="D202" s="885" t="s">
        <v>4180</v>
      </c>
      <c r="E202" s="699">
        <v>13</v>
      </c>
      <c r="F202" s="1122">
        <v>341</v>
      </c>
      <c r="G202" s="1104" t="s">
        <v>105</v>
      </c>
      <c r="H202" s="1104" t="s">
        <v>105</v>
      </c>
      <c r="I202" t="n">
        <v>458.92</v>
      </c>
      <c r="J202" s="618">
        <f>(M202/I202)*100</f>
        <v>1.26045947154385</v>
      </c>
      <c r="K202" s="832">
        <v>1.48</v>
      </c>
      <c r="L202" s="842">
        <v>4</v>
      </c>
      <c r="M202" s="609">
        <f>K202*L202</f>
        <v>5.92</v>
      </c>
      <c r="N202" s="825" t="s">
        <v>587</v>
      </c>
      <c r="O202" s="700">
        <v>1.28</v>
      </c>
      <c r="P202" s="603">
        <v>44994</v>
      </c>
      <c r="Q202" s="603">
        <v>45009</v>
      </c>
      <c r="R202" s="609">
        <f>(K202-O202)/O202*100</f>
        <v>15.624999999999996</v>
      </c>
      <c r="S202" s="667">
        <f>IF(INDEX(Historical!$D$7:$D$1220,MATCH(B202,Historical!$B$7:$B$1244,0))=0,"n/a",(INDEX(Historical!$C$7:$C$1222,MATCH(B202,Historical!$B$7:$B$1244,0))/INDEX(Historical!$D$7:$D$1220,MATCH(B202,Historical!$B$7:$B$1244,0))-1)*100)</f>
        <v>13.27433628318586</v>
      </c>
      <c r="T202" s="667">
        <f>IF(INDEX(Historical!$F$7:$F$1213,MATCH(B202,Historical!$B$7:$B$1244,0))=0,"n/a",((INDEX(Historical!$C$7:$C$1222,MATCH(B202,Historical!$B$7:$B$1244,0))/INDEX(Historical!$F$7:$F$1213,MATCH(B202,Historical!$B$7:$B$1244,0)))^(1/3)-1)*100)</f>
        <v>16.960709528514649</v>
      </c>
      <c r="U202" s="667">
        <f>IF(INDEX(Historical!$H$7:$H$1213,MATCH(B202,Historical!$B$7:$B$1244,0))=0,"n/a",((INDEX(Historical!$C$7:$C$1222,MATCH(B202,Historical!$B$7:$B$1244,0))/INDEX(Historical!$H$7:$H$1213,MATCH(B202,Historical!$B$7:$B$1244,0)))^(1/5)-1)*100)</f>
        <v>13.653087787176776</v>
      </c>
      <c r="V202" s="667">
        <f>IF(INDEX(Historical!$N$7:$N$1213,MATCH(B202,Historical!$B$7:$B$1244,0))=0,"n/a",((INDEX(Historical!$C$7:$C$1222,MATCH(B202,Historical!$B$7:$B$1244,0))/INDEX(Historical!$N$7:$N$1213,MATCH(B202,Historical!$B$7:$B$1244,0)))^(1/10)-1)*100)</f>
        <v>16.106681393357334</v>
      </c>
      <c r="W202" s="668">
        <f>IF(OR(U202&lt;=0,U202="n/a",V202&lt;=0,V202="n/a"),"n/a",U202/V202)</f>
        <v>0.84766609916351476</v>
      </c>
      <c r="X202" s="669">
        <f>IF(OR(AJ202&lt;=0,AJ202="n/a",U202&lt;=0,U202="n/a"),"n/a",U202/AJ202)</f>
        <v>0.70376741171014301</v>
      </c>
      <c r="Y202" s="625"/>
      <c r="Z202" s="618">
        <f>IF(OR(AC202&lt;0.01,AC202="n/a"),"n/a",M202/AC202*100)</f>
        <v>23.880597014925371</v>
      </c>
      <c r="AA202" s="841">
        <f>IF(OR(AC202&lt;0.01,AC202="n/a"),"n/a",I202/AC202)</f>
        <v>18.945945945945947</v>
      </c>
      <c r="AB202" s="842">
        <v>12</v>
      </c>
      <c r="AC202" s="821">
        <v>24.79</v>
      </c>
      <c r="AD202" s="821">
        <v>1.55</v>
      </c>
      <c r="AE202" s="821">
        <v>0.73</v>
      </c>
      <c r="AF202" s="821">
        <v>3.13</v>
      </c>
      <c r="AG202" s="821">
        <v>16.7</v>
      </c>
      <c r="AH202" s="821">
        <v>0.3</v>
      </c>
      <c r="AI202" s="821">
        <v>12.82</v>
      </c>
      <c r="AJ202" s="821">
        <v>19.400000000000002</v>
      </c>
      <c r="AK202" s="821">
        <v>12.36</v>
      </c>
      <c r="AL202" s="833">
        <v>115020</v>
      </c>
      <c r="AM202" s="827">
        <v>0.1</v>
      </c>
      <c r="AN202" s="821">
        <v>0.66</v>
      </c>
      <c r="AO202" s="705">
        <f>IF(U202="n/a","n/a",IF(AA202&lt;0,"n/a",IF(AA202="n/a","n/a",J202+U202-AA202)))</f>
        <v>-4.0323986872253208</v>
      </c>
      <c r="AP202" s="706">
        <f>IF(U202="n/a","n/a",J202+U202)</f>
        <v>14.913547258720627</v>
      </c>
      <c r="AQ202" s="843">
        <f>IF(OR(AC202&lt;0.01,AC202="n/a",AF202="n/a"),"n/a",(I202/SQRT(22.5*AC202*(I202/AF202))-1)*100)</f>
        <v>62.345052021661296</v>
      </c>
      <c r="AR202" s="618">
        <f>INDEX(Historical!$C$7:$C$1222,MATCH(B202,Historical!$B$7:$B$1244,0))*IF(AH202="n/a",1.03,IF(AH202&lt;0,1.01,IF(AH202&gt;10,1.1,(1+AH202/100))))</f>
        <v>5.1353599999999995</v>
      </c>
      <c r="AS202" s="841">
        <f>IF($AI202="n/a",1.03*AR202,IF($AI202&lt;0,1.01*AR202,IF($AI202&gt;10,1.1*AR202,(1+$AI202/100)*AR202)))</f>
        <v>5.6488959999999997</v>
      </c>
      <c r="AT202" s="841">
        <f>IF($AK202="n/a",1.03*AS202,IF($AK202&lt;0,1.01*AS202,IF($AK202&gt;10,1.1*AS202,(1+$AK202/100)*AS202)))</f>
        <v>6.2137856000000005</v>
      </c>
      <c r="AU202" s="841">
        <f>IF($AK202="n/a",1.03*AT202,IF($AK202&lt;0,1.01*AT202,IF($AK202&gt;10,1.1*AT202,(1+$AK202/100)*AT202)))</f>
        <v>6.8351641600000015</v>
      </c>
      <c r="AV202" s="841">
        <f>IF($AK202="n/a",1.03*AU202,IF($AK202&lt;0,1.01*AU202,IF($AK202&gt;10,1.1*AU202,(1+$AK202/100)*AU202)))</f>
        <v>7.5186805760000022</v>
      </c>
      <c r="AW202" s="618">
        <f>SUM(AR202:AV202)</f>
        <v>31.351886336000003</v>
      </c>
      <c r="AX202" s="713">
        <f>AW202/I202*100</f>
        <v>6.6753010275299687</v>
      </c>
      <c r="AY202" s="887">
        <v>0.86</v>
      </c>
      <c r="AZ202" s="827">
        <v>6.83</v>
      </c>
      <c r="BA202" s="827">
        <v>-14.530000000000001</v>
      </c>
      <c r="BB202" s="827">
        <v>-4.25</v>
      </c>
      <c r="BC202" s="827">
        <v>-4.1399999999999997</v>
      </c>
      <c r="BE202" s="594">
        <v>2011</v>
      </c>
      <c r="BF202" s="853">
        <f>IF(BE202&gt;2020,0,IF(BE202&gt;2008,1,IF(BE202&gt;2001,2,IF(BE202&gt;1990,3,IF(BE202&gt;1980,4,IF(BE202&gt;1973,5,IF(BE202&gt;1970,6,IF(BE202&gt;1960,7,IF(BE202&gt;1958,8,IF(BE202&gt;1953,9,10))))))))))</f>
        <v>1</v>
      </c>
      <c r="BG202" s="837">
        <v>5.8999999999999995</v>
      </c>
      <c r="BH202" s="820" t="s">
        <v>4443</v>
      </c>
      <c r="BI202" s="820" t="s">
        <v>4444</v>
      </c>
    </row>
    <row r="203" spans="1:61" ht="11.25" customHeight="1" x14ac:dyDescent="0.2">
      <c r="A203" s="819" t="s">
        <v>4778</v>
      </c>
      <c r="B203" s="830" t="s">
        <v>1100</v>
      </c>
      <c r="C203" s="885" t="s">
        <v>122</v>
      </c>
      <c r="D203" s="885" t="s">
        <v>4037</v>
      </c>
      <c r="E203" s="699">
        <v>13</v>
      </c>
      <c r="F203" s="1122">
        <v>312</v>
      </c>
      <c r="G203" s="1094" t="s">
        <v>114</v>
      </c>
      <c r="H203" s="1094" t="s">
        <v>114</v>
      </c>
      <c r="I203" t="n">
        <v>82.84</v>
      </c>
      <c r="J203" s="618">
        <f>(M203/I203)*100</f>
        <v>3.7089201877934275</v>
      </c>
      <c r="K203" s="832">
        <v>0.79</v>
      </c>
      <c r="L203" s="842">
        <v>4</v>
      </c>
      <c r="M203" s="609">
        <f>K203*L203</f>
        <v>3.16</v>
      </c>
      <c r="N203" s="825" t="s">
        <v>496</v>
      </c>
      <c r="O203" s="700">
        <v>0.76</v>
      </c>
      <c r="P203" s="603">
        <v>44909</v>
      </c>
      <c r="Q203" s="603">
        <v>44932</v>
      </c>
      <c r="R203" s="609">
        <f>(K203-O203)/O203*100</f>
        <v>3.947368421052635</v>
      </c>
      <c r="S203" s="667">
        <f>IF(INDEX(Historical!$D$7:$D$1220,MATCH(B203,Historical!$B$7:$B$1244,0))=0,"n/a",(INDEX(Historical!$C$7:$C$1222,MATCH(B203,Historical!$B$7:$B$1244,0))/INDEX(Historical!$D$7:$D$1220,MATCH(B203,Historical!$B$7:$B$1244,0))-1)*100)</f>
        <v>10.144927536231885</v>
      </c>
      <c r="T203" s="667">
        <f>IF(INDEX(Historical!$F$7:$F$1213,MATCH(B203,Historical!$B$7:$B$1244,0))=0,"n/a",((INDEX(Historical!$C$7:$C$1222,MATCH(B203,Historical!$B$7:$B$1244,0))/INDEX(Historical!$F$7:$F$1213,MATCH(B203,Historical!$B$7:$B$1244,0)))^(1/3)-1)*100)</f>
        <v>6.4529450807832456</v>
      </c>
      <c r="U203" s="667">
        <f>IF(INDEX(Historical!$H$7:$H$1213,MATCH(B203,Historical!$B$7:$B$1244,0))=0,"n/a",((INDEX(Historical!$C$7:$C$1222,MATCH(B203,Historical!$B$7:$B$1244,0))/INDEX(Historical!$H$7:$H$1213,MATCH(B203,Historical!$B$7:$B$1244,0)))^(1/5)-1)*100)</f>
        <v>8.3050440268092487</v>
      </c>
      <c r="V203" s="667">
        <f>IF(INDEX(Historical!$N$7:$N$1213,MATCH(B203,Historical!$B$7:$B$1244,0))=0,"n/a",((INDEX(Historical!$C$7:$C$1222,MATCH(B203,Historical!$B$7:$B$1244,0))/INDEX(Historical!$N$7:$N$1213,MATCH(B203,Historical!$B$7:$B$1244,0)))^(1/10)-1)*100)</f>
        <v>11.322775192864597</v>
      </c>
      <c r="W203" s="668">
        <f>IF(OR(U203&lt;=0,U203="n/a",V203&lt;=0,V203="n/a"),"n/a",U203/V203)</f>
        <v>0.73348131401945815</v>
      </c>
      <c r="X203" s="669" t="str">
        <f>IF(OR(AJ203&lt;=0,AJ203="n/a",U203&lt;=0,U203="n/a"),"n/a",U203/AJ203)</f>
        <v>n/a</v>
      </c>
      <c r="Y203" s="628"/>
      <c r="Z203" s="618">
        <f>IF(OR(AC203&lt;0.01,AC203="n/a"),"n/a",M203/AC203*100)</f>
        <v>50.238473767885537</v>
      </c>
      <c r="AA203" s="841">
        <f>IF(OR(AC203&lt;0.01,AC203="n/a"),"n/a",I203/AC203)</f>
        <v>13.545310015898252</v>
      </c>
      <c r="AB203" s="842">
        <v>12</v>
      </c>
      <c r="AC203" s="821">
        <v>6.29</v>
      </c>
      <c r="AD203" s="821">
        <v>3.44</v>
      </c>
      <c r="AE203" s="821">
        <v>0.95</v>
      </c>
      <c r="AF203" s="821">
        <v>1.96</v>
      </c>
      <c r="AG203" s="821">
        <v>14.6</v>
      </c>
      <c r="AH203" s="822">
        <v>1.6</v>
      </c>
      <c r="AI203" s="822">
        <v>14.360000000000001</v>
      </c>
      <c r="AJ203" s="821">
        <v>-2.4</v>
      </c>
      <c r="AK203" s="821">
        <v>3.91</v>
      </c>
      <c r="AL203" s="833">
        <v>10090</v>
      </c>
      <c r="AM203" s="827">
        <v>0.65</v>
      </c>
      <c r="AN203" s="821">
        <v>1</v>
      </c>
      <c r="AO203" s="705">
        <f>IF(U203="n/a","n/a",IF(AA203&lt;0,"n/a",IF(AA203="n/a","n/a",J203+U203-AA203)))</f>
        <v>-1.5313458012955756</v>
      </c>
      <c r="AP203" s="706">
        <f>IF(U203="n/a","n/a",J203+U203)</f>
        <v>12.013964214602677</v>
      </c>
      <c r="AQ203" s="843">
        <f>IF(OR(AC203&lt;0.01,AC203="n/a",AF203="n/a"),"n/a",(I203/SQRT(22.5*AC203*(I203/AF203))-1)*100)</f>
        <v>8.62536563019518</v>
      </c>
      <c r="AR203" s="618">
        <f>INDEX(Historical!$C$7:$C$1222,MATCH(B203,Historical!$B$7:$B$1244,0))*IF(AH203="n/a",1.03,IF(AH203&lt;0,1.01,IF(AH203&gt;10,1.1,(1+AH203/100))))</f>
        <v>3.0886400000000003</v>
      </c>
      <c r="AS203" s="841">
        <f>IF($AI203="n/a",1.03*AR203,IF($AI203&lt;0,1.01*AR203,IF($AI203&gt;10,1.1*AR203,(1+$AI203/100)*AR203)))</f>
        <v>3.3975040000000005</v>
      </c>
      <c r="AT203" s="841">
        <f>IF($AK203="n/a",1.03*AS203,IF($AK203&lt;0,1.01*AS203,IF($AK203&gt;10,1.1*AS203,(1+$AK203/100)*AS203)))</f>
        <v>3.5303464064000001</v>
      </c>
      <c r="AU203" s="841">
        <f>IF($AK203="n/a",1.03*AT203,IF($AK203&lt;0,1.01*AT203,IF($AK203&gt;10,1.1*AT203,(1+$AK203/100)*AT203)))</f>
        <v>3.6683829508902397</v>
      </c>
      <c r="AV203" s="841">
        <f>IF($AK203="n/a",1.03*AU203,IF($AK203&lt;0,1.01*AU203,IF($AK203&gt;10,1.1*AU203,(1+$AK203/100)*AU203)))</f>
        <v>3.8118167242700478</v>
      </c>
      <c r="AW203" s="618">
        <f>SUM(AR203:AV203)</f>
        <v>17.496690081560288</v>
      </c>
      <c r="AX203" s="713">
        <f>AW203/I203*100</f>
        <v>20.5360212224886</v>
      </c>
      <c r="AY203" s="887">
        <v>1.51</v>
      </c>
      <c r="AZ203" s="827">
        <v>21.87</v>
      </c>
      <c r="BA203" s="827">
        <v>-28.67</v>
      </c>
      <c r="BB203" s="827">
        <v>-1.68</v>
      </c>
      <c r="BC203" s="827">
        <v>-3.75</v>
      </c>
      <c r="BE203" s="594">
        <v>2011</v>
      </c>
      <c r="BF203" s="853">
        <f>IF(BE203&gt;2020,0,IF(BE203&gt;2008,1,IF(BE203&gt;2001,2,IF(BE203&gt;1990,3,IF(BE203&gt;1980,4,IF(BE203&gt;1973,5,IF(BE203&gt;1970,6,IF(BE203&gt;1960,7,IF(BE203&gt;1958,8,IF(BE203&gt;1953,9,10))))))))))</f>
        <v>1</v>
      </c>
      <c r="BG203" s="837">
        <v>5.3</v>
      </c>
      <c r="BH203" s="820" t="s">
        <v>4443</v>
      </c>
      <c r="BI203" s="820" t="s">
        <v>4444</v>
      </c>
    </row>
    <row r="204" spans="1:61" ht="11.25" customHeight="1" x14ac:dyDescent="0.2">
      <c r="A204" s="819" t="s">
        <v>4779</v>
      </c>
      <c r="B204" s="830" t="s">
        <v>219</v>
      </c>
      <c r="C204" s="885" t="s">
        <v>111</v>
      </c>
      <c r="D204" s="885" t="s">
        <v>4221</v>
      </c>
      <c r="E204" s="699">
        <v>66</v>
      </c>
      <c r="F204" s="1122">
        <v>7</v>
      </c>
      <c r="G204" s="1098" t="s">
        <v>36</v>
      </c>
      <c r="H204" s="1098" t="s">
        <v>36</v>
      </c>
      <c r="I204" t="n">
        <v>85.59</v>
      </c>
      <c r="J204" s="618">
        <f>(M204/I204)*100</f>
        <v>2.5148107846693266</v>
      </c>
      <c r="K204" s="832">
        <v>0.52</v>
      </c>
      <c r="L204" s="842">
        <v>4</v>
      </c>
      <c r="M204" s="609">
        <f>K204*L204</f>
        <v>2.08</v>
      </c>
      <c r="N204" s="825" t="s">
        <v>141</v>
      </c>
      <c r="O204" s="700">
        <v>0.51500000000000001</v>
      </c>
      <c r="P204" s="603">
        <v>44874</v>
      </c>
      <c r="Q204" s="603">
        <v>44904</v>
      </c>
      <c r="R204" s="609">
        <f>(K204-O204)/O204*100</f>
        <v>0.97087378640776778</v>
      </c>
      <c r="S204" s="667">
        <f>IF(INDEX(Historical!$D$7:$D$1220,MATCH(B204,Historical!$B$7:$B$1244,0))=0,"n/a",(INDEX(Historical!$C$7:$C$1222,MATCH(B204,Historical!$B$7:$B$1244,0))/INDEX(Historical!$D$7:$D$1220,MATCH(B204,Historical!$B$7:$B$1244,0))-1)*100)</f>
        <v>1.7241379310344973</v>
      </c>
      <c r="T204" s="667">
        <f>IF(INDEX(Historical!$F$7:$F$1213,MATCH(B204,Historical!$B$7:$B$1244,0))=0,"n/a",((INDEX(Historical!$C$7:$C$1222,MATCH(B204,Historical!$B$7:$B$1244,0))/INDEX(Historical!$F$7:$F$1213,MATCH(B204,Historical!$B$7:$B$1244,0)))^(1/3)-1)*100)</f>
        <v>1.5822769584225682</v>
      </c>
      <c r="U204" s="667">
        <f>IF(INDEX(Historical!$H$7:$H$1213,MATCH(B204,Historical!$B$7:$B$1244,0))=0,"n/a",((INDEX(Historical!$C$7:$C$1222,MATCH(B204,Historical!$B$7:$B$1244,0))/INDEX(Historical!$H$7:$H$1213,MATCH(B204,Historical!$B$7:$B$1244,0)))^(1/5)-1)*100)</f>
        <v>1.4139887465853374</v>
      </c>
      <c r="V204" s="667">
        <f>IF(INDEX(Historical!$N$7:$N$1213,MATCH(B204,Historical!$B$7:$B$1244,0))=0,"n/a",((INDEX(Historical!$C$7:$C$1222,MATCH(B204,Historical!$B$7:$B$1244,0))/INDEX(Historical!$N$7:$N$1213,MATCH(B204,Historical!$B$7:$B$1244,0)))^(1/10)-1)*100)</f>
        <v>2.5201936844406969</v>
      </c>
      <c r="W204" s="668">
        <f>IF(OR(U204&lt;=0,U204="n/a",V204&lt;=0,V204="n/a"),"n/a",U204/V204)</f>
        <v>0.56106352274235693</v>
      </c>
      <c r="X204" s="669">
        <f>IF(OR(AJ204&lt;=0,AJ204="n/a",U204&lt;=0,U204="n/a"),"n/a",U204/AJ204)</f>
        <v>8.7283255962057868E-2</v>
      </c>
      <c r="Y204" s="635"/>
      <c r="Z204" s="618">
        <f>IF(OR(AC204&lt;0.01,AC204="n/a"),"n/a",M204/AC204*100)</f>
        <v>46.428571428571423</v>
      </c>
      <c r="AA204" s="841">
        <f>IF(OR(AC204&lt;0.01,AC204="n/a"),"n/a",I204/AC204)</f>
        <v>18.462053571428569</v>
      </c>
      <c r="AB204" s="842">
        <v>9</v>
      </c>
      <c r="AC204" s="821">
        <v>4.4800000000000004</v>
      </c>
      <c r="AD204" s="821" t="s">
        <v>135</v>
      </c>
      <c r="AE204" s="821">
        <v>2.54</v>
      </c>
      <c r="AF204" s="821">
        <v>4.47</v>
      </c>
      <c r="AG204" s="821">
        <v>44.5</v>
      </c>
      <c r="AH204" s="821">
        <v>41.6</v>
      </c>
      <c r="AI204" s="821">
        <v>10.52</v>
      </c>
      <c r="AJ204" s="821">
        <v>16.2</v>
      </c>
      <c r="AK204" s="821" t="s">
        <v>135</v>
      </c>
      <c r="AL204" s="833">
        <v>46990</v>
      </c>
      <c r="AM204" s="827">
        <v>0.2</v>
      </c>
      <c r="AN204" s="821">
        <v>0.93</v>
      </c>
      <c r="AO204" s="705">
        <f>IF(U204="n/a","n/a",IF(AA204&lt;0,"n/a",IF(AA204="n/a","n/a",J204+U204-AA204)))</f>
        <v>-14.533254040173905</v>
      </c>
      <c r="AP204" s="706">
        <f>IF(U204="n/a","n/a",J204+U204)</f>
        <v>3.928799531254664</v>
      </c>
      <c r="AQ204" s="843">
        <f>IF(OR(AC204&lt;0.01,AC204="n/a",AF204="n/a"),"n/a",(I204/SQRT(22.5*AC204*(I204/AF204))-1)*100)</f>
        <v>91.514872604117656</v>
      </c>
      <c r="AR204" s="618">
        <f>INDEX(Historical!$C$7:$C$1222,MATCH(B204,Historical!$B$7:$B$1244,0))*IF(AH204="n/a",1.03,IF(AH204&lt;0,1.01,IF(AH204&gt;10,1.1,(1+AH204/100))))</f>
        <v>2.2715000000000001</v>
      </c>
      <c r="AS204" s="841">
        <f>IF($AI204="n/a",1.03*AR204,IF($AI204&lt;0,1.01*AR204,IF($AI204&gt;10,1.1*AR204,(1+$AI204/100)*AR204)))</f>
        <v>2.4986500000000005</v>
      </c>
      <c r="AT204" s="841">
        <f>IF($AK204="n/a",1.03*AS204,IF($AK204&lt;0,1.01*AS204,IF($AK204&gt;10,1.1*AS204,(1+$AK204/100)*AS204)))</f>
        <v>2.5736095000000008</v>
      </c>
      <c r="AU204" s="841">
        <f>IF($AK204="n/a",1.03*AT204,IF($AK204&lt;0,1.01*AT204,IF($AK204&gt;10,1.1*AT204,(1+$AK204/100)*AT204)))</f>
        <v>2.650817785000001</v>
      </c>
      <c r="AV204" s="841">
        <f>IF($AK204="n/a",1.03*AU204,IF($AK204&lt;0,1.01*AU204,IF($AK204&gt;10,1.1*AU204,(1+$AK204/100)*AU204)))</f>
        <v>2.7303423185500009</v>
      </c>
      <c r="AW204" s="618">
        <f>SUM(AR204:AV204)</f>
        <v>12.724919603550003</v>
      </c>
      <c r="AX204" s="713">
        <f>AW204/I204*100</f>
        <v>15.384983198585422</v>
      </c>
      <c r="AY204" s="887">
        <v>1.39</v>
      </c>
      <c r="AZ204" s="827">
        <v>14.23</v>
      </c>
      <c r="BA204" s="827">
        <v>-17.29</v>
      </c>
      <c r="BB204" s="827">
        <v>-9.31</v>
      </c>
      <c r="BC204" s="827">
        <v>-4.68</v>
      </c>
      <c r="BE204" s="594">
        <v>1958</v>
      </c>
      <c r="BF204" s="853">
        <f>IF(BE204&gt;2020,0,IF(BE204&gt;2008,1,IF(BE204&gt;2001,2,IF(BE204&gt;1990,3,IF(BE204&gt;1980,4,IF(BE204&gt;1973,5,IF(BE204&gt;1970,6,IF(BE204&gt;1960,7,IF(BE204&gt;1958,8,IF(BE204&gt;1953,9,10))))))))))</f>
        <v>9</v>
      </c>
      <c r="BG204" s="837">
        <v>13.5</v>
      </c>
      <c r="BH204" s="820" t="s">
        <v>4443</v>
      </c>
      <c r="BI204" s="820" t="s">
        <v>4444</v>
      </c>
    </row>
    <row r="205" spans="1:61" ht="11.25" customHeight="1" x14ac:dyDescent="0.2">
      <c r="A205" s="826" t="s">
        <v>4780</v>
      </c>
      <c r="B205" s="830" t="s">
        <v>551</v>
      </c>
      <c r="C205" s="885" t="s">
        <v>152</v>
      </c>
      <c r="D205" s="885" t="s">
        <v>4180</v>
      </c>
      <c r="E205" s="699">
        <v>16</v>
      </c>
      <c r="F205" s="1122">
        <v>244</v>
      </c>
      <c r="G205" s="1097" t="s">
        <v>105</v>
      </c>
      <c r="H205" s="1097" t="s">
        <v>105</v>
      </c>
      <c r="I205" t="n">
        <v>90.69</v>
      </c>
      <c r="J205" s="618">
        <f>(M205/I205)*100</f>
        <v>0.25704067948144838</v>
      </c>
      <c r="K205" s="832">
        <v>5.7500000000000002E-2</v>
      </c>
      <c r="L205" s="842">
        <v>4</v>
      </c>
      <c r="M205" s="609">
        <f>K205*L205</f>
        <v>0.23</v>
      </c>
      <c r="N205" s="825" t="s">
        <v>159</v>
      </c>
      <c r="O205" s="700">
        <v>5.5E-2</v>
      </c>
      <c r="P205" s="603">
        <v>44924</v>
      </c>
      <c r="Q205" s="603">
        <v>44957</v>
      </c>
      <c r="R205" s="609">
        <f>(K205-O205)/O205*100</f>
        <v>4.5454545454545494</v>
      </c>
      <c r="S205" s="667">
        <f>IF(INDEX(Historical!$D$7:$D$1220,MATCH(B205,Historical!$B$7:$B$1244,0))=0,"n/a",(INDEX(Historical!$C$7:$C$1222,MATCH(B205,Historical!$B$7:$B$1244,0))/INDEX(Historical!$D$7:$D$1220,MATCH(B205,Historical!$B$7:$B$1244,0))-1)*100)</f>
        <v>4.7619047619047672</v>
      </c>
      <c r="T205" s="667">
        <f>IF(INDEX(Historical!$F$7:$F$1213,MATCH(B205,Historical!$B$7:$B$1244,0))=0,"n/a",((INDEX(Historical!$C$7:$C$1222,MATCH(B205,Historical!$B$7:$B$1244,0))/INDEX(Historical!$F$7:$F$1213,MATCH(B205,Historical!$B$7:$B$1244,0)))^(1/3)-1)*100)</f>
        <v>5.0081546755695205</v>
      </c>
      <c r="U205" s="667">
        <f>IF(INDEX(Historical!$H$7:$H$1213,MATCH(B205,Historical!$B$7:$B$1244,0))=0,"n/a",((INDEX(Historical!$C$7:$C$1222,MATCH(B205,Historical!$B$7:$B$1244,0))/INDEX(Historical!$H$7:$H$1213,MATCH(B205,Historical!$B$7:$B$1244,0)))^(1/5)-1)*100)</f>
        <v>5.291848906511043</v>
      </c>
      <c r="V205" s="667">
        <f>IF(INDEX(Historical!$N$7:$N$1213,MATCH(B205,Historical!$B$7:$B$1244,0))=0,"n/a",((INDEX(Historical!$C$7:$C$1222,MATCH(B205,Historical!$B$7:$B$1244,0))/INDEX(Historical!$N$7:$N$1213,MATCH(B205,Historical!$B$7:$B$1244,0)))^(1/10)-1)*100)</f>
        <v>12.468523138166665</v>
      </c>
      <c r="W205" s="668">
        <f>IF(OR(U205&lt;=0,U205="n/a",V205&lt;=0,V205="n/a"),"n/a",U205/V205)</f>
        <v>0.42441665687834951</v>
      </c>
      <c r="X205" s="669">
        <f>IF(OR(AJ205&lt;=0,AJ205="n/a",U205&lt;=0,U205="n/a"),"n/a",U205/AJ205)</f>
        <v>9.0304588848311329E-2</v>
      </c>
      <c r="Y205" s="626"/>
      <c r="Z205" s="618">
        <f>IF(OR(AC205&lt;0.01,AC205="n/a"),"n/a",M205/AC205*100)</f>
        <v>5.8227848101265822</v>
      </c>
      <c r="AA205" s="841">
        <f>IF(OR(AC205&lt;0.01,AC205="n/a"),"n/a",I205/AC205)</f>
        <v>22.653164556962025</v>
      </c>
      <c r="AB205" s="842">
        <v>12</v>
      </c>
      <c r="AC205" s="821">
        <v>3.95</v>
      </c>
      <c r="AD205" s="821">
        <v>1.53</v>
      </c>
      <c r="AE205" s="821">
        <v>1.67</v>
      </c>
      <c r="AF205" s="821">
        <v>4</v>
      </c>
      <c r="AG205" s="821">
        <v>19.5</v>
      </c>
      <c r="AH205" s="821">
        <v>15.5</v>
      </c>
      <c r="AI205" s="821">
        <v>10.059999999999999</v>
      </c>
      <c r="AJ205" s="821">
        <v>58.599999999999994</v>
      </c>
      <c r="AK205" s="821">
        <v>15</v>
      </c>
      <c r="AL205" s="833">
        <v>5050</v>
      </c>
      <c r="AM205" s="827">
        <v>0.70000000000000007</v>
      </c>
      <c r="AN205" s="821">
        <v>0.12</v>
      </c>
      <c r="AO205" s="705">
        <f>IF(U205="n/a","n/a",IF(AA205&lt;0,"n/a",IF(AA205="n/a","n/a",J205+U205-AA205)))</f>
        <v>-17.104274970969534</v>
      </c>
      <c r="AP205" s="706">
        <f>IF(U205="n/a","n/a",J205+U205)</f>
        <v>5.5488895859924909</v>
      </c>
      <c r="AQ205" s="843">
        <f>IF(OR(AC205&lt;0.01,AC205="n/a",AF205="n/a"),"n/a",(I205/SQRT(22.5*AC205*(I205/AF205))-1)*100)</f>
        <v>100.67957680269872</v>
      </c>
      <c r="AR205" s="618">
        <f>INDEX(Historical!$C$7:$C$1222,MATCH(B205,Historical!$B$7:$B$1244,0))*IF(AH205="n/a",1.03,IF(AH205&lt;0,1.01,IF(AH205&gt;10,1.1,(1+AH205/100))))</f>
        <v>0.24200000000000002</v>
      </c>
      <c r="AS205" s="841">
        <f>IF($AI205="n/a",1.03*AR205,IF($AI205&lt;0,1.01*AR205,IF($AI205&gt;10,1.1*AR205,(1+$AI205/100)*AR205)))</f>
        <v>0.26620000000000005</v>
      </c>
      <c r="AT205" s="841">
        <f>IF($AK205="n/a",1.03*AS205,IF($AK205&lt;0,1.01*AS205,IF($AK205&gt;10,1.1*AS205,(1+$AK205/100)*AS205)))</f>
        <v>0.29282000000000008</v>
      </c>
      <c r="AU205" s="841">
        <f>IF($AK205="n/a",1.03*AT205,IF($AK205&lt;0,1.01*AT205,IF($AK205&gt;10,1.1*AT205,(1+$AK205/100)*AT205)))</f>
        <v>0.32210200000000011</v>
      </c>
      <c r="AV205" s="841">
        <f>IF($AK205="n/a",1.03*AU205,IF($AK205&lt;0,1.01*AU205,IF($AK205&gt;10,1.1*AU205,(1+$AK205/100)*AU205)))</f>
        <v>0.35431220000000013</v>
      </c>
      <c r="AW205" s="618">
        <f>SUM(AR205:AV205)</f>
        <v>1.4774342000000005</v>
      </c>
      <c r="AX205" s="713">
        <f>AW205/I205*100</f>
        <v>1.6511334376396964</v>
      </c>
      <c r="AY205" s="887">
        <v>1.01</v>
      </c>
      <c r="AZ205" s="827">
        <v>27.3</v>
      </c>
      <c r="BA205" s="827">
        <v>-10.09</v>
      </c>
      <c r="BB205" s="827">
        <v>-4</v>
      </c>
      <c r="BC205" s="827">
        <v>3.91</v>
      </c>
      <c r="BE205" s="594">
        <v>2008</v>
      </c>
      <c r="BF205" s="853">
        <f>IF(BE205&gt;2020,0,IF(BE205&gt;2008,1,IF(BE205&gt;2001,2,IF(BE205&gt;1990,3,IF(BE205&gt;1980,4,IF(BE205&gt;1973,5,IF(BE205&gt;1970,6,IF(BE205&gt;1960,7,IF(BE205&gt;1958,8,IF(BE205&gt;1953,9,10))))))))))</f>
        <v>2</v>
      </c>
      <c r="BG205" s="837">
        <v>7.0000000000000009</v>
      </c>
      <c r="BH205" s="820" t="s">
        <v>4443</v>
      </c>
      <c r="BI205" s="820" t="s">
        <v>4444</v>
      </c>
    </row>
    <row r="206" spans="1:61" ht="11.25" customHeight="1" x14ac:dyDescent="0.2">
      <c r="A206" s="836" t="s">
        <v>5223</v>
      </c>
      <c r="B206" s="830" t="s">
        <v>2180</v>
      </c>
      <c r="C206" s="885" t="s">
        <v>177</v>
      </c>
      <c r="D206" s="885" t="s">
        <v>4195</v>
      </c>
      <c r="E206" s="699">
        <v>6</v>
      </c>
      <c r="F206" s="1122">
        <v>669</v>
      </c>
      <c r="G206" s="1122" t="s">
        <v>105</v>
      </c>
      <c r="H206" s="1122" t="s">
        <v>105</v>
      </c>
      <c r="I206" t="n">
        <v>113.54</v>
      </c>
      <c r="J206" s="618">
        <f>(M206/I206)*100</f>
        <v>2.9198371969562911</v>
      </c>
      <c r="K206" s="832">
        <v>0.82499999999999996</v>
      </c>
      <c r="L206" s="842">
        <v>4</v>
      </c>
      <c r="M206" s="609">
        <f>K206*L206</f>
        <v>3.3</v>
      </c>
      <c r="N206" s="825" t="s">
        <v>483</v>
      </c>
      <c r="O206" s="700">
        <v>0.75</v>
      </c>
      <c r="P206" s="603">
        <v>44939</v>
      </c>
      <c r="Q206" s="603">
        <v>44957</v>
      </c>
      <c r="R206" s="609">
        <f>(K206-O206)/O206*100</f>
        <v>9.9999999999999929</v>
      </c>
      <c r="S206" s="667">
        <f>IF(INDEX(Historical!$D$7:$D$1220,MATCH(B206,Historical!$B$7:$B$1244,0))=0,"n/a",(INDEX(Historical!$C$7:$C$1222,MATCH(B206,Historical!$B$7:$B$1244,0))/INDEX(Historical!$D$7:$D$1220,MATCH(B206,Historical!$B$7:$B$1244,0))-1)*100)</f>
        <v>86.046511627906995</v>
      </c>
      <c r="T206" s="667">
        <f>IF(INDEX(Historical!$F$7:$F$1213,MATCH(B206,Historical!$B$7:$B$1244,0))=0,"n/a",((INDEX(Historical!$C$7:$C$1222,MATCH(B206,Historical!$B$7:$B$1244,0))/INDEX(Historical!$F$7:$F$1213,MATCH(B206,Historical!$B$7:$B$1244,0)))^(1/3)-1)*100)</f>
        <v>43.510960400362578</v>
      </c>
      <c r="U206" s="667">
        <f>IF(INDEX(Historical!$H$7:$H$1213,MATCH(B206,Historical!$B$7:$B$1244,0))=0,"n/a",((INDEX(Historical!$C$7:$C$1222,MATCH(B206,Historical!$B$7:$B$1244,0))/INDEX(Historical!$H$7:$H$1213,MATCH(B206,Historical!$B$7:$B$1244,0)))^(1/5)-1)*100)</f>
        <v>34.961311656084163</v>
      </c>
      <c r="V206" s="667">
        <f>IF(INDEX(Historical!$N$7:$N$1213,MATCH(B206,Historical!$B$7:$B$1244,0))=0,"n/a",((INDEX(Historical!$C$7:$C$1222,MATCH(B206,Historical!$B$7:$B$1244,0))/INDEX(Historical!$N$7:$N$1213,MATCH(B206,Historical!$B$7:$B$1244,0)))^(1/10)-1)*100)</f>
        <v>24.510978105380744</v>
      </c>
      <c r="W206" s="668">
        <f>IF(OR(U206&lt;=0,U206="n/a",V206&lt;=0,V206="n/a"),"n/a",U206/V206)</f>
        <v>1.4263531836948327</v>
      </c>
      <c r="X206" s="669">
        <f>IF(OR(AJ206&lt;=0,AJ206="n/a",U206&lt;=0,U206="n/a"),"n/a",U206/AJ206)</f>
        <v>0.72609162317931808</v>
      </c>
      <c r="Y206" s="640"/>
      <c r="Z206" s="618">
        <f>IF(OR(AC206&lt;0.01,AC206="n/a"),"n/a",M206/AC206*100)</f>
        <v>25.923016496465038</v>
      </c>
      <c r="AA206" s="841">
        <f>IF(OR(AC206&lt;0.01,AC206="n/a"),"n/a",I206/AC206)</f>
        <v>8.8782403770620579</v>
      </c>
      <c r="AB206" s="842">
        <v>12</v>
      </c>
      <c r="AC206" s="821">
        <v>12.73</v>
      </c>
      <c r="AD206" s="821">
        <v>0.45</v>
      </c>
      <c r="AE206" s="821">
        <v>2.83</v>
      </c>
      <c r="AF206" s="821">
        <v>2.72</v>
      </c>
      <c r="AG206" s="821" t="s">
        <v>135</v>
      </c>
      <c r="AH206" s="821">
        <v>3.5000000000000004</v>
      </c>
      <c r="AI206" s="821">
        <v>-1.94</v>
      </c>
      <c r="AJ206" s="821">
        <v>48.15</v>
      </c>
      <c r="AK206" s="821">
        <v>20.23</v>
      </c>
      <c r="AL206" s="833">
        <v>70510</v>
      </c>
      <c r="AM206" s="827">
        <v>0.3</v>
      </c>
      <c r="AN206" s="821">
        <v>0.2</v>
      </c>
      <c r="AO206" s="705">
        <f>IF(U206="n/a","n/a",IF(AA206&lt;0,"n/a",IF(AA206="n/a","n/a",J206+U206-AA206)))</f>
        <v>29.002908475978401</v>
      </c>
      <c r="AP206" s="706">
        <f>IF(U206="n/a","n/a",J206+U206)</f>
        <v>37.881148853040457</v>
      </c>
      <c r="AQ206" s="843">
        <f>IF(OR(AC206&lt;0.01,AC206="n/a",AF206="n/a"),"n/a",(I206/SQRT(22.5*AC206*(I206/AF206))-1)*100)</f>
        <v>3.599257452527227</v>
      </c>
      <c r="AR206" s="618">
        <f>INDEX(Historical!$C$7:$C$1222,MATCH(B206,Historical!$B$7:$B$1244,0))*IF(AH206="n/a",1.03,IF(AH206&lt;0,1.01,IF(AH206&gt;10,1.1,(1+AH206/100))))</f>
        <v>3.1049999999999995</v>
      </c>
      <c r="AS206" s="841">
        <f>IF($AI206="n/a",1.03*AR206,IF($AI206&lt;0,1.01*AR206,IF($AI206&gt;10,1.1*AR206,(1+$AI206/100)*AR206)))</f>
        <v>3.1360499999999996</v>
      </c>
      <c r="AT206" s="841">
        <f>IF($AK206="n/a",1.03*AS206,IF($AK206&lt;0,1.01*AS206,IF($AK206&gt;10,1.1*AS206,(1+$AK206/100)*AS206)))</f>
        <v>3.4496549999999999</v>
      </c>
      <c r="AU206" s="841">
        <f>IF($AK206="n/a",1.03*AT206,IF($AK206&lt;0,1.01*AT206,IF($AK206&gt;10,1.1*AT206,(1+$AK206/100)*AT206)))</f>
        <v>3.7946205000000002</v>
      </c>
      <c r="AV206" s="841">
        <f>IF($AK206="n/a",1.03*AU206,IF($AK206&lt;0,1.01*AU206,IF($AK206&gt;10,1.1*AU206,(1+$AK206/100)*AU206)))</f>
        <v>4.1740825500000005</v>
      </c>
      <c r="AW206" s="618">
        <f>SUM(AR206:AV206)</f>
        <v>17.65940805</v>
      </c>
      <c r="AX206" s="713">
        <f>AW206/I206*100</f>
        <v>15.625029242611927</v>
      </c>
      <c r="AY206" s="887">
        <v>1.5</v>
      </c>
      <c r="AZ206" s="827">
        <v>25.629999999999995</v>
      </c>
      <c r="BA206" s="827">
        <v>-24.2</v>
      </c>
      <c r="BB206" s="827">
        <v>-11.379999999999999</v>
      </c>
      <c r="BC206" s="827">
        <v>-7.64</v>
      </c>
      <c r="BE206" s="594">
        <v>2018</v>
      </c>
      <c r="BF206" s="853">
        <f>IF(BE206&gt;2020,0,IF(BE206&gt;2008,1,IF(BE206&gt;2001,2,IF(BE206&gt;1990,3,IF(BE206&gt;1980,4,IF(BE206&gt;1973,5,IF(BE206&gt;1970,6,IF(BE206&gt;1960,7,IF(BE206&gt;1958,8,IF(BE206&gt;1953,9,10))))))))))</f>
        <v>1</v>
      </c>
      <c r="BG206" s="837" t="s">
        <v>135</v>
      </c>
      <c r="BH206" s="820" t="s">
        <v>4443</v>
      </c>
      <c r="BI206" s="820" t="s">
        <v>4444</v>
      </c>
    </row>
    <row r="207" spans="1:61" ht="11.25" customHeight="1" x14ac:dyDescent="0.2">
      <c r="A207" s="819" t="s">
        <v>4781</v>
      </c>
      <c r="B207" s="830" t="s">
        <v>555</v>
      </c>
      <c r="C207" s="885" t="s">
        <v>177</v>
      </c>
      <c r="D207" s="885" t="s">
        <v>4195</v>
      </c>
      <c r="E207" s="699">
        <v>26</v>
      </c>
      <c r="F207" s="1122">
        <v>138</v>
      </c>
      <c r="G207" s="1097" t="s">
        <v>36</v>
      </c>
      <c r="H207" s="1097" t="s">
        <v>105</v>
      </c>
      <c r="I207" t="n">
        <v>25.4</v>
      </c>
      <c r="J207" s="618">
        <f>(M207/I207)*100</f>
        <v>7.6772424598511551</v>
      </c>
      <c r="K207" s="839">
        <v>0.49</v>
      </c>
      <c r="L207" s="842">
        <v>4</v>
      </c>
      <c r="M207" s="609">
        <f>K207*L207</f>
        <v>1.96</v>
      </c>
      <c r="N207" s="825" t="s">
        <v>121</v>
      </c>
      <c r="O207" s="701">
        <v>0.47499999999999998</v>
      </c>
      <c r="P207" s="603">
        <v>44956</v>
      </c>
      <c r="Q207" s="603">
        <v>44971</v>
      </c>
      <c r="R207" s="609">
        <f>(K207-O207)/O207*100</f>
        <v>3.157894736842108</v>
      </c>
      <c r="S207" s="667">
        <f>IF(INDEX(Historical!$D$7:$D$1220,MATCH(B207,Historical!$B$7:$B$1244,0))=0,"n/a",(INDEX(Historical!$C$7:$C$1222,MATCH(B207,Historical!$B$7:$B$1244,0))/INDEX(Historical!$D$7:$D$1220,MATCH(B207,Historical!$B$7:$B$1244,0))-1)*100)</f>
        <v>4.4444444444444287</v>
      </c>
      <c r="T207" s="667">
        <f>IF(INDEX(Historical!$F$7:$F$1213,MATCH(B207,Historical!$B$7:$B$1244,0))=0,"n/a",((INDEX(Historical!$C$7:$C$1222,MATCH(B207,Historical!$B$7:$B$1244,0))/INDEX(Historical!$F$7:$F$1213,MATCH(B207,Historical!$B$7:$B$1244,0)))^(1/3)-1)*100)</f>
        <v>2.3199319939398277</v>
      </c>
      <c r="U207" s="667">
        <f>IF(INDEX(Historical!$H$7:$H$1213,MATCH(B207,Historical!$B$7:$B$1244,0))=0,"n/a",((INDEX(Historical!$C$7:$C$1222,MATCH(B207,Historical!$B$7:$B$1244,0))/INDEX(Historical!$H$7:$H$1213,MATCH(B207,Historical!$B$7:$B$1244,0)))^(1/5)-1)*100)</f>
        <v>2.4279312571862333</v>
      </c>
      <c r="V207" s="667">
        <f>IF(INDEX(Historical!$N$7:$N$1213,MATCH(B207,Historical!$B$7:$B$1244,0))=0,"n/a",((INDEX(Historical!$C$7:$C$1222,MATCH(B207,Historical!$B$7:$B$1244,0))/INDEX(Historical!$N$7:$N$1213,MATCH(B207,Historical!$B$7:$B$1244,0)))^(1/10)-1)*100)</f>
        <v>4.0312553304472809</v>
      </c>
      <c r="W207" s="668">
        <f>IF(OR(U207&lt;=0,U207="n/a",V207&lt;=0,V207="n/a"),"n/a",U207/V207)</f>
        <v>0.60227672478310779</v>
      </c>
      <c r="X207" s="669">
        <f>IF(OR(AJ207&lt;=0,AJ207="n/a",U207&lt;=0,U207="n/a"),"n/a",U207/AJ207)</f>
        <v>0.15174570357413958</v>
      </c>
      <c r="Y207" s="831"/>
      <c r="Z207" s="618">
        <f>IF(OR(AC207&lt;0.01,AC207="n/a"),"n/a",M207/AC207*100)</f>
        <v>85.217391304347828</v>
      </c>
      <c r="AA207" s="841">
        <f>IF(OR(AC207&lt;0.01,AC207="n/a"),"n/a",I207/AC207)</f>
        <v>11.100000000000001</v>
      </c>
      <c r="AB207" s="842">
        <v>12</v>
      </c>
      <c r="AC207" s="821">
        <v>2.2999999999999998</v>
      </c>
      <c r="AD207" s="821">
        <v>1.31</v>
      </c>
      <c r="AE207" s="821">
        <v>1.01</v>
      </c>
      <c r="AF207" s="821">
        <v>2.14</v>
      </c>
      <c r="AG207" s="821">
        <v>18.8</v>
      </c>
      <c r="AH207" s="821">
        <v>21.9</v>
      </c>
      <c r="AI207" s="821">
        <v>4.12</v>
      </c>
      <c r="AJ207" s="821">
        <v>16</v>
      </c>
      <c r="AK207" s="821">
        <v>8.6</v>
      </c>
      <c r="AL207" s="833">
        <v>56240</v>
      </c>
      <c r="AM207" s="827">
        <v>32.629999999999995</v>
      </c>
      <c r="AN207" s="821">
        <v>1.1100000000000001</v>
      </c>
      <c r="AO207" s="705">
        <f>IF(U207="n/a","n/a",IF(AA207&lt;0,"n/a",IF(AA207="n/a","n/a",J207+U207-AA207)))</f>
        <v>-0.99482628296261311</v>
      </c>
      <c r="AP207" s="706">
        <f>IF(U207="n/a","n/a",J207+U207)</f>
        <v>10.105173717037388</v>
      </c>
      <c r="AQ207" s="843">
        <f>IF(OR(AC207&lt;0.01,AC207="n/a",AF207="n/a"),"n/a",(I207/SQRT(22.5*AC207*(I207/AF207))-1)*100)</f>
        <v>2.7488848276872258</v>
      </c>
      <c r="AR207" s="618">
        <f>INDEX(Historical!$C$7:$C$1222,MATCH(B207,Historical!$B$7:$B$1244,0))*IF(AH207="n/a",1.03,IF(AH207&lt;0,1.01,IF(AH207&gt;10,1.1,(1+AH207/100))))</f>
        <v>2.0680000000000001</v>
      </c>
      <c r="AS207" s="841">
        <f>IF($AI207="n/a",1.03*AR207,IF($AI207&lt;0,1.01*AR207,IF($AI207&gt;10,1.1*AR207,(1+$AI207/100)*AR207)))</f>
        <v>2.1532016</v>
      </c>
      <c r="AT207" s="841">
        <f>IF($AK207="n/a",1.03*AS207,IF($AK207&lt;0,1.01*AS207,IF($AK207&gt;10,1.1*AS207,(1+$AK207/100)*AS207)))</f>
        <v>2.3383769376000001</v>
      </c>
      <c r="AU207" s="841">
        <f>IF($AK207="n/a",1.03*AT207,IF($AK207&lt;0,1.01*AT207,IF($AK207&gt;10,1.1*AT207,(1+$AK207/100)*AT207)))</f>
        <v>2.5394773542336004</v>
      </c>
      <c r="AV207" s="841">
        <f>IF($AK207="n/a",1.03*AU207,IF($AK207&lt;0,1.01*AU207,IF($AK207&gt;10,1.1*AU207,(1+$AK207/100)*AU207)))</f>
        <v>2.7578724066976901</v>
      </c>
      <c r="AW207" s="618">
        <f>SUM(AR207:AV207)</f>
        <v>11.85692829853129</v>
      </c>
      <c r="AX207" s="713">
        <f>AW207/I207*100</f>
        <v>46.443119069844457</v>
      </c>
      <c r="AY207" s="887">
        <v>1.06</v>
      </c>
      <c r="AZ207" s="827">
        <v>11.48</v>
      </c>
      <c r="BA207" s="827">
        <v>-10.89</v>
      </c>
      <c r="BB207" s="827">
        <v>0.80999999999999994</v>
      </c>
      <c r="BC207" s="827">
        <v>0.11</v>
      </c>
      <c r="BE207" s="594">
        <v>1998</v>
      </c>
      <c r="BF207" s="853">
        <f>IF(BE207&gt;2020,0,IF(BE207&gt;2008,1,IF(BE207&gt;2001,2,IF(BE207&gt;1990,3,IF(BE207&gt;1980,4,IF(BE207&gt;1973,5,IF(BE207&gt;1970,6,IF(BE207&gt;1960,7,IF(BE207&gt;1958,8,IF(BE207&gt;1953,9,10))))))))))</f>
        <v>3</v>
      </c>
      <c r="BG207" s="837">
        <v>7.0000000000000009</v>
      </c>
      <c r="BH207" s="820" t="s">
        <v>4443</v>
      </c>
      <c r="BI207" s="820" t="s">
        <v>4446</v>
      </c>
    </row>
    <row r="208" spans="1:61" ht="11.25" customHeight="1" x14ac:dyDescent="0.2">
      <c r="A208" s="836" t="s">
        <v>5312</v>
      </c>
      <c r="B208" s="830" t="s">
        <v>5310</v>
      </c>
      <c r="C208" s="885" t="s">
        <v>107</v>
      </c>
      <c r="D208" s="885" t="s">
        <v>4497</v>
      </c>
      <c r="E208" s="699">
        <v>5</v>
      </c>
      <c r="F208" s="1122">
        <v>688</v>
      </c>
      <c r="G208" s="1104" t="s">
        <v>105</v>
      </c>
      <c r="H208" s="1104" t="s">
        <v>105</v>
      </c>
      <c r="I208" t="n">
        <v>24.7</v>
      </c>
      <c r="J208" s="618">
        <f>(M208/I208)*100</f>
        <v>2.5461489497135581</v>
      </c>
      <c r="K208" s="832">
        <v>0.2</v>
      </c>
      <c r="L208" s="842">
        <v>4</v>
      </c>
      <c r="M208" s="609">
        <f>K208*L208</f>
        <v>0.8</v>
      </c>
      <c r="N208" s="825" t="s">
        <v>292</v>
      </c>
      <c r="O208" s="700">
        <v>0.18</v>
      </c>
      <c r="P208" s="603">
        <v>44707</v>
      </c>
      <c r="Q208" s="603">
        <v>44718</v>
      </c>
      <c r="R208" s="609">
        <f>(K208-O208)/O208*100</f>
        <v>11.111111111111121</v>
      </c>
      <c r="S208" s="667">
        <f>IF(INDEX(Historical!$D$7:$D$1220,MATCH(B208,Historical!$B$7:$B$1244,0))=0,"n/a",(INDEX(Historical!$C$7:$C$1222,MATCH(B208,Historical!$B$7:$B$1244,0))/INDEX(Historical!$D$7:$D$1220,MATCH(B208,Historical!$B$7:$B$1244,0))-1)*100)</f>
        <v>9.8591549295774517</v>
      </c>
      <c r="T208" s="667">
        <f>IF(INDEX(Historical!$F$7:$F$1213,MATCH(B208,Historical!$B$7:$B$1244,0))=0,"n/a",((INDEX(Historical!$C$7:$C$1222,MATCH(B208,Historical!$B$7:$B$1244,0))/INDEX(Historical!$F$7:$F$1213,MATCH(B208,Historical!$B$7:$B$1244,0)))^(1/3)-1)*100)</f>
        <v>10.37961367337601</v>
      </c>
      <c r="U208" s="667" t="str">
        <f>IF(INDEX(Historical!$H$7:$H$1213,MATCH(B208,Historical!$B$7:$B$1244,0))=0,"n/a",((INDEX(Historical!$C$7:$C$1222,MATCH(B208,Historical!$B$7:$B$1244,0))/INDEX(Historical!$H$7:$H$1213,MATCH(B208,Historical!$B$7:$B$1244,0)))^(1/5)-1)*100)</f>
        <v>n/a</v>
      </c>
      <c r="V208" s="667" t="str">
        <f>IF(INDEX(Historical!$N$7:$N$1213,MATCH(B208,Historical!$B$7:$B$1244,0))=0,"n/a",((INDEX(Historical!$C$7:$C$1222,MATCH(B208,Historical!$B$7:$B$1244,0))/INDEX(Historical!$N$7:$N$1213,MATCH(B208,Historical!$B$7:$B$1244,0)))^(1/10)-1)*100)</f>
        <v>n/a</v>
      </c>
      <c r="W208" s="668" t="str">
        <f>IF(OR(U208&lt;=0,U208="n/a",V208&lt;=0,V208="n/a"),"n/a",U208/V208)</f>
        <v>n/a</v>
      </c>
      <c r="X208" s="669" t="str">
        <f>IF(OR(AJ208&lt;=0,AJ208="n/a",U208&lt;=0,U208="n/a"),"n/a",U208/AJ208)</f>
        <v>n/a</v>
      </c>
      <c r="Y208" s="640"/>
      <c r="Z208" s="618">
        <f>IF(OR(AC208&lt;0.01,AC208="n/a"),"n/a",M208/AC208*100)</f>
        <v>18.264840182648403</v>
      </c>
      <c r="AA208" s="841">
        <f>IF(OR(AC208&lt;0.01,AC208="n/a"),"n/a",I208/AC208)</f>
        <v>7.1735159817351608</v>
      </c>
      <c r="AB208" s="842">
        <v>12</v>
      </c>
      <c r="AC208" s="821">
        <v>4.38</v>
      </c>
      <c r="AD208" s="821">
        <v>0.88</v>
      </c>
      <c r="AE208" s="821">
        <v>0.9</v>
      </c>
      <c r="AF208" s="821">
        <v>120.69</v>
      </c>
      <c r="AG208" s="821">
        <v>55.400000000000006</v>
      </c>
      <c r="AH208" s="821">
        <v>461.59999999999997</v>
      </c>
      <c r="AI208" s="821">
        <v>17.03</v>
      </c>
      <c r="AJ208" s="821">
        <v>27.1</v>
      </c>
      <c r="AK208" s="821">
        <v>8.16</v>
      </c>
      <c r="AL208" s="833">
        <v>11380</v>
      </c>
      <c r="AM208" s="827">
        <v>0.2</v>
      </c>
      <c r="AN208" s="821">
        <v>143.04</v>
      </c>
      <c r="AO208" s="705" t="str">
        <f>IF(U208="n/a","n/a",IF(AA208&lt;0,"n/a",IF(AA208="n/a","n/a",J208+U208-AA208)))</f>
        <v>n/a</v>
      </c>
      <c r="AP208" s="706" t="str">
        <f>IF(U208="n/a","n/a",J208+U208)</f>
        <v>n/a</v>
      </c>
      <c r="AQ208" s="843">
        <f>IF(OR(AC208&lt;0.01,AC208="n/a",AF208="n/a"),"n/a",(I208/SQRT(22.5*AC208*(I208/AF208))-1)*100)</f>
        <v>520.31233847173633</v>
      </c>
      <c r="AR208" s="618">
        <f>INDEX(Historical!$C$7:$C$1222,MATCH(B208,Historical!$B$7:$B$1244,0))*IF(AH208="n/a",1.03,IF(AH208&lt;0,1.01,IF(AH208&gt;10,1.1,(1+AH208/100))))</f>
        <v>0.8580000000000001</v>
      </c>
      <c r="AS208" s="841">
        <f>IF($AI208="n/a",1.03*AR208,IF($AI208&lt;0,1.01*AR208,IF($AI208&gt;10,1.1*AR208,(1+$AI208/100)*AR208)))</f>
        <v>0.94380000000000019</v>
      </c>
      <c r="AT208" s="841">
        <f>IF($AK208="n/a",1.03*AS208,IF($AK208&lt;0,1.01*AS208,IF($AK208&gt;10,1.1*AS208,(1+$AK208/100)*AS208)))</f>
        <v>1.0208140800000001</v>
      </c>
      <c r="AU208" s="841">
        <f>IF($AK208="n/a",1.03*AT208,IF($AK208&lt;0,1.01*AT208,IF($AK208&gt;10,1.1*AT208,(1+$AK208/100)*AT208)))</f>
        <v>1.1041125089279999</v>
      </c>
      <c r="AV208" s="841">
        <f>IF($AK208="n/a",1.03*AU208,IF($AK208&lt;0,1.01*AU208,IF($AK208&gt;10,1.1*AU208,(1+$AK208/100)*AU208)))</f>
        <v>1.1942080896565246</v>
      </c>
      <c r="AW208" s="618">
        <f>SUM(AR208:AV208)</f>
        <v>5.1209346785845247</v>
      </c>
      <c r="AX208" s="713">
        <f>AW208/I208*100</f>
        <v>16.298328066787157</v>
      </c>
      <c r="AY208" s="887">
        <v>1.44</v>
      </c>
      <c r="AZ208" s="827">
        <v>27.67</v>
      </c>
      <c r="BA208" s="827">
        <v>-5.4899999999999993</v>
      </c>
      <c r="BB208" s="827">
        <v>2.59</v>
      </c>
      <c r="BC208" s="827">
        <v>7.48</v>
      </c>
      <c r="BE208" s="594">
        <v>2018</v>
      </c>
      <c r="BF208" s="853">
        <f>IF(BE208&gt;2020,0,IF(BE208&gt;2008,1,IF(BE208&gt;2001,2,IF(BE208&gt;1990,3,IF(BE208&gt;1980,4,IF(BE208&gt;1973,5,IF(BE208&gt;1970,6,IF(BE208&gt;1960,7,IF(BE208&gt;1958,8,IF(BE208&gt;1953,9,10))))))))))</f>
        <v>1</v>
      </c>
      <c r="BG208" s="837">
        <v>0.70000000000000007</v>
      </c>
      <c r="BH208" s="820" t="s">
        <v>4443</v>
      </c>
      <c r="BI208" s="820" t="s">
        <v>4444</v>
      </c>
    </row>
    <row r="209" spans="1:61" ht="11.25" customHeight="1" x14ac:dyDescent="0.2">
      <c r="A209" s="10" t="s">
        <v>4782</v>
      </c>
      <c r="B209" s="567" t="s">
        <v>3940</v>
      </c>
      <c r="C209" s="885" t="s">
        <v>4178</v>
      </c>
      <c r="D209" s="885" t="s">
        <v>4179</v>
      </c>
      <c r="E209" s="699">
        <v>9</v>
      </c>
      <c r="F209" s="1122">
        <v>569</v>
      </c>
      <c r="G209" s="1092" t="s">
        <v>105</v>
      </c>
      <c r="H209" s="1092" t="s">
        <v>105</v>
      </c>
      <c r="I209" t="n">
        <v>702.01</v>
      </c>
      <c r="J209" s="618">
        <f>(M209/I209)*100</f>
        <v>1.9817804059453412</v>
      </c>
      <c r="K209" s="832">
        <v>3.41</v>
      </c>
      <c r="L209" s="842">
        <v>4</v>
      </c>
      <c r="M209" s="609">
        <f>K209*L209</f>
        <v>13.64</v>
      </c>
      <c r="N209" s="825" t="s">
        <v>323</v>
      </c>
      <c r="O209" s="700">
        <v>3.1</v>
      </c>
      <c r="P209" s="603">
        <v>44991</v>
      </c>
      <c r="Q209" s="603">
        <v>45007</v>
      </c>
      <c r="R209" s="609">
        <f>(K209-O209)/O209*100</f>
        <v>10.000000000000002</v>
      </c>
      <c r="S209" s="667">
        <f>IF(INDEX(Historical!$D$7:$D$1220,MATCH(B209,Historical!$B$7:$B$1244,0))=0,"n/a",(INDEX(Historical!$C$7:$C$1222,MATCH(B209,Historical!$B$7:$B$1244,0))/INDEX(Historical!$D$7:$D$1220,MATCH(B209,Historical!$B$7:$B$1244,0))-1)*100)</f>
        <v>8.0139372822299659</v>
      </c>
      <c r="T209" s="667">
        <f>IF(INDEX(Historical!$F$7:$F$1213,MATCH(B209,Historical!$B$7:$B$1244,0))=0,"n/a",((INDEX(Historical!$C$7:$C$1222,MATCH(B209,Historical!$B$7:$B$1244,0))/INDEX(Historical!$F$7:$F$1213,MATCH(B209,Historical!$B$7:$B$1244,0)))^(1/3)-1)*100)</f>
        <v>8.0128757404447128</v>
      </c>
      <c r="U209" s="667">
        <f>IF(INDEX(Historical!$H$7:$H$1213,MATCH(B209,Historical!$B$7:$B$1244,0))=0,"n/a",((INDEX(Historical!$C$7:$C$1222,MATCH(B209,Historical!$B$7:$B$1244,0))/INDEX(Historical!$H$7:$H$1213,MATCH(B209,Historical!$B$7:$B$1244,0)))^(1/5)-1)*100)</f>
        <v>9.1607069589288557</v>
      </c>
      <c r="V209" s="667" t="str">
        <f>IF(INDEX(Historical!$N$7:$N$1213,MATCH(B209,Historical!$B$7:$B$1244,0))=0,"n/a",((INDEX(Historical!$C$7:$C$1222,MATCH(B209,Historical!$B$7:$B$1244,0))/INDEX(Historical!$N$7:$N$1213,MATCH(B209,Historical!$B$7:$B$1244,0)))^(1/10)-1)*100)</f>
        <v>n/a</v>
      </c>
      <c r="W209" s="668" t="str">
        <f>IF(OR(U209&lt;=0,U209="n/a",V209&lt;=0,V209="n/a"),"n/a",U209/V209)</f>
        <v>n/a</v>
      </c>
      <c r="X209" s="669">
        <f>IF(OR(AJ209&lt;=0,AJ209="n/a",U209&lt;=0,U209="n/a"),"n/a",U209/AJ209)</f>
        <v>0.13471627880777728</v>
      </c>
      <c r="Y209" s="831"/>
      <c r="Z209" s="618">
        <f>IF(OR(AC209&lt;0.01,AC209="n/a"),"n/a",M209/AC209*100)</f>
        <v>177.83572359843546</v>
      </c>
      <c r="AA209" s="841">
        <f>IF(OR(AC209&lt;0.01,AC209="n/a"),"n/a",I209/AC209)</f>
        <v>89.735332464146026</v>
      </c>
      <c r="AB209" s="842">
        <v>12</v>
      </c>
      <c r="AC209" s="821">
        <v>7.67</v>
      </c>
      <c r="AD209" s="821">
        <v>4.49</v>
      </c>
      <c r="AE209" s="821">
        <v>9.1300000000000008</v>
      </c>
      <c r="AF209" s="821">
        <v>5.58</v>
      </c>
      <c r="AG209" s="821">
        <v>6.4</v>
      </c>
      <c r="AH209" s="821">
        <v>38.6</v>
      </c>
      <c r="AI209" s="821">
        <v>20.13</v>
      </c>
      <c r="AJ209" s="821">
        <v>68</v>
      </c>
      <c r="AK209" s="821">
        <v>20.100000000000001</v>
      </c>
      <c r="AL209" s="833">
        <v>66310</v>
      </c>
      <c r="AM209" s="827">
        <v>0.1</v>
      </c>
      <c r="AN209" s="821">
        <v>1.31</v>
      </c>
      <c r="AO209" s="705">
        <f>IF(U209="n/a","n/a",IF(AA209&lt;0,"n/a",IF(AA209="n/a","n/a",J209+U209-AA209)))</f>
        <v>-78.592845099271827</v>
      </c>
      <c r="AP209" s="706">
        <f>IF(U209="n/a","n/a",J209+U209)</f>
        <v>11.142487364874198</v>
      </c>
      <c r="AQ209" s="843">
        <f>IF(OR(AC209&lt;0.01,AC209="n/a",AF209="n/a"),"n/a",(I209/SQRT(22.5*AC209*(I209/AF209))-1)*100)</f>
        <v>371.74529622570924</v>
      </c>
      <c r="AR209" s="618">
        <f>INDEX(Historical!$C$7:$C$1222,MATCH(B209,Historical!$B$7:$B$1244,0))*IF(AH209="n/a",1.03,IF(AH209&lt;0,1.01,IF(AH209&gt;10,1.1,(1+AH209/100))))</f>
        <v>13.640000000000002</v>
      </c>
      <c r="AS209" s="841">
        <f>IF($AI209="n/a",1.03*AR209,IF($AI209&lt;0,1.01*AR209,IF($AI209&gt;10,1.1*AR209,(1+$AI209/100)*AR209)))</f>
        <v>15.004000000000003</v>
      </c>
      <c r="AT209" s="841">
        <f>IF($AK209="n/a",1.03*AS209,IF($AK209&lt;0,1.01*AS209,IF($AK209&gt;10,1.1*AS209,(1+$AK209/100)*AS209)))</f>
        <v>16.504400000000004</v>
      </c>
      <c r="AU209" s="841">
        <f>IF($AK209="n/a",1.03*AT209,IF($AK209&lt;0,1.01*AT209,IF($AK209&gt;10,1.1*AT209,(1+$AK209/100)*AT209)))</f>
        <v>18.154840000000007</v>
      </c>
      <c r="AV209" s="841">
        <f>IF($AK209="n/a",1.03*AU209,IF($AK209&lt;0,1.01*AU209,IF($AK209&gt;10,1.1*AU209,(1+$AK209/100)*AU209)))</f>
        <v>19.970324000000009</v>
      </c>
      <c r="AW209" s="618">
        <f>SUM(AR209:AV209)</f>
        <v>83.273564000000022</v>
      </c>
      <c r="AX209" s="713">
        <f>AW209/I209*100</f>
        <v>12.098967556336907</v>
      </c>
      <c r="AY209" s="887">
        <v>0.6</v>
      </c>
      <c r="AZ209" s="827">
        <v>39.08</v>
      </c>
      <c r="BA209" s="827">
        <v>-11.35</v>
      </c>
      <c r="BB209" s="827">
        <v>-1.96</v>
      </c>
      <c r="BC209" s="827">
        <v>5.1400000000000006</v>
      </c>
      <c r="BE209" s="594">
        <v>2015</v>
      </c>
      <c r="BF209" s="853">
        <f>IF(BE209&gt;2020,0,IF(BE209&gt;2008,1,IF(BE209&gt;2001,2,IF(BE209&gt;1990,3,IF(BE209&gt;1980,4,IF(BE209&gt;1973,5,IF(BE209&gt;1970,6,IF(BE209&gt;1960,7,IF(BE209&gt;1958,8,IF(BE209&gt;1953,9,10))))))))))</f>
        <v>1</v>
      </c>
      <c r="BG209" s="837">
        <v>2.4</v>
      </c>
      <c r="BH209" s="820" t="s">
        <v>4443</v>
      </c>
      <c r="BI209" s="820" t="s">
        <v>4445</v>
      </c>
    </row>
    <row r="210" spans="1:61" ht="11.25" customHeight="1" x14ac:dyDescent="0.2">
      <c r="A210" s="826" t="s">
        <v>220</v>
      </c>
      <c r="B210" s="830" t="s">
        <v>221</v>
      </c>
      <c r="C210" s="885" t="s">
        <v>107</v>
      </c>
      <c r="D210" s="885" t="s">
        <v>117</v>
      </c>
      <c r="E210" s="699">
        <v>33</v>
      </c>
      <c r="F210" s="1122">
        <v>87</v>
      </c>
      <c r="G210" s="1116" t="s">
        <v>105</v>
      </c>
      <c r="H210" s="1116" t="s">
        <v>105</v>
      </c>
      <c r="I210" s="821">
        <v>235.39</v>
      </c>
      <c r="J210" s="618">
        <f>(M210/I210)*100</f>
        <v>2.0221759632949574</v>
      </c>
      <c r="K210" s="839">
        <v>1.19</v>
      </c>
      <c r="L210" s="842">
        <v>4</v>
      </c>
      <c r="M210" s="609">
        <f>K210*L210</f>
        <v>4.76</v>
      </c>
      <c r="N210" s="825" t="s">
        <v>222</v>
      </c>
      <c r="O210" s="701">
        <v>1.1100000000000001</v>
      </c>
      <c r="P210" s="603">
        <v>44930</v>
      </c>
      <c r="Q210" s="603">
        <v>44946</v>
      </c>
      <c r="R210" s="609">
        <f>(K210-O210)/O210*100</f>
        <v>7.2072072072071931</v>
      </c>
      <c r="S210" s="667">
        <f>IF(INDEX(Historical!$D$7:$D$1220,MATCH(B210,Historical!$B$7:$B$1244,0))=0,"n/a",(INDEX(Historical!$C$7:$C$1222,MATCH(B210,Historical!$B$7:$B$1244,0))/INDEX(Historical!$D$7:$D$1220,MATCH(B210,Historical!$B$7:$B$1244,0))-1)*100)</f>
        <v>7.2463768115942129</v>
      </c>
      <c r="T210" s="667">
        <f>IF(INDEX(Historical!$F$7:$F$1213,MATCH(B210,Historical!$B$7:$B$1244,0))=0,"n/a",((INDEX(Historical!$C$7:$C$1222,MATCH(B210,Historical!$B$7:$B$1244,0))/INDEX(Historical!$F$7:$F$1213,MATCH(B210,Historical!$B$7:$B$1244,0)))^(1/3)-1)*100)</f>
        <v>7.2408274971694553</v>
      </c>
      <c r="U210" s="667">
        <f>IF(INDEX(Historical!$H$7:$H$1213,MATCH(B210,Historical!$B$7:$B$1244,0))=0,"n/a",((INDEX(Historical!$C$7:$C$1222,MATCH(B210,Historical!$B$7:$B$1244,0))/INDEX(Historical!$H$7:$H$1213,MATCH(B210,Historical!$B$7:$B$1244,0)))^(1/5)-1)*100)</f>
        <v>7.2426967980536938</v>
      </c>
      <c r="V210" s="667">
        <f>IF(INDEX(Historical!$N$7:$N$1213,MATCH(B210,Historical!$B$7:$B$1244,0))=0,"n/a",((INDEX(Historical!$C$7:$C$1222,MATCH(B210,Historical!$B$7:$B$1244,0))/INDEX(Historical!$N$7:$N$1213,MATCH(B210,Historical!$B$7:$B$1244,0)))^(1/10)-1)*100)</f>
        <v>7.2257443238562535</v>
      </c>
      <c r="W210" s="668">
        <f>IF(OR(U210&lt;=0,U210="n/a",V210&lt;=0,V210="n/a"),"n/a",U210/V210)</f>
        <v>1.0023461215118656</v>
      </c>
      <c r="X210" s="669">
        <f>IF(OR(AJ210&lt;=0,AJ210="n/a",U210&lt;=0,U210="n/a"),"n/a",U210/AJ210)</f>
        <v>0.99215024630872517</v>
      </c>
      <c r="Y210" s="628"/>
      <c r="Z210" s="618">
        <f>IF(OR(AC210&lt;0.01,AC210="n/a"),"n/a",M210/AC210*100)</f>
        <v>96.551724137931032</v>
      </c>
      <c r="AA210" s="841">
        <f>IF(OR(AC210&lt;0.01,AC210="n/a"),"n/a",I210/AC210)</f>
        <v>47.746450304259632</v>
      </c>
      <c r="AB210" s="842">
        <v>12</v>
      </c>
      <c r="AC210" s="821">
        <v>4.93</v>
      </c>
      <c r="AD210" s="821">
        <v>4.7699999999999996</v>
      </c>
      <c r="AE210" s="821">
        <v>4</v>
      </c>
      <c r="AF210" s="821">
        <v>9.07</v>
      </c>
      <c r="AG210" s="821">
        <v>21.5</v>
      </c>
      <c r="AH210" s="821">
        <v>1.6</v>
      </c>
      <c r="AI210" s="821">
        <v>10.979999999999999</v>
      </c>
      <c r="AJ210" s="821">
        <v>7.3</v>
      </c>
      <c r="AK210" s="821">
        <v>10</v>
      </c>
      <c r="AL210" s="833">
        <v>11110</v>
      </c>
      <c r="AM210" s="827">
        <v>0.8</v>
      </c>
      <c r="AN210" s="821">
        <v>0</v>
      </c>
      <c r="AO210" s="705">
        <f>IF(U210="n/a","n/a",IF(AA210&lt;0,"n/a",IF(AA210="n/a","n/a",J210+U210-AA210)))</f>
        <v>-38.481577542910983</v>
      </c>
      <c r="AP210" s="706">
        <f>IF(U210="n/a","n/a",J210+U210)</f>
        <v>9.2648727613486521</v>
      </c>
      <c r="AQ210" s="843">
        <f>IF(OR(AC210&lt;0.01,AC210="n/a",AF210="n/a"),"n/a",(I210/SQRT(22.5*AC210*(I210/AF210))-1)*100)</f>
        <v>338.71545030647769</v>
      </c>
      <c r="AR210" s="618">
        <f>INDEX(Historical!$C$7:$C$1222,MATCH(B210,Historical!$B$7:$B$1244,0))*IF(AH210="n/a",1.03,IF(AH210&lt;0,1.01,IF(AH210&gt;10,1.1,(1+AH210/100))))</f>
        <v>4.5110400000000004</v>
      </c>
      <c r="AS210" s="841">
        <f>IF($AI210="n/a",1.03*AR210,IF($AI210&lt;0,1.01*AR210,IF($AI210&gt;10,1.1*AR210,(1+$AI210/100)*AR210)))</f>
        <v>4.9621440000000012</v>
      </c>
      <c r="AT210" s="841">
        <f>IF($AK210="n/a",1.03*AS210,IF($AK210&lt;0,1.01*AS210,IF($AK210&gt;10,1.1*AS210,(1+$AK210/100)*AS210)))</f>
        <v>5.4583584000000016</v>
      </c>
      <c r="AU210" s="841">
        <f>IF($AK210="n/a",1.03*AT210,IF($AK210&lt;0,1.01*AT210,IF($AK210&gt;10,1.1*AT210,(1+$AK210/100)*AT210)))</f>
        <v>6.0041942400000021</v>
      </c>
      <c r="AV210" s="841">
        <f>IF($AK210="n/a",1.03*AU210,IF($AK210&lt;0,1.01*AU210,IF($AK210&gt;10,1.1*AU210,(1+$AK210/100)*AU210)))</f>
        <v>6.604613664000003</v>
      </c>
      <c r="AW210" s="618">
        <f>SUM(AR210:AV210)</f>
        <v>27.540350304000007</v>
      </c>
      <c r="AX210" s="713">
        <f>AW210/I210*100</f>
        <v>11.699881177620124</v>
      </c>
      <c r="AY210" s="887">
        <v>0.45</v>
      </c>
      <c r="AZ210" s="827">
        <v>48.55</v>
      </c>
      <c r="BA210" s="827">
        <v>-17.84</v>
      </c>
      <c r="BB210" s="827">
        <v>-5.9499999999999993</v>
      </c>
      <c r="BC210" s="827">
        <v>4.5600000000000005</v>
      </c>
      <c r="BE210" s="594">
        <v>1991</v>
      </c>
      <c r="BF210" s="853">
        <f>IF(BE210&gt;2020,0,IF(BE210&gt;2008,1,IF(BE210&gt;2001,2,IF(BE210&gt;1990,3,IF(BE210&gt;1980,4,IF(BE210&gt;1973,5,IF(BE210&gt;1970,6,IF(BE210&gt;1960,7,IF(BE210&gt;1958,8,IF(BE210&gt;1953,9,10))))))))))</f>
        <v>3</v>
      </c>
      <c r="BG210" s="837">
        <v>13.100000000000001</v>
      </c>
      <c r="BH210" s="820" t="s">
        <v>4443</v>
      </c>
      <c r="BI210" s="820" t="s">
        <v>4444</v>
      </c>
    </row>
    <row r="211" spans="1:61" ht="11.25" customHeight="1" x14ac:dyDescent="0.2">
      <c r="A211" s="819" t="s">
        <v>564</v>
      </c>
      <c r="B211" s="830" t="s">
        <v>565</v>
      </c>
      <c r="C211" s="885" t="s">
        <v>130</v>
      </c>
      <c r="D211" s="885" t="s">
        <v>4188</v>
      </c>
      <c r="E211" s="699">
        <v>25</v>
      </c>
      <c r="F211" s="1122">
        <v>146</v>
      </c>
      <c r="G211" s="1105" t="s">
        <v>36</v>
      </c>
      <c r="H211" s="1105" t="s">
        <v>114</v>
      </c>
      <c r="I211" t="n">
        <v>78.11</v>
      </c>
      <c r="J211" s="618">
        <f>(M211/I211)*100</f>
        <v>3.5828025477707013</v>
      </c>
      <c r="K211" s="839">
        <v>0.67500000000000004</v>
      </c>
      <c r="L211" s="842">
        <v>4</v>
      </c>
      <c r="M211" s="609">
        <f>K211*L211</f>
        <v>2.7</v>
      </c>
      <c r="N211" s="825" t="s">
        <v>352</v>
      </c>
      <c r="O211" s="701">
        <v>0.63749999999999996</v>
      </c>
      <c r="P211" s="603">
        <v>44986</v>
      </c>
      <c r="Q211" s="603">
        <v>45016</v>
      </c>
      <c r="R211" s="609">
        <f>(K211-O211)/O211*100</f>
        <v>5.8823529411764852</v>
      </c>
      <c r="S211" s="667">
        <f>IF(INDEX(Historical!$D$7:$D$1220,MATCH(B211,Historical!$B$7:$B$1244,0))=0,"n/a",(INDEX(Historical!$C$7:$C$1222,MATCH(B211,Historical!$B$7:$B$1244,0))/INDEX(Historical!$D$7:$D$1220,MATCH(B211,Historical!$B$7:$B$1244,0))-1)*100)</f>
        <v>5.8091286307053736</v>
      </c>
      <c r="T211" s="667">
        <f>IF(INDEX(Historical!$F$7:$F$1213,MATCH(B211,Historical!$B$7:$B$1244,0))=0,"n/a",((INDEX(Historical!$C$7:$C$1222,MATCH(B211,Historical!$B$7:$B$1244,0))/INDEX(Historical!$F$7:$F$1213,MATCH(B211,Historical!$B$7:$B$1244,0)))^(1/3)-1)*100)</f>
        <v>6.0169898317826709</v>
      </c>
      <c r="U211" s="667">
        <f>IF(INDEX(Historical!$H$7:$H$1213,MATCH(B211,Historical!$B$7:$B$1244,0))=0,"n/a",((INDEX(Historical!$C$7:$C$1222,MATCH(B211,Historical!$B$7:$B$1244,0))/INDEX(Historical!$H$7:$H$1213,MATCH(B211,Historical!$B$7:$B$1244,0)))^(1/5)-1)*100)</f>
        <v>6.0613903367872979</v>
      </c>
      <c r="V211" s="667">
        <f>IF(INDEX(Historical!$N$7:$N$1213,MATCH(B211,Historical!$B$7:$B$1244,0))=0,"n/a",((INDEX(Historical!$C$7:$C$1222,MATCH(B211,Historical!$B$7:$B$1244,0))/INDEX(Historical!$N$7:$N$1213,MATCH(B211,Historical!$B$7:$B$1244,0)))^(1/10)-1)*100)</f>
        <v>6.7840137811115531</v>
      </c>
      <c r="W211" s="668">
        <f>IF(OR(U211&lt;=0,U211="n/a",V211&lt;=0,V211="n/a"),"n/a",U211/V211)</f>
        <v>0.89348143036851935</v>
      </c>
      <c r="X211" s="669">
        <f>IF(OR(AJ211&lt;=0,AJ211="n/a",U211&lt;=0,U211="n/a"),"n/a",U211/AJ211)</f>
        <v>1.1224796919976476</v>
      </c>
      <c r="Y211" s="625"/>
      <c r="Z211" s="618">
        <f>IF(OR(AC211&lt;0.01,AC211="n/a"),"n/a",M211/AC211*100)</f>
        <v>66.666666666666671</v>
      </c>
      <c r="AA211" s="841">
        <f>IF(OR(AC211&lt;0.01,AC211="n/a"),"n/a",I211/AC211)</f>
        <v>18.607407407407408</v>
      </c>
      <c r="AB211" s="842">
        <v>12</v>
      </c>
      <c r="AC211" s="821">
        <v>4.05</v>
      </c>
      <c r="AD211" s="821">
        <v>2.77</v>
      </c>
      <c r="AE211" s="821">
        <v>2.2200000000000002</v>
      </c>
      <c r="AF211" s="821">
        <v>1.74</v>
      </c>
      <c r="AG211" s="821">
        <v>9.3000000000000007</v>
      </c>
      <c r="AH211" s="822">
        <v>14.2</v>
      </c>
      <c r="AI211" s="822">
        <v>7.21</v>
      </c>
      <c r="AJ211" s="821">
        <v>5.4</v>
      </c>
      <c r="AK211" s="821">
        <v>6.88</v>
      </c>
      <c r="AL211" s="833">
        <v>27090</v>
      </c>
      <c r="AM211" s="827">
        <v>0.1</v>
      </c>
      <c r="AN211" s="821">
        <v>1.49</v>
      </c>
      <c r="AO211" s="705">
        <f>IF(U211="n/a","n/a",IF(AA211&lt;0,"n/a",IF(AA211="n/a","n/a",J211+U211-AA211)))</f>
        <v>-8.9632145228494089</v>
      </c>
      <c r="AP211" s="706">
        <f>IF(U211="n/a","n/a",J211+U211)</f>
        <v>9.6441928845579987</v>
      </c>
      <c r="AQ211" s="843">
        <f>IF(OR(AC211&lt;0.01,AC211="n/a",AF211="n/a"),"n/a",(I211/SQRT(22.5*AC211*(I211/AF211))-1)*100)</f>
        <v>19.957194011287747</v>
      </c>
      <c r="AR211" s="618">
        <f>INDEX(Historical!$C$7:$C$1222,MATCH(B211,Historical!$B$7:$B$1244,0))*IF(AH211="n/a",1.03,IF(AH211&lt;0,1.01,IF(AH211&gt;10,1.1,(1+AH211/100))))</f>
        <v>2.8050000000000002</v>
      </c>
      <c r="AS211" s="841">
        <f>IF($AI211="n/a",1.03*AR211,IF($AI211&lt;0,1.01*AR211,IF($AI211&gt;10,1.1*AR211,(1+$AI211/100)*AR211)))</f>
        <v>3.0072405000000004</v>
      </c>
      <c r="AT211" s="841">
        <f>IF($AK211="n/a",1.03*AS211,IF($AK211&lt;0,1.01*AS211,IF($AK211&gt;10,1.1*AS211,(1+$AK211/100)*AS211)))</f>
        <v>3.2141386464000004</v>
      </c>
      <c r="AU211" s="841">
        <f>IF($AK211="n/a",1.03*AT211,IF($AK211&lt;0,1.01*AT211,IF($AK211&gt;10,1.1*AT211,(1+$AK211/100)*AT211)))</f>
        <v>3.4352713852723205</v>
      </c>
      <c r="AV211" s="841">
        <f>IF($AK211="n/a",1.03*AU211,IF($AK211&lt;0,1.01*AU211,IF($AK211&gt;10,1.1*AU211,(1+$AK211/100)*AU211)))</f>
        <v>3.6716180565790562</v>
      </c>
      <c r="AW211" s="618">
        <f>SUM(AR211:AV211)</f>
        <v>16.133268588251376</v>
      </c>
      <c r="AX211" s="713">
        <f>AW211/I211*100</f>
        <v>21.408265111798535</v>
      </c>
      <c r="AY211" s="887">
        <v>0.46</v>
      </c>
      <c r="AZ211" s="827">
        <v>6.83</v>
      </c>
      <c r="BA211" s="827">
        <v>-20.36</v>
      </c>
      <c r="BB211" s="827">
        <v>-8</v>
      </c>
      <c r="BC211" s="827">
        <v>-10.209999999999999</v>
      </c>
      <c r="BE211" s="594">
        <v>1999</v>
      </c>
      <c r="BF211" s="853">
        <f>IF(BE211&gt;2020,0,IF(BE211&gt;2008,1,IF(BE211&gt;2001,2,IF(BE211&gt;1990,3,IF(BE211&gt;1980,4,IF(BE211&gt;1973,5,IF(BE211&gt;1970,6,IF(BE211&gt;1960,7,IF(BE211&gt;1958,8,IF(BE211&gt;1953,9,10))))))))))</f>
        <v>3</v>
      </c>
      <c r="BG211" s="837">
        <v>2.8000000000000003</v>
      </c>
      <c r="BH211" s="820" t="s">
        <v>4443</v>
      </c>
      <c r="BI211" s="820" t="s">
        <v>4444</v>
      </c>
    </row>
    <row r="212" spans="1:61" ht="11.25" customHeight="1" x14ac:dyDescent="0.2">
      <c r="A212" s="836" t="s">
        <v>5384</v>
      </c>
      <c r="B212" s="830" t="s">
        <v>5379</v>
      </c>
      <c r="C212" s="885" t="s">
        <v>107</v>
      </c>
      <c r="D212" s="885" t="s">
        <v>4190</v>
      </c>
      <c r="E212" s="699">
        <v>5</v>
      </c>
      <c r="F212" s="1122">
        <v>706</v>
      </c>
      <c r="G212" s="1095" t="s">
        <v>105</v>
      </c>
      <c r="H212" s="1095" t="s">
        <v>105</v>
      </c>
      <c r="I212" s="829">
        <v>42.95</v>
      </c>
      <c r="J212" s="618">
        <f>(M212/I212)*100</f>
        <v>2.3282887077997669</v>
      </c>
      <c r="K212" s="832">
        <v>0.25</v>
      </c>
      <c r="L212" s="842">
        <v>4</v>
      </c>
      <c r="M212" s="609">
        <f>K212*L212</f>
        <v>1</v>
      </c>
      <c r="N212" s="825" t="s">
        <v>292</v>
      </c>
      <c r="O212" s="700">
        <v>0.23</v>
      </c>
      <c r="P212" s="603">
        <v>44994</v>
      </c>
      <c r="Q212" s="603">
        <v>45005</v>
      </c>
      <c r="R212" s="609">
        <f>(K212-O212)/O212*100</f>
        <v>8.6956521739130395</v>
      </c>
      <c r="S212" s="667">
        <f>IF(INDEX(Historical!$D$7:$D$1220,MATCH(B212,Historical!$B$7:$B$1244,0))=0,"n/a",(INDEX(Historical!$C$7:$C$1222,MATCH(B212,Historical!$B$7:$B$1244,0))/INDEX(Historical!$D$7:$D$1220,MATCH(B212,Historical!$B$7:$B$1244,0))-1)*100)</f>
        <v>22.857142857142865</v>
      </c>
      <c r="T212" s="667">
        <f>IF(INDEX(Historical!$F$7:$F$1213,MATCH(B212,Historical!$B$7:$B$1244,0))=0,"n/a",((INDEX(Historical!$C$7:$C$1222,MATCH(B212,Historical!$B$7:$B$1244,0))/INDEX(Historical!$F$7:$F$1213,MATCH(B212,Historical!$B$7:$B$1244,0)))^(1/3)-1)*100)</f>
        <v>42.055831161147417</v>
      </c>
      <c r="U212" s="667" t="str">
        <f>IF(INDEX(Historical!$H$7:$H$1213,MATCH(B212,Historical!$B$7:$B$1244,0))=0,"n/a",((INDEX(Historical!$C$7:$C$1222,MATCH(B212,Historical!$B$7:$B$1244,0))/INDEX(Historical!$H$7:$H$1213,MATCH(B212,Historical!$B$7:$B$1244,0)))^(1/5)-1)*100)</f>
        <v>n/a</v>
      </c>
      <c r="V212" s="667" t="str">
        <f>IF(INDEX(Historical!$N$7:$N$1213,MATCH(B212,Historical!$B$7:$B$1244,0))=0,"n/a",((INDEX(Historical!$C$7:$C$1222,MATCH(B212,Historical!$B$7:$B$1244,0))/INDEX(Historical!$N$7:$N$1213,MATCH(B212,Historical!$B$7:$B$1244,0)))^(1/10)-1)*100)</f>
        <v>n/a</v>
      </c>
      <c r="W212" s="668" t="str">
        <f>IF(OR(U212&lt;=0,U212="n/a",V212&lt;=0,V212="n/a"),"n/a",U212/V212)</f>
        <v>n/a</v>
      </c>
      <c r="X212" s="669" t="str">
        <f>IF(OR(AJ212&lt;=0,AJ212="n/a",U212&lt;=0,U212="n/a"),"n/a",U212/AJ212)</f>
        <v>n/a</v>
      </c>
      <c r="Y212" s="640"/>
      <c r="Z212" s="618">
        <f>IF(OR(AC212&lt;0.01,AC212="n/a"),"n/a",M212/AC212*100)</f>
        <v>12.95336787564767</v>
      </c>
      <c r="AA212" s="841">
        <f>IF(OR(AC212&lt;0.01,AC212="n/a"),"n/a",I212/AC212)</f>
        <v>5.5634715025906738</v>
      </c>
      <c r="AB212" s="842">
        <v>12</v>
      </c>
      <c r="AC212" s="821">
        <v>7.72</v>
      </c>
      <c r="AD212" s="821">
        <v>0.56000000000000005</v>
      </c>
      <c r="AE212" s="821">
        <v>4.66</v>
      </c>
      <c r="AF212" s="821">
        <v>1.03</v>
      </c>
      <c r="AG212" s="821">
        <v>19.3</v>
      </c>
      <c r="AH212" s="821">
        <v>26.400000000000002</v>
      </c>
      <c r="AI212" s="821">
        <v>8.08</v>
      </c>
      <c r="AJ212" s="821">
        <v>20.100000000000001</v>
      </c>
      <c r="AK212" s="821">
        <v>10</v>
      </c>
      <c r="AL212" s="833">
        <v>4670</v>
      </c>
      <c r="AM212" s="827">
        <v>3.17</v>
      </c>
      <c r="AN212" s="821">
        <v>0.09</v>
      </c>
      <c r="AO212" s="705" t="str">
        <f>IF(U212="n/a","n/a",IF(AA212&lt;0,"n/a",IF(AA212="n/a","n/a",J212+U212-AA212)))</f>
        <v>n/a</v>
      </c>
      <c r="AP212" s="706" t="str">
        <f>IF(U212="n/a","n/a",J212+U212)</f>
        <v>n/a</v>
      </c>
      <c r="AQ212" s="843">
        <f>IF(OR(AC212&lt;0.01,AC212="n/a",AF212="n/a"),"n/a",(I212/SQRT(22.5*AC212*(I212/AF212))-1)*100)</f>
        <v>-49.533836868789471</v>
      </c>
      <c r="AR212" s="618">
        <f>INDEX(Historical!$C$7:$C$1222,MATCH(B212,Historical!$B$7:$B$1244,0))*IF(AH212="n/a",1.03,IF(AH212&lt;0,1.01,IF(AH212&gt;10,1.1,(1+AH212/100))))</f>
        <v>0.94600000000000017</v>
      </c>
      <c r="AS212" s="841">
        <f>IF($AI212="n/a",1.03*AR212,IF($AI212&lt;0,1.01*AR212,IF($AI212&gt;10,1.1*AR212,(1+$AI212/100)*AR212)))</f>
        <v>1.0224368000000001</v>
      </c>
      <c r="AT212" s="841">
        <f>IF($AK212="n/a",1.03*AS212,IF($AK212&lt;0,1.01*AS212,IF($AK212&gt;10,1.1*AS212,(1+$AK212/100)*AS212)))</f>
        <v>1.1246804800000003</v>
      </c>
      <c r="AU212" s="841">
        <f>IF($AK212="n/a",1.03*AT212,IF($AK212&lt;0,1.01*AT212,IF($AK212&gt;10,1.1*AT212,(1+$AK212/100)*AT212)))</f>
        <v>1.2371485280000005</v>
      </c>
      <c r="AV212" s="841">
        <f>IF($AK212="n/a",1.03*AU212,IF($AK212&lt;0,1.01*AU212,IF($AK212&gt;10,1.1*AU212,(1+$AK212/100)*AU212)))</f>
        <v>1.3608633808000006</v>
      </c>
      <c r="AW212" s="618">
        <f>SUM(AR212:AV212)</f>
        <v>5.6911291888000015</v>
      </c>
      <c r="AX212" s="713">
        <f>AW212/I212*100</f>
        <v>13.250591824912691</v>
      </c>
      <c r="AY212" s="887">
        <v>1.19</v>
      </c>
      <c r="AZ212" s="827">
        <v>25.330000000000002</v>
      </c>
      <c r="BA212" s="827">
        <v>-4.58</v>
      </c>
      <c r="BB212" s="827">
        <v>4.75</v>
      </c>
      <c r="BC212" s="827">
        <v>7.88</v>
      </c>
      <c r="BE212" s="594">
        <v>2019</v>
      </c>
      <c r="BF212" s="853"/>
      <c r="BG212" s="837">
        <v>14.899999999999999</v>
      </c>
      <c r="BH212" s="820" t="s">
        <v>4443</v>
      </c>
      <c r="BI212" s="820" t="s">
        <v>4444</v>
      </c>
    </row>
    <row r="213" spans="1:61" ht="11.25" customHeight="1" x14ac:dyDescent="0.2">
      <c r="A213" s="819" t="s">
        <v>4783</v>
      </c>
      <c r="B213" s="830" t="s">
        <v>560</v>
      </c>
      <c r="C213" s="885" t="s">
        <v>4178</v>
      </c>
      <c r="D213" s="885" t="s">
        <v>4179</v>
      </c>
      <c r="E213" s="699">
        <v>29</v>
      </c>
      <c r="F213" s="1122">
        <v>122</v>
      </c>
      <c r="G213" s="1097" t="s">
        <v>36</v>
      </c>
      <c r="H213" s="1097" t="s">
        <v>114</v>
      </c>
      <c r="I213" t="n">
        <v>204.18</v>
      </c>
      <c r="J213" s="618">
        <f>(M213/I213)*100</f>
        <v>4.0515653775322287</v>
      </c>
      <c r="K213" s="839">
        <v>2.31</v>
      </c>
      <c r="L213" s="842">
        <v>4</v>
      </c>
      <c r="M213" s="609">
        <f>K213*L213</f>
        <v>9.24</v>
      </c>
      <c r="N213" s="825" t="s">
        <v>217</v>
      </c>
      <c r="O213" s="701">
        <v>2.2000000000000002</v>
      </c>
      <c r="P213" s="603">
        <v>45015</v>
      </c>
      <c r="Q213" s="603">
        <v>45030</v>
      </c>
      <c r="R213" s="609">
        <f>(K213-O213)/O213*100</f>
        <v>4.9999999999999938</v>
      </c>
      <c r="S213" s="667">
        <f>IF(INDEX(Historical!$D$7:$D$1220,MATCH(B213,Historical!$B$7:$B$1244,0))=0,"n/a",(INDEX(Historical!$C$7:$C$1222,MATCH(B213,Historical!$B$7:$B$1244,0))/INDEX(Historical!$D$7:$D$1220,MATCH(B213,Historical!$B$7:$B$1244,0))-1)*100)</f>
        <v>4.1030248577418327</v>
      </c>
      <c r="T213" s="667">
        <f>IF(INDEX(Historical!$F$7:$F$1213,MATCH(B213,Historical!$B$7:$B$1244,0))=0,"n/a",((INDEX(Historical!$C$7:$C$1222,MATCH(B213,Historical!$B$7:$B$1244,0))/INDEX(Historical!$F$7:$F$1213,MATCH(B213,Historical!$B$7:$B$1244,0)))^(1/3)-1)*100)</f>
        <v>4.0691001701640195</v>
      </c>
      <c r="U213" s="667">
        <f>IF(INDEX(Historical!$H$7:$H$1213,MATCH(B213,Historical!$B$7:$B$1244,0))=0,"n/a",((INDEX(Historical!$C$7:$C$1222,MATCH(B213,Historical!$B$7:$B$1244,0))/INDEX(Historical!$H$7:$H$1213,MATCH(B213,Historical!$B$7:$B$1244,0)))^(1/5)-1)*100)</f>
        <v>4.8735190287737762</v>
      </c>
      <c r="V213" s="667">
        <f>IF(INDEX(Historical!$N$7:$N$1213,MATCH(B213,Historical!$B$7:$B$1244,0))=0,"n/a",((INDEX(Historical!$C$7:$C$1222,MATCH(B213,Historical!$B$7:$B$1244,0))/INDEX(Historical!$N$7:$N$1213,MATCH(B213,Historical!$B$7:$B$1244,0)))^(1/10)-1)*100)</f>
        <v>7.1896874774161512</v>
      </c>
      <c r="W213" s="668">
        <f>IF(OR(U213&lt;=0,U213="n/a",V213&lt;=0,V213="n/a"),"n/a",U213/V213)</f>
        <v>0.67784852180045441</v>
      </c>
      <c r="X213" s="669" t="str">
        <f>IF(OR(AJ213&lt;=0,AJ213="n/a",U213&lt;=0,U213="n/a"),"n/a",U213/AJ213)</f>
        <v>n/a</v>
      </c>
      <c r="Y213" s="830"/>
      <c r="Z213" s="618">
        <f>IF(OR(AC213&lt;0.01,AC213="n/a"),"n/a",M213/AC213*100)</f>
        <v>147.13375796178343</v>
      </c>
      <c r="AA213" s="841">
        <f>IF(OR(AC213&lt;0.01,AC213="n/a"),"n/a",I213/AC213)</f>
        <v>36.315286624203821</v>
      </c>
      <c r="AB213" s="842">
        <v>12</v>
      </c>
      <c r="AC213" s="821">
        <v>6.28</v>
      </c>
      <c r="AD213" s="821">
        <v>4.59</v>
      </c>
      <c r="AE213" s="821">
        <v>9.26</v>
      </c>
      <c r="AF213" s="821">
        <v>2.58</v>
      </c>
      <c r="AG213" s="821">
        <v>7.0000000000000009</v>
      </c>
      <c r="AH213" s="821">
        <v>-16.400000000000002</v>
      </c>
      <c r="AI213" s="821">
        <v>9.8699999999999992</v>
      </c>
      <c r="AJ213" s="821">
        <v>-0.89999999999999991</v>
      </c>
      <c r="AK213" s="821">
        <v>7.9</v>
      </c>
      <c r="AL213" s="833">
        <v>14880</v>
      </c>
      <c r="AM213" s="827">
        <v>1.2</v>
      </c>
      <c r="AN213" s="821">
        <v>1.04</v>
      </c>
      <c r="AO213" s="705">
        <f>IF(U213="n/a","n/a",IF(AA213&lt;0,"n/a",IF(AA213="n/a","n/a",J213+U213-AA213)))</f>
        <v>-27.390202217897816</v>
      </c>
      <c r="AP213" s="706">
        <f>IF(U213="n/a","n/a",J213+U213)</f>
        <v>8.9250844063060057</v>
      </c>
      <c r="AQ213" s="843">
        <f>IF(OR(AC213&lt;0.01,AC213="n/a",AF213="n/a"),"n/a",(I213/SQRT(22.5*AC213*(I213/AF213))-1)*100)</f>
        <v>104.06256065829513</v>
      </c>
      <c r="AR213" s="618">
        <f>INDEX(Historical!$C$7:$C$1222,MATCH(B213,Historical!$B$7:$B$1244,0))*IF(AH213="n/a",1.03,IF(AH213&lt;0,1.01,IF(AH213&gt;10,1.1,(1+AH213/100))))</f>
        <v>8.7768999999999995</v>
      </c>
      <c r="AS213" s="841">
        <f>IF($AI213="n/a",1.03*AR213,IF($AI213&lt;0,1.01*AR213,IF($AI213&gt;10,1.1*AR213,(1+$AI213/100)*AR213)))</f>
        <v>9.6431800299999999</v>
      </c>
      <c r="AT213" s="841">
        <f>IF($AK213="n/a",1.03*AS213,IF($AK213&lt;0,1.01*AS213,IF($AK213&gt;10,1.1*AS213,(1+$AK213/100)*AS213)))</f>
        <v>10.404991252369999</v>
      </c>
      <c r="AU213" s="841">
        <f>IF($AK213="n/a",1.03*AT213,IF($AK213&lt;0,1.01*AT213,IF($AK213&gt;10,1.1*AT213,(1+$AK213/100)*AT213)))</f>
        <v>11.226985561307229</v>
      </c>
      <c r="AV213" s="841">
        <f>IF($AK213="n/a",1.03*AU213,IF($AK213&lt;0,1.01*AU213,IF($AK213&gt;10,1.1*AU213,(1+$AK213/100)*AU213)))</f>
        <v>12.1139174206505</v>
      </c>
      <c r="AW213" s="618">
        <f>SUM(AR213:AV213)</f>
        <v>52.16597426432773</v>
      </c>
      <c r="AX213" s="713">
        <f>AW213/I213*100</f>
        <v>22.873793854392584</v>
      </c>
      <c r="AY213" s="887">
        <v>0.76</v>
      </c>
      <c r="AZ213" s="827">
        <v>11.12</v>
      </c>
      <c r="BA213" s="827">
        <v>-37.24</v>
      </c>
      <c r="BB213" s="827">
        <v>2.9000000000000004</v>
      </c>
      <c r="BC213" s="827">
        <v>-7.39</v>
      </c>
      <c r="BE213" s="594">
        <v>1995</v>
      </c>
      <c r="BF213" s="853">
        <f>IF(BE213&gt;2020,0,IF(BE213&gt;2008,1,IF(BE213&gt;2001,2,IF(BE213&gt;1990,3,IF(BE213&gt;1980,4,IF(BE213&gt;1973,5,IF(BE213&gt;1970,6,IF(BE213&gt;1960,7,IF(BE213&gt;1958,8,IF(BE213&gt;1953,9,10))))))))))</f>
        <v>3</v>
      </c>
      <c r="BG213" s="837">
        <v>3.2</v>
      </c>
      <c r="BH213" s="820" t="s">
        <v>4443</v>
      </c>
      <c r="BI213" s="820" t="s">
        <v>4445</v>
      </c>
    </row>
    <row r="214" spans="1:61" ht="11.25" customHeight="1" x14ac:dyDescent="0.2">
      <c r="A214" s="819" t="s">
        <v>4784</v>
      </c>
      <c r="B214" s="830" t="s">
        <v>1102</v>
      </c>
      <c r="C214" s="885" t="s">
        <v>111</v>
      </c>
      <c r="D214" s="885" t="s">
        <v>4221</v>
      </c>
      <c r="E214" s="699">
        <v>14</v>
      </c>
      <c r="F214" s="1122">
        <v>279</v>
      </c>
      <c r="G214" s="1122" t="s">
        <v>114</v>
      </c>
      <c r="H214" s="1122" t="s">
        <v>114</v>
      </c>
      <c r="I214" t="n">
        <v>169.09</v>
      </c>
      <c r="J214" s="618">
        <f>(M214/I214)*100</f>
        <v>1.966500886068713</v>
      </c>
      <c r="K214" s="832">
        <v>0.86</v>
      </c>
      <c r="L214" s="842">
        <v>4</v>
      </c>
      <c r="M214" s="609">
        <f>K214*L214</f>
        <v>3.44</v>
      </c>
      <c r="N214" s="825" t="s">
        <v>587</v>
      </c>
      <c r="O214" s="700">
        <v>0.81</v>
      </c>
      <c r="P214" s="603">
        <v>44988</v>
      </c>
      <c r="Q214" s="603">
        <v>45009</v>
      </c>
      <c r="R214" s="609">
        <f>(K214-O214)/O214*100</f>
        <v>6.1728395061728305</v>
      </c>
      <c r="S214" s="667">
        <f>IF(INDEX(Historical!$D$7:$D$1220,MATCH(B214,Historical!$B$7:$B$1244,0))=0,"n/a",(INDEX(Historical!$C$7:$C$1222,MATCH(B214,Historical!$B$7:$B$1244,0))/INDEX(Historical!$D$7:$D$1220,MATCH(B214,Historical!$B$7:$B$1244,0))-1)*100)</f>
        <v>6.578947368421062</v>
      </c>
      <c r="T214" s="667">
        <f>IF(INDEX(Historical!$F$7:$F$1213,MATCH(B214,Historical!$B$7:$B$1244,0))=0,"n/a",((INDEX(Historical!$C$7:$C$1222,MATCH(B214,Historical!$B$7:$B$1244,0))/INDEX(Historical!$F$7:$F$1213,MATCH(B214,Historical!$B$7:$B$1244,0)))^(1/3)-1)*100)</f>
        <v>4.4901991043988065</v>
      </c>
      <c r="U214" s="667">
        <f>IF(INDEX(Historical!$H$7:$H$1213,MATCH(B214,Historical!$B$7:$B$1244,0))=0,"n/a",((INDEX(Historical!$C$7:$C$1222,MATCH(B214,Historical!$B$7:$B$1244,0))/INDEX(Historical!$H$7:$H$1213,MATCH(B214,Historical!$B$7:$B$1244,0)))^(1/5)-1)*100)</f>
        <v>6.1858758794934632</v>
      </c>
      <c r="V214" s="667">
        <f>IF(INDEX(Historical!$N$7:$N$1213,MATCH(B214,Historical!$B$7:$B$1244,0))=0,"n/a",((INDEX(Historical!$C$7:$C$1222,MATCH(B214,Historical!$B$7:$B$1244,0))/INDEX(Historical!$N$7:$N$1213,MATCH(B214,Historical!$B$7:$B$1244,0)))^(1/10)-1)*100)</f>
        <v>7.8624156136196222</v>
      </c>
      <c r="W214" s="668">
        <f>IF(OR(U214&lt;=0,U214="n/a",V214&lt;=0,V214="n/a"),"n/a",U214/V214)</f>
        <v>0.78676531278479056</v>
      </c>
      <c r="X214" s="669" t="str">
        <f>IF(OR(AJ214&lt;=0,AJ214="n/a",U214&lt;=0,U214="n/a"),"n/a",U214/AJ214)</f>
        <v>n/a</v>
      </c>
      <c r="Y214" s="630" t="s">
        <v>283</v>
      </c>
      <c r="Z214" s="618">
        <f>IF(OR(AC214&lt;0.01,AC214="n/a"),"n/a",M214/AC214*100)</f>
        <v>56.026058631921828</v>
      </c>
      <c r="AA214" s="841">
        <f>IF(OR(AC214&lt;0.01,AC214="n/a"),"n/a",I214/AC214)</f>
        <v>28.49022801302932</v>
      </c>
      <c r="AB214" s="842">
        <v>12</v>
      </c>
      <c r="AC214" s="821">
        <v>6.14</v>
      </c>
      <c r="AD214" s="821">
        <v>3.2</v>
      </c>
      <c r="AE214" s="821">
        <v>3.33</v>
      </c>
      <c r="AF214" s="821">
        <v>4.07</v>
      </c>
      <c r="AG214" s="821">
        <v>14.899999999999999</v>
      </c>
      <c r="AH214" s="821">
        <v>15.1</v>
      </c>
      <c r="AI214" s="821">
        <v>9.9599999999999991</v>
      </c>
      <c r="AJ214" s="821">
        <v>-1.2</v>
      </c>
      <c r="AK214" s="821">
        <v>8.8800000000000008</v>
      </c>
      <c r="AL214" s="833">
        <v>69160</v>
      </c>
      <c r="AM214" s="827">
        <v>0.2</v>
      </c>
      <c r="AN214" s="821">
        <v>0.51</v>
      </c>
      <c r="AO214" s="705">
        <f>IF(U214="n/a","n/a",IF(AA214&lt;0,"n/a",IF(AA214="n/a","n/a",J214+U214-AA214)))</f>
        <v>-20.337851247467142</v>
      </c>
      <c r="AP214" s="706">
        <f>IF(U214="n/a","n/a",J214+U214)</f>
        <v>8.1523767655621757</v>
      </c>
      <c r="AQ214" s="843">
        <f>IF(OR(AC214&lt;0.01,AC214="n/a",AF214="n/a"),"n/a",(I214/SQRT(22.5*AC214*(I214/AF214))-1)*100)</f>
        <v>127.01466229008136</v>
      </c>
      <c r="AR214" s="618">
        <f>INDEX(Historical!$C$7:$C$1222,MATCH(B214,Historical!$B$7:$B$1244,0))*IF(AH214="n/a",1.03,IF(AH214&lt;0,1.01,IF(AH214&gt;10,1.1,(1+AH214/100))))</f>
        <v>3.5640000000000005</v>
      </c>
      <c r="AS214" s="841">
        <f>IF($AI214="n/a",1.03*AR214,IF($AI214&lt;0,1.01*AR214,IF($AI214&gt;10,1.1*AR214,(1+$AI214/100)*AR214)))</f>
        <v>3.9189744000000002</v>
      </c>
      <c r="AT214" s="841">
        <f>IF($AK214="n/a",1.03*AS214,IF($AK214&lt;0,1.01*AS214,IF($AK214&gt;10,1.1*AS214,(1+$AK214/100)*AS214)))</f>
        <v>4.2669793267200005</v>
      </c>
      <c r="AU214" s="841">
        <f>IF($AK214="n/a",1.03*AT214,IF($AK214&lt;0,1.01*AT214,IF($AK214&gt;10,1.1*AT214,(1+$AK214/100)*AT214)))</f>
        <v>4.6458870909327361</v>
      </c>
      <c r="AV214" s="841">
        <f>IF($AK214="n/a",1.03*AU214,IF($AK214&lt;0,1.01*AU214,IF($AK214&gt;10,1.1*AU214,(1+$AK214/100)*AU214)))</f>
        <v>5.0584418646075626</v>
      </c>
      <c r="AW214" s="618">
        <f>SUM(AR214:AV214)</f>
        <v>21.454282682260299</v>
      </c>
      <c r="AX214" s="713">
        <f>AW214/I214*100</f>
        <v>12.264495902509747</v>
      </c>
      <c r="AY214" s="887">
        <v>1.1399999999999999</v>
      </c>
      <c r="AZ214" s="827">
        <v>42.8</v>
      </c>
      <c r="BA214" s="827">
        <v>-0.72</v>
      </c>
      <c r="BB214" s="827">
        <v>7.48</v>
      </c>
      <c r="BC214" s="827">
        <v>18.170000000000002</v>
      </c>
      <c r="BE214" s="594">
        <v>2010</v>
      </c>
      <c r="BF214" s="853">
        <f>IF(BE214&gt;2020,0,IF(BE214&gt;2008,1,IF(BE214&gt;2001,2,IF(BE214&gt;1990,3,IF(BE214&gt;1980,4,IF(BE214&gt;1973,5,IF(BE214&gt;1970,6,IF(BE214&gt;1960,7,IF(BE214&gt;1958,8,IF(BE214&gt;1953,9,10))))))))))</f>
        <v>1</v>
      </c>
      <c r="BG214" s="837">
        <v>7.0000000000000009</v>
      </c>
      <c r="BH214" s="820" t="s">
        <v>4443</v>
      </c>
      <c r="BI214" s="820" t="s">
        <v>4444</v>
      </c>
    </row>
    <row r="215" spans="1:61" s="737" customFormat="1" ht="11.25" customHeight="1" x14ac:dyDescent="0.2">
      <c r="A215" s="882" t="s">
        <v>4323</v>
      </c>
      <c r="B215" s="743" t="s">
        <v>4321</v>
      </c>
      <c r="C215" s="885" t="s">
        <v>130</v>
      </c>
      <c r="D215" s="885" t="s">
        <v>4188</v>
      </c>
      <c r="E215" s="721">
        <v>8</v>
      </c>
      <c r="F215" s="1122">
        <v>592</v>
      </c>
      <c r="G215" s="1121" t="s">
        <v>105</v>
      </c>
      <c r="H215" s="1121" t="s">
        <v>105</v>
      </c>
      <c r="I215" t="n">
        <v>104.51</v>
      </c>
      <c r="J215" s="723">
        <f>(M215/I215)*100</f>
        <v>4.1605910372314572</v>
      </c>
      <c r="K215" s="724">
        <v>1.07</v>
      </c>
      <c r="L215" s="725">
        <v>4</v>
      </c>
      <c r="M215" s="726">
        <f>K215*L215</f>
        <v>4.28</v>
      </c>
      <c r="N215" s="727" t="s">
        <v>4165</v>
      </c>
      <c r="O215" s="728">
        <v>1.01</v>
      </c>
      <c r="P215" s="1037">
        <v>44875</v>
      </c>
      <c r="Q215" s="1037">
        <v>44896</v>
      </c>
      <c r="R215" s="726">
        <f>(K215-O215)/O215*100</f>
        <v>5.9405940594059459</v>
      </c>
      <c r="S215" s="667">
        <f>IF(INDEX(Historical!$D$7:$D$1220,MATCH(B215,Historical!$B$7:$B$1244,0))=0,"n/a",(INDEX(Historical!$C$7:$C$1222,MATCH(B215,Historical!$B$7:$B$1244,0))/INDEX(Historical!$D$7:$D$1220,MATCH(B215,Historical!$B$7:$B$1244,0))-1)*100)</f>
        <v>6.2176165803108807</v>
      </c>
      <c r="T215" s="667">
        <f>IF(INDEX(Historical!$F$7:$F$1213,MATCH(B215,Historical!$B$7:$B$1244,0))=0,"n/a",((INDEX(Historical!$C$7:$C$1222,MATCH(B215,Historical!$B$7:$B$1244,0))/INDEX(Historical!$F$7:$F$1213,MATCH(B215,Historical!$B$7:$B$1244,0)))^(1/3)-1)*100)</f>
        <v>3.856637379657224</v>
      </c>
      <c r="U215" s="667">
        <f>IF(INDEX(Historical!$H$7:$H$1213,MATCH(B215,Historical!$B$7:$B$1244,0))=0,"n/a",((INDEX(Historical!$C$7:$C$1222,MATCH(B215,Historical!$B$7:$B$1244,0))/INDEX(Historical!$H$7:$H$1213,MATCH(B215,Historical!$B$7:$B$1244,0)))^(1/5)-1)*100)</f>
        <v>3.2150821290872988</v>
      </c>
      <c r="V215" s="667">
        <f>IF(INDEX(Historical!$N$7:$N$1213,MATCH(B215,Historical!$B$7:$B$1244,0))=0,"n/a",((INDEX(Historical!$C$7:$C$1222,MATCH(B215,Historical!$B$7:$B$1244,0))/INDEX(Historical!$N$7:$N$1213,MATCH(B215,Historical!$B$7:$B$1244,0)))^(1/10)-1)*100)</f>
        <v>2.1326445349694412</v>
      </c>
      <c r="W215" s="668">
        <f>IF(OR(U215&lt;=0,U215="n/a",V215&lt;=0,V215="n/a"),"n/a",U215/V215)</f>
        <v>1.5075564991581534</v>
      </c>
      <c r="X215" s="669">
        <f>IF(OR(AJ215&lt;=0,AJ215="n/a",U215&lt;=0,U215="n/a"),"n/a",U215/AJ215)</f>
        <v>0.10752783040425749</v>
      </c>
      <c r="Y215" s="738"/>
      <c r="Z215" s="723">
        <f>IF(OR(AC215&lt;0.01,AC215="n/a"),"n/a",M215/AC215*100)</f>
        <v>79.553903345724905</v>
      </c>
      <c r="AA215" s="730">
        <f>IF(OR(AC215&lt;0.01,AC215="n/a"),"n/a",I215/AC215)</f>
        <v>19.120817843866174</v>
      </c>
      <c r="AB215" s="725">
        <v>12</v>
      </c>
      <c r="AC215" s="731">
        <v>5.38</v>
      </c>
      <c r="AD215" s="731">
        <v>3.18</v>
      </c>
      <c r="AE215" s="731">
        <v>1.63</v>
      </c>
      <c r="AF215" s="731">
        <v>1.78</v>
      </c>
      <c r="AG215" s="731">
        <v>10.4</v>
      </c>
      <c r="AH215" s="731">
        <v>-19.7</v>
      </c>
      <c r="AI215" s="731">
        <v>6.99</v>
      </c>
      <c r="AJ215" s="731">
        <v>29.9</v>
      </c>
      <c r="AK215" s="731">
        <v>6.1899999999999995</v>
      </c>
      <c r="AL215" s="732">
        <v>22380</v>
      </c>
      <c r="AM215" s="733">
        <v>0.1</v>
      </c>
      <c r="AN215" s="731">
        <v>2.2799999999999998</v>
      </c>
      <c r="AO215" s="734">
        <f>IF(U215="n/a","n/a",IF(AA215&lt;0,"n/a",IF(AA215="n/a","n/a",J215+U215-AA215)))</f>
        <v>-11.745144677547419</v>
      </c>
      <c r="AP215" s="735">
        <f>IF(U215="n/a","n/a",J215+U215)</f>
        <v>7.375673166318756</v>
      </c>
      <c r="AQ215" s="843">
        <f>IF(OR(AC215&lt;0.01,AC215="n/a",AF215="n/a"),"n/a",(I215/SQRT(22.5*AC215*(I215/AF215))-1)*100)</f>
        <v>22.990615291631599</v>
      </c>
      <c r="AR215" s="618">
        <f>INDEX(Historical!$C$7:$C$1222,MATCH(B215,Historical!$B$7:$B$1244,0))*IF(AH215="n/a",1.03,IF(AH215&lt;0,1.01,IF(AH215&gt;10,1.1,(1+AH215/100))))</f>
        <v>4.141</v>
      </c>
      <c r="AS215" s="730">
        <f>IF($AI215="n/a",1.03*AR215,IF($AI215&lt;0,1.01*AR215,IF($AI215&gt;10,1.1*AR215,(1+$AI215/100)*AR215)))</f>
        <v>4.4304559000000001</v>
      </c>
      <c r="AT215" s="730">
        <f>IF($AK215="n/a",1.03*AS215,IF($AK215&lt;0,1.01*AS215,IF($AK215&gt;10,1.1*AS215,(1+$AK215/100)*AS215)))</f>
        <v>4.7047011202100002</v>
      </c>
      <c r="AU215" s="730">
        <f>IF($AK215="n/a",1.03*AT215,IF($AK215&lt;0,1.01*AT215,IF($AK215&gt;10,1.1*AT215,(1+$AK215/100)*AT215)))</f>
        <v>4.9959221195509995</v>
      </c>
      <c r="AV215" s="730">
        <f>IF($AK215="n/a",1.03*AU215,IF($AK215&lt;0,1.01*AU215,IF($AK215&gt;10,1.1*AU215,(1+$AK215/100)*AU215)))</f>
        <v>5.3051696987512065</v>
      </c>
      <c r="AW215" s="723">
        <f>SUM(AR215:AV215)</f>
        <v>23.577248838512208</v>
      </c>
      <c r="AX215" s="736">
        <f>AW215/I215*100</f>
        <v>22.919460327123755</v>
      </c>
      <c r="AY215" s="888">
        <v>0.62</v>
      </c>
      <c r="AZ215" s="733">
        <v>8.35</v>
      </c>
      <c r="BA215" s="733">
        <v>-18.88</v>
      </c>
      <c r="BB215" s="733">
        <v>-5.6899999999999995</v>
      </c>
      <c r="BC215" s="733">
        <v>-7.9399999999999995</v>
      </c>
      <c r="BD215" s="862"/>
      <c r="BE215" s="594">
        <v>2015</v>
      </c>
      <c r="BF215" s="853">
        <f>IF(BE215&gt;2020,0,IF(BE215&gt;2008,1,IF(BE215&gt;2001,2,IF(BE215&gt;1990,3,IF(BE215&gt;1980,4,IF(BE215&gt;1973,5,IF(BE215&gt;1970,6,IF(BE215&gt;1960,7,IF(BE215&gt;1958,8,IF(BE215&gt;1953,9,10))))))))))</f>
        <v>1</v>
      </c>
      <c r="BG215" s="783">
        <v>2.1</v>
      </c>
      <c r="BH215" s="820" t="s">
        <v>4443</v>
      </c>
      <c r="BI215" s="820" t="s">
        <v>4444</v>
      </c>
    </row>
    <row r="216" spans="1:61" ht="11.25" customHeight="1" x14ac:dyDescent="0.2">
      <c r="A216" s="10" t="s">
        <v>5376</v>
      </c>
      <c r="B216" s="567" t="s">
        <v>3914</v>
      </c>
      <c r="C216" s="885" t="s">
        <v>177</v>
      </c>
      <c r="D216" s="885" t="s">
        <v>4195</v>
      </c>
      <c r="E216" s="699">
        <v>8</v>
      </c>
      <c r="F216" s="1122">
        <v>584</v>
      </c>
      <c r="G216" s="1122" t="s">
        <v>105</v>
      </c>
      <c r="H216" s="1122" t="s">
        <v>105</v>
      </c>
      <c r="I216" t="n">
        <v>27.77</v>
      </c>
      <c r="J216" s="618">
        <f>(M216/I216)*100</f>
        <v>8.3103764921946741</v>
      </c>
      <c r="K216" s="832">
        <v>0.90500000000000003</v>
      </c>
      <c r="L216" s="842">
        <v>4</v>
      </c>
      <c r="M216" s="609">
        <f>K216*L216</f>
        <v>3.62</v>
      </c>
      <c r="N216" s="825" t="s">
        <v>507</v>
      </c>
      <c r="O216" s="700">
        <v>0.86</v>
      </c>
      <c r="P216" s="603">
        <v>44694</v>
      </c>
      <c r="Q216" s="603">
        <v>44708</v>
      </c>
      <c r="R216" s="609">
        <f>(K216-O216)/O216*100</f>
        <v>5.2325581395348886</v>
      </c>
      <c r="S216" s="667">
        <f>IF(INDEX(Historical!$D$7:$D$1220,MATCH(B216,Historical!$B$7:$B$1244,0))=0,"n/a",(INDEX(Historical!$C$7:$C$1222,MATCH(B216,Historical!$B$7:$B$1244,0))/INDEX(Historical!$D$7:$D$1220,MATCH(B216,Historical!$B$7:$B$1244,0))-1)*100)</f>
        <v>11.024844720496896</v>
      </c>
      <c r="T216" s="667">
        <f>IF(INDEX(Historical!$F$7:$F$1213,MATCH(B216,Historical!$B$7:$B$1244,0))=0,"n/a",((INDEX(Historical!$C$7:$C$1222,MATCH(B216,Historical!$B$7:$B$1244,0))/INDEX(Historical!$F$7:$F$1213,MATCH(B216,Historical!$B$7:$B$1244,0)))^(1/3)-1)*100)</f>
        <v>10.985979093881415</v>
      </c>
      <c r="U216" s="667">
        <f>IF(INDEX(Historical!$H$7:$H$1213,MATCH(B216,Historical!$B$7:$B$1244,0))=0,"n/a",((INDEX(Historical!$C$7:$C$1222,MATCH(B216,Historical!$B$7:$B$1244,0))/INDEX(Historical!$H$7:$H$1213,MATCH(B216,Historical!$B$7:$B$1244,0)))^(1/5)-1)*100)</f>
        <v>9.4608784223157549</v>
      </c>
      <c r="V216" s="667" t="str">
        <f>IF(INDEX(Historical!$N$7:$N$1213,MATCH(B216,Historical!$B$7:$B$1244,0))=0,"n/a",((INDEX(Historical!$C$7:$C$1222,MATCH(B216,Historical!$B$7:$B$1244,0))/INDEX(Historical!$N$7:$N$1213,MATCH(B216,Historical!$B$7:$B$1244,0)))^(1/10)-1)*100)</f>
        <v>n/a</v>
      </c>
      <c r="W216" s="668" t="str">
        <f>IF(OR(U216&lt;=0,U216="n/a",V216&lt;=0,V216="n/a"),"n/a",U216/V216)</f>
        <v>n/a</v>
      </c>
      <c r="X216" s="669" t="str">
        <f>IF(OR(AJ216&lt;=0,AJ216="n/a",U216&lt;=0,U216="n/a"),"n/a",U216/AJ216)</f>
        <v>n/a</v>
      </c>
      <c r="Y216" s="831"/>
      <c r="Z216" s="618" t="str">
        <f>IF(OR(AC216&lt;0.01,AC216="n/a"),"n/a",M216/AC216*100)</f>
        <v>n/a</v>
      </c>
      <c r="AA216" s="841" t="str">
        <f>IF(OR(AC216&lt;0.01,AC216="n/a"),"n/a",I216/AC216)</f>
        <v>n/a</v>
      </c>
      <c r="AB216" s="842">
        <v>12</v>
      </c>
      <c r="AC216" s="821">
        <v>-6.18</v>
      </c>
      <c r="AD216" s="821" t="s">
        <v>135</v>
      </c>
      <c r="AE216" s="821">
        <v>2.56</v>
      </c>
      <c r="AF216" s="821">
        <v>6.63</v>
      </c>
      <c r="AG216" s="821">
        <v>-48.1</v>
      </c>
      <c r="AH216" s="821">
        <v>89.9</v>
      </c>
      <c r="AI216" s="821">
        <v>320</v>
      </c>
      <c r="AJ216" s="821">
        <v>-47.3</v>
      </c>
      <c r="AK216" s="821">
        <v>34.5</v>
      </c>
      <c r="AL216" s="833">
        <v>2900</v>
      </c>
      <c r="AM216" s="827">
        <v>3.5999999999999996</v>
      </c>
      <c r="AN216" s="821">
        <v>3.58</v>
      </c>
      <c r="AO216" s="705" t="str">
        <f>IF(U216="n/a","n/a",IF(AA216&lt;0,"n/a",IF(AA216="n/a","n/a",J216+U216-AA216)))</f>
        <v>n/a</v>
      </c>
      <c r="AP216" s="706">
        <f>IF(U216="n/a","n/a",J216+U216)</f>
        <v>17.771254914510429</v>
      </c>
      <c r="AQ216" s="843" t="str">
        <f>IF(OR(AC216&lt;0.01,AC216="n/a",AF216="n/a"),"n/a",(I216/SQRT(22.5*AC216*(I216/AF216))-1)*100)</f>
        <v>n/a</v>
      </c>
      <c r="AR216" s="618">
        <f>INDEX(Historical!$C$7:$C$1222,MATCH(B216,Historical!$B$7:$B$1244,0))*IF(AH216="n/a",1.03,IF(AH216&lt;0,1.01,IF(AH216&gt;10,1.1,(1+AH216/100))))</f>
        <v>3.9325000000000006</v>
      </c>
      <c r="AS216" s="841">
        <f>IF($AI216="n/a",1.03*AR216,IF($AI216&lt;0,1.01*AR216,IF($AI216&gt;10,1.1*AR216,(1+$AI216/100)*AR216)))</f>
        <v>4.3257500000000011</v>
      </c>
      <c r="AT216" s="841">
        <f>IF($AK216="n/a",1.03*AS216,IF($AK216&lt;0,1.01*AS216,IF($AK216&gt;10,1.1*AS216,(1+$AK216/100)*AS216)))</f>
        <v>4.7583250000000019</v>
      </c>
      <c r="AU216" s="841">
        <f>IF($AK216="n/a",1.03*AT216,IF($AK216&lt;0,1.01*AT216,IF($AK216&gt;10,1.1*AT216,(1+$AK216/100)*AT216)))</f>
        <v>5.2341575000000029</v>
      </c>
      <c r="AV216" s="841">
        <f>IF($AK216="n/a",1.03*AU216,IF($AK216&lt;0,1.01*AU216,IF($AK216&gt;10,1.1*AU216,(1+$AK216/100)*AU216)))</f>
        <v>5.7575732500000036</v>
      </c>
      <c r="AW216" s="618">
        <f>SUM(AR216:AV216)</f>
        <v>24.008305750000009</v>
      </c>
      <c r="AX216" s="713">
        <f>AW216/I216*100</f>
        <v>55.115486111111132</v>
      </c>
      <c r="AY216" s="887">
        <v>1.04</v>
      </c>
      <c r="AZ216" s="827">
        <v>5.4</v>
      </c>
      <c r="BA216" s="827">
        <v>-52.16</v>
      </c>
      <c r="BB216" s="827">
        <v>-9.379999999999999</v>
      </c>
      <c r="BC216" s="827">
        <v>-27.93</v>
      </c>
      <c r="BE216" s="594">
        <v>2015</v>
      </c>
      <c r="BF216" s="853">
        <f>IF(BE216&gt;2020,0,IF(BE216&gt;2008,1,IF(BE216&gt;2001,2,IF(BE216&gt;1990,3,IF(BE216&gt;1980,4,IF(BE216&gt;1973,5,IF(BE216&gt;1970,6,IF(BE216&gt;1960,7,IF(BE216&gt;1958,8,IF(BE216&gt;1953,9,10))))))))))</f>
        <v>1</v>
      </c>
      <c r="BG216" s="837">
        <v>-10.5</v>
      </c>
      <c r="BH216" s="820" t="s">
        <v>4443</v>
      </c>
      <c r="BI216" s="820" t="s">
        <v>4444</v>
      </c>
    </row>
    <row r="217" spans="1:61" ht="11.25" customHeight="1" x14ac:dyDescent="0.2">
      <c r="A217" s="835" t="s">
        <v>4785</v>
      </c>
      <c r="B217" s="830" t="s">
        <v>1125</v>
      </c>
      <c r="C217" s="885" t="s">
        <v>107</v>
      </c>
      <c r="D217" s="885" t="s">
        <v>4197</v>
      </c>
      <c r="E217" s="699">
        <v>12</v>
      </c>
      <c r="F217" s="1122">
        <v>405</v>
      </c>
      <c r="G217" s="1116" t="s">
        <v>105</v>
      </c>
      <c r="H217" s="1116" t="s">
        <v>105</v>
      </c>
      <c r="I217" t="n">
        <v>33.31</v>
      </c>
      <c r="J217" s="618">
        <f>(M217/I217)*100</f>
        <v>3.387220939183988</v>
      </c>
      <c r="K217" s="832">
        <v>0.66</v>
      </c>
      <c r="L217" s="842">
        <v>2</v>
      </c>
      <c r="M217" s="609">
        <f>K217*L217</f>
        <v>1.32</v>
      </c>
      <c r="N217" s="825" t="s">
        <v>602</v>
      </c>
      <c r="O217" s="700">
        <v>0.64</v>
      </c>
      <c r="P217" s="603">
        <v>44994</v>
      </c>
      <c r="Q217" s="603">
        <v>45020</v>
      </c>
      <c r="R217" s="609">
        <f>(K217-O217)/O217*100</f>
        <v>3.1250000000000027</v>
      </c>
      <c r="S217" s="667">
        <f>IF(INDEX(Historical!$D$7:$D$1220,MATCH(B217,Historical!$B$7:$B$1244,0))=0,"n/a",(INDEX(Historical!$C$7:$C$1222,MATCH(B217,Historical!$B$7:$B$1244,0))/INDEX(Historical!$D$7:$D$1220,MATCH(B217,Historical!$B$7:$B$1244,0))-1)*100)</f>
        <v>5.0000000000000044</v>
      </c>
      <c r="T217" s="667">
        <f>IF(INDEX(Historical!$F$7:$F$1213,MATCH(B217,Historical!$B$7:$B$1244,0))=0,"n/a",((INDEX(Historical!$C$7:$C$1222,MATCH(B217,Historical!$B$7:$B$1244,0))/INDEX(Historical!$F$7:$F$1213,MATCH(B217,Historical!$B$7:$B$1244,0)))^(1/3)-1)*100)</f>
        <v>6.6053667550018957</v>
      </c>
      <c r="U217" s="667">
        <f>IF(INDEX(Historical!$H$7:$H$1213,MATCH(B217,Historical!$B$7:$B$1244,0))=0,"n/a",((INDEX(Historical!$C$7:$C$1222,MATCH(B217,Historical!$B$7:$B$1244,0))/INDEX(Historical!$H$7:$H$1213,MATCH(B217,Historical!$B$7:$B$1244,0)))^(1/5)-1)*100)</f>
        <v>9.5105881968669426</v>
      </c>
      <c r="V217" s="667">
        <f>IF(INDEX(Historical!$N$7:$N$1213,MATCH(B217,Historical!$B$7:$B$1244,0))=0,"n/a",((INDEX(Historical!$C$7:$C$1222,MATCH(B217,Historical!$B$7:$B$1244,0))/INDEX(Historical!$N$7:$N$1213,MATCH(B217,Historical!$B$7:$B$1244,0)))^(1/10)-1)*100)</f>
        <v>11.094302565444591</v>
      </c>
      <c r="W217" s="668">
        <f>IF(OR(U217&lt;=0,U217="n/a",V217&lt;=0,V217="n/a"),"n/a",U217/V217)</f>
        <v>0.8572497586724882</v>
      </c>
      <c r="X217" s="669">
        <f>IF(OR(AJ217&lt;=0,AJ217="n/a",U217&lt;=0,U217="n/a"),"n/a",U217/AJ217)</f>
        <v>0.52255979103664518</v>
      </c>
      <c r="Y217" s="831"/>
      <c r="Z217" s="618">
        <f>IF(OR(AC217&lt;0.01,AC217="n/a"),"n/a",M217/AC217*100)</f>
        <v>32.673267326732677</v>
      </c>
      <c r="AA217" s="841">
        <f>IF(OR(AC217&lt;0.01,AC217="n/a"),"n/a",I217/AC217)</f>
        <v>9.6460396039603964</v>
      </c>
      <c r="AB217" s="842">
        <v>12</v>
      </c>
      <c r="AC217" s="821">
        <v>4.04</v>
      </c>
      <c r="AD217" s="821" t="s">
        <v>135</v>
      </c>
      <c r="AE217" s="821">
        <v>2.68</v>
      </c>
      <c r="AF217" s="821">
        <v>1.43</v>
      </c>
      <c r="AG217" s="821">
        <v>14.000000000000002</v>
      </c>
      <c r="AH217" s="821">
        <v>104.69999999999999</v>
      </c>
      <c r="AI217" s="821">
        <v>2.02</v>
      </c>
      <c r="AJ217" s="821">
        <v>18.2</v>
      </c>
      <c r="AK217" s="821" t="s">
        <v>135</v>
      </c>
      <c r="AL217" s="833">
        <v>212.78</v>
      </c>
      <c r="AM217" s="827">
        <v>1.3</v>
      </c>
      <c r="AN217" s="821">
        <v>0.21</v>
      </c>
      <c r="AO217" s="705">
        <f>IF(U217="n/a","n/a",IF(AA217&lt;0,"n/a",IF(AA217="n/a","n/a",J217+U217-AA217)))</f>
        <v>3.2517695320905347</v>
      </c>
      <c r="AP217" s="706">
        <f>IF(U217="n/a","n/a",J217+U217)</f>
        <v>12.897809136050931</v>
      </c>
      <c r="AQ217" s="843">
        <f>IF(OR(AC217&lt;0.01,AC217="n/a",AF217="n/a"),"n/a",(I217/SQRT(22.5*AC217*(I217/AF217))-1)*100)</f>
        <v>-21.701889809485575</v>
      </c>
      <c r="AR217" s="618">
        <f>INDEX(Historical!$C$7:$C$1222,MATCH(B217,Historical!$B$7:$B$1244,0))*IF(AH217="n/a",1.03,IF(AH217&lt;0,1.01,IF(AH217&gt;10,1.1,(1+AH217/100))))</f>
        <v>1.3860000000000001</v>
      </c>
      <c r="AS217" s="841">
        <f>IF($AI217="n/a",1.03*AR217,IF($AI217&lt;0,1.01*AR217,IF($AI217&gt;10,1.1*AR217,(1+$AI217/100)*AR217)))</f>
        <v>1.4139972000000001</v>
      </c>
      <c r="AT217" s="841">
        <f>IF($AK217="n/a",1.03*AS217,IF($AK217&lt;0,1.01*AS217,IF($AK217&gt;10,1.1*AS217,(1+$AK217/100)*AS217)))</f>
        <v>1.4564171160000001</v>
      </c>
      <c r="AU217" s="841">
        <f>IF($AK217="n/a",1.03*AT217,IF($AK217&lt;0,1.01*AT217,IF($AK217&gt;10,1.1*AT217,(1+$AK217/100)*AT217)))</f>
        <v>1.5001096294800003</v>
      </c>
      <c r="AV217" s="841">
        <f>IF($AK217="n/a",1.03*AU217,IF($AK217&lt;0,1.01*AU217,IF($AK217&gt;10,1.1*AU217,(1+$AK217/100)*AU217)))</f>
        <v>1.5451129183644003</v>
      </c>
      <c r="AW217" s="618">
        <f>SUM(AR217:AV217)</f>
        <v>7.3016368638443998</v>
      </c>
      <c r="AX217" s="713">
        <f>AW217/I217*100</f>
        <v>18.736558542069286</v>
      </c>
      <c r="AY217" s="887">
        <v>0.92</v>
      </c>
      <c r="AZ217" s="827">
        <v>19.8</v>
      </c>
      <c r="BA217" s="827">
        <v>-4.84</v>
      </c>
      <c r="BB217" s="827">
        <v>0.59</v>
      </c>
      <c r="BC217" s="827">
        <v>4.67</v>
      </c>
      <c r="BE217" s="594">
        <v>2012</v>
      </c>
      <c r="BF217" s="853">
        <f>IF(BE217&gt;2020,0,IF(BE217&gt;2008,1,IF(BE217&gt;2001,2,IF(BE217&gt;1990,3,IF(BE217&gt;1980,4,IF(BE217&gt;1973,5,IF(BE217&gt;1970,6,IF(BE217&gt;1960,7,IF(BE217&gt;1958,8,IF(BE217&gt;1953,9,10))))))))))</f>
        <v>1</v>
      </c>
      <c r="BG217" s="837">
        <v>1.0999999999999999</v>
      </c>
      <c r="BH217" s="820" t="s">
        <v>4443</v>
      </c>
      <c r="BI217" s="820" t="s">
        <v>4444</v>
      </c>
    </row>
    <row r="218" spans="1:61" ht="11.25" customHeight="1" x14ac:dyDescent="0.2">
      <c r="A218" s="826" t="s">
        <v>5218</v>
      </c>
      <c r="B218" s="830" t="s">
        <v>563</v>
      </c>
      <c r="C218" s="885" t="s">
        <v>107</v>
      </c>
      <c r="D218" s="885" t="s">
        <v>4193</v>
      </c>
      <c r="E218" s="699">
        <v>16</v>
      </c>
      <c r="F218" s="1122">
        <v>239</v>
      </c>
      <c r="G218" s="1105" t="s">
        <v>105</v>
      </c>
      <c r="H218" s="1105" t="s">
        <v>105</v>
      </c>
      <c r="I218" t="n">
        <v>107.8</v>
      </c>
      <c r="J218" s="618">
        <f>(M218/I218)*100</f>
        <v>2.1954566244854394</v>
      </c>
      <c r="K218" s="832">
        <v>0.72</v>
      </c>
      <c r="L218" s="842">
        <v>4</v>
      </c>
      <c r="M218" s="609">
        <f>K218*L218</f>
        <v>2.88</v>
      </c>
      <c r="N218" s="825" t="s">
        <v>247</v>
      </c>
      <c r="O218" s="700">
        <v>0.68</v>
      </c>
      <c r="P218" s="603">
        <v>44707</v>
      </c>
      <c r="Q218" s="603">
        <v>44722</v>
      </c>
      <c r="R218" s="609">
        <f>(K218-O218)/O218*100</f>
        <v>5.8823529411764595</v>
      </c>
      <c r="S218" s="667">
        <f>IF(INDEX(Historical!$D$7:$D$1220,MATCH(B218,Historical!$B$7:$B$1244,0))=0,"n/a",(INDEX(Historical!$C$7:$C$1222,MATCH(B218,Historical!$B$7:$B$1244,0))/INDEX(Historical!$D$7:$D$1220,MATCH(B218,Historical!$B$7:$B$1244,0))-1)*100)</f>
        <v>7.1698113207547154</v>
      </c>
      <c r="T218" s="667">
        <f>IF(INDEX(Historical!$F$7:$F$1213,MATCH(B218,Historical!$B$7:$B$1244,0))=0,"n/a",((INDEX(Historical!$C$7:$C$1222,MATCH(B218,Historical!$B$7:$B$1244,0))/INDEX(Historical!$F$7:$F$1213,MATCH(B218,Historical!$B$7:$B$1244,0)))^(1/3)-1)*100)</f>
        <v>8.2322716759108303</v>
      </c>
      <c r="U218" s="667">
        <f>IF(INDEX(Historical!$H$7:$H$1213,MATCH(B218,Historical!$B$7:$B$1244,0))=0,"n/a",((INDEX(Historical!$C$7:$C$1222,MATCH(B218,Historical!$B$7:$B$1244,0))/INDEX(Historical!$H$7:$H$1213,MATCH(B218,Historical!$B$7:$B$1244,0)))^(1/5)-1)*100)</f>
        <v>14.869835499703509</v>
      </c>
      <c r="V218" s="667">
        <f>IF(INDEX(Historical!$N$7:$N$1213,MATCH(B218,Historical!$B$7:$B$1244,0))=0,"n/a",((INDEX(Historical!$C$7:$C$1222,MATCH(B218,Historical!$B$7:$B$1244,0))/INDEX(Historical!$N$7:$N$1213,MATCH(B218,Historical!$B$7:$B$1244,0)))^(1/10)-1)*100)</f>
        <v>13.227116833118234</v>
      </c>
      <c r="W218" s="668">
        <f>IF(OR(U218&lt;=0,U218="n/a",V218&lt;=0,V218="n/a"),"n/a",U218/V218)</f>
        <v>1.1241932529447547</v>
      </c>
      <c r="X218" s="669">
        <f>IF(OR(AJ218&lt;=0,AJ218="n/a",U218&lt;=0,U218="n/a"),"n/a",U218/AJ218)</f>
        <v>0.31173659328518888</v>
      </c>
      <c r="Y218" s="830"/>
      <c r="Z218" s="618">
        <f>IF(OR(AC218&lt;0.01,AC218="n/a"),"n/a",M218/AC218*100)</f>
        <v>24.849007765314926</v>
      </c>
      <c r="AA218" s="841">
        <f>IF(OR(AC218&lt;0.01,AC218="n/a"),"n/a",I218/AC218)</f>
        <v>11.318377911993098</v>
      </c>
      <c r="AB218" s="842">
        <v>12</v>
      </c>
      <c r="AC218" s="821">
        <v>11.59</v>
      </c>
      <c r="AD218" s="821" t="s">
        <v>135</v>
      </c>
      <c r="AE218" s="821">
        <v>1.82</v>
      </c>
      <c r="AF218" s="821">
        <v>3.6</v>
      </c>
      <c r="AG218" s="821">
        <v>51.6</v>
      </c>
      <c r="AH218" s="821">
        <v>107.69999999999999</v>
      </c>
      <c r="AI218" s="821">
        <v>15.870000000000001</v>
      </c>
      <c r="AJ218" s="821">
        <v>47.699999999999996</v>
      </c>
      <c r="AK218" s="821">
        <v>-4</v>
      </c>
      <c r="AL218" s="833">
        <v>5050</v>
      </c>
      <c r="AM218" s="827">
        <v>0.1</v>
      </c>
      <c r="AN218" s="821">
        <v>0</v>
      </c>
      <c r="AO218" s="705">
        <f>IF(U218="n/a","n/a",IF(AA218&lt;0,"n/a",IF(AA218="n/a","n/a",J218+U218-AA218)))</f>
        <v>5.7469142121958523</v>
      </c>
      <c r="AP218" s="706">
        <f>IF(U218="n/a","n/a",J218+U218)</f>
        <v>17.06529212418895</v>
      </c>
      <c r="AQ218" s="843">
        <f>IF(OR(AC218&lt;0.01,AC218="n/a",AF218="n/a"),"n/a",(I218/SQRT(22.5*AC218*(I218/AF218))-1)*100)</f>
        <v>34.571188072294888</v>
      </c>
      <c r="AR218" s="618">
        <f>INDEX(Historical!$C$7:$C$1222,MATCH(B218,Historical!$B$7:$B$1244,0))*IF(AH218="n/a",1.03,IF(AH218&lt;0,1.01,IF(AH218&gt;10,1.1,(1+AH218/100))))</f>
        <v>3.1240000000000001</v>
      </c>
      <c r="AS218" s="841">
        <f>IF($AI218="n/a",1.03*AR218,IF($AI218&lt;0,1.01*AR218,IF($AI218&gt;10,1.1*AR218,(1+$AI218/100)*AR218)))</f>
        <v>3.4364000000000003</v>
      </c>
      <c r="AT218" s="841">
        <f>IF($AK218="n/a",1.03*AS218,IF($AK218&lt;0,1.01*AS218,IF($AK218&gt;10,1.1*AS218,(1+$AK218/100)*AS218)))</f>
        <v>3.4707640000000004</v>
      </c>
      <c r="AU218" s="841">
        <f>IF($AK218="n/a",1.03*AT218,IF($AK218&lt;0,1.01*AT218,IF($AK218&gt;10,1.1*AT218,(1+$AK218/100)*AT218)))</f>
        <v>3.5054716400000006</v>
      </c>
      <c r="AV218" s="841">
        <f>IF($AK218="n/a",1.03*AU218,IF($AK218&lt;0,1.01*AU218,IF($AK218&gt;10,1.1*AU218,(1+$AK218/100)*AU218)))</f>
        <v>3.5405263564000005</v>
      </c>
      <c r="AW218" s="618">
        <f>SUM(AR218:AV218)</f>
        <v>17.077161996400001</v>
      </c>
      <c r="AX218" s="713">
        <f>AW218/I218*100</f>
        <v>13.01811403903034</v>
      </c>
      <c r="AY218" s="887">
        <v>1.54</v>
      </c>
      <c r="AZ218" s="827">
        <v>66.759999999999991</v>
      </c>
      <c r="BA218" s="827">
        <v>-4.54</v>
      </c>
      <c r="BB218" s="827">
        <v>6.78</v>
      </c>
      <c r="BC218" s="827">
        <v>24.21</v>
      </c>
      <c r="BE218" s="594">
        <v>2007</v>
      </c>
      <c r="BF218" s="853">
        <f>IF(BE218&gt;2020,0,IF(BE218&gt;2008,1,IF(BE218&gt;2001,2,IF(BE218&gt;1990,3,IF(BE218&gt;1980,4,IF(BE218&gt;1973,5,IF(BE218&gt;1970,6,IF(BE218&gt;1960,7,IF(BE218&gt;1958,8,IF(BE218&gt;1953,9,10))))))))))</f>
        <v>2</v>
      </c>
      <c r="BG218" s="837">
        <v>22</v>
      </c>
      <c r="BH218" s="820" t="s">
        <v>4443</v>
      </c>
      <c r="BI218" s="820" t="s">
        <v>4444</v>
      </c>
    </row>
    <row r="219" spans="1:61" ht="11.25" customHeight="1" x14ac:dyDescent="0.2">
      <c r="A219" s="835" t="s">
        <v>4786</v>
      </c>
      <c r="B219" s="830" t="s">
        <v>4123</v>
      </c>
      <c r="C219" s="885" t="s">
        <v>130</v>
      </c>
      <c r="D219" s="885" t="s">
        <v>4188</v>
      </c>
      <c r="E219" s="854">
        <v>18</v>
      </c>
      <c r="F219" s="1122">
        <v>226</v>
      </c>
      <c r="G219" s="1122" t="s">
        <v>105</v>
      </c>
      <c r="H219" s="1122" t="s">
        <v>105</v>
      </c>
      <c r="I219" t="n">
        <v>59.12</v>
      </c>
      <c r="J219" s="618">
        <f>(M219/I219)*100</f>
        <v>4.165958170379187</v>
      </c>
      <c r="K219" s="832">
        <v>0.61250000000000004</v>
      </c>
      <c r="L219" s="842">
        <v>4</v>
      </c>
      <c r="M219" s="609">
        <f>K219*L219</f>
        <v>2.4500000000000002</v>
      </c>
      <c r="N219" s="604" t="s">
        <v>110</v>
      </c>
      <c r="O219" s="700">
        <v>0.57250000000000001</v>
      </c>
      <c r="P219" s="603">
        <v>44882</v>
      </c>
      <c r="Q219" s="603">
        <v>44915</v>
      </c>
      <c r="R219" s="609">
        <f>(K219-O219)/O219*100</f>
        <v>6.9868995633187838</v>
      </c>
      <c r="S219" s="667">
        <f>IF(INDEX(Historical!$D$7:$D$1220,MATCH(B219,Historical!$B$7:$B$1244,0))=0,"n/a",(INDEX(Historical!$C$7:$C$1222,MATCH(B219,Historical!$B$7:$B$1244,0))/INDEX(Historical!$D$7:$D$1220,MATCH(B219,Historical!$B$7:$B$1244,0))-1)*100)</f>
        <v>7.0034443168771388</v>
      </c>
      <c r="T219" s="667">
        <f>IF(INDEX(Historical!$F$7:$F$1213,MATCH(B219,Historical!$B$7:$B$1244,0))=0,"n/a",((INDEX(Historical!$C$7:$C$1222,MATCH(B219,Historical!$B$7:$B$1244,0))/INDEX(Historical!$F$7:$F$1213,MATCH(B219,Historical!$B$7:$B$1244,0)))^(1/3)-1)*100)</f>
        <v>6.4795492485587802</v>
      </c>
      <c r="U219" s="667">
        <f>IF(INDEX(Historical!$H$7:$H$1213,MATCH(B219,Historical!$B$7:$B$1244,0))=0,"n/a",((INDEX(Historical!$C$7:$C$1222,MATCH(B219,Historical!$B$7:$B$1244,0))/INDEX(Historical!$H$7:$H$1213,MATCH(B219,Historical!$B$7:$B$1244,0)))^(1/5)-1)*100)</f>
        <v>8.0786140389426322</v>
      </c>
      <c r="V219" s="667">
        <f>IF(INDEX(Historical!$N$7:$N$1213,MATCH(B219,Historical!$B$7:$B$1244,0))=0,"n/a",((INDEX(Historical!$C$7:$C$1222,MATCH(B219,Historical!$B$7:$B$1244,0))/INDEX(Historical!$N$7:$N$1213,MATCH(B219,Historical!$B$7:$B$1244,0)))^(1/10)-1)*100)</f>
        <v>5.9274365690989761</v>
      </c>
      <c r="W219" s="668">
        <f>IF(OR(U219&lt;=0,U219="n/a",V219&lt;=0,V219="n/a"),"n/a",U219/V219)</f>
        <v>1.362918682429807</v>
      </c>
      <c r="X219" s="669">
        <f>IF(OR(AJ219&lt;=0,AJ219="n/a",U219&lt;=0,U219="n/a"),"n/a",U219/AJ219)</f>
        <v>0.84152229572319093</v>
      </c>
      <c r="Y219" s="831" t="s">
        <v>4125</v>
      </c>
      <c r="Z219" s="618">
        <f>IF(OR(AC219&lt;0.01,AC219="n/a"),"n/a",M219/AC219*100)</f>
        <v>70.809248554913296</v>
      </c>
      <c r="AA219" s="841">
        <f>IF(OR(AC219&lt;0.01,AC219="n/a"),"n/a",I219/AC219)</f>
        <v>16.997109826589597</v>
      </c>
      <c r="AB219" s="842">
        <v>12</v>
      </c>
      <c r="AC219" s="821">
        <v>3.46</v>
      </c>
      <c r="AD219" s="821">
        <v>7.15</v>
      </c>
      <c r="AE219" s="821">
        <v>2.4300000000000002</v>
      </c>
      <c r="AF219" s="821">
        <v>1.44</v>
      </c>
      <c r="AG219" s="821">
        <v>8.5</v>
      </c>
      <c r="AH219" s="821">
        <v>41</v>
      </c>
      <c r="AI219" s="821">
        <v>8.5</v>
      </c>
      <c r="AJ219" s="821">
        <v>9.6</v>
      </c>
      <c r="AK219" s="821">
        <v>2.4299999999999997</v>
      </c>
      <c r="AL219" s="833">
        <v>13850</v>
      </c>
      <c r="AM219" s="827">
        <v>0.22</v>
      </c>
      <c r="AN219" s="821">
        <v>1.21</v>
      </c>
      <c r="AO219" s="705">
        <f>IF(U219="n/a","n/a",IF(AA219&lt;0,"n/a",IF(AA219="n/a","n/a",J219+U219-AA219)))</f>
        <v>-4.7525376172677767</v>
      </c>
      <c r="AP219" s="706">
        <f>IF(U219="n/a","n/a",J219+U219)</f>
        <v>12.24457220932182</v>
      </c>
      <c r="AQ219" s="843">
        <f>IF(OR(AC219&lt;0.01,AC219="n/a",AF219="n/a"),"n/a",(I219/SQRT(22.5*AC219*(I219/AF219))-1)*100)</f>
        <v>4.298371459085315</v>
      </c>
      <c r="AR219" s="618">
        <f>INDEX(Historical!$C$7:$C$1222,MATCH(B219,Historical!$B$7:$B$1244,0))*IF(AH219="n/a",1.03,IF(AH219&lt;0,1.01,IF(AH219&gt;10,1.1,(1+AH219/100))))</f>
        <v>2.5630000000000002</v>
      </c>
      <c r="AS219" s="841">
        <f>IF($AI219="n/a",1.03*AR219,IF($AI219&lt;0,1.01*AR219,IF($AI219&gt;10,1.1*AR219,(1+$AI219/100)*AR219)))</f>
        <v>2.7808550000000003</v>
      </c>
      <c r="AT219" s="841">
        <f>IF($AK219="n/a",1.03*AS219,IF($AK219&lt;0,1.01*AS219,IF($AK219&gt;10,1.1*AS219,(1+$AK219/100)*AS219)))</f>
        <v>2.8484297765000002</v>
      </c>
      <c r="AU219" s="841">
        <f>IF($AK219="n/a",1.03*AT219,IF($AK219&lt;0,1.01*AT219,IF($AK219&gt;10,1.1*AT219,(1+$AK219/100)*AT219)))</f>
        <v>2.9176466200689504</v>
      </c>
      <c r="AV219" s="841">
        <f>IF($AK219="n/a",1.03*AU219,IF($AK219&lt;0,1.01*AU219,IF($AK219&gt;10,1.1*AU219,(1+$AK219/100)*AU219)))</f>
        <v>2.9885454329366259</v>
      </c>
      <c r="AW219" s="618">
        <f>SUM(AR219:AV219)</f>
        <v>14.098476829505577</v>
      </c>
      <c r="AX219" s="713">
        <f>AW219/I219*100</f>
        <v>23.972924382767516</v>
      </c>
      <c r="AY219" s="887">
        <v>0.47</v>
      </c>
      <c r="AZ219" s="827">
        <v>8.67</v>
      </c>
      <c r="BA219" s="827">
        <v>-19.580000000000002</v>
      </c>
      <c r="BB219" s="827">
        <v>-5.28</v>
      </c>
      <c r="BC219" s="827">
        <v>-7.86</v>
      </c>
      <c r="BE219" s="594">
        <v>2005</v>
      </c>
      <c r="BF219" s="853">
        <f>IF(BE219&gt;2020,0,IF(BE219&gt;2008,1,IF(BE219&gt;2001,2,IF(BE219&gt;1990,3,IF(BE219&gt;1980,4,IF(BE219&gt;1973,5,IF(BE219&gt;1970,6,IF(BE219&gt;1960,7,IF(BE219&gt;1958,8,IF(BE219&gt;1953,9,10))))))))))</f>
        <v>2</v>
      </c>
      <c r="BG219" s="837">
        <v>2.8000000000000003</v>
      </c>
      <c r="BH219" s="820" t="s">
        <v>4443</v>
      </c>
      <c r="BI219" s="820" t="s">
        <v>4444</v>
      </c>
    </row>
    <row r="220" spans="1:61" ht="11.25" customHeight="1" x14ac:dyDescent="0.2">
      <c r="A220" s="836" t="s">
        <v>5250</v>
      </c>
      <c r="B220" s="830" t="s">
        <v>2139</v>
      </c>
      <c r="C220" s="885" t="s">
        <v>107</v>
      </c>
      <c r="D220" s="885" t="s">
        <v>4197</v>
      </c>
      <c r="E220" s="699">
        <v>6</v>
      </c>
      <c r="F220" s="1122">
        <v>670</v>
      </c>
      <c r="G220" s="1098" t="s">
        <v>105</v>
      </c>
      <c r="H220" s="1098" t="s">
        <v>105</v>
      </c>
      <c r="I220" t="n">
        <v>55.16</v>
      </c>
      <c r="J220" s="618">
        <f>(M220/I220)*100</f>
        <v>2.5193544154310459</v>
      </c>
      <c r="K220" s="832">
        <v>0.48</v>
      </c>
      <c r="L220" s="842">
        <v>4</v>
      </c>
      <c r="M220" s="609">
        <f>K220*L220</f>
        <v>1.92</v>
      </c>
      <c r="N220" s="825" t="s">
        <v>106</v>
      </c>
      <c r="O220" s="700">
        <v>0.4</v>
      </c>
      <c r="P220" s="603">
        <v>44960</v>
      </c>
      <c r="Q220" s="603">
        <v>44978</v>
      </c>
      <c r="R220" s="609">
        <f>(K220-O220)/O220*100</f>
        <v>19.999999999999989</v>
      </c>
      <c r="S220" s="667">
        <f>IF(INDEX(Historical!$D$7:$D$1220,MATCH(B220,Historical!$B$7:$B$1244,0))=0,"n/a",(INDEX(Historical!$C$7:$C$1222,MATCH(B220,Historical!$B$7:$B$1244,0))/INDEX(Historical!$D$7:$D$1220,MATCH(B220,Historical!$B$7:$B$1244,0))-1)*100)</f>
        <v>21.212121212121215</v>
      </c>
      <c r="T220" s="667">
        <f>IF(INDEX(Historical!$F$7:$F$1213,MATCH(B220,Historical!$B$7:$B$1244,0))=0,"n/a",((INDEX(Historical!$C$7:$C$1222,MATCH(B220,Historical!$B$7:$B$1244,0))/INDEX(Historical!$F$7:$F$1213,MATCH(B220,Historical!$B$7:$B$1244,0)))^(1/3)-1)*100)</f>
        <v>14.891837246957508</v>
      </c>
      <c r="U220" s="667">
        <f>IF(INDEX(Historical!$H$7:$H$1213,MATCH(B220,Historical!$B$7:$B$1244,0))=0,"n/a",((INDEX(Historical!$C$7:$C$1222,MATCH(B220,Historical!$B$7:$B$1244,0))/INDEX(Historical!$H$7:$H$1213,MATCH(B220,Historical!$B$7:$B$1244,0)))^(1/5)-1)*100)</f>
        <v>14.869835499703509</v>
      </c>
      <c r="V220" s="667">
        <f>IF(INDEX(Historical!$N$7:$N$1213,MATCH(B220,Historical!$B$7:$B$1244,0))=0,"n/a",((INDEX(Historical!$C$7:$C$1222,MATCH(B220,Historical!$B$7:$B$1244,0))/INDEX(Historical!$N$7:$N$1213,MATCH(B220,Historical!$B$7:$B$1244,0)))^(1/10)-1)*100)</f>
        <v>14.869835499703509</v>
      </c>
      <c r="W220" s="668">
        <f>IF(OR(U220&lt;=0,U220="n/a",V220&lt;=0,V220="n/a"),"n/a",U220/V220)</f>
        <v>1</v>
      </c>
      <c r="X220" s="669">
        <f>IF(OR(AJ220&lt;=0,AJ220="n/a",U220&lt;=0,U220="n/a"),"n/a",U220/AJ220)</f>
        <v>0.96557373374698108</v>
      </c>
      <c r="Y220" s="640"/>
      <c r="Z220" s="618">
        <f>IF(OR(AC220&lt;0.01,AC220="n/a"),"n/a",M220/AC220*100)</f>
        <v>24.242424242424242</v>
      </c>
      <c r="AA220" s="841">
        <f>IF(OR(AC220&lt;0.01,AC220="n/a"),"n/a",I220/AC220)</f>
        <v>9.6224747474747474</v>
      </c>
      <c r="AB220" s="842">
        <v>12</v>
      </c>
      <c r="AC220" s="821">
        <v>7.92</v>
      </c>
      <c r="AD220" s="821">
        <v>1.21</v>
      </c>
      <c r="AE220" s="821">
        <v>4.6399999999999997</v>
      </c>
      <c r="AF220" s="821">
        <v>1.91</v>
      </c>
      <c r="AG220" s="821">
        <v>16.5</v>
      </c>
      <c r="AH220" s="821">
        <v>53.6</v>
      </c>
      <c r="AI220" s="821">
        <v>2.09</v>
      </c>
      <c r="AJ220" s="821">
        <v>15.4</v>
      </c>
      <c r="AK220" s="821">
        <v>8</v>
      </c>
      <c r="AL220" s="833">
        <v>10770</v>
      </c>
      <c r="AM220" s="827">
        <v>0.1</v>
      </c>
      <c r="AN220" s="821">
        <v>0.03</v>
      </c>
      <c r="AO220" s="705">
        <f>IF(U220="n/a","n/a",IF(AA220&lt;0,"n/a",IF(AA220="n/a","n/a",J220+U220-AA220)))</f>
        <v>7.7667151676598074</v>
      </c>
      <c r="AP220" s="706">
        <f>IF(U220="n/a","n/a",J220+U220)</f>
        <v>17.389189915134555</v>
      </c>
      <c r="AQ220" s="843">
        <f>IF(OR(AC220&lt;0.01,AC220="n/a",AF220="n/a"),"n/a",(I220/SQRT(22.5*AC220*(I220/AF220))-1)*100)</f>
        <v>-9.6207330371327444</v>
      </c>
      <c r="AR220" s="618">
        <f>INDEX(Historical!$C$7:$C$1222,MATCH(B220,Historical!$B$7:$B$1244,0))*IF(AH220="n/a",1.03,IF(AH220&lt;0,1.01,IF(AH220&gt;10,1.1,(1+AH220/100))))</f>
        <v>1.7600000000000002</v>
      </c>
      <c r="AS220" s="841">
        <f>IF($AI220="n/a",1.03*AR220,IF($AI220&lt;0,1.01*AR220,IF($AI220&gt;10,1.1*AR220,(1+$AI220/100)*AR220)))</f>
        <v>1.7967840000000002</v>
      </c>
      <c r="AT220" s="841">
        <f>IF($AK220="n/a",1.03*AS220,IF($AK220&lt;0,1.01*AS220,IF($AK220&gt;10,1.1*AS220,(1+$AK220/100)*AS220)))</f>
        <v>1.9405267200000003</v>
      </c>
      <c r="AU220" s="841">
        <f>IF($AK220="n/a",1.03*AT220,IF($AK220&lt;0,1.01*AT220,IF($AK220&gt;10,1.1*AT220,(1+$AK220/100)*AT220)))</f>
        <v>2.0957688576000004</v>
      </c>
      <c r="AV220" s="841">
        <f>IF($AK220="n/a",1.03*AU220,IF($AK220&lt;0,1.01*AU220,IF($AK220&gt;10,1.1*AU220,(1+$AK220/100)*AU220)))</f>
        <v>2.2634303662080004</v>
      </c>
      <c r="AW220" s="618">
        <f>SUM(AR220:AV220)</f>
        <v>9.8565099438080015</v>
      </c>
      <c r="AX220" s="713">
        <f>AW220/I220*100</f>
        <v>12.933355128996199</v>
      </c>
      <c r="AY220" s="887">
        <v>1.44</v>
      </c>
      <c r="AZ220" s="827">
        <v>23.62</v>
      </c>
      <c r="BA220" s="827">
        <v>-13.03</v>
      </c>
      <c r="BB220" s="827">
        <v>6.88</v>
      </c>
      <c r="BC220" s="827">
        <v>8.32</v>
      </c>
      <c r="BE220" s="594">
        <v>2018</v>
      </c>
      <c r="BF220" s="853">
        <f>IF(BE220&gt;2020,0,IF(BE220&gt;2008,1,IF(BE220&gt;2001,2,IF(BE220&gt;1990,3,IF(BE220&gt;1980,4,IF(BE220&gt;1973,5,IF(BE220&gt;1970,6,IF(BE220&gt;1960,7,IF(BE220&gt;1958,8,IF(BE220&gt;1953,9,10))))))))))</f>
        <v>1</v>
      </c>
      <c r="BG220" s="837">
        <v>1.5</v>
      </c>
      <c r="BH220" s="820" t="s">
        <v>4443</v>
      </c>
      <c r="BI220" s="820" t="s">
        <v>4444</v>
      </c>
    </row>
    <row r="221" spans="1:61" ht="11.25" customHeight="1" x14ac:dyDescent="0.2">
      <c r="A221" s="819" t="s">
        <v>4787</v>
      </c>
      <c r="B221" s="830" t="s">
        <v>567</v>
      </c>
      <c r="C221" s="885" t="s">
        <v>111</v>
      </c>
      <c r="D221" s="885" t="s">
        <v>4213</v>
      </c>
      <c r="E221" s="699">
        <v>28</v>
      </c>
      <c r="F221" s="1122">
        <v>123</v>
      </c>
      <c r="G221" s="1098" t="s">
        <v>105</v>
      </c>
      <c r="H221" s="1098" t="s">
        <v>105</v>
      </c>
      <c r="I221" t="n">
        <v>104.68</v>
      </c>
      <c r="J221" s="618">
        <f>(M221/I221)*100</f>
        <v>1.2815608263198164</v>
      </c>
      <c r="K221" s="839">
        <v>0.67</v>
      </c>
      <c r="L221" s="842">
        <v>2</v>
      </c>
      <c r="M221" s="609">
        <f>K221*L221</f>
        <v>1.34</v>
      </c>
      <c r="N221" s="825" t="s">
        <v>568</v>
      </c>
      <c r="O221" s="701">
        <v>0.57999999999999996</v>
      </c>
      <c r="P221" s="603">
        <v>44712</v>
      </c>
      <c r="Q221" s="603">
        <v>44727</v>
      </c>
      <c r="R221" s="609">
        <f>(K221-O221)/O221*100</f>
        <v>15.517241379310359</v>
      </c>
      <c r="S221" s="667">
        <f>IF(INDEX(Historical!$D$7:$D$1220,MATCH(B221,Historical!$B$7:$B$1244,0))=0,"n/a",(INDEX(Historical!$C$7:$C$1222,MATCH(B221,Historical!$B$7:$B$1244,0))/INDEX(Historical!$D$7:$D$1220,MATCH(B221,Historical!$B$7:$B$1244,0))-1)*100)</f>
        <v>15.517241379310365</v>
      </c>
      <c r="T221" s="667">
        <f>IF(INDEX(Historical!$F$7:$F$1213,MATCH(B221,Historical!$B$7:$B$1244,0))=0,"n/a",((INDEX(Historical!$C$7:$C$1222,MATCH(B221,Historical!$B$7:$B$1244,0))/INDEX(Historical!$F$7:$F$1213,MATCH(B221,Historical!$B$7:$B$1244,0)))^(1/3)-1)*100)</f>
        <v>10.247377144973324</v>
      </c>
      <c r="U221" s="667">
        <f>IF(INDEX(Historical!$H$7:$H$1213,MATCH(B221,Historical!$B$7:$B$1244,0))=0,"n/a",((INDEX(Historical!$C$7:$C$1222,MATCH(B221,Historical!$B$7:$B$1244,0))/INDEX(Historical!$H$7:$H$1213,MATCH(B221,Historical!$B$7:$B$1244,0)))^(1/5)-1)*100)</f>
        <v>9.7905858369374599</v>
      </c>
      <c r="V221" s="667">
        <f>IF(INDEX(Historical!$N$7:$N$1213,MATCH(B221,Historical!$B$7:$B$1244,0))=0,"n/a",((INDEX(Historical!$C$7:$C$1222,MATCH(B221,Historical!$B$7:$B$1244,0))/INDEX(Historical!$N$7:$N$1213,MATCH(B221,Historical!$B$7:$B$1244,0)))^(1/10)-1)*100)</f>
        <v>9.1168140496305625</v>
      </c>
      <c r="W221" s="668">
        <f>IF(OR(U221&lt;=0,U221="n/a",V221&lt;=0,V221="n/a"),"n/a",U221/V221)</f>
        <v>1.0739043029329089</v>
      </c>
      <c r="X221" s="669">
        <f>IF(OR(AJ221&lt;=0,AJ221="n/a",U221&lt;=0,U221="n/a"),"n/a",U221/AJ221)</f>
        <v>0.34352932761184074</v>
      </c>
      <c r="Y221" s="831"/>
      <c r="Z221" s="618">
        <f>IF(OR(AC221&lt;0.01,AC221="n/a"),"n/a",M221/AC221*100)</f>
        <v>16.281895504252734</v>
      </c>
      <c r="AA221" s="841">
        <f>IF(OR(AC221&lt;0.01,AC221="n/a"),"n/a",I221/AC221)</f>
        <v>12.704738760631834</v>
      </c>
      <c r="AB221" s="842">
        <v>12</v>
      </c>
      <c r="AC221" s="821">
        <v>8.23</v>
      </c>
      <c r="AD221" s="821" t="s">
        <v>135</v>
      </c>
      <c r="AE221" s="821">
        <v>0.96</v>
      </c>
      <c r="AF221" s="821">
        <v>4.92</v>
      </c>
      <c r="AG221" s="821">
        <v>42.8</v>
      </c>
      <c r="AH221" s="821">
        <v>102.89999999999999</v>
      </c>
      <c r="AI221" s="821">
        <v>-5.27</v>
      </c>
      <c r="AJ221" s="821">
        <v>28.499999999999996</v>
      </c>
      <c r="AK221" s="821" t="s">
        <v>135</v>
      </c>
      <c r="AL221" s="833">
        <v>16410</v>
      </c>
      <c r="AM221" s="827">
        <v>0.2</v>
      </c>
      <c r="AN221" s="821">
        <v>0</v>
      </c>
      <c r="AO221" s="705">
        <f>IF(U221="n/a","n/a",IF(AA221&lt;0,"n/a",IF(AA221="n/a","n/a",J221+U221-AA221)))</f>
        <v>-1.6325920973745571</v>
      </c>
      <c r="AP221" s="706">
        <f>IF(U221="n/a","n/a",J221+U221)</f>
        <v>11.072146663257277</v>
      </c>
      <c r="AQ221" s="843">
        <f>IF(OR(AC221&lt;0.01,AC221="n/a",AF221="n/a"),"n/a",(I221/SQRT(22.5*AC221*(I221/AF221))-1)*100)</f>
        <v>66.676419317735565</v>
      </c>
      <c r="AR221" s="618">
        <f>INDEX(Historical!$C$7:$C$1222,MATCH(B221,Historical!$B$7:$B$1244,0))*IF(AH221="n/a",1.03,IF(AH221&lt;0,1.01,IF(AH221&gt;10,1.1,(1+AH221/100))))</f>
        <v>1.4740000000000002</v>
      </c>
      <c r="AS221" s="841">
        <f>IF($AI221="n/a",1.03*AR221,IF($AI221&lt;0,1.01*AR221,IF($AI221&gt;10,1.1*AR221,(1+$AI221/100)*AR221)))</f>
        <v>1.4887400000000002</v>
      </c>
      <c r="AT221" s="841">
        <f>IF($AK221="n/a",1.03*AS221,IF($AK221&lt;0,1.01*AS221,IF($AK221&gt;10,1.1*AS221,(1+$AK221/100)*AS221)))</f>
        <v>1.5334022000000003</v>
      </c>
      <c r="AU221" s="841">
        <f>IF($AK221="n/a",1.03*AT221,IF($AK221&lt;0,1.01*AT221,IF($AK221&gt;10,1.1*AT221,(1+$AK221/100)*AT221)))</f>
        <v>1.5794042660000003</v>
      </c>
      <c r="AV221" s="841">
        <f>IF($AK221="n/a",1.03*AU221,IF($AK221&lt;0,1.01*AU221,IF($AK221&gt;10,1.1*AU221,(1+$AK221/100)*AU221)))</f>
        <v>1.6267863939800002</v>
      </c>
      <c r="AW221" s="618">
        <f>SUM(AR221:AV221)</f>
        <v>7.7023328599800003</v>
      </c>
      <c r="AX221" s="713">
        <f>AW221/I221*100</f>
        <v>7.3664239288255553</v>
      </c>
      <c r="AY221" s="887">
        <v>0.99</v>
      </c>
      <c r="AZ221" s="827">
        <v>21.47</v>
      </c>
      <c r="BA221" s="827">
        <v>-12.790000000000001</v>
      </c>
      <c r="BB221" s="827">
        <v>-4.08</v>
      </c>
      <c r="BC221" s="827">
        <v>1.06</v>
      </c>
      <c r="BE221" s="594">
        <v>1995</v>
      </c>
      <c r="BF221" s="853">
        <f>IF(BE221&gt;2020,0,IF(BE221&gt;2008,1,IF(BE221&gt;2001,2,IF(BE221&gt;1990,3,IF(BE221&gt;1980,4,IF(BE221&gt;1973,5,IF(BE221&gt;1970,6,IF(BE221&gt;1960,7,IF(BE221&gt;1958,8,IF(BE221&gt;1953,9,10))))))))))</f>
        <v>3</v>
      </c>
      <c r="BG221" s="837">
        <v>20.8</v>
      </c>
      <c r="BH221" s="820" t="s">
        <v>4443</v>
      </c>
      <c r="BI221" s="820" t="s">
        <v>4444</v>
      </c>
    </row>
    <row r="222" spans="1:61" ht="11.25" customHeight="1" x14ac:dyDescent="0.2">
      <c r="A222" s="826" t="s">
        <v>4788</v>
      </c>
      <c r="B222" s="830" t="s">
        <v>1131</v>
      </c>
      <c r="C222" s="885" t="s">
        <v>111</v>
      </c>
      <c r="D222" s="885" t="s">
        <v>4220</v>
      </c>
      <c r="E222" s="699">
        <v>11</v>
      </c>
      <c r="F222" s="1122">
        <v>467</v>
      </c>
      <c r="G222" s="1122" t="s">
        <v>105</v>
      </c>
      <c r="H222" s="1122" t="s">
        <v>105</v>
      </c>
      <c r="I222" t="n">
        <v>97.53</v>
      </c>
      <c r="J222" s="618">
        <f>(M222/I222)*100</f>
        <v>1.0106899902818272</v>
      </c>
      <c r="K222" s="840">
        <v>0.26</v>
      </c>
      <c r="L222" s="842">
        <v>4</v>
      </c>
      <c r="M222" s="609">
        <f>K222*L222</f>
        <v>1.04</v>
      </c>
      <c r="N222" s="825" t="s">
        <v>587</v>
      </c>
      <c r="O222" s="703">
        <v>0.24</v>
      </c>
      <c r="P222" s="603">
        <v>44994</v>
      </c>
      <c r="Q222" s="603">
        <v>45009</v>
      </c>
      <c r="R222" s="609">
        <f>(K222-O222)/O222*100</f>
        <v>8.333333333333341</v>
      </c>
      <c r="S222" s="667">
        <f>IF(INDEX(Historical!$D$7:$D$1220,MATCH(B222,Historical!$B$7:$B$1244,0))=0,"n/a",(INDEX(Historical!$C$7:$C$1222,MATCH(B222,Historical!$B$7:$B$1244,0))/INDEX(Historical!$D$7:$D$1220,MATCH(B222,Historical!$B$7:$B$1244,0))-1)*100)</f>
        <v>19.999999999999996</v>
      </c>
      <c r="T222" s="667">
        <f>IF(INDEX(Historical!$F$7:$F$1213,MATCH(B222,Historical!$B$7:$B$1244,0))=0,"n/a",((INDEX(Historical!$C$7:$C$1222,MATCH(B222,Historical!$B$7:$B$1244,0))/INDEX(Historical!$F$7:$F$1213,MATCH(B222,Historical!$B$7:$B$1244,0)))^(1/3)-1)*100)</f>
        <v>14.471424255333186</v>
      </c>
      <c r="U222" s="667">
        <f>IF(INDEX(Historical!$H$7:$H$1213,MATCH(B222,Historical!$B$7:$B$1244,0))=0,"n/a",((INDEX(Historical!$C$7:$C$1222,MATCH(B222,Historical!$B$7:$B$1244,0))/INDEX(Historical!$H$7:$H$1213,MATCH(B222,Historical!$B$7:$B$1244,0)))^(1/5)-1)*100)</f>
        <v>17.978912471277987</v>
      </c>
      <c r="V222" s="667" t="str">
        <f>IF(INDEX(Historical!$N$7:$N$1213,MATCH(B222,Historical!$B$7:$B$1244,0))=0,"n/a",((INDEX(Historical!$C$7:$C$1222,MATCH(B222,Historical!$B$7:$B$1244,0))/INDEX(Historical!$N$7:$N$1213,MATCH(B222,Historical!$B$7:$B$1244,0)))^(1/10)-1)*100)</f>
        <v>n/a</v>
      </c>
      <c r="W222" s="668" t="str">
        <f>IF(OR(U222&lt;=0,U222="n/a",V222&lt;=0,V222="n/a"),"n/a",U222/V222)</f>
        <v>n/a</v>
      </c>
      <c r="X222" s="669">
        <f>IF(OR(AJ222&lt;=0,AJ222="n/a",U222&lt;=0,U222="n/a"),"n/a",U222/AJ222)</f>
        <v>1.0701733613855944</v>
      </c>
      <c r="Y222" s="641" t="s">
        <v>4042</v>
      </c>
      <c r="Z222" s="618">
        <f>IF(OR(AC222&lt;0.01,AC222="n/a"),"n/a",M222/AC222*100)</f>
        <v>53.061224489795919</v>
      </c>
      <c r="AA222" s="841">
        <f>IF(OR(AC222&lt;0.01,AC222="n/a"),"n/a",I222/AC222)</f>
        <v>52.500000000000007</v>
      </c>
      <c r="AB222" s="842">
        <v>12</v>
      </c>
      <c r="AC222" s="821">
        <v>1.96</v>
      </c>
      <c r="AD222" s="821">
        <v>3.53</v>
      </c>
      <c r="AE222" s="821">
        <v>10.36</v>
      </c>
      <c r="AF222" s="821">
        <v>16.66</v>
      </c>
      <c r="AG222" s="821">
        <v>27.500000000000004</v>
      </c>
      <c r="AH222" s="821">
        <v>22.6</v>
      </c>
      <c r="AI222" s="821">
        <v>9.16</v>
      </c>
      <c r="AJ222" s="821">
        <v>16.8</v>
      </c>
      <c r="AK222" s="821">
        <v>15</v>
      </c>
      <c r="AL222" s="833">
        <v>5320</v>
      </c>
      <c r="AM222" s="827">
        <v>0.1</v>
      </c>
      <c r="AN222" s="821">
        <v>0</v>
      </c>
      <c r="AO222" s="705">
        <f>IF(U222="n/a","n/a",IF(AA222&lt;0,"n/a",IF(AA222="n/a","n/a",J222+U222-AA222)))</f>
        <v>-33.510397538440195</v>
      </c>
      <c r="AP222" s="706">
        <f>IF(U222="n/a","n/a",J222+U222)</f>
        <v>18.989602461559812</v>
      </c>
      <c r="AQ222" s="843">
        <f>IF(OR(AC222&lt;0.01,AC222="n/a",AF222="n/a"),"n/a",(I222/SQRT(22.5*AC222*(I222/AF222))-1)*100)</f>
        <v>523.48483007474476</v>
      </c>
      <c r="AR222" s="618">
        <f>INDEX(Historical!$C$7:$C$1222,MATCH(B222,Historical!$B$7:$B$1244,0))*IF(AH222="n/a",1.03,IF(AH222&lt;0,1.01,IF(AH222&gt;10,1.1,(1+AH222/100))))</f>
        <v>1.056</v>
      </c>
      <c r="AS222" s="841">
        <f>IF($AI222="n/a",1.03*AR222,IF($AI222&lt;0,1.01*AR222,IF($AI222&gt;10,1.1*AR222,(1+$AI222/100)*AR222)))</f>
        <v>1.1527296</v>
      </c>
      <c r="AT222" s="841">
        <f>IF($AK222="n/a",1.03*AS222,IF($AK222&lt;0,1.01*AS222,IF($AK222&gt;10,1.1*AS222,(1+$AK222/100)*AS222)))</f>
        <v>1.2680025600000002</v>
      </c>
      <c r="AU222" s="841">
        <f>IF($AK222="n/a",1.03*AT222,IF($AK222&lt;0,1.01*AT222,IF($AK222&gt;10,1.1*AT222,(1+$AK222/100)*AT222)))</f>
        <v>1.3948028160000003</v>
      </c>
      <c r="AV222" s="841">
        <f>IF($AK222="n/a",1.03*AU222,IF($AK222&lt;0,1.01*AU222,IF($AK222&gt;10,1.1*AU222,(1+$AK222/100)*AU222)))</f>
        <v>1.5342830976000006</v>
      </c>
      <c r="AW222" s="618">
        <f>SUM(AR222:AV222)</f>
        <v>6.4058180736000008</v>
      </c>
      <c r="AX222" s="713">
        <f>AW222/I222*100</f>
        <v>6.2252848139941701</v>
      </c>
      <c r="AY222" s="887">
        <v>0.65</v>
      </c>
      <c r="AZ222" s="827">
        <v>27.08</v>
      </c>
      <c r="BA222" s="827">
        <v>-8.74</v>
      </c>
      <c r="BB222" s="827">
        <v>0.52</v>
      </c>
      <c r="BC222" s="827">
        <v>7.28</v>
      </c>
      <c r="BE222" s="594">
        <v>2013</v>
      </c>
      <c r="BF222" s="853">
        <f>IF(BE222&gt;2020,0,IF(BE222&gt;2008,1,IF(BE222&gt;2001,2,IF(BE222&gt;1990,3,IF(BE222&gt;1980,4,IF(BE222&gt;1973,5,IF(BE222&gt;1970,6,IF(BE222&gt;1960,7,IF(BE222&gt;1958,8,IF(BE222&gt;1953,9,10))))))))))</f>
        <v>1</v>
      </c>
      <c r="BG222" s="837">
        <v>16.5</v>
      </c>
      <c r="BH222" s="820" t="s">
        <v>4443</v>
      </c>
      <c r="BI222" s="820" t="s">
        <v>4444</v>
      </c>
    </row>
    <row r="223" spans="1:61" ht="11.25" customHeight="1" x14ac:dyDescent="0.2">
      <c r="A223" s="819" t="s">
        <v>1132</v>
      </c>
      <c r="B223" s="830" t="s">
        <v>1133</v>
      </c>
      <c r="C223" s="885" t="s">
        <v>4178</v>
      </c>
      <c r="D223" s="885" t="s">
        <v>4179</v>
      </c>
      <c r="E223" s="699">
        <v>14</v>
      </c>
      <c r="F223" s="1122">
        <v>283</v>
      </c>
      <c r="G223" s="1098" t="s">
        <v>105</v>
      </c>
      <c r="H223" s="1098" t="s">
        <v>105</v>
      </c>
      <c r="I223" t="n">
        <v>158.83</v>
      </c>
      <c r="J223" s="618">
        <f>(M223/I223)*100</f>
        <v>3.9356210142726997</v>
      </c>
      <c r="K223" s="832">
        <v>1.62</v>
      </c>
      <c r="L223" s="842">
        <v>4</v>
      </c>
      <c r="M223" s="609">
        <f>K223*L223</f>
        <v>6.48</v>
      </c>
      <c r="N223" s="825" t="s">
        <v>316</v>
      </c>
      <c r="O223" s="700">
        <v>1.5</v>
      </c>
      <c r="P223" s="603">
        <v>44999</v>
      </c>
      <c r="Q223" s="603">
        <v>45016</v>
      </c>
      <c r="R223" s="609">
        <f>(K223-O223)/O223*100</f>
        <v>8.0000000000000071</v>
      </c>
      <c r="S223" s="667">
        <f>IF(INDEX(Historical!$D$7:$D$1220,MATCH(B223,Historical!$B$7:$B$1244,0))=0,"n/a",(INDEX(Historical!$C$7:$C$1222,MATCH(B223,Historical!$B$7:$B$1244,0))/INDEX(Historical!$D$7:$D$1220,MATCH(B223,Historical!$B$7:$B$1244,0))-1)*100)</f>
        <v>33.333333333333329</v>
      </c>
      <c r="T223" s="667">
        <f>IF(INDEX(Historical!$F$7:$F$1213,MATCH(B223,Historical!$B$7:$B$1244,0))=0,"n/a",((INDEX(Historical!$C$7:$C$1222,MATCH(B223,Historical!$B$7:$B$1244,0))/INDEX(Historical!$F$7:$F$1213,MATCH(B223,Historical!$B$7:$B$1244,0)))^(1/3)-1)*100)</f>
        <v>19.005513913161565</v>
      </c>
      <c r="U223" s="667">
        <f>IF(INDEX(Historical!$H$7:$H$1213,MATCH(B223,Historical!$B$7:$B$1244,0))=0,"n/a",((INDEX(Historical!$C$7:$C$1222,MATCH(B223,Historical!$B$7:$B$1244,0))/INDEX(Historical!$H$7:$H$1213,MATCH(B223,Historical!$B$7:$B$1244,0)))^(1/5)-1)*100)</f>
        <v>13.972304907201583</v>
      </c>
      <c r="V223" s="667">
        <f>IF(INDEX(Historical!$N$7:$N$1213,MATCH(B223,Historical!$B$7:$B$1244,0))=0,"n/a",((INDEX(Historical!$C$7:$C$1222,MATCH(B223,Historical!$B$7:$B$1244,0))/INDEX(Historical!$N$7:$N$1213,MATCH(B223,Historical!$B$7:$B$1244,0)))^(1/10)-1)*100)</f>
        <v>22.476400967493927</v>
      </c>
      <c r="W223" s="668">
        <f>IF(OR(U223&lt;=0,U223="n/a",V223&lt;=0,V223="n/a"),"n/a",U223/V223)</f>
        <v>0.62164333726777554</v>
      </c>
      <c r="X223" s="669">
        <f>IF(OR(AJ223&lt;=0,AJ223="n/a",U223&lt;=0,U223="n/a"),"n/a",U223/AJ223)</f>
        <v>0.85719662007371666</v>
      </c>
      <c r="Y223" s="640"/>
      <c r="Z223" s="618">
        <f>IF(OR(AC223&lt;0.01,AC223="n/a"),"n/a",M223/AC223*100)</f>
        <v>97.443609022556387</v>
      </c>
      <c r="AA223" s="841">
        <f>IF(OR(AC223&lt;0.01,AC223="n/a"),"n/a",I223/AC223)</f>
        <v>24.7593984962406</v>
      </c>
      <c r="AB223" s="842">
        <v>12</v>
      </c>
      <c r="AC223" s="821">
        <v>6.65</v>
      </c>
      <c r="AD223" s="821">
        <v>4.0599999999999996</v>
      </c>
      <c r="AE223" s="821">
        <v>12.16</v>
      </c>
      <c r="AF223" s="821">
        <v>6.67</v>
      </c>
      <c r="AG223" s="821">
        <v>27.900000000000002</v>
      </c>
      <c r="AH223" s="821">
        <v>66.8</v>
      </c>
      <c r="AI223" s="821">
        <v>5.2</v>
      </c>
      <c r="AJ223" s="821">
        <v>16.3</v>
      </c>
      <c r="AK223" s="821">
        <v>6</v>
      </c>
      <c r="AL223" s="833">
        <v>21390</v>
      </c>
      <c r="AM223" s="827">
        <v>0.1</v>
      </c>
      <c r="AN223" s="821">
        <v>2.15</v>
      </c>
      <c r="AO223" s="705">
        <f>IF(U223="n/a","n/a",IF(AA223&lt;0,"n/a",IF(AA223="n/a","n/a",J223+U223-AA223)))</f>
        <v>-6.8514725747663192</v>
      </c>
      <c r="AP223" s="706">
        <f>IF(U223="n/a","n/a",J223+U223)</f>
        <v>17.907925921474281</v>
      </c>
      <c r="AQ223" s="843">
        <f>IF(OR(AC223&lt;0.01,AC223="n/a",AF223="n/a"),"n/a",(I223/SQRT(22.5*AC223*(I223/AF223))-1)*100)</f>
        <v>170.92039664810508</v>
      </c>
      <c r="AR223" s="618">
        <f>INDEX(Historical!$C$7:$C$1222,MATCH(B223,Historical!$B$7:$B$1244,0))*IF(AH223="n/a",1.03,IF(AH223&lt;0,1.01,IF(AH223&gt;10,1.1,(1+AH223/100))))</f>
        <v>6.6000000000000005</v>
      </c>
      <c r="AS223" s="841">
        <f>IF($AI223="n/a",1.03*AR223,IF($AI223&lt;0,1.01*AR223,IF($AI223&gt;10,1.1*AR223,(1+$AI223/100)*AR223)))</f>
        <v>6.9432000000000009</v>
      </c>
      <c r="AT223" s="841">
        <f>IF($AK223="n/a",1.03*AS223,IF($AK223&lt;0,1.01*AS223,IF($AK223&gt;10,1.1*AS223,(1+$AK223/100)*AS223)))</f>
        <v>7.3597920000000014</v>
      </c>
      <c r="AU223" s="841">
        <f>IF($AK223="n/a",1.03*AT223,IF($AK223&lt;0,1.01*AT223,IF($AK223&gt;10,1.1*AT223,(1+$AK223/100)*AT223)))</f>
        <v>7.801379520000002</v>
      </c>
      <c r="AV223" s="841">
        <f>IF($AK223="n/a",1.03*AU223,IF($AK223&lt;0,1.01*AU223,IF($AK223&gt;10,1.1*AU223,(1+$AK223/100)*AU223)))</f>
        <v>8.2694622912000018</v>
      </c>
      <c r="AW223" s="618">
        <f>SUM(AR223:AV223)</f>
        <v>36.973833811200009</v>
      </c>
      <c r="AX223" s="713">
        <f>AW223/I223*100</f>
        <v>22.456018105800187</v>
      </c>
      <c r="AY223" s="887">
        <v>0.56999999999999995</v>
      </c>
      <c r="AZ223" s="827">
        <v>17.630000000000003</v>
      </c>
      <c r="BA223" s="827">
        <v>-25.95</v>
      </c>
      <c r="BB223" s="827">
        <v>6.81</v>
      </c>
      <c r="BC223" s="827">
        <v>-3.4299999999999997</v>
      </c>
      <c r="BE223" s="594">
        <v>2010</v>
      </c>
      <c r="BF223" s="853">
        <f>IF(BE223&gt;2020,0,IF(BE223&gt;2008,1,IF(BE223&gt;2001,2,IF(BE223&gt;1990,3,IF(BE223&gt;1980,4,IF(BE223&gt;1973,5,IF(BE223&gt;1970,6,IF(BE223&gt;1960,7,IF(BE223&gt;1958,8,IF(BE223&gt;1953,9,10))))))))))</f>
        <v>1</v>
      </c>
      <c r="BG223" s="837">
        <v>8.1</v>
      </c>
      <c r="BH223" s="820" t="s">
        <v>4443</v>
      </c>
      <c r="BI223" s="820" t="s">
        <v>4445</v>
      </c>
    </row>
    <row r="224" spans="1:61" ht="11.25" customHeight="1" x14ac:dyDescent="0.2">
      <c r="A224" s="819" t="s">
        <v>4790</v>
      </c>
      <c r="B224" s="830" t="s">
        <v>1146</v>
      </c>
      <c r="C224" s="885" t="s">
        <v>107</v>
      </c>
      <c r="D224" s="885" t="s">
        <v>117</v>
      </c>
      <c r="E224" s="699">
        <v>13</v>
      </c>
      <c r="F224" s="1122">
        <v>299</v>
      </c>
      <c r="G224" s="1095" t="s">
        <v>36</v>
      </c>
      <c r="H224" s="1095" t="s">
        <v>36</v>
      </c>
      <c r="I224" s="829">
        <v>56.78</v>
      </c>
      <c r="J224" s="618">
        <f>(M224/I224)*100</f>
        <v>3.6632617118703767</v>
      </c>
      <c r="K224" s="832">
        <v>0.52</v>
      </c>
      <c r="L224" s="842">
        <v>4</v>
      </c>
      <c r="M224" s="609">
        <f>K224*L224</f>
        <v>2.08</v>
      </c>
      <c r="N224" s="825" t="s">
        <v>147</v>
      </c>
      <c r="O224" s="700">
        <v>0.51</v>
      </c>
      <c r="P224" s="603">
        <v>44811</v>
      </c>
      <c r="Q224" s="603">
        <v>44819</v>
      </c>
      <c r="R224" s="609">
        <f>(K224-O224)/O224*100</f>
        <v>1.9607843137254919</v>
      </c>
      <c r="S224" s="667">
        <f>IF(INDEX(Historical!$D$7:$D$1220,MATCH(B224,Historical!$B$7:$B$1244,0))=0,"n/a",(INDEX(Historical!$C$7:$C$1222,MATCH(B224,Historical!$B$7:$B$1244,0))/INDEX(Historical!$D$7:$D$1220,MATCH(B224,Historical!$B$7:$B$1244,0))-1)*100)</f>
        <v>6.1855670103092786</v>
      </c>
      <c r="T224" s="667">
        <f>IF(INDEX(Historical!$F$7:$F$1213,MATCH(B224,Historical!$B$7:$B$1244,0))=0,"n/a",((INDEX(Historical!$C$7:$C$1222,MATCH(B224,Historical!$B$7:$B$1244,0))/INDEX(Historical!$F$7:$F$1213,MATCH(B224,Historical!$B$7:$B$1244,0)))^(1/3)-1)*100)</f>
        <v>7.0333979125752677</v>
      </c>
      <c r="U224" s="667">
        <f>IF(INDEX(Historical!$H$7:$H$1213,MATCH(B224,Historical!$B$7:$B$1244,0))=0,"n/a",((INDEX(Historical!$C$7:$C$1222,MATCH(B224,Historical!$B$7:$B$1244,0))/INDEX(Historical!$H$7:$H$1213,MATCH(B224,Historical!$B$7:$B$1244,0)))^(1/5)-1)*100)</f>
        <v>7.4239075115404729</v>
      </c>
      <c r="V224" s="667">
        <f>IF(INDEX(Historical!$N$7:$N$1213,MATCH(B224,Historical!$B$7:$B$1244,0))=0,"n/a",((INDEX(Historical!$C$7:$C$1222,MATCH(B224,Historical!$B$7:$B$1244,0))/INDEX(Historical!$N$7:$N$1213,MATCH(B224,Historical!$B$7:$B$1244,0)))^(1/10)-1)*100)</f>
        <v>21.248003621028367</v>
      </c>
      <c r="W224" s="668">
        <f>IF(OR(U224&lt;=0,U224="n/a",V224&lt;=0,V224="n/a"),"n/a",U224/V224)</f>
        <v>0.34939317801100639</v>
      </c>
      <c r="X224" s="669" t="str">
        <f>IF(OR(AJ224&lt;=0,AJ224="n/a",U224&lt;=0,U224="n/a"),"n/a",U224/AJ224)</f>
        <v>n/a</v>
      </c>
      <c r="Y224" s="640"/>
      <c r="Z224" s="618">
        <f>IF(OR(AC224&lt;0.01,AC224="n/a"),"n/a",M224/AC224*100)</f>
        <v>85.596707818930042</v>
      </c>
      <c r="AA224" s="841">
        <f>IF(OR(AC224&lt;0.01,AC224="n/a"),"n/a",I224/AC224)</f>
        <v>23.36625514403292</v>
      </c>
      <c r="AB224" s="842">
        <v>12</v>
      </c>
      <c r="AC224" s="821">
        <v>2.4300000000000002</v>
      </c>
      <c r="AD224" s="821" t="s">
        <v>135</v>
      </c>
      <c r="AE224" s="821">
        <v>0.77</v>
      </c>
      <c r="AF224" s="821">
        <v>1.28</v>
      </c>
      <c r="AG224" s="821">
        <v>5.4</v>
      </c>
      <c r="AH224" s="821">
        <v>-78</v>
      </c>
      <c r="AI224" s="821">
        <v>16.989999999999998</v>
      </c>
      <c r="AJ224" s="821">
        <v>-2.2999999999999998</v>
      </c>
      <c r="AK224" s="821">
        <v>-7.6499999999999995</v>
      </c>
      <c r="AL224" s="833">
        <v>5870</v>
      </c>
      <c r="AM224" s="827">
        <v>3.56</v>
      </c>
      <c r="AN224" s="821">
        <v>0.43</v>
      </c>
      <c r="AO224" s="705">
        <f>IF(U224="n/a","n/a",IF(AA224&lt;0,"n/a",IF(AA224="n/a","n/a",J224+U224-AA224)))</f>
        <v>-12.279085920622069</v>
      </c>
      <c r="AP224" s="706">
        <f>IF(U224="n/a","n/a",J224+U224)</f>
        <v>11.08716922341085</v>
      </c>
      <c r="AQ224" s="843">
        <f>IF(OR(AC224&lt;0.01,AC224="n/a",AF224="n/a"),"n/a",(I224/SQRT(22.5*AC224*(I224/AF224))-1)*100)</f>
        <v>15.294418452859947</v>
      </c>
      <c r="AR224" s="618">
        <f>INDEX(Historical!$C$7:$C$1222,MATCH(B224,Historical!$B$7:$B$1244,0))*IF(AH224="n/a",1.03,IF(AH224&lt;0,1.01,IF(AH224&gt;10,1.1,(1+AH224/100))))</f>
        <v>2.0806</v>
      </c>
      <c r="AS224" s="841">
        <f>IF($AI224="n/a",1.03*AR224,IF($AI224&lt;0,1.01*AR224,IF($AI224&gt;10,1.1*AR224,(1+$AI224/100)*AR224)))</f>
        <v>2.2886600000000001</v>
      </c>
      <c r="AT224" s="841">
        <f>IF($AK224="n/a",1.03*AS224,IF($AK224&lt;0,1.01*AS224,IF($AK224&gt;10,1.1*AS224,(1+$AK224/100)*AS224)))</f>
        <v>2.3115466000000002</v>
      </c>
      <c r="AU224" s="841">
        <f>IF($AK224="n/a",1.03*AT224,IF($AK224&lt;0,1.01*AT224,IF($AK224&gt;10,1.1*AT224,(1+$AK224/100)*AT224)))</f>
        <v>2.3346620660000004</v>
      </c>
      <c r="AV224" s="841">
        <f>IF($AK224="n/a",1.03*AU224,IF($AK224&lt;0,1.01*AU224,IF($AK224&gt;10,1.1*AU224,(1+$AK224/100)*AU224)))</f>
        <v>2.3580086866600003</v>
      </c>
      <c r="AW224" s="618">
        <f>SUM(AR224:AV224)</f>
        <v>11.37347735266</v>
      </c>
      <c r="AX224" s="713">
        <f>AW224/I224*100</f>
        <v>20.030780825396267</v>
      </c>
      <c r="AY224" s="887">
        <v>1.28</v>
      </c>
      <c r="AZ224" s="827">
        <v>30.409999999999997</v>
      </c>
      <c r="BA224" s="827">
        <v>-18.59</v>
      </c>
      <c r="BB224" s="827">
        <v>-1.6</v>
      </c>
      <c r="BC224" s="827">
        <v>4.21</v>
      </c>
      <c r="BE224" s="594">
        <v>2010</v>
      </c>
      <c r="BF224" s="853">
        <f>IF(BE224&gt;2020,0,IF(BE224&gt;2008,1,IF(BE224&gt;2001,2,IF(BE224&gt;1990,3,IF(BE224&gt;1980,4,IF(BE224&gt;1973,5,IF(BE224&gt;1970,6,IF(BE224&gt;1960,7,IF(BE224&gt;1958,8,IF(BE224&gt;1953,9,10))))))))))</f>
        <v>1</v>
      </c>
      <c r="BG224" s="837">
        <v>1.6</v>
      </c>
      <c r="BH224" s="820" t="s">
        <v>4443</v>
      </c>
      <c r="BI224" s="820" t="s">
        <v>4444</v>
      </c>
    </row>
    <row r="225" spans="1:61" ht="11.25" customHeight="1" x14ac:dyDescent="0.2">
      <c r="A225" s="836" t="s">
        <v>5244</v>
      </c>
      <c r="B225" s="830" t="s">
        <v>5235</v>
      </c>
      <c r="C225" s="885" t="s">
        <v>177</v>
      </c>
      <c r="D225" s="885" t="s">
        <v>4195</v>
      </c>
      <c r="E225" s="699">
        <v>6</v>
      </c>
      <c r="F225" s="1122">
        <v>675</v>
      </c>
      <c r="G225" s="1098" t="s">
        <v>105</v>
      </c>
      <c r="H225" s="1098" t="s">
        <v>105</v>
      </c>
      <c r="I225" t="n">
        <v>132.79</v>
      </c>
      <c r="J225" s="618">
        <f>(M225/I225)*100</f>
        <v>2.2762839664248116</v>
      </c>
      <c r="K225" s="832">
        <v>0.8</v>
      </c>
      <c r="L225" s="842">
        <v>4</v>
      </c>
      <c r="M225" s="609">
        <f>K225*L225</f>
        <v>3.2</v>
      </c>
      <c r="N225" s="825" t="s">
        <v>323</v>
      </c>
      <c r="O225" s="700">
        <v>0.75</v>
      </c>
      <c r="P225" s="603">
        <v>44987</v>
      </c>
      <c r="Q225" s="603">
        <v>44995</v>
      </c>
      <c r="R225" s="609">
        <f>(K225-O225)/O225*100</f>
        <v>6.6666666666666723</v>
      </c>
      <c r="S225" s="667">
        <f>IF(INDEX(Historical!$D$7:$D$1220,MATCH(B225,Historical!$B$7:$B$1244,0))=0,"n/a",(INDEX(Historical!$C$7:$C$1222,MATCH(B225,Historical!$B$7:$B$1244,0))/INDEX(Historical!$D$7:$D$1220,MATCH(B225,Historical!$B$7:$B$1244,0))-1)*100)</f>
        <v>59.999999999999986</v>
      </c>
      <c r="T225" s="667">
        <f>IF(INDEX(Historical!$F$7:$F$1213,MATCH(B225,Historical!$B$7:$B$1244,0))=0,"n/a",((INDEX(Historical!$C$7:$C$1222,MATCH(B225,Historical!$B$7:$B$1244,0))/INDEX(Historical!$F$7:$F$1213,MATCH(B225,Historical!$B$7:$B$1244,0)))^(1/3)-1)*100)</f>
        <v>59.696393957430892</v>
      </c>
      <c r="U225" s="667" t="str">
        <f>IF(INDEX(Historical!$H$7:$H$1213,MATCH(B225,Historical!$B$7:$B$1244,0))=0,"n/a",((INDEX(Historical!$C$7:$C$1222,MATCH(B225,Historical!$B$7:$B$1244,0))/INDEX(Historical!$H$7:$H$1213,MATCH(B225,Historical!$B$7:$B$1244,0)))^(1/5)-1)*100)</f>
        <v>n/a</v>
      </c>
      <c r="V225" s="667" t="str">
        <f>IF(INDEX(Historical!$N$7:$N$1213,MATCH(B225,Historical!$B$7:$B$1244,0))=0,"n/a",((INDEX(Historical!$C$7:$C$1222,MATCH(B225,Historical!$B$7:$B$1244,0))/INDEX(Historical!$N$7:$N$1213,MATCH(B225,Historical!$B$7:$B$1244,0)))^(1/10)-1)*100)</f>
        <v>n/a</v>
      </c>
      <c r="W225" s="668" t="str">
        <f>IF(OR(U225&lt;=0,U225="n/a",V225&lt;=0,V225="n/a"),"n/a",U225/V225)</f>
        <v>n/a</v>
      </c>
      <c r="X225" s="669" t="str">
        <f>IF(OR(AJ225&lt;=0,AJ225="n/a",U225&lt;=0,U225="n/a"),"n/a",U225/AJ225)</f>
        <v>n/a</v>
      </c>
      <c r="Y225" s="640"/>
      <c r="Z225" s="618">
        <f>IF(OR(AC225&lt;0.01,AC225="n/a"),"n/a",M225/AC225*100)</f>
        <v>12.934518997574779</v>
      </c>
      <c r="AA225" s="841">
        <f>IF(OR(AC225&lt;0.01,AC225="n/a"),"n/a",I225/AC225)</f>
        <v>5.68229587712207</v>
      </c>
      <c r="AB225" s="842">
        <v>12</v>
      </c>
      <c r="AC225" s="821">
        <v>24.74</v>
      </c>
      <c r="AD225" s="821" t="s">
        <v>135</v>
      </c>
      <c r="AE225" s="821">
        <v>2.68</v>
      </c>
      <c r="AF225" s="821">
        <v>1.71</v>
      </c>
      <c r="AG225" s="821">
        <v>31.6</v>
      </c>
      <c r="AH225" s="821">
        <v>100</v>
      </c>
      <c r="AI225" s="821">
        <v>1.76</v>
      </c>
      <c r="AJ225" s="821">
        <v>34.300000000000004</v>
      </c>
      <c r="AK225" s="821">
        <v>-1.59</v>
      </c>
      <c r="AL225" s="833">
        <v>25820</v>
      </c>
      <c r="AM225" s="827">
        <v>0.2</v>
      </c>
      <c r="AN225" s="821">
        <v>0.42</v>
      </c>
      <c r="AO225" s="705" t="str">
        <f>IF(U225="n/a","n/a",IF(AA225&lt;0,"n/a",IF(AA225="n/a","n/a",J225+U225-AA225)))</f>
        <v>n/a</v>
      </c>
      <c r="AP225" s="706" t="str">
        <f>IF(U225="n/a","n/a",J225+U225)</f>
        <v>n/a</v>
      </c>
      <c r="AQ225" s="843">
        <f>IF(OR(AC225&lt;0.01,AC225="n/a",AF225="n/a"),"n/a",(I225/SQRT(22.5*AC225*(I225/AF225))-1)*100)</f>
        <v>-34.284363606423376</v>
      </c>
      <c r="AR225" s="618">
        <f>INDEX(Historical!$C$7:$C$1222,MATCH(B225,Historical!$B$7:$B$1244,0))*IF(AH225="n/a",1.03,IF(AH225&lt;0,1.01,IF(AH225&gt;10,1.1,(1+AH225/100))))</f>
        <v>3.08</v>
      </c>
      <c r="AS225" s="841">
        <f>IF($AI225="n/a",1.03*AR225,IF($AI225&lt;0,1.01*AR225,IF($AI225&gt;10,1.1*AR225,(1+$AI225/100)*AR225)))</f>
        <v>3.1342080000000001</v>
      </c>
      <c r="AT225" s="841">
        <f>IF($AK225="n/a",1.03*AS225,IF($AK225&lt;0,1.01*AS225,IF($AK225&gt;10,1.1*AS225,(1+$AK225/100)*AS225)))</f>
        <v>3.16555008</v>
      </c>
      <c r="AU225" s="841">
        <f>IF($AK225="n/a",1.03*AT225,IF($AK225&lt;0,1.01*AT225,IF($AK225&gt;10,1.1*AT225,(1+$AK225/100)*AT225)))</f>
        <v>3.1972055807999999</v>
      </c>
      <c r="AV225" s="841">
        <f>IF($AK225="n/a",1.03*AU225,IF($AK225&lt;0,1.01*AU225,IF($AK225&gt;10,1.1*AU225,(1+$AK225/100)*AU225)))</f>
        <v>3.2291776366080001</v>
      </c>
      <c r="AW225" s="618">
        <f>SUM(AR225:AV225)</f>
        <v>15.806141297408001</v>
      </c>
      <c r="AX225" s="713">
        <f>AW225/I225*100</f>
        <v>11.243520626979656</v>
      </c>
      <c r="AY225" s="887">
        <v>2.0299999999999998</v>
      </c>
      <c r="AZ225" s="827">
        <v>39.190000000000005</v>
      </c>
      <c r="BA225" s="827">
        <v>-16.03</v>
      </c>
      <c r="BB225" s="827">
        <v>-0.36</v>
      </c>
      <c r="BC225" s="827">
        <v>3.51</v>
      </c>
      <c r="BE225" s="594">
        <v>2018</v>
      </c>
      <c r="BF225" s="853">
        <f>IF(BE225&gt;2020,0,IF(BE225&gt;2008,1,IF(BE225&gt;2001,2,IF(BE225&gt;1990,3,IF(BE225&gt;1980,4,IF(BE225&gt;1973,5,IF(BE225&gt;1970,6,IF(BE225&gt;1960,7,IF(BE225&gt;1958,8,IF(BE225&gt;1953,9,10))))))))))</f>
        <v>1</v>
      </c>
      <c r="BG225" s="837">
        <v>17.899999999999999</v>
      </c>
      <c r="BH225" s="820" t="s">
        <v>4443</v>
      </c>
      <c r="BI225" s="820" t="s">
        <v>4444</v>
      </c>
    </row>
    <row r="226" spans="1:61" ht="11.25" customHeight="1" x14ac:dyDescent="0.2">
      <c r="A226" s="819" t="s">
        <v>573</v>
      </c>
      <c r="B226" s="830" t="s">
        <v>574</v>
      </c>
      <c r="C226" s="885" t="s">
        <v>111</v>
      </c>
      <c r="D226" s="885" t="s">
        <v>4191</v>
      </c>
      <c r="E226" s="699">
        <v>24</v>
      </c>
      <c r="F226" s="1122">
        <v>151</v>
      </c>
      <c r="G226" s="1122" t="s">
        <v>105</v>
      </c>
      <c r="H226" s="1122" t="s">
        <v>105</v>
      </c>
      <c r="I226" t="n">
        <v>52.82</v>
      </c>
      <c r="J226" s="618">
        <f>(M226/I226)*100</f>
        <v>2.715283165244375</v>
      </c>
      <c r="K226" s="832">
        <v>0.35</v>
      </c>
      <c r="L226" s="842">
        <v>4</v>
      </c>
      <c r="M226" s="609">
        <f>K226*L226</f>
        <v>1.4</v>
      </c>
      <c r="N226" s="825" t="s">
        <v>460</v>
      </c>
      <c r="O226" s="700">
        <v>0.31</v>
      </c>
      <c r="P226" s="603">
        <v>44958</v>
      </c>
      <c r="Q226" s="603">
        <v>44987</v>
      </c>
      <c r="R226" s="609">
        <f>(K226-O226)/O226*100</f>
        <v>12.903225806451607</v>
      </c>
      <c r="S226" s="667">
        <f>IF(INDEX(Historical!$D$7:$D$1220,MATCH(B226,Historical!$B$7:$B$1244,0))=0,"n/a",(INDEX(Historical!$C$7:$C$1222,MATCH(B226,Historical!$B$7:$B$1244,0))/INDEX(Historical!$D$7:$D$1220,MATCH(B226,Historical!$B$7:$B$1244,0))-1)*100)</f>
        <v>10.714285714285698</v>
      </c>
      <c r="T226" s="667">
        <f>IF(INDEX(Historical!$F$7:$F$1213,MATCH(B226,Historical!$B$7:$B$1244,0))=0,"n/a",((INDEX(Historical!$C$7:$C$1222,MATCH(B226,Historical!$B$7:$B$1244,0))/INDEX(Historical!$F$7:$F$1213,MATCH(B226,Historical!$B$7:$B$1244,0)))^(1/3)-1)*100)</f>
        <v>12.538419307997795</v>
      </c>
      <c r="U226" s="667">
        <f>IF(INDEX(Historical!$H$7:$H$1213,MATCH(B226,Historical!$B$7:$B$1244,0))=0,"n/a",((INDEX(Historical!$C$7:$C$1222,MATCH(B226,Historical!$B$7:$B$1244,0))/INDEX(Historical!$H$7:$H$1213,MATCH(B226,Historical!$B$7:$B$1244,0)))^(1/5)-1)*100)</f>
        <v>14.142752785081459</v>
      </c>
      <c r="V226" s="667">
        <f>IF(INDEX(Historical!$N$7:$N$1213,MATCH(B226,Historical!$B$7:$B$1244,0))=0,"n/a",((INDEX(Historical!$C$7:$C$1222,MATCH(B226,Historical!$B$7:$B$1244,0))/INDEX(Historical!$N$7:$N$1213,MATCH(B226,Historical!$B$7:$B$1244,0)))^(1/10)-1)*100)</f>
        <v>12.855309494027466</v>
      </c>
      <c r="W226" s="668">
        <f>IF(OR(U226&lt;=0,U226="n/a",V226&lt;=0,V226="n/a"),"n/a",U226/V226)</f>
        <v>1.1001487588962471</v>
      </c>
      <c r="X226" s="669">
        <f>IF(OR(AJ226&lt;=0,AJ226="n/a",U226&lt;=0,U226="n/a"),"n/a",U226/AJ226)</f>
        <v>0.97536226104010071</v>
      </c>
      <c r="Y226" s="631"/>
      <c r="Z226" s="618">
        <f>IF(OR(AC226&lt;0.01,AC226="n/a"),"n/a",M226/AC226*100)</f>
        <v>74.074074074074076</v>
      </c>
      <c r="AA226" s="841">
        <f>IF(OR(AC226&lt;0.01,AC226="n/a"),"n/a",I226/AC226)</f>
        <v>27.280423280423282</v>
      </c>
      <c r="AB226" s="842">
        <v>12</v>
      </c>
      <c r="AC226" s="821">
        <v>1.89</v>
      </c>
      <c r="AD226" s="821">
        <v>4.32</v>
      </c>
      <c r="AE226" s="821">
        <v>4.2300000000000004</v>
      </c>
      <c r="AF226" s="821">
        <v>9.31</v>
      </c>
      <c r="AG226" s="821">
        <v>34.4</v>
      </c>
      <c r="AH226" s="821">
        <v>17.8</v>
      </c>
      <c r="AI226" s="821">
        <v>7.22</v>
      </c>
      <c r="AJ226" s="821">
        <v>14.499999999999998</v>
      </c>
      <c r="AK226" s="821">
        <v>6.3299999999999992</v>
      </c>
      <c r="AL226" s="833">
        <v>29530</v>
      </c>
      <c r="AM226" s="827">
        <v>0.1</v>
      </c>
      <c r="AN226" s="821">
        <v>0.18</v>
      </c>
      <c r="AO226" s="705">
        <f>IF(U226="n/a","n/a",IF(AA226&lt;0,"n/a",IF(AA226="n/a","n/a",J226+U226-AA226)))</f>
        <v>-10.422387330097447</v>
      </c>
      <c r="AP226" s="706">
        <f>IF(U226="n/a","n/a",J226+U226)</f>
        <v>16.858035950325835</v>
      </c>
      <c r="AQ226" s="843">
        <f>IF(OR(AC226&lt;0.01,AC226="n/a",AF226="n/a"),"n/a",(I226/SQRT(22.5*AC226*(I226/AF226))-1)*100)</f>
        <v>235.97667957479879</v>
      </c>
      <c r="AR226" s="618">
        <f>INDEX(Historical!$C$7:$C$1222,MATCH(B226,Historical!$B$7:$B$1244,0))*IF(AH226="n/a",1.03,IF(AH226&lt;0,1.01,IF(AH226&gt;10,1.1,(1+AH226/100))))</f>
        <v>1.3640000000000001</v>
      </c>
      <c r="AS226" s="841">
        <f>IF($AI226="n/a",1.03*AR226,IF($AI226&lt;0,1.01*AR226,IF($AI226&gt;10,1.1*AR226,(1+$AI226/100)*AR226)))</f>
        <v>1.4624808000000002</v>
      </c>
      <c r="AT226" s="841">
        <f>IF($AK226="n/a",1.03*AS226,IF($AK226&lt;0,1.01*AS226,IF($AK226&gt;10,1.1*AS226,(1+$AK226/100)*AS226)))</f>
        <v>1.5550558346400001</v>
      </c>
      <c r="AU226" s="841">
        <f>IF($AK226="n/a",1.03*AT226,IF($AK226&lt;0,1.01*AT226,IF($AK226&gt;10,1.1*AT226,(1+$AK226/100)*AT226)))</f>
        <v>1.6534908689727119</v>
      </c>
      <c r="AV226" s="841">
        <f>IF($AK226="n/a",1.03*AU226,IF($AK226&lt;0,1.01*AU226,IF($AK226&gt;10,1.1*AU226,(1+$AK226/100)*AU226)))</f>
        <v>1.7581568409786845</v>
      </c>
      <c r="AW226" s="618">
        <f>SUM(AR226:AV226)</f>
        <v>7.7931843445913973</v>
      </c>
      <c r="AX226" s="713">
        <f>AW226/I226*100</f>
        <v>15.1147873246536</v>
      </c>
      <c r="AY226" s="887">
        <v>1.18</v>
      </c>
      <c r="AZ226" s="827">
        <v>17.91</v>
      </c>
      <c r="BA226" s="827">
        <v>-15.110000000000001</v>
      </c>
      <c r="BB226" s="827">
        <v>3.4000000000000004</v>
      </c>
      <c r="BC226" s="827">
        <v>2.73</v>
      </c>
      <c r="BE226" s="594">
        <v>2000</v>
      </c>
      <c r="BF226" s="853">
        <f>IF(BE226&gt;2020,0,IF(BE226&gt;2008,1,IF(BE226&gt;2001,2,IF(BE226&gt;1990,3,IF(BE226&gt;1980,4,IF(BE226&gt;1973,5,IF(BE226&gt;1970,6,IF(BE226&gt;1960,7,IF(BE226&gt;1958,8,IF(BE226&gt;1953,9,10))))))))))</f>
        <v>3</v>
      </c>
      <c r="BG226" s="837">
        <v>23.799999999999997</v>
      </c>
      <c r="BH226" s="820" t="s">
        <v>4443</v>
      </c>
      <c r="BI226" s="820" t="s">
        <v>4444</v>
      </c>
    </row>
    <row r="227" spans="1:61" ht="11.25" customHeight="1" x14ac:dyDescent="0.2">
      <c r="A227" s="826" t="s">
        <v>4792</v>
      </c>
      <c r="B227" s="830" t="s">
        <v>1150</v>
      </c>
      <c r="C227" s="885" t="s">
        <v>107</v>
      </c>
      <c r="D227" s="885" t="s">
        <v>4197</v>
      </c>
      <c r="E227" s="699">
        <v>11</v>
      </c>
      <c r="F227" s="1122">
        <v>452</v>
      </c>
      <c r="G227" s="1122" t="s">
        <v>105</v>
      </c>
      <c r="H227" s="1122" t="s">
        <v>105</v>
      </c>
      <c r="I227" s="829">
        <v>35.42</v>
      </c>
      <c r="J227" s="618">
        <f>(M227/I227)*100</f>
        <v>2.5691699604743086</v>
      </c>
      <c r="K227" s="832">
        <v>0.22750000000000001</v>
      </c>
      <c r="L227" s="842">
        <v>4</v>
      </c>
      <c r="M227" s="609">
        <f>K227*L227</f>
        <v>0.91</v>
      </c>
      <c r="N227" s="825" t="s">
        <v>106</v>
      </c>
      <c r="O227" s="700">
        <v>0.19750000000000001</v>
      </c>
      <c r="P227" s="603">
        <v>44960</v>
      </c>
      <c r="Q227" s="603">
        <v>44973</v>
      </c>
      <c r="R227" s="609">
        <f>(K227-O227)/O227*100</f>
        <v>15.189873417721516</v>
      </c>
      <c r="S227" s="667">
        <f>IF(INDEX(Historical!$D$7:$D$1220,MATCH(B227,Historical!$B$7:$B$1244,0))=0,"n/a",(INDEX(Historical!$C$7:$C$1222,MATCH(B227,Historical!$B$7:$B$1244,0))/INDEX(Historical!$D$7:$D$1220,MATCH(B227,Historical!$B$7:$B$1244,0))-1)*100)</f>
        <v>9.7222222222222321</v>
      </c>
      <c r="T227" s="667">
        <f>IF(INDEX(Historical!$F$7:$F$1213,MATCH(B227,Historical!$B$7:$B$1244,0))=0,"n/a",((INDEX(Historical!$C$7:$C$1222,MATCH(B227,Historical!$B$7:$B$1244,0))/INDEX(Historical!$F$7:$F$1213,MATCH(B227,Historical!$B$7:$B$1244,0)))^(1/3)-1)*100)</f>
        <v>9.6037164041921308</v>
      </c>
      <c r="U227" s="667">
        <f>IF(INDEX(Historical!$H$7:$H$1213,MATCH(B227,Historical!$B$7:$B$1244,0))=0,"n/a",((INDEX(Historical!$C$7:$C$1222,MATCH(B227,Historical!$B$7:$B$1244,0))/INDEX(Historical!$H$7:$H$1213,MATCH(B227,Historical!$B$7:$B$1244,0)))^(1/5)-1)*100)</f>
        <v>8.7238316780342107</v>
      </c>
      <c r="V227" s="667">
        <f>IF(INDEX(Historical!$N$7:$N$1213,MATCH(B227,Historical!$B$7:$B$1244,0))=0,"n/a",((INDEX(Historical!$C$7:$C$1222,MATCH(B227,Historical!$B$7:$B$1244,0))/INDEX(Historical!$N$7:$N$1213,MATCH(B227,Historical!$B$7:$B$1244,0)))^(1/10)-1)*100)</f>
        <v>18.891253392877474</v>
      </c>
      <c r="W227" s="668">
        <f>IF(OR(U227&lt;=0,U227="n/a",V227&lt;=0,V227="n/a"),"n/a",U227/V227)</f>
        <v>0.46179210540489268</v>
      </c>
      <c r="X227" s="669">
        <f>IF(OR(AJ227&lt;=0,AJ227="n/a",U227&lt;=0,U227="n/a"),"n/a",U227/AJ227)</f>
        <v>0.32310487696423001</v>
      </c>
      <c r="Y227" s="631"/>
      <c r="Z227" s="618">
        <f>IF(OR(AC227&lt;0.01,AC227="n/a"),"n/a",M227/AC227*100)</f>
        <v>19.157894736842106</v>
      </c>
      <c r="AA227" s="841">
        <f>IF(OR(AC227&lt;0.01,AC227="n/a"),"n/a",I227/AC227)</f>
        <v>7.4568421052631582</v>
      </c>
      <c r="AB227" s="842">
        <v>12</v>
      </c>
      <c r="AC227" s="821">
        <v>4.75</v>
      </c>
      <c r="AD227" s="821">
        <v>0.93</v>
      </c>
      <c r="AE227" s="821">
        <v>2.4700000000000002</v>
      </c>
      <c r="AF227" s="821">
        <v>1.17</v>
      </c>
      <c r="AG227" s="821">
        <v>16.3</v>
      </c>
      <c r="AH227" s="821">
        <v>13.8</v>
      </c>
      <c r="AI227" s="821">
        <v>2.2599999999999998</v>
      </c>
      <c r="AJ227" s="821">
        <v>27</v>
      </c>
      <c r="AK227" s="821">
        <v>8</v>
      </c>
      <c r="AL227" s="833">
        <v>299.72000000000003</v>
      </c>
      <c r="AM227" s="827">
        <v>5.0999999999999996</v>
      </c>
      <c r="AN227" s="821">
        <v>0.16</v>
      </c>
      <c r="AO227" s="705">
        <f>IF(U227="n/a","n/a",IF(AA227&lt;0,"n/a",IF(AA227="n/a","n/a",J227+U227-AA227)))</f>
        <v>3.8361595332453611</v>
      </c>
      <c r="AP227" s="706">
        <f>IF(U227="n/a","n/a",J227+U227)</f>
        <v>11.293001638508519</v>
      </c>
      <c r="AQ227" s="843">
        <f>IF(OR(AC227&lt;0.01,AC227="n/a",AF227="n/a"),"n/a",(I227/SQRT(22.5*AC227*(I227/AF227))-1)*100)</f>
        <v>-37.729959894529998</v>
      </c>
      <c r="AR227" s="618">
        <f>INDEX(Historical!$C$7:$C$1222,MATCH(B227,Historical!$B$7:$B$1244,0))*IF(AH227="n/a",1.03,IF(AH227&lt;0,1.01,IF(AH227&gt;10,1.1,(1+AH227/100))))</f>
        <v>0.86900000000000011</v>
      </c>
      <c r="AS227" s="841">
        <f>IF($AI227="n/a",1.03*AR227,IF($AI227&lt;0,1.01*AR227,IF($AI227&gt;10,1.1*AR227,(1+$AI227/100)*AR227)))</f>
        <v>0.88863940000000008</v>
      </c>
      <c r="AT227" s="841">
        <f>IF($AK227="n/a",1.03*AS227,IF($AK227&lt;0,1.01*AS227,IF($AK227&gt;10,1.1*AS227,(1+$AK227/100)*AS227)))</f>
        <v>0.95973055200000013</v>
      </c>
      <c r="AU227" s="841">
        <f>IF($AK227="n/a",1.03*AT227,IF($AK227&lt;0,1.01*AT227,IF($AK227&gt;10,1.1*AT227,(1+$AK227/100)*AT227)))</f>
        <v>1.0365089961600003</v>
      </c>
      <c r="AV227" s="841">
        <f>IF($AK227="n/a",1.03*AU227,IF($AK227&lt;0,1.01*AU227,IF($AK227&gt;10,1.1*AU227,(1+$AK227/100)*AU227)))</f>
        <v>1.1194297158528004</v>
      </c>
      <c r="AW227" s="618">
        <f>SUM(AR227:AV227)</f>
        <v>4.8733086640128009</v>
      </c>
      <c r="AX227" s="713">
        <f>AW227/I227*100</f>
        <v>13.758635415055902</v>
      </c>
      <c r="AY227" s="887">
        <v>0.72</v>
      </c>
      <c r="AZ227" s="827">
        <v>18.68</v>
      </c>
      <c r="BA227" s="827">
        <v>-11.18</v>
      </c>
      <c r="BB227" s="827">
        <v>-0.8</v>
      </c>
      <c r="BC227" s="827">
        <v>1.9800000000000002</v>
      </c>
      <c r="BE227" s="594">
        <v>2013</v>
      </c>
      <c r="BF227" s="853">
        <f>IF(BE227&gt;2020,0,IF(BE227&gt;2008,1,IF(BE227&gt;2001,2,IF(BE227&gt;1990,3,IF(BE227&gt;1980,4,IF(BE227&gt;1973,5,IF(BE227&gt;1970,6,IF(BE227&gt;1960,7,IF(BE227&gt;1958,8,IF(BE227&gt;1953,9,10))))))))))</f>
        <v>1</v>
      </c>
      <c r="BG227" s="837">
        <v>1.4000000000000001</v>
      </c>
      <c r="BH227" s="820" t="s">
        <v>4443</v>
      </c>
      <c r="BI227" s="820" t="s">
        <v>4444</v>
      </c>
    </row>
    <row r="228" spans="1:61" ht="11.25" customHeight="1" x14ac:dyDescent="0.2">
      <c r="A228" s="836" t="s">
        <v>5266</v>
      </c>
      <c r="B228" s="830" t="s">
        <v>5259</v>
      </c>
      <c r="C228" s="885" t="s">
        <v>107</v>
      </c>
      <c r="D228" s="885" t="s">
        <v>4197</v>
      </c>
      <c r="E228" s="699">
        <v>6</v>
      </c>
      <c r="F228" s="1122">
        <v>671</v>
      </c>
      <c r="G228" s="1122" t="s">
        <v>105</v>
      </c>
      <c r="H228" s="1122" t="s">
        <v>105</v>
      </c>
      <c r="I228" s="829">
        <v>31.31</v>
      </c>
      <c r="J228" s="618">
        <f>(M228/I228)*100</f>
        <v>2.6828489300542957</v>
      </c>
      <c r="K228" s="832">
        <v>0.21</v>
      </c>
      <c r="L228" s="842">
        <v>4</v>
      </c>
      <c r="M228" s="609">
        <f>K228*L228</f>
        <v>0.84</v>
      </c>
      <c r="N228" s="825" t="s">
        <v>962</v>
      </c>
      <c r="O228" s="700">
        <v>0.2</v>
      </c>
      <c r="P228" s="603">
        <v>44964</v>
      </c>
      <c r="Q228" s="603">
        <v>44981</v>
      </c>
      <c r="R228" s="609">
        <f>(K228-O228)/O228*100</f>
        <v>4.9999999999999902</v>
      </c>
      <c r="S228" s="667">
        <f>IF(INDEX(Historical!$D$7:$D$1220,MATCH(B228,Historical!$B$7:$B$1244,0))=0,"n/a",(INDEX(Historical!$C$7:$C$1222,MATCH(B228,Historical!$B$7:$B$1244,0))/INDEX(Historical!$D$7:$D$1220,MATCH(B228,Historical!$B$7:$B$1244,0))-1)*100)</f>
        <v>27.586206896551712</v>
      </c>
      <c r="T228" s="667">
        <f>IF(INDEX(Historical!$F$7:$F$1213,MATCH(B228,Historical!$B$7:$B$1244,0))=0,"n/a",((INDEX(Historical!$C$7:$C$1222,MATCH(B228,Historical!$B$7:$B$1244,0))/INDEX(Historical!$F$7:$F$1213,MATCH(B228,Historical!$B$7:$B$1244,0)))^(1/3)-1)*100)</f>
        <v>33.646218601760403</v>
      </c>
      <c r="U228" s="667">
        <f>IF(INDEX(Historical!$H$7:$H$1213,MATCH(B228,Historical!$B$7:$B$1244,0))=0,"n/a",((INDEX(Historical!$C$7:$C$1222,MATCH(B228,Historical!$B$7:$B$1244,0))/INDEX(Historical!$H$7:$H$1213,MATCH(B228,Historical!$B$7:$B$1244,0)))^(1/5)-1)*100)</f>
        <v>37.603060107938035</v>
      </c>
      <c r="V228" s="667">
        <f>IF(INDEX(Historical!$N$7:$N$1213,MATCH(B228,Historical!$B$7:$B$1244,0))=0,"n/a",((INDEX(Historical!$C$7:$C$1222,MATCH(B228,Historical!$B$7:$B$1244,0))/INDEX(Historical!$N$7:$N$1213,MATCH(B228,Historical!$B$7:$B$1244,0)))^(1/10)-1)*100)</f>
        <v>17.304330741852002</v>
      </c>
      <c r="W228" s="668">
        <f>IF(OR(U228&lt;=0,U228="n/a",V228&lt;=0,V228="n/a"),"n/a",U228/V228)</f>
        <v>2.1730433074185194</v>
      </c>
      <c r="X228" s="669">
        <f>IF(OR(AJ228&lt;=0,AJ228="n/a",U228&lt;=0,U228="n/a"),"n/a",U228/AJ228)</f>
        <v>2.6668836955984427</v>
      </c>
      <c r="Y228" s="640"/>
      <c r="Z228" s="618">
        <f>IF(OR(AC228&lt;0.01,AC228="n/a"),"n/a",M228/AC228*100)</f>
        <v>29.473684210526311</v>
      </c>
      <c r="AA228" s="841">
        <f>IF(OR(AC228&lt;0.01,AC228="n/a"),"n/a",I228/AC228)</f>
        <v>10.985964912280702</v>
      </c>
      <c r="AB228" s="842">
        <v>12</v>
      </c>
      <c r="AC228" s="821">
        <v>2.85</v>
      </c>
      <c r="AD228" s="821" t="s">
        <v>135</v>
      </c>
      <c r="AE228" s="821">
        <v>4.83</v>
      </c>
      <c r="AF228" s="821">
        <v>1.1499999999999999</v>
      </c>
      <c r="AG228" s="821">
        <v>10.5</v>
      </c>
      <c r="AH228" s="821">
        <v>20.200000000000003</v>
      </c>
      <c r="AI228" s="821">
        <v>11.93</v>
      </c>
      <c r="AJ228" s="821">
        <v>14.099999999999998</v>
      </c>
      <c r="AK228" s="821" t="s">
        <v>135</v>
      </c>
      <c r="AL228" s="833">
        <v>968.11</v>
      </c>
      <c r="AM228" s="827">
        <v>12.839999999999998</v>
      </c>
      <c r="AN228" s="821">
        <v>0.24</v>
      </c>
      <c r="AO228" s="705">
        <f>IF(U228="n/a","n/a",IF(AA228&lt;0,"n/a",IF(AA228="n/a","n/a",J228+U228-AA228)))</f>
        <v>29.299944125711633</v>
      </c>
      <c r="AP228" s="706">
        <f>IF(U228="n/a","n/a",J228+U228)</f>
        <v>40.285909037992333</v>
      </c>
      <c r="AQ228" s="843">
        <f>IF(OR(AC228&lt;0.01,AC228="n/a",AF228="n/a"),"n/a",(I228/SQRT(22.5*AC228*(I228/AF228))-1)*100)</f>
        <v>-25.066371147905365</v>
      </c>
      <c r="AR228" s="618">
        <f>INDEX(Historical!$C$7:$C$1222,MATCH(B228,Historical!$B$7:$B$1244,0))*IF(AH228="n/a",1.03,IF(AH228&lt;0,1.01,IF(AH228&gt;10,1.1,(1+AH228/100))))</f>
        <v>0.81400000000000006</v>
      </c>
      <c r="AS228" s="841">
        <f>IF($AI228="n/a",1.03*AR228,IF($AI228&lt;0,1.01*AR228,IF($AI228&gt;10,1.1*AR228,(1+$AI228/100)*AR228)))</f>
        <v>0.89540000000000008</v>
      </c>
      <c r="AT228" s="841">
        <f>IF($AK228="n/a",1.03*AS228,IF($AK228&lt;0,1.01*AS228,IF($AK228&gt;10,1.1*AS228,(1+$AK228/100)*AS228)))</f>
        <v>0.92226200000000014</v>
      </c>
      <c r="AU228" s="841">
        <f>IF($AK228="n/a",1.03*AT228,IF($AK228&lt;0,1.01*AT228,IF($AK228&gt;10,1.1*AT228,(1+$AK228/100)*AT228)))</f>
        <v>0.94992986000000013</v>
      </c>
      <c r="AV228" s="841">
        <f>IF($AK228="n/a",1.03*AU228,IF($AK228&lt;0,1.01*AU228,IF($AK228&gt;10,1.1*AU228,(1+$AK228/100)*AU228)))</f>
        <v>0.97842775580000019</v>
      </c>
      <c r="AW228" s="618">
        <f>SUM(AR228:AV228)</f>
        <v>4.5600196158000008</v>
      </c>
      <c r="AX228" s="713">
        <f>AW228/I228*100</f>
        <v>14.564099699137659</v>
      </c>
      <c r="AY228" s="887">
        <v>0.92</v>
      </c>
      <c r="AZ228" s="827">
        <v>16.18</v>
      </c>
      <c r="BA228" s="827">
        <v>-12.959999999999999</v>
      </c>
      <c r="BB228" s="827">
        <v>1.41</v>
      </c>
      <c r="BC228" s="827">
        <v>1.6500000000000001</v>
      </c>
      <c r="BE228" s="594">
        <v>2018</v>
      </c>
      <c r="BF228" s="853">
        <f>IF(BE228&gt;2020,0,IF(BE228&gt;2008,1,IF(BE228&gt;2001,2,IF(BE228&gt;1990,3,IF(BE228&gt;1980,4,IF(BE228&gt;1973,5,IF(BE228&gt;1970,6,IF(BE228&gt;1960,7,IF(BE228&gt;1958,8,IF(BE228&gt;1953,9,10))))))))))</f>
        <v>1</v>
      </c>
      <c r="BG228" s="837">
        <v>1</v>
      </c>
      <c r="BH228" s="820" t="s">
        <v>4443</v>
      </c>
      <c r="BI228" s="820" t="s">
        <v>4444</v>
      </c>
    </row>
    <row r="229" spans="1:61" ht="11.25" customHeight="1" x14ac:dyDescent="0.2">
      <c r="A229" s="836" t="s">
        <v>5252</v>
      </c>
      <c r="B229" s="830" t="s">
        <v>5253</v>
      </c>
      <c r="C229" s="885" t="s">
        <v>107</v>
      </c>
      <c r="D229" s="885" t="s">
        <v>4197</v>
      </c>
      <c r="E229" s="699">
        <v>5</v>
      </c>
      <c r="F229" s="1122">
        <v>684</v>
      </c>
      <c r="G229" s="1097" t="s">
        <v>105</v>
      </c>
      <c r="H229" s="1097" t="s">
        <v>105</v>
      </c>
      <c r="I229" t="n">
        <v>35.92</v>
      </c>
      <c r="J229" s="618">
        <f>(M229/I229)*100</f>
        <v>2.1209930103639429</v>
      </c>
      <c r="K229" s="832">
        <v>0.22</v>
      </c>
      <c r="L229" s="842">
        <v>4</v>
      </c>
      <c r="M229" s="609">
        <f>K229*L229</f>
        <v>0.88</v>
      </c>
      <c r="N229" s="825" t="s">
        <v>405</v>
      </c>
      <c r="O229" s="700">
        <v>0.2</v>
      </c>
      <c r="P229" s="999">
        <v>44650</v>
      </c>
      <c r="Q229" s="999">
        <v>44676</v>
      </c>
      <c r="R229" s="609">
        <f>(K229-O229)/O229*100</f>
        <v>9.9999999999999947</v>
      </c>
      <c r="S229" s="667">
        <f>IF(INDEX(Historical!$D$7:$D$1220,MATCH(B229,Historical!$B$7:$B$1244,0))=0,"n/a",(INDEX(Historical!$C$7:$C$1222,MATCH(B229,Historical!$B$7:$B$1244,0))/INDEX(Historical!$D$7:$D$1220,MATCH(B229,Historical!$B$7:$B$1244,0))-1)*100)</f>
        <v>10.256410256410241</v>
      </c>
      <c r="T229" s="667">
        <f>IF(INDEX(Historical!$F$7:$F$1213,MATCH(B229,Historical!$B$7:$B$1244,0))=0,"n/a",((INDEX(Historical!$C$7:$C$1222,MATCH(B229,Historical!$B$7:$B$1244,0))/INDEX(Historical!$F$7:$F$1213,MATCH(B229,Historical!$B$7:$B$1244,0)))^(1/3)-1)*100)</f>
        <v>23.191347739112</v>
      </c>
      <c r="U229" s="667">
        <f>IF(INDEX(Historical!$H$7:$H$1213,MATCH(B229,Historical!$B$7:$B$1244,0))=0,"n/a",((INDEX(Historical!$C$7:$C$1222,MATCH(B229,Historical!$B$7:$B$1244,0))/INDEX(Historical!$H$7:$H$1213,MATCH(B229,Historical!$B$7:$B$1244,0)))^(1/5)-1)*100)</f>
        <v>21.862390899411199</v>
      </c>
      <c r="V229" s="667">
        <f>IF(INDEX(Historical!$N$7:$N$1213,MATCH(B229,Historical!$B$7:$B$1244,0))=0,"n/a",((INDEX(Historical!$C$7:$C$1222,MATCH(B229,Historical!$B$7:$B$1244,0))/INDEX(Historical!$N$7:$N$1213,MATCH(B229,Historical!$B$7:$B$1244,0)))^(1/10)-1)*100)</f>
        <v>10.391299883374504</v>
      </c>
      <c r="W229" s="668">
        <f>IF(OR(U229&lt;=0,U229="n/a",V229&lt;=0,V229="n/a"),"n/a",U229/V229)</f>
        <v>2.1039129988337453</v>
      </c>
      <c r="X229" s="669">
        <f>IF(OR(AJ229&lt;=0,AJ229="n/a",U229&lt;=0,U229="n/a"),"n/a",U229/AJ229)</f>
        <v>1.1386661926776667</v>
      </c>
      <c r="Y229" s="640"/>
      <c r="Z229" s="618">
        <f>IF(OR(AC229&lt;0.01,AC229="n/a"),"n/a",M229/AC229*100)</f>
        <v>27.160493827160494</v>
      </c>
      <c r="AA229" s="841">
        <f>IF(OR(AC229&lt;0.01,AC229="n/a"),"n/a",I229/AC229)</f>
        <v>12.805555555555555</v>
      </c>
      <c r="AB229" s="842">
        <v>12</v>
      </c>
      <c r="AC229" s="821">
        <v>3.24</v>
      </c>
      <c r="AD229" s="821">
        <v>1.55</v>
      </c>
      <c r="AE229" s="821">
        <v>5.58</v>
      </c>
      <c r="AF229" s="821">
        <v>1.46</v>
      </c>
      <c r="AG229" s="821">
        <v>9.9</v>
      </c>
      <c r="AH229" s="821">
        <v>13.3</v>
      </c>
      <c r="AI229" s="821">
        <v>3.49</v>
      </c>
      <c r="AJ229" s="821">
        <v>19.2</v>
      </c>
      <c r="AK229" s="821">
        <v>8.1</v>
      </c>
      <c r="AL229" s="833">
        <v>1650</v>
      </c>
      <c r="AM229" s="827">
        <v>0.8</v>
      </c>
      <c r="AN229" s="821">
        <v>0.23</v>
      </c>
      <c r="AO229" s="705">
        <f>IF(U229="n/a","n/a",IF(AA229&lt;0,"n/a",IF(AA229="n/a","n/a",J229+U229-AA229)))</f>
        <v>11.177828354219587</v>
      </c>
      <c r="AP229" s="706">
        <f>IF(U229="n/a","n/a",J229+U229)</f>
        <v>23.983383909775142</v>
      </c>
      <c r="AQ229" s="843">
        <f>IF(OR(AC229&lt;0.01,AC229="n/a",AF229="n/a"),"n/a",(I229/SQRT(22.5*AC229*(I229/AF229))-1)*100)</f>
        <v>-8.8441844090604285</v>
      </c>
      <c r="AR229" s="618">
        <f>INDEX(Historical!$C$7:$C$1222,MATCH(B229,Historical!$B$7:$B$1244,0))*IF(AH229="n/a",1.03,IF(AH229&lt;0,1.01,IF(AH229&gt;10,1.1,(1+AH229/100))))</f>
        <v>0.94600000000000006</v>
      </c>
      <c r="AS229" s="841">
        <f>IF($AI229="n/a",1.03*AR229,IF($AI229&lt;0,1.01*AR229,IF($AI229&gt;10,1.1*AR229,(1+$AI229/100)*AR229)))</f>
        <v>0.97901539999999998</v>
      </c>
      <c r="AT229" s="841">
        <f>IF($AK229="n/a",1.03*AS229,IF($AK229&lt;0,1.01*AS229,IF($AK229&gt;10,1.1*AS229,(1+$AK229/100)*AS229)))</f>
        <v>1.0583156473999999</v>
      </c>
      <c r="AU229" s="841">
        <f>IF($AK229="n/a",1.03*AT229,IF($AK229&lt;0,1.01*AT229,IF($AK229&gt;10,1.1*AT229,(1+$AK229/100)*AT229)))</f>
        <v>1.1440392148393999</v>
      </c>
      <c r="AV229" s="841">
        <f>IF($AK229="n/a",1.03*AU229,IF($AK229&lt;0,1.01*AU229,IF($AK229&gt;10,1.1*AU229,(1+$AK229/100)*AU229)))</f>
        <v>1.2367063912413911</v>
      </c>
      <c r="AW229" s="618">
        <f>SUM(AR229:AV229)</f>
        <v>5.3640766534807911</v>
      </c>
      <c r="AX229" s="713">
        <f>AW229/I229*100</f>
        <v>12.928601237601328</v>
      </c>
      <c r="AY229" s="887">
        <v>1.1200000000000001</v>
      </c>
      <c r="AZ229" s="827">
        <v>26.11</v>
      </c>
      <c r="BA229" s="827">
        <v>-15.329999999999998</v>
      </c>
      <c r="BB229" s="827">
        <v>0.15</v>
      </c>
      <c r="BC229" s="827">
        <v>4.55</v>
      </c>
      <c r="BE229" s="594">
        <v>2018</v>
      </c>
      <c r="BF229" s="853">
        <f>IF(BE229&gt;2020,0,IF(BE229&gt;2008,1,IF(BE229&gt;2001,2,IF(BE229&gt;1990,3,IF(BE229&gt;1980,4,IF(BE229&gt;1973,5,IF(BE229&gt;1970,6,IF(BE229&gt;1960,7,IF(BE229&gt;1958,8,IF(BE229&gt;1953,9,10))))))))))</f>
        <v>1</v>
      </c>
      <c r="BG229" s="837">
        <v>1</v>
      </c>
      <c r="BH229" s="820" t="s">
        <v>4443</v>
      </c>
      <c r="BI229" s="820" t="s">
        <v>4444</v>
      </c>
    </row>
    <row r="230" spans="1:61" ht="11.25" customHeight="1" x14ac:dyDescent="0.2">
      <c r="A230" s="836" t="s">
        <v>5284</v>
      </c>
      <c r="B230" s="830" t="s">
        <v>5277</v>
      </c>
      <c r="C230" s="885" t="s">
        <v>107</v>
      </c>
      <c r="D230" s="885" t="s">
        <v>4197</v>
      </c>
      <c r="E230" s="699">
        <v>6</v>
      </c>
      <c r="F230" s="1122">
        <v>674</v>
      </c>
      <c r="G230" s="1116" t="s">
        <v>105</v>
      </c>
      <c r="H230" s="1116" t="s">
        <v>105</v>
      </c>
      <c r="I230" t="n">
        <v>11.76</v>
      </c>
      <c r="J230" s="618">
        <f>(M230/I230)*100</f>
        <v>3.8594073053066857</v>
      </c>
      <c r="K230" s="832">
        <v>0.14000000000000001</v>
      </c>
      <c r="L230" s="842">
        <v>4</v>
      </c>
      <c r="M230" s="609">
        <f>K230*L230</f>
        <v>0.56000000000000005</v>
      </c>
      <c r="N230" s="825" t="s">
        <v>292</v>
      </c>
      <c r="O230" s="700">
        <v>0.12</v>
      </c>
      <c r="P230" s="603">
        <v>44980</v>
      </c>
      <c r="Q230" s="603">
        <v>44995</v>
      </c>
      <c r="R230" s="609">
        <f>(K230-O230)/O230*100</f>
        <v>16.666666666666682</v>
      </c>
      <c r="S230" s="667">
        <f>IF(INDEX(Historical!$D$7:$D$1220,MATCH(B230,Historical!$B$7:$B$1244,0))=0,"n/a",(INDEX(Historical!$C$7:$C$1222,MATCH(B230,Historical!$B$7:$B$1244,0))/INDEX(Historical!$D$7:$D$1220,MATCH(B230,Historical!$B$7:$B$1244,0))-1)*100)</f>
        <v>48.38709677419353</v>
      </c>
      <c r="T230" s="667">
        <f>IF(INDEX(Historical!$F$7:$F$1213,MATCH(B230,Historical!$B$7:$B$1244,0))=0,"n/a",((INDEX(Historical!$C$7:$C$1222,MATCH(B230,Historical!$B$7:$B$1244,0))/INDEX(Historical!$F$7:$F$1213,MATCH(B230,Historical!$B$7:$B$1244,0)))^(1/3)-1)*100)</f>
        <v>48.665409684523084</v>
      </c>
      <c r="U230" s="667" t="str">
        <f>IF(INDEX(Historical!$H$7:$H$1213,MATCH(B230,Historical!$B$7:$B$1244,0))=0,"n/a",((INDEX(Historical!$C$7:$C$1222,MATCH(B230,Historical!$B$7:$B$1244,0))/INDEX(Historical!$H$7:$H$1213,MATCH(B230,Historical!$B$7:$B$1244,0)))^(1/5)-1)*100)</f>
        <v>n/a</v>
      </c>
      <c r="V230" s="667" t="str">
        <f>IF(INDEX(Historical!$N$7:$N$1213,MATCH(B230,Historical!$B$7:$B$1244,0))=0,"n/a",((INDEX(Historical!$C$7:$C$1222,MATCH(B230,Historical!$B$7:$B$1244,0))/INDEX(Historical!$N$7:$N$1213,MATCH(B230,Historical!$B$7:$B$1244,0)))^(1/10)-1)*100)</f>
        <v>n/a</v>
      </c>
      <c r="W230" s="668" t="str">
        <f>IF(OR(U230&lt;=0,U230="n/a",V230&lt;=0,V230="n/a"),"n/a",U230/V230)</f>
        <v>n/a</v>
      </c>
      <c r="X230" s="669" t="str">
        <f>IF(OR(AJ230&lt;=0,AJ230="n/a",U230&lt;=0,U230="n/a"),"n/a",U230/AJ230)</f>
        <v>n/a</v>
      </c>
      <c r="Y230" s="640"/>
      <c r="Z230" s="618">
        <f>IF(OR(AC230&lt;0.01,AC230="n/a"),"n/a",M230/AC230*100)</f>
        <v>35.220125786163528</v>
      </c>
      <c r="AA230" s="841">
        <f>IF(OR(AC230&lt;0.01,AC230="n/a"),"n/a",I230/AC230)</f>
        <v>9.1257861635220117</v>
      </c>
      <c r="AB230" s="842">
        <v>12</v>
      </c>
      <c r="AC230" s="821">
        <v>1.59</v>
      </c>
      <c r="AD230" s="821">
        <v>0.64</v>
      </c>
      <c r="AE230" s="821">
        <v>3.06</v>
      </c>
      <c r="AF230" s="821">
        <v>2.15</v>
      </c>
      <c r="AG230" s="821">
        <v>18.099999999999998</v>
      </c>
      <c r="AH230" s="821">
        <v>186.9</v>
      </c>
      <c r="AI230" s="821">
        <v>10</v>
      </c>
      <c r="AJ230" s="821">
        <v>24.9</v>
      </c>
      <c r="AK230" s="821">
        <v>14.399999999999999</v>
      </c>
      <c r="AL230" s="833">
        <v>2640</v>
      </c>
      <c r="AM230" s="827">
        <v>1.4000000000000001</v>
      </c>
      <c r="AN230" s="821">
        <v>0.15</v>
      </c>
      <c r="AO230" s="705" t="str">
        <f>IF(U230="n/a","n/a",IF(AA230&lt;0,"n/a",IF(AA230="n/a","n/a",J230+U230-AA230)))</f>
        <v>n/a</v>
      </c>
      <c r="AP230" s="706" t="str">
        <f>IF(U230="n/a","n/a",J230+U230)</f>
        <v>n/a</v>
      </c>
      <c r="AQ230" s="843">
        <f>IF(OR(AC230&lt;0.01,AC230="n/a",AF230="n/a"),"n/a",(I230/SQRT(22.5*AC230*(I230/AF230))-1)*100)</f>
        <v>-6.6180120828139621</v>
      </c>
      <c r="AR230" s="618">
        <f>INDEX(Historical!$C$7:$C$1222,MATCH(B230,Historical!$B$7:$B$1244,0))*IF(AH230="n/a",1.03,IF(AH230&lt;0,1.01,IF(AH230&gt;10,1.1,(1+AH230/100))))</f>
        <v>0.50600000000000012</v>
      </c>
      <c r="AS230" s="841">
        <f>IF($AI230="n/a",1.03*AR230,IF($AI230&lt;0,1.01*AR230,IF($AI230&gt;10,1.1*AR230,(1+$AI230/100)*AR230)))</f>
        <v>0.55660000000000021</v>
      </c>
      <c r="AT230" s="841">
        <f>IF($AK230="n/a",1.03*AS230,IF($AK230&lt;0,1.01*AS230,IF($AK230&gt;10,1.1*AS230,(1+$AK230/100)*AS230)))</f>
        <v>0.61226000000000025</v>
      </c>
      <c r="AU230" s="841">
        <f>IF($AK230="n/a",1.03*AT230,IF($AK230&lt;0,1.01*AT230,IF($AK230&gt;10,1.1*AT230,(1+$AK230/100)*AT230)))</f>
        <v>0.67348600000000036</v>
      </c>
      <c r="AV230" s="841">
        <f>IF($AK230="n/a",1.03*AU230,IF($AK230&lt;0,1.01*AU230,IF($AK230&gt;10,1.1*AU230,(1+$AK230/100)*AU230)))</f>
        <v>0.74083460000000045</v>
      </c>
      <c r="AW230" s="618">
        <f>SUM(AR230:AV230)</f>
        <v>3.0891806000000011</v>
      </c>
      <c r="AX230" s="713">
        <f>AW230/I230*100</f>
        <v>21.290011026878023</v>
      </c>
      <c r="AY230" s="887">
        <v>1.1599999999999999</v>
      </c>
      <c r="AZ230" s="827">
        <v>21.52</v>
      </c>
      <c r="BA230" s="827">
        <v>-11.52</v>
      </c>
      <c r="BB230" s="827">
        <v>7.7700000000000005</v>
      </c>
      <c r="BC230" s="827">
        <v>1.67</v>
      </c>
      <c r="BE230" s="594">
        <v>2018</v>
      </c>
      <c r="BF230" s="853">
        <f>IF(BE230&gt;2020,0,IF(BE230&gt;2008,1,IF(BE230&gt;2001,2,IF(BE230&gt;1990,3,IF(BE230&gt;1980,4,IF(BE230&gt;1973,5,IF(BE230&gt;1970,6,IF(BE230&gt;1960,7,IF(BE230&gt;1958,8,IF(BE230&gt;1953,9,10))))))))))</f>
        <v>1</v>
      </c>
      <c r="BG230" s="837">
        <v>1.5</v>
      </c>
      <c r="BH230" s="820" t="s">
        <v>4443</v>
      </c>
      <c r="BI230" s="820" t="s">
        <v>4444</v>
      </c>
    </row>
    <row r="231" spans="1:61" ht="11.25" customHeight="1" x14ac:dyDescent="0.2">
      <c r="A231" s="826" t="s">
        <v>4794</v>
      </c>
      <c r="B231" s="830" t="s">
        <v>1152</v>
      </c>
      <c r="C231" s="885" t="s">
        <v>107</v>
      </c>
      <c r="D231" s="885" t="s">
        <v>4197</v>
      </c>
      <c r="E231" s="699">
        <v>11</v>
      </c>
      <c r="F231" s="1122">
        <v>428</v>
      </c>
      <c r="G231" s="1098" t="s">
        <v>36</v>
      </c>
      <c r="H231" s="1098" t="s">
        <v>36</v>
      </c>
      <c r="I231" s="829">
        <v>31.22</v>
      </c>
      <c r="J231" s="618">
        <f>(M231/I231)*100</f>
        <v>3.7155669442664956</v>
      </c>
      <c r="K231" s="832">
        <v>0.28999999999999998</v>
      </c>
      <c r="L231" s="842">
        <v>4</v>
      </c>
      <c r="M231" s="609">
        <f>K231*L231</f>
        <v>1.1599999999999999</v>
      </c>
      <c r="N231" s="825" t="s">
        <v>235</v>
      </c>
      <c r="O231" s="700">
        <v>0.27</v>
      </c>
      <c r="P231" s="603">
        <v>44777</v>
      </c>
      <c r="Q231" s="603">
        <v>44792</v>
      </c>
      <c r="R231" s="609">
        <f>(K231-O231)/O231*100</f>
        <v>7.4074074074073932</v>
      </c>
      <c r="S231" s="667">
        <f>IF(INDEX(Historical!$D$7:$D$1220,MATCH(B231,Historical!$B$7:$B$1244,0))=0,"n/a",(INDEX(Historical!$C$7:$C$1222,MATCH(B231,Historical!$B$7:$B$1244,0))/INDEX(Historical!$D$7:$D$1220,MATCH(B231,Historical!$B$7:$B$1244,0))-1)*100)</f>
        <v>7.6923076923077094</v>
      </c>
      <c r="T231" s="667">
        <f>IF(INDEX(Historical!$F$7:$F$1213,MATCH(B231,Historical!$B$7:$B$1244,0))=0,"n/a",((INDEX(Historical!$C$7:$C$1222,MATCH(B231,Historical!$B$7:$B$1244,0))/INDEX(Historical!$F$7:$F$1213,MATCH(B231,Historical!$B$7:$B$1244,0)))^(1/3)-1)*100)</f>
        <v>5.2726599609396629</v>
      </c>
      <c r="U231" s="667">
        <f>IF(INDEX(Historical!$H$7:$H$1213,MATCH(B231,Historical!$B$7:$B$1244,0))=0,"n/a",((INDEX(Historical!$C$7:$C$1222,MATCH(B231,Historical!$B$7:$B$1244,0))/INDEX(Historical!$H$7:$H$1213,MATCH(B231,Historical!$B$7:$B$1244,0)))^(1/5)-1)*100)</f>
        <v>10.494795379650323</v>
      </c>
      <c r="V231" s="667">
        <f>IF(INDEX(Historical!$N$7:$N$1213,MATCH(B231,Historical!$B$7:$B$1244,0))=0,"n/a",((INDEX(Historical!$C$7:$C$1222,MATCH(B231,Historical!$B$7:$B$1244,0))/INDEX(Historical!$N$7:$N$1213,MATCH(B231,Historical!$B$7:$B$1244,0)))^(1/10)-1)*100)</f>
        <v>10.046176222445613</v>
      </c>
      <c r="W231" s="668">
        <f>IF(OR(U231&lt;=0,U231="n/a",V231&lt;=0,V231="n/a"),"n/a",U231/V231)</f>
        <v>1.0446557125090425</v>
      </c>
      <c r="X231" s="669">
        <f>IF(OR(AJ231&lt;=0,AJ231="n/a",U231&lt;=0,U231="n/a"),"n/a",U231/AJ231)</f>
        <v>0.92059608593423892</v>
      </c>
      <c r="Y231" s="640"/>
      <c r="Z231" s="618">
        <f>IF(OR(AC231&lt;0.01,AC231="n/a"),"n/a",M231/AC231*100)</f>
        <v>41.134751773049643</v>
      </c>
      <c r="AA231" s="841">
        <f>IF(OR(AC231&lt;0.01,AC231="n/a"),"n/a",I231/AC231)</f>
        <v>11.070921985815604</v>
      </c>
      <c r="AB231" s="842">
        <v>12</v>
      </c>
      <c r="AC231" s="821">
        <v>2.82</v>
      </c>
      <c r="AD231" s="821">
        <v>2.2400000000000002</v>
      </c>
      <c r="AE231" s="821">
        <v>4.46</v>
      </c>
      <c r="AF231" s="821">
        <v>1.22</v>
      </c>
      <c r="AG231" s="821">
        <v>11.1</v>
      </c>
      <c r="AH231" s="821">
        <v>-4.2</v>
      </c>
      <c r="AI231" s="821">
        <v>-2.11</v>
      </c>
      <c r="AJ231" s="821">
        <v>11.4</v>
      </c>
      <c r="AK231" s="821">
        <v>5</v>
      </c>
      <c r="AL231" s="833">
        <v>509.87</v>
      </c>
      <c r="AM231" s="827">
        <v>12.8</v>
      </c>
      <c r="AN231" s="821">
        <v>0</v>
      </c>
      <c r="AO231" s="705">
        <f>IF(U231="n/a","n/a",IF(AA231&lt;0,"n/a",IF(AA231="n/a","n/a",J231+U231-AA231)))</f>
        <v>3.139440338101215</v>
      </c>
      <c r="AP231" s="706">
        <f>IF(U231="n/a","n/a",J231+U231)</f>
        <v>14.210362323916819</v>
      </c>
      <c r="AQ231" s="843">
        <f>IF(OR(AC231&lt;0.01,AC231="n/a",AF231="n/a"),"n/a",(I231/SQRT(22.5*AC231*(I231/AF231))-1)*100)</f>
        <v>-22.521616426271564</v>
      </c>
      <c r="AR231" s="618">
        <f>INDEX(Historical!$C$7:$C$1222,MATCH(B231,Historical!$B$7:$B$1244,0))*IF(AH231="n/a",1.03,IF(AH231&lt;0,1.01,IF(AH231&gt;10,1.1,(1+AH231/100))))</f>
        <v>1.1312000000000002</v>
      </c>
      <c r="AS231" s="841">
        <f>IF($AI231="n/a",1.03*AR231,IF($AI231&lt;0,1.01*AR231,IF($AI231&gt;10,1.1*AR231,(1+$AI231/100)*AR231)))</f>
        <v>1.1425120000000002</v>
      </c>
      <c r="AT231" s="841">
        <f>IF($AK231="n/a",1.03*AS231,IF($AK231&lt;0,1.01*AS231,IF($AK231&gt;10,1.1*AS231,(1+$AK231/100)*AS231)))</f>
        <v>1.1996376000000002</v>
      </c>
      <c r="AU231" s="841">
        <f>IF($AK231="n/a",1.03*AT231,IF($AK231&lt;0,1.01*AT231,IF($AK231&gt;10,1.1*AT231,(1+$AK231/100)*AT231)))</f>
        <v>1.2596194800000002</v>
      </c>
      <c r="AV231" s="841">
        <f>IF($AK231="n/a",1.03*AU231,IF($AK231&lt;0,1.01*AU231,IF($AK231&gt;10,1.1*AU231,(1+$AK231/100)*AU231)))</f>
        <v>1.3226004540000003</v>
      </c>
      <c r="AW231" s="618">
        <f>SUM(AR231:AV231)</f>
        <v>6.0555695340000018</v>
      </c>
      <c r="AX231" s="713">
        <f>AW231/I231*100</f>
        <v>19.396443094170408</v>
      </c>
      <c r="AY231" s="887">
        <v>0.53</v>
      </c>
      <c r="AZ231" s="827">
        <v>17.77</v>
      </c>
      <c r="BA231" s="827">
        <v>-20.74</v>
      </c>
      <c r="BB231" s="827">
        <v>-5.56</v>
      </c>
      <c r="BC231" s="827">
        <v>-4.0199999999999996</v>
      </c>
      <c r="BE231" s="594">
        <v>2012</v>
      </c>
      <c r="BF231" s="853">
        <f>IF(BE231&gt;2020,0,IF(BE231&gt;2008,1,IF(BE231&gt;2001,2,IF(BE231&gt;1990,3,IF(BE231&gt;1980,4,IF(BE231&gt;1973,5,IF(BE231&gt;1970,6,IF(BE231&gt;1960,7,IF(BE231&gt;1958,8,IF(BE231&gt;1953,9,10))))))))))</f>
        <v>1</v>
      </c>
      <c r="BG231" s="837">
        <v>1.5</v>
      </c>
      <c r="BH231" s="820" t="s">
        <v>4443</v>
      </c>
      <c r="BI231" s="820" t="s">
        <v>4444</v>
      </c>
    </row>
    <row r="232" spans="1:61" ht="11.25" customHeight="1" x14ac:dyDescent="0.2">
      <c r="A232" s="836" t="s">
        <v>4578</v>
      </c>
      <c r="B232" s="830" t="s">
        <v>4571</v>
      </c>
      <c r="C232" s="885" t="s">
        <v>107</v>
      </c>
      <c r="D232" s="885" t="s">
        <v>4197</v>
      </c>
      <c r="E232" s="699">
        <v>6</v>
      </c>
      <c r="F232" s="1122">
        <v>657</v>
      </c>
      <c r="G232" s="1098" t="s">
        <v>105</v>
      </c>
      <c r="H232" s="1098" t="s">
        <v>105</v>
      </c>
      <c r="I232" t="n">
        <v>12.92</v>
      </c>
      <c r="J232" s="618">
        <f>(M232/I232)*100</f>
        <v>2.9981261711430349</v>
      </c>
      <c r="K232" s="832">
        <v>0.12</v>
      </c>
      <c r="L232" s="842">
        <v>4</v>
      </c>
      <c r="M232" s="609">
        <f>K232*L232</f>
        <v>0.48</v>
      </c>
      <c r="N232" s="825" t="s">
        <v>1199</v>
      </c>
      <c r="O232" s="700">
        <v>0.115</v>
      </c>
      <c r="P232" s="603">
        <v>44686</v>
      </c>
      <c r="Q232" s="603">
        <v>44701</v>
      </c>
      <c r="R232" s="609">
        <f>(K232-O232)/O232*100</f>
        <v>4.3478260869565135</v>
      </c>
      <c r="S232" s="667">
        <f>IF(INDEX(Historical!$D$7:$D$1220,MATCH(B232,Historical!$B$7:$B$1244,0))=0,"n/a",(INDEX(Historical!$C$7:$C$1222,MATCH(B232,Historical!$B$7:$B$1244,0))/INDEX(Historical!$D$7:$D$1220,MATCH(B232,Historical!$B$7:$B$1244,0))-1)*100)</f>
        <v>4.39560439560438</v>
      </c>
      <c r="T232" s="667">
        <f>IF(INDEX(Historical!$F$7:$F$1213,MATCH(B232,Historical!$B$7:$B$1244,0))=0,"n/a",((INDEX(Historical!$C$7:$C$1222,MATCH(B232,Historical!$B$7:$B$1244,0))/INDEX(Historical!$F$7:$F$1213,MATCH(B232,Historical!$B$7:$B$1244,0)))^(1/3)-1)*100)</f>
        <v>5.8955896063723312</v>
      </c>
      <c r="U232" s="667">
        <f>IF(INDEX(Historical!$H$7:$H$1213,MATCH(B232,Historical!$B$7:$B$1244,0))=0,"n/a",((INDEX(Historical!$C$7:$C$1222,MATCH(B232,Historical!$B$7:$B$1244,0))/INDEX(Historical!$H$7:$H$1213,MATCH(B232,Historical!$B$7:$B$1244,0)))^(1/5)-1)*100)</f>
        <v>8.2202981921446039</v>
      </c>
      <c r="V232" s="667">
        <f>IF(INDEX(Historical!$N$7:$N$1213,MATCH(B232,Historical!$B$7:$B$1244,0))=0,"n/a",((INDEX(Historical!$C$7:$C$1222,MATCH(B232,Historical!$B$7:$B$1244,0))/INDEX(Historical!$N$7:$N$1213,MATCH(B232,Historical!$B$7:$B$1244,0)))^(1/10)-1)*100)</f>
        <v>10.189981576547446</v>
      </c>
      <c r="W232" s="668">
        <f>IF(OR(U232&lt;=0,U232="n/a",V232&lt;=0,V232="n/a"),"n/a",U232/V232)</f>
        <v>0.80670393075723235</v>
      </c>
      <c r="X232" s="669">
        <f>IF(OR(AJ232&lt;=0,AJ232="n/a",U232&lt;=0,U232="n/a"),"n/a",U232/AJ232)</f>
        <v>0.49519868627377128</v>
      </c>
      <c r="Y232" s="640"/>
      <c r="Z232" s="618">
        <f>IF(OR(AC232&lt;0.01,AC232="n/a"),"n/a",M232/AC232*100)</f>
        <v>35.036496350364956</v>
      </c>
      <c r="AA232" s="841">
        <f>IF(OR(AC232&lt;0.01,AC232="n/a"),"n/a",I232/AC232)</f>
        <v>11.686131386861314</v>
      </c>
      <c r="AB232" s="842">
        <v>12</v>
      </c>
      <c r="AC232" s="821">
        <v>1.37</v>
      </c>
      <c r="AD232" s="821">
        <v>1.45</v>
      </c>
      <c r="AE232" s="821">
        <v>5</v>
      </c>
      <c r="AF232" s="821">
        <v>1.45</v>
      </c>
      <c r="AG232" s="821">
        <v>12</v>
      </c>
      <c r="AH232" s="821">
        <v>92</v>
      </c>
      <c r="AI232" s="821">
        <v>2.17</v>
      </c>
      <c r="AJ232" s="821">
        <v>16.600000000000001</v>
      </c>
      <c r="AK232" s="821">
        <v>8</v>
      </c>
      <c r="AL232" s="833">
        <v>1650</v>
      </c>
      <c r="AM232" s="827">
        <v>1.68</v>
      </c>
      <c r="AN232" s="821">
        <v>0.27</v>
      </c>
      <c r="AO232" s="705">
        <f>IF(U232="n/a","n/a",IF(AA232&lt;0,"n/a",IF(AA232="n/a","n/a",J232+U232-AA232)))</f>
        <v>-0.46770702357367533</v>
      </c>
      <c r="AP232" s="706">
        <f>IF(U232="n/a","n/a",J232+U232)</f>
        <v>11.218424363287639</v>
      </c>
      <c r="AQ232" s="843">
        <f>IF(OR(AC232&lt;0.01,AC232="n/a",AF232="n/a"),"n/a",(I232/SQRT(22.5*AC232*(I232/AF232))-1)*100)</f>
        <v>-13.218305793729613</v>
      </c>
      <c r="AR232" s="618">
        <f>INDEX(Historical!$C$7:$C$1222,MATCH(B232,Historical!$B$7:$B$1244,0))*IF(AH232="n/a",1.03,IF(AH232&lt;0,1.01,IF(AH232&gt;10,1.1,(1+AH232/100))))</f>
        <v>0.52249999999999996</v>
      </c>
      <c r="AS232" s="841">
        <f>IF($AI232="n/a",1.03*AR232,IF($AI232&lt;0,1.01*AR232,IF($AI232&gt;10,1.1*AR232,(1+$AI232/100)*AR232)))</f>
        <v>0.53383824999999996</v>
      </c>
      <c r="AT232" s="841">
        <f>IF($AK232="n/a",1.03*AS232,IF($AK232&lt;0,1.01*AS232,IF($AK232&gt;10,1.1*AS232,(1+$AK232/100)*AS232)))</f>
        <v>0.57654530999999998</v>
      </c>
      <c r="AU232" s="841">
        <f>IF($AK232="n/a",1.03*AT232,IF($AK232&lt;0,1.01*AT232,IF($AK232&gt;10,1.1*AT232,(1+$AK232/100)*AT232)))</f>
        <v>0.62266893479999996</v>
      </c>
      <c r="AV232" s="841">
        <f>IF($AK232="n/a",1.03*AU232,IF($AK232&lt;0,1.01*AU232,IF($AK232&gt;10,1.1*AU232,(1+$AK232/100)*AU232)))</f>
        <v>0.67248244958400005</v>
      </c>
      <c r="AW232" s="618">
        <f>SUM(AR232:AV232)</f>
        <v>2.9280349443839997</v>
      </c>
      <c r="AX232" s="713">
        <f>AW232/I232*100</f>
        <v>18.288787909956277</v>
      </c>
      <c r="AY232" s="887">
        <v>0.98</v>
      </c>
      <c r="AZ232" s="827">
        <v>25.47</v>
      </c>
      <c r="BA232" s="827">
        <v>-3.15</v>
      </c>
      <c r="BB232" s="827">
        <v>9.36</v>
      </c>
      <c r="BC232" s="827">
        <v>13.4</v>
      </c>
      <c r="BE232" s="594">
        <v>2017</v>
      </c>
      <c r="BF232" s="853">
        <f>IF(BE232&gt;2020,0,IF(BE232&gt;2008,1,IF(BE232&gt;2001,2,IF(BE232&gt;1990,3,IF(BE232&gt;1980,4,IF(BE232&gt;1973,5,IF(BE232&gt;1970,6,IF(BE232&gt;1960,7,IF(BE232&gt;1958,8,IF(BE232&gt;1953,9,10))))))))))</f>
        <v>1</v>
      </c>
      <c r="BG232" s="837">
        <v>1.3</v>
      </c>
      <c r="BH232" s="820" t="s">
        <v>4443</v>
      </c>
      <c r="BI232" s="820" t="s">
        <v>4444</v>
      </c>
    </row>
    <row r="233" spans="1:61" s="737" customFormat="1" ht="11.25" customHeight="1" x14ac:dyDescent="0.2">
      <c r="A233" s="882" t="s">
        <v>4796</v>
      </c>
      <c r="B233" s="743" t="s">
        <v>4567</v>
      </c>
      <c r="C233" s="885" t="s">
        <v>107</v>
      </c>
      <c r="D233" s="885" t="s">
        <v>4202</v>
      </c>
      <c r="E233" s="721">
        <v>7</v>
      </c>
      <c r="F233" s="1122">
        <v>617</v>
      </c>
      <c r="G233" s="1121" t="s">
        <v>105</v>
      </c>
      <c r="H233" s="1121" t="s">
        <v>105</v>
      </c>
      <c r="I233" s="722">
        <v>88.25</v>
      </c>
      <c r="J233" s="723">
        <f>(M233/I233)*100</f>
        <v>1.4957507082152977</v>
      </c>
      <c r="K233" s="724">
        <v>0.33</v>
      </c>
      <c r="L233" s="725">
        <v>4</v>
      </c>
      <c r="M233" s="726">
        <f>K233*L233</f>
        <v>1.32</v>
      </c>
      <c r="N233" s="727" t="s">
        <v>510</v>
      </c>
      <c r="O233" s="728">
        <v>0.3</v>
      </c>
      <c r="P233" s="1037">
        <v>44784</v>
      </c>
      <c r="Q233" s="1037">
        <v>44799</v>
      </c>
      <c r="R233" s="726">
        <f>(K233-O233)/O233*100</f>
        <v>10.000000000000009</v>
      </c>
      <c r="S233" s="667">
        <f>IF(INDEX(Historical!$D$7:$D$1220,MATCH(B233,Historical!$B$7:$B$1244,0))=0,"n/a",(INDEX(Historical!$C$7:$C$1222,MATCH(B233,Historical!$B$7:$B$1244,0))/INDEX(Historical!$D$7:$D$1220,MATCH(B233,Historical!$B$7:$B$1244,0))-1)*100)</f>
        <v>7.6923076923077094</v>
      </c>
      <c r="T233" s="667">
        <f>IF(INDEX(Historical!$F$7:$F$1213,MATCH(B233,Historical!$B$7:$B$1244,0))=0,"n/a",((INDEX(Historical!$C$7:$C$1222,MATCH(B233,Historical!$B$7:$B$1244,0))/INDEX(Historical!$F$7:$F$1213,MATCH(B233,Historical!$B$7:$B$1244,0)))^(1/3)-1)*100)</f>
        <v>7.2976287935406559</v>
      </c>
      <c r="U233" s="667">
        <f>IF(INDEX(Historical!$H$7:$H$1213,MATCH(B233,Historical!$B$7:$B$1244,0))=0,"n/a",((INDEX(Historical!$C$7:$C$1222,MATCH(B233,Historical!$B$7:$B$1244,0))/INDEX(Historical!$H$7:$H$1213,MATCH(B233,Historical!$B$7:$B$1244,0)))^(1/5)-1)*100)</f>
        <v>10.350921459993479</v>
      </c>
      <c r="V233" s="667" t="str">
        <f>IF(INDEX(Historical!$N$7:$N$1213,MATCH(B233,Historical!$B$7:$B$1244,0))=0,"n/a",((INDEX(Historical!$C$7:$C$1222,MATCH(B233,Historical!$B$7:$B$1244,0))/INDEX(Historical!$N$7:$N$1213,MATCH(B233,Historical!$B$7:$B$1244,0)))^(1/10)-1)*100)</f>
        <v>n/a</v>
      </c>
      <c r="W233" s="668" t="str">
        <f>IF(OR(U233&lt;=0,U233="n/a",V233&lt;=0,V233="n/a"),"n/a",U233/V233)</f>
        <v>n/a</v>
      </c>
      <c r="X233" s="669">
        <f>IF(OR(AJ233&lt;=0,AJ233="n/a",U233&lt;=0,U233="n/a"),"n/a",U233/AJ233)</f>
        <v>0.85544805454491568</v>
      </c>
      <c r="Y233" s="886"/>
      <c r="Z233" s="723">
        <f>IF(OR(AC233&lt;0.01,AC233="n/a"),"n/a",M233/AC233*100)</f>
        <v>24.535315985130111</v>
      </c>
      <c r="AA233" s="730">
        <f>IF(OR(AC233&lt;0.01,AC233="n/a"),"n/a",I233/AC233)</f>
        <v>16.403345724907062</v>
      </c>
      <c r="AB233" s="725">
        <v>12</v>
      </c>
      <c r="AC233" s="731">
        <v>5.38</v>
      </c>
      <c r="AD233" s="731">
        <v>2.2999999999999998</v>
      </c>
      <c r="AE233" s="731">
        <v>1.5</v>
      </c>
      <c r="AF233" s="731">
        <v>2.2999999999999998</v>
      </c>
      <c r="AG233" s="731">
        <v>9.8000000000000007</v>
      </c>
      <c r="AH233" s="731">
        <v>18.8</v>
      </c>
      <c r="AI233" s="731">
        <v>13.16</v>
      </c>
      <c r="AJ233" s="731">
        <v>12.1</v>
      </c>
      <c r="AK233" s="731">
        <v>7.16</v>
      </c>
      <c r="AL233" s="732">
        <v>4100</v>
      </c>
      <c r="AM233" s="733">
        <v>20.07</v>
      </c>
      <c r="AN233" s="731">
        <v>0.76</v>
      </c>
      <c r="AO233" s="734">
        <f>IF(U233="n/a","n/a",IF(AA233&lt;0,"n/a",IF(AA233="n/a","n/a",J233+U233-AA233)))</f>
        <v>-4.5566735566982857</v>
      </c>
      <c r="AP233" s="735">
        <f>IF(U233="n/a","n/a",J233+U233)</f>
        <v>11.846672168208777</v>
      </c>
      <c r="AQ233" s="843">
        <f>IF(OR(AC233&lt;0.01,AC233="n/a",AF233="n/a"),"n/a",(I233/SQRT(22.5*AC233*(I233/AF233))-1)*100)</f>
        <v>29.49078932029834</v>
      </c>
      <c r="AR233" s="618">
        <f>INDEX(Historical!$C$7:$C$1222,MATCH(B233,Historical!$B$7:$B$1244,0))*IF(AH233="n/a",1.03,IF(AH233&lt;0,1.01,IF(AH233&gt;10,1.1,(1+AH233/100))))</f>
        <v>1.3860000000000001</v>
      </c>
      <c r="AS233" s="730">
        <f>IF($AI233="n/a",1.03*AR233,IF($AI233&lt;0,1.01*AR233,IF($AI233&gt;10,1.1*AR233,(1+$AI233/100)*AR233)))</f>
        <v>1.5246000000000002</v>
      </c>
      <c r="AT233" s="730">
        <f>IF($AK233="n/a",1.03*AS233,IF($AK233&lt;0,1.01*AS233,IF($AK233&gt;10,1.1*AS233,(1+$AK233/100)*AS233)))</f>
        <v>1.6337613600000003</v>
      </c>
      <c r="AU233" s="730">
        <f>IF($AK233="n/a",1.03*AT233,IF($AK233&lt;0,1.01*AT233,IF($AK233&gt;10,1.1*AT233,(1+$AK233/100)*AT233)))</f>
        <v>1.7507386733760004</v>
      </c>
      <c r="AV233" s="730">
        <f>IF($AK233="n/a",1.03*AU233,IF($AK233&lt;0,1.01*AU233,IF($AK233&gt;10,1.1*AU233,(1+$AK233/100)*AU233)))</f>
        <v>1.8760915623897223</v>
      </c>
      <c r="AW233" s="723">
        <f>SUM(AR233:AV233)</f>
        <v>8.1711915957657233</v>
      </c>
      <c r="AX233" s="736">
        <f>AW233/I233*100</f>
        <v>9.2591406184314149</v>
      </c>
      <c r="AY233" s="888">
        <v>0.79</v>
      </c>
      <c r="AZ233" s="733">
        <v>51.370000000000005</v>
      </c>
      <c r="BA233" s="733">
        <v>-11.75</v>
      </c>
      <c r="BB233" s="733">
        <v>-1.18</v>
      </c>
      <c r="BC233" s="733">
        <v>8.6499999999999986</v>
      </c>
      <c r="BD233" s="862"/>
      <c r="BE233" s="594">
        <v>2016</v>
      </c>
      <c r="BF233" s="853">
        <f>IF(BE233&gt;2020,0,IF(BE233&gt;2008,1,IF(BE233&gt;2001,2,IF(BE233&gt;1990,3,IF(BE233&gt;1980,4,IF(BE233&gt;1973,5,IF(BE233&gt;1970,6,IF(BE233&gt;1960,7,IF(BE233&gt;1958,8,IF(BE233&gt;1953,9,10))))))))))</f>
        <v>1</v>
      </c>
      <c r="BG233" s="783">
        <v>4.5999999999999996</v>
      </c>
      <c r="BH233" s="820" t="s">
        <v>4443</v>
      </c>
      <c r="BI233" s="820" t="s">
        <v>4444</v>
      </c>
    </row>
    <row r="234" spans="1:61" ht="11.25" customHeight="1" x14ac:dyDescent="0.2">
      <c r="A234" s="836" t="s">
        <v>4503</v>
      </c>
      <c r="B234" s="830" t="s">
        <v>4493</v>
      </c>
      <c r="C234" s="885" t="s">
        <v>4178</v>
      </c>
      <c r="D234" s="885" t="s">
        <v>4179</v>
      </c>
      <c r="E234" s="699">
        <v>8</v>
      </c>
      <c r="F234" s="1122">
        <v>600</v>
      </c>
      <c r="G234" s="1122" t="s">
        <v>105</v>
      </c>
      <c r="H234" s="1122" t="s">
        <v>105</v>
      </c>
      <c r="I234" s="829">
        <v>27.15</v>
      </c>
      <c r="J234" s="618">
        <f>(M234/I234)*100</f>
        <v>5.0092081031307556</v>
      </c>
      <c r="K234" s="832">
        <v>0.34</v>
      </c>
      <c r="L234" s="842">
        <v>4</v>
      </c>
      <c r="M234" s="609">
        <f>K234*L234</f>
        <v>1.36</v>
      </c>
      <c r="N234" s="825" t="s">
        <v>316</v>
      </c>
      <c r="O234" s="700">
        <v>0.33250000000000002</v>
      </c>
      <c r="P234" s="603">
        <v>44924</v>
      </c>
      <c r="Q234" s="603">
        <v>44939</v>
      </c>
      <c r="R234" s="609">
        <f>(K234-O234)/O234*100</f>
        <v>2.2556390977443628</v>
      </c>
      <c r="S234" s="667">
        <f>IF(INDEX(Historical!$D$7:$D$1220,MATCH(B234,Historical!$B$7:$B$1244,0))=0,"n/a",(INDEX(Historical!$C$7:$C$1222,MATCH(B234,Historical!$B$7:$B$1244,0))/INDEX(Historical!$D$7:$D$1220,MATCH(B234,Historical!$B$7:$B$1244,0))-1)*100)</f>
        <v>4.7244094488189115</v>
      </c>
      <c r="T234" s="667">
        <f>IF(INDEX(Historical!$F$7:$F$1213,MATCH(B234,Historical!$B$7:$B$1244,0))=0,"n/a",((INDEX(Historical!$C$7:$C$1222,MATCH(B234,Historical!$B$7:$B$1244,0))/INDEX(Historical!$F$7:$F$1213,MATCH(B234,Historical!$B$7:$B$1244,0)))^(1/3)-1)*100)</f>
        <v>4.9666330600601549</v>
      </c>
      <c r="U234" s="667">
        <f>IF(INDEX(Historical!$H$7:$H$1213,MATCH(B234,Historical!$B$7:$B$1244,0))=0,"n/a",((INDEX(Historical!$C$7:$C$1222,MATCH(B234,Historical!$B$7:$B$1244,0))/INDEX(Historical!$H$7:$H$1213,MATCH(B234,Historical!$B$7:$B$1244,0)))^(1/5)-1)*100)</f>
        <v>6.5162777221502655</v>
      </c>
      <c r="V234" s="667" t="str">
        <f>IF(INDEX(Historical!$N$7:$N$1213,MATCH(B234,Historical!$B$7:$B$1244,0))=0,"n/a",((INDEX(Historical!$C$7:$C$1222,MATCH(B234,Historical!$B$7:$B$1244,0))/INDEX(Historical!$N$7:$N$1213,MATCH(B234,Historical!$B$7:$B$1244,0)))^(1/10)-1)*100)</f>
        <v>n/a</v>
      </c>
      <c r="W234" s="668" t="str">
        <f>IF(OR(U234&lt;=0,U234="n/a",V234&lt;=0,V234="n/a"),"n/a",U234/V234)</f>
        <v>n/a</v>
      </c>
      <c r="X234" s="669">
        <f>IF(OR(AJ234&lt;=0,AJ234="n/a",U234&lt;=0,U234="n/a"),"n/a",U234/AJ234)</f>
        <v>21.720925740500885</v>
      </c>
      <c r="Y234" s="640"/>
      <c r="Z234" s="618">
        <f>IF(OR(AC234&lt;0.01,AC234="n/a"),"n/a",M234/AC234*100)</f>
        <v>113.33333333333336</v>
      </c>
      <c r="AA234" s="841">
        <f>IF(OR(AC234&lt;0.01,AC234="n/a"),"n/a",I234/AC234)</f>
        <v>22.625</v>
      </c>
      <c r="AB234" s="842">
        <v>12</v>
      </c>
      <c r="AC234" s="821">
        <v>1.2</v>
      </c>
      <c r="AD234" s="821" t="s">
        <v>135</v>
      </c>
      <c r="AE234" s="821">
        <v>10.76</v>
      </c>
      <c r="AF234" s="821">
        <v>2.04</v>
      </c>
      <c r="AG234" s="821">
        <v>9.4</v>
      </c>
      <c r="AH234" s="821">
        <v>7.3</v>
      </c>
      <c r="AI234" s="821">
        <v>5.01</v>
      </c>
      <c r="AJ234" s="821">
        <v>0.3</v>
      </c>
      <c r="AK234" s="821" t="s">
        <v>135</v>
      </c>
      <c r="AL234" s="833">
        <v>2400</v>
      </c>
      <c r="AM234" s="827">
        <v>1.2</v>
      </c>
      <c r="AN234" s="821">
        <v>0.88</v>
      </c>
      <c r="AO234" s="705">
        <f>IF(U234="n/a","n/a",IF(AA234&lt;0,"n/a",IF(AA234="n/a","n/a",J234+U234-AA234)))</f>
        <v>-11.09951417471898</v>
      </c>
      <c r="AP234" s="706">
        <f>IF(U234="n/a","n/a",J234+U234)</f>
        <v>11.52548582528102</v>
      </c>
      <c r="AQ234" s="843">
        <f>IF(OR(AC234&lt;0.01,AC234="n/a",AF234="n/a"),"n/a",(I234/SQRT(22.5*AC234*(I234/AF234))-1)*100)</f>
        <v>43.224765083882531</v>
      </c>
      <c r="AR234" s="618">
        <f>INDEX(Historical!$C$7:$C$1222,MATCH(B234,Historical!$B$7:$B$1244,0))*IF(AH234="n/a",1.03,IF(AH234&lt;0,1.01,IF(AH234&gt;10,1.1,(1+AH234/100))))</f>
        <v>1.42709</v>
      </c>
      <c r="AS234" s="841">
        <f>IF($AI234="n/a",1.03*AR234,IF($AI234&lt;0,1.01*AR234,IF($AI234&gt;10,1.1*AR234,(1+$AI234/100)*AR234)))</f>
        <v>1.4985872090000001</v>
      </c>
      <c r="AT234" s="841">
        <f>IF($AK234="n/a",1.03*AS234,IF($AK234&lt;0,1.01*AS234,IF($AK234&gt;10,1.1*AS234,(1+$AK234/100)*AS234)))</f>
        <v>1.5435448252700001</v>
      </c>
      <c r="AU234" s="841">
        <f>IF($AK234="n/a",1.03*AT234,IF($AK234&lt;0,1.01*AT234,IF($AK234&gt;10,1.1*AT234,(1+$AK234/100)*AT234)))</f>
        <v>1.5898511700281002</v>
      </c>
      <c r="AV234" s="841">
        <f>IF($AK234="n/a",1.03*AU234,IF($AK234&lt;0,1.01*AU234,IF($AK234&gt;10,1.1*AU234,(1+$AK234/100)*AU234)))</f>
        <v>1.6375467051289432</v>
      </c>
      <c r="AW234" s="618">
        <f>SUM(AR234:AV234)</f>
        <v>7.696619909427044</v>
      </c>
      <c r="AX234" s="713">
        <f>AW234/I234*100</f>
        <v>28.34850795369077</v>
      </c>
      <c r="AY234" s="887">
        <v>0.92</v>
      </c>
      <c r="AZ234" s="827">
        <v>19.739999999999998</v>
      </c>
      <c r="BA234" s="827">
        <v>-9.89</v>
      </c>
      <c r="BB234" s="827">
        <v>-2.02</v>
      </c>
      <c r="BC234" s="827">
        <v>0.91999999999999993</v>
      </c>
      <c r="BE234" s="594">
        <v>2016</v>
      </c>
      <c r="BF234" s="853">
        <f>IF(BE234&gt;2020,0,IF(BE234&gt;2008,1,IF(BE234&gt;2001,2,IF(BE234&gt;1990,3,IF(BE234&gt;1980,4,IF(BE234&gt;1973,5,IF(BE234&gt;1970,6,IF(BE234&gt;1960,7,IF(BE234&gt;1958,8,IF(BE234&gt;1953,9,10))))))))))</f>
        <v>1</v>
      </c>
      <c r="BG234" s="837">
        <v>4.7</v>
      </c>
      <c r="BH234" s="820" t="s">
        <v>4443</v>
      </c>
      <c r="BI234" s="820" t="s">
        <v>4445</v>
      </c>
    </row>
    <row r="235" spans="1:61" ht="11.25" customHeight="1" x14ac:dyDescent="0.2">
      <c r="A235" s="836" t="s">
        <v>4380</v>
      </c>
      <c r="B235" s="830" t="s">
        <v>4352</v>
      </c>
      <c r="C235" s="885" t="s">
        <v>107</v>
      </c>
      <c r="D235" s="885" t="s">
        <v>4197</v>
      </c>
      <c r="E235" s="699">
        <v>8</v>
      </c>
      <c r="F235" s="1122">
        <v>594</v>
      </c>
      <c r="G235" s="1067" t="s">
        <v>105</v>
      </c>
      <c r="H235" s="1067" t="s">
        <v>105</v>
      </c>
      <c r="I235" s="829">
        <v>49.57</v>
      </c>
      <c r="J235" s="618">
        <f>(M235/I235)*100</f>
        <v>2.9049828525317731</v>
      </c>
      <c r="K235" s="832">
        <v>0.36</v>
      </c>
      <c r="L235" s="842">
        <v>4</v>
      </c>
      <c r="M235" s="609">
        <f>K235*L235</f>
        <v>1.44</v>
      </c>
      <c r="N235" s="825" t="s">
        <v>292</v>
      </c>
      <c r="O235" s="700">
        <v>0.33</v>
      </c>
      <c r="P235" s="603">
        <v>44882</v>
      </c>
      <c r="Q235" s="603">
        <v>44904</v>
      </c>
      <c r="R235" s="609">
        <f>(K235-O235)/O235*100</f>
        <v>9.0909090909090811</v>
      </c>
      <c r="S235" s="667">
        <f>IF(INDEX(Historical!$D$7:$D$1220,MATCH(B235,Historical!$B$7:$B$1244,0))=0,"n/a",(INDEX(Historical!$C$7:$C$1222,MATCH(B235,Historical!$B$7:$B$1244,0))/INDEX(Historical!$D$7:$D$1220,MATCH(B235,Historical!$B$7:$B$1244,0))-1)*100)</f>
        <v>9.7560975609756184</v>
      </c>
      <c r="T235" s="667">
        <f>IF(INDEX(Historical!$F$7:$F$1213,MATCH(B235,Historical!$B$7:$B$1244,0))=0,"n/a",((INDEX(Historical!$C$7:$C$1222,MATCH(B235,Historical!$B$7:$B$1244,0))/INDEX(Historical!$F$7:$F$1213,MATCH(B235,Historical!$B$7:$B$1244,0)))^(1/3)-1)*100)</f>
        <v>8.3950128212937116</v>
      </c>
      <c r="U235" s="667">
        <f>IF(INDEX(Historical!$H$7:$H$1213,MATCH(B235,Historical!$B$7:$B$1244,0))=0,"n/a",((INDEX(Historical!$C$7:$C$1222,MATCH(B235,Historical!$B$7:$B$1244,0))/INDEX(Historical!$H$7:$H$1213,MATCH(B235,Historical!$B$7:$B$1244,0)))^(1/5)-1)*100)</f>
        <v>9.4377267962123756</v>
      </c>
      <c r="V235" s="667">
        <f>IF(INDEX(Historical!$N$7:$N$1213,MATCH(B235,Historical!$B$7:$B$1244,0))=0,"n/a",((INDEX(Historical!$C$7:$C$1222,MATCH(B235,Historical!$B$7:$B$1244,0))/INDEX(Historical!$N$7:$N$1213,MATCH(B235,Historical!$B$7:$B$1244,0)))^(1/10)-1)*100)</f>
        <v>7.3105702581126142</v>
      </c>
      <c r="W235" s="668">
        <f>IF(OR(U235&lt;=0,U235="n/a",V235&lt;=0,V235="n/a"),"n/a",U235/V235)</f>
        <v>1.2909699877022909</v>
      </c>
      <c r="X235" s="669" t="str">
        <f>IF(OR(AJ235&lt;=0,AJ235="n/a",U235&lt;=0,U235="n/a"),"n/a",U235/AJ235)</f>
        <v>n/a</v>
      </c>
      <c r="Y235" s="831"/>
      <c r="Z235" s="618">
        <f>IF(OR(AC235&lt;0.01,AC235="n/a"),"n/a",M235/AC235*100)</f>
        <v>27.221172022684311</v>
      </c>
      <c r="AA235" s="841">
        <f>IF(OR(AC235&lt;0.01,AC235="n/a"),"n/a",I235/AC235)</f>
        <v>9.3705103969754262</v>
      </c>
      <c r="AB235" s="842">
        <v>12</v>
      </c>
      <c r="AC235" s="821">
        <v>5.29</v>
      </c>
      <c r="AD235" s="821" t="s">
        <v>135</v>
      </c>
      <c r="AE235" s="821">
        <v>3.17</v>
      </c>
      <c r="AF235" s="821">
        <v>1.72</v>
      </c>
      <c r="AG235" s="821">
        <v>16.02</v>
      </c>
      <c r="AH235" s="821" t="s">
        <v>135</v>
      </c>
      <c r="AI235" s="821" t="s">
        <v>135</v>
      </c>
      <c r="AJ235" s="821" t="s">
        <v>135</v>
      </c>
      <c r="AK235" s="821" t="s">
        <v>135</v>
      </c>
      <c r="AL235" s="833">
        <v>279.74</v>
      </c>
      <c r="AM235" s="827">
        <v>18.010000000000002</v>
      </c>
      <c r="AN235" s="821" t="s">
        <v>135</v>
      </c>
      <c r="AO235" s="705">
        <f>IF(U235="n/a","n/a",IF(AA235&lt;0,"n/a",IF(AA235="n/a","n/a",J235+U235-AA235)))</f>
        <v>2.972199251768723</v>
      </c>
      <c r="AP235" s="706">
        <f>IF(U235="n/a","n/a",J235+U235)</f>
        <v>12.342709648744149</v>
      </c>
      <c r="AQ235" s="843">
        <f>IF(OR(AC235&lt;0.01,AC235="n/a",AF235="n/a"),"n/a",(I235/SQRT(22.5*AC235*(I235/AF235))-1)*100)</f>
        <v>-15.36410563728432</v>
      </c>
      <c r="AR235" s="618">
        <f>INDEX(Historical!$C$7:$C$1222,MATCH(B235,Historical!$B$7:$B$1244,0))*IF(AH235="n/a",1.03,IF(AH235&lt;0,1.01,IF(AH235&gt;10,1.1,(1+AH235/100))))</f>
        <v>1.3905000000000001</v>
      </c>
      <c r="AS235" s="841">
        <f>IF($AI235="n/a",1.03*AR235,IF($AI235&lt;0,1.01*AR235,IF($AI235&gt;10,1.1*AR235,(1+$AI235/100)*AR235)))</f>
        <v>1.432215</v>
      </c>
      <c r="AT235" s="841">
        <f>IF($AK235="n/a",1.03*AS235,IF($AK235&lt;0,1.01*AS235,IF($AK235&gt;10,1.1*AS235,(1+$AK235/100)*AS235)))</f>
        <v>1.47518145</v>
      </c>
      <c r="AU235" s="841">
        <f>IF($AK235="n/a",1.03*AT235,IF($AK235&lt;0,1.01*AT235,IF($AK235&gt;10,1.1*AT235,(1+$AK235/100)*AT235)))</f>
        <v>1.5194368935</v>
      </c>
      <c r="AV235" s="841">
        <f>IF($AK235="n/a",1.03*AU235,IF($AK235&lt;0,1.01*AU235,IF($AK235&gt;10,1.1*AU235,(1+$AK235/100)*AU235)))</f>
        <v>1.5650200003050001</v>
      </c>
      <c r="AW235" s="618">
        <f>SUM(AR235:AV235)</f>
        <v>7.3823533438049997</v>
      </c>
      <c r="AX235" s="713">
        <f>AW235/I235*100</f>
        <v>14.892784635475085</v>
      </c>
      <c r="AY235" s="887">
        <v>0.36</v>
      </c>
      <c r="AZ235" s="827">
        <v>44.941520467836241</v>
      </c>
      <c r="BA235" s="827">
        <v>-6.2948960302457451</v>
      </c>
      <c r="BB235" s="827">
        <v>4.0949181016379788</v>
      </c>
      <c r="BC235" s="827">
        <v>14.904960593416771</v>
      </c>
      <c r="BE235" s="594">
        <v>2015</v>
      </c>
      <c r="BF235" s="853">
        <f>IF(BE235&gt;2020,0,IF(BE235&gt;2008,1,IF(BE235&gt;2001,2,IF(BE235&gt;1990,3,IF(BE235&gt;1980,4,IF(BE235&gt;1973,5,IF(BE235&gt;1970,6,IF(BE235&gt;1960,7,IF(BE235&gt;1958,8,IF(BE235&gt;1953,9,10))))))))))</f>
        <v>1</v>
      </c>
      <c r="BG235" s="837">
        <v>1.25</v>
      </c>
      <c r="BH235" s="820" t="s">
        <v>4443</v>
      </c>
      <c r="BI235" s="820" t="s">
        <v>4444</v>
      </c>
    </row>
    <row r="236" spans="1:61" ht="11.25" customHeight="1" x14ac:dyDescent="0.2">
      <c r="A236" s="819" t="s">
        <v>4797</v>
      </c>
      <c r="B236" s="830" t="s">
        <v>570</v>
      </c>
      <c r="C236" s="885" t="s">
        <v>107</v>
      </c>
      <c r="D236" s="885" t="s">
        <v>4193</v>
      </c>
      <c r="E236" s="699">
        <v>24</v>
      </c>
      <c r="F236" s="1122">
        <v>148</v>
      </c>
      <c r="G236" s="1116" t="s">
        <v>105</v>
      </c>
      <c r="H236" s="1116" t="s">
        <v>105</v>
      </c>
      <c r="I236" t="n">
        <v>397.57</v>
      </c>
      <c r="J236" s="618">
        <f>(M236/I236)*100</f>
        <v>0.85876251356893019</v>
      </c>
      <c r="K236" s="839">
        <v>0.89</v>
      </c>
      <c r="L236" s="842">
        <v>4</v>
      </c>
      <c r="M236" s="609">
        <f>K236*L236</f>
        <v>3.56</v>
      </c>
      <c r="N236" s="825" t="s">
        <v>323</v>
      </c>
      <c r="O236" s="701">
        <v>0.82</v>
      </c>
      <c r="P236" s="603">
        <v>44708</v>
      </c>
      <c r="Q236" s="603">
        <v>44728</v>
      </c>
      <c r="R236" s="609">
        <f>(K236-O236)/O236*100</f>
        <v>8.5365853658536661</v>
      </c>
      <c r="S236" s="667">
        <f>IF(INDEX(Historical!$D$7:$D$1220,MATCH(B236,Historical!$B$7:$B$1244,0))=0,"n/a",(INDEX(Historical!$C$7:$C$1222,MATCH(B236,Historical!$B$7:$B$1244,0))/INDEX(Historical!$D$7:$D$1220,MATCH(B236,Historical!$B$7:$B$1244,0))-1)*100)</f>
        <v>8.0495356037151744</v>
      </c>
      <c r="T236" s="667">
        <f>IF(INDEX(Historical!$F$7:$F$1213,MATCH(B236,Historical!$B$7:$B$1244,0))=0,"n/a",((INDEX(Historical!$C$7:$C$1222,MATCH(B236,Historical!$B$7:$B$1244,0))/INDEX(Historical!$F$7:$F$1213,MATCH(B236,Historical!$B$7:$B$1244,0)))^(1/3)-1)*100)</f>
        <v>7.6190445113226035</v>
      </c>
      <c r="U236" s="667">
        <f>IF(INDEX(Historical!$H$7:$H$1213,MATCH(B236,Historical!$B$7:$B$1244,0))=0,"n/a",((INDEX(Historical!$C$7:$C$1222,MATCH(B236,Historical!$B$7:$B$1244,0))/INDEX(Historical!$H$7:$H$1213,MATCH(B236,Historical!$B$7:$B$1244,0)))^(1/5)-1)*100)</f>
        <v>9.8686496134848145</v>
      </c>
      <c r="V236" s="667">
        <f>IF(INDEX(Historical!$N$7:$N$1213,MATCH(B236,Historical!$B$7:$B$1244,0))=0,"n/a",((INDEX(Historical!$C$7:$C$1222,MATCH(B236,Historical!$B$7:$B$1244,0))/INDEX(Historical!$N$7:$N$1213,MATCH(B236,Historical!$B$7:$B$1244,0)))^(1/10)-1)*100)</f>
        <v>11.266497693953092</v>
      </c>
      <c r="W236" s="668">
        <f>IF(OR(U236&lt;=0,U236="n/a",V236&lt;=0,V236="n/a"),"n/a",U236/V236)</f>
        <v>0.87592878297764842</v>
      </c>
      <c r="X236" s="669">
        <f>IF(OR(AJ236&lt;=0,AJ236="n/a",U236&lt;=0,U236="n/a"),"n/a",U236/AJ236)</f>
        <v>1.0388052224720858</v>
      </c>
      <c r="Y236" s="830"/>
      <c r="Z236" s="618">
        <f>IF(OR(AC236&lt;0.01,AC236="n/a"),"n/a",M236/AC236*100)</f>
        <v>32.481751824817515</v>
      </c>
      <c r="AA236" s="841">
        <f>IF(OR(AC236&lt;0.01,AC236="n/a"),"n/a",I236/AC236)</f>
        <v>37.823905109489047</v>
      </c>
      <c r="AB236" s="842">
        <v>8</v>
      </c>
      <c r="AC236" s="821">
        <v>10.96</v>
      </c>
      <c r="AD236" s="821">
        <v>3.22</v>
      </c>
      <c r="AE236" s="821">
        <v>8.4499999999999993</v>
      </c>
      <c r="AF236" s="821">
        <v>10.86</v>
      </c>
      <c r="AG236" s="821">
        <v>32.200000000000003</v>
      </c>
      <c r="AH236" s="821">
        <v>-1.0999999999999999</v>
      </c>
      <c r="AI236" s="821">
        <v>10.18</v>
      </c>
      <c r="AJ236" s="821">
        <v>9.5</v>
      </c>
      <c r="AK236" s="821">
        <v>11.899999999999999</v>
      </c>
      <c r="AL236" s="833">
        <v>16260.000000000002</v>
      </c>
      <c r="AM236" s="827">
        <v>0.1</v>
      </c>
      <c r="AN236" s="821">
        <v>1.26</v>
      </c>
      <c r="AO236" s="705">
        <f>IF(U236="n/a","n/a",IF(AA236&lt;0,"n/a",IF(AA236="n/a","n/a",J236+U236-AA236)))</f>
        <v>-27.096492982435301</v>
      </c>
      <c r="AP236" s="706">
        <f>IF(U236="n/a","n/a",J236+U236)</f>
        <v>10.727412127053745</v>
      </c>
      <c r="AQ236" s="843">
        <f>IF(OR(AC236&lt;0.01,AC236="n/a",AF236="n/a"),"n/a",(I236/SQRT(22.5*AC236*(I236/AF236))-1)*100)</f>
        <v>327.27436384030091</v>
      </c>
      <c r="AR236" s="618">
        <f>INDEX(Historical!$C$7:$C$1222,MATCH(B236,Historical!$B$7:$B$1244,0))*IF(AH236="n/a",1.03,IF(AH236&lt;0,1.01,IF(AH236&gt;10,1.1,(1+AH236/100))))</f>
        <v>3.5249000000000001</v>
      </c>
      <c r="AS236" s="841">
        <f>IF($AI236="n/a",1.03*AR236,IF($AI236&lt;0,1.01*AR236,IF($AI236&gt;10,1.1*AR236,(1+$AI236/100)*AR236)))</f>
        <v>3.8773900000000006</v>
      </c>
      <c r="AT236" s="841">
        <f>IF($AK236="n/a",1.03*AS236,IF($AK236&lt;0,1.01*AS236,IF($AK236&gt;10,1.1*AS236,(1+$AK236/100)*AS236)))</f>
        <v>4.2651290000000008</v>
      </c>
      <c r="AU236" s="841">
        <f>IF($AK236="n/a",1.03*AT236,IF($AK236&lt;0,1.01*AT236,IF($AK236&gt;10,1.1*AT236,(1+$AK236/100)*AT236)))</f>
        <v>4.6916419000000014</v>
      </c>
      <c r="AV236" s="841">
        <f>IF($AK236="n/a",1.03*AU236,IF($AK236&lt;0,1.01*AU236,IF($AK236&gt;10,1.1*AU236,(1+$AK236/100)*AU236)))</f>
        <v>5.1608060900000021</v>
      </c>
      <c r="AW236" s="618">
        <f>SUM(AR236:AV236)</f>
        <v>21.519866990000004</v>
      </c>
      <c r="AX236" s="713">
        <f>AW236/I236*100</f>
        <v>5.191139064045351</v>
      </c>
      <c r="AY236" s="887">
        <v>0.83</v>
      </c>
      <c r="AZ236" s="827">
        <v>19.84</v>
      </c>
      <c r="BA236" s="827">
        <v>-12.57</v>
      </c>
      <c r="BB236" s="827">
        <v>-1.08</v>
      </c>
      <c r="BC236" s="827">
        <v>-0.05</v>
      </c>
      <c r="BE236" s="594">
        <v>1999</v>
      </c>
      <c r="BF236" s="853">
        <f>IF(BE236&gt;2020,0,IF(BE236&gt;2008,1,IF(BE236&gt;2001,2,IF(BE236&gt;1990,3,IF(BE236&gt;1980,4,IF(BE236&gt;1973,5,IF(BE236&gt;1970,6,IF(BE236&gt;1960,7,IF(BE236&gt;1958,8,IF(BE236&gt;1953,9,10))))))))))</f>
        <v>3</v>
      </c>
      <c r="BG236" s="837">
        <v>11.799999999999999</v>
      </c>
      <c r="BH236" s="820" t="s">
        <v>4443</v>
      </c>
      <c r="BI236" s="820" t="s">
        <v>4444</v>
      </c>
    </row>
    <row r="237" spans="1:61" ht="11.25" customHeight="1" x14ac:dyDescent="0.2">
      <c r="A237" s="826" t="s">
        <v>4798</v>
      </c>
      <c r="B237" s="830" t="s">
        <v>234</v>
      </c>
      <c r="C237" s="885" t="s">
        <v>111</v>
      </c>
      <c r="D237" s="885" t="s">
        <v>210</v>
      </c>
      <c r="E237" s="699">
        <v>31</v>
      </c>
      <c r="F237" s="1122">
        <v>96</v>
      </c>
      <c r="G237" s="1122" t="s">
        <v>105</v>
      </c>
      <c r="H237" s="1122" t="s">
        <v>105</v>
      </c>
      <c r="I237" s="821">
        <v>95.57</v>
      </c>
      <c r="J237" s="618">
        <f>(M237/I237)*100</f>
        <v>0.94171811237836156</v>
      </c>
      <c r="K237" s="839">
        <v>0.22500000000000001</v>
      </c>
      <c r="L237" s="842">
        <v>4</v>
      </c>
      <c r="M237" s="609">
        <f>K237*L237</f>
        <v>0.9</v>
      </c>
      <c r="N237" s="825" t="s">
        <v>167</v>
      </c>
      <c r="O237" s="701">
        <v>0.19500000000000001</v>
      </c>
      <c r="P237" s="603">
        <v>44958</v>
      </c>
      <c r="Q237" s="603">
        <v>44973</v>
      </c>
      <c r="R237" s="609">
        <f>(K237-O237)/O237*100</f>
        <v>15.384615384615383</v>
      </c>
      <c r="S237" s="667">
        <f>IF(INDEX(Historical!$D$7:$D$1220,MATCH(B237,Historical!$B$7:$B$1244,0))=0,"n/a",(INDEX(Historical!$C$7:$C$1222,MATCH(B237,Historical!$B$7:$B$1244,0))/INDEX(Historical!$D$7:$D$1220,MATCH(B237,Historical!$B$7:$B$1244,0))-1)*100)</f>
        <v>11.428571428571432</v>
      </c>
      <c r="T237" s="667">
        <f>IF(INDEX(Historical!$F$7:$F$1213,MATCH(B237,Historical!$B$7:$B$1244,0))=0,"n/a",((INDEX(Historical!$C$7:$C$1222,MATCH(B237,Historical!$B$7:$B$1244,0))/INDEX(Historical!$F$7:$F$1213,MATCH(B237,Historical!$B$7:$B$1244,0)))^(1/3)-1)*100)</f>
        <v>10.37961367337601</v>
      </c>
      <c r="U237" s="667">
        <f>IF(INDEX(Historical!$H$7:$H$1213,MATCH(B237,Historical!$B$7:$B$1244,0))=0,"n/a",((INDEX(Historical!$C$7:$C$1222,MATCH(B237,Historical!$B$7:$B$1244,0))/INDEX(Historical!$H$7:$H$1213,MATCH(B237,Historical!$B$7:$B$1244,0)))^(1/5)-1)*100)</f>
        <v>13.045577778664775</v>
      </c>
      <c r="V237" s="667">
        <f>IF(INDEX(Historical!$N$7:$N$1213,MATCH(B237,Historical!$B$7:$B$1244,0))=0,"n/a",((INDEX(Historical!$C$7:$C$1222,MATCH(B237,Historical!$B$7:$B$1244,0))/INDEX(Historical!$N$7:$N$1213,MATCH(B237,Historical!$B$7:$B$1244,0)))^(1/10)-1)*100)</f>
        <v>10.592321401616323</v>
      </c>
      <c r="W237" s="668">
        <f>IF(OR(U237&lt;=0,U237="n/a",V237&lt;=0,V237="n/a"),"n/a",U237/V237)</f>
        <v>1.2316070560957584</v>
      </c>
      <c r="X237" s="669">
        <f>IF(OR(AJ237&lt;=0,AJ237="n/a",U237&lt;=0,U237="n/a"),"n/a",U237/AJ237)</f>
        <v>0.79064107749483481</v>
      </c>
      <c r="Y237" s="628"/>
      <c r="Z237" s="618">
        <f>IF(OR(AC237&lt;0.01,AC237="n/a"),"n/a",M237/AC237*100)</f>
        <v>22.613065326633166</v>
      </c>
      <c r="AA237" s="841">
        <f>IF(OR(AC237&lt;0.01,AC237="n/a"),"n/a",I237/AC237)</f>
        <v>24.01256281407035</v>
      </c>
      <c r="AB237" s="842">
        <v>12</v>
      </c>
      <c r="AC237" s="821">
        <v>3.98</v>
      </c>
      <c r="AD237" s="821">
        <v>1.8</v>
      </c>
      <c r="AE237" s="821">
        <v>2.2200000000000002</v>
      </c>
      <c r="AF237" s="821">
        <v>0.08</v>
      </c>
      <c r="AG237" s="821">
        <v>18.600000000000001</v>
      </c>
      <c r="AH237" s="821">
        <v>22.900000000000002</v>
      </c>
      <c r="AI237" s="821">
        <v>7.84</v>
      </c>
      <c r="AJ237" s="821">
        <v>16.5</v>
      </c>
      <c r="AK237" s="821">
        <v>13.4</v>
      </c>
      <c r="AL237" s="833">
        <v>4530</v>
      </c>
      <c r="AM237" s="827">
        <v>0.4</v>
      </c>
      <c r="AN237" s="821">
        <v>0.2</v>
      </c>
      <c r="AO237" s="705">
        <f>IF(U237="n/a","n/a",IF(AA237&lt;0,"n/a",IF(AA237="n/a","n/a",J237+U237-AA237)))</f>
        <v>-10.025266923027214</v>
      </c>
      <c r="AP237" s="706">
        <f>IF(U237="n/a","n/a",J237+U237)</f>
        <v>13.987295891043136</v>
      </c>
      <c r="AQ237" s="843">
        <f>IF(OR(AC237&lt;0.01,AC237="n/a",AF237="n/a"),"n/a",(I237/SQRT(22.5*AC237*(I237/AF237))-1)*100)</f>
        <v>-70.780485781468826</v>
      </c>
      <c r="AR237" s="618">
        <f>INDEX(Historical!$C$7:$C$1222,MATCH(B237,Historical!$B$7:$B$1244,0))*IF(AH237="n/a",1.03,IF(AH237&lt;0,1.01,IF(AH237&gt;10,1.1,(1+AH237/100))))</f>
        <v>0.8580000000000001</v>
      </c>
      <c r="AS237" s="841">
        <f>IF($AI237="n/a",1.03*AR237,IF($AI237&lt;0,1.01*AR237,IF($AI237&gt;10,1.1*AR237,(1+$AI237/100)*AR237)))</f>
        <v>0.92526720000000018</v>
      </c>
      <c r="AT237" s="841">
        <f>IF($AK237="n/a",1.03*AS237,IF($AK237&lt;0,1.01*AS237,IF($AK237&gt;10,1.1*AS237,(1+$AK237/100)*AS237)))</f>
        <v>1.0177939200000004</v>
      </c>
      <c r="AU237" s="841">
        <f>IF($AK237="n/a",1.03*AT237,IF($AK237&lt;0,1.01*AT237,IF($AK237&gt;10,1.1*AT237,(1+$AK237/100)*AT237)))</f>
        <v>1.1195733120000004</v>
      </c>
      <c r="AV237" s="841">
        <f>IF($AK237="n/a",1.03*AU237,IF($AK237&lt;0,1.01*AU237,IF($AK237&gt;10,1.1*AU237,(1+$AK237/100)*AU237)))</f>
        <v>1.2315306432000006</v>
      </c>
      <c r="AW237" s="618">
        <f>SUM(AR237:AV237)</f>
        <v>5.1521650752000019</v>
      </c>
      <c r="AX237" s="713">
        <f>AW237/I237*100</f>
        <v>5.3909857436434052</v>
      </c>
      <c r="AY237" s="887">
        <v>0.98</v>
      </c>
      <c r="AZ237" s="827">
        <v>39.989999999999995</v>
      </c>
      <c r="BA237" s="827">
        <v>-4.43</v>
      </c>
      <c r="BB237" s="827">
        <v>10.11</v>
      </c>
      <c r="BC237" s="827">
        <v>15.39</v>
      </c>
      <c r="BE237" s="594">
        <v>1993</v>
      </c>
      <c r="BF237" s="853">
        <f>IF(BE237&gt;2020,0,IF(BE237&gt;2008,1,IF(BE237&gt;2001,2,IF(BE237&gt;1990,3,IF(BE237&gt;1980,4,IF(BE237&gt;1973,5,IF(BE237&gt;1970,6,IF(BE237&gt;1960,7,IF(BE237&gt;1958,8,IF(BE237&gt;1953,9,10))))))))))</f>
        <v>3</v>
      </c>
      <c r="BG237" s="837">
        <v>11</v>
      </c>
      <c r="BH237" s="820" t="s">
        <v>4443</v>
      </c>
      <c r="BI237" s="820" t="s">
        <v>4444</v>
      </c>
    </row>
    <row r="238" spans="1:61" ht="11.25" customHeight="1" x14ac:dyDescent="0.2">
      <c r="A238" s="819" t="s">
        <v>4799</v>
      </c>
      <c r="B238" s="830" t="s">
        <v>1159</v>
      </c>
      <c r="C238" s="885" t="s">
        <v>107</v>
      </c>
      <c r="D238" s="885" t="s">
        <v>4197</v>
      </c>
      <c r="E238" s="699">
        <v>12</v>
      </c>
      <c r="F238" s="1122">
        <v>370</v>
      </c>
      <c r="G238" s="1122" t="s">
        <v>105</v>
      </c>
      <c r="H238" s="1122" t="s">
        <v>105</v>
      </c>
      <c r="I238" t="n">
        <v>32.03</v>
      </c>
      <c r="J238" s="618">
        <f>(M238/I238)*100</f>
        <v>1.8538713195201746</v>
      </c>
      <c r="K238" s="832">
        <v>0.17</v>
      </c>
      <c r="L238" s="842">
        <v>4</v>
      </c>
      <c r="M238" s="609">
        <f>K238*L238</f>
        <v>0.68</v>
      </c>
      <c r="N238" s="825" t="s">
        <v>162</v>
      </c>
      <c r="O238" s="703">
        <v>0.15</v>
      </c>
      <c r="P238" s="603">
        <v>44727</v>
      </c>
      <c r="Q238" s="603">
        <v>44743</v>
      </c>
      <c r="R238" s="609">
        <f>(K238-O238)/O238*100</f>
        <v>13.333333333333346</v>
      </c>
      <c r="S238" s="667">
        <f>IF(INDEX(Historical!$D$7:$D$1220,MATCH(B238,Historical!$B$7:$B$1244,0))=0,"n/a",(INDEX(Historical!$C$7:$C$1222,MATCH(B238,Historical!$B$7:$B$1244,0))/INDEX(Historical!$D$7:$D$1220,MATCH(B238,Historical!$B$7:$B$1244,0))-1)*100)</f>
        <v>14.285714285714279</v>
      </c>
      <c r="T238" s="667">
        <f>IF(INDEX(Historical!$F$7:$F$1213,MATCH(B238,Historical!$B$7:$B$1244,0))=0,"n/a",((INDEX(Historical!$C$7:$C$1222,MATCH(B238,Historical!$B$7:$B$1244,0))/INDEX(Historical!$F$7:$F$1213,MATCH(B238,Historical!$B$7:$B$1244,0)))^(1/3)-1)*100)</f>
        <v>12.457688706899894</v>
      </c>
      <c r="U238" s="667">
        <f>IF(INDEX(Historical!$H$7:$H$1213,MATCH(B238,Historical!$B$7:$B$1244,0))=0,"n/a",((INDEX(Historical!$C$7:$C$1222,MATCH(B238,Historical!$B$7:$B$1244,0))/INDEX(Historical!$H$7:$H$1213,MATCH(B238,Historical!$B$7:$B$1244,0)))^(1/5)-1)*100)</f>
        <v>11.582387582449961</v>
      </c>
      <c r="V238" s="667">
        <f>IF(INDEX(Historical!$N$7:$N$1213,MATCH(B238,Historical!$B$7:$B$1244,0))=0,"n/a",((INDEX(Historical!$C$7:$C$1222,MATCH(B238,Historical!$B$7:$B$1244,0))/INDEX(Historical!$N$7:$N$1213,MATCH(B238,Historical!$B$7:$B$1244,0)))^(1/10)-1)*100)</f>
        <v>10.078217641335652</v>
      </c>
      <c r="W238" s="668">
        <f>IF(OR(U238&lt;=0,U238="n/a",V238&lt;=0,V238="n/a"),"n/a",U238/V238)</f>
        <v>1.1492495989514038</v>
      </c>
      <c r="X238" s="669">
        <f>IF(OR(AJ238&lt;=0,AJ238="n/a",U238&lt;=0,U238="n/a"),"n/a",U238/AJ238)</f>
        <v>0.7773414484865746</v>
      </c>
      <c r="Y238" s="890" t="s">
        <v>3871</v>
      </c>
      <c r="Z238" s="618">
        <f>IF(OR(AC238&lt;0.01,AC238="n/a"),"n/a",M238/AC238*100)</f>
        <v>41.463414634146346</v>
      </c>
      <c r="AA238" s="841">
        <f>IF(OR(AC238&lt;0.01,AC238="n/a"),"n/a",I238/AC238)</f>
        <v>22.365853658536587</v>
      </c>
      <c r="AB238" s="842">
        <v>12</v>
      </c>
      <c r="AC238" s="821">
        <v>1.64</v>
      </c>
      <c r="AD238" s="821">
        <v>2.2599999999999998</v>
      </c>
      <c r="AE238" s="821">
        <v>12.3</v>
      </c>
      <c r="AF238" s="821">
        <v>4.6500000000000004</v>
      </c>
      <c r="AG238" s="821">
        <v>16.2</v>
      </c>
      <c r="AH238" s="821">
        <v>12.2</v>
      </c>
      <c r="AI238" s="821">
        <v>4.72</v>
      </c>
      <c r="AJ238" s="821">
        <v>14.899999999999999</v>
      </c>
      <c r="AK238" s="821">
        <v>10</v>
      </c>
      <c r="AL238" s="833">
        <v>5320</v>
      </c>
      <c r="AM238" s="827">
        <v>1.0999999999999999</v>
      </c>
      <c r="AN238" s="821">
        <v>0</v>
      </c>
      <c r="AO238" s="705">
        <f>IF(U238="n/a","n/a",IF(AA238&lt;0,"n/a",IF(AA238="n/a","n/a",J238+U238-AA238)))</f>
        <v>-8.929594756566452</v>
      </c>
      <c r="AP238" s="706">
        <f>IF(U238="n/a","n/a",J238+U238)</f>
        <v>13.436258901970135</v>
      </c>
      <c r="AQ238" s="843">
        <f>IF(OR(AC238&lt;0.01,AC238="n/a",AF238="n/a"),"n/a",(I238/SQRT(22.5*AC238*(I238/AF238))-1)*100)</f>
        <v>114.99480046652822</v>
      </c>
      <c r="AR238" s="618">
        <f>INDEX(Historical!$C$7:$C$1222,MATCH(B238,Historical!$B$7:$B$1244,0))*IF(AH238="n/a",1.03,IF(AH238&lt;0,1.01,IF(AH238&gt;10,1.1,(1+AH238/100))))</f>
        <v>0.70400000000000007</v>
      </c>
      <c r="AS238" s="841">
        <f>IF($AI238="n/a",1.03*AR238,IF($AI238&lt;0,1.01*AR238,IF($AI238&gt;10,1.1*AR238,(1+$AI238/100)*AR238)))</f>
        <v>0.73722880000000002</v>
      </c>
      <c r="AT238" s="841">
        <f>IF($AK238="n/a",1.03*AS238,IF($AK238&lt;0,1.01*AS238,IF($AK238&gt;10,1.1*AS238,(1+$AK238/100)*AS238)))</f>
        <v>0.81095168000000006</v>
      </c>
      <c r="AU238" s="841">
        <f>IF($AK238="n/a",1.03*AT238,IF($AK238&lt;0,1.01*AT238,IF($AK238&gt;10,1.1*AT238,(1+$AK238/100)*AT238)))</f>
        <v>0.89204684800000011</v>
      </c>
      <c r="AV238" s="841">
        <f>IF($AK238="n/a",1.03*AU238,IF($AK238&lt;0,1.01*AU238,IF($AK238&gt;10,1.1*AU238,(1+$AK238/100)*AU238)))</f>
        <v>0.98125153280000021</v>
      </c>
      <c r="AW238" s="618">
        <f>SUM(AR238:AV238)</f>
        <v>4.1254788608000004</v>
      </c>
      <c r="AX238" s="713">
        <f>AW238/I238*100</f>
        <v>11.247216087241005</v>
      </c>
      <c r="AY238" s="887">
        <v>0.76</v>
      </c>
      <c r="AZ238" s="827">
        <v>12.770000000000001</v>
      </c>
      <c r="BA238" s="827">
        <v>-24.04</v>
      </c>
      <c r="BB238" s="827">
        <v>3.7900000000000005</v>
      </c>
      <c r="BC238" s="827">
        <v>-7.12</v>
      </c>
      <c r="BE238" s="594">
        <v>2011</v>
      </c>
      <c r="BF238" s="853">
        <f>IF(BE238&gt;2020,0,IF(BE238&gt;2008,1,IF(BE238&gt;2001,2,IF(BE238&gt;1990,3,IF(BE238&gt;1980,4,IF(BE238&gt;1973,5,IF(BE238&gt;1970,6,IF(BE238&gt;1960,7,IF(BE238&gt;1958,8,IF(BE238&gt;1953,9,10))))))))))</f>
        <v>1</v>
      </c>
      <c r="BG238" s="837">
        <v>1.7000000000000002</v>
      </c>
      <c r="BH238" s="820" t="s">
        <v>4443</v>
      </c>
      <c r="BI238" s="820" t="s">
        <v>4444</v>
      </c>
    </row>
    <row r="239" spans="1:61" s="737" customFormat="1" ht="11.25" customHeight="1" x14ac:dyDescent="0.2">
      <c r="A239" s="882" t="s">
        <v>4800</v>
      </c>
      <c r="B239" s="743" t="s">
        <v>579</v>
      </c>
      <c r="C239" s="885" t="s">
        <v>107</v>
      </c>
      <c r="D239" s="885" t="s">
        <v>4197</v>
      </c>
      <c r="E239" s="721">
        <v>33</v>
      </c>
      <c r="F239" s="1122">
        <v>86</v>
      </c>
      <c r="G239" s="1121" t="s">
        <v>105</v>
      </c>
      <c r="H239" s="1121" t="s">
        <v>105</v>
      </c>
      <c r="I239" s="722">
        <v>62.79</v>
      </c>
      <c r="J239" s="723">
        <f>(M239/I239)*100</f>
        <v>2.9304029304029302</v>
      </c>
      <c r="K239" s="724">
        <v>0.46</v>
      </c>
      <c r="L239" s="725">
        <v>4</v>
      </c>
      <c r="M239" s="726">
        <f>K239*L239</f>
        <v>1.84</v>
      </c>
      <c r="N239" s="727" t="s">
        <v>238</v>
      </c>
      <c r="O239" s="728">
        <v>0.45</v>
      </c>
      <c r="P239" s="1037">
        <v>44924</v>
      </c>
      <c r="Q239" s="1037">
        <v>44939</v>
      </c>
      <c r="R239" s="726">
        <f>(K239-O239)/O239*100</f>
        <v>2.2222222222222241</v>
      </c>
      <c r="S239" s="667">
        <f>IF(INDEX(Historical!$D$7:$D$1220,MATCH(B239,Historical!$B$7:$B$1244,0))=0,"n/a",(INDEX(Historical!$C$7:$C$1222,MATCH(B239,Historical!$B$7:$B$1244,0))/INDEX(Historical!$D$7:$D$1220,MATCH(B239,Historical!$B$7:$B$1244,0))-1)*100)</f>
        <v>19.852941176470562</v>
      </c>
      <c r="T239" s="667">
        <f>IF(INDEX(Historical!$F$7:$F$1213,MATCH(B239,Historical!$B$7:$B$1244,0))=0,"n/a",((INDEX(Historical!$C$7:$C$1222,MATCH(B239,Historical!$B$7:$B$1244,0))/INDEX(Historical!$F$7:$F$1213,MATCH(B239,Historical!$B$7:$B$1244,0)))^(1/3)-1)*100)</f>
        <v>11.370080189782783</v>
      </c>
      <c r="U239" s="667">
        <f>IF(INDEX(Historical!$H$7:$H$1213,MATCH(B239,Historical!$B$7:$B$1244,0))=0,"n/a",((INDEX(Historical!$C$7:$C$1222,MATCH(B239,Historical!$B$7:$B$1244,0))/INDEX(Historical!$H$7:$H$1213,MATCH(B239,Historical!$B$7:$B$1244,0)))^(1/5)-1)*100)</f>
        <v>19.46001373396944</v>
      </c>
      <c r="V239" s="667">
        <f>IF(INDEX(Historical!$N$7:$N$1213,MATCH(B239,Historical!$B$7:$B$1244,0))=0,"n/a",((INDEX(Historical!$C$7:$C$1222,MATCH(B239,Historical!$B$7:$B$1244,0))/INDEX(Historical!$N$7:$N$1213,MATCH(B239,Historical!$B$7:$B$1244,0)))^(1/10)-1)*100)</f>
        <v>16.714087657663669</v>
      </c>
      <c r="W239" s="668">
        <f>IF(OR(U239&lt;=0,U239="n/a",V239&lt;=0,V239="n/a"),"n/a",U239/V239)</f>
        <v>1.1642881222443944</v>
      </c>
      <c r="X239" s="669" t="str">
        <f>IF(OR(AJ239&lt;=0,AJ239="n/a",U239&lt;=0,U239="n/a"),"n/a",U239/AJ239)</f>
        <v>n/a</v>
      </c>
      <c r="Y239" s="989"/>
      <c r="Z239" s="723" t="str">
        <f>IF(OR(AC239&lt;0.01,AC239="n/a"),"n/a",M239/AC239*100)</f>
        <v>n/a</v>
      </c>
      <c r="AA239" s="730" t="str">
        <f>IF(OR(AC239&lt;0.01,AC239="n/a"),"n/a",I239/AC239)</f>
        <v>n/a</v>
      </c>
      <c r="AB239" s="725">
        <v>12</v>
      </c>
      <c r="AC239" s="731" t="s">
        <v>135</v>
      </c>
      <c r="AD239" s="731" t="s">
        <v>135</v>
      </c>
      <c r="AE239" s="731" t="s">
        <v>135</v>
      </c>
      <c r="AF239" s="731" t="s">
        <v>135</v>
      </c>
      <c r="AG239" s="731" t="s">
        <v>135</v>
      </c>
      <c r="AH239" s="731" t="s">
        <v>135</v>
      </c>
      <c r="AI239" s="731" t="s">
        <v>135</v>
      </c>
      <c r="AJ239" s="731" t="s">
        <v>135</v>
      </c>
      <c r="AK239" s="731" t="s">
        <v>135</v>
      </c>
      <c r="AL239" s="732" t="s">
        <v>135</v>
      </c>
      <c r="AM239" s="733" t="s">
        <v>135</v>
      </c>
      <c r="AN239" s="731" t="s">
        <v>135</v>
      </c>
      <c r="AO239" s="734" t="str">
        <f>IF(U239="n/a","n/a",IF(AA239&lt;0,"n/a",IF(AA239="n/a","n/a",J239+U239-AA239)))</f>
        <v>n/a</v>
      </c>
      <c r="AP239" s="735">
        <f>IF(U239="n/a","n/a",J239+U239)</f>
        <v>22.390416664372371</v>
      </c>
      <c r="AQ239" s="843" t="str">
        <f>IF(OR(AC239&lt;0.01,AC239="n/a",AF239="n/a"),"n/a",(I239/SQRT(22.5*AC239*(I239/AF239))-1)*100)</f>
        <v>n/a</v>
      </c>
      <c r="AR239" s="618">
        <f>INDEX(Historical!$C$7:$C$1222,MATCH(B239,Historical!$B$7:$B$1244,0))*IF(AH239="n/a",1.03,IF(AH239&lt;0,1.01,IF(AH239&gt;10,1.1,(1+AH239/100))))</f>
        <v>1.6788999999999998</v>
      </c>
      <c r="AS239" s="730">
        <f>IF($AI239="n/a",1.03*AR239,IF($AI239&lt;0,1.01*AR239,IF($AI239&gt;10,1.1*AR239,(1+$AI239/100)*AR239)))</f>
        <v>1.7292669999999999</v>
      </c>
      <c r="AT239" s="730">
        <f>IF($AK239="n/a",1.03*AS239,IF($AK239&lt;0,1.01*AS239,IF($AK239&gt;10,1.1*AS239,(1+$AK239/100)*AS239)))</f>
        <v>1.7811450099999999</v>
      </c>
      <c r="AU239" s="730">
        <f>IF($AK239="n/a",1.03*AT239,IF($AK239&lt;0,1.01*AT239,IF($AK239&gt;10,1.1*AT239,(1+$AK239/100)*AT239)))</f>
        <v>1.8345793603</v>
      </c>
      <c r="AV239" s="730">
        <f>IF($AK239="n/a",1.03*AU239,IF($AK239&lt;0,1.01*AU239,IF($AK239&gt;10,1.1*AU239,(1+$AK239/100)*AU239)))</f>
        <v>1.8896167411090001</v>
      </c>
      <c r="AW239" s="723">
        <f>SUM(AR239:AV239)</f>
        <v>8.9135081114090013</v>
      </c>
      <c r="AX239" s="736">
        <f>AW239/I239*100</f>
        <v>14.195744722740885</v>
      </c>
      <c r="AY239" s="888" t="s">
        <v>135</v>
      </c>
      <c r="AZ239" s="733" t="s">
        <v>135</v>
      </c>
      <c r="BA239" s="733" t="s">
        <v>135</v>
      </c>
      <c r="BB239" s="733" t="s">
        <v>135</v>
      </c>
      <c r="BC239" s="733" t="s">
        <v>135</v>
      </c>
      <c r="BD239" s="862" t="s">
        <v>4126</v>
      </c>
      <c r="BE239" s="594">
        <v>2008</v>
      </c>
      <c r="BF239" s="853">
        <f>IF(BE239&gt;2020,0,IF(BE239&gt;2008,1,IF(BE239&gt;2001,2,IF(BE239&gt;1990,3,IF(BE239&gt;1980,4,IF(BE239&gt;1973,5,IF(BE239&gt;1970,6,IF(BE239&gt;1960,7,IF(BE239&gt;1958,8,IF(BE239&gt;1953,9,10))))))))))</f>
        <v>2</v>
      </c>
      <c r="BG239" s="783" t="s">
        <v>135</v>
      </c>
      <c r="BH239" s="820" t="s">
        <v>4443</v>
      </c>
      <c r="BI239" s="820" t="s">
        <v>4444</v>
      </c>
    </row>
    <row r="240" spans="1:61" ht="11.25" customHeight="1" x14ac:dyDescent="0.2">
      <c r="A240" s="836" t="s">
        <v>4551</v>
      </c>
      <c r="B240" s="830" t="s">
        <v>4541</v>
      </c>
      <c r="C240" s="885" t="s">
        <v>107</v>
      </c>
      <c r="D240" s="885" t="s">
        <v>4197</v>
      </c>
      <c r="E240" s="699">
        <v>7</v>
      </c>
      <c r="F240" s="1122">
        <v>644</v>
      </c>
      <c r="G240" s="1122" t="s">
        <v>105</v>
      </c>
      <c r="H240" s="1122" t="s">
        <v>105</v>
      </c>
      <c r="I240" s="829">
        <v>14.94</v>
      </c>
      <c r="J240" s="618">
        <f>(M240/I240)*100</f>
        <v>3.4805890227576977</v>
      </c>
      <c r="K240" s="832">
        <v>0.13</v>
      </c>
      <c r="L240" s="842">
        <v>4</v>
      </c>
      <c r="M240" s="609">
        <f>K240*L240</f>
        <v>0.52</v>
      </c>
      <c r="N240" s="825" t="s">
        <v>323</v>
      </c>
      <c r="O240" s="700">
        <v>0.12</v>
      </c>
      <c r="P240" s="603">
        <v>44998</v>
      </c>
      <c r="Q240" s="603">
        <v>45009</v>
      </c>
      <c r="R240" s="609">
        <f>(K240-O240)/O240*100</f>
        <v>8.333333333333341</v>
      </c>
      <c r="S240" s="667">
        <f>IF(INDEX(Historical!$D$7:$D$1220,MATCH(B240,Historical!$B$7:$B$1244,0))=0,"n/a",(INDEX(Historical!$C$7:$C$1222,MATCH(B240,Historical!$B$7:$B$1244,0))/INDEX(Historical!$D$7:$D$1220,MATCH(B240,Historical!$B$7:$B$1244,0))-1)*100)</f>
        <v>9.0909090909090828</v>
      </c>
      <c r="T240" s="667">
        <f>IF(INDEX(Historical!$F$7:$F$1213,MATCH(B240,Historical!$B$7:$B$1244,0))=0,"n/a",((INDEX(Historical!$C$7:$C$1222,MATCH(B240,Historical!$B$7:$B$1244,0))/INDEX(Historical!$F$7:$F$1213,MATCH(B240,Historical!$B$7:$B$1244,0)))^(1/3)-1)*100)</f>
        <v>11.102644857564847</v>
      </c>
      <c r="U240" s="667">
        <f>IF(INDEX(Historical!$H$7:$H$1213,MATCH(B240,Historical!$B$7:$B$1244,0))=0,"n/a",((INDEX(Historical!$C$7:$C$1222,MATCH(B240,Historical!$B$7:$B$1244,0))/INDEX(Historical!$H$7:$H$1213,MATCH(B240,Historical!$B$7:$B$1244,0)))^(1/5)-1)*100)</f>
        <v>12.195514544619957</v>
      </c>
      <c r="V240" s="667" t="str">
        <f>IF(INDEX(Historical!$N$7:$N$1213,MATCH(B240,Historical!$B$7:$B$1244,0))=0,"n/a",((INDEX(Historical!$C$7:$C$1222,MATCH(B240,Historical!$B$7:$B$1244,0))/INDEX(Historical!$N$7:$N$1213,MATCH(B240,Historical!$B$7:$B$1244,0)))^(1/10)-1)*100)</f>
        <v>n/a</v>
      </c>
      <c r="W240" s="668" t="str">
        <f>IF(OR(U240&lt;=0,U240="n/a",V240&lt;=0,V240="n/a"),"n/a",U240/V240)</f>
        <v>n/a</v>
      </c>
      <c r="X240" s="669">
        <f>IF(OR(AJ240&lt;=0,AJ240="n/a",U240&lt;=0,U240="n/a"),"n/a",U240/AJ240)</f>
        <v>1.0335181817474541</v>
      </c>
      <c r="Y240" s="640"/>
      <c r="Z240" s="618">
        <f>IF(OR(AC240&lt;0.01,AC240="n/a"),"n/a",M240/AC240*100)</f>
        <v>40.310077519379846</v>
      </c>
      <c r="AA240" s="841">
        <f>IF(OR(AC240&lt;0.01,AC240="n/a"),"n/a",I240/AC240)</f>
        <v>11.581395348837209</v>
      </c>
      <c r="AB240" s="842">
        <v>12</v>
      </c>
      <c r="AC240" s="821">
        <v>1.29</v>
      </c>
      <c r="AD240" s="821">
        <v>1.67</v>
      </c>
      <c r="AE240" s="821">
        <v>2.66</v>
      </c>
      <c r="AF240" s="821">
        <v>0.86</v>
      </c>
      <c r="AG240" s="821">
        <v>7.6</v>
      </c>
      <c r="AH240" s="821">
        <v>47.3</v>
      </c>
      <c r="AI240" s="821">
        <v>-3.38</v>
      </c>
      <c r="AJ240" s="821">
        <v>11.799999999999999</v>
      </c>
      <c r="AK240" s="821">
        <v>7.0000000000000009</v>
      </c>
      <c r="AL240" s="833">
        <v>141.1</v>
      </c>
      <c r="AM240" s="827">
        <v>2.1</v>
      </c>
      <c r="AN240" s="821">
        <v>0</v>
      </c>
      <c r="AO240" s="705">
        <f>IF(U240="n/a","n/a",IF(AA240&lt;0,"n/a",IF(AA240="n/a","n/a",J240+U240-AA240)))</f>
        <v>4.0947082185404469</v>
      </c>
      <c r="AP240" s="706">
        <f>IF(U240="n/a","n/a",J240+U240)</f>
        <v>15.676103567377655</v>
      </c>
      <c r="AQ240" s="843">
        <f>IF(OR(AC240&lt;0.01,AC240="n/a",AF240="n/a"),"n/a",(I240/SQRT(22.5*AC240*(I240/AF240))-1)*100)</f>
        <v>-33.466800267335209</v>
      </c>
      <c r="AR240" s="618">
        <f>INDEX(Historical!$C$7:$C$1222,MATCH(B240,Historical!$B$7:$B$1244,0))*IF(AH240="n/a",1.03,IF(AH240&lt;0,1.01,IF(AH240&gt;10,1.1,(1+AH240/100))))</f>
        <v>0.52800000000000002</v>
      </c>
      <c r="AS240" s="841">
        <f>IF($AI240="n/a",1.03*AR240,IF($AI240&lt;0,1.01*AR240,IF($AI240&gt;10,1.1*AR240,(1+$AI240/100)*AR240)))</f>
        <v>0.53327999999999998</v>
      </c>
      <c r="AT240" s="841">
        <f>IF($AK240="n/a",1.03*AS240,IF($AK240&lt;0,1.01*AS240,IF($AK240&gt;10,1.1*AS240,(1+$AK240/100)*AS240)))</f>
        <v>0.57060960000000005</v>
      </c>
      <c r="AU240" s="841">
        <f>IF($AK240="n/a",1.03*AT240,IF($AK240&lt;0,1.01*AT240,IF($AK240&gt;10,1.1*AT240,(1+$AK240/100)*AT240)))</f>
        <v>0.61055227200000006</v>
      </c>
      <c r="AV240" s="841">
        <f>IF($AK240="n/a",1.03*AU240,IF($AK240&lt;0,1.01*AU240,IF($AK240&gt;10,1.1*AU240,(1+$AK240/100)*AU240)))</f>
        <v>0.65329093104000013</v>
      </c>
      <c r="AW240" s="618">
        <f>SUM(AR240:AV240)</f>
        <v>2.8957328030400005</v>
      </c>
      <c r="AX240" s="713">
        <f>AW240/I240*100</f>
        <v>19.382415013654622</v>
      </c>
      <c r="AY240" s="887">
        <v>0.41</v>
      </c>
      <c r="AZ240" s="827">
        <v>4.84</v>
      </c>
      <c r="BA240" s="827">
        <v>-16.77</v>
      </c>
      <c r="BB240" s="827">
        <v>-0.38999999999999996</v>
      </c>
      <c r="BC240" s="827">
        <v>-2.5299999999999998</v>
      </c>
      <c r="BE240" s="594">
        <v>2017</v>
      </c>
      <c r="BF240" s="853">
        <f>IF(BE240&gt;2020,0,IF(BE240&gt;2008,1,IF(BE240&gt;2001,2,IF(BE240&gt;1990,3,IF(BE240&gt;1980,4,IF(BE240&gt;1973,5,IF(BE240&gt;1970,6,IF(BE240&gt;1960,7,IF(BE240&gt;1958,8,IF(BE240&gt;1953,9,10))))))))))</f>
        <v>1</v>
      </c>
      <c r="BG240" s="837">
        <v>0.8</v>
      </c>
      <c r="BH240" s="820" t="s">
        <v>4443</v>
      </c>
      <c r="BI240" s="820" t="s">
        <v>4444</v>
      </c>
    </row>
    <row r="241" spans="1:61" ht="11.25" customHeight="1" x14ac:dyDescent="0.2">
      <c r="A241" s="836" t="s">
        <v>5226</v>
      </c>
      <c r="B241" s="830" t="s">
        <v>5221</v>
      </c>
      <c r="C241" s="885" t="s">
        <v>107</v>
      </c>
      <c r="D241" s="885" t="s">
        <v>4197</v>
      </c>
      <c r="E241" s="699">
        <v>8</v>
      </c>
      <c r="F241" s="1122">
        <v>576</v>
      </c>
      <c r="G241" s="1104" t="s">
        <v>105</v>
      </c>
      <c r="H241" s="1104" t="s">
        <v>105</v>
      </c>
      <c r="I241" s="829">
        <v>20.51</v>
      </c>
      <c r="J241" s="618">
        <f>(M241/I241)*100</f>
        <v>3.1204290589956116</v>
      </c>
      <c r="K241" s="832">
        <v>0.16</v>
      </c>
      <c r="L241" s="842">
        <v>4</v>
      </c>
      <c r="M241" s="609">
        <f>K241*L241</f>
        <v>0.64</v>
      </c>
      <c r="N241" s="825" t="s">
        <v>316</v>
      </c>
      <c r="O241" s="700">
        <v>0.14549999999999999</v>
      </c>
      <c r="P241" s="891">
        <v>44552</v>
      </c>
      <c r="Q241" s="891">
        <v>44561</v>
      </c>
      <c r="R241" s="609">
        <f>(K241-O241)/O241*100</f>
        <v>9.9656357388316241</v>
      </c>
      <c r="S241" s="667">
        <f>IF(INDEX(Historical!$D$7:$D$1220,MATCH(B241,Historical!$B$7:$B$1244,0))=0,"n/a",(INDEX(Historical!$C$7:$C$1222,MATCH(B241,Historical!$B$7:$B$1244,0))/INDEX(Historical!$D$7:$D$1220,MATCH(B241,Historical!$B$7:$B$1244,0))-1)*100)</f>
        <v>7.317073170731736</v>
      </c>
      <c r="T241" s="667">
        <f>IF(INDEX(Historical!$F$7:$F$1213,MATCH(B241,Historical!$B$7:$B$1244,0))=0,"n/a",((INDEX(Historical!$C$7:$C$1222,MATCH(B241,Historical!$B$7:$B$1244,0))/INDEX(Historical!$F$7:$F$1213,MATCH(B241,Historical!$B$7:$B$1244,0)))^(1/3)-1)*100)</f>
        <v>5.6867399336790969</v>
      </c>
      <c r="U241" s="667">
        <f>IF(INDEX(Historical!$H$7:$H$1213,MATCH(B241,Historical!$B$7:$B$1244,0))=0,"n/a",((INDEX(Historical!$C$7:$C$1222,MATCH(B241,Historical!$B$7:$B$1244,0))/INDEX(Historical!$H$7:$H$1213,MATCH(B241,Historical!$B$7:$B$1244,0)))^(1/5)-1)*100)</f>
        <v>5.363657521840004</v>
      </c>
      <c r="V241" s="667">
        <f>IF(INDEX(Historical!$N$7:$N$1213,MATCH(B241,Historical!$B$7:$B$1244,0))=0,"n/a",((INDEX(Historical!$C$7:$C$1222,MATCH(B241,Historical!$B$7:$B$1244,0))/INDEX(Historical!$N$7:$N$1213,MATCH(B241,Historical!$B$7:$B$1244,0)))^(1/10)-1)*100)</f>
        <v>3.8860118254084641</v>
      </c>
      <c r="W241" s="668">
        <f>IF(OR(U241&lt;=0,U241="n/a",V241&lt;=0,V241="n/a"),"n/a",U241/V241)</f>
        <v>1.380247349421337</v>
      </c>
      <c r="X241" s="669">
        <f>IF(OR(AJ241&lt;=0,AJ241="n/a",U241&lt;=0,U241="n/a"),"n/a",U241/AJ241)</f>
        <v>0.4584322668239319</v>
      </c>
      <c r="Y241" s="640" t="s">
        <v>5354</v>
      </c>
      <c r="Z241" s="618">
        <f>IF(OR(AC241&lt;0.01,AC241="n/a"),"n/a",M241/AC241*100)</f>
        <v>25.806451612903224</v>
      </c>
      <c r="AA241" s="841">
        <f>IF(OR(AC241&lt;0.01,AC241="n/a"),"n/a",I241/AC241)</f>
        <v>8.2701612903225818</v>
      </c>
      <c r="AB241" s="842">
        <v>12</v>
      </c>
      <c r="AC241" s="821">
        <v>2.48</v>
      </c>
      <c r="AD241" s="821" t="s">
        <v>135</v>
      </c>
      <c r="AE241" s="821">
        <v>1.61</v>
      </c>
      <c r="AF241" s="821">
        <v>1.1200000000000001</v>
      </c>
      <c r="AG241" s="821">
        <v>15.2</v>
      </c>
      <c r="AH241" s="821">
        <v>27.500000000000004</v>
      </c>
      <c r="AI241" s="821">
        <v>23.97</v>
      </c>
      <c r="AJ241" s="821">
        <v>11.700000000000001</v>
      </c>
      <c r="AK241" s="821" t="s">
        <v>135</v>
      </c>
      <c r="AL241" s="833">
        <v>220.03</v>
      </c>
      <c r="AM241" s="827">
        <v>20.100000000000001</v>
      </c>
      <c r="AN241" s="821">
        <v>0.19</v>
      </c>
      <c r="AO241" s="705">
        <f>IF(U241="n/a","n/a",IF(AA241&lt;0,"n/a",IF(AA241="n/a","n/a",J241+U241-AA241)))</f>
        <v>0.21392529051303377</v>
      </c>
      <c r="AP241" s="706">
        <f>IF(U241="n/a","n/a",J241+U241)</f>
        <v>8.4840865808356156</v>
      </c>
      <c r="AQ241" s="843">
        <f>IF(OR(AC241&lt;0.01,AC241="n/a",AF241="n/a"),"n/a",(I241/SQRT(22.5*AC241*(I241/AF241))-1)*100)</f>
        <v>-35.838465503382992</v>
      </c>
      <c r="AR241" s="618">
        <f>INDEX(Historical!$C$7:$C$1222,MATCH(B241,Historical!$B$7:$B$1244,0))*IF(AH241="n/a",1.03,IF(AH241&lt;0,1.01,IF(AH241&gt;10,1.1,(1+AH241/100))))</f>
        <v>0.70400000000000007</v>
      </c>
      <c r="AS241" s="841">
        <f>IF($AI241="n/a",1.03*AR241,IF($AI241&lt;0,1.01*AR241,IF($AI241&gt;10,1.1*AR241,(1+$AI241/100)*AR241)))</f>
        <v>0.77440000000000009</v>
      </c>
      <c r="AT241" s="841">
        <f>IF($AK241="n/a",1.03*AS241,IF($AK241&lt;0,1.01*AS241,IF($AK241&gt;10,1.1*AS241,(1+$AK241/100)*AS241)))</f>
        <v>0.79763200000000012</v>
      </c>
      <c r="AU241" s="841">
        <f>IF($AK241="n/a",1.03*AT241,IF($AK241&lt;0,1.01*AT241,IF($AK241&gt;10,1.1*AT241,(1+$AK241/100)*AT241)))</f>
        <v>0.82156096000000012</v>
      </c>
      <c r="AV241" s="841">
        <f>IF($AK241="n/a",1.03*AU241,IF($AK241&lt;0,1.01*AU241,IF($AK241&gt;10,1.1*AU241,(1+$AK241/100)*AU241)))</f>
        <v>0.84620778880000014</v>
      </c>
      <c r="AW241" s="618">
        <f>SUM(AR241:AV241)</f>
        <v>3.9438007488000006</v>
      </c>
      <c r="AX241" s="713">
        <f>AW241/I241*100</f>
        <v>19.228672592881523</v>
      </c>
      <c r="AY241" s="887">
        <v>0.47</v>
      </c>
      <c r="AZ241" s="827">
        <v>0.05</v>
      </c>
      <c r="BA241" s="827">
        <v>-30.830000000000002</v>
      </c>
      <c r="BB241" s="827">
        <v>-9.31</v>
      </c>
      <c r="BC241" s="827">
        <v>-14.13</v>
      </c>
      <c r="BE241" s="594">
        <v>2015</v>
      </c>
      <c r="BF241" s="853">
        <f>IF(BE241&gt;2020,0,IF(BE241&gt;2008,1,IF(BE241&gt;2001,2,IF(BE241&gt;1990,3,IF(BE241&gt;1980,4,IF(BE241&gt;1973,5,IF(BE241&gt;1970,6,IF(BE241&gt;1960,7,IF(BE241&gt;1958,8,IF(BE241&gt;1953,9,10))))))))))</f>
        <v>1</v>
      </c>
      <c r="BG241" s="837">
        <v>1</v>
      </c>
      <c r="BH241" s="820" t="s">
        <v>4443</v>
      </c>
      <c r="BI241" s="820" t="s">
        <v>4444</v>
      </c>
    </row>
    <row r="242" spans="1:61" ht="11.25" customHeight="1" x14ac:dyDescent="0.2">
      <c r="A242" s="819" t="s">
        <v>4802</v>
      </c>
      <c r="B242" s="830" t="s">
        <v>1164</v>
      </c>
      <c r="C242" s="885" t="s">
        <v>107</v>
      </c>
      <c r="D242" s="885" t="s">
        <v>4197</v>
      </c>
      <c r="E242" s="699">
        <v>13</v>
      </c>
      <c r="F242" s="1122">
        <v>303</v>
      </c>
      <c r="G242" s="1104" t="s">
        <v>105</v>
      </c>
      <c r="H242" s="1104" t="s">
        <v>105</v>
      </c>
      <c r="I242" t="n">
        <v>29.91</v>
      </c>
      <c r="J242" s="618">
        <f>(M242/I242)*100</f>
        <v>5.2898142937535173</v>
      </c>
      <c r="K242" s="832">
        <v>0.47</v>
      </c>
      <c r="L242" s="842">
        <v>4</v>
      </c>
      <c r="M242" s="609">
        <f>K242*L242</f>
        <v>1.88</v>
      </c>
      <c r="N242" s="825" t="s">
        <v>434</v>
      </c>
      <c r="O242" s="700">
        <v>0.41</v>
      </c>
      <c r="P242" s="603">
        <v>44872</v>
      </c>
      <c r="Q242" s="603">
        <v>44883</v>
      </c>
      <c r="R242" s="609">
        <f>(K242-O242)/O242*100</f>
        <v>14.634146341463413</v>
      </c>
      <c r="S242" s="667">
        <f>IF(INDEX(Historical!$D$7:$D$1220,MATCH(B242,Historical!$B$7:$B$1244,0))=0,"n/a",(INDEX(Historical!$C$7:$C$1222,MATCH(B242,Historical!$B$7:$B$1244,0))/INDEX(Historical!$D$7:$D$1220,MATCH(B242,Historical!$B$7:$B$1244,0))-1)*100)</f>
        <v>3.6585365853658569</v>
      </c>
      <c r="T242" s="667">
        <f>IF(INDEX(Historical!$F$7:$F$1213,MATCH(B242,Historical!$B$7:$B$1244,0))=0,"n/a",((INDEX(Historical!$C$7:$C$1222,MATCH(B242,Historical!$B$7:$B$1244,0))/INDEX(Historical!$F$7:$F$1213,MATCH(B242,Historical!$B$7:$B$1244,0)))^(1/3)-1)*100)</f>
        <v>11.090199170795811</v>
      </c>
      <c r="U242" s="667">
        <f>IF(INDEX(Historical!$H$7:$H$1213,MATCH(B242,Historical!$B$7:$B$1244,0))=0,"n/a",((INDEX(Historical!$C$7:$C$1222,MATCH(B242,Historical!$B$7:$B$1244,0))/INDEX(Historical!$H$7:$H$1213,MATCH(B242,Historical!$B$7:$B$1244,0)))^(1/5)-1)*100)</f>
        <v>12.107724519592477</v>
      </c>
      <c r="V242" s="667">
        <f>IF(INDEX(Historical!$N$7:$N$1213,MATCH(B242,Historical!$B$7:$B$1244,0))=0,"n/a",((INDEX(Historical!$C$7:$C$1222,MATCH(B242,Historical!$B$7:$B$1244,0))/INDEX(Historical!$N$7:$N$1213,MATCH(B242,Historical!$B$7:$B$1244,0)))^(1/10)-1)*100)</f>
        <v>13.480376602352106</v>
      </c>
      <c r="W242" s="668">
        <f>IF(OR(U242&lt;=0,U242="n/a",V242&lt;=0,V242="n/a"),"n/a",U242/V242)</f>
        <v>0.89817405527675509</v>
      </c>
      <c r="X242" s="669">
        <f>IF(OR(AJ242&lt;=0,AJ242="n/a",U242&lt;=0,U242="n/a"),"n/a",U242/AJ242)</f>
        <v>1.5326233569104399</v>
      </c>
      <c r="Y242" s="631"/>
      <c r="Z242" s="618">
        <f>IF(OR(AC242&lt;0.01,AC242="n/a"),"n/a",M242/AC242*100)</f>
        <v>101.6216216216216</v>
      </c>
      <c r="AA242" s="841">
        <f>IF(OR(AC242&lt;0.01,AC242="n/a"),"n/a",I242/AC242)</f>
        <v>19.210810810810809</v>
      </c>
      <c r="AB242" s="842">
        <v>12</v>
      </c>
      <c r="AC242" s="821">
        <v>1.85</v>
      </c>
      <c r="AD242" s="821">
        <v>2.4300000000000002</v>
      </c>
      <c r="AE242" s="821">
        <v>3.88</v>
      </c>
      <c r="AF242" s="821">
        <v>1.27</v>
      </c>
      <c r="AG242" s="821">
        <v>4.3999999999999995</v>
      </c>
      <c r="AH242" s="821">
        <v>23</v>
      </c>
      <c r="AI242" s="821">
        <v>5.5100000000000007</v>
      </c>
      <c r="AJ242" s="821">
        <v>7.9</v>
      </c>
      <c r="AK242" s="821">
        <v>8</v>
      </c>
      <c r="AL242" s="833">
        <v>3780</v>
      </c>
      <c r="AM242" s="827">
        <v>0.2</v>
      </c>
      <c r="AN242" s="821">
        <v>0.09</v>
      </c>
      <c r="AO242" s="705">
        <f>IF(U242="n/a","n/a",IF(AA242&lt;0,"n/a",IF(AA242="n/a","n/a",J242+U242-AA242)))</f>
        <v>-1.8132719974648133</v>
      </c>
      <c r="AP242" s="706">
        <f>IF(U242="n/a","n/a",J242+U242)</f>
        <v>17.397538813345996</v>
      </c>
      <c r="AQ242" s="843">
        <f>IF(OR(AC242&lt;0.01,AC242="n/a",AF242="n/a"),"n/a",(I242/SQRT(22.5*AC242*(I242/AF242))-1)*100)</f>
        <v>4.1318175940256774</v>
      </c>
      <c r="AR242" s="618">
        <f>INDEX(Historical!$C$7:$C$1222,MATCH(B242,Historical!$B$7:$B$1244,0))*IF(AH242="n/a",1.03,IF(AH242&lt;0,1.01,IF(AH242&gt;10,1.1,(1+AH242/100))))</f>
        <v>1.87</v>
      </c>
      <c r="AS242" s="841">
        <f>IF($AI242="n/a",1.03*AR242,IF($AI242&lt;0,1.01*AR242,IF($AI242&gt;10,1.1*AR242,(1+$AI242/100)*AR242)))</f>
        <v>1.9730369999999999</v>
      </c>
      <c r="AT242" s="841">
        <f>IF($AK242="n/a",1.03*AS242,IF($AK242&lt;0,1.01*AS242,IF($AK242&gt;10,1.1*AS242,(1+$AK242/100)*AS242)))</f>
        <v>2.1308799600000001</v>
      </c>
      <c r="AU242" s="841">
        <f>IF($AK242="n/a",1.03*AT242,IF($AK242&lt;0,1.01*AT242,IF($AK242&gt;10,1.1*AT242,(1+$AK242/100)*AT242)))</f>
        <v>2.3013503568000004</v>
      </c>
      <c r="AV242" s="841">
        <f>IF($AK242="n/a",1.03*AU242,IF($AK242&lt;0,1.01*AU242,IF($AK242&gt;10,1.1*AU242,(1+$AK242/100)*AU242)))</f>
        <v>2.4854583853440007</v>
      </c>
      <c r="AW242" s="618">
        <f>SUM(AR242:AV242)</f>
        <v>10.760725702144001</v>
      </c>
      <c r="AX242" s="713">
        <f>AW242/I242*100</f>
        <v>30.277787569341591</v>
      </c>
      <c r="AY242" s="887">
        <v>0.86</v>
      </c>
      <c r="AZ242" s="827">
        <v>9.69</v>
      </c>
      <c r="BA242" s="827">
        <v>-23.31</v>
      </c>
      <c r="BB242" s="827">
        <v>-5.27</v>
      </c>
      <c r="BC242" s="827">
        <v>-10.41</v>
      </c>
      <c r="BE242" s="594">
        <v>2010</v>
      </c>
      <c r="BF242" s="853">
        <f>IF(BE242&gt;2020,0,IF(BE242&gt;2008,1,IF(BE242&gt;2001,2,IF(BE242&gt;1990,3,IF(BE242&gt;1980,4,IF(BE242&gt;1973,5,IF(BE242&gt;1970,6,IF(BE242&gt;1960,7,IF(BE242&gt;1958,8,IF(BE242&gt;1953,9,10))))))))))</f>
        <v>1</v>
      </c>
      <c r="BG242" s="837">
        <v>0.4</v>
      </c>
      <c r="BH242" s="820" t="s">
        <v>4443</v>
      </c>
      <c r="BI242" s="820" t="s">
        <v>4444</v>
      </c>
    </row>
    <row r="243" spans="1:61" ht="11.25" customHeight="1" x14ac:dyDescent="0.2">
      <c r="A243" s="670" t="s">
        <v>4803</v>
      </c>
      <c r="B243" s="745" t="s">
        <v>2201</v>
      </c>
      <c r="C243" s="885" t="s">
        <v>107</v>
      </c>
      <c r="D243" s="885" t="s">
        <v>4197</v>
      </c>
      <c r="E243" s="699">
        <v>13</v>
      </c>
      <c r="F243" s="1122">
        <v>343</v>
      </c>
      <c r="G243" s="1122" t="s">
        <v>105</v>
      </c>
      <c r="H243" s="1122" t="s">
        <v>105</v>
      </c>
      <c r="I243" s="838">
        <v>24.96</v>
      </c>
      <c r="J243" s="618">
        <f>(M243/I243)*100</f>
        <v>4.8076923076923075</v>
      </c>
      <c r="K243" s="819">
        <v>0.3</v>
      </c>
      <c r="L243" s="1122">
        <v>4</v>
      </c>
      <c r="M243" s="609">
        <f>K243*L243</f>
        <v>1.2</v>
      </c>
      <c r="N243" s="1122" t="s">
        <v>4035</v>
      </c>
      <c r="O243" s="575">
        <v>0.28999999999999998</v>
      </c>
      <c r="P243" s="603">
        <v>45000</v>
      </c>
      <c r="Q243" s="603">
        <v>45019</v>
      </c>
      <c r="R243" s="609">
        <f>(K243-O243)/O243*100</f>
        <v>3.4482758620689689</v>
      </c>
      <c r="S243" s="667">
        <f>IF(INDEX(Historical!$D$7:$D$1220,MATCH(B243,Historical!$B$7:$B$1244,0))=0,"n/a",(INDEX(Historical!$C$7:$C$1222,MATCH(B243,Historical!$B$7:$B$1244,0))/INDEX(Historical!$D$7:$D$1220,MATCH(B243,Historical!$B$7:$B$1244,0))-1)*100)</f>
        <v>6.5420560747663448</v>
      </c>
      <c r="T243" s="667">
        <f>IF(INDEX(Historical!$F$7:$F$1213,MATCH(B243,Historical!$B$7:$B$1244,0))=0,"n/a",((INDEX(Historical!$C$7:$C$1222,MATCH(B243,Historical!$B$7:$B$1244,0))/INDEX(Historical!$F$7:$F$1213,MATCH(B243,Historical!$B$7:$B$1244,0)))^(1/3)-1)*100)</f>
        <v>4.8149469628073316</v>
      </c>
      <c r="U243" s="667">
        <f>IF(INDEX(Historical!$H$7:$H$1213,MATCH(B243,Historical!$B$7:$B$1244,0))=0,"n/a",((INDEX(Historical!$C$7:$C$1222,MATCH(B243,Historical!$B$7:$B$1244,0))/INDEX(Historical!$H$7:$H$1213,MATCH(B243,Historical!$B$7:$B$1244,0)))^(1/5)-1)*100)</f>
        <v>6.0467064942837823</v>
      </c>
      <c r="V243" s="667">
        <f>IF(INDEX(Historical!$N$7:$N$1213,MATCH(B243,Historical!$B$7:$B$1244,0))=0,"n/a",((INDEX(Historical!$C$7:$C$1222,MATCH(B243,Historical!$B$7:$B$1244,0))/INDEX(Historical!$N$7:$N$1213,MATCH(B243,Historical!$B$7:$B$1244,0)))^(1/10)-1)*100)</f>
        <v>7.1773462536293131</v>
      </c>
      <c r="W243" s="668">
        <f>IF(OR(U243&lt;=0,U243="n/a",V243&lt;=0,V243="n/a"),"n/a",U243/V243)</f>
        <v>0.84247105832830493</v>
      </c>
      <c r="X243" s="669">
        <f>IF(OR(AJ243&lt;=0,AJ243="n/a",U243&lt;=0,U243="n/a"),"n/a",U243/AJ243)</f>
        <v>0.33780483208289291</v>
      </c>
      <c r="Y243" s="619"/>
      <c r="Z243" s="618">
        <f>IF(OR(AC243&lt;0.01,AC243="n/a"),"n/a",M243/AC243*100)</f>
        <v>33.707865168539328</v>
      </c>
      <c r="AA243" s="841">
        <f>IF(OR(AC243&lt;0.01,AC243="n/a"),"n/a",I243/AC243)</f>
        <v>7.01123595505618</v>
      </c>
      <c r="AB243" s="842">
        <v>12</v>
      </c>
      <c r="AC243" s="837">
        <v>3.56</v>
      </c>
      <c r="AD243" s="837">
        <v>0.87</v>
      </c>
      <c r="AE243" s="821">
        <v>1.97</v>
      </c>
      <c r="AF243" s="821">
        <v>1.01</v>
      </c>
      <c r="AG243" s="821">
        <v>15.5</v>
      </c>
      <c r="AH243" s="821">
        <v>108.4</v>
      </c>
      <c r="AI243" s="821">
        <v>1.54</v>
      </c>
      <c r="AJ243" s="647">
        <v>17.899999999999999</v>
      </c>
      <c r="AK243" s="647">
        <v>8</v>
      </c>
      <c r="AL243" s="837">
        <v>387.13</v>
      </c>
      <c r="AM243" s="837">
        <v>0.70000000000000007</v>
      </c>
      <c r="AN243" s="837">
        <v>0.2</v>
      </c>
      <c r="AO243" s="705">
        <f>IF(U243="n/a","n/a",IF(AA243&lt;0,"n/a",IF(AA243="n/a","n/a",J243+U243-AA243)))</f>
        <v>3.8431628469199088</v>
      </c>
      <c r="AP243" s="706">
        <f>IF(U243="n/a","n/a",J243+U243)</f>
        <v>10.854398801976089</v>
      </c>
      <c r="AQ243" s="843">
        <f>IF(OR(AC243&lt;0.01,AC243="n/a",AF243="n/a"),"n/a",(I243/SQRT(22.5*AC243*(I243/AF243))-1)*100)</f>
        <v>-43.899501627855422</v>
      </c>
      <c r="AR243" s="618">
        <f>INDEX(Historical!$C$7:$C$1222,MATCH(B243,Historical!$B$7:$B$1244,0))*IF(AH243="n/a",1.03,IF(AH243&lt;0,1.01,IF(AH243&gt;10,1.1,(1+AH243/100))))</f>
        <v>1.254</v>
      </c>
      <c r="AS243" s="841">
        <f>IF($AI243="n/a",1.03*AR243,IF($AI243&lt;0,1.01*AR243,IF($AI243&gt;10,1.1*AR243,(1+$AI243/100)*AR243)))</f>
        <v>1.2733116000000002</v>
      </c>
      <c r="AT243" s="841">
        <f>IF($AK243="n/a",1.03*AS243,IF($AK243&lt;0,1.01*AS243,IF($AK243&gt;10,1.1*AS243,(1+$AK243/100)*AS243)))</f>
        <v>1.3751765280000003</v>
      </c>
      <c r="AU243" s="841">
        <f>IF($AK243="n/a",1.03*AT243,IF($AK243&lt;0,1.01*AT243,IF($AK243&gt;10,1.1*AT243,(1+$AK243/100)*AT243)))</f>
        <v>1.4851906502400005</v>
      </c>
      <c r="AV243" s="841">
        <f>IF($AK243="n/a",1.03*AU243,IF($AK243&lt;0,1.01*AU243,IF($AK243&gt;10,1.1*AU243,(1+$AK243/100)*AU243)))</f>
        <v>1.6040059022592006</v>
      </c>
      <c r="AW243" s="618">
        <f>SUM(AR243:AV243)</f>
        <v>6.9916846804992012</v>
      </c>
      <c r="AX243" s="713">
        <f>AW243/I243*100</f>
        <v>28.011557213538463</v>
      </c>
      <c r="AY243" s="695">
        <v>0.93</v>
      </c>
      <c r="AZ243" s="821">
        <v>8.9499999999999993</v>
      </c>
      <c r="BA243" s="821">
        <v>-27.51</v>
      </c>
      <c r="BB243" s="821">
        <v>1.8499999999999999</v>
      </c>
      <c r="BC243" s="821">
        <v>-1.95</v>
      </c>
      <c r="BE243" s="594">
        <v>2011</v>
      </c>
      <c r="BF243" s="853">
        <f>IF(BE243&gt;2020,0,IF(BE243&gt;2008,1,IF(BE243&gt;2001,2,IF(BE243&gt;1990,3,IF(BE243&gt;1980,4,IF(BE243&gt;1973,5,IF(BE243&gt;1970,6,IF(BE243&gt;1960,7,IF(BE243&gt;1958,8,IF(BE243&gt;1953,9,10))))))))))</f>
        <v>1</v>
      </c>
      <c r="BG243" s="837">
        <v>1.2</v>
      </c>
      <c r="BH243" s="820" t="s">
        <v>4443</v>
      </c>
      <c r="BI243" s="820" t="s">
        <v>4444</v>
      </c>
    </row>
    <row r="244" spans="1:61" ht="11.25" customHeight="1" x14ac:dyDescent="0.2">
      <c r="A244" s="670" t="s">
        <v>2197</v>
      </c>
      <c r="B244" s="745" t="s">
        <v>2198</v>
      </c>
      <c r="C244" s="885" t="s">
        <v>107</v>
      </c>
      <c r="D244" s="885" t="s">
        <v>4197</v>
      </c>
      <c r="E244" s="699">
        <v>12</v>
      </c>
      <c r="F244" s="1122">
        <v>378</v>
      </c>
      <c r="G244" s="1094" t="s">
        <v>105</v>
      </c>
      <c r="H244" s="1094" t="s">
        <v>105</v>
      </c>
      <c r="I244" t="n">
        <v>26.42</v>
      </c>
      <c r="J244" s="618">
        <f>(M244/I244)*100</f>
        <v>3.6363636363636367</v>
      </c>
      <c r="K244" s="819">
        <v>0.33</v>
      </c>
      <c r="L244" s="1122">
        <v>4</v>
      </c>
      <c r="M244" s="609">
        <f>K244*L244</f>
        <v>1.32</v>
      </c>
      <c r="N244" s="1122" t="s">
        <v>483</v>
      </c>
      <c r="O244" s="575">
        <v>0.3</v>
      </c>
      <c r="P244" s="603">
        <v>44833</v>
      </c>
      <c r="Q244" s="603">
        <v>44851</v>
      </c>
      <c r="R244" s="609">
        <f>(K244-O244)/O244*100</f>
        <v>10.000000000000009</v>
      </c>
      <c r="S244" s="667">
        <f>IF(INDEX(Historical!$D$7:$D$1220,MATCH(B244,Historical!$B$7:$B$1244,0))=0,"n/a",(INDEX(Historical!$C$7:$C$1222,MATCH(B244,Historical!$B$7:$B$1244,0))/INDEX(Historical!$D$7:$D$1220,MATCH(B244,Historical!$B$7:$B$1244,0))-1)*100)</f>
        <v>10.810810810810789</v>
      </c>
      <c r="T244" s="667">
        <f>IF(INDEX(Historical!$F$7:$F$1213,MATCH(B244,Historical!$B$7:$B$1244,0))=0,"n/a",((INDEX(Historical!$C$7:$C$1222,MATCH(B244,Historical!$B$7:$B$1244,0))/INDEX(Historical!$F$7:$F$1213,MATCH(B244,Historical!$B$7:$B$1244,0)))^(1/3)-1)*100)</f>
        <v>10.163847332713738</v>
      </c>
      <c r="U244" s="667">
        <f>IF(INDEX(Historical!$H$7:$H$1213,MATCH(B244,Historical!$B$7:$B$1244,0))=0,"n/a",((INDEX(Historical!$C$7:$C$1222,MATCH(B244,Historical!$B$7:$B$1244,0))/INDEX(Historical!$H$7:$H$1213,MATCH(B244,Historical!$B$7:$B$1244,0)))^(1/5)-1)*100)</f>
        <v>15.438525858221453</v>
      </c>
      <c r="V244" s="667">
        <f>IF(INDEX(Historical!$N$7:$N$1213,MATCH(B244,Historical!$B$7:$B$1244,0))=0,"n/a",((INDEX(Historical!$C$7:$C$1222,MATCH(B244,Historical!$B$7:$B$1244,0))/INDEX(Historical!$N$7:$N$1213,MATCH(B244,Historical!$B$7:$B$1244,0)))^(1/10)-1)*100)</f>
        <v>13.073350509641957</v>
      </c>
      <c r="W244" s="668">
        <f>IF(OR(U244&lt;=0,U244="n/a",V244&lt;=0,V244="n/a"),"n/a",U244/V244)</f>
        <v>1.1809157757099158</v>
      </c>
      <c r="X244" s="669">
        <f>IF(OR(AJ244&lt;=0,AJ244="n/a",U244&lt;=0,U244="n/a"),"n/a",U244/AJ244)</f>
        <v>1.0721198512653789</v>
      </c>
      <c r="Y244" s="619"/>
      <c r="Z244" s="618">
        <f>IF(OR(AC244&lt;0.01,AC244="n/a"),"n/a",M244/AC244*100)</f>
        <v>39.402985074626869</v>
      </c>
      <c r="AA244" s="841">
        <f>IF(OR(AC244&lt;0.01,AC244="n/a"),"n/a",I244/AC244)</f>
        <v>10.835820895522387</v>
      </c>
      <c r="AB244" s="842">
        <v>12</v>
      </c>
      <c r="AC244" s="837">
        <v>3.35</v>
      </c>
      <c r="AD244" s="837">
        <v>2.2200000000000002</v>
      </c>
      <c r="AE244" s="821">
        <v>3.71</v>
      </c>
      <c r="AF244" s="821">
        <v>1.7</v>
      </c>
      <c r="AG244" s="821">
        <v>13.3</v>
      </c>
      <c r="AH244" s="821">
        <v>104.3</v>
      </c>
      <c r="AI244" s="821">
        <v>6.5299999999999994</v>
      </c>
      <c r="AJ244" s="647">
        <v>14.399999999999999</v>
      </c>
      <c r="AK244" s="647">
        <v>4.84</v>
      </c>
      <c r="AL244" s="837">
        <v>24470</v>
      </c>
      <c r="AM244" s="837">
        <v>0.1</v>
      </c>
      <c r="AN244" s="837">
        <v>0.8</v>
      </c>
      <c r="AO244" s="705">
        <f>IF(U244="n/a","n/a",IF(AA244&lt;0,"n/a",IF(AA244="n/a","n/a",J244+U244-AA244)))</f>
        <v>8.2390685990627031</v>
      </c>
      <c r="AP244" s="706">
        <f>IF(U244="n/a","n/a",J244+U244)</f>
        <v>19.07488949458509</v>
      </c>
      <c r="AQ244" s="843">
        <f>IF(OR(AC244&lt;0.01,AC244="n/a",AF244="n/a"),"n/a",(I244/SQRT(22.5*AC244*(I244/AF244))-1)*100)</f>
        <v>-9.5176001831465911</v>
      </c>
      <c r="AR244" s="618">
        <f>INDEX(Historical!$C$7:$C$1222,MATCH(B244,Historical!$B$7:$B$1244,0))*IF(AH244="n/a",1.03,IF(AH244&lt;0,1.01,IF(AH244&gt;10,1.1,(1+AH244/100))))</f>
        <v>1.353</v>
      </c>
      <c r="AS244" s="841">
        <f>IF($AI244="n/a",1.03*AR244,IF($AI244&lt;0,1.01*AR244,IF($AI244&gt;10,1.1*AR244,(1+$AI244/100)*AR244)))</f>
        <v>1.4413508999999998</v>
      </c>
      <c r="AT244" s="841">
        <f>IF($AK244="n/a",1.03*AS244,IF($AK244&lt;0,1.01*AS244,IF($AK244&gt;10,1.1*AS244,(1+$AK244/100)*AS244)))</f>
        <v>1.5111122835599997</v>
      </c>
      <c r="AU244" s="841">
        <f>IF($AK244="n/a",1.03*AT244,IF($AK244&lt;0,1.01*AT244,IF($AK244&gt;10,1.1*AT244,(1+$AK244/100)*AT244)))</f>
        <v>1.5842501180843036</v>
      </c>
      <c r="AV244" s="841">
        <f>IF($AK244="n/a",1.03*AU244,IF($AK244&lt;0,1.01*AU244,IF($AK244&gt;10,1.1*AU244,(1+$AK244/100)*AU244)))</f>
        <v>1.6609278237995839</v>
      </c>
      <c r="AW244" s="618">
        <f>SUM(AR244:AV244)</f>
        <v>7.550641125443887</v>
      </c>
      <c r="AX244" s="713">
        <f>AW244/I244*100</f>
        <v>20.800664257421179</v>
      </c>
      <c r="AY244" s="695">
        <v>1.24</v>
      </c>
      <c r="AZ244" s="821">
        <v>17.399999999999999</v>
      </c>
      <c r="BA244" s="821">
        <v>-24.45</v>
      </c>
      <c r="BB244" s="821">
        <v>4.07</v>
      </c>
      <c r="BC244" s="821">
        <v>3.9600000000000004</v>
      </c>
      <c r="BE244" s="594">
        <v>2011</v>
      </c>
      <c r="BF244" s="853">
        <f>IF(BE244&gt;2020,0,IF(BE244&gt;2008,1,IF(BE244&gt;2001,2,IF(BE244&gt;1990,3,IF(BE244&gt;1980,4,IF(BE244&gt;1973,5,IF(BE244&gt;1970,6,IF(BE244&gt;1960,7,IF(BE244&gt;1958,8,IF(BE244&gt;1953,9,10))))))))))</f>
        <v>1</v>
      </c>
      <c r="BG244" s="837">
        <v>1.0999999999999999</v>
      </c>
      <c r="BH244" s="820" t="s">
        <v>4443</v>
      </c>
      <c r="BI244" s="820" t="s">
        <v>4444</v>
      </c>
    </row>
    <row r="245" spans="1:61" ht="11.25" customHeight="1" x14ac:dyDescent="0.2">
      <c r="A245" s="826" t="s">
        <v>4804</v>
      </c>
      <c r="B245" s="830" t="s">
        <v>1058</v>
      </c>
      <c r="C245" s="885" t="s">
        <v>111</v>
      </c>
      <c r="D245" s="885" t="s">
        <v>4223</v>
      </c>
      <c r="E245" s="699">
        <v>11</v>
      </c>
      <c r="F245" s="1122">
        <v>468</v>
      </c>
      <c r="G245" s="1081" t="s">
        <v>105</v>
      </c>
      <c r="H245" s="1081" t="s">
        <v>105</v>
      </c>
      <c r="I245" t="n">
        <v>146.9</v>
      </c>
      <c r="J245" s="618">
        <f>(M245/I245)*100</f>
        <v>0.48129812981298126</v>
      </c>
      <c r="K245" s="832">
        <v>0.17499999999999999</v>
      </c>
      <c r="L245" s="842">
        <v>4</v>
      </c>
      <c r="M245" s="609">
        <f>K245*L245</f>
        <v>0.7</v>
      </c>
      <c r="N245" s="825" t="s">
        <v>962</v>
      </c>
      <c r="O245" s="700">
        <v>0.15</v>
      </c>
      <c r="P245" s="603">
        <v>44994</v>
      </c>
      <c r="Q245" s="603">
        <v>45006</v>
      </c>
      <c r="R245" s="609">
        <f>(K245-O245)/O245*100</f>
        <v>16.666666666666664</v>
      </c>
      <c r="S245" s="667">
        <f>IF(INDEX(Historical!$D$7:$D$1220,MATCH(B245,Historical!$B$7:$B$1244,0))=0,"n/a",(INDEX(Historical!$C$7:$C$1222,MATCH(B245,Historical!$B$7:$B$1244,0))/INDEX(Historical!$D$7:$D$1220,MATCH(B245,Historical!$B$7:$B$1244,0))-1)*100)</f>
        <v>16.666666666666675</v>
      </c>
      <c r="T245" s="667">
        <f>IF(INDEX(Historical!$F$7:$F$1213,MATCH(B245,Historical!$B$7:$B$1244,0))=0,"n/a",((INDEX(Historical!$C$7:$C$1222,MATCH(B245,Historical!$B$7:$B$1244,0))/INDEX(Historical!$F$7:$F$1213,MATCH(B245,Historical!$B$7:$B$1244,0)))^(1/3)-1)*100)</f>
        <v>12.33893709935019</v>
      </c>
      <c r="U245" s="667">
        <f>IF(INDEX(Historical!$H$7:$H$1213,MATCH(B245,Historical!$B$7:$B$1244,0))=0,"n/a",((INDEX(Historical!$C$7:$C$1222,MATCH(B245,Historical!$B$7:$B$1244,0))/INDEX(Historical!$H$7:$H$1213,MATCH(B245,Historical!$B$7:$B$1244,0)))^(1/5)-1)*100)</f>
        <v>13.677156634694864</v>
      </c>
      <c r="V245" s="667">
        <f>IF(INDEX(Historical!$N$7:$N$1213,MATCH(B245,Historical!$B$7:$B$1244,0))=0,"n/a",((INDEX(Historical!$C$7:$C$1222,MATCH(B245,Historical!$B$7:$B$1244,0))/INDEX(Historical!$N$7:$N$1213,MATCH(B245,Historical!$B$7:$B$1244,0)))^(1/10)-1)*100)</f>
        <v>10.8449222600272</v>
      </c>
      <c r="W245" s="668">
        <f>IF(OR(U245&lt;=0,U245="n/a",V245&lt;=0,V245="n/a"),"n/a",U245/V245)</f>
        <v>1.2611576465704015</v>
      </c>
      <c r="X245" s="669">
        <f>IF(OR(AJ245&lt;=0,AJ245="n/a",U245&lt;=0,U245="n/a"),"n/a",U245/AJ245)</f>
        <v>0.33196982123045787</v>
      </c>
      <c r="Y245" s="831"/>
      <c r="Z245" s="618">
        <f>IF(OR(AC245&lt;0.01,AC245="n/a"),"n/a",M245/AC245*100)</f>
        <v>10.263929618768328</v>
      </c>
      <c r="AA245" s="841">
        <f>IF(OR(AC245&lt;0.01,AC245="n/a"),"n/a",I245/AC245)</f>
        <v>21.325513196480937</v>
      </c>
      <c r="AB245" s="842">
        <v>12</v>
      </c>
      <c r="AC245" s="821">
        <v>6.82</v>
      </c>
      <c r="AD245" s="821">
        <v>2.15</v>
      </c>
      <c r="AE245" s="821">
        <v>1.17</v>
      </c>
      <c r="AF245" s="821">
        <v>5.26</v>
      </c>
      <c r="AG245" s="821">
        <v>26.400000000000002</v>
      </c>
      <c r="AH245" s="821">
        <v>73.5</v>
      </c>
      <c r="AI245" s="821">
        <v>14.05</v>
      </c>
      <c r="AJ245" s="821">
        <v>41.199999999999996</v>
      </c>
      <c r="AK245" s="821">
        <v>10</v>
      </c>
      <c r="AL245" s="833">
        <v>4860</v>
      </c>
      <c r="AM245" s="827">
        <v>1.7999999999999998</v>
      </c>
      <c r="AN245" s="821">
        <v>0.26</v>
      </c>
      <c r="AO245" s="705">
        <f>IF(U245="n/a","n/a",IF(AA245&lt;0,"n/a",IF(AA245="n/a","n/a",J245+U245-AA245)))</f>
        <v>-7.1670584319730928</v>
      </c>
      <c r="AP245" s="706">
        <f>IF(U245="n/a","n/a",J245+U245)</f>
        <v>14.158454764507844</v>
      </c>
      <c r="AQ245" s="843">
        <f>IF(OR(AC245&lt;0.01,AC245="n/a",AF245="n/a"),"n/a",(I245/SQRT(22.5*AC245*(I245/AF245))-1)*100)</f>
        <v>123.28078925523323</v>
      </c>
      <c r="AR245" s="618">
        <f>INDEX(Historical!$C$7:$C$1222,MATCH(B245,Historical!$B$7:$B$1244,0))*IF(AH245="n/a",1.03,IF(AH245&lt;0,1.01,IF(AH245&gt;10,1.1,(1+AH245/100))))</f>
        <v>0.6160000000000001</v>
      </c>
      <c r="AS245" s="841">
        <f>IF($AI245="n/a",1.03*AR245,IF($AI245&lt;0,1.01*AR245,IF($AI245&gt;10,1.1*AR245,(1+$AI245/100)*AR245)))</f>
        <v>0.6776000000000002</v>
      </c>
      <c r="AT245" s="841">
        <f>IF($AK245="n/a",1.03*AS245,IF($AK245&lt;0,1.01*AS245,IF($AK245&gt;10,1.1*AS245,(1+$AK245/100)*AS245)))</f>
        <v>0.74536000000000024</v>
      </c>
      <c r="AU245" s="841">
        <f>IF($AK245="n/a",1.03*AT245,IF($AK245&lt;0,1.01*AT245,IF($AK245&gt;10,1.1*AT245,(1+$AK245/100)*AT245)))</f>
        <v>0.81989600000000029</v>
      </c>
      <c r="AV245" s="841">
        <f>IF($AK245="n/a",1.03*AU245,IF($AK245&lt;0,1.01*AU245,IF($AK245&gt;10,1.1*AU245,(1+$AK245/100)*AU245)))</f>
        <v>0.9018856000000004</v>
      </c>
      <c r="AW245" s="618">
        <f>SUM(AR245:AV245)</f>
        <v>3.7607416000000011</v>
      </c>
      <c r="AX245" s="713">
        <f>AW245/I245*100</f>
        <v>2.585768426842685</v>
      </c>
      <c r="AY245" s="887">
        <v>1.25</v>
      </c>
      <c r="AZ245" s="827">
        <v>96.17</v>
      </c>
      <c r="BA245" s="827">
        <v>-2.2999999999999998</v>
      </c>
      <c r="BB245" s="827">
        <v>20.68</v>
      </c>
      <c r="BC245" s="827">
        <v>37.200000000000003</v>
      </c>
      <c r="BE245" s="594">
        <v>2013</v>
      </c>
      <c r="BF245" s="853">
        <f>IF(BE245&gt;2020,0,IF(BE245&gt;2008,1,IF(BE245&gt;2001,2,IF(BE245&gt;1990,3,IF(BE245&gt;1980,4,IF(BE245&gt;1973,5,IF(BE245&gt;1970,6,IF(BE245&gt;1960,7,IF(BE245&gt;1958,8,IF(BE245&gt;1953,9,10))))))))))</f>
        <v>1</v>
      </c>
      <c r="BG245" s="837">
        <v>9.9</v>
      </c>
      <c r="BH245" s="820" t="s">
        <v>4443</v>
      </c>
      <c r="BI245" s="820" t="s">
        <v>4444</v>
      </c>
    </row>
    <row r="246" spans="1:61" ht="11.25" customHeight="1" x14ac:dyDescent="0.2">
      <c r="A246" s="819" t="s">
        <v>4805</v>
      </c>
      <c r="B246" s="830" t="s">
        <v>581</v>
      </c>
      <c r="C246" s="885" t="s">
        <v>107</v>
      </c>
      <c r="D246" s="885" t="s">
        <v>4197</v>
      </c>
      <c r="E246" s="699">
        <v>27</v>
      </c>
      <c r="F246" s="1122">
        <v>132</v>
      </c>
      <c r="G246" s="1092" t="s">
        <v>36</v>
      </c>
      <c r="H246" s="1092" t="s">
        <v>36</v>
      </c>
      <c r="I246" t="n">
        <v>13.29</v>
      </c>
      <c r="J246" s="618">
        <f>(M246/I246)*100</f>
        <v>4.9353701527614566</v>
      </c>
      <c r="K246" s="839">
        <v>0.21</v>
      </c>
      <c r="L246" s="842">
        <v>4</v>
      </c>
      <c r="M246" s="609">
        <f>K246*L246</f>
        <v>0.84</v>
      </c>
      <c r="N246" s="825" t="s">
        <v>450</v>
      </c>
      <c r="O246" s="701">
        <v>0.2</v>
      </c>
      <c r="P246" s="603">
        <v>44845</v>
      </c>
      <c r="Q246" s="603">
        <v>44855</v>
      </c>
      <c r="R246" s="609">
        <f>(K246-O246)/O246*100</f>
        <v>4.9999999999999902</v>
      </c>
      <c r="S246" s="667">
        <f>IF(INDEX(Historical!$D$7:$D$1220,MATCH(B246,Historical!$B$7:$B$1244,0))=0,"n/a",(INDEX(Historical!$C$7:$C$1222,MATCH(B246,Historical!$B$7:$B$1244,0))/INDEX(Historical!$D$7:$D$1220,MATCH(B246,Historical!$B$7:$B$1244,0))-1)*100)</f>
        <v>5.1948051948051965</v>
      </c>
      <c r="T246" s="667">
        <f>IF(INDEX(Historical!$F$7:$F$1213,MATCH(B246,Historical!$B$7:$B$1244,0))=0,"n/a",((INDEX(Historical!$C$7:$C$1222,MATCH(B246,Historical!$B$7:$B$1244,0))/INDEX(Historical!$F$7:$F$1213,MATCH(B246,Historical!$B$7:$B$1244,0)))^(1/3)-1)*100)</f>
        <v>5.4901660750877879</v>
      </c>
      <c r="U246" s="667">
        <f>IF(INDEX(Historical!$H$7:$H$1213,MATCH(B246,Historical!$B$7:$B$1244,0))=0,"n/a",((INDEX(Historical!$C$7:$C$1222,MATCH(B246,Historical!$B$7:$B$1244,0))/INDEX(Historical!$H$7:$H$1213,MATCH(B246,Historical!$B$7:$B$1244,0)))^(1/5)-1)*100)</f>
        <v>7.2808072187642514</v>
      </c>
      <c r="V246" s="667">
        <f>IF(INDEX(Historical!$N$7:$N$1213,MATCH(B246,Historical!$B$7:$B$1244,0))=0,"n/a",((INDEX(Historical!$C$7:$C$1222,MATCH(B246,Historical!$B$7:$B$1244,0))/INDEX(Historical!$N$7:$N$1213,MATCH(B246,Historical!$B$7:$B$1244,0)))^(1/10)-1)*100)</f>
        <v>6.844942170324031</v>
      </c>
      <c r="W246" s="668">
        <f>IF(OR(U246&lt;=0,U246="n/a",V246&lt;=0,V246="n/a"),"n/a",U246/V246)</f>
        <v>1.0636769511844666</v>
      </c>
      <c r="X246" s="669">
        <f>IF(OR(AJ246&lt;=0,AJ246="n/a",U246&lt;=0,U246="n/a"),"n/a",U246/AJ246)</f>
        <v>1.1556836855181352</v>
      </c>
      <c r="Y246" s="628"/>
      <c r="Z246" s="618">
        <f>IF(OR(AC246&lt;0.01,AC246="n/a"),"n/a",M246/AC246*100)</f>
        <v>41.17647058823529</v>
      </c>
      <c r="AA246" s="841">
        <f>IF(OR(AC246&lt;0.01,AC246="n/a"),"n/a",I246/AC246)</f>
        <v>8.3431372549019596</v>
      </c>
      <c r="AB246" s="842">
        <v>12</v>
      </c>
      <c r="AC246" s="821">
        <v>2.04</v>
      </c>
      <c r="AD246" s="821">
        <v>1.2</v>
      </c>
      <c r="AE246" s="821">
        <v>2.88</v>
      </c>
      <c r="AF246" s="821">
        <v>1.0900000000000001</v>
      </c>
      <c r="AG246" s="821">
        <v>11.700000000000001</v>
      </c>
      <c r="AH246" s="821">
        <v>5.2</v>
      </c>
      <c r="AI246" s="821">
        <v>8.25</v>
      </c>
      <c r="AJ246" s="821">
        <v>6.3</v>
      </c>
      <c r="AK246" s="821">
        <v>7.0000000000000009</v>
      </c>
      <c r="AL246" s="833">
        <v>386.27</v>
      </c>
      <c r="AM246" s="827">
        <v>0.1</v>
      </c>
      <c r="AN246" s="821">
        <v>0.74</v>
      </c>
      <c r="AO246" s="705">
        <f>IF(U246="n/a","n/a",IF(AA246&lt;0,"n/a",IF(AA246="n/a","n/a",J246+U246-AA246)))</f>
        <v>3.8730401166237485</v>
      </c>
      <c r="AP246" s="706">
        <f>IF(U246="n/a","n/a",J246+U246)</f>
        <v>12.216177371525708</v>
      </c>
      <c r="AQ246" s="843">
        <f>IF(OR(AC246&lt;0.01,AC246="n/a",AF246="n/a"),"n/a",(I246/SQRT(22.5*AC246*(I246/AF246))-1)*100)</f>
        <v>-36.424953854718055</v>
      </c>
      <c r="AR246" s="618">
        <f>INDEX(Historical!$C$7:$C$1222,MATCH(B246,Historical!$B$7:$B$1244,0))*IF(AH246="n/a",1.03,IF(AH246&lt;0,1.01,IF(AH246&gt;10,1.1,(1+AH246/100))))</f>
        <v>0.8521200000000001</v>
      </c>
      <c r="AS246" s="841">
        <f>IF($AI246="n/a",1.03*AR246,IF($AI246&lt;0,1.01*AR246,IF($AI246&gt;10,1.1*AR246,(1+$AI246/100)*AR246)))</f>
        <v>0.92241990000000007</v>
      </c>
      <c r="AT246" s="841">
        <f>IF($AK246="n/a",1.03*AS246,IF($AK246&lt;0,1.01*AS246,IF($AK246&gt;10,1.1*AS246,(1+$AK246/100)*AS246)))</f>
        <v>0.98698929300000016</v>
      </c>
      <c r="AU246" s="841">
        <f>IF($AK246="n/a",1.03*AT246,IF($AK246&lt;0,1.01*AT246,IF($AK246&gt;10,1.1*AT246,(1+$AK246/100)*AT246)))</f>
        <v>1.0560785435100002</v>
      </c>
      <c r="AV246" s="841">
        <f>IF($AK246="n/a",1.03*AU246,IF($AK246&lt;0,1.01*AU246,IF($AK246&gt;10,1.1*AU246,(1+$AK246/100)*AU246)))</f>
        <v>1.1300040415557002</v>
      </c>
      <c r="AW246" s="618">
        <f>SUM(AR246:AV246)</f>
        <v>4.947611778065701</v>
      </c>
      <c r="AX246" s="713">
        <f>AW246/I246*100</f>
        <v>29.069399401091079</v>
      </c>
      <c r="AY246" s="887">
        <v>0.54</v>
      </c>
      <c r="AZ246" s="827">
        <v>3.09</v>
      </c>
      <c r="BA246" s="827">
        <v>-22.74</v>
      </c>
      <c r="BB246" s="827">
        <v>-5.25</v>
      </c>
      <c r="BC246" s="827">
        <v>-6.5299999999999994</v>
      </c>
      <c r="BE246" s="594">
        <v>1997</v>
      </c>
      <c r="BF246" s="853">
        <f>IF(BE246&gt;2020,0,IF(BE246&gt;2008,1,IF(BE246&gt;2001,2,IF(BE246&gt;1990,3,IF(BE246&gt;1980,4,IF(BE246&gt;1973,5,IF(BE246&gt;1970,6,IF(BE246&gt;1960,7,IF(BE246&gt;1958,8,IF(BE246&gt;1953,9,10))))))))))</f>
        <v>3</v>
      </c>
      <c r="BG246" s="837">
        <v>1.0999999999999999</v>
      </c>
      <c r="BH246" s="820" t="s">
        <v>4443</v>
      </c>
      <c r="BI246" s="820" t="s">
        <v>4444</v>
      </c>
    </row>
    <row r="247" spans="1:61" s="737" customFormat="1" ht="11.25" customHeight="1" x14ac:dyDescent="0.2">
      <c r="A247" s="720" t="s">
        <v>4806</v>
      </c>
      <c r="B247" s="743" t="s">
        <v>586</v>
      </c>
      <c r="C247" s="885" t="s">
        <v>127</v>
      </c>
      <c r="D247" s="885" t="s">
        <v>4186</v>
      </c>
      <c r="E247" s="721">
        <v>21</v>
      </c>
      <c r="F247" s="1122">
        <v>162</v>
      </c>
      <c r="G247" s="1121" t="s">
        <v>36</v>
      </c>
      <c r="H247" s="1121" t="s">
        <v>114</v>
      </c>
      <c r="I247" t="n">
        <v>27.17</v>
      </c>
      <c r="J247" s="723">
        <f>(M247/I247)*100</f>
        <v>3.1563845050215207</v>
      </c>
      <c r="K247" s="724">
        <v>0.22</v>
      </c>
      <c r="L247" s="725">
        <v>4</v>
      </c>
      <c r="M247" s="726">
        <f>K247*L247</f>
        <v>0.88</v>
      </c>
      <c r="N247" s="727" t="s">
        <v>587</v>
      </c>
      <c r="O247" s="728">
        <v>0.21</v>
      </c>
      <c r="P247" s="1037">
        <v>44720</v>
      </c>
      <c r="Q247" s="1037">
        <v>44735</v>
      </c>
      <c r="R247" s="726">
        <f>(K247-O247)/O247*100</f>
        <v>4.7619047619047663</v>
      </c>
      <c r="S247" s="667">
        <f>IF(INDEX(Historical!$D$7:$D$1220,MATCH(B247,Historical!$B$7:$B$1244,0))=0,"n/a",(INDEX(Historical!$C$7:$C$1222,MATCH(B247,Historical!$B$7:$B$1244,0))/INDEX(Historical!$D$7:$D$1220,MATCH(B247,Historical!$B$7:$B$1244,0))-1)*100)</f>
        <v>4.8192771084337505</v>
      </c>
      <c r="T247" s="667">
        <f>IF(INDEX(Historical!$F$7:$F$1213,MATCH(B247,Historical!$B$7:$B$1244,0))=0,"n/a",((INDEX(Historical!$C$7:$C$1222,MATCH(B247,Historical!$B$7:$B$1244,0))/INDEX(Historical!$F$7:$F$1213,MATCH(B247,Historical!$B$7:$B$1244,0)))^(1/3)-1)*100)</f>
        <v>5.0717574498580165</v>
      </c>
      <c r="U247" s="667">
        <f>IF(INDEX(Historical!$H$7:$H$1213,MATCH(B247,Historical!$B$7:$B$1244,0))=0,"n/a",((INDEX(Historical!$C$7:$C$1222,MATCH(B247,Historical!$B$7:$B$1244,0))/INDEX(Historical!$H$7:$H$1213,MATCH(B247,Historical!$B$7:$B$1244,0)))^(1/5)-1)*100)</f>
        <v>5.3631849129711417</v>
      </c>
      <c r="V247" s="667">
        <f>IF(INDEX(Historical!$N$7:$N$1213,MATCH(B247,Historical!$B$7:$B$1244,0))=0,"n/a",((INDEX(Historical!$C$7:$C$1222,MATCH(B247,Historical!$B$7:$B$1244,0))/INDEX(Historical!$N$7:$N$1213,MATCH(B247,Historical!$B$7:$B$1244,0)))^(1/10)-1)*100)</f>
        <v>7.5541063708897793</v>
      </c>
      <c r="W247" s="668">
        <f>IF(OR(U247&lt;=0,U247="n/a",V247&lt;=0,V247="n/a"),"n/a",U247/V247)</f>
        <v>0.70996947218515616</v>
      </c>
      <c r="X247" s="669">
        <f>IF(OR(AJ247&lt;=0,AJ247="n/a",U247&lt;=0,U247="n/a"),"n/a",U247/AJ247)</f>
        <v>0.31181307633553151</v>
      </c>
      <c r="Y247" s="738"/>
      <c r="Z247" s="723">
        <f>IF(OR(AC247&lt;0.01,AC247="n/a"),"n/a",M247/AC247*100)</f>
        <v>82.242990654205599</v>
      </c>
      <c r="AA247" s="730">
        <f>IF(OR(AC247&lt;0.01,AC247="n/a"),"n/a",I247/AC247)</f>
        <v>26.056074766355138</v>
      </c>
      <c r="AB247" s="725">
        <v>12</v>
      </c>
      <c r="AC247" s="731">
        <v>1.07</v>
      </c>
      <c r="AD247" s="731">
        <v>8.14</v>
      </c>
      <c r="AE247" s="731">
        <v>1.26</v>
      </c>
      <c r="AF247" s="731">
        <v>4.1500000000000004</v>
      </c>
      <c r="AG247" s="739">
        <v>15.8</v>
      </c>
      <c r="AH247" s="731">
        <v>10.7</v>
      </c>
      <c r="AI247" s="731">
        <v>9.01</v>
      </c>
      <c r="AJ247" s="731">
        <v>17.2</v>
      </c>
      <c r="AK247" s="731">
        <v>3.25</v>
      </c>
      <c r="AL247" s="732">
        <v>6040</v>
      </c>
      <c r="AM247" s="733">
        <v>0.6</v>
      </c>
      <c r="AN247" s="731">
        <v>0.63</v>
      </c>
      <c r="AO247" s="734">
        <f>IF(U247="n/a","n/a",IF(AA247&lt;0,"n/a",IF(AA247="n/a","n/a",J247+U247-AA247)))</f>
        <v>-17.536505348362475</v>
      </c>
      <c r="AP247" s="735">
        <f>IF(U247="n/a","n/a",J247+U247)</f>
        <v>8.5195694179926633</v>
      </c>
      <c r="AQ247" s="843">
        <f>IF(OR(AC247&lt;0.01,AC247="n/a",AF247="n/a"),"n/a",(I247/SQRT(22.5*AC247*(I247/AF247))-1)*100)</f>
        <v>119.22358985025494</v>
      </c>
      <c r="AR247" s="618">
        <f>INDEX(Historical!$C$7:$C$1222,MATCH(B247,Historical!$B$7:$B$1244,0))*IF(AH247="n/a",1.03,IF(AH247&lt;0,1.01,IF(AH247&gt;10,1.1,(1+AH247/100))))</f>
        <v>0.95700000000000007</v>
      </c>
      <c r="AS247" s="730">
        <f>IF($AI247="n/a",1.03*AR247,IF($AI247&lt;0,1.01*AR247,IF($AI247&gt;10,1.1*AR247,(1+$AI247/100)*AR247)))</f>
        <v>1.0432257000000003</v>
      </c>
      <c r="AT247" s="730">
        <f>IF($AK247="n/a",1.03*AS247,IF($AK247&lt;0,1.01*AS247,IF($AK247&gt;10,1.1*AS247,(1+$AK247/100)*AS247)))</f>
        <v>1.0771305352500002</v>
      </c>
      <c r="AU247" s="730">
        <f>IF($AK247="n/a",1.03*AT247,IF($AK247&lt;0,1.01*AT247,IF($AK247&gt;10,1.1*AT247,(1+$AK247/100)*AT247)))</f>
        <v>1.1121372776456253</v>
      </c>
      <c r="AV247" s="730">
        <f>IF($AK247="n/a",1.03*AU247,IF($AK247&lt;0,1.01*AU247,IF($AK247&gt;10,1.1*AU247,(1+$AK247/100)*AU247)))</f>
        <v>1.148281739169108</v>
      </c>
      <c r="AW247" s="723">
        <f>SUM(AR247:AV247)</f>
        <v>5.3377752520647341</v>
      </c>
      <c r="AX247" s="736">
        <f>AW247/I247*100</f>
        <v>19.145535337391443</v>
      </c>
      <c r="AY247" s="888">
        <v>0.39</v>
      </c>
      <c r="AZ247" s="733">
        <v>15.45</v>
      </c>
      <c r="BA247" s="733">
        <v>-7.5600000000000005</v>
      </c>
      <c r="BB247" s="733">
        <v>-0.44999999999999996</v>
      </c>
      <c r="BC247" s="733">
        <v>2.0500000000000003</v>
      </c>
      <c r="BD247" s="862"/>
      <c r="BE247" s="594">
        <v>2002</v>
      </c>
      <c r="BF247" s="853">
        <f>IF(BE247&gt;2020,0,IF(BE247&gt;2008,1,IF(BE247&gt;2001,2,IF(BE247&gt;1990,3,IF(BE247&gt;1980,4,IF(BE247&gt;1973,5,IF(BE247&gt;1970,6,IF(BE247&gt;1960,7,IF(BE247&gt;1958,8,IF(BE247&gt;1953,9,10))))))))))</f>
        <v>2</v>
      </c>
      <c r="BG247" s="783">
        <v>6.9</v>
      </c>
      <c r="BH247" s="820" t="s">
        <v>4443</v>
      </c>
      <c r="BI247" s="820" t="s">
        <v>4444</v>
      </c>
    </row>
    <row r="248" spans="1:61" ht="11.25" customHeight="1" x14ac:dyDescent="0.2">
      <c r="A248" s="826" t="s">
        <v>4807</v>
      </c>
      <c r="B248" s="830" t="s">
        <v>572</v>
      </c>
      <c r="C248" s="885" t="s">
        <v>107</v>
      </c>
      <c r="D248" s="885" t="s">
        <v>4197</v>
      </c>
      <c r="E248" s="699">
        <v>18</v>
      </c>
      <c r="F248" s="1122">
        <v>220</v>
      </c>
      <c r="G248" s="1122" t="s">
        <v>105</v>
      </c>
      <c r="H248" s="1122" t="s">
        <v>105</v>
      </c>
      <c r="I248" s="829">
        <v>25.9</v>
      </c>
      <c r="J248" s="618">
        <f>(M248/I248)*100</f>
        <v>3.2432432432432434</v>
      </c>
      <c r="K248" s="832">
        <v>0.21</v>
      </c>
      <c r="L248" s="842">
        <v>4</v>
      </c>
      <c r="M248" s="609">
        <f>K248*L248</f>
        <v>0.84</v>
      </c>
      <c r="N248" s="825" t="s">
        <v>450</v>
      </c>
      <c r="O248" s="700">
        <v>0.19</v>
      </c>
      <c r="P248" s="603">
        <v>44827</v>
      </c>
      <c r="Q248" s="603">
        <v>44854</v>
      </c>
      <c r="R248" s="609">
        <f>(K248-O248)/O248*100</f>
        <v>10.52631578947368</v>
      </c>
      <c r="S248" s="667">
        <f>IF(INDEX(Historical!$D$7:$D$1220,MATCH(B248,Historical!$B$7:$B$1244,0))=0,"n/a",(INDEX(Historical!$C$7:$C$1222,MATCH(B248,Historical!$B$7:$B$1244,0))/INDEX(Historical!$D$7:$D$1220,MATCH(B248,Historical!$B$7:$B$1244,0))-1)*100)</f>
        <v>13.043478260869579</v>
      </c>
      <c r="T248" s="667">
        <f>IF(INDEX(Historical!$F$7:$F$1213,MATCH(B248,Historical!$B$7:$B$1244,0))=0,"n/a",((INDEX(Historical!$C$7:$C$1222,MATCH(B248,Historical!$B$7:$B$1244,0))/INDEX(Historical!$F$7:$F$1213,MATCH(B248,Historical!$B$7:$B$1244,0)))^(1/3)-1)*100)</f>
        <v>9.1392883061105934</v>
      </c>
      <c r="U248" s="667">
        <f>IF(INDEX(Historical!$H$7:$H$1213,MATCH(B248,Historical!$B$7:$B$1244,0))=0,"n/a",((INDEX(Historical!$C$7:$C$1222,MATCH(B248,Historical!$B$7:$B$1244,0))/INDEX(Historical!$H$7:$H$1213,MATCH(B248,Historical!$B$7:$B$1244,0)))^(1/5)-1)*100)</f>
        <v>9.9690752017688631</v>
      </c>
      <c r="V248" s="667">
        <f>IF(INDEX(Historical!$N$7:$N$1213,MATCH(B248,Historical!$B$7:$B$1244,0))=0,"n/a",((INDEX(Historical!$C$7:$C$1222,MATCH(B248,Historical!$B$7:$B$1244,0))/INDEX(Historical!$N$7:$N$1213,MATCH(B248,Historical!$B$7:$B$1244,0)))^(1/10)-1)*100)</f>
        <v>7.3157307848050301</v>
      </c>
      <c r="W248" s="668">
        <f>IF(OR(U248&lt;=0,U248="n/a",V248&lt;=0,V248="n/a"),"n/a",U248/V248)</f>
        <v>1.3626902759290844</v>
      </c>
      <c r="X248" s="669">
        <f>IF(OR(AJ248&lt;=0,AJ248="n/a",U248&lt;=0,U248="n/a"),"n/a",U248/AJ248)</f>
        <v>1.0172525716090677</v>
      </c>
      <c r="Y248" s="831"/>
      <c r="Z248" s="618">
        <f>IF(OR(AC248&lt;0.01,AC248="n/a"),"n/a",M248/AC248*100)</f>
        <v>34.146341463414629</v>
      </c>
      <c r="AA248" s="841">
        <f>IF(OR(AC248&lt;0.01,AC248="n/a"),"n/a",I248/AC248)</f>
        <v>10.528455284552845</v>
      </c>
      <c r="AB248" s="842">
        <v>12</v>
      </c>
      <c r="AC248" s="821">
        <v>2.46</v>
      </c>
      <c r="AD248" s="821" t="s">
        <v>135</v>
      </c>
      <c r="AE248" s="821">
        <v>4.2699999999999996</v>
      </c>
      <c r="AF248" s="821">
        <v>1.1599999999999999</v>
      </c>
      <c r="AG248" s="821">
        <v>11.1</v>
      </c>
      <c r="AH248" s="821">
        <v>11.700000000000001</v>
      </c>
      <c r="AI248" s="821">
        <v>8.5599999999999987</v>
      </c>
      <c r="AJ248" s="821">
        <v>9.8000000000000007</v>
      </c>
      <c r="AK248" s="821" t="s">
        <v>135</v>
      </c>
      <c r="AL248" s="833">
        <v>384.28</v>
      </c>
      <c r="AM248" s="827">
        <v>1.7999999999999998</v>
      </c>
      <c r="AN248" s="821">
        <v>0.16</v>
      </c>
      <c r="AO248" s="705">
        <f>IF(U248="n/a","n/a",IF(AA248&lt;0,"n/a",IF(AA248="n/a","n/a",J248+U248-AA248)))</f>
        <v>2.6838631604592624</v>
      </c>
      <c r="AP248" s="706">
        <f>IF(U248="n/a","n/a",J248+U248)</f>
        <v>13.212318445012107</v>
      </c>
      <c r="AQ248" s="843">
        <f>IF(OR(AC248&lt;0.01,AC248="n/a",AF248="n/a"),"n/a",(I248/SQRT(22.5*AC248*(I248/AF248))-1)*100)</f>
        <v>-26.325013652057816</v>
      </c>
      <c r="AR248" s="618">
        <f>INDEX(Historical!$C$7:$C$1222,MATCH(B248,Historical!$B$7:$B$1244,0))*IF(AH248="n/a",1.03,IF(AH248&lt;0,1.01,IF(AH248&gt;10,1.1,(1+AH248/100))))</f>
        <v>0.8580000000000001</v>
      </c>
      <c r="AS248" s="841">
        <f>IF($AI248="n/a",1.03*AR248,IF($AI248&lt;0,1.01*AR248,IF($AI248&gt;10,1.1*AR248,(1+$AI248/100)*AR248)))</f>
        <v>0.93144479999999996</v>
      </c>
      <c r="AT248" s="841">
        <f>IF($AK248="n/a",1.03*AS248,IF($AK248&lt;0,1.01*AS248,IF($AK248&gt;10,1.1*AS248,(1+$AK248/100)*AS248)))</f>
        <v>0.95938814399999994</v>
      </c>
      <c r="AU248" s="841">
        <f>IF($AK248="n/a",1.03*AT248,IF($AK248&lt;0,1.01*AT248,IF($AK248&gt;10,1.1*AT248,(1+$AK248/100)*AT248)))</f>
        <v>0.98816978832000002</v>
      </c>
      <c r="AV248" s="841">
        <f>IF($AK248="n/a",1.03*AU248,IF($AK248&lt;0,1.01*AU248,IF($AK248&gt;10,1.1*AU248,(1+$AK248/100)*AU248)))</f>
        <v>1.0178148819696</v>
      </c>
      <c r="AW248" s="618">
        <f>SUM(AR248:AV248)</f>
        <v>4.7548176142895997</v>
      </c>
      <c r="AX248" s="713">
        <f>AW248/I248*100</f>
        <v>18.358369167141312</v>
      </c>
      <c r="AY248" s="887">
        <v>0.4</v>
      </c>
      <c r="AZ248" s="827">
        <v>3.64</v>
      </c>
      <c r="BA248" s="827">
        <v>-38.51</v>
      </c>
      <c r="BB248" s="827">
        <v>-5.7299999999999995</v>
      </c>
      <c r="BC248" s="827">
        <v>-14.14</v>
      </c>
      <c r="BE248" s="594">
        <v>2005</v>
      </c>
      <c r="BF248" s="853">
        <f>IF(BE248&gt;2020,0,IF(BE248&gt;2008,1,IF(BE248&gt;2001,2,IF(BE248&gt;1990,3,IF(BE248&gt;1980,4,IF(BE248&gt;1973,5,IF(BE248&gt;1970,6,IF(BE248&gt;1960,7,IF(BE248&gt;1958,8,IF(BE248&gt;1953,9,10))))))))))</f>
        <v>2</v>
      </c>
      <c r="BG248" s="837">
        <v>1.2</v>
      </c>
      <c r="BH248" s="820" t="s">
        <v>4443</v>
      </c>
      <c r="BI248" s="820" t="s">
        <v>4444</v>
      </c>
    </row>
    <row r="249" spans="1:61" ht="11.25" customHeight="1" x14ac:dyDescent="0.2">
      <c r="A249" s="826" t="s">
        <v>4808</v>
      </c>
      <c r="B249" s="830" t="s">
        <v>1168</v>
      </c>
      <c r="C249" s="885" t="s">
        <v>107</v>
      </c>
      <c r="D249" s="885" t="s">
        <v>4197</v>
      </c>
      <c r="E249" s="699">
        <v>12</v>
      </c>
      <c r="F249" s="1122">
        <v>375</v>
      </c>
      <c r="G249" s="1095" t="s">
        <v>105</v>
      </c>
      <c r="H249" s="1095" t="s">
        <v>105</v>
      </c>
      <c r="I249" s="829">
        <v>30.99</v>
      </c>
      <c r="J249" s="618">
        <f>(M249/I249)*100</f>
        <v>2.9686995805098424</v>
      </c>
      <c r="K249" s="832">
        <v>0.23</v>
      </c>
      <c r="L249" s="842">
        <v>4</v>
      </c>
      <c r="M249" s="609">
        <f>K249*L249</f>
        <v>0.92</v>
      </c>
      <c r="N249" s="825" t="s">
        <v>247</v>
      </c>
      <c r="O249" s="700">
        <v>0.22</v>
      </c>
      <c r="P249" s="603">
        <v>44790</v>
      </c>
      <c r="Q249" s="603">
        <v>44805</v>
      </c>
      <c r="R249" s="609">
        <f>(K249-O249)/O249*100</f>
        <v>4.5454545454545494</v>
      </c>
      <c r="S249" s="667">
        <f>IF(INDEX(Historical!$D$7:$D$1220,MATCH(B249,Historical!$B$7:$B$1244,0))=0,"n/a",(INDEX(Historical!$C$7:$C$1222,MATCH(B249,Historical!$B$7:$B$1244,0))/INDEX(Historical!$D$7:$D$1220,MATCH(B249,Historical!$B$7:$B$1244,0))-1)*100)</f>
        <v>5.8823529411764719</v>
      </c>
      <c r="T249" s="667">
        <f>IF(INDEX(Historical!$F$7:$F$1213,MATCH(B249,Historical!$B$7:$B$1244,0))=0,"n/a",((INDEX(Historical!$C$7:$C$1222,MATCH(B249,Historical!$B$7:$B$1244,0))/INDEX(Historical!$F$7:$F$1213,MATCH(B249,Historical!$B$7:$B$1244,0)))^(1/3)-1)*100)</f>
        <v>5.7977193199246768</v>
      </c>
      <c r="U249" s="667">
        <f>IF(INDEX(Historical!$H$7:$H$1213,MATCH(B249,Historical!$B$7:$B$1244,0))=0,"n/a",((INDEX(Historical!$C$7:$C$1222,MATCH(B249,Historical!$B$7:$B$1244,0))/INDEX(Historical!$H$7:$H$1213,MATCH(B249,Historical!$B$7:$B$1244,0)))^(1/5)-1)*100)</f>
        <v>6.3995312815083638</v>
      </c>
      <c r="V249" s="667">
        <f>IF(INDEX(Historical!$N$7:$N$1213,MATCH(B249,Historical!$B$7:$B$1244,0))=0,"n/a",((INDEX(Historical!$C$7:$C$1222,MATCH(B249,Historical!$B$7:$B$1244,0))/INDEX(Historical!$N$7:$N$1213,MATCH(B249,Historical!$B$7:$B$1244,0)))^(1/10)-1)*100)</f>
        <v>7.9193502472868271</v>
      </c>
      <c r="W249" s="668">
        <f>IF(OR(U249&lt;=0,U249="n/a",V249&lt;=0,V249="n/a"),"n/a",U249/V249)</f>
        <v>0.80808792156917753</v>
      </c>
      <c r="X249" s="669">
        <f>IF(OR(AJ249&lt;=0,AJ249="n/a",U249&lt;=0,U249="n/a"),"n/a",U249/AJ249)</f>
        <v>0.91421875450119472</v>
      </c>
      <c r="Y249" s="831"/>
      <c r="Z249" s="618">
        <f>IF(OR(AC249&lt;0.01,AC249="n/a"),"n/a",M249/AC249*100)</f>
        <v>25.555555555555554</v>
      </c>
      <c r="AA249" s="841">
        <f>IF(OR(AC249&lt;0.01,AC249="n/a"),"n/a",I249/AC249)</f>
        <v>8.6083333333333325</v>
      </c>
      <c r="AB249" s="842">
        <v>12</v>
      </c>
      <c r="AC249" s="821">
        <v>3.6</v>
      </c>
      <c r="AD249" s="821">
        <v>0.96</v>
      </c>
      <c r="AE249" s="821">
        <v>2.97</v>
      </c>
      <c r="AF249" s="821">
        <v>1.06</v>
      </c>
      <c r="AG249" s="821">
        <v>11</v>
      </c>
      <c r="AH249" s="821">
        <v>6.3</v>
      </c>
      <c r="AI249" s="821">
        <v>5.2200000000000006</v>
      </c>
      <c r="AJ249" s="821">
        <v>7.0000000000000009</v>
      </c>
      <c r="AK249" s="821">
        <v>9</v>
      </c>
      <c r="AL249" s="833">
        <v>640.36</v>
      </c>
      <c r="AM249" s="827">
        <v>1.0999999999999999</v>
      </c>
      <c r="AN249" s="821">
        <v>0.2</v>
      </c>
      <c r="AO249" s="705">
        <f>IF(U249="n/a","n/a",IF(AA249&lt;0,"n/a",IF(AA249="n/a","n/a",J249+U249-AA249)))</f>
        <v>0.75989752868487415</v>
      </c>
      <c r="AP249" s="706">
        <f>IF(U249="n/a","n/a",J249+U249)</f>
        <v>9.3682308620182067</v>
      </c>
      <c r="AQ249" s="843">
        <f>IF(OR(AC249&lt;0.01,AC249="n/a",AF249="n/a"),"n/a",(I249/SQRT(22.5*AC249*(I249/AF249))-1)*100)</f>
        <v>-36.317337669649199</v>
      </c>
      <c r="AR249" s="618">
        <f>INDEX(Historical!$C$7:$C$1222,MATCH(B249,Historical!$B$7:$B$1244,0))*IF(AH249="n/a",1.03,IF(AH249&lt;0,1.01,IF(AH249&gt;10,1.1,(1+AH249/100))))</f>
        <v>0.95669999999999999</v>
      </c>
      <c r="AS249" s="841">
        <f>IF($AI249="n/a",1.03*AR249,IF($AI249&lt;0,1.01*AR249,IF($AI249&gt;10,1.1*AR249,(1+$AI249/100)*AR249)))</f>
        <v>1.00663974</v>
      </c>
      <c r="AT249" s="841">
        <f>IF($AK249="n/a",1.03*AS249,IF($AK249&lt;0,1.01*AS249,IF($AK249&gt;10,1.1*AS249,(1+$AK249/100)*AS249)))</f>
        <v>1.0972373166</v>
      </c>
      <c r="AU249" s="841">
        <f>IF($AK249="n/a",1.03*AT249,IF($AK249&lt;0,1.01*AT249,IF($AK249&gt;10,1.1*AT249,(1+$AK249/100)*AT249)))</f>
        <v>1.1959886750940001</v>
      </c>
      <c r="AV249" s="841">
        <f>IF($AK249="n/a",1.03*AU249,IF($AK249&lt;0,1.01*AU249,IF($AK249&gt;10,1.1*AU249,(1+$AK249/100)*AU249)))</f>
        <v>1.3036276558524602</v>
      </c>
      <c r="AW249" s="618">
        <f>SUM(AR249:AV249)</f>
        <v>5.5601933875464598</v>
      </c>
      <c r="AX249" s="713">
        <f>AW249/I249*100</f>
        <v>17.941895409959535</v>
      </c>
      <c r="AY249" s="887">
        <v>0.83</v>
      </c>
      <c r="AZ249" s="827">
        <v>1.41</v>
      </c>
      <c r="BA249" s="827">
        <v>-25.369999999999997</v>
      </c>
      <c r="BB249" s="827">
        <v>-3.18</v>
      </c>
      <c r="BC249" s="827">
        <v>-10.81</v>
      </c>
      <c r="BE249" s="594">
        <v>2012</v>
      </c>
      <c r="BF249" s="853">
        <f>IF(BE249&gt;2020,0,IF(BE249&gt;2008,1,IF(BE249&gt;2001,2,IF(BE249&gt;1990,3,IF(BE249&gt;1980,4,IF(BE249&gt;1973,5,IF(BE249&gt;1970,6,IF(BE249&gt;1960,7,IF(BE249&gt;1958,8,IF(BE249&gt;1953,9,10))))))))))</f>
        <v>1</v>
      </c>
      <c r="BG249" s="837">
        <v>1.0999999999999999</v>
      </c>
      <c r="BH249" s="820" t="s">
        <v>4443</v>
      </c>
      <c r="BI249" s="820" t="s">
        <v>4444</v>
      </c>
    </row>
    <row r="250" spans="1:61" ht="11.25" customHeight="1" x14ac:dyDescent="0.2">
      <c r="A250" s="819" t="s">
        <v>5368</v>
      </c>
      <c r="B250" s="830" t="s">
        <v>2214</v>
      </c>
      <c r="C250" s="885" t="s">
        <v>122</v>
      </c>
      <c r="D250" s="885" t="s">
        <v>4037</v>
      </c>
      <c r="E250" s="699">
        <v>5</v>
      </c>
      <c r="F250" s="1122">
        <v>700</v>
      </c>
      <c r="G250" s="1083" t="s">
        <v>105</v>
      </c>
      <c r="H250" s="1083" t="s">
        <v>105</v>
      </c>
      <c r="I250" t="n">
        <v>121.09</v>
      </c>
      <c r="J250" s="618">
        <f>(M250/I250)*100</f>
        <v>1.7963608207510644</v>
      </c>
      <c r="K250" s="832">
        <v>0.57999999999999996</v>
      </c>
      <c r="L250" s="842">
        <v>4</v>
      </c>
      <c r="M250" s="609">
        <f>K250*L250</f>
        <v>2.3199999999999998</v>
      </c>
      <c r="N250" s="825" t="s">
        <v>450</v>
      </c>
      <c r="O250" s="700">
        <v>0.53</v>
      </c>
      <c r="P250" s="603">
        <v>44924</v>
      </c>
      <c r="Q250" s="603">
        <v>44945</v>
      </c>
      <c r="R250" s="609">
        <f>(K250-O250)/O250*100</f>
        <v>9.4339622641509298</v>
      </c>
      <c r="S250" s="667">
        <f>IF(INDEX(Historical!$D$7:$D$1220,MATCH(B250,Historical!$B$7:$B$1244,0))=0,"n/a",(INDEX(Historical!$C$7:$C$1222,MATCH(B250,Historical!$B$7:$B$1244,0))/INDEX(Historical!$D$7:$D$1220,MATCH(B250,Historical!$B$7:$B$1244,0))-1)*100)</f>
        <v>10.416666666666675</v>
      </c>
      <c r="T250" s="667">
        <f>IF(INDEX(Historical!$F$7:$F$1213,MATCH(B250,Historical!$B$7:$B$1244,0))=0,"n/a",((INDEX(Historical!$C$7:$C$1222,MATCH(B250,Historical!$B$7:$B$1244,0))/INDEX(Historical!$F$7:$F$1213,MATCH(B250,Historical!$B$7:$B$1244,0)))^(1/3)-1)*100)</f>
        <v>11.08339841318935</v>
      </c>
      <c r="U250" s="667">
        <f>IF(INDEX(Historical!$H$7:$H$1213,MATCH(B250,Historical!$B$7:$B$1244,0))=0,"n/a",((INDEX(Historical!$C$7:$C$1222,MATCH(B250,Historical!$B$7:$B$1244,0))/INDEX(Historical!$H$7:$H$1213,MATCH(B250,Historical!$B$7:$B$1244,0)))^(1/5)-1)*100)</f>
        <v>29.955722182797363</v>
      </c>
      <c r="V250" s="667">
        <f>IF(INDEX(Historical!$N$7:$N$1213,MATCH(B250,Historical!$B$7:$B$1244,0))=0,"n/a",((INDEX(Historical!$C$7:$C$1222,MATCH(B250,Historical!$B$7:$B$1244,0))/INDEX(Historical!$N$7:$N$1213,MATCH(B250,Historical!$B$7:$B$1244,0)))^(1/10)-1)*100)</f>
        <v>21.638256778242958</v>
      </c>
      <c r="W250" s="668">
        <f>IF(OR(U250&lt;=0,U250="n/a",V250&lt;=0,V250="n/a"),"n/a",U250/V250)</f>
        <v>1.384387036802222</v>
      </c>
      <c r="X250" s="669">
        <f>IF(OR(AJ250&lt;=0,AJ250="n/a",U250&lt;=0,U250="n/a"),"n/a",U250/AJ250)</f>
        <v>0.65692373207888954</v>
      </c>
      <c r="Y250" s="830"/>
      <c r="Z250" s="618">
        <f>IF(OR(AC250&lt;0.01,AC250="n/a"),"n/a",M250/AC250*100)</f>
        <v>38.795986622073578</v>
      </c>
      <c r="AA250" s="841">
        <f>IF(OR(AC250&lt;0.01,AC250="n/a"),"n/a",I250/AC250)</f>
        <v>21.596989966555185</v>
      </c>
      <c r="AB250" s="842">
        <v>12</v>
      </c>
      <c r="AC250" s="821">
        <v>5.98</v>
      </c>
      <c r="AD250" s="821">
        <v>2.25</v>
      </c>
      <c r="AE250" s="821">
        <v>3.01</v>
      </c>
      <c r="AF250" s="821">
        <v>5.12</v>
      </c>
      <c r="AG250" s="821">
        <v>22.1</v>
      </c>
      <c r="AH250" s="821">
        <v>40.400000000000006</v>
      </c>
      <c r="AI250" s="821">
        <v>13.420000000000002</v>
      </c>
      <c r="AJ250" s="821">
        <v>45.6</v>
      </c>
      <c r="AK250" s="821">
        <v>9.6</v>
      </c>
      <c r="AL250" s="833">
        <v>16300</v>
      </c>
      <c r="AM250" s="827">
        <v>0.4</v>
      </c>
      <c r="AN250" s="821">
        <v>1.1200000000000001</v>
      </c>
      <c r="AO250" s="705">
        <f>IF(U250="n/a","n/a",IF(AA250&lt;0,"n/a",IF(AA250="n/a","n/a",J250+U250-AA250)))</f>
        <v>10.155093036993243</v>
      </c>
      <c r="AP250" s="706">
        <f>IF(U250="n/a","n/a",J250+U250)</f>
        <v>31.752083003548428</v>
      </c>
      <c r="AQ250" s="843">
        <f>IF(OR(AC250&lt;0.01,AC250="n/a",AF250="n/a"),"n/a",(I250/SQRT(22.5*AC250*(I250/AF250))-1)*100)</f>
        <v>121.68705533177224</v>
      </c>
      <c r="AR250" s="618">
        <f>INDEX(Historical!$C$7:$C$1222,MATCH(B250,Historical!$B$7:$B$1244,0))*IF(AH250="n/a",1.03,IF(AH250&lt;0,1.01,IF(AH250&gt;10,1.1,(1+AH250/100))))</f>
        <v>2.3320000000000003</v>
      </c>
      <c r="AS250" s="841">
        <f>IF($AI250="n/a",1.03*AR250,IF($AI250&lt;0,1.01*AR250,IF($AI250&gt;10,1.1*AR250,(1+$AI250/100)*AR250)))</f>
        <v>2.5652000000000004</v>
      </c>
      <c r="AT250" s="841">
        <f>IF($AK250="n/a",1.03*AS250,IF($AK250&lt;0,1.01*AS250,IF($AK250&gt;10,1.1*AS250,(1+$AK250/100)*AS250)))</f>
        <v>2.8114592000000007</v>
      </c>
      <c r="AU250" s="841">
        <f>IF($AK250="n/a",1.03*AT250,IF($AK250&lt;0,1.01*AT250,IF($AK250&gt;10,1.1*AT250,(1+$AK250/100)*AT250)))</f>
        <v>3.0813592832000012</v>
      </c>
      <c r="AV250" s="841">
        <f>IF($AK250="n/a",1.03*AU250,IF($AK250&lt;0,1.01*AU250,IF($AK250&gt;10,1.1*AU250,(1+$AK250/100)*AU250)))</f>
        <v>3.3771697743872018</v>
      </c>
      <c r="AW250" s="618">
        <f>SUM(AR250:AV250)</f>
        <v>14.167188257587204</v>
      </c>
      <c r="AX250" s="713">
        <f>AW250/I250*100</f>
        <v>10.969561175057843</v>
      </c>
      <c r="AY250" s="887">
        <v>0.85</v>
      </c>
      <c r="AZ250" s="827">
        <v>31.46</v>
      </c>
      <c r="BA250" s="827">
        <v>-8.4</v>
      </c>
      <c r="BB250" s="827">
        <v>1.1900000000000002</v>
      </c>
      <c r="BC250" s="827">
        <v>9.7000000000000011</v>
      </c>
      <c r="BE250" s="594">
        <v>2019</v>
      </c>
      <c r="BF250" s="853">
        <f>IF(BE250&gt;2020,0,IF(BE250&gt;2008,1,IF(BE250&gt;2001,2,IF(BE250&gt;1990,3,IF(BE250&gt;1980,4,IF(BE250&gt;1973,5,IF(BE250&gt;1970,6,IF(BE250&gt;1960,7,IF(BE250&gt;1958,8,IF(BE250&gt;1953,9,10))))))))))</f>
        <v>1</v>
      </c>
      <c r="BG250" s="837">
        <v>6.4</v>
      </c>
      <c r="BH250" s="820" t="s">
        <v>4443</v>
      </c>
      <c r="BI250" s="820" t="s">
        <v>4444</v>
      </c>
    </row>
    <row r="251" spans="1:61" ht="11.25" customHeight="1" x14ac:dyDescent="0.2">
      <c r="A251" s="826" t="s">
        <v>226</v>
      </c>
      <c r="B251" s="830" t="s">
        <v>227</v>
      </c>
      <c r="C251" s="885" t="s">
        <v>107</v>
      </c>
      <c r="D251" s="885" t="s">
        <v>4197</v>
      </c>
      <c r="E251" s="699">
        <v>60</v>
      </c>
      <c r="F251" s="1122">
        <v>14</v>
      </c>
      <c r="G251" s="1105" t="s">
        <v>105</v>
      </c>
      <c r="H251" s="1105" t="s">
        <v>105</v>
      </c>
      <c r="I251" s="821">
        <v>1011.75</v>
      </c>
      <c r="J251" s="618">
        <f>(M251/I251)*100</f>
        <v>1.6407215221151472</v>
      </c>
      <c r="K251" s="839">
        <v>8.3000000000000007</v>
      </c>
      <c r="L251" s="842">
        <v>2</v>
      </c>
      <c r="M251" s="609">
        <f>K251*L251</f>
        <v>16.600000000000001</v>
      </c>
      <c r="N251" s="825" t="s">
        <v>228</v>
      </c>
      <c r="O251" s="701">
        <v>7.85</v>
      </c>
      <c r="P251" s="603">
        <v>44901</v>
      </c>
      <c r="Q251" s="603">
        <v>44929</v>
      </c>
      <c r="R251" s="609">
        <f>(K251-O251)/O251*100</f>
        <v>5.7324840764331348</v>
      </c>
      <c r="S251" s="667">
        <f>IF(INDEX(Historical!$D$7:$D$1220,MATCH(B251,Historical!$B$7:$B$1244,0))=0,"n/a",(INDEX(Historical!$C$7:$C$1222,MATCH(B251,Historical!$B$7:$B$1244,0))/INDEX(Historical!$D$7:$D$1220,MATCH(B251,Historical!$B$7:$B$1244,0))-1)*100)</f>
        <v>4.3333333333333446</v>
      </c>
      <c r="T251" s="667">
        <f>IF(INDEX(Historical!$F$7:$F$1213,MATCH(B251,Historical!$B$7:$B$1244,0))=0,"n/a",((INDEX(Historical!$C$7:$C$1222,MATCH(B251,Historical!$B$7:$B$1244,0))/INDEX(Historical!$F$7:$F$1213,MATCH(B251,Historical!$B$7:$B$1244,0)))^(1/3)-1)*100)</f>
        <v>3.294056356709496</v>
      </c>
      <c r="U251" s="667">
        <f>IF(INDEX(Historical!$H$7:$H$1213,MATCH(B251,Historical!$B$7:$B$1244,0))=0,"n/a",((INDEX(Historical!$C$7:$C$1222,MATCH(B251,Historical!$B$7:$B$1244,0))/INDEX(Historical!$H$7:$H$1213,MATCH(B251,Historical!$B$7:$B$1244,0)))^(1/5)-1)*100)</f>
        <v>2.9236097256839289</v>
      </c>
      <c r="V251" s="667">
        <f>IF(INDEX(Historical!$N$7:$N$1213,MATCH(B251,Historical!$B$7:$B$1244,0))=0,"n/a",((INDEX(Historical!$C$7:$C$1222,MATCH(B251,Historical!$B$7:$B$1244,0))/INDEX(Historical!$N$7:$N$1213,MATCH(B251,Historical!$B$7:$B$1244,0)))^(1/10)-1)*100)</f>
        <v>2.6912190913354284</v>
      </c>
      <c r="W251" s="668">
        <f>IF(OR(U251&lt;=0,U251="n/a",V251&lt;=0,V251="n/a"),"n/a",U251/V251)</f>
        <v>1.0863514364537241</v>
      </c>
      <c r="X251" s="669" t="str">
        <f>IF(OR(AJ251&lt;=0,AJ251="n/a",U251&lt;=0,U251="n/a"),"n/a",U251/AJ251)</f>
        <v>n/a</v>
      </c>
      <c r="Y251" s="831"/>
      <c r="Z251" s="618" t="str">
        <f>IF(OR(AC251&lt;0.01,AC251="n/a"),"n/a",M251/AC251*100)</f>
        <v>n/a</v>
      </c>
      <c r="AA251" s="841" t="str">
        <f>IF(OR(AC251&lt;0.01,AC251="n/a"),"n/a",I251/AC251)</f>
        <v>n/a</v>
      </c>
      <c r="AB251" s="842">
        <v>12</v>
      </c>
      <c r="AC251" s="821" t="s">
        <v>135</v>
      </c>
      <c r="AD251" s="821" t="s">
        <v>135</v>
      </c>
      <c r="AE251" s="821" t="s">
        <v>135</v>
      </c>
      <c r="AF251" s="821" t="s">
        <v>135</v>
      </c>
      <c r="AG251" s="821" t="s">
        <v>135</v>
      </c>
      <c r="AH251" s="821" t="s">
        <v>135</v>
      </c>
      <c r="AI251" s="821" t="s">
        <v>135</v>
      </c>
      <c r="AJ251" s="821" t="s">
        <v>135</v>
      </c>
      <c r="AK251" s="821" t="s">
        <v>135</v>
      </c>
      <c r="AL251" s="833" t="s">
        <v>135</v>
      </c>
      <c r="AM251" s="827" t="s">
        <v>135</v>
      </c>
      <c r="AN251" s="821" t="s">
        <v>135</v>
      </c>
      <c r="AO251" s="705" t="str">
        <f>IF(U251="n/a","n/a",IF(AA251&lt;0,"n/a",IF(AA251="n/a","n/a",J251+U251-AA251)))</f>
        <v>n/a</v>
      </c>
      <c r="AP251" s="706">
        <f>IF(U251="n/a","n/a",J251+U251)</f>
        <v>4.5643312477990765</v>
      </c>
      <c r="AQ251" s="843" t="str">
        <f>IF(OR(AC251&lt;0.01,AC251="n/a",AF251="n/a"),"n/a",(I251/SQRT(22.5*AC251*(I251/AF251))-1)*100)</f>
        <v>n/a</v>
      </c>
      <c r="AR251" s="618">
        <f>INDEX(Historical!$C$7:$C$1222,MATCH(B251,Historical!$B$7:$B$1244,0))*IF(AH251="n/a",1.03,IF(AH251&lt;0,1.01,IF(AH251&gt;10,1.1,(1+AH251/100))))</f>
        <v>16.119500000000002</v>
      </c>
      <c r="AS251" s="841">
        <f>IF($AI251="n/a",1.03*AR251,IF($AI251&lt;0,1.01*AR251,IF($AI251&gt;10,1.1*AR251,(1+$AI251/100)*AR251)))</f>
        <v>16.603085000000004</v>
      </c>
      <c r="AT251" s="841">
        <f>IF($AK251="n/a",1.03*AS251,IF($AK251&lt;0,1.01*AS251,IF($AK251&gt;10,1.1*AS251,(1+$AK251/100)*AS251)))</f>
        <v>17.101177550000003</v>
      </c>
      <c r="AU251" s="841">
        <f>IF($AK251="n/a",1.03*AT251,IF($AK251&lt;0,1.01*AT251,IF($AK251&gt;10,1.1*AT251,(1+$AK251/100)*AT251)))</f>
        <v>17.614212876500002</v>
      </c>
      <c r="AV251" s="841">
        <f>IF($AK251="n/a",1.03*AU251,IF($AK251&lt;0,1.01*AU251,IF($AK251&gt;10,1.1*AU251,(1+$AK251/100)*AU251)))</f>
        <v>18.142639262795001</v>
      </c>
      <c r="AW251" s="618">
        <f>SUM(AR251:AV251)</f>
        <v>85.580614689295018</v>
      </c>
      <c r="AX251" s="713">
        <f>AW251/I251*100</f>
        <v>8.4586720720825319</v>
      </c>
      <c r="AY251" s="887" t="s">
        <v>135</v>
      </c>
      <c r="AZ251" s="827" t="s">
        <v>135</v>
      </c>
      <c r="BA251" s="827" t="s">
        <v>135</v>
      </c>
      <c r="BB251" s="827" t="s">
        <v>135</v>
      </c>
      <c r="BC251" s="827" t="s">
        <v>135</v>
      </c>
      <c r="BD251" s="861" t="s">
        <v>4126</v>
      </c>
      <c r="BE251" s="594">
        <v>1964</v>
      </c>
      <c r="BF251" s="853">
        <f>IF(BE251&gt;2020,0,IF(BE251&gt;2008,1,IF(BE251&gt;2001,2,IF(BE251&gt;1990,3,IF(BE251&gt;1980,4,IF(BE251&gt;1973,5,IF(BE251&gt;1970,6,IF(BE251&gt;1960,7,IF(BE251&gt;1958,8,IF(BE251&gt;1953,9,10))))))))))</f>
        <v>7</v>
      </c>
      <c r="BG251" s="837" t="s">
        <v>135</v>
      </c>
      <c r="BH251" s="820" t="s">
        <v>4443</v>
      </c>
      <c r="BI251" s="820" t="s">
        <v>4444</v>
      </c>
    </row>
    <row r="252" spans="1:61" ht="11.25" customHeight="1" x14ac:dyDescent="0.2">
      <c r="A252" s="836" t="s">
        <v>4472</v>
      </c>
      <c r="B252" s="830" t="s">
        <v>4470</v>
      </c>
      <c r="C252" s="885" t="s">
        <v>107</v>
      </c>
      <c r="D252" s="885" t="s">
        <v>4197</v>
      </c>
      <c r="E252" s="699">
        <v>7</v>
      </c>
      <c r="F252" s="1122">
        <v>628</v>
      </c>
      <c r="G252" s="1094" t="s">
        <v>105</v>
      </c>
      <c r="H252" s="1094" t="s">
        <v>105</v>
      </c>
      <c r="I252" t="n">
        <v>12.37</v>
      </c>
      <c r="J252" s="618">
        <f>(M252/I252)*100</f>
        <v>4.7719298245614032</v>
      </c>
      <c r="K252" s="832">
        <v>0.17</v>
      </c>
      <c r="L252" s="842">
        <v>4</v>
      </c>
      <c r="M252" s="609">
        <f>K252*L252</f>
        <v>0.68</v>
      </c>
      <c r="N252" s="825" t="s">
        <v>316</v>
      </c>
      <c r="O252" s="700">
        <v>0.16</v>
      </c>
      <c r="P252" s="603">
        <v>44903</v>
      </c>
      <c r="Q252" s="603">
        <v>44925</v>
      </c>
      <c r="R252" s="609">
        <f>(K252-O252)/O252*100</f>
        <v>6.2500000000000053</v>
      </c>
      <c r="S252" s="667">
        <f>IF(INDEX(Historical!$D$7:$D$1220,MATCH(B252,Historical!$B$7:$B$1244,0))=0,"n/a",(INDEX(Historical!$C$7:$C$1222,MATCH(B252,Historical!$B$7:$B$1244,0))/INDEX(Historical!$D$7:$D$1220,MATCH(B252,Historical!$B$7:$B$1244,0))-1)*100)</f>
        <v>38.297872340425542</v>
      </c>
      <c r="T252" s="667">
        <f>IF(INDEX(Historical!$F$7:$F$1213,MATCH(B252,Historical!$B$7:$B$1244,0))=0,"n/a",((INDEX(Historical!$C$7:$C$1222,MATCH(B252,Historical!$B$7:$B$1244,0))/INDEX(Historical!$F$7:$F$1213,MATCH(B252,Historical!$B$7:$B$1244,0)))^(1/3)-1)*100)</f>
        <v>19.59414546750984</v>
      </c>
      <c r="U252" s="667">
        <f>IF(INDEX(Historical!$H$7:$H$1213,MATCH(B252,Historical!$B$7:$B$1244,0))=0,"n/a",((INDEX(Historical!$C$7:$C$1222,MATCH(B252,Historical!$B$7:$B$1244,0))/INDEX(Historical!$H$7:$H$1213,MATCH(B252,Historical!$B$7:$B$1244,0)))^(1/5)-1)*100)</f>
        <v>24.193290871901073</v>
      </c>
      <c r="V252" s="667">
        <f>IF(INDEX(Historical!$N$7:$N$1213,MATCH(B252,Historical!$B$7:$B$1244,0))=0,"n/a",((INDEX(Historical!$C$7:$C$1222,MATCH(B252,Historical!$B$7:$B$1244,0))/INDEX(Historical!$N$7:$N$1213,MATCH(B252,Historical!$B$7:$B$1244,0)))^(1/10)-1)*100)</f>
        <v>18.405863970202631</v>
      </c>
      <c r="W252" s="668">
        <f>IF(OR(U252&lt;=0,U252="n/a",V252&lt;=0,V252="n/a"),"n/a",U252/V252)</f>
        <v>1.3144338625487912</v>
      </c>
      <c r="X252" s="669">
        <f>IF(OR(AJ252&lt;=0,AJ252="n/a",U252&lt;=0,U252="n/a"),"n/a",U252/AJ252)</f>
        <v>1.300714563005434</v>
      </c>
      <c r="Y252" s="831"/>
      <c r="Z252" s="618">
        <f>IF(OR(AC252&lt;0.01,AC252="n/a"),"n/a",M252/AC252*100)</f>
        <v>37.988826815642462</v>
      </c>
      <c r="AA252" s="841">
        <f>IF(OR(AC252&lt;0.01,AC252="n/a"),"n/a",I252/AC252)</f>
        <v>7.960893854748603</v>
      </c>
      <c r="AB252" s="842">
        <v>12</v>
      </c>
      <c r="AC252" s="821">
        <v>1.79</v>
      </c>
      <c r="AD252" s="821">
        <v>0.45</v>
      </c>
      <c r="AE252" s="821">
        <v>3.87</v>
      </c>
      <c r="AF252" s="821">
        <v>1.82</v>
      </c>
      <c r="AG252" s="821">
        <v>14.7</v>
      </c>
      <c r="AH252" s="821">
        <v>20.100000000000001</v>
      </c>
      <c r="AI252" s="821">
        <v>-2.02</v>
      </c>
      <c r="AJ252" s="821">
        <v>18.600000000000001</v>
      </c>
      <c r="AK252" s="821">
        <v>18</v>
      </c>
      <c r="AL252" s="833">
        <v>549.32000000000005</v>
      </c>
      <c r="AM252" s="827">
        <v>1</v>
      </c>
      <c r="AN252" s="821">
        <v>0.33</v>
      </c>
      <c r="AO252" s="705">
        <f>IF(U252="n/a","n/a",IF(AA252&lt;0,"n/a",IF(AA252="n/a","n/a",J252+U252-AA252)))</f>
        <v>21.004326841713876</v>
      </c>
      <c r="AP252" s="706">
        <f>IF(U252="n/a","n/a",J252+U252)</f>
        <v>28.965220696462477</v>
      </c>
      <c r="AQ252" s="843">
        <f>IF(OR(AC252&lt;0.01,AC252="n/a",AF252="n/a"),"n/a",(I252/SQRT(22.5*AC252*(I252/AF252))-1)*100)</f>
        <v>-19.753638183840504</v>
      </c>
      <c r="AR252" s="618">
        <f>INDEX(Historical!$C$7:$C$1222,MATCH(B252,Historical!$B$7:$B$1244,0))*IF(AH252="n/a",1.03,IF(AH252&lt;0,1.01,IF(AH252&gt;10,1.1,(1+AH252/100))))</f>
        <v>0.71500000000000008</v>
      </c>
      <c r="AS252" s="841">
        <f>IF($AI252="n/a",1.03*AR252,IF($AI252&lt;0,1.01*AR252,IF($AI252&gt;10,1.1*AR252,(1+$AI252/100)*AR252)))</f>
        <v>0.72215000000000007</v>
      </c>
      <c r="AT252" s="841">
        <f>IF($AK252="n/a",1.03*AS252,IF($AK252&lt;0,1.01*AS252,IF($AK252&gt;10,1.1*AS252,(1+$AK252/100)*AS252)))</f>
        <v>0.7943650000000001</v>
      </c>
      <c r="AU252" s="841">
        <f>IF($AK252="n/a",1.03*AT252,IF($AK252&lt;0,1.01*AT252,IF($AK252&gt;10,1.1*AT252,(1+$AK252/100)*AT252)))</f>
        <v>0.87380150000000023</v>
      </c>
      <c r="AV252" s="841">
        <f>IF($AK252="n/a",1.03*AU252,IF($AK252&lt;0,1.01*AU252,IF($AK252&gt;10,1.1*AU252,(1+$AK252/100)*AU252)))</f>
        <v>0.96118165000000033</v>
      </c>
      <c r="AW252" s="618">
        <f>SUM(AR252:AV252)</f>
        <v>4.066498150000001</v>
      </c>
      <c r="AX252" s="713">
        <f>AW252/I252*100</f>
        <v>28.536829122807024</v>
      </c>
      <c r="AY252" s="887">
        <v>0.84</v>
      </c>
      <c r="AZ252" s="827">
        <v>14.829999999999998</v>
      </c>
      <c r="BA252" s="827">
        <v>-20.39</v>
      </c>
      <c r="BB252" s="827">
        <v>0.16</v>
      </c>
      <c r="BC252" s="827">
        <v>-1.1599999999999999</v>
      </c>
      <c r="BE252" s="594">
        <v>2016</v>
      </c>
      <c r="BF252" s="853">
        <f>IF(BE252&gt;2020,0,IF(BE252&gt;2008,1,IF(BE252&gt;2001,2,IF(BE252&gt;1990,3,IF(BE252&gt;1980,4,IF(BE252&gt;1973,5,IF(BE252&gt;1970,6,IF(BE252&gt;1960,7,IF(BE252&gt;1958,8,IF(BE252&gt;1953,9,10))))))))))</f>
        <v>1</v>
      </c>
      <c r="BG252" s="837">
        <v>1.3</v>
      </c>
      <c r="BH252" s="820" t="s">
        <v>4443</v>
      </c>
      <c r="BI252" s="820" t="s">
        <v>4444</v>
      </c>
    </row>
    <row r="253" spans="1:61" ht="11.25" customHeight="1" x14ac:dyDescent="0.2">
      <c r="A253" s="836" t="s">
        <v>4504</v>
      </c>
      <c r="B253" s="830" t="s">
        <v>4494</v>
      </c>
      <c r="C253" s="885" t="s">
        <v>107</v>
      </c>
      <c r="D253" s="885" t="s">
        <v>4197</v>
      </c>
      <c r="E253" s="699">
        <v>7</v>
      </c>
      <c r="F253" s="1122">
        <v>618</v>
      </c>
      <c r="G253" s="1087" t="s">
        <v>105</v>
      </c>
      <c r="H253" s="1087" t="s">
        <v>105</v>
      </c>
      <c r="I253" s="829">
        <v>8</v>
      </c>
      <c r="J253" s="618">
        <f>(M253/I253)*100</f>
        <v>4.5</v>
      </c>
      <c r="K253" s="832">
        <v>0.09</v>
      </c>
      <c r="L253" s="842">
        <v>4</v>
      </c>
      <c r="M253" s="609">
        <f>K253*L253</f>
        <v>0.36</v>
      </c>
      <c r="N253" s="825" t="s">
        <v>147</v>
      </c>
      <c r="O253" s="700">
        <v>7.4999999999999997E-2</v>
      </c>
      <c r="P253" s="603">
        <v>44804</v>
      </c>
      <c r="Q253" s="603">
        <v>44819</v>
      </c>
      <c r="R253" s="609">
        <f>(K253-O253)/O253*100</f>
        <v>20</v>
      </c>
      <c r="S253" s="667">
        <f>IF(INDEX(Historical!$D$7:$D$1220,MATCH(B253,Historical!$B$7:$B$1244,0))=0,"n/a",(INDEX(Historical!$C$7:$C$1222,MATCH(B253,Historical!$B$7:$B$1244,0))/INDEX(Historical!$D$7:$D$1220,MATCH(B253,Historical!$B$7:$B$1244,0))-1)*100)</f>
        <v>22.222222222222211</v>
      </c>
      <c r="T253" s="667">
        <f>IF(INDEX(Historical!$F$7:$F$1213,MATCH(B253,Historical!$B$7:$B$1244,0))=0,"n/a",((INDEX(Historical!$C$7:$C$1222,MATCH(B253,Historical!$B$7:$B$1244,0))/INDEX(Historical!$F$7:$F$1213,MATCH(B253,Historical!$B$7:$B$1244,0)))^(1/3)-1)*100)</f>
        <v>18.166575046750122</v>
      </c>
      <c r="U253" s="667">
        <f>IF(INDEX(Historical!$H$7:$H$1213,MATCH(B253,Historical!$B$7:$B$1244,0))=0,"n/a",((INDEX(Historical!$C$7:$C$1222,MATCH(B253,Historical!$B$7:$B$1244,0))/INDEX(Historical!$H$7:$H$1213,MATCH(B253,Historical!$B$7:$B$1244,0)))^(1/5)-1)*100)</f>
        <v>20.479766598839678</v>
      </c>
      <c r="V253" s="667" t="str">
        <f>IF(INDEX(Historical!$N$7:$N$1213,MATCH(B253,Historical!$B$7:$B$1244,0))=0,"n/a",((INDEX(Historical!$C$7:$C$1222,MATCH(B253,Historical!$B$7:$B$1244,0))/INDEX(Historical!$N$7:$N$1213,MATCH(B253,Historical!$B$7:$B$1244,0)))^(1/10)-1)*100)</f>
        <v>n/a</v>
      </c>
      <c r="W253" s="668" t="str">
        <f>IF(OR(U253&lt;=0,U253="n/a",V253&lt;=0,V253="n/a"),"n/a",U253/V253)</f>
        <v>n/a</v>
      </c>
      <c r="X253" s="669">
        <f>IF(OR(AJ253&lt;=0,AJ253="n/a",U253&lt;=0,U253="n/a"),"n/a",U253/AJ253)</f>
        <v>0.89823537714209112</v>
      </c>
      <c r="Y253" s="640"/>
      <c r="Z253" s="618">
        <f>IF(OR(AC253&lt;0.01,AC253="n/a"),"n/a",M253/AC253*100)</f>
        <v>34.95145631067961</v>
      </c>
      <c r="AA253" s="841">
        <f>IF(OR(AC253&lt;0.01,AC253="n/a"),"n/a",I253/AC253)</f>
        <v>7.766990291262136</v>
      </c>
      <c r="AB253" s="842">
        <v>12</v>
      </c>
      <c r="AC253" s="821">
        <v>1.03</v>
      </c>
      <c r="AD253" s="821" t="s">
        <v>135</v>
      </c>
      <c r="AE253" s="821">
        <v>2.63</v>
      </c>
      <c r="AF253" s="821">
        <v>1.43</v>
      </c>
      <c r="AG253" s="821">
        <v>15.2</v>
      </c>
      <c r="AH253" s="821">
        <v>39.800000000000004</v>
      </c>
      <c r="AI253" s="821" t="s">
        <v>135</v>
      </c>
      <c r="AJ253" s="821">
        <v>22.8</v>
      </c>
      <c r="AK253" s="821" t="s">
        <v>135</v>
      </c>
      <c r="AL253" s="833">
        <v>159.77000000000001</v>
      </c>
      <c r="AM253" s="827">
        <v>16.5</v>
      </c>
      <c r="AN253" s="821">
        <v>0.09</v>
      </c>
      <c r="AO253" s="705">
        <f>IF(U253="n/a","n/a",IF(AA253&lt;0,"n/a",IF(AA253="n/a","n/a",J253+U253-AA253)))</f>
        <v>17.212776307577542</v>
      </c>
      <c r="AP253" s="706">
        <f>IF(U253="n/a","n/a",J253+U253)</f>
        <v>24.979766598839678</v>
      </c>
      <c r="AQ253" s="843">
        <f>IF(OR(AC253&lt;0.01,AC253="n/a",AF253="n/a"),"n/a",(I253/SQRT(22.5*AC253*(I253/AF253))-1)*100)</f>
        <v>-29.740809643451549</v>
      </c>
      <c r="AR253" s="618">
        <f>INDEX(Historical!$C$7:$C$1222,MATCH(B253,Historical!$B$7:$B$1244,0))*IF(AH253="n/a",1.03,IF(AH253&lt;0,1.01,IF(AH253&gt;10,1.1,(1+AH253/100))))</f>
        <v>0.36300000000000004</v>
      </c>
      <c r="AS253" s="841">
        <f>IF($AI253="n/a",1.03*AR253,IF($AI253&lt;0,1.01*AR253,IF($AI253&gt;10,1.1*AR253,(1+$AI253/100)*AR253)))</f>
        <v>0.37389000000000006</v>
      </c>
      <c r="AT253" s="841">
        <f>IF($AK253="n/a",1.03*AS253,IF($AK253&lt;0,1.01*AS253,IF($AK253&gt;10,1.1*AS253,(1+$AK253/100)*AS253)))</f>
        <v>0.38510670000000008</v>
      </c>
      <c r="AU253" s="841">
        <f>IF($AK253="n/a",1.03*AT253,IF($AK253&lt;0,1.01*AT253,IF($AK253&gt;10,1.1*AT253,(1+$AK253/100)*AT253)))</f>
        <v>0.39665990100000009</v>
      </c>
      <c r="AV253" s="841">
        <f>IF($AK253="n/a",1.03*AU253,IF($AK253&lt;0,1.01*AU253,IF($AK253&gt;10,1.1*AU253,(1+$AK253/100)*AU253)))</f>
        <v>0.40855969803000008</v>
      </c>
      <c r="AW253" s="618">
        <f>SUM(AR253:AV253)</f>
        <v>1.9272162990300004</v>
      </c>
      <c r="AX253" s="713">
        <f>AW253/I253*100</f>
        <v>24.090203737875004</v>
      </c>
      <c r="AY253" s="887">
        <v>0.33</v>
      </c>
      <c r="AZ253" s="827">
        <v>8.9599999999999991</v>
      </c>
      <c r="BA253" s="827">
        <v>-21.18</v>
      </c>
      <c r="BB253" s="827">
        <v>-1.94</v>
      </c>
      <c r="BC253" s="827">
        <v>1.01</v>
      </c>
      <c r="BE253" s="594">
        <v>2016</v>
      </c>
      <c r="BF253" s="853">
        <f>IF(BE253&gt;2020,0,IF(BE253&gt;2008,1,IF(BE253&gt;2001,2,IF(BE253&gt;1990,3,IF(BE253&gt;1980,4,IF(BE253&gt;1973,5,IF(BE253&gt;1970,6,IF(BE253&gt;1960,7,IF(BE253&gt;1958,8,IF(BE253&gt;1953,9,10))))))))))</f>
        <v>1</v>
      </c>
      <c r="BG253" s="837">
        <v>1.2</v>
      </c>
      <c r="BH253" s="820" t="s">
        <v>4443</v>
      </c>
      <c r="BI253" s="820" t="s">
        <v>4444</v>
      </c>
    </row>
    <row r="254" spans="1:61" ht="11.25" customHeight="1" x14ac:dyDescent="0.2">
      <c r="A254" s="826" t="s">
        <v>4812</v>
      </c>
      <c r="B254" s="830" t="s">
        <v>1144</v>
      </c>
      <c r="C254" s="885" t="s">
        <v>107</v>
      </c>
      <c r="D254" s="885" t="s">
        <v>117</v>
      </c>
      <c r="E254" s="699">
        <v>11</v>
      </c>
      <c r="F254" s="1122">
        <v>444</v>
      </c>
      <c r="G254" s="1098" t="s">
        <v>105</v>
      </c>
      <c r="H254" s="1098" t="s">
        <v>105</v>
      </c>
      <c r="I254" t="n">
        <v>34.35</v>
      </c>
      <c r="J254" s="618">
        <f>(M254/I254)*100</f>
        <v>4.5158053186151532</v>
      </c>
      <c r="K254" s="832">
        <v>0.45</v>
      </c>
      <c r="L254" s="842">
        <v>4</v>
      </c>
      <c r="M254" s="609">
        <f>K254*L254</f>
        <v>1.8</v>
      </c>
      <c r="N254" s="825" t="s">
        <v>316</v>
      </c>
      <c r="O254" s="704">
        <v>0.44</v>
      </c>
      <c r="P254" s="603">
        <v>44910</v>
      </c>
      <c r="Q254" s="603">
        <v>44925</v>
      </c>
      <c r="R254" s="609">
        <f>(K254-O254)/O254*100</f>
        <v>2.2727272727272747</v>
      </c>
      <c r="S254" s="667">
        <f>IF(INDEX(Historical!$D$7:$D$1220,MATCH(B254,Historical!$B$7:$B$1244,0))=0,"n/a",(INDEX(Historical!$C$7:$C$1222,MATCH(B254,Historical!$B$7:$B$1244,0))/INDEX(Historical!$D$7:$D$1220,MATCH(B254,Historical!$B$7:$B$1244,0))-1)*100)</f>
        <v>13.461538461538458</v>
      </c>
      <c r="T254" s="667">
        <f>IF(INDEX(Historical!$F$7:$F$1213,MATCH(B254,Historical!$B$7:$B$1244,0))=0,"n/a",((INDEX(Historical!$C$7:$C$1222,MATCH(B254,Historical!$B$7:$B$1244,0))/INDEX(Historical!$F$7:$F$1213,MATCH(B254,Historical!$B$7:$B$1244,0)))^(1/3)-1)*100)</f>
        <v>11.995586155825677</v>
      </c>
      <c r="U254" s="667">
        <f>IF(INDEX(Historical!$H$7:$H$1213,MATCH(B254,Historical!$B$7:$B$1244,0))=0,"n/a",((INDEX(Historical!$C$7:$C$1222,MATCH(B254,Historical!$B$7:$B$1244,0))/INDEX(Historical!$H$7:$H$1213,MATCH(B254,Historical!$B$7:$B$1244,0)))^(1/5)-1)*100)</f>
        <v>17.1450199057821</v>
      </c>
      <c r="V254" s="667">
        <f>IF(INDEX(Historical!$N$7:$N$1213,MATCH(B254,Historical!$B$7:$B$1244,0))=0,"n/a",((INDEX(Historical!$C$7:$C$1222,MATCH(B254,Historical!$B$7:$B$1244,0))/INDEX(Historical!$N$7:$N$1213,MATCH(B254,Historical!$B$7:$B$1244,0)))^(1/10)-1)*100)</f>
        <v>16.781171076302371</v>
      </c>
      <c r="W254" s="668">
        <f>IF(OR(U254&lt;=0,U254="n/a",V254&lt;=0,V254="n/a"),"n/a",U254/V254)</f>
        <v>1.0216819689058256</v>
      </c>
      <c r="X254" s="669">
        <f>IF(OR(AJ254&lt;=0,AJ254="n/a",U254&lt;=0,U254="n/a"),"n/a",U254/AJ254)</f>
        <v>0.44648489337974218</v>
      </c>
      <c r="Y254" s="627" t="s">
        <v>926</v>
      </c>
      <c r="Z254" s="618">
        <f>IF(OR(AC254&lt;0.01,AC254="n/a"),"n/a",M254/AC254*100)</f>
        <v>31.914893617021278</v>
      </c>
      <c r="AA254" s="841">
        <f>IF(OR(AC254&lt;0.01,AC254="n/a"),"n/a",I254/AC254)</f>
        <v>7.0673758865248226</v>
      </c>
      <c r="AB254" s="842">
        <v>12</v>
      </c>
      <c r="AC254" s="821">
        <v>5.64</v>
      </c>
      <c r="AD254" s="821" t="s">
        <v>135</v>
      </c>
      <c r="AE254" s="821">
        <v>0.78</v>
      </c>
      <c r="AF254" s="821">
        <v>1.9</v>
      </c>
      <c r="AG254" s="821">
        <v>21.4</v>
      </c>
      <c r="AH254" s="821">
        <v>65.7</v>
      </c>
      <c r="AI254" s="821">
        <v>18.37</v>
      </c>
      <c r="AJ254" s="821">
        <v>38.4</v>
      </c>
      <c r="AK254" s="821">
        <v>-11.03</v>
      </c>
      <c r="AL254" s="833">
        <v>10810</v>
      </c>
      <c r="AM254" s="827">
        <v>2.9000000000000004</v>
      </c>
      <c r="AN254" s="821">
        <v>0.47</v>
      </c>
      <c r="AO254" s="705">
        <f>IF(U254="n/a","n/a",IF(AA254&lt;0,"n/a",IF(AA254="n/a","n/a",J254+U254-AA254)))</f>
        <v>14.593449337872432</v>
      </c>
      <c r="AP254" s="706">
        <f>IF(U254="n/a","n/a",J254+U254)</f>
        <v>21.660825224397254</v>
      </c>
      <c r="AQ254" s="843">
        <f>IF(OR(AC254&lt;0.01,AC254="n/a",AF254="n/a"),"n/a",(I254/SQRT(22.5*AC254*(I254/AF254))-1)*100)</f>
        <v>-22.747127534463051</v>
      </c>
      <c r="AR254" s="618">
        <f>INDEX(Historical!$C$7:$C$1222,MATCH(B254,Historical!$B$7:$B$1244,0))*IF(AH254="n/a",1.03,IF(AH254&lt;0,1.01,IF(AH254&gt;10,1.1,(1+AH254/100))))</f>
        <v>1.9470000000000003</v>
      </c>
      <c r="AS254" s="841">
        <f>IF($AI254="n/a",1.03*AR254,IF($AI254&lt;0,1.01*AR254,IF($AI254&gt;10,1.1*AR254,(1+$AI254/100)*AR254)))</f>
        <v>2.1417000000000006</v>
      </c>
      <c r="AT254" s="841">
        <f>IF($AK254="n/a",1.03*AS254,IF($AK254&lt;0,1.01*AS254,IF($AK254&gt;10,1.1*AS254,(1+$AK254/100)*AS254)))</f>
        <v>2.1631170000000006</v>
      </c>
      <c r="AU254" s="841">
        <f>IF($AK254="n/a",1.03*AT254,IF($AK254&lt;0,1.01*AT254,IF($AK254&gt;10,1.1*AT254,(1+$AK254/100)*AT254)))</f>
        <v>2.1847481700000007</v>
      </c>
      <c r="AV254" s="841">
        <f>IF($AK254="n/a",1.03*AU254,IF($AK254&lt;0,1.01*AU254,IF($AK254&gt;10,1.1*AU254,(1+$AK254/100)*AU254)))</f>
        <v>2.2065956517000007</v>
      </c>
      <c r="AW254" s="618">
        <f>SUM(AR254:AV254)</f>
        <v>10.643160821700002</v>
      </c>
      <c r="AX254" s="713">
        <f>AW254/I254*100</f>
        <v>26.701356803060715</v>
      </c>
      <c r="AY254" s="887">
        <v>1.38</v>
      </c>
      <c r="AZ254" s="827">
        <v>20.169999999999998</v>
      </c>
      <c r="BA254" s="827">
        <v>-17.89</v>
      </c>
      <c r="BB254" s="827">
        <v>-2.42</v>
      </c>
      <c r="BC254" s="827">
        <v>3.85</v>
      </c>
      <c r="BE254" s="594">
        <v>2012</v>
      </c>
      <c r="BF254" s="853">
        <f>IF(BE254&gt;2020,0,IF(BE254&gt;2008,1,IF(BE254&gt;2001,2,IF(BE254&gt;1990,3,IF(BE254&gt;1980,4,IF(BE254&gt;1973,5,IF(BE254&gt;1970,6,IF(BE254&gt;1960,7,IF(BE254&gt;1958,8,IF(BE254&gt;1953,9,10))))))))))</f>
        <v>1</v>
      </c>
      <c r="BG254" s="837">
        <v>2.6</v>
      </c>
      <c r="BH254" s="820" t="s">
        <v>4443</v>
      </c>
      <c r="BI254" s="820" t="s">
        <v>4444</v>
      </c>
    </row>
    <row r="255" spans="1:61" s="737" customFormat="1" ht="11.25" customHeight="1" x14ac:dyDescent="0.2">
      <c r="A255" s="613" t="s">
        <v>4813</v>
      </c>
      <c r="B255" s="743" t="s">
        <v>3746</v>
      </c>
      <c r="C255" s="885" t="s">
        <v>107</v>
      </c>
      <c r="D255" s="885" t="s">
        <v>4197</v>
      </c>
      <c r="E255" s="721">
        <v>9</v>
      </c>
      <c r="F255" s="1122">
        <v>543</v>
      </c>
      <c r="G255" s="1121" t="s">
        <v>105</v>
      </c>
      <c r="H255" s="1121" t="s">
        <v>105</v>
      </c>
      <c r="I255" t="n">
        <v>25.63</v>
      </c>
      <c r="J255" s="723">
        <f>(M255/I255)*100</f>
        <v>4.6448087431693992</v>
      </c>
      <c r="K255" s="741">
        <v>0.34</v>
      </c>
      <c r="L255" s="1133">
        <v>4</v>
      </c>
      <c r="M255" s="726">
        <f>K255*L255</f>
        <v>1.36</v>
      </c>
      <c r="N255" s="1133" t="s">
        <v>706</v>
      </c>
      <c r="O255" s="742">
        <v>0.32</v>
      </c>
      <c r="P255" s="1037">
        <v>44750</v>
      </c>
      <c r="Q255" s="1037">
        <v>44764</v>
      </c>
      <c r="R255" s="726">
        <f>(K255-O255)/O255*100</f>
        <v>6.2500000000000053</v>
      </c>
      <c r="S255" s="667">
        <f>IF(INDEX(Historical!$D$7:$D$1220,MATCH(B255,Historical!$B$7:$B$1244,0))=0,"n/a",(INDEX(Historical!$C$7:$C$1222,MATCH(B255,Historical!$B$7:$B$1244,0))/INDEX(Historical!$D$7:$D$1220,MATCH(B255,Historical!$B$7:$B$1244,0))-1)*100)</f>
        <v>4.7619047619047672</v>
      </c>
      <c r="T255" s="667">
        <f>IF(INDEX(Historical!$F$7:$F$1213,MATCH(B255,Historical!$B$7:$B$1244,0))=0,"n/a",((INDEX(Historical!$C$7:$C$1222,MATCH(B255,Historical!$B$7:$B$1244,0))/INDEX(Historical!$F$7:$F$1213,MATCH(B255,Historical!$B$7:$B$1244,0)))^(1/3)-1)*100)</f>
        <v>3.8079563634963343</v>
      </c>
      <c r="U255" s="667">
        <f>IF(INDEX(Historical!$H$7:$H$1213,MATCH(B255,Historical!$B$7:$B$1244,0))=0,"n/a",((INDEX(Historical!$C$7:$C$1222,MATCH(B255,Historical!$B$7:$B$1244,0))/INDEX(Historical!$H$7:$H$1213,MATCH(B255,Historical!$B$7:$B$1244,0)))^(1/5)-1)*100)</f>
        <v>7.0259805697204802</v>
      </c>
      <c r="V255" s="667">
        <f>IF(INDEX(Historical!$N$7:$N$1213,MATCH(B255,Historical!$B$7:$B$1244,0))=0,"n/a",((INDEX(Historical!$C$7:$C$1222,MATCH(B255,Historical!$B$7:$B$1244,0))/INDEX(Historical!$N$7:$N$1213,MATCH(B255,Historical!$B$7:$B$1244,0)))^(1/10)-1)*100)</f>
        <v>5.4396884296474379</v>
      </c>
      <c r="W255" s="668">
        <f>IF(OR(U255&lt;=0,U255="n/a",V255&lt;=0,V255="n/a"),"n/a",U255/V255)</f>
        <v>1.291614521785369</v>
      </c>
      <c r="X255" s="669">
        <f>IF(OR(AJ255&lt;=0,AJ255="n/a",U255&lt;=0,U255="n/a"),"n/a",U255/AJ255)</f>
        <v>0.47795786188574696</v>
      </c>
      <c r="Y255" s="743"/>
      <c r="Z255" s="723">
        <f>IF(OR(AC255&lt;0.01,AC255="n/a"),"n/a",M255/AC255*100)</f>
        <v>38.526912181303118</v>
      </c>
      <c r="AA255" s="730">
        <f>IF(OR(AC255&lt;0.01,AC255="n/a"),"n/a",I255/AC255)</f>
        <v>8.2946175637393775</v>
      </c>
      <c r="AB255" s="1121">
        <v>12</v>
      </c>
      <c r="AC255" s="1093">
        <v>3.53</v>
      </c>
      <c r="AD255" s="1093" t="s">
        <v>135</v>
      </c>
      <c r="AE255" s="1093">
        <v>3.51</v>
      </c>
      <c r="AF255" s="1093">
        <v>1.46</v>
      </c>
      <c r="AG255" s="1093">
        <v>16.5</v>
      </c>
      <c r="AH255" s="1093">
        <v>33</v>
      </c>
      <c r="AI255" s="1093" t="s">
        <v>135</v>
      </c>
      <c r="AJ255" s="1093">
        <v>14.7</v>
      </c>
      <c r="AK255" s="1093" t="s">
        <v>135</v>
      </c>
      <c r="AL255" s="1093">
        <v>326.62</v>
      </c>
      <c r="AM255" s="1093">
        <v>0.3</v>
      </c>
      <c r="AN255" s="1093">
        <v>0</v>
      </c>
      <c r="AO255" s="734">
        <f>IF(U255="n/a","n/a",IF(AA255&lt;0,"n/a",IF(AA255="n/a","n/a",J255+U255-AA255)))</f>
        <v>3.3761717491505028</v>
      </c>
      <c r="AP255" s="735">
        <f>IF(U255="n/a","n/a",J255+U255)</f>
        <v>11.67078931288988</v>
      </c>
      <c r="AQ255" s="843">
        <f>IF(OR(AC255&lt;0.01,AC255="n/a",AF255="n/a"),"n/a",(I255/SQRT(22.5*AC255*(I255/AF255))-1)*100)</f>
        <v>-26.635940851850982</v>
      </c>
      <c r="AR255" s="618">
        <f>INDEX(Historical!$C$7:$C$1222,MATCH(B255,Historical!$B$7:$B$1244,0))*IF(AH255="n/a",1.03,IF(AH255&lt;0,1.01,IF(AH255&gt;10,1.1,(1+AH255/100))))</f>
        <v>1.4520000000000002</v>
      </c>
      <c r="AS255" s="730">
        <f>IF($AI255="n/a",1.03*AR255,IF($AI255&lt;0,1.01*AR255,IF($AI255&gt;10,1.1*AR255,(1+$AI255/100)*AR255)))</f>
        <v>1.4955600000000002</v>
      </c>
      <c r="AT255" s="730">
        <f>IF($AK255="n/a",1.03*AS255,IF($AK255&lt;0,1.01*AS255,IF($AK255&gt;10,1.1*AS255,(1+$AK255/100)*AS255)))</f>
        <v>1.5404268000000003</v>
      </c>
      <c r="AU255" s="730">
        <f>IF($AK255="n/a",1.03*AT255,IF($AK255&lt;0,1.01*AT255,IF($AK255&gt;10,1.1*AT255,(1+$AK255/100)*AT255)))</f>
        <v>1.5866396040000004</v>
      </c>
      <c r="AV255" s="730">
        <f>IF($AK255="n/a",1.03*AU255,IF($AK255&lt;0,1.01*AU255,IF($AK255&gt;10,1.1*AU255,(1+$AK255/100)*AU255)))</f>
        <v>1.6342387921200003</v>
      </c>
      <c r="AW255" s="723">
        <f>SUM(AR255:AV255)</f>
        <v>7.7088651961200014</v>
      </c>
      <c r="AX255" s="736">
        <f>AW255/I255*100</f>
        <v>26.32809151680328</v>
      </c>
      <c r="AY255" s="1048">
        <v>0.5</v>
      </c>
      <c r="AZ255" s="783">
        <v>6.78</v>
      </c>
      <c r="BA255" s="783">
        <v>-8.64</v>
      </c>
      <c r="BB255" s="783">
        <v>-1.23</v>
      </c>
      <c r="BC255" s="783">
        <v>-1.3299999999999998</v>
      </c>
      <c r="BD255" s="862"/>
      <c r="BE255" s="594">
        <v>2014</v>
      </c>
      <c r="BF255" s="853">
        <f>IF(BE255&gt;2020,0,IF(BE255&gt;2008,1,IF(BE255&gt;2001,2,IF(BE255&gt;1990,3,IF(BE255&gt;1980,4,IF(BE255&gt;1973,5,IF(BE255&gt;1970,6,IF(BE255&gt;1960,7,IF(BE255&gt;1958,8,IF(BE255&gt;1953,9,10))))))))))</f>
        <v>1</v>
      </c>
      <c r="BG255" s="783">
        <v>1.5</v>
      </c>
      <c r="BH255" s="820" t="s">
        <v>4443</v>
      </c>
      <c r="BI255" s="820" t="s">
        <v>4444</v>
      </c>
    </row>
    <row r="256" spans="1:61" ht="11.25" customHeight="1" x14ac:dyDescent="0.2">
      <c r="A256" s="826" t="s">
        <v>4814</v>
      </c>
      <c r="B256" s="830" t="s">
        <v>1183</v>
      </c>
      <c r="C256" s="885" t="s">
        <v>122</v>
      </c>
      <c r="D256" s="885" t="s">
        <v>4214</v>
      </c>
      <c r="E256" s="699">
        <v>16</v>
      </c>
      <c r="F256" s="1122">
        <v>248</v>
      </c>
      <c r="G256" s="1122" t="s">
        <v>105</v>
      </c>
      <c r="H256" s="1122" t="s">
        <v>105</v>
      </c>
      <c r="I256" t="n">
        <v>145.79</v>
      </c>
      <c r="J256" s="618">
        <f>(M256/I256)*100</f>
        <v>1.0660813670925768</v>
      </c>
      <c r="K256" s="832">
        <v>0.34</v>
      </c>
      <c r="L256" s="842">
        <v>4</v>
      </c>
      <c r="M256" s="609">
        <f>K256*L256</f>
        <v>1.36</v>
      </c>
      <c r="N256" s="825" t="s">
        <v>150</v>
      </c>
      <c r="O256" s="700">
        <v>0.32</v>
      </c>
      <c r="P256" s="603">
        <v>45000</v>
      </c>
      <c r="Q256" s="603">
        <v>45015</v>
      </c>
      <c r="R256" s="609">
        <f>(K256-O256)/O256*100</f>
        <v>6.2500000000000053</v>
      </c>
      <c r="S256" s="667">
        <f>IF(INDEX(Historical!$D$7:$D$1220,MATCH(B256,Historical!$B$7:$B$1244,0))=0,"n/a",(INDEX(Historical!$C$7:$C$1222,MATCH(B256,Historical!$B$7:$B$1244,0))/INDEX(Historical!$D$7:$D$1220,MATCH(B256,Historical!$B$7:$B$1244,0))-1)*100)</f>
        <v>10.344827586206918</v>
      </c>
      <c r="T256" s="667">
        <f>IF(INDEX(Historical!$F$7:$F$1213,MATCH(B256,Historical!$B$7:$B$1244,0))=0,"n/a",((INDEX(Historical!$C$7:$C$1222,MATCH(B256,Historical!$B$7:$B$1244,0))/INDEX(Historical!$F$7:$F$1213,MATCH(B256,Historical!$B$7:$B$1244,0)))^(1/3)-1)*100)</f>
        <v>8.9410587524324967</v>
      </c>
      <c r="U256" s="667">
        <f>IF(INDEX(Historical!$H$7:$H$1213,MATCH(B256,Historical!$B$7:$B$1244,0))=0,"n/a",((INDEX(Historical!$C$7:$C$1222,MATCH(B256,Historical!$B$7:$B$1244,0))/INDEX(Historical!$H$7:$H$1213,MATCH(B256,Historical!$B$7:$B$1244,0)))^(1/5)-1)*100)</f>
        <v>7.061596544519233</v>
      </c>
      <c r="V256" s="667">
        <f>IF(INDEX(Historical!$N$7:$N$1213,MATCH(B256,Historical!$B$7:$B$1244,0))=0,"n/a",((INDEX(Historical!$C$7:$C$1222,MATCH(B256,Historical!$B$7:$B$1244,0))/INDEX(Historical!$N$7:$N$1213,MATCH(B256,Historical!$B$7:$B$1244,0)))^(1/10)-1)*100)</f>
        <v>9.0138357569351069</v>
      </c>
      <c r="W256" s="668">
        <f>IF(OR(U256&lt;=0,U256="n/a",V256&lt;=0,V256="n/a"),"n/a",U256/V256)</f>
        <v>0.78341748562327074</v>
      </c>
      <c r="X256" s="669">
        <f>IF(OR(AJ256&lt;=0,AJ256="n/a",U256&lt;=0,U256="n/a"),"n/a",U256/AJ256)</f>
        <v>0.17307834667939298</v>
      </c>
      <c r="Y256" s="830" t="s">
        <v>1184</v>
      </c>
      <c r="Z256" s="618">
        <f>IF(OR(AC256&lt;0.01,AC256="n/a"),"n/a",M256/AC256*100)</f>
        <v>25.468164794007492</v>
      </c>
      <c r="AA256" s="841">
        <f>IF(OR(AC256&lt;0.01,AC256="n/a"),"n/a",I256/AC256)</f>
        <v>23.889513108614231</v>
      </c>
      <c r="AB256" s="842">
        <v>12</v>
      </c>
      <c r="AC256" s="821">
        <v>5.34</v>
      </c>
      <c r="AD256" s="821">
        <v>5.37</v>
      </c>
      <c r="AE256" s="821">
        <v>18.28</v>
      </c>
      <c r="AF256" s="821">
        <v>2.87</v>
      </c>
      <c r="AG256" s="821">
        <v>12.2</v>
      </c>
      <c r="AH256" s="821">
        <v>124</v>
      </c>
      <c r="AI256" s="821">
        <v>4.38</v>
      </c>
      <c r="AJ256" s="821">
        <v>40.799999999999997</v>
      </c>
      <c r="AK256" s="821">
        <v>4.42</v>
      </c>
      <c r="AL256" s="833">
        <v>32759.999999999996</v>
      </c>
      <c r="AM256" s="827">
        <v>0.71000000000000008</v>
      </c>
      <c r="AN256" s="821">
        <v>0</v>
      </c>
      <c r="AO256" s="705">
        <f>IF(U256="n/a","n/a",IF(AA256&lt;0,"n/a",IF(AA256="n/a","n/a",J256+U256-AA256)))</f>
        <v>-15.761835197002421</v>
      </c>
      <c r="AP256" s="706">
        <f>IF(U256="n/a","n/a",J256+U256)</f>
        <v>8.1276779116118103</v>
      </c>
      <c r="AQ256" s="843">
        <f>IF(OR(AC256&lt;0.01,AC256="n/a",AF256="n/a"),"n/a",(I256/SQRT(22.5*AC256*(I256/AF256))-1)*100)</f>
        <v>74.563458848666727</v>
      </c>
      <c r="AR256" s="618">
        <f>INDEX(Historical!$C$7:$C$1222,MATCH(B256,Historical!$B$7:$B$1244,0))*IF(AH256="n/a",1.03,IF(AH256&lt;0,1.01,IF(AH256&gt;10,1.1,(1+AH256/100))))</f>
        <v>1.4080000000000001</v>
      </c>
      <c r="AS256" s="841">
        <f>IF($AI256="n/a",1.03*AR256,IF($AI256&lt;0,1.01*AR256,IF($AI256&gt;10,1.1*AR256,(1+$AI256/100)*AR256)))</f>
        <v>1.4696704000000003</v>
      </c>
      <c r="AT256" s="841">
        <f>IF($AK256="n/a",1.03*AS256,IF($AK256&lt;0,1.01*AS256,IF($AK256&gt;10,1.1*AS256,(1+$AK256/100)*AS256)))</f>
        <v>1.5346298316800002</v>
      </c>
      <c r="AU256" s="841">
        <f>IF($AK256="n/a",1.03*AT256,IF($AK256&lt;0,1.01*AT256,IF($AK256&gt;10,1.1*AT256,(1+$AK256/100)*AT256)))</f>
        <v>1.6024604702402563</v>
      </c>
      <c r="AV256" s="841">
        <f>IF($AK256="n/a",1.03*AU256,IF($AK256&lt;0,1.01*AU256,IF($AK256&gt;10,1.1*AU256,(1+$AK256/100)*AU256)))</f>
        <v>1.6732892230248757</v>
      </c>
      <c r="AW256" s="618">
        <f>SUM(AR256:AV256)</f>
        <v>7.6880499249451324</v>
      </c>
      <c r="AX256" s="713">
        <f>AW256/I256*100</f>
        <v>6.0265343928393298</v>
      </c>
      <c r="AY256" s="887">
        <v>0.64</v>
      </c>
      <c r="AZ256" s="827">
        <v>16.29</v>
      </c>
      <c r="BA256" s="827">
        <v>-24.66</v>
      </c>
      <c r="BB256" s="827">
        <v>-8.3000000000000007</v>
      </c>
      <c r="BC256" s="827">
        <v>-4.03</v>
      </c>
      <c r="BE256" s="594">
        <v>2008</v>
      </c>
      <c r="BF256" s="853">
        <f>IF(BE256&gt;2020,0,IF(BE256&gt;2008,1,IF(BE256&gt;2001,2,IF(BE256&gt;1990,3,IF(BE256&gt;1980,4,IF(BE256&gt;1973,5,IF(BE256&gt;1970,6,IF(BE256&gt;1960,7,IF(BE256&gt;1958,8,IF(BE256&gt;1953,9,10))))))))))</f>
        <v>2</v>
      </c>
      <c r="BG256" s="837">
        <v>11.899999999999999</v>
      </c>
      <c r="BH256" s="820" t="s">
        <v>4443</v>
      </c>
      <c r="BI256" s="820" t="s">
        <v>4444</v>
      </c>
    </row>
    <row r="257" spans="1:61" ht="11.25" customHeight="1" x14ac:dyDescent="0.2">
      <c r="A257" s="826" t="s">
        <v>4815</v>
      </c>
      <c r="B257" s="830" t="s">
        <v>1162</v>
      </c>
      <c r="C257" s="885" t="s">
        <v>4178</v>
      </c>
      <c r="D257" s="885" t="s">
        <v>4179</v>
      </c>
      <c r="E257" s="699">
        <v>11</v>
      </c>
      <c r="F257" s="1122">
        <v>475</v>
      </c>
      <c r="G257" s="1122" t="s">
        <v>36</v>
      </c>
      <c r="H257" s="1122" t="s">
        <v>36</v>
      </c>
      <c r="I257" t="n">
        <v>52.06</v>
      </c>
      <c r="J257" s="618">
        <f>(M257/I257)*100</f>
        <v>2.4265402843601893</v>
      </c>
      <c r="K257" s="832">
        <v>0.32</v>
      </c>
      <c r="L257" s="842">
        <v>4</v>
      </c>
      <c r="M257" s="609">
        <f>K257*L257</f>
        <v>1.28</v>
      </c>
      <c r="N257" s="825" t="s">
        <v>217</v>
      </c>
      <c r="O257" s="700">
        <v>0.29499999999999998</v>
      </c>
      <c r="P257" s="603">
        <v>45015</v>
      </c>
      <c r="Q257" s="603">
        <v>45033</v>
      </c>
      <c r="R257" s="609">
        <f>(K257-O257)/O257*100</f>
        <v>8.4745762711864483</v>
      </c>
      <c r="S257" s="667">
        <f>IF(INDEX(Historical!$D$7:$D$1220,MATCH(B257,Historical!$B$7:$B$1244,0))=0,"n/a",(INDEX(Historical!$C$7:$C$1222,MATCH(B257,Historical!$B$7:$B$1244,0))/INDEX(Historical!$D$7:$D$1220,MATCH(B257,Historical!$B$7:$B$1244,0))-1)*100)</f>
        <v>8.9622641509433887</v>
      </c>
      <c r="T257" s="667">
        <f>IF(INDEX(Historical!$F$7:$F$1213,MATCH(B257,Historical!$B$7:$B$1244,0))=0,"n/a",((INDEX(Historical!$C$7:$C$1222,MATCH(B257,Historical!$B$7:$B$1244,0))/INDEX(Historical!$F$7:$F$1213,MATCH(B257,Historical!$B$7:$B$1244,0)))^(1/3)-1)*100)</f>
        <v>8.3706762661827092</v>
      </c>
      <c r="U257" s="667">
        <f>IF(INDEX(Historical!$H$7:$H$1213,MATCH(B257,Historical!$B$7:$B$1244,0))=0,"n/a",((INDEX(Historical!$C$7:$C$1222,MATCH(B257,Historical!$B$7:$B$1244,0))/INDEX(Historical!$H$7:$H$1213,MATCH(B257,Historical!$B$7:$B$1244,0)))^(1/5)-1)*100)</f>
        <v>7.0911608741887955</v>
      </c>
      <c r="V257" s="667" t="str">
        <f>IF(INDEX(Historical!$N$7:$N$1213,MATCH(B257,Historical!$B$7:$B$1244,0))=0,"n/a",((INDEX(Historical!$C$7:$C$1222,MATCH(B257,Historical!$B$7:$B$1244,0))/INDEX(Historical!$N$7:$N$1213,MATCH(B257,Historical!$B$7:$B$1244,0)))^(1/10)-1)*100)</f>
        <v>n/a</v>
      </c>
      <c r="W257" s="668" t="str">
        <f>IF(OR(U257&lt;=0,U257="n/a",V257&lt;=0,V257="n/a"),"n/a",U257/V257)</f>
        <v>n/a</v>
      </c>
      <c r="X257" s="669">
        <f>IF(OR(AJ257&lt;=0,AJ257="n/a",U257&lt;=0,U257="n/a"),"n/a",U257/AJ257)</f>
        <v>0.71627887618068642</v>
      </c>
      <c r="Y257" s="831"/>
      <c r="Z257" s="618">
        <f>IF(OR(AC257&lt;0.01,AC257="n/a"),"n/a",M257/AC257*100)</f>
        <v>47.232472324723254</v>
      </c>
      <c r="AA257" s="841">
        <f>IF(OR(AC257&lt;0.01,AC257="n/a"),"n/a",I257/AC257)</f>
        <v>19.464944649446494</v>
      </c>
      <c r="AB257" s="842">
        <v>12</v>
      </c>
      <c r="AC257" s="821">
        <v>2.71</v>
      </c>
      <c r="AD257" s="821">
        <v>1.95</v>
      </c>
      <c r="AE257" s="821">
        <v>13.12</v>
      </c>
      <c r="AF257" s="821">
        <v>2.84</v>
      </c>
      <c r="AG257" s="821">
        <v>15.299999999999999</v>
      </c>
      <c r="AH257" s="821">
        <v>30.2</v>
      </c>
      <c r="AI257" s="821">
        <v>15.540000000000001</v>
      </c>
      <c r="AJ257" s="821">
        <v>9.9</v>
      </c>
      <c r="AK257" s="821">
        <v>10</v>
      </c>
      <c r="AL257" s="833">
        <v>7080</v>
      </c>
      <c r="AM257" s="827">
        <v>0.4</v>
      </c>
      <c r="AN257" s="821">
        <v>0.84</v>
      </c>
      <c r="AO257" s="705">
        <f>IF(U257="n/a","n/a",IF(AA257&lt;0,"n/a",IF(AA257="n/a","n/a",J257+U257-AA257)))</f>
        <v>-9.9472434908975096</v>
      </c>
      <c r="AP257" s="706">
        <f>IF(U257="n/a","n/a",J257+U257)</f>
        <v>9.5177011585489844</v>
      </c>
      <c r="AQ257" s="843">
        <f>IF(OR(AC257&lt;0.01,AC257="n/a",AF257="n/a"),"n/a",(I257/SQRT(22.5*AC257*(I257/AF257))-1)*100)</f>
        <v>56.745289214243734</v>
      </c>
      <c r="AR257" s="618">
        <f>INDEX(Historical!$C$7:$C$1222,MATCH(B257,Historical!$B$7:$B$1244,0))*IF(AH257="n/a",1.03,IF(AH257&lt;0,1.01,IF(AH257&gt;10,1.1,(1+AH257/100))))</f>
        <v>1.2705000000000002</v>
      </c>
      <c r="AS257" s="841">
        <f>IF($AI257="n/a",1.03*AR257,IF($AI257&lt;0,1.01*AR257,IF($AI257&gt;10,1.1*AR257,(1+$AI257/100)*AR257)))</f>
        <v>1.3975500000000003</v>
      </c>
      <c r="AT257" s="841">
        <f>IF($AK257="n/a",1.03*AS257,IF($AK257&lt;0,1.01*AS257,IF($AK257&gt;10,1.1*AS257,(1+$AK257/100)*AS257)))</f>
        <v>1.5373050000000004</v>
      </c>
      <c r="AU257" s="841">
        <f>IF($AK257="n/a",1.03*AT257,IF($AK257&lt;0,1.01*AT257,IF($AK257&gt;10,1.1*AT257,(1+$AK257/100)*AT257)))</f>
        <v>1.6910355000000006</v>
      </c>
      <c r="AV257" s="841">
        <f>IF($AK257="n/a",1.03*AU257,IF($AK257&lt;0,1.01*AU257,IF($AK257&gt;10,1.1*AU257,(1+$AK257/100)*AU257)))</f>
        <v>1.8601390500000008</v>
      </c>
      <c r="AW257" s="618">
        <f>SUM(AR257:AV257)</f>
        <v>7.7565295500000024</v>
      </c>
      <c r="AX257" s="713">
        <f>AW257/I257*100</f>
        <v>14.704321421800953</v>
      </c>
      <c r="AY257" s="887">
        <v>0.99</v>
      </c>
      <c r="AZ257" s="827">
        <v>22.93</v>
      </c>
      <c r="BA257" s="827">
        <v>-19.98</v>
      </c>
      <c r="BB257" s="827">
        <v>2.76</v>
      </c>
      <c r="BC257" s="827">
        <v>5.58</v>
      </c>
      <c r="BE257" s="594">
        <v>2013</v>
      </c>
      <c r="BF257" s="853">
        <f>IF(BE257&gt;2020,0,IF(BE257&gt;2008,1,IF(BE257&gt;2001,2,IF(BE257&gt;1990,3,IF(BE257&gt;1980,4,IF(BE257&gt;1973,5,IF(BE257&gt;1970,6,IF(BE257&gt;1960,7,IF(BE257&gt;1958,8,IF(BE257&gt;1953,9,10))))))))))</f>
        <v>1</v>
      </c>
      <c r="BG257" s="837">
        <v>7.6</v>
      </c>
      <c r="BH257" s="820" t="s">
        <v>4443</v>
      </c>
      <c r="BI257" s="820" t="s">
        <v>4445</v>
      </c>
    </row>
    <row r="258" spans="1:61" ht="11.25" customHeight="1" x14ac:dyDescent="0.2">
      <c r="A258" s="836" t="s">
        <v>4816</v>
      </c>
      <c r="B258" s="567" t="s">
        <v>4008</v>
      </c>
      <c r="C258" s="885" t="s">
        <v>107</v>
      </c>
      <c r="D258" s="885" t="s">
        <v>4197</v>
      </c>
      <c r="E258" s="699">
        <v>8</v>
      </c>
      <c r="F258" s="1122">
        <v>574</v>
      </c>
      <c r="G258" s="1097" t="s">
        <v>105</v>
      </c>
      <c r="H258" s="1097" t="s">
        <v>105</v>
      </c>
      <c r="I258" s="829">
        <v>32.72</v>
      </c>
      <c r="J258" s="618">
        <f>(M258/I258)*100</f>
        <v>3.9119804400977993</v>
      </c>
      <c r="K258" s="832">
        <v>0.32</v>
      </c>
      <c r="L258" s="842">
        <v>4</v>
      </c>
      <c r="M258" s="609">
        <f>K258*L258</f>
        <v>1.28</v>
      </c>
      <c r="N258" s="825" t="s">
        <v>434</v>
      </c>
      <c r="O258" s="700">
        <v>0.31</v>
      </c>
      <c r="P258" s="891">
        <v>44413</v>
      </c>
      <c r="Q258" s="891">
        <v>44433</v>
      </c>
      <c r="R258" s="609">
        <f>(K258-O258)/O258*100</f>
        <v>3.2258064516129057</v>
      </c>
      <c r="S258" s="667">
        <f>IF(INDEX(Historical!$D$7:$D$1220,MATCH(B258,Historical!$B$7:$B$1244,0))=0,"n/a",(INDEX(Historical!$C$7:$C$1222,MATCH(B258,Historical!$B$7:$B$1244,0))/INDEX(Historical!$D$7:$D$1220,MATCH(B258,Historical!$B$7:$B$1244,0))-1)*100)</f>
        <v>2.4000000000000021</v>
      </c>
      <c r="T258" s="667">
        <f>IF(INDEX(Historical!$F$7:$F$1213,MATCH(B258,Historical!$B$7:$B$1244,0))=0,"n/a",((INDEX(Historical!$C$7:$C$1222,MATCH(B258,Historical!$B$7:$B$1244,0))/INDEX(Historical!$F$7:$F$1213,MATCH(B258,Historical!$B$7:$B$1244,0)))^(1/3)-1)*100)</f>
        <v>3.040518636590317</v>
      </c>
      <c r="U258" s="667">
        <f>IF(INDEX(Historical!$H$7:$H$1213,MATCH(B258,Historical!$B$7:$B$1244,0))=0,"n/a",((INDEX(Historical!$C$7:$C$1222,MATCH(B258,Historical!$B$7:$B$1244,0))/INDEX(Historical!$H$7:$H$1213,MATCH(B258,Historical!$B$7:$B$1244,0)))^(1/5)-1)*100)</f>
        <v>6.5971035478162188</v>
      </c>
      <c r="V258" s="667">
        <f>IF(INDEX(Historical!$N$7:$N$1213,MATCH(B258,Historical!$B$7:$B$1244,0))=0,"n/a",((INDEX(Historical!$C$7:$C$1222,MATCH(B258,Historical!$B$7:$B$1244,0))/INDEX(Historical!$N$7:$N$1213,MATCH(B258,Historical!$B$7:$B$1244,0)))^(1/10)-1)*100)</f>
        <v>5.0779367632917571</v>
      </c>
      <c r="W258" s="668">
        <f>IF(OR(U258&lt;=0,U258="n/a",V258&lt;=0,V258="n/a"),"n/a",U258/V258)</f>
        <v>1.2991700872500953</v>
      </c>
      <c r="X258" s="669" t="str">
        <f>IF(OR(AJ258&lt;=0,AJ258="n/a",U258&lt;=0,U258="n/a"),"n/a",U258/AJ258)</f>
        <v>n/a</v>
      </c>
      <c r="Y258" s="640" t="s">
        <v>5354</v>
      </c>
      <c r="Z258" s="618">
        <f>IF(OR(AC258&lt;0.01,AC258="n/a"),"n/a",M258/AC258*100)</f>
        <v>38.323353293413177</v>
      </c>
      <c r="AA258" s="841">
        <f>IF(OR(AC258&lt;0.01,AC258="n/a"),"n/a",I258/AC258)</f>
        <v>9.7964071856287429</v>
      </c>
      <c r="AB258" s="842">
        <v>12</v>
      </c>
      <c r="AC258" s="821">
        <v>3.34</v>
      </c>
      <c r="AD258" s="821" t="s">
        <v>135</v>
      </c>
      <c r="AE258" s="821">
        <v>2.31</v>
      </c>
      <c r="AF258" s="821">
        <v>1.33</v>
      </c>
      <c r="AG258" s="821">
        <v>11.27</v>
      </c>
      <c r="AH258" s="821" t="s">
        <v>135</v>
      </c>
      <c r="AI258" s="821" t="s">
        <v>135</v>
      </c>
      <c r="AJ258" s="821" t="s">
        <v>135</v>
      </c>
      <c r="AK258" s="821" t="s">
        <v>135</v>
      </c>
      <c r="AL258" s="833">
        <v>144.04</v>
      </c>
      <c r="AM258" s="827">
        <v>4.5900000000000007</v>
      </c>
      <c r="AN258" s="821" t="s">
        <v>135</v>
      </c>
      <c r="AO258" s="705">
        <f>IF(U258="n/a","n/a",IF(AA258&lt;0,"n/a",IF(AA258="n/a","n/a",J258+U258-AA258)))</f>
        <v>0.71267680228527475</v>
      </c>
      <c r="AP258" s="706">
        <f>IF(U258="n/a","n/a",J258+U258)</f>
        <v>10.509083987914018</v>
      </c>
      <c r="AQ258" s="843">
        <f>IF(OR(AC258&lt;0.01,AC258="n/a",AF258="n/a"),"n/a",(I258/SQRT(22.5*AC258*(I258/AF258))-1)*100)</f>
        <v>-23.902922944479133</v>
      </c>
      <c r="AR258" s="618">
        <f>INDEX(Historical!$C$7:$C$1222,MATCH(B258,Historical!$B$7:$B$1244,0))*IF(AH258="n/a",1.03,IF(AH258&lt;0,1.01,IF(AH258&gt;10,1.1,(1+AH258/100))))</f>
        <v>1.3184</v>
      </c>
      <c r="AS258" s="841">
        <f>IF($AI258="n/a",1.03*AR258,IF($AI258&lt;0,1.01*AR258,IF($AI258&gt;10,1.1*AR258,(1+$AI258/100)*AR258)))</f>
        <v>1.357952</v>
      </c>
      <c r="AT258" s="841">
        <f>IF($AK258="n/a",1.03*AS258,IF($AK258&lt;0,1.01*AS258,IF($AK258&gt;10,1.1*AS258,(1+$AK258/100)*AS258)))</f>
        <v>1.3986905600000001</v>
      </c>
      <c r="AU258" s="841">
        <f>IF($AK258="n/a",1.03*AT258,IF($AK258&lt;0,1.01*AT258,IF($AK258&gt;10,1.1*AT258,(1+$AK258/100)*AT258)))</f>
        <v>1.4406512768000002</v>
      </c>
      <c r="AV258" s="841">
        <f>IF($AK258="n/a",1.03*AU258,IF($AK258&lt;0,1.01*AU258,IF($AK258&gt;10,1.1*AU258,(1+$AK258/100)*AU258)))</f>
        <v>1.4838708151040001</v>
      </c>
      <c r="AW258" s="618">
        <f>SUM(AR258:AV258)</f>
        <v>6.9995646519040005</v>
      </c>
      <c r="AX258" s="713">
        <f>AW258/I258*100</f>
        <v>21.392312505819071</v>
      </c>
      <c r="AY258" s="887">
        <v>0.53</v>
      </c>
      <c r="AZ258" s="827">
        <v>16.648841354723707</v>
      </c>
      <c r="BA258" s="827">
        <v>-10.478796169630645</v>
      </c>
      <c r="BB258" s="827">
        <v>-1.4754591990364441</v>
      </c>
      <c r="BC258" s="827">
        <v>2.9902423670129075</v>
      </c>
      <c r="BE258" s="594">
        <v>2015</v>
      </c>
      <c r="BF258" s="853">
        <f>IF(BE258&gt;2020,0,IF(BE258&gt;2008,1,IF(BE258&gt;2001,2,IF(BE258&gt;1990,3,IF(BE258&gt;1980,4,IF(BE258&gt;1973,5,IF(BE258&gt;1970,6,IF(BE258&gt;1960,7,IF(BE258&gt;1958,8,IF(BE258&gt;1953,9,10))))))))))</f>
        <v>1</v>
      </c>
      <c r="BG258" s="837" t="s">
        <v>135</v>
      </c>
      <c r="BH258" s="820" t="s">
        <v>4443</v>
      </c>
      <c r="BI258" s="820" t="s">
        <v>4444</v>
      </c>
    </row>
    <row r="259" spans="1:61" ht="11.25" customHeight="1" x14ac:dyDescent="0.2">
      <c r="A259" s="826" t="s">
        <v>1170</v>
      </c>
      <c r="B259" s="830" t="s">
        <v>1171</v>
      </c>
      <c r="C259" s="885" t="s">
        <v>107</v>
      </c>
      <c r="D259" s="885" t="s">
        <v>4197</v>
      </c>
      <c r="E259" s="699">
        <v>11</v>
      </c>
      <c r="F259" s="1122">
        <v>420</v>
      </c>
      <c r="G259" s="1122" t="s">
        <v>105</v>
      </c>
      <c r="H259" s="1122" t="s">
        <v>105</v>
      </c>
      <c r="I259" t="n">
        <v>13.69</v>
      </c>
      <c r="J259" s="618">
        <f>(M259/I259)*100</f>
        <v>0.87797740021136506</v>
      </c>
      <c r="K259" s="832">
        <v>0.27</v>
      </c>
      <c r="L259" s="842">
        <v>4</v>
      </c>
      <c r="M259" s="609">
        <f>K259*L259</f>
        <v>1.08</v>
      </c>
      <c r="N259" s="825" t="s">
        <v>679</v>
      </c>
      <c r="O259" s="700">
        <v>0.22</v>
      </c>
      <c r="P259" s="603">
        <v>44678</v>
      </c>
      <c r="Q259" s="603">
        <v>44693</v>
      </c>
      <c r="R259" s="609">
        <f>(K259-O259)/O259*100</f>
        <v>22.727272727272734</v>
      </c>
      <c r="S259" s="667">
        <f>IF(INDEX(Historical!$D$7:$D$1220,MATCH(B259,Historical!$B$7:$B$1244,0))=0,"n/a",(INDEX(Historical!$C$7:$C$1222,MATCH(B259,Historical!$B$7:$B$1244,0))/INDEX(Historical!$D$7:$D$1220,MATCH(B259,Historical!$B$7:$B$1244,0))-1)*100)</f>
        <v>19.76744186046513</v>
      </c>
      <c r="T259" s="667">
        <f>IF(INDEX(Historical!$F$7:$F$1213,MATCH(B259,Historical!$B$7:$B$1244,0))=0,"n/a",((INDEX(Historical!$C$7:$C$1222,MATCH(B259,Historical!$B$7:$B$1244,0))/INDEX(Historical!$F$7:$F$1213,MATCH(B259,Historical!$B$7:$B$1244,0)))^(1/3)-1)*100)</f>
        <v>11.15405747242586</v>
      </c>
      <c r="U259" s="667">
        <f>IF(INDEX(Historical!$H$7:$H$1213,MATCH(B259,Historical!$B$7:$B$1244,0))=0,"n/a",((INDEX(Historical!$C$7:$C$1222,MATCH(B259,Historical!$B$7:$B$1244,0))/INDEX(Historical!$H$7:$H$1213,MATCH(B259,Historical!$B$7:$B$1244,0)))^(1/5)-1)*100)</f>
        <v>8.9814255332065329</v>
      </c>
      <c r="V259" s="667">
        <f>IF(INDEX(Historical!$N$7:$N$1213,MATCH(B259,Historical!$B$7:$B$1244,0))=0,"n/a",((INDEX(Historical!$C$7:$C$1222,MATCH(B259,Historical!$B$7:$B$1244,0))/INDEX(Historical!$N$7:$N$1213,MATCH(B259,Historical!$B$7:$B$1244,0)))^(1/10)-1)*100)</f>
        <v>17.80961125092395</v>
      </c>
      <c r="W259" s="668">
        <f>IF(OR(U259&lt;=0,U259="n/a",V259&lt;=0,V259="n/a"),"n/a",U259/V259)</f>
        <v>0.50430216621042656</v>
      </c>
      <c r="X259" s="669">
        <f>IF(OR(AJ259&lt;=0,AJ259="n/a",U259&lt;=0,U259="n/a"),"n/a",U259/AJ259)</f>
        <v>0.62807171560884856</v>
      </c>
      <c r="Y259" s="631"/>
      <c r="Z259" s="618">
        <f>IF(OR(AC259&lt;0.01,AC259="n/a"),"n/a",M259/AC259*100)</f>
        <v>13.059250302297462</v>
      </c>
      <c r="AA259" s="841">
        <f>IF(OR(AC259&lt;0.01,AC259="n/a"),"n/a",I259/AC259)</f>
        <v>14.874244256348248</v>
      </c>
      <c r="AB259" s="842">
        <v>12</v>
      </c>
      <c r="AC259" s="821">
        <v>8.27</v>
      </c>
      <c r="AD259" s="821">
        <v>4.8099999999999996</v>
      </c>
      <c r="AE259" s="821">
        <v>3.99</v>
      </c>
      <c r="AF259" s="821">
        <v>1.65</v>
      </c>
      <c r="AG259" s="821">
        <v>11.5</v>
      </c>
      <c r="AH259" s="821">
        <v>31.900000000000002</v>
      </c>
      <c r="AI259" s="821">
        <v>37.4</v>
      </c>
      <c r="AJ259" s="821">
        <v>14.299999999999999</v>
      </c>
      <c r="AK259" s="821">
        <v>3.06</v>
      </c>
      <c r="AL259" s="833">
        <v>22810</v>
      </c>
      <c r="AM259" s="827">
        <v>0.2</v>
      </c>
      <c r="AN259" s="821">
        <v>0.09</v>
      </c>
      <c r="AO259" s="705">
        <f>IF(U259="n/a","n/a",IF(AA259&lt;0,"n/a",IF(AA259="n/a","n/a",J259+U259-AA259)))</f>
        <v>-5.0148413229303497</v>
      </c>
      <c r="AP259" s="706">
        <f>IF(U259="n/a","n/a",J259+U259)</f>
        <v>9.8594029334178988</v>
      </c>
      <c r="AQ259" s="843">
        <f>IF(OR(AC259&lt;0.01,AC259="n/a",AF259="n/a"),"n/a",(I259/SQRT(22.5*AC259*(I259/AF259))-1)*100)</f>
        <v>4.4403136787804165</v>
      </c>
      <c r="AR259" s="618">
        <f>INDEX(Historical!$C$7:$C$1222,MATCH(B259,Historical!$B$7:$B$1244,0))*IF(AH259="n/a",1.03,IF(AH259&lt;0,1.01,IF(AH259&gt;10,1.1,(1+AH259/100))))</f>
        <v>1.1330000000000002</v>
      </c>
      <c r="AS259" s="841">
        <f>IF($AI259="n/a",1.03*AR259,IF($AI259&lt;0,1.01*AR259,IF($AI259&gt;10,1.1*AR259,(1+$AI259/100)*AR259)))</f>
        <v>1.2463000000000004</v>
      </c>
      <c r="AT259" s="841">
        <f>IF($AK259="n/a",1.03*AS259,IF($AK259&lt;0,1.01*AS259,IF($AK259&gt;10,1.1*AS259,(1+$AK259/100)*AS259)))</f>
        <v>1.2844367800000003</v>
      </c>
      <c r="AU259" s="841">
        <f>IF($AK259="n/a",1.03*AT259,IF($AK259&lt;0,1.01*AT259,IF($AK259&gt;10,1.1*AT259,(1+$AK259/100)*AT259)))</f>
        <v>1.3237405454680002</v>
      </c>
      <c r="AV259" s="841">
        <f>IF($AK259="n/a",1.03*AU259,IF($AK259&lt;0,1.01*AU259,IF($AK259&gt;10,1.1*AU259,(1+$AK259/100)*AU259)))</f>
        <v>1.364247006159321</v>
      </c>
      <c r="AW259" s="618">
        <f>SUM(AR259:AV259)</f>
        <v>6.351724331627322</v>
      </c>
      <c r="AX259" s="713">
        <f>AW259/I259*100</f>
        <v>5.1635837180939124</v>
      </c>
      <c r="AY259" s="887">
        <v>1.1399999999999999</v>
      </c>
      <c r="AZ259" s="827">
        <v>15.110000000000001</v>
      </c>
      <c r="BA259" s="827">
        <v>-29.520000000000003</v>
      </c>
      <c r="BB259" s="827">
        <v>-5.18</v>
      </c>
      <c r="BC259" s="827">
        <v>-11.020000000000001</v>
      </c>
      <c r="BE259" s="594">
        <v>2012</v>
      </c>
      <c r="BF259" s="853">
        <f>IF(BE259&gt;2020,0,IF(BE259&gt;2008,1,IF(BE259&gt;2001,2,IF(BE259&gt;1990,3,IF(BE259&gt;1980,4,IF(BE259&gt;1973,5,IF(BE259&gt;1970,6,IF(BE259&gt;1960,7,IF(BE259&gt;1958,8,IF(BE259&gt;1953,9,10))))))))))</f>
        <v>1</v>
      </c>
      <c r="BG259" s="837">
        <v>0.8</v>
      </c>
      <c r="BH259" s="820" t="s">
        <v>4443</v>
      </c>
      <c r="BI259" s="820" t="s">
        <v>4444</v>
      </c>
    </row>
    <row r="260" spans="1:61" ht="11.25" customHeight="1" x14ac:dyDescent="0.2">
      <c r="A260" s="826" t="s">
        <v>4817</v>
      </c>
      <c r="B260" s="830" t="s">
        <v>1166</v>
      </c>
      <c r="C260" s="885" t="s">
        <v>107</v>
      </c>
      <c r="D260" s="885" t="s">
        <v>4197</v>
      </c>
      <c r="E260" s="699">
        <v>11</v>
      </c>
      <c r="F260" s="1122">
        <v>423</v>
      </c>
      <c r="G260" s="1122" t="s">
        <v>105</v>
      </c>
      <c r="H260" s="1122" t="s">
        <v>105</v>
      </c>
      <c r="I260" t="n">
        <v>35.55</v>
      </c>
      <c r="J260" s="618">
        <f>(M260/I260)*100</f>
        <v>3.1280547409579667</v>
      </c>
      <c r="K260" s="832">
        <v>0.32</v>
      </c>
      <c r="L260" s="842">
        <v>4</v>
      </c>
      <c r="M260" s="609">
        <f>K260*L260</f>
        <v>1.28</v>
      </c>
      <c r="N260" s="825" t="s">
        <v>584</v>
      </c>
      <c r="O260" s="700">
        <v>0.28999999999999998</v>
      </c>
      <c r="P260" s="603">
        <v>44714</v>
      </c>
      <c r="Q260" s="603">
        <v>44729</v>
      </c>
      <c r="R260" s="609">
        <f>(K260-O260)/O260*100</f>
        <v>10.344827586206906</v>
      </c>
      <c r="S260" s="667">
        <f>IF(INDEX(Historical!$D$7:$D$1220,MATCH(B260,Historical!$B$7:$B$1244,0))=0,"n/a",(INDEX(Historical!$C$7:$C$1222,MATCH(B260,Historical!$B$7:$B$1244,0))/INDEX(Historical!$D$7:$D$1220,MATCH(B260,Historical!$B$7:$B$1244,0))-1)*100)</f>
        <v>10.619469026548689</v>
      </c>
      <c r="T260" s="667">
        <f>IF(INDEX(Historical!$F$7:$F$1213,MATCH(B260,Historical!$B$7:$B$1244,0))=0,"n/a",((INDEX(Historical!$C$7:$C$1222,MATCH(B260,Historical!$B$7:$B$1244,0))/INDEX(Historical!$F$7:$F$1213,MATCH(B260,Historical!$B$7:$B$1244,0)))^(1/3)-1)*100)</f>
        <v>7.7217345015941907</v>
      </c>
      <c r="U260" s="667">
        <f>IF(INDEX(Historical!$H$7:$H$1213,MATCH(B260,Historical!$B$7:$B$1244,0))=0,"n/a",((INDEX(Historical!$C$7:$C$1222,MATCH(B260,Historical!$B$7:$B$1244,0))/INDEX(Historical!$H$7:$H$1213,MATCH(B260,Historical!$B$7:$B$1244,0)))^(1/5)-1)*100)</f>
        <v>12.619134259897491</v>
      </c>
      <c r="V260" s="667">
        <f>IF(INDEX(Historical!$N$7:$N$1213,MATCH(B260,Historical!$B$7:$B$1244,0))=0,"n/a",((INDEX(Historical!$C$7:$C$1222,MATCH(B260,Historical!$B$7:$B$1244,0))/INDEX(Historical!$N$7:$N$1213,MATCH(B260,Historical!$B$7:$B$1244,0)))^(1/10)-1)*100)</f>
        <v>28.733329354522375</v>
      </c>
      <c r="W260" s="668">
        <f>IF(OR(U260&lt;=0,U260="n/a",V260&lt;=0,V260="n/a"),"n/a",U260/V260)</f>
        <v>0.43918106753999775</v>
      </c>
      <c r="X260" s="669">
        <f>IF(OR(AJ260&lt;=0,AJ260="n/a",U260&lt;=0,U260="n/a"),"n/a",U260/AJ260)</f>
        <v>0.90136673284982072</v>
      </c>
      <c r="Y260" s="640"/>
      <c r="Z260" s="618">
        <f>IF(OR(AC260&lt;0.01,AC260="n/a"),"n/a",M260/AC260*100)</f>
        <v>33.595800524934383</v>
      </c>
      <c r="AA260" s="841">
        <f>IF(OR(AC260&lt;0.01,AC260="n/a"),"n/a",I260/AC260)</f>
        <v>10.740157480314961</v>
      </c>
      <c r="AB260" s="842">
        <v>12</v>
      </c>
      <c r="AC260" s="821">
        <v>3.81</v>
      </c>
      <c r="AD260" s="821">
        <v>1.53</v>
      </c>
      <c r="AE260" s="821">
        <v>4.03</v>
      </c>
      <c r="AF260" s="821">
        <v>1.28</v>
      </c>
      <c r="AG260" s="821">
        <v>9.9</v>
      </c>
      <c r="AH260" s="821">
        <v>40</v>
      </c>
      <c r="AI260" s="821">
        <v>-4.88</v>
      </c>
      <c r="AJ260" s="821">
        <v>14.000000000000002</v>
      </c>
      <c r="AK260" s="821">
        <v>7.0000000000000009</v>
      </c>
      <c r="AL260" s="833">
        <v>2440</v>
      </c>
      <c r="AM260" s="827">
        <v>1.2</v>
      </c>
      <c r="AN260" s="821">
        <v>0</v>
      </c>
      <c r="AO260" s="705">
        <f>IF(U260="n/a","n/a",IF(AA260&lt;0,"n/a",IF(AA260="n/a","n/a",J260+U260-AA260)))</f>
        <v>5.0070315205404956</v>
      </c>
      <c r="AP260" s="706">
        <f>IF(U260="n/a","n/a",J260+U260)</f>
        <v>15.747189000855457</v>
      </c>
      <c r="AQ260" s="843">
        <f>IF(OR(AC260&lt;0.01,AC260="n/a",AF260="n/a"),"n/a",(I260/SQRT(22.5*AC260*(I260/AF260))-1)*100)</f>
        <v>-21.83379083345498</v>
      </c>
      <c r="AR260" s="618">
        <f>INDEX(Historical!$C$7:$C$1222,MATCH(B260,Historical!$B$7:$B$1244,0))*IF(AH260="n/a",1.03,IF(AH260&lt;0,1.01,IF(AH260&gt;10,1.1,(1+AH260/100))))</f>
        <v>1.375</v>
      </c>
      <c r="AS260" s="841">
        <f>IF($AI260="n/a",1.03*AR260,IF($AI260&lt;0,1.01*AR260,IF($AI260&gt;10,1.1*AR260,(1+$AI260/100)*AR260)))</f>
        <v>1.3887499999999999</v>
      </c>
      <c r="AT260" s="841">
        <f>IF($AK260="n/a",1.03*AS260,IF($AK260&lt;0,1.01*AS260,IF($AK260&gt;10,1.1*AS260,(1+$AK260/100)*AS260)))</f>
        <v>1.4859625000000001</v>
      </c>
      <c r="AU260" s="841">
        <f>IF($AK260="n/a",1.03*AT260,IF($AK260&lt;0,1.01*AT260,IF($AK260&gt;10,1.1*AT260,(1+$AK260/100)*AT260)))</f>
        <v>1.5899798750000003</v>
      </c>
      <c r="AV260" s="841">
        <f>IF($AK260="n/a",1.03*AU260,IF($AK260&lt;0,1.01*AU260,IF($AK260&gt;10,1.1*AU260,(1+$AK260/100)*AU260)))</f>
        <v>1.7012784662500005</v>
      </c>
      <c r="AW260" s="618">
        <f>SUM(AR260:AV260)</f>
        <v>7.5409708412500009</v>
      </c>
      <c r="AX260" s="713">
        <f>AW260/I260*100</f>
        <v>18.428569993279574</v>
      </c>
      <c r="AY260" s="887">
        <v>1.1000000000000001</v>
      </c>
      <c r="AZ260" s="827">
        <v>20.11</v>
      </c>
      <c r="BA260" s="827">
        <v>-9.15</v>
      </c>
      <c r="BB260" s="827">
        <v>-0.95</v>
      </c>
      <c r="BC260" s="827">
        <v>0.63</v>
      </c>
      <c r="BE260" s="594">
        <v>2012</v>
      </c>
      <c r="BF260" s="853">
        <f>IF(BE260&gt;2020,0,IF(BE260&gt;2008,1,IF(BE260&gt;2001,2,IF(BE260&gt;1990,3,IF(BE260&gt;1980,4,IF(BE260&gt;1973,5,IF(BE260&gt;1970,6,IF(BE260&gt;1960,7,IF(BE260&gt;1958,8,IF(BE260&gt;1953,9,10))))))))))</f>
        <v>1</v>
      </c>
      <c r="BG260" s="837">
        <v>1.0999999999999999</v>
      </c>
      <c r="BH260" s="820" t="s">
        <v>4443</v>
      </c>
      <c r="BI260" s="820" t="s">
        <v>4444</v>
      </c>
    </row>
    <row r="261" spans="1:61" ht="11.25" customHeight="1" x14ac:dyDescent="0.2">
      <c r="A261" s="819" t="s">
        <v>4818</v>
      </c>
      <c r="B261" s="830" t="s">
        <v>230</v>
      </c>
      <c r="C261" s="885" t="s">
        <v>4178</v>
      </c>
      <c r="D261" s="885" t="s">
        <v>4179</v>
      </c>
      <c r="E261" s="699">
        <v>55</v>
      </c>
      <c r="F261" s="1122">
        <v>24</v>
      </c>
      <c r="G261" s="1122" t="s">
        <v>36</v>
      </c>
      <c r="H261" s="1122" t="s">
        <v>36</v>
      </c>
      <c r="I261" t="n">
        <v>95.44</v>
      </c>
      <c r="J261" s="618">
        <f>(M261/I261)*100</f>
        <v>4.0457014422176441</v>
      </c>
      <c r="K261" s="832">
        <v>1.08</v>
      </c>
      <c r="L261" s="842">
        <v>4</v>
      </c>
      <c r="M261" s="609">
        <f>K261*L261</f>
        <v>4.32</v>
      </c>
      <c r="N261" s="825" t="s">
        <v>217</v>
      </c>
      <c r="O261" s="700">
        <v>1.07</v>
      </c>
      <c r="P261" s="603">
        <v>44825</v>
      </c>
      <c r="Q261" s="603">
        <v>44851</v>
      </c>
      <c r="R261" s="609">
        <f>(K261-O261)/O261*100</f>
        <v>0.93457943925233722</v>
      </c>
      <c r="S261" s="667">
        <f>IF(INDEX(Historical!$D$7:$D$1220,MATCH(B261,Historical!$B$7:$B$1244,0))=0,"n/a",(INDEX(Historical!$C$7:$C$1222,MATCH(B261,Historical!$B$7:$B$1244,0))/INDEX(Historical!$D$7:$D$1220,MATCH(B261,Historical!$B$7:$B$1244,0))-1)*100)</f>
        <v>0.94117647058824527</v>
      </c>
      <c r="T261" s="667">
        <f>IF(INDEX(Historical!$F$7:$F$1213,MATCH(B261,Historical!$B$7:$B$1244,0))=0,"n/a",((INDEX(Historical!$C$7:$C$1222,MATCH(B261,Historical!$B$7:$B$1244,0))/INDEX(Historical!$F$7:$F$1213,MATCH(B261,Historical!$B$7:$B$1244,0)))^(1/3)-1)*100)</f>
        <v>1.4390461414863776</v>
      </c>
      <c r="U261" s="667">
        <f>IF(INDEX(Historical!$H$7:$H$1213,MATCH(B261,Historical!$B$7:$B$1244,0))=0,"n/a",((INDEX(Historical!$C$7:$C$1222,MATCH(B261,Historical!$B$7:$B$1244,0))/INDEX(Historical!$H$7:$H$1213,MATCH(B261,Historical!$B$7:$B$1244,0)))^(1/5)-1)*100)</f>
        <v>1.7166887993728785</v>
      </c>
      <c r="V261" s="667">
        <f>IF(INDEX(Historical!$N$7:$N$1213,MATCH(B261,Historical!$B$7:$B$1244,0))=0,"n/a",((INDEX(Historical!$C$7:$C$1222,MATCH(B261,Historical!$B$7:$B$1244,0))/INDEX(Historical!$N$7:$N$1213,MATCH(B261,Historical!$B$7:$B$1244,0)))^(1/10)-1)*100)</f>
        <v>4.3590041281038161</v>
      </c>
      <c r="W261" s="668">
        <f>IF(OR(U261&lt;=0,U261="n/a",V261&lt;=0,V261="n/a"),"n/a",U261/V261)</f>
        <v>0.39382591732475486</v>
      </c>
      <c r="X261" s="669">
        <f>IF(OR(AJ261&lt;=0,AJ261="n/a",U261&lt;=0,U261="n/a"),"n/a",U261/AJ261)</f>
        <v>1.3205298456714449</v>
      </c>
      <c r="Y261" s="830"/>
      <c r="Z261" s="618">
        <f>IF(OR(AC261&lt;0.01,AC261="n/a"),"n/a",M261/AC261*100)</f>
        <v>125.58139534883721</v>
      </c>
      <c r="AA261" s="841">
        <f>IF(OR(AC261&lt;0.01,AC261="n/a"),"n/a",I261/AC261)</f>
        <v>31.040697674418606</v>
      </c>
      <c r="AB261" s="842">
        <v>12</v>
      </c>
      <c r="AC261" s="821">
        <v>3.44</v>
      </c>
      <c r="AD261" s="821">
        <v>4.3600000000000003</v>
      </c>
      <c r="AE261" s="821">
        <v>8.44</v>
      </c>
      <c r="AF261" s="821">
        <v>3.14</v>
      </c>
      <c r="AG261" s="821">
        <v>10.6</v>
      </c>
      <c r="AH261" s="821">
        <v>100.69999999999999</v>
      </c>
      <c r="AI261" s="821">
        <v>5.54</v>
      </c>
      <c r="AJ261" s="821">
        <v>1.3</v>
      </c>
      <c r="AK261" s="821">
        <v>7.12</v>
      </c>
      <c r="AL261" s="833">
        <v>8700</v>
      </c>
      <c r="AM261" s="827">
        <v>0.1</v>
      </c>
      <c r="AN261" s="821">
        <v>1.59</v>
      </c>
      <c r="AO261" s="705">
        <f>IF(U261="n/a","n/a",IF(AA261&lt;0,"n/a",IF(AA261="n/a","n/a",J261+U261-AA261)))</f>
        <v>-25.278307432828083</v>
      </c>
      <c r="AP261" s="706">
        <f>IF(U261="n/a","n/a",J261+U261)</f>
        <v>5.7623902415905226</v>
      </c>
      <c r="AQ261" s="843">
        <f>IF(OR(AC261&lt;0.01,AC261="n/a",AF261="n/a"),"n/a",(I261/SQRT(22.5*AC261*(I261/AF261))-1)*100)</f>
        <v>108.13221299898603</v>
      </c>
      <c r="AR261" s="618">
        <f>INDEX(Historical!$C$7:$C$1222,MATCH(B261,Historical!$B$7:$B$1244,0))*IF(AH261="n/a",1.03,IF(AH261&lt;0,1.01,IF(AH261&gt;10,1.1,(1+AH261/100))))</f>
        <v>4.7190000000000003</v>
      </c>
      <c r="AS261" s="841">
        <f>IF($AI261="n/a",1.03*AR261,IF($AI261&lt;0,1.01*AR261,IF($AI261&gt;10,1.1*AR261,(1+$AI261/100)*AR261)))</f>
        <v>4.9804325999999994</v>
      </c>
      <c r="AT261" s="841">
        <f>IF($AK261="n/a",1.03*AS261,IF($AK261&lt;0,1.01*AS261,IF($AK261&gt;10,1.1*AS261,(1+$AK261/100)*AS261)))</f>
        <v>5.3350394011199986</v>
      </c>
      <c r="AU261" s="841">
        <f>IF($AK261="n/a",1.03*AT261,IF($AK261&lt;0,1.01*AT261,IF($AK261&gt;10,1.1*AT261,(1+$AK261/100)*AT261)))</f>
        <v>5.7148942064797419</v>
      </c>
      <c r="AV261" s="841">
        <f>IF($AK261="n/a",1.03*AU261,IF($AK261&lt;0,1.01*AU261,IF($AK261&gt;10,1.1*AU261,(1+$AK261/100)*AU261)))</f>
        <v>6.1217946739810989</v>
      </c>
      <c r="AW261" s="618">
        <f>SUM(AR261:AV261)</f>
        <v>26.871160881580838</v>
      </c>
      <c r="AX261" s="713">
        <f>AW261/I261*100</f>
        <v>25.164975539970818</v>
      </c>
      <c r="AY261" s="887">
        <v>1.22</v>
      </c>
      <c r="AZ261" s="827">
        <v>23.549999999999997</v>
      </c>
      <c r="BA261" s="827">
        <v>-16.66</v>
      </c>
      <c r="BB261" s="827">
        <v>-0.3</v>
      </c>
      <c r="BC261" s="827">
        <v>3.06</v>
      </c>
      <c r="BE261" s="594">
        <v>1968</v>
      </c>
      <c r="BF261" s="853">
        <f>IF(BE261&gt;2020,0,IF(BE261&gt;2008,1,IF(BE261&gt;2001,2,IF(BE261&gt;1990,3,IF(BE261&gt;1980,4,IF(BE261&gt;1973,5,IF(BE261&gt;1970,6,IF(BE261&gt;1960,7,IF(BE261&gt;1958,8,IF(BE261&gt;1953,9,10))))))))))</f>
        <v>7</v>
      </c>
      <c r="BG261" s="837">
        <v>3.5000000000000004</v>
      </c>
      <c r="BH261" s="820" t="s">
        <v>4443</v>
      </c>
      <c r="BI261" s="820" t="s">
        <v>4445</v>
      </c>
    </row>
    <row r="262" spans="1:61" s="737" customFormat="1" ht="11.25" customHeight="1" x14ac:dyDescent="0.2">
      <c r="A262" s="720" t="s">
        <v>4819</v>
      </c>
      <c r="B262" s="743" t="s">
        <v>1186</v>
      </c>
      <c r="C262" s="885" t="s">
        <v>107</v>
      </c>
      <c r="D262" s="885" t="s">
        <v>4190</v>
      </c>
      <c r="E262" s="721">
        <v>11</v>
      </c>
      <c r="F262" s="1122">
        <v>453</v>
      </c>
      <c r="G262" s="1121" t="s">
        <v>105</v>
      </c>
      <c r="H262" s="1121" t="s">
        <v>105</v>
      </c>
      <c r="I262" s="722">
        <v>35.93</v>
      </c>
      <c r="J262" s="723">
        <f>(M262/I262)*100</f>
        <v>2.7831895352073479</v>
      </c>
      <c r="K262" s="724">
        <v>0.25</v>
      </c>
      <c r="L262" s="725">
        <v>4</v>
      </c>
      <c r="M262" s="726">
        <f>K262*L262</f>
        <v>1</v>
      </c>
      <c r="N262" s="727" t="s">
        <v>549</v>
      </c>
      <c r="O262" s="728">
        <v>0.2</v>
      </c>
      <c r="P262" s="1037">
        <v>44965</v>
      </c>
      <c r="Q262" s="1037">
        <v>44980</v>
      </c>
      <c r="R262" s="726">
        <f>(K262-O262)/O262*100</f>
        <v>24.999999999999993</v>
      </c>
      <c r="S262" s="667">
        <f>IF(INDEX(Historical!$D$7:$D$1220,MATCH(B262,Historical!$B$7:$B$1244,0))=0,"n/a",(INDEX(Historical!$C$7:$C$1222,MATCH(B262,Historical!$B$7:$B$1244,0))/INDEX(Historical!$D$7:$D$1220,MATCH(B262,Historical!$B$7:$B$1244,0))-1)*100)</f>
        <v>44.144144144144136</v>
      </c>
      <c r="T262" s="667">
        <f>IF(INDEX(Historical!$F$7:$F$1213,MATCH(B262,Historical!$B$7:$B$1244,0))=0,"n/a",((INDEX(Historical!$C$7:$C$1222,MATCH(B262,Historical!$B$7:$B$1244,0))/INDEX(Historical!$F$7:$F$1213,MATCH(B262,Historical!$B$7:$B$1244,0)))^(1/3)-1)*100)</f>
        <v>35.02127623583273</v>
      </c>
      <c r="U262" s="667">
        <f>IF(INDEX(Historical!$H$7:$H$1213,MATCH(B262,Historical!$B$7:$B$1244,0))=0,"n/a",((INDEX(Historical!$C$7:$C$1222,MATCH(B262,Historical!$B$7:$B$1244,0))/INDEX(Historical!$H$7:$H$1213,MATCH(B262,Historical!$B$7:$B$1244,0)))^(1/5)-1)*100)</f>
        <v>30.05597385409342</v>
      </c>
      <c r="V262" s="667" t="str">
        <f>IF(INDEX(Historical!$N$7:$N$1213,MATCH(B262,Historical!$B$7:$B$1244,0))=0,"n/a",((INDEX(Historical!$C$7:$C$1222,MATCH(B262,Historical!$B$7:$B$1244,0))/INDEX(Historical!$N$7:$N$1213,MATCH(B262,Historical!$B$7:$B$1244,0)))^(1/10)-1)*100)</f>
        <v>n/a</v>
      </c>
      <c r="W262" s="668" t="str">
        <f>IF(OR(U262&lt;=0,U262="n/a",V262&lt;=0,V262="n/a"),"n/a",U262/V262)</f>
        <v>n/a</v>
      </c>
      <c r="X262" s="669">
        <f>IF(OR(AJ262&lt;=0,AJ262="n/a",U262&lt;=0,U262="n/a"),"n/a",U262/AJ262)</f>
        <v>1.5256839519844376</v>
      </c>
      <c r="Y262" s="738"/>
      <c r="Z262" s="723">
        <f>IF(OR(AC262&lt;0.01,AC262="n/a"),"n/a",M262/AC262*100)</f>
        <v>27.548209366391184</v>
      </c>
      <c r="AA262" s="730">
        <f>IF(OR(AC262&lt;0.01,AC262="n/a"),"n/a",I262/AC262)</f>
        <v>9.8980716253443521</v>
      </c>
      <c r="AB262" s="725">
        <v>12</v>
      </c>
      <c r="AC262" s="731">
        <v>3.63</v>
      </c>
      <c r="AD262" s="731">
        <v>1.41</v>
      </c>
      <c r="AE262" s="731">
        <v>2.76</v>
      </c>
      <c r="AF262" s="731">
        <v>1.23</v>
      </c>
      <c r="AG262" s="731">
        <v>12.9</v>
      </c>
      <c r="AH262" s="731">
        <v>-3.8</v>
      </c>
      <c r="AI262" s="731">
        <v>5.52</v>
      </c>
      <c r="AJ262" s="731">
        <v>19.7</v>
      </c>
      <c r="AK262" s="731">
        <v>7.0000000000000009</v>
      </c>
      <c r="AL262" s="732">
        <v>279.95999999999998</v>
      </c>
      <c r="AM262" s="733">
        <v>6.9</v>
      </c>
      <c r="AN262" s="731">
        <v>0.22</v>
      </c>
      <c r="AO262" s="734">
        <f>IF(U262="n/a","n/a",IF(AA262&lt;0,"n/a",IF(AA262="n/a","n/a",J262+U262-AA262)))</f>
        <v>22.941091763956415</v>
      </c>
      <c r="AP262" s="735">
        <f>IF(U262="n/a","n/a",J262+U262)</f>
        <v>32.839163389300765</v>
      </c>
      <c r="AQ262" s="843">
        <f>IF(OR(AC262&lt;0.01,AC262="n/a",AF262="n/a"),"n/a",(I262/SQRT(22.5*AC262*(I262/AF262))-1)*100)</f>
        <v>-26.440868535205553</v>
      </c>
      <c r="AR262" s="618">
        <f>INDEX(Historical!$C$7:$C$1222,MATCH(B262,Historical!$B$7:$B$1244,0))*IF(AH262="n/a",1.03,IF(AH262&lt;0,1.01,IF(AH262&gt;10,1.1,(1+AH262/100))))</f>
        <v>0.80800000000000005</v>
      </c>
      <c r="AS262" s="730">
        <f>IF($AI262="n/a",1.03*AR262,IF($AI262&lt;0,1.01*AR262,IF($AI262&gt;10,1.1*AR262,(1+$AI262/100)*AR262)))</f>
        <v>0.85260159999999996</v>
      </c>
      <c r="AT262" s="730">
        <f>IF($AK262="n/a",1.03*AS262,IF($AK262&lt;0,1.01*AS262,IF($AK262&gt;10,1.1*AS262,(1+$AK262/100)*AS262)))</f>
        <v>0.91228371200000002</v>
      </c>
      <c r="AU262" s="730">
        <f>IF($AK262="n/a",1.03*AT262,IF($AK262&lt;0,1.01*AT262,IF($AK262&gt;10,1.1*AT262,(1+$AK262/100)*AT262)))</f>
        <v>0.97614357184000011</v>
      </c>
      <c r="AV262" s="730">
        <f>IF($AK262="n/a",1.03*AU262,IF($AK262&lt;0,1.01*AU262,IF($AK262&gt;10,1.1*AU262,(1+$AK262/100)*AU262)))</f>
        <v>1.0444736218688002</v>
      </c>
      <c r="AW262" s="723">
        <f>SUM(AR262:AV262)</f>
        <v>4.593502505708801</v>
      </c>
      <c r="AX262" s="736">
        <f>AW262/I262*100</f>
        <v>12.784588103837466</v>
      </c>
      <c r="AY262" s="888">
        <v>1.04</v>
      </c>
      <c r="AZ262" s="733">
        <v>34.07</v>
      </c>
      <c r="BA262" s="733">
        <v>-3.9</v>
      </c>
      <c r="BB262" s="733">
        <v>3.83</v>
      </c>
      <c r="BC262" s="733">
        <v>16</v>
      </c>
      <c r="BD262" s="862"/>
      <c r="BE262" s="594">
        <v>2013</v>
      </c>
      <c r="BF262" s="853">
        <f>IF(BE262&gt;2020,0,IF(BE262&gt;2008,1,IF(BE262&gt;2001,2,IF(BE262&gt;1990,3,IF(BE262&gt;1980,4,IF(BE262&gt;1973,5,IF(BE262&gt;1970,6,IF(BE262&gt;1960,7,IF(BE262&gt;1958,8,IF(BE262&gt;1953,9,10))))))))))</f>
        <v>1</v>
      </c>
      <c r="BG262" s="783">
        <v>1.2</v>
      </c>
      <c r="BH262" s="820" t="s">
        <v>4443</v>
      </c>
      <c r="BI262" s="820" t="s">
        <v>4444</v>
      </c>
    </row>
    <row r="263" spans="1:61" ht="11.25" customHeight="1" x14ac:dyDescent="0.2">
      <c r="A263" s="826" t="s">
        <v>4820</v>
      </c>
      <c r="B263" s="830" t="s">
        <v>3753</v>
      </c>
      <c r="C263" s="885" t="s">
        <v>107</v>
      </c>
      <c r="D263" s="885" t="s">
        <v>4197</v>
      </c>
      <c r="E263" s="699">
        <v>9</v>
      </c>
      <c r="F263" s="1122">
        <v>531</v>
      </c>
      <c r="G263" s="1122" t="s">
        <v>105</v>
      </c>
      <c r="H263" s="1122" t="s">
        <v>105</v>
      </c>
      <c r="I263" s="829">
        <v>19.45</v>
      </c>
      <c r="J263" s="618">
        <f>(M263/I263)*100</f>
        <v>2.6735218508997431</v>
      </c>
      <c r="K263" s="832">
        <v>0.13</v>
      </c>
      <c r="L263" s="842">
        <v>4</v>
      </c>
      <c r="M263" s="609">
        <f>K263*L263</f>
        <v>0.52</v>
      </c>
      <c r="N263" s="825" t="s">
        <v>316</v>
      </c>
      <c r="O263" s="700">
        <v>0.12</v>
      </c>
      <c r="P263" s="999">
        <v>44636</v>
      </c>
      <c r="Q263" s="999">
        <v>44651</v>
      </c>
      <c r="R263" s="609">
        <f>(K263-O263)/O263*100</f>
        <v>8.333333333333341</v>
      </c>
      <c r="S263" s="667">
        <f>IF(INDEX(Historical!$D$7:$D$1220,MATCH(B263,Historical!$B$7:$B$1244,0))=0,"n/a",(INDEX(Historical!$C$7:$C$1222,MATCH(B263,Historical!$B$7:$B$1244,0))/INDEX(Historical!$D$7:$D$1220,MATCH(B263,Historical!$B$7:$B$1244,0))-1)*100)</f>
        <v>23.809523809523814</v>
      </c>
      <c r="T263" s="667">
        <f>IF(INDEX(Historical!$F$7:$F$1213,MATCH(B263,Historical!$B$7:$B$1244,0))=0,"n/a",((INDEX(Historical!$C$7:$C$1222,MATCH(B263,Historical!$B$7:$B$1244,0))/INDEX(Historical!$F$7:$F$1213,MATCH(B263,Historical!$B$7:$B$1244,0)))^(1/3)-1)*100)</f>
        <v>34.580315302182107</v>
      </c>
      <c r="U263" s="667">
        <f>IF(INDEX(Historical!$H$7:$H$1213,MATCH(B263,Historical!$B$7:$B$1244,0))=0,"n/a",((INDEX(Historical!$C$7:$C$1222,MATCH(B263,Historical!$B$7:$B$1244,0))/INDEX(Historical!$H$7:$H$1213,MATCH(B263,Historical!$B$7:$B$1244,0)))^(1/5)-1)*100)</f>
        <v>22.740337821451305</v>
      </c>
      <c r="V263" s="667">
        <f>IF(INDEX(Historical!$N$7:$N$1213,MATCH(B263,Historical!$B$7:$B$1244,0))=0,"n/a",((INDEX(Historical!$C$7:$C$1222,MATCH(B263,Historical!$B$7:$B$1244,0))/INDEX(Historical!$N$7:$N$1213,MATCH(B263,Historical!$B$7:$B$1244,0)))^(1/10)-1)*100)</f>
        <v>14.579378098253093</v>
      </c>
      <c r="W263" s="668">
        <f>IF(OR(U263&lt;=0,U263="n/a",V263&lt;=0,V263="n/a"),"n/a",U263/V263)</f>
        <v>1.5597604827997473</v>
      </c>
      <c r="X263" s="669">
        <f>IF(OR(AJ263&lt;=0,AJ263="n/a",U263&lt;=0,U263="n/a"),"n/a",U263/AJ263)</f>
        <v>2.2294448844560106</v>
      </c>
      <c r="Y263" s="631"/>
      <c r="Z263" s="618">
        <f>IF(OR(AC263&lt;0.01,AC263="n/a"),"n/a",M263/AC263*100)</f>
        <v>26.530612244897959</v>
      </c>
      <c r="AA263" s="841">
        <f>IF(OR(AC263&lt;0.01,AC263="n/a"),"n/a",I263/AC263)</f>
        <v>9.9234693877551017</v>
      </c>
      <c r="AB263" s="842">
        <v>12</v>
      </c>
      <c r="AC263" s="821">
        <v>1.96</v>
      </c>
      <c r="AD263" s="821" t="s">
        <v>135</v>
      </c>
      <c r="AE263" s="821">
        <v>1.71</v>
      </c>
      <c r="AF263" s="821">
        <v>0.84</v>
      </c>
      <c r="AG263" s="821">
        <v>8.4</v>
      </c>
      <c r="AH263" s="821">
        <v>-47.699999999999996</v>
      </c>
      <c r="AI263" s="821">
        <v>27.439999999999998</v>
      </c>
      <c r="AJ263" s="821">
        <v>10.199999999999999</v>
      </c>
      <c r="AK263" s="821" t="s">
        <v>135</v>
      </c>
      <c r="AL263" s="833">
        <v>134.87</v>
      </c>
      <c r="AM263" s="827">
        <v>7.7</v>
      </c>
      <c r="AN263" s="821">
        <v>0.6</v>
      </c>
      <c r="AO263" s="705">
        <f>IF(U263="n/a","n/a",IF(AA263&lt;0,"n/a",IF(AA263="n/a","n/a",J263+U263-AA263)))</f>
        <v>15.490390284595946</v>
      </c>
      <c r="AP263" s="706">
        <f>IF(U263="n/a","n/a",J263+U263)</f>
        <v>25.413859672351048</v>
      </c>
      <c r="AQ263" s="843">
        <f>IF(OR(AC263&lt;0.01,AC263="n/a",AF263="n/a"),"n/a",(I263/SQRT(22.5*AC263*(I263/AF263))-1)*100)</f>
        <v>-39.133244667044188</v>
      </c>
      <c r="AR263" s="618">
        <f>INDEX(Historical!$C$7:$C$1222,MATCH(B263,Historical!$B$7:$B$1244,0))*IF(AH263="n/a",1.03,IF(AH263&lt;0,1.01,IF(AH263&gt;10,1.1,(1+AH263/100))))</f>
        <v>0.5252</v>
      </c>
      <c r="AS263" s="841">
        <f>IF($AI263="n/a",1.03*AR263,IF($AI263&lt;0,1.01*AR263,IF($AI263&gt;10,1.1*AR263,(1+$AI263/100)*AR263)))</f>
        <v>0.57772000000000001</v>
      </c>
      <c r="AT263" s="841">
        <f>IF($AK263="n/a",1.03*AS263,IF($AK263&lt;0,1.01*AS263,IF($AK263&gt;10,1.1*AS263,(1+$AK263/100)*AS263)))</f>
        <v>0.59505160000000001</v>
      </c>
      <c r="AU263" s="841">
        <f>IF($AK263="n/a",1.03*AT263,IF($AK263&lt;0,1.01*AT263,IF($AK263&gt;10,1.1*AT263,(1+$AK263/100)*AT263)))</f>
        <v>0.61290314800000001</v>
      </c>
      <c r="AV263" s="841">
        <f>IF($AK263="n/a",1.03*AU263,IF($AK263&lt;0,1.01*AU263,IF($AK263&gt;10,1.1*AU263,(1+$AK263/100)*AU263)))</f>
        <v>0.63129024243999998</v>
      </c>
      <c r="AW263" s="618">
        <f>SUM(AR263:AV263)</f>
        <v>2.9421649904400002</v>
      </c>
      <c r="AX263" s="713">
        <f>AW263/I263*100</f>
        <v>15.12681229017995</v>
      </c>
      <c r="AY263" s="887">
        <v>0.65</v>
      </c>
      <c r="AZ263" s="827">
        <v>2.37</v>
      </c>
      <c r="BA263" s="827">
        <v>-27.96</v>
      </c>
      <c r="BB263" s="827">
        <v>-2.87</v>
      </c>
      <c r="BC263" s="827">
        <v>-13.69</v>
      </c>
      <c r="BE263" s="594">
        <v>2014</v>
      </c>
      <c r="BF263" s="853">
        <f>IF(BE263&gt;2020,0,IF(BE263&gt;2008,1,IF(BE263&gt;2001,2,IF(BE263&gt;1990,3,IF(BE263&gt;1980,4,IF(BE263&gt;1973,5,IF(BE263&gt;1970,6,IF(BE263&gt;1960,7,IF(BE263&gt;1958,8,IF(BE263&gt;1953,9,10))))))))))</f>
        <v>1</v>
      </c>
      <c r="BG263" s="837">
        <v>0.70000000000000007</v>
      </c>
      <c r="BH263" s="820" t="s">
        <v>4443</v>
      </c>
      <c r="BI263" s="820" t="s">
        <v>4444</v>
      </c>
    </row>
    <row r="264" spans="1:61" ht="11.25" customHeight="1" x14ac:dyDescent="0.2">
      <c r="A264" s="836" t="s">
        <v>4821</v>
      </c>
      <c r="B264" s="830" t="s">
        <v>3927</v>
      </c>
      <c r="C264" s="885" t="s">
        <v>4178</v>
      </c>
      <c r="D264" s="885" t="s">
        <v>4208</v>
      </c>
      <c r="E264" s="699">
        <v>9</v>
      </c>
      <c r="F264" s="1122">
        <v>573</v>
      </c>
      <c r="G264" s="1105" t="s">
        <v>105</v>
      </c>
      <c r="H264" s="1105" t="s">
        <v>105</v>
      </c>
      <c r="I264" t="n">
        <v>138.73</v>
      </c>
      <c r="J264" s="618">
        <f>(M264/I264)*100</f>
        <v>0.65583327260803037</v>
      </c>
      <c r="K264" s="832">
        <v>0.22500000000000001</v>
      </c>
      <c r="L264" s="842">
        <v>4</v>
      </c>
      <c r="M264" s="609">
        <f>K264*L264</f>
        <v>0.9</v>
      </c>
      <c r="N264" s="825" t="s">
        <v>4276</v>
      </c>
      <c r="O264" s="700">
        <v>0.20250000000000001</v>
      </c>
      <c r="P264" s="603">
        <v>45015</v>
      </c>
      <c r="Q264" s="603">
        <v>45027</v>
      </c>
      <c r="R264" s="609">
        <f>(K264-O264)/O264*100</f>
        <v>11.111111111111107</v>
      </c>
      <c r="S264" s="667">
        <f>IF(INDEX(Historical!$D$7:$D$1220,MATCH(B264,Historical!$B$7:$B$1244,0))=0,"n/a",(INDEX(Historical!$C$7:$C$1222,MATCH(B264,Historical!$B$7:$B$1244,0))/INDEX(Historical!$D$7:$D$1220,MATCH(B264,Historical!$B$7:$B$1244,0))-1)*100)</f>
        <v>10.877192982456151</v>
      </c>
      <c r="T264" s="667">
        <f>IF(INDEX(Historical!$F$7:$F$1213,MATCH(B264,Historical!$B$7:$B$1244,0))=0,"n/a",((INDEX(Historical!$C$7:$C$1222,MATCH(B264,Historical!$B$7:$B$1244,0))/INDEX(Historical!$F$7:$F$1213,MATCH(B264,Historical!$B$7:$B$1244,0)))^(1/3)-1)*100)</f>
        <v>10.532605746907242</v>
      </c>
      <c r="U264" s="667">
        <f>IF(INDEX(Historical!$H$7:$H$1213,MATCH(B264,Historical!$B$7:$B$1244,0))=0,"n/a",((INDEX(Historical!$C$7:$C$1222,MATCH(B264,Historical!$B$7:$B$1244,0))/INDEX(Historical!$H$7:$H$1213,MATCH(B264,Historical!$B$7:$B$1244,0)))^(1/5)-1)*100)</f>
        <v>10.59379042759816</v>
      </c>
      <c r="V264" s="667" t="str">
        <f>IF(INDEX(Historical!$N$7:$N$1213,MATCH(B264,Historical!$B$7:$B$1244,0))=0,"n/a",((INDEX(Historical!$C$7:$C$1222,MATCH(B264,Historical!$B$7:$B$1244,0))/INDEX(Historical!$N$7:$N$1213,MATCH(B264,Historical!$B$7:$B$1244,0)))^(1/10)-1)*100)</f>
        <v>n/a</v>
      </c>
      <c r="W264" s="668" t="str">
        <f>IF(OR(U264&lt;=0,U264="n/a",V264&lt;=0,V264="n/a"),"n/a",U264/V264)</f>
        <v>n/a</v>
      </c>
      <c r="X264" s="669">
        <f>IF(OR(AJ264&lt;=0,AJ264="n/a",U264&lt;=0,U264="n/a"),"n/a",U264/AJ264)</f>
        <v>0.69695989655251056</v>
      </c>
      <c r="Y264" s="830" t="s">
        <v>1184</v>
      </c>
      <c r="Z264" s="618">
        <f>IF(OR(AC264&lt;0.01,AC264="n/a"),"n/a",M264/AC264*100)</f>
        <v>24.390243902439028</v>
      </c>
      <c r="AA264" s="841">
        <f>IF(OR(AC264&lt;0.01,AC264="n/a"),"n/a",I264/AC264)</f>
        <v>37.189701897018971</v>
      </c>
      <c r="AB264" s="842">
        <v>12</v>
      </c>
      <c r="AC264" s="821">
        <v>3.69</v>
      </c>
      <c r="AD264" s="821">
        <v>2.4900000000000002</v>
      </c>
      <c r="AE264" s="821">
        <v>1.65</v>
      </c>
      <c r="AF264" s="821">
        <v>4.95</v>
      </c>
      <c r="AG264" s="821">
        <v>14.000000000000002</v>
      </c>
      <c r="AH264" s="821">
        <v>-10.6</v>
      </c>
      <c r="AI264" s="821">
        <v>10.96</v>
      </c>
      <c r="AJ264" s="821">
        <v>15.2</v>
      </c>
      <c r="AK264" s="821">
        <v>15</v>
      </c>
      <c r="AL264" s="833">
        <v>8400</v>
      </c>
      <c r="AM264" s="827">
        <v>12.45</v>
      </c>
      <c r="AN264" s="821">
        <v>0.81</v>
      </c>
      <c r="AO264" s="705">
        <f>IF(U264="n/a","n/a",IF(AA264&lt;0,"n/a",IF(AA264="n/a","n/a",J264+U264-AA264)))</f>
        <v>-25.940078196812781</v>
      </c>
      <c r="AP264" s="706">
        <f>IF(U264="n/a","n/a",J264+U264)</f>
        <v>11.24962370020619</v>
      </c>
      <c r="AQ264" s="843">
        <f>IF(OR(AC264&lt;0.01,AC264="n/a",AF264="n/a"),"n/a",(I264/SQRT(22.5*AC264*(I264/AF264))-1)*100)</f>
        <v>186.03731255457171</v>
      </c>
      <c r="AR264" s="618">
        <f>INDEX(Historical!$C$7:$C$1222,MATCH(B264,Historical!$B$7:$B$1244,0))*IF(AH264="n/a",1.03,IF(AH264&lt;0,1.01,IF(AH264&gt;10,1.1,(1+AH264/100))))</f>
        <v>0.79790000000000005</v>
      </c>
      <c r="AS264" s="841">
        <f>IF($AI264="n/a",1.03*AR264,IF($AI264&lt;0,1.01*AR264,IF($AI264&gt;10,1.1*AR264,(1+$AI264/100)*AR264)))</f>
        <v>0.87769000000000008</v>
      </c>
      <c r="AT264" s="841">
        <f>IF($AK264="n/a",1.03*AS264,IF($AK264&lt;0,1.01*AS264,IF($AK264&gt;10,1.1*AS264,(1+$AK264/100)*AS264)))</f>
        <v>0.96545900000000018</v>
      </c>
      <c r="AU264" s="841">
        <f>IF($AK264="n/a",1.03*AT264,IF($AK264&lt;0,1.01*AT264,IF($AK264&gt;10,1.1*AT264,(1+$AK264/100)*AT264)))</f>
        <v>1.0620049000000003</v>
      </c>
      <c r="AV264" s="841">
        <f>IF($AK264="n/a",1.03*AU264,IF($AK264&lt;0,1.01*AU264,IF($AK264&gt;10,1.1*AU264,(1+$AK264/100)*AU264)))</f>
        <v>1.1682053900000005</v>
      </c>
      <c r="AW264" s="618">
        <f>SUM(AR264:AV264)</f>
        <v>4.8712592900000011</v>
      </c>
      <c r="AX264" s="713">
        <f>AW264/I264*100</f>
        <v>3.5497043576477454</v>
      </c>
      <c r="AY264" s="887">
        <v>0.99</v>
      </c>
      <c r="AZ264" s="827">
        <v>22.05</v>
      </c>
      <c r="BA264" s="827">
        <v>-7.71</v>
      </c>
      <c r="BB264" s="827">
        <v>1.77</v>
      </c>
      <c r="BC264" s="827">
        <v>7.64</v>
      </c>
      <c r="BE264" s="594">
        <v>2015</v>
      </c>
      <c r="BF264" s="853">
        <f>IF(BE264&gt;2020,0,IF(BE264&gt;2008,1,IF(BE264&gt;2001,2,IF(BE264&gt;1990,3,IF(BE264&gt;1980,4,IF(BE264&gt;1973,5,IF(BE264&gt;1970,6,IF(BE264&gt;1960,7,IF(BE264&gt;1958,8,IF(BE264&gt;1953,9,10))))))))))</f>
        <v>1</v>
      </c>
      <c r="BG264" s="837">
        <v>4.7</v>
      </c>
      <c r="BH264" s="820" t="s">
        <v>4443</v>
      </c>
      <c r="BI264" s="820" t="s">
        <v>4444</v>
      </c>
    </row>
    <row r="265" spans="1:61" ht="11.25" customHeight="1" x14ac:dyDescent="0.2">
      <c r="A265" s="819" t="s">
        <v>248</v>
      </c>
      <c r="B265" s="830" t="s">
        <v>249</v>
      </c>
      <c r="C265" s="885" t="s">
        <v>122</v>
      </c>
      <c r="D265" s="885" t="s">
        <v>4037</v>
      </c>
      <c r="E265" s="699">
        <v>53</v>
      </c>
      <c r="F265" s="1122">
        <v>27</v>
      </c>
      <c r="G265" s="1097" t="s">
        <v>114</v>
      </c>
      <c r="H265" s="1097" t="s">
        <v>114</v>
      </c>
      <c r="I265" t="n">
        <v>67.05</v>
      </c>
      <c r="J265" s="618">
        <f>(M265/I265)*100</f>
        <v>1.0894495412844036</v>
      </c>
      <c r="K265" s="832">
        <v>0.19</v>
      </c>
      <c r="L265" s="842">
        <v>4</v>
      </c>
      <c r="M265" s="609">
        <f>K265*L265</f>
        <v>0.76</v>
      </c>
      <c r="N265" s="825" t="s">
        <v>679</v>
      </c>
      <c r="O265" s="700">
        <v>0.16750000000000001</v>
      </c>
      <c r="P265" s="603">
        <v>44671</v>
      </c>
      <c r="Q265" s="603">
        <v>44686</v>
      </c>
      <c r="R265" s="609">
        <f>(K265-O265)/O265*100</f>
        <v>13.432835820895516</v>
      </c>
      <c r="S265" s="667">
        <f>IF(INDEX(Historical!$D$7:$D$1220,MATCH(B265,Historical!$B$7:$B$1244,0))=0,"n/a",(INDEX(Historical!$C$7:$C$1222,MATCH(B265,Historical!$B$7:$B$1244,0))/INDEX(Historical!$D$7:$D$1220,MATCH(B265,Historical!$B$7:$B$1244,0))-1)*100)</f>
        <v>10.902255639097746</v>
      </c>
      <c r="T265" s="667">
        <f>IF(INDEX(Historical!$F$7:$F$1213,MATCH(B265,Historical!$B$7:$B$1244,0))=0,"n/a",((INDEX(Historical!$C$7:$C$1222,MATCH(B265,Historical!$B$7:$B$1244,0))/INDEX(Historical!$F$7:$F$1213,MATCH(B265,Historical!$B$7:$B$1244,0)))^(1/3)-1)*100)</f>
        <v>5.1145333091566547</v>
      </c>
      <c r="U265" s="667">
        <f>IF(INDEX(Historical!$H$7:$H$1213,MATCH(B265,Historical!$B$7:$B$1244,0))=0,"n/a",((INDEX(Historical!$C$7:$C$1222,MATCH(B265,Historical!$B$7:$B$1244,0))/INDEX(Historical!$H$7:$H$1213,MATCH(B265,Historical!$B$7:$B$1244,0)))^(1/5)-1)*100)</f>
        <v>4.5639552591273169</v>
      </c>
      <c r="V265" s="667">
        <f>IF(INDEX(Historical!$N$7:$N$1213,MATCH(B265,Historical!$B$7:$B$1244,0))=0,"n/a",((INDEX(Historical!$C$7:$C$1222,MATCH(B265,Historical!$B$7:$B$1244,0))/INDEX(Historical!$N$7:$N$1213,MATCH(B265,Historical!$B$7:$B$1244,0)))^(1/10)-1)*100)</f>
        <v>8.3739264710404484</v>
      </c>
      <c r="W265" s="668">
        <f>IF(OR(U265&lt;=0,U265="n/a",V265&lt;=0,V265="n/a"),"n/a",U265/V265)</f>
        <v>0.54501974371411599</v>
      </c>
      <c r="X265" s="669">
        <f>IF(OR(AJ265&lt;=0,AJ265="n/a",U265&lt;=0,U265="n/a"),"n/a",U265/AJ265)</f>
        <v>0.19672220944514296</v>
      </c>
      <c r="Y265" s="830"/>
      <c r="Z265" s="618">
        <f>IF(OR(AC265&lt;0.01,AC265="n/a"),"n/a",M265/AC265*100)</f>
        <v>23.312883435582823</v>
      </c>
      <c r="AA265" s="841">
        <f>IF(OR(AC265&lt;0.01,AC265="n/a"),"n/a",I265/AC265)</f>
        <v>21.398773006134974</v>
      </c>
      <c r="AB265" s="842">
        <v>11</v>
      </c>
      <c r="AC265" s="821">
        <v>3.26</v>
      </c>
      <c r="AD265" s="821">
        <v>1.31</v>
      </c>
      <c r="AE265" s="821">
        <v>1</v>
      </c>
      <c r="AF265" s="821">
        <v>2.35</v>
      </c>
      <c r="AG265" s="821">
        <v>11.200000000000001</v>
      </c>
      <c r="AH265" s="821">
        <v>9.8000000000000007</v>
      </c>
      <c r="AI265" s="821">
        <v>18.490000000000002</v>
      </c>
      <c r="AJ265" s="821">
        <v>23.200000000000003</v>
      </c>
      <c r="AK265" s="821">
        <v>16.420000000000002</v>
      </c>
      <c r="AL265" s="833">
        <v>3760</v>
      </c>
      <c r="AM265" s="827">
        <v>0.4</v>
      </c>
      <c r="AN265" s="821">
        <v>1.1000000000000001</v>
      </c>
      <c r="AO265" s="705">
        <f>IF(U265="n/a","n/a",IF(AA265&lt;0,"n/a",IF(AA265="n/a","n/a",J265+U265-AA265)))</f>
        <v>-15.745368205723253</v>
      </c>
      <c r="AP265" s="706">
        <f>IF(U265="n/a","n/a",J265+U265)</f>
        <v>5.653404800411721</v>
      </c>
      <c r="AQ265" s="843">
        <f>IF(OR(AC265&lt;0.01,AC265="n/a",AF265="n/a"),"n/a",(I265/SQRT(22.5*AC265*(I265/AF265))-1)*100)</f>
        <v>49.498593920429279</v>
      </c>
      <c r="AR265" s="618">
        <f>INDEX(Historical!$C$7:$C$1222,MATCH(B265,Historical!$B$7:$B$1244,0))*IF(AH265="n/a",1.03,IF(AH265&lt;0,1.01,IF(AH265&gt;10,1.1,(1+AH265/100))))</f>
        <v>0.80977500000000013</v>
      </c>
      <c r="AS265" s="841">
        <f>IF($AI265="n/a",1.03*AR265,IF($AI265&lt;0,1.01*AR265,IF($AI265&gt;10,1.1*AR265,(1+$AI265/100)*AR265)))</f>
        <v>0.89075250000000017</v>
      </c>
      <c r="AT265" s="841">
        <f>IF($AK265="n/a",1.03*AS265,IF($AK265&lt;0,1.01*AS265,IF($AK265&gt;10,1.1*AS265,(1+$AK265/100)*AS265)))</f>
        <v>0.97982775000000022</v>
      </c>
      <c r="AU265" s="841">
        <f>IF($AK265="n/a",1.03*AT265,IF($AK265&lt;0,1.01*AT265,IF($AK265&gt;10,1.1*AT265,(1+$AK265/100)*AT265)))</f>
        <v>1.0778105250000003</v>
      </c>
      <c r="AV265" s="841">
        <f>IF($AK265="n/a",1.03*AU265,IF($AK265&lt;0,1.01*AU265,IF($AK265&gt;10,1.1*AU265,(1+$AK265/100)*AU265)))</f>
        <v>1.1855915775000003</v>
      </c>
      <c r="AW265" s="618">
        <f>SUM(AR265:AV265)</f>
        <v>4.9437573525000005</v>
      </c>
      <c r="AX265" s="713">
        <f>AW265/I265*100</f>
        <v>7.0868081314506881</v>
      </c>
      <c r="AY265" s="887">
        <v>1.54</v>
      </c>
      <c r="AZ265" s="827">
        <v>21.62</v>
      </c>
      <c r="BA265" s="827">
        <v>-14.31</v>
      </c>
      <c r="BB265" s="827">
        <v>-2.8400000000000003</v>
      </c>
      <c r="BC265" s="827">
        <v>2.25</v>
      </c>
      <c r="BE265" s="594">
        <v>1970</v>
      </c>
      <c r="BF265" s="853">
        <f>IF(BE265&gt;2020,0,IF(BE265&gt;2008,1,IF(BE265&gt;2001,2,IF(BE265&gt;1990,3,IF(BE265&gt;1980,4,IF(BE265&gt;1973,5,IF(BE265&gt;1970,6,IF(BE265&gt;1960,7,IF(BE265&gt;1958,8,IF(BE265&gt;1953,9,10))))))))))</f>
        <v>7</v>
      </c>
      <c r="BG265" s="837">
        <v>3.9</v>
      </c>
      <c r="BH265" s="820" t="s">
        <v>4443</v>
      </c>
      <c r="BI265" s="820" t="s">
        <v>4444</v>
      </c>
    </row>
    <row r="266" spans="1:61" ht="11.25" customHeight="1" x14ac:dyDescent="0.2">
      <c r="A266" s="836" t="s">
        <v>4822</v>
      </c>
      <c r="B266" s="830" t="s">
        <v>2224</v>
      </c>
      <c r="C266" s="885" t="s">
        <v>107</v>
      </c>
      <c r="D266" s="885" t="s">
        <v>4197</v>
      </c>
      <c r="E266" s="699">
        <v>8</v>
      </c>
      <c r="F266" s="1122">
        <v>580</v>
      </c>
      <c r="G266" s="1085" t="s">
        <v>105</v>
      </c>
      <c r="H266" s="1085" t="s">
        <v>105</v>
      </c>
      <c r="I266" t="n">
        <v>14.17</v>
      </c>
      <c r="J266" s="618">
        <f>(M266/I266)*100</f>
        <v>3.4883720930232558</v>
      </c>
      <c r="K266" s="832">
        <v>0.15</v>
      </c>
      <c r="L266" s="842">
        <v>4</v>
      </c>
      <c r="M266" s="609">
        <f>K266*L266</f>
        <v>0.6</v>
      </c>
      <c r="N266" s="825" t="s">
        <v>483</v>
      </c>
      <c r="O266" s="700">
        <v>0.14000000000000001</v>
      </c>
      <c r="P266" s="999">
        <v>44651</v>
      </c>
      <c r="Q266" s="999">
        <v>44669</v>
      </c>
      <c r="R266" s="609">
        <f>(K266-O266)/O266*100</f>
        <v>7.1428571428571281</v>
      </c>
      <c r="S266" s="667">
        <f>IF(INDEX(Historical!$D$7:$D$1220,MATCH(B266,Historical!$B$7:$B$1244,0))=0,"n/a",(INDEX(Historical!$C$7:$C$1222,MATCH(B266,Historical!$B$7:$B$1244,0))/INDEX(Historical!$D$7:$D$1220,MATCH(B266,Historical!$B$7:$B$1244,0))-1)*100)</f>
        <v>7.2727272727272529</v>
      </c>
      <c r="T266" s="667">
        <f>IF(INDEX(Historical!$F$7:$F$1213,MATCH(B266,Historical!$B$7:$B$1244,0))=0,"n/a",((INDEX(Historical!$C$7:$C$1222,MATCH(B266,Historical!$B$7:$B$1244,0))/INDEX(Historical!$F$7:$F$1213,MATCH(B266,Historical!$B$7:$B$1244,0)))^(1/3)-1)*100)</f>
        <v>4.9769486842295541</v>
      </c>
      <c r="U266" s="667">
        <f>IF(INDEX(Historical!$H$7:$H$1213,MATCH(B266,Historical!$B$7:$B$1244,0))=0,"n/a",((INDEX(Historical!$C$7:$C$1222,MATCH(B266,Historical!$B$7:$B$1244,0))/INDEX(Historical!$H$7:$H$1213,MATCH(B266,Historical!$B$7:$B$1244,0)))^(1/5)-1)*100)</f>
        <v>6.5311735417339367</v>
      </c>
      <c r="V266" s="667">
        <f>IF(INDEX(Historical!$N$7:$N$1213,MATCH(B266,Historical!$B$7:$B$1244,0))=0,"n/a",((INDEX(Historical!$C$7:$C$1222,MATCH(B266,Historical!$B$7:$B$1244,0))/INDEX(Historical!$N$7:$N$1213,MATCH(B266,Historical!$B$7:$B$1244,0)))^(1/10)-1)*100)</f>
        <v>7.7381212579779923</v>
      </c>
      <c r="W266" s="668">
        <f>IF(OR(U266&lt;=0,U266="n/a",V266&lt;=0,V266="n/a"),"n/a",U266/V266)</f>
        <v>0.84402574268273522</v>
      </c>
      <c r="X266" s="669">
        <f>IF(OR(AJ266&lt;=0,AJ266="n/a",U266&lt;=0,U266="n/a"),"n/a",U266/AJ266)</f>
        <v>0.54883811275075101</v>
      </c>
      <c r="Y266" s="640"/>
      <c r="Z266" s="618">
        <f>IF(OR(AC266&lt;0.01,AC266="n/a"),"n/a",M266/AC266*100)</f>
        <v>35.928143712574851</v>
      </c>
      <c r="AA266" s="841">
        <f>IF(OR(AC266&lt;0.01,AC266="n/a"),"n/a",I266/AC266)</f>
        <v>10.299401197604791</v>
      </c>
      <c r="AB266" s="842">
        <v>12</v>
      </c>
      <c r="AC266" s="821">
        <v>1.67</v>
      </c>
      <c r="AD266" s="821">
        <v>1.29</v>
      </c>
      <c r="AE266" s="821">
        <v>3.34</v>
      </c>
      <c r="AF266" s="821">
        <v>1.27</v>
      </c>
      <c r="AG266" s="821">
        <v>11.1</v>
      </c>
      <c r="AH266" s="821">
        <v>50.6</v>
      </c>
      <c r="AI266" s="821">
        <v>0.73</v>
      </c>
      <c r="AJ266" s="821">
        <v>11.899999999999999</v>
      </c>
      <c r="AK266" s="821">
        <v>8</v>
      </c>
      <c r="AL266" s="833">
        <v>2890</v>
      </c>
      <c r="AM266" s="827">
        <v>0.3</v>
      </c>
      <c r="AN266" s="821">
        <v>0.24</v>
      </c>
      <c r="AO266" s="705">
        <f>IF(U266="n/a","n/a",IF(AA266&lt;0,"n/a",IF(AA266="n/a","n/a",J266+U266-AA266)))</f>
        <v>-0.27985556284759738</v>
      </c>
      <c r="AP266" s="706">
        <f>IF(U266="n/a","n/a",J266+U266)</f>
        <v>10.019545634757193</v>
      </c>
      <c r="AQ266" s="843">
        <f>IF(OR(AC266&lt;0.01,AC266="n/a",AF266="n/a"),"n/a",(I266/SQRT(22.5*AC266*(I266/AF266))-1)*100)</f>
        <v>-23.754083472670594</v>
      </c>
      <c r="AR266" s="618">
        <f>INDEX(Historical!$C$7:$C$1222,MATCH(B266,Historical!$B$7:$B$1244,0))*IF(AH266="n/a",1.03,IF(AH266&lt;0,1.01,IF(AH266&gt;10,1.1,(1+AH266/100))))</f>
        <v>0.64900000000000002</v>
      </c>
      <c r="AS266" s="841">
        <f>IF($AI266="n/a",1.03*AR266,IF($AI266&lt;0,1.01*AR266,IF($AI266&gt;10,1.1*AR266,(1+$AI266/100)*AR266)))</f>
        <v>0.65373770000000009</v>
      </c>
      <c r="AT266" s="841">
        <f>IF($AK266="n/a",1.03*AS266,IF($AK266&lt;0,1.01*AS266,IF($AK266&gt;10,1.1*AS266,(1+$AK266/100)*AS266)))</f>
        <v>0.70603671600000018</v>
      </c>
      <c r="AU266" s="841">
        <f>IF($AK266="n/a",1.03*AT266,IF($AK266&lt;0,1.01*AT266,IF($AK266&gt;10,1.1*AT266,(1+$AK266/100)*AT266)))</f>
        <v>0.76251965328000026</v>
      </c>
      <c r="AV266" s="841">
        <f>IF($AK266="n/a",1.03*AU266,IF($AK266&lt;0,1.01*AU266,IF($AK266&gt;10,1.1*AU266,(1+$AK266/100)*AU266)))</f>
        <v>0.82352122554240037</v>
      </c>
      <c r="AW266" s="618">
        <f>SUM(AR266:AV266)</f>
        <v>3.5948152948224008</v>
      </c>
      <c r="AX266" s="713">
        <f>AW266/I266*100</f>
        <v>20.900088923386051</v>
      </c>
      <c r="AY266" s="887">
        <v>0.82</v>
      </c>
      <c r="AZ266" s="827">
        <v>25.82</v>
      </c>
      <c r="BA266" s="827">
        <v>-8.75</v>
      </c>
      <c r="BB266" s="827">
        <v>2.5100000000000002</v>
      </c>
      <c r="BC266" s="827">
        <v>4.41</v>
      </c>
      <c r="BE266" s="594">
        <v>2015</v>
      </c>
      <c r="BF266" s="853">
        <f>IF(BE266&gt;2020,0,IF(BE266&gt;2008,1,IF(BE266&gt;2001,2,IF(BE266&gt;1990,3,IF(BE266&gt;1980,4,IF(BE266&gt;1973,5,IF(BE266&gt;1970,6,IF(BE266&gt;1960,7,IF(BE266&gt;1958,8,IF(BE266&gt;1953,9,10))))))))))</f>
        <v>1</v>
      </c>
      <c r="BG266" s="837">
        <v>1</v>
      </c>
      <c r="BH266" s="820" t="s">
        <v>4443</v>
      </c>
      <c r="BI266" s="820" t="s">
        <v>4444</v>
      </c>
    </row>
    <row r="267" spans="1:61" ht="11.25" customHeight="1" x14ac:dyDescent="0.2">
      <c r="A267" s="836" t="s">
        <v>4823</v>
      </c>
      <c r="B267" s="830" t="s">
        <v>4495</v>
      </c>
      <c r="C267" s="885" t="s">
        <v>111</v>
      </c>
      <c r="D267" s="885" t="s">
        <v>4213</v>
      </c>
      <c r="E267" s="699">
        <v>7</v>
      </c>
      <c r="F267" s="1122">
        <v>612</v>
      </c>
      <c r="G267" s="1105" t="s">
        <v>105</v>
      </c>
      <c r="H267" s="1105" t="s">
        <v>105</v>
      </c>
      <c r="I267" s="829">
        <v>103.21</v>
      </c>
      <c r="J267" s="618">
        <f>(M267/I267)*100</f>
        <v>0.93014242805929659</v>
      </c>
      <c r="K267" s="832">
        <v>0.24</v>
      </c>
      <c r="L267" s="842">
        <v>4</v>
      </c>
      <c r="M267" s="609">
        <f>K267*L267</f>
        <v>0.96</v>
      </c>
      <c r="N267" s="825" t="s">
        <v>292</v>
      </c>
      <c r="O267" s="700">
        <v>0.21</v>
      </c>
      <c r="P267" s="999">
        <v>44622</v>
      </c>
      <c r="Q267" s="999">
        <v>44638</v>
      </c>
      <c r="R267" s="609">
        <f>(K267-O267)/O267*100</f>
        <v>14.285714285714285</v>
      </c>
      <c r="S267" s="667">
        <f>IF(INDEX(Historical!$D$7:$D$1220,MATCH(B267,Historical!$B$7:$B$1244,0))=0,"n/a",(INDEX(Historical!$C$7:$C$1222,MATCH(B267,Historical!$B$7:$B$1244,0))/INDEX(Historical!$D$7:$D$1220,MATCH(B267,Historical!$B$7:$B$1244,0))-1)*100)</f>
        <v>14.285714285714279</v>
      </c>
      <c r="T267" s="667">
        <f>IF(INDEX(Historical!$F$7:$F$1213,MATCH(B267,Historical!$B$7:$B$1244,0))=0,"n/a",((INDEX(Historical!$C$7:$C$1222,MATCH(B267,Historical!$B$7:$B$1244,0))/INDEX(Historical!$F$7:$F$1213,MATCH(B267,Historical!$B$7:$B$1244,0)))^(1/3)-1)*100)</f>
        <v>10.064241629820891</v>
      </c>
      <c r="U267" s="667">
        <f>IF(INDEX(Historical!$H$7:$H$1213,MATCH(B267,Historical!$B$7:$B$1244,0))=0,"n/a",((INDEX(Historical!$C$7:$C$1222,MATCH(B267,Historical!$B$7:$B$1244,0))/INDEX(Historical!$H$7:$H$1213,MATCH(B267,Historical!$B$7:$B$1244,0)))^(1/5)-1)*100)</f>
        <v>9.8560543306117854</v>
      </c>
      <c r="V267" s="667">
        <f>IF(INDEX(Historical!$N$7:$N$1213,MATCH(B267,Historical!$B$7:$B$1244,0))=0,"n/a",((INDEX(Historical!$C$7:$C$1222,MATCH(B267,Historical!$B$7:$B$1244,0))/INDEX(Historical!$N$7:$N$1213,MATCH(B267,Historical!$B$7:$B$1244,0)))^(1/10)-1)*100)</f>
        <v>10.937718880294355</v>
      </c>
      <c r="W267" s="668">
        <f>IF(OR(U267&lt;=0,U267="n/a",V267&lt;=0,V267="n/a"),"n/a",U267/V267)</f>
        <v>0.90110693449697987</v>
      </c>
      <c r="X267" s="669">
        <f>IF(OR(AJ267&lt;=0,AJ267="n/a",U267&lt;=0,U267="n/a"),"n/a",U267/AJ267)</f>
        <v>0.27226669421579519</v>
      </c>
      <c r="Y267" s="640"/>
      <c r="Z267" s="618">
        <f>IF(OR(AC267&lt;0.01,AC267="n/a"),"n/a",M267/AC267*100)</f>
        <v>13.426573426573427</v>
      </c>
      <c r="AA267" s="841">
        <f>IF(OR(AC267&lt;0.01,AC267="n/a"),"n/a",I267/AC267)</f>
        <v>14.434965034965034</v>
      </c>
      <c r="AB267" s="842">
        <v>12</v>
      </c>
      <c r="AC267" s="821">
        <v>7.15</v>
      </c>
      <c r="AD267" s="821">
        <v>1.1100000000000001</v>
      </c>
      <c r="AE267" s="821">
        <v>1.4</v>
      </c>
      <c r="AF267" s="821">
        <v>4.1100000000000003</v>
      </c>
      <c r="AG267" s="821">
        <v>28.299999999999997</v>
      </c>
      <c r="AH267" s="821">
        <v>123.50000000000001</v>
      </c>
      <c r="AI267" s="821">
        <v>11.01</v>
      </c>
      <c r="AJ267" s="821">
        <v>36.199999999999996</v>
      </c>
      <c r="AK267" s="821">
        <v>13.16</v>
      </c>
      <c r="AL267" s="833">
        <v>2760</v>
      </c>
      <c r="AM267" s="827">
        <v>0.83</v>
      </c>
      <c r="AN267" s="821">
        <v>0.18</v>
      </c>
      <c r="AO267" s="705">
        <f>IF(U267="n/a","n/a",IF(AA267&lt;0,"n/a",IF(AA267="n/a","n/a",J267+U267-AA267)))</f>
        <v>-3.6487682762939517</v>
      </c>
      <c r="AP267" s="706">
        <f>IF(U267="n/a","n/a",J267+U267)</f>
        <v>10.786196758671082</v>
      </c>
      <c r="AQ267" s="843">
        <f>IF(OR(AC267&lt;0.01,AC267="n/a",AF267="n/a"),"n/a",(I267/SQRT(22.5*AC267*(I267/AF267))-1)*100)</f>
        <v>62.381863100130296</v>
      </c>
      <c r="AR267" s="618">
        <f>INDEX(Historical!$C$7:$C$1222,MATCH(B267,Historical!$B$7:$B$1244,0))*IF(AH267="n/a",1.03,IF(AH267&lt;0,1.01,IF(AH267&gt;10,1.1,(1+AH267/100))))</f>
        <v>1.056</v>
      </c>
      <c r="AS267" s="841">
        <f>IF($AI267="n/a",1.03*AR267,IF($AI267&lt;0,1.01*AR267,IF($AI267&gt;10,1.1*AR267,(1+$AI267/100)*AR267)))</f>
        <v>1.1616000000000002</v>
      </c>
      <c r="AT267" s="841">
        <f>IF($AK267="n/a",1.03*AS267,IF($AK267&lt;0,1.01*AS267,IF($AK267&gt;10,1.1*AS267,(1+$AK267/100)*AS267)))</f>
        <v>1.2777600000000002</v>
      </c>
      <c r="AU267" s="841">
        <f>IF($AK267="n/a",1.03*AT267,IF($AK267&lt;0,1.01*AT267,IF($AK267&gt;10,1.1*AT267,(1+$AK267/100)*AT267)))</f>
        <v>1.4055360000000003</v>
      </c>
      <c r="AV267" s="841">
        <f>IF($AK267="n/a",1.03*AU267,IF($AK267&lt;0,1.01*AU267,IF($AK267&gt;10,1.1*AU267,(1+$AK267/100)*AU267)))</f>
        <v>1.5460896000000004</v>
      </c>
      <c r="AW267" s="618">
        <f>SUM(AR267:AV267)</f>
        <v>6.4469856000000005</v>
      </c>
      <c r="AX267" s="713">
        <f>AW267/I267*100</f>
        <v>6.2464737912992936</v>
      </c>
      <c r="AY267" s="887">
        <v>1.1299999999999999</v>
      </c>
      <c r="AZ267" s="827">
        <v>22.81</v>
      </c>
      <c r="BA267" s="827">
        <v>-12.21</v>
      </c>
      <c r="BB267" s="827">
        <v>-1.7500000000000002</v>
      </c>
      <c r="BC267" s="827">
        <v>2.64</v>
      </c>
      <c r="BE267" s="594">
        <v>2016</v>
      </c>
      <c r="BF267" s="853">
        <f>IF(BE267&gt;2020,0,IF(BE267&gt;2008,1,IF(BE267&gt;2001,2,IF(BE267&gt;1990,3,IF(BE267&gt;1980,4,IF(BE267&gt;1973,5,IF(BE267&gt;1970,6,IF(BE267&gt;1960,7,IF(BE267&gt;1958,8,IF(BE267&gt;1953,9,10))))))))))</f>
        <v>1</v>
      </c>
      <c r="BG267" s="837">
        <v>15.5</v>
      </c>
      <c r="BH267" s="820" t="s">
        <v>4443</v>
      </c>
      <c r="BI267" s="820" t="s">
        <v>4444</v>
      </c>
    </row>
    <row r="268" spans="1:61" ht="11.25" customHeight="1" x14ac:dyDescent="0.2">
      <c r="A268" s="826" t="s">
        <v>4824</v>
      </c>
      <c r="B268" s="830" t="s">
        <v>3751</v>
      </c>
      <c r="C268" s="885" t="s">
        <v>107</v>
      </c>
      <c r="D268" s="885" t="s">
        <v>4197</v>
      </c>
      <c r="E268" s="699">
        <v>10</v>
      </c>
      <c r="F268" s="1122">
        <v>514</v>
      </c>
      <c r="G268" s="1095" t="s">
        <v>105</v>
      </c>
      <c r="H268" s="1095" t="s">
        <v>105</v>
      </c>
      <c r="I268" s="829">
        <v>18.03</v>
      </c>
      <c r="J268" s="618">
        <f>(M268/I268)*100</f>
        <v>3.3277870216306153</v>
      </c>
      <c r="K268" s="832">
        <v>0.15</v>
      </c>
      <c r="L268" s="842">
        <v>4</v>
      </c>
      <c r="M268" s="609">
        <f>K268*L268</f>
        <v>0.6</v>
      </c>
      <c r="N268" s="825" t="s">
        <v>584</v>
      </c>
      <c r="O268" s="700">
        <v>0.14000000000000001</v>
      </c>
      <c r="P268" s="603">
        <v>44980</v>
      </c>
      <c r="Q268" s="603">
        <v>44995</v>
      </c>
      <c r="R268" s="609">
        <f>(K268-O268)/O268*100</f>
        <v>7.1428571428571281</v>
      </c>
      <c r="S268" s="667">
        <f>IF(INDEX(Historical!$D$7:$D$1220,MATCH(B268,Historical!$B$7:$B$1244,0))=0,"n/a",(INDEX(Historical!$C$7:$C$1222,MATCH(B268,Historical!$B$7:$B$1244,0))/INDEX(Historical!$D$7:$D$1220,MATCH(B268,Historical!$B$7:$B$1244,0))-1)*100)</f>
        <v>16.666666666666675</v>
      </c>
      <c r="T268" s="667">
        <f>IF(INDEX(Historical!$F$7:$F$1213,MATCH(B268,Historical!$B$7:$B$1244,0))=0,"n/a",((INDEX(Historical!$C$7:$C$1222,MATCH(B268,Historical!$B$7:$B$1244,0))/INDEX(Historical!$F$7:$F$1213,MATCH(B268,Historical!$B$7:$B$1244,0)))^(1/3)-1)*100)</f>
        <v>15.867554829548336</v>
      </c>
      <c r="U268" s="667">
        <f>IF(INDEX(Historical!$H$7:$H$1213,MATCH(B268,Historical!$B$7:$B$1244,0))=0,"n/a",((INDEX(Historical!$C$7:$C$1222,MATCH(B268,Historical!$B$7:$B$1244,0))/INDEX(Historical!$H$7:$H$1213,MATCH(B268,Historical!$B$7:$B$1244,0)))^(1/5)-1)*100)</f>
        <v>31.95079107728942</v>
      </c>
      <c r="V268" s="667" t="str">
        <f>IF(INDEX(Historical!$N$7:$N$1213,MATCH(B268,Historical!$B$7:$B$1244,0))=0,"n/a",((INDEX(Historical!$C$7:$C$1222,MATCH(B268,Historical!$B$7:$B$1244,0))/INDEX(Historical!$N$7:$N$1213,MATCH(B268,Historical!$B$7:$B$1244,0)))^(1/10)-1)*100)</f>
        <v>n/a</v>
      </c>
      <c r="W268" s="668" t="str">
        <f>IF(OR(U268&lt;=0,U268="n/a",V268&lt;=0,V268="n/a"),"n/a",U268/V268)</f>
        <v>n/a</v>
      </c>
      <c r="X268" s="669" t="str">
        <f>IF(OR(AJ268&lt;=0,AJ268="n/a",U268&lt;=0,U268="n/a"),"n/a",U268/AJ268)</f>
        <v>n/a</v>
      </c>
      <c r="Y268" s="831"/>
      <c r="Z268" s="618" t="str">
        <f>IF(OR(AC268&lt;0.01,AC268="n/a"),"n/a",M268/AC268*100)</f>
        <v>n/a</v>
      </c>
      <c r="AA268" s="841" t="str">
        <f>IF(OR(AC268&lt;0.01,AC268="n/a"),"n/a",I268/AC268)</f>
        <v>n/a</v>
      </c>
      <c r="AB268" s="842">
        <v>12</v>
      </c>
      <c r="AC268" s="821" t="s">
        <v>135</v>
      </c>
      <c r="AD268" s="821" t="s">
        <v>135</v>
      </c>
      <c r="AE268" s="821" t="s">
        <v>135</v>
      </c>
      <c r="AF268" s="821" t="s">
        <v>135</v>
      </c>
      <c r="AG268" s="821" t="s">
        <v>135</v>
      </c>
      <c r="AH268" s="821" t="s">
        <v>135</v>
      </c>
      <c r="AI268" s="821" t="s">
        <v>135</v>
      </c>
      <c r="AJ268" s="821" t="s">
        <v>135</v>
      </c>
      <c r="AK268" s="821" t="s">
        <v>135</v>
      </c>
      <c r="AL268" s="833" t="s">
        <v>135</v>
      </c>
      <c r="AM268" s="827" t="s">
        <v>135</v>
      </c>
      <c r="AN268" s="821" t="s">
        <v>135</v>
      </c>
      <c r="AO268" s="705" t="str">
        <f>IF(U268="n/a","n/a",IF(AA268&lt;0,"n/a",IF(AA268="n/a","n/a",J268+U268-AA268)))</f>
        <v>n/a</v>
      </c>
      <c r="AP268" s="706">
        <f>IF(U268="n/a","n/a",J268+U268)</f>
        <v>35.278578098920036</v>
      </c>
      <c r="AQ268" s="843" t="str">
        <f>IF(OR(AC268&lt;0.01,AC268="n/a",AF268="n/a"),"n/a",(I268/SQRT(22.5*AC268*(I268/AF268))-1)*100)</f>
        <v>n/a</v>
      </c>
      <c r="AR268" s="618">
        <f>INDEX(Historical!$C$7:$C$1222,MATCH(B268,Historical!$B$7:$B$1244,0))*IF(AH268="n/a",1.03,IF(AH268&lt;0,1.01,IF(AH268&gt;10,1.1,(1+AH268/100))))</f>
        <v>0.57680000000000009</v>
      </c>
      <c r="AS268" s="841">
        <f>IF($AI268="n/a",1.03*AR268,IF($AI268&lt;0,1.01*AR268,IF($AI268&gt;10,1.1*AR268,(1+$AI268/100)*AR268)))</f>
        <v>0.59410400000000008</v>
      </c>
      <c r="AT268" s="841">
        <f>IF($AK268="n/a",1.03*AS268,IF($AK268&lt;0,1.01*AS268,IF($AK268&gt;10,1.1*AS268,(1+$AK268/100)*AS268)))</f>
        <v>0.61192712000000005</v>
      </c>
      <c r="AU268" s="841">
        <f>IF($AK268="n/a",1.03*AT268,IF($AK268&lt;0,1.01*AT268,IF($AK268&gt;10,1.1*AT268,(1+$AK268/100)*AT268)))</f>
        <v>0.63028493360000004</v>
      </c>
      <c r="AV268" s="841">
        <f>IF($AK268="n/a",1.03*AU268,IF($AK268&lt;0,1.01*AU268,IF($AK268&gt;10,1.1*AU268,(1+$AK268/100)*AU268)))</f>
        <v>0.64919348160800006</v>
      </c>
      <c r="AW268" s="618">
        <f>SUM(AR268:AV268)</f>
        <v>3.0623095352080005</v>
      </c>
      <c r="AX268" s="713">
        <f>AW268/I268*100</f>
        <v>16.984523212468112</v>
      </c>
      <c r="AY268" s="887" t="s">
        <v>135</v>
      </c>
      <c r="AZ268" s="827" t="s">
        <v>135</v>
      </c>
      <c r="BA268" s="827" t="s">
        <v>135</v>
      </c>
      <c r="BB268" s="827" t="s">
        <v>135</v>
      </c>
      <c r="BC268" s="827" t="s">
        <v>135</v>
      </c>
      <c r="BD268" s="861" t="s">
        <v>4126</v>
      </c>
      <c r="BE268" s="594">
        <v>2014</v>
      </c>
      <c r="BF268" s="853">
        <f>IF(BE268&gt;2020,0,IF(BE268&gt;2008,1,IF(BE268&gt;2001,2,IF(BE268&gt;1990,3,IF(BE268&gt;1980,4,IF(BE268&gt;1973,5,IF(BE268&gt;1970,6,IF(BE268&gt;1960,7,IF(BE268&gt;1958,8,IF(BE268&gt;1953,9,10))))))))))</f>
        <v>1</v>
      </c>
      <c r="BG268" s="837" t="s">
        <v>135</v>
      </c>
      <c r="BH268" s="820" t="s">
        <v>4443</v>
      </c>
      <c r="BI268" s="820" t="s">
        <v>4444</v>
      </c>
    </row>
    <row r="269" spans="1:61" ht="11.25" customHeight="1" x14ac:dyDescent="0.2">
      <c r="A269" s="836" t="s">
        <v>4547</v>
      </c>
      <c r="B269" s="830" t="s">
        <v>4537</v>
      </c>
      <c r="C269" s="885" t="s">
        <v>4055</v>
      </c>
      <c r="D269" s="885" t="s">
        <v>4184</v>
      </c>
      <c r="E269" s="699">
        <v>7</v>
      </c>
      <c r="F269" s="1122">
        <v>642</v>
      </c>
      <c r="G269" s="1098" t="s">
        <v>105</v>
      </c>
      <c r="H269" s="1098" t="s">
        <v>105</v>
      </c>
      <c r="I269" t="n">
        <v>45.52</v>
      </c>
      <c r="J269" s="618">
        <f>(M269/I269)*100</f>
        <v>1.1523151058034782</v>
      </c>
      <c r="K269" s="832">
        <v>0.13750000000000001</v>
      </c>
      <c r="L269" s="842">
        <v>4</v>
      </c>
      <c r="M269" s="609">
        <f>K269*L269</f>
        <v>0.55000000000000004</v>
      </c>
      <c r="N269" s="825" t="s">
        <v>323</v>
      </c>
      <c r="O269" s="700">
        <v>0.125</v>
      </c>
      <c r="P269" s="603">
        <v>44994</v>
      </c>
      <c r="Q269" s="603">
        <v>45009</v>
      </c>
      <c r="R269" s="609">
        <f>(K269-O269)/O269*100</f>
        <v>10.000000000000009</v>
      </c>
      <c r="S269" s="667">
        <f>IF(INDEX(Historical!$D$7:$D$1220,MATCH(B269,Historical!$B$7:$B$1244,0))=0,"n/a",(INDEX(Historical!$C$7:$C$1222,MATCH(B269,Historical!$B$7:$B$1244,0))/INDEX(Historical!$D$7:$D$1220,MATCH(B269,Historical!$B$7:$B$1244,0))-1)*100)</f>
        <v>16.279069767441868</v>
      </c>
      <c r="T269" s="667">
        <f>IF(INDEX(Historical!$F$7:$F$1213,MATCH(B269,Historical!$B$7:$B$1244,0))=0,"n/a",((INDEX(Historical!$C$7:$C$1222,MATCH(B269,Historical!$B$7:$B$1244,0))/INDEX(Historical!$F$7:$F$1213,MATCH(B269,Historical!$B$7:$B$1244,0)))^(1/3)-1)*100)</f>
        <v>13.718300976297648</v>
      </c>
      <c r="U269" s="667">
        <f>IF(INDEX(Historical!$H$7:$H$1213,MATCH(B269,Historical!$B$7:$B$1244,0))=0,"n/a",((INDEX(Historical!$C$7:$C$1222,MATCH(B269,Historical!$B$7:$B$1244,0))/INDEX(Historical!$H$7:$H$1213,MATCH(B269,Historical!$B$7:$B$1244,0)))^(1/5)-1)*100)</f>
        <v>15.811517561929445</v>
      </c>
      <c r="V269" s="667" t="str">
        <f>IF(INDEX(Historical!$N$7:$N$1213,MATCH(B269,Historical!$B$7:$B$1244,0))=0,"n/a",((INDEX(Historical!$C$7:$C$1222,MATCH(B269,Historical!$B$7:$B$1244,0))/INDEX(Historical!$N$7:$N$1213,MATCH(B269,Historical!$B$7:$B$1244,0)))^(1/10)-1)*100)</f>
        <v>n/a</v>
      </c>
      <c r="W269" s="668" t="str">
        <f>IF(OR(U269&lt;=0,U269="n/a",V269&lt;=0,V269="n/a"),"n/a",U269/V269)</f>
        <v>n/a</v>
      </c>
      <c r="X269" s="669">
        <f>IF(OR(AJ269&lt;=0,AJ269="n/a",U269&lt;=0,U269="n/a"),"n/a",U269/AJ269)</f>
        <v>1.9050021158951138</v>
      </c>
      <c r="Y269" s="640"/>
      <c r="Z269" s="618">
        <f>IF(OR(AC269&lt;0.01,AC269="n/a"),"n/a",M269/AC269*100)</f>
        <v>29.255319148936177</v>
      </c>
      <c r="AA269" s="841">
        <f>IF(OR(AC269&lt;0.01,AC269="n/a"),"n/a",I269/AC269)</f>
        <v>25.388297872340424</v>
      </c>
      <c r="AB269" s="842">
        <v>12</v>
      </c>
      <c r="AC269" s="821">
        <v>1.88</v>
      </c>
      <c r="AD269" s="821">
        <v>2.36</v>
      </c>
      <c r="AE269" s="821">
        <v>2.0299999999999998</v>
      </c>
      <c r="AF269" s="821">
        <v>5.05</v>
      </c>
      <c r="AG269" s="821">
        <v>19</v>
      </c>
      <c r="AH269" s="821">
        <v>21.6</v>
      </c>
      <c r="AI269" s="821">
        <v>12.33</v>
      </c>
      <c r="AJ269" s="821">
        <v>8.3000000000000007</v>
      </c>
      <c r="AK269" s="821">
        <v>10.75</v>
      </c>
      <c r="AL269" s="833">
        <v>8850</v>
      </c>
      <c r="AM269" s="827">
        <v>0.6</v>
      </c>
      <c r="AN269" s="821">
        <v>0.87</v>
      </c>
      <c r="AO269" s="705">
        <f>IF(U269="n/a","n/a",IF(AA269&lt;0,"n/a",IF(AA269="n/a","n/a",J269+U269-AA269)))</f>
        <v>-8.4244652046075004</v>
      </c>
      <c r="AP269" s="706">
        <f>IF(U269="n/a","n/a",J269+U269)</f>
        <v>16.963832667732923</v>
      </c>
      <c r="AQ269" s="843">
        <f>IF(OR(AC269&lt;0.01,AC269="n/a",AF269="n/a"),"n/a",(I269/SQRT(22.5*AC269*(I269/AF269))-1)*100)</f>
        <v>138.71033516267195</v>
      </c>
      <c r="AR269" s="618">
        <f>INDEX(Historical!$C$7:$C$1222,MATCH(B269,Historical!$B$7:$B$1244,0))*IF(AH269="n/a",1.03,IF(AH269&lt;0,1.01,IF(AH269&gt;10,1.1,(1+AH269/100))))</f>
        <v>0.55000000000000004</v>
      </c>
      <c r="AS269" s="841">
        <f>IF($AI269="n/a",1.03*AR269,IF($AI269&lt;0,1.01*AR269,IF($AI269&gt;10,1.1*AR269,(1+$AI269/100)*AR269)))</f>
        <v>0.60500000000000009</v>
      </c>
      <c r="AT269" s="841">
        <f>IF($AK269="n/a",1.03*AS269,IF($AK269&lt;0,1.01*AS269,IF($AK269&gt;10,1.1*AS269,(1+$AK269/100)*AS269)))</f>
        <v>0.6655000000000002</v>
      </c>
      <c r="AU269" s="841">
        <f>IF($AK269="n/a",1.03*AT269,IF($AK269&lt;0,1.01*AT269,IF($AK269&gt;10,1.1*AT269,(1+$AK269/100)*AT269)))</f>
        <v>0.73205000000000031</v>
      </c>
      <c r="AV269" s="841">
        <f>IF($AK269="n/a",1.03*AU269,IF($AK269&lt;0,1.01*AU269,IF($AK269&gt;10,1.1*AU269,(1+$AK269/100)*AU269)))</f>
        <v>0.80525500000000039</v>
      </c>
      <c r="AW269" s="618">
        <f>SUM(AR269:AV269)</f>
        <v>3.3578050000000013</v>
      </c>
      <c r="AX269" s="713">
        <f>AW269/I269*100</f>
        <v>7.0349989524408159</v>
      </c>
      <c r="AY269" s="887">
        <v>1.21</v>
      </c>
      <c r="AZ269" s="827">
        <v>26.669999999999998</v>
      </c>
      <c r="BA269" s="827">
        <v>-2.29</v>
      </c>
      <c r="BB269" s="827">
        <v>1.7999999999999998</v>
      </c>
      <c r="BC269" s="827">
        <v>4.82</v>
      </c>
      <c r="BE269" s="594">
        <v>2017</v>
      </c>
      <c r="BF269" s="853">
        <f>IF(BE269&gt;2020,0,IF(BE269&gt;2008,1,IF(BE269&gt;2001,2,IF(BE269&gt;1990,3,IF(BE269&gt;1980,4,IF(BE269&gt;1973,5,IF(BE269&gt;1970,6,IF(BE269&gt;1960,7,IF(BE269&gt;1958,8,IF(BE269&gt;1953,9,10))))))))))</f>
        <v>1</v>
      </c>
      <c r="BG269" s="837">
        <v>7.1999999999999993</v>
      </c>
      <c r="BH269" s="820" t="s">
        <v>4443</v>
      </c>
      <c r="BI269" s="820" t="s">
        <v>4444</v>
      </c>
    </row>
    <row r="270" spans="1:61" ht="11.25" customHeight="1" x14ac:dyDescent="0.2">
      <c r="A270" s="826" t="s">
        <v>4825</v>
      </c>
      <c r="B270" s="830" t="s">
        <v>1198</v>
      </c>
      <c r="C270" s="885" t="s">
        <v>107</v>
      </c>
      <c r="D270" s="885" t="s">
        <v>4197</v>
      </c>
      <c r="E270" s="699">
        <v>11</v>
      </c>
      <c r="F270" s="1122">
        <v>454</v>
      </c>
      <c r="G270" s="1098" t="s">
        <v>105</v>
      </c>
      <c r="H270" s="1098" t="s">
        <v>105</v>
      </c>
      <c r="I270" s="829">
        <v>39.299999999999997</v>
      </c>
      <c r="J270" s="618">
        <f>(M270/I270)*100</f>
        <v>2.5445292620865141</v>
      </c>
      <c r="K270" s="832">
        <v>0.25</v>
      </c>
      <c r="L270" s="842">
        <v>4</v>
      </c>
      <c r="M270" s="609">
        <f>K270*L270</f>
        <v>1</v>
      </c>
      <c r="N270" s="825" t="s">
        <v>1199</v>
      </c>
      <c r="O270" s="700">
        <v>0.23</v>
      </c>
      <c r="P270" s="603">
        <v>44966</v>
      </c>
      <c r="Q270" s="603">
        <v>44977</v>
      </c>
      <c r="R270" s="609">
        <f>(K270-O270)/O270*100</f>
        <v>8.6956521739130395</v>
      </c>
      <c r="S270" s="667">
        <f>IF(INDEX(Historical!$D$7:$D$1220,MATCH(B270,Historical!$B$7:$B$1244,0))=0,"n/a",(INDEX(Historical!$C$7:$C$1222,MATCH(B270,Historical!$B$7:$B$1244,0))/INDEX(Historical!$D$7:$D$1220,MATCH(B270,Historical!$B$7:$B$1244,0))-1)*100)</f>
        <v>9.5238095238095344</v>
      </c>
      <c r="T270" s="667">
        <f>IF(INDEX(Historical!$F$7:$F$1213,MATCH(B270,Historical!$B$7:$B$1244,0))=0,"n/a",((INDEX(Historical!$C$7:$C$1222,MATCH(B270,Historical!$B$7:$B$1244,0))/INDEX(Historical!$F$7:$F$1213,MATCH(B270,Historical!$B$7:$B$1244,0)))^(1/3)-1)*100)</f>
        <v>10.601148866139919</v>
      </c>
      <c r="U270" s="667">
        <f>IF(INDEX(Historical!$H$7:$H$1213,MATCH(B270,Historical!$B$7:$B$1244,0))=0,"n/a",((INDEX(Historical!$C$7:$C$1222,MATCH(B270,Historical!$B$7:$B$1244,0))/INDEX(Historical!$H$7:$H$1213,MATCH(B270,Historical!$B$7:$B$1244,0)))^(1/5)-1)*100)</f>
        <v>12.231668837412201</v>
      </c>
      <c r="V270" s="667">
        <f>IF(INDEX(Historical!$N$7:$N$1213,MATCH(B270,Historical!$B$7:$B$1244,0))=0,"n/a",((INDEX(Historical!$C$7:$C$1222,MATCH(B270,Historical!$B$7:$B$1244,0))/INDEX(Historical!$N$7:$N$1213,MATCH(B270,Historical!$B$7:$B$1244,0)))^(1/10)-1)*100)</f>
        <v>9.4382414836231767</v>
      </c>
      <c r="W270" s="668">
        <f>IF(OR(U270&lt;=0,U270="n/a",V270&lt;=0,V270="n/a"),"n/a",U270/V270)</f>
        <v>1.2959690487508777</v>
      </c>
      <c r="X270" s="669">
        <f>IF(OR(AJ270&lt;=0,AJ270="n/a",U270&lt;=0,U270="n/a"),"n/a",U270/AJ270)</f>
        <v>0.81004429386835775</v>
      </c>
      <c r="Y270" s="831"/>
      <c r="Z270" s="618">
        <f>IF(OR(AC270&lt;0.01,AC270="n/a"),"n/a",M270/AC270*100)</f>
        <v>35.971223021582738</v>
      </c>
      <c r="AA270" s="841">
        <f>IF(OR(AC270&lt;0.01,AC270="n/a"),"n/a",I270/AC270)</f>
        <v>14.136690647482014</v>
      </c>
      <c r="AB270" s="842">
        <v>12</v>
      </c>
      <c r="AC270" s="821">
        <v>2.78</v>
      </c>
      <c r="AD270" s="821">
        <v>1.57</v>
      </c>
      <c r="AE270" s="821">
        <v>5.38</v>
      </c>
      <c r="AF270" s="821">
        <v>2.34</v>
      </c>
      <c r="AG270" s="821">
        <v>12.3</v>
      </c>
      <c r="AH270" s="821">
        <v>35.299999999999997</v>
      </c>
      <c r="AI270" s="821">
        <v>-1.1299999999999999</v>
      </c>
      <c r="AJ270" s="821">
        <v>15.1</v>
      </c>
      <c r="AK270" s="821">
        <v>9</v>
      </c>
      <c r="AL270" s="833">
        <v>1180</v>
      </c>
      <c r="AM270" s="827">
        <v>0.6</v>
      </c>
      <c r="AN270" s="821">
        <v>0.01</v>
      </c>
      <c r="AO270" s="705">
        <f>IF(U270="n/a","n/a",IF(AA270&lt;0,"n/a",IF(AA270="n/a","n/a",J270+U270-AA270)))</f>
        <v>0.63950745201669967</v>
      </c>
      <c r="AP270" s="706">
        <f>IF(U270="n/a","n/a",J270+U270)</f>
        <v>14.776198099498714</v>
      </c>
      <c r="AQ270" s="843">
        <f>IF(OR(AC270&lt;0.01,AC270="n/a",AF270="n/a"),"n/a",(I270/SQRT(22.5*AC270*(I270/AF270))-1)*100)</f>
        <v>21.252456772559025</v>
      </c>
      <c r="AR270" s="618">
        <f>INDEX(Historical!$C$7:$C$1222,MATCH(B270,Historical!$B$7:$B$1244,0))*IF(AH270="n/a",1.03,IF(AH270&lt;0,1.01,IF(AH270&gt;10,1.1,(1+AH270/100))))</f>
        <v>1.0120000000000002</v>
      </c>
      <c r="AS270" s="841">
        <f>IF($AI270="n/a",1.03*AR270,IF($AI270&lt;0,1.01*AR270,IF($AI270&gt;10,1.1*AR270,(1+$AI270/100)*AR270)))</f>
        <v>1.0221200000000001</v>
      </c>
      <c r="AT270" s="841">
        <f>IF($AK270="n/a",1.03*AS270,IF($AK270&lt;0,1.01*AS270,IF($AK270&gt;10,1.1*AS270,(1+$AK270/100)*AS270)))</f>
        <v>1.1141108000000002</v>
      </c>
      <c r="AU270" s="841">
        <f>IF($AK270="n/a",1.03*AT270,IF($AK270&lt;0,1.01*AT270,IF($AK270&gt;10,1.1*AT270,(1+$AK270/100)*AT270)))</f>
        <v>1.2143807720000004</v>
      </c>
      <c r="AV270" s="841">
        <f>IF($AK270="n/a",1.03*AU270,IF($AK270&lt;0,1.01*AU270,IF($AK270&gt;10,1.1*AU270,(1+$AK270/100)*AU270)))</f>
        <v>1.3236750414800005</v>
      </c>
      <c r="AW270" s="618">
        <f>SUM(AR270:AV270)</f>
        <v>5.6862866134800019</v>
      </c>
      <c r="AX270" s="713">
        <f>AW270/I270*100</f>
        <v>14.468922680610694</v>
      </c>
      <c r="AY270" s="887">
        <v>0.7</v>
      </c>
      <c r="AZ270" s="827">
        <v>19.96</v>
      </c>
      <c r="BA270" s="827">
        <v>-5.0999999999999996</v>
      </c>
      <c r="BB270" s="827">
        <v>3.2099999999999995</v>
      </c>
      <c r="BC270" s="827">
        <v>5</v>
      </c>
      <c r="BE270" s="594">
        <v>2013</v>
      </c>
      <c r="BF270" s="853">
        <f>IF(BE270&gt;2020,0,IF(BE270&gt;2008,1,IF(BE270&gt;2001,2,IF(BE270&gt;1990,3,IF(BE270&gt;1980,4,IF(BE270&gt;1973,5,IF(BE270&gt;1970,6,IF(BE270&gt;1960,7,IF(BE270&gt;1958,8,IF(BE270&gt;1953,9,10))))))))))</f>
        <v>1</v>
      </c>
      <c r="BG270" s="837">
        <v>1.2</v>
      </c>
      <c r="BH270" s="820" t="s">
        <v>4443</v>
      </c>
      <c r="BI270" s="820" t="s">
        <v>4444</v>
      </c>
    </row>
    <row r="271" spans="1:61" ht="11.25" customHeight="1" x14ac:dyDescent="0.2">
      <c r="A271" s="835" t="s">
        <v>4826</v>
      </c>
      <c r="B271" s="830" t="s">
        <v>1207</v>
      </c>
      <c r="C271" s="885" t="s">
        <v>107</v>
      </c>
      <c r="D271" s="885" t="s">
        <v>4193</v>
      </c>
      <c r="E271" s="699">
        <v>11</v>
      </c>
      <c r="F271" s="1122">
        <v>435</v>
      </c>
      <c r="G271" s="1122" t="s">
        <v>105</v>
      </c>
      <c r="H271" s="1122" t="s">
        <v>105</v>
      </c>
      <c r="I271" t="n">
        <v>13.0</v>
      </c>
      <c r="J271" s="618">
        <f>(M271/I271)*100</f>
        <v>6.832740213523131</v>
      </c>
      <c r="K271" s="832">
        <v>0.08</v>
      </c>
      <c r="L271" s="842">
        <v>12</v>
      </c>
      <c r="M271" s="609">
        <f>K271*L271</f>
        <v>0.96</v>
      </c>
      <c r="N271" s="825" t="s">
        <v>1022</v>
      </c>
      <c r="O271" s="700">
        <v>7.4999999999999997E-2</v>
      </c>
      <c r="P271" s="603">
        <v>44854</v>
      </c>
      <c r="Q271" s="603">
        <v>44865</v>
      </c>
      <c r="R271" s="609">
        <f>(K271-O271)/O271*100</f>
        <v>6.6666666666666732</v>
      </c>
      <c r="S271" s="667">
        <f>IF(INDEX(Historical!$D$7:$D$1220,MATCH(B271,Historical!$B$7:$B$1244,0))=0,"n/a",(INDEX(Historical!$C$7:$C$1222,MATCH(B271,Historical!$B$7:$B$1244,0))/INDEX(Historical!$D$7:$D$1220,MATCH(B271,Historical!$B$7:$B$1244,0))-1)*100)</f>
        <v>7.0175438596491224</v>
      </c>
      <c r="T271" s="667">
        <f>IF(INDEX(Historical!$F$7:$F$1213,MATCH(B271,Historical!$B$7:$B$1244,0))=0,"n/a",((INDEX(Historical!$C$7:$C$1222,MATCH(B271,Historical!$B$7:$B$1244,0))/INDEX(Historical!$F$7:$F$1213,MATCH(B271,Historical!$B$7:$B$1244,0)))^(1/3)-1)*100)</f>
        <v>3.8907731878695229</v>
      </c>
      <c r="U271" s="667">
        <f>IF(INDEX(Historical!$H$7:$H$1213,MATCH(B271,Historical!$B$7:$B$1244,0))=0,"n/a",((INDEX(Historical!$C$7:$C$1222,MATCH(B271,Historical!$B$7:$B$1244,0))/INDEX(Historical!$H$7:$H$1213,MATCH(B271,Historical!$B$7:$B$1244,0)))^(1/5)-1)*100)</f>
        <v>3.4840323850388266</v>
      </c>
      <c r="V271" s="667">
        <f>IF(INDEX(Historical!$N$7:$N$1213,MATCH(B271,Historical!$B$7:$B$1244,0))=0,"n/a",((INDEX(Historical!$C$7:$C$1222,MATCH(B271,Historical!$B$7:$B$1244,0))/INDEX(Historical!$N$7:$N$1213,MATCH(B271,Historical!$B$7:$B$1244,0)))^(1/10)-1)*100)</f>
        <v>4.3102495417528974</v>
      </c>
      <c r="W271" s="668">
        <f>IF(OR(U271&lt;=0,U271="n/a",V271&lt;=0,V271="n/a"),"n/a",U271/V271)</f>
        <v>0.80831338215790083</v>
      </c>
      <c r="X271" s="669">
        <f>IF(OR(AJ271&lt;=0,AJ271="n/a",U271&lt;=0,U271="n/a"),"n/a",U271/AJ271)</f>
        <v>34.840323850388266</v>
      </c>
      <c r="Y271" s="640"/>
      <c r="Z271" s="618">
        <f>IF(OR(AC271&lt;0.01,AC271="n/a"),"n/a",M271/AC271*100)</f>
        <v>67.132867132867133</v>
      </c>
      <c r="AA271" s="841">
        <f>IF(OR(AC271&lt;0.01,AC271="n/a"),"n/a",I271/AC271)</f>
        <v>9.8251748251748268</v>
      </c>
      <c r="AB271" s="842">
        <v>3</v>
      </c>
      <c r="AC271" s="821">
        <v>1.43</v>
      </c>
      <c r="AD271" s="821">
        <v>3.26</v>
      </c>
      <c r="AE271" s="821">
        <v>5.78</v>
      </c>
      <c r="AF271" s="821">
        <v>1.04</v>
      </c>
      <c r="AG271" s="821" t="s">
        <v>135</v>
      </c>
      <c r="AH271" s="821">
        <v>148.9</v>
      </c>
      <c r="AI271" s="821">
        <v>-2.7</v>
      </c>
      <c r="AJ271" s="821">
        <v>0.1</v>
      </c>
      <c r="AK271" s="821">
        <v>3</v>
      </c>
      <c r="AL271" s="833">
        <v>468.04</v>
      </c>
      <c r="AM271" s="827">
        <v>2.21</v>
      </c>
      <c r="AN271" s="821" t="s">
        <v>135</v>
      </c>
      <c r="AO271" s="705">
        <f>IF(U271="n/a","n/a",IF(AA271&lt;0,"n/a",IF(AA271="n/a","n/a",J271+U271-AA271)))</f>
        <v>0.49159777338713084</v>
      </c>
      <c r="AP271" s="706">
        <f>IF(U271="n/a","n/a",J271+U271)</f>
        <v>10.316772598561958</v>
      </c>
      <c r="AQ271" s="843">
        <f>IF(OR(AC271&lt;0.01,AC271="n/a",AF271="n/a"),"n/a",(I271/SQRT(22.5*AC271*(I271/AF271))-1)*100)</f>
        <v>-32.609984853732655</v>
      </c>
      <c r="AR271" s="618">
        <f>INDEX(Historical!$C$7:$C$1222,MATCH(B271,Historical!$B$7:$B$1244,0))*IF(AH271="n/a",1.03,IF(AH271&lt;0,1.01,IF(AH271&gt;10,1.1,(1+AH271/100))))</f>
        <v>1.0065000000000002</v>
      </c>
      <c r="AS271" s="841">
        <f>IF($AI271="n/a",1.03*AR271,IF($AI271&lt;0,1.01*AR271,IF($AI271&gt;10,1.1*AR271,(1+$AI271/100)*AR271)))</f>
        <v>1.0165650000000002</v>
      </c>
      <c r="AT271" s="841">
        <f>IF($AK271="n/a",1.03*AS271,IF($AK271&lt;0,1.01*AS271,IF($AK271&gt;10,1.1*AS271,(1+$AK271/100)*AS271)))</f>
        <v>1.0470619500000002</v>
      </c>
      <c r="AU271" s="841">
        <f>IF($AK271="n/a",1.03*AT271,IF($AK271&lt;0,1.01*AT271,IF($AK271&gt;10,1.1*AT271,(1+$AK271/100)*AT271)))</f>
        <v>1.0784738085000003</v>
      </c>
      <c r="AV271" s="841">
        <f>IF($AK271="n/a",1.03*AU271,IF($AK271&lt;0,1.01*AU271,IF($AK271&gt;10,1.1*AU271,(1+$AK271/100)*AU271)))</f>
        <v>1.1108280227550003</v>
      </c>
      <c r="AW271" s="618">
        <f>SUM(AR271:AV271)</f>
        <v>5.2594287812550009</v>
      </c>
      <c r="AX271" s="713">
        <f>AW271/I271*100</f>
        <v>37.433656806085416</v>
      </c>
      <c r="AY271" s="887" t="s">
        <v>135</v>
      </c>
      <c r="AZ271" s="827">
        <v>24.310000000000002</v>
      </c>
      <c r="BA271" s="827">
        <v>-15.229999999999999</v>
      </c>
      <c r="BB271" s="827">
        <v>4.2299999999999995</v>
      </c>
      <c r="BC271" s="827">
        <v>2.0500000000000003</v>
      </c>
      <c r="BE271" s="594">
        <v>2012</v>
      </c>
      <c r="BF271" s="853">
        <f>IF(BE271&gt;2020,0,IF(BE271&gt;2008,1,IF(BE271&gt;2001,2,IF(BE271&gt;1990,3,IF(BE271&gt;1980,4,IF(BE271&gt;1973,5,IF(BE271&gt;1970,6,IF(BE271&gt;1960,7,IF(BE271&gt;1958,8,IF(BE271&gt;1953,9,10))))))))))</f>
        <v>1</v>
      </c>
      <c r="BG271" s="837" t="s">
        <v>135</v>
      </c>
      <c r="BH271" s="820" t="s">
        <v>4443</v>
      </c>
      <c r="BI271" s="820" t="s">
        <v>4444</v>
      </c>
    </row>
    <row r="272" spans="1:61" ht="11.25" customHeight="1" x14ac:dyDescent="0.2">
      <c r="A272" s="826" t="s">
        <v>4827</v>
      </c>
      <c r="B272" s="830" t="s">
        <v>1190</v>
      </c>
      <c r="C272" s="885" t="s">
        <v>111</v>
      </c>
      <c r="D272" s="885" t="s">
        <v>4191</v>
      </c>
      <c r="E272" s="699">
        <v>13</v>
      </c>
      <c r="F272" s="1122">
        <v>338</v>
      </c>
      <c r="G272" s="1104" t="s">
        <v>36</v>
      </c>
      <c r="H272" s="1104" t="s">
        <v>36</v>
      </c>
      <c r="I272" t="n">
        <v>107.63</v>
      </c>
      <c r="J272" s="618">
        <f>(M272/I272)*100</f>
        <v>2.0166834723622697</v>
      </c>
      <c r="K272" s="832">
        <v>0.55000000000000004</v>
      </c>
      <c r="L272" s="842">
        <v>4</v>
      </c>
      <c r="M272" s="609">
        <f>K272*L272</f>
        <v>2.2000000000000002</v>
      </c>
      <c r="N272" s="825" t="s">
        <v>352</v>
      </c>
      <c r="O272" s="700">
        <v>0.52</v>
      </c>
      <c r="P272" s="603">
        <v>44987</v>
      </c>
      <c r="Q272" s="603">
        <v>45016</v>
      </c>
      <c r="R272" s="609">
        <f>(K272-O272)/O272*100</f>
        <v>5.7692307692307745</v>
      </c>
      <c r="S272" s="667">
        <f>IF(INDEX(Historical!$D$7:$D$1220,MATCH(B272,Historical!$B$7:$B$1244,0))=0,"n/a",(INDEX(Historical!$C$7:$C$1222,MATCH(B272,Historical!$B$7:$B$1244,0))/INDEX(Historical!$D$7:$D$1220,MATCH(B272,Historical!$B$7:$B$1244,0))-1)*100)</f>
        <v>4.0000000000000036</v>
      </c>
      <c r="T272" s="667">
        <f>IF(INDEX(Historical!$F$7:$F$1213,MATCH(B272,Historical!$B$7:$B$1244,0))=0,"n/a",((INDEX(Historical!$C$7:$C$1222,MATCH(B272,Historical!$B$7:$B$1244,0))/INDEX(Historical!$F$7:$F$1213,MATCH(B272,Historical!$B$7:$B$1244,0)))^(1/3)-1)*100)</f>
        <v>4.1714007510293971</v>
      </c>
      <c r="U272" s="667">
        <f>IF(INDEX(Historical!$H$7:$H$1213,MATCH(B272,Historical!$B$7:$B$1244,0))=0,"n/a",((INDEX(Historical!$C$7:$C$1222,MATCH(B272,Historical!$B$7:$B$1244,0))/INDEX(Historical!$H$7:$H$1213,MATCH(B272,Historical!$B$7:$B$1244,0)))^(1/5)-1)*100)</f>
        <v>4.3640227150435917</v>
      </c>
      <c r="V272" s="667">
        <f>IF(INDEX(Historical!$N$7:$N$1213,MATCH(B272,Historical!$B$7:$B$1244,0))=0,"n/a",((INDEX(Historical!$C$7:$C$1222,MATCH(B272,Historical!$B$7:$B$1244,0))/INDEX(Historical!$N$7:$N$1213,MATCH(B272,Historical!$B$7:$B$1244,0)))^(1/10)-1)*100)</f>
        <v>5.6545510370553886</v>
      </c>
      <c r="W272" s="668">
        <f>IF(OR(U272&lt;=0,U272="n/a",V272&lt;=0,V272="n/a"),"n/a",U272/V272)</f>
        <v>0.77177174393604198</v>
      </c>
      <c r="X272" s="669" t="str">
        <f>IF(OR(AJ272&lt;=0,AJ272="n/a",U272&lt;=0,U272="n/a"),"n/a",U272/AJ272)</f>
        <v>n/a</v>
      </c>
      <c r="Y272" s="631"/>
      <c r="Z272" s="618">
        <f>IF(OR(AC272&lt;0.01,AC272="n/a"),"n/a",M272/AC272*100)</f>
        <v>50.691244239631338</v>
      </c>
      <c r="AA272" s="841">
        <f>IF(OR(AC272&lt;0.01,AC272="n/a"),"n/a",I272/AC272)</f>
        <v>25.135944700460833</v>
      </c>
      <c r="AB272" s="842">
        <v>12</v>
      </c>
      <c r="AC272" s="821">
        <v>4.34</v>
      </c>
      <c r="AD272" s="821">
        <v>2.1</v>
      </c>
      <c r="AE272" s="821">
        <v>3.02</v>
      </c>
      <c r="AF272" s="821">
        <v>1.91</v>
      </c>
      <c r="AG272" s="821">
        <v>7.8</v>
      </c>
      <c r="AH272" s="821">
        <v>9.1999999999999993</v>
      </c>
      <c r="AI272" s="821">
        <v>-0.37</v>
      </c>
      <c r="AJ272" s="821">
        <v>-1.7000000000000002</v>
      </c>
      <c r="AK272" s="821">
        <v>12</v>
      </c>
      <c r="AL272" s="833">
        <v>3840</v>
      </c>
      <c r="AM272" s="827">
        <v>0.70000000000000007</v>
      </c>
      <c r="AN272" s="821">
        <v>3.18</v>
      </c>
      <c r="AO272" s="705">
        <f>IF(U272="n/a","n/a",IF(AA272&lt;0,"n/a",IF(AA272="n/a","n/a",J272+U272-AA272)))</f>
        <v>-18.755238513054969</v>
      </c>
      <c r="AP272" s="706">
        <f>IF(U272="n/a","n/a",J272+U272)</f>
        <v>6.3807061874058615</v>
      </c>
      <c r="AQ272" s="843">
        <f>IF(OR(AC272&lt;0.01,AC272="n/a",AF272="n/a"),"n/a",(I272/SQRT(22.5*AC272*(I272/AF272))-1)*100)</f>
        <v>46.074036597701884</v>
      </c>
      <c r="AR272" s="618">
        <f>INDEX(Historical!$C$7:$C$1222,MATCH(B272,Historical!$B$7:$B$1244,0))*IF(AH272="n/a",1.03,IF(AH272&lt;0,1.01,IF(AH272&gt;10,1.1,(1+AH272/100))))</f>
        <v>2.27136</v>
      </c>
      <c r="AS272" s="841">
        <f>IF($AI272="n/a",1.03*AR272,IF($AI272&lt;0,1.01*AR272,IF($AI272&gt;10,1.1*AR272,(1+$AI272/100)*AR272)))</f>
        <v>2.2940735999999999</v>
      </c>
      <c r="AT272" s="841">
        <f>IF($AK272="n/a",1.03*AS272,IF($AK272&lt;0,1.01*AS272,IF($AK272&gt;10,1.1*AS272,(1+$AK272/100)*AS272)))</f>
        <v>2.5234809600000001</v>
      </c>
      <c r="AU272" s="841">
        <f>IF($AK272="n/a",1.03*AT272,IF($AK272&lt;0,1.01*AT272,IF($AK272&gt;10,1.1*AT272,(1+$AK272/100)*AT272)))</f>
        <v>2.7758290560000005</v>
      </c>
      <c r="AV272" s="841">
        <f>IF($AK272="n/a",1.03*AU272,IF($AK272&lt;0,1.01*AU272,IF($AK272&gt;10,1.1*AU272,(1+$AK272/100)*AU272)))</f>
        <v>3.0534119616000006</v>
      </c>
      <c r="AW272" s="618">
        <f>SUM(AR272:AV272)</f>
        <v>12.918155577600002</v>
      </c>
      <c r="AX272" s="713">
        <f>AW272/I272*100</f>
        <v>11.841741293977451</v>
      </c>
      <c r="AY272" s="887">
        <v>1.07</v>
      </c>
      <c r="AZ272" s="827">
        <v>28.4</v>
      </c>
      <c r="BA272" s="827">
        <v>-14.49</v>
      </c>
      <c r="BB272" s="827">
        <v>-1.1499999999999999</v>
      </c>
      <c r="BC272" s="827">
        <v>6.25</v>
      </c>
      <c r="BE272" s="594">
        <v>2011</v>
      </c>
      <c r="BF272" s="853">
        <f>IF(BE272&gt;2020,0,IF(BE272&gt;2008,1,IF(BE272&gt;2001,2,IF(BE272&gt;1990,3,IF(BE272&gt;1980,4,IF(BE272&gt;1973,5,IF(BE272&gt;1970,6,IF(BE272&gt;1960,7,IF(BE272&gt;1958,8,IF(BE272&gt;1953,9,10))))))))))</f>
        <v>1</v>
      </c>
      <c r="BG272" s="837">
        <v>1.6</v>
      </c>
      <c r="BH272" s="820" t="s">
        <v>4443</v>
      </c>
      <c r="BI272" s="820" t="s">
        <v>4444</v>
      </c>
    </row>
    <row r="273" spans="1:61" ht="11.25" customHeight="1" x14ac:dyDescent="0.2">
      <c r="A273" s="826" t="s">
        <v>4828</v>
      </c>
      <c r="B273" s="830" t="s">
        <v>1205</v>
      </c>
      <c r="C273" s="885" t="s">
        <v>107</v>
      </c>
      <c r="D273" s="885" t="s">
        <v>4197</v>
      </c>
      <c r="E273" s="699">
        <v>11</v>
      </c>
      <c r="F273" s="1122">
        <v>419</v>
      </c>
      <c r="G273" s="1122" t="s">
        <v>114</v>
      </c>
      <c r="H273" s="1122" t="s">
        <v>114</v>
      </c>
      <c r="I273" t="n">
        <v>41.26</v>
      </c>
      <c r="J273" s="618">
        <f>(M273/I273)*100</f>
        <v>2.7859856479527227</v>
      </c>
      <c r="K273" s="832">
        <v>0.33</v>
      </c>
      <c r="L273" s="842">
        <v>4</v>
      </c>
      <c r="M273" s="609">
        <f>K273*L273</f>
        <v>1.32</v>
      </c>
      <c r="N273" s="825" t="s">
        <v>418</v>
      </c>
      <c r="O273" s="700">
        <v>0.32</v>
      </c>
      <c r="P273" s="603">
        <v>44662</v>
      </c>
      <c r="Q273" s="603">
        <v>44672</v>
      </c>
      <c r="R273" s="609">
        <f>(K273-O273)/O273*100</f>
        <v>3.1250000000000027</v>
      </c>
      <c r="S273" s="667">
        <f>IF(INDEX(Historical!$D$7:$D$1220,MATCH(B273,Historical!$B$7:$B$1244,0))=0,"n/a",(INDEX(Historical!$C$7:$C$1222,MATCH(B273,Historical!$B$7:$B$1244,0))/INDEX(Historical!$D$7:$D$1220,MATCH(B273,Historical!$B$7:$B$1244,0))-1)*100)</f>
        <v>3.937007874015741</v>
      </c>
      <c r="T273" s="667">
        <f>IF(INDEX(Historical!$F$7:$F$1213,MATCH(B273,Historical!$B$7:$B$1244,0))=0,"n/a",((INDEX(Historical!$C$7:$C$1222,MATCH(B273,Historical!$B$7:$B$1244,0))/INDEX(Historical!$F$7:$F$1213,MATCH(B273,Historical!$B$7:$B$1244,0)))^(1/3)-1)*100)</f>
        <v>5.9457770971114821</v>
      </c>
      <c r="U273" s="667">
        <f>IF(INDEX(Historical!$H$7:$H$1213,MATCH(B273,Historical!$B$7:$B$1244,0))=0,"n/a",((INDEX(Historical!$C$7:$C$1222,MATCH(B273,Historical!$B$7:$B$1244,0))/INDEX(Historical!$H$7:$H$1213,MATCH(B273,Historical!$B$7:$B$1244,0)))^(1/5)-1)*100)</f>
        <v>9.7233775492103991</v>
      </c>
      <c r="V273" s="667">
        <f>IF(INDEX(Historical!$N$7:$N$1213,MATCH(B273,Historical!$B$7:$B$1244,0))=0,"n/a",((INDEX(Historical!$C$7:$C$1222,MATCH(B273,Historical!$B$7:$B$1244,0))/INDEX(Historical!$N$7:$N$1213,MATCH(B273,Historical!$B$7:$B$1244,0)))^(1/10)-1)*100)</f>
        <v>9.5543953272934967</v>
      </c>
      <c r="W273" s="668">
        <f>IF(OR(U273&lt;=0,U273="n/a",V273&lt;=0,V273="n/a"),"n/a",U273/V273)</f>
        <v>1.0176863334756707</v>
      </c>
      <c r="X273" s="669">
        <f>IF(OR(AJ273&lt;=0,AJ273="n/a",U273&lt;=0,U273="n/a"),"n/a",U273/AJ273)</f>
        <v>0.77787020393683193</v>
      </c>
      <c r="Y273" s="632"/>
      <c r="Z273" s="618">
        <f>IF(OR(AC273&lt;0.01,AC273="n/a"),"n/a",M273/AC273*100)</f>
        <v>48.175182481751818</v>
      </c>
      <c r="AA273" s="841">
        <f>IF(OR(AC273&lt;0.01,AC273="n/a"),"n/a",I273/AC273)</f>
        <v>17.291970802919707</v>
      </c>
      <c r="AB273" s="842">
        <v>12</v>
      </c>
      <c r="AC273" s="821">
        <v>2.74</v>
      </c>
      <c r="AD273" s="821">
        <v>1.73</v>
      </c>
      <c r="AE273" s="821">
        <v>6.33</v>
      </c>
      <c r="AF273" s="821">
        <v>1.89</v>
      </c>
      <c r="AG273" s="821">
        <v>9.1999999999999993</v>
      </c>
      <c r="AH273" s="821">
        <v>2.1</v>
      </c>
      <c r="AI273" s="821">
        <v>8.77</v>
      </c>
      <c r="AJ273" s="821">
        <v>12.5</v>
      </c>
      <c r="AK273" s="821">
        <v>10</v>
      </c>
      <c r="AL273" s="833">
        <v>5250</v>
      </c>
      <c r="AM273" s="827">
        <v>0.1</v>
      </c>
      <c r="AN273" s="821">
        <v>0.4</v>
      </c>
      <c r="AO273" s="705">
        <f>IF(U273="n/a","n/a",IF(AA273&lt;0,"n/a",IF(AA273="n/a","n/a",J273+U273-AA273)))</f>
        <v>-4.7826076057565849</v>
      </c>
      <c r="AP273" s="706">
        <f>IF(U273="n/a","n/a",J273+U273)</f>
        <v>12.509363197163122</v>
      </c>
      <c r="AQ273" s="843">
        <f>IF(OR(AC273&lt;0.01,AC273="n/a",AF273="n/a"),"n/a",(I273/SQRT(22.5*AC273*(I273/AF273))-1)*100)</f>
        <v>20.520767813902332</v>
      </c>
      <c r="AR273" s="618">
        <f>INDEX(Historical!$C$7:$C$1222,MATCH(B273,Historical!$B$7:$B$1244,0))*IF(AH273="n/a",1.03,IF(AH273&lt;0,1.01,IF(AH273&gt;10,1.1,(1+AH273/100))))</f>
        <v>1.34772</v>
      </c>
      <c r="AS273" s="841">
        <f>IF($AI273="n/a",1.03*AR273,IF($AI273&lt;0,1.01*AR273,IF($AI273&gt;10,1.1*AR273,(1+$AI273/100)*AR273)))</f>
        <v>1.4659150439999999</v>
      </c>
      <c r="AT273" s="841">
        <f>IF($AK273="n/a",1.03*AS273,IF($AK273&lt;0,1.01*AS273,IF($AK273&gt;10,1.1*AS273,(1+$AK273/100)*AS273)))</f>
        <v>1.6125065484000001</v>
      </c>
      <c r="AU273" s="841">
        <f>IF($AK273="n/a",1.03*AT273,IF($AK273&lt;0,1.01*AT273,IF($AK273&gt;10,1.1*AT273,(1+$AK273/100)*AT273)))</f>
        <v>1.7737572032400002</v>
      </c>
      <c r="AV273" s="841">
        <f>IF($AK273="n/a",1.03*AU273,IF($AK273&lt;0,1.01*AU273,IF($AK273&gt;10,1.1*AU273,(1+$AK273/100)*AU273)))</f>
        <v>1.9511329235640005</v>
      </c>
      <c r="AW273" s="618">
        <f>SUM(AR273:AV273)</f>
        <v>8.1510317192039992</v>
      </c>
      <c r="AX273" s="713">
        <f>AW273/I273*100</f>
        <v>17.203528322507385</v>
      </c>
      <c r="AY273" s="887">
        <v>0.81</v>
      </c>
      <c r="AZ273" s="827">
        <v>6.9</v>
      </c>
      <c r="BA273" s="827">
        <v>-20.64</v>
      </c>
      <c r="BB273" s="827">
        <v>-1.2</v>
      </c>
      <c r="BC273" s="827">
        <v>-5.9700000000000006</v>
      </c>
      <c r="BE273" s="594">
        <v>2012</v>
      </c>
      <c r="BF273" s="853">
        <f>IF(BE273&gt;2020,0,IF(BE273&gt;2008,1,IF(BE273&gt;2001,2,IF(BE273&gt;1990,3,IF(BE273&gt;1980,4,IF(BE273&gt;1973,5,IF(BE273&gt;1970,6,IF(BE273&gt;1960,7,IF(BE273&gt;1958,8,IF(BE273&gt;1953,9,10))))))))))</f>
        <v>1</v>
      </c>
      <c r="BG273" s="837">
        <v>1</v>
      </c>
      <c r="BH273" s="820" t="s">
        <v>4443</v>
      </c>
      <c r="BI273" s="820" t="s">
        <v>4444</v>
      </c>
    </row>
    <row r="274" spans="1:61" ht="11.25" customHeight="1" x14ac:dyDescent="0.2">
      <c r="A274" s="836" t="s">
        <v>4357</v>
      </c>
      <c r="B274" s="830" t="s">
        <v>4337</v>
      </c>
      <c r="C274" s="885" t="s">
        <v>107</v>
      </c>
      <c r="D274" s="885" t="s">
        <v>4190</v>
      </c>
      <c r="E274" s="699">
        <v>9</v>
      </c>
      <c r="F274" s="1122">
        <v>548</v>
      </c>
      <c r="G274" s="1105" t="s">
        <v>105</v>
      </c>
      <c r="H274" s="1105" t="s">
        <v>105</v>
      </c>
      <c r="I274" t="n">
        <v>23.92</v>
      </c>
      <c r="J274" s="618">
        <f>(M274/I274)*100</f>
        <v>0.99467140319715819</v>
      </c>
      <c r="K274" s="832">
        <v>0.14000000000000001</v>
      </c>
      <c r="L274" s="842">
        <v>4</v>
      </c>
      <c r="M274" s="609">
        <f>K274*L274</f>
        <v>0.56000000000000005</v>
      </c>
      <c r="N274" s="825" t="s">
        <v>510</v>
      </c>
      <c r="O274" s="700">
        <v>0.13</v>
      </c>
      <c r="P274" s="603">
        <v>44785</v>
      </c>
      <c r="Q274" s="603">
        <v>44804</v>
      </c>
      <c r="R274" s="609">
        <f>(K274-O274)/O274*100</f>
        <v>7.6923076923076987</v>
      </c>
      <c r="S274" s="667">
        <f>IF(INDEX(Historical!$D$7:$D$1220,MATCH(B274,Historical!$B$7:$B$1244,0))=0,"n/a",(INDEX(Historical!$C$7:$C$1222,MATCH(B274,Historical!$B$7:$B$1244,0))/INDEX(Historical!$D$7:$D$1220,MATCH(B274,Historical!$B$7:$B$1244,0))-1)*100)</f>
        <v>8.0000000000000071</v>
      </c>
      <c r="T274" s="667">
        <f>IF(INDEX(Historical!$F$7:$F$1213,MATCH(B274,Historical!$B$7:$B$1244,0))=0,"n/a",((INDEX(Historical!$C$7:$C$1222,MATCH(B274,Historical!$B$7:$B$1244,0))/INDEX(Historical!$F$7:$F$1213,MATCH(B274,Historical!$B$7:$B$1244,0)))^(1/3)-1)*100)</f>
        <v>8.7380373002892142</v>
      </c>
      <c r="U274" s="667">
        <f>IF(INDEX(Historical!$H$7:$H$1213,MATCH(B274,Historical!$B$7:$B$1244,0))=0,"n/a",((INDEX(Historical!$C$7:$C$1222,MATCH(B274,Historical!$B$7:$B$1244,0))/INDEX(Historical!$H$7:$H$1213,MATCH(B274,Historical!$B$7:$B$1244,0)))^(1/5)-1)*100)</f>
        <v>7.0006968483604215</v>
      </c>
      <c r="V274" s="667">
        <f>IF(INDEX(Historical!$N$7:$N$1213,MATCH(B274,Historical!$B$7:$B$1244,0))=0,"n/a",((INDEX(Historical!$C$7:$C$1222,MATCH(B274,Historical!$B$7:$B$1244,0))/INDEX(Historical!$N$7:$N$1213,MATCH(B274,Historical!$B$7:$B$1244,0)))^(1/10)-1)*100)</f>
        <v>4.4317538125770106</v>
      </c>
      <c r="W274" s="668">
        <f>IF(OR(U274&lt;=0,U274="n/a",V274&lt;=0,V274="n/a"),"n/a",U274/V274)</f>
        <v>1.5796673606942986</v>
      </c>
      <c r="X274" s="669">
        <f>IF(OR(AJ274&lt;=0,AJ274="n/a",U274&lt;=0,U274="n/a"),"n/a",U274/AJ274)</f>
        <v>0.34829337554031947</v>
      </c>
      <c r="Y274" s="831"/>
      <c r="Z274" s="618">
        <f>IF(OR(AC274&lt;0.01,AC274="n/a"),"n/a",M274/AC274*100)</f>
        <v>15.774647887323944</v>
      </c>
      <c r="AA274" s="841">
        <f>IF(OR(AC274&lt;0.01,AC274="n/a"),"n/a",I274/AC274)</f>
        <v>15.859154929577464</v>
      </c>
      <c r="AB274" s="842">
        <v>6</v>
      </c>
      <c r="AC274" s="821">
        <v>3.55</v>
      </c>
      <c r="AD274" s="821" t="s">
        <v>135</v>
      </c>
      <c r="AE274" s="821">
        <v>6.56</v>
      </c>
      <c r="AF274" s="821">
        <v>2.8</v>
      </c>
      <c r="AG274" s="821">
        <v>18.8</v>
      </c>
      <c r="AH274" s="821">
        <v>16.900000000000002</v>
      </c>
      <c r="AI274" s="821" t="s">
        <v>135</v>
      </c>
      <c r="AJ274" s="821">
        <v>20.100000000000001</v>
      </c>
      <c r="AK274" s="821" t="s">
        <v>135</v>
      </c>
      <c r="AL274" s="833">
        <v>467.32</v>
      </c>
      <c r="AM274" s="827">
        <v>60.480000000000004</v>
      </c>
      <c r="AN274" s="821">
        <v>0.28999999999999998</v>
      </c>
      <c r="AO274" s="705">
        <f>IF(U274="n/a","n/a",IF(AA274&lt;0,"n/a",IF(AA274="n/a","n/a",J274+U274-AA274)))</f>
        <v>-7.8637866780198848</v>
      </c>
      <c r="AP274" s="706">
        <f>IF(U274="n/a","n/a",J274+U274)</f>
        <v>7.9953682515575792</v>
      </c>
      <c r="AQ274" s="843">
        <f>IF(OR(AC274&lt;0.01,AC274="n/a",AF274="n/a"),"n/a",(I274/SQRT(22.5*AC274*(I274/AF274))-1)*100)</f>
        <v>40.484295370323849</v>
      </c>
      <c r="AR274" s="618">
        <f>INDEX(Historical!$C$7:$C$1222,MATCH(B274,Historical!$B$7:$B$1244,0))*IF(AH274="n/a",1.03,IF(AH274&lt;0,1.01,IF(AH274&gt;10,1.1,(1+AH274/100))))</f>
        <v>0.59400000000000008</v>
      </c>
      <c r="AS274" s="841">
        <f>IF($AI274="n/a",1.03*AR274,IF($AI274&lt;0,1.01*AR274,IF($AI274&gt;10,1.1*AR274,(1+$AI274/100)*AR274)))</f>
        <v>0.61182000000000014</v>
      </c>
      <c r="AT274" s="841">
        <f>IF($AK274="n/a",1.03*AS274,IF($AK274&lt;0,1.01*AS274,IF($AK274&gt;10,1.1*AS274,(1+$AK274/100)*AS274)))</f>
        <v>0.63017460000000014</v>
      </c>
      <c r="AU274" s="841">
        <f>IF($AK274="n/a",1.03*AT274,IF($AK274&lt;0,1.01*AT274,IF($AK274&gt;10,1.1*AT274,(1+$AK274/100)*AT274)))</f>
        <v>0.64907983800000013</v>
      </c>
      <c r="AV274" s="841">
        <f>IF($AK274="n/a",1.03*AU274,IF($AK274&lt;0,1.01*AU274,IF($AK274&gt;10,1.1*AU274,(1+$AK274/100)*AU274)))</f>
        <v>0.66855223314000012</v>
      </c>
      <c r="AW274" s="618">
        <f>SUM(AR274:AV274)</f>
        <v>3.1536266711400005</v>
      </c>
      <c r="AX274" s="713">
        <f>AW274/I274*100</f>
        <v>5.6014683323978698</v>
      </c>
      <c r="AY274" s="887">
        <v>0.3</v>
      </c>
      <c r="AZ274" s="827">
        <v>41.89</v>
      </c>
      <c r="BA274" s="827">
        <v>-37.299999999999997</v>
      </c>
      <c r="BB274" s="827">
        <v>2.46</v>
      </c>
      <c r="BC274" s="827">
        <v>-0.04</v>
      </c>
      <c r="BE274" s="594">
        <v>2014</v>
      </c>
      <c r="BF274" s="853">
        <f>IF(BE274&gt;2020,0,IF(BE274&gt;2008,1,IF(BE274&gt;2001,2,IF(BE274&gt;1990,3,IF(BE274&gt;1980,4,IF(BE274&gt;1973,5,IF(BE274&gt;1970,6,IF(BE274&gt;1960,7,IF(BE274&gt;1958,8,IF(BE274&gt;1953,9,10))))))))))</f>
        <v>1</v>
      </c>
      <c r="BG274" s="837">
        <v>1.2</v>
      </c>
      <c r="BH274" s="820" t="s">
        <v>4443</v>
      </c>
      <c r="BI274" s="820" t="s">
        <v>4444</v>
      </c>
    </row>
    <row r="275" spans="1:61" ht="11.25" customHeight="1" x14ac:dyDescent="0.2">
      <c r="A275" s="826" t="s">
        <v>4830</v>
      </c>
      <c r="B275" s="830" t="s">
        <v>240</v>
      </c>
      <c r="C275" s="885" t="s">
        <v>111</v>
      </c>
      <c r="D275" s="885" t="s">
        <v>4203</v>
      </c>
      <c r="E275" s="699">
        <v>31</v>
      </c>
      <c r="F275" s="1122">
        <v>91</v>
      </c>
      <c r="G275" s="1104" t="s">
        <v>105</v>
      </c>
      <c r="H275" s="1104" t="s">
        <v>105</v>
      </c>
      <c r="I275" t="n">
        <v>226.49</v>
      </c>
      <c r="J275" s="618">
        <f>(M275/I275)*100</f>
        <v>2.21139923654074</v>
      </c>
      <c r="K275" s="839">
        <v>1.26</v>
      </c>
      <c r="L275" s="842">
        <v>4</v>
      </c>
      <c r="M275" s="609">
        <f>K275*L275</f>
        <v>5.04</v>
      </c>
      <c r="N275" s="825" t="s">
        <v>449</v>
      </c>
      <c r="O275" s="701">
        <v>1.19</v>
      </c>
      <c r="P275" s="603">
        <v>44658</v>
      </c>
      <c r="Q275" s="603">
        <v>44687</v>
      </c>
      <c r="R275" s="609">
        <f>(K275-O275)/O275*100</f>
        <v>5.8823529411764763</v>
      </c>
      <c r="S275" s="667">
        <f>IF(INDEX(Historical!$D$7:$D$1220,MATCH(B275,Historical!$B$7:$B$1244,0))=0,"n/a",(INDEX(Historical!$C$7:$C$1222,MATCH(B275,Historical!$B$7:$B$1244,0))/INDEX(Historical!$D$7:$D$1220,MATCH(B275,Historical!$B$7:$B$1244,0))-1)*100)</f>
        <v>6.4239828693790191</v>
      </c>
      <c r="T275" s="667">
        <f>IF(INDEX(Historical!$F$7:$F$1213,MATCH(B275,Historical!$B$7:$B$1244,0))=0,"n/a",((INDEX(Historical!$C$7:$C$1222,MATCH(B275,Historical!$B$7:$B$1244,0))/INDEX(Historical!$F$7:$F$1213,MATCH(B275,Historical!$B$7:$B$1244,0)))^(1/3)-1)*100)</f>
        <v>7.5955965238099665</v>
      </c>
      <c r="U275" s="667">
        <f>IF(INDEX(Historical!$H$7:$H$1213,MATCH(B275,Historical!$B$7:$B$1244,0))=0,"n/a",((INDEX(Historical!$C$7:$C$1222,MATCH(B275,Historical!$B$7:$B$1244,0))/INDEX(Historical!$H$7:$H$1213,MATCH(B275,Historical!$B$7:$B$1244,0)))^(1/5)-1)*100)</f>
        <v>8.6667076157506795</v>
      </c>
      <c r="V275" s="667">
        <f>IF(INDEX(Historical!$N$7:$N$1213,MATCH(B275,Historical!$B$7:$B$1244,0))=0,"n/a",((INDEX(Historical!$C$7:$C$1222,MATCH(B275,Historical!$B$7:$B$1244,0))/INDEX(Historical!$N$7:$N$1213,MATCH(B275,Historical!$B$7:$B$1244,0)))^(1/10)-1)*100)</f>
        <v>9.5298869220854279</v>
      </c>
      <c r="W275" s="668">
        <f>IF(OR(U275&lt;=0,U275="n/a",V275&lt;=0,V275="n/a"),"n/a",U275/V275)</f>
        <v>0.90942397182758405</v>
      </c>
      <c r="X275" s="669">
        <f>IF(OR(AJ275&lt;=0,AJ275="n/a",U275&lt;=0,U275="n/a"),"n/a",U275/AJ275)</f>
        <v>2.1138311257928484</v>
      </c>
      <c r="Y275" s="626"/>
      <c r="Z275" s="618">
        <f>IF(OR(AC275&lt;0.01,AC275="n/a"),"n/a",M275/AC275*100)</f>
        <v>41.345365053322396</v>
      </c>
      <c r="AA275" s="841">
        <f>IF(OR(AC275&lt;0.01,AC275="n/a"),"n/a",I275/AC275)</f>
        <v>18.696472518457753</v>
      </c>
      <c r="AB275" s="842">
        <v>12</v>
      </c>
      <c r="AC275" s="821">
        <v>12.19</v>
      </c>
      <c r="AD275" s="821">
        <v>2.0299999999999998</v>
      </c>
      <c r="AE275" s="821">
        <v>1.6</v>
      </c>
      <c r="AF275" s="821">
        <v>3.4</v>
      </c>
      <c r="AG275" s="821">
        <v>18.899999999999999</v>
      </c>
      <c r="AH275" s="822">
        <v>5.5</v>
      </c>
      <c r="AI275" s="822">
        <v>15.82</v>
      </c>
      <c r="AJ275" s="821">
        <v>4.1000000000000005</v>
      </c>
      <c r="AK275" s="821">
        <v>9.32</v>
      </c>
      <c r="AL275" s="833">
        <v>63130</v>
      </c>
      <c r="AM275" s="827">
        <v>0.5</v>
      </c>
      <c r="AN275" s="821">
        <v>0.57999999999999996</v>
      </c>
      <c r="AO275" s="705">
        <f>IF(U275="n/a","n/a",IF(AA275&lt;0,"n/a",IF(AA275="n/a","n/a",J275+U275-AA275)))</f>
        <v>-7.8183656661663328</v>
      </c>
      <c r="AP275" s="706">
        <f>IF(U275="n/a","n/a",J275+U275)</f>
        <v>10.87810685229142</v>
      </c>
      <c r="AQ275" s="843">
        <f>IF(OR(AC275&lt;0.01,AC275="n/a",AF275="n/a"),"n/a",(I275/SQRT(22.5*AC275*(I275/AF275))-1)*100)</f>
        <v>68.084643442597255</v>
      </c>
      <c r="AR275" s="618">
        <f>INDEX(Historical!$C$7:$C$1222,MATCH(B275,Historical!$B$7:$B$1244,0))*IF(AH275="n/a",1.03,IF(AH275&lt;0,1.01,IF(AH275&gt;10,1.1,(1+AH275/100))))</f>
        <v>5.2433499999999995</v>
      </c>
      <c r="AS275" s="841">
        <f>IF($AI275="n/a",1.03*AR275,IF($AI275&lt;0,1.01*AR275,IF($AI275&gt;10,1.1*AR275,(1+$AI275/100)*AR275)))</f>
        <v>5.7676850000000002</v>
      </c>
      <c r="AT275" s="841">
        <f>IF($AK275="n/a",1.03*AS275,IF($AK275&lt;0,1.01*AS275,IF($AK275&gt;10,1.1*AS275,(1+$AK275/100)*AS275)))</f>
        <v>6.3052332419999999</v>
      </c>
      <c r="AU275" s="841">
        <f>IF($AK275="n/a",1.03*AT275,IF($AK275&lt;0,1.01*AT275,IF($AK275&gt;10,1.1*AT275,(1+$AK275/100)*AT275)))</f>
        <v>6.8928809801543993</v>
      </c>
      <c r="AV275" s="841">
        <f>IF($AK275="n/a",1.03*AU275,IF($AK275&lt;0,1.01*AU275,IF($AK275&gt;10,1.1*AU275,(1+$AK275/100)*AU275)))</f>
        <v>7.5352974875047893</v>
      </c>
      <c r="AW275" s="618">
        <f>SUM(AR275:AV275)</f>
        <v>31.744446709659186</v>
      </c>
      <c r="AX275" s="713">
        <f>AW275/I275*100</f>
        <v>13.92850103534693</v>
      </c>
      <c r="AY275" s="887">
        <v>0.83</v>
      </c>
      <c r="AZ275" s="827">
        <v>9.879999999999999</v>
      </c>
      <c r="BA275" s="827">
        <v>-11.27</v>
      </c>
      <c r="BB275" s="827">
        <v>-4.34</v>
      </c>
      <c r="BC275" s="827">
        <v>-2.1</v>
      </c>
      <c r="BE275" s="594">
        <v>1992</v>
      </c>
      <c r="BF275" s="853">
        <f>IF(BE275&gt;2020,0,IF(BE275&gt;2008,1,IF(BE275&gt;2001,2,IF(BE275&gt;1990,3,IF(BE275&gt;1980,4,IF(BE275&gt;1973,5,IF(BE275&gt;1970,6,IF(BE275&gt;1960,7,IF(BE275&gt;1958,8,IF(BE275&gt;1953,9,10))))))))))</f>
        <v>3</v>
      </c>
      <c r="BG275" s="837">
        <v>6.6000000000000005</v>
      </c>
      <c r="BH275" s="820" t="s">
        <v>4443</v>
      </c>
      <c r="BI275" s="820" t="s">
        <v>4444</v>
      </c>
    </row>
    <row r="276" spans="1:61" ht="11.25" customHeight="1" x14ac:dyDescent="0.2">
      <c r="A276" s="826" t="s">
        <v>4832</v>
      </c>
      <c r="B276" s="830" t="s">
        <v>1213</v>
      </c>
      <c r="C276" s="885" t="s">
        <v>111</v>
      </c>
      <c r="D276" s="885" t="s">
        <v>1181</v>
      </c>
      <c r="E276" s="699">
        <v>12</v>
      </c>
      <c r="F276" s="1122">
        <v>386</v>
      </c>
      <c r="G276" s="1122" t="s">
        <v>105</v>
      </c>
      <c r="H276" s="1122" t="s">
        <v>105</v>
      </c>
      <c r="I276" t="n">
        <v>30.94</v>
      </c>
      <c r="J276" s="618">
        <f>(M276/I276)*100</f>
        <v>1.0967918837400603</v>
      </c>
      <c r="K276" s="832">
        <v>0.1</v>
      </c>
      <c r="L276" s="842">
        <v>4</v>
      </c>
      <c r="M276" s="609">
        <f>K276*L276</f>
        <v>0.4</v>
      </c>
      <c r="N276" s="825" t="s">
        <v>695</v>
      </c>
      <c r="O276" s="700">
        <v>0.09</v>
      </c>
      <c r="P276" s="603">
        <v>44893</v>
      </c>
      <c r="Q276" s="603">
        <v>44911</v>
      </c>
      <c r="R276" s="609">
        <f>(K276-O276)/O276*100</f>
        <v>11.111111111111121</v>
      </c>
      <c r="S276" s="667">
        <f>IF(INDEX(Historical!$D$7:$D$1220,MATCH(B276,Historical!$B$7:$B$1244,0))=0,"n/a",(INDEX(Historical!$C$7:$C$1222,MATCH(B276,Historical!$B$7:$B$1244,0))/INDEX(Historical!$D$7:$D$1220,MATCH(B276,Historical!$B$7:$B$1244,0))-1)*100)</f>
        <v>12.12121212121211</v>
      </c>
      <c r="T276" s="667">
        <f>IF(INDEX(Historical!$F$7:$F$1213,MATCH(B276,Historical!$B$7:$B$1244,0))=0,"n/a",((INDEX(Historical!$C$7:$C$1222,MATCH(B276,Historical!$B$7:$B$1244,0))/INDEX(Historical!$F$7:$F$1213,MATCH(B276,Historical!$B$7:$B$1244,0)))^(1/3)-1)*100)</f>
        <v>8.1496914028304168</v>
      </c>
      <c r="U276" s="667">
        <f>IF(INDEX(Historical!$H$7:$H$1213,MATCH(B276,Historical!$B$7:$B$1244,0))=0,"n/a",((INDEX(Historical!$C$7:$C$1222,MATCH(B276,Historical!$B$7:$B$1244,0))/INDEX(Historical!$H$7:$H$1213,MATCH(B276,Historical!$B$7:$B$1244,0)))^(1/5)-1)*100)</f>
        <v>8.1564298323768547</v>
      </c>
      <c r="V276" s="667">
        <f>IF(INDEX(Historical!$N$7:$N$1213,MATCH(B276,Historical!$B$7:$B$1244,0))=0,"n/a",((INDEX(Historical!$C$7:$C$1222,MATCH(B276,Historical!$B$7:$B$1244,0))/INDEX(Historical!$N$7:$N$1213,MATCH(B276,Historical!$B$7:$B$1244,0)))^(1/10)-1)*100)</f>
        <v>15.845262993187204</v>
      </c>
      <c r="W276" s="668">
        <f>IF(OR(U276&lt;=0,U276="n/a",V276&lt;=0,V276="n/a"),"n/a",U276/V276)</f>
        <v>0.51475509342342729</v>
      </c>
      <c r="X276" s="669">
        <f>IF(OR(AJ276&lt;=0,AJ276="n/a",U276&lt;=0,U276="n/a"),"n/a",U276/AJ276)</f>
        <v>0.17207657874212773</v>
      </c>
      <c r="Y276" s="629"/>
      <c r="Z276" s="618" t="str">
        <f>IF(OR(AC276&lt;0.01,AC276="n/a"),"n/a",M276/AC276*100)</f>
        <v>n/a</v>
      </c>
      <c r="AA276" s="841" t="str">
        <f>IF(OR(AC276&lt;0.01,AC276="n/a"),"n/a",I276/AC276)</f>
        <v>n/a</v>
      </c>
      <c r="AB276" s="842">
        <v>9</v>
      </c>
      <c r="AC276" s="821">
        <v>-5.03</v>
      </c>
      <c r="AD276" s="821" t="s">
        <v>135</v>
      </c>
      <c r="AE276" s="821">
        <v>0.74</v>
      </c>
      <c r="AF276" s="821">
        <v>3.68</v>
      </c>
      <c r="AG276" s="821" t="s">
        <v>135</v>
      </c>
      <c r="AH276" s="822">
        <v>-517.1</v>
      </c>
      <c r="AI276" s="822">
        <v>2.4500000000000002</v>
      </c>
      <c r="AJ276" s="821">
        <v>47.4</v>
      </c>
      <c r="AK276" s="821">
        <v>20.41</v>
      </c>
      <c r="AL276" s="833">
        <v>2150</v>
      </c>
      <c r="AM276" s="827">
        <v>7.5</v>
      </c>
      <c r="AN276" s="821">
        <v>2.89</v>
      </c>
      <c r="AO276" s="705" t="str">
        <f>IF(U276="n/a","n/a",IF(AA276&lt;0,"n/a",IF(AA276="n/a","n/a",J276+U276-AA276)))</f>
        <v>n/a</v>
      </c>
      <c r="AP276" s="706">
        <f>IF(U276="n/a","n/a",J276+U276)</f>
        <v>9.253221716116915</v>
      </c>
      <c r="AQ276" s="843" t="str">
        <f>IF(OR(AC276&lt;0.01,AC276="n/a",AF276="n/a"),"n/a",(I276/SQRT(22.5*AC276*(I276/AF276))-1)*100)</f>
        <v>n/a</v>
      </c>
      <c r="AR276" s="618">
        <f>INDEX(Historical!$C$7:$C$1222,MATCH(B276,Historical!$B$7:$B$1244,0))*IF(AH276="n/a",1.03,IF(AH276&lt;0,1.01,IF(AH276&gt;10,1.1,(1+AH276/100))))</f>
        <v>0.37369999999999998</v>
      </c>
      <c r="AS276" s="841">
        <f>IF($AI276="n/a",1.03*AR276,IF($AI276&lt;0,1.01*AR276,IF($AI276&gt;10,1.1*AR276,(1+$AI276/100)*AR276)))</f>
        <v>0.38285564999999994</v>
      </c>
      <c r="AT276" s="841">
        <f>IF($AK276="n/a",1.03*AS276,IF($AK276&lt;0,1.01*AS276,IF($AK276&gt;10,1.1*AS276,(1+$AK276/100)*AS276)))</f>
        <v>0.42114121499999996</v>
      </c>
      <c r="AU276" s="841">
        <f>IF($AK276="n/a",1.03*AT276,IF($AK276&lt;0,1.01*AT276,IF($AK276&gt;10,1.1*AT276,(1+$AK276/100)*AT276)))</f>
        <v>0.4632553365</v>
      </c>
      <c r="AV276" s="841">
        <f>IF($AK276="n/a",1.03*AU276,IF($AK276&lt;0,1.01*AU276,IF($AK276&gt;10,1.1*AU276,(1+$AK276/100)*AU276)))</f>
        <v>0.50958087015000009</v>
      </c>
      <c r="AW276" s="618">
        <f>SUM(AR276:AV276)</f>
        <v>2.15053307165</v>
      </c>
      <c r="AX276" s="713">
        <f>AW276/I276*100</f>
        <v>5.8967180467507543</v>
      </c>
      <c r="AY276" s="887">
        <v>1.57</v>
      </c>
      <c r="AZ276" s="827">
        <v>123.51</v>
      </c>
      <c r="BA276" s="827">
        <v>-16.619999999999997</v>
      </c>
      <c r="BB276" s="827">
        <v>-4.21</v>
      </c>
      <c r="BC276" s="827">
        <v>12.64</v>
      </c>
      <c r="BE276" s="594">
        <v>2012</v>
      </c>
      <c r="BF276" s="853">
        <f>IF(BE276&gt;2020,0,IF(BE276&gt;2008,1,IF(BE276&gt;2001,2,IF(BE276&gt;1990,3,IF(BE276&gt;1980,4,IF(BE276&gt;1973,5,IF(BE276&gt;1970,6,IF(BE276&gt;1960,7,IF(BE276&gt;1958,8,IF(BE276&gt;1953,9,10))))))))))</f>
        <v>1</v>
      </c>
      <c r="BG276" s="837" t="s">
        <v>135</v>
      </c>
      <c r="BH276" s="820" t="s">
        <v>4443</v>
      </c>
      <c r="BI276" s="820" t="s">
        <v>4444</v>
      </c>
    </row>
    <row r="277" spans="1:61" s="737" customFormat="1" ht="11.25" customHeight="1" x14ac:dyDescent="0.2">
      <c r="A277" s="613" t="s">
        <v>593</v>
      </c>
      <c r="B277" s="743" t="s">
        <v>594</v>
      </c>
      <c r="C277" s="885" t="s">
        <v>111</v>
      </c>
      <c r="D277" s="885" t="s">
        <v>210</v>
      </c>
      <c r="E277" s="721">
        <v>26</v>
      </c>
      <c r="F277" s="1122">
        <v>137</v>
      </c>
      <c r="G277" s="1121" t="s">
        <v>36</v>
      </c>
      <c r="H277" s="1121" t="s">
        <v>36</v>
      </c>
      <c r="I277" s="722">
        <v>69.540000000000006</v>
      </c>
      <c r="J277" s="723">
        <f>(M277/I277)*100</f>
        <v>1.351740005752085</v>
      </c>
      <c r="K277" s="741">
        <v>0.23499999999999999</v>
      </c>
      <c r="L277" s="725">
        <v>4</v>
      </c>
      <c r="M277" s="726">
        <f>K277*L277</f>
        <v>0.94</v>
      </c>
      <c r="N277" s="727" t="s">
        <v>556</v>
      </c>
      <c r="O277" s="742">
        <v>0.21</v>
      </c>
      <c r="P277" s="1037">
        <v>44943</v>
      </c>
      <c r="Q277" s="1037">
        <v>44958</v>
      </c>
      <c r="R277" s="726">
        <f>(K277-O277)/O277*100</f>
        <v>11.904761904761903</v>
      </c>
      <c r="S277" s="667">
        <f>IF(INDEX(Historical!$D$7:$D$1220,MATCH(B277,Historical!$B$7:$B$1244,0))=0,"n/a",(INDEX(Historical!$C$7:$C$1222,MATCH(B277,Historical!$B$7:$B$1244,0))/INDEX(Historical!$D$7:$D$1220,MATCH(B277,Historical!$B$7:$B$1244,0))-1)*100)</f>
        <v>11.999999999999989</v>
      </c>
      <c r="T277" s="667">
        <f>IF(INDEX(Historical!$F$7:$F$1213,MATCH(B277,Historical!$B$7:$B$1244,0))=0,"n/a",((INDEX(Historical!$C$7:$C$1222,MATCH(B277,Historical!$B$7:$B$1244,0))/INDEX(Historical!$F$7:$F$1213,MATCH(B277,Historical!$B$7:$B$1244,0)))^(1/3)-1)*100)</f>
        <v>9.4879784971972256</v>
      </c>
      <c r="U277" s="667">
        <f>IF(INDEX(Historical!$H$7:$H$1213,MATCH(B277,Historical!$B$7:$B$1244,0))=0,"n/a",((INDEX(Historical!$C$7:$C$1222,MATCH(B277,Historical!$B$7:$B$1244,0))/INDEX(Historical!$H$7:$H$1213,MATCH(B277,Historical!$B$7:$B$1244,0)))^(1/5)-1)*100)</f>
        <v>11.842691472014465</v>
      </c>
      <c r="V277" s="667">
        <f>IF(INDEX(Historical!$N$7:$N$1213,MATCH(B277,Historical!$B$7:$B$1244,0))=0,"n/a",((INDEX(Historical!$C$7:$C$1222,MATCH(B277,Historical!$B$7:$B$1244,0))/INDEX(Historical!$N$7:$N$1213,MATCH(B277,Historical!$B$7:$B$1244,0)))^(1/10)-1)*100)</f>
        <v>10.8449222600272</v>
      </c>
      <c r="W277" s="668">
        <f>IF(OR(U277&lt;=0,U277="n/a",V277&lt;=0,V277="n/a"),"n/a",U277/V277)</f>
        <v>1.0920033530959365</v>
      </c>
      <c r="X277" s="669">
        <f>IF(OR(AJ277&lt;=0,AJ277="n/a",U277&lt;=0,U277="n/a"),"n/a",U277/AJ277)</f>
        <v>1.1842691472014466</v>
      </c>
      <c r="Y277" s="1118"/>
      <c r="Z277" s="723">
        <f>IF(OR(AC277&lt;0.01,AC277="n/a"),"n/a",M277/AC277*100)</f>
        <v>35.205992509363291</v>
      </c>
      <c r="AA277" s="730">
        <f>IF(OR(AC277&lt;0.01,AC277="n/a"),"n/a",I277/AC277)</f>
        <v>26.044943820224724</v>
      </c>
      <c r="AB277" s="725">
        <v>12</v>
      </c>
      <c r="AC277" s="731">
        <v>2.67</v>
      </c>
      <c r="AD277" s="731">
        <v>2.52</v>
      </c>
      <c r="AE277" s="731">
        <v>5.53</v>
      </c>
      <c r="AF277" s="731">
        <v>6.31</v>
      </c>
      <c r="AG277" s="731">
        <v>26</v>
      </c>
      <c r="AH277" s="731">
        <v>5.7</v>
      </c>
      <c r="AI277" s="731">
        <v>7.04</v>
      </c>
      <c r="AJ277" s="731">
        <v>10</v>
      </c>
      <c r="AK277" s="731">
        <v>10.4</v>
      </c>
      <c r="AL277" s="732">
        <v>11850</v>
      </c>
      <c r="AM277" s="733">
        <v>0.1</v>
      </c>
      <c r="AN277" s="731">
        <v>0.05</v>
      </c>
      <c r="AO277" s="734">
        <f>IF(U277="n/a","n/a",IF(AA277&lt;0,"n/a",IF(AA277="n/a","n/a",J277+U277-AA277)))</f>
        <v>-12.850512342458174</v>
      </c>
      <c r="AP277" s="735">
        <f>IF(U277="n/a","n/a",J277+U277)</f>
        <v>13.19443147776655</v>
      </c>
      <c r="AQ277" s="843">
        <f>IF(OR(AC277&lt;0.01,AC277="n/a",AF277="n/a"),"n/a",(I277/SQRT(22.5*AC277*(I277/AF277))-1)*100)</f>
        <v>170.26209131599805</v>
      </c>
      <c r="AR277" s="618">
        <f>INDEX(Historical!$C$7:$C$1222,MATCH(B277,Historical!$B$7:$B$1244,0))*IF(AH277="n/a",1.03,IF(AH277&lt;0,1.01,IF(AH277&gt;10,1.1,(1+AH277/100))))</f>
        <v>0.88787999999999989</v>
      </c>
      <c r="AS277" s="730">
        <f>IF($AI277="n/a",1.03*AR277,IF($AI277&lt;0,1.01*AR277,IF($AI277&gt;10,1.1*AR277,(1+$AI277/100)*AR277)))</f>
        <v>0.95038675199999989</v>
      </c>
      <c r="AT277" s="730">
        <f>IF($AK277="n/a",1.03*AS277,IF($AK277&lt;0,1.01*AS277,IF($AK277&gt;10,1.1*AS277,(1+$AK277/100)*AS277)))</f>
        <v>1.0454254271999999</v>
      </c>
      <c r="AU277" s="730">
        <f>IF($AK277="n/a",1.03*AT277,IF($AK277&lt;0,1.01*AT277,IF($AK277&gt;10,1.1*AT277,(1+$AK277/100)*AT277)))</f>
        <v>1.1499679699200001</v>
      </c>
      <c r="AV277" s="730">
        <f>IF($AK277="n/a",1.03*AU277,IF($AK277&lt;0,1.01*AU277,IF($AK277&gt;10,1.1*AU277,(1+$AK277/100)*AU277)))</f>
        <v>1.2649647669120001</v>
      </c>
      <c r="AW277" s="723">
        <f>SUM(AR277:AV277)</f>
        <v>5.2986249160319989</v>
      </c>
      <c r="AX277" s="736">
        <f>AW277/I277*100</f>
        <v>7.6195353983779093</v>
      </c>
      <c r="AY277" s="888">
        <v>0.78</v>
      </c>
      <c r="AZ277" s="733">
        <v>23.119999999999997</v>
      </c>
      <c r="BA277" s="733">
        <v>-4.5699999999999994</v>
      </c>
      <c r="BB277" s="733">
        <v>1.04</v>
      </c>
      <c r="BC277" s="733">
        <v>6.4</v>
      </c>
      <c r="BD277" s="862"/>
      <c r="BE277" s="594">
        <v>1998</v>
      </c>
      <c r="BF277" s="853">
        <f>IF(BE277&gt;2020,0,IF(BE277&gt;2008,1,IF(BE277&gt;2001,2,IF(BE277&gt;1990,3,IF(BE277&gt;1980,4,IF(BE277&gt;1973,5,IF(BE277&gt;1970,6,IF(BE277&gt;1960,7,IF(BE277&gt;1958,8,IF(BE277&gt;1953,9,10))))))))))</f>
        <v>3</v>
      </c>
      <c r="BG277" s="783">
        <v>19.2</v>
      </c>
      <c r="BH277" s="820" t="s">
        <v>4443</v>
      </c>
      <c r="BI277" s="820" t="s">
        <v>4444</v>
      </c>
    </row>
    <row r="278" spans="1:61" ht="11.25" customHeight="1" x14ac:dyDescent="0.2">
      <c r="A278" s="836" t="s">
        <v>4523</v>
      </c>
      <c r="B278" s="830" t="s">
        <v>4516</v>
      </c>
      <c r="C278" s="885" t="s">
        <v>244</v>
      </c>
      <c r="D278" s="885" t="s">
        <v>4228</v>
      </c>
      <c r="E278" s="699">
        <v>7</v>
      </c>
      <c r="F278" s="1122">
        <v>631</v>
      </c>
      <c r="G278" s="1122" t="s">
        <v>105</v>
      </c>
      <c r="H278" s="1122" t="s">
        <v>105</v>
      </c>
      <c r="I278" s="829">
        <v>626.66</v>
      </c>
      <c r="J278" s="618">
        <f>(M278/I278)*100</f>
        <v>1.0532026936456771</v>
      </c>
      <c r="K278" s="832">
        <v>1.65</v>
      </c>
      <c r="L278" s="842">
        <v>4</v>
      </c>
      <c r="M278" s="609">
        <f>K278*L278</f>
        <v>6.6</v>
      </c>
      <c r="N278" s="825" t="s">
        <v>106</v>
      </c>
      <c r="O278" s="700">
        <v>1.58</v>
      </c>
      <c r="P278" s="603">
        <v>44958</v>
      </c>
      <c r="Q278" s="603">
        <v>44973</v>
      </c>
      <c r="R278" s="609">
        <f>(K278-O278)/O278*100</f>
        <v>4.4303797468354329</v>
      </c>
      <c r="S278" s="667">
        <f>IF(INDEX(Historical!$D$7:$D$1220,MATCH(B278,Historical!$B$7:$B$1244,0))=0,"n/a",(INDEX(Historical!$C$7:$C$1222,MATCH(B278,Historical!$B$7:$B$1244,0))/INDEX(Historical!$D$7:$D$1220,MATCH(B278,Historical!$B$7:$B$1244,0))-1)*100)</f>
        <v>4.635761589403975</v>
      </c>
      <c r="T278" s="667">
        <f>IF(INDEX(Historical!$F$7:$F$1213,MATCH(B278,Historical!$B$7:$B$1244,0))=0,"n/a",((INDEX(Historical!$C$7:$C$1222,MATCH(B278,Historical!$B$7:$B$1244,0))/INDEX(Historical!$F$7:$F$1213,MATCH(B278,Historical!$B$7:$B$1244,0)))^(1/3)-1)*100)</f>
        <v>4.3632100605209834</v>
      </c>
      <c r="U278" s="667">
        <f>IF(INDEX(Historical!$H$7:$H$1213,MATCH(B278,Historical!$B$7:$B$1244,0))=0,"n/a",((INDEX(Historical!$C$7:$C$1222,MATCH(B278,Historical!$B$7:$B$1244,0))/INDEX(Historical!$H$7:$H$1213,MATCH(B278,Historical!$B$7:$B$1244,0)))^(1/5)-1)*100)</f>
        <v>4.4649674306963316</v>
      </c>
      <c r="V278" s="667">
        <f>IF(INDEX(Historical!$N$7:$N$1213,MATCH(B278,Historical!$B$7:$B$1244,0))=0,"n/a",((INDEX(Historical!$C$7:$C$1222,MATCH(B278,Historical!$B$7:$B$1244,0))/INDEX(Historical!$N$7:$N$1213,MATCH(B278,Historical!$B$7:$B$1244,0)))^(1/10)-1)*100)</f>
        <v>-4.2918106219255403</v>
      </c>
      <c r="W278" s="668" t="str">
        <f>IF(OR(U278&lt;=0,U278="n/a",V278&lt;=0,V278="n/a"),"n/a",U278/V278)</f>
        <v>n/a</v>
      </c>
      <c r="X278" s="669">
        <f>IF(OR(AJ278&lt;=0,AJ278="n/a",U278&lt;=0,U278="n/a"),"n/a",U278/AJ278)</f>
        <v>0.23749826759023041</v>
      </c>
      <c r="Y278" s="640"/>
      <c r="Z278" s="618">
        <f>IF(OR(AC278&lt;0.01,AC278="n/a"),"n/a",M278/AC278*100)</f>
        <v>22.297297297297295</v>
      </c>
      <c r="AA278" s="841">
        <f>IF(OR(AC278&lt;0.01,AC278="n/a"),"n/a",I278/AC278)</f>
        <v>21.170945945945945</v>
      </c>
      <c r="AB278" s="842">
        <v>12</v>
      </c>
      <c r="AC278" s="821">
        <v>29.6</v>
      </c>
      <c r="AD278" s="821">
        <v>1.18</v>
      </c>
      <c r="AE278" s="821">
        <v>0.83</v>
      </c>
      <c r="AF278" s="821">
        <v>0.71</v>
      </c>
      <c r="AG278" s="821">
        <v>3.5000000000000004</v>
      </c>
      <c r="AH278" s="821">
        <v>21.2</v>
      </c>
      <c r="AI278" s="821">
        <v>47.06</v>
      </c>
      <c r="AJ278" s="821">
        <v>18.8</v>
      </c>
      <c r="AK278" s="821">
        <v>18.099999999999998</v>
      </c>
      <c r="AL278" s="833">
        <v>3070</v>
      </c>
      <c r="AM278" s="827">
        <v>0.3</v>
      </c>
      <c r="AN278" s="821">
        <v>0.18</v>
      </c>
      <c r="AO278" s="705">
        <f>IF(U278="n/a","n/a",IF(AA278&lt;0,"n/a",IF(AA278="n/a","n/a",J278+U278-AA278)))</f>
        <v>-15.652775821603937</v>
      </c>
      <c r="AP278" s="706">
        <f>IF(U278="n/a","n/a",J278+U278)</f>
        <v>5.5181701243420083</v>
      </c>
      <c r="AQ278" s="843">
        <f>IF(OR(AC278&lt;0.01,AC278="n/a",AF278="n/a"),"n/a",(I278/SQRT(22.5*AC278*(I278/AF278))-1)*100)</f>
        <v>-18.265003764546439</v>
      </c>
      <c r="AR278" s="618">
        <f>INDEX(Historical!$C$7:$C$1222,MATCH(B278,Historical!$B$7:$B$1244,0))*IF(AH278="n/a",1.03,IF(AH278&lt;0,1.01,IF(AH278&gt;10,1.1,(1+AH278/100))))</f>
        <v>6.9520000000000008</v>
      </c>
      <c r="AS278" s="841">
        <f>IF($AI278="n/a",1.03*AR278,IF($AI278&lt;0,1.01*AR278,IF($AI278&gt;10,1.1*AR278,(1+$AI278/100)*AR278)))</f>
        <v>7.6472000000000016</v>
      </c>
      <c r="AT278" s="841">
        <f>IF($AK278="n/a",1.03*AS278,IF($AK278&lt;0,1.01*AS278,IF($AK278&gt;10,1.1*AS278,(1+$AK278/100)*AS278)))</f>
        <v>8.4119200000000021</v>
      </c>
      <c r="AU278" s="841">
        <f>IF($AK278="n/a",1.03*AT278,IF($AK278&lt;0,1.01*AT278,IF($AK278&gt;10,1.1*AT278,(1+$AK278/100)*AT278)))</f>
        <v>9.2531120000000033</v>
      </c>
      <c r="AV278" s="841">
        <f>IF($AK278="n/a",1.03*AU278,IF($AK278&lt;0,1.01*AU278,IF($AK278&gt;10,1.1*AU278,(1+$AK278/100)*AU278)))</f>
        <v>10.178423200000005</v>
      </c>
      <c r="AW278" s="618">
        <f>SUM(AR278:AV278)</f>
        <v>42.442655200000011</v>
      </c>
      <c r="AX278" s="713">
        <f>AW278/I278*100</f>
        <v>6.7728361791082907</v>
      </c>
      <c r="AY278" s="887">
        <v>1.02</v>
      </c>
      <c r="AZ278" s="827">
        <v>19.23</v>
      </c>
      <c r="BA278" s="827">
        <v>-8.07</v>
      </c>
      <c r="BB278" s="827">
        <v>-0.57999999999999996</v>
      </c>
      <c r="BC278" s="827">
        <v>4.5699999999999994</v>
      </c>
      <c r="BE278" s="594">
        <v>2017</v>
      </c>
      <c r="BF278" s="853">
        <f>IF(BE278&gt;2020,0,IF(BE278&gt;2008,1,IF(BE278&gt;2001,2,IF(BE278&gt;1990,3,IF(BE278&gt;1980,4,IF(BE278&gt;1973,5,IF(BE278&gt;1970,6,IF(BE278&gt;1960,7,IF(BE278&gt;1958,8,IF(BE278&gt;1953,9,10))))))))))</f>
        <v>1</v>
      </c>
      <c r="BG278" s="837">
        <v>2.1</v>
      </c>
      <c r="BH278" s="820" t="s">
        <v>4443</v>
      </c>
      <c r="BI278" s="820" t="s">
        <v>4444</v>
      </c>
    </row>
    <row r="279" spans="1:61" ht="11.25" customHeight="1" x14ac:dyDescent="0.2">
      <c r="A279" s="836" t="s">
        <v>4600</v>
      </c>
      <c r="B279" s="830" t="s">
        <v>4599</v>
      </c>
      <c r="C279" s="885" t="s">
        <v>111</v>
      </c>
      <c r="D279" s="885" t="s">
        <v>4191</v>
      </c>
      <c r="E279" s="699">
        <v>8</v>
      </c>
      <c r="F279" s="1122">
        <v>606</v>
      </c>
      <c r="G279" s="1116" t="s">
        <v>105</v>
      </c>
      <c r="H279" s="1116" t="s">
        <v>105</v>
      </c>
      <c r="I279" s="829">
        <v>28.13</v>
      </c>
      <c r="J279" s="618">
        <f>(M279/I279)*100</f>
        <v>2.8439388553146108</v>
      </c>
      <c r="K279" s="832">
        <v>0.2</v>
      </c>
      <c r="L279" s="842">
        <v>4</v>
      </c>
      <c r="M279" s="609">
        <f>K279*L279</f>
        <v>0.8</v>
      </c>
      <c r="N279" s="825" t="s">
        <v>1199</v>
      </c>
      <c r="O279" s="700">
        <v>0.18</v>
      </c>
      <c r="P279" s="603">
        <v>44988</v>
      </c>
      <c r="Q279" s="603">
        <v>44998</v>
      </c>
      <c r="R279" s="609">
        <f>(K279-O279)/O279*100</f>
        <v>11.111111111111121</v>
      </c>
      <c r="S279" s="667">
        <f>IF(INDEX(Historical!$D$7:$D$1220,MATCH(B279,Historical!$B$7:$B$1244,0))=0,"n/a",(INDEX(Historical!$C$7:$C$1222,MATCH(B279,Historical!$B$7:$B$1244,0))/INDEX(Historical!$D$7:$D$1220,MATCH(B279,Historical!$B$7:$B$1244,0))-1)*100)</f>
        <v>12.5</v>
      </c>
      <c r="T279" s="667">
        <f>IF(INDEX(Historical!$F$7:$F$1213,MATCH(B279,Historical!$B$7:$B$1244,0))=0,"n/a",((INDEX(Historical!$C$7:$C$1222,MATCH(B279,Historical!$B$7:$B$1244,0))/INDEX(Historical!$F$7:$F$1213,MATCH(B279,Historical!$B$7:$B$1244,0)))^(1/3)-1)*100)</f>
        <v>14.471424255333186</v>
      </c>
      <c r="U279" s="667">
        <f>IF(INDEX(Historical!$H$7:$H$1213,MATCH(B279,Historical!$B$7:$B$1244,0))=0,"n/a",((INDEX(Historical!$C$7:$C$1222,MATCH(B279,Historical!$B$7:$B$1244,0))/INDEX(Historical!$H$7:$H$1213,MATCH(B279,Historical!$B$7:$B$1244,0)))^(1/5)-1)*100)</f>
        <v>15.518858939380852</v>
      </c>
      <c r="V279" s="667">
        <f>IF(INDEX(Historical!$N$7:$N$1213,MATCH(B279,Historical!$B$7:$B$1244,0))=0,"n/a",((INDEX(Historical!$C$7:$C$1222,MATCH(B279,Historical!$B$7:$B$1244,0))/INDEX(Historical!$N$7:$N$1213,MATCH(B279,Historical!$B$7:$B$1244,0)))^(1/10)-1)*100)</f>
        <v>11.157622371784459</v>
      </c>
      <c r="W279" s="668">
        <f>IF(OR(U279&lt;=0,U279="n/a",V279&lt;=0,V279="n/a"),"n/a",U279/V279)</f>
        <v>1.3908750827259708</v>
      </c>
      <c r="X279" s="669" t="str">
        <f>IF(OR(AJ279&lt;=0,AJ279="n/a",U279&lt;=0,U279="n/a"),"n/a",U279/AJ279)</f>
        <v>n/a</v>
      </c>
      <c r="Y279" s="831"/>
      <c r="Z279" s="618">
        <f>IF(OR(AC279&lt;0.01,AC279="n/a"),"n/a",M279/AC279*100)</f>
        <v>39.024390243902445</v>
      </c>
      <c r="AA279" s="841">
        <f>IF(OR(AC279&lt;0.01,AC279="n/a"),"n/a",I279/AC279)</f>
        <v>13.721951219512196</v>
      </c>
      <c r="AB279" s="842">
        <v>12</v>
      </c>
      <c r="AC279" s="821">
        <v>2.0499999999999998</v>
      </c>
      <c r="AD279" s="821">
        <v>0.76</v>
      </c>
      <c r="AE279" s="821">
        <v>0.93</v>
      </c>
      <c r="AF279" s="821">
        <v>5.05</v>
      </c>
      <c r="AG279" s="821">
        <v>40.9</v>
      </c>
      <c r="AH279" s="821">
        <v>11.1</v>
      </c>
      <c r="AI279" s="821">
        <v>11.25</v>
      </c>
      <c r="AJ279" s="821">
        <v>-1</v>
      </c>
      <c r="AK279" s="821">
        <v>18</v>
      </c>
      <c r="AL279" s="833">
        <v>1080</v>
      </c>
      <c r="AM279" s="827">
        <v>0.5</v>
      </c>
      <c r="AN279" s="821">
        <v>0</v>
      </c>
      <c r="AO279" s="705">
        <f>IF(U279="n/a","n/a",IF(AA279&lt;0,"n/a",IF(AA279="n/a","n/a",J279+U279-AA279)))</f>
        <v>4.6408465751832679</v>
      </c>
      <c r="AP279" s="706">
        <f>IF(U279="n/a","n/a",J279+U279)</f>
        <v>18.362797794695464</v>
      </c>
      <c r="AQ279" s="843">
        <f>IF(OR(AC279&lt;0.01,AC279="n/a",AF279="n/a"),"n/a",(I279/SQRT(22.5*AC279*(I279/AF279))-1)*100)</f>
        <v>75.494037453048037</v>
      </c>
      <c r="AR279" s="618">
        <f>INDEX(Historical!$C$7:$C$1222,MATCH(B279,Historical!$B$7:$B$1244,0))*IF(AH279="n/a",1.03,IF(AH279&lt;0,1.01,IF(AH279&gt;10,1.1,(1+AH279/100))))</f>
        <v>0.79200000000000004</v>
      </c>
      <c r="AS279" s="841">
        <f>IF($AI279="n/a",1.03*AR279,IF($AI279&lt;0,1.01*AR279,IF($AI279&gt;10,1.1*AR279,(1+$AI279/100)*AR279)))</f>
        <v>0.87120000000000009</v>
      </c>
      <c r="AT279" s="841">
        <f>IF($AK279="n/a",1.03*AS279,IF($AK279&lt;0,1.01*AS279,IF($AK279&gt;10,1.1*AS279,(1+$AK279/100)*AS279)))</f>
        <v>0.95832000000000017</v>
      </c>
      <c r="AU279" s="841">
        <f>IF($AK279="n/a",1.03*AT279,IF($AK279&lt;0,1.01*AT279,IF($AK279&gt;10,1.1*AT279,(1+$AK279/100)*AT279)))</f>
        <v>1.0541520000000002</v>
      </c>
      <c r="AV279" s="841">
        <f>IF($AK279="n/a",1.03*AU279,IF($AK279&lt;0,1.01*AU279,IF($AK279&gt;10,1.1*AU279,(1+$AK279/100)*AU279)))</f>
        <v>1.1595672000000004</v>
      </c>
      <c r="AW279" s="618">
        <f>SUM(AR279:AV279)</f>
        <v>4.8352392000000011</v>
      </c>
      <c r="AX279" s="713">
        <f>AW279/I279*100</f>
        <v>17.188905794525422</v>
      </c>
      <c r="AY279" s="887">
        <v>0.74</v>
      </c>
      <c r="AZ279" s="827">
        <v>26.369999999999997</v>
      </c>
      <c r="BA279" s="827">
        <v>-24.62</v>
      </c>
      <c r="BB279" s="827">
        <v>8.6900000000000013</v>
      </c>
      <c r="BC279" s="827">
        <v>-3.4299999999999997</v>
      </c>
      <c r="BE279" s="594">
        <v>2016</v>
      </c>
      <c r="BF279" s="853">
        <f>IF(BE279&gt;2020,0,IF(BE279&gt;2008,1,IF(BE279&gt;2001,2,IF(BE279&gt;1990,3,IF(BE279&gt;1980,4,IF(BE279&gt;1973,5,IF(BE279&gt;1970,6,IF(BE279&gt;1960,7,IF(BE279&gt;1958,8,IF(BE279&gt;1953,9,10))))))))))</f>
        <v>1</v>
      </c>
      <c r="BG279" s="837">
        <v>16.8</v>
      </c>
      <c r="BH279" s="820" t="s">
        <v>4443</v>
      </c>
      <c r="BI279" s="820" t="s">
        <v>4444</v>
      </c>
    </row>
    <row r="280" spans="1:61" ht="11.25" customHeight="1" x14ac:dyDescent="0.2">
      <c r="A280" s="836" t="s">
        <v>4833</v>
      </c>
      <c r="B280" s="830" t="s">
        <v>3929</v>
      </c>
      <c r="C280" s="885" t="s">
        <v>152</v>
      </c>
      <c r="D280" s="885" t="s">
        <v>894</v>
      </c>
      <c r="E280" s="699">
        <v>9</v>
      </c>
      <c r="F280" s="1122">
        <v>571</v>
      </c>
      <c r="G280" s="1116" t="s">
        <v>105</v>
      </c>
      <c r="H280" s="1116" t="s">
        <v>105</v>
      </c>
      <c r="I280" t="n">
        <v>79.58</v>
      </c>
      <c r="J280" s="618">
        <f>(M280/I280)*100</f>
        <v>3.7253197566124427</v>
      </c>
      <c r="K280" s="832">
        <v>0.75</v>
      </c>
      <c r="L280" s="842">
        <v>4</v>
      </c>
      <c r="M280" s="609">
        <f>K280*L280</f>
        <v>3</v>
      </c>
      <c r="N280" s="825" t="s">
        <v>285</v>
      </c>
      <c r="O280" s="700">
        <v>0.73</v>
      </c>
      <c r="P280" s="603">
        <v>44999</v>
      </c>
      <c r="Q280" s="603">
        <v>45015</v>
      </c>
      <c r="R280" s="609">
        <f>(K280-O280)/O280*100</f>
        <v>2.7397260273972628</v>
      </c>
      <c r="S280" s="667">
        <f>IF(INDEX(Historical!$D$7:$D$1220,MATCH(B280,Historical!$B$7:$B$1244,0))=0,"n/a",(INDEX(Historical!$C$7:$C$1222,MATCH(B280,Historical!$B$7:$B$1244,0))/INDEX(Historical!$D$7:$D$1220,MATCH(B280,Historical!$B$7:$B$1244,0))-1)*100)</f>
        <v>2.8169014084507005</v>
      </c>
      <c r="T280" s="667">
        <f>IF(INDEX(Historical!$F$7:$F$1213,MATCH(B280,Historical!$B$7:$B$1244,0))=0,"n/a",((INDEX(Historical!$C$7:$C$1222,MATCH(B280,Historical!$B$7:$B$1244,0))/INDEX(Historical!$F$7:$F$1213,MATCH(B280,Historical!$B$7:$B$1244,0)))^(1/3)-1)*100)</f>
        <v>5.0334030907467797</v>
      </c>
      <c r="U280" s="667">
        <f>IF(INDEX(Historical!$H$7:$H$1213,MATCH(B280,Historical!$B$7:$B$1244,0))=0,"n/a",((INDEX(Historical!$C$7:$C$1222,MATCH(B280,Historical!$B$7:$B$1244,0))/INDEX(Historical!$H$7:$H$1213,MATCH(B280,Historical!$B$7:$B$1244,0)))^(1/5)-1)*100)</f>
        <v>7.0197428974220211</v>
      </c>
      <c r="V280" s="667" t="str">
        <f>IF(INDEX(Historical!$N$7:$N$1213,MATCH(B280,Historical!$B$7:$B$1244,0))=0,"n/a",((INDEX(Historical!$C$7:$C$1222,MATCH(B280,Historical!$B$7:$B$1244,0))/INDEX(Historical!$N$7:$N$1213,MATCH(B280,Historical!$B$7:$B$1244,0)))^(1/10)-1)*100)</f>
        <v>n/a</v>
      </c>
      <c r="W280" s="668" t="str">
        <f>IF(OR(U280&lt;=0,U280="n/a",V280&lt;=0,V280="n/a"),"n/a",U280/V280)</f>
        <v>n/a</v>
      </c>
      <c r="X280" s="669" t="str">
        <f>IF(OR(AJ280&lt;=0,AJ280="n/a",U280&lt;=0,U280="n/a"),"n/a",U280/AJ280)</f>
        <v>n/a</v>
      </c>
      <c r="Y280" s="831"/>
      <c r="Z280" s="618">
        <f>IF(OR(AC280&lt;0.01,AC280="n/a"),"n/a",M280/AC280*100)</f>
        <v>82.417582417582409</v>
      </c>
      <c r="AA280" s="841">
        <f>IF(OR(AC280&lt;0.01,AC280="n/a"),"n/a",I280/AC280)</f>
        <v>22.123626373626372</v>
      </c>
      <c r="AB280" s="842">
        <v>12</v>
      </c>
      <c r="AC280" s="821">
        <v>3.64</v>
      </c>
      <c r="AD280" s="821">
        <v>8.81</v>
      </c>
      <c r="AE280" s="821">
        <v>3.78</v>
      </c>
      <c r="AF280" s="821">
        <v>4.78</v>
      </c>
      <c r="AG280" s="821">
        <v>22.3</v>
      </c>
      <c r="AH280" s="821">
        <v>-26.200000000000003</v>
      </c>
      <c r="AI280" s="821">
        <v>5.26</v>
      </c>
      <c r="AJ280" s="821">
        <v>-13.900000000000002</v>
      </c>
      <c r="AK280" s="821">
        <v>2.52</v>
      </c>
      <c r="AL280" s="833">
        <v>103220</v>
      </c>
      <c r="AM280" s="827">
        <v>0.08</v>
      </c>
      <c r="AN280" s="821">
        <v>1.19</v>
      </c>
      <c r="AO280" s="705">
        <f>IF(U280="n/a","n/a",IF(AA280&lt;0,"n/a",IF(AA280="n/a","n/a",J280+U280-AA280)))</f>
        <v>-11.378563719591909</v>
      </c>
      <c r="AP280" s="706">
        <f>IF(U280="n/a","n/a",J280+U280)</f>
        <v>10.745062654034463</v>
      </c>
      <c r="AQ280" s="843">
        <f>IF(OR(AC280&lt;0.01,AC280="n/a",AF280="n/a"),"n/a",(I280/SQRT(22.5*AC280*(I280/AF280))-1)*100)</f>
        <v>116.79579133464549</v>
      </c>
      <c r="AR280" s="618">
        <f>INDEX(Historical!$C$7:$C$1222,MATCH(B280,Historical!$B$7:$B$1244,0))*IF(AH280="n/a",1.03,IF(AH280&lt;0,1.01,IF(AH280&gt;10,1.1,(1+AH280/100))))</f>
        <v>2.9491999999999998</v>
      </c>
      <c r="AS280" s="841">
        <f>IF($AI280="n/a",1.03*AR280,IF($AI280&lt;0,1.01*AR280,IF($AI280&gt;10,1.1*AR280,(1+$AI280/100)*AR280)))</f>
        <v>3.1043279199999998</v>
      </c>
      <c r="AT280" s="841">
        <f>IF($AK280="n/a",1.03*AS280,IF($AK280&lt;0,1.01*AS280,IF($AK280&gt;10,1.1*AS280,(1+$AK280/100)*AS280)))</f>
        <v>3.1825569835839995</v>
      </c>
      <c r="AU280" s="841">
        <f>IF($AK280="n/a",1.03*AT280,IF($AK280&lt;0,1.01*AT280,IF($AK280&gt;10,1.1*AT280,(1+$AK280/100)*AT280)))</f>
        <v>3.262757419570316</v>
      </c>
      <c r="AV280" s="841">
        <f>IF($AK280="n/a",1.03*AU280,IF($AK280&lt;0,1.01*AU280,IF($AK280&gt;10,1.1*AU280,(1+$AK280/100)*AU280)))</f>
        <v>3.3449789065434876</v>
      </c>
      <c r="AW280" s="618">
        <f>SUM(AR280:AV280)</f>
        <v>15.843821229697802</v>
      </c>
      <c r="AX280" s="713">
        <f>AW280/I280*100</f>
        <v>19.674433415742957</v>
      </c>
      <c r="AY280" s="887">
        <v>0.4</v>
      </c>
      <c r="AZ280" s="827">
        <v>40.869999999999997</v>
      </c>
      <c r="BA280" s="827">
        <v>-10.26</v>
      </c>
      <c r="BB280" s="827">
        <v>-5.16</v>
      </c>
      <c r="BC280" s="827">
        <v>11.700000000000001</v>
      </c>
      <c r="BE280" s="594">
        <v>2015</v>
      </c>
      <c r="BF280" s="853">
        <f>IF(BE280&gt;2020,0,IF(BE280&gt;2008,1,IF(BE280&gt;2001,2,IF(BE280&gt;1990,3,IF(BE280&gt;1980,4,IF(BE280&gt;1973,5,IF(BE280&gt;1970,6,IF(BE280&gt;1960,7,IF(BE280&gt;1958,8,IF(BE280&gt;1953,9,10))))))))))</f>
        <v>1</v>
      </c>
      <c r="BG280" s="837">
        <v>7.3</v>
      </c>
      <c r="BH280" s="820" t="s">
        <v>4443</v>
      </c>
      <c r="BI280" s="820" t="s">
        <v>4444</v>
      </c>
    </row>
    <row r="281" spans="1:61" ht="11.25" customHeight="1" x14ac:dyDescent="0.2">
      <c r="A281" s="826" t="s">
        <v>4834</v>
      </c>
      <c r="B281" s="830" t="s">
        <v>4308</v>
      </c>
      <c r="C281" s="885" t="s">
        <v>107</v>
      </c>
      <c r="D281" s="885" t="s">
        <v>117</v>
      </c>
      <c r="E281" s="699">
        <v>18</v>
      </c>
      <c r="F281" s="1122">
        <v>229</v>
      </c>
      <c r="G281" s="1097" t="s">
        <v>114</v>
      </c>
      <c r="H281" s="1097" t="s">
        <v>114</v>
      </c>
      <c r="I281" t="n">
        <v>109.58</v>
      </c>
      <c r="J281" s="618">
        <f>(M281/I281)*100</f>
        <v>0.73958418933355252</v>
      </c>
      <c r="K281" s="832">
        <v>0.22500000000000001</v>
      </c>
      <c r="L281" s="842">
        <v>4</v>
      </c>
      <c r="M281" s="609">
        <f>K281*L281</f>
        <v>0.9</v>
      </c>
      <c r="N281" s="825" t="s">
        <v>138</v>
      </c>
      <c r="O281" s="700">
        <v>0.20749999999999999</v>
      </c>
      <c r="P281" s="603">
        <v>45016</v>
      </c>
      <c r="Q281" s="603">
        <v>45047</v>
      </c>
      <c r="R281" s="609">
        <f>(K281-O281)/O281*100</f>
        <v>8.4337349397590433</v>
      </c>
      <c r="S281" s="667">
        <f>IF(INDEX(Historical!$D$7:$D$1220,MATCH(B281,Historical!$B$7:$B$1244,0))=0,"n/a",(INDEX(Historical!$C$7:$C$1222,MATCH(B281,Historical!$B$7:$B$1244,0))/INDEX(Historical!$D$7:$D$1220,MATCH(B281,Historical!$B$7:$B$1244,0))-1)*100)</f>
        <v>5.12820512820511</v>
      </c>
      <c r="T281" s="667">
        <f>IF(INDEX(Historical!$F$7:$F$1213,MATCH(B281,Historical!$B$7:$B$1244,0))=0,"n/a",((INDEX(Historical!$C$7:$C$1222,MATCH(B281,Historical!$B$7:$B$1244,0))/INDEX(Historical!$F$7:$F$1213,MATCH(B281,Historical!$B$7:$B$1244,0)))^(1/3)-1)*100)</f>
        <v>6.5699718218343861</v>
      </c>
      <c r="U281" s="667">
        <f>IF(INDEX(Historical!$H$7:$H$1213,MATCH(B281,Historical!$B$7:$B$1244,0))=0,"n/a",((INDEX(Historical!$C$7:$C$1222,MATCH(B281,Historical!$B$7:$B$1244,0))/INDEX(Historical!$H$7:$H$1213,MATCH(B281,Historical!$B$7:$B$1244,0)))^(1/5)-1)*100)</f>
        <v>6.8051927565147885</v>
      </c>
      <c r="V281" s="667">
        <f>IF(INDEX(Historical!$N$7:$N$1213,MATCH(B281,Historical!$B$7:$B$1244,0))=0,"n/a",((INDEX(Historical!$C$7:$C$1222,MATCH(B281,Historical!$B$7:$B$1244,0))/INDEX(Historical!$N$7:$N$1213,MATCH(B281,Historical!$B$7:$B$1244,0)))^(1/10)-1)*100)</f>
        <v>7.9948450257376846</v>
      </c>
      <c r="W281" s="668">
        <f>IF(OR(U281&lt;=0,U281="n/a",V281&lt;=0,V281="n/a"),"n/a",U281/V281)</f>
        <v>0.85119758226794062</v>
      </c>
      <c r="X281" s="669">
        <f>IF(OR(AJ281&lt;=0,AJ281="n/a",U281&lt;=0,U281="n/a"),"n/a",U281/AJ281)</f>
        <v>0.65434545735719118</v>
      </c>
      <c r="Y281" s="631"/>
      <c r="Z281" s="618">
        <f>IF(OR(AC281&lt;0.01,AC281="n/a"),"n/a",M281/AC281*100)</f>
        <v>12.032085561497325</v>
      </c>
      <c r="AA281" s="841">
        <f>IF(OR(AC281&lt;0.01,AC281="n/a"),"n/a",I281/AC281)</f>
        <v>16.268716577540104</v>
      </c>
      <c r="AB281" s="842">
        <v>12</v>
      </c>
      <c r="AC281" s="821">
        <v>7.48</v>
      </c>
      <c r="AD281" s="821">
        <v>1.0900000000000001</v>
      </c>
      <c r="AE281" s="821">
        <v>2.23</v>
      </c>
      <c r="AF281" s="821">
        <v>2.7</v>
      </c>
      <c r="AG281" s="821">
        <v>11.200000000000001</v>
      </c>
      <c r="AH281" s="821">
        <v>5.8000000000000007</v>
      </c>
      <c r="AI281" s="821">
        <v>8.3800000000000008</v>
      </c>
      <c r="AJ281" s="821">
        <v>10.4</v>
      </c>
      <c r="AK281" s="821">
        <v>14.89</v>
      </c>
      <c r="AL281" s="833">
        <v>11610</v>
      </c>
      <c r="AM281" s="827">
        <v>1.6</v>
      </c>
      <c r="AN281" s="821">
        <v>0.47</v>
      </c>
      <c r="AO281" s="705">
        <f>IF(U281="n/a","n/a",IF(AA281&lt;0,"n/a",IF(AA281="n/a","n/a",J281+U281-AA281)))</f>
        <v>-8.7239396316917635</v>
      </c>
      <c r="AP281" s="706">
        <f>IF(U281="n/a","n/a",J281+U281)</f>
        <v>7.5447769458483407</v>
      </c>
      <c r="AQ281" s="843">
        <f>IF(OR(AC281&lt;0.01,AC281="n/a",AF281="n/a"),"n/a",(I281/SQRT(22.5*AC281*(I281/AF281))-1)*100)</f>
        <v>39.722796611891951</v>
      </c>
      <c r="AR281" s="618">
        <f>INDEX(Historical!$C$7:$C$1222,MATCH(B281,Historical!$B$7:$B$1244,0))*IF(AH281="n/a",1.03,IF(AH281&lt;0,1.01,IF(AH281&gt;10,1.1,(1+AH281/100))))</f>
        <v>0.86756</v>
      </c>
      <c r="AS281" s="841">
        <f>IF($AI281="n/a",1.03*AR281,IF($AI281&lt;0,1.01*AR281,IF($AI281&gt;10,1.1*AR281,(1+$AI281/100)*AR281)))</f>
        <v>0.94026152800000007</v>
      </c>
      <c r="AT281" s="841">
        <f>IF($AK281="n/a",1.03*AS281,IF($AK281&lt;0,1.01*AS281,IF($AK281&gt;10,1.1*AS281,(1+$AK281/100)*AS281)))</f>
        <v>1.0342876808000001</v>
      </c>
      <c r="AU281" s="841">
        <f>IF($AK281="n/a",1.03*AT281,IF($AK281&lt;0,1.01*AT281,IF($AK281&gt;10,1.1*AT281,(1+$AK281/100)*AT281)))</f>
        <v>1.1377164488800002</v>
      </c>
      <c r="AV281" s="841">
        <f>IF($AK281="n/a",1.03*AU281,IF($AK281&lt;0,1.01*AU281,IF($AK281&gt;10,1.1*AU281,(1+$AK281/100)*AU281)))</f>
        <v>1.2514880937680004</v>
      </c>
      <c r="AW281" s="618">
        <f>SUM(AR281:AV281)</f>
        <v>5.2313137514480008</v>
      </c>
      <c r="AX281" s="713">
        <f>AW281/I281*100</f>
        <v>4.2988854889045944</v>
      </c>
      <c r="AY281" s="887">
        <v>0.81</v>
      </c>
      <c r="AZ281" s="827">
        <v>38.49</v>
      </c>
      <c r="BA281" s="827">
        <v>-1.7399999999999998</v>
      </c>
      <c r="BB281" s="827">
        <v>1.27</v>
      </c>
      <c r="BC281" s="827">
        <v>12.93</v>
      </c>
      <c r="BE281" s="594">
        <v>2006</v>
      </c>
      <c r="BF281" s="853">
        <f>IF(BE281&gt;2020,0,IF(BE281&gt;2008,1,IF(BE281&gt;2001,2,IF(BE281&gt;1990,3,IF(BE281&gt;1980,4,IF(BE281&gt;1973,5,IF(BE281&gt;1970,6,IF(BE281&gt;1960,7,IF(BE281&gt;1958,8,IF(BE281&gt;1953,9,10))))))))))</f>
        <v>2</v>
      </c>
      <c r="BG281" s="837">
        <v>2.6</v>
      </c>
      <c r="BH281" s="820" t="s">
        <v>4443</v>
      </c>
      <c r="BI281" s="820" t="s">
        <v>4444</v>
      </c>
    </row>
    <row r="282" spans="1:61" ht="11.25" customHeight="1" x14ac:dyDescent="0.2">
      <c r="A282" s="819" t="s">
        <v>4835</v>
      </c>
      <c r="B282" s="830" t="s">
        <v>1065</v>
      </c>
      <c r="C282" s="885" t="s">
        <v>4055</v>
      </c>
      <c r="D282" s="885" t="s">
        <v>4196</v>
      </c>
      <c r="E282" s="699">
        <v>13</v>
      </c>
      <c r="F282" s="1122">
        <v>335</v>
      </c>
      <c r="G282" s="1105" t="s">
        <v>105</v>
      </c>
      <c r="H282" s="1105" t="s">
        <v>105</v>
      </c>
      <c r="I282" t="n">
        <v>34.82</v>
      </c>
      <c r="J282" s="618">
        <f>(M282/I282)*100</f>
        <v>3.2989690721649487</v>
      </c>
      <c r="K282" s="832">
        <v>0.28000000000000003</v>
      </c>
      <c r="L282" s="842">
        <v>4</v>
      </c>
      <c r="M282" s="609">
        <f>K282*L282</f>
        <v>1.1200000000000001</v>
      </c>
      <c r="N282" s="825" t="s">
        <v>150</v>
      </c>
      <c r="O282" s="700">
        <v>0.27</v>
      </c>
      <c r="P282" s="603">
        <v>44984</v>
      </c>
      <c r="Q282" s="603">
        <v>45015</v>
      </c>
      <c r="R282" s="609">
        <f>(K282-O282)/O282*100</f>
        <v>3.7037037037037068</v>
      </c>
      <c r="S282" s="667">
        <f>IF(INDEX(Historical!$D$7:$D$1220,MATCH(B282,Historical!$B$7:$B$1244,0))=0,"n/a",(INDEX(Historical!$C$7:$C$1222,MATCH(B282,Historical!$B$7:$B$1244,0))/INDEX(Historical!$D$7:$D$1220,MATCH(B282,Historical!$B$7:$B$1244,0))-1)*100)</f>
        <v>12.500000000000021</v>
      </c>
      <c r="T282" s="667">
        <f>IF(INDEX(Historical!$F$7:$F$1213,MATCH(B282,Historical!$B$7:$B$1244,0))=0,"n/a",((INDEX(Historical!$C$7:$C$1222,MATCH(B282,Historical!$B$7:$B$1244,0))/INDEX(Historical!$F$7:$F$1213,MATCH(B282,Historical!$B$7:$B$1244,0)))^(1/3)-1)*100)</f>
        <v>10.520944959211608</v>
      </c>
      <c r="U282" s="667">
        <f>IF(INDEX(Historical!$H$7:$H$1213,MATCH(B282,Historical!$B$7:$B$1244,0))=0,"n/a",((INDEX(Historical!$C$7:$C$1222,MATCH(B282,Historical!$B$7:$B$1244,0))/INDEX(Historical!$H$7:$H$1213,MATCH(B282,Historical!$B$7:$B$1244,0)))^(1/5)-1)*100)</f>
        <v>11.739420112574139</v>
      </c>
      <c r="V282" s="667">
        <f>IF(INDEX(Historical!$N$7:$N$1213,MATCH(B282,Historical!$B$7:$B$1244,0))=0,"n/a",((INDEX(Historical!$C$7:$C$1222,MATCH(B282,Historical!$B$7:$B$1244,0))/INDEX(Historical!$N$7:$N$1213,MATCH(B282,Historical!$B$7:$B$1244,0)))^(1/10)-1)*100)</f>
        <v>13.112687251123646</v>
      </c>
      <c r="W282" s="668">
        <f>IF(OR(U282&lt;=0,U282="n/a",V282&lt;=0,V282="n/a"),"n/a",U282/V282)</f>
        <v>0.89527187583675272</v>
      </c>
      <c r="X282" s="669">
        <f>IF(OR(AJ282&lt;=0,AJ282="n/a",U282&lt;=0,U282="n/a"),"n/a",U282/AJ282)</f>
        <v>1.1739420112574139</v>
      </c>
      <c r="Y282" s="628"/>
      <c r="Z282" s="618">
        <f>IF(OR(AC282&lt;0.01,AC282="n/a"),"n/a",M282/AC282*100)</f>
        <v>72.727272727272734</v>
      </c>
      <c r="AA282" s="841">
        <f>IF(OR(AC282&lt;0.01,AC282="n/a"),"n/a",I282/AC282)</f>
        <v>22.045454545454547</v>
      </c>
      <c r="AB282" s="842">
        <v>12</v>
      </c>
      <c r="AC282" s="821">
        <v>1.54</v>
      </c>
      <c r="AD282" s="821">
        <v>2.2599999999999998</v>
      </c>
      <c r="AE282" s="821">
        <v>2.0099999999999998</v>
      </c>
      <c r="AF282" s="821">
        <v>2.41</v>
      </c>
      <c r="AG282" s="821">
        <v>11.1</v>
      </c>
      <c r="AH282" s="822">
        <v>20.100000000000001</v>
      </c>
      <c r="AI282" s="822">
        <v>21.990000000000002</v>
      </c>
      <c r="AJ282" s="821">
        <v>10</v>
      </c>
      <c r="AK282" s="821">
        <v>9.9</v>
      </c>
      <c r="AL282" s="833">
        <v>28560</v>
      </c>
      <c r="AM282" s="827">
        <v>0.1</v>
      </c>
      <c r="AN282" s="821">
        <v>0.57999999999999996</v>
      </c>
      <c r="AO282" s="705">
        <f>IF(U282="n/a","n/a",IF(AA282&lt;0,"n/a",IF(AA282="n/a","n/a",J282+U282-AA282)))</f>
        <v>-7.0070653607154583</v>
      </c>
      <c r="AP282" s="706">
        <f>IF(U282="n/a","n/a",J282+U282)</f>
        <v>15.038389184739088</v>
      </c>
      <c r="AQ282" s="843">
        <f>IF(OR(AC282&lt;0.01,AC282="n/a",AF282="n/a"),"n/a",(I282/SQRT(22.5*AC282*(I282/AF282))-1)*100)</f>
        <v>53.665647797844905</v>
      </c>
      <c r="AR282" s="618">
        <f>INDEX(Historical!$C$7:$C$1222,MATCH(B282,Historical!$B$7:$B$1244,0))*IF(AH282="n/a",1.03,IF(AH282&lt;0,1.01,IF(AH282&gt;10,1.1,(1+AH282/100))))</f>
        <v>1.1880000000000002</v>
      </c>
      <c r="AS282" s="841">
        <f>IF($AI282="n/a",1.03*AR282,IF($AI282&lt;0,1.01*AR282,IF($AI282&gt;10,1.1*AR282,(1+$AI282/100)*AR282)))</f>
        <v>1.3068000000000002</v>
      </c>
      <c r="AT282" s="841">
        <f>IF($AK282="n/a",1.03*AS282,IF($AK282&lt;0,1.01*AS282,IF($AK282&gt;10,1.1*AS282,(1+$AK282/100)*AS282)))</f>
        <v>1.4361732000000003</v>
      </c>
      <c r="AU282" s="841">
        <f>IF($AK282="n/a",1.03*AT282,IF($AK282&lt;0,1.01*AT282,IF($AK282&gt;10,1.1*AT282,(1+$AK282/100)*AT282)))</f>
        <v>1.5783543468000003</v>
      </c>
      <c r="AV282" s="841">
        <f>IF($AK282="n/a",1.03*AU282,IF($AK282&lt;0,1.01*AU282,IF($AK282&gt;10,1.1*AU282,(1+$AK282/100)*AU282)))</f>
        <v>1.7346114271332003</v>
      </c>
      <c r="AW282" s="618">
        <f>SUM(AR282:AV282)</f>
        <v>7.2439389739332016</v>
      </c>
      <c r="AX282" s="713">
        <f>AW282/I282*100</f>
        <v>21.337080924692785</v>
      </c>
      <c r="AY282" s="887">
        <v>1.07</v>
      </c>
      <c r="AZ282" s="827">
        <v>17.150000000000002</v>
      </c>
      <c r="BA282" s="827">
        <v>-16.91</v>
      </c>
      <c r="BB282" s="827">
        <v>-1.8499999999999999</v>
      </c>
      <c r="BC282" s="827">
        <v>0.72</v>
      </c>
      <c r="BE282" s="594">
        <v>2011</v>
      </c>
      <c r="BF282" s="853">
        <f>IF(BE282&gt;2020,0,IF(BE282&gt;2008,1,IF(BE282&gt;2001,2,IF(BE282&gt;1990,3,IF(BE282&gt;1980,4,IF(BE282&gt;1973,5,IF(BE282&gt;1970,6,IF(BE282&gt;1960,7,IF(BE282&gt;1958,8,IF(BE282&gt;1953,9,10))))))))))</f>
        <v>1</v>
      </c>
      <c r="BG282" s="837">
        <v>4.5</v>
      </c>
      <c r="BH282" s="820" t="s">
        <v>4443</v>
      </c>
      <c r="BI282" s="820" t="s">
        <v>4444</v>
      </c>
    </row>
    <row r="283" spans="1:61" ht="11.25" customHeight="1" x14ac:dyDescent="0.2">
      <c r="A283" s="836" t="s">
        <v>5265</v>
      </c>
      <c r="B283" s="830" t="s">
        <v>5258</v>
      </c>
      <c r="C283" s="885" t="s">
        <v>107</v>
      </c>
      <c r="D283" s="885" t="s">
        <v>4197</v>
      </c>
      <c r="E283" s="699">
        <v>6</v>
      </c>
      <c r="F283" s="1122">
        <v>654</v>
      </c>
      <c r="G283" s="1097" t="s">
        <v>105</v>
      </c>
      <c r="H283" s="1097" t="s">
        <v>105</v>
      </c>
      <c r="I283" t="n">
        <v>29.0</v>
      </c>
      <c r="J283" s="618">
        <f>(M283/I283)*100</f>
        <v>2.8196090996475487</v>
      </c>
      <c r="K283" s="832">
        <v>0.22</v>
      </c>
      <c r="L283" s="842">
        <v>4</v>
      </c>
      <c r="M283" s="609">
        <f>K283*L283</f>
        <v>0.88</v>
      </c>
      <c r="N283" s="825" t="s">
        <v>126</v>
      </c>
      <c r="O283" s="700">
        <v>0.2</v>
      </c>
      <c r="P283" s="999">
        <v>44645</v>
      </c>
      <c r="Q283" s="999">
        <v>44664</v>
      </c>
      <c r="R283" s="609">
        <f>(K283-O283)/O283*100</f>
        <v>9.9999999999999947</v>
      </c>
      <c r="S283" s="667">
        <f>IF(INDEX(Historical!$D$7:$D$1220,MATCH(B283,Historical!$B$7:$B$1244,0))=0,"n/a",(INDEX(Historical!$C$7:$C$1222,MATCH(B283,Historical!$B$7:$B$1244,0))/INDEX(Historical!$D$7:$D$1220,MATCH(B283,Historical!$B$7:$B$1244,0))-1)*100)</f>
        <v>9.9999999999999858</v>
      </c>
      <c r="T283" s="667">
        <f>IF(INDEX(Historical!$F$7:$F$1213,MATCH(B283,Historical!$B$7:$B$1244,0))=0,"n/a",((INDEX(Historical!$C$7:$C$1222,MATCH(B283,Historical!$B$7:$B$1244,0))/INDEX(Historical!$F$7:$F$1213,MATCH(B283,Historical!$B$7:$B$1244,0)))^(1/3)-1)*100)</f>
        <v>11.091461903804611</v>
      </c>
      <c r="U283" s="667">
        <f>IF(INDEX(Historical!$H$7:$H$1213,MATCH(B283,Historical!$B$7:$B$1244,0))=0,"n/a",((INDEX(Historical!$C$7:$C$1222,MATCH(B283,Historical!$B$7:$B$1244,0))/INDEX(Historical!$H$7:$H$1213,MATCH(B283,Historical!$B$7:$B$1244,0)))^(1/5)-1)*100)</f>
        <v>29.474295824342889</v>
      </c>
      <c r="V283" s="667">
        <f>IF(INDEX(Historical!$N$7:$N$1213,MATCH(B283,Historical!$B$7:$B$1244,0))=0,"n/a",((INDEX(Historical!$C$7:$C$1222,MATCH(B283,Historical!$B$7:$B$1244,0))/INDEX(Historical!$N$7:$N$1213,MATCH(B283,Historical!$B$7:$B$1244,0)))^(1/10)-1)*100)</f>
        <v>8.9891120927413795</v>
      </c>
      <c r="W283" s="668">
        <f>IF(OR(U283&lt;=0,U283="n/a",V283&lt;=0,V283="n/a"),"n/a",U283/V283)</f>
        <v>3.2788884508563529</v>
      </c>
      <c r="X283" s="669">
        <f>IF(OR(AJ283&lt;=0,AJ283="n/a",U283&lt;=0,U283="n/a"),"n/a",U283/AJ283)</f>
        <v>1.1336267624747265</v>
      </c>
      <c r="Y283" s="640"/>
      <c r="Z283" s="618">
        <f>IF(OR(AC283&lt;0.01,AC283="n/a"),"n/a",M283/AC283*100)</f>
        <v>26.34730538922156</v>
      </c>
      <c r="AA283" s="841">
        <f>IF(OR(AC283&lt;0.01,AC283="n/a"),"n/a",I283/AC283)</f>
        <v>9.3443113772455089</v>
      </c>
      <c r="AB283" s="842">
        <v>12</v>
      </c>
      <c r="AC283" s="821">
        <v>3.34</v>
      </c>
      <c r="AD283" s="821" t="s">
        <v>135</v>
      </c>
      <c r="AE283" s="821">
        <v>3.08</v>
      </c>
      <c r="AF283" s="821">
        <v>1.31</v>
      </c>
      <c r="AG283" s="821">
        <v>13.700000000000001</v>
      </c>
      <c r="AH283" s="821">
        <v>45.800000000000004</v>
      </c>
      <c r="AI283" s="821">
        <v>3.42</v>
      </c>
      <c r="AJ283" s="821">
        <v>26</v>
      </c>
      <c r="AK283" s="821" t="s">
        <v>135</v>
      </c>
      <c r="AL283" s="833">
        <v>379.52</v>
      </c>
      <c r="AM283" s="827">
        <v>8.1</v>
      </c>
      <c r="AN283" s="821">
        <v>0.2</v>
      </c>
      <c r="AO283" s="705">
        <f>IF(U283="n/a","n/a",IF(AA283&lt;0,"n/a",IF(AA283="n/a","n/a",J283+U283-AA283)))</f>
        <v>22.949593546744929</v>
      </c>
      <c r="AP283" s="706">
        <f>IF(U283="n/a","n/a",J283+U283)</f>
        <v>32.293904923990439</v>
      </c>
      <c r="AQ283" s="843">
        <f>IF(OR(AC283&lt;0.01,AC283="n/a",AF283="n/a"),"n/a",(I283/SQRT(22.5*AC283*(I283/AF283))-1)*100)</f>
        <v>-26.240487154562388</v>
      </c>
      <c r="AR283" s="618">
        <f>INDEX(Historical!$C$7:$C$1222,MATCH(B283,Historical!$B$7:$B$1244,0))*IF(AH283="n/a",1.03,IF(AH283&lt;0,1.01,IF(AH283&gt;10,1.1,(1+AH283/100))))</f>
        <v>0.94600000000000006</v>
      </c>
      <c r="AS283" s="841">
        <f>IF($AI283="n/a",1.03*AR283,IF($AI283&lt;0,1.01*AR283,IF($AI283&gt;10,1.1*AR283,(1+$AI283/100)*AR283)))</f>
        <v>0.97835320000000003</v>
      </c>
      <c r="AT283" s="841">
        <f>IF($AK283="n/a",1.03*AS283,IF($AK283&lt;0,1.01*AS283,IF($AK283&gt;10,1.1*AS283,(1+$AK283/100)*AS283)))</f>
        <v>1.0077037960000002</v>
      </c>
      <c r="AU283" s="841">
        <f>IF($AK283="n/a",1.03*AT283,IF($AK283&lt;0,1.01*AT283,IF($AK283&gt;10,1.1*AT283,(1+$AK283/100)*AT283)))</f>
        <v>1.0379349098800001</v>
      </c>
      <c r="AV283" s="841">
        <f>IF($AK283="n/a",1.03*AU283,IF($AK283&lt;0,1.01*AU283,IF($AK283&gt;10,1.1*AU283,(1+$AK283/100)*AU283)))</f>
        <v>1.0690729571764002</v>
      </c>
      <c r="AW283" s="618">
        <f>SUM(AR283:AV283)</f>
        <v>5.0390648630564003</v>
      </c>
      <c r="AX283" s="713">
        <f>AW283/I283*100</f>
        <v>16.145674024531882</v>
      </c>
      <c r="AY283" s="887">
        <v>0.46</v>
      </c>
      <c r="AZ283" s="827">
        <v>1.46</v>
      </c>
      <c r="BA283" s="827">
        <v>-17.669999999999998</v>
      </c>
      <c r="BB283" s="827">
        <v>-7.31</v>
      </c>
      <c r="BC283" s="827">
        <v>-11.360000000000001</v>
      </c>
      <c r="BE283" s="594">
        <v>2017</v>
      </c>
      <c r="BF283" s="853">
        <f>IF(BE283&gt;2020,0,IF(BE283&gt;2008,1,IF(BE283&gt;2001,2,IF(BE283&gt;1990,3,IF(BE283&gt;1980,4,IF(BE283&gt;1973,5,IF(BE283&gt;1970,6,IF(BE283&gt;1960,7,IF(BE283&gt;1958,8,IF(BE283&gt;1953,9,10))))))))))</f>
        <v>1</v>
      </c>
      <c r="BG283" s="837">
        <v>1.2</v>
      </c>
      <c r="BH283" s="820" t="s">
        <v>4443</v>
      </c>
      <c r="BI283" s="820" t="s">
        <v>4444</v>
      </c>
    </row>
    <row r="284" spans="1:61" ht="11.25" customHeight="1" x14ac:dyDescent="0.2">
      <c r="A284" s="836" t="s">
        <v>4560</v>
      </c>
      <c r="B284" s="830" t="s">
        <v>4557</v>
      </c>
      <c r="C284" s="885" t="s">
        <v>244</v>
      </c>
      <c r="D284" s="885" t="s">
        <v>4204</v>
      </c>
      <c r="E284" s="699">
        <v>6</v>
      </c>
      <c r="F284" s="1122">
        <v>652</v>
      </c>
      <c r="G284" s="1098" t="s">
        <v>105</v>
      </c>
      <c r="H284" s="1098" t="s">
        <v>105</v>
      </c>
      <c r="I284" t="n">
        <v>49.54</v>
      </c>
      <c r="J284" s="618">
        <f>(M284/I284)*100</f>
        <v>1.4919187733112309</v>
      </c>
      <c r="K284" s="832">
        <v>0.18</v>
      </c>
      <c r="L284" s="842">
        <v>4</v>
      </c>
      <c r="M284" s="609">
        <f>K284*L284</f>
        <v>0.72</v>
      </c>
      <c r="N284" s="825" t="s">
        <v>483</v>
      </c>
      <c r="O284" s="700">
        <v>0.16500000000000001</v>
      </c>
      <c r="P284" s="999">
        <v>44630</v>
      </c>
      <c r="Q284" s="999">
        <v>44645</v>
      </c>
      <c r="R284" s="609">
        <f>(K284-O284)/O284*100</f>
        <v>9.0909090909090811</v>
      </c>
      <c r="S284" s="667">
        <f>IF(INDEX(Historical!$D$7:$D$1220,MATCH(B284,Historical!$B$7:$B$1244,0))=0,"n/a",(INDEX(Historical!$C$7:$C$1222,MATCH(B284,Historical!$B$7:$B$1244,0))/INDEX(Historical!$D$7:$D$1220,MATCH(B284,Historical!$B$7:$B$1244,0))-1)*100)</f>
        <v>9.0909090909090828</v>
      </c>
      <c r="T284" s="667">
        <f>IF(INDEX(Historical!$F$7:$F$1213,MATCH(B284,Historical!$B$7:$B$1244,0))=0,"n/a",((INDEX(Historical!$C$7:$C$1222,MATCH(B284,Historical!$B$7:$B$1244,0))/INDEX(Historical!$F$7:$F$1213,MATCH(B284,Historical!$B$7:$B$1244,0)))^(1/3)-1)*100)</f>
        <v>8.7380373002892142</v>
      </c>
      <c r="U284" s="667">
        <f>IF(INDEX(Historical!$H$7:$H$1213,MATCH(B284,Historical!$B$7:$B$1244,0))=0,"n/a",((INDEX(Historical!$C$7:$C$1222,MATCH(B284,Historical!$B$7:$B$1244,0))/INDEX(Historical!$H$7:$H$1213,MATCH(B284,Historical!$B$7:$B$1244,0)))^(1/5)-1)*100)</f>
        <v>8.4471771197698544</v>
      </c>
      <c r="V284" s="667" t="str">
        <f>IF(INDEX(Historical!$N$7:$N$1213,MATCH(B284,Historical!$B$7:$B$1244,0))=0,"n/a",((INDEX(Historical!$C$7:$C$1222,MATCH(B284,Historical!$B$7:$B$1244,0))/INDEX(Historical!$N$7:$N$1213,MATCH(B284,Historical!$B$7:$B$1244,0)))^(1/10)-1)*100)</f>
        <v>n/a</v>
      </c>
      <c r="W284" s="668" t="str">
        <f>IF(OR(U284&lt;=0,U284="n/a",V284&lt;=0,V284="n/a"),"n/a",U284/V284)</f>
        <v>n/a</v>
      </c>
      <c r="X284" s="669">
        <f>IF(OR(AJ284&lt;=0,AJ284="n/a",U284&lt;=0,U284="n/a"),"n/a",U284/AJ284)</f>
        <v>0.27248958450870497</v>
      </c>
      <c r="Y284" s="640"/>
      <c r="Z284" s="618">
        <f>IF(OR(AC284&lt;0.01,AC284="n/a"),"n/a",M284/AC284*100)</f>
        <v>30.508474576271187</v>
      </c>
      <c r="AA284" s="841">
        <f>IF(OR(AC284&lt;0.01,AC284="n/a"),"n/a",I284/AC284)</f>
        <v>20.449152542372882</v>
      </c>
      <c r="AB284" s="842">
        <v>12</v>
      </c>
      <c r="AC284" s="821">
        <v>2.36</v>
      </c>
      <c r="AD284" s="821">
        <v>4.13</v>
      </c>
      <c r="AE284" s="821">
        <v>1.55</v>
      </c>
      <c r="AF284" s="821">
        <v>3.47</v>
      </c>
      <c r="AG284" s="821">
        <v>16.5</v>
      </c>
      <c r="AH284" s="821">
        <v>85.8</v>
      </c>
      <c r="AI284" s="821">
        <v>-1.63</v>
      </c>
      <c r="AJ284" s="821">
        <v>31</v>
      </c>
      <c r="AK284" s="821">
        <v>5</v>
      </c>
      <c r="AL284" s="833">
        <v>3480</v>
      </c>
      <c r="AM284" s="827">
        <v>1.7000000000000002</v>
      </c>
      <c r="AN284" s="821">
        <v>0.43</v>
      </c>
      <c r="AO284" s="705">
        <f>IF(U284="n/a","n/a",IF(AA284&lt;0,"n/a",IF(AA284="n/a","n/a",J284+U284-AA284)))</f>
        <v>-10.510056649291798</v>
      </c>
      <c r="AP284" s="706">
        <f>IF(U284="n/a","n/a",J284+U284)</f>
        <v>9.9390958930810847</v>
      </c>
      <c r="AQ284" s="843">
        <f>IF(OR(AC284&lt;0.01,AC284="n/a",AF284="n/a"),"n/a",(I284/SQRT(22.5*AC284*(I284/AF284))-1)*100)</f>
        <v>77.586985661842661</v>
      </c>
      <c r="AR284" s="618">
        <f>INDEX(Historical!$C$7:$C$1222,MATCH(B284,Historical!$B$7:$B$1244,0))*IF(AH284="n/a",1.03,IF(AH284&lt;0,1.01,IF(AH284&gt;10,1.1,(1+AH284/100))))</f>
        <v>0.79200000000000004</v>
      </c>
      <c r="AS284" s="841">
        <f>IF($AI284="n/a",1.03*AR284,IF($AI284&lt;0,1.01*AR284,IF($AI284&gt;10,1.1*AR284,(1+$AI284/100)*AR284)))</f>
        <v>0.79992000000000008</v>
      </c>
      <c r="AT284" s="841">
        <f>IF($AK284="n/a",1.03*AS284,IF($AK284&lt;0,1.01*AS284,IF($AK284&gt;10,1.1*AS284,(1+$AK284/100)*AS284)))</f>
        <v>0.83991600000000011</v>
      </c>
      <c r="AU284" s="841">
        <f>IF($AK284="n/a",1.03*AT284,IF($AK284&lt;0,1.01*AT284,IF($AK284&gt;10,1.1*AT284,(1+$AK284/100)*AT284)))</f>
        <v>0.88191180000000013</v>
      </c>
      <c r="AV284" s="841">
        <f>IF($AK284="n/a",1.03*AU284,IF($AK284&lt;0,1.01*AU284,IF($AK284&gt;10,1.1*AU284,(1+$AK284/100)*AU284)))</f>
        <v>0.92600739000000021</v>
      </c>
      <c r="AW284" s="618">
        <f>SUM(AR284:AV284)</f>
        <v>4.2397551900000003</v>
      </c>
      <c r="AX284" s="713">
        <f>AW284/I284*100</f>
        <v>8.785236614173229</v>
      </c>
      <c r="AY284" s="887">
        <v>0.78</v>
      </c>
      <c r="AZ284" s="827">
        <v>28.83</v>
      </c>
      <c r="BA284" s="827">
        <v>-10.530000000000001</v>
      </c>
      <c r="BB284" s="827">
        <v>3.84</v>
      </c>
      <c r="BC284" s="827">
        <v>5.5</v>
      </c>
      <c r="BE284" s="594">
        <v>2017</v>
      </c>
      <c r="BF284" s="853">
        <f>IF(BE284&gt;2020,0,IF(BE284&gt;2008,1,IF(BE284&gt;2001,2,IF(BE284&gt;1990,3,IF(BE284&gt;1980,4,IF(BE284&gt;1973,5,IF(BE284&gt;1970,6,IF(BE284&gt;1960,7,IF(BE284&gt;1958,8,IF(BE284&gt;1953,9,10))))))))))</f>
        <v>1</v>
      </c>
      <c r="BG284" s="837">
        <v>8.3000000000000007</v>
      </c>
      <c r="BH284" s="820" t="s">
        <v>4443</v>
      </c>
      <c r="BI284" s="820" t="s">
        <v>4444</v>
      </c>
    </row>
    <row r="285" spans="1:61" s="737" customFormat="1" ht="11.25" customHeight="1" x14ac:dyDescent="0.2">
      <c r="A285" s="613" t="s">
        <v>4837</v>
      </c>
      <c r="B285" s="743" t="s">
        <v>243</v>
      </c>
      <c r="C285" s="885" t="s">
        <v>244</v>
      </c>
      <c r="D285" s="885" t="s">
        <v>4217</v>
      </c>
      <c r="E285" s="721">
        <v>67</v>
      </c>
      <c r="F285" s="1122">
        <v>4</v>
      </c>
      <c r="G285" s="1121" t="s">
        <v>36</v>
      </c>
      <c r="H285" s="1121" t="s">
        <v>36</v>
      </c>
      <c r="I285" t="n">
        <v>164.37</v>
      </c>
      <c r="J285" s="723">
        <f>(M285/I285)*100</f>
        <v>2.1485921067511025</v>
      </c>
      <c r="K285" s="724">
        <v>0.95</v>
      </c>
      <c r="L285" s="725">
        <v>4</v>
      </c>
      <c r="M285" s="726">
        <f>K285*L285</f>
        <v>3.8</v>
      </c>
      <c r="N285" s="727" t="s">
        <v>162</v>
      </c>
      <c r="O285" s="728">
        <v>0.89500000000000002</v>
      </c>
      <c r="P285" s="1037">
        <v>44987</v>
      </c>
      <c r="Q285" s="1037">
        <v>45019</v>
      </c>
      <c r="R285" s="726">
        <f>(K285-O285)/O285*100</f>
        <v>6.1452513966480371</v>
      </c>
      <c r="S285" s="667">
        <f>IF(INDEX(Historical!$D$7:$D$1220,MATCH(B285,Historical!$B$7:$B$1244,0))=0,"n/a",(INDEX(Historical!$C$7:$C$1222,MATCH(B285,Historical!$B$7:$B$1244,0))/INDEX(Historical!$D$7:$D$1220,MATCH(B285,Historical!$B$7:$B$1244,0))-1)*100)</f>
        <v>8.1916537867078976</v>
      </c>
      <c r="T285" s="667">
        <f>IF(INDEX(Historical!$F$7:$F$1213,MATCH(B285,Historical!$B$7:$B$1244,0))=0,"n/a",((INDEX(Historical!$C$7:$C$1222,MATCH(B285,Historical!$B$7:$B$1244,0))/INDEX(Historical!$F$7:$F$1213,MATCH(B285,Historical!$B$7:$B$1244,0)))^(1/3)-1)*100)</f>
        <v>5.1850786726231002</v>
      </c>
      <c r="U285" s="667">
        <f>IF(INDEX(Historical!$H$7:$H$1213,MATCH(B285,Historical!$B$7:$B$1244,0))=0,"n/a",((INDEX(Historical!$C$7:$C$1222,MATCH(B285,Historical!$B$7:$B$1244,0))/INDEX(Historical!$H$7:$H$1213,MATCH(B285,Historical!$B$7:$B$1244,0)))^(1/5)-1)*100)</f>
        <v>5.4643457249476279</v>
      </c>
      <c r="V285" s="667">
        <f>IF(INDEX(Historical!$N$7:$N$1213,MATCH(B285,Historical!$B$7:$B$1244,0))=0,"n/a",((INDEX(Historical!$C$7:$C$1222,MATCH(B285,Historical!$B$7:$B$1244,0))/INDEX(Historical!$N$7:$N$1213,MATCH(B285,Historical!$B$7:$B$1244,0)))^(1/10)-1)*100)</f>
        <v>6.1056982078341981</v>
      </c>
      <c r="W285" s="668">
        <f>IF(OR(U285&lt;=0,U285="n/a",V285&lt;=0,V285="n/a"),"n/a",U285/V285)</f>
        <v>0.89495837149899526</v>
      </c>
      <c r="X285" s="669">
        <f>IF(OR(AJ285&lt;=0,AJ285="n/a",U285&lt;=0,U285="n/a"),"n/a",U285/AJ285)</f>
        <v>0.42359269185640525</v>
      </c>
      <c r="Y285" s="743"/>
      <c r="Z285" s="723">
        <f>IF(OR(AC285&lt;0.01,AC285="n/a"),"n/a",M285/AC285*100)</f>
        <v>45.728038507821893</v>
      </c>
      <c r="AA285" s="730">
        <f>IF(OR(AC285&lt;0.01,AC285="n/a"),"n/a",I285/AC285)</f>
        <v>21.282791817087848</v>
      </c>
      <c r="AB285" s="725">
        <v>12</v>
      </c>
      <c r="AC285" s="731">
        <v>8.31</v>
      </c>
      <c r="AD285" s="731">
        <v>4.66</v>
      </c>
      <c r="AE285" s="731">
        <v>1.1399999999999999</v>
      </c>
      <c r="AF285" s="731">
        <v>6.64</v>
      </c>
      <c r="AG285" s="731">
        <v>32.200000000000003</v>
      </c>
      <c r="AH285" s="731">
        <v>33.300000000000004</v>
      </c>
      <c r="AI285" s="731">
        <v>7.7799999999999994</v>
      </c>
      <c r="AJ285" s="731">
        <v>12.9</v>
      </c>
      <c r="AK285" s="731">
        <v>4.5999999999999996</v>
      </c>
      <c r="AL285" s="732">
        <v>25270</v>
      </c>
      <c r="AM285" s="733">
        <v>0.1</v>
      </c>
      <c r="AN285" s="731">
        <v>0.88</v>
      </c>
      <c r="AO285" s="734">
        <f>IF(U285="n/a","n/a",IF(AA285&lt;0,"n/a",IF(AA285="n/a","n/a",J285+U285-AA285)))</f>
        <v>-13.669853985389118</v>
      </c>
      <c r="AP285" s="735">
        <f>IF(U285="n/a","n/a",J285+U285)</f>
        <v>7.61293783169873</v>
      </c>
      <c r="AQ285" s="843">
        <f>IF(OR(AC285&lt;0.01,AC285="n/a",AF285="n/a"),"n/a",(I285/SQRT(22.5*AC285*(I285/AF285))-1)*100)</f>
        <v>150.61501033831269</v>
      </c>
      <c r="AR285" s="618">
        <f>INDEX(Historical!$C$7:$C$1222,MATCH(B285,Historical!$B$7:$B$1244,0))*IF(AH285="n/a",1.03,IF(AH285&lt;0,1.01,IF(AH285&gt;10,1.1,(1+AH285/100))))</f>
        <v>3.8500000000000005</v>
      </c>
      <c r="AS285" s="730">
        <f>IF($AI285="n/a",1.03*AR285,IF($AI285&lt;0,1.01*AR285,IF($AI285&gt;10,1.1*AR285,(1+$AI285/100)*AR285)))</f>
        <v>4.1495300000000013</v>
      </c>
      <c r="AT285" s="730">
        <f>IF($AK285="n/a",1.03*AS285,IF($AK285&lt;0,1.01*AS285,IF($AK285&gt;10,1.1*AS285,(1+$AK285/100)*AS285)))</f>
        <v>4.3404083800000013</v>
      </c>
      <c r="AU285" s="730">
        <f>IF($AK285="n/a",1.03*AT285,IF($AK285&lt;0,1.01*AT285,IF($AK285&gt;10,1.1*AT285,(1+$AK285/100)*AT285)))</f>
        <v>4.5400671654800018</v>
      </c>
      <c r="AV285" s="730">
        <f>IF($AK285="n/a",1.03*AU285,IF($AK285&lt;0,1.01*AU285,IF($AK285&gt;10,1.1*AU285,(1+$AK285/100)*AU285)))</f>
        <v>4.7489102550920821</v>
      </c>
      <c r="AW285" s="723">
        <f>SUM(AR285:AV285)</f>
        <v>21.628915800572084</v>
      </c>
      <c r="AX285" s="736">
        <f>AW285/I285*100</f>
        <v>12.229399412287732</v>
      </c>
      <c r="AY285" s="888">
        <v>0.92</v>
      </c>
      <c r="AZ285" s="733">
        <v>49.669999999999995</v>
      </c>
      <c r="BA285" s="733">
        <v>-5.79</v>
      </c>
      <c r="BB285" s="733">
        <v>2.82</v>
      </c>
      <c r="BC285" s="733">
        <v>11.21</v>
      </c>
      <c r="BD285" s="862"/>
      <c r="BE285" s="594">
        <v>1957</v>
      </c>
      <c r="BF285" s="853">
        <f>IF(BE285&gt;2020,0,IF(BE285&gt;2008,1,IF(BE285&gt;2001,2,IF(BE285&gt;1990,3,IF(BE285&gt;1980,4,IF(BE285&gt;1973,5,IF(BE285&gt;1970,6,IF(BE285&gt;1960,7,IF(BE285&gt;1958,8,IF(BE285&gt;1953,9,10))))))))))</f>
        <v>9</v>
      </c>
      <c r="BG285" s="783">
        <v>7.1999999999999993</v>
      </c>
      <c r="BH285" s="820" t="s">
        <v>4443</v>
      </c>
      <c r="BI285" s="820" t="s">
        <v>4444</v>
      </c>
    </row>
    <row r="286" spans="1:61" ht="11.25" customHeight="1" x14ac:dyDescent="0.2">
      <c r="A286" s="819" t="s">
        <v>4839</v>
      </c>
      <c r="B286" s="830" t="s">
        <v>246</v>
      </c>
      <c r="C286" s="885" t="s">
        <v>111</v>
      </c>
      <c r="D286" s="885" t="s">
        <v>210</v>
      </c>
      <c r="E286" s="699">
        <v>50</v>
      </c>
      <c r="F286" s="1122">
        <v>41</v>
      </c>
      <c r="G286" s="1122" t="s">
        <v>36</v>
      </c>
      <c r="H286" s="1122" t="s">
        <v>36</v>
      </c>
      <c r="I286" s="821">
        <v>27.86</v>
      </c>
      <c r="J286" s="618">
        <f>(M286/I286)*100</f>
        <v>2.5125628140703515</v>
      </c>
      <c r="K286" s="832">
        <v>0.17499999999999999</v>
      </c>
      <c r="L286" s="842">
        <v>4</v>
      </c>
      <c r="M286" s="609">
        <f>K286*L286</f>
        <v>0.7</v>
      </c>
      <c r="N286" s="825" t="s">
        <v>247</v>
      </c>
      <c r="O286" s="700">
        <v>0.17</v>
      </c>
      <c r="P286" s="603">
        <v>44879</v>
      </c>
      <c r="Q286" s="603">
        <v>44904</v>
      </c>
      <c r="R286" s="609">
        <f>(K286-O286)/O286*100</f>
        <v>2.9411764705882213</v>
      </c>
      <c r="S286" s="667">
        <f>IF(INDEX(Historical!$D$7:$D$1220,MATCH(B286,Historical!$B$7:$B$1244,0))=0,"n/a",(INDEX(Historical!$C$7:$C$1222,MATCH(B286,Historical!$B$7:$B$1244,0))/INDEX(Historical!$D$7:$D$1220,MATCH(B286,Historical!$B$7:$B$1244,0))-1)*100)</f>
        <v>7.8740157480315043</v>
      </c>
      <c r="T286" s="667">
        <f>IF(INDEX(Historical!$F$7:$F$1213,MATCH(B286,Historical!$B$7:$B$1244,0))=0,"n/a",((INDEX(Historical!$C$7:$C$1222,MATCH(B286,Historical!$B$7:$B$1244,0))/INDEX(Historical!$F$7:$F$1213,MATCH(B286,Historical!$B$7:$B$1244,0)))^(1/3)-1)*100)</f>
        <v>7.5910041128383288</v>
      </c>
      <c r="U286" s="667">
        <f>IF(INDEX(Historical!$H$7:$H$1213,MATCH(B286,Historical!$B$7:$B$1244,0))=0,"n/a",((INDEX(Historical!$C$7:$C$1222,MATCH(B286,Historical!$B$7:$B$1244,0))/INDEX(Historical!$H$7:$H$1213,MATCH(B286,Historical!$B$7:$B$1244,0)))^(1/5)-1)*100)</f>
        <v>7.824770566522421</v>
      </c>
      <c r="V286" s="667">
        <f>IF(INDEX(Historical!$N$7:$N$1213,MATCH(B286,Historical!$B$7:$B$1244,0))=0,"n/a",((INDEX(Historical!$C$7:$C$1222,MATCH(B286,Historical!$B$7:$B$1244,0))/INDEX(Historical!$N$7:$N$1213,MATCH(B286,Historical!$B$7:$B$1244,0)))^(1/10)-1)*100)</f>
        <v>8.1816491723258231</v>
      </c>
      <c r="W286" s="668">
        <f>IF(OR(U286&lt;=0,U286="n/a",V286&lt;=0,V286="n/a"),"n/a",U286/V286)</f>
        <v>0.95638060270164926</v>
      </c>
      <c r="X286" s="669">
        <f>IF(OR(AJ286&lt;=0,AJ286="n/a",U286&lt;=0,U286="n/a"),"n/a",U286/AJ286)</f>
        <v>2.1148028558168708</v>
      </c>
      <c r="Y286" s="631"/>
      <c r="Z286" s="618">
        <f>IF(OR(AC286&lt;0.01,AC286="n/a"),"n/a",M286/AC286*100)</f>
        <v>162.7906976744186</v>
      </c>
      <c r="AA286" s="841">
        <f>IF(OR(AC286&lt;0.01,AC286="n/a"),"n/a",I286/AC286)</f>
        <v>64.79069767441861</v>
      </c>
      <c r="AB286" s="842">
        <v>12</v>
      </c>
      <c r="AC286" s="821">
        <v>0.43</v>
      </c>
      <c r="AD286" s="821">
        <v>4.33</v>
      </c>
      <c r="AE286" s="821">
        <v>1.42</v>
      </c>
      <c r="AF286" s="821">
        <v>2.21</v>
      </c>
      <c r="AG286" s="821">
        <v>6.6000000000000005</v>
      </c>
      <c r="AH286" s="821">
        <v>18.399999999999999</v>
      </c>
      <c r="AI286" s="821">
        <v>53</v>
      </c>
      <c r="AJ286" s="821">
        <v>3.6999999999999997</v>
      </c>
      <c r="AK286" s="821">
        <v>15</v>
      </c>
      <c r="AL286" s="837">
        <v>739.34</v>
      </c>
      <c r="AM286" s="827">
        <v>0.6</v>
      </c>
      <c r="AN286" s="821">
        <v>1.31</v>
      </c>
      <c r="AO286" s="705">
        <f>IF(U286="n/a","n/a",IF(AA286&lt;0,"n/a",IF(AA286="n/a","n/a",J286+U286-AA286)))</f>
        <v>-54.453364293825835</v>
      </c>
      <c r="AP286" s="706">
        <f>IF(U286="n/a","n/a",J286+U286)</f>
        <v>10.337333380592773</v>
      </c>
      <c r="AQ286" s="843">
        <f>IF(OR(AC286&lt;0.01,AC286="n/a",AF286="n/a"),"n/a",(I286/SQRT(22.5*AC286*(I286/AF286))-1)*100)</f>
        <v>152.26744349815652</v>
      </c>
      <c r="AR286" s="618">
        <f>INDEX(Historical!$C$7:$C$1222,MATCH(B286,Historical!$B$7:$B$1244,0))*IF(AH286="n/a",1.03,IF(AH286&lt;0,1.01,IF(AH286&gt;10,1.1,(1+AH286/100))))</f>
        <v>0.75350000000000017</v>
      </c>
      <c r="AS286" s="841">
        <f>IF($AI286="n/a",1.03*AR286,IF($AI286&lt;0,1.01*AR286,IF($AI286&gt;10,1.1*AR286,(1+$AI286/100)*AR286)))</f>
        <v>0.82885000000000031</v>
      </c>
      <c r="AT286" s="841">
        <f>IF($AK286="n/a",1.03*AS286,IF($AK286&lt;0,1.01*AS286,IF($AK286&gt;10,1.1*AS286,(1+$AK286/100)*AS286)))</f>
        <v>0.91173500000000041</v>
      </c>
      <c r="AU286" s="841">
        <f>IF($AK286="n/a",1.03*AT286,IF($AK286&lt;0,1.01*AT286,IF($AK286&gt;10,1.1*AT286,(1+$AK286/100)*AT286)))</f>
        <v>1.0029085000000004</v>
      </c>
      <c r="AV286" s="841">
        <f>IF($AK286="n/a",1.03*AU286,IF($AK286&lt;0,1.01*AU286,IF($AK286&gt;10,1.1*AU286,(1+$AK286/100)*AU286)))</f>
        <v>1.1031993500000006</v>
      </c>
      <c r="AW286" s="618">
        <f>SUM(AR286:AV286)</f>
        <v>4.6001928500000018</v>
      </c>
      <c r="AX286" s="713">
        <f>AW286/I286*100</f>
        <v>16.511819274946166</v>
      </c>
      <c r="AY286" s="887">
        <v>0.79</v>
      </c>
      <c r="AZ286" s="827">
        <v>22.89</v>
      </c>
      <c r="BA286" s="827">
        <v>-30.19</v>
      </c>
      <c r="BB286" s="827">
        <v>2.81</v>
      </c>
      <c r="BC286" s="827">
        <v>2.0099999999999998</v>
      </c>
      <c r="BE286" s="594">
        <v>1974</v>
      </c>
      <c r="BF286" s="853">
        <f>IF(BE286&gt;2020,0,IF(BE286&gt;2008,1,IF(BE286&gt;2001,2,IF(BE286&gt;1990,3,IF(BE286&gt;1980,4,IF(BE286&gt;1973,5,IF(BE286&gt;1970,6,IF(BE286&gt;1960,7,IF(BE286&gt;1958,8,IF(BE286&gt;1953,9,10))))))))))</f>
        <v>5</v>
      </c>
      <c r="BG286" s="837">
        <v>3.4000000000000004</v>
      </c>
      <c r="BH286" s="820" t="s">
        <v>4443</v>
      </c>
      <c r="BI286" s="820" t="s">
        <v>4444</v>
      </c>
    </row>
    <row r="287" spans="1:61" ht="11.25" customHeight="1" x14ac:dyDescent="0.2">
      <c r="A287" s="836" t="s">
        <v>2233</v>
      </c>
      <c r="B287" s="830" t="s">
        <v>2234</v>
      </c>
      <c r="C287" s="885" t="s">
        <v>244</v>
      </c>
      <c r="D287" s="885" t="s">
        <v>4209</v>
      </c>
      <c r="E287" s="699">
        <v>5</v>
      </c>
      <c r="F287" s="1122">
        <v>689</v>
      </c>
      <c r="G287" s="1105" t="s">
        <v>105</v>
      </c>
      <c r="H287" s="1105" t="s">
        <v>105</v>
      </c>
      <c r="I287" t="n">
        <v>98.82</v>
      </c>
      <c r="J287" s="618">
        <f>(M287/I287)*100</f>
        <v>2.975644553143789</v>
      </c>
      <c r="K287" s="832">
        <v>0.73</v>
      </c>
      <c r="L287" s="842">
        <v>4</v>
      </c>
      <c r="M287" s="609">
        <f>K287*L287</f>
        <v>2.92</v>
      </c>
      <c r="N287" s="825" t="s">
        <v>316</v>
      </c>
      <c r="O287" s="700">
        <v>0.67</v>
      </c>
      <c r="P287" s="603">
        <v>44728</v>
      </c>
      <c r="Q287" s="603">
        <v>44742</v>
      </c>
      <c r="R287" s="609">
        <f>(K287-O287)/O287*100</f>
        <v>8.9552238805970052</v>
      </c>
      <c r="S287" s="667">
        <f>IF(INDEX(Historical!$D$7:$D$1220,MATCH(B287,Historical!$B$7:$B$1244,0))=0,"n/a",(INDEX(Historical!$C$7:$C$1222,MATCH(B287,Historical!$B$7:$B$1244,0))/INDEX(Historical!$D$7:$D$1220,MATCH(B287,Historical!$B$7:$B$1244,0))-1)*100)</f>
        <v>9.1603053435114425</v>
      </c>
      <c r="T287" s="667">
        <f>IF(INDEX(Historical!$F$7:$F$1213,MATCH(B287,Historical!$B$7:$B$1244,0))=0,"n/a",((INDEX(Historical!$C$7:$C$1222,MATCH(B287,Historical!$B$7:$B$1244,0))/INDEX(Historical!$F$7:$F$1213,MATCH(B287,Historical!$B$7:$B$1244,0)))^(1/3)-1)*100)</f>
        <v>7.847577763805913</v>
      </c>
      <c r="U287" s="667">
        <f>IF(INDEX(Historical!$H$7:$H$1213,MATCH(B287,Historical!$B$7:$B$1244,0))=0,"n/a",((INDEX(Historical!$C$7:$C$1222,MATCH(B287,Historical!$B$7:$B$1244,0))/INDEX(Historical!$H$7:$H$1213,MATCH(B287,Historical!$B$7:$B$1244,0)))^(1/5)-1)*100)</f>
        <v>6.990981876632385</v>
      </c>
      <c r="V287" s="667">
        <f>IF(INDEX(Historical!$N$7:$N$1213,MATCH(B287,Historical!$B$7:$B$1244,0))=0,"n/a",((INDEX(Historical!$C$7:$C$1222,MATCH(B287,Historical!$B$7:$B$1244,0))/INDEX(Historical!$N$7:$N$1213,MATCH(B287,Historical!$B$7:$B$1244,0)))^(1/10)-1)*100)</f>
        <v>5.0346997820481576</v>
      </c>
      <c r="W287" s="668">
        <f>IF(OR(U287&lt;=0,U287="n/a",V287&lt;=0,V287="n/a"),"n/a",U287/V287)</f>
        <v>1.3885598306297413</v>
      </c>
      <c r="X287" s="669">
        <f>IF(OR(AJ287&lt;=0,AJ287="n/a",U287&lt;=0,U287="n/a"),"n/a",U287/AJ287)</f>
        <v>1.1460626027266205</v>
      </c>
      <c r="Y287" s="640" t="s">
        <v>5317</v>
      </c>
      <c r="Z287" s="618">
        <f>IF(OR(AC287&lt;0.01,AC287="n/a"),"n/a",M287/AC287*100)</f>
        <v>57.93650793650793</v>
      </c>
      <c r="AA287" s="841">
        <f>IF(OR(AC287&lt;0.01,AC287="n/a"),"n/a",I287/AC287)</f>
        <v>19.470238095238095</v>
      </c>
      <c r="AB287" s="842">
        <v>12</v>
      </c>
      <c r="AC287" s="821">
        <v>5.04</v>
      </c>
      <c r="AD287" s="821">
        <v>3.48</v>
      </c>
      <c r="AE287" s="821">
        <v>3.98</v>
      </c>
      <c r="AF287" s="821">
        <v>3.04</v>
      </c>
      <c r="AG287" s="821">
        <v>16.100000000000001</v>
      </c>
      <c r="AH287" s="821">
        <v>-10</v>
      </c>
      <c r="AI287" s="821">
        <v>8.39</v>
      </c>
      <c r="AJ287" s="821">
        <v>6.1</v>
      </c>
      <c r="AK287" s="821">
        <v>5.6000000000000005</v>
      </c>
      <c r="AL287" s="833">
        <v>19320</v>
      </c>
      <c r="AM287" s="827">
        <v>0.1</v>
      </c>
      <c r="AN287" s="821">
        <v>0</v>
      </c>
      <c r="AO287" s="705">
        <f>IF(U287="n/a","n/a",IF(AA287&lt;0,"n/a",IF(AA287="n/a","n/a",J287+U287-AA287)))</f>
        <v>-9.5036116654619214</v>
      </c>
      <c r="AP287" s="706">
        <f>IF(U287="n/a","n/a",J287+U287)</f>
        <v>9.9666264297761735</v>
      </c>
      <c r="AQ287" s="843">
        <f>IF(OR(AC287&lt;0.01,AC287="n/a",AF287="n/a"),"n/a",(I287/SQRT(22.5*AC287*(I287/AF287))-1)*100)</f>
        <v>62.192647880398781</v>
      </c>
      <c r="AR287" s="618">
        <f>INDEX(Historical!$C$7:$C$1222,MATCH(B287,Historical!$B$7:$B$1244,0))*IF(AH287="n/a",1.03,IF(AH287&lt;0,1.01,IF(AH287&gt;10,1.1,(1+AH287/100))))</f>
        <v>2.8885999999999998</v>
      </c>
      <c r="AS287" s="841">
        <f>IF($AI287="n/a",1.03*AR287,IF($AI287&lt;0,1.01*AR287,IF($AI287&gt;10,1.1*AR287,(1+$AI287/100)*AR287)))</f>
        <v>3.1309535400000001</v>
      </c>
      <c r="AT287" s="841">
        <f>IF($AK287="n/a",1.03*AS287,IF($AK287&lt;0,1.01*AS287,IF($AK287&gt;10,1.1*AS287,(1+$AK287/100)*AS287)))</f>
        <v>3.3062869382400004</v>
      </c>
      <c r="AU287" s="841">
        <f>IF($AK287="n/a",1.03*AT287,IF($AK287&lt;0,1.01*AT287,IF($AK287&gt;10,1.1*AT287,(1+$AK287/100)*AT287)))</f>
        <v>3.4914390067814405</v>
      </c>
      <c r="AV287" s="841">
        <f>IF($AK287="n/a",1.03*AU287,IF($AK287&lt;0,1.01*AU287,IF($AK287&gt;10,1.1*AU287,(1+$AK287/100)*AU287)))</f>
        <v>3.6869595911612012</v>
      </c>
      <c r="AW287" s="618">
        <f>SUM(AR287:AV287)</f>
        <v>16.504239076182643</v>
      </c>
      <c r="AX287" s="713">
        <f>AW287/I287*100</f>
        <v>16.818749695488275</v>
      </c>
      <c r="AY287" s="887">
        <v>0.95</v>
      </c>
      <c r="AZ287" s="827">
        <v>28.49</v>
      </c>
      <c r="BA287" s="827">
        <v>-19.39</v>
      </c>
      <c r="BB287" s="827">
        <v>1.76</v>
      </c>
      <c r="BC287" s="827">
        <v>4.12</v>
      </c>
      <c r="BE287" s="594">
        <v>2018</v>
      </c>
      <c r="BF287" s="853">
        <f>IF(BE287&gt;2020,0,IF(BE287&gt;2008,1,IF(BE287&gt;2001,2,IF(BE287&gt;1990,3,IF(BE287&gt;1980,4,IF(BE287&gt;1973,5,IF(BE287&gt;1970,6,IF(BE287&gt;1960,7,IF(BE287&gt;1958,8,IF(BE287&gt;1953,9,10))))))))))</f>
        <v>1</v>
      </c>
      <c r="BG287" s="837">
        <v>12.6</v>
      </c>
      <c r="BH287" s="820" t="s">
        <v>4443</v>
      </c>
      <c r="BI287" s="820" t="s">
        <v>4444</v>
      </c>
    </row>
    <row r="288" spans="1:61" ht="11.25" customHeight="1" x14ac:dyDescent="0.2">
      <c r="A288" s="826" t="s">
        <v>4840</v>
      </c>
      <c r="B288" s="830" t="s">
        <v>1209</v>
      </c>
      <c r="C288" s="885" t="s">
        <v>107</v>
      </c>
      <c r="D288" s="885" t="s">
        <v>4193</v>
      </c>
      <c r="E288" s="699">
        <v>12</v>
      </c>
      <c r="F288" s="1122">
        <v>376</v>
      </c>
      <c r="G288" s="1095" t="s">
        <v>105</v>
      </c>
      <c r="H288" s="1095" t="s">
        <v>105</v>
      </c>
      <c r="I288" t="n">
        <v>321.14</v>
      </c>
      <c r="J288" s="618">
        <f>(M288/I288)*100</f>
        <v>2.8437366699843594</v>
      </c>
      <c r="K288" s="832">
        <v>2.5</v>
      </c>
      <c r="L288" s="842">
        <v>4</v>
      </c>
      <c r="M288" s="609">
        <f>K288*L288</f>
        <v>10</v>
      </c>
      <c r="N288" s="825" t="s">
        <v>285</v>
      </c>
      <c r="O288" s="700">
        <v>2</v>
      </c>
      <c r="P288" s="603">
        <v>44804</v>
      </c>
      <c r="Q288" s="603">
        <v>44833</v>
      </c>
      <c r="R288" s="609">
        <f>(K288-O288)/O288*100</f>
        <v>25</v>
      </c>
      <c r="S288" s="667">
        <f>IF(INDEX(Historical!$D$7:$D$1220,MATCH(B288,Historical!$B$7:$B$1244,0))=0,"n/a",(INDEX(Historical!$C$7:$C$1222,MATCH(B288,Historical!$B$7:$B$1244,0))/INDEX(Historical!$D$7:$D$1220,MATCH(B288,Historical!$B$7:$B$1244,0))-1)*100)</f>
        <v>38.46153846153846</v>
      </c>
      <c r="T288" s="667">
        <f>IF(INDEX(Historical!$F$7:$F$1213,MATCH(B288,Historical!$B$7:$B$1244,0))=0,"n/a",((INDEX(Historical!$C$7:$C$1222,MATCH(B288,Historical!$B$7:$B$1244,0))/INDEX(Historical!$F$7:$F$1213,MATCH(B288,Historical!$B$7:$B$1244,0)))^(1/3)-1)*100)</f>
        <v>29.43889722453865</v>
      </c>
      <c r="U288" s="667">
        <f>IF(INDEX(Historical!$H$7:$H$1213,MATCH(B288,Historical!$B$7:$B$1244,0))=0,"n/a",((INDEX(Historical!$C$7:$C$1222,MATCH(B288,Historical!$B$7:$B$1244,0))/INDEX(Historical!$H$7:$H$1213,MATCH(B288,Historical!$B$7:$B$1244,0)))^(1/5)-1)*100)</f>
        <v>25.420608155776936</v>
      </c>
      <c r="V288" s="667">
        <f>IF(INDEX(Historical!$N$7:$N$1213,MATCH(B288,Historical!$B$7:$B$1244,0))=0,"n/a",((INDEX(Historical!$C$7:$C$1222,MATCH(B288,Historical!$B$7:$B$1244,0))/INDEX(Historical!$N$7:$N$1213,MATCH(B288,Historical!$B$7:$B$1244,0)))^(1/10)-1)*100)</f>
        <v>17.659479900042285</v>
      </c>
      <c r="W288" s="668">
        <f>IF(OR(U288&lt;=0,U288="n/a",V288&lt;=0,V288="n/a"),"n/a",U288/V288)</f>
        <v>1.4394879294104277</v>
      </c>
      <c r="X288" s="669">
        <f>IF(OR(AJ288&lt;=0,AJ288="n/a",U288&lt;=0,U288="n/a"),"n/a",U288/AJ288)</f>
        <v>0.85880432958705866</v>
      </c>
      <c r="Y288" s="640"/>
      <c r="Z288" s="618">
        <f>IF(OR(AC288&lt;0.01,AC288="n/a"),"n/a",M288/AC288*100)</f>
        <v>33.266799733865604</v>
      </c>
      <c r="AA288" s="841">
        <f>IF(OR(AC288&lt;0.01,AC288="n/a"),"n/a",I288/AC288)</f>
        <v>11.698270126413838</v>
      </c>
      <c r="AB288" s="842">
        <v>12</v>
      </c>
      <c r="AC288" s="821">
        <v>30.06</v>
      </c>
      <c r="AD288" s="821" t="s">
        <v>135</v>
      </c>
      <c r="AE288" s="821">
        <v>1.8</v>
      </c>
      <c r="AF288" s="821">
        <v>1.19</v>
      </c>
      <c r="AG288" s="821">
        <v>15</v>
      </c>
      <c r="AH288" s="821">
        <v>140.30000000000001</v>
      </c>
      <c r="AI288" s="821">
        <v>18.3</v>
      </c>
      <c r="AJ288" s="821">
        <v>29.599999999999998</v>
      </c>
      <c r="AK288" s="821">
        <v>-1.69</v>
      </c>
      <c r="AL288" s="833">
        <v>123680</v>
      </c>
      <c r="AM288" s="827">
        <v>0.3</v>
      </c>
      <c r="AN288" s="821">
        <v>8.34</v>
      </c>
      <c r="AO288" s="705">
        <f>IF(U288="n/a","n/a",IF(AA288&lt;0,"n/a",IF(AA288="n/a","n/a",J288+U288-AA288)))</f>
        <v>16.566074699347457</v>
      </c>
      <c r="AP288" s="706">
        <f>IF(U288="n/a","n/a",J288+U288)</f>
        <v>28.264344825761295</v>
      </c>
      <c r="AQ288" s="843">
        <f>IF(OR(AC288&lt;0.01,AC288="n/a",AF288="n/a"),"n/a",(I288/SQRT(22.5*AC288*(I288/AF288))-1)*100)</f>
        <v>-21.341973778379764</v>
      </c>
      <c r="AR288" s="618">
        <f>INDEX(Historical!$C$7:$C$1222,MATCH(B288,Historical!$B$7:$B$1244,0))*IF(AH288="n/a",1.03,IF(AH288&lt;0,1.01,IF(AH288&gt;10,1.1,(1+AH288/100))))</f>
        <v>9.9</v>
      </c>
      <c r="AS288" s="841">
        <f>IF($AI288="n/a",1.03*AR288,IF($AI288&lt;0,1.01*AR288,IF($AI288&gt;10,1.1*AR288,(1+$AI288/100)*AR288)))</f>
        <v>10.89</v>
      </c>
      <c r="AT288" s="841">
        <f>IF($AK288="n/a",1.03*AS288,IF($AK288&lt;0,1.01*AS288,IF($AK288&gt;10,1.1*AS288,(1+$AK288/100)*AS288)))</f>
        <v>10.998900000000001</v>
      </c>
      <c r="AU288" s="841">
        <f>IF($AK288="n/a",1.03*AT288,IF($AK288&lt;0,1.01*AT288,IF($AK288&gt;10,1.1*AT288,(1+$AK288/100)*AT288)))</f>
        <v>11.108889000000001</v>
      </c>
      <c r="AV288" s="841">
        <f>IF($AK288="n/a",1.03*AU288,IF($AK288&lt;0,1.01*AU288,IF($AK288&gt;10,1.1*AU288,(1+$AK288/100)*AU288)))</f>
        <v>11.219977890000001</v>
      </c>
      <c r="AW288" s="618">
        <f>SUM(AR288:AV288)</f>
        <v>54.117766890000006</v>
      </c>
      <c r="AX288" s="713">
        <f>AW288/I288*100</f>
        <v>15.389667820275847</v>
      </c>
      <c r="AY288" s="887">
        <v>1.42</v>
      </c>
      <c r="AZ288" s="827">
        <v>26.57</v>
      </c>
      <c r="BA288" s="827">
        <v>-9.74</v>
      </c>
      <c r="BB288" s="827">
        <v>-1.6099999999999999</v>
      </c>
      <c r="BC288" s="827">
        <v>4.9000000000000004</v>
      </c>
      <c r="BE288" s="594">
        <v>2011</v>
      </c>
      <c r="BF288" s="853">
        <f>IF(BE288&gt;2020,0,IF(BE288&gt;2008,1,IF(BE288&gt;2001,2,IF(BE288&gt;1990,3,IF(BE288&gt;1980,4,IF(BE288&gt;1973,5,IF(BE288&gt;1970,6,IF(BE288&gt;1960,7,IF(BE288&gt;1958,8,IF(BE288&gt;1953,9,10))))))))))</f>
        <v>1</v>
      </c>
      <c r="BG288" s="837">
        <v>1</v>
      </c>
      <c r="BH288" s="820" t="s">
        <v>4443</v>
      </c>
      <c r="BI288" s="820" t="s">
        <v>4444</v>
      </c>
    </row>
    <row r="289" spans="1:61" ht="11.25" customHeight="1" x14ac:dyDescent="0.2">
      <c r="A289" s="826" t="s">
        <v>4841</v>
      </c>
      <c r="B289" s="830" t="s">
        <v>3760</v>
      </c>
      <c r="C289" s="885" t="s">
        <v>107</v>
      </c>
      <c r="D289" s="885" t="s">
        <v>4197</v>
      </c>
      <c r="E289" s="699">
        <v>9</v>
      </c>
      <c r="F289" s="1122">
        <v>541</v>
      </c>
      <c r="G289" s="1105" t="s">
        <v>105</v>
      </c>
      <c r="H289" s="1105" t="s">
        <v>105</v>
      </c>
      <c r="I289" s="829">
        <v>58.19</v>
      </c>
      <c r="J289" s="618">
        <f>(M289/I289)*100</f>
        <v>2.7496133356246779</v>
      </c>
      <c r="K289" s="832">
        <v>0.4</v>
      </c>
      <c r="L289" s="842">
        <v>4</v>
      </c>
      <c r="M289" s="609">
        <f>K289*L289</f>
        <v>1.6</v>
      </c>
      <c r="N289" s="825" t="s">
        <v>217</v>
      </c>
      <c r="O289" s="700">
        <v>0.36</v>
      </c>
      <c r="P289" s="603">
        <v>44736</v>
      </c>
      <c r="Q289" s="603">
        <v>44754</v>
      </c>
      <c r="R289" s="609">
        <f>(K289-O289)/O289*100</f>
        <v>11.111111111111121</v>
      </c>
      <c r="S289" s="667">
        <f>IF(INDEX(Historical!$D$7:$D$1220,MATCH(B289,Historical!$B$7:$B$1244,0))=0,"n/a",(INDEX(Historical!$C$7:$C$1222,MATCH(B289,Historical!$B$7:$B$1244,0))/INDEX(Historical!$D$7:$D$1220,MATCH(B289,Historical!$B$7:$B$1244,0))-1)*100)</f>
        <v>10.144927536231885</v>
      </c>
      <c r="T289" s="667">
        <f>IF(INDEX(Historical!$F$7:$F$1213,MATCH(B289,Historical!$B$7:$B$1244,0))=0,"n/a",((INDEX(Historical!$C$7:$C$1222,MATCH(B289,Historical!$B$7:$B$1244,0))/INDEX(Historical!$F$7:$F$1213,MATCH(B289,Historical!$B$7:$B$1244,0)))^(1/3)-1)*100)</f>
        <v>5.3497263573956566</v>
      </c>
      <c r="U289" s="667">
        <f>IF(INDEX(Historical!$H$7:$H$1213,MATCH(B289,Historical!$B$7:$B$1244,0))=0,"n/a",((INDEX(Historical!$C$7:$C$1222,MATCH(B289,Historical!$B$7:$B$1244,0))/INDEX(Historical!$H$7:$H$1213,MATCH(B289,Historical!$B$7:$B$1244,0)))^(1/5)-1)*100)</f>
        <v>10.563340590814718</v>
      </c>
      <c r="V289" s="667">
        <f>IF(INDEX(Historical!$N$7:$N$1213,MATCH(B289,Historical!$B$7:$B$1244,0))=0,"n/a",((INDEX(Historical!$C$7:$C$1222,MATCH(B289,Historical!$B$7:$B$1244,0))/INDEX(Historical!$N$7:$N$1213,MATCH(B289,Historical!$B$7:$B$1244,0)))^(1/10)-1)*100)</f>
        <v>7.7583937488473254</v>
      </c>
      <c r="W289" s="668">
        <f>IF(OR(U289&lt;=0,U289="n/a",V289&lt;=0,V289="n/a"),"n/a",U289/V289)</f>
        <v>1.3615370568662009</v>
      </c>
      <c r="X289" s="669">
        <f>IF(OR(AJ289&lt;=0,AJ289="n/a",U289&lt;=0,U289="n/a"),"n/a",U289/AJ289)</f>
        <v>0.94315540989417113</v>
      </c>
      <c r="Y289" s="640"/>
      <c r="Z289" s="618">
        <f>IF(OR(AC289&lt;0.01,AC289="n/a"),"n/a",M289/AC289*100)</f>
        <v>26.446280991735538</v>
      </c>
      <c r="AA289" s="841">
        <f>IF(OR(AC289&lt;0.01,AC289="n/a"),"n/a",I289/AC289)</f>
        <v>9.6181818181818173</v>
      </c>
      <c r="AB289" s="842">
        <v>12</v>
      </c>
      <c r="AC289" s="821">
        <v>6.05</v>
      </c>
      <c r="AD289" s="821">
        <v>1.61</v>
      </c>
      <c r="AE289" s="821">
        <v>3.17</v>
      </c>
      <c r="AF289" s="821">
        <v>1.41</v>
      </c>
      <c r="AG289" s="821">
        <v>12.5</v>
      </c>
      <c r="AH289" s="821">
        <v>29.799999999999997</v>
      </c>
      <c r="AI289" s="821">
        <v>-0.6</v>
      </c>
      <c r="AJ289" s="821">
        <v>11.200000000000001</v>
      </c>
      <c r="AK289" s="821">
        <v>6</v>
      </c>
      <c r="AL289" s="833">
        <v>719.64</v>
      </c>
      <c r="AM289" s="827">
        <v>12.1</v>
      </c>
      <c r="AN289" s="821">
        <v>0.2</v>
      </c>
      <c r="AO289" s="705">
        <f>IF(U289="n/a","n/a",IF(AA289&lt;0,"n/a",IF(AA289="n/a","n/a",J289+U289-AA289)))</f>
        <v>3.6947721082575793</v>
      </c>
      <c r="AP289" s="706">
        <f>IF(U289="n/a","n/a",J289+U289)</f>
        <v>13.312953926439397</v>
      </c>
      <c r="AQ289" s="843">
        <f>IF(OR(AC289&lt;0.01,AC289="n/a",AF289="n/a"),"n/a",(I289/SQRT(22.5*AC289*(I289/AF289))-1)*100)</f>
        <v>-22.363707330952888</v>
      </c>
      <c r="AR289" s="618">
        <f>INDEX(Historical!$C$7:$C$1222,MATCH(B289,Historical!$B$7:$B$1244,0))*IF(AH289="n/a",1.03,IF(AH289&lt;0,1.01,IF(AH289&gt;10,1.1,(1+AH289/100))))</f>
        <v>1.6720000000000002</v>
      </c>
      <c r="AS289" s="841">
        <f>IF($AI289="n/a",1.03*AR289,IF($AI289&lt;0,1.01*AR289,IF($AI289&gt;10,1.1*AR289,(1+$AI289/100)*AR289)))</f>
        <v>1.6887200000000002</v>
      </c>
      <c r="AT289" s="841">
        <f>IF($AK289="n/a",1.03*AS289,IF($AK289&lt;0,1.01*AS289,IF($AK289&gt;10,1.1*AS289,(1+$AK289/100)*AS289)))</f>
        <v>1.7900432000000004</v>
      </c>
      <c r="AU289" s="841">
        <f>IF($AK289="n/a",1.03*AT289,IF($AK289&lt;0,1.01*AT289,IF($AK289&gt;10,1.1*AT289,(1+$AK289/100)*AT289)))</f>
        <v>1.8974457920000005</v>
      </c>
      <c r="AV289" s="841">
        <f>IF($AK289="n/a",1.03*AU289,IF($AK289&lt;0,1.01*AU289,IF($AK289&gt;10,1.1*AU289,(1+$AK289/100)*AU289)))</f>
        <v>2.0112925395200008</v>
      </c>
      <c r="AW289" s="618">
        <f>SUM(AR289:AV289)</f>
        <v>9.0595015315200023</v>
      </c>
      <c r="AX289" s="713">
        <f>AW289/I289*100</f>
        <v>15.568828890737244</v>
      </c>
      <c r="AY289" s="887">
        <v>0.75</v>
      </c>
      <c r="AZ289" s="827">
        <v>15.690000000000001</v>
      </c>
      <c r="BA289" s="827">
        <v>-9.3000000000000007</v>
      </c>
      <c r="BB289" s="827">
        <v>-0.76</v>
      </c>
      <c r="BC289" s="827">
        <v>-2.5700000000000003</v>
      </c>
      <c r="BE289" s="594">
        <v>2014</v>
      </c>
      <c r="BF289" s="853">
        <f>IF(BE289&gt;2020,0,IF(BE289&gt;2008,1,IF(BE289&gt;2001,2,IF(BE289&gt;1990,3,IF(BE289&gt;1980,4,IF(BE289&gt;1973,5,IF(BE289&gt;1970,6,IF(BE289&gt;1960,7,IF(BE289&gt;1958,8,IF(BE289&gt;1953,9,10))))))))))</f>
        <v>1</v>
      </c>
      <c r="BG289" s="837">
        <v>1.3</v>
      </c>
      <c r="BH289" s="820" t="s">
        <v>4443</v>
      </c>
      <c r="BI289" s="820" t="s">
        <v>4444</v>
      </c>
    </row>
    <row r="290" spans="1:61" s="737" customFormat="1" ht="11.25" customHeight="1" x14ac:dyDescent="0.2">
      <c r="A290" s="720" t="s">
        <v>1200</v>
      </c>
      <c r="B290" s="743" t="s">
        <v>1201</v>
      </c>
      <c r="C290" s="885" t="s">
        <v>4178</v>
      </c>
      <c r="D290" s="885" t="s">
        <v>4179</v>
      </c>
      <c r="E290" s="721">
        <v>11</v>
      </c>
      <c r="F290" s="1122">
        <v>446</v>
      </c>
      <c r="G290" s="1121" t="s">
        <v>36</v>
      </c>
      <c r="H290" s="1121" t="s">
        <v>114</v>
      </c>
      <c r="I290" s="722">
        <v>34.33</v>
      </c>
      <c r="J290" s="723">
        <f>(M290/I290)*100</f>
        <v>5.0101951645790859</v>
      </c>
      <c r="K290" s="724">
        <v>0.43</v>
      </c>
      <c r="L290" s="725">
        <v>4</v>
      </c>
      <c r="M290" s="726">
        <f>K290*L290</f>
        <v>1.72</v>
      </c>
      <c r="N290" s="727" t="s">
        <v>263</v>
      </c>
      <c r="O290" s="728">
        <v>0.41</v>
      </c>
      <c r="P290" s="1037">
        <v>44916</v>
      </c>
      <c r="Q290" s="1037">
        <v>44931</v>
      </c>
      <c r="R290" s="726">
        <f>(K290-O290)/O290*100</f>
        <v>4.8780487804878092</v>
      </c>
      <c r="S290" s="667">
        <f>IF(INDEX(Historical!$D$7:$D$1220,MATCH(B290,Historical!$B$7:$B$1244,0))=0,"n/a",(INDEX(Historical!$C$7:$C$1222,MATCH(B290,Historical!$B$7:$B$1244,0))/INDEX(Historical!$D$7:$D$1220,MATCH(B290,Historical!$B$7:$B$1244,0))-1)*100)</f>
        <v>5.12820512820511</v>
      </c>
      <c r="T290" s="667">
        <f>IF(INDEX(Historical!$F$7:$F$1213,MATCH(B290,Historical!$B$7:$B$1244,0))=0,"n/a",((INDEX(Historical!$C$7:$C$1222,MATCH(B290,Historical!$B$7:$B$1244,0))/INDEX(Historical!$F$7:$F$1213,MATCH(B290,Historical!$B$7:$B$1244,0)))^(1/3)-1)*100)</f>
        <v>5.4156936422339763</v>
      </c>
      <c r="U290" s="667">
        <f>IF(INDEX(Historical!$H$7:$H$1213,MATCH(B290,Historical!$B$7:$B$1244,0))=0,"n/a",((INDEX(Historical!$C$7:$C$1222,MATCH(B290,Historical!$B$7:$B$1244,0))/INDEX(Historical!$H$7:$H$1213,MATCH(B290,Historical!$B$7:$B$1244,0)))^(1/5)-1)*100)</f>
        <v>7.9257722981303402</v>
      </c>
      <c r="V290" s="667">
        <f>IF(INDEX(Historical!$N$7:$N$1213,MATCH(B290,Historical!$B$7:$B$1244,0))=0,"n/a",((INDEX(Historical!$C$7:$C$1222,MATCH(B290,Historical!$B$7:$B$1244,0))/INDEX(Historical!$N$7:$N$1213,MATCH(B290,Historical!$B$7:$B$1244,0)))^(1/10)-1)*100)</f>
        <v>12.612703406527404</v>
      </c>
      <c r="W290" s="668">
        <f>IF(OR(U290&lt;=0,U290="n/a",V290&lt;=0,V290="n/a"),"n/a",U290/V290)</f>
        <v>0.62839599431383963</v>
      </c>
      <c r="X290" s="669">
        <f>IF(OR(AJ290&lt;=0,AJ290="n/a",U290&lt;=0,U290="n/a"),"n/a",U290/AJ290)</f>
        <v>2.4017491812516178</v>
      </c>
      <c r="Y290" s="729"/>
      <c r="Z290" s="723">
        <f>IF(OR(AC290&lt;0.01,AC290="n/a"),"n/a",M290/AC290*100)</f>
        <v>95.027624309392252</v>
      </c>
      <c r="AA290" s="730">
        <f>IF(OR(AC290&lt;0.01,AC290="n/a"),"n/a",I290/AC290)</f>
        <v>18.966850828729282</v>
      </c>
      <c r="AB290" s="725">
        <v>12</v>
      </c>
      <c r="AC290" s="731">
        <v>1.81</v>
      </c>
      <c r="AD290" s="731" t="s">
        <v>135</v>
      </c>
      <c r="AE290" s="731">
        <v>10.24</v>
      </c>
      <c r="AF290" s="731">
        <v>2.14</v>
      </c>
      <c r="AG290" s="731">
        <v>11.3</v>
      </c>
      <c r="AH290" s="731">
        <v>-15.299999999999999</v>
      </c>
      <c r="AI290" s="731">
        <v>4.53</v>
      </c>
      <c r="AJ290" s="731">
        <v>3.3000000000000003</v>
      </c>
      <c r="AK290" s="731" t="s">
        <v>135</v>
      </c>
      <c r="AL290" s="732">
        <v>1630</v>
      </c>
      <c r="AM290" s="733">
        <v>9.77</v>
      </c>
      <c r="AN290" s="731">
        <v>0.83</v>
      </c>
      <c r="AO290" s="734">
        <f>IF(U290="n/a","n/a",IF(AA290&lt;0,"n/a",IF(AA290="n/a","n/a",J290+U290-AA290)))</f>
        <v>-6.0308833660198555</v>
      </c>
      <c r="AP290" s="735">
        <f>IF(U290="n/a","n/a",J290+U290)</f>
        <v>12.935967462709426</v>
      </c>
      <c r="AQ290" s="843">
        <f>IF(OR(AC290&lt;0.01,AC290="n/a",AF290="n/a"),"n/a",(I290/SQRT(22.5*AC290*(I290/AF290))-1)*100)</f>
        <v>34.311513155021075</v>
      </c>
      <c r="AR290" s="618">
        <f>INDEX(Historical!$C$7:$C$1222,MATCH(B290,Historical!$B$7:$B$1244,0))*IF(AH290="n/a",1.03,IF(AH290&lt;0,1.01,IF(AH290&gt;10,1.1,(1+AH290/100))))</f>
        <v>1.6563999999999999</v>
      </c>
      <c r="AS290" s="730">
        <f>IF($AI290="n/a",1.03*AR290,IF($AI290&lt;0,1.01*AR290,IF($AI290&gt;10,1.1*AR290,(1+$AI290/100)*AR290)))</f>
        <v>1.7314349199999997</v>
      </c>
      <c r="AT290" s="730">
        <f>IF($AK290="n/a",1.03*AS290,IF($AK290&lt;0,1.01*AS290,IF($AK290&gt;10,1.1*AS290,(1+$AK290/100)*AS290)))</f>
        <v>1.7833779675999997</v>
      </c>
      <c r="AU290" s="730">
        <f>IF($AK290="n/a",1.03*AT290,IF($AK290&lt;0,1.01*AT290,IF($AK290&gt;10,1.1*AT290,(1+$AK290/100)*AT290)))</f>
        <v>1.8368793066279998</v>
      </c>
      <c r="AV290" s="730">
        <f>IF($AK290="n/a",1.03*AU290,IF($AK290&lt;0,1.01*AU290,IF($AK290&gt;10,1.1*AU290,(1+$AK290/100)*AU290)))</f>
        <v>1.8919856858268398</v>
      </c>
      <c r="AW290" s="723">
        <f>SUM(AR290:AV290)</f>
        <v>8.9000778800548392</v>
      </c>
      <c r="AX290" s="736">
        <f>AW290/I290*100</f>
        <v>25.925073929667462</v>
      </c>
      <c r="AY290" s="888">
        <v>0.89</v>
      </c>
      <c r="AZ290" s="733">
        <v>39.21</v>
      </c>
      <c r="BA290" s="733">
        <v>-5.92</v>
      </c>
      <c r="BB290" s="733">
        <v>-1.6199999999999999</v>
      </c>
      <c r="BC290" s="733">
        <v>12.68</v>
      </c>
      <c r="BD290" s="862"/>
      <c r="BE290" s="594">
        <v>2013</v>
      </c>
      <c r="BF290" s="853">
        <f>IF(BE290&gt;2020,0,IF(BE290&gt;2008,1,IF(BE290&gt;2001,2,IF(BE290&gt;1990,3,IF(BE290&gt;1980,4,IF(BE290&gt;1973,5,IF(BE290&gt;1970,6,IF(BE290&gt;1960,7,IF(BE290&gt;1958,8,IF(BE290&gt;1953,9,10))))))))))</f>
        <v>1</v>
      </c>
      <c r="BG290" s="783">
        <v>5.7</v>
      </c>
      <c r="BH290" s="820" t="s">
        <v>4443</v>
      </c>
      <c r="BI290" s="820" t="s">
        <v>4445</v>
      </c>
    </row>
    <row r="291" spans="1:61" ht="11.25" customHeight="1" x14ac:dyDescent="0.2">
      <c r="A291" s="836" t="s">
        <v>4842</v>
      </c>
      <c r="B291" s="830" t="s">
        <v>4570</v>
      </c>
      <c r="C291" s="885" t="s">
        <v>130</v>
      </c>
      <c r="D291" s="885" t="s">
        <v>4199</v>
      </c>
      <c r="E291" s="699">
        <v>9</v>
      </c>
      <c r="F291" s="1122">
        <v>559</v>
      </c>
      <c r="G291" s="1122" t="s">
        <v>105</v>
      </c>
      <c r="H291" s="1122" t="s">
        <v>105</v>
      </c>
      <c r="I291" s="829">
        <v>13.2</v>
      </c>
      <c r="J291" s="618">
        <f>(M291/I291)*100</f>
        <v>2.2572727272727278</v>
      </c>
      <c r="K291" s="832">
        <v>2.4830000000000001E-2</v>
      </c>
      <c r="L291" s="842">
        <v>12</v>
      </c>
      <c r="M291" s="609">
        <f>K291*L291</f>
        <v>0.29796</v>
      </c>
      <c r="N291" s="825" t="s">
        <v>1022</v>
      </c>
      <c r="O291" s="700">
        <v>2.4580000000000001E-2</v>
      </c>
      <c r="P291" s="603">
        <v>44909</v>
      </c>
      <c r="Q291" s="603">
        <v>44924</v>
      </c>
      <c r="R291" s="609">
        <f>(K291-O291)/O291*100</f>
        <v>1.0170870626525639</v>
      </c>
      <c r="S291" s="667">
        <f>IF(INDEX(Historical!$D$7:$D$1220,MATCH(B291,Historical!$B$7:$B$1244,0))=0,"n/a",(INDEX(Historical!$C$7:$C$1222,MATCH(B291,Historical!$B$7:$B$1244,0))/INDEX(Historical!$D$7:$D$1220,MATCH(B291,Historical!$B$7:$B$1244,0))-1)*100)</f>
        <v>0.98864258347015621</v>
      </c>
      <c r="T291" s="667">
        <f>IF(INDEX(Historical!$F$7:$F$1213,MATCH(B291,Historical!$B$7:$B$1244,0))=0,"n/a",((INDEX(Historical!$C$7:$C$1222,MATCH(B291,Historical!$B$7:$B$1244,0))/INDEX(Historical!$F$7:$F$1213,MATCH(B291,Historical!$B$7:$B$1244,0)))^(1/3)-1)*100)</f>
        <v>0.99493837649005101</v>
      </c>
      <c r="U291" s="667">
        <f>IF(INDEX(Historical!$H$7:$H$1213,MATCH(B291,Historical!$B$7:$B$1244,0))=0,"n/a",((INDEX(Historical!$C$7:$C$1222,MATCH(B291,Historical!$B$7:$B$1244,0))/INDEX(Historical!$H$7:$H$1213,MATCH(B291,Historical!$B$7:$B$1244,0)))^(1/5)-1)*100)</f>
        <v>1.4664555388392619</v>
      </c>
      <c r="V291" s="667" t="str">
        <f>IF(INDEX(Historical!$N$7:$N$1213,MATCH(B291,Historical!$B$7:$B$1244,0))=0,"n/a",((INDEX(Historical!$C$7:$C$1222,MATCH(B291,Historical!$B$7:$B$1244,0))/INDEX(Historical!$N$7:$N$1213,MATCH(B291,Historical!$B$7:$B$1244,0)))^(1/10)-1)*100)</f>
        <v>n/a</v>
      </c>
      <c r="W291" s="668" t="str">
        <f>IF(OR(U291&lt;=0,U291="n/a",V291&lt;=0,V291="n/a"),"n/a",U291/V291)</f>
        <v>n/a</v>
      </c>
      <c r="X291" s="669">
        <f>IF(OR(AJ291&lt;=0,AJ291="n/a",U291&lt;=0,U291="n/a"),"n/a",U291/AJ291)</f>
        <v>5.5971585451880218E-2</v>
      </c>
      <c r="Y291" s="640"/>
      <c r="Z291" s="618">
        <f>IF(OR(AC291&lt;0.01,AC291="n/a"),"n/a",M291/AC291*100)</f>
        <v>135.43636363636364</v>
      </c>
      <c r="AA291" s="841">
        <f>IF(OR(AC291&lt;0.01,AC291="n/a"),"n/a",I291/AC291)</f>
        <v>60</v>
      </c>
      <c r="AB291" s="842">
        <v>12</v>
      </c>
      <c r="AC291" s="821">
        <v>0.22</v>
      </c>
      <c r="AD291" s="821">
        <v>4.09</v>
      </c>
      <c r="AE291" s="821">
        <v>7.49</v>
      </c>
      <c r="AF291" s="821">
        <v>6.96</v>
      </c>
      <c r="AG291" s="821">
        <v>14.899999999999999</v>
      </c>
      <c r="AH291" s="821">
        <v>221.89999999999998</v>
      </c>
      <c r="AI291" s="821">
        <v>8.6999999999999993</v>
      </c>
      <c r="AJ291" s="821">
        <v>26.200000000000003</v>
      </c>
      <c r="AK291" s="821">
        <v>15</v>
      </c>
      <c r="AL291" s="833">
        <v>328.63</v>
      </c>
      <c r="AM291" s="827">
        <v>10.100000000000001</v>
      </c>
      <c r="AN291" s="821">
        <v>2.46</v>
      </c>
      <c r="AO291" s="705">
        <f>IF(U291="n/a","n/a",IF(AA291&lt;0,"n/a",IF(AA291="n/a","n/a",J291+U291-AA291)))</f>
        <v>-56.276271733888009</v>
      </c>
      <c r="AP291" s="706">
        <f>IF(U291="n/a","n/a",J291+U291)</f>
        <v>3.7237282661119897</v>
      </c>
      <c r="AQ291" s="843">
        <f>IF(OR(AC291&lt;0.01,AC291="n/a",AF291="n/a"),"n/a",(I291/SQRT(22.5*AC291*(I291/AF291))-1)*100)</f>
        <v>330.81318457076031</v>
      </c>
      <c r="AR291" s="618">
        <f>INDEX(Historical!$C$7:$C$1222,MATCH(B291,Historical!$B$7:$B$1244,0))*IF(AH291="n/a",1.03,IF(AH291&lt;0,1.01,IF(AH291&gt;10,1.1,(1+AH291/100))))</f>
        <v>0.32473099999999999</v>
      </c>
      <c r="AS291" s="841">
        <f>IF($AI291="n/a",1.03*AR291,IF($AI291&lt;0,1.01*AR291,IF($AI291&gt;10,1.1*AR291,(1+$AI291/100)*AR291)))</f>
        <v>0.35298259699999995</v>
      </c>
      <c r="AT291" s="841">
        <f>IF($AK291="n/a",1.03*AS291,IF($AK291&lt;0,1.01*AS291,IF($AK291&gt;10,1.1*AS291,(1+$AK291/100)*AS291)))</f>
        <v>0.38828085669999995</v>
      </c>
      <c r="AU291" s="841">
        <f>IF($AK291="n/a",1.03*AT291,IF($AK291&lt;0,1.01*AT291,IF($AK291&gt;10,1.1*AT291,(1+$AK291/100)*AT291)))</f>
        <v>0.42710894236999997</v>
      </c>
      <c r="AV291" s="841">
        <f>IF($AK291="n/a",1.03*AU291,IF($AK291&lt;0,1.01*AU291,IF($AK291&gt;10,1.1*AU291,(1+$AK291/100)*AU291)))</f>
        <v>0.469819836607</v>
      </c>
      <c r="AW291" s="618">
        <f>SUM(AR291:AV291)</f>
        <v>1.9629232326769999</v>
      </c>
      <c r="AX291" s="713">
        <f>AW291/I291*100</f>
        <v>14.870630550583334</v>
      </c>
      <c r="AY291" s="887">
        <v>0.72</v>
      </c>
      <c r="AZ291" s="827">
        <v>24.41</v>
      </c>
      <c r="BA291" s="827">
        <v>-23.919999999999998</v>
      </c>
      <c r="BB291" s="827">
        <v>-5.17</v>
      </c>
      <c r="BC291" s="827">
        <v>-1.54</v>
      </c>
      <c r="BE291" s="594">
        <v>2014</v>
      </c>
      <c r="BF291" s="853">
        <f>IF(BE291&gt;2020,0,IF(BE291&gt;2008,1,IF(BE291&gt;2001,2,IF(BE291&gt;1990,3,IF(BE291&gt;1980,4,IF(BE291&gt;1973,5,IF(BE291&gt;1970,6,IF(BE291&gt;1960,7,IF(BE291&gt;1958,8,IF(BE291&gt;1953,9,10))))))))))</f>
        <v>1</v>
      </c>
      <c r="BG291" s="837">
        <v>1.6</v>
      </c>
      <c r="BH291" s="820" t="s">
        <v>4443</v>
      </c>
      <c r="BI291" s="820" t="s">
        <v>4444</v>
      </c>
    </row>
    <row r="292" spans="1:61" ht="11.25" customHeight="1" x14ac:dyDescent="0.2">
      <c r="A292" s="819" t="s">
        <v>4843</v>
      </c>
      <c r="B292" s="830" t="s">
        <v>376</v>
      </c>
      <c r="C292" s="885" t="s">
        <v>111</v>
      </c>
      <c r="D292" s="885" t="s">
        <v>4191</v>
      </c>
      <c r="E292" s="699">
        <v>51</v>
      </c>
      <c r="F292" s="1122">
        <v>33</v>
      </c>
      <c r="G292" s="1105" t="s">
        <v>105</v>
      </c>
      <c r="H292" s="1105" t="s">
        <v>105</v>
      </c>
      <c r="I292" t="n">
        <v>669.27</v>
      </c>
      <c r="J292" s="618">
        <f>(M292/I292)*100</f>
        <v>1.0292775608515476</v>
      </c>
      <c r="K292" s="832">
        <v>1.72</v>
      </c>
      <c r="L292" s="842">
        <v>4</v>
      </c>
      <c r="M292" s="609">
        <f>K292*L292</f>
        <v>6.88</v>
      </c>
      <c r="N292" s="825" t="s">
        <v>118</v>
      </c>
      <c r="O292" s="700">
        <v>1.62</v>
      </c>
      <c r="P292" s="603">
        <v>44687</v>
      </c>
      <c r="Q292" s="603">
        <v>44713</v>
      </c>
      <c r="R292" s="609">
        <f>(K292-O292)/O292*100</f>
        <v>6.1728395061728305</v>
      </c>
      <c r="S292" s="667">
        <f>IF(INDEX(Historical!$D$7:$D$1220,MATCH(B292,Historical!$B$7:$B$1244,0))=0,"n/a",(INDEX(Historical!$C$7:$C$1222,MATCH(B292,Historical!$B$7:$B$1244,0))/INDEX(Historical!$D$7:$D$1220,MATCH(B292,Historical!$B$7:$B$1244,0))-1)*100)</f>
        <v>6.1032863849765251</v>
      </c>
      <c r="T292" s="667">
        <f>IF(INDEX(Historical!$F$7:$F$1213,MATCH(B292,Historical!$B$7:$B$1244,0))=0,"n/a",((INDEX(Historical!$C$7:$C$1222,MATCH(B292,Historical!$B$7:$B$1244,0))/INDEX(Historical!$F$7:$F$1213,MATCH(B292,Historical!$B$7:$B$1244,0)))^(1/3)-1)*100)</f>
        <v>6.0784387922021343</v>
      </c>
      <c r="U292" s="667">
        <f>IF(INDEX(Historical!$H$7:$H$1213,MATCH(B292,Historical!$B$7:$B$1244,0))=0,"n/a",((INDEX(Historical!$C$7:$C$1222,MATCH(B292,Historical!$B$7:$B$1244,0))/INDEX(Historical!$H$7:$H$1213,MATCH(B292,Historical!$B$7:$B$1244,0)))^(1/5)-1)*100)</f>
        <v>6.0268442528491395</v>
      </c>
      <c r="V292" s="667">
        <f>IF(INDEX(Historical!$N$7:$N$1213,MATCH(B292,Historical!$B$7:$B$1244,0))=0,"n/a",((INDEX(Historical!$C$7:$C$1222,MATCH(B292,Historical!$B$7:$B$1244,0))/INDEX(Historical!$N$7:$N$1213,MATCH(B292,Historical!$B$7:$B$1244,0)))^(1/10)-1)*100)</f>
        <v>8.2806431678711601</v>
      </c>
      <c r="W292" s="668">
        <f>IF(OR(U292&lt;=0,U292="n/a",V292&lt;=0,V292="n/a"),"n/a",U292/V292)</f>
        <v>0.72782320535598666</v>
      </c>
      <c r="X292" s="669">
        <f>IF(OR(AJ292&lt;=0,AJ292="n/a",U292&lt;=0,U292="n/a"),"n/a",U292/AJ292)</f>
        <v>0.2440017916133255</v>
      </c>
      <c r="Y292" s="830"/>
      <c r="Z292" s="618">
        <f>IF(OR(AC292&lt;0.01,AC292="n/a"),"n/a",M292/AC292*100)</f>
        <v>22.721268163804488</v>
      </c>
      <c r="AA292" s="841">
        <f>IF(OR(AC292&lt;0.01,AC292="n/a"),"n/a",I292/AC292)</f>
        <v>22.074966974900921</v>
      </c>
      <c r="AB292" s="842">
        <v>12</v>
      </c>
      <c r="AC292" s="821">
        <v>30.28</v>
      </c>
      <c r="AD292" s="821">
        <v>0.8</v>
      </c>
      <c r="AE292" s="821">
        <v>2.2000000000000002</v>
      </c>
      <c r="AF292" s="821">
        <v>14</v>
      </c>
      <c r="AG292" s="821">
        <v>68.5</v>
      </c>
      <c r="AH292" s="821">
        <v>51.5</v>
      </c>
      <c r="AI292" s="821">
        <v>9.1300000000000008</v>
      </c>
      <c r="AJ292" s="821">
        <v>24.7</v>
      </c>
      <c r="AK292" s="821">
        <v>27.950000000000003</v>
      </c>
      <c r="AL292" s="833">
        <v>33570</v>
      </c>
      <c r="AM292" s="827">
        <v>0.2</v>
      </c>
      <c r="AN292" s="821">
        <v>0.95</v>
      </c>
      <c r="AO292" s="705">
        <f>IF(U292="n/a","n/a",IF(AA292&lt;0,"n/a",IF(AA292="n/a","n/a",J292+U292-AA292)))</f>
        <v>-15.018845161200232</v>
      </c>
      <c r="AP292" s="706">
        <f>IF(U292="n/a","n/a",J292+U292)</f>
        <v>7.0561218137006874</v>
      </c>
      <c r="AQ292" s="843">
        <f>IF(OR(AC292&lt;0.01,AC292="n/a",AF292="n/a"),"n/a",(I292/SQRT(22.5*AC292*(I292/AF292))-1)*100)</f>
        <v>270.61482709957818</v>
      </c>
      <c r="AR292" s="618">
        <f>INDEX(Historical!$C$7:$C$1222,MATCH(B292,Historical!$B$7:$B$1244,0))*IF(AH292="n/a",1.03,IF(AH292&lt;0,1.01,IF(AH292&gt;10,1.1,(1+AH292/100))))</f>
        <v>7.4580000000000011</v>
      </c>
      <c r="AS292" s="841">
        <f>IF($AI292="n/a",1.03*AR292,IF($AI292&lt;0,1.01*AR292,IF($AI292&gt;10,1.1*AR292,(1+$AI292/100)*AR292)))</f>
        <v>8.1389154000000001</v>
      </c>
      <c r="AT292" s="841">
        <f>IF($AK292="n/a",1.03*AS292,IF($AK292&lt;0,1.01*AS292,IF($AK292&gt;10,1.1*AS292,(1+$AK292/100)*AS292)))</f>
        <v>8.9528069400000003</v>
      </c>
      <c r="AU292" s="841">
        <f>IF($AK292="n/a",1.03*AT292,IF($AK292&lt;0,1.01*AT292,IF($AK292&gt;10,1.1*AT292,(1+$AK292/100)*AT292)))</f>
        <v>9.8480876340000005</v>
      </c>
      <c r="AV292" s="841">
        <f>IF($AK292="n/a",1.03*AU292,IF($AK292&lt;0,1.01*AU292,IF($AK292&gt;10,1.1*AU292,(1+$AK292/100)*AU292)))</f>
        <v>10.832896397400001</v>
      </c>
      <c r="AW292" s="618">
        <f>SUM(AR292:AV292)</f>
        <v>45.230706371400004</v>
      </c>
      <c r="AX292" s="713">
        <f>AW292/I292*100</f>
        <v>6.7667080130155748</v>
      </c>
      <c r="AY292" s="887">
        <v>1.19</v>
      </c>
      <c r="AZ292" s="827">
        <v>51.749999999999993</v>
      </c>
      <c r="BA292" s="827">
        <v>-2.4500000000000002</v>
      </c>
      <c r="BB292" s="827">
        <v>11.41</v>
      </c>
      <c r="BC292" s="827">
        <v>22.62</v>
      </c>
      <c r="BE292" s="594">
        <v>1972</v>
      </c>
      <c r="BF292" s="853">
        <f>IF(BE292&gt;2020,0,IF(BE292&gt;2008,1,IF(BE292&gt;2001,2,IF(BE292&gt;1990,3,IF(BE292&gt;1980,4,IF(BE292&gt;1973,5,IF(BE292&gt;1970,6,IF(BE292&gt;1960,7,IF(BE292&gt;1958,8,IF(BE292&gt;1953,9,10))))))))))</f>
        <v>6</v>
      </c>
      <c r="BG292" s="837">
        <v>21.5</v>
      </c>
      <c r="BH292" s="820" t="s">
        <v>4443</v>
      </c>
      <c r="BI292" s="820" t="s">
        <v>4444</v>
      </c>
    </row>
    <row r="293" spans="1:61" ht="11.25" customHeight="1" x14ac:dyDescent="0.2">
      <c r="A293" s="836" t="s">
        <v>5311</v>
      </c>
      <c r="B293" s="830" t="s">
        <v>5309</v>
      </c>
      <c r="C293" s="885" t="s">
        <v>244</v>
      </c>
      <c r="D293" s="885" t="s">
        <v>4209</v>
      </c>
      <c r="E293" s="699">
        <v>6</v>
      </c>
      <c r="F293" s="1122">
        <v>658</v>
      </c>
      <c r="G293" s="1116" t="s">
        <v>105</v>
      </c>
      <c r="H293" s="1116" t="s">
        <v>105</v>
      </c>
      <c r="I293" s="829">
        <v>13</v>
      </c>
      <c r="J293" s="618">
        <f>(M293/I293)*100</f>
        <v>3.2307692307692308</v>
      </c>
      <c r="K293" s="832">
        <v>0.105</v>
      </c>
      <c r="L293" s="842">
        <v>4</v>
      </c>
      <c r="M293" s="609">
        <f>K293*L293</f>
        <v>0.42</v>
      </c>
      <c r="N293" s="825" t="s">
        <v>147</v>
      </c>
      <c r="O293" s="700">
        <v>0.1</v>
      </c>
      <c r="P293" s="603">
        <v>44712</v>
      </c>
      <c r="Q293" s="603">
        <v>44727</v>
      </c>
      <c r="R293" s="609">
        <f>(K293-O293)/O293*100</f>
        <v>4.9999999999999902</v>
      </c>
      <c r="S293" s="667">
        <f>IF(INDEX(Historical!$D$7:$D$1220,MATCH(B293,Historical!$B$7:$B$1244,0))=0,"n/a",(INDEX(Historical!$C$7:$C$1222,MATCH(B293,Historical!$B$7:$B$1244,0))/INDEX(Historical!$D$7:$D$1220,MATCH(B293,Historical!$B$7:$B$1244,0))-1)*100)</f>
        <v>5.0632911392404889</v>
      </c>
      <c r="T293" s="667">
        <f>IF(INDEX(Historical!$F$7:$F$1213,MATCH(B293,Historical!$B$7:$B$1244,0))=0,"n/a",((INDEX(Historical!$C$7:$C$1222,MATCH(B293,Historical!$B$7:$B$1244,0))/INDEX(Historical!$F$7:$F$1213,MATCH(B293,Historical!$B$7:$B$1244,0)))^(1/3)-1)*100)</f>
        <v>5.343218065147215</v>
      </c>
      <c r="U293" s="667">
        <f>IF(INDEX(Historical!$H$7:$H$1213,MATCH(B293,Historical!$B$7:$B$1244,0))=0,"n/a",((INDEX(Historical!$C$7:$C$1222,MATCH(B293,Historical!$B$7:$B$1244,0))/INDEX(Historical!$H$7:$H$1213,MATCH(B293,Historical!$B$7:$B$1244,0)))^(1/5)-1)*100)</f>
        <v>37.317482967610083</v>
      </c>
      <c r="V293" s="667" t="str">
        <f>IF(INDEX(Historical!$N$7:$N$1213,MATCH(B293,Historical!$B$7:$B$1244,0))=0,"n/a",((INDEX(Historical!$C$7:$C$1222,MATCH(B293,Historical!$B$7:$B$1244,0))/INDEX(Historical!$N$7:$N$1213,MATCH(B293,Historical!$B$7:$B$1244,0)))^(1/10)-1)*100)</f>
        <v>n/a</v>
      </c>
      <c r="W293" s="668" t="str">
        <f>IF(OR(U293&lt;=0,U293="n/a",V293&lt;=0,V293="n/a"),"n/a",U293/V293)</f>
        <v>n/a</v>
      </c>
      <c r="X293" s="669" t="str">
        <f>IF(OR(AJ293&lt;=0,AJ293="n/a",U293&lt;=0,U293="n/a"),"n/a",U293/AJ293)</f>
        <v>n/a</v>
      </c>
      <c r="Y293" s="640"/>
      <c r="Z293" s="618">
        <f>IF(OR(AC293&lt;0.01,AC293="n/a"),"n/a",M293/AC293*100)</f>
        <v>19.17808219178082</v>
      </c>
      <c r="AA293" s="841">
        <f>IF(OR(AC293&lt;0.01,AC293="n/a"),"n/a",I293/AC293)</f>
        <v>5.9360730593607309</v>
      </c>
      <c r="AB293" s="842">
        <v>12</v>
      </c>
      <c r="AC293" s="821">
        <v>2.19</v>
      </c>
      <c r="AD293" s="821" t="s">
        <v>135</v>
      </c>
      <c r="AE293" s="821">
        <v>0.28999999999999998</v>
      </c>
      <c r="AF293" s="821">
        <v>1.54</v>
      </c>
      <c r="AG293" s="821">
        <v>27.400000000000002</v>
      </c>
      <c r="AH293" s="821">
        <v>-12.9</v>
      </c>
      <c r="AI293" s="821">
        <v>-14.099999999999998</v>
      </c>
      <c r="AJ293" s="821">
        <v>-4.3999999999999995</v>
      </c>
      <c r="AK293" s="821" t="s">
        <v>135</v>
      </c>
      <c r="AL293" s="833">
        <v>183.66</v>
      </c>
      <c r="AM293" s="827">
        <v>2.1</v>
      </c>
      <c r="AN293" s="821">
        <v>1.24</v>
      </c>
      <c r="AO293" s="705">
        <f>IF(U293="n/a","n/a",IF(AA293&lt;0,"n/a",IF(AA293="n/a","n/a",J293+U293-AA293)))</f>
        <v>34.612179139018586</v>
      </c>
      <c r="AP293" s="706">
        <f>IF(U293="n/a","n/a",J293+U293)</f>
        <v>40.548252198379316</v>
      </c>
      <c r="AQ293" s="843">
        <f>IF(OR(AC293&lt;0.01,AC293="n/a",AF293="n/a"),"n/a",(I293/SQRT(22.5*AC293*(I293/AF293))-1)*100)</f>
        <v>-36.259022385158005</v>
      </c>
      <c r="AR293" s="618">
        <f>INDEX(Historical!$C$7:$C$1222,MATCH(B293,Historical!$B$7:$B$1244,0))*IF(AH293="n/a",1.03,IF(AH293&lt;0,1.01,IF(AH293&gt;10,1.1,(1+AH293/100))))</f>
        <v>0.41914999999999997</v>
      </c>
      <c r="AS293" s="841">
        <f>IF($AI293="n/a",1.03*AR293,IF($AI293&lt;0,1.01*AR293,IF($AI293&gt;10,1.1*AR293,(1+$AI293/100)*AR293)))</f>
        <v>0.42334149999999998</v>
      </c>
      <c r="AT293" s="841">
        <f>IF($AK293="n/a",1.03*AS293,IF($AK293&lt;0,1.01*AS293,IF($AK293&gt;10,1.1*AS293,(1+$AK293/100)*AS293)))</f>
        <v>0.43604174499999998</v>
      </c>
      <c r="AU293" s="841">
        <f>IF($AK293="n/a",1.03*AT293,IF($AK293&lt;0,1.01*AT293,IF($AK293&gt;10,1.1*AT293,(1+$AK293/100)*AT293)))</f>
        <v>0.44912299735</v>
      </c>
      <c r="AV293" s="841">
        <f>IF($AK293="n/a",1.03*AU293,IF($AK293&lt;0,1.01*AU293,IF($AK293&gt;10,1.1*AU293,(1+$AK293/100)*AU293)))</f>
        <v>0.46259668727050002</v>
      </c>
      <c r="AW293" s="618">
        <f>SUM(AR293:AV293)</f>
        <v>2.1902529296204998</v>
      </c>
      <c r="AX293" s="713">
        <f>AW293/I293*100</f>
        <v>16.848099458619227</v>
      </c>
      <c r="AY293" s="887">
        <v>0.75</v>
      </c>
      <c r="AZ293" s="827">
        <v>41.69</v>
      </c>
      <c r="BA293" s="827">
        <v>-16.09</v>
      </c>
      <c r="BB293" s="827">
        <v>0.03</v>
      </c>
      <c r="BC293" s="827">
        <v>6.94</v>
      </c>
      <c r="BE293" s="594">
        <v>2017</v>
      </c>
      <c r="BF293" s="853">
        <f>IF(BE293&gt;2020,0,IF(BE293&gt;2008,1,IF(BE293&gt;2001,2,IF(BE293&gt;1990,3,IF(BE293&gt;1980,4,IF(BE293&gt;1973,5,IF(BE293&gt;1970,6,IF(BE293&gt;1960,7,IF(BE293&gt;1958,8,IF(BE293&gt;1953,9,10))))))))))</f>
        <v>1</v>
      </c>
      <c r="BG293" s="837">
        <v>7.7</v>
      </c>
      <c r="BH293" s="820" t="s">
        <v>4443</v>
      </c>
      <c r="BI293" s="820" t="s">
        <v>4444</v>
      </c>
    </row>
    <row r="294" spans="1:61" ht="11.25" customHeight="1" x14ac:dyDescent="0.2">
      <c r="A294" s="826" t="s">
        <v>4845</v>
      </c>
      <c r="B294" s="830" t="s">
        <v>3764</v>
      </c>
      <c r="C294" s="885" t="s">
        <v>107</v>
      </c>
      <c r="D294" s="885" t="s">
        <v>4190</v>
      </c>
      <c r="E294" s="699">
        <v>10</v>
      </c>
      <c r="F294" s="1122">
        <v>507</v>
      </c>
      <c r="G294" s="1105" t="s">
        <v>105</v>
      </c>
      <c r="H294" s="1105" t="s">
        <v>105</v>
      </c>
      <c r="I294" s="829">
        <v>39.549999999999997</v>
      </c>
      <c r="J294" s="618">
        <f>(M294/I294)*100</f>
        <v>2.5284450063211126</v>
      </c>
      <c r="K294" s="832">
        <v>0.25</v>
      </c>
      <c r="L294" s="842">
        <v>4</v>
      </c>
      <c r="M294" s="609">
        <f>K294*L294</f>
        <v>1</v>
      </c>
      <c r="N294" s="825" t="s">
        <v>235</v>
      </c>
      <c r="O294" s="700">
        <v>0.24</v>
      </c>
      <c r="P294" s="603">
        <v>44960</v>
      </c>
      <c r="Q294" s="603">
        <v>44974</v>
      </c>
      <c r="R294" s="609">
        <f>(K294-O294)/O294*100</f>
        <v>4.1666666666666705</v>
      </c>
      <c r="S294" s="667">
        <f>IF(INDEX(Historical!$D$7:$D$1220,MATCH(B294,Historical!$B$7:$B$1244,0))=0,"n/a",(INDEX(Historical!$C$7:$C$1222,MATCH(B294,Historical!$B$7:$B$1244,0))/INDEX(Historical!$D$7:$D$1220,MATCH(B294,Historical!$B$7:$B$1244,0))-1)*100)</f>
        <v>2.19780219780219</v>
      </c>
      <c r="T294" s="667">
        <f>IF(INDEX(Historical!$F$7:$F$1213,MATCH(B294,Historical!$B$7:$B$1244,0))=0,"n/a",((INDEX(Historical!$C$7:$C$1222,MATCH(B294,Historical!$B$7:$B$1244,0))/INDEX(Historical!$F$7:$F$1213,MATCH(B294,Historical!$B$7:$B$1244,0)))^(1/3)-1)*100)</f>
        <v>3.450966906825137</v>
      </c>
      <c r="U294" s="667">
        <f>IF(INDEX(Historical!$H$7:$H$1213,MATCH(B294,Historical!$B$7:$B$1244,0))=0,"n/a",((INDEX(Historical!$C$7:$C$1222,MATCH(B294,Historical!$B$7:$B$1244,0))/INDEX(Historical!$H$7:$H$1213,MATCH(B294,Historical!$B$7:$B$1244,0)))^(1/5)-1)*100)</f>
        <v>11.076977013781075</v>
      </c>
      <c r="V294" s="667" t="str">
        <f>IF(INDEX(Historical!$N$7:$N$1213,MATCH(B294,Historical!$B$7:$B$1244,0))=0,"n/a",((INDEX(Historical!$C$7:$C$1222,MATCH(B294,Historical!$B$7:$B$1244,0))/INDEX(Historical!$N$7:$N$1213,MATCH(B294,Historical!$B$7:$B$1244,0)))^(1/10)-1)*100)</f>
        <v>n/a</v>
      </c>
      <c r="W294" s="668" t="str">
        <f>IF(OR(U294&lt;=0,U294="n/a",V294&lt;=0,V294="n/a"),"n/a",U294/V294)</f>
        <v>n/a</v>
      </c>
      <c r="X294" s="669">
        <f>IF(OR(AJ294&lt;=0,AJ294="n/a",U294&lt;=0,U294="n/a"),"n/a",U294/AJ294)</f>
        <v>0.53511966250150123</v>
      </c>
      <c r="Y294" s="640"/>
      <c r="Z294" s="618">
        <f>IF(OR(AC294&lt;0.01,AC294="n/a"),"n/a",M294/AC294*100)</f>
        <v>23.980815347721823</v>
      </c>
      <c r="AA294" s="841">
        <f>IF(OR(AC294&lt;0.01,AC294="n/a"),"n/a",I294/AC294)</f>
        <v>9.4844124700239796</v>
      </c>
      <c r="AB294" s="842">
        <v>12</v>
      </c>
      <c r="AC294" s="821">
        <v>4.17</v>
      </c>
      <c r="AD294" s="821" t="s">
        <v>135</v>
      </c>
      <c r="AE294" s="821">
        <v>2.6</v>
      </c>
      <c r="AF294" s="821">
        <v>1</v>
      </c>
      <c r="AG294" s="821">
        <v>11.4</v>
      </c>
      <c r="AH294" s="821">
        <v>102.8</v>
      </c>
      <c r="AI294" s="821">
        <v>-1.3</v>
      </c>
      <c r="AJ294" s="821">
        <v>20.7</v>
      </c>
      <c r="AK294" s="821" t="s">
        <v>135</v>
      </c>
      <c r="AL294" s="833">
        <v>327.57</v>
      </c>
      <c r="AM294" s="827">
        <v>0.2</v>
      </c>
      <c r="AN294" s="821">
        <v>0.19</v>
      </c>
      <c r="AO294" s="705">
        <f>IF(U294="n/a","n/a",IF(AA294&lt;0,"n/a",IF(AA294="n/a","n/a",J294+U294-AA294)))</f>
        <v>4.1210095500782078</v>
      </c>
      <c r="AP294" s="706">
        <f>IF(U294="n/a","n/a",J294+U294)</f>
        <v>13.605422020102187</v>
      </c>
      <c r="AQ294" s="843">
        <f>IF(OR(AC294&lt;0.01,AC294="n/a",AF294="n/a"),"n/a",(I294/SQRT(22.5*AC294*(I294/AF294))-1)*100)</f>
        <v>-35.074701147227913</v>
      </c>
      <c r="AR294" s="618">
        <f>INDEX(Historical!$C$7:$C$1222,MATCH(B294,Historical!$B$7:$B$1244,0))*IF(AH294="n/a",1.03,IF(AH294&lt;0,1.01,IF(AH294&gt;10,1.1,(1+AH294/100))))</f>
        <v>1.0230000000000001</v>
      </c>
      <c r="AS294" s="841">
        <f>IF($AI294="n/a",1.03*AR294,IF($AI294&lt;0,1.01*AR294,IF($AI294&gt;10,1.1*AR294,(1+$AI294/100)*AR294)))</f>
        <v>1.0332300000000001</v>
      </c>
      <c r="AT294" s="841">
        <f>IF($AK294="n/a",1.03*AS294,IF($AK294&lt;0,1.01*AS294,IF($AK294&gt;10,1.1*AS294,(1+$AK294/100)*AS294)))</f>
        <v>1.0642269000000002</v>
      </c>
      <c r="AU294" s="841">
        <f>IF($AK294="n/a",1.03*AT294,IF($AK294&lt;0,1.01*AT294,IF($AK294&gt;10,1.1*AT294,(1+$AK294/100)*AT294)))</f>
        <v>1.0961537070000003</v>
      </c>
      <c r="AV294" s="841">
        <f>IF($AK294="n/a",1.03*AU294,IF($AK294&lt;0,1.01*AU294,IF($AK294&gt;10,1.1*AU294,(1+$AK294/100)*AU294)))</f>
        <v>1.1290383182100003</v>
      </c>
      <c r="AW294" s="618">
        <f>SUM(AR294:AV294)</f>
        <v>5.3456489252100008</v>
      </c>
      <c r="AX294" s="713">
        <f>AW294/I294*100</f>
        <v>13.516179330493049</v>
      </c>
      <c r="AY294" s="887">
        <v>0.67</v>
      </c>
      <c r="AZ294" s="827">
        <v>19.27</v>
      </c>
      <c r="BA294" s="827">
        <v>-8.98</v>
      </c>
      <c r="BB294" s="827">
        <v>-0.33999999999999997</v>
      </c>
      <c r="BC294" s="827">
        <v>1.6</v>
      </c>
      <c r="BE294" s="594">
        <v>2014</v>
      </c>
      <c r="BF294" s="853">
        <f>IF(BE294&gt;2020,0,IF(BE294&gt;2008,1,IF(BE294&gt;2001,2,IF(BE294&gt;1990,3,IF(BE294&gt;1980,4,IF(BE294&gt;1973,5,IF(BE294&gt;1970,6,IF(BE294&gt;1960,7,IF(BE294&gt;1958,8,IF(BE294&gt;1953,9,10))))))))))</f>
        <v>1</v>
      </c>
      <c r="BG294" s="837">
        <v>1.2</v>
      </c>
      <c r="BH294" s="820" t="s">
        <v>4443</v>
      </c>
      <c r="BI294" s="820" t="s">
        <v>4444</v>
      </c>
    </row>
    <row r="295" spans="1:61" ht="11.25" customHeight="1" x14ac:dyDescent="0.2">
      <c r="A295" s="819" t="s">
        <v>4846</v>
      </c>
      <c r="B295" s="830" t="s">
        <v>1255</v>
      </c>
      <c r="C295" s="885" t="s">
        <v>107</v>
      </c>
      <c r="D295" s="885" t="s">
        <v>4197</v>
      </c>
      <c r="E295" s="699">
        <v>12</v>
      </c>
      <c r="F295" s="1122">
        <v>371</v>
      </c>
      <c r="G295" s="1104" t="s">
        <v>36</v>
      </c>
      <c r="H295" s="1104" t="s">
        <v>36</v>
      </c>
      <c r="I295" t="n">
        <v>11.28</v>
      </c>
      <c r="J295" s="618">
        <f>(M295/I295)*100</f>
        <v>4.2049934296977662</v>
      </c>
      <c r="K295" s="840">
        <v>0.16</v>
      </c>
      <c r="L295" s="842">
        <v>4</v>
      </c>
      <c r="M295" s="609">
        <f>K295*L295</f>
        <v>0.64</v>
      </c>
      <c r="N295" s="825" t="s">
        <v>450</v>
      </c>
      <c r="O295" s="703">
        <v>0.15</v>
      </c>
      <c r="P295" s="603">
        <v>44749</v>
      </c>
      <c r="Q295" s="603">
        <v>44764</v>
      </c>
      <c r="R295" s="609">
        <f>(K295-O295)/O295*100</f>
        <v>6.6666666666666732</v>
      </c>
      <c r="S295" s="667">
        <f>IF(INDEX(Historical!$D$7:$D$1220,MATCH(B295,Historical!$B$7:$B$1244,0))=0,"n/a",(INDEX(Historical!$C$7:$C$1222,MATCH(B295,Historical!$B$7:$B$1244,0))/INDEX(Historical!$D$7:$D$1220,MATCH(B295,Historical!$B$7:$B$1244,0))-1)*100)</f>
        <v>16.981132075471695</v>
      </c>
      <c r="T295" s="667">
        <f>IF(INDEX(Historical!$F$7:$F$1213,MATCH(B295,Historical!$B$7:$B$1244,0))=0,"n/a",((INDEX(Historical!$C$7:$C$1222,MATCH(B295,Historical!$B$7:$B$1244,0))/INDEX(Historical!$F$7:$F$1213,MATCH(B295,Historical!$B$7:$B$1244,0)))^(1/3)-1)*100)</f>
        <v>12.110512440831279</v>
      </c>
      <c r="U295" s="667">
        <f>IF(INDEX(Historical!$H$7:$H$1213,MATCH(B295,Historical!$B$7:$B$1244,0))=0,"n/a",((INDEX(Historical!$C$7:$C$1222,MATCH(B295,Historical!$B$7:$B$1244,0))/INDEX(Historical!$H$7:$H$1213,MATCH(B295,Historical!$B$7:$B$1244,0)))^(1/5)-1)*100)</f>
        <v>14.142752785081459</v>
      </c>
      <c r="V295" s="667">
        <f>IF(INDEX(Historical!$N$7:$N$1213,MATCH(B295,Historical!$B$7:$B$1244,0))=0,"n/a",((INDEX(Historical!$C$7:$C$1222,MATCH(B295,Historical!$B$7:$B$1244,0))/INDEX(Historical!$N$7:$N$1213,MATCH(B295,Historical!$B$7:$B$1244,0)))^(1/10)-1)*100)</f>
        <v>14.720385732266571</v>
      </c>
      <c r="W295" s="668">
        <f>IF(OR(U295&lt;=0,U295="n/a",V295&lt;=0,V295="n/a"),"n/a",U295/V295)</f>
        <v>0.96075965958426202</v>
      </c>
      <c r="X295" s="669">
        <f>IF(OR(AJ295&lt;=0,AJ295="n/a",U295&lt;=0,U295="n/a"),"n/a",U295/AJ295)</f>
        <v>0.70361954154634121</v>
      </c>
      <c r="Y295" s="640"/>
      <c r="Z295" s="618">
        <f>IF(OR(AC295&lt;0.01,AC295="n/a"),"n/a",M295/AC295*100)</f>
        <v>29.906542056074763</v>
      </c>
      <c r="AA295" s="841">
        <f>IF(OR(AC295&lt;0.01,AC295="n/a"),"n/a",I295/AC295)</f>
        <v>7.1121495327102799</v>
      </c>
      <c r="AB295" s="842">
        <v>12</v>
      </c>
      <c r="AC295" s="821">
        <v>2.14</v>
      </c>
      <c r="AD295" s="821" t="s">
        <v>135</v>
      </c>
      <c r="AE295" s="821">
        <v>2.85</v>
      </c>
      <c r="AF295" s="821">
        <v>1.03</v>
      </c>
      <c r="AG295" s="821">
        <v>13.700000000000001</v>
      </c>
      <c r="AH295" s="821">
        <v>27.6</v>
      </c>
      <c r="AI295" s="821">
        <v>2.85</v>
      </c>
      <c r="AJ295" s="821">
        <v>20.100000000000001</v>
      </c>
      <c r="AK295" s="821" t="s">
        <v>135</v>
      </c>
      <c r="AL295" s="833">
        <v>671.75</v>
      </c>
      <c r="AM295" s="827">
        <v>1.0999999999999999</v>
      </c>
      <c r="AN295" s="821">
        <v>1.8</v>
      </c>
      <c r="AO295" s="705">
        <f>IF(U295="n/a","n/a",IF(AA295&lt;0,"n/a",IF(AA295="n/a","n/a",J295+U295-AA295)))</f>
        <v>11.235596682068945</v>
      </c>
      <c r="AP295" s="706">
        <f>IF(U295="n/a","n/a",J295+U295)</f>
        <v>18.347746214779225</v>
      </c>
      <c r="AQ295" s="843">
        <f>IF(OR(AC295&lt;0.01,AC295="n/a",AF295="n/a"),"n/a",(I295/SQRT(22.5*AC295*(I295/AF295))-1)*100)</f>
        <v>-42.940522186867383</v>
      </c>
      <c r="AR295" s="618">
        <f>INDEX(Historical!$C$7:$C$1222,MATCH(B295,Historical!$B$7:$B$1244,0))*IF(AH295="n/a",1.03,IF(AH295&lt;0,1.01,IF(AH295&gt;10,1.1,(1+AH295/100))))</f>
        <v>0.68200000000000005</v>
      </c>
      <c r="AS295" s="841">
        <f>IF($AI295="n/a",1.03*AR295,IF($AI295&lt;0,1.01*AR295,IF($AI295&gt;10,1.1*AR295,(1+$AI295/100)*AR295)))</f>
        <v>0.70143699999999998</v>
      </c>
      <c r="AT295" s="841">
        <f>IF($AK295="n/a",1.03*AS295,IF($AK295&lt;0,1.01*AS295,IF($AK295&gt;10,1.1*AS295,(1+$AK295/100)*AS295)))</f>
        <v>0.72248011000000001</v>
      </c>
      <c r="AU295" s="841">
        <f>IF($AK295="n/a",1.03*AT295,IF($AK295&lt;0,1.01*AT295,IF($AK295&gt;10,1.1*AT295,(1+$AK295/100)*AT295)))</f>
        <v>0.74415451330000004</v>
      </c>
      <c r="AV295" s="841">
        <f>IF($AK295="n/a",1.03*AU295,IF($AK295&lt;0,1.01*AU295,IF($AK295&gt;10,1.1*AU295,(1+$AK295/100)*AU295)))</f>
        <v>0.76647914869900002</v>
      </c>
      <c r="AW295" s="618">
        <f>SUM(AR295:AV295)</f>
        <v>3.616550771999</v>
      </c>
      <c r="AX295" s="713">
        <f>AW295/I295*100</f>
        <v>23.761831616287779</v>
      </c>
      <c r="AY295" s="887">
        <v>0.9</v>
      </c>
      <c r="AZ295" s="827">
        <v>5.33</v>
      </c>
      <c r="BA295" s="827">
        <v>-26.47</v>
      </c>
      <c r="BB295" s="827">
        <v>-1.48</v>
      </c>
      <c r="BC295" s="827">
        <v>-11.600000000000001</v>
      </c>
      <c r="BE295" s="594">
        <v>2011</v>
      </c>
      <c r="BF295" s="853">
        <f>IF(BE295&gt;2020,0,IF(BE295&gt;2008,1,IF(BE295&gt;2001,2,IF(BE295&gt;1990,3,IF(BE295&gt;1980,4,IF(BE295&gt;1973,5,IF(BE295&gt;1970,6,IF(BE295&gt;1960,7,IF(BE295&gt;1958,8,IF(BE295&gt;1953,9,10))))))))))</f>
        <v>1</v>
      </c>
      <c r="BG295" s="837">
        <v>1.2</v>
      </c>
      <c r="BH295" s="820" t="s">
        <v>4443</v>
      </c>
      <c r="BI295" s="820" t="s">
        <v>4444</v>
      </c>
    </row>
    <row r="296" spans="1:61" s="737" customFormat="1" ht="11.25" customHeight="1" x14ac:dyDescent="0.2">
      <c r="A296" s="613" t="s">
        <v>4847</v>
      </c>
      <c r="B296" s="743" t="s">
        <v>4051</v>
      </c>
      <c r="C296" s="885" t="s">
        <v>4055</v>
      </c>
      <c r="D296" s="885" t="s">
        <v>4184</v>
      </c>
      <c r="E296" s="721">
        <v>9</v>
      </c>
      <c r="F296" s="1122">
        <v>535</v>
      </c>
      <c r="G296" s="1121" t="s">
        <v>105</v>
      </c>
      <c r="H296" s="1121" t="s">
        <v>105</v>
      </c>
      <c r="I296" s="1093">
        <v>18.64</v>
      </c>
      <c r="J296" s="723">
        <f>(M296/I296)*100</f>
        <v>2.3605150214592272</v>
      </c>
      <c r="K296" s="741">
        <v>0.11</v>
      </c>
      <c r="L296" s="1133">
        <v>4</v>
      </c>
      <c r="M296" s="726">
        <f>K296*L296</f>
        <v>0.44</v>
      </c>
      <c r="N296" s="1133" t="s">
        <v>126</v>
      </c>
      <c r="O296" s="742">
        <v>0.1</v>
      </c>
      <c r="P296" s="1049">
        <v>44644</v>
      </c>
      <c r="Q296" s="1049">
        <v>44659</v>
      </c>
      <c r="R296" s="726">
        <f>(K296-O296)/O296*100</f>
        <v>9.9999999999999947</v>
      </c>
      <c r="S296" s="667">
        <f>IF(INDEX(Historical!$D$7:$D$1220,MATCH(B296,Historical!$B$7:$B$1244,0))=0,"n/a",(INDEX(Historical!$C$7:$C$1222,MATCH(B296,Historical!$B$7:$B$1244,0))/INDEX(Historical!$D$7:$D$1220,MATCH(B296,Historical!$B$7:$B$1244,0))-1)*100)</f>
        <v>9.9999999999999858</v>
      </c>
      <c r="T296" s="667">
        <f>IF(INDEX(Historical!$F$7:$F$1213,MATCH(B296,Historical!$B$7:$B$1244,0))=0,"n/a",((INDEX(Historical!$C$7:$C$1222,MATCH(B296,Historical!$B$7:$B$1244,0))/INDEX(Historical!$F$7:$F$1213,MATCH(B296,Historical!$B$7:$B$1244,0)))^(1/3)-1)*100)</f>
        <v>6.917810999860885</v>
      </c>
      <c r="U296" s="667">
        <f>IF(INDEX(Historical!$H$7:$H$1213,MATCH(B296,Historical!$B$7:$B$1244,0))=0,"n/a",((INDEX(Historical!$C$7:$C$1222,MATCH(B296,Historical!$B$7:$B$1244,0))/INDEX(Historical!$H$7:$H$1213,MATCH(B296,Historical!$B$7:$B$1244,0)))^(1/5)-1)*100)</f>
        <v>7.9608473046602901</v>
      </c>
      <c r="V296" s="667">
        <f>IF(INDEX(Historical!$N$7:$N$1213,MATCH(B296,Historical!$B$7:$B$1244,0))=0,"n/a",((INDEX(Historical!$C$7:$C$1222,MATCH(B296,Historical!$B$7:$B$1244,0))/INDEX(Historical!$N$7:$N$1213,MATCH(B296,Historical!$B$7:$B$1244,0)))^(1/10)-1)*100)</f>
        <v>15.969895987933814</v>
      </c>
      <c r="W296" s="668">
        <f>IF(OR(U296&lt;=0,U296="n/a",V296&lt;=0,V296="n/a"),"n/a",U296/V296)</f>
        <v>0.49849086748437021</v>
      </c>
      <c r="X296" s="669">
        <f>IF(OR(AJ296&lt;=0,AJ296="n/a",U296&lt;=0,U296="n/a"),"n/a",U296/AJ296)</f>
        <v>0.53789508815272236</v>
      </c>
      <c r="Y296" s="743"/>
      <c r="Z296" s="723">
        <f>IF(OR(AC296&lt;0.01,AC296="n/a"),"n/a",M296/AC296*100)</f>
        <v>34.375</v>
      </c>
      <c r="AA296" s="730">
        <f>IF(OR(AC296&lt;0.01,AC296="n/a"),"n/a",I296/AC296)</f>
        <v>14.5625</v>
      </c>
      <c r="AB296" s="1121">
        <v>12</v>
      </c>
      <c r="AC296" s="1093">
        <v>1.28</v>
      </c>
      <c r="AD296" s="1093">
        <v>0.96</v>
      </c>
      <c r="AE296" s="1093">
        <v>2.02</v>
      </c>
      <c r="AF296" s="1093">
        <v>3.55</v>
      </c>
      <c r="AG296" s="1093">
        <v>29.5</v>
      </c>
      <c r="AH296" s="1093">
        <v>625.4</v>
      </c>
      <c r="AI296" s="1093">
        <v>2.91</v>
      </c>
      <c r="AJ296" s="1093">
        <v>14.799999999999999</v>
      </c>
      <c r="AK296" s="1093">
        <v>15</v>
      </c>
      <c r="AL296" s="1093">
        <v>594.64</v>
      </c>
      <c r="AM296" s="1093">
        <v>7.5</v>
      </c>
      <c r="AN296" s="1093">
        <v>0</v>
      </c>
      <c r="AO296" s="734">
        <f>IF(U296="n/a","n/a",IF(AA296&lt;0,"n/a",IF(AA296="n/a","n/a",J296+U296-AA296)))</f>
        <v>-4.2411376738804822</v>
      </c>
      <c r="AP296" s="735">
        <f>IF(U296="n/a","n/a",J296+U296)</f>
        <v>10.321362326119518</v>
      </c>
      <c r="AQ296" s="843">
        <f>IF(OR(AC296&lt;0.01,AC296="n/a",AF296="n/a"),"n/a",(I296/SQRT(22.5*AC296*(I296/AF296))-1)*100)</f>
        <v>51.579645364702209</v>
      </c>
      <c r="AR296" s="618">
        <f>INDEX(Historical!$C$7:$C$1222,MATCH(B296,Historical!$B$7:$B$1244,0))*IF(AH296="n/a",1.03,IF(AH296&lt;0,1.01,IF(AH296&gt;10,1.1,(1+AH296/100))))</f>
        <v>0.48400000000000004</v>
      </c>
      <c r="AS296" s="730">
        <f>IF($AI296="n/a",1.03*AR296,IF($AI296&lt;0,1.01*AR296,IF($AI296&gt;10,1.1*AR296,(1+$AI296/100)*AR296)))</f>
        <v>0.49808439999999998</v>
      </c>
      <c r="AT296" s="730">
        <f>IF($AK296="n/a",1.03*AS296,IF($AK296&lt;0,1.01*AS296,IF($AK296&gt;10,1.1*AS296,(1+$AK296/100)*AS296)))</f>
        <v>0.54789284000000005</v>
      </c>
      <c r="AU296" s="730">
        <f>IF($AK296="n/a",1.03*AT296,IF($AK296&lt;0,1.01*AT296,IF($AK296&gt;10,1.1*AT296,(1+$AK296/100)*AT296)))</f>
        <v>0.6026821240000001</v>
      </c>
      <c r="AV296" s="730">
        <f>IF($AK296="n/a",1.03*AU296,IF($AK296&lt;0,1.01*AU296,IF($AK296&gt;10,1.1*AU296,(1+$AK296/100)*AU296)))</f>
        <v>0.66295033640000012</v>
      </c>
      <c r="AW296" s="723">
        <f>SUM(AR296:AV296)</f>
        <v>2.7956097004000005</v>
      </c>
      <c r="AX296" s="736">
        <f>AW296/I296*100</f>
        <v>14.997906118025753</v>
      </c>
      <c r="AY296" s="1048">
        <v>0.87</v>
      </c>
      <c r="AZ296" s="783">
        <v>5.91</v>
      </c>
      <c r="BA296" s="783">
        <v>-24.779999999999998</v>
      </c>
      <c r="BB296" s="783">
        <v>-11.63</v>
      </c>
      <c r="BC296" s="783">
        <v>-9.7900000000000009</v>
      </c>
      <c r="BD296" s="862"/>
      <c r="BE296" s="594">
        <v>2014</v>
      </c>
      <c r="BF296" s="853">
        <f>IF(BE296&gt;2020,0,IF(BE296&gt;2008,1,IF(BE296&gt;2001,2,IF(BE296&gt;1990,3,IF(BE296&gt;1980,4,IF(BE296&gt;1973,5,IF(BE296&gt;1970,6,IF(BE296&gt;1960,7,IF(BE296&gt;1958,8,IF(BE296&gt;1953,9,10))))))))))</f>
        <v>1</v>
      </c>
      <c r="BG296" s="783">
        <v>21.099999999999998</v>
      </c>
      <c r="BH296" s="820" t="s">
        <v>4443</v>
      </c>
      <c r="BI296" s="820" t="s">
        <v>4444</v>
      </c>
    </row>
    <row r="297" spans="1:61" ht="11.25" customHeight="1" x14ac:dyDescent="0.2">
      <c r="A297" s="819" t="s">
        <v>4849</v>
      </c>
      <c r="B297" s="830" t="s">
        <v>1247</v>
      </c>
      <c r="C297" s="885" t="s">
        <v>244</v>
      </c>
      <c r="D297" s="885" t="s">
        <v>4176</v>
      </c>
      <c r="E297" s="699">
        <v>14</v>
      </c>
      <c r="F297" s="1122">
        <v>281</v>
      </c>
      <c r="G297" s="1122" t="s">
        <v>114</v>
      </c>
      <c r="H297" s="1122" t="s">
        <v>114</v>
      </c>
      <c r="I297" t="n">
        <v>285.36</v>
      </c>
      <c r="J297" s="618">
        <f>(M297/I297)*100</f>
        <v>2.8191812234437172</v>
      </c>
      <c r="K297" s="832">
        <v>2.09</v>
      </c>
      <c r="L297" s="842">
        <v>4</v>
      </c>
      <c r="M297" s="609">
        <f>K297*L297</f>
        <v>8.36</v>
      </c>
      <c r="N297" s="825" t="s">
        <v>597</v>
      </c>
      <c r="O297" s="700">
        <v>1.9</v>
      </c>
      <c r="P297" s="603">
        <v>44993</v>
      </c>
      <c r="Q297" s="603">
        <v>45008</v>
      </c>
      <c r="R297" s="609">
        <f>(K297-O297)/O297*100</f>
        <v>9.9999999999999982</v>
      </c>
      <c r="S297" s="667">
        <f>IF(INDEX(Historical!$D$7:$D$1220,MATCH(B297,Historical!$B$7:$B$1244,0))=0,"n/a",(INDEX(Historical!$C$7:$C$1222,MATCH(B297,Historical!$B$7:$B$1244,0))/INDEX(Historical!$D$7:$D$1220,MATCH(B297,Historical!$B$7:$B$1244,0))-1)*100)</f>
        <v>15.151515151515159</v>
      </c>
      <c r="T297" s="667">
        <f>IF(INDEX(Historical!$F$7:$F$1213,MATCH(B297,Historical!$B$7:$B$1244,0))=0,"n/a",((INDEX(Historical!$C$7:$C$1222,MATCH(B297,Historical!$B$7:$B$1244,0))/INDEX(Historical!$F$7:$F$1213,MATCH(B297,Historical!$B$7:$B$1244,0)))^(1/3)-1)*100)</f>
        <v>11.790499722613834</v>
      </c>
      <c r="U297" s="667">
        <f>IF(INDEX(Historical!$H$7:$H$1213,MATCH(B297,Historical!$B$7:$B$1244,0))=0,"n/a",((INDEX(Historical!$C$7:$C$1222,MATCH(B297,Historical!$B$7:$B$1244,0))/INDEX(Historical!$H$7:$H$1213,MATCH(B297,Historical!$B$7:$B$1244,0)))^(1/5)-1)*100)</f>
        <v>16.378490240593546</v>
      </c>
      <c r="V297" s="667">
        <f>IF(INDEX(Historical!$N$7:$N$1213,MATCH(B297,Historical!$B$7:$B$1244,0))=0,"n/a",((INDEX(Historical!$C$7:$C$1222,MATCH(B297,Historical!$B$7:$B$1244,0))/INDEX(Historical!$N$7:$N$1213,MATCH(B297,Historical!$B$7:$B$1244,0)))^(1/10)-1)*100)</f>
        <v>20.680071914999253</v>
      </c>
      <c r="W297" s="668">
        <f>IF(OR(U297&lt;=0,U297="n/a",V297&lt;=0,V297="n/a"),"n/a",U297/V297)</f>
        <v>0.79199387255100551</v>
      </c>
      <c r="X297" s="669">
        <f>IF(OR(AJ297&lt;=0,AJ297="n/a",U297&lt;=0,U297="n/a"),"n/a",U297/AJ297)</f>
        <v>0.8530463666975806</v>
      </c>
      <c r="Y297" s="631"/>
      <c r="Z297" s="618">
        <f>IF(OR(AC297&lt;0.01,AC297="n/a"),"n/a",M297/AC297*100)</f>
        <v>50.119904076738607</v>
      </c>
      <c r="AA297" s="841">
        <f>IF(OR(AC297&lt;0.01,AC297="n/a"),"n/a",I297/AC297)</f>
        <v>17.778177458033575</v>
      </c>
      <c r="AB297" s="842">
        <v>1</v>
      </c>
      <c r="AC297" s="821">
        <v>16.68</v>
      </c>
      <c r="AD297" s="821">
        <v>7.98</v>
      </c>
      <c r="AE297" s="821">
        <v>1.93</v>
      </c>
      <c r="AF297" s="822">
        <v>233.08</v>
      </c>
      <c r="AG297" s="822" t="s">
        <v>135</v>
      </c>
      <c r="AH297" s="821">
        <v>30.099999999999998</v>
      </c>
      <c r="AI297" s="821">
        <v>6.52</v>
      </c>
      <c r="AJ297" s="821">
        <v>19.2</v>
      </c>
      <c r="AK297" s="821">
        <v>2.2200000000000002</v>
      </c>
      <c r="AL297" s="833">
        <v>304380</v>
      </c>
      <c r="AM297" s="827">
        <v>0.08</v>
      </c>
      <c r="AN297" s="822">
        <v>33.1</v>
      </c>
      <c r="AO297" s="705">
        <f>IF(U297="n/a","n/a",IF(AA297&lt;0,"n/a",IF(AA297="n/a","n/a",J297+U297-AA297)))</f>
        <v>1.4194940060036885</v>
      </c>
      <c r="AP297" s="706">
        <f>IF(U297="n/a","n/a",J297+U297)</f>
        <v>19.197671464037263</v>
      </c>
      <c r="AQ297" s="843">
        <f>IF(OR(AC297&lt;0.01,AC297="n/a",AF297="n/a"),"n/a",(I297/SQRT(22.5*AC297*(I297/AF297))-1)*100)</f>
        <v>1257.0781688643463</v>
      </c>
      <c r="AR297" s="618">
        <f>INDEX(Historical!$C$7:$C$1222,MATCH(B297,Historical!$B$7:$B$1244,0))*IF(AH297="n/a",1.03,IF(AH297&lt;0,1.01,IF(AH297&gt;10,1.1,(1+AH297/100))))</f>
        <v>8.36</v>
      </c>
      <c r="AS297" s="841">
        <f>IF($AI297="n/a",1.03*AR297,IF($AI297&lt;0,1.01*AR297,IF($AI297&gt;10,1.1*AR297,(1+$AI297/100)*AR297)))</f>
        <v>8.9050719999999988</v>
      </c>
      <c r="AT297" s="841">
        <f>IF($AK297="n/a",1.03*AS297,IF($AK297&lt;0,1.01*AS297,IF($AK297&gt;10,1.1*AS297,(1+$AK297/100)*AS297)))</f>
        <v>9.1027645983999985</v>
      </c>
      <c r="AU297" s="841">
        <f>IF($AK297="n/a",1.03*AT297,IF($AK297&lt;0,1.01*AT297,IF($AK297&gt;10,1.1*AT297,(1+$AK297/100)*AT297)))</f>
        <v>9.304845972484479</v>
      </c>
      <c r="AV297" s="841">
        <f>IF($AK297="n/a",1.03*AU297,IF($AK297&lt;0,1.01*AU297,IF($AK297&gt;10,1.1*AU297,(1+$AK297/100)*AU297)))</f>
        <v>9.5114135530736341</v>
      </c>
      <c r="AW297" s="618">
        <f>SUM(AR297:AV297)</f>
        <v>45.184096123958113</v>
      </c>
      <c r="AX297" s="713">
        <f>AW297/I297*100</f>
        <v>15.237099927145783</v>
      </c>
      <c r="AY297" s="887">
        <v>0.93</v>
      </c>
      <c r="AZ297" s="827">
        <v>12.11</v>
      </c>
      <c r="BA297" s="827">
        <v>-14.6</v>
      </c>
      <c r="BB297" s="827">
        <v>-6.9099999999999993</v>
      </c>
      <c r="BC297" s="827">
        <v>-1.58</v>
      </c>
      <c r="BE297" s="594">
        <v>2010</v>
      </c>
      <c r="BF297" s="853">
        <f>IF(BE297&gt;2020,0,IF(BE297&gt;2008,1,IF(BE297&gt;2001,2,IF(BE297&gt;1990,3,IF(BE297&gt;1980,4,IF(BE297&gt;1973,5,IF(BE297&gt;1970,6,IF(BE297&gt;1960,7,IF(BE297&gt;1958,8,IF(BE297&gt;1953,9,10))))))))))</f>
        <v>1</v>
      </c>
      <c r="BG297" s="837">
        <v>22.400000000000002</v>
      </c>
      <c r="BH297" s="820" t="s">
        <v>4443</v>
      </c>
      <c r="BI297" s="820" t="s">
        <v>4444</v>
      </c>
    </row>
    <row r="298" spans="1:61" ht="11.25" customHeight="1" x14ac:dyDescent="0.2">
      <c r="A298" s="836" t="s">
        <v>5386</v>
      </c>
      <c r="B298" s="830" t="s">
        <v>5381</v>
      </c>
      <c r="C298" s="885" t="s">
        <v>130</v>
      </c>
      <c r="D298" s="885" t="s">
        <v>4188</v>
      </c>
      <c r="E298" s="699">
        <v>5</v>
      </c>
      <c r="F298" s="1122">
        <v>704</v>
      </c>
      <c r="G298" s="1122" t="s">
        <v>105</v>
      </c>
      <c r="H298" s="1122" t="s">
        <v>105</v>
      </c>
      <c r="I298" t="n">
        <v>38.12</v>
      </c>
      <c r="J298" s="618">
        <f>(M298/I298)*100</f>
        <v>3.5599505562422737</v>
      </c>
      <c r="K298" s="832">
        <v>0.36</v>
      </c>
      <c r="L298" s="842">
        <v>4</v>
      </c>
      <c r="M298" s="609">
        <f>K298*L298</f>
        <v>1.44</v>
      </c>
      <c r="N298" s="825" t="s">
        <v>292</v>
      </c>
      <c r="O298" s="700">
        <v>0.35</v>
      </c>
      <c r="P298" s="603">
        <v>44979</v>
      </c>
      <c r="Q298" s="603">
        <v>44995</v>
      </c>
      <c r="R298" s="609">
        <f>(K298-O298)/O298*100</f>
        <v>2.8571428571428599</v>
      </c>
      <c r="S298" s="667">
        <f>IF(INDEX(Historical!$D$7:$D$1220,MATCH(B298,Historical!$B$7:$B$1244,0))=0,"n/a",(INDEX(Historical!$C$7:$C$1222,MATCH(B298,Historical!$B$7:$B$1244,0))/INDEX(Historical!$D$7:$D$1220,MATCH(B298,Historical!$B$7:$B$1244,0))-1)*100)</f>
        <v>2.9411764705882248</v>
      </c>
      <c r="T298" s="667">
        <f>IF(INDEX(Historical!$F$7:$F$1213,MATCH(B298,Historical!$B$7:$B$1244,0))=0,"n/a",((INDEX(Historical!$C$7:$C$1222,MATCH(B298,Historical!$B$7:$B$1244,0))/INDEX(Historical!$F$7:$F$1213,MATCH(B298,Historical!$B$7:$B$1244,0)))^(1/3)-1)*100)</f>
        <v>3.0321324952139239</v>
      </c>
      <c r="U298" s="667">
        <f>IF(INDEX(Historical!$H$7:$H$1213,MATCH(B298,Historical!$B$7:$B$1244,0))=0,"n/a",((INDEX(Historical!$C$7:$C$1222,MATCH(B298,Historical!$B$7:$B$1244,0))/INDEX(Historical!$H$7:$H$1213,MATCH(B298,Historical!$B$7:$B$1244,0)))^(1/5)-1)*100)</f>
        <v>2.4569138363080611</v>
      </c>
      <c r="V298" s="667">
        <f>IF(INDEX(Historical!$N$7:$N$1213,MATCH(B298,Historical!$B$7:$B$1244,0))=0,"n/a",((INDEX(Historical!$C$7:$C$1222,MATCH(B298,Historical!$B$7:$B$1244,0))/INDEX(Historical!$N$7:$N$1213,MATCH(B298,Historical!$B$7:$B$1244,0)))^(1/10)-1)*100)</f>
        <v>1.2210026804259977</v>
      </c>
      <c r="W298" s="668">
        <f>IF(OR(U298&lt;=0,U298="n/a",V298&lt;=0,V298="n/a"),"n/a",U298/V298)</f>
        <v>2.0122100268042526</v>
      </c>
      <c r="X298" s="669" t="str">
        <f>IF(OR(AJ298&lt;=0,AJ298="n/a",U298&lt;=0,U298="n/a"),"n/a",U298/AJ298)</f>
        <v>n/a</v>
      </c>
      <c r="Y298" s="640"/>
      <c r="Z298" s="618">
        <f>IF(OR(AC298&lt;0.01,AC298="n/a"),"n/a",M298/AC298*100)</f>
        <v>65.454545454545439</v>
      </c>
      <c r="AA298" s="841">
        <f>IF(OR(AC298&lt;0.01,AC298="n/a"),"n/a",I298/AC298)</f>
        <v>18.386363636363637</v>
      </c>
      <c r="AB298" s="842">
        <v>12</v>
      </c>
      <c r="AC298" s="821">
        <v>2.2000000000000002</v>
      </c>
      <c r="AD298" s="821">
        <v>14.14</v>
      </c>
      <c r="AE298" s="821">
        <v>1.2</v>
      </c>
      <c r="AF298" s="821">
        <v>2.0499999999999998</v>
      </c>
      <c r="AG298" s="821">
        <v>10.5</v>
      </c>
      <c r="AH298" s="821">
        <v>24.2</v>
      </c>
      <c r="AI298" s="821">
        <v>7.6</v>
      </c>
      <c r="AJ298" s="821">
        <v>-0.4</v>
      </c>
      <c r="AK298" s="821">
        <v>1.3</v>
      </c>
      <c r="AL298" s="833">
        <v>4500</v>
      </c>
      <c r="AM298" s="827">
        <v>0.1</v>
      </c>
      <c r="AN298" s="821">
        <v>1.41</v>
      </c>
      <c r="AO298" s="705">
        <f>IF(U298="n/a","n/a",IF(AA298&lt;0,"n/a",IF(AA298="n/a","n/a",J298+U298-AA298)))</f>
        <v>-12.369499243813301</v>
      </c>
      <c r="AP298" s="706">
        <f>IF(U298="n/a","n/a",J298+U298)</f>
        <v>6.0168643925503353</v>
      </c>
      <c r="AQ298" s="843">
        <f>IF(OR(AC298&lt;0.01,AC298="n/a",AF298="n/a"),"n/a",(I298/SQRT(22.5*AC298*(I298/AF298))-1)*100)</f>
        <v>29.429595541437891</v>
      </c>
      <c r="AR298" s="618">
        <f>INDEX(Historical!$C$7:$C$1222,MATCH(B298,Historical!$B$7:$B$1244,0))*IF(AH298="n/a",1.03,IF(AH298&lt;0,1.01,IF(AH298&gt;10,1.1,(1+AH298/100))))</f>
        <v>1.54</v>
      </c>
      <c r="AS298" s="841">
        <f>IF($AI298="n/a",1.03*AR298,IF($AI298&lt;0,1.01*AR298,IF($AI298&gt;10,1.1*AR298,(1+$AI298/100)*AR298)))</f>
        <v>1.6570400000000001</v>
      </c>
      <c r="AT298" s="841">
        <f>IF($AK298="n/a",1.03*AS298,IF($AK298&lt;0,1.01*AS298,IF($AK298&gt;10,1.1*AS298,(1+$AK298/100)*AS298)))</f>
        <v>1.6785815199999998</v>
      </c>
      <c r="AU298" s="841">
        <f>IF($AK298="n/a",1.03*AT298,IF($AK298&lt;0,1.01*AT298,IF($AK298&gt;10,1.1*AT298,(1+$AK298/100)*AT298)))</f>
        <v>1.7004030797599996</v>
      </c>
      <c r="AV298" s="841">
        <f>IF($AK298="n/a",1.03*AU298,IF($AK298&lt;0,1.01*AU298,IF($AK298&gt;10,1.1*AU298,(1+$AK298/100)*AU298)))</f>
        <v>1.7225083197968794</v>
      </c>
      <c r="AW298" s="618">
        <f>SUM(AR298:AV298)</f>
        <v>8.2985329195568802</v>
      </c>
      <c r="AX298" s="713">
        <f>AW298/I298*100</f>
        <v>20.515532557618986</v>
      </c>
      <c r="AY298" s="887">
        <v>0.4</v>
      </c>
      <c r="AZ298" s="827">
        <v>21.91</v>
      </c>
      <c r="BA298" s="827">
        <v>-9.5500000000000007</v>
      </c>
      <c r="BB298" s="827">
        <v>-3.25</v>
      </c>
      <c r="BC298" s="827">
        <v>0.43</v>
      </c>
      <c r="BE298" s="594">
        <v>2019</v>
      </c>
      <c r="BF298" s="853"/>
      <c r="BG298" s="837">
        <v>1.5</v>
      </c>
      <c r="BH298" s="820" t="s">
        <v>4443</v>
      </c>
      <c r="BI298" s="820" t="s">
        <v>4444</v>
      </c>
    </row>
    <row r="299" spans="1:61" ht="11.25" customHeight="1" x14ac:dyDescent="0.2">
      <c r="A299" s="826" t="s">
        <v>4850</v>
      </c>
      <c r="B299" s="830" t="s">
        <v>4044</v>
      </c>
      <c r="C299" s="885" t="s">
        <v>111</v>
      </c>
      <c r="D299" s="885" t="s">
        <v>4203</v>
      </c>
      <c r="E299" s="699">
        <v>16</v>
      </c>
      <c r="F299" s="1122">
        <v>246</v>
      </c>
      <c r="G299" s="1097" t="s">
        <v>105</v>
      </c>
      <c r="H299" s="1097" t="s">
        <v>105</v>
      </c>
      <c r="I299" t="n">
        <v>168.02</v>
      </c>
      <c r="J299" s="618">
        <f>(M299/I299)*100</f>
        <v>0.1207948299812768</v>
      </c>
      <c r="K299" s="832">
        <v>0.1</v>
      </c>
      <c r="L299" s="842">
        <v>2</v>
      </c>
      <c r="M299" s="609">
        <f>K299*L299</f>
        <v>0.2</v>
      </c>
      <c r="N299" s="825" t="s">
        <v>228</v>
      </c>
      <c r="O299" s="700">
        <v>0.09</v>
      </c>
      <c r="P299" s="603">
        <v>44930</v>
      </c>
      <c r="Q299" s="603">
        <v>44949</v>
      </c>
      <c r="R299" s="609">
        <f>(K299-O299)/O299*100</f>
        <v>11.111111111111121</v>
      </c>
      <c r="S299" s="667">
        <f>IF(INDEX(Historical!$D$7:$D$1220,MATCH(B299,Historical!$B$7:$B$1244,0))=0,"n/a",(INDEX(Historical!$C$7:$C$1222,MATCH(B299,Historical!$B$7:$B$1244,0))/INDEX(Historical!$D$7:$D$1220,MATCH(B299,Historical!$B$7:$B$1244,0))-1)*100)</f>
        <v>5.8823529411764497</v>
      </c>
      <c r="T299" s="667">
        <f>IF(INDEX(Historical!$F$7:$F$1213,MATCH(B299,Historical!$B$7:$B$1244,0))=0,"n/a",((INDEX(Historical!$C$7:$C$1222,MATCH(B299,Historical!$B$7:$B$1244,0))/INDEX(Historical!$F$7:$F$1213,MATCH(B299,Historical!$B$7:$B$1244,0)))^(1/3)-1)*100)</f>
        <v>8.7380373002892142</v>
      </c>
      <c r="U299" s="667">
        <f>IF(INDEX(Historical!$H$7:$H$1213,MATCH(B299,Historical!$B$7:$B$1244,0))=0,"n/a",((INDEX(Historical!$C$7:$C$1222,MATCH(B299,Historical!$B$7:$B$1244,0))/INDEX(Historical!$H$7:$H$1213,MATCH(B299,Historical!$B$7:$B$1244,0)))^(1/5)-1)*100)</f>
        <v>13.092012617817851</v>
      </c>
      <c r="V299" s="667">
        <f>IF(INDEX(Historical!$N$7:$N$1213,MATCH(B299,Historical!$B$7:$B$1244,0))=0,"n/a",((INDEX(Historical!$C$7:$C$1222,MATCH(B299,Historical!$B$7:$B$1244,0))/INDEX(Historical!$N$7:$N$1213,MATCH(B299,Historical!$B$7:$B$1244,0)))^(1/10)-1)*100)</f>
        <v>15.050067521786637</v>
      </c>
      <c r="W299" s="668">
        <f>IF(OR(U299&lt;=0,U299="n/a",V299&lt;=0,V299="n/a"),"n/a",U299/V299)</f>
        <v>0.86989726782725152</v>
      </c>
      <c r="X299" s="669">
        <f>IF(OR(AJ299&lt;=0,AJ299="n/a",U299&lt;=0,U299="n/a"),"n/a",U299/AJ299)</f>
        <v>0.99181913771347341</v>
      </c>
      <c r="Y299" s="641"/>
      <c r="Z299" s="618">
        <f>IF(OR(AC299&lt;0.01,AC299="n/a"),"n/a",M299/AC299*100)</f>
        <v>7.8431372549019622</v>
      </c>
      <c r="AA299" s="841">
        <f>IF(OR(AC299&lt;0.01,AC299="n/a"),"n/a",I299/AC299)</f>
        <v>64.92941176470589</v>
      </c>
      <c r="AB299" s="842">
        <v>10</v>
      </c>
      <c r="AC299" s="821">
        <v>2.5499999999999998</v>
      </c>
      <c r="AD299" s="821">
        <v>4.88</v>
      </c>
      <c r="AE299" s="821">
        <v>9.49</v>
      </c>
      <c r="AF299" s="821">
        <v>9.15</v>
      </c>
      <c r="AG299" s="821">
        <v>14.399999999999999</v>
      </c>
      <c r="AH299" s="821">
        <v>15.4</v>
      </c>
      <c r="AI299" s="821">
        <v>12.5</v>
      </c>
      <c r="AJ299" s="821">
        <v>13.200000000000001</v>
      </c>
      <c r="AK299" s="821">
        <v>14.06</v>
      </c>
      <c r="AL299" s="833">
        <v>20950</v>
      </c>
      <c r="AM299" s="827">
        <v>4</v>
      </c>
      <c r="AN299" s="821">
        <v>0.11</v>
      </c>
      <c r="AO299" s="705">
        <f>IF(U299="n/a","n/a",IF(AA299&lt;0,"n/a",IF(AA299="n/a","n/a",J299+U299-AA299)))</f>
        <v>-51.716604316906761</v>
      </c>
      <c r="AP299" s="706">
        <f>IF(U299="n/a","n/a",J299+U299)</f>
        <v>13.212807447799127</v>
      </c>
      <c r="AQ299" s="843">
        <f>IF(OR(AC299&lt;0.01,AC299="n/a",AF299="n/a"),"n/a",(I299/SQRT(22.5*AC299*(I299/AF299))-1)*100)</f>
        <v>413.85433199478234</v>
      </c>
      <c r="AR299" s="618">
        <f>INDEX(Historical!$C$7:$C$1222,MATCH(B299,Historical!$B$7:$B$1244,0))*IF(AH299="n/a",1.03,IF(AH299&lt;0,1.01,IF(AH299&gt;10,1.1,(1+AH299/100))))</f>
        <v>0.19800000000000001</v>
      </c>
      <c r="AS299" s="841">
        <f>IF($AI299="n/a",1.03*AR299,IF($AI299&lt;0,1.01*AR299,IF($AI299&gt;10,1.1*AR299,(1+$AI299/100)*AR299)))</f>
        <v>0.21780000000000002</v>
      </c>
      <c r="AT299" s="841">
        <f>IF($AK299="n/a",1.03*AS299,IF($AK299&lt;0,1.01*AS299,IF($AK299&gt;10,1.1*AS299,(1+$AK299/100)*AS299)))</f>
        <v>0.23958000000000004</v>
      </c>
      <c r="AU299" s="841">
        <f>IF($AK299="n/a",1.03*AT299,IF($AK299&lt;0,1.01*AT299,IF($AK299&gt;10,1.1*AT299,(1+$AK299/100)*AT299)))</f>
        <v>0.26353800000000005</v>
      </c>
      <c r="AV299" s="841">
        <f>IF($AK299="n/a",1.03*AU299,IF($AK299&lt;0,1.01*AU299,IF($AK299&gt;10,1.1*AU299,(1+$AK299/100)*AU299)))</f>
        <v>0.28989180000000009</v>
      </c>
      <c r="AW299" s="618">
        <f>SUM(AR299:AV299)</f>
        <v>1.2088098000000003</v>
      </c>
      <c r="AX299" s="713">
        <f>AW299/I299*100</f>
        <v>0.73008987135350623</v>
      </c>
      <c r="AY299" s="887">
        <v>1.17</v>
      </c>
      <c r="AZ299" s="827">
        <v>30.42</v>
      </c>
      <c r="BA299" s="827">
        <v>-6.75</v>
      </c>
      <c r="BB299" s="827">
        <v>0.59</v>
      </c>
      <c r="BC299" s="827">
        <v>8.3099999999999987</v>
      </c>
      <c r="BE299" s="594">
        <v>2008</v>
      </c>
      <c r="BF299" s="853">
        <f>IF(BE299&gt;2020,0,IF(BE299&gt;2008,1,IF(BE299&gt;2001,2,IF(BE299&gt;1990,3,IF(BE299&gt;1980,4,IF(BE299&gt;1973,5,IF(BE299&gt;1970,6,IF(BE299&gt;1960,7,IF(BE299&gt;1958,8,IF(BE299&gt;1953,9,10))))))))))</f>
        <v>2</v>
      </c>
      <c r="BG299" s="837">
        <v>9.3000000000000007</v>
      </c>
      <c r="BH299" s="820" t="s">
        <v>4443</v>
      </c>
      <c r="BI299" s="820" t="s">
        <v>4444</v>
      </c>
    </row>
    <row r="300" spans="1:61" ht="11.25" customHeight="1" x14ac:dyDescent="0.2">
      <c r="A300" s="836" t="s">
        <v>4522</v>
      </c>
      <c r="B300" s="830" t="s">
        <v>4515</v>
      </c>
      <c r="C300" s="885" t="s">
        <v>177</v>
      </c>
      <c r="D300" s="885" t="s">
        <v>4195</v>
      </c>
      <c r="E300" s="699">
        <v>7</v>
      </c>
      <c r="F300" s="1122">
        <v>632</v>
      </c>
      <c r="G300" s="1105" t="s">
        <v>105</v>
      </c>
      <c r="H300" s="1105" t="s">
        <v>105</v>
      </c>
      <c r="I300" t="n">
        <v>28.8</v>
      </c>
      <c r="J300" s="618">
        <f>(M300/I300)*100</f>
        <v>8.3092633114514953</v>
      </c>
      <c r="K300" s="832">
        <v>0.5696</v>
      </c>
      <c r="L300" s="842">
        <v>4</v>
      </c>
      <c r="M300" s="609">
        <f>K300*L300</f>
        <v>2.2784</v>
      </c>
      <c r="N300" s="825" t="s">
        <v>106</v>
      </c>
      <c r="O300" s="700">
        <v>0.56269999999999998</v>
      </c>
      <c r="P300" s="603">
        <v>44958</v>
      </c>
      <c r="Q300" s="603">
        <v>44970</v>
      </c>
      <c r="R300" s="609">
        <f>(K300-O300)/O300*100</f>
        <v>1.2262306735383006</v>
      </c>
      <c r="S300" s="667">
        <f>IF(INDEX(Historical!$D$7:$D$1220,MATCH(B300,Historical!$B$7:$B$1244,0))=0,"n/a",(INDEX(Historical!$C$7:$C$1222,MATCH(B300,Historical!$B$7:$B$1244,0))/INDEX(Historical!$D$7:$D$1220,MATCH(B300,Historical!$B$7:$B$1244,0))-1)*100)</f>
        <v>14.114820038656429</v>
      </c>
      <c r="T300" s="667">
        <f>IF(INDEX(Historical!$F$7:$F$1213,MATCH(B300,Historical!$B$7:$B$1244,0))=0,"n/a",((INDEX(Historical!$C$7:$C$1222,MATCH(B300,Historical!$B$7:$B$1244,0))/INDEX(Historical!$F$7:$F$1213,MATCH(B300,Historical!$B$7:$B$1244,0)))^(1/3)-1)*100)</f>
        <v>11.839207998167778</v>
      </c>
      <c r="U300" s="667">
        <f>IF(INDEX(Historical!$H$7:$H$1213,MATCH(B300,Historical!$B$7:$B$1244,0))=0,"n/a",((INDEX(Historical!$C$7:$C$1222,MATCH(B300,Historical!$B$7:$B$1244,0))/INDEX(Historical!$H$7:$H$1213,MATCH(B300,Historical!$B$7:$B$1244,0)))^(1/5)-1)*100)</f>
        <v>30.327235567546506</v>
      </c>
      <c r="V300" s="667" t="str">
        <f>IF(INDEX(Historical!$N$7:$N$1213,MATCH(B300,Historical!$B$7:$B$1244,0))=0,"n/a",((INDEX(Historical!$C$7:$C$1222,MATCH(B300,Historical!$B$7:$B$1244,0))/INDEX(Historical!$N$7:$N$1213,MATCH(B300,Historical!$B$7:$B$1244,0)))^(1/10)-1)*100)</f>
        <v>n/a</v>
      </c>
      <c r="W300" s="668" t="str">
        <f>IF(OR(U300&lt;=0,U300="n/a",V300&lt;=0,V300="n/a"),"n/a",U300/V300)</f>
        <v>n/a</v>
      </c>
      <c r="X300" s="669" t="str">
        <f>IF(OR(AJ300&lt;=0,AJ300="n/a",U300&lt;=0,U300="n/a"),"n/a",U300/AJ300)</f>
        <v>n/a</v>
      </c>
      <c r="Y300" s="640"/>
      <c r="Z300" s="618">
        <f>IF(OR(AC300&lt;0.01,AC300="n/a"),"n/a",M300/AC300*100)</f>
        <v>112.79207920792078</v>
      </c>
      <c r="AA300" s="841">
        <f>IF(OR(AC300&lt;0.01,AC300="n/a"),"n/a",I300/AC300)</f>
        <v>13.574257425742575</v>
      </c>
      <c r="AB300" s="842">
        <v>12</v>
      </c>
      <c r="AC300" s="821">
        <v>2.02</v>
      </c>
      <c r="AD300" s="821">
        <v>1.24</v>
      </c>
      <c r="AE300" s="821">
        <v>5.8</v>
      </c>
      <c r="AF300" s="821">
        <v>4.97</v>
      </c>
      <c r="AG300" s="821">
        <v>29.099999999999998</v>
      </c>
      <c r="AH300" s="821">
        <v>36.199999999999996</v>
      </c>
      <c r="AI300" s="821">
        <v>13.639999999999999</v>
      </c>
      <c r="AJ300" s="821">
        <v>-13.700000000000001</v>
      </c>
      <c r="AK300" s="821">
        <v>11.14</v>
      </c>
      <c r="AL300" s="833">
        <v>7400</v>
      </c>
      <c r="AM300" s="827">
        <v>2.58</v>
      </c>
      <c r="AN300" s="821">
        <v>11.74</v>
      </c>
      <c r="AO300" s="705">
        <f>IF(U300="n/a","n/a",IF(AA300&lt;0,"n/a",IF(AA300="n/a","n/a",J300+U300-AA300)))</f>
        <v>25.062241453255425</v>
      </c>
      <c r="AP300" s="706">
        <f>IF(U300="n/a","n/a",J300+U300)</f>
        <v>38.636498878997998</v>
      </c>
      <c r="AQ300" s="843">
        <f>IF(OR(AC300&lt;0.01,AC300="n/a",AF300="n/a"),"n/a",(I300/SQRT(22.5*AC300*(I300/AF300))-1)*100)</f>
        <v>73.158962813480329</v>
      </c>
      <c r="AR300" s="618">
        <f>INDEX(Historical!$C$7:$C$1222,MATCH(B300,Historical!$B$7:$B$1244,0))*IF(AH300="n/a",1.03,IF(AH300&lt;0,1.01,IF(AH300&gt;10,1.1,(1+AH300/100))))</f>
        <v>2.4029500000000001</v>
      </c>
      <c r="AS300" s="841">
        <f>IF($AI300="n/a",1.03*AR300,IF($AI300&lt;0,1.01*AR300,IF($AI300&gt;10,1.1*AR300,(1+$AI300/100)*AR300)))</f>
        <v>2.6432450000000003</v>
      </c>
      <c r="AT300" s="841">
        <f>IF($AK300="n/a",1.03*AS300,IF($AK300&lt;0,1.01*AS300,IF($AK300&gt;10,1.1*AS300,(1+$AK300/100)*AS300)))</f>
        <v>2.9075695000000006</v>
      </c>
      <c r="AU300" s="841">
        <f>IF($AK300="n/a",1.03*AT300,IF($AK300&lt;0,1.01*AT300,IF($AK300&gt;10,1.1*AT300,(1+$AK300/100)*AT300)))</f>
        <v>3.198326450000001</v>
      </c>
      <c r="AV300" s="841">
        <f>IF($AK300="n/a",1.03*AU300,IF($AK300&lt;0,1.01*AU300,IF($AK300&gt;10,1.1*AU300,(1+$AK300/100)*AU300)))</f>
        <v>3.5181590950000015</v>
      </c>
      <c r="AW300" s="618">
        <f>SUM(AR300:AV300)</f>
        <v>14.670250045000005</v>
      </c>
      <c r="AX300" s="713">
        <f>AW300/I300*100</f>
        <v>53.502005999270622</v>
      </c>
      <c r="AY300" s="887">
        <v>1.59</v>
      </c>
      <c r="AZ300" s="827">
        <v>12.7</v>
      </c>
      <c r="BA300" s="827">
        <v>-23.21</v>
      </c>
      <c r="BB300" s="827">
        <v>-8.2799999999999994</v>
      </c>
      <c r="BC300" s="827">
        <v>-6.21</v>
      </c>
      <c r="BE300" s="594">
        <v>2017</v>
      </c>
      <c r="BF300" s="853">
        <f>IF(BE300&gt;2020,0,IF(BE300&gt;2008,1,IF(BE300&gt;2001,2,IF(BE300&gt;1990,3,IF(BE300&gt;1980,4,IF(BE300&gt;1973,5,IF(BE300&gt;1970,6,IF(BE300&gt;1960,7,IF(BE300&gt;1958,8,IF(BE300&gt;1953,9,10))))))))))</f>
        <v>1</v>
      </c>
      <c r="BG300" s="837">
        <v>1.9</v>
      </c>
      <c r="BH300" s="820" t="s">
        <v>4443</v>
      </c>
      <c r="BI300" s="820" t="s">
        <v>4444</v>
      </c>
    </row>
    <row r="301" spans="1:61" ht="11.25" customHeight="1" x14ac:dyDescent="0.2">
      <c r="A301" s="819" t="s">
        <v>4851</v>
      </c>
      <c r="B301" s="830" t="s">
        <v>3765</v>
      </c>
      <c r="C301" s="885" t="s">
        <v>107</v>
      </c>
      <c r="D301" s="885" t="s">
        <v>4190</v>
      </c>
      <c r="E301" s="699">
        <v>9</v>
      </c>
      <c r="F301" s="1122">
        <v>545</v>
      </c>
      <c r="G301" s="1105" t="s">
        <v>105</v>
      </c>
      <c r="H301" s="1105" t="s">
        <v>105</v>
      </c>
      <c r="I301" s="834">
        <v>17.32</v>
      </c>
      <c r="J301" s="618">
        <f>(M301/I301)*100</f>
        <v>2.7713625866050808</v>
      </c>
      <c r="K301" s="839">
        <v>0.12</v>
      </c>
      <c r="L301" s="594">
        <v>4</v>
      </c>
      <c r="M301" s="609">
        <f>K301*L301</f>
        <v>0.48</v>
      </c>
      <c r="N301" s="594" t="s">
        <v>4058</v>
      </c>
      <c r="O301" s="701">
        <v>0.1</v>
      </c>
      <c r="P301" s="603">
        <v>44771</v>
      </c>
      <c r="Q301" s="603">
        <v>44788</v>
      </c>
      <c r="R301" s="609">
        <f>(K301-O301)/O301*100</f>
        <v>19.999999999999989</v>
      </c>
      <c r="S301" s="667">
        <f>IF(INDEX(Historical!$D$7:$D$1220,MATCH(B301,Historical!$B$7:$B$1244,0))=0,"n/a",(INDEX(Historical!$C$7:$C$1222,MATCH(B301,Historical!$B$7:$B$1244,0))/INDEX(Historical!$D$7:$D$1220,MATCH(B301,Historical!$B$7:$B$1244,0))-1)*100)</f>
        <v>20.547945205479444</v>
      </c>
      <c r="T301" s="667">
        <f>IF(INDEX(Historical!$F$7:$F$1213,MATCH(B301,Historical!$B$7:$B$1244,0))=0,"n/a",((INDEX(Historical!$C$7:$C$1222,MATCH(B301,Historical!$B$7:$B$1244,0))/INDEX(Historical!$F$7:$F$1213,MATCH(B301,Historical!$B$7:$B$1244,0)))^(1/3)-1)*100)</f>
        <v>13.617128057248994</v>
      </c>
      <c r="U301" s="667">
        <f>IF(INDEX(Historical!$H$7:$H$1213,MATCH(B301,Historical!$B$7:$B$1244,0))=0,"n/a",((INDEX(Historical!$C$7:$C$1222,MATCH(B301,Historical!$B$7:$B$1244,0))/INDEX(Historical!$H$7:$H$1213,MATCH(B301,Historical!$B$7:$B$1244,0)))^(1/5)-1)*100)</f>
        <v>15.943572087062341</v>
      </c>
      <c r="V301" s="667">
        <f>IF(INDEX(Historical!$N$7:$N$1213,MATCH(B301,Historical!$B$7:$B$1244,0))=0,"n/a",((INDEX(Historical!$C$7:$C$1222,MATCH(B301,Historical!$B$7:$B$1244,0))/INDEX(Historical!$N$7:$N$1213,MATCH(B301,Historical!$B$7:$B$1244,0)))^(1/10)-1)*100)</f>
        <v>13.874673044960195</v>
      </c>
      <c r="W301" s="668">
        <f>IF(OR(U301&lt;=0,U301="n/a",V301&lt;=0,V301="n/a"),"n/a",U301/V301)</f>
        <v>1.149113354628104</v>
      </c>
      <c r="X301" s="669">
        <f>IF(OR(AJ301&lt;=0,AJ301="n/a",U301&lt;=0,U301="n/a"),"n/a",U301/AJ301)</f>
        <v>1.9929465108827926</v>
      </c>
      <c r="Y301" s="830"/>
      <c r="Z301" s="618">
        <f>IF(OR(AC301&lt;0.01,AC301="n/a"),"n/a",M301/AC301*100)</f>
        <v>27.586206896551722</v>
      </c>
      <c r="AA301" s="841">
        <f>IF(OR(AC301&lt;0.01,AC301="n/a"),"n/a",I301/AC301)</f>
        <v>9.9540229885057467</v>
      </c>
      <c r="AB301" s="1122">
        <v>12</v>
      </c>
      <c r="AC301" s="834">
        <v>1.74</v>
      </c>
      <c r="AD301" s="834" t="s">
        <v>135</v>
      </c>
      <c r="AE301" s="834">
        <v>2.6</v>
      </c>
      <c r="AF301" s="834">
        <v>1.1100000000000001</v>
      </c>
      <c r="AG301" s="834">
        <v>11.4</v>
      </c>
      <c r="AH301" s="834">
        <v>-10.199999999999999</v>
      </c>
      <c r="AI301" s="834" t="s">
        <v>135</v>
      </c>
      <c r="AJ301" s="834">
        <v>8</v>
      </c>
      <c r="AK301" s="834" t="s">
        <v>135</v>
      </c>
      <c r="AL301" s="834">
        <v>56.22</v>
      </c>
      <c r="AM301" s="834">
        <v>9.6</v>
      </c>
      <c r="AN301" s="834">
        <v>0</v>
      </c>
      <c r="AO301" s="705">
        <f>IF(U301="n/a","n/a",IF(AA301&lt;0,"n/a",IF(AA301="n/a","n/a",J301+U301-AA301)))</f>
        <v>8.7609116851616751</v>
      </c>
      <c r="AP301" s="706">
        <f>IF(U301="n/a","n/a",J301+U301)</f>
        <v>18.714934673667422</v>
      </c>
      <c r="AQ301" s="843">
        <f>IF(OR(AC301&lt;0.01,AC301="n/a",AF301="n/a"),"n/a",(I301/SQRT(22.5*AC301*(I301/AF301))-1)*100)</f>
        <v>-29.923960293148909</v>
      </c>
      <c r="AR301" s="618">
        <f>INDEX(Historical!$C$7:$C$1222,MATCH(B301,Historical!$B$7:$B$1244,0))*IF(AH301="n/a",1.03,IF(AH301&lt;0,1.01,IF(AH301&gt;10,1.1,(1+AH301/100))))</f>
        <v>0.44440000000000002</v>
      </c>
      <c r="AS301" s="841">
        <f>IF($AI301="n/a",1.03*AR301,IF($AI301&lt;0,1.01*AR301,IF($AI301&gt;10,1.1*AR301,(1+$AI301/100)*AR301)))</f>
        <v>0.45773200000000003</v>
      </c>
      <c r="AT301" s="841">
        <f>IF($AK301="n/a",1.03*AS301,IF($AK301&lt;0,1.01*AS301,IF($AK301&gt;10,1.1*AS301,(1+$AK301/100)*AS301)))</f>
        <v>0.47146396000000002</v>
      </c>
      <c r="AU301" s="841">
        <f>IF($AK301="n/a",1.03*AT301,IF($AK301&lt;0,1.01*AT301,IF($AK301&gt;10,1.1*AT301,(1+$AK301/100)*AT301)))</f>
        <v>0.4856078788</v>
      </c>
      <c r="AV301" s="841">
        <f>IF($AK301="n/a",1.03*AU301,IF($AK301&lt;0,1.01*AU301,IF($AK301&gt;10,1.1*AU301,(1+$AK301/100)*AU301)))</f>
        <v>0.50017611516400007</v>
      </c>
      <c r="AW301" s="618">
        <f>SUM(AR301:AV301)</f>
        <v>2.3593799539639999</v>
      </c>
      <c r="AX301" s="713">
        <f>AW301/I301*100</f>
        <v>13.622286108337182</v>
      </c>
      <c r="AY301" s="695">
        <v>0.44</v>
      </c>
      <c r="AZ301" s="837">
        <v>5.0299999999999994</v>
      </c>
      <c r="BA301" s="837">
        <v>-22.02</v>
      </c>
      <c r="BB301" s="837">
        <v>-3.47</v>
      </c>
      <c r="BC301" s="837">
        <v>-11.44</v>
      </c>
      <c r="BE301" s="594">
        <v>2014</v>
      </c>
      <c r="BF301" s="853">
        <f>IF(BE301&gt;2020,0,IF(BE301&gt;2008,1,IF(BE301&gt;2001,2,IF(BE301&gt;1990,3,IF(BE301&gt;1980,4,IF(BE301&gt;1973,5,IF(BE301&gt;1970,6,IF(BE301&gt;1960,7,IF(BE301&gt;1958,8,IF(BE301&gt;1953,9,10))))))))))</f>
        <v>1</v>
      </c>
      <c r="BG301" s="837">
        <v>1</v>
      </c>
      <c r="BH301" s="820" t="s">
        <v>4443</v>
      </c>
      <c r="BI301" s="820" t="s">
        <v>4444</v>
      </c>
    </row>
    <row r="302" spans="1:61" ht="11.25" customHeight="1" x14ac:dyDescent="0.2">
      <c r="A302" s="819" t="s">
        <v>4852</v>
      </c>
      <c r="B302" s="830" t="s">
        <v>1236</v>
      </c>
      <c r="C302" s="885" t="s">
        <v>107</v>
      </c>
      <c r="D302" s="885" t="s">
        <v>4197</v>
      </c>
      <c r="E302" s="699">
        <v>13</v>
      </c>
      <c r="F302" s="1122">
        <v>327</v>
      </c>
      <c r="G302" s="1097" t="s">
        <v>105</v>
      </c>
      <c r="H302" s="1097" t="s">
        <v>105</v>
      </c>
      <c r="I302" t="n">
        <v>21.11</v>
      </c>
      <c r="J302" s="618">
        <f>(M302/I302)*100</f>
        <v>3.1575170434158593</v>
      </c>
      <c r="K302" s="832">
        <v>0.22</v>
      </c>
      <c r="L302" s="842">
        <v>4</v>
      </c>
      <c r="M302" s="609">
        <f>K302*L302</f>
        <v>0.88</v>
      </c>
      <c r="N302" s="825" t="s">
        <v>692</v>
      </c>
      <c r="O302" s="700">
        <v>0.21</v>
      </c>
      <c r="P302" s="603">
        <v>44964</v>
      </c>
      <c r="Q302" s="603">
        <v>44979</v>
      </c>
      <c r="R302" s="609">
        <f>(K302-O302)/O302*100</f>
        <v>4.7619047619047663</v>
      </c>
      <c r="S302" s="667">
        <f>IF(INDEX(Historical!$D$7:$D$1220,MATCH(B302,Historical!$B$7:$B$1244,0))=0,"n/a",(INDEX(Historical!$C$7:$C$1222,MATCH(B302,Historical!$B$7:$B$1244,0))/INDEX(Historical!$D$7:$D$1220,MATCH(B302,Historical!$B$7:$B$1244,0))-1)*100)</f>
        <v>3.7037037037036979</v>
      </c>
      <c r="T302" s="667">
        <f>IF(INDEX(Historical!$F$7:$F$1213,MATCH(B302,Historical!$B$7:$B$1244,0))=0,"n/a",((INDEX(Historical!$C$7:$C$1222,MATCH(B302,Historical!$B$7:$B$1244,0))/INDEX(Historical!$F$7:$F$1213,MATCH(B302,Historical!$B$7:$B$1244,0)))^(1/3)-1)*100)</f>
        <v>4.3155828045921885</v>
      </c>
      <c r="U302" s="667">
        <f>IF(INDEX(Historical!$H$7:$H$1213,MATCH(B302,Historical!$B$7:$B$1244,0))=0,"n/a",((INDEX(Historical!$C$7:$C$1222,MATCH(B302,Historical!$B$7:$B$1244,0))/INDEX(Historical!$H$7:$H$1213,MATCH(B302,Historical!$B$7:$B$1244,0)))^(1/5)-1)*100)</f>
        <v>10.494795379650302</v>
      </c>
      <c r="V302" s="667">
        <f>IF(INDEX(Historical!$N$7:$N$1213,MATCH(B302,Historical!$B$7:$B$1244,0))=0,"n/a",((INDEX(Historical!$C$7:$C$1222,MATCH(B302,Historical!$B$7:$B$1244,0))/INDEX(Historical!$N$7:$N$1213,MATCH(B302,Historical!$B$7:$B$1244,0)))^(1/10)-1)*100)</f>
        <v>10.8449222600272</v>
      </c>
      <c r="W302" s="668">
        <f>IF(OR(U302&lt;=0,U302="n/a",V302&lt;=0,V302="n/a"),"n/a",U302/V302)</f>
        <v>0.96771513230044859</v>
      </c>
      <c r="X302" s="669">
        <f>IF(OR(AJ302&lt;=0,AJ302="n/a",U302&lt;=0,U302="n/a"),"n/a",U302/AJ302)</f>
        <v>0.65592471122814389</v>
      </c>
      <c r="Y302" s="640" t="s">
        <v>5353</v>
      </c>
      <c r="Z302" s="618">
        <f>IF(OR(AC302&lt;0.01,AC302="n/a"),"n/a",M302/AC302*100)</f>
        <v>38.095238095238095</v>
      </c>
      <c r="AA302" s="841">
        <f>IF(OR(AC302&lt;0.01,AC302="n/a"),"n/a",I302/AC302)</f>
        <v>12.064935064935066</v>
      </c>
      <c r="AB302" s="842">
        <v>12</v>
      </c>
      <c r="AC302" s="821">
        <v>2.31</v>
      </c>
      <c r="AD302" s="821">
        <v>1.74</v>
      </c>
      <c r="AE302" s="821">
        <v>4.3499999999999996</v>
      </c>
      <c r="AF302" s="821">
        <v>1.27</v>
      </c>
      <c r="AG302" s="821">
        <v>9.6</v>
      </c>
      <c r="AH302" s="821">
        <v>111.7</v>
      </c>
      <c r="AI302" s="821">
        <v>2.02</v>
      </c>
      <c r="AJ302" s="821">
        <v>16</v>
      </c>
      <c r="AK302" s="821">
        <v>7.0000000000000009</v>
      </c>
      <c r="AL302" s="833">
        <v>989.19</v>
      </c>
      <c r="AM302" s="827">
        <v>0.70000000000000007</v>
      </c>
      <c r="AN302" s="821">
        <v>0.03</v>
      </c>
      <c r="AO302" s="705">
        <f>IF(U302="n/a","n/a",IF(AA302&lt;0,"n/a",IF(AA302="n/a","n/a",J302+U302-AA302)))</f>
        <v>1.5873773581310964</v>
      </c>
      <c r="AP302" s="706">
        <f>IF(U302="n/a","n/a",J302+U302)</f>
        <v>13.652312423066162</v>
      </c>
      <c r="AQ302" s="843">
        <f>IF(OR(AC302&lt;0.01,AC302="n/a",AF302="n/a"),"n/a",(I302/SQRT(22.5*AC302*(I302/AF302))-1)*100)</f>
        <v>-17.477363287485957</v>
      </c>
      <c r="AR302" s="618">
        <f>INDEX(Historical!$C$7:$C$1222,MATCH(B302,Historical!$B$7:$B$1244,0))*IF(AH302="n/a",1.03,IF(AH302&lt;0,1.01,IF(AH302&gt;10,1.1,(1+AH302/100))))</f>
        <v>0.92400000000000004</v>
      </c>
      <c r="AS302" s="841">
        <f>IF($AI302="n/a",1.03*AR302,IF($AI302&lt;0,1.01*AR302,IF($AI302&gt;10,1.1*AR302,(1+$AI302/100)*AR302)))</f>
        <v>0.94266480000000008</v>
      </c>
      <c r="AT302" s="841">
        <f>IF($AK302="n/a",1.03*AS302,IF($AK302&lt;0,1.01*AS302,IF($AK302&gt;10,1.1*AS302,(1+$AK302/100)*AS302)))</f>
        <v>1.0086513360000002</v>
      </c>
      <c r="AU302" s="841">
        <f>IF($AK302="n/a",1.03*AT302,IF($AK302&lt;0,1.01*AT302,IF($AK302&gt;10,1.1*AT302,(1+$AK302/100)*AT302)))</f>
        <v>1.0792569295200003</v>
      </c>
      <c r="AV302" s="841">
        <f>IF($AK302="n/a",1.03*AU302,IF($AK302&lt;0,1.01*AU302,IF($AK302&gt;10,1.1*AU302,(1+$AK302/100)*AU302)))</f>
        <v>1.1548049145864003</v>
      </c>
      <c r="AW302" s="618">
        <f>SUM(AR302:AV302)</f>
        <v>5.1093779801064017</v>
      </c>
      <c r="AX302" s="713">
        <f>AW302/I302*100</f>
        <v>18.332895515272341</v>
      </c>
      <c r="AY302" s="887">
        <v>0.6</v>
      </c>
      <c r="AZ302" s="827">
        <v>18.850000000000001</v>
      </c>
      <c r="BA302" s="827">
        <v>-18.84</v>
      </c>
      <c r="BB302" s="827">
        <v>-5.0500000000000007</v>
      </c>
      <c r="BC302" s="827">
        <v>-1.0699999999999998</v>
      </c>
      <c r="BE302" s="594">
        <v>2011</v>
      </c>
      <c r="BF302" s="853">
        <f>IF(BE302&gt;2020,0,IF(BE302&gt;2008,1,IF(BE302&gt;2001,2,IF(BE302&gt;1990,3,IF(BE302&gt;1980,4,IF(BE302&gt;1973,5,IF(BE302&gt;1970,6,IF(BE302&gt;1960,7,IF(BE302&gt;1958,8,IF(BE302&gt;1953,9,10))))))))))</f>
        <v>1</v>
      </c>
      <c r="BG302" s="837">
        <v>1.0999999999999999</v>
      </c>
      <c r="BH302" s="820" t="s">
        <v>4443</v>
      </c>
      <c r="BI302" s="820" t="s">
        <v>4444</v>
      </c>
    </row>
    <row r="303" spans="1:61" s="737" customFormat="1" ht="11.25" customHeight="1" x14ac:dyDescent="0.2">
      <c r="A303" s="720" t="s">
        <v>4853</v>
      </c>
      <c r="B303" s="743" t="s">
        <v>607</v>
      </c>
      <c r="C303" s="885" t="s">
        <v>111</v>
      </c>
      <c r="D303" s="885" t="s">
        <v>210</v>
      </c>
      <c r="E303" s="721">
        <v>16</v>
      </c>
      <c r="F303" s="1122">
        <v>243</v>
      </c>
      <c r="G303" s="1121" t="s">
        <v>105</v>
      </c>
      <c r="H303" s="1121" t="s">
        <v>105</v>
      </c>
      <c r="I303" s="722">
        <v>47.14</v>
      </c>
      <c r="J303" s="723">
        <f>(M303/I303)*100</f>
        <v>1.8667798048366566</v>
      </c>
      <c r="K303" s="724">
        <v>0.22</v>
      </c>
      <c r="L303" s="725">
        <v>4</v>
      </c>
      <c r="M303" s="726">
        <f>K303*L303</f>
        <v>0.88</v>
      </c>
      <c r="N303" s="727" t="s">
        <v>150</v>
      </c>
      <c r="O303" s="728">
        <v>0.2175</v>
      </c>
      <c r="P303" s="1037">
        <v>44910</v>
      </c>
      <c r="Q303" s="1037">
        <v>44925</v>
      </c>
      <c r="R303" s="726">
        <f>(K303-O303)/O303*100</f>
        <v>1.1494252873563229</v>
      </c>
      <c r="S303" s="667">
        <f>IF(INDEX(Historical!$D$7:$D$1220,MATCH(B303,Historical!$B$7:$B$1244,0))=0,"n/a",(INDEX(Historical!$C$7:$C$1222,MATCH(B303,Historical!$B$7:$B$1244,0))/INDEX(Historical!$D$7:$D$1220,MATCH(B303,Historical!$B$7:$B$1244,0))-1)*100)</f>
        <v>1.1594202898550732</v>
      </c>
      <c r="T303" s="667">
        <f>IF(INDEX(Historical!$F$7:$F$1213,MATCH(B303,Historical!$B$7:$B$1244,0))=0,"n/a",((INDEX(Historical!$C$7:$C$1222,MATCH(B303,Historical!$B$7:$B$1244,0))/INDEX(Historical!$F$7:$F$1213,MATCH(B303,Historical!$B$7:$B$1244,0)))^(1/3)-1)*100)</f>
        <v>1.1731275219778903</v>
      </c>
      <c r="U303" s="667">
        <f>IF(INDEX(Historical!$H$7:$H$1213,MATCH(B303,Historical!$B$7:$B$1244,0))=0,"n/a",((INDEX(Historical!$C$7:$C$1222,MATCH(B303,Historical!$B$7:$B$1244,0))/INDEX(Historical!$H$7:$H$1213,MATCH(B303,Historical!$B$7:$B$1244,0)))^(1/5)-1)*100)</f>
        <v>1.1872762582569196</v>
      </c>
      <c r="V303" s="667">
        <f>IF(INDEX(Historical!$N$7:$N$1213,MATCH(B303,Historical!$B$7:$B$1244,0))=0,"n/a",((INDEX(Historical!$C$7:$C$1222,MATCH(B303,Historical!$B$7:$B$1244,0))/INDEX(Historical!$N$7:$N$1213,MATCH(B303,Historical!$B$7:$B$1244,0)))^(1/10)-1)*100)</f>
        <v>1.2247457838880926</v>
      </c>
      <c r="W303" s="668">
        <f>IF(OR(U303&lt;=0,U303="n/a",V303&lt;=0,V303="n/a"),"n/a",U303/V303)</f>
        <v>0.96940628322702049</v>
      </c>
      <c r="X303" s="669">
        <f>IF(OR(AJ303&lt;=0,AJ303="n/a",U303&lt;=0,U303="n/a"),"n/a",U303/AJ303)</f>
        <v>0.14840953228211495</v>
      </c>
      <c r="Y303" s="886"/>
      <c r="Z303" s="723">
        <f>IF(OR(AC303&lt;0.01,AC303="n/a"),"n/a",M303/AC303*100)</f>
        <v>34.108527131782942</v>
      </c>
      <c r="AA303" s="730">
        <f>IF(OR(AC303&lt;0.01,AC303="n/a"),"n/a",I303/AC303)</f>
        <v>18.271317829457363</v>
      </c>
      <c r="AB303" s="725">
        <v>9</v>
      </c>
      <c r="AC303" s="731">
        <v>2.58</v>
      </c>
      <c r="AD303" s="731">
        <v>1.51</v>
      </c>
      <c r="AE303" s="731">
        <v>1.1299999999999999</v>
      </c>
      <c r="AF303" s="731">
        <v>2.79</v>
      </c>
      <c r="AG303" s="731">
        <v>17.8</v>
      </c>
      <c r="AH303" s="731">
        <v>-12.7</v>
      </c>
      <c r="AI303" s="731">
        <v>15.370000000000001</v>
      </c>
      <c r="AJ303" s="731">
        <v>8</v>
      </c>
      <c r="AK303" s="731">
        <v>12</v>
      </c>
      <c r="AL303" s="732">
        <v>3250</v>
      </c>
      <c r="AM303" s="733">
        <v>0.5</v>
      </c>
      <c r="AN303" s="731">
        <v>1.63</v>
      </c>
      <c r="AO303" s="734">
        <f>IF(U303="n/a","n/a",IF(AA303&lt;0,"n/a",IF(AA303="n/a","n/a",J303+U303-AA303)))</f>
        <v>-15.217261766363787</v>
      </c>
      <c r="AP303" s="735">
        <f>IF(U303="n/a","n/a",J303+U303)</f>
        <v>3.0540560630935762</v>
      </c>
      <c r="AQ303" s="843">
        <f>IF(OR(AC303&lt;0.01,AC303="n/a",AF303="n/a"),"n/a",(I303/SQRT(22.5*AC303*(I303/AF303))-1)*100)</f>
        <v>50.520543808900477</v>
      </c>
      <c r="AR303" s="618">
        <f>INDEX(Historical!$C$7:$C$1222,MATCH(B303,Historical!$B$7:$B$1244,0))*IF(AH303="n/a",1.03,IF(AH303&lt;0,1.01,IF(AH303&gt;10,1.1,(1+AH303/100))))</f>
        <v>0.88122500000000004</v>
      </c>
      <c r="AS303" s="730">
        <f>IF($AI303="n/a",1.03*AR303,IF($AI303&lt;0,1.01*AR303,IF($AI303&gt;10,1.1*AR303,(1+$AI303/100)*AR303)))</f>
        <v>0.96934750000000014</v>
      </c>
      <c r="AT303" s="730">
        <f>IF($AK303="n/a",1.03*AS303,IF($AK303&lt;0,1.01*AS303,IF($AK303&gt;10,1.1*AS303,(1+$AK303/100)*AS303)))</f>
        <v>1.0662822500000002</v>
      </c>
      <c r="AU303" s="730">
        <f>IF($AK303="n/a",1.03*AT303,IF($AK303&lt;0,1.01*AT303,IF($AK303&gt;10,1.1*AT303,(1+$AK303/100)*AT303)))</f>
        <v>1.1729104750000003</v>
      </c>
      <c r="AV303" s="730">
        <f>IF($AK303="n/a",1.03*AU303,IF($AK303&lt;0,1.01*AU303,IF($AK303&gt;10,1.1*AU303,(1+$AK303/100)*AU303)))</f>
        <v>1.2902015225000005</v>
      </c>
      <c r="AW303" s="723">
        <f>SUM(AR303:AV303)</f>
        <v>5.379966747500001</v>
      </c>
      <c r="AX303" s="736">
        <f>AW303/I303*100</f>
        <v>11.412742357870176</v>
      </c>
      <c r="AY303" s="888">
        <v>1.48</v>
      </c>
      <c r="AZ303" s="733">
        <v>30.37</v>
      </c>
      <c r="BA303" s="733">
        <v>-11.95</v>
      </c>
      <c r="BB303" s="733">
        <v>4.22</v>
      </c>
      <c r="BC303" s="733">
        <v>8.6900000000000013</v>
      </c>
      <c r="BD303" s="862"/>
      <c r="BE303" s="594">
        <v>2008</v>
      </c>
      <c r="BF303" s="853">
        <f>IF(BE303&gt;2020,0,IF(BE303&gt;2008,1,IF(BE303&gt;2001,2,IF(BE303&gt;1990,3,IF(BE303&gt;1980,4,IF(BE303&gt;1973,5,IF(BE303&gt;1970,6,IF(BE303&gt;1960,7,IF(BE303&gt;1958,8,IF(BE303&gt;1953,9,10))))))))))</f>
        <v>2</v>
      </c>
      <c r="BG303" s="783">
        <v>4.9000000000000004</v>
      </c>
      <c r="BH303" s="820" t="s">
        <v>4443</v>
      </c>
      <c r="BI303" s="820" t="s">
        <v>4444</v>
      </c>
    </row>
    <row r="304" spans="1:61" ht="11.25" customHeight="1" x14ac:dyDescent="0.2">
      <c r="A304" s="819" t="s">
        <v>608</v>
      </c>
      <c r="B304" s="830" t="s">
        <v>609</v>
      </c>
      <c r="C304" s="885" t="s">
        <v>107</v>
      </c>
      <c r="D304" s="885" t="s">
        <v>4190</v>
      </c>
      <c r="E304" s="699">
        <v>16</v>
      </c>
      <c r="F304" s="1122">
        <v>245</v>
      </c>
      <c r="G304" s="1087" t="s">
        <v>105</v>
      </c>
      <c r="H304" s="1087" t="s">
        <v>105</v>
      </c>
      <c r="I304" s="821">
        <v>284.7</v>
      </c>
      <c r="J304" s="618">
        <f>(M304/I304)*100</f>
        <v>0.88514225500526866</v>
      </c>
      <c r="K304" s="839">
        <v>0.63</v>
      </c>
      <c r="L304" s="842">
        <v>4</v>
      </c>
      <c r="M304" s="609">
        <f>K304*L304</f>
        <v>2.52</v>
      </c>
      <c r="N304" s="825" t="s">
        <v>610</v>
      </c>
      <c r="O304" s="701">
        <v>0.61</v>
      </c>
      <c r="P304" s="603">
        <v>44924</v>
      </c>
      <c r="Q304" s="603">
        <v>44937</v>
      </c>
      <c r="R304" s="609">
        <f>(K304-O304)/O304*100</f>
        <v>3.2786885245901667</v>
      </c>
      <c r="S304" s="667">
        <f>IF(INDEX(Historical!$D$7:$D$1220,MATCH(B304,Historical!$B$7:$B$1244,0))=0,"n/a",(INDEX(Historical!$C$7:$C$1222,MATCH(B304,Historical!$B$7:$B$1244,0))/INDEX(Historical!$D$7:$D$1220,MATCH(B304,Historical!$B$7:$B$1244,0))-1)*100)</f>
        <v>15.999999999999993</v>
      </c>
      <c r="T304" s="667">
        <f>IF(INDEX(Historical!$F$7:$F$1213,MATCH(B304,Historical!$B$7:$B$1244,0))=0,"n/a",((INDEX(Historical!$C$7:$C$1222,MATCH(B304,Historical!$B$7:$B$1244,0))/INDEX(Historical!$F$7:$F$1213,MATCH(B304,Historical!$B$7:$B$1244,0)))^(1/3)-1)*100)</f>
        <v>14.636368898834217</v>
      </c>
      <c r="U304" s="667">
        <f>IF(INDEX(Historical!$H$7:$H$1213,MATCH(B304,Historical!$B$7:$B$1244,0))=0,"n/a",((INDEX(Historical!$C$7:$C$1222,MATCH(B304,Historical!$B$7:$B$1244,0))/INDEX(Historical!$H$7:$H$1213,MATCH(B304,Historical!$B$7:$B$1244,0)))^(1/5)-1)*100)</f>
        <v>12.28168631640354</v>
      </c>
      <c r="V304" s="667">
        <f>IF(INDEX(Historical!$N$7:$N$1213,MATCH(B304,Historical!$B$7:$B$1244,0))=0,"n/a",((INDEX(Historical!$C$7:$C$1222,MATCH(B304,Historical!$B$7:$B$1244,0))/INDEX(Historical!$N$7:$N$1213,MATCH(B304,Historical!$B$7:$B$1244,0)))^(1/10)-1)*100)</f>
        <v>8.5647361744035635</v>
      </c>
      <c r="W304" s="668">
        <f>IF(OR(U304&lt;=0,U304="n/a",V304&lt;=0,V304="n/a"),"n/a",U304/V304)</f>
        <v>1.4339830283515791</v>
      </c>
      <c r="X304" s="669">
        <f>IF(OR(AJ304&lt;=0,AJ304="n/a",U304&lt;=0,U304="n/a"),"n/a",U304/AJ304)</f>
        <v>0.58764049360782489</v>
      </c>
      <c r="Y304" s="630"/>
      <c r="Z304" s="618">
        <f>IF(OR(AC304&lt;0.01,AC304="n/a"),"n/a",M304/AC304*100)</f>
        <v>14.788732394366196</v>
      </c>
      <c r="AA304" s="841">
        <f>IF(OR(AC304&lt;0.01,AC304="n/a"),"n/a",I304/AC304)</f>
        <v>16.70774647887324</v>
      </c>
      <c r="AB304" s="842">
        <v>12</v>
      </c>
      <c r="AC304" s="821">
        <v>17.04</v>
      </c>
      <c r="AD304" s="821" t="s">
        <v>135</v>
      </c>
      <c r="AE304" s="821">
        <v>4.46</v>
      </c>
      <c r="AF304" s="821">
        <v>1.61</v>
      </c>
      <c r="AG304" s="821">
        <v>12.5</v>
      </c>
      <c r="AH304" s="821">
        <v>30.4</v>
      </c>
      <c r="AI304" s="821" t="s">
        <v>135</v>
      </c>
      <c r="AJ304" s="821">
        <v>20.9</v>
      </c>
      <c r="AK304" s="821" t="s">
        <v>135</v>
      </c>
      <c r="AL304" s="833">
        <v>619.30999999999995</v>
      </c>
      <c r="AM304" s="827">
        <v>2.1999999999999997</v>
      </c>
      <c r="AN304" s="821">
        <v>0</v>
      </c>
      <c r="AO304" s="705">
        <f>IF(U304="n/a","n/a",IF(AA304&lt;0,"n/a",IF(AA304="n/a","n/a",J304+U304-AA304)))</f>
        <v>-3.540917907464431</v>
      </c>
      <c r="AP304" s="706">
        <f>IF(U304="n/a","n/a",J304+U304)</f>
        <v>13.166828571408809</v>
      </c>
      <c r="AQ304" s="843">
        <f>IF(OR(AC304&lt;0.01,AC304="n/a",AF304="n/a"),"n/a",(I304/SQRT(22.5*AC304*(I304/AF304))-1)*100)</f>
        <v>9.3403896726709021</v>
      </c>
      <c r="AR304" s="618">
        <f>INDEX(Historical!$C$7:$C$1222,MATCH(B304,Historical!$B$7:$B$1244,0))*IF(AH304="n/a",1.03,IF(AH304&lt;0,1.01,IF(AH304&gt;10,1.1,(1+AH304/100))))</f>
        <v>2.552</v>
      </c>
      <c r="AS304" s="841">
        <f>IF($AI304="n/a",1.03*AR304,IF($AI304&lt;0,1.01*AR304,IF($AI304&gt;10,1.1*AR304,(1+$AI304/100)*AR304)))</f>
        <v>2.6285600000000002</v>
      </c>
      <c r="AT304" s="841">
        <f>IF($AK304="n/a",1.03*AS304,IF($AK304&lt;0,1.01*AS304,IF($AK304&gt;10,1.1*AS304,(1+$AK304/100)*AS304)))</f>
        <v>2.7074168000000003</v>
      </c>
      <c r="AU304" s="841">
        <f>IF($AK304="n/a",1.03*AT304,IF($AK304&lt;0,1.01*AT304,IF($AK304&gt;10,1.1*AT304,(1+$AK304/100)*AT304)))</f>
        <v>2.7886393040000002</v>
      </c>
      <c r="AV304" s="841">
        <f>IF($AK304="n/a",1.03*AU304,IF($AK304&lt;0,1.01*AU304,IF($AK304&gt;10,1.1*AU304,(1+$AK304/100)*AU304)))</f>
        <v>2.8722984831200002</v>
      </c>
      <c r="AW304" s="618">
        <f>SUM(AR304:AV304)</f>
        <v>13.548914587120001</v>
      </c>
      <c r="AX304" s="713">
        <f>AW304/I304*100</f>
        <v>4.7590146073480861</v>
      </c>
      <c r="AY304" s="887">
        <v>0.91</v>
      </c>
      <c r="AZ304" s="827">
        <v>17.440000000000001</v>
      </c>
      <c r="BA304" s="827">
        <v>-21.58</v>
      </c>
      <c r="BB304" s="827">
        <v>-0.4</v>
      </c>
      <c r="BC304" s="827">
        <v>0.42</v>
      </c>
      <c r="BE304" s="594">
        <v>2008</v>
      </c>
      <c r="BF304" s="853">
        <f>IF(BE304&gt;2020,0,IF(BE304&gt;2008,1,IF(BE304&gt;2001,2,IF(BE304&gt;1990,3,IF(BE304&gt;1980,4,IF(BE304&gt;1973,5,IF(BE304&gt;1970,6,IF(BE304&gt;1960,7,IF(BE304&gt;1958,8,IF(BE304&gt;1953,9,10))))))))))</f>
        <v>2</v>
      </c>
      <c r="BG304" s="837">
        <v>1.2</v>
      </c>
      <c r="BH304" s="820" t="s">
        <v>4443</v>
      </c>
      <c r="BI304" s="820" t="s">
        <v>4444</v>
      </c>
    </row>
    <row r="305" spans="1:61" ht="11.25" customHeight="1" x14ac:dyDescent="0.2">
      <c r="A305" s="826" t="s">
        <v>4854</v>
      </c>
      <c r="B305" s="830" t="s">
        <v>1227</v>
      </c>
      <c r="C305" s="885" t="s">
        <v>107</v>
      </c>
      <c r="D305" s="885" t="s">
        <v>117</v>
      </c>
      <c r="E305" s="699">
        <v>13</v>
      </c>
      <c r="F305" s="1122">
        <v>309</v>
      </c>
      <c r="G305" s="1122" t="s">
        <v>36</v>
      </c>
      <c r="H305" s="1122" t="s">
        <v>36</v>
      </c>
      <c r="I305" t="n">
        <v>68.9</v>
      </c>
      <c r="J305" s="618">
        <f>(M305/I305)*100</f>
        <v>2.1716913643331628</v>
      </c>
      <c r="K305" s="832">
        <v>0.42499999999999999</v>
      </c>
      <c r="L305" s="842">
        <v>4</v>
      </c>
      <c r="M305" s="609">
        <f>K305*L305</f>
        <v>1.7</v>
      </c>
      <c r="N305" s="825" t="s">
        <v>162</v>
      </c>
      <c r="O305" s="700">
        <v>0.38500000000000001</v>
      </c>
      <c r="P305" s="603">
        <v>44895</v>
      </c>
      <c r="Q305" s="603">
        <v>44930</v>
      </c>
      <c r="R305" s="609">
        <f>(K305-O305)/O305*100</f>
        <v>10.389610389610384</v>
      </c>
      <c r="S305" s="667">
        <f>IF(INDEX(Historical!$D$7:$D$1220,MATCH(B305,Historical!$B$7:$B$1244,0))=0,"n/a",(INDEX(Historical!$C$7:$C$1222,MATCH(B305,Historical!$B$7:$B$1244,0))/INDEX(Historical!$D$7:$D$1220,MATCH(B305,Historical!$B$7:$B$1244,0))-1)*100)</f>
        <v>12.000000000000011</v>
      </c>
      <c r="T305" s="667">
        <f>IF(INDEX(Historical!$F$7:$F$1213,MATCH(B305,Historical!$B$7:$B$1244,0))=0,"n/a",((INDEX(Historical!$C$7:$C$1222,MATCH(B305,Historical!$B$7:$B$1244,0))/INDEX(Historical!$F$7:$F$1213,MATCH(B305,Historical!$B$7:$B$1244,0)))^(1/3)-1)*100)</f>
        <v>8.6708735788776572</v>
      </c>
      <c r="U305" s="667">
        <f>IF(INDEX(Historical!$H$7:$H$1213,MATCH(B305,Historical!$B$7:$B$1244,0))=0,"n/a",((INDEX(Historical!$C$7:$C$1222,MATCH(B305,Historical!$B$7:$B$1244,0))/INDEX(Historical!$H$7:$H$1213,MATCH(B305,Historical!$B$7:$B$1244,0)))^(1/5)-1)*100)</f>
        <v>10.852777381398138</v>
      </c>
      <c r="V305" s="667">
        <f>IF(INDEX(Historical!$N$7:$N$1213,MATCH(B305,Historical!$B$7:$B$1244,0))=0,"n/a",((INDEX(Historical!$C$7:$C$1222,MATCH(B305,Historical!$B$7:$B$1244,0))/INDEX(Historical!$N$7:$N$1213,MATCH(B305,Historical!$B$7:$B$1244,0)))^(1/10)-1)*100)</f>
        <v>14.431627033198824</v>
      </c>
      <c r="W305" s="668">
        <f>IF(OR(U305&lt;=0,U305="n/a",V305&lt;=0,V305="n/a"),"n/a",U305/V305)</f>
        <v>0.75201343247245622</v>
      </c>
      <c r="X305" s="669">
        <f>IF(OR(AJ305&lt;=0,AJ305="n/a",U305&lt;=0,U305="n/a"),"n/a",U305/AJ305)</f>
        <v>0.32299932682732552</v>
      </c>
      <c r="Y305" s="640"/>
      <c r="Z305" s="618">
        <f>IF(OR(AC305&lt;0.01,AC305="n/a"),"n/a",M305/AC305*100)</f>
        <v>31.192660550458712</v>
      </c>
      <c r="AA305" s="841">
        <f>IF(OR(AC305&lt;0.01,AC305="n/a"),"n/a",I305/AC305)</f>
        <v>14.363302752293578</v>
      </c>
      <c r="AB305" s="842">
        <v>12</v>
      </c>
      <c r="AC305" s="821">
        <v>5.45</v>
      </c>
      <c r="AD305" s="821">
        <v>1.1200000000000001</v>
      </c>
      <c r="AE305" s="821">
        <v>1.0900000000000001</v>
      </c>
      <c r="AF305" s="821">
        <v>1.99</v>
      </c>
      <c r="AG305" s="821">
        <v>13.900000000000002</v>
      </c>
      <c r="AH305" s="821">
        <v>39.6</v>
      </c>
      <c r="AI305" s="821">
        <v>13.74</v>
      </c>
      <c r="AJ305" s="821">
        <v>33.6</v>
      </c>
      <c r="AK305" s="821">
        <v>12.72</v>
      </c>
      <c r="AL305" s="833">
        <v>24290</v>
      </c>
      <c r="AM305" s="827">
        <v>0.2</v>
      </c>
      <c r="AN305" s="821">
        <v>0</v>
      </c>
      <c r="AO305" s="705">
        <f>IF(U305="n/a","n/a",IF(AA305&lt;0,"n/a",IF(AA305="n/a","n/a",J305+U305-AA305)))</f>
        <v>-1.3388340065622764</v>
      </c>
      <c r="AP305" s="706">
        <f>IF(U305="n/a","n/a",J305+U305)</f>
        <v>13.024468745731301</v>
      </c>
      <c r="AQ305" s="843">
        <f>IF(OR(AC305&lt;0.01,AC305="n/a",AF305="n/a"),"n/a",(I305/SQRT(22.5*AC305*(I305/AF305))-1)*100)</f>
        <v>12.709996553720359</v>
      </c>
      <c r="AR305" s="618">
        <f>INDEX(Historical!$C$7:$C$1222,MATCH(B305,Historical!$B$7:$B$1244,0))*IF(AH305="n/a",1.03,IF(AH305&lt;0,1.01,IF(AH305&gt;10,1.1,(1+AH305/100))))</f>
        <v>1.6940000000000002</v>
      </c>
      <c r="AS305" s="841">
        <f>IF($AI305="n/a",1.03*AR305,IF($AI305&lt;0,1.01*AR305,IF($AI305&gt;10,1.1*AR305,(1+$AI305/100)*AR305)))</f>
        <v>1.8634000000000004</v>
      </c>
      <c r="AT305" s="841">
        <f>IF($AK305="n/a",1.03*AS305,IF($AK305&lt;0,1.01*AS305,IF($AK305&gt;10,1.1*AS305,(1+$AK305/100)*AS305)))</f>
        <v>2.0497400000000008</v>
      </c>
      <c r="AU305" s="841">
        <f>IF($AK305="n/a",1.03*AT305,IF($AK305&lt;0,1.01*AT305,IF($AK305&gt;10,1.1*AT305,(1+$AK305/100)*AT305)))</f>
        <v>2.2547140000000012</v>
      </c>
      <c r="AV305" s="841">
        <f>IF($AK305="n/a",1.03*AU305,IF($AK305&lt;0,1.01*AU305,IF($AK305&gt;10,1.1*AU305,(1+$AK305/100)*AU305)))</f>
        <v>2.4801854000000016</v>
      </c>
      <c r="AW305" s="618">
        <f>SUM(AR305:AV305)</f>
        <v>10.342039400000004</v>
      </c>
      <c r="AX305" s="713">
        <f>AW305/I305*100</f>
        <v>13.211598620337256</v>
      </c>
      <c r="AY305" s="887">
        <v>0.87</v>
      </c>
      <c r="AZ305" s="827">
        <v>30.11</v>
      </c>
      <c r="BA305" s="827">
        <v>-1.46</v>
      </c>
      <c r="BB305" s="827">
        <v>2.56</v>
      </c>
      <c r="BC305" s="827">
        <v>11.76</v>
      </c>
      <c r="BE305" s="594">
        <v>2011</v>
      </c>
      <c r="BF305" s="853">
        <f>IF(BE305&gt;2020,0,IF(BE305&gt;2008,1,IF(BE305&gt;2001,2,IF(BE305&gt;1990,3,IF(BE305&gt;1980,4,IF(BE305&gt;1973,5,IF(BE305&gt;1970,6,IF(BE305&gt;1960,7,IF(BE305&gt;1958,8,IF(BE305&gt;1953,9,10))))))))))</f>
        <v>1</v>
      </c>
      <c r="BG305" s="837">
        <v>2.8000000000000003</v>
      </c>
      <c r="BH305" s="820" t="s">
        <v>4443</v>
      </c>
      <c r="BI305" s="820" t="s">
        <v>4444</v>
      </c>
    </row>
    <row r="306" spans="1:61" ht="11.25" customHeight="1" x14ac:dyDescent="0.2">
      <c r="A306" s="826" t="s">
        <v>4855</v>
      </c>
      <c r="B306" s="830" t="s">
        <v>1264</v>
      </c>
      <c r="C306" s="885" t="s">
        <v>111</v>
      </c>
      <c r="D306" s="885" t="s">
        <v>4203</v>
      </c>
      <c r="E306" s="699">
        <v>11</v>
      </c>
      <c r="F306" s="1122">
        <v>439</v>
      </c>
      <c r="G306" s="1104" t="s">
        <v>105</v>
      </c>
      <c r="H306" s="1104" t="s">
        <v>105</v>
      </c>
      <c r="I306" t="n">
        <v>208.78</v>
      </c>
      <c r="J306" s="618">
        <f>(M306/I306)*100</f>
        <v>2.3048327137546472</v>
      </c>
      <c r="K306" s="832">
        <v>1.24</v>
      </c>
      <c r="L306" s="842">
        <v>4</v>
      </c>
      <c r="M306" s="609">
        <f>K306*L306</f>
        <v>4.96</v>
      </c>
      <c r="N306" s="825" t="s">
        <v>247</v>
      </c>
      <c r="O306" s="700">
        <v>1.18</v>
      </c>
      <c r="P306" s="603">
        <v>44888</v>
      </c>
      <c r="Q306" s="603">
        <v>44904</v>
      </c>
      <c r="R306" s="609">
        <f>(K306-O306)/O306*100</f>
        <v>5.0847457627118686</v>
      </c>
      <c r="S306" s="667">
        <f>IF(INDEX(Historical!$D$7:$D$1220,MATCH(B306,Historical!$B$7:$B$1244,0))=0,"n/a",(INDEX(Historical!$C$7:$C$1222,MATCH(B306,Historical!$B$7:$B$1244,0))/INDEX(Historical!$D$7:$D$1220,MATCH(B306,Historical!$B$7:$B$1244,0))-1)*100)</f>
        <v>3.9130434782608914</v>
      </c>
      <c r="T306" s="667">
        <f>IF(INDEX(Historical!$F$7:$F$1213,MATCH(B306,Historical!$B$7:$B$1244,0))=0,"n/a",((INDEX(Historical!$C$7:$C$1222,MATCH(B306,Historical!$B$7:$B$1244,0))/INDEX(Historical!$F$7:$F$1213,MATCH(B306,Historical!$B$7:$B$1244,0)))^(1/3)-1)*100)</f>
        <v>9.8095802811395849</v>
      </c>
      <c r="U306" s="667">
        <f>IF(INDEX(Historical!$H$7:$H$1213,MATCH(B306,Historical!$B$7:$B$1244,0))=0,"n/a",((INDEX(Historical!$C$7:$C$1222,MATCH(B306,Historical!$B$7:$B$1244,0))/INDEX(Historical!$H$7:$H$1213,MATCH(B306,Historical!$B$7:$B$1244,0)))^(1/5)-1)*100)</f>
        <v>13.659429327657469</v>
      </c>
      <c r="V306" s="667">
        <f>IF(INDEX(Historical!$N$7:$N$1213,MATCH(B306,Historical!$B$7:$B$1244,0))=0,"n/a",((INDEX(Historical!$C$7:$C$1222,MATCH(B306,Historical!$B$7:$B$1244,0))/INDEX(Historical!$N$7:$N$1213,MATCH(B306,Historical!$B$7:$B$1244,0)))^(1/10)-1)*100)</f>
        <v>47.211856501734431</v>
      </c>
      <c r="W306" s="668">
        <f>IF(OR(U306&lt;=0,U306="n/a",V306&lt;=0,V306="n/a"),"n/a",U306/V306)</f>
        <v>0.28932201230332172</v>
      </c>
      <c r="X306" s="669">
        <f>IF(OR(AJ306&lt;=0,AJ306="n/a",U306&lt;=0,U306="n/a"),"n/a",U306/AJ306)</f>
        <v>2.0387207951727566</v>
      </c>
      <c r="Y306" s="631"/>
      <c r="Z306" s="618">
        <f>IF(OR(AC306&lt;0.01,AC306="n/a"),"n/a",M306/AC306*100)</f>
        <v>34.325259515570941</v>
      </c>
      <c r="AA306" s="841">
        <f>IF(OR(AC306&lt;0.01,AC306="n/a"),"n/a",I306/AC306)</f>
        <v>14.892733564013842</v>
      </c>
      <c r="AB306" s="842">
        <v>12</v>
      </c>
      <c r="AC306" s="821">
        <v>14.45</v>
      </c>
      <c r="AD306" s="821">
        <v>1.36</v>
      </c>
      <c r="AE306" s="821">
        <v>0.8</v>
      </c>
      <c r="AF306" s="821">
        <v>2.5</v>
      </c>
      <c r="AG306" s="821">
        <v>18.8</v>
      </c>
      <c r="AH306" s="821">
        <v>7.0000000000000009</v>
      </c>
      <c r="AI306" s="821">
        <v>17.760000000000002</v>
      </c>
      <c r="AJ306" s="821">
        <v>6.7</v>
      </c>
      <c r="AK306" s="821">
        <v>11.05</v>
      </c>
      <c r="AL306" s="833">
        <v>8530</v>
      </c>
      <c r="AM306" s="827">
        <v>0.1</v>
      </c>
      <c r="AN306" s="821">
        <v>0.83</v>
      </c>
      <c r="AO306" s="705">
        <f>IF(U306="n/a","n/a",IF(AA306&lt;0,"n/a",IF(AA306="n/a","n/a",J306+U306-AA306)))</f>
        <v>1.0715284773982745</v>
      </c>
      <c r="AP306" s="706">
        <f>IF(U306="n/a","n/a",J306+U306)</f>
        <v>15.964262041412116</v>
      </c>
      <c r="AQ306" s="843">
        <f>IF(OR(AC306&lt;0.01,AC306="n/a",AF306="n/a"),"n/a",(I306/SQRT(22.5*AC306*(I306/AF306))-1)*100)</f>
        <v>28.63701542632726</v>
      </c>
      <c r="AR306" s="618">
        <f>INDEX(Historical!$C$7:$C$1222,MATCH(B306,Historical!$B$7:$B$1244,0))*IF(AH306="n/a",1.03,IF(AH306&lt;0,1.01,IF(AH306&gt;10,1.1,(1+AH306/100))))</f>
        <v>5.1146000000000003</v>
      </c>
      <c r="AS306" s="841">
        <f>IF($AI306="n/a",1.03*AR306,IF($AI306&lt;0,1.01*AR306,IF($AI306&gt;10,1.1*AR306,(1+$AI306/100)*AR306)))</f>
        <v>5.6260600000000007</v>
      </c>
      <c r="AT306" s="841">
        <f>IF($AK306="n/a",1.03*AS306,IF($AK306&lt;0,1.01*AS306,IF($AK306&gt;10,1.1*AS306,(1+$AK306/100)*AS306)))</f>
        <v>6.1886660000000013</v>
      </c>
      <c r="AU306" s="841">
        <f>IF($AK306="n/a",1.03*AT306,IF($AK306&lt;0,1.01*AT306,IF($AK306&gt;10,1.1*AT306,(1+$AK306/100)*AT306)))</f>
        <v>6.8075326000000018</v>
      </c>
      <c r="AV306" s="841">
        <f>IF($AK306="n/a",1.03*AU306,IF($AK306&lt;0,1.01*AU306,IF($AK306&gt;10,1.1*AU306,(1+$AK306/100)*AU306)))</f>
        <v>7.4882858600000022</v>
      </c>
      <c r="AW306" s="618">
        <f>SUM(AR306:AV306)</f>
        <v>31.225144460000006</v>
      </c>
      <c r="AX306" s="713">
        <f>AW306/I306*100</f>
        <v>14.50982549256506</v>
      </c>
      <c r="AY306" s="887">
        <v>0.63</v>
      </c>
      <c r="AZ306" s="827">
        <v>13.41</v>
      </c>
      <c r="BA306" s="827">
        <v>-17.239999999999998</v>
      </c>
      <c r="BB306" s="827">
        <v>-3.6700000000000004</v>
      </c>
      <c r="BC306" s="827">
        <v>-4.17</v>
      </c>
      <c r="BE306" s="594">
        <v>2013</v>
      </c>
      <c r="BF306" s="853">
        <f>IF(BE306&gt;2020,0,IF(BE306&gt;2008,1,IF(BE306&gt;2001,2,IF(BE306&gt;1990,3,IF(BE306&gt;1980,4,IF(BE306&gt;1973,5,IF(BE306&gt;1970,6,IF(BE306&gt;1960,7,IF(BE306&gt;1958,8,IF(BE306&gt;1953,9,10))))))))))</f>
        <v>1</v>
      </c>
      <c r="BG306" s="837">
        <v>5.4</v>
      </c>
      <c r="BH306" s="820" t="s">
        <v>4443</v>
      </c>
      <c r="BI306" s="820" t="s">
        <v>4444</v>
      </c>
    </row>
    <row r="307" spans="1:61" ht="11.25" customHeight="1" x14ac:dyDescent="0.2">
      <c r="A307" s="836" t="s">
        <v>4607</v>
      </c>
      <c r="B307" s="830" t="s">
        <v>4606</v>
      </c>
      <c r="C307" s="885" t="s">
        <v>4178</v>
      </c>
      <c r="D307" s="885" t="s">
        <v>4179</v>
      </c>
      <c r="E307" s="699">
        <v>6</v>
      </c>
      <c r="F307" s="1122">
        <v>648</v>
      </c>
      <c r="G307" s="1098" t="s">
        <v>105</v>
      </c>
      <c r="H307" s="1098" t="s">
        <v>105</v>
      </c>
      <c r="I307" t="n">
        <v>21.48</v>
      </c>
      <c r="J307" s="618">
        <f>(M307/I307)*100</f>
        <v>7.5471698113207548</v>
      </c>
      <c r="K307" s="832">
        <v>0.5</v>
      </c>
      <c r="L307" s="842">
        <v>4</v>
      </c>
      <c r="M307" s="609">
        <f>K307*L307</f>
        <v>2</v>
      </c>
      <c r="N307" s="825" t="s">
        <v>292</v>
      </c>
      <c r="O307" s="700">
        <v>0.48</v>
      </c>
      <c r="P307" s="891">
        <v>44421</v>
      </c>
      <c r="Q307" s="891">
        <v>44447</v>
      </c>
      <c r="R307" s="609">
        <f>(K307-O307)/O307*100</f>
        <v>4.1666666666666705</v>
      </c>
      <c r="S307" s="667">
        <f>IF(INDEX(Historical!$D$7:$D$1220,MATCH(B307,Historical!$B$7:$B$1244,0))=0,"n/a",(INDEX(Historical!$C$7:$C$1222,MATCH(B307,Historical!$B$7:$B$1244,0))/INDEX(Historical!$D$7:$D$1220,MATCH(B307,Historical!$B$7:$B$1244,0))-1)*100)</f>
        <v>2.0408163265306145</v>
      </c>
      <c r="T307" s="667">
        <f>IF(INDEX(Historical!$F$7:$F$1213,MATCH(B307,Historical!$B$7:$B$1244,0))=0,"n/a",((INDEX(Historical!$C$7:$C$1222,MATCH(B307,Historical!$B$7:$B$1244,0))/INDEX(Historical!$F$7:$F$1213,MATCH(B307,Historical!$B$7:$B$1244,0)))^(1/3)-1)*100)</f>
        <v>1.724476819110099</v>
      </c>
      <c r="U307" s="667">
        <f>IF(INDEX(Historical!$H$7:$H$1213,MATCH(B307,Historical!$B$7:$B$1244,0))=0,"n/a",((INDEX(Historical!$C$7:$C$1222,MATCH(B307,Historical!$B$7:$B$1244,0))/INDEX(Historical!$H$7:$H$1213,MATCH(B307,Historical!$B$7:$B$1244,0)))^(1/5)-1)*100)</f>
        <v>2.5896304910234091</v>
      </c>
      <c r="V307" s="667">
        <f>IF(INDEX(Historical!$N$7:$N$1213,MATCH(B307,Historical!$B$7:$B$1244,0))=0,"n/a",((INDEX(Historical!$C$7:$C$1222,MATCH(B307,Historical!$B$7:$B$1244,0))/INDEX(Historical!$N$7:$N$1213,MATCH(B307,Historical!$B$7:$B$1244,0)))^(1/10)-1)*100)</f>
        <v>1.6384673297434205</v>
      </c>
      <c r="W307" s="668">
        <f>IF(OR(U307&lt;=0,U307="n/a",V307&lt;=0,V307="n/a"),"n/a",U307/V307)</f>
        <v>1.5805200653155154</v>
      </c>
      <c r="X307" s="669" t="str">
        <f>IF(OR(AJ307&lt;=0,AJ307="n/a",U307&lt;=0,U307="n/a"),"n/a",U307/AJ307)</f>
        <v>n/a</v>
      </c>
      <c r="Y307" s="640" t="s">
        <v>5355</v>
      </c>
      <c r="Z307" s="618">
        <f>IF(OR(AC307&lt;0.01,AC307="n/a"),"n/a",M307/AC307*100)</f>
        <v>134.2281879194631</v>
      </c>
      <c r="AA307" s="841">
        <f>IF(OR(AC307&lt;0.01,AC307="n/a"),"n/a",I307/AC307)</f>
        <v>17.785234899328859</v>
      </c>
      <c r="AB307" s="842">
        <v>12</v>
      </c>
      <c r="AC307" s="821">
        <v>1.49</v>
      </c>
      <c r="AD307" s="821">
        <v>2.2400000000000002</v>
      </c>
      <c r="AE307" s="821">
        <v>3.43</v>
      </c>
      <c r="AF307" s="821">
        <v>1.1499999999999999</v>
      </c>
      <c r="AG307" s="821">
        <v>6.4</v>
      </c>
      <c r="AH307" s="821">
        <v>-50</v>
      </c>
      <c r="AI307" s="821">
        <v>0.54</v>
      </c>
      <c r="AJ307" s="821">
        <v>-3</v>
      </c>
      <c r="AK307" s="821">
        <v>8</v>
      </c>
      <c r="AL307" s="833">
        <v>2840</v>
      </c>
      <c r="AM307" s="827">
        <v>0.4</v>
      </c>
      <c r="AN307" s="821">
        <v>1.31</v>
      </c>
      <c r="AO307" s="705">
        <f>IF(U307="n/a","n/a",IF(AA307&lt;0,"n/a",IF(AA307="n/a","n/a",J307+U307-AA307)))</f>
        <v>-7.6484345969846963</v>
      </c>
      <c r="AP307" s="706">
        <f>IF(U307="n/a","n/a",J307+U307)</f>
        <v>10.136800302344163</v>
      </c>
      <c r="AQ307" s="843">
        <f>IF(OR(AC307&lt;0.01,AC307="n/a",AF307="n/a"),"n/a",(I307/SQRT(22.5*AC307*(I307/AF307))-1)*100)</f>
        <v>-4.6572961849304146</v>
      </c>
      <c r="AR307" s="618">
        <f>INDEX(Historical!$C$7:$C$1222,MATCH(B307,Historical!$B$7:$B$1244,0))*IF(AH307="n/a",1.03,IF(AH307&lt;0,1.01,IF(AH307&gt;10,1.1,(1+AH307/100))))</f>
        <v>2.02</v>
      </c>
      <c r="AS307" s="841">
        <f>IF($AI307="n/a",1.03*AR307,IF($AI307&lt;0,1.01*AR307,IF($AI307&gt;10,1.1*AR307,(1+$AI307/100)*AR307)))</f>
        <v>2.0309080000000002</v>
      </c>
      <c r="AT307" s="841">
        <f>IF($AK307="n/a",1.03*AS307,IF($AK307&lt;0,1.01*AS307,IF($AK307&gt;10,1.1*AS307,(1+$AK307/100)*AS307)))</f>
        <v>2.1933806400000004</v>
      </c>
      <c r="AU307" s="841">
        <f>IF($AK307="n/a",1.03*AT307,IF($AK307&lt;0,1.01*AT307,IF($AK307&gt;10,1.1*AT307,(1+$AK307/100)*AT307)))</f>
        <v>2.3688510912000007</v>
      </c>
      <c r="AV307" s="841">
        <f>IF($AK307="n/a",1.03*AU307,IF($AK307&lt;0,1.01*AU307,IF($AK307&gt;10,1.1*AU307,(1+$AK307/100)*AU307)))</f>
        <v>2.5583591784960009</v>
      </c>
      <c r="AW307" s="618">
        <f>SUM(AR307:AV307)</f>
        <v>11.171498909696002</v>
      </c>
      <c r="AX307" s="713">
        <f>AW307/I307*100</f>
        <v>42.156599659230196</v>
      </c>
      <c r="AY307" s="887">
        <v>1.1200000000000001</v>
      </c>
      <c r="AZ307" s="827">
        <v>8.1199999999999992</v>
      </c>
      <c r="BA307" s="827">
        <v>-43.63</v>
      </c>
      <c r="BB307" s="827">
        <v>-8.2000000000000011</v>
      </c>
      <c r="BC307" s="827">
        <v>-14.77</v>
      </c>
      <c r="BE307" s="594">
        <v>2017</v>
      </c>
      <c r="BF307" s="853">
        <f>IF(BE307&gt;2020,0,IF(BE307&gt;2008,1,IF(BE307&gt;2001,2,IF(BE307&gt;1990,3,IF(BE307&gt;1980,4,IF(BE307&gt;1973,5,IF(BE307&gt;1970,6,IF(BE307&gt;1960,7,IF(BE307&gt;1958,8,IF(BE307&gt;1953,9,10))))))))))</f>
        <v>1</v>
      </c>
      <c r="BG307" s="837">
        <v>2.7</v>
      </c>
      <c r="BH307" s="820" t="s">
        <v>4443</v>
      </c>
      <c r="BI307" s="820" t="s">
        <v>4445</v>
      </c>
    </row>
    <row r="308" spans="1:61" ht="11.25" customHeight="1" x14ac:dyDescent="0.2">
      <c r="A308" s="835" t="s">
        <v>4856</v>
      </c>
      <c r="B308" s="830" t="s">
        <v>1233</v>
      </c>
      <c r="C308" s="885" t="s">
        <v>107</v>
      </c>
      <c r="D308" s="885" t="s">
        <v>4197</v>
      </c>
      <c r="E308" s="699">
        <v>11</v>
      </c>
      <c r="F308" s="1122">
        <v>474</v>
      </c>
      <c r="G308" s="1088" t="s">
        <v>105</v>
      </c>
      <c r="H308" s="1088" t="s">
        <v>105</v>
      </c>
      <c r="I308" s="829">
        <v>98</v>
      </c>
      <c r="J308" s="618">
        <f>(M308/I308)*100</f>
        <v>3.0979591836734692</v>
      </c>
      <c r="K308" s="832">
        <v>0.75900000000000001</v>
      </c>
      <c r="L308" s="842">
        <v>4</v>
      </c>
      <c r="M308" s="609">
        <f>K308*L308</f>
        <v>3.036</v>
      </c>
      <c r="N308" s="825" t="s">
        <v>126</v>
      </c>
      <c r="O308" s="700">
        <v>0.69</v>
      </c>
      <c r="P308" s="603">
        <v>45009</v>
      </c>
      <c r="Q308" s="603">
        <v>45026</v>
      </c>
      <c r="R308" s="609">
        <f>(K308-O308)/O308*100</f>
        <v>10.000000000000011</v>
      </c>
      <c r="S308" s="667">
        <f>IF(INDEX(Historical!$D$7:$D$1220,MATCH(B308,Historical!$B$7:$B$1244,0))=0,"n/a",(INDEX(Historical!$C$7:$C$1222,MATCH(B308,Historical!$B$7:$B$1244,0))/INDEX(Historical!$D$7:$D$1220,MATCH(B308,Historical!$B$7:$B$1244,0))-1)*100)</f>
        <v>10.036719706242359</v>
      </c>
      <c r="T308" s="667">
        <f>IF(INDEX(Historical!$F$7:$F$1213,MATCH(B308,Historical!$B$7:$B$1244,0))=0,"n/a",((INDEX(Historical!$C$7:$C$1222,MATCH(B308,Historical!$B$7:$B$1244,0))/INDEX(Historical!$F$7:$F$1213,MATCH(B308,Historical!$B$7:$B$1244,0)))^(1/3)-1)*100)</f>
        <v>9.8771540207883035</v>
      </c>
      <c r="U308" s="667">
        <f>IF(INDEX(Historical!$H$7:$H$1213,MATCH(B308,Historical!$B$7:$B$1244,0))=0,"n/a",((INDEX(Historical!$C$7:$C$1222,MATCH(B308,Historical!$B$7:$B$1244,0))/INDEX(Historical!$H$7:$H$1213,MATCH(B308,Historical!$B$7:$B$1244,0)))^(1/5)-1)*100)</f>
        <v>9.9125153189392847</v>
      </c>
      <c r="V308" s="667">
        <f>IF(INDEX(Historical!$N$7:$N$1213,MATCH(B308,Historical!$B$7:$B$1244,0))=0,"n/a",((INDEX(Historical!$C$7:$C$1222,MATCH(B308,Historical!$B$7:$B$1244,0))/INDEX(Historical!$N$7:$N$1213,MATCH(B308,Historical!$B$7:$B$1244,0)))^(1/10)-1)*100)</f>
        <v>7.6804816396282671</v>
      </c>
      <c r="W308" s="668">
        <f>IF(OR(U308&lt;=0,U308="n/a",V308&lt;=0,V308="n/a"),"n/a",U308/V308)</f>
        <v>1.2906111600859249</v>
      </c>
      <c r="X308" s="669" t="str">
        <f>IF(OR(AJ308&lt;=0,AJ308="n/a",U308&lt;=0,U308="n/a"),"n/a",U308/AJ308)</f>
        <v>n/a</v>
      </c>
      <c r="Y308" s="631"/>
      <c r="Z308" s="618" t="str">
        <f>IF(OR(AC308&lt;0.01,AC308="n/a"),"n/a",M308/AC308*100)</f>
        <v>n/a</v>
      </c>
      <c r="AA308" s="841" t="str">
        <f>IF(OR(AC308&lt;0.01,AC308="n/a"),"n/a",I308/AC308)</f>
        <v>n/a</v>
      </c>
      <c r="AB308" s="842">
        <v>12</v>
      </c>
      <c r="AC308" s="821" t="s">
        <v>135</v>
      </c>
      <c r="AD308" s="821" t="s">
        <v>135</v>
      </c>
      <c r="AE308" s="821" t="s">
        <v>135</v>
      </c>
      <c r="AF308" s="821" t="s">
        <v>135</v>
      </c>
      <c r="AG308" s="821" t="s">
        <v>135</v>
      </c>
      <c r="AH308" s="821" t="s">
        <v>135</v>
      </c>
      <c r="AI308" s="821" t="s">
        <v>135</v>
      </c>
      <c r="AJ308" s="821" t="s">
        <v>135</v>
      </c>
      <c r="AK308" s="821" t="s">
        <v>135</v>
      </c>
      <c r="AL308" s="833" t="s">
        <v>135</v>
      </c>
      <c r="AM308" s="827" t="s">
        <v>135</v>
      </c>
      <c r="AN308" s="821" t="s">
        <v>135</v>
      </c>
      <c r="AO308" s="705" t="str">
        <f>IF(U308="n/a","n/a",IF(AA308&lt;0,"n/a",IF(AA308="n/a","n/a",J308+U308-AA308)))</f>
        <v>n/a</v>
      </c>
      <c r="AP308" s="706">
        <f>IF(U308="n/a","n/a",J308+U308)</f>
        <v>13.010474502612754</v>
      </c>
      <c r="AQ308" s="843" t="str">
        <f>IF(OR(AC308&lt;0.01,AC308="n/a",AF308="n/a"),"n/a",(I308/SQRT(22.5*AC308*(I308/AF308))-1)*100)</f>
        <v>n/a</v>
      </c>
      <c r="AR308" s="618">
        <f>INDEX(Historical!$C$7:$C$1222,MATCH(B308,Historical!$B$7:$B$1244,0))*IF(AH308="n/a",1.03,IF(AH308&lt;0,1.01,IF(AH308&gt;10,1.1,(1+AH308/100))))</f>
        <v>2.7779100000000003</v>
      </c>
      <c r="AS308" s="841">
        <f>IF($AI308="n/a",1.03*AR308,IF($AI308&lt;0,1.01*AR308,IF($AI308&gt;10,1.1*AR308,(1+$AI308/100)*AR308)))</f>
        <v>2.8612473000000005</v>
      </c>
      <c r="AT308" s="841">
        <f>IF($AK308="n/a",1.03*AS308,IF($AK308&lt;0,1.01*AS308,IF($AK308&gt;10,1.1*AS308,(1+$AK308/100)*AS308)))</f>
        <v>2.9470847190000007</v>
      </c>
      <c r="AU308" s="841">
        <f>IF($AK308="n/a",1.03*AT308,IF($AK308&lt;0,1.01*AT308,IF($AK308&gt;10,1.1*AT308,(1+$AK308/100)*AT308)))</f>
        <v>3.0354972605700006</v>
      </c>
      <c r="AV308" s="841">
        <f>IF($AK308="n/a",1.03*AU308,IF($AK308&lt;0,1.01*AU308,IF($AK308&gt;10,1.1*AU308,(1+$AK308/100)*AU308)))</f>
        <v>3.1265621783871005</v>
      </c>
      <c r="AW308" s="618">
        <f>SUM(AR308:AV308)</f>
        <v>14.748301457957103</v>
      </c>
      <c r="AX308" s="713">
        <f>AW308/I308*100</f>
        <v>15.049287201997045</v>
      </c>
      <c r="AY308" s="887" t="s">
        <v>135</v>
      </c>
      <c r="AZ308" s="827" t="s">
        <v>135</v>
      </c>
      <c r="BA308" s="827" t="s">
        <v>135</v>
      </c>
      <c r="BB308" s="827" t="s">
        <v>135</v>
      </c>
      <c r="BC308" s="827" t="s">
        <v>135</v>
      </c>
      <c r="BD308" s="861" t="s">
        <v>4126</v>
      </c>
      <c r="BE308" s="594">
        <v>2013</v>
      </c>
      <c r="BF308" s="853">
        <f>IF(BE308&gt;2020,0,IF(BE308&gt;2008,1,IF(BE308&gt;2001,2,IF(BE308&gt;1990,3,IF(BE308&gt;1980,4,IF(BE308&gt;1973,5,IF(BE308&gt;1970,6,IF(BE308&gt;1960,7,IF(BE308&gt;1958,8,IF(BE308&gt;1953,9,10))))))))))</f>
        <v>1</v>
      </c>
      <c r="BG308" s="837" t="s">
        <v>135</v>
      </c>
      <c r="BH308" s="820" t="s">
        <v>4443</v>
      </c>
      <c r="BI308" s="820" t="s">
        <v>4444</v>
      </c>
    </row>
    <row r="309" spans="1:61" ht="11.25" customHeight="1" x14ac:dyDescent="0.2">
      <c r="A309" s="836" t="s">
        <v>4293</v>
      </c>
      <c r="B309" s="830" t="s">
        <v>4292</v>
      </c>
      <c r="C309" s="885" t="s">
        <v>107</v>
      </c>
      <c r="D309" s="885" t="s">
        <v>4193</v>
      </c>
      <c r="E309" s="699">
        <v>8</v>
      </c>
      <c r="F309" s="1122">
        <v>585</v>
      </c>
      <c r="G309" s="1097" t="s">
        <v>105</v>
      </c>
      <c r="H309" s="1097" t="s">
        <v>105</v>
      </c>
      <c r="I309" s="829">
        <v>95.7</v>
      </c>
      <c r="J309" s="618">
        <f>(M309/I309)*100</f>
        <v>2.2152560083594568</v>
      </c>
      <c r="K309" s="832">
        <v>0.53</v>
      </c>
      <c r="L309" s="842">
        <v>4</v>
      </c>
      <c r="M309" s="609">
        <f>K309*L309</f>
        <v>2.12</v>
      </c>
      <c r="N309" s="825" t="s">
        <v>147</v>
      </c>
      <c r="O309" s="700">
        <v>0.43</v>
      </c>
      <c r="P309" s="603">
        <v>44713</v>
      </c>
      <c r="Q309" s="603">
        <v>44727</v>
      </c>
      <c r="R309" s="609">
        <f>(K309-O309)/O309*100</f>
        <v>23.255813953488381</v>
      </c>
      <c r="S309" s="667">
        <f>IF(INDEX(Historical!$D$7:$D$1220,MATCH(B309,Historical!$B$7:$B$1244,0))=0,"n/a",(INDEX(Historical!$C$7:$C$1222,MATCH(B309,Historical!$B$7:$B$1244,0))/INDEX(Historical!$D$7:$D$1220,MATCH(B309,Historical!$B$7:$B$1244,0))-1)*100)</f>
        <v>24.691358024691358</v>
      </c>
      <c r="T309" s="667">
        <f>IF(INDEX(Historical!$F$7:$F$1213,MATCH(B309,Historical!$B$7:$B$1244,0))=0,"n/a",((INDEX(Historical!$C$7:$C$1222,MATCH(B309,Historical!$B$7:$B$1244,0))/INDEX(Historical!$F$7:$F$1213,MATCH(B309,Historical!$B$7:$B$1244,0)))^(1/3)-1)*100)</f>
        <v>18.957010419217912</v>
      </c>
      <c r="U309" s="667">
        <f>IF(INDEX(Historical!$H$7:$H$1213,MATCH(B309,Historical!$B$7:$B$1244,0))=0,"n/a",((INDEX(Historical!$C$7:$C$1222,MATCH(B309,Historical!$B$7:$B$1244,0))/INDEX(Historical!$H$7:$H$1213,MATCH(B309,Historical!$B$7:$B$1244,0)))^(1/5)-1)*100)</f>
        <v>20.351713110736004</v>
      </c>
      <c r="V309" s="667" t="str">
        <f>IF(INDEX(Historical!$N$7:$N$1213,MATCH(B309,Historical!$B$7:$B$1244,0))=0,"n/a",((INDEX(Historical!$C$7:$C$1222,MATCH(B309,Historical!$B$7:$B$1244,0))/INDEX(Historical!$N$7:$N$1213,MATCH(B309,Historical!$B$7:$B$1244,0)))^(1/10)-1)*100)</f>
        <v>n/a</v>
      </c>
      <c r="W309" s="668" t="str">
        <f>IF(OR(U309&lt;=0,U309="n/a",V309&lt;=0,V309="n/a"),"n/a",U309/V309)</f>
        <v>n/a</v>
      </c>
      <c r="X309" s="669">
        <f>IF(OR(AJ309&lt;=0,AJ309="n/a",U309&lt;=0,U309="n/a"),"n/a",U309/AJ309)</f>
        <v>0.64404155413721531</v>
      </c>
      <c r="Y309" s="831"/>
      <c r="Z309" s="618">
        <f>IF(OR(AC309&lt;0.01,AC309="n/a"),"n/a",M309/AC309*100)</f>
        <v>56.23342175066314</v>
      </c>
      <c r="AA309" s="841">
        <f>IF(OR(AC309&lt;0.01,AC309="n/a"),"n/a",I309/AC309)</f>
        <v>25.384615384615387</v>
      </c>
      <c r="AB309" s="842">
        <v>3</v>
      </c>
      <c r="AC309" s="821">
        <v>3.77</v>
      </c>
      <c r="AD309" s="821">
        <v>2.89</v>
      </c>
      <c r="AE309" s="821">
        <v>3.56</v>
      </c>
      <c r="AF309" s="821">
        <v>3.9</v>
      </c>
      <c r="AG309" s="821">
        <v>17.8</v>
      </c>
      <c r="AH309" s="821">
        <v>40.799999999999997</v>
      </c>
      <c r="AI309" s="821">
        <v>20.27</v>
      </c>
      <c r="AJ309" s="821">
        <v>31.6</v>
      </c>
      <c r="AK309" s="821">
        <v>8.6999999999999993</v>
      </c>
      <c r="AL309" s="833">
        <v>6540</v>
      </c>
      <c r="AM309" s="827">
        <v>0.12</v>
      </c>
      <c r="AN309" s="821">
        <v>0</v>
      </c>
      <c r="AO309" s="705">
        <f>IF(U309="n/a","n/a",IF(AA309&lt;0,"n/a",IF(AA309="n/a","n/a",J309+U309-AA309)))</f>
        <v>-2.8176462655199259</v>
      </c>
      <c r="AP309" s="706">
        <f>IF(U309="n/a","n/a",J309+U309)</f>
        <v>22.566969119095461</v>
      </c>
      <c r="AQ309" s="843">
        <f>IF(OR(AC309&lt;0.01,AC309="n/a",AF309="n/a"),"n/a",(I309/SQRT(22.5*AC309*(I309/AF309))-1)*100)</f>
        <v>109.76176963403033</v>
      </c>
      <c r="AR309" s="618">
        <f>INDEX(Historical!$C$7:$C$1222,MATCH(B309,Historical!$B$7:$B$1244,0))*IF(AH309="n/a",1.03,IF(AH309&lt;0,1.01,IF(AH309&gt;10,1.1,(1+AH309/100))))</f>
        <v>2.2220000000000004</v>
      </c>
      <c r="AS309" s="841">
        <f>IF($AI309="n/a",1.03*AR309,IF($AI309&lt;0,1.01*AR309,IF($AI309&gt;10,1.1*AR309,(1+$AI309/100)*AR309)))</f>
        <v>2.4442000000000008</v>
      </c>
      <c r="AT309" s="841">
        <f>IF($AK309="n/a",1.03*AS309,IF($AK309&lt;0,1.01*AS309,IF($AK309&gt;10,1.1*AS309,(1+$AK309/100)*AS309)))</f>
        <v>2.6568454000000008</v>
      </c>
      <c r="AU309" s="841">
        <f>IF($AK309="n/a",1.03*AT309,IF($AK309&lt;0,1.01*AT309,IF($AK309&gt;10,1.1*AT309,(1+$AK309/100)*AT309)))</f>
        <v>2.8879909498000007</v>
      </c>
      <c r="AV309" s="841">
        <f>IF($AK309="n/a",1.03*AU309,IF($AK309&lt;0,1.01*AU309,IF($AK309&gt;10,1.1*AU309,(1+$AK309/100)*AU309)))</f>
        <v>3.1392461624326007</v>
      </c>
      <c r="AW309" s="618">
        <f>SUM(AR309:AV309)</f>
        <v>13.350282512232605</v>
      </c>
      <c r="AX309" s="713">
        <f>AW309/I309*100</f>
        <v>13.950138466282763</v>
      </c>
      <c r="AY309" s="887">
        <v>0.8</v>
      </c>
      <c r="AZ309" s="827">
        <v>29.01</v>
      </c>
      <c r="BA309" s="827">
        <v>-8.39</v>
      </c>
      <c r="BB309" s="827">
        <v>1.32</v>
      </c>
      <c r="BC309" s="827">
        <v>10.130000000000001</v>
      </c>
      <c r="BE309" s="594">
        <v>2015</v>
      </c>
      <c r="BF309" s="853">
        <f>IF(BE309&gt;2020,0,IF(BE309&gt;2008,1,IF(BE309&gt;2001,2,IF(BE309&gt;1990,3,IF(BE309&gt;1980,4,IF(BE309&gt;1973,5,IF(BE309&gt;1970,6,IF(BE309&gt;1960,7,IF(BE309&gt;1958,8,IF(BE309&gt;1953,9,10))))))))))</f>
        <v>1</v>
      </c>
      <c r="BG309" s="837">
        <v>9.9</v>
      </c>
      <c r="BH309" s="820" t="s">
        <v>4443</v>
      </c>
      <c r="BI309" s="820" t="s">
        <v>4444</v>
      </c>
    </row>
    <row r="310" spans="1:61" ht="11.25" customHeight="1" x14ac:dyDescent="0.2">
      <c r="A310" s="836" t="s">
        <v>4596</v>
      </c>
      <c r="B310" s="830" t="s">
        <v>4593</v>
      </c>
      <c r="C310" s="885" t="s">
        <v>107</v>
      </c>
      <c r="D310" s="885" t="s">
        <v>4193</v>
      </c>
      <c r="E310" s="699">
        <v>6</v>
      </c>
      <c r="F310" s="1122">
        <v>660</v>
      </c>
      <c r="G310" s="1095" t="s">
        <v>105</v>
      </c>
      <c r="H310" s="1095" t="s">
        <v>105</v>
      </c>
      <c r="I310" t="n">
        <v>64.25</v>
      </c>
      <c r="J310" s="618">
        <f>(M310/I310)*100</f>
        <v>2.0565552699228795</v>
      </c>
      <c r="K310" s="832">
        <v>0.4</v>
      </c>
      <c r="L310" s="842">
        <v>4</v>
      </c>
      <c r="M310" s="609">
        <f>K310*L310</f>
        <v>1.6</v>
      </c>
      <c r="N310" s="825" t="s">
        <v>4418</v>
      </c>
      <c r="O310" s="700">
        <v>0.35</v>
      </c>
      <c r="P310" s="603">
        <v>44726</v>
      </c>
      <c r="Q310" s="603">
        <v>44749</v>
      </c>
      <c r="R310" s="609">
        <f>(K310-O310)/O310*100</f>
        <v>14.285714285714299</v>
      </c>
      <c r="S310" s="667">
        <f>IF(INDEX(Historical!$D$7:$D$1220,MATCH(B310,Historical!$B$7:$B$1244,0))=0,"n/a",(INDEX(Historical!$C$7:$C$1222,MATCH(B310,Historical!$B$7:$B$1244,0))/INDEX(Historical!$D$7:$D$1220,MATCH(B310,Historical!$B$7:$B$1244,0))-1)*100)</f>
        <v>13.207547169811317</v>
      </c>
      <c r="T310" s="667">
        <f>IF(INDEX(Historical!$F$7:$F$1213,MATCH(B310,Historical!$B$7:$B$1244,0))=0,"n/a",((INDEX(Historical!$C$7:$C$1222,MATCH(B310,Historical!$B$7:$B$1244,0))/INDEX(Historical!$F$7:$F$1213,MATCH(B310,Historical!$B$7:$B$1244,0)))^(1/3)-1)*100)</f>
        <v>15.441567326431937</v>
      </c>
      <c r="U310" s="667">
        <f>IF(INDEX(Historical!$H$7:$H$1213,MATCH(B310,Historical!$B$7:$B$1244,0))=0,"n/a",((INDEX(Historical!$C$7:$C$1222,MATCH(B310,Historical!$B$7:$B$1244,0))/INDEX(Historical!$H$7:$H$1213,MATCH(B310,Historical!$B$7:$B$1244,0)))^(1/5)-1)*100)</f>
        <v>33.78414360792155</v>
      </c>
      <c r="V310" s="667" t="str">
        <f>IF(INDEX(Historical!$N$7:$N$1213,MATCH(B310,Historical!$B$7:$B$1244,0))=0,"n/a",((INDEX(Historical!$C$7:$C$1222,MATCH(B310,Historical!$B$7:$B$1244,0))/INDEX(Historical!$N$7:$N$1213,MATCH(B310,Historical!$B$7:$B$1244,0)))^(1/10)-1)*100)</f>
        <v>n/a</v>
      </c>
      <c r="W310" s="668" t="str">
        <f>IF(OR(U310&lt;=0,U310="n/a",V310&lt;=0,V310="n/a"),"n/a",U310/V310)</f>
        <v>n/a</v>
      </c>
      <c r="X310" s="669">
        <f>IF(OR(AJ310&lt;=0,AJ310="n/a",U310&lt;=0,U310="n/a"),"n/a",U310/AJ310)</f>
        <v>0.20790242220259414</v>
      </c>
      <c r="Y310" s="640"/>
      <c r="Z310" s="618">
        <f>IF(OR(AC310&lt;0.01,AC310="n/a"),"n/a",M310/AC310*100)</f>
        <v>61.776061776061788</v>
      </c>
      <c r="AA310" s="841">
        <f>IF(OR(AC310&lt;0.01,AC310="n/a"),"n/a",I310/AC310)</f>
        <v>30.038610038610038</v>
      </c>
      <c r="AB310" s="842">
        <v>3</v>
      </c>
      <c r="AC310" s="821">
        <v>2.59</v>
      </c>
      <c r="AD310" s="821">
        <v>2.0099999999999998</v>
      </c>
      <c r="AE310" s="821">
        <v>8.19</v>
      </c>
      <c r="AF310" s="821">
        <v>7.32</v>
      </c>
      <c r="AG310" s="821">
        <v>25.7</v>
      </c>
      <c r="AH310" s="821">
        <v>41.9</v>
      </c>
      <c r="AI310" s="821">
        <v>14.510000000000002</v>
      </c>
      <c r="AJ310" s="821">
        <v>162.5</v>
      </c>
      <c r="AK310" s="821">
        <v>15</v>
      </c>
      <c r="AL310" s="833">
        <v>4230</v>
      </c>
      <c r="AM310" s="827">
        <v>3.5000000000000004</v>
      </c>
      <c r="AN310" s="821">
        <v>0.5</v>
      </c>
      <c r="AO310" s="705">
        <f>IF(U310="n/a","n/a",IF(AA310&lt;0,"n/a",IF(AA310="n/a","n/a",J310+U310-AA310)))</f>
        <v>5.8020888392343934</v>
      </c>
      <c r="AP310" s="706">
        <f>IF(U310="n/a","n/a",J310+U310)</f>
        <v>35.840698877844432</v>
      </c>
      <c r="AQ310" s="843">
        <f>IF(OR(AC310&lt;0.01,AC310="n/a",AF310="n/a"),"n/a",(I310/SQRT(22.5*AC310*(I310/AF310))-1)*100)</f>
        <v>212.61095842214382</v>
      </c>
      <c r="AR310" s="618">
        <f>INDEX(Historical!$C$7:$C$1222,MATCH(B310,Historical!$B$7:$B$1244,0))*IF(AH310="n/a",1.03,IF(AH310&lt;0,1.01,IF(AH310&gt;10,1.1,(1+AH310/100))))</f>
        <v>1.6500000000000001</v>
      </c>
      <c r="AS310" s="841">
        <f>IF($AI310="n/a",1.03*AR310,IF($AI310&lt;0,1.01*AR310,IF($AI310&gt;10,1.1*AR310,(1+$AI310/100)*AR310)))</f>
        <v>1.8150000000000004</v>
      </c>
      <c r="AT310" s="841">
        <f>IF($AK310="n/a",1.03*AS310,IF($AK310&lt;0,1.01*AS310,IF($AK310&gt;10,1.1*AS310,(1+$AK310/100)*AS310)))</f>
        <v>1.9965000000000006</v>
      </c>
      <c r="AU310" s="841">
        <f>IF($AK310="n/a",1.03*AT310,IF($AK310&lt;0,1.01*AT310,IF($AK310&gt;10,1.1*AT310,(1+$AK310/100)*AT310)))</f>
        <v>2.1961500000000007</v>
      </c>
      <c r="AV310" s="841">
        <f>IF($AK310="n/a",1.03*AU310,IF($AK310&lt;0,1.01*AU310,IF($AK310&gt;10,1.1*AU310,(1+$AK310/100)*AU310)))</f>
        <v>2.4157650000000008</v>
      </c>
      <c r="AW310" s="618">
        <f>SUM(AR310:AV310)</f>
        <v>10.073415000000002</v>
      </c>
      <c r="AX310" s="713">
        <f>AW310/I310*100</f>
        <v>12.947834190231367</v>
      </c>
      <c r="AY310" s="887">
        <v>1.08</v>
      </c>
      <c r="AZ310" s="827">
        <v>39.4</v>
      </c>
      <c r="BA310" s="827">
        <v>-4.6899999999999995</v>
      </c>
      <c r="BB310" s="827">
        <v>6.59</v>
      </c>
      <c r="BC310" s="827">
        <v>11.940000000000001</v>
      </c>
      <c r="BE310" s="594">
        <v>2017</v>
      </c>
      <c r="BF310" s="853">
        <f>IF(BE310&gt;2020,0,IF(BE310&gt;2008,1,IF(BE310&gt;2001,2,IF(BE310&gt;1990,3,IF(BE310&gt;1980,4,IF(BE310&gt;1973,5,IF(BE310&gt;1970,6,IF(BE310&gt;1960,7,IF(BE310&gt;1958,8,IF(BE310&gt;1953,9,10))))))))))</f>
        <v>1</v>
      </c>
      <c r="BG310" s="837">
        <v>7.5</v>
      </c>
      <c r="BH310" s="820" t="s">
        <v>4443</v>
      </c>
      <c r="BI310" s="820" t="s">
        <v>4444</v>
      </c>
    </row>
    <row r="311" spans="1:61" s="737" customFormat="1" ht="11.25" customHeight="1" x14ac:dyDescent="0.2">
      <c r="A311" s="613" t="s">
        <v>4857</v>
      </c>
      <c r="B311" s="743" t="s">
        <v>1253</v>
      </c>
      <c r="C311" s="885" t="s">
        <v>107</v>
      </c>
      <c r="D311" s="885" t="s">
        <v>117</v>
      </c>
      <c r="E311" s="721">
        <v>13</v>
      </c>
      <c r="F311" s="1122">
        <v>288</v>
      </c>
      <c r="G311" s="1121" t="s">
        <v>114</v>
      </c>
      <c r="H311" s="1121" t="s">
        <v>114</v>
      </c>
      <c r="I311" s="722">
        <v>36.96</v>
      </c>
      <c r="J311" s="723">
        <f>(M311/I311)*100</f>
        <v>3.4632034632034632</v>
      </c>
      <c r="K311" s="724">
        <v>0.32</v>
      </c>
      <c r="L311" s="725">
        <v>4</v>
      </c>
      <c r="M311" s="726">
        <f>K311*L311</f>
        <v>1.28</v>
      </c>
      <c r="N311" s="727" t="s">
        <v>316</v>
      </c>
      <c r="O311" s="728">
        <v>0.31</v>
      </c>
      <c r="P311" s="1049">
        <v>44637</v>
      </c>
      <c r="Q311" s="1049">
        <v>44651</v>
      </c>
      <c r="R311" s="726">
        <f>(K311-O311)/O311*100</f>
        <v>3.2258064516129057</v>
      </c>
      <c r="S311" s="667">
        <f>IF(INDEX(Historical!$D$7:$D$1220,MATCH(B311,Historical!$B$7:$B$1244,0))=0,"n/a",(INDEX(Historical!$C$7:$C$1222,MATCH(B311,Historical!$B$7:$B$1244,0))/INDEX(Historical!$D$7:$D$1220,MATCH(B311,Historical!$B$7:$B$1244,0))-1)*100)</f>
        <v>3.2258064516129004</v>
      </c>
      <c r="T311" s="667">
        <f>IF(INDEX(Historical!$F$7:$F$1213,MATCH(B311,Historical!$B$7:$B$1244,0))=0,"n/a",((INDEX(Historical!$C$7:$C$1222,MATCH(B311,Historical!$B$7:$B$1244,0))/INDEX(Historical!$F$7:$F$1213,MATCH(B311,Historical!$B$7:$B$1244,0)))^(1/3)-1)*100)</f>
        <v>3.6344252313143866</v>
      </c>
      <c r="U311" s="667">
        <f>IF(INDEX(Historical!$H$7:$H$1213,MATCH(B311,Historical!$B$7:$B$1244,0))=0,"n/a",((INDEX(Historical!$C$7:$C$1222,MATCH(B311,Historical!$B$7:$B$1244,0))/INDEX(Historical!$H$7:$H$1213,MATCH(B311,Historical!$B$7:$B$1244,0)))^(1/5)-1)*100)</f>
        <v>3.0774003375932724</v>
      </c>
      <c r="V311" s="667">
        <f>IF(INDEX(Historical!$N$7:$N$1213,MATCH(B311,Historical!$B$7:$B$1244,0))=0,"n/a",((INDEX(Historical!$C$7:$C$1222,MATCH(B311,Historical!$B$7:$B$1244,0))/INDEX(Historical!$N$7:$N$1213,MATCH(B311,Historical!$B$7:$B$1244,0)))^(1/10)-1)*100)</f>
        <v>8.813988165660124</v>
      </c>
      <c r="W311" s="668">
        <f>IF(OR(U311&lt;=0,U311="n/a",V311&lt;=0,V311="n/a"),"n/a",U311/V311)</f>
        <v>0.34914958810394436</v>
      </c>
      <c r="X311" s="669">
        <f>IF(OR(AJ311&lt;=0,AJ311="n/a",U311&lt;=0,U311="n/a"),"n/a",U311/AJ311)</f>
        <v>0.28233030620121763</v>
      </c>
      <c r="Y311" s="740"/>
      <c r="Z311" s="723" t="str">
        <f>IF(OR(AC311&lt;0.01,AC311="n/a"),"n/a",M311/AC311*100)</f>
        <v>n/a</v>
      </c>
      <c r="AA311" s="730" t="str">
        <f>IF(OR(AC311&lt;0.01,AC311="n/a"),"n/a",I311/AC311)</f>
        <v>n/a</v>
      </c>
      <c r="AB311" s="725">
        <v>12</v>
      </c>
      <c r="AC311" s="731">
        <v>-7.0000000000000007E-2</v>
      </c>
      <c r="AD311" s="731" t="s">
        <v>135</v>
      </c>
      <c r="AE311" s="731">
        <v>1.06</v>
      </c>
      <c r="AF311" s="731">
        <v>1.41</v>
      </c>
      <c r="AG311" s="731">
        <v>4.1000000000000005</v>
      </c>
      <c r="AH311" s="731">
        <v>9</v>
      </c>
      <c r="AI311" s="731">
        <v>65.06</v>
      </c>
      <c r="AJ311" s="731">
        <v>10.9</v>
      </c>
      <c r="AK311" s="731">
        <v>12.7</v>
      </c>
      <c r="AL311" s="732">
        <v>1480</v>
      </c>
      <c r="AM311" s="733">
        <v>0.2</v>
      </c>
      <c r="AN311" s="731">
        <v>0.46</v>
      </c>
      <c r="AO311" s="734" t="str">
        <f>IF(U311="n/a","n/a",IF(AA311&lt;0,"n/a",IF(AA311="n/a","n/a",J311+U311-AA311)))</f>
        <v>n/a</v>
      </c>
      <c r="AP311" s="735">
        <f>IF(U311="n/a","n/a",J311+U311)</f>
        <v>6.5406038007967355</v>
      </c>
      <c r="AQ311" s="843" t="str">
        <f>IF(OR(AC311&lt;0.01,AC311="n/a",AF311="n/a"),"n/a",(I311/SQRT(22.5*AC311*(I311/AF311))-1)*100)</f>
        <v>n/a</v>
      </c>
      <c r="AR311" s="618">
        <f>INDEX(Historical!$C$7:$C$1222,MATCH(B311,Historical!$B$7:$B$1244,0))*IF(AH311="n/a",1.03,IF(AH311&lt;0,1.01,IF(AH311&gt;10,1.1,(1+AH311/100))))</f>
        <v>1.3952000000000002</v>
      </c>
      <c r="AS311" s="730">
        <f>IF($AI311="n/a",1.03*AR311,IF($AI311&lt;0,1.01*AR311,IF($AI311&gt;10,1.1*AR311,(1+$AI311/100)*AR311)))</f>
        <v>1.5347200000000003</v>
      </c>
      <c r="AT311" s="730">
        <f>IF($AK311="n/a",1.03*AS311,IF($AK311&lt;0,1.01*AS311,IF($AK311&gt;10,1.1*AS311,(1+$AK311/100)*AS311)))</f>
        <v>1.6881920000000006</v>
      </c>
      <c r="AU311" s="730">
        <f>IF($AK311="n/a",1.03*AT311,IF($AK311&lt;0,1.01*AT311,IF($AK311&gt;10,1.1*AT311,(1+$AK311/100)*AT311)))</f>
        <v>1.8570112000000008</v>
      </c>
      <c r="AV311" s="730">
        <f>IF($AK311="n/a",1.03*AU311,IF($AK311&lt;0,1.01*AU311,IF($AK311&gt;10,1.1*AU311,(1+$AK311/100)*AU311)))</f>
        <v>2.042712320000001</v>
      </c>
      <c r="AW311" s="723">
        <f>SUM(AR311:AV311)</f>
        <v>8.517835520000002</v>
      </c>
      <c r="AX311" s="736">
        <f>AW311/I311*100</f>
        <v>23.046091774891782</v>
      </c>
      <c r="AY311" s="888">
        <v>0.43</v>
      </c>
      <c r="AZ311" s="733">
        <v>14.74</v>
      </c>
      <c r="BA311" s="733">
        <v>-13.28</v>
      </c>
      <c r="BB311" s="733">
        <v>0.74</v>
      </c>
      <c r="BC311" s="733">
        <v>-0.06</v>
      </c>
      <c r="BD311" s="862"/>
      <c r="BE311" s="594">
        <v>2010</v>
      </c>
      <c r="BF311" s="853">
        <f>IF(BE311&gt;2020,0,IF(BE311&gt;2008,1,IF(BE311&gt;2001,2,IF(BE311&gt;1990,3,IF(BE311&gt;1980,4,IF(BE311&gt;1973,5,IF(BE311&gt;1970,6,IF(BE311&gt;1960,7,IF(BE311&gt;1958,8,IF(BE311&gt;1953,9,10))))))))))</f>
        <v>1</v>
      </c>
      <c r="BG311" s="783">
        <v>0.4</v>
      </c>
      <c r="BH311" s="820" t="s">
        <v>4443</v>
      </c>
      <c r="BI311" s="820" t="s">
        <v>4444</v>
      </c>
    </row>
    <row r="312" spans="1:61" ht="11.25" customHeight="1" x14ac:dyDescent="0.2">
      <c r="A312" s="819" t="s">
        <v>4858</v>
      </c>
      <c r="B312" s="830" t="s">
        <v>1243</v>
      </c>
      <c r="C312" s="885" t="s">
        <v>111</v>
      </c>
      <c r="D312" s="885" t="s">
        <v>4181</v>
      </c>
      <c r="E312" s="699">
        <v>12</v>
      </c>
      <c r="F312" s="1122">
        <v>365</v>
      </c>
      <c r="G312" s="1116" t="s">
        <v>105</v>
      </c>
      <c r="H312" s="1116" t="s">
        <v>105</v>
      </c>
      <c r="I312" t="n">
        <v>28.06</v>
      </c>
      <c r="J312" s="618">
        <f>(M312/I312)*100</f>
        <v>4.0960000000000001</v>
      </c>
      <c r="K312" s="832">
        <v>0.32</v>
      </c>
      <c r="L312" s="842">
        <v>4</v>
      </c>
      <c r="M312" s="609">
        <f>K312*L312</f>
        <v>1.28</v>
      </c>
      <c r="N312" s="825" t="s">
        <v>118</v>
      </c>
      <c r="O312" s="700">
        <v>0.31</v>
      </c>
      <c r="P312" s="603">
        <v>44707</v>
      </c>
      <c r="Q312" s="603">
        <v>44720</v>
      </c>
      <c r="R312" s="609">
        <f>(K312-O312)/O312*100</f>
        <v>3.2258064516129057</v>
      </c>
      <c r="S312" s="667">
        <f>IF(INDEX(Historical!$D$7:$D$1220,MATCH(B312,Historical!$B$7:$B$1244,0))=0,"n/a",(INDEX(Historical!$C$7:$C$1222,MATCH(B312,Historical!$B$7:$B$1244,0))/INDEX(Historical!$D$7:$D$1220,MATCH(B312,Historical!$B$7:$B$1244,0))-1)*100)</f>
        <v>2.8340080971659853</v>
      </c>
      <c r="T312" s="667">
        <f>IF(INDEX(Historical!$F$7:$F$1213,MATCH(B312,Historical!$B$7:$B$1244,0))=0,"n/a",((INDEX(Historical!$C$7:$C$1222,MATCH(B312,Historical!$B$7:$B$1244,0))/INDEX(Historical!$F$7:$F$1213,MATCH(B312,Historical!$B$7:$B$1244,0)))^(1/3)-1)*100)</f>
        <v>1.6263006464751317</v>
      </c>
      <c r="U312" s="667">
        <f>IF(INDEX(Historical!$H$7:$H$1213,MATCH(B312,Historical!$B$7:$B$1244,0))=0,"n/a",((INDEX(Historical!$C$7:$C$1222,MATCH(B312,Historical!$B$7:$B$1244,0))/INDEX(Historical!$H$7:$H$1213,MATCH(B312,Historical!$B$7:$B$1244,0)))^(1/5)-1)*100)</f>
        <v>2.3634831904984166</v>
      </c>
      <c r="V312" s="667">
        <f>IF(INDEX(Historical!$N$7:$N$1213,MATCH(B312,Historical!$B$7:$B$1244,0))=0,"n/a",((INDEX(Historical!$C$7:$C$1222,MATCH(B312,Historical!$B$7:$B$1244,0))/INDEX(Historical!$N$7:$N$1213,MATCH(B312,Historical!$B$7:$B$1244,0)))^(1/10)-1)*100)</f>
        <v>2.945652719199221</v>
      </c>
      <c r="W312" s="668">
        <f>IF(OR(U312&lt;=0,U312="n/a",V312&lt;=0,V312="n/a"),"n/a",U312/V312)</f>
        <v>0.80236314861343605</v>
      </c>
      <c r="X312" s="669" t="str">
        <f>IF(OR(AJ312&lt;=0,AJ312="n/a",U312&lt;=0,U312="n/a"),"n/a",U312/AJ312)</f>
        <v>n/a</v>
      </c>
      <c r="Y312" s="640"/>
      <c r="Z312" s="618">
        <f>IF(OR(AC312&lt;0.01,AC312="n/a"),"n/a",M312/AC312*100)</f>
        <v>43.5374149659864</v>
      </c>
      <c r="AA312" s="841">
        <f>IF(OR(AC312&lt;0.01,AC312="n/a"),"n/a",I312/AC312)</f>
        <v>10.629251700680273</v>
      </c>
      <c r="AB312" s="842">
        <v>12</v>
      </c>
      <c r="AC312" s="821">
        <v>2.94</v>
      </c>
      <c r="AD312" s="821">
        <v>1.07</v>
      </c>
      <c r="AE312" s="821">
        <v>0.56000000000000005</v>
      </c>
      <c r="AF312" s="821">
        <v>2.14</v>
      </c>
      <c r="AG312" s="821">
        <v>12.3</v>
      </c>
      <c r="AH312" s="821">
        <v>39.4</v>
      </c>
      <c r="AI312" s="821">
        <v>25.71</v>
      </c>
      <c r="AJ312" s="821">
        <v>-6.3</v>
      </c>
      <c r="AK312" s="821">
        <v>10</v>
      </c>
      <c r="AL312" s="833">
        <v>1330</v>
      </c>
      <c r="AM312" s="827">
        <v>0.3</v>
      </c>
      <c r="AN312" s="821">
        <v>0.35</v>
      </c>
      <c r="AO312" s="705">
        <f>IF(U312="n/a","n/a",IF(AA312&lt;0,"n/a",IF(AA312="n/a","n/a",J312+U312-AA312)))</f>
        <v>-4.1697685101818562</v>
      </c>
      <c r="AP312" s="706">
        <f>IF(U312="n/a","n/a",J312+U312)</f>
        <v>6.4594831904984167</v>
      </c>
      <c r="AQ312" s="843">
        <f>IF(OR(AC312&lt;0.01,AC312="n/a",AF312="n/a"),"n/a",(I312/SQRT(22.5*AC312*(I312/AF312))-1)*100)</f>
        <v>0.54650364539625684</v>
      </c>
      <c r="AR312" s="618">
        <f>INDEX(Historical!$C$7:$C$1222,MATCH(B312,Historical!$B$7:$B$1244,0))*IF(AH312="n/a",1.03,IF(AH312&lt;0,1.01,IF(AH312&gt;10,1.1,(1+AH312/100))))</f>
        <v>1.3970000000000002</v>
      </c>
      <c r="AS312" s="841">
        <f>IF($AI312="n/a",1.03*AR312,IF($AI312&lt;0,1.01*AR312,IF($AI312&gt;10,1.1*AR312,(1+$AI312/100)*AR312)))</f>
        <v>1.5367000000000004</v>
      </c>
      <c r="AT312" s="841">
        <f>IF($AK312="n/a",1.03*AS312,IF($AK312&lt;0,1.01*AS312,IF($AK312&gt;10,1.1*AS312,(1+$AK312/100)*AS312)))</f>
        <v>1.6903700000000006</v>
      </c>
      <c r="AU312" s="841">
        <f>IF($AK312="n/a",1.03*AT312,IF($AK312&lt;0,1.01*AT312,IF($AK312&gt;10,1.1*AT312,(1+$AK312/100)*AT312)))</f>
        <v>1.8594070000000007</v>
      </c>
      <c r="AV312" s="841">
        <f>IF($AK312="n/a",1.03*AU312,IF($AK312&lt;0,1.01*AU312,IF($AK312&gt;10,1.1*AU312,(1+$AK312/100)*AU312)))</f>
        <v>2.0453477000000011</v>
      </c>
      <c r="AW312" s="618">
        <f>SUM(AR312:AV312)</f>
        <v>8.528824700000003</v>
      </c>
      <c r="AX312" s="713">
        <f>AW312/I312*100</f>
        <v>27.292239040000009</v>
      </c>
      <c r="AY312" s="887">
        <v>0.94</v>
      </c>
      <c r="AZ312" s="827">
        <v>17.88</v>
      </c>
      <c r="BA312" s="827">
        <v>-24.86</v>
      </c>
      <c r="BB312" s="827">
        <v>4.0599999999999996</v>
      </c>
      <c r="BC312" s="827">
        <v>-1.78</v>
      </c>
      <c r="BE312" s="594">
        <v>2011</v>
      </c>
      <c r="BF312" s="853">
        <f>IF(BE312&gt;2020,0,IF(BE312&gt;2008,1,IF(BE312&gt;2001,2,IF(BE312&gt;1990,3,IF(BE312&gt;1980,4,IF(BE312&gt;1973,5,IF(BE312&gt;1970,6,IF(BE312&gt;1960,7,IF(BE312&gt;1958,8,IF(BE312&gt;1953,9,10))))))))))</f>
        <v>1</v>
      </c>
      <c r="BG312" s="837">
        <v>4.7</v>
      </c>
      <c r="BH312" s="820" t="s">
        <v>4443</v>
      </c>
      <c r="BI312" s="820" t="s">
        <v>4444</v>
      </c>
    </row>
    <row r="313" spans="1:61" ht="11.25" customHeight="1" x14ac:dyDescent="0.2">
      <c r="A313" s="836" t="s">
        <v>4860</v>
      </c>
      <c r="B313" s="830" t="s">
        <v>4488</v>
      </c>
      <c r="C313" s="885" t="s">
        <v>244</v>
      </c>
      <c r="D313" s="885" t="s">
        <v>4209</v>
      </c>
      <c r="E313" s="699">
        <v>7</v>
      </c>
      <c r="F313" s="1122">
        <v>629</v>
      </c>
      <c r="G313" s="1122" t="s">
        <v>105</v>
      </c>
      <c r="H313" s="1122" t="s">
        <v>105</v>
      </c>
      <c r="I313" t="n">
        <v>17.9</v>
      </c>
      <c r="J313" s="618">
        <f>(M313/I313)*100</f>
        <v>4.0018190086402914</v>
      </c>
      <c r="K313" s="832">
        <v>0.22</v>
      </c>
      <c r="L313" s="842">
        <v>4</v>
      </c>
      <c r="M313" s="609">
        <f>K313*L313</f>
        <v>0.88</v>
      </c>
      <c r="N313" s="825" t="s">
        <v>147</v>
      </c>
      <c r="O313" s="700">
        <v>0.2</v>
      </c>
      <c r="P313" s="603">
        <v>44910</v>
      </c>
      <c r="Q313" s="603">
        <v>44925</v>
      </c>
      <c r="R313" s="609">
        <f>(K313-O313)/O313*100</f>
        <v>9.9999999999999947</v>
      </c>
      <c r="S313" s="667">
        <f>IF(INDEX(Historical!$D$7:$D$1220,MATCH(B313,Historical!$B$7:$B$1244,0))=0,"n/a",(INDEX(Historical!$C$7:$C$1222,MATCH(B313,Historical!$B$7:$B$1244,0))/INDEX(Historical!$D$7:$D$1220,MATCH(B313,Historical!$B$7:$B$1244,0))-1)*100)</f>
        <v>10.810810810810811</v>
      </c>
      <c r="T313" s="667">
        <f>IF(INDEX(Historical!$F$7:$F$1213,MATCH(B313,Historical!$B$7:$B$1244,0))=0,"n/a",((INDEX(Historical!$C$7:$C$1222,MATCH(B313,Historical!$B$7:$B$1244,0))/INDEX(Historical!$F$7:$F$1213,MATCH(B313,Historical!$B$7:$B$1244,0)))^(1/3)-1)*100)</f>
        <v>10.364145677983828</v>
      </c>
      <c r="U313" s="667">
        <f>IF(INDEX(Historical!$H$7:$H$1213,MATCH(B313,Historical!$B$7:$B$1244,0))=0,"n/a",((INDEX(Historical!$C$7:$C$1222,MATCH(B313,Historical!$B$7:$B$1244,0))/INDEX(Historical!$H$7:$H$1213,MATCH(B313,Historical!$B$7:$B$1244,0)))^(1/5)-1)*100)</f>
        <v>10.399922776586902</v>
      </c>
      <c r="V313" s="667">
        <f>IF(INDEX(Historical!$N$7:$N$1213,MATCH(B313,Historical!$B$7:$B$1244,0))=0,"n/a",((INDEX(Historical!$C$7:$C$1222,MATCH(B313,Historical!$B$7:$B$1244,0))/INDEX(Historical!$N$7:$N$1213,MATCH(B313,Historical!$B$7:$B$1244,0)))^(1/10)-1)*100)</f>
        <v>7.4423221352840185</v>
      </c>
      <c r="W313" s="668">
        <f>IF(OR(U313&lt;=0,U313="n/a",V313&lt;=0,V313="n/a"),"n/a",U313/V313)</f>
        <v>1.3974029325176494</v>
      </c>
      <c r="X313" s="669" t="str">
        <f>IF(OR(AJ313&lt;=0,AJ313="n/a",U313&lt;=0,U313="n/a"),"n/a",U313/AJ313)</f>
        <v>n/a</v>
      </c>
      <c r="Y313" s="640"/>
      <c r="Z313" s="618">
        <f>IF(OR(AC313&lt;0.01,AC313="n/a"),"n/a",M313/AC313*100)</f>
        <v>109.99999999999999</v>
      </c>
      <c r="AA313" s="841">
        <f>IF(OR(AC313&lt;0.01,AC313="n/a"),"n/a",I313/AC313)</f>
        <v>27.487499999999997</v>
      </c>
      <c r="AB313" s="842">
        <v>1</v>
      </c>
      <c r="AC313" s="821">
        <v>0.8</v>
      </c>
      <c r="AD313" s="821">
        <v>1.59</v>
      </c>
      <c r="AE313" s="821">
        <v>0.42</v>
      </c>
      <c r="AF313" s="821">
        <v>0.96</v>
      </c>
      <c r="AG313" s="821">
        <v>3.5999999999999996</v>
      </c>
      <c r="AH313" s="821">
        <v>209.60000000000002</v>
      </c>
      <c r="AI313" s="821">
        <v>17.649999999999999</v>
      </c>
      <c r="AJ313" s="821">
        <v>-15</v>
      </c>
      <c r="AK313" s="821">
        <v>17</v>
      </c>
      <c r="AL313" s="833">
        <v>244.64</v>
      </c>
      <c r="AM313" s="827">
        <v>1.0999999999999999</v>
      </c>
      <c r="AN313" s="821">
        <v>0.09</v>
      </c>
      <c r="AO313" s="705">
        <f>IF(U313="n/a","n/a",IF(AA313&lt;0,"n/a",IF(AA313="n/a","n/a",J313+U313-AA313)))</f>
        <v>-13.085758214772804</v>
      </c>
      <c r="AP313" s="706">
        <f>IF(U313="n/a","n/a",J313+U313)</f>
        <v>14.401741785227193</v>
      </c>
      <c r="AQ313" s="843">
        <f>IF(OR(AC313&lt;0.01,AC313="n/a",AF313="n/a"),"n/a",(I313/SQRT(22.5*AC313*(I313/AF313))-1)*100)</f>
        <v>8.2958909654470716</v>
      </c>
      <c r="AR313" s="618">
        <f>INDEX(Historical!$C$7:$C$1222,MATCH(B313,Historical!$B$7:$B$1244,0))*IF(AH313="n/a",1.03,IF(AH313&lt;0,1.01,IF(AH313&gt;10,1.1,(1+AH313/100))))</f>
        <v>0.90200000000000002</v>
      </c>
      <c r="AS313" s="841">
        <f>IF($AI313="n/a",1.03*AR313,IF($AI313&lt;0,1.01*AR313,IF($AI313&gt;10,1.1*AR313,(1+$AI313/100)*AR313)))</f>
        <v>0.99220000000000008</v>
      </c>
      <c r="AT313" s="841">
        <f>IF($AK313="n/a",1.03*AS313,IF($AK313&lt;0,1.01*AS313,IF($AK313&gt;10,1.1*AS313,(1+$AK313/100)*AS313)))</f>
        <v>1.0914200000000003</v>
      </c>
      <c r="AU313" s="841">
        <f>IF($AK313="n/a",1.03*AT313,IF($AK313&lt;0,1.01*AT313,IF($AK313&gt;10,1.1*AT313,(1+$AK313/100)*AT313)))</f>
        <v>1.2005620000000004</v>
      </c>
      <c r="AV313" s="841">
        <f>IF($AK313="n/a",1.03*AU313,IF($AK313&lt;0,1.01*AU313,IF($AK313&gt;10,1.1*AU313,(1+$AK313/100)*AU313)))</f>
        <v>1.3206182000000004</v>
      </c>
      <c r="AW313" s="618">
        <f>SUM(AR313:AV313)</f>
        <v>5.5068002000000007</v>
      </c>
      <c r="AX313" s="713">
        <f>AW313/I313*100</f>
        <v>25.04229286039109</v>
      </c>
      <c r="AY313" s="887">
        <v>0.97</v>
      </c>
      <c r="AZ313" s="827">
        <v>70.430000000000007</v>
      </c>
      <c r="BA313" s="827">
        <v>1.6400000000000001</v>
      </c>
      <c r="BB313" s="827">
        <v>11.08</v>
      </c>
      <c r="BC313" s="827">
        <v>30.17</v>
      </c>
      <c r="BE313" s="594">
        <v>2016</v>
      </c>
      <c r="BF313" s="853">
        <f>IF(BE313&gt;2020,0,IF(BE313&gt;2008,1,IF(BE313&gt;2001,2,IF(BE313&gt;1990,3,IF(BE313&gt;1980,4,IF(BE313&gt;1973,5,IF(BE313&gt;1970,6,IF(BE313&gt;1960,7,IF(BE313&gt;1958,8,IF(BE313&gt;1953,9,10))))))))))</f>
        <v>1</v>
      </c>
      <c r="BG313" s="837">
        <v>2.4</v>
      </c>
      <c r="BH313" s="820" t="s">
        <v>4443</v>
      </c>
      <c r="BI313" s="820" t="s">
        <v>4444</v>
      </c>
    </row>
    <row r="314" spans="1:61" ht="11.25" customHeight="1" x14ac:dyDescent="0.2">
      <c r="A314" s="819" t="s">
        <v>4861</v>
      </c>
      <c r="B314" s="830" t="s">
        <v>1245</v>
      </c>
      <c r="C314" s="885" t="s">
        <v>107</v>
      </c>
      <c r="D314" s="885" t="s">
        <v>4197</v>
      </c>
      <c r="E314" s="699">
        <v>13</v>
      </c>
      <c r="F314" s="1122">
        <v>331</v>
      </c>
      <c r="G314" s="1122" t="s">
        <v>105</v>
      </c>
      <c r="H314" s="1122" t="s">
        <v>105</v>
      </c>
      <c r="I314" t="n">
        <v>21.6</v>
      </c>
      <c r="J314" s="618">
        <f>(M314/I314)*100</f>
        <v>2.9875518672199166</v>
      </c>
      <c r="K314" s="832">
        <v>0.18</v>
      </c>
      <c r="L314" s="842">
        <v>4</v>
      </c>
      <c r="M314" s="609">
        <f>K314*L314</f>
        <v>0.72</v>
      </c>
      <c r="N314" s="825" t="s">
        <v>774</v>
      </c>
      <c r="O314" s="700">
        <v>0.16500000000000001</v>
      </c>
      <c r="P314" s="603">
        <v>44971</v>
      </c>
      <c r="Q314" s="603">
        <v>44993</v>
      </c>
      <c r="R314" s="609">
        <f>(K314-O314)/O314*100</f>
        <v>9.0909090909090811</v>
      </c>
      <c r="S314" s="667">
        <f>IF(INDEX(Historical!$D$7:$D$1220,MATCH(B314,Historical!$B$7:$B$1244,0))=0,"n/a",(INDEX(Historical!$C$7:$C$1222,MATCH(B314,Historical!$B$7:$B$1244,0))/INDEX(Historical!$D$7:$D$1220,MATCH(B314,Historical!$B$7:$B$1244,0))-1)*100)</f>
        <v>17.857142857142861</v>
      </c>
      <c r="T314" s="667">
        <f>IF(INDEX(Historical!$F$7:$F$1213,MATCH(B314,Historical!$B$7:$B$1244,0))=0,"n/a",((INDEX(Historical!$C$7:$C$1222,MATCH(B314,Historical!$B$7:$B$1244,0))/INDEX(Historical!$F$7:$F$1213,MATCH(B314,Historical!$B$7:$B$1244,0)))^(1/3)-1)*100)</f>
        <v>8.9744250818549531</v>
      </c>
      <c r="U314" s="667">
        <f>IF(INDEX(Historical!$H$7:$H$1213,MATCH(B314,Historical!$B$7:$B$1244,0))=0,"n/a",((INDEX(Historical!$C$7:$C$1222,MATCH(B314,Historical!$B$7:$B$1244,0))/INDEX(Historical!$H$7:$H$1213,MATCH(B314,Historical!$B$7:$B$1244,0)))^(1/5)-1)*100)</f>
        <v>10.534229649286942</v>
      </c>
      <c r="V314" s="667">
        <f>IF(INDEX(Historical!$N$7:$N$1213,MATCH(B314,Historical!$B$7:$B$1244,0))=0,"n/a",((INDEX(Historical!$C$7:$C$1222,MATCH(B314,Historical!$B$7:$B$1244,0))/INDEX(Historical!$N$7:$N$1213,MATCH(B314,Historical!$B$7:$B$1244,0)))^(1/10)-1)*100)</f>
        <v>19.354594411879987</v>
      </c>
      <c r="W314" s="668">
        <f>IF(OR(U314&lt;=0,U314="n/a",V314&lt;=0,V314="n/a"),"n/a",U314/V314)</f>
        <v>0.54427540175272071</v>
      </c>
      <c r="X314" s="669">
        <f>IF(OR(AJ314&lt;=0,AJ314="n/a",U314&lt;=0,U314="n/a"),"n/a",U314/AJ314)</f>
        <v>1.1704699610318825</v>
      </c>
      <c r="Y314" s="640"/>
      <c r="Z314" s="618">
        <f>IF(OR(AC314&lt;0.01,AC314="n/a"),"n/a",M314/AC314*100)</f>
        <v>45.859872611464965</v>
      </c>
      <c r="AA314" s="841">
        <f>IF(OR(AC314&lt;0.01,AC314="n/a"),"n/a",I314/AC314)</f>
        <v>15.35031847133758</v>
      </c>
      <c r="AB314" s="842">
        <v>12</v>
      </c>
      <c r="AC314" s="821">
        <v>1.57</v>
      </c>
      <c r="AD314" s="821">
        <v>3.08</v>
      </c>
      <c r="AE314" s="821">
        <v>5.57</v>
      </c>
      <c r="AF314" s="821">
        <v>1.43</v>
      </c>
      <c r="AG314" s="821">
        <v>7.3999999999999995</v>
      </c>
      <c r="AH314" s="821">
        <v>49.2</v>
      </c>
      <c r="AI314" s="821">
        <v>0.72</v>
      </c>
      <c r="AJ314" s="821">
        <v>9</v>
      </c>
      <c r="AK314" s="821">
        <v>5</v>
      </c>
      <c r="AL314" s="833">
        <v>4890</v>
      </c>
      <c r="AM314" s="827">
        <v>0.70000000000000007</v>
      </c>
      <c r="AN314" s="821">
        <v>0</v>
      </c>
      <c r="AO314" s="705">
        <f>IF(U314="n/a","n/a",IF(AA314&lt;0,"n/a",IF(AA314="n/a","n/a",J314+U314-AA314)))</f>
        <v>-1.8285369548307209</v>
      </c>
      <c r="AP314" s="706">
        <f>IF(U314="n/a","n/a",J314+U314)</f>
        <v>13.521781516506859</v>
      </c>
      <c r="AQ314" s="843">
        <f>IF(OR(AC314&lt;0.01,AC314="n/a",AF314="n/a"),"n/a",(I314/SQRT(22.5*AC314*(I314/AF314))-1)*100)</f>
        <v>-1.2276345124525134</v>
      </c>
      <c r="AR314" s="618">
        <f>INDEX(Historical!$C$7:$C$1222,MATCH(B314,Historical!$B$7:$B$1244,0))*IF(AH314="n/a",1.03,IF(AH314&lt;0,1.01,IF(AH314&gt;10,1.1,(1+AH314/100))))</f>
        <v>0.72600000000000009</v>
      </c>
      <c r="AS314" s="841">
        <f>IF($AI314="n/a",1.03*AR314,IF($AI314&lt;0,1.01*AR314,IF($AI314&gt;10,1.1*AR314,(1+$AI314/100)*AR314)))</f>
        <v>0.73122720000000019</v>
      </c>
      <c r="AT314" s="841">
        <f>IF($AK314="n/a",1.03*AS314,IF($AK314&lt;0,1.01*AS314,IF($AK314&gt;10,1.1*AS314,(1+$AK314/100)*AS314)))</f>
        <v>0.76778856000000018</v>
      </c>
      <c r="AU314" s="841">
        <f>IF($AK314="n/a",1.03*AT314,IF($AK314&lt;0,1.01*AT314,IF($AK314&gt;10,1.1*AT314,(1+$AK314/100)*AT314)))</f>
        <v>0.80617798800000018</v>
      </c>
      <c r="AV314" s="841">
        <f>IF($AK314="n/a",1.03*AU314,IF($AK314&lt;0,1.01*AU314,IF($AK314&gt;10,1.1*AU314,(1+$AK314/100)*AU314)))</f>
        <v>0.84648688740000022</v>
      </c>
      <c r="AW314" s="618">
        <f>SUM(AR314:AV314)</f>
        <v>3.8776806354000009</v>
      </c>
      <c r="AX314" s="713">
        <f>AW314/I314*100</f>
        <v>16.089961142738591</v>
      </c>
      <c r="AY314" s="887">
        <v>1.18</v>
      </c>
      <c r="AZ314" s="827">
        <v>21.529999999999998</v>
      </c>
      <c r="BA314" s="827">
        <v>-8.02</v>
      </c>
      <c r="BB314" s="827">
        <v>3.4299999999999997</v>
      </c>
      <c r="BC314" s="827">
        <v>3.64</v>
      </c>
      <c r="BE314" s="594">
        <v>2011</v>
      </c>
      <c r="BF314" s="853">
        <f>IF(BE314&gt;2020,0,IF(BE314&gt;2008,1,IF(BE314&gt;2001,2,IF(BE314&gt;1990,3,IF(BE314&gt;1980,4,IF(BE314&gt;1973,5,IF(BE314&gt;1970,6,IF(BE314&gt;1960,7,IF(BE314&gt;1958,8,IF(BE314&gt;1953,9,10))))))))))</f>
        <v>1</v>
      </c>
      <c r="BG314" s="837">
        <v>1.0999999999999999</v>
      </c>
      <c r="BH314" s="820" t="s">
        <v>4443</v>
      </c>
      <c r="BI314" s="820" t="s">
        <v>4444</v>
      </c>
    </row>
    <row r="315" spans="1:61" ht="11.25" customHeight="1" x14ac:dyDescent="0.2">
      <c r="A315" s="826" t="s">
        <v>1248</v>
      </c>
      <c r="B315" s="830" t="s">
        <v>1249</v>
      </c>
      <c r="C315" s="885" t="s">
        <v>111</v>
      </c>
      <c r="D315" s="885" t="s">
        <v>4219</v>
      </c>
      <c r="E315" s="699">
        <v>12</v>
      </c>
      <c r="F315" s="1122">
        <v>385</v>
      </c>
      <c r="G315" s="1105" t="s">
        <v>36</v>
      </c>
      <c r="H315" s="1105" t="s">
        <v>36</v>
      </c>
      <c r="I315" t="n">
        <v>189.12</v>
      </c>
      <c r="J315" s="618">
        <f>(M315/I315)*100</f>
        <v>2.1516607478587844</v>
      </c>
      <c r="K315" s="832">
        <v>1.03</v>
      </c>
      <c r="L315" s="842">
        <v>4</v>
      </c>
      <c r="M315" s="609">
        <f>K315*L315</f>
        <v>4.12</v>
      </c>
      <c r="N315" s="825" t="s">
        <v>247</v>
      </c>
      <c r="O315" s="700">
        <v>0.98</v>
      </c>
      <c r="P315" s="603">
        <v>44874</v>
      </c>
      <c r="Q315" s="603">
        <v>44897</v>
      </c>
      <c r="R315" s="609">
        <f>(K315-O315)/O315*100</f>
        <v>5.1020408163265358</v>
      </c>
      <c r="S315" s="667">
        <f>IF(INDEX(Historical!$D$7:$D$1220,MATCH(B315,Historical!$B$7:$B$1244,0))=0,"n/a",(INDEX(Historical!$C$7:$C$1222,MATCH(B315,Historical!$B$7:$B$1244,0))/INDEX(Historical!$D$7:$D$1220,MATCH(B315,Historical!$B$7:$B$1244,0))-1)*100)</f>
        <v>5.3050397877984157</v>
      </c>
      <c r="T315" s="667">
        <f>IF(INDEX(Historical!$F$7:$F$1213,MATCH(B315,Historical!$B$7:$B$1244,0))=0,"n/a",((INDEX(Historical!$C$7:$C$1222,MATCH(B315,Historical!$B$7:$B$1244,0))/INDEX(Historical!$F$7:$F$1213,MATCH(B315,Historical!$B$7:$B$1244,0)))^(1/3)-1)*100)</f>
        <v>5.7183581628240665</v>
      </c>
      <c r="U315" s="667">
        <f>IF(INDEX(Historical!$H$7:$H$1213,MATCH(B315,Historical!$B$7:$B$1244,0))=0,"n/a",((INDEX(Historical!$C$7:$C$1222,MATCH(B315,Historical!$B$7:$B$1244,0))/INDEX(Historical!$H$7:$H$1213,MATCH(B315,Historical!$B$7:$B$1244,0)))^(1/5)-1)*100)</f>
        <v>7.6980869080276459</v>
      </c>
      <c r="V315" s="667">
        <f>IF(INDEX(Historical!$N$7:$N$1213,MATCH(B315,Historical!$B$7:$B$1244,0))=0,"n/a",((INDEX(Historical!$C$7:$C$1222,MATCH(B315,Historical!$B$7:$B$1244,0))/INDEX(Historical!$N$7:$N$1213,MATCH(B315,Historical!$B$7:$B$1244,0)))^(1/10)-1)*100)</f>
        <v>10.022353001373663</v>
      </c>
      <c r="W315" s="668">
        <f>IF(OR(U315&lt;=0,U315="n/a",V315&lt;=0,V315="n/a"),"n/a",U315/V315)</f>
        <v>0.76809177515225679</v>
      </c>
      <c r="X315" s="669">
        <f>IF(OR(AJ315&lt;=0,AJ315="n/a",U315&lt;=0,U315="n/a"),"n/a",U315/AJ315)</f>
        <v>1.8328778352446775</v>
      </c>
      <c r="Y315" s="621"/>
      <c r="Z315" s="618">
        <f>IF(OR(AC315&lt;0.01,AC315="n/a"),"n/a",M315/AC315*100)</f>
        <v>56.671251719394775</v>
      </c>
      <c r="AA315" s="841">
        <f>IF(OR(AC315&lt;0.01,AC315="n/a"),"n/a",I315/AC315)</f>
        <v>26.338376891334249</v>
      </c>
      <c r="AB315" s="842">
        <v>12</v>
      </c>
      <c r="AC315" s="821">
        <v>7.27</v>
      </c>
      <c r="AD315" s="821">
        <v>3.35</v>
      </c>
      <c r="AE315" s="821">
        <v>3.68</v>
      </c>
      <c r="AF315" s="821">
        <v>7.73</v>
      </c>
      <c r="AG315" s="821">
        <v>28.299999999999997</v>
      </c>
      <c r="AH315" s="821">
        <v>-8.1</v>
      </c>
      <c r="AI315" s="821">
        <v>10.6</v>
      </c>
      <c r="AJ315" s="821">
        <v>4.2</v>
      </c>
      <c r="AK315" s="821">
        <v>7.9</v>
      </c>
      <c r="AL315" s="833">
        <v>130580.00000000001</v>
      </c>
      <c r="AM315" s="827">
        <v>0.1</v>
      </c>
      <c r="AN315" s="821">
        <v>1.17</v>
      </c>
      <c r="AO315" s="705">
        <f>IF(U315="n/a","n/a",IF(AA315&lt;0,"n/a",IF(AA315="n/a","n/a",J315+U315-AA315)))</f>
        <v>-16.488629235447817</v>
      </c>
      <c r="AP315" s="706">
        <f>IF(U315="n/a","n/a",J315+U315)</f>
        <v>9.8497476558864303</v>
      </c>
      <c r="AQ315" s="843">
        <f>IF(OR(AC315&lt;0.01,AC315="n/a",AF315="n/a"),"n/a",(I315/SQRT(22.5*AC315*(I315/AF315))-1)*100)</f>
        <v>200.81050023783985</v>
      </c>
      <c r="AR315" s="618">
        <f>INDEX(Historical!$C$7:$C$1222,MATCH(B315,Historical!$B$7:$B$1244,0))*IF(AH315="n/a",1.03,IF(AH315&lt;0,1.01,IF(AH315&gt;10,1.1,(1+AH315/100))))</f>
        <v>4.0097000000000005</v>
      </c>
      <c r="AS315" s="841">
        <f>IF($AI315="n/a",1.03*AR315,IF($AI315&lt;0,1.01*AR315,IF($AI315&gt;10,1.1*AR315,(1+$AI315/100)*AR315)))</f>
        <v>4.4106700000000005</v>
      </c>
      <c r="AT315" s="841">
        <f>IF($AK315="n/a",1.03*AS315,IF($AK315&lt;0,1.01*AS315,IF($AK315&gt;10,1.1*AS315,(1+$AK315/100)*AS315)))</f>
        <v>4.7591129300000006</v>
      </c>
      <c r="AU315" s="841">
        <f>IF($AK315="n/a",1.03*AT315,IF($AK315&lt;0,1.01*AT315,IF($AK315&gt;10,1.1*AT315,(1+$AK315/100)*AT315)))</f>
        <v>5.13508285147</v>
      </c>
      <c r="AV315" s="841">
        <f>IF($AK315="n/a",1.03*AU315,IF($AK315&lt;0,1.01*AU315,IF($AK315&gt;10,1.1*AU315,(1+$AK315/100)*AU315)))</f>
        <v>5.5407543967361299</v>
      </c>
      <c r="AW315" s="618">
        <f>SUM(AR315:AV315)</f>
        <v>23.855320178206131</v>
      </c>
      <c r="AX315" s="713">
        <f>AW315/I315*100</f>
        <v>12.458387392002367</v>
      </c>
      <c r="AY315" s="887">
        <v>1.0900000000000001</v>
      </c>
      <c r="AZ315" s="827">
        <v>14.91</v>
      </c>
      <c r="BA315" s="827">
        <v>-13.34</v>
      </c>
      <c r="BB315" s="827">
        <v>-7.35</v>
      </c>
      <c r="BC315" s="827">
        <v>-1.7000000000000002</v>
      </c>
      <c r="BE315" s="594">
        <v>2012</v>
      </c>
      <c r="BF315" s="853">
        <f>IF(BE315&gt;2020,0,IF(BE315&gt;2008,1,IF(BE315&gt;2001,2,IF(BE315&gt;1990,3,IF(BE315&gt;1980,4,IF(BE315&gt;1973,5,IF(BE315&gt;1970,6,IF(BE315&gt;1960,7,IF(BE315&gt;1958,8,IF(BE315&gt;1953,9,10))))))))))</f>
        <v>1</v>
      </c>
      <c r="BG315" s="837">
        <v>8</v>
      </c>
      <c r="BH315" s="820" t="s">
        <v>4443</v>
      </c>
      <c r="BI315" s="820" t="s">
        <v>4444</v>
      </c>
    </row>
    <row r="316" spans="1:61" ht="11.25" customHeight="1" x14ac:dyDescent="0.2">
      <c r="A316" s="819" t="s">
        <v>4862</v>
      </c>
      <c r="B316" s="830" t="s">
        <v>614</v>
      </c>
      <c r="C316" s="885" t="s">
        <v>107</v>
      </c>
      <c r="D316" s="885" t="s">
        <v>4197</v>
      </c>
      <c r="E316" s="699">
        <v>18</v>
      </c>
      <c r="F316" s="1122">
        <v>225</v>
      </c>
      <c r="G316" s="1105" t="s">
        <v>105</v>
      </c>
      <c r="H316" s="1105" t="s">
        <v>105</v>
      </c>
      <c r="I316" t="n">
        <v>120.0</v>
      </c>
      <c r="J316" s="618">
        <f>(M316/I316)*100</f>
        <v>2.08</v>
      </c>
      <c r="K316" s="832">
        <v>0.65</v>
      </c>
      <c r="L316" s="842">
        <v>4</v>
      </c>
      <c r="M316" s="609">
        <f>K316*L316</f>
        <v>2.6</v>
      </c>
      <c r="N316" s="825" t="s">
        <v>510</v>
      </c>
      <c r="O316" s="700">
        <v>0.62</v>
      </c>
      <c r="P316" s="603">
        <v>44879</v>
      </c>
      <c r="Q316" s="603">
        <v>44895</v>
      </c>
      <c r="R316" s="609">
        <f>(K316-O316)/O316*100</f>
        <v>4.8387096774193585</v>
      </c>
      <c r="S316" s="667">
        <f>IF(INDEX(Historical!$D$7:$D$1220,MATCH(B316,Historical!$B$7:$B$1244,0))=0,"n/a",(INDEX(Historical!$C$7:$C$1222,MATCH(B316,Historical!$B$7:$B$1244,0))/INDEX(Historical!$D$7:$D$1220,MATCH(B316,Historical!$B$7:$B$1244,0))-1)*100)</f>
        <v>21.844660194174747</v>
      </c>
      <c r="T316" s="667">
        <f>IF(INDEX(Historical!$F$7:$F$1213,MATCH(B316,Historical!$B$7:$B$1244,0))=0,"n/a",((INDEX(Historical!$C$7:$C$1222,MATCH(B316,Historical!$B$7:$B$1244,0))/INDEX(Historical!$F$7:$F$1213,MATCH(B316,Historical!$B$7:$B$1244,0)))^(1/3)-1)*100)</f>
        <v>12.13759554671412</v>
      </c>
      <c r="U316" s="667">
        <f>IF(INDEX(Historical!$H$7:$H$1213,MATCH(B316,Historical!$B$7:$B$1244,0))=0,"n/a",((INDEX(Historical!$C$7:$C$1222,MATCH(B316,Historical!$B$7:$B$1244,0))/INDEX(Historical!$H$7:$H$1213,MATCH(B316,Historical!$B$7:$B$1244,0)))^(1/5)-1)*100)</f>
        <v>15.053775330143292</v>
      </c>
      <c r="V316" s="667">
        <f>IF(INDEX(Historical!$N$7:$N$1213,MATCH(B316,Historical!$B$7:$B$1244,0))=0,"n/a",((INDEX(Historical!$C$7:$C$1222,MATCH(B316,Historical!$B$7:$B$1244,0))/INDEX(Historical!$N$7:$N$1213,MATCH(B316,Historical!$B$7:$B$1244,0)))^(1/10)-1)*100)</f>
        <v>11.65688217247558</v>
      </c>
      <c r="W316" s="668">
        <f>IF(OR(U316&lt;=0,U316="n/a",V316&lt;=0,V316="n/a"),"n/a",U316/V316)</f>
        <v>1.2914066649561331</v>
      </c>
      <c r="X316" s="669" t="str">
        <f>IF(OR(AJ316&lt;=0,AJ316="n/a",U316&lt;=0,U316="n/a"),"n/a",U316/AJ316)</f>
        <v>n/a</v>
      </c>
      <c r="Y316" s="632"/>
      <c r="Z316" s="618" t="str">
        <f>IF(OR(AC316&lt;0.01,AC316="n/a"),"n/a",M316/AC316*100)</f>
        <v>n/a</v>
      </c>
      <c r="AA316" s="841" t="str">
        <f>IF(OR(AC316&lt;0.01,AC316="n/a"),"n/a",I316/AC316)</f>
        <v>n/a</v>
      </c>
      <c r="AB316" s="842">
        <v>12</v>
      </c>
      <c r="AC316" s="821" t="s">
        <v>135</v>
      </c>
      <c r="AD316" s="821" t="s">
        <v>135</v>
      </c>
      <c r="AE316" s="821" t="s">
        <v>135</v>
      </c>
      <c r="AF316" s="821" t="s">
        <v>135</v>
      </c>
      <c r="AG316" s="821" t="s">
        <v>135</v>
      </c>
      <c r="AH316" s="821" t="s">
        <v>135</v>
      </c>
      <c r="AI316" s="821" t="s">
        <v>135</v>
      </c>
      <c r="AJ316" s="821" t="s">
        <v>135</v>
      </c>
      <c r="AK316" s="821" t="s">
        <v>135</v>
      </c>
      <c r="AL316" s="833" t="s">
        <v>135</v>
      </c>
      <c r="AM316" s="827" t="s">
        <v>135</v>
      </c>
      <c r="AN316" s="821" t="s">
        <v>135</v>
      </c>
      <c r="AO316" s="705" t="str">
        <f>IF(U316="n/a","n/a",IF(AA316&lt;0,"n/a",IF(AA316="n/a","n/a",J316+U316-AA316)))</f>
        <v>n/a</v>
      </c>
      <c r="AP316" s="706">
        <f>IF(U316="n/a","n/a",J316+U316)</f>
        <v>17.133775330143294</v>
      </c>
      <c r="AQ316" s="843" t="str">
        <f>IF(OR(AC316&lt;0.01,AC316="n/a",AF316="n/a"),"n/a",(I316/SQRT(22.5*AC316*(I316/AF316))-1)*100)</f>
        <v>n/a</v>
      </c>
      <c r="AR316" s="618">
        <f>INDEX(Historical!$C$7:$C$1222,MATCH(B316,Historical!$B$7:$B$1244,0))*IF(AH316="n/a",1.03,IF(AH316&lt;0,1.01,IF(AH316&gt;10,1.1,(1+AH316/100))))</f>
        <v>2.5852999999999997</v>
      </c>
      <c r="AS316" s="841">
        <f>IF($AI316="n/a",1.03*AR316,IF($AI316&lt;0,1.01*AR316,IF($AI316&gt;10,1.1*AR316,(1+$AI316/100)*AR316)))</f>
        <v>2.6628589999999996</v>
      </c>
      <c r="AT316" s="841">
        <f>IF($AK316="n/a",1.03*AS316,IF($AK316&lt;0,1.01*AS316,IF($AK316&gt;10,1.1*AS316,(1+$AK316/100)*AS316)))</f>
        <v>2.7427447699999998</v>
      </c>
      <c r="AU316" s="841">
        <f>IF($AK316="n/a",1.03*AT316,IF($AK316&lt;0,1.01*AT316,IF($AK316&gt;10,1.1*AT316,(1+$AK316/100)*AT316)))</f>
        <v>2.8250271131</v>
      </c>
      <c r="AV316" s="841">
        <f>IF($AK316="n/a",1.03*AU316,IF($AK316&lt;0,1.01*AU316,IF($AK316&gt;10,1.1*AU316,(1+$AK316/100)*AU316)))</f>
        <v>2.9097779264930002</v>
      </c>
      <c r="AW316" s="618">
        <f>SUM(AR316:AV316)</f>
        <v>13.725708809592998</v>
      </c>
      <c r="AX316" s="713">
        <f>AW316/I316*100</f>
        <v>10.980567047674398</v>
      </c>
      <c r="AY316" s="887" t="s">
        <v>135</v>
      </c>
      <c r="AZ316" s="827" t="s">
        <v>135</v>
      </c>
      <c r="BA316" s="827" t="s">
        <v>135</v>
      </c>
      <c r="BB316" s="827" t="s">
        <v>135</v>
      </c>
      <c r="BC316" s="827" t="s">
        <v>135</v>
      </c>
      <c r="BD316" s="861" t="s">
        <v>4126</v>
      </c>
      <c r="BE316" s="594">
        <v>2005</v>
      </c>
      <c r="BF316" s="853">
        <f>IF(BE316&gt;2020,0,IF(BE316&gt;2008,1,IF(BE316&gt;2001,2,IF(BE316&gt;1990,3,IF(BE316&gt;1980,4,IF(BE316&gt;1973,5,IF(BE316&gt;1970,6,IF(BE316&gt;1960,7,IF(BE316&gt;1958,8,IF(BE316&gt;1953,9,10))))))))))</f>
        <v>2</v>
      </c>
      <c r="BG316" s="837" t="s">
        <v>135</v>
      </c>
      <c r="BH316" s="820" t="s">
        <v>4443</v>
      </c>
      <c r="BI316" s="820" t="s">
        <v>4444</v>
      </c>
    </row>
    <row r="317" spans="1:61" s="737" customFormat="1" ht="11.25" customHeight="1" x14ac:dyDescent="0.2">
      <c r="A317" s="720" t="s">
        <v>1258</v>
      </c>
      <c r="B317" s="743" t="s">
        <v>1259</v>
      </c>
      <c r="C317" s="885" t="s">
        <v>4055</v>
      </c>
      <c r="D317" s="885" t="s">
        <v>4177</v>
      </c>
      <c r="E317" s="721">
        <v>13</v>
      </c>
      <c r="F317" s="1122">
        <v>311</v>
      </c>
      <c r="G317" s="1121" t="s">
        <v>105</v>
      </c>
      <c r="H317" s="1121" t="s">
        <v>105</v>
      </c>
      <c r="I317" t="n">
        <v>28.9</v>
      </c>
      <c r="J317" s="723">
        <f>(M317/I317)*100</f>
        <v>3.5569105691056908</v>
      </c>
      <c r="K317" s="724">
        <v>0.26250000000000001</v>
      </c>
      <c r="L317" s="725">
        <v>4</v>
      </c>
      <c r="M317" s="726">
        <f>K317*L317</f>
        <v>1.05</v>
      </c>
      <c r="N317" s="727" t="s">
        <v>187</v>
      </c>
      <c r="O317" s="728">
        <v>0.25</v>
      </c>
      <c r="P317" s="1037">
        <v>44908</v>
      </c>
      <c r="Q317" s="1037">
        <v>44930</v>
      </c>
      <c r="R317" s="726">
        <f>(K317-O317)/O317*100</f>
        <v>5.0000000000000044</v>
      </c>
      <c r="S317" s="667">
        <f>IF(INDEX(Historical!$D$7:$D$1220,MATCH(B317,Historical!$B$7:$B$1244,0))=0,"n/a",(INDEX(Historical!$C$7:$C$1222,MATCH(B317,Historical!$B$7:$B$1244,0))/INDEX(Historical!$D$7:$D$1220,MATCH(B317,Historical!$B$7:$B$1244,0))-1)*100)</f>
        <v>28.998968008255943</v>
      </c>
      <c r="T317" s="667">
        <f>IF(INDEX(Historical!$F$7:$F$1213,MATCH(B317,Historical!$B$7:$B$1244,0))=0,"n/a",((INDEX(Historical!$C$7:$C$1222,MATCH(B317,Historical!$B$7:$B$1244,0))/INDEX(Historical!$F$7:$F$1213,MATCH(B317,Historical!$B$7:$B$1244,0)))^(1/3)-1)*100)</f>
        <v>15.991411209074148</v>
      </c>
      <c r="U317" s="667">
        <f>IF(INDEX(Historical!$H$7:$H$1213,MATCH(B317,Historical!$B$7:$B$1244,0))=0,"n/a",((INDEX(Historical!$C$7:$C$1222,MATCH(B317,Historical!$B$7:$B$1244,0))/INDEX(Historical!$H$7:$H$1213,MATCH(B317,Historical!$B$7:$B$1244,0)))^(1/5)-1)*100)</f>
        <v>13.504692683167029</v>
      </c>
      <c r="V317" s="667">
        <f>IF(INDEX(Historical!$N$7:$N$1213,MATCH(B317,Historical!$B$7:$B$1244,0))=0,"n/a",((INDEX(Historical!$C$7:$C$1222,MATCH(B317,Historical!$B$7:$B$1244,0))/INDEX(Historical!$N$7:$N$1213,MATCH(B317,Historical!$B$7:$B$1244,0)))^(1/10)-1)*100)</f>
        <v>15.453944874927593</v>
      </c>
      <c r="W317" s="668">
        <f>IF(OR(U317&lt;=0,U317="n/a",V317&lt;=0,V317="n/a"),"n/a",U317/V317)</f>
        <v>0.87386701534551081</v>
      </c>
      <c r="X317" s="669">
        <f>IF(OR(AJ317&lt;=0,AJ317="n/a",U317&lt;=0,U317="n/a"),"n/a",U317/AJ317)</f>
        <v>0.87127049568819548</v>
      </c>
      <c r="Y317" s="729"/>
      <c r="Z317" s="723">
        <f>IF(OR(AC317&lt;0.01,AC317="n/a"),"n/a",M317/AC317*100)</f>
        <v>34.883720930232563</v>
      </c>
      <c r="AA317" s="730">
        <f>IF(OR(AC317&lt;0.01,AC317="n/a"),"n/a",I317/AC317)</f>
        <v>9.807308970099669</v>
      </c>
      <c r="AB317" s="725">
        <v>10</v>
      </c>
      <c r="AC317" s="731">
        <v>3.01</v>
      </c>
      <c r="AD317" s="731">
        <v>19.28</v>
      </c>
      <c r="AE317" s="731">
        <v>0.46</v>
      </c>
      <c r="AF317" s="739" t="s">
        <v>135</v>
      </c>
      <c r="AG317" s="1051">
        <v>-135.4</v>
      </c>
      <c r="AH317" s="731">
        <v>-42.8</v>
      </c>
      <c r="AI317" s="731">
        <v>10.25</v>
      </c>
      <c r="AJ317" s="731">
        <v>15.5</v>
      </c>
      <c r="AK317" s="731">
        <v>0.51</v>
      </c>
      <c r="AL317" s="732">
        <v>29190</v>
      </c>
      <c r="AM317" s="733">
        <v>0.1</v>
      </c>
      <c r="AN317" s="731" t="s">
        <v>135</v>
      </c>
      <c r="AO317" s="734">
        <f>IF(U317="n/a","n/a",IF(AA317&lt;0,"n/a",IF(AA317="n/a","n/a",J317+U317-AA317)))</f>
        <v>7.2542942821730492</v>
      </c>
      <c r="AP317" s="735">
        <f>IF(U317="n/a","n/a",J317+U317)</f>
        <v>17.061603252272718</v>
      </c>
      <c r="AQ317" s="843" t="str">
        <f>IF(OR(AC317&lt;0.01,AC317="n/a",AF317="n/a"),"n/a",(I317/SQRT(22.5*AC317*(I317/AF317))-1)*100)</f>
        <v>n/a</v>
      </c>
      <c r="AR317" s="618">
        <f>INDEX(Historical!$C$7:$C$1222,MATCH(B317,Historical!$B$7:$B$1244,0))*IF(AH317="n/a",1.03,IF(AH317&lt;0,1.01,IF(AH317&gt;10,1.1,(1+AH317/100))))</f>
        <v>1.01</v>
      </c>
      <c r="AS317" s="730">
        <f>IF($AI317="n/a",1.03*AR317,IF($AI317&lt;0,1.01*AR317,IF($AI317&gt;10,1.1*AR317,(1+$AI317/100)*AR317)))</f>
        <v>1.1110000000000002</v>
      </c>
      <c r="AT317" s="730">
        <f>IF($AK317="n/a",1.03*AS317,IF($AK317&lt;0,1.01*AS317,IF($AK317&gt;10,1.1*AS317,(1+$AK317/100)*AS317)))</f>
        <v>1.1166661000000002</v>
      </c>
      <c r="AU317" s="730">
        <f>IF($AK317="n/a",1.03*AT317,IF($AK317&lt;0,1.01*AT317,IF($AK317&gt;10,1.1*AT317,(1+$AK317/100)*AT317)))</f>
        <v>1.1223610971100004</v>
      </c>
      <c r="AV317" s="730">
        <f>IF($AK317="n/a",1.03*AU317,IF($AK317&lt;0,1.01*AU317,IF($AK317&gt;10,1.1*AU317,(1+$AK317/100)*AU317)))</f>
        <v>1.1280851387052615</v>
      </c>
      <c r="AW317" s="723">
        <f>SUM(AR317:AV317)</f>
        <v>5.4881123358152628</v>
      </c>
      <c r="AX317" s="736">
        <f>AW317/I317*100</f>
        <v>18.591166449238695</v>
      </c>
      <c r="AY317" s="888">
        <v>1.03</v>
      </c>
      <c r="AZ317" s="733">
        <v>22.62</v>
      </c>
      <c r="BA317" s="733">
        <v>-28.82</v>
      </c>
      <c r="BB317" s="733">
        <v>3.56</v>
      </c>
      <c r="BC317" s="733">
        <v>-2.82</v>
      </c>
      <c r="BD317" s="862"/>
      <c r="BE317" s="594">
        <v>2011</v>
      </c>
      <c r="BF317" s="853">
        <f>IF(BE317&gt;2020,0,IF(BE317&gt;2008,1,IF(BE317&gt;2001,2,IF(BE317&gt;1990,3,IF(BE317&gt;1980,4,IF(BE317&gt;1973,5,IF(BE317&gt;1970,6,IF(BE317&gt;1960,7,IF(BE317&gt;1958,8,IF(BE317&gt;1953,9,10))))))))))</f>
        <v>1</v>
      </c>
      <c r="BG317" s="783">
        <v>8.2000000000000011</v>
      </c>
      <c r="BH317" s="820" t="s">
        <v>4443</v>
      </c>
      <c r="BI317" s="820" t="s">
        <v>4444</v>
      </c>
    </row>
    <row r="318" spans="1:61" ht="11.25" customHeight="1" x14ac:dyDescent="0.2">
      <c r="A318" s="836" t="s">
        <v>4595</v>
      </c>
      <c r="B318" s="830" t="s">
        <v>1928</v>
      </c>
      <c r="C318" s="885" t="s">
        <v>244</v>
      </c>
      <c r="D318" s="885" t="s">
        <v>4228</v>
      </c>
      <c r="E318" s="699">
        <v>7</v>
      </c>
      <c r="F318" s="1122">
        <v>620</v>
      </c>
      <c r="G318" s="1097" t="s">
        <v>105</v>
      </c>
      <c r="H318" s="1097" t="s">
        <v>105</v>
      </c>
      <c r="I318" t="n">
        <v>34.6</v>
      </c>
      <c r="J318" s="618">
        <f>(M318/I318)*100</f>
        <v>3.152173913043478</v>
      </c>
      <c r="K318" s="832">
        <v>0.28999999999999998</v>
      </c>
      <c r="L318" s="842">
        <v>4</v>
      </c>
      <c r="M318" s="609">
        <f>K318*L318</f>
        <v>1.1599999999999999</v>
      </c>
      <c r="N318" s="825" t="s">
        <v>4361</v>
      </c>
      <c r="O318" s="700">
        <v>0.27</v>
      </c>
      <c r="P318" s="603">
        <v>44811</v>
      </c>
      <c r="Q318" s="603">
        <v>44837</v>
      </c>
      <c r="R318" s="609">
        <f>(K318-O318)/O318*100</f>
        <v>7.4074074074073932</v>
      </c>
      <c r="S318" s="667">
        <f>IF(INDEX(Historical!$D$7:$D$1220,MATCH(B318,Historical!$B$7:$B$1244,0))=0,"n/a",(INDEX(Historical!$C$7:$C$1222,MATCH(B318,Historical!$B$7:$B$1244,0))/INDEX(Historical!$D$7:$D$1220,MATCH(B318,Historical!$B$7:$B$1244,0))-1)*100)</f>
        <v>3.7735849056603765</v>
      </c>
      <c r="T318" s="667">
        <f>IF(INDEX(Historical!$F$7:$F$1213,MATCH(B318,Historical!$B$7:$B$1244,0))=0,"n/a",((INDEX(Historical!$C$7:$C$1222,MATCH(B318,Historical!$B$7:$B$1244,0))/INDEX(Historical!$F$7:$F$1213,MATCH(B318,Historical!$B$7:$B$1244,0)))^(1/3)-1)*100)</f>
        <v>2.5488602286219519</v>
      </c>
      <c r="U318" s="667">
        <f>IF(INDEX(Historical!$H$7:$H$1213,MATCH(B318,Historical!$B$7:$B$1244,0))=0,"n/a",((INDEX(Historical!$C$7:$C$1222,MATCH(B318,Historical!$B$7:$B$1244,0))/INDEX(Historical!$H$7:$H$1213,MATCH(B318,Historical!$B$7:$B$1244,0)))^(1/5)-1)*100)</f>
        <v>3.638464900130689</v>
      </c>
      <c r="V318" s="667">
        <f>IF(INDEX(Historical!$N$7:$N$1213,MATCH(B318,Historical!$B$7:$B$1244,0))=0,"n/a",((INDEX(Historical!$C$7:$C$1222,MATCH(B318,Historical!$B$7:$B$1244,0))/INDEX(Historical!$N$7:$N$1213,MATCH(B318,Historical!$B$7:$B$1244,0)))^(1/10)-1)*100)</f>
        <v>3.2357862679155636</v>
      </c>
      <c r="W318" s="668">
        <f>IF(OR(U318&lt;=0,U318="n/a",V318&lt;=0,V318="n/a"),"n/a",U318/V318)</f>
        <v>1.1244453739753719</v>
      </c>
      <c r="X318" s="669">
        <f>IF(OR(AJ318&lt;=0,AJ318="n/a",U318&lt;=0,U318="n/a"),"n/a",U318/AJ318)</f>
        <v>1.732602333395566</v>
      </c>
      <c r="Y318" s="640"/>
      <c r="Z318" s="618">
        <f>IF(OR(AC318&lt;0.01,AC318="n/a"),"n/a",M318/AC318*100)</f>
        <v>38.926174496644293</v>
      </c>
      <c r="AA318" s="841">
        <f>IF(OR(AC318&lt;0.01,AC318="n/a"),"n/a",I318/AC318)</f>
        <v>12.348993288590604</v>
      </c>
      <c r="AB318" s="842">
        <v>4</v>
      </c>
      <c r="AC318" s="821">
        <v>2.98</v>
      </c>
      <c r="AD318" s="821">
        <v>0.83</v>
      </c>
      <c r="AE318" s="821">
        <v>1.66</v>
      </c>
      <c r="AF318" s="821" t="s">
        <v>135</v>
      </c>
      <c r="AG318" s="821">
        <v>-306.5</v>
      </c>
      <c r="AH318" s="821">
        <v>571.79999999999995</v>
      </c>
      <c r="AI318" s="821">
        <v>21.68</v>
      </c>
      <c r="AJ318" s="821">
        <v>2.1</v>
      </c>
      <c r="AK318" s="821">
        <v>15</v>
      </c>
      <c r="AL318" s="833">
        <v>5730</v>
      </c>
      <c r="AM318" s="827">
        <v>1</v>
      </c>
      <c r="AN318" s="821" t="s">
        <v>135</v>
      </c>
      <c r="AO318" s="705">
        <f>IF(U318="n/a","n/a",IF(AA318&lt;0,"n/a",IF(AA318="n/a","n/a",J318+U318-AA318)))</f>
        <v>-5.5583544754164365</v>
      </c>
      <c r="AP318" s="706">
        <f>IF(U318="n/a","n/a",J318+U318)</f>
        <v>6.7906388131741675</v>
      </c>
      <c r="AQ318" s="843" t="str">
        <f>IF(OR(AC318&lt;0.01,AC318="n/a",AF318="n/a"),"n/a",(I318/SQRT(22.5*AC318*(I318/AF318))-1)*100)</f>
        <v>n/a</v>
      </c>
      <c r="AR318" s="618">
        <f>INDEX(Historical!$C$7:$C$1222,MATCH(B318,Historical!$B$7:$B$1244,0))*IF(AH318="n/a",1.03,IF(AH318&lt;0,1.01,IF(AH318&gt;10,1.1,(1+AH318/100))))</f>
        <v>1.2100000000000002</v>
      </c>
      <c r="AS318" s="841">
        <f>IF($AI318="n/a",1.03*AR318,IF($AI318&lt;0,1.01*AR318,IF($AI318&gt;10,1.1*AR318,(1+$AI318/100)*AR318)))</f>
        <v>1.3310000000000004</v>
      </c>
      <c r="AT318" s="841">
        <f>IF($AK318="n/a",1.03*AS318,IF($AK318&lt;0,1.01*AS318,IF($AK318&gt;10,1.1*AS318,(1+$AK318/100)*AS318)))</f>
        <v>1.4641000000000006</v>
      </c>
      <c r="AU318" s="841">
        <f>IF($AK318="n/a",1.03*AT318,IF($AK318&lt;0,1.01*AT318,IF($AK318&gt;10,1.1*AT318,(1+$AK318/100)*AT318)))</f>
        <v>1.6105100000000008</v>
      </c>
      <c r="AV318" s="841">
        <f>IF($AK318="n/a",1.03*AU318,IF($AK318&lt;0,1.01*AU318,IF($AK318&gt;10,1.1*AU318,(1+$AK318/100)*AU318)))</f>
        <v>1.7715610000000011</v>
      </c>
      <c r="AW318" s="618">
        <f>SUM(AR318:AV318)</f>
        <v>7.3871710000000022</v>
      </c>
      <c r="AX318" s="713">
        <f>AW318/I318*100</f>
        <v>20.073834239130441</v>
      </c>
      <c r="AY318" s="887">
        <v>0.68</v>
      </c>
      <c r="AZ318" s="827">
        <v>55.600000000000009</v>
      </c>
      <c r="BA318" s="827">
        <v>-24.529999999999998</v>
      </c>
      <c r="BB318" s="827">
        <v>-3.84</v>
      </c>
      <c r="BC318" s="827">
        <v>-6.97</v>
      </c>
      <c r="BE318" s="594">
        <v>2016</v>
      </c>
      <c r="BF318" s="853">
        <f>IF(BE318&gt;2020,0,IF(BE318&gt;2008,1,IF(BE318&gt;2001,2,IF(BE318&gt;1990,3,IF(BE318&gt;1980,4,IF(BE318&gt;1973,5,IF(BE318&gt;1970,6,IF(BE318&gt;1960,7,IF(BE318&gt;1958,8,IF(BE318&gt;1953,9,10))))))))))</f>
        <v>1</v>
      </c>
      <c r="BG318" s="837">
        <v>16.400000000000002</v>
      </c>
      <c r="BH318" s="820" t="s">
        <v>4443</v>
      </c>
      <c r="BI318" s="820" t="s">
        <v>4444</v>
      </c>
    </row>
    <row r="319" spans="1:61" ht="11.25" customHeight="1" x14ac:dyDescent="0.2">
      <c r="A319" s="819" t="s">
        <v>4864</v>
      </c>
      <c r="B319" s="830" t="s">
        <v>253</v>
      </c>
      <c r="C319" s="885" t="s">
        <v>127</v>
      </c>
      <c r="D319" s="885" t="s">
        <v>4186</v>
      </c>
      <c r="E319" s="699">
        <v>57</v>
      </c>
      <c r="F319" s="1122">
        <v>17</v>
      </c>
      <c r="G319" s="1122" t="s">
        <v>36</v>
      </c>
      <c r="H319" s="1122" t="s">
        <v>36</v>
      </c>
      <c r="I319" t="n">
        <v>39.24</v>
      </c>
      <c r="J319" s="618">
        <f>(M319/I319)*100</f>
        <v>2.4785939612438033</v>
      </c>
      <c r="K319" s="832">
        <v>0.27500000000000002</v>
      </c>
      <c r="L319" s="842">
        <v>4</v>
      </c>
      <c r="M319" s="609">
        <f>K319*L319</f>
        <v>1.1000000000000001</v>
      </c>
      <c r="N319" s="825" t="s">
        <v>106</v>
      </c>
      <c r="O319" s="700">
        <v>0.26</v>
      </c>
      <c r="P319" s="603">
        <v>44939</v>
      </c>
      <c r="Q319" s="603">
        <v>44972</v>
      </c>
      <c r="R319" s="609">
        <f>(K319-O319)/O319*100</f>
        <v>5.7692307692307745</v>
      </c>
      <c r="S319" s="667">
        <f>IF(INDEX(Historical!$D$7:$D$1220,MATCH(B319,Historical!$B$7:$B$1244,0))=0,"n/a",(INDEX(Historical!$C$7:$C$1222,MATCH(B319,Historical!$B$7:$B$1244,0))/INDEX(Historical!$D$7:$D$1220,MATCH(B319,Historical!$B$7:$B$1244,0))-1)*100)</f>
        <v>6.1224489795918435</v>
      </c>
      <c r="T319" s="667">
        <f>IF(INDEX(Historical!$F$7:$F$1213,MATCH(B319,Historical!$B$7:$B$1244,0))=0,"n/a",((INDEX(Historical!$C$7:$C$1222,MATCH(B319,Historical!$B$7:$B$1244,0))/INDEX(Historical!$F$7:$F$1213,MATCH(B319,Historical!$B$7:$B$1244,0)))^(1/3)-1)*100)</f>
        <v>7.3786693294802586</v>
      </c>
      <c r="U319" s="667">
        <f>IF(INDEX(Historical!$H$7:$H$1213,MATCH(B319,Historical!$B$7:$B$1244,0))=0,"n/a",((INDEX(Historical!$C$7:$C$1222,MATCH(B319,Historical!$B$7:$B$1244,0))/INDEX(Historical!$H$7:$H$1213,MATCH(B319,Historical!$B$7:$B$1244,0)))^(1/5)-1)*100)</f>
        <v>8.8691633250776114</v>
      </c>
      <c r="V319" s="667">
        <f>IF(INDEX(Historical!$N$7:$N$1213,MATCH(B319,Historical!$B$7:$B$1244,0))=0,"n/a",((INDEX(Historical!$C$7:$C$1222,MATCH(B319,Historical!$B$7:$B$1244,0))/INDEX(Historical!$N$7:$N$1213,MATCH(B319,Historical!$B$7:$B$1244,0)))^(1/10)-1)*100)</f>
        <v>13.237743997702346</v>
      </c>
      <c r="W319" s="668">
        <f>IF(OR(U319&lt;=0,U319="n/a",V319&lt;=0,V319="n/a"),"n/a",U319/V319)</f>
        <v>0.66999054571662797</v>
      </c>
      <c r="X319" s="669">
        <f>IF(OR(AJ319&lt;=0,AJ319="n/a",U319&lt;=0,U319="n/a"),"n/a",U319/AJ319)</f>
        <v>2.9563877750258705</v>
      </c>
      <c r="Y319" s="628"/>
      <c r="Z319" s="618">
        <f>IF(OR(AC319&lt;0.01,AC319="n/a"),"n/a",M319/AC319*100)</f>
        <v>60.439560439560445</v>
      </c>
      <c r="AA319" s="841">
        <f>IF(OR(AC319&lt;0.01,AC319="n/a"),"n/a",I319/AC319)</f>
        <v>24.384615384615387</v>
      </c>
      <c r="AB319" s="842">
        <v>10</v>
      </c>
      <c r="AC319" s="821">
        <v>1.82</v>
      </c>
      <c r="AD319" s="821">
        <v>4.4800000000000004</v>
      </c>
      <c r="AE319" s="821">
        <v>1.97</v>
      </c>
      <c r="AF319" s="821">
        <v>3.25</v>
      </c>
      <c r="AG319" s="821">
        <v>13.600000000000001</v>
      </c>
      <c r="AH319" s="821">
        <v>9.6</v>
      </c>
      <c r="AI319" s="821">
        <v>6.87</v>
      </c>
      <c r="AJ319" s="821">
        <v>3</v>
      </c>
      <c r="AK319" s="821">
        <v>5.5</v>
      </c>
      <c r="AL319" s="833">
        <v>24570</v>
      </c>
      <c r="AM319" s="827">
        <v>0.2</v>
      </c>
      <c r="AN319" s="821">
        <v>0.44</v>
      </c>
      <c r="AO319" s="705">
        <f>IF(U319="n/a","n/a",IF(AA319&lt;0,"n/a",IF(AA319="n/a","n/a",J319+U319-AA319)))</f>
        <v>-13.036858098293973</v>
      </c>
      <c r="AP319" s="706">
        <f>IF(U319="n/a","n/a",J319+U319)</f>
        <v>11.347757286321414</v>
      </c>
      <c r="AQ319" s="843">
        <f>IF(OR(AC319&lt;0.01,AC319="n/a",AF319="n/a"),"n/a",(I319/SQRT(22.5*AC319*(I319/AF319))-1)*100)</f>
        <v>87.675843470123297</v>
      </c>
      <c r="AR319" s="618">
        <f>INDEX(Historical!$C$7:$C$1222,MATCH(B319,Historical!$B$7:$B$1244,0))*IF(AH319="n/a",1.03,IF(AH319&lt;0,1.01,IF(AH319&gt;10,1.1,(1+AH319/100))))</f>
        <v>1.1398400000000002</v>
      </c>
      <c r="AS319" s="841">
        <f>IF($AI319="n/a",1.03*AR319,IF($AI319&lt;0,1.01*AR319,IF($AI319&gt;10,1.1*AR319,(1+$AI319/100)*AR319)))</f>
        <v>1.2181470080000001</v>
      </c>
      <c r="AT319" s="841">
        <f>IF($AK319="n/a",1.03*AS319,IF($AK319&lt;0,1.01*AS319,IF($AK319&gt;10,1.1*AS319,(1+$AK319/100)*AS319)))</f>
        <v>1.2851450934399999</v>
      </c>
      <c r="AU319" s="841">
        <f>IF($AK319="n/a",1.03*AT319,IF($AK319&lt;0,1.01*AT319,IF($AK319&gt;10,1.1*AT319,(1+$AK319/100)*AT319)))</f>
        <v>1.3558280735791999</v>
      </c>
      <c r="AV319" s="841">
        <f>IF($AK319="n/a",1.03*AU319,IF($AK319&lt;0,1.01*AU319,IF($AK319&gt;10,1.1*AU319,(1+$AK319/100)*AU319)))</f>
        <v>1.4303986176260557</v>
      </c>
      <c r="AW319" s="618">
        <f>SUM(AR319:AV319)</f>
        <v>6.4293587926452549</v>
      </c>
      <c r="AX319" s="713">
        <f>AW319/I319*100</f>
        <v>14.48706352556389</v>
      </c>
      <c r="AY319" s="887">
        <v>0.16</v>
      </c>
      <c r="AZ319" s="827">
        <v>0.69</v>
      </c>
      <c r="BA319" s="827">
        <v>-19.470000000000002</v>
      </c>
      <c r="BB319" s="827">
        <v>-2.25</v>
      </c>
      <c r="BC319" s="827">
        <v>-5.72</v>
      </c>
      <c r="BE319" s="594">
        <v>1967</v>
      </c>
      <c r="BF319" s="853">
        <f>IF(BE319&gt;2020,0,IF(BE319&gt;2008,1,IF(BE319&gt;2001,2,IF(BE319&gt;1990,3,IF(BE319&gt;1980,4,IF(BE319&gt;1973,5,IF(BE319&gt;1970,6,IF(BE319&gt;1960,7,IF(BE319&gt;1958,8,IF(BE319&gt;1953,9,10))))))))))</f>
        <v>7</v>
      </c>
      <c r="BG319" s="837">
        <v>7.6</v>
      </c>
      <c r="BH319" s="820" t="s">
        <v>4443</v>
      </c>
      <c r="BI319" s="820" t="s">
        <v>4444</v>
      </c>
    </row>
    <row r="320" spans="1:61" ht="11.25" customHeight="1" x14ac:dyDescent="0.2">
      <c r="A320" s="819" t="s">
        <v>4865</v>
      </c>
      <c r="B320" s="830" t="s">
        <v>1240</v>
      </c>
      <c r="C320" s="885" t="s">
        <v>127</v>
      </c>
      <c r="D320" s="885" t="s">
        <v>4186</v>
      </c>
      <c r="E320" s="699">
        <v>13</v>
      </c>
      <c r="F320" s="1122">
        <v>296</v>
      </c>
      <c r="G320" s="1098" t="s">
        <v>114</v>
      </c>
      <c r="H320" s="1098" t="s">
        <v>114</v>
      </c>
      <c r="I320" t="n">
        <v>253.29</v>
      </c>
      <c r="J320" s="618">
        <f>(M320/I320)*100</f>
        <v>1.7388385364216181</v>
      </c>
      <c r="K320" s="832">
        <v>1.036</v>
      </c>
      <c r="L320" s="842">
        <v>4</v>
      </c>
      <c r="M320" s="609">
        <f>K320*L320</f>
        <v>4.1440000000000001</v>
      </c>
      <c r="N320" s="825" t="s">
        <v>147</v>
      </c>
      <c r="O320" s="700">
        <v>0.90100000000000002</v>
      </c>
      <c r="P320" s="603">
        <v>44791</v>
      </c>
      <c r="Q320" s="603">
        <v>44819</v>
      </c>
      <c r="R320" s="609">
        <f>(K320-O320)/O320*100</f>
        <v>14.983351831298558</v>
      </c>
      <c r="S320" s="667">
        <f>IF(INDEX(Historical!$D$7:$D$1220,MATCH(B320,Historical!$B$7:$B$1244,0))=0,"n/a",(INDEX(Historical!$C$7:$C$1222,MATCH(B320,Historical!$B$7:$B$1244,0))/INDEX(Historical!$D$7:$D$1220,MATCH(B320,Historical!$B$7:$B$1244,0))-1)*100)</f>
        <v>13.607038123167147</v>
      </c>
      <c r="T320" s="667">
        <f>IF(INDEX(Historical!$F$7:$F$1213,MATCH(B320,Historical!$B$7:$B$1244,0))=0,"n/a",((INDEX(Historical!$C$7:$C$1222,MATCH(B320,Historical!$B$7:$B$1244,0))/INDEX(Historical!$F$7:$F$1213,MATCH(B320,Historical!$B$7:$B$1244,0)))^(1/3)-1)*100)</f>
        <v>9.0174809634908861</v>
      </c>
      <c r="U320" s="667">
        <f>IF(INDEX(Historical!$H$7:$H$1213,MATCH(B320,Historical!$B$7:$B$1244,0))=0,"n/a",((INDEX(Historical!$C$7:$C$1222,MATCH(B320,Historical!$B$7:$B$1244,0))/INDEX(Historical!$H$7:$H$1213,MATCH(B320,Historical!$B$7:$B$1244,0)))^(1/5)-1)*100)</f>
        <v>8.7406785098453454</v>
      </c>
      <c r="V320" s="667">
        <f>IF(INDEX(Historical!$N$7:$N$1213,MATCH(B320,Historical!$B$7:$B$1244,0))=0,"n/a",((INDEX(Historical!$C$7:$C$1222,MATCH(B320,Historical!$B$7:$B$1244,0))/INDEX(Historical!$N$7:$N$1213,MATCH(B320,Historical!$B$7:$B$1244,0)))^(1/10)-1)*100)</f>
        <v>9.5225386351450716</v>
      </c>
      <c r="W320" s="668">
        <f>IF(OR(U320&lt;=0,U320="n/a",V320&lt;=0,V320="n/a"),"n/a",U320/V320)</f>
        <v>0.91789373031114885</v>
      </c>
      <c r="X320" s="669">
        <f>IF(OR(AJ320&lt;=0,AJ320="n/a",U320&lt;=0,U320="n/a"),"n/a",U320/AJ320)</f>
        <v>0.72838987582044545</v>
      </c>
      <c r="Y320" s="637"/>
      <c r="Z320" s="618">
        <f>IF(OR(AC320&lt;0.01,AC320="n/a"),"n/a",M320/AC320*100)</f>
        <v>61.211225997045794</v>
      </c>
      <c r="AA320" s="841">
        <f>IF(OR(AC320&lt;0.01,AC320="n/a"),"n/a",I320/AC320)</f>
        <v>35.202363367799116</v>
      </c>
      <c r="AB320" s="842">
        <v>12</v>
      </c>
      <c r="AC320" s="821">
        <v>6.77</v>
      </c>
      <c r="AD320" s="821">
        <v>3.67</v>
      </c>
      <c r="AE320" s="821">
        <v>4.71</v>
      </c>
      <c r="AF320" s="821">
        <v>14.89</v>
      </c>
      <c r="AG320" s="822">
        <v>54</v>
      </c>
      <c r="AH320" s="821">
        <v>12.6</v>
      </c>
      <c r="AI320" s="821">
        <v>7.42</v>
      </c>
      <c r="AJ320" s="821">
        <v>12</v>
      </c>
      <c r="AK320" s="821">
        <v>9.6199999999999992</v>
      </c>
      <c r="AL320" s="833">
        <v>49100</v>
      </c>
      <c r="AM320" s="828">
        <v>0.4</v>
      </c>
      <c r="AN320" s="821">
        <v>1.45</v>
      </c>
      <c r="AO320" s="705">
        <f>IF(U320="n/a","n/a",IF(AA320&lt;0,"n/a",IF(AA320="n/a","n/a",J320+U320-AA320)))</f>
        <v>-24.722846321532153</v>
      </c>
      <c r="AP320" s="706">
        <f>IF(U320="n/a","n/a",J320+U320)</f>
        <v>10.479517046266963</v>
      </c>
      <c r="AQ320" s="843">
        <f>IF(OR(AC320&lt;0.01,AC320="n/a",AF320="n/a"),"n/a",(I320/SQRT(22.5*AC320*(I320/AF320))-1)*100)</f>
        <v>382.66076909220567</v>
      </c>
      <c r="AR320" s="618">
        <f>INDEX(Historical!$C$7:$C$1222,MATCH(B320,Historical!$B$7:$B$1244,0))*IF(AH320="n/a",1.03,IF(AH320&lt;0,1.01,IF(AH320&gt;10,1.1,(1+AH320/100))))</f>
        <v>4.2614000000000001</v>
      </c>
      <c r="AS320" s="841">
        <f>IF($AI320="n/a",1.03*AR320,IF($AI320&lt;0,1.01*AR320,IF($AI320&gt;10,1.1*AR320,(1+$AI320/100)*AR320)))</f>
        <v>4.5775958800000005</v>
      </c>
      <c r="AT320" s="841">
        <f>IF($AK320="n/a",1.03*AS320,IF($AK320&lt;0,1.01*AS320,IF($AK320&gt;10,1.1*AS320,(1+$AK320/100)*AS320)))</f>
        <v>5.0179606036560012</v>
      </c>
      <c r="AU320" s="841">
        <f>IF($AK320="n/a",1.03*AT320,IF($AK320&lt;0,1.01*AT320,IF($AK320&gt;10,1.1*AT320,(1+$AK320/100)*AT320)))</f>
        <v>5.5006884137277092</v>
      </c>
      <c r="AV320" s="841">
        <f>IF($AK320="n/a",1.03*AU320,IF($AK320&lt;0,1.01*AU320,IF($AK320&gt;10,1.1*AU320,(1+$AK320/100)*AU320)))</f>
        <v>6.029854639128315</v>
      </c>
      <c r="AW320" s="618">
        <f>SUM(AR320:AV320)</f>
        <v>25.387499536512024</v>
      </c>
      <c r="AX320" s="713">
        <f>AW320/I320*100</f>
        <v>10.652693662517635</v>
      </c>
      <c r="AY320" s="887">
        <v>0.31</v>
      </c>
      <c r="AZ320" s="827">
        <v>18.98</v>
      </c>
      <c r="BA320" s="827">
        <v>-2.48</v>
      </c>
      <c r="BB320" s="827">
        <v>3.3300000000000005</v>
      </c>
      <c r="BC320" s="827">
        <v>5.7799999999999994</v>
      </c>
      <c r="BE320" s="594">
        <v>2010</v>
      </c>
      <c r="BF320" s="853">
        <f>IF(BE320&gt;2020,0,IF(BE320&gt;2008,1,IF(BE320&gt;2001,2,IF(BE320&gt;1990,3,IF(BE320&gt;1980,4,IF(BE320&gt;1973,5,IF(BE320&gt;1970,6,IF(BE320&gt;1960,7,IF(BE320&gt;1958,8,IF(BE320&gt;1953,9,10))))))))))</f>
        <v>1</v>
      </c>
      <c r="BG320" s="837">
        <v>15.299999999999999</v>
      </c>
      <c r="BH320" s="820" t="s">
        <v>4443</v>
      </c>
      <c r="BI320" s="820" t="s">
        <v>4444</v>
      </c>
    </row>
    <row r="321" spans="1:61" ht="11.25" customHeight="1" x14ac:dyDescent="0.2">
      <c r="A321" s="836" t="s">
        <v>5338</v>
      </c>
      <c r="B321" s="830" t="s">
        <v>5336</v>
      </c>
      <c r="C321" s="885" t="s">
        <v>107</v>
      </c>
      <c r="D321" s="885" t="s">
        <v>4197</v>
      </c>
      <c r="E321" s="699">
        <v>5</v>
      </c>
      <c r="F321" s="1122">
        <v>695</v>
      </c>
      <c r="G321" s="1097" t="s">
        <v>105</v>
      </c>
      <c r="H321" s="1097" t="s">
        <v>105</v>
      </c>
      <c r="I321" s="829">
        <v>29.27</v>
      </c>
      <c r="J321" s="618">
        <f>(M321/I321)*100</f>
        <v>1.3665869490946363</v>
      </c>
      <c r="K321" s="832">
        <v>0.1</v>
      </c>
      <c r="L321" s="842">
        <v>4</v>
      </c>
      <c r="M321" s="609">
        <f>K321*L321</f>
        <v>0.4</v>
      </c>
      <c r="N321" s="825" t="s">
        <v>4165</v>
      </c>
      <c r="O321" s="700">
        <v>0.09</v>
      </c>
      <c r="P321" s="603">
        <v>44881</v>
      </c>
      <c r="Q321" s="603">
        <v>44896</v>
      </c>
      <c r="R321" s="609">
        <f>(K321-O321)/O321*100</f>
        <v>11.111111111111121</v>
      </c>
      <c r="S321" s="667">
        <f>IF(INDEX(Historical!$D$7:$D$1220,MATCH(B321,Historical!$B$7:$B$1244,0))=0,"n/a",(INDEX(Historical!$C$7:$C$1222,MATCH(B321,Historical!$B$7:$B$1244,0))/INDEX(Historical!$D$7:$D$1220,MATCH(B321,Historical!$B$7:$B$1244,0))-1)*100)</f>
        <v>12.12121212121211</v>
      </c>
      <c r="T321" s="667">
        <f>IF(INDEX(Historical!$F$7:$F$1213,MATCH(B321,Historical!$B$7:$B$1244,0))=0,"n/a",((INDEX(Historical!$C$7:$C$1222,MATCH(B321,Historical!$B$7:$B$1244,0))/INDEX(Historical!$F$7:$F$1213,MATCH(B321,Historical!$B$7:$B$1244,0)))^(1/3)-1)*100)</f>
        <v>13.960384306101293</v>
      </c>
      <c r="U321" s="667" t="str">
        <f>IF(INDEX(Historical!$H$7:$H$1213,MATCH(B321,Historical!$B$7:$B$1244,0))=0,"n/a",((INDEX(Historical!$C$7:$C$1222,MATCH(B321,Historical!$B$7:$B$1244,0))/INDEX(Historical!$H$7:$H$1213,MATCH(B321,Historical!$B$7:$B$1244,0)))^(1/5)-1)*100)</f>
        <v>n/a</v>
      </c>
      <c r="V321" s="667" t="str">
        <f>IF(INDEX(Historical!$N$7:$N$1213,MATCH(B321,Historical!$B$7:$B$1244,0))=0,"n/a",((INDEX(Historical!$C$7:$C$1222,MATCH(B321,Historical!$B$7:$B$1244,0))/INDEX(Historical!$N$7:$N$1213,MATCH(B321,Historical!$B$7:$B$1244,0)))^(1/10)-1)*100)</f>
        <v>n/a</v>
      </c>
      <c r="W321" s="668" t="str">
        <f>IF(OR(U321&lt;=0,U321="n/a",V321&lt;=0,V321="n/a"),"n/a",U321/V321)</f>
        <v>n/a</v>
      </c>
      <c r="X321" s="669" t="str">
        <f>IF(OR(AJ321&lt;=0,AJ321="n/a",U321&lt;=0,U321="n/a"),"n/a",U321/AJ321)</f>
        <v>n/a</v>
      </c>
      <c r="Y321" s="640"/>
      <c r="Z321" s="618">
        <f>IF(OR(AC321&lt;0.01,AC321="n/a"),"n/a",M321/AC321*100)</f>
        <v>16.736401673640167</v>
      </c>
      <c r="AA321" s="841">
        <f>IF(OR(AC321&lt;0.01,AC321="n/a"),"n/a",I321/AC321)</f>
        <v>12.246861924686192</v>
      </c>
      <c r="AB321" s="842">
        <v>12</v>
      </c>
      <c r="AC321" s="821">
        <v>2.39</v>
      </c>
      <c r="AD321" s="821">
        <v>1.49</v>
      </c>
      <c r="AE321" s="821">
        <v>3.64</v>
      </c>
      <c r="AF321" s="821">
        <v>1.05</v>
      </c>
      <c r="AG321" s="821">
        <v>9.1999999999999993</v>
      </c>
      <c r="AH321" s="821">
        <v>137.4</v>
      </c>
      <c r="AI321" s="821">
        <v>5.3199999999999994</v>
      </c>
      <c r="AJ321" s="821">
        <v>27.900000000000002</v>
      </c>
      <c r="AK321" s="821">
        <v>8</v>
      </c>
      <c r="AL321" s="833">
        <v>494.25</v>
      </c>
      <c r="AM321" s="827">
        <v>3.2</v>
      </c>
      <c r="AN321" s="821">
        <v>0</v>
      </c>
      <c r="AO321" s="705" t="str">
        <f>IF(U321="n/a","n/a",IF(AA321&lt;0,"n/a",IF(AA321="n/a","n/a",J321+U321-AA321)))</f>
        <v>n/a</v>
      </c>
      <c r="AP321" s="706" t="str">
        <f>IF(U321="n/a","n/a",J321+U321)</f>
        <v>n/a</v>
      </c>
      <c r="AQ321" s="843">
        <f>IF(OR(AC321&lt;0.01,AC321="n/a",AF321="n/a"),"n/a",(I321/SQRT(22.5*AC321*(I321/AF321))-1)*100)</f>
        <v>-24.401043449527538</v>
      </c>
      <c r="AR321" s="618">
        <f>INDEX(Historical!$C$7:$C$1222,MATCH(B321,Historical!$B$7:$B$1244,0))*IF(AH321="n/a",1.03,IF(AH321&lt;0,1.01,IF(AH321&gt;10,1.1,(1+AH321/100))))</f>
        <v>0.40700000000000003</v>
      </c>
      <c r="AS321" s="841">
        <f>IF($AI321="n/a",1.03*AR321,IF($AI321&lt;0,1.01*AR321,IF($AI321&gt;10,1.1*AR321,(1+$AI321/100)*AR321)))</f>
        <v>0.42865239999999999</v>
      </c>
      <c r="AT321" s="841">
        <f>IF($AK321="n/a",1.03*AS321,IF($AK321&lt;0,1.01*AS321,IF($AK321&gt;10,1.1*AS321,(1+$AK321/100)*AS321)))</f>
        <v>0.46294459200000004</v>
      </c>
      <c r="AU321" s="841">
        <f>IF($AK321="n/a",1.03*AT321,IF($AK321&lt;0,1.01*AT321,IF($AK321&gt;10,1.1*AT321,(1+$AK321/100)*AT321)))</f>
        <v>0.49998015936000006</v>
      </c>
      <c r="AV321" s="841">
        <f>IF($AK321="n/a",1.03*AU321,IF($AK321&lt;0,1.01*AU321,IF($AK321&gt;10,1.1*AU321,(1+$AK321/100)*AU321)))</f>
        <v>0.53997857210880007</v>
      </c>
      <c r="AW321" s="618">
        <f>SUM(AR321:AV321)</f>
        <v>2.3385557234688004</v>
      </c>
      <c r="AX321" s="713">
        <f>AW321/I321*100</f>
        <v>7.9895993285575688</v>
      </c>
      <c r="AY321" s="887">
        <v>0.66</v>
      </c>
      <c r="AZ321" s="827">
        <v>35.82</v>
      </c>
      <c r="BA321" s="827">
        <v>-5.91</v>
      </c>
      <c r="BB321" s="827">
        <v>13.320000000000002</v>
      </c>
      <c r="BC321" s="827">
        <v>17.98</v>
      </c>
      <c r="BE321" s="594">
        <v>2018</v>
      </c>
      <c r="BF321" s="853">
        <f>IF(BE321&gt;2020,0,IF(BE321&gt;2008,1,IF(BE321&gt;2001,2,IF(BE321&gt;1990,3,IF(BE321&gt;1980,4,IF(BE321&gt;1973,5,IF(BE321&gt;1970,6,IF(BE321&gt;1960,7,IF(BE321&gt;1958,8,IF(BE321&gt;1953,9,10))))))))))</f>
        <v>1</v>
      </c>
      <c r="BG321" s="837">
        <v>1</v>
      </c>
      <c r="BH321" s="820" t="s">
        <v>4443</v>
      </c>
      <c r="BI321" s="820" t="s">
        <v>4444</v>
      </c>
    </row>
    <row r="322" spans="1:61" ht="11.25" customHeight="1" x14ac:dyDescent="0.2">
      <c r="A322" s="836" t="s">
        <v>4410</v>
      </c>
      <c r="B322" s="830" t="s">
        <v>4405</v>
      </c>
      <c r="C322" s="885" t="s">
        <v>107</v>
      </c>
      <c r="D322" s="885" t="s">
        <v>4197</v>
      </c>
      <c r="E322" s="699">
        <v>8</v>
      </c>
      <c r="F322" s="1122">
        <v>603</v>
      </c>
      <c r="G322" s="1098" t="s">
        <v>105</v>
      </c>
      <c r="H322" s="1098" t="s">
        <v>105</v>
      </c>
      <c r="I322" t="n">
        <v>29.24</v>
      </c>
      <c r="J322" s="618">
        <f>(M322/I322)*100</f>
        <v>1.9294543261983721</v>
      </c>
      <c r="K322" s="832">
        <v>0.16</v>
      </c>
      <c r="L322" s="842">
        <v>4</v>
      </c>
      <c r="M322" s="609">
        <f>K322*L322</f>
        <v>0.64</v>
      </c>
      <c r="N322" s="825" t="s">
        <v>510</v>
      </c>
      <c r="O322" s="700">
        <v>0.15</v>
      </c>
      <c r="P322" s="603">
        <v>44966</v>
      </c>
      <c r="Q322" s="603">
        <v>44981</v>
      </c>
      <c r="R322" s="609">
        <f>(K322-O322)/O322*100</f>
        <v>6.6666666666666732</v>
      </c>
      <c r="S322" s="667">
        <f>IF(INDEX(Historical!$D$7:$D$1220,MATCH(B322,Historical!$B$7:$B$1244,0))=0,"n/a",(INDEX(Historical!$C$7:$C$1222,MATCH(B322,Historical!$B$7:$B$1244,0))/INDEX(Historical!$D$7:$D$1220,MATCH(B322,Historical!$B$7:$B$1244,0))-1)*100)</f>
        <v>25</v>
      </c>
      <c r="T322" s="667">
        <f>IF(INDEX(Historical!$F$7:$F$1213,MATCH(B322,Historical!$B$7:$B$1244,0))=0,"n/a",((INDEX(Historical!$C$7:$C$1222,MATCH(B322,Historical!$B$7:$B$1244,0))/INDEX(Historical!$F$7:$F$1213,MATCH(B322,Historical!$B$7:$B$1244,0)))^(1/3)-1)*100)</f>
        <v>23.310603716523492</v>
      </c>
      <c r="U322" s="667">
        <f>IF(INDEX(Historical!$H$7:$H$1213,MATCH(B322,Historical!$B$7:$B$1244,0))=0,"n/a",((INDEX(Historical!$C$7:$C$1222,MATCH(B322,Historical!$B$7:$B$1244,0))/INDEX(Historical!$H$7:$H$1213,MATCH(B322,Historical!$B$7:$B$1244,0)))^(1/5)-1)*100)</f>
        <v>20.112443398143132</v>
      </c>
      <c r="V322" s="667" t="str">
        <f>IF(INDEX(Historical!$N$7:$N$1213,MATCH(B322,Historical!$B$7:$B$1244,0))=0,"n/a",((INDEX(Historical!$C$7:$C$1222,MATCH(B322,Historical!$B$7:$B$1244,0))/INDEX(Historical!$N$7:$N$1213,MATCH(B322,Historical!$B$7:$B$1244,0)))^(1/10)-1)*100)</f>
        <v>n/a</v>
      </c>
      <c r="W322" s="668" t="str">
        <f>IF(OR(U322&lt;=0,U322="n/a",V322&lt;=0,V322="n/a"),"n/a",U322/V322)</f>
        <v>n/a</v>
      </c>
      <c r="X322" s="669">
        <f>IF(OR(AJ322&lt;=0,AJ322="n/a",U322&lt;=0,U322="n/a"),"n/a",U322/AJ322)</f>
        <v>2.3943384997789443</v>
      </c>
      <c r="Y322" s="831"/>
      <c r="Z322" s="618">
        <f>IF(OR(AC322&lt;0.01,AC322="n/a"),"n/a",M322/AC322*100)</f>
        <v>39.506172839506171</v>
      </c>
      <c r="AA322" s="841">
        <f>IF(OR(AC322&lt;0.01,AC322="n/a"),"n/a",I322/AC322)</f>
        <v>20.475308641975307</v>
      </c>
      <c r="AB322" s="842">
        <v>12</v>
      </c>
      <c r="AC322" s="821">
        <v>1.62</v>
      </c>
      <c r="AD322" s="821">
        <v>1.37</v>
      </c>
      <c r="AE322" s="821">
        <v>3.66</v>
      </c>
      <c r="AF322" s="821">
        <v>1.05</v>
      </c>
      <c r="AG322" s="821">
        <v>5.3</v>
      </c>
      <c r="AH322" s="821">
        <v>-65.3</v>
      </c>
      <c r="AI322" s="821">
        <v>9.5699999999999985</v>
      </c>
      <c r="AJ322" s="821">
        <v>8.4</v>
      </c>
      <c r="AK322" s="821">
        <v>15</v>
      </c>
      <c r="AL322" s="833">
        <v>2160</v>
      </c>
      <c r="AM322" s="827">
        <v>2.2999999999999998</v>
      </c>
      <c r="AN322" s="821">
        <v>0.67</v>
      </c>
      <c r="AO322" s="705">
        <f>IF(U322="n/a","n/a",IF(AA322&lt;0,"n/a",IF(AA322="n/a","n/a",J322+U322-AA322)))</f>
        <v>1.5665890823661961</v>
      </c>
      <c r="AP322" s="706">
        <f>IF(U322="n/a","n/a",J322+U322)</f>
        <v>22.041897724341503</v>
      </c>
      <c r="AQ322" s="843">
        <f>IF(OR(AC322&lt;0.01,AC322="n/a",AF322="n/a"),"n/a",(I322/SQRT(22.5*AC322*(I322/AF322))-1)*100)</f>
        <v>-2.2495829526962496</v>
      </c>
      <c r="AR322" s="618">
        <f>INDEX(Historical!$C$7:$C$1222,MATCH(B322,Historical!$B$7:$B$1244,0))*IF(AH322="n/a",1.03,IF(AH322&lt;0,1.01,IF(AH322&gt;10,1.1,(1+AH322/100))))</f>
        <v>0.60599999999999998</v>
      </c>
      <c r="AS322" s="841">
        <f>IF($AI322="n/a",1.03*AR322,IF($AI322&lt;0,1.01*AR322,IF($AI322&gt;10,1.1*AR322,(1+$AI322/100)*AR322)))</f>
        <v>0.66399419999999987</v>
      </c>
      <c r="AT322" s="841">
        <f>IF($AK322="n/a",1.03*AS322,IF($AK322&lt;0,1.01*AS322,IF($AK322&gt;10,1.1*AS322,(1+$AK322/100)*AS322)))</f>
        <v>0.73039361999999997</v>
      </c>
      <c r="AU322" s="841">
        <f>IF($AK322="n/a",1.03*AT322,IF($AK322&lt;0,1.01*AT322,IF($AK322&gt;10,1.1*AT322,(1+$AK322/100)*AT322)))</f>
        <v>0.80343298200000002</v>
      </c>
      <c r="AV322" s="841">
        <f>IF($AK322="n/a",1.03*AU322,IF($AK322&lt;0,1.01*AU322,IF($AK322&gt;10,1.1*AU322,(1+$AK322/100)*AU322)))</f>
        <v>0.8837762802000001</v>
      </c>
      <c r="AW322" s="618">
        <f>SUM(AR322:AV322)</f>
        <v>3.6875970821999999</v>
      </c>
      <c r="AX322" s="713">
        <f>AW322/I322*100</f>
        <v>11.117265849261381</v>
      </c>
      <c r="AY322" s="887">
        <v>1.08</v>
      </c>
      <c r="AZ322" s="827">
        <v>37.18</v>
      </c>
      <c r="BA322" s="827">
        <v>-4.8599999999999994</v>
      </c>
      <c r="BB322" s="827">
        <v>5.19</v>
      </c>
      <c r="BC322" s="827">
        <v>15.17</v>
      </c>
      <c r="BE322" s="594">
        <v>2016</v>
      </c>
      <c r="BF322" s="853">
        <f>IF(BE322&gt;2020,0,IF(BE322&gt;2008,1,IF(BE322&gt;2001,2,IF(BE322&gt;1990,3,IF(BE322&gt;1980,4,IF(BE322&gt;1973,5,IF(BE322&gt;1970,6,IF(BE322&gt;1960,7,IF(BE322&gt;1958,8,IF(BE322&gt;1953,9,10))))))))))</f>
        <v>1</v>
      </c>
      <c r="BG322" s="837">
        <v>0.70000000000000007</v>
      </c>
      <c r="BH322" s="820" t="s">
        <v>4443</v>
      </c>
      <c r="BI322" s="820" t="s">
        <v>4444</v>
      </c>
    </row>
    <row r="323" spans="1:61" s="737" customFormat="1" ht="11.25" customHeight="1" x14ac:dyDescent="0.2">
      <c r="A323" s="882" t="s">
        <v>4524</v>
      </c>
      <c r="B323" s="743" t="s">
        <v>4517</v>
      </c>
      <c r="C323" s="885" t="s">
        <v>107</v>
      </c>
      <c r="D323" s="885" t="s">
        <v>4197</v>
      </c>
      <c r="E323" s="721">
        <v>7</v>
      </c>
      <c r="F323" s="1122">
        <v>636</v>
      </c>
      <c r="G323" s="1121" t="s">
        <v>105</v>
      </c>
      <c r="H323" s="1121" t="s">
        <v>105</v>
      </c>
      <c r="I323" t="n">
        <v>40.03</v>
      </c>
      <c r="J323" s="723">
        <f>(M323/I323)*100</f>
        <v>2.4271844660194173</v>
      </c>
      <c r="K323" s="724">
        <v>0.3</v>
      </c>
      <c r="L323" s="725">
        <v>4</v>
      </c>
      <c r="M323" s="726">
        <f>K323*L323</f>
        <v>1.2</v>
      </c>
      <c r="N323" s="727" t="s">
        <v>510</v>
      </c>
      <c r="O323" s="728">
        <v>0.28000000000000003</v>
      </c>
      <c r="P323" s="1037">
        <v>44966</v>
      </c>
      <c r="Q323" s="1037">
        <v>44985</v>
      </c>
      <c r="R323" s="726">
        <f>(K323-O323)/O323*100</f>
        <v>7.1428571428571281</v>
      </c>
      <c r="S323" s="667">
        <f>IF(INDEX(Historical!$D$7:$D$1220,MATCH(B323,Historical!$B$7:$B$1244,0))=0,"n/a",(INDEX(Historical!$C$7:$C$1222,MATCH(B323,Historical!$B$7:$B$1244,0))/INDEX(Historical!$D$7:$D$1220,MATCH(B323,Historical!$B$7:$B$1244,0))-1)*100)</f>
        <v>13.541666666666675</v>
      </c>
      <c r="T323" s="667">
        <f>IF(INDEX(Historical!$F$7:$F$1213,MATCH(B323,Historical!$B$7:$B$1244,0))=0,"n/a",((INDEX(Historical!$C$7:$C$1222,MATCH(B323,Historical!$B$7:$B$1244,0))/INDEX(Historical!$F$7:$F$1213,MATCH(B323,Historical!$B$7:$B$1244,0)))^(1/3)-1)*100)</f>
        <v>17.032332761067927</v>
      </c>
      <c r="U323" s="667">
        <f>IF(INDEX(Historical!$H$7:$H$1213,MATCH(B323,Historical!$B$7:$B$1244,0))=0,"n/a",((INDEX(Historical!$C$7:$C$1222,MATCH(B323,Historical!$B$7:$B$1244,0))/INDEX(Historical!$H$7:$H$1213,MATCH(B323,Historical!$B$7:$B$1244,0)))^(1/5)-1)*100)</f>
        <v>19.893258646176992</v>
      </c>
      <c r="V323" s="667">
        <f>IF(INDEX(Historical!$N$7:$N$1213,MATCH(B323,Historical!$B$7:$B$1244,0))=0,"n/a",((INDEX(Historical!$C$7:$C$1222,MATCH(B323,Historical!$B$7:$B$1244,0))/INDEX(Historical!$N$7:$N$1213,MATCH(B323,Historical!$B$7:$B$1244,0)))^(1/10)-1)*100)</f>
        <v>10.544375524483796</v>
      </c>
      <c r="W323" s="668">
        <f>IF(OR(U323&lt;=0,U323="n/a",V323&lt;=0,V323="n/a"),"n/a",U323/V323)</f>
        <v>1.8866227402452906</v>
      </c>
      <c r="X323" s="669">
        <f>IF(OR(AJ323&lt;=0,AJ323="n/a",U323&lt;=0,U323="n/a"),"n/a",U323/AJ323)</f>
        <v>2.0508514068223702</v>
      </c>
      <c r="Y323" s="886"/>
      <c r="Z323" s="723">
        <f>IF(OR(AC323&lt;0.01,AC323="n/a"),"n/a",M323/AC323*100)</f>
        <v>25.052192066805844</v>
      </c>
      <c r="AA323" s="730">
        <f>IF(OR(AC323&lt;0.01,AC323="n/a"),"n/a",I323/AC323)</f>
        <v>10.321503131524008</v>
      </c>
      <c r="AB323" s="725">
        <v>12</v>
      </c>
      <c r="AC323" s="731">
        <v>4.79</v>
      </c>
      <c r="AD323" s="731">
        <v>1.03</v>
      </c>
      <c r="AE323" s="731">
        <v>3.12</v>
      </c>
      <c r="AF323" s="731">
        <v>1.29</v>
      </c>
      <c r="AG323" s="731">
        <v>12.3</v>
      </c>
      <c r="AH323" s="731">
        <v>-4.2</v>
      </c>
      <c r="AI323" s="731">
        <v>0.95</v>
      </c>
      <c r="AJ323" s="731">
        <v>9.7000000000000011</v>
      </c>
      <c r="AK323" s="731">
        <v>10</v>
      </c>
      <c r="AL323" s="732">
        <v>2100</v>
      </c>
      <c r="AM323" s="733">
        <v>0.8</v>
      </c>
      <c r="AN323" s="731">
        <v>0.23</v>
      </c>
      <c r="AO323" s="734">
        <f>IF(U323="n/a","n/a",IF(AA323&lt;0,"n/a",IF(AA323="n/a","n/a",J323+U323-AA323)))</f>
        <v>11.9989399806724</v>
      </c>
      <c r="AP323" s="735">
        <f>IF(U323="n/a","n/a",J323+U323)</f>
        <v>22.320443112196408</v>
      </c>
      <c r="AQ323" s="843">
        <f>IF(OR(AC323&lt;0.01,AC323="n/a",AF323="n/a"),"n/a",(I323/SQRT(22.5*AC323*(I323/AF323))-1)*100)</f>
        <v>-23.073659937527914</v>
      </c>
      <c r="AR323" s="618">
        <f>INDEX(Historical!$C$7:$C$1222,MATCH(B323,Historical!$B$7:$B$1244,0))*IF(AH323="n/a",1.03,IF(AH323&lt;0,1.01,IF(AH323&gt;10,1.1,(1+AH323/100))))</f>
        <v>1.1009</v>
      </c>
      <c r="AS323" s="730">
        <f>IF($AI323="n/a",1.03*AR323,IF($AI323&lt;0,1.01*AR323,IF($AI323&gt;10,1.1*AR323,(1+$AI323/100)*AR323)))</f>
        <v>1.1113585500000001</v>
      </c>
      <c r="AT323" s="730">
        <f>IF($AK323="n/a",1.03*AS323,IF($AK323&lt;0,1.01*AS323,IF($AK323&gt;10,1.1*AS323,(1+$AK323/100)*AS323)))</f>
        <v>1.2224944050000002</v>
      </c>
      <c r="AU323" s="730">
        <f>IF($AK323="n/a",1.03*AT323,IF($AK323&lt;0,1.01*AT323,IF($AK323&gt;10,1.1*AT323,(1+$AK323/100)*AT323)))</f>
        <v>1.3447438455000003</v>
      </c>
      <c r="AV323" s="730">
        <f>IF($AK323="n/a",1.03*AU323,IF($AK323&lt;0,1.01*AU323,IF($AK323&gt;10,1.1*AU323,(1+$AK323/100)*AU323)))</f>
        <v>1.4792182300500003</v>
      </c>
      <c r="AW323" s="723">
        <f>SUM(AR323:AV323)</f>
        <v>6.2587150305500003</v>
      </c>
      <c r="AX323" s="736">
        <f>AW323/I323*100</f>
        <v>12.659213249494339</v>
      </c>
      <c r="AY323" s="888">
        <v>1.08</v>
      </c>
      <c r="AZ323" s="733">
        <v>25.900000000000002</v>
      </c>
      <c r="BA323" s="733">
        <v>-4.2</v>
      </c>
      <c r="BB323" s="733">
        <v>4.0599999999999996</v>
      </c>
      <c r="BC323" s="733">
        <v>8.27</v>
      </c>
      <c r="BD323" s="862"/>
      <c r="BE323" s="594">
        <v>2017</v>
      </c>
      <c r="BF323" s="853">
        <f>IF(BE323&gt;2020,0,IF(BE323&gt;2008,1,IF(BE323&gt;2001,2,IF(BE323&gt;1990,3,IF(BE323&gt;1980,4,IF(BE323&gt;1973,5,IF(BE323&gt;1970,6,IF(BE323&gt;1960,7,IF(BE323&gt;1958,8,IF(BE323&gt;1953,9,10))))))))))</f>
        <v>1</v>
      </c>
      <c r="BG323" s="783">
        <v>1</v>
      </c>
      <c r="BH323" s="820" t="s">
        <v>4443</v>
      </c>
      <c r="BI323" s="820" t="s">
        <v>4444</v>
      </c>
    </row>
    <row r="324" spans="1:61" ht="11.25" customHeight="1" x14ac:dyDescent="0.2">
      <c r="A324" s="826" t="s">
        <v>4867</v>
      </c>
      <c r="B324" s="831" t="s">
        <v>616</v>
      </c>
      <c r="C324" s="885" t="s">
        <v>111</v>
      </c>
      <c r="D324" s="885" t="s">
        <v>4221</v>
      </c>
      <c r="E324" s="699">
        <v>15</v>
      </c>
      <c r="F324" s="1122">
        <v>256</v>
      </c>
      <c r="G324" s="1122" t="s">
        <v>36</v>
      </c>
      <c r="H324" s="1122" t="s">
        <v>36</v>
      </c>
      <c r="I324" s="829">
        <v>251.54</v>
      </c>
      <c r="J324" s="618">
        <f>(M324/I324)*100</f>
        <v>1.781028862208794</v>
      </c>
      <c r="K324" s="832">
        <v>1.1200000000000001</v>
      </c>
      <c r="L324" s="842">
        <v>4</v>
      </c>
      <c r="M324" s="609">
        <f>K324*L324</f>
        <v>4.4800000000000004</v>
      </c>
      <c r="N324" s="825" t="s">
        <v>147</v>
      </c>
      <c r="O324" s="700">
        <v>1.05</v>
      </c>
      <c r="P324" s="603">
        <v>44894</v>
      </c>
      <c r="Q324" s="603">
        <v>44910</v>
      </c>
      <c r="R324" s="609">
        <f>(K324-O324)/O324*100</f>
        <v>6.6666666666666723</v>
      </c>
      <c r="S324" s="667">
        <f>IF(INDEX(Historical!$D$7:$D$1220,MATCH(B324,Historical!$B$7:$B$1244,0))=0,"n/a",(INDEX(Historical!$C$7:$C$1222,MATCH(B324,Historical!$B$7:$B$1244,0))/INDEX(Historical!$D$7:$D$1220,MATCH(B324,Historical!$B$7:$B$1244,0))-1)*100)</f>
        <v>7.0175438596491002</v>
      </c>
      <c r="T324" s="667">
        <f>IF(INDEX(Historical!$F$7:$F$1213,MATCH(B324,Historical!$B$7:$B$1244,0))=0,"n/a",((INDEX(Historical!$C$7:$C$1222,MATCH(B324,Historical!$B$7:$B$1244,0))/INDEX(Historical!$F$7:$F$1213,MATCH(B324,Historical!$B$7:$B$1244,0)))^(1/3)-1)*100)</f>
        <v>7.5749744635974059</v>
      </c>
      <c r="U324" s="667">
        <f>IF(INDEX(Historical!$H$7:$H$1213,MATCH(B324,Historical!$B$7:$B$1244,0))=0,"n/a",((INDEX(Historical!$C$7:$C$1222,MATCH(B324,Historical!$B$7:$B$1244,0))/INDEX(Historical!$H$7:$H$1213,MATCH(B324,Historical!$B$7:$B$1244,0)))^(1/5)-1)*100)</f>
        <v>8.2702639798059696</v>
      </c>
      <c r="V324" s="667">
        <f>IF(INDEX(Historical!$N$7:$N$1213,MATCH(B324,Historical!$B$7:$B$1244,0))=0,"n/a",((INDEX(Historical!$C$7:$C$1222,MATCH(B324,Historical!$B$7:$B$1244,0))/INDEX(Historical!$N$7:$N$1213,MATCH(B324,Historical!$B$7:$B$1244,0)))^(1/10)-1)*100)</f>
        <v>9.7771266832054735</v>
      </c>
      <c r="W324" s="668">
        <f>IF(OR(U324&lt;=0,U324="n/a",V324&lt;=0,V324="n/a"),"n/a",U324/V324)</f>
        <v>0.84587877888624508</v>
      </c>
      <c r="X324" s="669">
        <f>IF(OR(AJ324&lt;=0,AJ324="n/a",U324&lt;=0,U324="n/a"),"n/a",U324/AJ324)</f>
        <v>0.70686016921418537</v>
      </c>
      <c r="Y324" s="831"/>
      <c r="Z324" s="618">
        <f>IF(OR(AC324&lt;0.01,AC324="n/a"),"n/a",M324/AC324*100)</f>
        <v>47.507953340402977</v>
      </c>
      <c r="AA324" s="841">
        <f>IF(OR(AC324&lt;0.01,AC324="n/a"),"n/a",I324/AC324)</f>
        <v>26.674443266171792</v>
      </c>
      <c r="AB324" s="842">
        <v>12</v>
      </c>
      <c r="AC324" s="821">
        <v>9.43</v>
      </c>
      <c r="AD324" s="821">
        <v>2.67</v>
      </c>
      <c r="AE324" s="821">
        <v>2.69</v>
      </c>
      <c r="AF324" s="821">
        <v>5.7</v>
      </c>
      <c r="AG324" s="821">
        <v>23.799999999999997</v>
      </c>
      <c r="AH324" s="821">
        <v>41.699999999999996</v>
      </c>
      <c r="AI324" s="821">
        <v>7.32</v>
      </c>
      <c r="AJ324" s="821">
        <v>11.700000000000001</v>
      </c>
      <c r="AK324" s="821">
        <v>10</v>
      </c>
      <c r="AL324" s="833">
        <v>13320</v>
      </c>
      <c r="AM324" s="827">
        <v>0.2</v>
      </c>
      <c r="AN324" s="821">
        <v>0.61</v>
      </c>
      <c r="AO324" s="705">
        <f>IF(U324="n/a","n/a",IF(AA324&lt;0,"n/a",IF(AA324="n/a","n/a",J324+U324-AA324)))</f>
        <v>-16.623150424157028</v>
      </c>
      <c r="AP324" s="706">
        <f>IF(U324="n/a","n/a",J324+U324)</f>
        <v>10.051292842014764</v>
      </c>
      <c r="AQ324" s="843">
        <f>IF(OR(AC324&lt;0.01,AC324="n/a",AF324="n/a"),"n/a",(I324/SQRT(22.5*AC324*(I324/AF324))-1)*100)</f>
        <v>159.95241155700376</v>
      </c>
      <c r="AR324" s="618">
        <f>INDEX(Historical!$C$7:$C$1222,MATCH(B324,Historical!$B$7:$B$1244,0))*IF(AH324="n/a",1.03,IF(AH324&lt;0,1.01,IF(AH324&gt;10,1.1,(1+AH324/100))))</f>
        <v>4.6970000000000001</v>
      </c>
      <c r="AS324" s="841">
        <f>IF($AI324="n/a",1.03*AR324,IF($AI324&lt;0,1.01*AR324,IF($AI324&gt;10,1.1*AR324,(1+$AI324/100)*AR324)))</f>
        <v>5.0408203999999994</v>
      </c>
      <c r="AT324" s="841">
        <f>IF($AK324="n/a",1.03*AS324,IF($AK324&lt;0,1.01*AS324,IF($AK324&gt;10,1.1*AS324,(1+$AK324/100)*AS324)))</f>
        <v>5.5449024399999995</v>
      </c>
      <c r="AU324" s="841">
        <f>IF($AK324="n/a",1.03*AT324,IF($AK324&lt;0,1.01*AT324,IF($AK324&gt;10,1.1*AT324,(1+$AK324/100)*AT324)))</f>
        <v>6.0993926839999997</v>
      </c>
      <c r="AV324" s="841">
        <f>IF($AK324="n/a",1.03*AU324,IF($AK324&lt;0,1.01*AU324,IF($AK324&gt;10,1.1*AU324,(1+$AK324/100)*AU324)))</f>
        <v>6.7093319524000004</v>
      </c>
      <c r="AW324" s="618">
        <f>SUM(AR324:AV324)</f>
        <v>28.091447476399999</v>
      </c>
      <c r="AX324" s="713">
        <f>AW324/I324*100</f>
        <v>11.16778543229705</v>
      </c>
      <c r="AY324" s="887">
        <v>1.03</v>
      </c>
      <c r="AZ324" s="827">
        <v>47.78</v>
      </c>
      <c r="BA324" s="827">
        <v>-4.47</v>
      </c>
      <c r="BB324" s="827">
        <v>5.9700000000000006</v>
      </c>
      <c r="BC324" s="827">
        <v>14.04</v>
      </c>
      <c r="BE324" s="594">
        <v>2009</v>
      </c>
      <c r="BF324" s="853">
        <f>IF(BE324&gt;2020,0,IF(BE324&gt;2008,1,IF(BE324&gt;2001,2,IF(BE324&gt;1990,3,IF(BE324&gt;1980,4,IF(BE324&gt;1973,5,IF(BE324&gt;1970,6,IF(BE324&gt;1960,7,IF(BE324&gt;1958,8,IF(BE324&gt;1953,9,10))))))))))</f>
        <v>1</v>
      </c>
      <c r="BG324" s="837">
        <v>10.299999999999999</v>
      </c>
      <c r="BH324" s="820" t="s">
        <v>4443</v>
      </c>
      <c r="BI324" s="820" t="s">
        <v>4444</v>
      </c>
    </row>
    <row r="325" spans="1:61" ht="11.25" customHeight="1" x14ac:dyDescent="0.2">
      <c r="A325" s="819" t="s">
        <v>1260</v>
      </c>
      <c r="B325" s="830" t="s">
        <v>1261</v>
      </c>
      <c r="C325" s="885" t="s">
        <v>152</v>
      </c>
      <c r="D325" s="885" t="s">
        <v>4180</v>
      </c>
      <c r="E325" s="699">
        <v>13</v>
      </c>
      <c r="F325" s="1122">
        <v>345</v>
      </c>
      <c r="G325" s="1122" t="s">
        <v>105</v>
      </c>
      <c r="H325" s="1122" t="s">
        <v>105</v>
      </c>
      <c r="I325" t="n">
        <v>488.36</v>
      </c>
      <c r="J325" s="618">
        <f>(M325/I325)*100</f>
        <v>0.71512262130823001</v>
      </c>
      <c r="K325" s="832">
        <v>0.88500000000000001</v>
      </c>
      <c r="L325" s="842">
        <v>4</v>
      </c>
      <c r="M325" s="609">
        <f>K325*L325</f>
        <v>3.54</v>
      </c>
      <c r="N325" s="825" t="s">
        <v>3935</v>
      </c>
      <c r="O325" s="700">
        <v>0.78749999999999998</v>
      </c>
      <c r="P325" s="603">
        <v>45015</v>
      </c>
      <c r="Q325" s="603">
        <v>45044</v>
      </c>
      <c r="R325" s="609">
        <f>(K325-O325)/O325*100</f>
        <v>12.380952380952385</v>
      </c>
      <c r="S325" s="667">
        <f>IF(INDEX(Historical!$D$7:$D$1220,MATCH(B325,Historical!$B$7:$B$1244,0))=0,"n/a",(INDEX(Historical!$C$7:$C$1222,MATCH(B325,Historical!$B$7:$B$1244,0))/INDEX(Historical!$D$7:$D$1220,MATCH(B325,Historical!$B$7:$B$1244,0))-1)*100)</f>
        <v>12.385321100917434</v>
      </c>
      <c r="T325" s="667">
        <f>IF(INDEX(Historical!$F$7:$F$1213,MATCH(B325,Historical!$B$7:$B$1244,0))=0,"n/a",((INDEX(Historical!$C$7:$C$1222,MATCH(B325,Historical!$B$7:$B$1244,0))/INDEX(Historical!$F$7:$F$1213,MATCH(B325,Historical!$B$7:$B$1244,0)))^(1/3)-1)*100)</f>
        <v>12.515549578100082</v>
      </c>
      <c r="U325" s="667">
        <f>IF(INDEX(Historical!$H$7:$H$1213,MATCH(B325,Historical!$B$7:$B$1244,0))=0,"n/a",((INDEX(Historical!$C$7:$C$1222,MATCH(B325,Historical!$B$7:$B$1244,0))/INDEX(Historical!$H$7:$H$1213,MATCH(B325,Historical!$B$7:$B$1244,0)))^(1/5)-1)*100)</f>
        <v>15.498931307576624</v>
      </c>
      <c r="V325" s="667">
        <f>IF(INDEX(Historical!$N$7:$N$1213,MATCH(B325,Historical!$B$7:$B$1244,0))=0,"n/a",((INDEX(Historical!$C$7:$C$1222,MATCH(B325,Historical!$B$7:$B$1244,0))/INDEX(Historical!$N$7:$N$1213,MATCH(B325,Historical!$B$7:$B$1244,0)))^(1/10)-1)*100)</f>
        <v>11.621432706060597</v>
      </c>
      <c r="W325" s="668">
        <f>IF(OR(U325&lt;=0,U325="n/a",V325&lt;=0,V325="n/a"),"n/a",U325/V325)</f>
        <v>1.3336506521690656</v>
      </c>
      <c r="X325" s="669">
        <f>IF(OR(AJ325&lt;=0,AJ325="n/a",U325&lt;=0,U325="n/a"),"n/a",U325/AJ325)</f>
        <v>3.44420695723925</v>
      </c>
      <c r="Y325" s="631"/>
      <c r="Z325" s="618">
        <f>IF(OR(AC325&lt;0.01,AC325="n/a"),"n/a",M325/AC325*100)</f>
        <v>16.06170598911071</v>
      </c>
      <c r="AA325" s="841">
        <f>IF(OR(AC325&lt;0.01,AC325="n/a"),"n/a",I325/AC325)</f>
        <v>22.460072595281307</v>
      </c>
      <c r="AB325" s="842">
        <v>12</v>
      </c>
      <c r="AC325" s="821">
        <v>22.04</v>
      </c>
      <c r="AD325" s="821">
        <v>1.66</v>
      </c>
      <c r="AE325" s="821">
        <v>0.69</v>
      </c>
      <c r="AF325" s="821">
        <v>4.16</v>
      </c>
      <c r="AG325" s="821">
        <v>18</v>
      </c>
      <c r="AH325" s="821">
        <v>-2.6</v>
      </c>
      <c r="AI325" s="821">
        <v>13.750000000000002</v>
      </c>
      <c r="AJ325" s="821">
        <v>4.5</v>
      </c>
      <c r="AK325" s="821">
        <v>13.86</v>
      </c>
      <c r="AL325" s="833">
        <v>63700</v>
      </c>
      <c r="AM325" s="827">
        <v>0.1</v>
      </c>
      <c r="AN325" s="821">
        <v>0.75</v>
      </c>
      <c r="AO325" s="705">
        <f>IF(U325="n/a","n/a",IF(AA325&lt;0,"n/a",IF(AA325="n/a","n/a",J325+U325-AA325)))</f>
        <v>-6.2460186663964521</v>
      </c>
      <c r="AP325" s="706">
        <f>IF(U325="n/a","n/a",J325+U325)</f>
        <v>16.214053928884855</v>
      </c>
      <c r="AQ325" s="843">
        <f>IF(OR(AC325&lt;0.01,AC325="n/a",AF325="n/a"),"n/a",(I325/SQRT(22.5*AC325*(I325/AF325))-1)*100)</f>
        <v>103.77973075125367</v>
      </c>
      <c r="AR325" s="618">
        <f>INDEX(Historical!$C$7:$C$1222,MATCH(B325,Historical!$B$7:$B$1244,0))*IF(AH325="n/a",1.03,IF(AH325&lt;0,1.01,IF(AH325&gt;10,1.1,(1+AH325/100))))</f>
        <v>3.0931250000000001</v>
      </c>
      <c r="AS325" s="841">
        <f>IF($AI325="n/a",1.03*AR325,IF($AI325&lt;0,1.01*AR325,IF($AI325&gt;10,1.1*AR325,(1+$AI325/100)*AR325)))</f>
        <v>3.4024375000000004</v>
      </c>
      <c r="AT325" s="841">
        <f>IF($AK325="n/a",1.03*AS325,IF($AK325&lt;0,1.01*AS325,IF($AK325&gt;10,1.1*AS325,(1+$AK325/100)*AS325)))</f>
        <v>3.7426812500000008</v>
      </c>
      <c r="AU325" s="841">
        <f>IF($AK325="n/a",1.03*AT325,IF($AK325&lt;0,1.01*AT325,IF($AK325&gt;10,1.1*AT325,(1+$AK325/100)*AT325)))</f>
        <v>4.1169493750000017</v>
      </c>
      <c r="AV325" s="841">
        <f>IF($AK325="n/a",1.03*AU325,IF($AK325&lt;0,1.01*AU325,IF($AK325&gt;10,1.1*AU325,(1+$AK325/100)*AU325)))</f>
        <v>4.5286443125000027</v>
      </c>
      <c r="AW325" s="618">
        <f>SUM(AR325:AV325)</f>
        <v>18.883837437500006</v>
      </c>
      <c r="AX325" s="713">
        <f>AW325/I325*100</f>
        <v>3.8147625222213257</v>
      </c>
      <c r="AY325" s="887">
        <v>0.72</v>
      </c>
      <c r="AZ325" s="827">
        <v>20.48</v>
      </c>
      <c r="BA325" s="827">
        <v>-13.350000000000001</v>
      </c>
      <c r="BB325" s="827">
        <v>-0.86</v>
      </c>
      <c r="BC325" s="827">
        <v>0.38</v>
      </c>
      <c r="BE325" s="594">
        <v>2011</v>
      </c>
      <c r="BF325" s="853">
        <f>IF(BE325&gt;2020,0,IF(BE325&gt;2008,1,IF(BE325&gt;2001,2,IF(BE325&gt;1990,3,IF(BE325&gt;1980,4,IF(BE325&gt;1973,5,IF(BE325&gt;1970,6,IF(BE325&gt;1960,7,IF(BE325&gt;1958,8,IF(BE325&gt;1953,9,10))))))))))</f>
        <v>1</v>
      </c>
      <c r="BG325" s="837">
        <v>6</v>
      </c>
      <c r="BH325" s="820" t="s">
        <v>4443</v>
      </c>
      <c r="BI325" s="820" t="s">
        <v>4444</v>
      </c>
    </row>
    <row r="326" spans="1:61" ht="11.25" customHeight="1" x14ac:dyDescent="0.2">
      <c r="A326" s="826" t="s">
        <v>4868</v>
      </c>
      <c r="B326" s="830" t="s">
        <v>1266</v>
      </c>
      <c r="C326" s="885" t="s">
        <v>111</v>
      </c>
      <c r="D326" s="885" t="s">
        <v>210</v>
      </c>
      <c r="E326" s="699">
        <v>10</v>
      </c>
      <c r="F326" s="1122">
        <v>480</v>
      </c>
      <c r="G326" s="1122" t="s">
        <v>105</v>
      </c>
      <c r="H326" s="1122" t="s">
        <v>105</v>
      </c>
      <c r="I326" s="829">
        <v>29.51</v>
      </c>
      <c r="J326" s="618">
        <f>(M326/I326)*100</f>
        <v>2.0332090816672315</v>
      </c>
      <c r="K326" s="832">
        <v>0.15</v>
      </c>
      <c r="L326" s="842">
        <v>4</v>
      </c>
      <c r="M326" s="609">
        <f>K326*L326</f>
        <v>0.6</v>
      </c>
      <c r="N326" s="825" t="s">
        <v>217</v>
      </c>
      <c r="O326" s="700">
        <v>0.14000000000000001</v>
      </c>
      <c r="P326" s="999">
        <v>44645</v>
      </c>
      <c r="Q326" s="999">
        <v>44662</v>
      </c>
      <c r="R326" s="609">
        <f>(K326-O326)/O326*100</f>
        <v>7.1428571428571281</v>
      </c>
      <c r="S326" s="667">
        <f>IF(INDEX(Historical!$D$7:$D$1220,MATCH(B326,Historical!$B$7:$B$1244,0))=0,"n/a",(INDEX(Historical!$C$7:$C$1222,MATCH(B326,Historical!$B$7:$B$1244,0))/INDEX(Historical!$D$7:$D$1220,MATCH(B326,Historical!$B$7:$B$1244,0))-1)*100)</f>
        <v>7.2727272727272529</v>
      </c>
      <c r="T326" s="667">
        <f>IF(INDEX(Historical!$F$7:$F$1213,MATCH(B326,Historical!$B$7:$B$1244,0))=0,"n/a",((INDEX(Historical!$C$7:$C$1222,MATCH(B326,Historical!$B$7:$B$1244,0))/INDEX(Historical!$F$7:$F$1213,MATCH(B326,Historical!$B$7:$B$1244,0)))^(1/3)-1)*100)</f>
        <v>7.8743150660129491</v>
      </c>
      <c r="U326" s="667">
        <f>IF(INDEX(Historical!$H$7:$H$1213,MATCH(B326,Historical!$B$7:$B$1244,0))=0,"n/a",((INDEX(Historical!$C$7:$C$1222,MATCH(B326,Historical!$B$7:$B$1244,0))/INDEX(Historical!$H$7:$H$1213,MATCH(B326,Historical!$B$7:$B$1244,0)))^(1/5)-1)*100)</f>
        <v>8.6319263634774721</v>
      </c>
      <c r="V326" s="667" t="str">
        <f>IF(INDEX(Historical!$N$7:$N$1213,MATCH(B326,Historical!$B$7:$B$1244,0))=0,"n/a",((INDEX(Historical!$C$7:$C$1222,MATCH(B326,Historical!$B$7:$B$1244,0))/INDEX(Historical!$N$7:$N$1213,MATCH(B326,Historical!$B$7:$B$1244,0)))^(1/10)-1)*100)</f>
        <v>n/a</v>
      </c>
      <c r="W326" s="668" t="str">
        <f>IF(OR(U326&lt;=0,U326="n/a",V326&lt;=0,V326="n/a"),"n/a",U326/V326)</f>
        <v>n/a</v>
      </c>
      <c r="X326" s="669" t="str">
        <f>IF(OR(AJ326&lt;=0,AJ326="n/a",U326&lt;=0,U326="n/a"),"n/a",U326/AJ326)</f>
        <v>n/a</v>
      </c>
      <c r="Y326" s="631"/>
      <c r="Z326" s="618">
        <f>IF(OR(AC326&lt;0.01,AC326="n/a"),"n/a",M326/AC326*100)</f>
        <v>48.780487804878049</v>
      </c>
      <c r="AA326" s="841">
        <f>IF(OR(AC326&lt;0.01,AC326="n/a"),"n/a",I326/AC326)</f>
        <v>23.991869918699187</v>
      </c>
      <c r="AB326" s="842">
        <v>6</v>
      </c>
      <c r="AC326" s="821">
        <v>1.23</v>
      </c>
      <c r="AD326" s="821" t="s">
        <v>135</v>
      </c>
      <c r="AE326" s="821">
        <v>0.77</v>
      </c>
      <c r="AF326" s="821">
        <v>0.86</v>
      </c>
      <c r="AG326" s="821">
        <v>3.5000000000000004</v>
      </c>
      <c r="AH326" s="821">
        <v>21.099999999999998</v>
      </c>
      <c r="AI326" s="821" t="s">
        <v>135</v>
      </c>
      <c r="AJ326" s="821">
        <v>-11.4</v>
      </c>
      <c r="AK326" s="821" t="s">
        <v>135</v>
      </c>
      <c r="AL326" s="833">
        <v>192.84</v>
      </c>
      <c r="AM326" s="827">
        <v>3.5000000000000004</v>
      </c>
      <c r="AN326" s="821">
        <v>0</v>
      </c>
      <c r="AO326" s="705">
        <f>IF(U326="n/a","n/a",IF(AA326&lt;0,"n/a",IF(AA326="n/a","n/a",J326+U326-AA326)))</f>
        <v>-13.326734473554485</v>
      </c>
      <c r="AP326" s="706">
        <f>IF(U326="n/a","n/a",J326+U326)</f>
        <v>10.665135445144703</v>
      </c>
      <c r="AQ326" s="843">
        <f>IF(OR(AC326&lt;0.01,AC326="n/a",AF326="n/a"),"n/a",(I326/SQRT(22.5*AC326*(I326/AF326))-1)*100)</f>
        <v>-4.2387038747297989</v>
      </c>
      <c r="AR326" s="618">
        <f>INDEX(Historical!$C$7:$C$1222,MATCH(B326,Historical!$B$7:$B$1244,0))*IF(AH326="n/a",1.03,IF(AH326&lt;0,1.01,IF(AH326&gt;10,1.1,(1+AH326/100))))</f>
        <v>0.64900000000000002</v>
      </c>
      <c r="AS326" s="841">
        <f>IF($AI326="n/a",1.03*AR326,IF($AI326&lt;0,1.01*AR326,IF($AI326&gt;10,1.1*AR326,(1+$AI326/100)*AR326)))</f>
        <v>0.66847000000000001</v>
      </c>
      <c r="AT326" s="841">
        <f>IF($AK326="n/a",1.03*AS326,IF($AK326&lt;0,1.01*AS326,IF($AK326&gt;10,1.1*AS326,(1+$AK326/100)*AS326)))</f>
        <v>0.68852409999999997</v>
      </c>
      <c r="AU326" s="841">
        <f>IF($AK326="n/a",1.03*AT326,IF($AK326&lt;0,1.01*AT326,IF($AK326&gt;10,1.1*AT326,(1+$AK326/100)*AT326)))</f>
        <v>0.70917982300000004</v>
      </c>
      <c r="AV326" s="841">
        <f>IF($AK326="n/a",1.03*AU326,IF($AK326&lt;0,1.01*AU326,IF($AK326&gt;10,1.1*AU326,(1+$AK326/100)*AU326)))</f>
        <v>0.7304552176900001</v>
      </c>
      <c r="AW326" s="618">
        <f>SUM(AR326:AV326)</f>
        <v>3.4456291406900004</v>
      </c>
      <c r="AX326" s="713">
        <f>AW326/I326*100</f>
        <v>11.676140768180279</v>
      </c>
      <c r="AY326" s="887">
        <v>0.47</v>
      </c>
      <c r="AZ326" s="827">
        <v>35.699999999999996</v>
      </c>
      <c r="BA326" s="827">
        <v>-16.03</v>
      </c>
      <c r="BB326" s="827">
        <v>7.71</v>
      </c>
      <c r="BC326" s="827">
        <v>15.52</v>
      </c>
      <c r="BE326" s="594">
        <v>2013</v>
      </c>
      <c r="BF326" s="853">
        <f>IF(BE326&gt;2020,0,IF(BE326&gt;2008,1,IF(BE326&gt;2001,2,IF(BE326&gt;1990,3,IF(BE326&gt;1980,4,IF(BE326&gt;1973,5,IF(BE326&gt;1970,6,IF(BE326&gt;1960,7,IF(BE326&gt;1958,8,IF(BE326&gt;1953,9,10))))))))))</f>
        <v>1</v>
      </c>
      <c r="BG326" s="837">
        <v>2.5</v>
      </c>
      <c r="BH326" s="820" t="s">
        <v>4443</v>
      </c>
      <c r="BI326" s="820" t="s">
        <v>4444</v>
      </c>
    </row>
    <row r="327" spans="1:61" ht="11.25" customHeight="1" x14ac:dyDescent="0.2">
      <c r="A327" s="826" t="s">
        <v>4869</v>
      </c>
      <c r="B327" s="830" t="s">
        <v>4046</v>
      </c>
      <c r="C327" s="885" t="s">
        <v>107</v>
      </c>
      <c r="D327" s="885" t="s">
        <v>4197</v>
      </c>
      <c r="E327" s="699">
        <v>10</v>
      </c>
      <c r="F327" s="1122">
        <v>488</v>
      </c>
      <c r="G327" s="1097" t="s">
        <v>36</v>
      </c>
      <c r="H327" s="1097" t="s">
        <v>36</v>
      </c>
      <c r="I327" s="829">
        <v>25.3</v>
      </c>
      <c r="J327" s="618">
        <f>(M327/I327)*100</f>
        <v>2.6877470355731226</v>
      </c>
      <c r="K327" s="832">
        <v>0.17</v>
      </c>
      <c r="L327" s="842">
        <v>4</v>
      </c>
      <c r="M327" s="609">
        <f>K327*L327</f>
        <v>0.68</v>
      </c>
      <c r="N327" s="825" t="s">
        <v>144</v>
      </c>
      <c r="O327" s="700">
        <v>0.15</v>
      </c>
      <c r="P327" s="603">
        <v>44726</v>
      </c>
      <c r="Q327" s="603">
        <v>44743</v>
      </c>
      <c r="R327" s="609">
        <f>(K327-O327)/O327*100</f>
        <v>13.333333333333346</v>
      </c>
      <c r="S327" s="667">
        <f>IF(INDEX(Historical!$D$7:$D$1220,MATCH(B327,Historical!$B$7:$B$1244,0))=0,"n/a",(INDEX(Historical!$C$7:$C$1222,MATCH(B327,Historical!$B$7:$B$1244,0))/INDEX(Historical!$D$7:$D$1220,MATCH(B327,Historical!$B$7:$B$1244,0))-1)*100)</f>
        <v>14.285714285714279</v>
      </c>
      <c r="T327" s="667">
        <f>IF(INDEX(Historical!$F$7:$F$1213,MATCH(B327,Historical!$B$7:$B$1244,0))=0,"n/a",((INDEX(Historical!$C$7:$C$1222,MATCH(B327,Historical!$B$7:$B$1244,0))/INDEX(Historical!$F$7:$F$1213,MATCH(B327,Historical!$B$7:$B$1244,0)))^(1/3)-1)*100)</f>
        <v>13.30326698854094</v>
      </c>
      <c r="U327" s="667">
        <f>IF(INDEX(Historical!$H$7:$H$1213,MATCH(B327,Historical!$B$7:$B$1244,0))=0,"n/a",((INDEX(Historical!$C$7:$C$1222,MATCH(B327,Historical!$B$7:$B$1244,0))/INDEX(Historical!$H$7:$H$1213,MATCH(B327,Historical!$B$7:$B$1244,0)))^(1/5)-1)*100)</f>
        <v>19.044385156991119</v>
      </c>
      <c r="V327" s="667">
        <f>IF(INDEX(Historical!$N$7:$N$1213,MATCH(B327,Historical!$B$7:$B$1244,0))=0,"n/a",((INDEX(Historical!$C$7:$C$1222,MATCH(B327,Historical!$B$7:$B$1244,0))/INDEX(Historical!$N$7:$N$1213,MATCH(B327,Historical!$B$7:$B$1244,0)))^(1/10)-1)*100)</f>
        <v>14.447731439131072</v>
      </c>
      <c r="W327" s="668">
        <f>IF(OR(U327&lt;=0,U327="n/a",V327&lt;=0,V327="n/a"),"n/a",U327/V327)</f>
        <v>1.3181574724880478</v>
      </c>
      <c r="X327" s="669">
        <f>IF(OR(AJ327&lt;=0,AJ327="n/a",U327&lt;=0,U327="n/a"),"n/a",U327/AJ327)</f>
        <v>0.72688492965614948</v>
      </c>
      <c r="Y327" s="641"/>
      <c r="Z327" s="618">
        <f>IF(OR(AC327&lt;0.01,AC327="n/a"),"n/a",M327/AC327*100)</f>
        <v>22.295081967213118</v>
      </c>
      <c r="AA327" s="841">
        <f>IF(OR(AC327&lt;0.01,AC327="n/a"),"n/a",I327/AC327)</f>
        <v>8.2950819672131146</v>
      </c>
      <c r="AB327" s="842">
        <v>12</v>
      </c>
      <c r="AC327" s="821">
        <v>3.05</v>
      </c>
      <c r="AD327" s="821" t="s">
        <v>135</v>
      </c>
      <c r="AE327" s="821">
        <v>2.4300000000000002</v>
      </c>
      <c r="AF327" s="821">
        <v>1.46</v>
      </c>
      <c r="AG327" s="821">
        <v>17.5</v>
      </c>
      <c r="AH327" s="821">
        <v>60.6</v>
      </c>
      <c r="AI327" s="821" t="s">
        <v>135</v>
      </c>
      <c r="AJ327" s="821">
        <v>26.200000000000003</v>
      </c>
      <c r="AK327" s="821" t="s">
        <v>135</v>
      </c>
      <c r="AL327" s="833">
        <v>168.51</v>
      </c>
      <c r="AM327" s="827">
        <v>14.17</v>
      </c>
      <c r="AN327" s="821">
        <v>0.43</v>
      </c>
      <c r="AO327" s="705">
        <f>IF(U327="n/a","n/a",IF(AA327&lt;0,"n/a",IF(AA327="n/a","n/a",J327+U327-AA327)))</f>
        <v>13.437050225351125</v>
      </c>
      <c r="AP327" s="706">
        <f>IF(U327="n/a","n/a",J327+U327)</f>
        <v>21.73213219256424</v>
      </c>
      <c r="AQ327" s="843">
        <f>IF(OR(AC327&lt;0.01,AC327="n/a",AF327="n/a"),"n/a",(I327/SQRT(22.5*AC327*(I327/AF327))-1)*100)</f>
        <v>-26.63388710755369</v>
      </c>
      <c r="AR327" s="618">
        <f>INDEX(Historical!$C$7:$C$1222,MATCH(B327,Historical!$B$7:$B$1244,0))*IF(AH327="n/a",1.03,IF(AH327&lt;0,1.01,IF(AH327&gt;10,1.1,(1+AH327/100))))</f>
        <v>0.70400000000000007</v>
      </c>
      <c r="AS327" s="841">
        <f>IF($AI327="n/a",1.03*AR327,IF($AI327&lt;0,1.01*AR327,IF($AI327&gt;10,1.1*AR327,(1+$AI327/100)*AR327)))</f>
        <v>0.7251200000000001</v>
      </c>
      <c r="AT327" s="841">
        <f>IF($AK327="n/a",1.03*AS327,IF($AK327&lt;0,1.01*AS327,IF($AK327&gt;10,1.1*AS327,(1+$AK327/100)*AS327)))</f>
        <v>0.74687360000000014</v>
      </c>
      <c r="AU327" s="841">
        <f>IF($AK327="n/a",1.03*AT327,IF($AK327&lt;0,1.01*AT327,IF($AK327&gt;10,1.1*AT327,(1+$AK327/100)*AT327)))</f>
        <v>0.76927980800000018</v>
      </c>
      <c r="AV327" s="841">
        <f>IF($AK327="n/a",1.03*AU327,IF($AK327&lt;0,1.01*AU327,IF($AK327&gt;10,1.1*AU327,(1+$AK327/100)*AU327)))</f>
        <v>0.7923582022400002</v>
      </c>
      <c r="AW327" s="618">
        <f>SUM(AR327:AV327)</f>
        <v>3.7376316102400011</v>
      </c>
      <c r="AX327" s="713">
        <f>AW327/I327*100</f>
        <v>14.773247471304352</v>
      </c>
      <c r="AY327" s="887">
        <v>0.43</v>
      </c>
      <c r="AZ327" s="827">
        <v>20.16</v>
      </c>
      <c r="BA327" s="827">
        <v>-4.8899999999999997</v>
      </c>
      <c r="BB327" s="827">
        <v>7.41</v>
      </c>
      <c r="BC327" s="827">
        <v>5.3900000000000006</v>
      </c>
      <c r="BE327" s="594">
        <v>2012</v>
      </c>
      <c r="BF327" s="853">
        <f>IF(BE327&gt;2020,0,IF(BE327&gt;2008,1,IF(BE327&gt;2001,2,IF(BE327&gt;1990,3,IF(BE327&gt;1980,4,IF(BE327&gt;1973,5,IF(BE327&gt;1970,6,IF(BE327&gt;1960,7,IF(BE327&gt;1958,8,IF(BE327&gt;1953,9,10))))))))))</f>
        <v>1</v>
      </c>
      <c r="BG327" s="837">
        <v>1.3</v>
      </c>
      <c r="BH327" s="820" t="s">
        <v>4443</v>
      </c>
      <c r="BI327" s="820" t="s">
        <v>4444</v>
      </c>
    </row>
    <row r="328" spans="1:61" ht="11.25" customHeight="1" x14ac:dyDescent="0.2">
      <c r="A328" s="826" t="s">
        <v>4870</v>
      </c>
      <c r="B328" s="830" t="s">
        <v>601</v>
      </c>
      <c r="C328" s="885" t="s">
        <v>122</v>
      </c>
      <c r="D328" s="885" t="s">
        <v>4037</v>
      </c>
      <c r="E328" s="699">
        <v>19</v>
      </c>
      <c r="F328" s="1122">
        <v>205</v>
      </c>
      <c r="G328" s="1098" t="s">
        <v>36</v>
      </c>
      <c r="H328" s="1098" t="s">
        <v>36</v>
      </c>
      <c r="I328" s="829">
        <v>40.67</v>
      </c>
      <c r="J328" s="618">
        <f>(M328/I328)*100</f>
        <v>1.4752889107450209</v>
      </c>
      <c r="K328" s="832">
        <v>0.15</v>
      </c>
      <c r="L328" s="842">
        <v>4</v>
      </c>
      <c r="M328" s="609">
        <f>K328*L328</f>
        <v>0.6</v>
      </c>
      <c r="N328" s="825" t="s">
        <v>207</v>
      </c>
      <c r="O328" s="703">
        <v>0.14000000000000001</v>
      </c>
      <c r="P328" s="603">
        <v>44973</v>
      </c>
      <c r="Q328" s="603">
        <v>44988</v>
      </c>
      <c r="R328" s="609">
        <f>(K328-O328)/O328*100</f>
        <v>7.1428571428571281</v>
      </c>
      <c r="S328" s="667">
        <f>IF(INDEX(Historical!$D$7:$D$1220,MATCH(B328,Historical!$B$7:$B$1244,0))=0,"n/a",(INDEX(Historical!$C$7:$C$1222,MATCH(B328,Historical!$B$7:$B$1244,0))/INDEX(Historical!$D$7:$D$1220,MATCH(B328,Historical!$B$7:$B$1244,0))-1)*100)</f>
        <v>10.891089108910901</v>
      </c>
      <c r="T328" s="667">
        <f>IF(INDEX(Historical!$F$7:$F$1213,MATCH(B328,Historical!$B$7:$B$1244,0))=0,"n/a",((INDEX(Historical!$C$7:$C$1222,MATCH(B328,Historical!$B$7:$B$1244,0))/INDEX(Historical!$F$7:$F$1213,MATCH(B328,Historical!$B$7:$B$1244,0)))^(1/3)-1)*100)</f>
        <v>6.7767583149812571</v>
      </c>
      <c r="U328" s="667">
        <f>IF(INDEX(Historical!$H$7:$H$1213,MATCH(B328,Historical!$B$7:$B$1244,0))=0,"n/a",((INDEX(Historical!$C$7:$C$1222,MATCH(B328,Historical!$B$7:$B$1244,0))/INDEX(Historical!$H$7:$H$1213,MATCH(B328,Historical!$B$7:$B$1244,0)))^(1/5)-1)*100)</f>
        <v>5.4250739413029825</v>
      </c>
      <c r="V328" s="667">
        <f>IF(INDEX(Historical!$N$7:$N$1213,MATCH(B328,Historical!$B$7:$B$1244,0))=0,"n/a",((INDEX(Historical!$C$7:$C$1222,MATCH(B328,Historical!$B$7:$B$1244,0))/INDEX(Historical!$N$7:$N$1213,MATCH(B328,Historical!$B$7:$B$1244,0)))^(1/10)-1)*100)</f>
        <v>5.4307773726366193</v>
      </c>
      <c r="W328" s="668">
        <f>IF(OR(U328&lt;=0,U328="n/a",V328&lt;=0,V328="n/a"),"n/a",U328/V328)</f>
        <v>0.99894979467168477</v>
      </c>
      <c r="X328" s="669">
        <f>IF(OR(AJ328&lt;=0,AJ328="n/a",U328&lt;=0,U328="n/a"),"n/a",U328/AJ328)</f>
        <v>0.15238971745233096</v>
      </c>
      <c r="Y328" s="831" t="s">
        <v>4067</v>
      </c>
      <c r="Z328" s="618">
        <f>IF(OR(AC328&lt;0.01,AC328="n/a"),"n/a",M328/AC328*100)</f>
        <v>21.352313167259783</v>
      </c>
      <c r="AA328" s="841">
        <f>IF(OR(AC328&lt;0.01,AC328="n/a"),"n/a",I328/AC328)</f>
        <v>14.473309608540925</v>
      </c>
      <c r="AB328" s="842">
        <v>3</v>
      </c>
      <c r="AC328" s="821">
        <v>2.81</v>
      </c>
      <c r="AD328" s="821" t="s">
        <v>135</v>
      </c>
      <c r="AE328" s="821">
        <v>0.92</v>
      </c>
      <c r="AF328" s="821">
        <v>2.46</v>
      </c>
      <c r="AG328" s="821">
        <v>18.3</v>
      </c>
      <c r="AH328" s="821">
        <v>26.5</v>
      </c>
      <c r="AI328" s="821">
        <v>-4.1399999999999997</v>
      </c>
      <c r="AJ328" s="821">
        <v>35.6</v>
      </c>
      <c r="AK328" s="821" t="s">
        <v>135</v>
      </c>
      <c r="AL328" s="833">
        <v>855.33</v>
      </c>
      <c r="AM328" s="827">
        <v>0.8</v>
      </c>
      <c r="AN328" s="821">
        <v>0.38</v>
      </c>
      <c r="AO328" s="705">
        <f>IF(U328="n/a","n/a",IF(AA328&lt;0,"n/a",IF(AA328="n/a","n/a",J328+U328-AA328)))</f>
        <v>-7.5729467564929216</v>
      </c>
      <c r="AP328" s="706">
        <f>IF(U328="n/a","n/a",J328+U328)</f>
        <v>6.9003628520480031</v>
      </c>
      <c r="AQ328" s="843">
        <f>IF(OR(AC328&lt;0.01,AC328="n/a",AF328="n/a"),"n/a",(I328/SQRT(22.5*AC328*(I328/AF328))-1)*100)</f>
        <v>25.794085070290194</v>
      </c>
      <c r="AR328" s="618">
        <f>INDEX(Historical!$C$7:$C$1222,MATCH(B328,Historical!$B$7:$B$1244,0))*IF(AH328="n/a",1.03,IF(AH328&lt;0,1.01,IF(AH328&gt;10,1.1,(1+AH328/100))))</f>
        <v>0.6160000000000001</v>
      </c>
      <c r="AS328" s="841">
        <f>IF($AI328="n/a",1.03*AR328,IF($AI328&lt;0,1.01*AR328,IF($AI328&gt;10,1.1*AR328,(1+$AI328/100)*AR328)))</f>
        <v>0.62216000000000016</v>
      </c>
      <c r="AT328" s="841">
        <f>IF($AK328="n/a",1.03*AS328,IF($AK328&lt;0,1.01*AS328,IF($AK328&gt;10,1.1*AS328,(1+$AK328/100)*AS328)))</f>
        <v>0.64082480000000019</v>
      </c>
      <c r="AU328" s="841">
        <f>IF($AK328="n/a",1.03*AT328,IF($AK328&lt;0,1.01*AT328,IF($AK328&gt;10,1.1*AT328,(1+$AK328/100)*AT328)))</f>
        <v>0.66004954400000027</v>
      </c>
      <c r="AV328" s="841">
        <f>IF($AK328="n/a",1.03*AU328,IF($AK328&lt;0,1.01*AU328,IF($AK328&gt;10,1.1*AU328,(1+$AK328/100)*AU328)))</f>
        <v>0.67985103032000027</v>
      </c>
      <c r="AW328" s="618">
        <f>SUM(AR328:AV328)</f>
        <v>3.218885374320001</v>
      </c>
      <c r="AX328" s="713">
        <f>AW328/I328*100</f>
        <v>7.9146431628227205</v>
      </c>
      <c r="AY328" s="887">
        <v>0.82</v>
      </c>
      <c r="AZ328" s="827">
        <v>22.1</v>
      </c>
      <c r="BA328" s="827">
        <v>-15.479999999999999</v>
      </c>
      <c r="BB328" s="827">
        <v>2.97</v>
      </c>
      <c r="BC328" s="827">
        <v>3.66</v>
      </c>
      <c r="BE328" s="594">
        <v>2005</v>
      </c>
      <c r="BF328" s="853">
        <f>IF(BE328&gt;2020,0,IF(BE328&gt;2008,1,IF(BE328&gt;2001,2,IF(BE328&gt;1990,3,IF(BE328&gt;1980,4,IF(BE328&gt;1973,5,IF(BE328&gt;1970,6,IF(BE328&gt;1960,7,IF(BE328&gt;1958,8,IF(BE328&gt;1953,9,10))))))))))</f>
        <v>2</v>
      </c>
      <c r="BG328" s="837">
        <v>10</v>
      </c>
      <c r="BH328" s="820" t="s">
        <v>4443</v>
      </c>
      <c r="BI328" s="820" t="s">
        <v>4444</v>
      </c>
    </row>
    <row r="329" spans="1:61" ht="11.25" customHeight="1" x14ac:dyDescent="0.2">
      <c r="A329" s="826" t="s">
        <v>4871</v>
      </c>
      <c r="B329" s="830" t="s">
        <v>1268</v>
      </c>
      <c r="C329" s="885" t="s">
        <v>111</v>
      </c>
      <c r="D329" s="885" t="s">
        <v>210</v>
      </c>
      <c r="E329" s="699">
        <v>11</v>
      </c>
      <c r="F329" s="1122">
        <v>412</v>
      </c>
      <c r="G329" s="1105" t="s">
        <v>105</v>
      </c>
      <c r="H329" s="1105" t="s">
        <v>105</v>
      </c>
      <c r="I329" t="n">
        <v>48.8</v>
      </c>
      <c r="J329" s="618">
        <f>(M329/I329)*100</f>
        <v>3.3153430994602933</v>
      </c>
      <c r="K329" s="832">
        <v>0.32250000000000001</v>
      </c>
      <c r="L329" s="842">
        <v>4</v>
      </c>
      <c r="M329" s="609">
        <f>K329*L329</f>
        <v>1.29</v>
      </c>
      <c r="N329" s="825" t="s">
        <v>147</v>
      </c>
      <c r="O329" s="700">
        <v>0.3175</v>
      </c>
      <c r="P329" s="891">
        <v>44344</v>
      </c>
      <c r="Q329" s="891">
        <v>44362</v>
      </c>
      <c r="R329" s="609">
        <f>(K329-O329)/O329*100</f>
        <v>1.5748031496063006</v>
      </c>
      <c r="S329" s="667">
        <f>IF(INDEX(Historical!$D$7:$D$1220,MATCH(B329,Historical!$B$7:$B$1244,0))=0,"n/a",(INDEX(Historical!$C$7:$C$1222,MATCH(B329,Historical!$B$7:$B$1244,0))/INDEX(Historical!$D$7:$D$1220,MATCH(B329,Historical!$B$7:$B$1244,0))-1)*100)</f>
        <v>0.38910505836575737</v>
      </c>
      <c r="T329" s="667">
        <f>IF(INDEX(Historical!$F$7:$F$1213,MATCH(B329,Historical!$B$7:$B$1244,0))=0,"n/a",((INDEX(Historical!$C$7:$C$1222,MATCH(B329,Historical!$B$7:$B$1244,0))/INDEX(Historical!$F$7:$F$1213,MATCH(B329,Historical!$B$7:$B$1244,0)))^(1/3)-1)*100)</f>
        <v>0.72086367643400262</v>
      </c>
      <c r="U329" s="667">
        <f>IF(INDEX(Historical!$H$7:$H$1213,MATCH(B329,Historical!$B$7:$B$1244,0))=0,"n/a",((INDEX(Historical!$C$7:$C$1222,MATCH(B329,Historical!$B$7:$B$1244,0))/INDEX(Historical!$H$7:$H$1213,MATCH(B329,Historical!$B$7:$B$1244,0)))^(1/5)-1)*100)</f>
        <v>1.4147034480149534</v>
      </c>
      <c r="V329" s="667">
        <f>IF(INDEX(Historical!$N$7:$N$1213,MATCH(B329,Historical!$B$7:$B$1244,0))=0,"n/a",((INDEX(Historical!$C$7:$C$1222,MATCH(B329,Historical!$B$7:$B$1244,0))/INDEX(Historical!$N$7:$N$1213,MATCH(B329,Historical!$B$7:$B$1244,0)))^(1/10)-1)*100)</f>
        <v>17.83246693970635</v>
      </c>
      <c r="W329" s="668">
        <f>IF(OR(U329&lt;=0,U329="n/a",V329&lt;=0,V329="n/a"),"n/a",U329/V329)</f>
        <v>7.9333019531073898E-2</v>
      </c>
      <c r="X329" s="669" t="str">
        <f>IF(OR(AJ329&lt;=0,AJ329="n/a",U329&lt;=0,U329="n/a"),"n/a",U329/AJ329)</f>
        <v>n/a</v>
      </c>
      <c r="Y329" s="640" t="s">
        <v>5352</v>
      </c>
      <c r="Z329" s="618" t="str">
        <f>IF(OR(AC329&lt;0.01,AC329="n/a"),"n/a",M329/AC329*100)</f>
        <v>n/a</v>
      </c>
      <c r="AA329" s="841" t="str">
        <f>IF(OR(AC329&lt;0.01,AC329="n/a"),"n/a",I329/AC329)</f>
        <v>n/a</v>
      </c>
      <c r="AB329" s="842">
        <v>12</v>
      </c>
      <c r="AC329" s="821">
        <v>-10.97</v>
      </c>
      <c r="AD329" s="821" t="s">
        <v>135</v>
      </c>
      <c r="AE329" s="821">
        <v>0.16</v>
      </c>
      <c r="AF329" s="821">
        <v>4.83</v>
      </c>
      <c r="AG329" s="821">
        <v>-74.2</v>
      </c>
      <c r="AH329" s="821">
        <v>-565.80000000000007</v>
      </c>
      <c r="AI329" s="821">
        <v>138.1</v>
      </c>
      <c r="AJ329" s="821">
        <v>-42.8</v>
      </c>
      <c r="AK329" s="821">
        <v>15</v>
      </c>
      <c r="AL329" s="833">
        <v>552.05999999999995</v>
      </c>
      <c r="AM329" s="827">
        <v>0.89999999999999991</v>
      </c>
      <c r="AN329" s="821">
        <v>4.78</v>
      </c>
      <c r="AO329" s="705" t="str">
        <f>IF(U329="n/a","n/a",IF(AA329&lt;0,"n/a",IF(AA329="n/a","n/a",J329+U329-AA329)))</f>
        <v>n/a</v>
      </c>
      <c r="AP329" s="706">
        <f>IF(U329="n/a","n/a",J329+U329)</f>
        <v>4.7300465474752471</v>
      </c>
      <c r="AQ329" s="843" t="str">
        <f>IF(OR(AC329&lt;0.01,AC329="n/a",AF329="n/a"),"n/a",(I329/SQRT(22.5*AC329*(I329/AF329))-1)*100)</f>
        <v>n/a</v>
      </c>
      <c r="AR329" s="618">
        <f>INDEX(Historical!$C$7:$C$1222,MATCH(B329,Historical!$B$7:$B$1244,0))*IF(AH329="n/a",1.03,IF(AH329&lt;0,1.01,IF(AH329&gt;10,1.1,(1+AH329/100))))</f>
        <v>1.3028999999999999</v>
      </c>
      <c r="AS329" s="841">
        <f>IF($AI329="n/a",1.03*AR329,IF($AI329&lt;0,1.01*AR329,IF($AI329&gt;10,1.1*AR329,(1+$AI329/100)*AR329)))</f>
        <v>1.43319</v>
      </c>
      <c r="AT329" s="841">
        <f>IF($AK329="n/a",1.03*AS329,IF($AK329&lt;0,1.01*AS329,IF($AK329&gt;10,1.1*AS329,(1+$AK329/100)*AS329)))</f>
        <v>1.5765090000000002</v>
      </c>
      <c r="AU329" s="841">
        <f>IF($AK329="n/a",1.03*AT329,IF($AK329&lt;0,1.01*AT329,IF($AK329&gt;10,1.1*AT329,(1+$AK329/100)*AT329)))</f>
        <v>1.7341599000000003</v>
      </c>
      <c r="AV329" s="841">
        <f>IF($AK329="n/a",1.03*AU329,IF($AK329&lt;0,1.01*AU329,IF($AK329&gt;10,1.1*AU329,(1+$AK329/100)*AU329)))</f>
        <v>1.9075758900000004</v>
      </c>
      <c r="AW329" s="618">
        <f>SUM(AR329:AV329)</f>
        <v>7.9543347900000008</v>
      </c>
      <c r="AX329" s="713">
        <f>AW329/I329*100</f>
        <v>20.442906168080189</v>
      </c>
      <c r="AY329" s="887">
        <v>1.31</v>
      </c>
      <c r="AZ329" s="827">
        <v>85.37</v>
      </c>
      <c r="BA329" s="827">
        <v>-1.82</v>
      </c>
      <c r="BB329" s="827">
        <v>29.93</v>
      </c>
      <c r="BC329" s="827">
        <v>26.3</v>
      </c>
      <c r="BE329" s="594">
        <v>2012</v>
      </c>
      <c r="BF329" s="853">
        <f>IF(BE329&gt;2020,0,IF(BE329&gt;2008,1,IF(BE329&gt;2001,2,IF(BE329&gt;1990,3,IF(BE329&gt;1980,4,IF(BE329&gt;1973,5,IF(BE329&gt;1970,6,IF(BE329&gt;1960,7,IF(BE329&gt;1958,8,IF(BE329&gt;1953,9,10))))))))))</f>
        <v>1</v>
      </c>
      <c r="BG329" s="837">
        <v>-9.1999999999999993</v>
      </c>
      <c r="BH329" s="820" t="s">
        <v>4443</v>
      </c>
      <c r="BI329" s="820" t="s">
        <v>4444</v>
      </c>
    </row>
    <row r="330" spans="1:61" ht="11.25" customHeight="1" x14ac:dyDescent="0.2">
      <c r="A330" s="826" t="s">
        <v>4872</v>
      </c>
      <c r="B330" s="830" t="s">
        <v>3769</v>
      </c>
      <c r="C330" s="885" t="s">
        <v>107</v>
      </c>
      <c r="D330" s="885" t="s">
        <v>4197</v>
      </c>
      <c r="E330" s="699">
        <v>10</v>
      </c>
      <c r="F330" s="1122">
        <v>511</v>
      </c>
      <c r="G330" s="1105" t="s">
        <v>114</v>
      </c>
      <c r="H330" s="1105" t="s">
        <v>114</v>
      </c>
      <c r="I330" s="829">
        <v>22.05</v>
      </c>
      <c r="J330" s="618">
        <f>(M330/I330)*100</f>
        <v>4.1723356009070294</v>
      </c>
      <c r="K330" s="832">
        <v>0.23</v>
      </c>
      <c r="L330" s="842">
        <v>4</v>
      </c>
      <c r="M330" s="609">
        <f>K330*L330</f>
        <v>0.92</v>
      </c>
      <c r="N330" s="825" t="s">
        <v>106</v>
      </c>
      <c r="O330" s="700">
        <v>0.22</v>
      </c>
      <c r="P330" s="603">
        <v>44972</v>
      </c>
      <c r="Q330" s="603">
        <v>44981</v>
      </c>
      <c r="R330" s="609">
        <f>(K330-O330)/O330*100</f>
        <v>4.5454545454545494</v>
      </c>
      <c r="S330" s="667">
        <f>IF(INDEX(Historical!$D$7:$D$1220,MATCH(B330,Historical!$B$7:$B$1244,0))=0,"n/a",(INDEX(Historical!$C$7:$C$1222,MATCH(B330,Historical!$B$7:$B$1244,0))/INDEX(Historical!$D$7:$D$1220,MATCH(B330,Historical!$B$7:$B$1244,0))-1)*100)</f>
        <v>4.7619047619047672</v>
      </c>
      <c r="T330" s="667">
        <f>IF(INDEX(Historical!$F$7:$F$1213,MATCH(B330,Historical!$B$7:$B$1244,0))=0,"n/a",((INDEX(Historical!$C$7:$C$1222,MATCH(B330,Historical!$B$7:$B$1244,0))/INDEX(Historical!$F$7:$F$1213,MATCH(B330,Historical!$B$7:$B$1244,0)))^(1/3)-1)*100)</f>
        <v>6.917810999860885</v>
      </c>
      <c r="U330" s="667">
        <f>IF(INDEX(Historical!$H$7:$H$1213,MATCH(B330,Historical!$B$7:$B$1244,0))=0,"n/a",((INDEX(Historical!$C$7:$C$1222,MATCH(B330,Historical!$B$7:$B$1244,0))/INDEX(Historical!$H$7:$H$1213,MATCH(B330,Historical!$B$7:$B$1244,0)))^(1/5)-1)*100)</f>
        <v>15.943572087062341</v>
      </c>
      <c r="V330" s="667" t="str">
        <f>IF(INDEX(Historical!$N$7:$N$1213,MATCH(B330,Historical!$B$7:$B$1244,0))=0,"n/a",((INDEX(Historical!$C$7:$C$1222,MATCH(B330,Historical!$B$7:$B$1244,0))/INDEX(Historical!$N$7:$N$1213,MATCH(B330,Historical!$B$7:$B$1244,0)))^(1/10)-1)*100)</f>
        <v>n/a</v>
      </c>
      <c r="W330" s="668" t="str">
        <f>IF(OR(U330&lt;=0,U330="n/a",V330&lt;=0,V330="n/a"),"n/a",U330/V330)</f>
        <v>n/a</v>
      </c>
      <c r="X330" s="669">
        <f>IF(OR(AJ330&lt;=0,AJ330="n/a",U330&lt;=0,U330="n/a"),"n/a",U330/AJ330)</f>
        <v>0.71176661102956873</v>
      </c>
      <c r="Y330" s="831"/>
      <c r="Z330" s="618">
        <f>IF(OR(AC330&lt;0.01,AC330="n/a"),"n/a",M330/AC330*100)</f>
        <v>32.280701754385966</v>
      </c>
      <c r="AA330" s="841">
        <f>IF(OR(AC330&lt;0.01,AC330="n/a"),"n/a",I330/AC330)</f>
        <v>7.7368421052631575</v>
      </c>
      <c r="AB330" s="842">
        <v>12</v>
      </c>
      <c r="AC330" s="821">
        <v>2.85</v>
      </c>
      <c r="AD330" s="821">
        <v>0.97</v>
      </c>
      <c r="AE330" s="821">
        <v>3.04</v>
      </c>
      <c r="AF330" s="821">
        <v>1.4</v>
      </c>
      <c r="AG330" s="821">
        <v>17.2</v>
      </c>
      <c r="AH330" s="821">
        <v>14.099999999999998</v>
      </c>
      <c r="AI330" s="821">
        <v>2.15</v>
      </c>
      <c r="AJ330" s="821">
        <v>22.400000000000002</v>
      </c>
      <c r="AK330" s="821">
        <v>8</v>
      </c>
      <c r="AL330" s="833">
        <v>469.38</v>
      </c>
      <c r="AM330" s="827">
        <v>0.2</v>
      </c>
      <c r="AN330" s="821">
        <v>0.24</v>
      </c>
      <c r="AO330" s="705">
        <f>IF(U330="n/a","n/a",IF(AA330&lt;0,"n/a",IF(AA330="n/a","n/a",J330+U330-AA330)))</f>
        <v>12.379065582706211</v>
      </c>
      <c r="AP330" s="706">
        <f>IF(U330="n/a","n/a",J330+U330)</f>
        <v>20.115907687969369</v>
      </c>
      <c r="AQ330" s="843">
        <f>IF(OR(AC330&lt;0.01,AC330="n/a",AF330="n/a"),"n/a",(I330/SQRT(22.5*AC330*(I330/AF330))-1)*100)</f>
        <v>-30.616752110330715</v>
      </c>
      <c r="AR330" s="618">
        <f>INDEX(Historical!$C$7:$C$1222,MATCH(B330,Historical!$B$7:$B$1244,0))*IF(AH330="n/a",1.03,IF(AH330&lt;0,1.01,IF(AH330&gt;10,1.1,(1+AH330/100))))</f>
        <v>0.96800000000000008</v>
      </c>
      <c r="AS330" s="841">
        <f>IF($AI330="n/a",1.03*AR330,IF($AI330&lt;0,1.01*AR330,IF($AI330&gt;10,1.1*AR330,(1+$AI330/100)*AR330)))</f>
        <v>0.98881200000000014</v>
      </c>
      <c r="AT330" s="841">
        <f>IF($AK330="n/a",1.03*AS330,IF($AK330&lt;0,1.01*AS330,IF($AK330&gt;10,1.1*AS330,(1+$AK330/100)*AS330)))</f>
        <v>1.0679169600000002</v>
      </c>
      <c r="AU330" s="841">
        <f>IF($AK330="n/a",1.03*AT330,IF($AK330&lt;0,1.01*AT330,IF($AK330&gt;10,1.1*AT330,(1+$AK330/100)*AT330)))</f>
        <v>1.1533503168000003</v>
      </c>
      <c r="AV330" s="841">
        <f>IF($AK330="n/a",1.03*AU330,IF($AK330&lt;0,1.01*AU330,IF($AK330&gt;10,1.1*AU330,(1+$AK330/100)*AU330)))</f>
        <v>1.2456183421440004</v>
      </c>
      <c r="AW330" s="618">
        <f>SUM(AR330:AV330)</f>
        <v>5.4236976189440016</v>
      </c>
      <c r="AX330" s="713">
        <f>AW330/I330*100</f>
        <v>24.597268113124723</v>
      </c>
      <c r="AY330" s="887">
        <v>0.96</v>
      </c>
      <c r="AZ330" s="827">
        <v>23.39</v>
      </c>
      <c r="BA330" s="827">
        <v>-11.690000000000001</v>
      </c>
      <c r="BB330" s="827">
        <v>-4.88</v>
      </c>
      <c r="BC330" s="827">
        <v>3.1199999999999997</v>
      </c>
      <c r="BE330" s="594">
        <v>2014</v>
      </c>
      <c r="BF330" s="853">
        <f>IF(BE330&gt;2020,0,IF(BE330&gt;2008,1,IF(BE330&gt;2001,2,IF(BE330&gt;1990,3,IF(BE330&gt;1980,4,IF(BE330&gt;1973,5,IF(BE330&gt;1970,6,IF(BE330&gt;1960,7,IF(BE330&gt;1958,8,IF(BE330&gt;1953,9,10))))))))))</f>
        <v>1</v>
      </c>
      <c r="BG330" s="837">
        <v>1.3</v>
      </c>
      <c r="BH330" s="820" t="s">
        <v>4443</v>
      </c>
      <c r="BI330" s="820" t="s">
        <v>4444</v>
      </c>
    </row>
    <row r="331" spans="1:61" ht="11.25" customHeight="1" x14ac:dyDescent="0.2">
      <c r="A331" s="819" t="s">
        <v>4873</v>
      </c>
      <c r="B331" s="830" t="s">
        <v>620</v>
      </c>
      <c r="C331" s="885" t="s">
        <v>4055</v>
      </c>
      <c r="D331" s="885" t="s">
        <v>4184</v>
      </c>
      <c r="E331" s="699">
        <v>27</v>
      </c>
      <c r="F331" s="1122">
        <v>130</v>
      </c>
      <c r="G331" s="1097" t="s">
        <v>114</v>
      </c>
      <c r="H331" s="1097" t="s">
        <v>114</v>
      </c>
      <c r="I331" t="n">
        <v>129.31</v>
      </c>
      <c r="J331" s="618">
        <f>(M331/I331)*100</f>
        <v>5.1044083526682122</v>
      </c>
      <c r="K331" s="839">
        <v>1.65</v>
      </c>
      <c r="L331" s="842">
        <v>4</v>
      </c>
      <c r="M331" s="609">
        <f>K331*L331</f>
        <v>6.6</v>
      </c>
      <c r="N331" s="825" t="s">
        <v>225</v>
      </c>
      <c r="O331" s="701">
        <v>1.64</v>
      </c>
      <c r="P331" s="603">
        <v>44690</v>
      </c>
      <c r="Q331" s="603">
        <v>44722</v>
      </c>
      <c r="R331" s="609">
        <f>(K331-O331)/O331*100</f>
        <v>0.60975609756097615</v>
      </c>
      <c r="S331" s="667">
        <f>IF(INDEX(Historical!$D$7:$D$1220,MATCH(B331,Historical!$B$7:$B$1244,0))=0,"n/a",(INDEX(Historical!$C$7:$C$1222,MATCH(B331,Historical!$B$7:$B$1244,0))/INDEX(Historical!$D$7:$D$1220,MATCH(B331,Historical!$B$7:$B$1244,0))-1)*100)</f>
        <v>0.61068702290076882</v>
      </c>
      <c r="T331" s="667">
        <f>IF(INDEX(Historical!$F$7:$F$1213,MATCH(B331,Historical!$B$7:$B$1244,0))=0,"n/a",((INDEX(Historical!$C$7:$C$1222,MATCH(B331,Historical!$B$7:$B$1244,0))/INDEX(Historical!$F$7:$F$1213,MATCH(B331,Historical!$B$7:$B$1244,0)))^(1/3)-1)*100)</f>
        <v>0.82265907067466948</v>
      </c>
      <c r="U331" s="667">
        <f>IF(INDEX(Historical!$H$7:$H$1213,MATCH(B331,Historical!$B$7:$B$1244,0))=0,"n/a",((INDEX(Historical!$C$7:$C$1222,MATCH(B331,Historical!$B$7:$B$1244,0))/INDEX(Historical!$H$7:$H$1213,MATCH(B331,Historical!$B$7:$B$1244,0)))^(1/5)-1)*100)</f>
        <v>2.2366665068161762</v>
      </c>
      <c r="V331" s="667">
        <f>IF(INDEX(Historical!$N$7:$N$1213,MATCH(B331,Historical!$B$7:$B$1244,0))=0,"n/a",((INDEX(Historical!$C$7:$C$1222,MATCH(B331,Historical!$B$7:$B$1244,0))/INDEX(Historical!$N$7:$N$1213,MATCH(B331,Historical!$B$7:$B$1244,0)))^(1/10)-1)*100)</f>
        <v>7.1610961790964378</v>
      </c>
      <c r="W331" s="668">
        <f>IF(OR(U331&lt;=0,U331="n/a",V331&lt;=0,V331="n/a"),"n/a",U331/V331)</f>
        <v>0.31233577246806243</v>
      </c>
      <c r="X331" s="669" t="str">
        <f>IF(OR(AJ331&lt;=0,AJ331="n/a",U331&lt;=0,U331="n/a"),"n/a",U331/AJ331)</f>
        <v>n/a</v>
      </c>
      <c r="Y331" s="830"/>
      <c r="Z331" s="618">
        <f>IF(OR(AC331&lt;0.01,AC331="n/a"),"n/a",M331/AC331*100)</f>
        <v>331.6582914572864</v>
      </c>
      <c r="AA331" s="841">
        <f>IF(OR(AC331&lt;0.01,AC331="n/a"),"n/a",I331/AC331)</f>
        <v>64.9748743718593</v>
      </c>
      <c r="AB331" s="842">
        <v>12</v>
      </c>
      <c r="AC331" s="821">
        <v>1.99</v>
      </c>
      <c r="AD331" s="821">
        <v>9.82</v>
      </c>
      <c r="AE331" s="821">
        <v>1.95</v>
      </c>
      <c r="AF331" s="821">
        <v>5.88</v>
      </c>
      <c r="AG331" s="822">
        <v>34.9</v>
      </c>
      <c r="AH331" s="821">
        <v>13.4</v>
      </c>
      <c r="AI331" s="821">
        <v>6.61</v>
      </c>
      <c r="AJ331" s="821">
        <v>-16.2</v>
      </c>
      <c r="AK331" s="821">
        <v>6.67</v>
      </c>
      <c r="AL331" s="833">
        <v>118180</v>
      </c>
      <c r="AM331" s="827">
        <v>0.1</v>
      </c>
      <c r="AN331" s="821">
        <v>2.5299999999999998</v>
      </c>
      <c r="AO331" s="705">
        <f>IF(U331="n/a","n/a",IF(AA331&lt;0,"n/a",IF(AA331="n/a","n/a",J331+U331-AA331)))</f>
        <v>-57.633799512374914</v>
      </c>
      <c r="AP331" s="706">
        <f>IF(U331="n/a","n/a",J331+U331)</f>
        <v>7.3410748594843884</v>
      </c>
      <c r="AQ331" s="843">
        <f>IF(OR(AC331&lt;0.01,AC331="n/a",AF331="n/a"),"n/a",(I331/SQRT(22.5*AC331*(I331/AF331))-1)*100)</f>
        <v>312.06917504846876</v>
      </c>
      <c r="AR331" s="618">
        <f>INDEX(Historical!$C$7:$C$1222,MATCH(B331,Historical!$B$7:$B$1244,0))*IF(AH331="n/a",1.03,IF(AH331&lt;0,1.01,IF(AH331&gt;10,1.1,(1+AH331/100))))</f>
        <v>7.2490000000000006</v>
      </c>
      <c r="AS331" s="841">
        <f>IF($AI331="n/a",1.03*AR331,IF($AI331&lt;0,1.01*AR331,IF($AI331&gt;10,1.1*AR331,(1+$AI331/100)*AR331)))</f>
        <v>7.7281589000000013</v>
      </c>
      <c r="AT331" s="841">
        <f>IF($AK331="n/a",1.03*AS331,IF($AK331&lt;0,1.01*AS331,IF($AK331&gt;10,1.1*AS331,(1+$AK331/100)*AS331)))</f>
        <v>8.243627098630002</v>
      </c>
      <c r="AU331" s="841">
        <f>IF($AK331="n/a",1.03*AT331,IF($AK331&lt;0,1.01*AT331,IF($AK331&gt;10,1.1*AT331,(1+$AK331/100)*AT331)))</f>
        <v>8.7934770261086221</v>
      </c>
      <c r="AV331" s="841">
        <f>IF($AK331="n/a",1.03*AU331,IF($AK331&lt;0,1.01*AU331,IF($AK331&gt;10,1.1*AU331,(1+$AK331/100)*AU331)))</f>
        <v>9.3800019437500666</v>
      </c>
      <c r="AW331" s="618">
        <f>SUM(AR331:AV331)</f>
        <v>41.394264968488692</v>
      </c>
      <c r="AX331" s="713">
        <f>AW331/I331*100</f>
        <v>32.01412603904771</v>
      </c>
      <c r="AY331" s="887">
        <v>0.85</v>
      </c>
      <c r="AZ331" s="827">
        <v>11.899999999999999</v>
      </c>
      <c r="BA331" s="827">
        <v>-15.61</v>
      </c>
      <c r="BB331" s="827">
        <v>-6.93</v>
      </c>
      <c r="BC331" s="827">
        <v>-4.6899999999999995</v>
      </c>
      <c r="BE331" s="594">
        <v>1996</v>
      </c>
      <c r="BF331" s="853">
        <f>IF(BE331&gt;2020,0,IF(BE331&gt;2008,1,IF(BE331&gt;2001,2,IF(BE331&gt;1990,3,IF(BE331&gt;1980,4,IF(BE331&gt;1973,5,IF(BE331&gt;1970,6,IF(BE331&gt;1960,7,IF(BE331&gt;1958,8,IF(BE331&gt;1953,9,10))))))))))</f>
        <v>3</v>
      </c>
      <c r="BG331" s="837">
        <v>5.2</v>
      </c>
      <c r="BH331" s="820" t="s">
        <v>4443</v>
      </c>
      <c r="BI331" s="820" t="s">
        <v>4444</v>
      </c>
    </row>
    <row r="332" spans="1:61" ht="11.25" customHeight="1" x14ac:dyDescent="0.2">
      <c r="A332" s="819" t="s">
        <v>4874</v>
      </c>
      <c r="B332" s="830" t="s">
        <v>1287</v>
      </c>
      <c r="C332" s="885" t="s">
        <v>107</v>
      </c>
      <c r="D332" s="885" t="s">
        <v>4197</v>
      </c>
      <c r="E332" s="699">
        <v>14</v>
      </c>
      <c r="F332" s="1122">
        <v>271</v>
      </c>
      <c r="G332" s="1122" t="s">
        <v>105</v>
      </c>
      <c r="H332" s="1122" t="s">
        <v>105</v>
      </c>
      <c r="I332" t="n">
        <v>41.99</v>
      </c>
      <c r="J332" s="618">
        <f>(M332/I332)*100</f>
        <v>2.5963321656707188</v>
      </c>
      <c r="K332" s="832">
        <v>0.63</v>
      </c>
      <c r="L332" s="842">
        <v>2</v>
      </c>
      <c r="M332" s="609">
        <f>K332*L332</f>
        <v>1.26</v>
      </c>
      <c r="N332" s="825" t="s">
        <v>602</v>
      </c>
      <c r="O332" s="700">
        <v>0.6</v>
      </c>
      <c r="P332" s="603">
        <v>44971</v>
      </c>
      <c r="Q332" s="603">
        <v>44985</v>
      </c>
      <c r="R332" s="609">
        <f>(K332-O332)/O332*100</f>
        <v>5.0000000000000044</v>
      </c>
      <c r="S332" s="667">
        <f>IF(INDEX(Historical!$D$7:$D$1220,MATCH(B332,Historical!$B$7:$B$1244,0))=0,"n/a",(INDEX(Historical!$C$7:$C$1222,MATCH(B332,Historical!$B$7:$B$1244,0))/INDEX(Historical!$D$7:$D$1220,MATCH(B332,Historical!$B$7:$B$1244,0))-1)*100)</f>
        <v>4.3478260869565188</v>
      </c>
      <c r="T332" s="667">
        <f>IF(INDEX(Historical!$F$7:$F$1213,MATCH(B332,Historical!$B$7:$B$1244,0))=0,"n/a",((INDEX(Historical!$C$7:$C$1222,MATCH(B332,Historical!$B$7:$B$1244,0))/INDEX(Historical!$F$7:$F$1213,MATCH(B332,Historical!$B$7:$B$1244,0)))^(1/3)-1)*100)</f>
        <v>4.5515917149420382</v>
      </c>
      <c r="U332" s="667">
        <f>IF(INDEX(Historical!$H$7:$H$1213,MATCH(B332,Historical!$B$7:$B$1244,0))=0,"n/a",((INDEX(Historical!$C$7:$C$1222,MATCH(B332,Historical!$B$7:$B$1244,0))/INDEX(Historical!$H$7:$H$1213,MATCH(B332,Historical!$B$7:$B$1244,0)))^(1/5)-1)*100)</f>
        <v>12.700920209792542</v>
      </c>
      <c r="V332" s="667">
        <f>IF(INDEX(Historical!$N$7:$N$1213,MATCH(B332,Historical!$B$7:$B$1244,0))=0,"n/a",((INDEX(Historical!$C$7:$C$1222,MATCH(B332,Historical!$B$7:$B$1244,0))/INDEX(Historical!$N$7:$N$1213,MATCH(B332,Historical!$B$7:$B$1244,0)))^(1/10)-1)*100)</f>
        <v>11.612317403390438</v>
      </c>
      <c r="W332" s="668">
        <f>IF(OR(U332&lt;=0,U332="n/a",V332&lt;=0,V332="n/a"),"n/a",U332/V332)</f>
        <v>1.0937455262878248</v>
      </c>
      <c r="X332" s="669">
        <f>IF(OR(AJ332&lt;=0,AJ332="n/a",U332&lt;=0,U332="n/a"),"n/a",U332/AJ332)</f>
        <v>0.86992604176661248</v>
      </c>
      <c r="Y332" s="640" t="s">
        <v>5347</v>
      </c>
      <c r="Z332" s="618">
        <f>IF(OR(AC332&lt;0.01,AC332="n/a"),"n/a",M332/AC332*100)</f>
        <v>31.578947368421051</v>
      </c>
      <c r="AA332" s="841">
        <f>IF(OR(AC332&lt;0.01,AC332="n/a"),"n/a",I332/AC332)</f>
        <v>12.162907268170425</v>
      </c>
      <c r="AB332" s="842">
        <v>12</v>
      </c>
      <c r="AC332" s="821">
        <v>3.99</v>
      </c>
      <c r="AD332" s="821">
        <v>1.2</v>
      </c>
      <c r="AE332" s="821">
        <v>6.43</v>
      </c>
      <c r="AF332" s="821">
        <v>1.53</v>
      </c>
      <c r="AG332" s="821">
        <v>10.5</v>
      </c>
      <c r="AH332" s="821">
        <v>52.6</v>
      </c>
      <c r="AI332" s="821" t="s">
        <v>135</v>
      </c>
      <c r="AJ332" s="821">
        <v>14.6</v>
      </c>
      <c r="AK332" s="821">
        <v>10</v>
      </c>
      <c r="AL332" s="833">
        <v>2910</v>
      </c>
      <c r="AM332" s="827">
        <v>4.1000000000000005</v>
      </c>
      <c r="AN332" s="821">
        <v>7.0000000000000007E-2</v>
      </c>
      <c r="AO332" s="705">
        <f>IF(U332="n/a","n/a",IF(AA332&lt;0,"n/a",IF(AA332="n/a","n/a",J332+U332-AA332)))</f>
        <v>3.1343451072928357</v>
      </c>
      <c r="AP332" s="706">
        <f>IF(U332="n/a","n/a",J332+U332)</f>
        <v>15.297252375463261</v>
      </c>
      <c r="AQ332" s="843">
        <f>IF(OR(AC332&lt;0.01,AC332="n/a",AF332="n/a"),"n/a",(I332/SQRT(22.5*AC332*(I332/AF332))-1)*100)</f>
        <v>-9.056187993047649</v>
      </c>
      <c r="AR332" s="618">
        <f>INDEX(Historical!$C$7:$C$1222,MATCH(B332,Historical!$B$7:$B$1244,0))*IF(AH332="n/a",1.03,IF(AH332&lt;0,1.01,IF(AH332&gt;10,1.1,(1+AH332/100))))</f>
        <v>1.32</v>
      </c>
      <c r="AS332" s="841">
        <f>IF($AI332="n/a",1.03*AR332,IF($AI332&lt;0,1.01*AR332,IF($AI332&gt;10,1.1*AR332,(1+$AI332/100)*AR332)))</f>
        <v>1.3596000000000001</v>
      </c>
      <c r="AT332" s="841">
        <f>IF($AK332="n/a",1.03*AS332,IF($AK332&lt;0,1.01*AS332,IF($AK332&gt;10,1.1*AS332,(1+$AK332/100)*AS332)))</f>
        <v>1.4955600000000002</v>
      </c>
      <c r="AU332" s="841">
        <f>IF($AK332="n/a",1.03*AT332,IF($AK332&lt;0,1.01*AT332,IF($AK332&gt;10,1.1*AT332,(1+$AK332/100)*AT332)))</f>
        <v>1.6451160000000005</v>
      </c>
      <c r="AV332" s="841">
        <f>IF($AK332="n/a",1.03*AU332,IF($AK332&lt;0,1.01*AU332,IF($AK332&gt;10,1.1*AU332,(1+$AK332/100)*AU332)))</f>
        <v>1.8096276000000007</v>
      </c>
      <c r="AW332" s="618">
        <f>SUM(AR332:AV332)</f>
        <v>7.6299036000000013</v>
      </c>
      <c r="AX332" s="713">
        <f>AW332/I332*100</f>
        <v>15.722035029878429</v>
      </c>
      <c r="AY332" s="887">
        <v>1.04</v>
      </c>
      <c r="AZ332" s="827">
        <v>27.71</v>
      </c>
      <c r="BA332" s="827">
        <v>-9.64</v>
      </c>
      <c r="BB332" s="827">
        <v>6.0600000000000005</v>
      </c>
      <c r="BC332" s="827">
        <v>8.74</v>
      </c>
      <c r="BE332" s="594">
        <v>2010</v>
      </c>
      <c r="BF332" s="853">
        <f>IF(BE332&gt;2020,0,IF(BE332&gt;2008,1,IF(BE332&gt;2001,2,IF(BE332&gt;1990,3,IF(BE332&gt;1980,4,IF(BE332&gt;1973,5,IF(BE332&gt;1970,6,IF(BE332&gt;1960,7,IF(BE332&gt;1958,8,IF(BE332&gt;1953,9,10))))))))))</f>
        <v>1</v>
      </c>
      <c r="BG332" s="837">
        <v>1.4000000000000001</v>
      </c>
      <c r="BH332" s="820" t="s">
        <v>4443</v>
      </c>
      <c r="BI332" s="820" t="s">
        <v>4444</v>
      </c>
    </row>
    <row r="333" spans="1:61" ht="11.25" customHeight="1" x14ac:dyDescent="0.2">
      <c r="A333" s="835" t="s">
        <v>4875</v>
      </c>
      <c r="B333" s="830" t="s">
        <v>3916</v>
      </c>
      <c r="C333" s="885" t="s">
        <v>107</v>
      </c>
      <c r="D333" s="885" t="s">
        <v>4197</v>
      </c>
      <c r="E333" s="699">
        <v>9</v>
      </c>
      <c r="F333" s="1122">
        <v>530</v>
      </c>
      <c r="G333" s="1097" t="s">
        <v>105</v>
      </c>
      <c r="H333" s="1097" t="s">
        <v>105</v>
      </c>
      <c r="I333" t="n">
        <v>48.31</v>
      </c>
      <c r="J333" s="618">
        <f>(M333/I333)*100</f>
        <v>2.582398912674142</v>
      </c>
      <c r="K333" s="832">
        <v>0.38</v>
      </c>
      <c r="L333" s="842">
        <v>4</v>
      </c>
      <c r="M333" s="609">
        <f>K333*L333</f>
        <v>1.52</v>
      </c>
      <c r="N333" s="825" t="s">
        <v>167</v>
      </c>
      <c r="O333" s="700">
        <v>0.36</v>
      </c>
      <c r="P333" s="891">
        <v>44601</v>
      </c>
      <c r="Q333" s="891">
        <v>44609</v>
      </c>
      <c r="R333" s="609">
        <f>(K333-O333)/O333*100</f>
        <v>5.5555555555555607</v>
      </c>
      <c r="S333" s="667">
        <f>IF(INDEX(Historical!$D$7:$D$1220,MATCH(B333,Historical!$B$7:$B$1244,0))=0,"n/a",(INDEX(Historical!$C$7:$C$1222,MATCH(B333,Historical!$B$7:$B$1244,0))/INDEX(Historical!$D$7:$D$1220,MATCH(B333,Historical!$B$7:$B$1244,0))-1)*100)</f>
        <v>15.151515151515138</v>
      </c>
      <c r="T333" s="667">
        <f>IF(INDEX(Historical!$F$7:$F$1213,MATCH(B333,Historical!$B$7:$B$1244,0))=0,"n/a",((INDEX(Historical!$C$7:$C$1222,MATCH(B333,Historical!$B$7:$B$1244,0))/INDEX(Historical!$F$7:$F$1213,MATCH(B333,Historical!$B$7:$B$1244,0)))^(1/3)-1)*100)</f>
        <v>14.977941578896626</v>
      </c>
      <c r="U333" s="667">
        <f>IF(INDEX(Historical!$H$7:$H$1213,MATCH(B333,Historical!$B$7:$B$1244,0))=0,"n/a",((INDEX(Historical!$C$7:$C$1222,MATCH(B333,Historical!$B$7:$B$1244,0))/INDEX(Historical!$H$7:$H$1213,MATCH(B333,Historical!$B$7:$B$1244,0)))^(1/5)-1)*100)</f>
        <v>30.604072496980052</v>
      </c>
      <c r="V333" s="667" t="str">
        <f>IF(INDEX(Historical!$N$7:$N$1213,MATCH(B333,Historical!$B$7:$B$1244,0))=0,"n/a",((INDEX(Historical!$C$7:$C$1222,MATCH(B333,Historical!$B$7:$B$1244,0))/INDEX(Historical!$N$7:$N$1213,MATCH(B333,Historical!$B$7:$B$1244,0)))^(1/10)-1)*100)</f>
        <v>n/a</v>
      </c>
      <c r="W333" s="668" t="str">
        <f>IF(OR(U333&lt;=0,U333="n/a",V333&lt;=0,V333="n/a"),"n/a",U333/V333)</f>
        <v>n/a</v>
      </c>
      <c r="X333" s="669">
        <f>IF(OR(AJ333&lt;=0,AJ333="n/a",U333&lt;=0,U333="n/a"),"n/a",U333/AJ333)</f>
        <v>3.7782805551827225</v>
      </c>
      <c r="Y333" s="831"/>
      <c r="Z333" s="618">
        <f>IF(OR(AC333&lt;0.01,AC333="n/a"),"n/a",M333/AC333*100)</f>
        <v>32.340425531914889</v>
      </c>
      <c r="AA333" s="841">
        <f>IF(OR(AC333&lt;0.01,AC333="n/a"),"n/a",I333/AC333)</f>
        <v>12.523404255319148</v>
      </c>
      <c r="AB333" s="842">
        <v>12</v>
      </c>
      <c r="AC333" s="821">
        <v>4.7</v>
      </c>
      <c r="AD333" s="821">
        <v>1.28</v>
      </c>
      <c r="AE333" s="821">
        <v>3.78</v>
      </c>
      <c r="AF333" s="821">
        <v>1.03</v>
      </c>
      <c r="AG333" s="821">
        <v>8.1</v>
      </c>
      <c r="AH333" s="821">
        <v>-9.9</v>
      </c>
      <c r="AI333" s="821">
        <v>10.51</v>
      </c>
      <c r="AJ333" s="821">
        <v>8.1</v>
      </c>
      <c r="AK333" s="821">
        <v>10</v>
      </c>
      <c r="AL333" s="833">
        <v>2480</v>
      </c>
      <c r="AM333" s="827">
        <v>1.6</v>
      </c>
      <c r="AN333" s="821">
        <v>0.13</v>
      </c>
      <c r="AO333" s="705">
        <f>IF(U333="n/a","n/a",IF(AA333&lt;0,"n/a",IF(AA333="n/a","n/a",J333+U333-AA333)))</f>
        <v>20.663067154335046</v>
      </c>
      <c r="AP333" s="706">
        <f>IF(U333="n/a","n/a",J333+U333)</f>
        <v>33.186471409654196</v>
      </c>
      <c r="AQ333" s="843">
        <f>IF(OR(AC333&lt;0.01,AC333="n/a",AF333="n/a"),"n/a",(I333/SQRT(22.5*AC333*(I333/AF333))-1)*100)</f>
        <v>-24.283844721137847</v>
      </c>
      <c r="AR333" s="618">
        <f>INDEX(Historical!$C$7:$C$1222,MATCH(B333,Historical!$B$7:$B$1244,0))*IF(AH333="n/a",1.03,IF(AH333&lt;0,1.01,IF(AH333&gt;10,1.1,(1+AH333/100))))</f>
        <v>1.5352000000000001</v>
      </c>
      <c r="AS333" s="841">
        <f>IF($AI333="n/a",1.03*AR333,IF($AI333&lt;0,1.01*AR333,IF($AI333&gt;10,1.1*AR333,(1+$AI333/100)*AR333)))</f>
        <v>1.6887200000000002</v>
      </c>
      <c r="AT333" s="841">
        <f>IF($AK333="n/a",1.03*AS333,IF($AK333&lt;0,1.01*AS333,IF($AK333&gt;10,1.1*AS333,(1+$AK333/100)*AS333)))</f>
        <v>1.8575920000000004</v>
      </c>
      <c r="AU333" s="841">
        <f>IF($AK333="n/a",1.03*AT333,IF($AK333&lt;0,1.01*AT333,IF($AK333&gt;10,1.1*AT333,(1+$AK333/100)*AT333)))</f>
        <v>2.0433512000000005</v>
      </c>
      <c r="AV333" s="841">
        <f>IF($AK333="n/a",1.03*AU333,IF($AK333&lt;0,1.01*AU333,IF($AK333&gt;10,1.1*AU333,(1+$AK333/100)*AU333)))</f>
        <v>2.2476863200000006</v>
      </c>
      <c r="AW333" s="618">
        <f>SUM(AR333:AV333)</f>
        <v>9.3725495200000033</v>
      </c>
      <c r="AX333" s="713">
        <f>AW333/I333*100</f>
        <v>15.92346163778458</v>
      </c>
      <c r="AY333" s="887">
        <v>1.4</v>
      </c>
      <c r="AZ333" s="827">
        <v>4.7</v>
      </c>
      <c r="BA333" s="827">
        <v>-25.44</v>
      </c>
      <c r="BB333" s="827">
        <v>-2.9000000000000004</v>
      </c>
      <c r="BC333" s="827">
        <v>-10.56</v>
      </c>
      <c r="BE333" s="594">
        <v>2014</v>
      </c>
      <c r="BF333" s="853">
        <f>IF(BE333&gt;2020,0,IF(BE333&gt;2008,1,IF(BE333&gt;2001,2,IF(BE333&gt;1990,3,IF(BE333&gt;1980,4,IF(BE333&gt;1973,5,IF(BE333&gt;1970,6,IF(BE333&gt;1960,7,IF(BE333&gt;1958,8,IF(BE333&gt;1953,9,10))))))))))</f>
        <v>1</v>
      </c>
      <c r="BG333" s="837">
        <v>1.0999999999999999</v>
      </c>
      <c r="BH333" s="820" t="s">
        <v>4443</v>
      </c>
      <c r="BI333" s="820" t="s">
        <v>4444</v>
      </c>
    </row>
    <row r="334" spans="1:61" ht="11.25" customHeight="1" x14ac:dyDescent="0.2">
      <c r="A334" s="826" t="s">
        <v>4876</v>
      </c>
      <c r="B334" s="830" t="s">
        <v>1283</v>
      </c>
      <c r="C334" s="885" t="s">
        <v>107</v>
      </c>
      <c r="D334" s="885" t="s">
        <v>4193</v>
      </c>
      <c r="E334" s="699">
        <v>11</v>
      </c>
      <c r="F334" s="1122">
        <v>473</v>
      </c>
      <c r="G334" s="1122" t="s">
        <v>105</v>
      </c>
      <c r="H334" s="1122" t="s">
        <v>105</v>
      </c>
      <c r="I334" t="n">
        <v>102.73</v>
      </c>
      <c r="J334" s="618">
        <f>(M334/I334)*100</f>
        <v>1.6502946954813358</v>
      </c>
      <c r="K334" s="832">
        <v>0.42</v>
      </c>
      <c r="L334" s="842">
        <v>4</v>
      </c>
      <c r="M334" s="609">
        <f>K334*L334</f>
        <v>1.68</v>
      </c>
      <c r="N334" s="825" t="s">
        <v>150</v>
      </c>
      <c r="O334" s="700">
        <v>0.38</v>
      </c>
      <c r="P334" s="603">
        <v>45001</v>
      </c>
      <c r="Q334" s="603">
        <v>45016</v>
      </c>
      <c r="R334" s="609">
        <f>(K334-O334)/O334*100</f>
        <v>10.52631578947368</v>
      </c>
      <c r="S334" s="667">
        <f>IF(INDEX(Historical!$D$7:$D$1220,MATCH(B334,Historical!$B$7:$B$1244,0))=0,"n/a",(INDEX(Historical!$C$7:$C$1222,MATCH(B334,Historical!$B$7:$B$1244,0))/INDEX(Historical!$D$7:$D$1220,MATCH(B334,Historical!$B$7:$B$1244,0))-1)*100)</f>
        <v>15.151515151515138</v>
      </c>
      <c r="T334" s="667">
        <f>IF(INDEX(Historical!$F$7:$F$1213,MATCH(B334,Historical!$B$7:$B$1244,0))=0,"n/a",((INDEX(Historical!$C$7:$C$1222,MATCH(B334,Historical!$B$7:$B$1244,0))/INDEX(Historical!$F$7:$F$1213,MATCH(B334,Historical!$B$7:$B$1244,0)))^(1/3)-1)*100)</f>
        <v>11.382501568448111</v>
      </c>
      <c r="U334" s="667">
        <f>IF(INDEX(Historical!$H$7:$H$1213,MATCH(B334,Historical!$B$7:$B$1244,0))=0,"n/a",((INDEX(Historical!$C$7:$C$1222,MATCH(B334,Historical!$B$7:$B$1244,0))/INDEX(Historical!$H$7:$H$1213,MATCH(B334,Historical!$B$7:$B$1244,0)))^(1/5)-1)*100)</f>
        <v>13.697448881013807</v>
      </c>
      <c r="V334" s="667" t="str">
        <f>IF(INDEX(Historical!$N$7:$N$1213,MATCH(B334,Historical!$B$7:$B$1244,0))=0,"n/a",((INDEX(Historical!$C$7:$C$1222,MATCH(B334,Historical!$B$7:$B$1244,0))/INDEX(Historical!$N$7:$N$1213,MATCH(B334,Historical!$B$7:$B$1244,0)))^(1/10)-1)*100)</f>
        <v>n/a</v>
      </c>
      <c r="W334" s="668" t="str">
        <f>IF(OR(U334&lt;=0,U334="n/a",V334&lt;=0,V334="n/a"),"n/a",U334/V334)</f>
        <v>n/a</v>
      </c>
      <c r="X334" s="669" t="str">
        <f>IF(OR(AJ334&lt;=0,AJ334="n/a",U334&lt;=0,U334="n/a"),"n/a",U334/AJ334)</f>
        <v>n/a</v>
      </c>
      <c r="Y334" s="628"/>
      <c r="Z334" s="618">
        <f>IF(OR(AC334&lt;0.01,AC334="n/a"),"n/a",M334/AC334*100)</f>
        <v>65.369649805447466</v>
      </c>
      <c r="AA334" s="841">
        <f>IF(OR(AC334&lt;0.01,AC334="n/a"),"n/a",I334/AC334)</f>
        <v>39.610894941634243</v>
      </c>
      <c r="AB334" s="842">
        <v>12</v>
      </c>
      <c r="AC334" s="821">
        <v>2.57</v>
      </c>
      <c r="AD334" s="821">
        <v>6.74</v>
      </c>
      <c r="AE334" s="821">
        <v>5.96</v>
      </c>
      <c r="AF334" s="821">
        <v>2.5</v>
      </c>
      <c r="AG334" s="821">
        <v>6.4</v>
      </c>
      <c r="AH334" s="821">
        <v>-64.099999999999994</v>
      </c>
      <c r="AI334" s="821">
        <v>9.76</v>
      </c>
      <c r="AJ334" s="821">
        <v>-2.8000000000000003</v>
      </c>
      <c r="AK334" s="821">
        <v>5.86</v>
      </c>
      <c r="AL334" s="833">
        <v>57420</v>
      </c>
      <c r="AM334" s="827">
        <v>0.2</v>
      </c>
      <c r="AN334" s="821">
        <v>0.8</v>
      </c>
      <c r="AO334" s="705">
        <f>IF(U334="n/a","n/a",IF(AA334&lt;0,"n/a",IF(AA334="n/a","n/a",J334+U334-AA334)))</f>
        <v>-24.263151365139102</v>
      </c>
      <c r="AP334" s="706">
        <f>IF(U334="n/a","n/a",J334+U334)</f>
        <v>15.347743576495143</v>
      </c>
      <c r="AQ334" s="843">
        <f>IF(OR(AC334&lt;0.01,AC334="n/a",AF334="n/a"),"n/a",(I334/SQRT(22.5*AC334*(I334/AF334))-1)*100)</f>
        <v>109.7906229808776</v>
      </c>
      <c r="AR334" s="618">
        <f>INDEX(Historical!$C$7:$C$1222,MATCH(B334,Historical!$B$7:$B$1244,0))*IF(AH334="n/a",1.03,IF(AH334&lt;0,1.01,IF(AH334&gt;10,1.1,(1+AH334/100))))</f>
        <v>1.5352000000000001</v>
      </c>
      <c r="AS334" s="841">
        <f>IF($AI334="n/a",1.03*AR334,IF($AI334&lt;0,1.01*AR334,IF($AI334&gt;10,1.1*AR334,(1+$AI334/100)*AR334)))</f>
        <v>1.68503552</v>
      </c>
      <c r="AT334" s="841">
        <f>IF($AK334="n/a",1.03*AS334,IF($AK334&lt;0,1.01*AS334,IF($AK334&gt;10,1.1*AS334,(1+$AK334/100)*AS334)))</f>
        <v>1.7837786014720001</v>
      </c>
      <c r="AU334" s="841">
        <f>IF($AK334="n/a",1.03*AT334,IF($AK334&lt;0,1.01*AT334,IF($AK334&gt;10,1.1*AT334,(1+$AK334/100)*AT334)))</f>
        <v>1.8883080275182593</v>
      </c>
      <c r="AV334" s="841">
        <f>IF($AK334="n/a",1.03*AU334,IF($AK334&lt;0,1.01*AU334,IF($AK334&gt;10,1.1*AU334,(1+$AK334/100)*AU334)))</f>
        <v>1.9989628779308293</v>
      </c>
      <c r="AW334" s="618">
        <f>SUM(AR334:AV334)</f>
        <v>8.8912850269210892</v>
      </c>
      <c r="AX334" s="713">
        <f>AW334/I334*100</f>
        <v>8.7340717356788691</v>
      </c>
      <c r="AY334" s="887">
        <v>0.93</v>
      </c>
      <c r="AZ334" s="827">
        <v>14.899999999999999</v>
      </c>
      <c r="BA334" s="827">
        <v>-25.91</v>
      </c>
      <c r="BB334" s="827">
        <v>-3.6999999999999997</v>
      </c>
      <c r="BC334" s="827">
        <v>0.95</v>
      </c>
      <c r="BE334" s="594">
        <v>2013</v>
      </c>
      <c r="BF334" s="853">
        <f>IF(BE334&gt;2020,0,IF(BE334&gt;2008,1,IF(BE334&gt;2001,2,IF(BE334&gt;1990,3,IF(BE334&gt;1980,4,IF(BE334&gt;1973,5,IF(BE334&gt;1970,6,IF(BE334&gt;1960,7,IF(BE334&gt;1958,8,IF(BE334&gt;1953,9,10))))))))))</f>
        <v>1</v>
      </c>
      <c r="BG334" s="837">
        <v>0.70000000000000007</v>
      </c>
      <c r="BH334" s="820" t="s">
        <v>4443</v>
      </c>
      <c r="BI334" s="820" t="s">
        <v>4444</v>
      </c>
    </row>
    <row r="335" spans="1:61" ht="11.25" customHeight="1" x14ac:dyDescent="0.2">
      <c r="A335" s="826" t="s">
        <v>4877</v>
      </c>
      <c r="B335" s="830" t="s">
        <v>1270</v>
      </c>
      <c r="C335" s="885" t="s">
        <v>130</v>
      </c>
      <c r="D335" s="885" t="s">
        <v>4188</v>
      </c>
      <c r="E335" s="699">
        <v>11</v>
      </c>
      <c r="F335" s="1122">
        <v>437</v>
      </c>
      <c r="G335" s="1098" t="s">
        <v>36</v>
      </c>
      <c r="H335" s="1098" t="s">
        <v>36</v>
      </c>
      <c r="I335" s="829">
        <v>103.4</v>
      </c>
      <c r="J335" s="618">
        <f>(M335/I335)*100</f>
        <v>3.0560928433268861</v>
      </c>
      <c r="K335" s="832">
        <v>0.79</v>
      </c>
      <c r="L335" s="842">
        <v>4</v>
      </c>
      <c r="M335" s="609">
        <f>K335*L335</f>
        <v>3.16</v>
      </c>
      <c r="N335" s="825" t="s">
        <v>510</v>
      </c>
      <c r="O335" s="700">
        <v>0.75</v>
      </c>
      <c r="P335" s="603">
        <v>44866</v>
      </c>
      <c r="Q335" s="603">
        <v>44895</v>
      </c>
      <c r="R335" s="609">
        <f>(K335-O335)/O335*100</f>
        <v>5.3333333333333375</v>
      </c>
      <c r="S335" s="667">
        <f>IF(INDEX(Historical!$D$7:$D$1220,MATCH(B335,Historical!$B$7:$B$1244,0))=0,"n/a",(INDEX(Historical!$C$7:$C$1222,MATCH(B335,Historical!$B$7:$B$1244,0))/INDEX(Historical!$D$7:$D$1220,MATCH(B335,Historical!$B$7:$B$1244,0))-1)*100)</f>
        <v>5.555555555555558</v>
      </c>
      <c r="T335" s="667">
        <f>IF(INDEX(Historical!$F$7:$F$1213,MATCH(B335,Historical!$B$7:$B$1244,0))=0,"n/a",((INDEX(Historical!$C$7:$C$1222,MATCH(B335,Historical!$B$7:$B$1244,0))/INDEX(Historical!$F$7:$F$1213,MATCH(B335,Historical!$B$7:$B$1244,0)))^(1/3)-1)*100)</f>
        <v>5.8955896063723312</v>
      </c>
      <c r="U335" s="667">
        <f>IF(INDEX(Historical!$H$7:$H$1213,MATCH(B335,Historical!$B$7:$B$1244,0))=0,"n/a",((INDEX(Historical!$C$7:$C$1222,MATCH(B335,Historical!$B$7:$B$1244,0))/INDEX(Historical!$H$7:$H$1213,MATCH(B335,Historical!$B$7:$B$1244,0)))^(1/5)-1)*100)</f>
        <v>6.2980048262344379</v>
      </c>
      <c r="V335" s="667">
        <f>IF(INDEX(Historical!$N$7:$N$1213,MATCH(B335,Historical!$B$7:$B$1244,0))=0,"n/a",((INDEX(Historical!$C$7:$C$1222,MATCH(B335,Historical!$B$7:$B$1244,0))/INDEX(Historical!$N$7:$N$1213,MATCH(B335,Historical!$B$7:$B$1244,0)))^(1/10)-1)*100)</f>
        <v>8.2967195927517334</v>
      </c>
      <c r="W335" s="668">
        <f>IF(OR(U335&lt;=0,U335="n/a",V335&lt;=0,V335="n/a"),"n/a",U335/V335)</f>
        <v>0.75909577946162798</v>
      </c>
      <c r="X335" s="669">
        <f>IF(OR(AJ335&lt;=0,AJ335="n/a",U335&lt;=0,U335="n/a"),"n/a",U335/AJ335)</f>
        <v>1.6573696911143259</v>
      </c>
      <c r="Y335" s="631"/>
      <c r="Z335" s="618">
        <f>IF(OR(AC335&lt;0.01,AC335="n/a"),"n/a",M335/AC335*100)</f>
        <v>61.839530332681015</v>
      </c>
      <c r="AA335" s="841">
        <f>IF(OR(AC335&lt;0.01,AC335="n/a"),"n/a",I335/AC335)</f>
        <v>20.234833659491194</v>
      </c>
      <c r="AB335" s="842">
        <v>12</v>
      </c>
      <c r="AC335" s="821">
        <v>5.1100000000000003</v>
      </c>
      <c r="AD335" s="821">
        <v>6.76</v>
      </c>
      <c r="AE335" s="821">
        <v>3.18</v>
      </c>
      <c r="AF335" s="821">
        <v>1.87</v>
      </c>
      <c r="AG335" s="821">
        <v>9.4</v>
      </c>
      <c r="AH335" s="821">
        <v>5.4</v>
      </c>
      <c r="AI335" s="821">
        <v>6.98</v>
      </c>
      <c r="AJ335" s="821">
        <v>3.8</v>
      </c>
      <c r="AK335" s="821">
        <v>3</v>
      </c>
      <c r="AL335" s="833">
        <v>5230</v>
      </c>
      <c r="AM335" s="827">
        <v>0.1</v>
      </c>
      <c r="AN335" s="821">
        <v>0</v>
      </c>
      <c r="AO335" s="705">
        <f>IF(U335="n/a","n/a",IF(AA335&lt;0,"n/a",IF(AA335="n/a","n/a",J335+U335-AA335)))</f>
        <v>-10.880735989929871</v>
      </c>
      <c r="AP335" s="706">
        <f>IF(U335="n/a","n/a",J335+U335)</f>
        <v>9.3540976695613232</v>
      </c>
      <c r="AQ335" s="843">
        <f>IF(OR(AC335&lt;0.01,AC335="n/a",AF335="n/a"),"n/a",(I335/SQRT(22.5*AC335*(I335/AF335))-1)*100)</f>
        <v>29.681899607802762</v>
      </c>
      <c r="AR335" s="618">
        <f>INDEX(Historical!$C$7:$C$1222,MATCH(B335,Historical!$B$7:$B$1244,0))*IF(AH335="n/a",1.03,IF(AH335&lt;0,1.01,IF(AH335&gt;10,1.1,(1+AH335/100))))</f>
        <v>3.2041600000000003</v>
      </c>
      <c r="AS335" s="841">
        <f>IF($AI335="n/a",1.03*AR335,IF($AI335&lt;0,1.01*AR335,IF($AI335&gt;10,1.1*AR335,(1+$AI335/100)*AR335)))</f>
        <v>3.4278103680000007</v>
      </c>
      <c r="AT335" s="841">
        <f>IF($AK335="n/a",1.03*AS335,IF($AK335&lt;0,1.01*AS335,IF($AK335&gt;10,1.1*AS335,(1+$AK335/100)*AS335)))</f>
        <v>3.5306446790400008</v>
      </c>
      <c r="AU335" s="841">
        <f>IF($AK335="n/a",1.03*AT335,IF($AK335&lt;0,1.01*AT335,IF($AK335&gt;10,1.1*AT335,(1+$AK335/100)*AT335)))</f>
        <v>3.636564019411201</v>
      </c>
      <c r="AV335" s="841">
        <f>IF($AK335="n/a",1.03*AU335,IF($AK335&lt;0,1.01*AU335,IF($AK335&gt;10,1.1*AU335,(1+$AK335/100)*AU335)))</f>
        <v>3.7456609399935372</v>
      </c>
      <c r="AW335" s="618">
        <f>SUM(AR335:AV335)</f>
        <v>17.544840006444741</v>
      </c>
      <c r="AX335" s="713">
        <f>AW335/I335*100</f>
        <v>16.967930373737659</v>
      </c>
      <c r="AY335" s="887">
        <v>0.59</v>
      </c>
      <c r="AZ335" s="827">
        <v>10.549999999999999</v>
      </c>
      <c r="BA335" s="827">
        <v>-13.05</v>
      </c>
      <c r="BB335" s="827">
        <v>-2.29</v>
      </c>
      <c r="BC335" s="827">
        <v>-2.41</v>
      </c>
      <c r="BE335" s="594">
        <v>2013</v>
      </c>
      <c r="BF335" s="853">
        <f>IF(BE335&gt;2020,0,IF(BE335&gt;2008,1,IF(BE335&gt;2001,2,IF(BE335&gt;1990,3,IF(BE335&gt;1980,4,IF(BE335&gt;1973,5,IF(BE335&gt;1970,6,IF(BE335&gt;1960,7,IF(BE335&gt;1958,8,IF(BE335&gt;1953,9,10))))))))))</f>
        <v>1</v>
      </c>
      <c r="BG335" s="837">
        <v>3.5000000000000004</v>
      </c>
      <c r="BH335" s="820" t="s">
        <v>4443</v>
      </c>
      <c r="BI335" s="820" t="s">
        <v>4444</v>
      </c>
    </row>
    <row r="336" spans="1:61" ht="11.25" customHeight="1" x14ac:dyDescent="0.2">
      <c r="A336" s="819" t="s">
        <v>4878</v>
      </c>
      <c r="B336" s="830" t="s">
        <v>1272</v>
      </c>
      <c r="C336" s="885" t="s">
        <v>111</v>
      </c>
      <c r="D336" s="885" t="s">
        <v>210</v>
      </c>
      <c r="E336" s="699">
        <v>13</v>
      </c>
      <c r="F336" s="1122">
        <v>290</v>
      </c>
      <c r="G336" s="1122" t="s">
        <v>105</v>
      </c>
      <c r="H336" s="1122" t="s">
        <v>105</v>
      </c>
      <c r="I336" s="829">
        <v>224.98</v>
      </c>
      <c r="J336" s="618">
        <f>(M336/I336)*100</f>
        <v>1.0667614899102142</v>
      </c>
      <c r="K336" s="832">
        <v>0.6</v>
      </c>
      <c r="L336" s="842">
        <v>4</v>
      </c>
      <c r="M336" s="609">
        <f>K336*L336</f>
        <v>2.4</v>
      </c>
      <c r="N336" s="825" t="s">
        <v>207</v>
      </c>
      <c r="O336" s="700">
        <v>0.54</v>
      </c>
      <c r="P336" s="603">
        <v>44697</v>
      </c>
      <c r="Q336" s="603">
        <v>44708</v>
      </c>
      <c r="R336" s="609">
        <f>(K336-O336)/O336*100</f>
        <v>11.1111111111111</v>
      </c>
      <c r="S336" s="667">
        <f>IF(INDEX(Historical!$D$7:$D$1220,MATCH(B336,Historical!$B$7:$B$1244,0))=0,"n/a",(INDEX(Historical!$C$7:$C$1222,MATCH(B336,Historical!$B$7:$B$1244,0))/INDEX(Historical!$D$7:$D$1220,MATCH(B336,Historical!$B$7:$B$1244,0))-1)*100)</f>
        <v>10.377358490566024</v>
      </c>
      <c r="T336" s="667">
        <f>IF(INDEX(Historical!$F$7:$F$1213,MATCH(B336,Historical!$B$7:$B$1244,0))=0,"n/a",((INDEX(Historical!$C$7:$C$1222,MATCH(B336,Historical!$B$7:$B$1244,0))/INDEX(Historical!$F$7:$F$1213,MATCH(B336,Historical!$B$7:$B$1244,0)))^(1/3)-1)*100)</f>
        <v>6.6316630971525736</v>
      </c>
      <c r="U336" s="667">
        <f>IF(INDEX(Historical!$H$7:$H$1213,MATCH(B336,Historical!$B$7:$B$1244,0))=0,"n/a",((INDEX(Historical!$C$7:$C$1222,MATCH(B336,Historical!$B$7:$B$1244,0))/INDEX(Historical!$H$7:$H$1213,MATCH(B336,Historical!$B$7:$B$1244,0)))^(1/5)-1)*100)</f>
        <v>10.0448115512771</v>
      </c>
      <c r="V336" s="667">
        <f>IF(INDEX(Historical!$N$7:$N$1213,MATCH(B336,Historical!$B$7:$B$1244,0))=0,"n/a",((INDEX(Historical!$C$7:$C$1222,MATCH(B336,Historical!$B$7:$B$1244,0))/INDEX(Historical!$N$7:$N$1213,MATCH(B336,Historical!$B$7:$B$1244,0)))^(1/10)-1)*100)</f>
        <v>11.756428251038731</v>
      </c>
      <c r="W336" s="668">
        <f>IF(OR(U336&lt;=0,U336="n/a",V336&lt;=0,V336="n/a"),"n/a",U336/V336)</f>
        <v>0.85441014369220492</v>
      </c>
      <c r="X336" s="669">
        <f>IF(OR(AJ336&lt;=0,AJ336="n/a",U336&lt;=0,U336="n/a"),"n/a",U336/AJ336)</f>
        <v>0.83014971498157852</v>
      </c>
      <c r="Y336" s="640"/>
      <c r="Z336" s="618">
        <f>IF(OR(AC336&lt;0.01,AC336="n/a"),"n/a",M336/AC336*100)</f>
        <v>31.088082901554404</v>
      </c>
      <c r="AA336" s="841">
        <f>IF(OR(AC336&lt;0.01,AC336="n/a"),"n/a",I336/AC336)</f>
        <v>29.142487046632123</v>
      </c>
      <c r="AB336" s="842">
        <v>12</v>
      </c>
      <c r="AC336" s="821">
        <v>7.72</v>
      </c>
      <c r="AD336" s="821">
        <v>2.4300000000000002</v>
      </c>
      <c r="AE336" s="821">
        <v>5.36</v>
      </c>
      <c r="AF336" s="821">
        <v>5.59</v>
      </c>
      <c r="AG336" s="821">
        <v>20.399999999999999</v>
      </c>
      <c r="AH336" s="821">
        <v>31.3</v>
      </c>
      <c r="AI336" s="821">
        <v>5.16</v>
      </c>
      <c r="AJ336" s="821">
        <v>12.1</v>
      </c>
      <c r="AK336" s="821">
        <v>12</v>
      </c>
      <c r="AL336" s="833">
        <v>17050</v>
      </c>
      <c r="AM336" s="827">
        <v>0.1</v>
      </c>
      <c r="AN336" s="821">
        <v>0</v>
      </c>
      <c r="AO336" s="705">
        <f>IF(U336="n/a","n/a",IF(AA336&lt;0,"n/a",IF(AA336="n/a","n/a",J336+U336-AA336)))</f>
        <v>-18.03091400544481</v>
      </c>
      <c r="AP336" s="706">
        <f>IF(U336="n/a","n/a",J336+U336)</f>
        <v>11.111573041187313</v>
      </c>
      <c r="AQ336" s="843">
        <f>IF(OR(AC336&lt;0.01,AC336="n/a",AF336="n/a"),"n/a",(I336/SQRT(22.5*AC336*(I336/AF336))-1)*100)</f>
        <v>169.07785126297438</v>
      </c>
      <c r="AR336" s="618">
        <f>INDEX(Historical!$C$7:$C$1222,MATCH(B336,Historical!$B$7:$B$1244,0))*IF(AH336="n/a",1.03,IF(AH336&lt;0,1.01,IF(AH336&gt;10,1.1,(1+AH336/100))))</f>
        <v>2.5739999999999998</v>
      </c>
      <c r="AS336" s="841">
        <f>IF($AI336="n/a",1.03*AR336,IF($AI336&lt;0,1.01*AR336,IF($AI336&gt;10,1.1*AR336,(1+$AI336/100)*AR336)))</f>
        <v>2.7068184</v>
      </c>
      <c r="AT336" s="841">
        <f>IF($AK336="n/a",1.03*AS336,IF($AK336&lt;0,1.01*AS336,IF($AK336&gt;10,1.1*AS336,(1+$AK336/100)*AS336)))</f>
        <v>2.9775002400000004</v>
      </c>
      <c r="AU336" s="841">
        <f>IF($AK336="n/a",1.03*AT336,IF($AK336&lt;0,1.01*AT336,IF($AK336&gt;10,1.1*AT336,(1+$AK336/100)*AT336)))</f>
        <v>3.2752502640000007</v>
      </c>
      <c r="AV336" s="841">
        <f>IF($AK336="n/a",1.03*AU336,IF($AK336&lt;0,1.01*AU336,IF($AK336&gt;10,1.1*AU336,(1+$AK336/100)*AU336)))</f>
        <v>3.6027752904000012</v>
      </c>
      <c r="AW336" s="618">
        <f>SUM(AR336:AV336)</f>
        <v>15.136344194399999</v>
      </c>
      <c r="AX336" s="713">
        <f>AW336/I336*100</f>
        <v>6.7278621185883196</v>
      </c>
      <c r="AY336" s="887">
        <v>0.99</v>
      </c>
      <c r="AZ336" s="827">
        <v>30.659999999999997</v>
      </c>
      <c r="BA336" s="827">
        <v>-8.6300000000000008</v>
      </c>
      <c r="BB336" s="827">
        <v>-2.11</v>
      </c>
      <c r="BC336" s="827">
        <v>6.5299999999999994</v>
      </c>
      <c r="BE336" s="594">
        <v>2010</v>
      </c>
      <c r="BF336" s="853">
        <f>IF(BE336&gt;2020,0,IF(BE336&gt;2008,1,IF(BE336&gt;2001,2,IF(BE336&gt;1990,3,IF(BE336&gt;1980,4,IF(BE336&gt;1973,5,IF(BE336&gt;1970,6,IF(BE336&gt;1960,7,IF(BE336&gt;1958,8,IF(BE336&gt;1953,9,10))))))))))</f>
        <v>1</v>
      </c>
      <c r="BG336" s="837">
        <v>11.600000000000001</v>
      </c>
      <c r="BH336" s="820" t="s">
        <v>4443</v>
      </c>
      <c r="BI336" s="820" t="s">
        <v>4444</v>
      </c>
    </row>
    <row r="337" spans="1:61" ht="11.25" customHeight="1" x14ac:dyDescent="0.2">
      <c r="A337" s="826" t="s">
        <v>4879</v>
      </c>
      <c r="B337" s="830" t="s">
        <v>622</v>
      </c>
      <c r="C337" s="885" t="s">
        <v>122</v>
      </c>
      <c r="D337" s="885" t="s">
        <v>4037</v>
      </c>
      <c r="E337" s="699">
        <v>20</v>
      </c>
      <c r="F337" s="1122">
        <v>178</v>
      </c>
      <c r="G337" s="1122" t="s">
        <v>36</v>
      </c>
      <c r="H337" s="1122" t="s">
        <v>36</v>
      </c>
      <c r="I337" t="n">
        <v>90.52</v>
      </c>
      <c r="J337" s="618">
        <f>(M337/I337)*100</f>
        <v>3.4763948497854082</v>
      </c>
      <c r="K337" s="832">
        <v>0.81</v>
      </c>
      <c r="L337" s="842">
        <v>4</v>
      </c>
      <c r="M337" s="609">
        <f>K337*L337</f>
        <v>3.24</v>
      </c>
      <c r="N337" s="825" t="s">
        <v>577</v>
      </c>
      <c r="O337" s="700">
        <v>0.79</v>
      </c>
      <c r="P337" s="603">
        <v>44826</v>
      </c>
      <c r="Q337" s="603">
        <v>44839</v>
      </c>
      <c r="R337" s="609">
        <f>(K337-O337)/O337*100</f>
        <v>2.5316455696202551</v>
      </c>
      <c r="S337" s="667">
        <f>IF(INDEX(Historical!$D$7:$D$1220,MATCH(B337,Historical!$B$7:$B$1244,0))=0,"n/a",(INDEX(Historical!$C$7:$C$1222,MATCH(B337,Historical!$B$7:$B$1244,0))/INDEX(Historical!$D$7:$D$1220,MATCH(B337,Historical!$B$7:$B$1244,0))-1)*100)</f>
        <v>2.5806451612903292</v>
      </c>
      <c r="T337" s="667">
        <f>IF(INDEX(Historical!$F$7:$F$1213,MATCH(B337,Historical!$B$7:$B$1244,0))=0,"n/a",((INDEX(Historical!$C$7:$C$1222,MATCH(B337,Historical!$B$7:$B$1244,0))/INDEX(Historical!$F$7:$F$1213,MATCH(B337,Historical!$B$7:$B$1244,0)))^(1/3)-1)*100)</f>
        <v>2.4185138391309868</v>
      </c>
      <c r="U337" s="667">
        <f>IF(INDEX(Historical!$H$7:$H$1213,MATCH(B337,Historical!$B$7:$B$1244,0))=0,"n/a",((INDEX(Historical!$C$7:$C$1222,MATCH(B337,Historical!$B$7:$B$1244,0))/INDEX(Historical!$H$7:$H$1213,MATCH(B337,Historical!$B$7:$B$1244,0)))^(1/5)-1)*100)</f>
        <v>4.029694359974445</v>
      </c>
      <c r="V337" s="667">
        <f>IF(INDEX(Historical!$N$7:$N$1213,MATCH(B337,Historical!$B$7:$B$1244,0))=0,"n/a",((INDEX(Historical!$C$7:$C$1222,MATCH(B337,Historical!$B$7:$B$1244,0))/INDEX(Historical!$N$7:$N$1213,MATCH(B337,Historical!$B$7:$B$1244,0)))^(1/10)-1)*100)</f>
        <v>9.6130696044558483</v>
      </c>
      <c r="W337" s="668">
        <f>IF(OR(U337&lt;=0,U337="n/a",V337&lt;=0,V337="n/a"),"n/a",U337/V337)</f>
        <v>0.41918913789062773</v>
      </c>
      <c r="X337" s="669" t="str">
        <f>IF(OR(AJ337&lt;=0,AJ337="n/a",U337&lt;=0,U337="n/a"),"n/a",U337/AJ337)</f>
        <v>n/a</v>
      </c>
      <c r="Y337" s="628"/>
      <c r="Z337" s="618">
        <f>IF(OR(AC337&lt;0.01,AC337="n/a"),"n/a",M337/AC337*100)</f>
        <v>130.12048192771084</v>
      </c>
      <c r="AA337" s="841">
        <f>IF(OR(AC337&lt;0.01,AC337="n/a"),"n/a",I337/AC337)</f>
        <v>37.429718875502004</v>
      </c>
      <c r="AB337" s="842">
        <v>12</v>
      </c>
      <c r="AC337" s="821">
        <v>2.4900000000000002</v>
      </c>
      <c r="AD337" s="821">
        <v>10.14</v>
      </c>
      <c r="AE337" s="821">
        <v>1.93</v>
      </c>
      <c r="AF337" s="821">
        <v>1.43</v>
      </c>
      <c r="AG337" s="821">
        <v>3.2</v>
      </c>
      <c r="AH337" s="821">
        <v>-65.2</v>
      </c>
      <c r="AI337" s="821">
        <v>13.88</v>
      </c>
      <c r="AJ337" s="821">
        <v>-26.200000000000003</v>
      </c>
      <c r="AK337" s="821">
        <v>3.74</v>
      </c>
      <c r="AL337" s="833">
        <v>24370</v>
      </c>
      <c r="AM337" s="827">
        <v>0.22999999999999998</v>
      </c>
      <c r="AN337" s="821">
        <v>0.64</v>
      </c>
      <c r="AO337" s="705">
        <f>IF(U337="n/a","n/a",IF(AA337&lt;0,"n/a",IF(AA337="n/a","n/a",J337+U337-AA337)))</f>
        <v>-29.923629665742151</v>
      </c>
      <c r="AP337" s="706">
        <f>IF(U337="n/a","n/a",J337+U337)</f>
        <v>7.5060892097598533</v>
      </c>
      <c r="AQ337" s="843">
        <f>IF(OR(AC337&lt;0.01,AC337="n/a",AF337="n/a"),"n/a",(I337/SQRT(22.5*AC337*(I337/AF337))-1)*100)</f>
        <v>54.235747394071844</v>
      </c>
      <c r="AR337" s="618">
        <f>INDEX(Historical!$C$7:$C$1222,MATCH(B337,Historical!$B$7:$B$1244,0))*IF(AH337="n/a",1.03,IF(AH337&lt;0,1.01,IF(AH337&gt;10,1.1,(1+AH337/100))))</f>
        <v>3.2118000000000002</v>
      </c>
      <c r="AS337" s="841">
        <f>IF($AI337="n/a",1.03*AR337,IF($AI337&lt;0,1.01*AR337,IF($AI337&gt;10,1.1*AR337,(1+$AI337/100)*AR337)))</f>
        <v>3.5329800000000007</v>
      </c>
      <c r="AT337" s="841">
        <f>IF($AK337="n/a",1.03*AS337,IF($AK337&lt;0,1.01*AS337,IF($AK337&gt;10,1.1*AS337,(1+$AK337/100)*AS337)))</f>
        <v>3.6651134520000013</v>
      </c>
      <c r="AU337" s="841">
        <f>IF($AK337="n/a",1.03*AT337,IF($AK337&lt;0,1.01*AT337,IF($AK337&gt;10,1.1*AT337,(1+$AK337/100)*AT337)))</f>
        <v>3.8021886951048018</v>
      </c>
      <c r="AV337" s="841">
        <f>IF($AK337="n/a",1.03*AU337,IF($AK337&lt;0,1.01*AU337,IF($AK337&gt;10,1.1*AU337,(1+$AK337/100)*AU337)))</f>
        <v>3.944390552301722</v>
      </c>
      <c r="AW337" s="618">
        <f>SUM(AR337:AV337)</f>
        <v>18.156472699406525</v>
      </c>
      <c r="AX337" s="713">
        <f>AW337/I337*100</f>
        <v>19.481193883483392</v>
      </c>
      <c r="AY337" s="887">
        <v>1.0900000000000001</v>
      </c>
      <c r="AZ337" s="827">
        <v>12.1</v>
      </c>
      <c r="BA337" s="827">
        <v>-32.79</v>
      </c>
      <c r="BB337" s="827">
        <v>-12.22</v>
      </c>
      <c r="BC337" s="827">
        <v>-15.15</v>
      </c>
      <c r="BE337" s="594">
        <v>2003</v>
      </c>
      <c r="BF337" s="853">
        <f>IF(BE337&gt;2020,0,IF(BE337&gt;2008,1,IF(BE337&gt;2001,2,IF(BE337&gt;1990,3,IF(BE337&gt;1980,4,IF(BE337&gt;1973,5,IF(BE337&gt;1970,6,IF(BE337&gt;1960,7,IF(BE337&gt;1958,8,IF(BE337&gt;1953,9,10))))))))))</f>
        <v>2</v>
      </c>
      <c r="BG337" s="837">
        <v>1.7000000000000002</v>
      </c>
      <c r="BH337" s="820" t="s">
        <v>4443</v>
      </c>
      <c r="BI337" s="820" t="s">
        <v>4444</v>
      </c>
    </row>
    <row r="338" spans="1:61" ht="11.25" customHeight="1" x14ac:dyDescent="0.2">
      <c r="A338" s="836" t="s">
        <v>4525</v>
      </c>
      <c r="B338" s="830" t="s">
        <v>4518</v>
      </c>
      <c r="C338" s="885" t="s">
        <v>4178</v>
      </c>
      <c r="D338" s="885" t="s">
        <v>4179</v>
      </c>
      <c r="E338" s="699">
        <v>6</v>
      </c>
      <c r="F338" s="1122">
        <v>667</v>
      </c>
      <c r="G338" s="1081" t="s">
        <v>105</v>
      </c>
      <c r="H338" s="1081" t="s">
        <v>105</v>
      </c>
      <c r="I338" t="n">
        <v>74.91</v>
      </c>
      <c r="J338" s="618">
        <f>(M338/I338)*100</f>
        <v>8.1438751272480498</v>
      </c>
      <c r="K338" s="832">
        <v>1.8</v>
      </c>
      <c r="L338" s="842">
        <v>4</v>
      </c>
      <c r="M338" s="609">
        <f>K338*L338</f>
        <v>7.2</v>
      </c>
      <c r="N338" s="825" t="s">
        <v>147</v>
      </c>
      <c r="O338" s="700">
        <v>1.75</v>
      </c>
      <c r="P338" s="603">
        <v>44833</v>
      </c>
      <c r="Q338" s="603">
        <v>44848</v>
      </c>
      <c r="R338" s="609">
        <f>(K338-O338)/O338*100</f>
        <v>2.8571428571428599</v>
      </c>
      <c r="S338" s="667">
        <f>IF(INDEX(Historical!$D$7:$D$1220,MATCH(B338,Historical!$B$7:$B$1244,0))=0,"n/a",(INDEX(Historical!$C$7:$C$1222,MATCH(B338,Historical!$B$7:$B$1244,0))/INDEX(Historical!$D$7:$D$1220,MATCH(B338,Historical!$B$7:$B$1244,0))-1)*100)</f>
        <v>24.542124542124544</v>
      </c>
      <c r="T338" s="667">
        <f>IF(INDEX(Historical!$F$7:$F$1213,MATCH(B338,Historical!$B$7:$B$1244,0))=0,"n/a",((INDEX(Historical!$C$7:$C$1222,MATCH(B338,Historical!$B$7:$B$1244,0))/INDEX(Historical!$F$7:$F$1213,MATCH(B338,Historical!$B$7:$B$1244,0)))^(1/3)-1)*100)</f>
        <v>46.111412661299966</v>
      </c>
      <c r="U338" s="667">
        <f>IF(INDEX(Historical!$H$7:$H$1213,MATCH(B338,Historical!$B$7:$B$1244,0))=0,"n/a",((INDEX(Historical!$C$7:$C$1222,MATCH(B338,Historical!$B$7:$B$1244,0))/INDEX(Historical!$H$7:$H$1213,MATCH(B338,Historical!$B$7:$B$1244,0)))^(1/5)-1)*100)</f>
        <v>86.671291246624676</v>
      </c>
      <c r="V338" s="667" t="str">
        <f>IF(INDEX(Historical!$N$7:$N$1213,MATCH(B338,Historical!$B$7:$B$1244,0))=0,"n/a",((INDEX(Historical!$C$7:$C$1222,MATCH(B338,Historical!$B$7:$B$1244,0))/INDEX(Historical!$N$7:$N$1213,MATCH(B338,Historical!$B$7:$B$1244,0)))^(1/10)-1)*100)</f>
        <v>n/a</v>
      </c>
      <c r="W338" s="668" t="str">
        <f>IF(OR(U338&lt;=0,U338="n/a",V338&lt;=0,V338="n/a"),"n/a",U338/V338)</f>
        <v>n/a</v>
      </c>
      <c r="X338" s="669">
        <f>IF(OR(AJ338&lt;=0,AJ338="n/a",U338&lt;=0,U338="n/a"),"n/a",U338/AJ338)</f>
        <v>1.3232258205591554</v>
      </c>
      <c r="Y338" s="640"/>
      <c r="Z338" s="618">
        <f>IF(OR(AC338&lt;0.01,AC338="n/a"),"n/a",M338/AC338*100)</f>
        <v>138.46153846153845</v>
      </c>
      <c r="AA338" s="841">
        <f>IF(OR(AC338&lt;0.01,AC338="n/a"),"n/a",I338/AC338)</f>
        <v>17.001923076923077</v>
      </c>
      <c r="AB338" s="842">
        <v>12</v>
      </c>
      <c r="AC338" s="821">
        <v>5.2</v>
      </c>
      <c r="AD338" s="821" t="s">
        <v>135</v>
      </c>
      <c r="AE338" s="821">
        <v>8.23</v>
      </c>
      <c r="AF338" s="821">
        <v>1.18</v>
      </c>
      <c r="AG338" s="821">
        <v>7.8</v>
      </c>
      <c r="AH338" s="821">
        <v>39.5</v>
      </c>
      <c r="AI338" s="821">
        <v>3.7900000000000005</v>
      </c>
      <c r="AJ338" s="821">
        <v>65.5</v>
      </c>
      <c r="AK338" s="821" t="s">
        <v>135</v>
      </c>
      <c r="AL338" s="833">
        <v>2180</v>
      </c>
      <c r="AM338" s="827">
        <v>0.8</v>
      </c>
      <c r="AN338" s="821">
        <v>0.15</v>
      </c>
      <c r="AO338" s="705">
        <f>IF(U338="n/a","n/a",IF(AA338&lt;0,"n/a",IF(AA338="n/a","n/a",J338+U338-AA338)))</f>
        <v>77.813243296949651</v>
      </c>
      <c r="AP338" s="706">
        <f>IF(U338="n/a","n/a",J338+U338)</f>
        <v>94.815166373872728</v>
      </c>
      <c r="AQ338" s="843">
        <f>IF(OR(AC338&lt;0.01,AC338="n/a",AF338="n/a"),"n/a",(I338/SQRT(22.5*AC338*(I338/AF338))-1)*100)</f>
        <v>-5.572439920518435</v>
      </c>
      <c r="AR338" s="618">
        <f>INDEX(Historical!$C$7:$C$1222,MATCH(B338,Historical!$B$7:$B$1244,0))*IF(AH338="n/a",1.03,IF(AH338&lt;0,1.01,IF(AH338&gt;10,1.1,(1+AH338/100))))</f>
        <v>7.48</v>
      </c>
      <c r="AS338" s="841">
        <f>IF($AI338="n/a",1.03*AR338,IF($AI338&lt;0,1.01*AR338,IF($AI338&gt;10,1.1*AR338,(1+$AI338/100)*AR338)))</f>
        <v>7.7634920000000012</v>
      </c>
      <c r="AT338" s="841">
        <f>IF($AK338="n/a",1.03*AS338,IF($AK338&lt;0,1.01*AS338,IF($AK338&gt;10,1.1*AS338,(1+$AK338/100)*AS338)))</f>
        <v>7.9963967600000014</v>
      </c>
      <c r="AU338" s="841">
        <f>IF($AK338="n/a",1.03*AT338,IF($AK338&lt;0,1.01*AT338,IF($AK338&gt;10,1.1*AT338,(1+$AK338/100)*AT338)))</f>
        <v>8.2362886628000016</v>
      </c>
      <c r="AV338" s="841">
        <f>IF($AK338="n/a",1.03*AU338,IF($AK338&lt;0,1.01*AU338,IF($AK338&gt;10,1.1*AU338,(1+$AK338/100)*AU338)))</f>
        <v>8.4833773226840012</v>
      </c>
      <c r="AW338" s="618">
        <f>SUM(AR338:AV338)</f>
        <v>39.959554745484006</v>
      </c>
      <c r="AX338" s="713">
        <f>AW338/I338*100</f>
        <v>45.198003331618601</v>
      </c>
      <c r="AY338" s="887">
        <v>1.63</v>
      </c>
      <c r="AZ338" s="827">
        <v>9.15</v>
      </c>
      <c r="BA338" s="827">
        <v>-58.13</v>
      </c>
      <c r="BB338" s="827">
        <v>-7.95</v>
      </c>
      <c r="BC338" s="827">
        <v>-15.040000000000001</v>
      </c>
      <c r="BE338" s="594">
        <v>2017</v>
      </c>
      <c r="BF338" s="853">
        <f>IF(BE338&gt;2020,0,IF(BE338&gt;2008,1,IF(BE338&gt;2001,2,IF(BE338&gt;1990,3,IF(BE338&gt;1980,4,IF(BE338&gt;1973,5,IF(BE338&gt;1970,6,IF(BE338&gt;1960,7,IF(BE338&gt;1958,8,IF(BE338&gt;1953,9,10))))))))))</f>
        <v>1</v>
      </c>
      <c r="BG338" s="837">
        <v>6.2</v>
      </c>
      <c r="BH338" s="820" t="s">
        <v>4443</v>
      </c>
      <c r="BI338" s="820" t="s">
        <v>4445</v>
      </c>
    </row>
    <row r="339" spans="1:61" s="737" customFormat="1" ht="11.25" customHeight="1" x14ac:dyDescent="0.2">
      <c r="A339" s="720" t="s">
        <v>4880</v>
      </c>
      <c r="B339" s="743" t="s">
        <v>1274</v>
      </c>
      <c r="C339" s="885" t="s">
        <v>107</v>
      </c>
      <c r="D339" s="885" t="s">
        <v>4197</v>
      </c>
      <c r="E339" s="721">
        <v>13</v>
      </c>
      <c r="F339" s="1122">
        <v>317</v>
      </c>
      <c r="G339" s="1121" t="s">
        <v>36</v>
      </c>
      <c r="H339" s="1121" t="s">
        <v>36</v>
      </c>
      <c r="I339" t="n">
        <v>65.33</v>
      </c>
      <c r="J339" s="723">
        <f>(M339/I339)*100</f>
        <v>2.7610441767068274</v>
      </c>
      <c r="K339" s="724">
        <v>0.55000000000000004</v>
      </c>
      <c r="L339" s="725">
        <v>4</v>
      </c>
      <c r="M339" s="726">
        <f>K339*L339</f>
        <v>2.2000000000000002</v>
      </c>
      <c r="N339" s="727" t="s">
        <v>577</v>
      </c>
      <c r="O339" s="728">
        <v>0.51</v>
      </c>
      <c r="P339" s="1037">
        <v>44918</v>
      </c>
      <c r="Q339" s="1037">
        <v>44932</v>
      </c>
      <c r="R339" s="726">
        <f>(K339-O339)/O339*100</f>
        <v>7.8431372549019676</v>
      </c>
      <c r="S339" s="667">
        <f>IF(INDEX(Historical!$D$7:$D$1220,MATCH(B339,Historical!$B$7:$B$1244,0))=0,"n/a",(INDEX(Historical!$C$7:$C$1222,MATCH(B339,Historical!$B$7:$B$1244,0))/INDEX(Historical!$D$7:$D$1220,MATCH(B339,Historical!$B$7:$B$1244,0))-1)*100)</f>
        <v>5.7894736842105221</v>
      </c>
      <c r="T339" s="667">
        <f>IF(INDEX(Historical!$F$7:$F$1213,MATCH(B339,Historical!$B$7:$B$1244,0))=0,"n/a",((INDEX(Historical!$C$7:$C$1222,MATCH(B339,Historical!$B$7:$B$1244,0))/INDEX(Historical!$F$7:$F$1213,MATCH(B339,Historical!$B$7:$B$1244,0)))^(1/3)-1)*100)</f>
        <v>5.7423713007624944</v>
      </c>
      <c r="U339" s="667">
        <f>IF(INDEX(Historical!$H$7:$H$1213,MATCH(B339,Historical!$B$7:$B$1244,0))=0,"n/a",((INDEX(Historical!$C$7:$C$1222,MATCH(B339,Historical!$B$7:$B$1244,0))/INDEX(Historical!$H$7:$H$1213,MATCH(B339,Historical!$B$7:$B$1244,0)))^(1/5)-1)*100)</f>
        <v>9.9656913296717988</v>
      </c>
      <c r="V339" s="667">
        <f>IF(INDEX(Historical!$N$7:$N$1213,MATCH(B339,Historical!$B$7:$B$1244,0))=0,"n/a",((INDEX(Historical!$C$7:$C$1222,MATCH(B339,Historical!$B$7:$B$1244,0))/INDEX(Historical!$N$7:$N$1213,MATCH(B339,Historical!$B$7:$B$1244,0)))^(1/10)-1)*100)</f>
        <v>9.3800759260381774</v>
      </c>
      <c r="W339" s="668">
        <f>IF(OR(U339&lt;=0,U339="n/a",V339&lt;=0,V339="n/a"),"n/a",U339/V339)</f>
        <v>1.0624318404511002</v>
      </c>
      <c r="X339" s="669">
        <f>IF(OR(AJ339&lt;=0,AJ339="n/a",U339&lt;=0,U339="n/a"),"n/a",U339/AJ339)</f>
        <v>2.6934300891004863</v>
      </c>
      <c r="Y339" s="1136"/>
      <c r="Z339" s="723">
        <f>IF(OR(AC339&lt;0.01,AC339="n/a"),"n/a",M339/AC339*100)</f>
        <v>38.596491228070178</v>
      </c>
      <c r="AA339" s="730">
        <f>IF(OR(AC339&lt;0.01,AC339="n/a"),"n/a",I339/AC339)</f>
        <v>13.978947368421053</v>
      </c>
      <c r="AB339" s="725">
        <v>12</v>
      </c>
      <c r="AC339" s="731">
        <v>5.7</v>
      </c>
      <c r="AD339" s="731">
        <v>5.63</v>
      </c>
      <c r="AE339" s="731">
        <v>5.67</v>
      </c>
      <c r="AF339" s="731">
        <v>1.31</v>
      </c>
      <c r="AG339" s="731">
        <v>5.4</v>
      </c>
      <c r="AH339" s="731">
        <v>-0.8</v>
      </c>
      <c r="AI339" s="731">
        <v>0.05</v>
      </c>
      <c r="AJ339" s="731">
        <v>3.6999999999999997</v>
      </c>
      <c r="AK339" s="731">
        <v>2.5</v>
      </c>
      <c r="AL339" s="732">
        <v>3650</v>
      </c>
      <c r="AM339" s="733">
        <v>0.4</v>
      </c>
      <c r="AN339" s="731">
        <v>0.04</v>
      </c>
      <c r="AO339" s="734">
        <f>IF(U339="n/a","n/a",IF(AA339&lt;0,"n/a",IF(AA339="n/a","n/a",J339+U339-AA339)))</f>
        <v>-1.2522118620424276</v>
      </c>
      <c r="AP339" s="735">
        <f>IF(U339="n/a","n/a",J339+U339)</f>
        <v>12.726735506378626</v>
      </c>
      <c r="AQ339" s="843">
        <f>IF(OR(AC339&lt;0.01,AC339="n/a",AF339="n/a"),"n/a",(I339/SQRT(22.5*AC339*(I339/AF339))-1)*100)</f>
        <v>-9.7844037808894608</v>
      </c>
      <c r="AR339" s="618">
        <f>INDEX(Historical!$C$7:$C$1222,MATCH(B339,Historical!$B$7:$B$1244,0))*IF(AH339="n/a",1.03,IF(AH339&lt;0,1.01,IF(AH339&gt;10,1.1,(1+AH339/100))))</f>
        <v>2.0301</v>
      </c>
      <c r="AS339" s="730">
        <f>IF($AI339="n/a",1.03*AR339,IF($AI339&lt;0,1.01*AR339,IF($AI339&gt;10,1.1*AR339,(1+$AI339/100)*AR339)))</f>
        <v>2.0311150499999999</v>
      </c>
      <c r="AT339" s="730">
        <f>IF($AK339="n/a",1.03*AS339,IF($AK339&lt;0,1.01*AS339,IF($AK339&gt;10,1.1*AS339,(1+$AK339/100)*AS339)))</f>
        <v>2.0818929262499997</v>
      </c>
      <c r="AU339" s="730">
        <f>IF($AK339="n/a",1.03*AT339,IF($AK339&lt;0,1.01*AT339,IF($AK339&gt;10,1.1*AT339,(1+$AK339/100)*AT339)))</f>
        <v>2.1339402494062494</v>
      </c>
      <c r="AV339" s="730">
        <f>IF($AK339="n/a",1.03*AU339,IF($AK339&lt;0,1.01*AU339,IF($AK339&gt;10,1.1*AU339,(1+$AK339/100)*AU339)))</f>
        <v>2.1872887556414056</v>
      </c>
      <c r="AW339" s="723">
        <f>SUM(AR339:AV339)</f>
        <v>10.464336981297654</v>
      </c>
      <c r="AX339" s="736">
        <f>AW339/I339*100</f>
        <v>13.132953038777176</v>
      </c>
      <c r="AY339" s="888">
        <v>0.84</v>
      </c>
      <c r="AZ339" s="733">
        <v>7.2700000000000005</v>
      </c>
      <c r="BA339" s="733">
        <v>-13.059999999999999</v>
      </c>
      <c r="BB339" s="733">
        <v>-1.71</v>
      </c>
      <c r="BC339" s="733">
        <v>-2.64</v>
      </c>
      <c r="BD339" s="862"/>
      <c r="BE339" s="594">
        <v>2011</v>
      </c>
      <c r="BF339" s="853">
        <f>IF(BE339&gt;2020,0,IF(BE339&gt;2008,1,IF(BE339&gt;2001,2,IF(BE339&gt;1990,3,IF(BE339&gt;1980,4,IF(BE339&gt;1973,5,IF(BE339&gt;1970,6,IF(BE339&gt;1960,7,IF(BE339&gt;1958,8,IF(BE339&gt;1953,9,10))))))))))</f>
        <v>1</v>
      </c>
      <c r="BG339" s="783">
        <v>0.8</v>
      </c>
      <c r="BH339" s="820" t="s">
        <v>4443</v>
      </c>
      <c r="BI339" s="820" t="s">
        <v>4444</v>
      </c>
    </row>
    <row r="340" spans="1:61" ht="11.25" customHeight="1" x14ac:dyDescent="0.2">
      <c r="A340" s="826" t="s">
        <v>4881</v>
      </c>
      <c r="B340" s="830" t="s">
        <v>1277</v>
      </c>
      <c r="C340" s="885" t="s">
        <v>127</v>
      </c>
      <c r="D340" s="885" t="s">
        <v>4186</v>
      </c>
      <c r="E340" s="699">
        <v>12</v>
      </c>
      <c r="F340" s="1122">
        <v>382</v>
      </c>
      <c r="G340" s="1098" t="s">
        <v>114</v>
      </c>
      <c r="H340" s="1098" t="s">
        <v>114</v>
      </c>
      <c r="I340" s="821">
        <v>99.4</v>
      </c>
      <c r="J340" s="618">
        <f>(M340/I340)*100</f>
        <v>2.8571428571428568</v>
      </c>
      <c r="K340" s="832">
        <v>0.71</v>
      </c>
      <c r="L340" s="842">
        <v>4</v>
      </c>
      <c r="M340" s="609">
        <f>K340*L340</f>
        <v>2.84</v>
      </c>
      <c r="N340" s="825" t="s">
        <v>405</v>
      </c>
      <c r="O340" s="700">
        <v>0.65</v>
      </c>
      <c r="P340" s="603">
        <v>44839</v>
      </c>
      <c r="Q340" s="603">
        <v>44859</v>
      </c>
      <c r="R340" s="609">
        <f>(K340-O340)/O340*100</f>
        <v>9.2307692307692211</v>
      </c>
      <c r="S340" s="667">
        <f>IF(INDEX(Historical!$D$7:$D$1220,MATCH(B340,Historical!$B$7:$B$1244,0))=0,"n/a",(INDEX(Historical!$C$7:$C$1222,MATCH(B340,Historical!$B$7:$B$1244,0))/INDEX(Historical!$D$7:$D$1220,MATCH(B340,Historical!$B$7:$B$1244,0))-1)*100)</f>
        <v>3.5019455252918386</v>
      </c>
      <c r="T340" s="667">
        <f>IF(INDEX(Historical!$F$7:$F$1213,MATCH(B340,Historical!$B$7:$B$1244,0))=0,"n/a",((INDEX(Historical!$C$7:$C$1222,MATCH(B340,Historical!$B$7:$B$1244,0))/INDEX(Historical!$F$7:$F$1213,MATCH(B340,Historical!$B$7:$B$1244,0)))^(1/3)-1)*100)</f>
        <v>2.0214054622541111</v>
      </c>
      <c r="U340" s="667">
        <f>IF(INDEX(Historical!$H$7:$H$1213,MATCH(B340,Historical!$B$7:$B$1244,0))=0,"n/a",((INDEX(Historical!$C$7:$C$1222,MATCH(B340,Historical!$B$7:$B$1244,0))/INDEX(Historical!$H$7:$H$1213,MATCH(B340,Historical!$B$7:$B$1244,0)))^(1/5)-1)*100)</f>
        <v>4.8413171284721557</v>
      </c>
      <c r="V340" s="667">
        <f>IF(INDEX(Historical!$N$7:$N$1213,MATCH(B340,Historical!$B$7:$B$1244,0))=0,"n/a",((INDEX(Historical!$C$7:$C$1222,MATCH(B340,Historical!$B$7:$B$1244,0))/INDEX(Historical!$N$7:$N$1213,MATCH(B340,Historical!$B$7:$B$1244,0)))^(1/10)-1)*100)</f>
        <v>11.953665772774681</v>
      </c>
      <c r="W340" s="668">
        <f>IF(OR(U340&lt;=0,U340="n/a",V340&lt;=0,V340="n/a"),"n/a",U340/V340)</f>
        <v>0.40500690085367769</v>
      </c>
      <c r="X340" s="669" t="str">
        <f>IF(OR(AJ340&lt;=0,AJ340="n/a",U340&lt;=0,U340="n/a"),"n/a",U340/AJ340)</f>
        <v>n/a</v>
      </c>
      <c r="Y340" s="621"/>
      <c r="Z340" s="618">
        <f>IF(OR(AC340&lt;0.01,AC340="n/a"),"n/a",M340/AC340*100)</f>
        <v>38.69209809264305</v>
      </c>
      <c r="AA340" s="841">
        <f>IF(OR(AC340&lt;0.01,AC340="n/a"),"n/a",I340/AC340)</f>
        <v>13.542234332425069</v>
      </c>
      <c r="AB340" s="842">
        <v>12</v>
      </c>
      <c r="AC340" s="821">
        <v>7.34</v>
      </c>
      <c r="AD340" s="821">
        <v>1.32</v>
      </c>
      <c r="AE340" s="821">
        <v>0.83</v>
      </c>
      <c r="AF340" s="821">
        <v>2.1</v>
      </c>
      <c r="AG340" s="821">
        <v>15.6</v>
      </c>
      <c r="AH340" s="821">
        <v>325.5</v>
      </c>
      <c r="AI340" s="821">
        <v>10.58</v>
      </c>
      <c r="AJ340" s="821">
        <v>-0.1</v>
      </c>
      <c r="AK340" s="821">
        <v>10.36</v>
      </c>
      <c r="AL340" s="833">
        <v>6610</v>
      </c>
      <c r="AM340" s="827">
        <v>0.4</v>
      </c>
      <c r="AN340" s="821">
        <v>0.79</v>
      </c>
      <c r="AO340" s="705">
        <f>IF(U340="n/a","n/a",IF(AA340&lt;0,"n/a",IF(AA340="n/a","n/a",J340+U340-AA340)))</f>
        <v>-5.8437743468100569</v>
      </c>
      <c r="AP340" s="706">
        <f>IF(U340="n/a","n/a",J340+U340)</f>
        <v>7.6984599856150124</v>
      </c>
      <c r="AQ340" s="843">
        <f>IF(OR(AC340&lt;0.01,AC340="n/a",AF340="n/a"),"n/a",(I340/SQRT(22.5*AC340*(I340/AF340))-1)*100)</f>
        <v>12.42516938063023</v>
      </c>
      <c r="AR340" s="618">
        <f>INDEX(Historical!$C$7:$C$1222,MATCH(B340,Historical!$B$7:$B$1244,0))*IF(AH340="n/a",1.03,IF(AH340&lt;0,1.01,IF(AH340&gt;10,1.1,(1+AH340/100))))</f>
        <v>2.9260000000000006</v>
      </c>
      <c r="AS340" s="841">
        <f>IF($AI340="n/a",1.03*AR340,IF($AI340&lt;0,1.01*AR340,IF($AI340&gt;10,1.1*AR340,(1+$AI340/100)*AR340)))</f>
        <v>3.2186000000000008</v>
      </c>
      <c r="AT340" s="841">
        <f>IF($AK340="n/a",1.03*AS340,IF($AK340&lt;0,1.01*AS340,IF($AK340&gt;10,1.1*AS340,(1+$AK340/100)*AS340)))</f>
        <v>3.5404600000000013</v>
      </c>
      <c r="AU340" s="841">
        <f>IF($AK340="n/a",1.03*AT340,IF($AK340&lt;0,1.01*AT340,IF($AK340&gt;10,1.1*AT340,(1+$AK340/100)*AT340)))</f>
        <v>3.8945060000000016</v>
      </c>
      <c r="AV340" s="841">
        <f>IF($AK340="n/a",1.03*AU340,IF($AK340&lt;0,1.01*AU340,IF($AK340&gt;10,1.1*AU340,(1+$AK340/100)*AU340)))</f>
        <v>4.2839566000000024</v>
      </c>
      <c r="AW340" s="618">
        <f>SUM(AR340:AV340)</f>
        <v>17.863522600000007</v>
      </c>
      <c r="AX340" s="713">
        <f>AW340/I340*100</f>
        <v>17.971350704225358</v>
      </c>
      <c r="AY340" s="887">
        <v>0.76</v>
      </c>
      <c r="AZ340" s="827">
        <v>26.119999999999997</v>
      </c>
      <c r="BA340" s="827">
        <v>-5.55</v>
      </c>
      <c r="BB340" s="827">
        <v>-0.54999999999999993</v>
      </c>
      <c r="BC340" s="827">
        <v>7.9600000000000009</v>
      </c>
      <c r="BE340" s="594">
        <v>2011</v>
      </c>
      <c r="BF340" s="853">
        <f>IF(BE340&gt;2020,0,IF(BE340&gt;2008,1,IF(BE340&gt;2001,2,IF(BE340&gt;1990,3,IF(BE340&gt;1980,4,IF(BE340&gt;1973,5,IF(BE340&gt;1970,6,IF(BE340&gt;1960,7,IF(BE340&gt;1958,8,IF(BE340&gt;1953,9,10))))))))))</f>
        <v>1</v>
      </c>
      <c r="BG340" s="837">
        <v>6.6000000000000005</v>
      </c>
      <c r="BH340" s="820" t="s">
        <v>4443</v>
      </c>
      <c r="BI340" s="820" t="s">
        <v>4444</v>
      </c>
    </row>
    <row r="341" spans="1:61" ht="11.25" customHeight="1" x14ac:dyDescent="0.2">
      <c r="A341" s="819" t="s">
        <v>1291</v>
      </c>
      <c r="B341" s="830" t="s">
        <v>1292</v>
      </c>
      <c r="C341" s="885" t="s">
        <v>4055</v>
      </c>
      <c r="D341" s="885" t="s">
        <v>4226</v>
      </c>
      <c r="E341" s="699">
        <v>12</v>
      </c>
      <c r="F341" s="1122">
        <v>383</v>
      </c>
      <c r="G341" s="1122" t="s">
        <v>105</v>
      </c>
      <c r="H341" s="1122" t="s">
        <v>105</v>
      </c>
      <c r="I341" t="n">
        <v>429.57</v>
      </c>
      <c r="J341" s="618">
        <f>(M341/I341)*100</f>
        <v>0.76624588634019353</v>
      </c>
      <c r="K341" s="832">
        <v>0.78</v>
      </c>
      <c r="L341" s="842">
        <v>4</v>
      </c>
      <c r="M341" s="609">
        <f>K341*L341</f>
        <v>3.12</v>
      </c>
      <c r="N341" s="825" t="s">
        <v>374</v>
      </c>
      <c r="O341" s="700">
        <v>0.68</v>
      </c>
      <c r="P341" s="603">
        <v>44840</v>
      </c>
      <c r="Q341" s="603">
        <v>44852</v>
      </c>
      <c r="R341" s="609">
        <f>(K341-O341)/O341*100</f>
        <v>14.705882352941172</v>
      </c>
      <c r="S341" s="667">
        <f>IF(INDEX(Historical!$D$7:$D$1220,MATCH(B341,Historical!$B$7:$B$1244,0))=0,"n/a",(INDEX(Historical!$C$7:$C$1222,MATCH(B341,Historical!$B$7:$B$1244,0))/INDEX(Historical!$D$7:$D$1220,MATCH(B341,Historical!$B$7:$B$1244,0))-1)*100)</f>
        <v>15.102040816326511</v>
      </c>
      <c r="T341" s="667">
        <f>IF(INDEX(Historical!$F$7:$F$1213,MATCH(B341,Historical!$B$7:$B$1244,0))=0,"n/a",((INDEX(Historical!$C$7:$C$1222,MATCH(B341,Historical!$B$7:$B$1244,0))/INDEX(Historical!$F$7:$F$1213,MATCH(B341,Historical!$B$7:$B$1244,0)))^(1/3)-1)*100)</f>
        <v>13.27892686598997</v>
      </c>
      <c r="U341" s="667">
        <f>IF(INDEX(Historical!$H$7:$H$1213,MATCH(B341,Historical!$B$7:$B$1244,0))=0,"n/a",((INDEX(Historical!$C$7:$C$1222,MATCH(B341,Historical!$B$7:$B$1244,0))/INDEX(Historical!$H$7:$H$1213,MATCH(B341,Historical!$B$7:$B$1244,0)))^(1/5)-1)*100)</f>
        <v>14.869835499703509</v>
      </c>
      <c r="V341" s="667">
        <f>IF(INDEX(Historical!$N$7:$N$1213,MATCH(B341,Historical!$B$7:$B$1244,0))=0,"n/a",((INDEX(Historical!$C$7:$C$1222,MATCH(B341,Historical!$B$7:$B$1244,0))/INDEX(Historical!$N$7:$N$1213,MATCH(B341,Historical!$B$7:$B$1244,0)))^(1/10)-1)*100)</f>
        <v>16.355185233403624</v>
      </c>
      <c r="W341" s="668">
        <f>IF(OR(U341&lt;=0,U341="n/a",V341&lt;=0,V341="n/a"),"n/a",U341/V341)</f>
        <v>0.90918172356333482</v>
      </c>
      <c r="X341" s="669">
        <f>IF(OR(AJ341&lt;=0,AJ341="n/a",U341&lt;=0,U341="n/a"),"n/a",U341/AJ341)</f>
        <v>1.062131107121679</v>
      </c>
      <c r="Y341" s="635"/>
      <c r="Z341" s="618">
        <f>IF(OR(AC341&lt;0.01,AC341="n/a"),"n/a",M341/AC341*100)</f>
        <v>47.560975609756099</v>
      </c>
      <c r="AA341" s="841">
        <f>IF(OR(AC341&lt;0.01,AC341="n/a"),"n/a",I341/AC341)</f>
        <v>62.070121951219519</v>
      </c>
      <c r="AB341" s="842">
        <v>7</v>
      </c>
      <c r="AC341" s="821">
        <v>6.56</v>
      </c>
      <c r="AD341" s="821">
        <v>4.1900000000000004</v>
      </c>
      <c r="AE341" s="821">
        <v>8.5399999999999991</v>
      </c>
      <c r="AF341" s="821">
        <v>7.32</v>
      </c>
      <c r="AG341" s="821">
        <v>11.899999999999999</v>
      </c>
      <c r="AH341" s="821">
        <v>-3.6999999999999997</v>
      </c>
      <c r="AI341" s="821">
        <v>13.48</v>
      </c>
      <c r="AJ341" s="821">
        <v>14.000000000000002</v>
      </c>
      <c r="AK341" s="821">
        <v>15.02</v>
      </c>
      <c r="AL341" s="833">
        <v>113730</v>
      </c>
      <c r="AM341" s="827">
        <v>0.2</v>
      </c>
      <c r="AN341" s="821">
        <v>0.45</v>
      </c>
      <c r="AO341" s="705">
        <f>IF(U341="n/a","n/a",IF(AA341&lt;0,"n/a",IF(AA341="n/a","n/a",J341+U341-AA341)))</f>
        <v>-46.43404056517582</v>
      </c>
      <c r="AP341" s="706">
        <f>IF(U341="n/a","n/a",J341+U341)</f>
        <v>15.636081386043703</v>
      </c>
      <c r="AQ341" s="843">
        <f>IF(OR(AC341&lt;0.01,AC341="n/a",AF341="n/a"),"n/a",(I341/SQRT(22.5*AC341*(I341/AF341))-1)*100)</f>
        <v>349.37155756452529</v>
      </c>
      <c r="AR341" s="618">
        <f>INDEX(Historical!$C$7:$C$1222,MATCH(B341,Historical!$B$7:$B$1244,0))*IF(AH341="n/a",1.03,IF(AH341&lt;0,1.01,IF(AH341&gt;10,1.1,(1+AH341/100))))</f>
        <v>2.8481999999999998</v>
      </c>
      <c r="AS341" s="841">
        <f>IF($AI341="n/a",1.03*AR341,IF($AI341&lt;0,1.01*AR341,IF($AI341&gt;10,1.1*AR341,(1+$AI341/100)*AR341)))</f>
        <v>3.1330200000000001</v>
      </c>
      <c r="AT341" s="841">
        <f>IF($AK341="n/a",1.03*AS341,IF($AK341&lt;0,1.01*AS341,IF($AK341&gt;10,1.1*AS341,(1+$AK341/100)*AS341)))</f>
        <v>3.4463220000000003</v>
      </c>
      <c r="AU341" s="841">
        <f>IF($AK341="n/a",1.03*AT341,IF($AK341&lt;0,1.01*AT341,IF($AK341&gt;10,1.1*AT341,(1+$AK341/100)*AT341)))</f>
        <v>3.7909542000000007</v>
      </c>
      <c r="AV341" s="841">
        <f>IF($AK341="n/a",1.03*AU341,IF($AK341&lt;0,1.01*AU341,IF($AK341&gt;10,1.1*AU341,(1+$AK341/100)*AU341)))</f>
        <v>4.1700496200000012</v>
      </c>
      <c r="AW341" s="618">
        <f>SUM(AR341:AV341)</f>
        <v>17.388545820000001</v>
      </c>
      <c r="AX341" s="713">
        <f>AW341/I341*100</f>
        <v>4.2704813153887713</v>
      </c>
      <c r="AY341" s="887">
        <v>1.1599999999999999</v>
      </c>
      <c r="AZ341" s="827">
        <v>19.98</v>
      </c>
      <c r="BA341" s="827">
        <v>-19.8</v>
      </c>
      <c r="BB341" s="827">
        <v>1</v>
      </c>
      <c r="BC341" s="827">
        <v>-0.22999999999999998</v>
      </c>
      <c r="BE341" s="594">
        <v>2011</v>
      </c>
      <c r="BF341" s="853">
        <f>IF(BE341&gt;2020,0,IF(BE341&gt;2008,1,IF(BE341&gt;2001,2,IF(BE341&gt;1990,3,IF(BE341&gt;1980,4,IF(BE341&gt;1973,5,IF(BE341&gt;1970,6,IF(BE341&gt;1960,7,IF(BE341&gt;1958,8,IF(BE341&gt;1953,9,10))))))))))</f>
        <v>1</v>
      </c>
      <c r="BG341" s="837">
        <v>7.0000000000000009</v>
      </c>
      <c r="BH341" s="820" t="s">
        <v>4443</v>
      </c>
      <c r="BI341" s="820" t="s">
        <v>4444</v>
      </c>
    </row>
    <row r="342" spans="1:61" ht="11.25" customHeight="1" x14ac:dyDescent="0.2">
      <c r="A342" s="670" t="s">
        <v>3770</v>
      </c>
      <c r="B342" s="745" t="s">
        <v>3771</v>
      </c>
      <c r="C342" s="885" t="s">
        <v>122</v>
      </c>
      <c r="D342" s="885" t="s">
        <v>4037</v>
      </c>
      <c r="E342" s="699">
        <v>9</v>
      </c>
      <c r="F342" s="1122">
        <v>555</v>
      </c>
      <c r="G342" s="1098" t="s">
        <v>105</v>
      </c>
      <c r="H342" s="1098" t="s">
        <v>105</v>
      </c>
      <c r="I342" t="n">
        <v>105.07</v>
      </c>
      <c r="J342" s="618">
        <f>(M342/I342)*100</f>
        <v>1.1876484560570073</v>
      </c>
      <c r="K342" s="819">
        <v>0.65</v>
      </c>
      <c r="L342" s="1122">
        <v>2</v>
      </c>
      <c r="M342" s="609">
        <f>K342*L342</f>
        <v>1.3</v>
      </c>
      <c r="N342" s="1122" t="s">
        <v>394</v>
      </c>
      <c r="O342" s="575">
        <v>0.63</v>
      </c>
      <c r="P342" s="603">
        <v>44883</v>
      </c>
      <c r="Q342" s="603">
        <v>44893</v>
      </c>
      <c r="R342" s="609">
        <f>(K342-O342)/O342*100</f>
        <v>3.1746031746031771</v>
      </c>
      <c r="S342" s="667">
        <f>IF(INDEX(Historical!$D$7:$D$1220,MATCH(B342,Historical!$B$7:$B$1244,0))=0,"n/a",(INDEX(Historical!$C$7:$C$1222,MATCH(B342,Historical!$B$7:$B$1244,0))/INDEX(Historical!$D$7:$D$1220,MATCH(B342,Historical!$B$7:$B$1244,0))-1)*100)</f>
        <v>10.344827586206918</v>
      </c>
      <c r="T342" s="667">
        <f>IF(INDEX(Historical!$F$7:$F$1213,MATCH(B342,Historical!$B$7:$B$1244,0))=0,"n/a",((INDEX(Historical!$C$7:$C$1222,MATCH(B342,Historical!$B$7:$B$1244,0))/INDEX(Historical!$F$7:$F$1213,MATCH(B342,Historical!$B$7:$B$1244,0)))^(1/3)-1)*100)</f>
        <v>7.862363557487706</v>
      </c>
      <c r="U342" s="667">
        <f>IF(INDEX(Historical!$H$7:$H$1213,MATCH(B342,Historical!$B$7:$B$1244,0))=0,"n/a",((INDEX(Historical!$C$7:$C$1222,MATCH(B342,Historical!$B$7:$B$1244,0))/INDEX(Historical!$H$7:$H$1213,MATCH(B342,Historical!$B$7:$B$1244,0)))^(1/5)-1)*100)</f>
        <v>10.699038539991523</v>
      </c>
      <c r="V342" s="667">
        <f>IF(INDEX(Historical!$N$7:$N$1213,MATCH(B342,Historical!$B$7:$B$1244,0))=0,"n/a",((INDEX(Historical!$C$7:$C$1222,MATCH(B342,Historical!$B$7:$B$1244,0))/INDEX(Historical!$N$7:$N$1213,MATCH(B342,Historical!$B$7:$B$1244,0)))^(1/10)-1)*100)</f>
        <v>-4.3647500209962997</v>
      </c>
      <c r="W342" s="668" t="str">
        <f>IF(OR(U342&lt;=0,U342="n/a",V342&lt;=0,V342="n/a"),"n/a",U342/V342)</f>
        <v>n/a</v>
      </c>
      <c r="X342" s="669">
        <f>IF(OR(AJ342&lt;=0,AJ342="n/a",U342&lt;=0,U342="n/a"),"n/a",U342/AJ342)</f>
        <v>2.1834772530594946</v>
      </c>
      <c r="Y342" s="638"/>
      <c r="Z342" s="618">
        <f>IF(OR(AC342&lt;0.01,AC342="n/a"),"n/a",M342/AC342*100)</f>
        <v>24.390243902439025</v>
      </c>
      <c r="AA342" s="841">
        <f>IF(OR(AC342&lt;0.01,AC342="n/a"),"n/a",I342/AC342)</f>
        <v>20.536585365853657</v>
      </c>
      <c r="AB342" s="842">
        <v>12</v>
      </c>
      <c r="AC342" s="837">
        <v>5.33</v>
      </c>
      <c r="AD342" s="837">
        <v>2.8</v>
      </c>
      <c r="AE342" s="821">
        <v>1.4</v>
      </c>
      <c r="AF342" s="821">
        <v>2.67</v>
      </c>
      <c r="AG342" s="821">
        <v>12.5</v>
      </c>
      <c r="AH342" s="821">
        <v>42.1</v>
      </c>
      <c r="AI342" s="821">
        <v>13.139999999999999</v>
      </c>
      <c r="AJ342" s="647">
        <v>4.9000000000000004</v>
      </c>
      <c r="AK342" s="647">
        <v>7.5</v>
      </c>
      <c r="AL342" s="837">
        <v>2750</v>
      </c>
      <c r="AM342" s="837">
        <v>0.1</v>
      </c>
      <c r="AN342" s="837">
        <v>0</v>
      </c>
      <c r="AO342" s="705">
        <f>IF(U342="n/a","n/a",IF(AA342&lt;0,"n/a",IF(AA342="n/a","n/a",J342+U342-AA342)))</f>
        <v>-8.6498983698051273</v>
      </c>
      <c r="AP342" s="706">
        <f>IF(U342="n/a","n/a",J342+U342)</f>
        <v>11.88668699604853</v>
      </c>
      <c r="AQ342" s="843">
        <f>IF(OR(AC342&lt;0.01,AC342="n/a",AF342="n/a"),"n/a",(I342/SQRT(22.5*AC342*(I342/AF342))-1)*100)</f>
        <v>56.109196720798636</v>
      </c>
      <c r="AR342" s="618">
        <f>INDEX(Historical!$C$7:$C$1222,MATCH(B342,Historical!$B$7:$B$1244,0))*IF(AH342="n/a",1.03,IF(AH342&lt;0,1.01,IF(AH342&gt;10,1.1,(1+AH342/100))))</f>
        <v>1.4080000000000001</v>
      </c>
      <c r="AS342" s="841">
        <f>IF($AI342="n/a",1.03*AR342,IF($AI342&lt;0,1.01*AR342,IF($AI342&gt;10,1.1*AR342,(1+$AI342/100)*AR342)))</f>
        <v>1.5488000000000002</v>
      </c>
      <c r="AT342" s="841">
        <f>IF($AK342="n/a",1.03*AS342,IF($AK342&lt;0,1.01*AS342,IF($AK342&gt;10,1.1*AS342,(1+$AK342/100)*AS342)))</f>
        <v>1.6649600000000002</v>
      </c>
      <c r="AU342" s="841">
        <f>IF($AK342="n/a",1.03*AT342,IF($AK342&lt;0,1.01*AT342,IF($AK342&gt;10,1.1*AT342,(1+$AK342/100)*AT342)))</f>
        <v>1.7898320000000001</v>
      </c>
      <c r="AV342" s="841">
        <f>IF($AK342="n/a",1.03*AU342,IF($AK342&lt;0,1.01*AU342,IF($AK342&gt;10,1.1*AU342,(1+$AK342/100)*AU342)))</f>
        <v>1.9240694</v>
      </c>
      <c r="AW342" s="618">
        <f>SUM(AR342:AV342)</f>
        <v>8.3356614000000011</v>
      </c>
      <c r="AX342" s="713">
        <f>AW342/I342*100</f>
        <v>7.6152579937876856</v>
      </c>
      <c r="AY342" s="695">
        <v>1.17</v>
      </c>
      <c r="AZ342" s="821">
        <v>31.669999999999998</v>
      </c>
      <c r="BA342" s="821">
        <v>-5.64</v>
      </c>
      <c r="BB342" s="821">
        <v>0.61</v>
      </c>
      <c r="BC342" s="821">
        <v>8.9499999999999993</v>
      </c>
      <c r="BE342" s="594">
        <v>2014</v>
      </c>
      <c r="BF342" s="853">
        <f>IF(BE342&gt;2020,0,IF(BE342&gt;2008,1,IF(BE342&gt;2001,2,IF(BE342&gt;1990,3,IF(BE342&gt;1980,4,IF(BE342&gt;1973,5,IF(BE342&gt;1970,6,IF(BE342&gt;1960,7,IF(BE342&gt;1958,8,IF(BE342&gt;1953,9,10))))))))))</f>
        <v>1</v>
      </c>
      <c r="BG342" s="837">
        <v>8.1</v>
      </c>
      <c r="BH342" s="820" t="s">
        <v>4443</v>
      </c>
      <c r="BI342" s="820" t="s">
        <v>4444</v>
      </c>
    </row>
    <row r="343" spans="1:61" ht="11.25" customHeight="1" x14ac:dyDescent="0.2">
      <c r="A343" s="826" t="s">
        <v>4884</v>
      </c>
      <c r="B343" s="830" t="s">
        <v>1290</v>
      </c>
      <c r="C343" s="885" t="s">
        <v>4201</v>
      </c>
      <c r="D343" s="885" t="s">
        <v>513</v>
      </c>
      <c r="E343" s="699">
        <v>11</v>
      </c>
      <c r="F343" s="1122">
        <v>462</v>
      </c>
      <c r="G343" s="1095" t="s">
        <v>114</v>
      </c>
      <c r="H343" s="1095" t="s">
        <v>114</v>
      </c>
      <c r="I343" t="n">
        <v>36.46</v>
      </c>
      <c r="J343" s="618">
        <f>(M343/I343)*100</f>
        <v>3.4890264490714689</v>
      </c>
      <c r="K343" s="832">
        <v>0.31</v>
      </c>
      <c r="L343" s="842">
        <v>4</v>
      </c>
      <c r="M343" s="609">
        <f>K343*L343</f>
        <v>1.24</v>
      </c>
      <c r="N343" s="825" t="s">
        <v>147</v>
      </c>
      <c r="O343" s="700">
        <v>0.28999999999999998</v>
      </c>
      <c r="P343" s="603">
        <v>44985</v>
      </c>
      <c r="Q343" s="603">
        <v>45000</v>
      </c>
      <c r="R343" s="609">
        <f>(K343-O343)/O343*100</f>
        <v>6.8965517241379377</v>
      </c>
      <c r="S343" s="667">
        <f>IF(INDEX(Historical!$D$7:$D$1220,MATCH(B343,Historical!$B$7:$B$1244,0))=0,"n/a",(INDEX(Historical!$C$7:$C$1222,MATCH(B343,Historical!$B$7:$B$1244,0))/INDEX(Historical!$D$7:$D$1220,MATCH(B343,Historical!$B$7:$B$1244,0))-1)*100)</f>
        <v>7.4074074074073959</v>
      </c>
      <c r="T343" s="667">
        <f>IF(INDEX(Historical!$F$7:$F$1213,MATCH(B343,Historical!$B$7:$B$1244,0))=0,"n/a",((INDEX(Historical!$C$7:$C$1222,MATCH(B343,Historical!$B$7:$B$1244,0))/INDEX(Historical!$F$7:$F$1213,MATCH(B343,Historical!$B$7:$B$1244,0)))^(1/3)-1)*100)</f>
        <v>7.2613795918652579</v>
      </c>
      <c r="U343" s="667">
        <f>IF(INDEX(Historical!$H$7:$H$1213,MATCH(B343,Historical!$B$7:$B$1244,0))=0,"n/a",((INDEX(Historical!$C$7:$C$1222,MATCH(B343,Historical!$B$7:$B$1244,0))/INDEX(Historical!$H$7:$H$1213,MATCH(B343,Historical!$B$7:$B$1244,0)))^(1/5)-1)*100)</f>
        <v>10.008210113886594</v>
      </c>
      <c r="V343" s="667">
        <f>IF(INDEX(Historical!$N$7:$N$1213,MATCH(B343,Historical!$B$7:$B$1244,0))=0,"n/a",((INDEX(Historical!$C$7:$C$1222,MATCH(B343,Historical!$B$7:$B$1244,0))/INDEX(Historical!$N$7:$N$1213,MATCH(B343,Historical!$B$7:$B$1244,0)))^(1/10)-1)*100)</f>
        <v>17.064354502381818</v>
      </c>
      <c r="W343" s="668">
        <f>IF(OR(U343&lt;=0,U343="n/a",V343&lt;=0,V343="n/a"),"n/a",U343/V343)</f>
        <v>0.58649801915974398</v>
      </c>
      <c r="X343" s="669">
        <f>IF(OR(AJ343&lt;=0,AJ343="n/a",U343&lt;=0,U343="n/a"),"n/a",U343/AJ343)</f>
        <v>0.89359018873987439</v>
      </c>
      <c r="Y343" s="830"/>
      <c r="Z343" s="618">
        <f>IF(OR(AC343&lt;0.01,AC343="n/a"),"n/a",M343/AC343*100)</f>
        <v>52.100840336134461</v>
      </c>
      <c r="AA343" s="841">
        <f>IF(OR(AC343&lt;0.01,AC343="n/a"),"n/a",I343/AC343)</f>
        <v>14.932773109243698</v>
      </c>
      <c r="AB343" s="842">
        <v>12</v>
      </c>
      <c r="AC343" s="821">
        <v>2.38</v>
      </c>
      <c r="AD343" s="821">
        <v>2.04</v>
      </c>
      <c r="AE343" s="821">
        <v>1.28</v>
      </c>
      <c r="AF343" s="821">
        <v>3.82</v>
      </c>
      <c r="AG343" s="821">
        <v>26.8</v>
      </c>
      <c r="AH343" s="821">
        <v>-0.70000000000000007</v>
      </c>
      <c r="AI343" s="821">
        <v>5.9499999999999993</v>
      </c>
      <c r="AJ343" s="821">
        <v>11.200000000000001</v>
      </c>
      <c r="AK343" s="821">
        <v>7.3999999999999995</v>
      </c>
      <c r="AL343" s="833">
        <v>14010</v>
      </c>
      <c r="AM343" s="827">
        <v>0.51</v>
      </c>
      <c r="AN343" s="821">
        <v>0.8</v>
      </c>
      <c r="AO343" s="705">
        <f>IF(U343="n/a","n/a",IF(AA343&lt;0,"n/a",IF(AA343="n/a","n/a",J343+U343-AA343)))</f>
        <v>-1.4355365462856344</v>
      </c>
      <c r="AP343" s="706">
        <f>IF(U343="n/a","n/a",J343+U343)</f>
        <v>13.497236562958063</v>
      </c>
      <c r="AQ343" s="843">
        <f>IF(OR(AC343&lt;0.01,AC343="n/a",AF343="n/a"),"n/a",(I343/SQRT(22.5*AC343*(I343/AF343))-1)*100)</f>
        <v>59.224779307341244</v>
      </c>
      <c r="AR343" s="618">
        <f>INDEX(Historical!$C$7:$C$1222,MATCH(B343,Historical!$B$7:$B$1244,0))*IF(AH343="n/a",1.03,IF(AH343&lt;0,1.01,IF(AH343&gt;10,1.1,(1+AH343/100))))</f>
        <v>1.1716</v>
      </c>
      <c r="AS343" s="841">
        <f>IF($AI343="n/a",1.03*AR343,IF($AI343&lt;0,1.01*AR343,IF($AI343&gt;10,1.1*AR343,(1+$AI343/100)*AR343)))</f>
        <v>1.2413101999999998</v>
      </c>
      <c r="AT343" s="841">
        <f>IF($AK343="n/a",1.03*AS343,IF($AK343&lt;0,1.01*AS343,IF($AK343&gt;10,1.1*AS343,(1+$AK343/100)*AS343)))</f>
        <v>1.3331671547999999</v>
      </c>
      <c r="AU343" s="841">
        <f>IF($AK343="n/a",1.03*AT343,IF($AK343&lt;0,1.01*AT343,IF($AK343&gt;10,1.1*AT343,(1+$AK343/100)*AT343)))</f>
        <v>1.4318215242551999</v>
      </c>
      <c r="AV343" s="841">
        <f>IF($AK343="n/a",1.03*AU343,IF($AK343&lt;0,1.01*AU343,IF($AK343&gt;10,1.1*AU343,(1+$AK343/100)*AU343)))</f>
        <v>1.5377763170500849</v>
      </c>
      <c r="AW343" s="618">
        <f>SUM(AR343:AV343)</f>
        <v>6.7156751961052841</v>
      </c>
      <c r="AX343" s="713">
        <f>AW343/I343*100</f>
        <v>18.896103534342387</v>
      </c>
      <c r="AY343" s="887">
        <v>1.1100000000000001</v>
      </c>
      <c r="AZ343" s="827">
        <v>41.370000000000005</v>
      </c>
      <c r="BA343" s="827">
        <v>-10.07</v>
      </c>
      <c r="BB343" s="827">
        <v>-0.45999999999999996</v>
      </c>
      <c r="BC343" s="827">
        <v>14.580000000000002</v>
      </c>
      <c r="BE343" s="594">
        <v>2013</v>
      </c>
      <c r="BF343" s="853">
        <f>IF(BE343&gt;2020,0,IF(BE343&gt;2008,1,IF(BE343&gt;2001,2,IF(BE343&gt;1990,3,IF(BE343&gt;1980,4,IF(BE343&gt;1973,5,IF(BE343&gt;1970,6,IF(BE343&gt;1960,7,IF(BE343&gt;1958,8,IF(BE343&gt;1953,9,10))))))))))</f>
        <v>1</v>
      </c>
      <c r="BG343" s="837">
        <v>5.3</v>
      </c>
      <c r="BH343" s="820" t="s">
        <v>4443</v>
      </c>
      <c r="BI343" s="820" t="s">
        <v>4444</v>
      </c>
    </row>
    <row r="344" spans="1:61" ht="11.25" customHeight="1" x14ac:dyDescent="0.2">
      <c r="A344" s="836" t="s">
        <v>4886</v>
      </c>
      <c r="B344" s="830" t="s">
        <v>4614</v>
      </c>
      <c r="C344" s="885" t="s">
        <v>107</v>
      </c>
      <c r="D344" s="885" t="s">
        <v>4190</v>
      </c>
      <c r="E344" s="699">
        <v>7</v>
      </c>
      <c r="F344" s="1122">
        <v>621</v>
      </c>
      <c r="G344" s="1104" t="s">
        <v>105</v>
      </c>
      <c r="H344" s="1104" t="s">
        <v>105</v>
      </c>
      <c r="I344" t="n">
        <v>15.5</v>
      </c>
      <c r="J344" s="618">
        <f>(M344/I344)*100</f>
        <v>2.2099447513812152</v>
      </c>
      <c r="K344" s="832">
        <v>0.2</v>
      </c>
      <c r="L344" s="842">
        <v>2</v>
      </c>
      <c r="M344" s="609">
        <f>K344*L344</f>
        <v>0.4</v>
      </c>
      <c r="N344" s="825" t="s">
        <v>4616</v>
      </c>
      <c r="O344" s="700">
        <v>0.17499999999999999</v>
      </c>
      <c r="P344" s="603">
        <v>44826</v>
      </c>
      <c r="Q344" s="603">
        <v>44848</v>
      </c>
      <c r="R344" s="609">
        <f>(K344-O344)/O344*100</f>
        <v>14.285714285714299</v>
      </c>
      <c r="S344" s="667">
        <f>IF(INDEX(Historical!$D$7:$D$1220,MATCH(B344,Historical!$B$7:$B$1244,0))=0,"n/a",(INDEX(Historical!$C$7:$C$1222,MATCH(B344,Historical!$B$7:$B$1244,0))/INDEX(Historical!$D$7:$D$1220,MATCH(B344,Historical!$B$7:$B$1244,0))-1)*100)</f>
        <v>15.384615384615374</v>
      </c>
      <c r="T344" s="667">
        <f>IF(INDEX(Historical!$F$7:$F$1213,MATCH(B344,Historical!$B$7:$B$1244,0))=0,"n/a",((INDEX(Historical!$C$7:$C$1222,MATCH(B344,Historical!$B$7:$B$1244,0))/INDEX(Historical!$F$7:$F$1213,MATCH(B344,Historical!$B$7:$B$1244,0)))^(1/3)-1)*100)</f>
        <v>10.891823393038823</v>
      </c>
      <c r="U344" s="667">
        <f>IF(INDEX(Historical!$H$7:$H$1213,MATCH(B344,Historical!$B$7:$B$1244,0))=0,"n/a",((INDEX(Historical!$C$7:$C$1222,MATCH(B344,Historical!$B$7:$B$1244,0))/INDEX(Historical!$H$7:$H$1213,MATCH(B344,Historical!$B$7:$B$1244,0)))^(1/5)-1)*100)</f>
        <v>15.811517561929445</v>
      </c>
      <c r="V344" s="667" t="str">
        <f>IF(INDEX(Historical!$N$7:$N$1213,MATCH(B344,Historical!$B$7:$B$1244,0))=0,"n/a",((INDEX(Historical!$C$7:$C$1222,MATCH(B344,Historical!$B$7:$B$1244,0))/INDEX(Historical!$N$7:$N$1213,MATCH(B344,Historical!$B$7:$B$1244,0)))^(1/10)-1)*100)</f>
        <v>n/a</v>
      </c>
      <c r="W344" s="668" t="str">
        <f>IF(OR(U344&lt;=0,U344="n/a",V344&lt;=0,V344="n/a"),"n/a",U344/V344)</f>
        <v>n/a</v>
      </c>
      <c r="X344" s="669">
        <f>IF(OR(AJ344&lt;=0,AJ344="n/a",U344&lt;=0,U344="n/a"),"n/a",U344/AJ344)</f>
        <v>1.3399591154177497</v>
      </c>
      <c r="Y344" s="640"/>
      <c r="Z344" s="618">
        <f>IF(OR(AC344&lt;0.01,AC344="n/a"),"n/a",M344/AC344*100)</f>
        <v>22.857142857142858</v>
      </c>
      <c r="AA344" s="841">
        <f>IF(OR(AC344&lt;0.01,AC344="n/a"),"n/a",I344/AC344)</f>
        <v>10.342857142857143</v>
      </c>
      <c r="AB344" s="842">
        <v>6</v>
      </c>
      <c r="AC344" s="821">
        <v>1.75</v>
      </c>
      <c r="AD344" s="821" t="s">
        <v>135</v>
      </c>
      <c r="AE344" s="821">
        <v>2.2599999999999998</v>
      </c>
      <c r="AF344" s="821">
        <v>0.81</v>
      </c>
      <c r="AG344" s="821">
        <v>7.7</v>
      </c>
      <c r="AH344" s="821">
        <v>6.2</v>
      </c>
      <c r="AI344" s="821" t="s">
        <v>135</v>
      </c>
      <c r="AJ344" s="821">
        <v>11.799999999999999</v>
      </c>
      <c r="AK344" s="821" t="s">
        <v>135</v>
      </c>
      <c r="AL344" s="833">
        <v>61.9</v>
      </c>
      <c r="AM344" s="827">
        <v>4.8</v>
      </c>
      <c r="AN344" s="821">
        <v>0</v>
      </c>
      <c r="AO344" s="705">
        <f>IF(U344="n/a","n/a",IF(AA344&lt;0,"n/a",IF(AA344="n/a","n/a",J344+U344-AA344)))</f>
        <v>7.6786051704535172</v>
      </c>
      <c r="AP344" s="706">
        <f>IF(U344="n/a","n/a",J344+U344)</f>
        <v>18.021462313310661</v>
      </c>
      <c r="AQ344" s="843">
        <f>IF(OR(AC344&lt;0.01,AC344="n/a",AF344="n/a"),"n/a",(I344/SQRT(22.5*AC344*(I344/AF344))-1)*100)</f>
        <v>-38.980096923802222</v>
      </c>
      <c r="AR344" s="618">
        <f>INDEX(Historical!$C$7:$C$1222,MATCH(B344,Historical!$B$7:$B$1244,0))*IF(AH344="n/a",1.03,IF(AH344&lt;0,1.01,IF(AH344&gt;10,1.1,(1+AH344/100))))</f>
        <v>0.39824999999999999</v>
      </c>
      <c r="AS344" s="841">
        <f>IF($AI344="n/a",1.03*AR344,IF($AI344&lt;0,1.01*AR344,IF($AI344&gt;10,1.1*AR344,(1+$AI344/100)*AR344)))</f>
        <v>0.41019749999999999</v>
      </c>
      <c r="AT344" s="841">
        <f>IF($AK344="n/a",1.03*AS344,IF($AK344&lt;0,1.01*AS344,IF($AK344&gt;10,1.1*AS344,(1+$AK344/100)*AS344)))</f>
        <v>0.42250342499999999</v>
      </c>
      <c r="AU344" s="841">
        <f>IF($AK344="n/a",1.03*AT344,IF($AK344&lt;0,1.01*AT344,IF($AK344&gt;10,1.1*AT344,(1+$AK344/100)*AT344)))</f>
        <v>0.43517852774999999</v>
      </c>
      <c r="AV344" s="841">
        <f>IF($AK344="n/a",1.03*AU344,IF($AK344&lt;0,1.01*AU344,IF($AK344&gt;10,1.1*AU344,(1+$AK344/100)*AU344)))</f>
        <v>0.44823388358249999</v>
      </c>
      <c r="AW344" s="618">
        <f>SUM(AR344:AV344)</f>
        <v>2.1143633363325001</v>
      </c>
      <c r="AX344" s="713">
        <f>AW344/I344*100</f>
        <v>11.68156539410221</v>
      </c>
      <c r="AY344" s="887">
        <v>0.56000000000000005</v>
      </c>
      <c r="AZ344" s="827">
        <v>6.47</v>
      </c>
      <c r="BA344" s="827">
        <v>-26.119999999999997</v>
      </c>
      <c r="BB344" s="827">
        <v>1.17</v>
      </c>
      <c r="BC344" s="827">
        <v>-9.5699999999999985</v>
      </c>
      <c r="BE344" s="594">
        <v>2016</v>
      </c>
      <c r="BF344" s="853">
        <f>IF(BE344&gt;2020,0,IF(BE344&gt;2008,1,IF(BE344&gt;2001,2,IF(BE344&gt;1990,3,IF(BE344&gt;1980,4,IF(BE344&gt;1973,5,IF(BE344&gt;1970,6,IF(BE344&gt;1960,7,IF(BE344&gt;1958,8,IF(BE344&gt;1953,9,10))))))))))</f>
        <v>1</v>
      </c>
      <c r="BG344" s="837">
        <v>0.70000000000000007</v>
      </c>
      <c r="BH344" s="820" t="s">
        <v>4443</v>
      </c>
      <c r="BI344" s="820" t="s">
        <v>4444</v>
      </c>
    </row>
    <row r="345" spans="1:61" ht="11.25" customHeight="1" x14ac:dyDescent="0.2">
      <c r="A345" s="835" t="s">
        <v>4889</v>
      </c>
      <c r="B345" s="830" t="s">
        <v>3854</v>
      </c>
      <c r="C345" s="885" t="s">
        <v>107</v>
      </c>
      <c r="D345" s="885" t="s">
        <v>4197</v>
      </c>
      <c r="E345" s="699">
        <v>9</v>
      </c>
      <c r="F345" s="1122">
        <v>553</v>
      </c>
      <c r="G345" s="1087" t="s">
        <v>105</v>
      </c>
      <c r="H345" s="1087" t="s">
        <v>105</v>
      </c>
      <c r="I345" t="n">
        <v>14.22</v>
      </c>
      <c r="J345" s="618">
        <f>(M345/I345)*100</f>
        <v>1.9289340101522845</v>
      </c>
      <c r="K345" s="832">
        <v>9.5000000000000001E-2</v>
      </c>
      <c r="L345" s="842">
        <v>4</v>
      </c>
      <c r="M345" s="609">
        <f>K345*L345</f>
        <v>0.38</v>
      </c>
      <c r="N345" s="825" t="s">
        <v>706</v>
      </c>
      <c r="O345" s="700">
        <v>0.09</v>
      </c>
      <c r="P345" s="603">
        <v>44833</v>
      </c>
      <c r="Q345" s="603">
        <v>44865</v>
      </c>
      <c r="R345" s="609">
        <f>(K345-O345)/O345*100</f>
        <v>5.5555555555555607</v>
      </c>
      <c r="S345" s="667">
        <f>IF(INDEX(Historical!$D$7:$D$1220,MATCH(B345,Historical!$B$7:$B$1244,0))=0,"n/a",(INDEX(Historical!$C$7:$C$1222,MATCH(B345,Historical!$B$7:$B$1244,0))/INDEX(Historical!$D$7:$D$1220,MATCH(B345,Historical!$B$7:$B$1244,0))-1)*100)</f>
        <v>18.644067796610166</v>
      </c>
      <c r="T345" s="667">
        <f>IF(INDEX(Historical!$F$7:$F$1213,MATCH(B345,Historical!$B$7:$B$1244,0))=0,"n/a",((INDEX(Historical!$C$7:$C$1222,MATCH(B345,Historical!$B$7:$B$1244,0))/INDEX(Historical!$F$7:$F$1213,MATCH(B345,Historical!$B$7:$B$1244,0)))^(1/3)-1)*100)</f>
        <v>15.42465776601334</v>
      </c>
      <c r="U345" s="667">
        <f>IF(INDEX(Historical!$H$7:$H$1213,MATCH(B345,Historical!$B$7:$B$1244,0))=0,"n/a",((INDEX(Historical!$C$7:$C$1222,MATCH(B345,Historical!$B$7:$B$1244,0))/INDEX(Historical!$H$7:$H$1213,MATCH(B345,Historical!$B$7:$B$1244,0)))^(1/5)-1)*100)</f>
        <v>23.873200812705765</v>
      </c>
      <c r="V345" s="667" t="str">
        <f>IF(INDEX(Historical!$N$7:$N$1213,MATCH(B345,Historical!$B$7:$B$1244,0))=0,"n/a",((INDEX(Historical!$C$7:$C$1222,MATCH(B345,Historical!$B$7:$B$1244,0))/INDEX(Historical!$N$7:$N$1213,MATCH(B345,Historical!$B$7:$B$1244,0)))^(1/10)-1)*100)</f>
        <v>n/a</v>
      </c>
      <c r="W345" s="668" t="str">
        <f>IF(OR(U345&lt;=0,U345="n/a",V345&lt;=0,V345="n/a"),"n/a",U345/V345)</f>
        <v>n/a</v>
      </c>
      <c r="X345" s="669" t="str">
        <f>IF(OR(AJ345&lt;=0,AJ345="n/a",U345&lt;=0,U345="n/a"),"n/a",U345/AJ345)</f>
        <v>n/a</v>
      </c>
      <c r="Y345" s="831"/>
      <c r="Z345" s="618">
        <f>IF(OR(AC345&lt;0.01,AC345="n/a"),"n/a",M345/AC345*100)</f>
        <v>23.89937106918239</v>
      </c>
      <c r="AA345" s="841">
        <f>IF(OR(AC345&lt;0.01,AC345="n/a"),"n/a",I345/AC345)</f>
        <v>12.389937106918238</v>
      </c>
      <c r="AB345" s="842">
        <v>12</v>
      </c>
      <c r="AC345" s="821">
        <v>1.59</v>
      </c>
      <c r="AD345" s="821" t="s">
        <v>135</v>
      </c>
      <c r="AE345" s="821">
        <v>2.04</v>
      </c>
      <c r="AF345" s="821">
        <v>0.96</v>
      </c>
      <c r="AG345" s="821">
        <v>7.3</v>
      </c>
      <c r="AH345" s="821">
        <v>-40.200000000000003</v>
      </c>
      <c r="AI345" s="821">
        <v>2.9899999999999998</v>
      </c>
      <c r="AJ345" s="821">
        <v>-7.1999999999999993</v>
      </c>
      <c r="AK345" s="821" t="s">
        <v>135</v>
      </c>
      <c r="AL345" s="833">
        <v>196.71</v>
      </c>
      <c r="AM345" s="827">
        <v>3.1</v>
      </c>
      <c r="AN345" s="821">
        <v>0.26</v>
      </c>
      <c r="AO345" s="705">
        <f>IF(U345="n/a","n/a",IF(AA345&lt;0,"n/a",IF(AA345="n/a","n/a",J345+U345-AA345)))</f>
        <v>13.412197715939813</v>
      </c>
      <c r="AP345" s="706">
        <f>IF(U345="n/a","n/a",J345+U345)</f>
        <v>25.802134822858051</v>
      </c>
      <c r="AQ345" s="843">
        <f>IF(OR(AC345&lt;0.01,AC345="n/a",AF345="n/a"),"n/a",(I345/SQRT(22.5*AC345*(I345/AF345))-1)*100)</f>
        <v>-27.292550824427565</v>
      </c>
      <c r="AR345" s="618">
        <f>INDEX(Historical!$C$7:$C$1222,MATCH(B345,Historical!$B$7:$B$1244,0))*IF(AH345="n/a",1.03,IF(AH345&lt;0,1.01,IF(AH345&gt;10,1.1,(1+AH345/100))))</f>
        <v>0.35349999999999998</v>
      </c>
      <c r="AS345" s="841">
        <f>IF($AI345="n/a",1.03*AR345,IF($AI345&lt;0,1.01*AR345,IF($AI345&gt;10,1.1*AR345,(1+$AI345/100)*AR345)))</f>
        <v>0.36406964999999997</v>
      </c>
      <c r="AT345" s="841">
        <f>IF($AK345="n/a",1.03*AS345,IF($AK345&lt;0,1.01*AS345,IF($AK345&gt;10,1.1*AS345,(1+$AK345/100)*AS345)))</f>
        <v>0.37499173949999998</v>
      </c>
      <c r="AU345" s="841">
        <f>IF($AK345="n/a",1.03*AT345,IF($AK345&lt;0,1.01*AT345,IF($AK345&gt;10,1.1*AT345,(1+$AK345/100)*AT345)))</f>
        <v>0.38624149168499999</v>
      </c>
      <c r="AV345" s="841">
        <f>IF($AK345="n/a",1.03*AU345,IF($AK345&lt;0,1.01*AU345,IF($AK345&gt;10,1.1*AU345,(1+$AK345/100)*AU345)))</f>
        <v>0.39782873643555</v>
      </c>
      <c r="AW345" s="618">
        <f>SUM(AR345:AV345)</f>
        <v>1.87663161762055</v>
      </c>
      <c r="AX345" s="713">
        <f>AW345/I345*100</f>
        <v>9.5260488204088833</v>
      </c>
      <c r="AY345" s="887">
        <v>0.47</v>
      </c>
      <c r="AZ345" s="827">
        <v>5.8000000000000007</v>
      </c>
      <c r="BA345" s="827">
        <v>-16.950000000000003</v>
      </c>
      <c r="BB345" s="827">
        <v>-6.2600000000000007</v>
      </c>
      <c r="BC345" s="827">
        <v>-8.1199999999999992</v>
      </c>
      <c r="BE345" s="594">
        <v>2014</v>
      </c>
      <c r="BF345" s="853">
        <f>IF(BE345&gt;2020,0,IF(BE345&gt;2008,1,IF(BE345&gt;2001,2,IF(BE345&gt;1990,3,IF(BE345&gt;1980,4,IF(BE345&gt;1973,5,IF(BE345&gt;1970,6,IF(BE345&gt;1960,7,IF(BE345&gt;1958,8,IF(BE345&gt;1953,9,10))))))))))</f>
        <v>1</v>
      </c>
      <c r="BG345" s="837">
        <v>0.6</v>
      </c>
      <c r="BH345" s="820" t="s">
        <v>4443</v>
      </c>
      <c r="BI345" s="820" t="s">
        <v>4444</v>
      </c>
    </row>
    <row r="346" spans="1:61" ht="11.25" customHeight="1" x14ac:dyDescent="0.2">
      <c r="A346" s="826" t="s">
        <v>4890</v>
      </c>
      <c r="B346" s="830" t="s">
        <v>1298</v>
      </c>
      <c r="C346" s="885" t="s">
        <v>111</v>
      </c>
      <c r="D346" s="885" t="s">
        <v>210</v>
      </c>
      <c r="E346" s="699">
        <v>11</v>
      </c>
      <c r="F346" s="1122">
        <v>465</v>
      </c>
      <c r="G346" s="1098" t="s">
        <v>36</v>
      </c>
      <c r="H346" s="1098" t="s">
        <v>36</v>
      </c>
      <c r="I346" t="n">
        <v>84.53</v>
      </c>
      <c r="J346" s="618">
        <f>(M346/I346)*100</f>
        <v>1.2762680162834195</v>
      </c>
      <c r="K346" s="832">
        <v>0.28999999999999998</v>
      </c>
      <c r="L346" s="842">
        <v>4</v>
      </c>
      <c r="M346" s="609">
        <f>K346*L346</f>
        <v>1.1599999999999999</v>
      </c>
      <c r="N346" s="825" t="s">
        <v>162</v>
      </c>
      <c r="O346" s="700">
        <v>0.26400000000000001</v>
      </c>
      <c r="P346" s="603">
        <v>44993</v>
      </c>
      <c r="Q346" s="603">
        <v>45019</v>
      </c>
      <c r="R346" s="609">
        <f>(K346-O346)/O346*100</f>
        <v>9.8484848484848353</v>
      </c>
      <c r="S346" s="667">
        <f>IF(INDEX(Historical!$D$7:$D$1220,MATCH(B346,Historical!$B$7:$B$1244,0))=0,"n/a",(INDEX(Historical!$C$7:$C$1222,MATCH(B346,Historical!$B$7:$B$1244,0))/INDEX(Historical!$D$7:$D$1220,MATCH(B346,Historical!$B$7:$B$1244,0))-1)*100)</f>
        <v>19.999999999999996</v>
      </c>
      <c r="T346" s="667">
        <f>IF(INDEX(Historical!$F$7:$F$1213,MATCH(B346,Historical!$B$7:$B$1244,0))=0,"n/a",((INDEX(Historical!$C$7:$C$1222,MATCH(B346,Historical!$B$7:$B$1244,0))/INDEX(Historical!$F$7:$F$1213,MATCH(B346,Historical!$B$7:$B$1244,0)))^(1/3)-1)*100)</f>
        <v>21.552024717571605</v>
      </c>
      <c r="U346" s="667">
        <f>IF(INDEX(Historical!$H$7:$H$1213,MATCH(B346,Historical!$B$7:$B$1244,0))=0,"n/a",((INDEX(Historical!$C$7:$C$1222,MATCH(B346,Historical!$B$7:$B$1244,0))/INDEX(Historical!$H$7:$H$1213,MATCH(B346,Historical!$B$7:$B$1244,0)))^(1/5)-1)*100)</f>
        <v>15.760405971310609</v>
      </c>
      <c r="V346" s="667">
        <f>IF(INDEX(Historical!$N$7:$N$1213,MATCH(B346,Historical!$B$7:$B$1244,0))=0,"n/a",((INDEX(Historical!$C$7:$C$1222,MATCH(B346,Historical!$B$7:$B$1244,0))/INDEX(Historical!$N$7:$N$1213,MATCH(B346,Historical!$B$7:$B$1244,0)))^(1/10)-1)*100)</f>
        <v>11.238789302162333</v>
      </c>
      <c r="W346" s="668">
        <f>IF(OR(U346&lt;=0,U346="n/a",V346&lt;=0,V346="n/a"),"n/a",U346/V346)</f>
        <v>1.402322398577071</v>
      </c>
      <c r="X346" s="669">
        <f>IF(OR(AJ346&lt;=0,AJ346="n/a",U346&lt;=0,U346="n/a"),"n/a",U346/AJ346)</f>
        <v>1.5919601991222838</v>
      </c>
      <c r="Y346" s="638"/>
      <c r="Z346" s="618">
        <f>IF(OR(AC346&lt;0.01,AC346="n/a"),"n/a",M346/AC346*100)</f>
        <v>26.303854875283445</v>
      </c>
      <c r="AA346" s="841">
        <f>IF(OR(AC346&lt;0.01,AC346="n/a"),"n/a",I346/AC346)</f>
        <v>20.609977324263038</v>
      </c>
      <c r="AB346" s="842">
        <v>12</v>
      </c>
      <c r="AC346" s="821">
        <v>4.41</v>
      </c>
      <c r="AD346" s="821">
        <v>1.93</v>
      </c>
      <c r="AE346" s="821">
        <v>2.52</v>
      </c>
      <c r="AF346" s="821">
        <v>3.33</v>
      </c>
      <c r="AG346" s="821">
        <v>17.5</v>
      </c>
      <c r="AH346" s="821">
        <v>20.9</v>
      </c>
      <c r="AI346" s="821">
        <v>12.879999999999999</v>
      </c>
      <c r="AJ346" s="821">
        <v>9.9</v>
      </c>
      <c r="AK346" s="821">
        <v>10.6</v>
      </c>
      <c r="AL346" s="833">
        <v>7530</v>
      </c>
      <c r="AM346" s="827">
        <v>0.3</v>
      </c>
      <c r="AN346" s="821">
        <v>0.2</v>
      </c>
      <c r="AO346" s="705">
        <f>IF(U346="n/a","n/a",IF(AA346&lt;0,"n/a",IF(AA346="n/a","n/a",J346+U346-AA346)))</f>
        <v>-3.5733033366690101</v>
      </c>
      <c r="AP346" s="706">
        <f>IF(U346="n/a","n/a",J346+U346)</f>
        <v>17.036673987594028</v>
      </c>
      <c r="AQ346" s="843">
        <f>IF(OR(AC346&lt;0.01,AC346="n/a",AF346="n/a"),"n/a",(I346/SQRT(22.5*AC346*(I346/AF346))-1)*100)</f>
        <v>74.650412080559647</v>
      </c>
      <c r="AR346" s="618">
        <f>INDEX(Historical!$C$7:$C$1222,MATCH(B346,Historical!$B$7:$B$1244,0))*IF(AH346="n/a",1.03,IF(AH346&lt;0,1.01,IF(AH346&gt;10,1.1,(1+AH346/100))))</f>
        <v>1.1616000000000002</v>
      </c>
      <c r="AS346" s="841">
        <f>IF($AI346="n/a",1.03*AR346,IF($AI346&lt;0,1.01*AR346,IF($AI346&gt;10,1.1*AR346,(1+$AI346/100)*AR346)))</f>
        <v>1.2777600000000002</v>
      </c>
      <c r="AT346" s="841">
        <f>IF($AK346="n/a",1.03*AS346,IF($AK346&lt;0,1.01*AS346,IF($AK346&gt;10,1.1*AS346,(1+$AK346/100)*AS346)))</f>
        <v>1.4055360000000003</v>
      </c>
      <c r="AU346" s="841">
        <f>IF($AK346="n/a",1.03*AT346,IF($AK346&lt;0,1.01*AT346,IF($AK346&gt;10,1.1*AT346,(1+$AK346/100)*AT346)))</f>
        <v>1.5460896000000004</v>
      </c>
      <c r="AV346" s="841">
        <f>IF($AK346="n/a",1.03*AU346,IF($AK346&lt;0,1.01*AU346,IF($AK346&gt;10,1.1*AU346,(1+$AK346/100)*AU346)))</f>
        <v>1.7006985600000006</v>
      </c>
      <c r="AW346" s="618">
        <f>SUM(AR346:AV346)</f>
        <v>7.0916841600000016</v>
      </c>
      <c r="AX346" s="713">
        <f>AW346/I346*100</f>
        <v>7.802491099130819</v>
      </c>
      <c r="AY346" s="887">
        <v>1.44</v>
      </c>
      <c r="AZ346" s="827">
        <v>42.53</v>
      </c>
      <c r="BA346" s="827">
        <v>-4.51</v>
      </c>
      <c r="BB346" s="827">
        <v>4.6500000000000004</v>
      </c>
      <c r="BC346" s="827">
        <v>18.09</v>
      </c>
      <c r="BD346" s="612"/>
      <c r="BE346" s="594">
        <v>2013</v>
      </c>
      <c r="BF346" s="853">
        <f>IF(BE346&gt;2020,0,IF(BE346&gt;2008,1,IF(BE346&gt;2001,2,IF(BE346&gt;1990,3,IF(BE346&gt;1980,4,IF(BE346&gt;1973,5,IF(BE346&gt;1970,6,IF(BE346&gt;1960,7,IF(BE346&gt;1958,8,IF(BE346&gt;1953,9,10))))))))))</f>
        <v>1</v>
      </c>
      <c r="BG346" s="837">
        <v>9.9</v>
      </c>
      <c r="BH346" s="820" t="s">
        <v>4443</v>
      </c>
      <c r="BI346" s="820" t="s">
        <v>4444</v>
      </c>
    </row>
    <row r="347" spans="1:61" ht="11.25" customHeight="1" x14ac:dyDescent="0.2">
      <c r="A347" s="819" t="s">
        <v>4891</v>
      </c>
      <c r="B347" s="830" t="s">
        <v>255</v>
      </c>
      <c r="C347" s="885" t="s">
        <v>111</v>
      </c>
      <c r="D347" s="885" t="s">
        <v>210</v>
      </c>
      <c r="E347" s="699">
        <v>48</v>
      </c>
      <c r="F347" s="1122">
        <v>49</v>
      </c>
      <c r="G347" s="1122" t="s">
        <v>36</v>
      </c>
      <c r="H347" s="1122" t="s">
        <v>36</v>
      </c>
      <c r="I347" t="n">
        <v>239.88</v>
      </c>
      <c r="J347" s="618">
        <f>(M347/I347)*100</f>
        <v>2.2473837708011666</v>
      </c>
      <c r="K347" s="832">
        <v>1.31</v>
      </c>
      <c r="L347" s="842">
        <v>4</v>
      </c>
      <c r="M347" s="609">
        <f>K347*L347</f>
        <v>5.24</v>
      </c>
      <c r="N347" s="825" t="s">
        <v>126</v>
      </c>
      <c r="O347" s="700">
        <v>1.22</v>
      </c>
      <c r="P347" s="603">
        <v>44833</v>
      </c>
      <c r="Q347" s="603">
        <v>44848</v>
      </c>
      <c r="R347" s="609">
        <f>(K347-O347)/O347*100</f>
        <v>7.3770491803278757</v>
      </c>
      <c r="S347" s="667">
        <f>IF(INDEX(Historical!$D$7:$D$1220,MATCH(B347,Historical!$B$7:$B$1244,0))=0,"n/a",(INDEX(Historical!$C$7:$C$1222,MATCH(B347,Historical!$B$7:$B$1244,0))/INDEX(Historical!$D$7:$D$1220,MATCH(B347,Historical!$B$7:$B$1244,0))-1)*100)</f>
        <v>7.1120689655172376</v>
      </c>
      <c r="T347" s="667">
        <f>IF(INDEX(Historical!$F$7:$F$1213,MATCH(B347,Historical!$B$7:$B$1244,0))=0,"n/a",((INDEX(Historical!$C$7:$C$1222,MATCH(B347,Historical!$B$7:$B$1244,0))/INDEX(Historical!$F$7:$F$1213,MATCH(B347,Historical!$B$7:$B$1244,0)))^(1/3)-1)*100)</f>
        <v>6.885959412067133</v>
      </c>
      <c r="U347" s="667">
        <f>IF(INDEX(Historical!$H$7:$H$1213,MATCH(B347,Historical!$B$7:$B$1244,0))=0,"n/a",((INDEX(Historical!$C$7:$C$1222,MATCH(B347,Historical!$B$7:$B$1244,0))/INDEX(Historical!$H$7:$H$1213,MATCH(B347,Historical!$B$7:$B$1244,0)))^(1/5)-1)*100)</f>
        <v>12.729803073711565</v>
      </c>
      <c r="V347" s="667">
        <f>IF(INDEX(Historical!$N$7:$N$1213,MATCH(B347,Historical!$B$7:$B$1244,0))=0,"n/a",((INDEX(Historical!$C$7:$C$1222,MATCH(B347,Historical!$B$7:$B$1244,0))/INDEX(Historical!$N$7:$N$1213,MATCH(B347,Historical!$B$7:$B$1244,0)))^(1/10)-1)*100)</f>
        <v>13.031724424184542</v>
      </c>
      <c r="W347" s="668">
        <f>IF(OR(U347&lt;=0,U347="n/a",V347&lt;=0,V347="n/a"),"n/a",U347/V347)</f>
        <v>0.97683181897917781</v>
      </c>
      <c r="X347" s="669">
        <f>IF(OR(AJ347&lt;=0,AJ347="n/a",U347&lt;=0,U347="n/a"),"n/a",U347/AJ347)</f>
        <v>1.6749740886462587</v>
      </c>
      <c r="Y347" s="626"/>
      <c r="Z347" s="618">
        <f>IF(OR(AC347&lt;0.01,AC347="n/a"),"n/a",M347/AC347*100)</f>
        <v>53.633572159672468</v>
      </c>
      <c r="AA347" s="841">
        <f>IF(OR(AC347&lt;0.01,AC347="n/a"),"n/a",I347/AC347)</f>
        <v>23.86489252814739</v>
      </c>
      <c r="AB347" s="842">
        <v>12</v>
      </c>
      <c r="AC347" s="821">
        <v>9.77</v>
      </c>
      <c r="AD347" s="821">
        <v>5.41</v>
      </c>
      <c r="AE347" s="821">
        <v>4.4800000000000004</v>
      </c>
      <c r="AF347" s="821">
        <v>23.12</v>
      </c>
      <c r="AG347" s="821">
        <v>92.9</v>
      </c>
      <c r="AH347" s="821">
        <v>14.7</v>
      </c>
      <c r="AI347" s="821">
        <v>7.62</v>
      </c>
      <c r="AJ347" s="821">
        <v>7.6</v>
      </c>
      <c r="AK347" s="821">
        <v>4.41</v>
      </c>
      <c r="AL347" s="833">
        <v>71380</v>
      </c>
      <c r="AM347" s="827">
        <v>0.1</v>
      </c>
      <c r="AN347" s="821">
        <v>2.5099999999999998</v>
      </c>
      <c r="AO347" s="705">
        <f>IF(U347="n/a","n/a",IF(AA347&lt;0,"n/a",IF(AA347="n/a","n/a",J347+U347-AA347)))</f>
        <v>-8.8877056836346586</v>
      </c>
      <c r="AP347" s="706">
        <f>IF(U347="n/a","n/a",J347+U347)</f>
        <v>14.977186844512731</v>
      </c>
      <c r="AQ347" s="843">
        <f>IF(OR(AC347&lt;0.01,AC347="n/a",AF347="n/a"),"n/a",(I347/SQRT(22.5*AC347*(I347/AF347))-1)*100)</f>
        <v>395.2020082757553</v>
      </c>
      <c r="AR347" s="618">
        <f>INDEX(Historical!$C$7:$C$1222,MATCH(B347,Historical!$B$7:$B$1244,0))*IF(AH347="n/a",1.03,IF(AH347&lt;0,1.01,IF(AH347&gt;10,1.1,(1+AH347/100))))</f>
        <v>5.4670000000000005</v>
      </c>
      <c r="AS347" s="841">
        <f>IF($AI347="n/a",1.03*AR347,IF($AI347&lt;0,1.01*AR347,IF($AI347&gt;10,1.1*AR347,(1+$AI347/100)*AR347)))</f>
        <v>5.8835854000000012</v>
      </c>
      <c r="AT347" s="841">
        <f>IF($AK347="n/a",1.03*AS347,IF($AK347&lt;0,1.01*AS347,IF($AK347&gt;10,1.1*AS347,(1+$AK347/100)*AS347)))</f>
        <v>6.1430515161400017</v>
      </c>
      <c r="AU347" s="841">
        <f>IF($AK347="n/a",1.03*AT347,IF($AK347&lt;0,1.01*AT347,IF($AK347&gt;10,1.1*AT347,(1+$AK347/100)*AT347)))</f>
        <v>6.413960088001776</v>
      </c>
      <c r="AV347" s="841">
        <f>IF($AK347="n/a",1.03*AU347,IF($AK347&lt;0,1.01*AU347,IF($AK347&gt;10,1.1*AU347,(1+$AK347/100)*AU347)))</f>
        <v>6.6968157278826546</v>
      </c>
      <c r="AW347" s="618">
        <f>SUM(AR347:AV347)</f>
        <v>30.604412732024436</v>
      </c>
      <c r="AX347" s="713">
        <f>AW347/I347*100</f>
        <v>13.125927574208458</v>
      </c>
      <c r="AY347" s="887">
        <v>1.1200000000000001</v>
      </c>
      <c r="AZ347" s="827">
        <v>34.369999999999997</v>
      </c>
      <c r="BA347" s="827">
        <v>-7.9799999999999995</v>
      </c>
      <c r="BB347" s="827">
        <v>1.47</v>
      </c>
      <c r="BC347" s="827">
        <v>11.58</v>
      </c>
      <c r="BE347" s="594">
        <v>1975</v>
      </c>
      <c r="BF347" s="853">
        <f>IF(BE347&gt;2020,0,IF(BE347&gt;2008,1,IF(BE347&gt;2001,2,IF(BE347&gt;1990,3,IF(BE347&gt;1980,4,IF(BE347&gt;1973,5,IF(BE347&gt;1970,6,IF(BE347&gt;1960,7,IF(BE347&gt;1958,8,IF(BE347&gt;1953,9,10))))))))))</f>
        <v>5</v>
      </c>
      <c r="BG347" s="837">
        <v>19.400000000000002</v>
      </c>
      <c r="BH347" s="820" t="s">
        <v>4443</v>
      </c>
      <c r="BI347" s="820" t="s">
        <v>4444</v>
      </c>
    </row>
    <row r="348" spans="1:61" ht="11.25" customHeight="1" x14ac:dyDescent="0.2">
      <c r="A348" s="826" t="s">
        <v>4892</v>
      </c>
      <c r="B348" s="830" t="s">
        <v>631</v>
      </c>
      <c r="C348" s="885" t="s">
        <v>111</v>
      </c>
      <c r="D348" s="885" t="s">
        <v>4215</v>
      </c>
      <c r="E348" s="699">
        <v>20</v>
      </c>
      <c r="F348" s="1122">
        <v>186</v>
      </c>
      <c r="G348" s="1098" t="s">
        <v>105</v>
      </c>
      <c r="H348" s="1098" t="s">
        <v>105</v>
      </c>
      <c r="I348" t="n">
        <v>169.75</v>
      </c>
      <c r="J348" s="618">
        <f>(M348/I348)*100</f>
        <v>0.92925493666685099</v>
      </c>
      <c r="K348" s="832">
        <v>0.42</v>
      </c>
      <c r="L348" s="842">
        <v>4</v>
      </c>
      <c r="M348" s="609">
        <f>K348*L348</f>
        <v>1.68</v>
      </c>
      <c r="N348" s="825" t="s">
        <v>426</v>
      </c>
      <c r="O348" s="700">
        <v>0.4</v>
      </c>
      <c r="P348" s="603">
        <v>44966</v>
      </c>
      <c r="Q348" s="603">
        <v>44981</v>
      </c>
      <c r="R348" s="609">
        <f>(K348-O348)/O348*100</f>
        <v>4.9999999999999902</v>
      </c>
      <c r="S348" s="667">
        <f>IF(INDEX(Historical!$D$7:$D$1220,MATCH(B348,Historical!$B$7:$B$1244,0))=0,"n/a",(INDEX(Historical!$C$7:$C$1222,MATCH(B348,Historical!$B$7:$B$1244,0))/INDEX(Historical!$D$7:$D$1220,MATCH(B348,Historical!$B$7:$B$1244,0))-1)*100)</f>
        <v>35.593220338983066</v>
      </c>
      <c r="T348" s="667">
        <f>IF(INDEX(Historical!$F$7:$F$1213,MATCH(B348,Historical!$B$7:$B$1244,0))=0,"n/a",((INDEX(Historical!$C$7:$C$1222,MATCH(B348,Historical!$B$7:$B$1244,0))/INDEX(Historical!$F$7:$F$1213,MATCH(B348,Historical!$B$7:$B$1244,0)))^(1/3)-1)*100)</f>
        <v>15.441567326431937</v>
      </c>
      <c r="U348" s="667">
        <f>IF(INDEX(Historical!$H$7:$H$1213,MATCH(B348,Historical!$B$7:$B$1244,0))=0,"n/a",((INDEX(Historical!$C$7:$C$1222,MATCH(B348,Historical!$B$7:$B$1244,0))/INDEX(Historical!$H$7:$H$1213,MATCH(B348,Historical!$B$7:$B$1244,0)))^(1/5)-1)*100)</f>
        <v>11.703409979372026</v>
      </c>
      <c r="V348" s="667">
        <f>IF(INDEX(Historical!$N$7:$N$1213,MATCH(B348,Historical!$B$7:$B$1244,0))=0,"n/a",((INDEX(Historical!$C$7:$C$1222,MATCH(B348,Historical!$B$7:$B$1244,0))/INDEX(Historical!$N$7:$N$1213,MATCH(B348,Historical!$B$7:$B$1244,0)))^(1/10)-1)*100)</f>
        <v>11.069085371075271</v>
      </c>
      <c r="W348" s="668">
        <f>IF(OR(U348&lt;=0,U348="n/a",V348&lt;=0,V348="n/a"),"n/a",U348/V348)</f>
        <v>1.057305964045983</v>
      </c>
      <c r="X348" s="669">
        <f>IF(OR(AJ348&lt;=0,AJ348="n/a",U348&lt;=0,U348="n/a"),"n/a",U348/AJ348)</f>
        <v>0.87338880443074818</v>
      </c>
      <c r="Y348" s="628"/>
      <c r="Z348" s="618">
        <f>IF(OR(AC348&lt;0.01,AC348="n/a"),"n/a",M348/AC348*100)</f>
        <v>18.24104234527687</v>
      </c>
      <c r="AA348" s="841">
        <f>IF(OR(AC348&lt;0.01,AC348="n/a"),"n/a",I348/AC348)</f>
        <v>19.629750271444081</v>
      </c>
      <c r="AB348" s="842">
        <v>12</v>
      </c>
      <c r="AC348" s="821">
        <v>9.2100000000000009</v>
      </c>
      <c r="AD348" s="821">
        <v>1.45</v>
      </c>
      <c r="AE348" s="821">
        <v>1.3</v>
      </c>
      <c r="AF348" s="821">
        <v>5.45</v>
      </c>
      <c r="AG348" s="821">
        <v>28.499999999999996</v>
      </c>
      <c r="AH348" s="821">
        <v>50.6</v>
      </c>
      <c r="AI348" s="821">
        <v>9.65</v>
      </c>
      <c r="AJ348" s="821">
        <v>13.4</v>
      </c>
      <c r="AK348" s="821">
        <v>13.83</v>
      </c>
      <c r="AL348" s="833">
        <v>19240</v>
      </c>
      <c r="AM348" s="827">
        <v>0.3</v>
      </c>
      <c r="AN348" s="821">
        <v>0.35</v>
      </c>
      <c r="AO348" s="705">
        <f>IF(U348="n/a","n/a",IF(AA348&lt;0,"n/a",IF(AA348="n/a","n/a",J348+U348-AA348)))</f>
        <v>-6.9970853554052042</v>
      </c>
      <c r="AP348" s="706">
        <f>IF(U348="n/a","n/a",J348+U348)</f>
        <v>12.632664916038877</v>
      </c>
      <c r="AQ348" s="843">
        <f>IF(OR(AC348&lt;0.01,AC348="n/a",AF348="n/a"),"n/a",(I348/SQRT(22.5*AC348*(I348/AF348))-1)*100)</f>
        <v>118.05416144656479</v>
      </c>
      <c r="AR348" s="618">
        <f>INDEX(Historical!$C$7:$C$1222,MATCH(B348,Historical!$B$7:$B$1244,0))*IF(AH348="n/a",1.03,IF(AH348&lt;0,1.01,IF(AH348&gt;10,1.1,(1+AH348/100))))</f>
        <v>1.7600000000000002</v>
      </c>
      <c r="AS348" s="841">
        <f>IF($AI348="n/a",1.03*AR348,IF($AI348&lt;0,1.01*AR348,IF($AI348&gt;10,1.1*AR348,(1+$AI348/100)*AR348)))</f>
        <v>1.9298400000000002</v>
      </c>
      <c r="AT348" s="841">
        <f>IF($AK348="n/a",1.03*AS348,IF($AK348&lt;0,1.01*AS348,IF($AK348&gt;10,1.1*AS348,(1+$AK348/100)*AS348)))</f>
        <v>2.1228240000000005</v>
      </c>
      <c r="AU348" s="841">
        <f>IF($AK348="n/a",1.03*AT348,IF($AK348&lt;0,1.01*AT348,IF($AK348&gt;10,1.1*AT348,(1+$AK348/100)*AT348)))</f>
        <v>2.3351064000000008</v>
      </c>
      <c r="AV348" s="841">
        <f>IF($AK348="n/a",1.03*AU348,IF($AK348&lt;0,1.01*AU348,IF($AK348&gt;10,1.1*AU348,(1+$AK348/100)*AU348)))</f>
        <v>2.5686170400000012</v>
      </c>
      <c r="AW348" s="618">
        <f>SUM(AR348:AV348)</f>
        <v>10.716387440000004</v>
      </c>
      <c r="AX348" s="713">
        <f>AW348/I348*100</f>
        <v>5.9275332927706206</v>
      </c>
      <c r="AY348" s="887">
        <v>1.1399999999999999</v>
      </c>
      <c r="AZ348" s="827">
        <v>17.46</v>
      </c>
      <c r="BA348" s="827">
        <v>-17.14</v>
      </c>
      <c r="BB348" s="827">
        <v>-2.04</v>
      </c>
      <c r="BC348" s="827">
        <v>3.0700000000000003</v>
      </c>
      <c r="BE348" s="594">
        <v>2004</v>
      </c>
      <c r="BF348" s="853">
        <f>IF(BE348&gt;2020,0,IF(BE348&gt;2008,1,IF(BE348&gt;2001,2,IF(BE348&gt;1990,3,IF(BE348&gt;1980,4,IF(BE348&gt;1973,5,IF(BE348&gt;1970,6,IF(BE348&gt;1960,7,IF(BE348&gt;1958,8,IF(BE348&gt;1953,9,10))))))))))</f>
        <v>2</v>
      </c>
      <c r="BG348" s="837">
        <v>13.200000000000001</v>
      </c>
      <c r="BH348" s="820" t="s">
        <v>4443</v>
      </c>
      <c r="BI348" s="820" t="s">
        <v>4444</v>
      </c>
    </row>
    <row r="349" spans="1:61" s="737" customFormat="1" ht="11.25" customHeight="1" x14ac:dyDescent="0.2">
      <c r="A349" s="882" t="s">
        <v>5224</v>
      </c>
      <c r="B349" s="743" t="s">
        <v>5219</v>
      </c>
      <c r="C349" s="885" t="s">
        <v>127</v>
      </c>
      <c r="D349" s="885" t="s">
        <v>4186</v>
      </c>
      <c r="E349" s="721">
        <v>6</v>
      </c>
      <c r="F349" s="1122">
        <v>664</v>
      </c>
      <c r="G349" s="1121" t="s">
        <v>105</v>
      </c>
      <c r="H349" s="1121" t="s">
        <v>105</v>
      </c>
      <c r="I349" s="722">
        <v>89.77</v>
      </c>
      <c r="J349" s="723">
        <f>(M349/I349)*100</f>
        <v>0.83546841929375071</v>
      </c>
      <c r="K349" s="724">
        <v>0.75</v>
      </c>
      <c r="L349" s="725">
        <v>1</v>
      </c>
      <c r="M349" s="726">
        <f>K349*L349</f>
        <v>0.75</v>
      </c>
      <c r="N349" s="727" t="s">
        <v>1743</v>
      </c>
      <c r="O349" s="728">
        <v>0.7</v>
      </c>
      <c r="P349" s="1037">
        <v>44784</v>
      </c>
      <c r="Q349" s="1037">
        <v>44804</v>
      </c>
      <c r="R349" s="726">
        <f>(K349-O349)/O349*100</f>
        <v>7.1428571428571495</v>
      </c>
      <c r="S349" s="667">
        <f>IF(INDEX(Historical!$D$7:$D$1220,MATCH(B349,Historical!$B$7:$B$1244,0))=0,"n/a",(INDEX(Historical!$C$7:$C$1222,MATCH(B349,Historical!$B$7:$B$1244,0))/INDEX(Historical!$D$7:$D$1220,MATCH(B349,Historical!$B$7:$B$1244,0))-1)*100)</f>
        <v>7.1428571428571397</v>
      </c>
      <c r="T349" s="667">
        <f>IF(INDEX(Historical!$F$7:$F$1213,MATCH(B349,Historical!$B$7:$B$1244,0))=0,"n/a",((INDEX(Historical!$C$7:$C$1222,MATCH(B349,Historical!$B$7:$B$1244,0))/INDEX(Historical!$F$7:$F$1213,MATCH(B349,Historical!$B$7:$B$1244,0)))^(1/3)-1)*100)</f>
        <v>7.7217345015941907</v>
      </c>
      <c r="U349" s="667">
        <f>IF(INDEX(Historical!$H$7:$H$1213,MATCH(B349,Historical!$B$7:$B$1244,0))=0,"n/a",((INDEX(Historical!$C$7:$C$1222,MATCH(B349,Historical!$B$7:$B$1244,0))/INDEX(Historical!$H$7:$H$1213,MATCH(B349,Historical!$B$7:$B$1244,0)))^(1/5)-1)*100)</f>
        <v>8.4471771197698544</v>
      </c>
      <c r="V349" s="667" t="str">
        <f>IF(INDEX(Historical!$N$7:$N$1213,MATCH(B349,Historical!$B$7:$B$1244,0))=0,"n/a",((INDEX(Historical!$C$7:$C$1222,MATCH(B349,Historical!$B$7:$B$1244,0))/INDEX(Historical!$N$7:$N$1213,MATCH(B349,Historical!$B$7:$B$1244,0)))^(1/10)-1)*100)</f>
        <v>n/a</v>
      </c>
      <c r="W349" s="668" t="str">
        <f>IF(OR(U349&lt;=0,U349="n/a",V349&lt;=0,V349="n/a"),"n/a",U349/V349)</f>
        <v>n/a</v>
      </c>
      <c r="X349" s="669">
        <f>IF(OR(AJ349&lt;=0,AJ349="n/a",U349&lt;=0,U349="n/a"),"n/a",U349/AJ349)</f>
        <v>0.7679251927063504</v>
      </c>
      <c r="Y349" s="886"/>
      <c r="Z349" s="723">
        <f>IF(OR(AC349&lt;0.01,AC349="n/a"),"n/a",M349/AC349*100)</f>
        <v>14.097744360902256</v>
      </c>
      <c r="AA349" s="730">
        <f>IF(OR(AC349&lt;0.01,AC349="n/a"),"n/a",I349/AC349)</f>
        <v>16.874060150375939</v>
      </c>
      <c r="AB349" s="725">
        <v>5</v>
      </c>
      <c r="AC349" s="731">
        <v>5.32</v>
      </c>
      <c r="AD349" s="731" t="s">
        <v>135</v>
      </c>
      <c r="AE349" s="731">
        <v>1.05</v>
      </c>
      <c r="AF349" s="731">
        <v>3.79</v>
      </c>
      <c r="AG349" s="731">
        <v>22.900000000000002</v>
      </c>
      <c r="AH349" s="731">
        <v>3.1</v>
      </c>
      <c r="AI349" s="731" t="s">
        <v>135</v>
      </c>
      <c r="AJ349" s="731">
        <v>11</v>
      </c>
      <c r="AK349" s="731" t="s">
        <v>135</v>
      </c>
      <c r="AL349" s="732">
        <v>1050</v>
      </c>
      <c r="AM349" s="733">
        <v>2</v>
      </c>
      <c r="AN349" s="731">
        <v>0.12</v>
      </c>
      <c r="AO349" s="734">
        <f>IF(U349="n/a","n/a",IF(AA349&lt;0,"n/a",IF(AA349="n/a","n/a",J349+U349-AA349)))</f>
        <v>-7.5914146113123344</v>
      </c>
      <c r="AP349" s="735">
        <f>IF(U349="n/a","n/a",J349+U349)</f>
        <v>9.2826455390636049</v>
      </c>
      <c r="AQ349" s="843">
        <f>IF(OR(AC349&lt;0.01,AC349="n/a",AF349="n/a"),"n/a",(I349/SQRT(22.5*AC349*(I349/AF349))-1)*100)</f>
        <v>68.592457943770825</v>
      </c>
      <c r="AR349" s="618">
        <f>INDEX(Historical!$C$7:$C$1222,MATCH(B349,Historical!$B$7:$B$1244,0))*IF(AH349="n/a",1.03,IF(AH349&lt;0,1.01,IF(AH349&gt;10,1.1,(1+AH349/100))))</f>
        <v>0.77324999999999999</v>
      </c>
      <c r="AS349" s="730">
        <f>IF($AI349="n/a",1.03*AR349,IF($AI349&lt;0,1.01*AR349,IF($AI349&gt;10,1.1*AR349,(1+$AI349/100)*AR349)))</f>
        <v>0.79644749999999997</v>
      </c>
      <c r="AT349" s="730">
        <f>IF($AK349="n/a",1.03*AS349,IF($AK349&lt;0,1.01*AS349,IF($AK349&gt;10,1.1*AS349,(1+$AK349/100)*AS349)))</f>
        <v>0.820340925</v>
      </c>
      <c r="AU349" s="730">
        <f>IF($AK349="n/a",1.03*AT349,IF($AK349&lt;0,1.01*AT349,IF($AK349&gt;10,1.1*AT349,(1+$AK349/100)*AT349)))</f>
        <v>0.84495115274999999</v>
      </c>
      <c r="AV349" s="730">
        <f>IF($AK349="n/a",1.03*AU349,IF($AK349&lt;0,1.01*AU349,IF($AK349&gt;10,1.1*AU349,(1+$AK349/100)*AU349)))</f>
        <v>0.87029968733249996</v>
      </c>
      <c r="AW349" s="723">
        <f>SUM(AR349:AV349)</f>
        <v>4.1052892650825008</v>
      </c>
      <c r="AX349" s="736">
        <f>AW349/I349*100</f>
        <v>4.5731193773894407</v>
      </c>
      <c r="AY349" s="888">
        <v>0.31</v>
      </c>
      <c r="AZ349" s="733">
        <v>38.35</v>
      </c>
      <c r="BA349" s="733">
        <v>-5.16</v>
      </c>
      <c r="BB349" s="733">
        <v>5.46</v>
      </c>
      <c r="BC349" s="733">
        <v>15.4</v>
      </c>
      <c r="BD349" s="862"/>
      <c r="BE349" s="594">
        <v>2017</v>
      </c>
      <c r="BF349" s="853">
        <f>IF(BE349&gt;2020,0,IF(BE349&gt;2008,1,IF(BE349&gt;2001,2,IF(BE349&gt;1990,3,IF(BE349&gt;1980,4,IF(BE349&gt;1973,5,IF(BE349&gt;1970,6,IF(BE349&gt;1960,7,IF(BE349&gt;1958,8,IF(BE349&gt;1953,9,10))))))))))</f>
        <v>1</v>
      </c>
      <c r="BG349" s="783">
        <v>14.000000000000002</v>
      </c>
      <c r="BH349" s="820" t="s">
        <v>4443</v>
      </c>
      <c r="BI349" s="820" t="s">
        <v>4444</v>
      </c>
    </row>
    <row r="350" spans="1:61" ht="11.25" customHeight="1" x14ac:dyDescent="0.2">
      <c r="A350" s="836" t="s">
        <v>4542</v>
      </c>
      <c r="B350" s="830" t="s">
        <v>4532</v>
      </c>
      <c r="C350" s="885" t="s">
        <v>107</v>
      </c>
      <c r="D350" s="885" t="s">
        <v>4497</v>
      </c>
      <c r="E350" s="699">
        <v>6</v>
      </c>
      <c r="F350" s="1122">
        <v>650</v>
      </c>
      <c r="G350" s="1104" t="s">
        <v>105</v>
      </c>
      <c r="H350" s="1104" t="s">
        <v>105</v>
      </c>
      <c r="I350" t="n">
        <v>30.2</v>
      </c>
      <c r="J350" s="618">
        <f>(M350/I350)*100</f>
        <v>3.1754432389521039</v>
      </c>
      <c r="K350" s="832">
        <v>0.3</v>
      </c>
      <c r="L350" s="842">
        <v>4</v>
      </c>
      <c r="M350" s="609">
        <f>K350*L350</f>
        <v>1.2</v>
      </c>
      <c r="N350" s="825" t="s">
        <v>507</v>
      </c>
      <c r="O350" s="700">
        <v>0.25</v>
      </c>
      <c r="P350" s="891">
        <v>44603</v>
      </c>
      <c r="Q350" s="891">
        <v>44617</v>
      </c>
      <c r="R350" s="609">
        <f>(K350-O350)/O350*100</f>
        <v>19.999999999999996</v>
      </c>
      <c r="S350" s="667">
        <f>IF(INDEX(Historical!$D$7:$D$1220,MATCH(B350,Historical!$B$7:$B$1244,0))=0,"n/a",(INDEX(Historical!$C$7:$C$1222,MATCH(B350,Historical!$B$7:$B$1244,0))/INDEX(Historical!$D$7:$D$1220,MATCH(B350,Historical!$B$7:$B$1244,0))-1)*100)</f>
        <v>33.333333333333329</v>
      </c>
      <c r="T350" s="667">
        <f>IF(INDEX(Historical!$F$7:$F$1213,MATCH(B350,Historical!$B$7:$B$1244,0))=0,"n/a",((INDEX(Historical!$C$7:$C$1222,MATCH(B350,Historical!$B$7:$B$1244,0))/INDEX(Historical!$F$7:$F$1213,MATCH(B350,Historical!$B$7:$B$1244,0)))^(1/3)-1)*100)</f>
        <v>33.886590016433907</v>
      </c>
      <c r="U350" s="667">
        <f>IF(INDEX(Historical!$H$7:$H$1213,MATCH(B350,Historical!$B$7:$B$1244,0))=0,"n/a",((INDEX(Historical!$C$7:$C$1222,MATCH(B350,Historical!$B$7:$B$1244,0))/INDEX(Historical!$H$7:$H$1213,MATCH(B350,Historical!$B$7:$B$1244,0)))^(1/5)-1)*100)</f>
        <v>29.855269234041582</v>
      </c>
      <c r="V350" s="667">
        <f>IF(INDEX(Historical!$N$7:$N$1213,MATCH(B350,Historical!$B$7:$B$1244,0))=0,"n/a",((INDEX(Historical!$C$7:$C$1222,MATCH(B350,Historical!$B$7:$B$1244,0))/INDEX(Historical!$N$7:$N$1213,MATCH(B350,Historical!$B$7:$B$1244,0)))^(1/10)-1)*100)</f>
        <v>16.983368811009349</v>
      </c>
      <c r="W350" s="668">
        <f>IF(OR(U350&lt;=0,U350="n/a",V350&lt;=0,V350="n/a"),"n/a",U350/V350)</f>
        <v>1.7579120824773065</v>
      </c>
      <c r="X350" s="669">
        <f>IF(OR(AJ350&lt;=0,AJ350="n/a",U350&lt;=0,U350="n/a"),"n/a",U350/AJ350)</f>
        <v>1.0778075535755083</v>
      </c>
      <c r="Y350" s="640"/>
      <c r="Z350" s="618">
        <f>IF(OR(AC350&lt;0.01,AC350="n/a"),"n/a",M350/AC350*100)</f>
        <v>39.215686274509807</v>
      </c>
      <c r="AA350" s="841">
        <f>IF(OR(AC350&lt;0.01,AC350="n/a"),"n/a",I350/AC350)</f>
        <v>12.349673202614378</v>
      </c>
      <c r="AB350" s="842">
        <v>11</v>
      </c>
      <c r="AC350" s="821">
        <v>3.06</v>
      </c>
      <c r="AD350" s="821">
        <v>0.68</v>
      </c>
      <c r="AE350" s="821">
        <v>1.21</v>
      </c>
      <c r="AF350" s="821">
        <v>0.88</v>
      </c>
      <c r="AG350" s="821">
        <v>7.5</v>
      </c>
      <c r="AH350" s="821">
        <v>-50.4</v>
      </c>
      <c r="AI350" s="821">
        <v>38.97</v>
      </c>
      <c r="AJ350" s="821">
        <v>27.700000000000003</v>
      </c>
      <c r="AK350" s="821">
        <v>18</v>
      </c>
      <c r="AL350" s="833">
        <v>8620</v>
      </c>
      <c r="AM350" s="827">
        <v>11.5</v>
      </c>
      <c r="AN350" s="821">
        <v>3.07</v>
      </c>
      <c r="AO350" s="705">
        <f>IF(U350="n/a","n/a",IF(AA350&lt;0,"n/a",IF(AA350="n/a","n/a",J350+U350-AA350)))</f>
        <v>20.681039270379308</v>
      </c>
      <c r="AP350" s="706">
        <f>IF(U350="n/a","n/a",J350+U350)</f>
        <v>33.030712472993685</v>
      </c>
      <c r="AQ350" s="843">
        <f>IF(OR(AC350&lt;0.01,AC350="n/a",AF350="n/a"),"n/a",(I350/SQRT(22.5*AC350*(I350/AF350))-1)*100)</f>
        <v>-30.501119374959551</v>
      </c>
      <c r="AR350" s="618">
        <f>INDEX(Historical!$C$7:$C$1222,MATCH(B350,Historical!$B$7:$B$1244,0))*IF(AH350="n/a",1.03,IF(AH350&lt;0,1.01,IF(AH350&gt;10,1.1,(1+AH350/100))))</f>
        <v>1.212</v>
      </c>
      <c r="AS350" s="841">
        <f>IF($AI350="n/a",1.03*AR350,IF($AI350&lt;0,1.01*AR350,IF($AI350&gt;10,1.1*AR350,(1+$AI350/100)*AR350)))</f>
        <v>1.3332000000000002</v>
      </c>
      <c r="AT350" s="841">
        <f>IF($AK350="n/a",1.03*AS350,IF($AK350&lt;0,1.01*AS350,IF($AK350&gt;10,1.1*AS350,(1+$AK350/100)*AS350)))</f>
        <v>1.4665200000000003</v>
      </c>
      <c r="AU350" s="841">
        <f>IF($AK350="n/a",1.03*AT350,IF($AK350&lt;0,1.01*AT350,IF($AK350&gt;10,1.1*AT350,(1+$AK350/100)*AT350)))</f>
        <v>1.6131720000000005</v>
      </c>
      <c r="AV350" s="841">
        <f>IF($AK350="n/a",1.03*AU350,IF($AK350&lt;0,1.01*AU350,IF($AK350&gt;10,1.1*AU350,(1+$AK350/100)*AU350)))</f>
        <v>1.7744892000000008</v>
      </c>
      <c r="AW350" s="618">
        <f>SUM(AR350:AV350)</f>
        <v>7.3993812000000014</v>
      </c>
      <c r="AX350" s="713">
        <f>AW350/I350*100</f>
        <v>19.580262503307758</v>
      </c>
      <c r="AY350" s="887">
        <v>1.44</v>
      </c>
      <c r="AZ350" s="827">
        <v>52.839999999999996</v>
      </c>
      <c r="BA350" s="827">
        <v>-7.1</v>
      </c>
      <c r="BB350" s="827">
        <v>1.9300000000000002</v>
      </c>
      <c r="BC350" s="827">
        <v>16.64</v>
      </c>
      <c r="BE350" s="594">
        <v>2017</v>
      </c>
      <c r="BF350" s="853">
        <f>IF(BE350&gt;2020,0,IF(BE350&gt;2008,1,IF(BE350&gt;2001,2,IF(BE350&gt;1990,3,IF(BE350&gt;1980,4,IF(BE350&gt;1973,5,IF(BE350&gt;1970,6,IF(BE350&gt;1960,7,IF(BE350&gt;1958,8,IF(BE350&gt;1953,9,10))))))))))</f>
        <v>1</v>
      </c>
      <c r="BG350" s="837">
        <v>1.4000000000000001</v>
      </c>
      <c r="BH350" s="820" t="s">
        <v>4443</v>
      </c>
      <c r="BI350" s="820" t="s">
        <v>4444</v>
      </c>
    </row>
    <row r="351" spans="1:61" ht="11.25" customHeight="1" x14ac:dyDescent="0.2">
      <c r="A351" s="826" t="s">
        <v>4893</v>
      </c>
      <c r="B351" s="830" t="s">
        <v>629</v>
      </c>
      <c r="C351" s="885" t="s">
        <v>127</v>
      </c>
      <c r="D351" s="885" t="s">
        <v>4186</v>
      </c>
      <c r="E351" s="699">
        <v>18</v>
      </c>
      <c r="F351" s="1122">
        <v>219</v>
      </c>
      <c r="G351" s="1122" t="s">
        <v>105</v>
      </c>
      <c r="H351" s="1122" t="s">
        <v>105</v>
      </c>
      <c r="I351" s="829">
        <v>141.21</v>
      </c>
      <c r="J351" s="618">
        <f>(M351/I351)*100</f>
        <v>1.9828624035124989</v>
      </c>
      <c r="K351" s="832">
        <v>0.7</v>
      </c>
      <c r="L351" s="842">
        <v>4</v>
      </c>
      <c r="M351" s="609">
        <f>K351*L351</f>
        <v>2.8</v>
      </c>
      <c r="N351" s="825" t="s">
        <v>263</v>
      </c>
      <c r="O351" s="700">
        <v>0.63300000000000001</v>
      </c>
      <c r="P351" s="603">
        <v>44820</v>
      </c>
      <c r="Q351" s="603">
        <v>44845</v>
      </c>
      <c r="R351" s="609">
        <f>(K351-O351)/O351*100</f>
        <v>10.584518167456549</v>
      </c>
      <c r="S351" s="667">
        <f>IF(INDEX(Historical!$D$7:$D$1220,MATCH(B351,Historical!$B$7:$B$1244,0))=0,"n/a",(INDEX(Historical!$C$7:$C$1222,MATCH(B351,Historical!$B$7:$B$1244,0))/INDEX(Historical!$D$7:$D$1220,MATCH(B351,Historical!$B$7:$B$1244,0))-1)*100)</f>
        <v>7.5745033112582849</v>
      </c>
      <c r="T351" s="667">
        <f>IF(INDEX(Historical!$F$7:$F$1213,MATCH(B351,Historical!$B$7:$B$1244,0))=0,"n/a",((INDEX(Historical!$C$7:$C$1222,MATCH(B351,Historical!$B$7:$B$1244,0))/INDEX(Historical!$F$7:$F$1213,MATCH(B351,Historical!$B$7:$B$1244,0)))^(1/3)-1)*100)</f>
        <v>9.1252942954037852</v>
      </c>
      <c r="U351" s="667">
        <f>IF(INDEX(Historical!$H$7:$H$1213,MATCH(B351,Historical!$B$7:$B$1244,0))=0,"n/a",((INDEX(Historical!$C$7:$C$1222,MATCH(B351,Historical!$B$7:$B$1244,0))/INDEX(Historical!$H$7:$H$1213,MATCH(B351,Historical!$B$7:$B$1244,0)))^(1/5)-1)*100)</f>
        <v>9.1187543304847463</v>
      </c>
      <c r="V351" s="667">
        <f>IF(INDEX(Historical!$N$7:$N$1213,MATCH(B351,Historical!$B$7:$B$1244,0))=0,"n/a",((INDEX(Historical!$C$7:$C$1222,MATCH(B351,Historical!$B$7:$B$1244,0))/INDEX(Historical!$N$7:$N$1213,MATCH(B351,Historical!$B$7:$B$1244,0)))^(1/10)-1)*100)</f>
        <v>17.457375761524773</v>
      </c>
      <c r="W351" s="668">
        <f>IF(OR(U351&lt;=0,U351="n/a",V351&lt;=0,V351="n/a"),"n/a",U351/V351)</f>
        <v>0.5223439338793433</v>
      </c>
      <c r="X351" s="669" t="str">
        <f>IF(OR(AJ351&lt;=0,AJ351="n/a",U351&lt;=0,U351="n/a"),"n/a",U351/AJ351)</f>
        <v>n/a</v>
      </c>
      <c r="Y351" s="633"/>
      <c r="Z351" s="618">
        <f>IF(OR(AC351&lt;0.01,AC351="n/a"),"n/a",M351/AC351*100)</f>
        <v>126.12612612612611</v>
      </c>
      <c r="AA351" s="841">
        <f>IF(OR(AC351&lt;0.01,AC351="n/a"),"n/a",I351/AC351)</f>
        <v>63.608108108108105</v>
      </c>
      <c r="AB351" s="842">
        <v>9</v>
      </c>
      <c r="AC351" s="821">
        <v>2.2200000000000002</v>
      </c>
      <c r="AD351" s="821" t="s">
        <v>135</v>
      </c>
      <c r="AE351" s="821">
        <v>1.96</v>
      </c>
      <c r="AF351" s="821">
        <v>3.21</v>
      </c>
      <c r="AG351" s="821">
        <v>5</v>
      </c>
      <c r="AH351" s="821">
        <v>-15.4</v>
      </c>
      <c r="AI351" s="821">
        <v>27.11</v>
      </c>
      <c r="AJ351" s="821">
        <v>-10.199999999999999</v>
      </c>
      <c r="AK351" s="821" t="s">
        <v>135</v>
      </c>
      <c r="AL351" s="833">
        <v>2780</v>
      </c>
      <c r="AM351" s="827">
        <v>18.8</v>
      </c>
      <c r="AN351" s="821">
        <v>0.11</v>
      </c>
      <c r="AO351" s="705">
        <f>IF(U351="n/a","n/a",IF(AA351&lt;0,"n/a",IF(AA351="n/a","n/a",J351+U351-AA351)))</f>
        <v>-52.506491374110858</v>
      </c>
      <c r="AP351" s="706">
        <f>IF(U351="n/a","n/a",J351+U351)</f>
        <v>11.101616733997245</v>
      </c>
      <c r="AQ351" s="843">
        <f>IF(OR(AC351&lt;0.01,AC351="n/a",AF351="n/a"),"n/a",(I351/SQRT(22.5*AC351*(I351/AF351))-1)*100)</f>
        <v>201.24336933377899</v>
      </c>
      <c r="AR351" s="618">
        <f>INDEX(Historical!$C$7:$C$1222,MATCH(B351,Historical!$B$7:$B$1244,0))*IF(AH351="n/a",1.03,IF(AH351&lt;0,1.01,IF(AH351&gt;10,1.1,(1+AH351/100))))</f>
        <v>2.6249900000000004</v>
      </c>
      <c r="AS351" s="841">
        <f>IF($AI351="n/a",1.03*AR351,IF($AI351&lt;0,1.01*AR351,IF($AI351&gt;10,1.1*AR351,(1+$AI351/100)*AR351)))</f>
        <v>2.8874890000000009</v>
      </c>
      <c r="AT351" s="841">
        <f>IF($AK351="n/a",1.03*AS351,IF($AK351&lt;0,1.01*AS351,IF($AK351&gt;10,1.1*AS351,(1+$AK351/100)*AS351)))</f>
        <v>2.9741136700000008</v>
      </c>
      <c r="AU351" s="841">
        <f>IF($AK351="n/a",1.03*AT351,IF($AK351&lt;0,1.01*AT351,IF($AK351&gt;10,1.1*AT351,(1+$AK351/100)*AT351)))</f>
        <v>3.0633370801000011</v>
      </c>
      <c r="AV351" s="841">
        <f>IF($AK351="n/a",1.03*AU351,IF($AK351&lt;0,1.01*AU351,IF($AK351&gt;10,1.1*AU351,(1+$AK351/100)*AU351)))</f>
        <v>3.1552371925030012</v>
      </c>
      <c r="AW351" s="618">
        <f>SUM(AR351:AV351)</f>
        <v>14.705166942603004</v>
      </c>
      <c r="AX351" s="713">
        <f>AW351/I351*100</f>
        <v>10.413686667093693</v>
      </c>
      <c r="AY351" s="887">
        <v>0.54</v>
      </c>
      <c r="AZ351" s="827">
        <v>20.23</v>
      </c>
      <c r="BA351" s="827">
        <v>-14.879999999999999</v>
      </c>
      <c r="BB351" s="827">
        <v>-4.42</v>
      </c>
      <c r="BC351" s="827">
        <v>-0.89</v>
      </c>
      <c r="BE351" s="594">
        <v>2005</v>
      </c>
      <c r="BF351" s="853">
        <f>IF(BE351&gt;2020,0,IF(BE351&gt;2008,1,IF(BE351&gt;2001,2,IF(BE351&gt;1990,3,IF(BE351&gt;1980,4,IF(BE351&gt;1973,5,IF(BE351&gt;1970,6,IF(BE351&gt;1960,7,IF(BE351&gt;1958,8,IF(BE351&gt;1953,9,10))))))))))</f>
        <v>2</v>
      </c>
      <c r="BG351" s="837">
        <v>3.5000000000000004</v>
      </c>
      <c r="BH351" s="820" t="s">
        <v>4443</v>
      </c>
      <c r="BI351" s="820" t="s">
        <v>4444</v>
      </c>
    </row>
    <row r="352" spans="1:61" ht="11.25" customHeight="1" x14ac:dyDescent="0.2">
      <c r="A352" s="826" t="s">
        <v>4894</v>
      </c>
      <c r="B352" s="830" t="s">
        <v>257</v>
      </c>
      <c r="C352" s="885" t="s">
        <v>4055</v>
      </c>
      <c r="D352" s="885" t="s">
        <v>4184</v>
      </c>
      <c r="E352" s="699">
        <v>33</v>
      </c>
      <c r="F352" s="1122">
        <v>88</v>
      </c>
      <c r="G352" s="1122" t="s">
        <v>36</v>
      </c>
      <c r="H352" s="1122" t="s">
        <v>105</v>
      </c>
      <c r="I352" t="n">
        <v>148.9</v>
      </c>
      <c r="J352" s="618">
        <f>(M352/I352)*100</f>
        <v>1.2664393570384802</v>
      </c>
      <c r="K352" s="839">
        <v>0.52</v>
      </c>
      <c r="L352" s="842">
        <v>4</v>
      </c>
      <c r="M352" s="609">
        <f>K352*L352</f>
        <v>2.08</v>
      </c>
      <c r="N352" s="825" t="s">
        <v>584</v>
      </c>
      <c r="O352" s="701">
        <v>0.49</v>
      </c>
      <c r="P352" s="603">
        <v>44992</v>
      </c>
      <c r="Q352" s="603">
        <v>45009</v>
      </c>
      <c r="R352" s="609">
        <f>(K352-O352)/O352*100</f>
        <v>6.1224489795918418</v>
      </c>
      <c r="S352" s="667">
        <f>IF(INDEX(Historical!$D$7:$D$1220,MATCH(B352,Historical!$B$7:$B$1244,0))=0,"n/a",(INDEX(Historical!$C$7:$C$1222,MATCH(B352,Historical!$B$7:$B$1244,0))/INDEX(Historical!$D$7:$D$1220,MATCH(B352,Historical!$B$7:$B$1244,0))-1)*100)</f>
        <v>6.5217391304347672</v>
      </c>
      <c r="T352" s="667">
        <f>IF(INDEX(Historical!$F$7:$F$1213,MATCH(B352,Historical!$B$7:$B$1244,0))=0,"n/a",((INDEX(Historical!$C$7:$C$1222,MATCH(B352,Historical!$B$7:$B$1244,0))/INDEX(Historical!$F$7:$F$1213,MATCH(B352,Historical!$B$7:$B$1244,0)))^(1/3)-1)*100)</f>
        <v>6.998748056507953</v>
      </c>
      <c r="U352" s="667">
        <f>IF(INDEX(Historical!$H$7:$H$1213,MATCH(B352,Historical!$B$7:$B$1244,0))=0,"n/a",((INDEX(Historical!$C$7:$C$1222,MATCH(B352,Historical!$B$7:$B$1244,0))/INDEX(Historical!$H$7:$H$1213,MATCH(B352,Historical!$B$7:$B$1244,0)))^(1/5)-1)*100)</f>
        <v>9.5889781040844788</v>
      </c>
      <c r="V352" s="667">
        <f>IF(INDEX(Historical!$N$7:$N$1213,MATCH(B352,Historical!$B$7:$B$1244,0))=0,"n/a",((INDEX(Historical!$C$7:$C$1222,MATCH(B352,Historical!$B$7:$B$1244,0))/INDEX(Historical!$N$7:$N$1213,MATCH(B352,Historical!$B$7:$B$1244,0)))^(1/10)-1)*100)</f>
        <v>15.597867896031659</v>
      </c>
      <c r="W352" s="668">
        <f>IF(OR(U352&lt;=0,U352="n/a",V352&lt;=0,V352="n/a"),"n/a",U352/V352)</f>
        <v>0.61476210518003327</v>
      </c>
      <c r="X352" s="669">
        <f>IF(OR(AJ352&lt;=0,AJ352="n/a",U352&lt;=0,U352="n/a"),"n/a",U352/AJ352)</f>
        <v>0.87172528218949807</v>
      </c>
      <c r="Y352" s="831" t="s">
        <v>151</v>
      </c>
      <c r="Z352" s="618">
        <f>IF(OR(AC352&lt;0.01,AC352="n/a"),"n/a",M352/AC352*100)</f>
        <v>43.153526970954353</v>
      </c>
      <c r="AA352" s="841">
        <f>IF(OR(AC352&lt;0.01,AC352="n/a"),"n/a",I352/AC352)</f>
        <v>34.074688796680498</v>
      </c>
      <c r="AB352" s="842">
        <v>6</v>
      </c>
      <c r="AC352" s="821">
        <v>4.82</v>
      </c>
      <c r="AD352" s="821">
        <v>3.82</v>
      </c>
      <c r="AE352" s="821">
        <v>6.11</v>
      </c>
      <c r="AF352" s="821">
        <v>8</v>
      </c>
      <c r="AG352" s="821">
        <v>24.8</v>
      </c>
      <c r="AH352" s="821">
        <v>20</v>
      </c>
      <c r="AI352" s="821">
        <v>10.72</v>
      </c>
      <c r="AJ352" s="821">
        <v>11</v>
      </c>
      <c r="AK352" s="821">
        <v>9</v>
      </c>
      <c r="AL352" s="833">
        <v>12190</v>
      </c>
      <c r="AM352" s="827">
        <v>0.5</v>
      </c>
      <c r="AN352" s="821">
        <v>0.18</v>
      </c>
      <c r="AO352" s="705">
        <f>IF(U352="n/a","n/a",IF(AA352&lt;0,"n/a",IF(AA352="n/a","n/a",J352+U352-AA352)))</f>
        <v>-23.219271335557536</v>
      </c>
      <c r="AP352" s="706">
        <f>IF(U352="n/a","n/a",J352+U352)</f>
        <v>10.855417461122959</v>
      </c>
      <c r="AQ352" s="843">
        <f>IF(OR(AC352&lt;0.01,AC352="n/a",AF352="n/a"),"n/a",(I352/SQRT(22.5*AC352*(I352/AF352))-1)*100)</f>
        <v>248.0724767269943</v>
      </c>
      <c r="AR352" s="618">
        <f>INDEX(Historical!$C$7:$C$1222,MATCH(B352,Historical!$B$7:$B$1244,0))*IF(AH352="n/a",1.03,IF(AH352&lt;0,1.01,IF(AH352&gt;10,1.1,(1+AH352/100))))</f>
        <v>2.1560000000000001</v>
      </c>
      <c r="AS352" s="841">
        <f>IF($AI352="n/a",1.03*AR352,IF($AI352&lt;0,1.01*AR352,IF($AI352&gt;10,1.1*AR352,(1+$AI352/100)*AR352)))</f>
        <v>2.3716000000000004</v>
      </c>
      <c r="AT352" s="841">
        <f>IF($AK352="n/a",1.03*AS352,IF($AK352&lt;0,1.01*AS352,IF($AK352&gt;10,1.1*AS352,(1+$AK352/100)*AS352)))</f>
        <v>2.5850440000000008</v>
      </c>
      <c r="AU352" s="841">
        <f>IF($AK352="n/a",1.03*AT352,IF($AK352&lt;0,1.01*AT352,IF($AK352&gt;10,1.1*AT352,(1+$AK352/100)*AT352)))</f>
        <v>2.8176979600000012</v>
      </c>
      <c r="AV352" s="841">
        <f>IF($AK352="n/a",1.03*AU352,IF($AK352&lt;0,1.01*AU352,IF($AK352&gt;10,1.1*AU352,(1+$AK352/100)*AU352)))</f>
        <v>3.0712907764000015</v>
      </c>
      <c r="AW352" s="618">
        <f>SUM(AR352:AV352)</f>
        <v>13.001632736400005</v>
      </c>
      <c r="AX352" s="713">
        <f>AW352/I352*100</f>
        <v>7.9162400976619614</v>
      </c>
      <c r="AY352" s="887">
        <v>0.64</v>
      </c>
      <c r="AZ352" s="827">
        <v>0.88</v>
      </c>
      <c r="BA352" s="827">
        <v>-22.75</v>
      </c>
      <c r="BB352" s="827">
        <v>-6.5500000000000007</v>
      </c>
      <c r="BC352" s="827">
        <v>-11.63</v>
      </c>
      <c r="BE352" s="594">
        <v>1991</v>
      </c>
      <c r="BF352" s="853">
        <f>IF(BE352&gt;2020,0,IF(BE352&gt;2008,1,IF(BE352&gt;2001,2,IF(BE352&gt;1990,3,IF(BE352&gt;1980,4,IF(BE352&gt;1973,5,IF(BE352&gt;1970,6,IF(BE352&gt;1960,7,IF(BE352&gt;1958,8,IF(BE352&gt;1953,9,10))))))))))</f>
        <v>3</v>
      </c>
      <c r="BG352" s="837">
        <v>14.299999999999999</v>
      </c>
      <c r="BH352" s="820" t="s">
        <v>4443</v>
      </c>
      <c r="BI352" s="820" t="s">
        <v>4444</v>
      </c>
    </row>
    <row r="353" spans="1:61" ht="11.25" customHeight="1" x14ac:dyDescent="0.2">
      <c r="A353" s="819" t="s">
        <v>258</v>
      </c>
      <c r="B353" s="830" t="s">
        <v>259</v>
      </c>
      <c r="C353" s="885" t="s">
        <v>152</v>
      </c>
      <c r="D353" s="885" t="s">
        <v>4207</v>
      </c>
      <c r="E353" s="699">
        <v>60</v>
      </c>
      <c r="F353" s="1122">
        <v>11</v>
      </c>
      <c r="G353" s="1097" t="s">
        <v>36</v>
      </c>
      <c r="H353" s="1097" t="s">
        <v>36</v>
      </c>
      <c r="I353" t="n">
        <v>153.79</v>
      </c>
      <c r="J353" s="618">
        <f>(M353/I353)*100</f>
        <v>2.9492365914132845</v>
      </c>
      <c r="K353" s="832">
        <v>1.1299999999999999</v>
      </c>
      <c r="L353" s="842">
        <v>4</v>
      </c>
      <c r="M353" s="609">
        <f>K353*L353</f>
        <v>4.5199999999999996</v>
      </c>
      <c r="N353" s="825" t="s">
        <v>110</v>
      </c>
      <c r="O353" s="700">
        <v>1.06</v>
      </c>
      <c r="P353" s="603">
        <v>44704</v>
      </c>
      <c r="Q353" s="603">
        <v>44719</v>
      </c>
      <c r="R353" s="609">
        <f>(K353-O353)/O353*100</f>
        <v>6.6037735849056451</v>
      </c>
      <c r="S353" s="667">
        <f>IF(INDEX(Historical!$D$7:$D$1220,MATCH(B353,Historical!$B$7:$B$1244,0))=0,"n/a",(INDEX(Historical!$C$7:$C$1222,MATCH(B353,Historical!$B$7:$B$1244,0))/INDEX(Historical!$D$7:$D$1220,MATCH(B353,Historical!$B$7:$B$1244,0))-1)*100)</f>
        <v>6.2052505966587068</v>
      </c>
      <c r="T353" s="667">
        <f>IF(INDEX(Historical!$F$7:$F$1213,MATCH(B353,Historical!$B$7:$B$1244,0))=0,"n/a",((INDEX(Historical!$C$7:$C$1222,MATCH(B353,Historical!$B$7:$B$1244,0))/INDEX(Historical!$F$7:$F$1213,MATCH(B353,Historical!$B$7:$B$1244,0)))^(1/3)-1)*100)</f>
        <v>5.8708129115965901</v>
      </c>
      <c r="U353" s="667">
        <f>IF(INDEX(Historical!$H$7:$H$1213,MATCH(B353,Historical!$B$7:$B$1244,0))=0,"n/a",((INDEX(Historical!$C$7:$C$1222,MATCH(B353,Historical!$B$7:$B$1244,0))/INDEX(Historical!$H$7:$H$1213,MATCH(B353,Historical!$B$7:$B$1244,0)))^(1/5)-1)*100)</f>
        <v>6.0338145721220426</v>
      </c>
      <c r="V353" s="667">
        <f>IF(INDEX(Historical!$N$7:$N$1213,MATCH(B353,Historical!$B$7:$B$1244,0))=0,"n/a",((INDEX(Historical!$C$7:$C$1222,MATCH(B353,Historical!$B$7:$B$1244,0))/INDEX(Historical!$N$7:$N$1213,MATCH(B353,Historical!$B$7:$B$1244,0)))^(1/10)-1)*100)</f>
        <v>6.3689511551615174</v>
      </c>
      <c r="W353" s="668">
        <f>IF(OR(U353&lt;=0,U353="n/a",V353&lt;=0,V353="n/a"),"n/a",U353/V353)</f>
        <v>0.94737962737116077</v>
      </c>
      <c r="X353" s="669">
        <f>IF(OR(AJ353&lt;=0,AJ353="n/a",U353&lt;=0,U353="n/a"),"n/a",U353/AJ353)</f>
        <v>1.1384555796456686</v>
      </c>
      <c r="Y353" s="830"/>
      <c r="Z353" s="618">
        <f>IF(OR(AC353&lt;0.01,AC353="n/a"),"n/a",M353/AC353*100)</f>
        <v>67.062314540059347</v>
      </c>
      <c r="AA353" s="841">
        <f>IF(OR(AC353&lt;0.01,AC353="n/a"),"n/a",I353/AC353)</f>
        <v>22.73887240356083</v>
      </c>
      <c r="AB353" s="842">
        <v>12</v>
      </c>
      <c r="AC353" s="821">
        <v>6.74</v>
      </c>
      <c r="AD353" s="821">
        <v>5.86</v>
      </c>
      <c r="AE353" s="821">
        <v>4.32</v>
      </c>
      <c r="AF353" s="821">
        <v>5.3</v>
      </c>
      <c r="AG353" s="821">
        <v>23.7</v>
      </c>
      <c r="AH353" s="821">
        <v>-13.700000000000001</v>
      </c>
      <c r="AI353" s="821">
        <v>3.91</v>
      </c>
      <c r="AJ353" s="821">
        <v>5.3</v>
      </c>
      <c r="AK353" s="821">
        <v>3.94</v>
      </c>
      <c r="AL353" s="833">
        <v>409880</v>
      </c>
      <c r="AM353" s="827">
        <v>0.1</v>
      </c>
      <c r="AN353" s="821">
        <v>0.52</v>
      </c>
      <c r="AO353" s="705">
        <f>IF(U353="n/a","n/a",IF(AA353&lt;0,"n/a",IF(AA353="n/a","n/a",J353+U353-AA353)))</f>
        <v>-13.755821240025503</v>
      </c>
      <c r="AP353" s="706">
        <f>IF(U353="n/a","n/a",J353+U353)</f>
        <v>8.9830511635353272</v>
      </c>
      <c r="AQ353" s="843">
        <f>IF(OR(AC353&lt;0.01,AC353="n/a",AF353="n/a"),"n/a",(I353/SQRT(22.5*AC353*(I353/AF353))-1)*100)</f>
        <v>131.43611908532478</v>
      </c>
      <c r="AR353" s="618">
        <f>INDEX(Historical!$C$7:$C$1222,MATCH(B353,Historical!$B$7:$B$1244,0))*IF(AH353="n/a",1.03,IF(AH353&lt;0,1.01,IF(AH353&gt;10,1.1,(1+AH353/100))))</f>
        <v>4.4945000000000004</v>
      </c>
      <c r="AS353" s="841">
        <f>IF($AI353="n/a",1.03*AR353,IF($AI353&lt;0,1.01*AR353,IF($AI353&gt;10,1.1*AR353,(1+$AI353/100)*AR353)))</f>
        <v>4.6702349500000002</v>
      </c>
      <c r="AT353" s="841">
        <f>IF($AK353="n/a",1.03*AS353,IF($AK353&lt;0,1.01*AS353,IF($AK353&gt;10,1.1*AS353,(1+$AK353/100)*AS353)))</f>
        <v>4.8542422070300004</v>
      </c>
      <c r="AU353" s="841">
        <f>IF($AK353="n/a",1.03*AT353,IF($AK353&lt;0,1.01*AT353,IF($AK353&gt;10,1.1*AT353,(1+$AK353/100)*AT353)))</f>
        <v>5.0454993499869829</v>
      </c>
      <c r="AV353" s="841">
        <f>IF($AK353="n/a",1.03*AU353,IF($AK353&lt;0,1.01*AU353,IF($AK353&gt;10,1.1*AU353,(1+$AK353/100)*AU353)))</f>
        <v>5.2442920243764704</v>
      </c>
      <c r="AW353" s="618">
        <f>SUM(AR353:AV353)</f>
        <v>24.308768531393454</v>
      </c>
      <c r="AX353" s="713">
        <f>AW353/I353*100</f>
        <v>15.861130452429503</v>
      </c>
      <c r="AY353" s="887">
        <v>0.53</v>
      </c>
      <c r="AZ353" s="827">
        <v>-1.17</v>
      </c>
      <c r="BA353" s="827">
        <v>-17.91</v>
      </c>
      <c r="BB353" s="827">
        <v>-9.43</v>
      </c>
      <c r="BC353" s="827">
        <v>-10.43</v>
      </c>
      <c r="BE353" s="594">
        <v>1963</v>
      </c>
      <c r="BF353" s="853">
        <f>IF(BE353&gt;2020,0,IF(BE353&gt;2008,1,IF(BE353&gt;2001,2,IF(BE353&gt;1990,3,IF(BE353&gt;1980,4,IF(BE353&gt;1973,5,IF(BE353&gt;1970,6,IF(BE353&gt;1960,7,IF(BE353&gt;1958,8,IF(BE353&gt;1953,9,10))))))))))</f>
        <v>7</v>
      </c>
      <c r="BG353" s="837">
        <v>10</v>
      </c>
      <c r="BH353" s="820" t="s">
        <v>4443</v>
      </c>
      <c r="BI353" s="820" t="s">
        <v>4444</v>
      </c>
    </row>
    <row r="354" spans="1:61" ht="11.25" customHeight="1" x14ac:dyDescent="0.2">
      <c r="A354" s="826" t="s">
        <v>1303</v>
      </c>
      <c r="B354" s="830" t="s">
        <v>1304</v>
      </c>
      <c r="C354" s="885" t="s">
        <v>244</v>
      </c>
      <c r="D354" s="885" t="s">
        <v>4204</v>
      </c>
      <c r="E354" s="699">
        <v>10</v>
      </c>
      <c r="F354" s="1122">
        <v>496</v>
      </c>
      <c r="G354" s="1122" t="s">
        <v>105</v>
      </c>
      <c r="H354" s="1122" t="s">
        <v>105</v>
      </c>
      <c r="I354" s="829">
        <v>64.86</v>
      </c>
      <c r="J354" s="618">
        <f>(M354/I354)*100</f>
        <v>1.9118100524205983</v>
      </c>
      <c r="K354" s="832">
        <v>0.31</v>
      </c>
      <c r="L354" s="842">
        <v>4</v>
      </c>
      <c r="M354" s="609">
        <f>K354*L354</f>
        <v>1.24</v>
      </c>
      <c r="N354" s="825" t="s">
        <v>3851</v>
      </c>
      <c r="O354" s="700">
        <v>0.3</v>
      </c>
      <c r="P354" s="603">
        <v>44846</v>
      </c>
      <c r="Q354" s="603">
        <v>44861</v>
      </c>
      <c r="R354" s="609">
        <f>(K354-O354)/O354*100</f>
        <v>3.3333333333333366</v>
      </c>
      <c r="S354" s="667">
        <f>IF(INDEX(Historical!$D$7:$D$1220,MATCH(B354,Historical!$B$7:$B$1244,0))=0,"n/a",(INDEX(Historical!$C$7:$C$1222,MATCH(B354,Historical!$B$7:$B$1244,0))/INDEX(Historical!$D$7:$D$1220,MATCH(B354,Historical!$B$7:$B$1244,0))-1)*100)</f>
        <v>30.107526881720425</v>
      </c>
      <c r="T354" s="667">
        <f>IF(INDEX(Historical!$F$7:$F$1213,MATCH(B354,Historical!$B$7:$B$1244,0))=0,"n/a",((INDEX(Historical!$C$7:$C$1222,MATCH(B354,Historical!$B$7:$B$1244,0))/INDEX(Historical!$F$7:$F$1213,MATCH(B354,Historical!$B$7:$B$1244,0)))^(1/3)-1)*100)</f>
        <v>27.050911813881417</v>
      </c>
      <c r="U354" s="667">
        <f>IF(INDEX(Historical!$H$7:$H$1213,MATCH(B354,Historical!$B$7:$B$1244,0))=0,"n/a",((INDEX(Historical!$C$7:$C$1222,MATCH(B354,Historical!$B$7:$B$1244,0))/INDEX(Historical!$H$7:$H$1213,MATCH(B354,Historical!$B$7:$B$1244,0)))^(1/5)-1)*100)</f>
        <v>26.740883213989196</v>
      </c>
      <c r="V354" s="667" t="str">
        <f>IF(INDEX(Historical!$N$7:$N$1213,MATCH(B354,Historical!$B$7:$B$1244,0))=0,"n/a",((INDEX(Historical!$C$7:$C$1222,MATCH(B354,Historical!$B$7:$B$1244,0))/INDEX(Historical!$N$7:$N$1213,MATCH(B354,Historical!$B$7:$B$1244,0)))^(1/10)-1)*100)</f>
        <v>n/a</v>
      </c>
      <c r="W354" s="668" t="str">
        <f>IF(OR(U354&lt;=0,U354="n/a",V354&lt;=0,V354="n/a"),"n/a",U354/V354)</f>
        <v>n/a</v>
      </c>
      <c r="X354" s="669">
        <f>IF(OR(AJ354&lt;=0,AJ354="n/a",U354&lt;=0,U354="n/a"),"n/a",U354/AJ354)</f>
        <v>6.2188100497649295</v>
      </c>
      <c r="Y354" s="621"/>
      <c r="Z354" s="618">
        <f>IF(OR(AC354&lt;0.01,AC354="n/a"),"n/a",M354/AC354*100)</f>
        <v>31.876606683804624</v>
      </c>
      <c r="AA354" s="841">
        <f>IF(OR(AC354&lt;0.01,AC354="n/a"),"n/a",I354/AC354)</f>
        <v>16.673521850899743</v>
      </c>
      <c r="AB354" s="842">
        <v>9</v>
      </c>
      <c r="AC354" s="821">
        <v>3.89</v>
      </c>
      <c r="AD354" s="821">
        <v>1.18</v>
      </c>
      <c r="AE354" s="821">
        <v>0.85</v>
      </c>
      <c r="AF354" s="821">
        <v>1.32</v>
      </c>
      <c r="AG354" s="821">
        <v>8.1</v>
      </c>
      <c r="AH354" s="821">
        <v>-46.800000000000004</v>
      </c>
      <c r="AI354" s="821">
        <v>41.67</v>
      </c>
      <c r="AJ354" s="821">
        <v>4.3</v>
      </c>
      <c r="AK354" s="821">
        <v>14.000000000000002</v>
      </c>
      <c r="AL354" s="833">
        <v>656.53</v>
      </c>
      <c r="AM354" s="827">
        <v>4</v>
      </c>
      <c r="AN354" s="821">
        <v>0</v>
      </c>
      <c r="AO354" s="705">
        <f>IF(U354="n/a","n/a",IF(AA354&lt;0,"n/a",IF(AA354="n/a","n/a",J354+U354-AA354)))</f>
        <v>11.979171415510052</v>
      </c>
      <c r="AP354" s="706">
        <f>IF(U354="n/a","n/a",J354+U354)</f>
        <v>28.652693266409795</v>
      </c>
      <c r="AQ354" s="843">
        <f>IF(OR(AC354&lt;0.01,AC354="n/a",AF354="n/a"),"n/a",(I354/SQRT(22.5*AC354*(I354/AF354))-1)*100)</f>
        <v>-1.0970198332669878</v>
      </c>
      <c r="AR354" s="618">
        <f>INDEX(Historical!$C$7:$C$1222,MATCH(B354,Historical!$B$7:$B$1244,0))*IF(AH354="n/a",1.03,IF(AH354&lt;0,1.01,IF(AH354&gt;10,1.1,(1+AH354/100))))</f>
        <v>1.2221</v>
      </c>
      <c r="AS354" s="841">
        <f>IF($AI354="n/a",1.03*AR354,IF($AI354&lt;0,1.01*AR354,IF($AI354&gt;10,1.1*AR354,(1+$AI354/100)*AR354)))</f>
        <v>1.3443100000000001</v>
      </c>
      <c r="AT354" s="841">
        <f>IF($AK354="n/a",1.03*AS354,IF($AK354&lt;0,1.01*AS354,IF($AK354&gt;10,1.1*AS354,(1+$AK354/100)*AS354)))</f>
        <v>1.4787410000000003</v>
      </c>
      <c r="AU354" s="841">
        <f>IF($AK354="n/a",1.03*AT354,IF($AK354&lt;0,1.01*AT354,IF($AK354&gt;10,1.1*AT354,(1+$AK354/100)*AT354)))</f>
        <v>1.6266151000000004</v>
      </c>
      <c r="AV354" s="841">
        <f>IF($AK354="n/a",1.03*AU354,IF($AK354&lt;0,1.01*AU354,IF($AK354&gt;10,1.1*AU354,(1+$AK354/100)*AU354)))</f>
        <v>1.7892766100000006</v>
      </c>
      <c r="AW354" s="618">
        <f>SUM(AR354:AV354)</f>
        <v>7.4610427100000019</v>
      </c>
      <c r="AX354" s="713">
        <f>AW354/I354*100</f>
        <v>11.503303592352761</v>
      </c>
      <c r="AY354" s="887">
        <v>0.87</v>
      </c>
      <c r="AZ354" s="827">
        <v>40.07</v>
      </c>
      <c r="BA354" s="827">
        <v>-23.3</v>
      </c>
      <c r="BB354" s="827">
        <v>-2.65</v>
      </c>
      <c r="BC354" s="827">
        <v>5.65</v>
      </c>
      <c r="BE354" s="594">
        <v>2013</v>
      </c>
      <c r="BF354" s="853">
        <f>IF(BE354&gt;2020,0,IF(BE354&gt;2008,1,IF(BE354&gt;2001,2,IF(BE354&gt;1990,3,IF(BE354&gt;1980,4,IF(BE354&gt;1973,5,IF(BE354&gt;1970,6,IF(BE354&gt;1960,7,IF(BE354&gt;1958,8,IF(BE354&gt;1953,9,10))))))))))</f>
        <v>1</v>
      </c>
      <c r="BG354" s="837">
        <v>5.8000000000000007</v>
      </c>
      <c r="BH354" s="820" t="s">
        <v>4443</v>
      </c>
      <c r="BI354" s="820" t="s">
        <v>4444</v>
      </c>
    </row>
    <row r="355" spans="1:61" ht="11.25" customHeight="1" x14ac:dyDescent="0.2">
      <c r="A355" s="826" t="s">
        <v>1308</v>
      </c>
      <c r="B355" s="830" t="s">
        <v>1309</v>
      </c>
      <c r="C355" s="885" t="s">
        <v>107</v>
      </c>
      <c r="D355" s="885" t="s">
        <v>4197</v>
      </c>
      <c r="E355" s="699">
        <v>12</v>
      </c>
      <c r="F355" s="1122">
        <v>350</v>
      </c>
      <c r="G355" s="1122" t="s">
        <v>36</v>
      </c>
      <c r="H355" s="1122" t="s">
        <v>36</v>
      </c>
      <c r="I355" t="n">
        <v>128.04</v>
      </c>
      <c r="J355" s="618">
        <f>(M355/I355)*100</f>
        <v>2.790373212417161</v>
      </c>
      <c r="K355" s="832">
        <v>1</v>
      </c>
      <c r="L355" s="842">
        <v>4</v>
      </c>
      <c r="M355" s="609">
        <f>K355*L355</f>
        <v>4</v>
      </c>
      <c r="N355" s="825" t="s">
        <v>159</v>
      </c>
      <c r="O355" s="700">
        <v>0.9</v>
      </c>
      <c r="P355" s="891">
        <v>44474</v>
      </c>
      <c r="Q355" s="891">
        <v>44500</v>
      </c>
      <c r="R355" s="609">
        <f>(K355-O355)/O355*100</f>
        <v>11.111111111111107</v>
      </c>
      <c r="S355" s="667">
        <f>IF(INDEX(Historical!$D$7:$D$1220,MATCH(B355,Historical!$B$7:$B$1244,0))=0,"n/a",(INDEX(Historical!$C$7:$C$1222,MATCH(B355,Historical!$B$7:$B$1244,0))/INDEX(Historical!$D$7:$D$1220,MATCH(B355,Historical!$B$7:$B$1244,0))-1)*100)</f>
        <v>8.108108108108091</v>
      </c>
      <c r="T355" s="667">
        <f>IF(INDEX(Historical!$F$7:$F$1213,MATCH(B355,Historical!$B$7:$B$1244,0))=0,"n/a",((INDEX(Historical!$C$7:$C$1222,MATCH(B355,Historical!$B$7:$B$1244,0))/INDEX(Historical!$F$7:$F$1213,MATCH(B355,Historical!$B$7:$B$1244,0)))^(1/3)-1)*100)</f>
        <v>6.6224564261434971</v>
      </c>
      <c r="U355" s="667">
        <f>IF(INDEX(Historical!$H$7:$H$1213,MATCH(B355,Historical!$B$7:$B$1244,0))=0,"n/a",((INDEX(Historical!$C$7:$C$1222,MATCH(B355,Historical!$B$7:$B$1244,0))/INDEX(Historical!$H$7:$H$1213,MATCH(B355,Historical!$B$7:$B$1244,0)))^(1/5)-1)*100)</f>
        <v>14.415790313971112</v>
      </c>
      <c r="V355" s="667">
        <f>IF(INDEX(Historical!$N$7:$N$1213,MATCH(B355,Historical!$B$7:$B$1244,0))=0,"n/a",((INDEX(Historical!$C$7:$C$1222,MATCH(B355,Historical!$B$7:$B$1244,0))/INDEX(Historical!$N$7:$N$1213,MATCH(B355,Historical!$B$7:$B$1244,0)))^(1/10)-1)*100)</f>
        <v>13.275559275098715</v>
      </c>
      <c r="W355" s="668">
        <f>IF(OR(U355&lt;=0,U355="n/a",V355&lt;=0,V355="n/a"),"n/a",U355/V355)</f>
        <v>1.0858894917527999</v>
      </c>
      <c r="X355" s="669">
        <f>IF(OR(AJ355&lt;=0,AJ355="n/a",U355&lt;=0,U355="n/a"),"n/a",U355/AJ355)</f>
        <v>1.1913876292538108</v>
      </c>
      <c r="Y355" s="640" t="s">
        <v>5353</v>
      </c>
      <c r="Z355" s="618">
        <f>IF(OR(AC355&lt;0.01,AC355="n/a"),"n/a",M355/AC355*100)</f>
        <v>33.085194375516956</v>
      </c>
      <c r="AA355" s="841">
        <f>IF(OR(AC355&lt;0.01,AC355="n/a"),"n/a",I355/AC355)</f>
        <v>11.856906534325889</v>
      </c>
      <c r="AB355" s="842">
        <v>12</v>
      </c>
      <c r="AC355" s="821">
        <v>12.09</v>
      </c>
      <c r="AD355" s="821" t="s">
        <v>135</v>
      </c>
      <c r="AE355" s="821">
        <v>4.47</v>
      </c>
      <c r="AF355" s="821">
        <v>1.59</v>
      </c>
      <c r="AG355" s="821">
        <v>14.000000000000002</v>
      </c>
      <c r="AH355" s="821">
        <v>-21.3</v>
      </c>
      <c r="AI355" s="821">
        <v>5.0500000000000007</v>
      </c>
      <c r="AJ355" s="821">
        <v>12.1</v>
      </c>
      <c r="AK355" s="821">
        <v>-0.9900000000000001</v>
      </c>
      <c r="AL355" s="833">
        <v>414690</v>
      </c>
      <c r="AM355" s="827">
        <v>0.1</v>
      </c>
      <c r="AN355" s="821">
        <v>1.07</v>
      </c>
      <c r="AO355" s="705">
        <f>IF(U355="n/a","n/a",IF(AA355&lt;0,"n/a",IF(AA355="n/a","n/a",J355+U355-AA355)))</f>
        <v>5.3492569920623847</v>
      </c>
      <c r="AP355" s="706">
        <f>IF(U355="n/a","n/a",J355+U355)</f>
        <v>17.206163526388274</v>
      </c>
      <c r="AQ355" s="843">
        <f>IF(OR(AC355&lt;0.01,AC355="n/a",AF355="n/a"),"n/a",(I355/SQRT(22.5*AC355*(I355/AF355))-1)*100)</f>
        <v>-8.4637742880432238</v>
      </c>
      <c r="AR355" s="618">
        <f>INDEX(Historical!$C$7:$C$1222,MATCH(B355,Historical!$B$7:$B$1244,0))*IF(AH355="n/a",1.03,IF(AH355&lt;0,1.01,IF(AH355&gt;10,1.1,(1+AH355/100))))</f>
        <v>4.04</v>
      </c>
      <c r="AS355" s="841">
        <f>IF($AI355="n/a",1.03*AR355,IF($AI355&lt;0,1.01*AR355,IF($AI355&gt;10,1.1*AR355,(1+$AI355/100)*AR355)))</f>
        <v>4.2440199999999999</v>
      </c>
      <c r="AT355" s="841">
        <f>IF($AK355="n/a",1.03*AS355,IF($AK355&lt;0,1.01*AS355,IF($AK355&gt;10,1.1*AS355,(1+$AK355/100)*AS355)))</f>
        <v>4.2864601999999996</v>
      </c>
      <c r="AU355" s="841">
        <f>IF($AK355="n/a",1.03*AT355,IF($AK355&lt;0,1.01*AT355,IF($AK355&gt;10,1.1*AT355,(1+$AK355/100)*AT355)))</f>
        <v>4.3293248019999995</v>
      </c>
      <c r="AV355" s="841">
        <f>IF($AK355="n/a",1.03*AU355,IF($AK355&lt;0,1.01*AU355,IF($AK355&gt;10,1.1*AU355,(1+$AK355/100)*AU355)))</f>
        <v>4.3726180500199998</v>
      </c>
      <c r="AW355" s="618">
        <f>SUM(AR355:AV355)</f>
        <v>21.272423052019995</v>
      </c>
      <c r="AX355" s="713">
        <f>AW355/I355*100</f>
        <v>14.839499861890475</v>
      </c>
      <c r="AY355" s="887">
        <v>1.1100000000000001</v>
      </c>
      <c r="AZ355" s="827">
        <v>41.54</v>
      </c>
      <c r="BA355" s="827">
        <v>-1.18</v>
      </c>
      <c r="BB355" s="827">
        <v>4.07</v>
      </c>
      <c r="BC355" s="827">
        <v>15.25</v>
      </c>
      <c r="BE355" s="594">
        <v>2011</v>
      </c>
      <c r="BF355" s="853">
        <f>IF(BE355&gt;2020,0,IF(BE355&gt;2008,1,IF(BE355&gt;2001,2,IF(BE355&gt;1990,3,IF(BE355&gt;1980,4,IF(BE355&gt;1973,5,IF(BE355&gt;1970,6,IF(BE355&gt;1960,7,IF(BE355&gt;1958,8,IF(BE355&gt;1953,9,10))))))))))</f>
        <v>1</v>
      </c>
      <c r="BG355" s="837">
        <v>0.89999999999999991</v>
      </c>
      <c r="BH355" s="820" t="s">
        <v>4443</v>
      </c>
      <c r="BI355" s="820" t="s">
        <v>4444</v>
      </c>
    </row>
    <row r="356" spans="1:61" s="737" customFormat="1" ht="11.25" customHeight="1" x14ac:dyDescent="0.2">
      <c r="A356" s="720" t="s">
        <v>636</v>
      </c>
      <c r="B356" s="743" t="s">
        <v>637</v>
      </c>
      <c r="C356" s="885" t="s">
        <v>127</v>
      </c>
      <c r="D356" s="885" t="s">
        <v>4186</v>
      </c>
      <c r="E356" s="721">
        <v>19</v>
      </c>
      <c r="F356" s="1122">
        <v>200</v>
      </c>
      <c r="G356" s="1121" t="s">
        <v>36</v>
      </c>
      <c r="H356" s="1121" t="s">
        <v>36</v>
      </c>
      <c r="I356" t="n">
        <v>66.66</v>
      </c>
      <c r="J356" s="723">
        <f>(M356/I356)*100</f>
        <v>3.5790112223233241</v>
      </c>
      <c r="K356" s="724">
        <v>0.59</v>
      </c>
      <c r="L356" s="725">
        <v>4</v>
      </c>
      <c r="M356" s="726">
        <f>K356*L356</f>
        <v>2.36</v>
      </c>
      <c r="N356" s="727" t="s">
        <v>147</v>
      </c>
      <c r="O356" s="728">
        <v>0.57999999999999996</v>
      </c>
      <c r="P356" s="1037">
        <v>44804</v>
      </c>
      <c r="Q356" s="1037">
        <v>44819</v>
      </c>
      <c r="R356" s="726">
        <f>(K356-O356)/O356*100</f>
        <v>1.7241379310344844</v>
      </c>
      <c r="S356" s="667">
        <f>IF(INDEX(Historical!$D$7:$D$1220,MATCH(B356,Historical!$B$7:$B$1244,0))=0,"n/a",(INDEX(Historical!$C$7:$C$1222,MATCH(B356,Historical!$B$7:$B$1244,0))/INDEX(Historical!$D$7:$D$1220,MATCH(B356,Historical!$B$7:$B$1244,0))-1)*100)</f>
        <v>1.298701298701288</v>
      </c>
      <c r="T356" s="667">
        <f>IF(INDEX(Historical!$F$7:$F$1213,MATCH(B356,Historical!$B$7:$B$1244,0))=0,"n/a",((INDEX(Historical!$C$7:$C$1222,MATCH(B356,Historical!$B$7:$B$1244,0))/INDEX(Historical!$F$7:$F$1213,MATCH(B356,Historical!$B$7:$B$1244,0)))^(1/3)-1)*100)</f>
        <v>1.1662858947778743</v>
      </c>
      <c r="U356" s="667">
        <f>IF(INDEX(Historical!$H$7:$H$1213,MATCH(B356,Historical!$B$7:$B$1244,0))=0,"n/a",((INDEX(Historical!$C$7:$C$1222,MATCH(B356,Historical!$B$7:$B$1244,0))/INDEX(Historical!$H$7:$H$1213,MATCH(B356,Historical!$B$7:$B$1244,0)))^(1/5)-1)*100)</f>
        <v>1.9943229237698423</v>
      </c>
      <c r="V356" s="667">
        <f>IF(INDEX(Historical!$N$7:$N$1213,MATCH(B356,Historical!$B$7:$B$1244,0))=0,"n/a",((INDEX(Historical!$C$7:$C$1222,MATCH(B356,Historical!$B$7:$B$1244,0))/INDEX(Historical!$N$7:$N$1213,MATCH(B356,Historical!$B$7:$B$1244,0)))^(1/10)-1)*100)</f>
        <v>3.0069815119941889</v>
      </c>
      <c r="W356" s="668">
        <f>IF(OR(U356&lt;=0,U356="n/a",V356&lt;=0,V356="n/a"),"n/a",U356/V356)</f>
        <v>0.66323085653002056</v>
      </c>
      <c r="X356" s="669" t="str">
        <f>IF(OR(AJ356&lt;=0,AJ356="n/a",U356&lt;=0,U356="n/a"),"n/a",U356/AJ356)</f>
        <v>n/a</v>
      </c>
      <c r="Y356" s="1015"/>
      <c r="Z356" s="723">
        <f>IF(OR(AC356&lt;0.01,AC356="n/a"),"n/a",M356/AC356*100)</f>
        <v>83.985765124555158</v>
      </c>
      <c r="AA356" s="730">
        <f>IF(OR(AC356&lt;0.01,AC356="n/a"),"n/a",I356/AC356)</f>
        <v>23.466192170818506</v>
      </c>
      <c r="AB356" s="725">
        <v>12</v>
      </c>
      <c r="AC356" s="731">
        <v>2.81</v>
      </c>
      <c r="AD356" s="731">
        <v>13.25</v>
      </c>
      <c r="AE356" s="731">
        <v>1.52</v>
      </c>
      <c r="AF356" s="731">
        <v>5.94</v>
      </c>
      <c r="AG356" s="731">
        <v>23.799999999999997</v>
      </c>
      <c r="AH356" s="731">
        <v>-35.6</v>
      </c>
      <c r="AI356" s="731">
        <v>5.52</v>
      </c>
      <c r="AJ356" s="731">
        <v>-5</v>
      </c>
      <c r="AK356" s="731">
        <v>1.82</v>
      </c>
      <c r="AL356" s="732">
        <v>23260</v>
      </c>
      <c r="AM356" s="733">
        <v>16.5</v>
      </c>
      <c r="AN356" s="731">
        <v>1.67</v>
      </c>
      <c r="AO356" s="734">
        <f>IF(U356="n/a","n/a",IF(AA356&lt;0,"n/a",IF(AA356="n/a","n/a",J356+U356-AA356)))</f>
        <v>-17.892858024725339</v>
      </c>
      <c r="AP356" s="735">
        <f>IF(U356="n/a","n/a",J356+U356)</f>
        <v>5.5733341460931669</v>
      </c>
      <c r="AQ356" s="843">
        <f>IF(OR(AC356&lt;0.01,AC356="n/a",AF356="n/a"),"n/a",(I356/SQRT(22.5*AC356*(I356/AF356))-1)*100)</f>
        <v>148.89907057070513</v>
      </c>
      <c r="AR356" s="618">
        <f>INDEX(Historical!$C$7:$C$1222,MATCH(B356,Historical!$B$7:$B$1244,0))*IF(AH356="n/a",1.03,IF(AH356&lt;0,1.01,IF(AH356&gt;10,1.1,(1+AH356/100))))</f>
        <v>2.3633999999999999</v>
      </c>
      <c r="AS356" s="730">
        <f>IF($AI356="n/a",1.03*AR356,IF($AI356&lt;0,1.01*AR356,IF($AI356&gt;10,1.1*AR356,(1+$AI356/100)*AR356)))</f>
        <v>2.4938596799999999</v>
      </c>
      <c r="AT356" s="730">
        <f>IF($AK356="n/a",1.03*AS356,IF($AK356&lt;0,1.01*AS356,IF($AK356&gt;10,1.1*AS356,(1+$AK356/100)*AS356)))</f>
        <v>2.5392479261759999</v>
      </c>
      <c r="AU356" s="730">
        <f>IF($AK356="n/a",1.03*AT356,IF($AK356&lt;0,1.01*AT356,IF($AK356&gt;10,1.1*AT356,(1+$AK356/100)*AT356)))</f>
        <v>2.5854622384324033</v>
      </c>
      <c r="AV356" s="730">
        <f>IF($AK356="n/a",1.03*AU356,IF($AK356&lt;0,1.01*AU356,IF($AK356&gt;10,1.1*AU356,(1+$AK356/100)*AU356)))</f>
        <v>2.6325176511718729</v>
      </c>
      <c r="AW356" s="723">
        <f>SUM(AR356:AV356)</f>
        <v>12.614487495780278</v>
      </c>
      <c r="AX356" s="736">
        <f>AW356/I356*100</f>
        <v>19.130250979345281</v>
      </c>
      <c r="AY356" s="888">
        <v>0.42</v>
      </c>
      <c r="AZ356" s="733">
        <v>10.75</v>
      </c>
      <c r="BA356" s="733">
        <v>-14.549999999999999</v>
      </c>
      <c r="BB356" s="733">
        <v>-4.95</v>
      </c>
      <c r="BC356" s="733">
        <v>-7.6700000000000008</v>
      </c>
      <c r="BD356" s="862"/>
      <c r="BE356" s="594">
        <v>2004</v>
      </c>
      <c r="BF356" s="853">
        <f>IF(BE356&gt;2020,0,IF(BE356&gt;2008,1,IF(BE356&gt;2001,2,IF(BE356&gt;1990,3,IF(BE356&gt;1980,4,IF(BE356&gt;1973,5,IF(BE356&gt;1970,6,IF(BE356&gt;1960,7,IF(BE356&gt;1958,8,IF(BE356&gt;1953,9,10))))))))))</f>
        <v>2</v>
      </c>
      <c r="BG356" s="783">
        <v>5.0999999999999996</v>
      </c>
      <c r="BH356" s="820" t="s">
        <v>4443</v>
      </c>
      <c r="BI356" s="820" t="s">
        <v>4444</v>
      </c>
    </row>
    <row r="357" spans="1:61" ht="11.25" customHeight="1" x14ac:dyDescent="0.2">
      <c r="A357" s="826" t="s">
        <v>1310</v>
      </c>
      <c r="B357" s="830" t="s">
        <v>1311</v>
      </c>
      <c r="C357" s="885" t="s">
        <v>111</v>
      </c>
      <c r="D357" s="885" t="s">
        <v>210</v>
      </c>
      <c r="E357" s="699">
        <v>10</v>
      </c>
      <c r="F357" s="1122">
        <v>481</v>
      </c>
      <c r="G357" s="1104" t="s">
        <v>105</v>
      </c>
      <c r="H357" s="1104" t="s">
        <v>105</v>
      </c>
      <c r="I357" t="n">
        <v>205.26</v>
      </c>
      <c r="J357" s="618">
        <f>(M357/I357)*100</f>
        <v>0.48448709587254268</v>
      </c>
      <c r="K357" s="832">
        <v>0.26</v>
      </c>
      <c r="L357" s="842">
        <v>4</v>
      </c>
      <c r="M357" s="609">
        <f>K357*L357</f>
        <v>1.04</v>
      </c>
      <c r="N357" s="825" t="s">
        <v>679</v>
      </c>
      <c r="O357" s="700">
        <v>0.25</v>
      </c>
      <c r="P357" s="603">
        <v>44663</v>
      </c>
      <c r="Q357" s="603">
        <v>44692</v>
      </c>
      <c r="R357" s="609">
        <f>(K357-O357)/O357*100</f>
        <v>4.0000000000000036</v>
      </c>
      <c r="S357" s="667">
        <f>IF(INDEX(Historical!$D$7:$D$1220,MATCH(B357,Historical!$B$7:$B$1244,0))=0,"n/a",(INDEX(Historical!$C$7:$C$1222,MATCH(B357,Historical!$B$7:$B$1244,0))/INDEX(Historical!$D$7:$D$1220,MATCH(B357,Historical!$B$7:$B$1244,0))-1)*100)</f>
        <v>4.0404040404040442</v>
      </c>
      <c r="T357" s="667">
        <f>IF(INDEX(Historical!$F$7:$F$1213,MATCH(B357,Historical!$B$7:$B$1244,0))=0,"n/a",((INDEX(Historical!$C$7:$C$1222,MATCH(B357,Historical!$B$7:$B$1244,0))/INDEX(Historical!$F$7:$F$1213,MATCH(B357,Historical!$B$7:$B$1244,0)))^(1/3)-1)*100)</f>
        <v>4.2154106425138949</v>
      </c>
      <c r="U357" s="667">
        <f>IF(INDEX(Historical!$H$7:$H$1213,MATCH(B357,Historical!$B$7:$B$1244,0))=0,"n/a",((INDEX(Historical!$C$7:$C$1222,MATCH(B357,Historical!$B$7:$B$1244,0))/INDEX(Historical!$H$7:$H$1213,MATCH(B357,Historical!$B$7:$B$1244,0)))^(1/5)-1)*100)</f>
        <v>4.665770403664582</v>
      </c>
      <c r="V357" s="667" t="str">
        <f>IF(INDEX(Historical!$N$7:$N$1213,MATCH(B357,Historical!$B$7:$B$1244,0))=0,"n/a",((INDEX(Historical!$C$7:$C$1222,MATCH(B357,Historical!$B$7:$B$1244,0))/INDEX(Historical!$N$7:$N$1213,MATCH(B357,Historical!$B$7:$B$1244,0)))^(1/10)-1)*100)</f>
        <v>n/a</v>
      </c>
      <c r="W357" s="668" t="str">
        <f>IF(OR(U357&lt;=0,U357="n/a",V357&lt;=0,V357="n/a"),"n/a",U357/V357)</f>
        <v>n/a</v>
      </c>
      <c r="X357" s="669">
        <f>IF(OR(AJ357&lt;=0,AJ357="n/a",U357&lt;=0,U357="n/a"),"n/a",U357/AJ357)</f>
        <v>0.23097873285468223</v>
      </c>
      <c r="Y357" s="639"/>
      <c r="Z357" s="618">
        <f>IF(OR(AC357&lt;0.01,AC357="n/a"),"n/a",M357/AC357*100)</f>
        <v>10.048309178743962</v>
      </c>
      <c r="AA357" s="841">
        <f>IF(OR(AC357&lt;0.01,AC357="n/a"),"n/a",I357/AC357)</f>
        <v>20.740096618357487</v>
      </c>
      <c r="AB357" s="842">
        <v>12</v>
      </c>
      <c r="AC357" s="821">
        <v>10.35</v>
      </c>
      <c r="AD357" s="821">
        <v>2.59</v>
      </c>
      <c r="AE357" s="821">
        <v>2.79</v>
      </c>
      <c r="AF357" s="821">
        <v>4.12</v>
      </c>
      <c r="AG357" s="821">
        <v>18.899999999999999</v>
      </c>
      <c r="AH357" s="822">
        <v>51.1</v>
      </c>
      <c r="AI357" s="822">
        <v>7.6700000000000008</v>
      </c>
      <c r="AJ357" s="821">
        <v>20.200000000000003</v>
      </c>
      <c r="AK357" s="821">
        <v>8</v>
      </c>
      <c r="AL357" s="833">
        <v>2520</v>
      </c>
      <c r="AM357" s="827">
        <v>0.3</v>
      </c>
      <c r="AN357" s="821">
        <v>0.34</v>
      </c>
      <c r="AO357" s="705">
        <f>IF(U357="n/a","n/a",IF(AA357&lt;0,"n/a",IF(AA357="n/a","n/a",J357+U357-AA357)))</f>
        <v>-15.589839118820363</v>
      </c>
      <c r="AP357" s="706">
        <f>IF(U357="n/a","n/a",J357+U357)</f>
        <v>5.1502574995371244</v>
      </c>
      <c r="AQ357" s="843">
        <f>IF(OR(AC357&lt;0.01,AC357="n/a",AF357="n/a"),"n/a",(I357/SQRT(22.5*AC357*(I357/AF357))-1)*100)</f>
        <v>94.877965310068802</v>
      </c>
      <c r="AR357" s="618">
        <f>INDEX(Historical!$C$7:$C$1222,MATCH(B357,Historical!$B$7:$B$1244,0))*IF(AH357="n/a",1.03,IF(AH357&lt;0,1.01,IF(AH357&gt;10,1.1,(1+AH357/100))))</f>
        <v>1.1330000000000002</v>
      </c>
      <c r="AS357" s="841">
        <f>IF($AI357="n/a",1.03*AR357,IF($AI357&lt;0,1.01*AR357,IF($AI357&gt;10,1.1*AR357,(1+$AI357/100)*AR357)))</f>
        <v>1.2199011000000002</v>
      </c>
      <c r="AT357" s="841">
        <f>IF($AK357="n/a",1.03*AS357,IF($AK357&lt;0,1.01*AS357,IF($AK357&gt;10,1.1*AS357,(1+$AK357/100)*AS357)))</f>
        <v>1.3174931880000003</v>
      </c>
      <c r="AU357" s="841">
        <f>IF($AK357="n/a",1.03*AT357,IF($AK357&lt;0,1.01*AT357,IF($AK357&gt;10,1.1*AT357,(1+$AK357/100)*AT357)))</f>
        <v>1.4228926430400004</v>
      </c>
      <c r="AV357" s="841">
        <f>IF($AK357="n/a",1.03*AU357,IF($AK357&lt;0,1.01*AU357,IF($AK357&gt;10,1.1*AU357,(1+$AK357/100)*AU357)))</f>
        <v>1.5367240544832006</v>
      </c>
      <c r="AW357" s="618">
        <f>SUM(AR357:AV357)</f>
        <v>6.6300109855232021</v>
      </c>
      <c r="AX357" s="713">
        <f>AW357/I357*100</f>
        <v>3.0886103538261449</v>
      </c>
      <c r="AY357" s="887">
        <v>1.21</v>
      </c>
      <c r="AZ357" s="827">
        <v>39.22</v>
      </c>
      <c r="BA357" s="827">
        <v>-2.41</v>
      </c>
      <c r="BB357" s="827">
        <v>10.040000000000001</v>
      </c>
      <c r="BC357" s="827">
        <v>15.53</v>
      </c>
      <c r="BE357" s="594">
        <v>2013</v>
      </c>
      <c r="BF357" s="853">
        <f>IF(BE357&gt;2020,0,IF(BE357&gt;2008,1,IF(BE357&gt;2001,2,IF(BE357&gt;1990,3,IF(BE357&gt;1980,4,IF(BE357&gt;1973,5,IF(BE357&gt;1970,6,IF(BE357&gt;1960,7,IF(BE357&gt;1958,8,IF(BE357&gt;1953,9,10))))))))))</f>
        <v>1</v>
      </c>
      <c r="BG357" s="837">
        <v>9.9</v>
      </c>
      <c r="BH357" s="820" t="s">
        <v>4443</v>
      </c>
      <c r="BI357" s="820" t="s">
        <v>4444</v>
      </c>
    </row>
    <row r="358" spans="1:61" ht="11.25" customHeight="1" x14ac:dyDescent="0.2">
      <c r="A358" s="819" t="s">
        <v>4896</v>
      </c>
      <c r="B358" s="830" t="s">
        <v>1313</v>
      </c>
      <c r="C358" s="885" t="s">
        <v>122</v>
      </c>
      <c r="D358" s="885" t="s">
        <v>4214</v>
      </c>
      <c r="E358" s="699">
        <v>11</v>
      </c>
      <c r="F358" s="1122">
        <v>414</v>
      </c>
      <c r="G358" s="1122" t="s">
        <v>105</v>
      </c>
      <c r="H358" s="1122" t="s">
        <v>105</v>
      </c>
      <c r="I358" s="829">
        <v>79.319999999999993</v>
      </c>
      <c r="J358" s="618">
        <f>(M358/I358)*100</f>
        <v>3.8830055471507823</v>
      </c>
      <c r="K358" s="832">
        <v>0.77</v>
      </c>
      <c r="L358" s="842">
        <v>4</v>
      </c>
      <c r="M358" s="609">
        <f>K358*L358</f>
        <v>3.08</v>
      </c>
      <c r="N358" s="825" t="s">
        <v>106</v>
      </c>
      <c r="O358" s="700">
        <v>0.72</v>
      </c>
      <c r="P358" s="891">
        <v>44582</v>
      </c>
      <c r="Q358" s="891">
        <v>44607</v>
      </c>
      <c r="R358" s="609">
        <f>(K358-O358)/O358*100</f>
        <v>6.94444444444445</v>
      </c>
      <c r="S358" s="667">
        <f>IF(INDEX(Historical!$D$7:$D$1220,MATCH(B358,Historical!$B$7:$B$1244,0))=0,"n/a",(INDEX(Historical!$C$7:$C$1222,MATCH(B358,Historical!$B$7:$B$1244,0))/INDEX(Historical!$D$7:$D$1220,MATCH(B358,Historical!$B$7:$B$1244,0))-1)*100)</f>
        <v>6.944444444444442</v>
      </c>
      <c r="T358" s="667">
        <f>IF(INDEX(Historical!$F$7:$F$1213,MATCH(B358,Historical!$B$7:$B$1244,0))=0,"n/a",((INDEX(Historical!$C$7:$C$1222,MATCH(B358,Historical!$B$7:$B$1244,0))/INDEX(Historical!$F$7:$F$1213,MATCH(B358,Historical!$B$7:$B$1244,0)))^(1/3)-1)*100)</f>
        <v>8.6708735788776572</v>
      </c>
      <c r="U358" s="667">
        <f>IF(INDEX(Historical!$H$7:$H$1213,MATCH(B358,Historical!$B$7:$B$1244,0))=0,"n/a",((INDEX(Historical!$C$7:$C$1222,MATCH(B358,Historical!$B$7:$B$1244,0))/INDEX(Historical!$H$7:$H$1213,MATCH(B358,Historical!$B$7:$B$1244,0)))^(1/5)-1)*100)</f>
        <v>9.0194895299878333</v>
      </c>
      <c r="V358" s="667">
        <f>IF(INDEX(Historical!$N$7:$N$1213,MATCH(B358,Historical!$B$7:$B$1244,0))=0,"n/a",((INDEX(Historical!$C$7:$C$1222,MATCH(B358,Historical!$B$7:$B$1244,0))/INDEX(Historical!$N$7:$N$1213,MATCH(B358,Historical!$B$7:$B$1244,0)))^(1/10)-1)*100)</f>
        <v>11.906437833447958</v>
      </c>
      <c r="W358" s="668">
        <f>IF(OR(U358&lt;=0,U358="n/a",V358&lt;=0,V358="n/a"),"n/a",U358/V358)</f>
        <v>0.757530476886209</v>
      </c>
      <c r="X358" s="669" t="str">
        <f>IF(OR(AJ358&lt;=0,AJ358="n/a",U358&lt;=0,U358="n/a"),"n/a",U358/AJ358)</f>
        <v>n/a</v>
      </c>
      <c r="Y358" s="831"/>
      <c r="Z358" s="618" t="str">
        <f>IF(OR(AC358&lt;0.01,AC358="n/a"),"n/a",M358/AC358*100)</f>
        <v>n/a</v>
      </c>
      <c r="AA358" s="841" t="str">
        <f>IF(OR(AC358&lt;0.01,AC358="n/a"),"n/a",I358/AC358)</f>
        <v>n/a</v>
      </c>
      <c r="AB358" s="842">
        <v>12</v>
      </c>
      <c r="AC358" s="821">
        <v>-1.86</v>
      </c>
      <c r="AD358" s="821" t="s">
        <v>135</v>
      </c>
      <c r="AE358" s="821">
        <v>0.37</v>
      </c>
      <c r="AF358" s="821">
        <v>1.89</v>
      </c>
      <c r="AG358" s="821">
        <v>-0.89999999999999991</v>
      </c>
      <c r="AH358" s="822">
        <v>-164.5</v>
      </c>
      <c r="AI358" s="822">
        <v>91.679999999999993</v>
      </c>
      <c r="AJ358" s="821">
        <v>-17.399999999999999</v>
      </c>
      <c r="AK358" s="821" t="s">
        <v>135</v>
      </c>
      <c r="AL358" s="833">
        <v>1280</v>
      </c>
      <c r="AM358" s="827">
        <v>0.5</v>
      </c>
      <c r="AN358" s="821">
        <v>0</v>
      </c>
      <c r="AO358" s="705" t="str">
        <f>IF(U358="n/a","n/a",IF(AA358&lt;0,"n/a",IF(AA358="n/a","n/a",J358+U358-AA358)))</f>
        <v>n/a</v>
      </c>
      <c r="AP358" s="706">
        <f>IF(U358="n/a","n/a",J358+U358)</f>
        <v>12.902495077138616</v>
      </c>
      <c r="AQ358" s="843" t="str">
        <f>IF(OR(AC358&lt;0.01,AC358="n/a",AF358="n/a"),"n/a",(I358/SQRT(22.5*AC358*(I358/AF358))-1)*100)</f>
        <v>n/a</v>
      </c>
      <c r="AR358" s="618">
        <f>INDEX(Historical!$C$7:$C$1222,MATCH(B358,Historical!$B$7:$B$1244,0))*IF(AH358="n/a",1.03,IF(AH358&lt;0,1.01,IF(AH358&gt;10,1.1,(1+AH358/100))))</f>
        <v>3.1108000000000002</v>
      </c>
      <c r="AS358" s="841">
        <f>IF($AI358="n/a",1.03*AR358,IF($AI358&lt;0,1.01*AR358,IF($AI358&gt;10,1.1*AR358,(1+$AI358/100)*AR358)))</f>
        <v>3.4218800000000007</v>
      </c>
      <c r="AT358" s="841">
        <f>IF($AK358="n/a",1.03*AS358,IF($AK358&lt;0,1.01*AS358,IF($AK358&gt;10,1.1*AS358,(1+$AK358/100)*AS358)))</f>
        <v>3.524536400000001</v>
      </c>
      <c r="AU358" s="841">
        <f>IF($AK358="n/a",1.03*AT358,IF($AK358&lt;0,1.01*AT358,IF($AK358&gt;10,1.1*AT358,(1+$AK358/100)*AT358)))</f>
        <v>3.6302724920000013</v>
      </c>
      <c r="AV358" s="841">
        <f>IF($AK358="n/a",1.03*AU358,IF($AK358&lt;0,1.01*AU358,IF($AK358&gt;10,1.1*AU358,(1+$AK358/100)*AU358)))</f>
        <v>3.7391806667600016</v>
      </c>
      <c r="AW358" s="618">
        <f>SUM(AR358:AV358)</f>
        <v>17.426669558760004</v>
      </c>
      <c r="AX358" s="713">
        <f>AW358/I358*100</f>
        <v>21.970082650983365</v>
      </c>
      <c r="AY358" s="887">
        <v>1.27</v>
      </c>
      <c r="AZ358" s="827">
        <v>33.900000000000006</v>
      </c>
      <c r="BA358" s="827">
        <v>-26.150000000000002</v>
      </c>
      <c r="BB358" s="827">
        <v>-5.2299999999999995</v>
      </c>
      <c r="BC358" s="827">
        <v>-2.15</v>
      </c>
      <c r="BE358" s="594">
        <v>2012</v>
      </c>
      <c r="BF358" s="853">
        <f>IF(BE358&gt;2020,0,IF(BE358&gt;2008,1,IF(BE358&gt;2001,2,IF(BE358&gt;1990,3,IF(BE358&gt;1980,4,IF(BE358&gt;1973,5,IF(BE358&gt;1970,6,IF(BE358&gt;1960,7,IF(BE358&gt;1958,8,IF(BE358&gt;1953,9,10))))))))))</f>
        <v>1</v>
      </c>
      <c r="BG358" s="837">
        <v>-0.3</v>
      </c>
      <c r="BH358" s="820" t="s">
        <v>4443</v>
      </c>
      <c r="BI358" s="820" t="s">
        <v>4444</v>
      </c>
    </row>
    <row r="359" spans="1:61" ht="11.25" customHeight="1" x14ac:dyDescent="0.2">
      <c r="A359" s="819" t="s">
        <v>1321</v>
      </c>
      <c r="B359" s="830" t="s">
        <v>1322</v>
      </c>
      <c r="C359" s="885" t="s">
        <v>107</v>
      </c>
      <c r="D359" s="885" t="s">
        <v>4197</v>
      </c>
      <c r="E359" s="699">
        <v>12</v>
      </c>
      <c r="F359" s="1122">
        <v>387</v>
      </c>
      <c r="G359" s="1116" t="s">
        <v>36</v>
      </c>
      <c r="H359" s="1116" t="s">
        <v>114</v>
      </c>
      <c r="I359" t="n">
        <v>12.49</v>
      </c>
      <c r="J359" s="618">
        <f>(M359/I359)*100</f>
        <v>4.4833242208857298</v>
      </c>
      <c r="K359" s="832">
        <v>0.20499999999999999</v>
      </c>
      <c r="L359" s="842">
        <v>4</v>
      </c>
      <c r="M359" s="609">
        <f>K359*L359</f>
        <v>0.82</v>
      </c>
      <c r="N359" s="825" t="s">
        <v>147</v>
      </c>
      <c r="O359" s="700">
        <v>0.19500000000000001</v>
      </c>
      <c r="P359" s="603">
        <v>44893</v>
      </c>
      <c r="Q359" s="603">
        <v>44910</v>
      </c>
      <c r="R359" s="609">
        <f>(K359-O359)/O359*100</f>
        <v>5.128205128205118</v>
      </c>
      <c r="S359" s="667">
        <f>IF(INDEX(Historical!$D$7:$D$1220,MATCH(B359,Historical!$B$7:$B$1244,0))=0,"n/a",(INDEX(Historical!$C$7:$C$1222,MATCH(B359,Historical!$B$7:$B$1244,0))/INDEX(Historical!$D$7:$D$1220,MATCH(B359,Historical!$B$7:$B$1244,0))-1)*100)</f>
        <v>5.3333333333333455</v>
      </c>
      <c r="T359" s="667">
        <f>IF(INDEX(Historical!$F$7:$F$1213,MATCH(B359,Historical!$B$7:$B$1244,0))=0,"n/a",((INDEX(Historical!$C$7:$C$1222,MATCH(B359,Historical!$B$7:$B$1244,0))/INDEX(Historical!$F$7:$F$1213,MATCH(B359,Historical!$B$7:$B$1244,0)))^(1/3)-1)*100)</f>
        <v>4.6146886474063287</v>
      </c>
      <c r="U359" s="667">
        <f>IF(INDEX(Historical!$H$7:$H$1213,MATCH(B359,Historical!$B$7:$B$1244,0))=0,"n/a",((INDEX(Historical!$C$7:$C$1222,MATCH(B359,Historical!$B$7:$B$1244,0))/INDEX(Historical!$H$7:$H$1213,MATCH(B359,Historical!$B$7:$B$1244,0)))^(1/5)-1)*100)</f>
        <v>15.762713702383202</v>
      </c>
      <c r="V359" s="667">
        <f>IF(INDEX(Historical!$N$7:$N$1213,MATCH(B359,Historical!$B$7:$B$1244,0))=0,"n/a",((INDEX(Historical!$C$7:$C$1222,MATCH(B359,Historical!$B$7:$B$1244,0))/INDEX(Historical!$N$7:$N$1213,MATCH(B359,Historical!$B$7:$B$1244,0)))^(1/10)-1)*100)</f>
        <v>15.940577328561867</v>
      </c>
      <c r="W359" s="668">
        <f>IF(OR(U359&lt;=0,U359="n/a",V359&lt;=0,V359="n/a"),"n/a",U359/V359)</f>
        <v>0.98884208378952665</v>
      </c>
      <c r="X359" s="669">
        <f>IF(OR(AJ359&lt;=0,AJ359="n/a",U359&lt;=0,U359="n/a"),"n/a",U359/AJ359)</f>
        <v>1.7710914272340677</v>
      </c>
      <c r="Y359" s="638"/>
      <c r="Z359" s="618">
        <f>IF(OR(AC359&lt;0.01,AC359="n/a"),"n/a",M359/AC359*100)</f>
        <v>42.708333333333329</v>
      </c>
      <c r="AA359" s="841">
        <f>IF(OR(AC359&lt;0.01,AC359="n/a"),"n/a",I359/AC359)</f>
        <v>9.5260416666666661</v>
      </c>
      <c r="AB359" s="842">
        <v>12</v>
      </c>
      <c r="AC359" s="821">
        <v>1.92</v>
      </c>
      <c r="AD359" s="821">
        <v>1.57</v>
      </c>
      <c r="AE359" s="821">
        <v>3.08</v>
      </c>
      <c r="AF359" s="821">
        <v>1.49</v>
      </c>
      <c r="AG359" s="821">
        <v>15.1</v>
      </c>
      <c r="AH359" s="821">
        <v>-26.6</v>
      </c>
      <c r="AI359" s="821">
        <v>11.690000000000001</v>
      </c>
      <c r="AJ359" s="821">
        <v>8.9</v>
      </c>
      <c r="AK359" s="821">
        <v>6</v>
      </c>
      <c r="AL359" s="833">
        <v>16690</v>
      </c>
      <c r="AM359" s="827">
        <v>0.1</v>
      </c>
      <c r="AN359" s="821">
        <v>1.76</v>
      </c>
      <c r="AO359" s="705">
        <f>IF(U359="n/a","n/a",IF(AA359&lt;0,"n/a",IF(AA359="n/a","n/a",J359+U359-AA359)))</f>
        <v>10.719996256602267</v>
      </c>
      <c r="AP359" s="706">
        <f>IF(U359="n/a","n/a",J359+U359)</f>
        <v>20.246037923268933</v>
      </c>
      <c r="AQ359" s="843">
        <f>IF(OR(AC359&lt;0.01,AC359="n/a",AF359="n/a"),"n/a",(I359/SQRT(22.5*AC359*(I359/AF359))-1)*100)</f>
        <v>-20.574837227227029</v>
      </c>
      <c r="AR359" s="618">
        <f>INDEX(Historical!$C$7:$C$1222,MATCH(B359,Historical!$B$7:$B$1244,0))*IF(AH359="n/a",1.03,IF(AH359&lt;0,1.01,IF(AH359&gt;10,1.1,(1+AH359/100))))</f>
        <v>0.79790000000000005</v>
      </c>
      <c r="AS359" s="841">
        <f>IF($AI359="n/a",1.03*AR359,IF($AI359&lt;0,1.01*AR359,IF($AI359&gt;10,1.1*AR359,(1+$AI359/100)*AR359)))</f>
        <v>0.87769000000000008</v>
      </c>
      <c r="AT359" s="841">
        <f>IF($AK359="n/a",1.03*AS359,IF($AK359&lt;0,1.01*AS359,IF($AK359&gt;10,1.1*AS359,(1+$AK359/100)*AS359)))</f>
        <v>0.93035140000000016</v>
      </c>
      <c r="AU359" s="841">
        <f>IF($AK359="n/a",1.03*AT359,IF($AK359&lt;0,1.01*AT359,IF($AK359&gt;10,1.1*AT359,(1+$AK359/100)*AT359)))</f>
        <v>0.98617248400000024</v>
      </c>
      <c r="AV359" s="841">
        <f>IF($AK359="n/a",1.03*AU359,IF($AK359&lt;0,1.01*AU359,IF($AK359&gt;10,1.1*AU359,(1+$AK359/100)*AU359)))</f>
        <v>1.0453428330400003</v>
      </c>
      <c r="AW359" s="618">
        <f>SUM(AR359:AV359)</f>
        <v>4.637456717040001</v>
      </c>
      <c r="AX359" s="713">
        <f>AW359/I359*100</f>
        <v>25.355148808310556</v>
      </c>
      <c r="AY359" s="887">
        <v>1.31</v>
      </c>
      <c r="AZ359" s="827">
        <v>19.900000000000002</v>
      </c>
      <c r="BA359" s="827">
        <v>-27.04</v>
      </c>
      <c r="BB359" s="827">
        <v>0.2</v>
      </c>
      <c r="BC359" s="827">
        <v>1.3599999999999999</v>
      </c>
      <c r="BE359" s="594">
        <v>2011</v>
      </c>
      <c r="BF359" s="853">
        <f>IF(BE359&gt;2020,0,IF(BE359&gt;2008,1,IF(BE359&gt;2001,2,IF(BE359&gt;1990,3,IF(BE359&gt;1980,4,IF(BE359&gt;1973,5,IF(BE359&gt;1970,6,IF(BE359&gt;1960,7,IF(BE359&gt;1958,8,IF(BE359&gt;1953,9,10))))))))))</f>
        <v>1</v>
      </c>
      <c r="BG359" s="837">
        <v>1</v>
      </c>
      <c r="BH359" s="820" t="s">
        <v>4443</v>
      </c>
      <c r="BI359" s="820" t="s">
        <v>4444</v>
      </c>
    </row>
    <row r="360" spans="1:61" ht="11.25" customHeight="1" x14ac:dyDescent="0.2">
      <c r="A360" s="836" t="s">
        <v>5254</v>
      </c>
      <c r="B360" s="830" t="s">
        <v>5240</v>
      </c>
      <c r="C360" s="885" t="s">
        <v>111</v>
      </c>
      <c r="D360" s="885" t="s">
        <v>4220</v>
      </c>
      <c r="E360" s="699">
        <v>6</v>
      </c>
      <c r="F360" s="1122">
        <v>677</v>
      </c>
      <c r="G360" s="1116" t="s">
        <v>105</v>
      </c>
      <c r="H360" s="1116" t="s">
        <v>105</v>
      </c>
      <c r="I360" t="n">
        <v>62.57</v>
      </c>
      <c r="J360" s="618">
        <f>(M360/I360)*100</f>
        <v>2.3043686989918384</v>
      </c>
      <c r="K360" s="832">
        <v>0.36</v>
      </c>
      <c r="L360" s="842">
        <v>4</v>
      </c>
      <c r="M360" s="609">
        <f>K360*L360</f>
        <v>1.44</v>
      </c>
      <c r="N360" s="825" t="s">
        <v>200</v>
      </c>
      <c r="O360" s="700">
        <v>0.3</v>
      </c>
      <c r="P360" s="603">
        <v>44994</v>
      </c>
      <c r="Q360" s="603">
        <v>45009</v>
      </c>
      <c r="R360" s="609">
        <f>(K360-O360)/O360*100</f>
        <v>20</v>
      </c>
      <c r="S360" s="667">
        <f>IF(INDEX(Historical!$D$7:$D$1220,MATCH(B360,Historical!$B$7:$B$1244,0))=0,"n/a",(INDEX(Historical!$C$7:$C$1222,MATCH(B360,Historical!$B$7:$B$1244,0))/INDEX(Historical!$D$7:$D$1220,MATCH(B360,Historical!$B$7:$B$1244,0))-1)*100)</f>
        <v>22.448979591836739</v>
      </c>
      <c r="T360" s="667">
        <f>IF(INDEX(Historical!$F$7:$F$1213,MATCH(B360,Historical!$B$7:$B$1244,0))=0,"n/a",((INDEX(Historical!$C$7:$C$1222,MATCH(B360,Historical!$B$7:$B$1244,0))/INDEX(Historical!$F$7:$F$1213,MATCH(B360,Historical!$B$7:$B$1244,0)))^(1/3)-1)*100)</f>
        <v>18.563110149668759</v>
      </c>
      <c r="U360" s="667">
        <f>IF(INDEX(Historical!$H$7:$H$1213,MATCH(B360,Historical!$B$7:$B$1244,0))=0,"n/a",((INDEX(Historical!$C$7:$C$1222,MATCH(B360,Historical!$B$7:$B$1244,0))/INDEX(Historical!$H$7:$H$1213,MATCH(B360,Historical!$B$7:$B$1244,0)))^(1/5)-1)*100)</f>
        <v>20.112443398143132</v>
      </c>
      <c r="V360" s="667" t="str">
        <f>IF(INDEX(Historical!$N$7:$N$1213,MATCH(B360,Historical!$B$7:$B$1244,0))=0,"n/a",((INDEX(Historical!$C$7:$C$1222,MATCH(B360,Historical!$B$7:$B$1244,0))/INDEX(Historical!$N$7:$N$1213,MATCH(B360,Historical!$B$7:$B$1244,0)))^(1/10)-1)*100)</f>
        <v>n/a</v>
      </c>
      <c r="W360" s="668" t="str">
        <f>IF(OR(U360&lt;=0,U360="n/a",V360&lt;=0,V360="n/a"),"n/a",U360/V360)</f>
        <v>n/a</v>
      </c>
      <c r="X360" s="669">
        <f>IF(OR(AJ360&lt;=0,AJ360="n/a",U360&lt;=0,U360="n/a"),"n/a",U360/AJ360)</f>
        <v>0.86691566371306594</v>
      </c>
      <c r="Y360" s="640"/>
      <c r="Z360" s="618">
        <f>IF(OR(AC360&lt;0.01,AC360="n/a"),"n/a",M360/AC360*100)</f>
        <v>39.237057220708451</v>
      </c>
      <c r="AA360" s="841">
        <f>IF(OR(AC360&lt;0.01,AC360="n/a"),"n/a",I360/AC360)</f>
        <v>17.027247956403272</v>
      </c>
      <c r="AB360" s="842">
        <v>12</v>
      </c>
      <c r="AC360" s="821">
        <v>3.67</v>
      </c>
      <c r="AD360" s="821">
        <v>1.1299999999999999</v>
      </c>
      <c r="AE360" s="821">
        <v>0.76</v>
      </c>
      <c r="AF360" s="821">
        <v>5.97</v>
      </c>
      <c r="AG360" s="821">
        <v>43.1</v>
      </c>
      <c r="AH360" s="821">
        <v>35.299999999999997</v>
      </c>
      <c r="AI360" s="821">
        <v>13.200000000000001</v>
      </c>
      <c r="AJ360" s="821">
        <v>23.200000000000003</v>
      </c>
      <c r="AK360" s="821">
        <v>15</v>
      </c>
      <c r="AL360" s="833">
        <v>1310</v>
      </c>
      <c r="AM360" s="827">
        <v>3.6999999999999997</v>
      </c>
      <c r="AN360" s="821">
        <v>0</v>
      </c>
      <c r="AO360" s="705">
        <f>IF(U360="n/a","n/a",IF(AA360&lt;0,"n/a",IF(AA360="n/a","n/a",J360+U360-AA360)))</f>
        <v>5.3895641407316965</v>
      </c>
      <c r="AP360" s="706">
        <f>IF(U360="n/a","n/a",J360+U360)</f>
        <v>22.416812097134969</v>
      </c>
      <c r="AQ360" s="843">
        <f>IF(OR(AC360&lt;0.01,AC360="n/a",AF360="n/a"),"n/a",(I360/SQRT(22.5*AC360*(I360/AF360))-1)*100)</f>
        <v>112.55343934563062</v>
      </c>
      <c r="AR360" s="618">
        <f>INDEX(Historical!$C$7:$C$1222,MATCH(B360,Historical!$B$7:$B$1244,0))*IF(AH360="n/a",1.03,IF(AH360&lt;0,1.01,IF(AH360&gt;10,1.1,(1+AH360/100))))</f>
        <v>1.32</v>
      </c>
      <c r="AS360" s="841">
        <f>IF($AI360="n/a",1.03*AR360,IF($AI360&lt;0,1.01*AR360,IF($AI360&gt;10,1.1*AR360,(1+$AI360/100)*AR360)))</f>
        <v>1.4520000000000002</v>
      </c>
      <c r="AT360" s="841">
        <f>IF($AK360="n/a",1.03*AS360,IF($AK360&lt;0,1.01*AS360,IF($AK360&gt;10,1.1*AS360,(1+$AK360/100)*AS360)))</f>
        <v>1.5972000000000004</v>
      </c>
      <c r="AU360" s="841">
        <f>IF($AK360="n/a",1.03*AT360,IF($AK360&lt;0,1.01*AT360,IF($AK360&gt;10,1.1*AT360,(1+$AK360/100)*AT360)))</f>
        <v>1.7569200000000005</v>
      </c>
      <c r="AV360" s="841">
        <f>IF($AK360="n/a",1.03*AU360,IF($AK360&lt;0,1.01*AU360,IF($AK360&gt;10,1.1*AU360,(1+$AK360/100)*AU360)))</f>
        <v>1.9326120000000007</v>
      </c>
      <c r="AW360" s="618">
        <f>SUM(AR360:AV360)</f>
        <v>8.0587320000000027</v>
      </c>
      <c r="AX360" s="713">
        <f>AW360/I360*100</f>
        <v>12.89603456553049</v>
      </c>
      <c r="AY360" s="887">
        <v>0.95</v>
      </c>
      <c r="AZ360" s="827">
        <v>26.63</v>
      </c>
      <c r="BA360" s="827">
        <v>-20.04</v>
      </c>
      <c r="BB360" s="827">
        <v>10.02</v>
      </c>
      <c r="BC360" s="827">
        <v>4.92</v>
      </c>
      <c r="BE360" s="594">
        <v>2018</v>
      </c>
      <c r="BF360" s="853">
        <f>IF(BE360&gt;2020,0,IF(BE360&gt;2008,1,IF(BE360&gt;2001,2,IF(BE360&gt;1990,3,IF(BE360&gt;1980,4,IF(BE360&gt;1973,5,IF(BE360&gt;1970,6,IF(BE360&gt;1960,7,IF(BE360&gt;1958,8,IF(BE360&gt;1953,9,10))))))))))</f>
        <v>1</v>
      </c>
      <c r="BG360" s="837">
        <v>18.399999999999999</v>
      </c>
      <c r="BH360" s="820" t="s">
        <v>4443</v>
      </c>
      <c r="BI360" s="820" t="s">
        <v>4444</v>
      </c>
    </row>
    <row r="361" spans="1:61" ht="11.25" customHeight="1" x14ac:dyDescent="0.2">
      <c r="A361" s="819" t="s">
        <v>4898</v>
      </c>
      <c r="B361" s="830" t="s">
        <v>1330</v>
      </c>
      <c r="C361" s="885" t="s">
        <v>4055</v>
      </c>
      <c r="D361" s="885" t="s">
        <v>4185</v>
      </c>
      <c r="E361" s="699">
        <v>13</v>
      </c>
      <c r="F361" s="1122">
        <v>295</v>
      </c>
      <c r="G361" s="1122" t="s">
        <v>105</v>
      </c>
      <c r="H361" s="1122" t="s">
        <v>105</v>
      </c>
      <c r="I361" t="n">
        <v>375.07</v>
      </c>
      <c r="J361" s="618">
        <f>(M361/I361)*100</f>
        <v>1.3706573883704993</v>
      </c>
      <c r="K361" s="832">
        <v>1.3</v>
      </c>
      <c r="L361" s="842">
        <v>4</v>
      </c>
      <c r="M361" s="609">
        <f>K361*L361</f>
        <v>5.2</v>
      </c>
      <c r="N361" s="825" t="s">
        <v>118</v>
      </c>
      <c r="O361" s="700">
        <v>1.05</v>
      </c>
      <c r="P361" s="603">
        <v>44785</v>
      </c>
      <c r="Q361" s="603">
        <v>44805</v>
      </c>
      <c r="R361" s="609">
        <f>(K361-O361)/O361*100</f>
        <v>23.809523809523807</v>
      </c>
      <c r="S361" s="667">
        <f>IF(INDEX(Historical!$D$7:$D$1220,MATCH(B361,Historical!$B$7:$B$1244,0))=0,"n/a",(INDEX(Historical!$C$7:$C$1222,MATCH(B361,Historical!$B$7:$B$1244,0))/INDEX(Historical!$D$7:$D$1220,MATCH(B361,Historical!$B$7:$B$1244,0))-1)*100)</f>
        <v>20.512820512820529</v>
      </c>
      <c r="T361" s="667">
        <f>IF(INDEX(Historical!$F$7:$F$1213,MATCH(B361,Historical!$B$7:$B$1244,0))=0,"n/a",((INDEX(Historical!$C$7:$C$1222,MATCH(B361,Historical!$B$7:$B$1244,0))/INDEX(Historical!$F$7:$F$1213,MATCH(B361,Historical!$B$7:$B$1244,0)))^(1/3)-1)*100)</f>
        <v>14.880254240805124</v>
      </c>
      <c r="U361" s="667">
        <f>IF(INDEX(Historical!$H$7:$H$1213,MATCH(B361,Historical!$B$7:$B$1244,0))=0,"n/a",((INDEX(Historical!$C$7:$C$1222,MATCH(B361,Historical!$B$7:$B$1244,0))/INDEX(Historical!$H$7:$H$1213,MATCH(B361,Historical!$B$7:$B$1244,0)))^(1/5)-1)*100)</f>
        <v>15.770493280444731</v>
      </c>
      <c r="V361" s="667">
        <f>IF(INDEX(Historical!$N$7:$N$1213,MATCH(B361,Historical!$B$7:$B$1244,0))=0,"n/a",((INDEX(Historical!$C$7:$C$1222,MATCH(B361,Historical!$B$7:$B$1244,0))/INDEX(Historical!$N$7:$N$1213,MATCH(B361,Historical!$B$7:$B$1244,0)))^(1/10)-1)*100)</f>
        <v>12.098721615611808</v>
      </c>
      <c r="W361" s="668">
        <f>IF(OR(U361&lt;=0,U361="n/a",V361&lt;=0,V361="n/a"),"n/a",U361/V361)</f>
        <v>1.3034842673043228</v>
      </c>
      <c r="X361" s="669">
        <f>IF(OR(AJ361&lt;=0,AJ361="n/a",U361&lt;=0,U361="n/a"),"n/a",U361/AJ361)</f>
        <v>0.52393665383537313</v>
      </c>
      <c r="Y361" s="631"/>
      <c r="Z361" s="618">
        <f>IF(OR(AC361&lt;0.01,AC361="n/a"),"n/a",M361/AC361*100)</f>
        <v>21.381578947368421</v>
      </c>
      <c r="AA361" s="841">
        <f>IF(OR(AC361&lt;0.01,AC361="n/a"),"n/a",I361/AC361)</f>
        <v>15.599506578947368</v>
      </c>
      <c r="AB361" s="842">
        <v>6</v>
      </c>
      <c r="AC361" s="821">
        <v>24.32</v>
      </c>
      <c r="AD361" s="821">
        <v>3.73</v>
      </c>
      <c r="AE361" s="821">
        <v>5.12</v>
      </c>
      <c r="AF361" s="821">
        <v>20.58</v>
      </c>
      <c r="AG361" s="822">
        <v>139</v>
      </c>
      <c r="AH361" s="821">
        <v>63.9</v>
      </c>
      <c r="AI361" s="821">
        <v>-21.21</v>
      </c>
      <c r="AJ361" s="821">
        <v>30.099999999999998</v>
      </c>
      <c r="AK361" s="821">
        <v>4.18</v>
      </c>
      <c r="AL361" s="833">
        <v>53680</v>
      </c>
      <c r="AM361" s="827">
        <v>0.3</v>
      </c>
      <c r="AN361" s="822">
        <v>0</v>
      </c>
      <c r="AO361" s="705">
        <f>IF(U361="n/a","n/a",IF(AA361&lt;0,"n/a",IF(AA361="n/a","n/a",J361+U361-AA361)))</f>
        <v>1.5416440898678605</v>
      </c>
      <c r="AP361" s="706">
        <f>IF(U361="n/a","n/a",J361+U361)</f>
        <v>17.141150668815229</v>
      </c>
      <c r="AQ361" s="843">
        <f>IF(OR(AC361&lt;0.01,AC361="n/a",AF361="n/a"),"n/a",(I361/SQRT(22.5*AC361*(I361/AF361))-1)*100)</f>
        <v>277.73467783896308</v>
      </c>
      <c r="AR361" s="618">
        <f>INDEX(Historical!$C$7:$C$1222,MATCH(B361,Historical!$B$7:$B$1244,0))*IF(AH361="n/a",1.03,IF(AH361&lt;0,1.01,IF(AH361&gt;10,1.1,(1+AH361/100))))</f>
        <v>5.1700000000000008</v>
      </c>
      <c r="AS361" s="841">
        <f>IF($AI361="n/a",1.03*AR361,IF($AI361&lt;0,1.01*AR361,IF($AI361&gt;10,1.1*AR361,(1+$AI361/100)*AR361)))</f>
        <v>5.2217000000000011</v>
      </c>
      <c r="AT361" s="841">
        <f>IF($AK361="n/a",1.03*AS361,IF($AK361&lt;0,1.01*AS361,IF($AK361&gt;10,1.1*AS361,(1+$AK361/100)*AS361)))</f>
        <v>5.4399670600000016</v>
      </c>
      <c r="AU361" s="841">
        <f>IF($AK361="n/a",1.03*AT361,IF($AK361&lt;0,1.01*AT361,IF($AK361&gt;10,1.1*AT361,(1+$AK361/100)*AT361)))</f>
        <v>5.6673576831080021</v>
      </c>
      <c r="AV361" s="841">
        <f>IF($AK361="n/a",1.03*AU361,IF($AK361&lt;0,1.01*AU361,IF($AK361&gt;10,1.1*AU361,(1+$AK361/100)*AU361)))</f>
        <v>5.9042532342619172</v>
      </c>
      <c r="AW361" s="618">
        <f>SUM(AR361:AV361)</f>
        <v>27.403277977369925</v>
      </c>
      <c r="AX361" s="713">
        <f>AW361/I361*100</f>
        <v>7.2231741202408992</v>
      </c>
      <c r="AY361" s="887">
        <v>1.38</v>
      </c>
      <c r="AZ361" s="827">
        <v>51.629999999999995</v>
      </c>
      <c r="BA361" s="827">
        <v>-11.66</v>
      </c>
      <c r="BB361" s="827">
        <v>-4.58</v>
      </c>
      <c r="BC361" s="827">
        <v>6.5299999999999994</v>
      </c>
      <c r="BE361" s="594">
        <v>2010</v>
      </c>
      <c r="BF361" s="853">
        <f>IF(BE361&gt;2020,0,IF(BE361&gt;2008,1,IF(BE361&gt;2001,2,IF(BE361&gt;1990,3,IF(BE361&gt;1980,4,IF(BE361&gt;1973,5,IF(BE361&gt;1970,6,IF(BE361&gt;1960,7,IF(BE361&gt;1958,8,IF(BE361&gt;1953,9,10))))))))))</f>
        <v>1</v>
      </c>
      <c r="BG361" s="837">
        <v>27.500000000000004</v>
      </c>
      <c r="BH361" s="820" t="s">
        <v>4443</v>
      </c>
      <c r="BI361" s="820" t="s">
        <v>4444</v>
      </c>
    </row>
    <row r="362" spans="1:61" ht="11.25" customHeight="1" x14ac:dyDescent="0.2">
      <c r="A362" s="819" t="s">
        <v>4899</v>
      </c>
      <c r="B362" s="830" t="s">
        <v>262</v>
      </c>
      <c r="C362" s="885" t="s">
        <v>127</v>
      </c>
      <c r="D362" s="885" t="s">
        <v>4212</v>
      </c>
      <c r="E362" s="699">
        <v>51</v>
      </c>
      <c r="F362" s="1122">
        <v>39</v>
      </c>
      <c r="G362" s="1105" t="s">
        <v>114</v>
      </c>
      <c r="H362" s="1105" t="s">
        <v>36</v>
      </c>
      <c r="I362" t="n">
        <v>130.34</v>
      </c>
      <c r="J362" s="618">
        <f>(M362/I362)*100</f>
        <v>3.7744902039184325</v>
      </c>
      <c r="K362" s="832">
        <v>1.18</v>
      </c>
      <c r="L362" s="842">
        <v>4</v>
      </c>
      <c r="M362" s="609">
        <f>K362*L362</f>
        <v>4.72</v>
      </c>
      <c r="N362" s="825" t="s">
        <v>187</v>
      </c>
      <c r="O362" s="700">
        <v>1.1599999999999999</v>
      </c>
      <c r="P362" s="603">
        <v>44994</v>
      </c>
      <c r="Q362" s="603">
        <v>45020</v>
      </c>
      <c r="R362" s="609">
        <f>(K362-O362)/O362*100</f>
        <v>1.7241379310344844</v>
      </c>
      <c r="S362" s="667">
        <f>IF(INDEX(Historical!$D$7:$D$1220,MATCH(B362,Historical!$B$7:$B$1244,0))=0,"n/a",(INDEX(Historical!$C$7:$C$1222,MATCH(B362,Historical!$B$7:$B$1244,0))/INDEX(Historical!$D$7:$D$1220,MATCH(B362,Historical!$B$7:$B$1244,0))-1)*100)</f>
        <v>2.8953229398663627</v>
      </c>
      <c r="T362" s="667">
        <f>IF(INDEX(Historical!$F$7:$F$1213,MATCH(B362,Historical!$B$7:$B$1244,0))=0,"n/a",((INDEX(Historical!$C$7:$C$1222,MATCH(B362,Historical!$B$7:$B$1244,0))/INDEX(Historical!$F$7:$F$1213,MATCH(B362,Historical!$B$7:$B$1244,0)))^(1/3)-1)*100)</f>
        <v>4.1452713460953028</v>
      </c>
      <c r="U362" s="667">
        <f>IF(INDEX(Historical!$H$7:$H$1213,MATCH(B362,Historical!$B$7:$B$1244,0))=0,"n/a",((INDEX(Historical!$C$7:$C$1222,MATCH(B362,Historical!$B$7:$B$1244,0))/INDEX(Historical!$H$7:$H$1213,MATCH(B362,Historical!$B$7:$B$1244,0)))^(1/5)-1)*100)</f>
        <v>3.8218206002880839</v>
      </c>
      <c r="V362" s="667">
        <f>IF(INDEX(Historical!$N$7:$N$1213,MATCH(B362,Historical!$B$7:$B$1244,0))=0,"n/a",((INDEX(Historical!$C$7:$C$1222,MATCH(B362,Historical!$B$7:$B$1244,0))/INDEX(Historical!$N$7:$N$1213,MATCH(B362,Historical!$B$7:$B$1244,0)))^(1/10)-1)*100)</f>
        <v>5.1399333840656647</v>
      </c>
      <c r="W362" s="668">
        <f>IF(OR(U362&lt;=0,U362="n/a",V362&lt;=0,V362="n/a"),"n/a",U362/V362)</f>
        <v>0.74355450055756178</v>
      </c>
      <c r="X362" s="669" t="str">
        <f>IF(OR(AJ362&lt;=0,AJ362="n/a",U362&lt;=0,U362="n/a"),"n/a",U362/AJ362)</f>
        <v>n/a</v>
      </c>
      <c r="Y362" s="831"/>
      <c r="Z362" s="618">
        <f>IF(OR(AC362&lt;0.01,AC362="n/a"),"n/a",M362/AC362*100)</f>
        <v>82.51748251748252</v>
      </c>
      <c r="AA362" s="841">
        <f>IF(OR(AC362&lt;0.01,AC362="n/a"),"n/a",I362/AC362)</f>
        <v>21.861888111888113</v>
      </c>
      <c r="AB362" s="842">
        <v>12</v>
      </c>
      <c r="AC362" s="821">
        <v>5.72</v>
      </c>
      <c r="AD362" s="821">
        <v>2.33</v>
      </c>
      <c r="AE362" s="821">
        <v>2.13</v>
      </c>
      <c r="AF362" s="822">
        <v>77.930000000000007</v>
      </c>
      <c r="AG362" s="822">
        <v>339</v>
      </c>
      <c r="AH362" s="821">
        <v>6.8000000000000007</v>
      </c>
      <c r="AI362" s="821">
        <v>14.42</v>
      </c>
      <c r="AJ362" s="821">
        <v>-1.6</v>
      </c>
      <c r="AK362" s="821">
        <v>9.4700000000000006</v>
      </c>
      <c r="AL362" s="833">
        <v>42960</v>
      </c>
      <c r="AM362" s="827">
        <v>0.15</v>
      </c>
      <c r="AN362" s="823">
        <v>15.87</v>
      </c>
      <c r="AO362" s="705">
        <f>IF(U362="n/a","n/a",IF(AA362&lt;0,"n/a",IF(AA362="n/a","n/a",J362+U362-AA362)))</f>
        <v>-14.265577307681596</v>
      </c>
      <c r="AP362" s="706">
        <f>IF(U362="n/a","n/a",J362+U362)</f>
        <v>7.5963108042065164</v>
      </c>
      <c r="AQ362" s="843">
        <f>IF(OR(AC362&lt;0.01,AC362="n/a",AF362="n/a"),"n/a",(I362/SQRT(22.5*AC362*(I362/AF362))-1)*100)</f>
        <v>770.17161540045663</v>
      </c>
      <c r="AR362" s="618">
        <f>INDEX(Historical!$C$7:$C$1222,MATCH(B362,Historical!$B$7:$B$1244,0))*IF(AH362="n/a",1.03,IF(AH362&lt;0,1.01,IF(AH362&gt;10,1.1,(1+AH362/100))))</f>
        <v>4.9341600000000003</v>
      </c>
      <c r="AS362" s="841">
        <f>IF($AI362="n/a",1.03*AR362,IF($AI362&lt;0,1.01*AR362,IF($AI362&gt;10,1.1*AR362,(1+$AI362/100)*AR362)))</f>
        <v>5.4275760000000011</v>
      </c>
      <c r="AT362" s="841">
        <f>IF($AK362="n/a",1.03*AS362,IF($AK362&lt;0,1.01*AS362,IF($AK362&gt;10,1.1*AS362,(1+$AK362/100)*AS362)))</f>
        <v>5.9415674472000015</v>
      </c>
      <c r="AU362" s="841">
        <f>IF($AK362="n/a",1.03*AT362,IF($AK362&lt;0,1.01*AT362,IF($AK362&gt;10,1.1*AT362,(1+$AK362/100)*AT362)))</f>
        <v>6.5042338844498415</v>
      </c>
      <c r="AV362" s="841">
        <f>IF($AK362="n/a",1.03*AU362,IF($AK362&lt;0,1.01*AU362,IF($AK362&gt;10,1.1*AU362,(1+$AK362/100)*AU362)))</f>
        <v>7.1201848333072419</v>
      </c>
      <c r="AW362" s="618">
        <f>SUM(AR362:AV362)</f>
        <v>29.927722164957085</v>
      </c>
      <c r="AX362" s="713">
        <f>AW362/I362*100</f>
        <v>23.932604690089633</v>
      </c>
      <c r="AY362" s="887">
        <v>0.41</v>
      </c>
      <c r="AZ362" s="827">
        <v>15</v>
      </c>
      <c r="BA362" s="827">
        <v>-13.48</v>
      </c>
      <c r="BB362" s="827">
        <v>-5.8999999999999995</v>
      </c>
      <c r="BC362" s="827">
        <v>-3.52</v>
      </c>
      <c r="BE362" s="594">
        <v>1973</v>
      </c>
      <c r="BF362" s="853">
        <f>IF(BE362&gt;2020,0,IF(BE362&gt;2008,1,IF(BE362&gt;2001,2,IF(BE362&gt;1990,3,IF(BE362&gt;1980,4,IF(BE362&gt;1973,5,IF(BE362&gt;1970,6,IF(BE362&gt;1960,7,IF(BE362&gt;1958,8,IF(BE362&gt;1953,9,10))))))))))</f>
        <v>6</v>
      </c>
      <c r="BG362" s="837">
        <v>10.7</v>
      </c>
      <c r="BH362" s="820" t="s">
        <v>4443</v>
      </c>
      <c r="BI362" s="820" t="s">
        <v>4444</v>
      </c>
    </row>
    <row r="363" spans="1:61" ht="11.25" customHeight="1" x14ac:dyDescent="0.2">
      <c r="A363" s="836" t="s">
        <v>5280</v>
      </c>
      <c r="B363" s="830" t="s">
        <v>2362</v>
      </c>
      <c r="C363" s="885" t="s">
        <v>177</v>
      </c>
      <c r="D363" s="885" t="s">
        <v>4195</v>
      </c>
      <c r="E363" s="699">
        <v>5</v>
      </c>
      <c r="F363" s="1122">
        <v>685</v>
      </c>
      <c r="G363" s="1116" t="s">
        <v>105</v>
      </c>
      <c r="H363" s="1116" t="s">
        <v>105</v>
      </c>
      <c r="I363" t="n">
        <v>17.3</v>
      </c>
      <c r="J363" s="618">
        <f>(M363/I363)*100</f>
        <v>6.5064478311840572</v>
      </c>
      <c r="K363" s="832">
        <v>0.27750000000000002</v>
      </c>
      <c r="L363" s="842">
        <v>4</v>
      </c>
      <c r="M363" s="609">
        <f>K363*L363</f>
        <v>1.1100000000000001</v>
      </c>
      <c r="N363" s="825" t="s">
        <v>106</v>
      </c>
      <c r="O363" s="700">
        <v>0.27</v>
      </c>
      <c r="P363" s="603">
        <v>44680</v>
      </c>
      <c r="Q363" s="603">
        <v>44697</v>
      </c>
      <c r="R363" s="609">
        <f>(K363-O363)/O363*100</f>
        <v>2.7777777777777799</v>
      </c>
      <c r="S363" s="667">
        <f>IF(INDEX(Historical!$D$7:$D$1220,MATCH(B363,Historical!$B$7:$B$1244,0))=0,"n/a",(INDEX(Historical!$C$7:$C$1222,MATCH(B363,Historical!$B$7:$B$1244,0))/INDEX(Historical!$D$7:$D$1220,MATCH(B363,Historical!$B$7:$B$1244,0))-1)*100)</f>
        <v>2.7972027972027913</v>
      </c>
      <c r="T363" s="667">
        <f>IF(INDEX(Historical!$F$7:$F$1213,MATCH(B363,Historical!$B$7:$B$1244,0))=0,"n/a",((INDEX(Historical!$C$7:$C$1222,MATCH(B363,Historical!$B$7:$B$1244,0))/INDEX(Historical!$F$7:$F$1213,MATCH(B363,Historical!$B$7:$B$1244,0)))^(1/3)-1)*100)</f>
        <v>5.0876461174901966</v>
      </c>
      <c r="U363" s="667">
        <f>IF(INDEX(Historical!$H$7:$H$1213,MATCH(B363,Historical!$B$7:$B$1244,0))=0,"n/a",((INDEX(Historical!$C$7:$C$1222,MATCH(B363,Historical!$B$7:$B$1244,0))/INDEX(Historical!$H$7:$H$1213,MATCH(B363,Historical!$B$7:$B$1244,0)))^(1/5)-1)*100)</f>
        <v>17.133661387124157</v>
      </c>
      <c r="V363" s="667">
        <f>IF(INDEX(Historical!$N$7:$N$1213,MATCH(B363,Historical!$B$7:$B$1244,0))=0,"n/a",((INDEX(Historical!$C$7:$C$1222,MATCH(B363,Historical!$B$7:$B$1244,0))/INDEX(Historical!$N$7:$N$1213,MATCH(B363,Historical!$B$7:$B$1244,0)))^(1/10)-1)*100)</f>
        <v>-1.9319860914235432</v>
      </c>
      <c r="W363" s="668" t="str">
        <f>IF(OR(U363&lt;=0,U363="n/a",V363&lt;=0,V363="n/a"),"n/a",U363/V363)</f>
        <v>n/a</v>
      </c>
      <c r="X363" s="669">
        <f>IF(OR(AJ363&lt;=0,AJ363="n/a",U363&lt;=0,U363="n/a"),"n/a",U363/AJ363)</f>
        <v>0.52881670947914061</v>
      </c>
      <c r="Y363" s="640"/>
      <c r="Z363" s="618">
        <f>IF(OR(AC363&lt;0.01,AC363="n/a"),"n/a",M363/AC363*100)</f>
        <v>99.107142857142861</v>
      </c>
      <c r="AA363" s="841">
        <f>IF(OR(AC363&lt;0.01,AC363="n/a"),"n/a",I363/AC363)</f>
        <v>15.232142857142854</v>
      </c>
      <c r="AB363" s="842">
        <v>12</v>
      </c>
      <c r="AC363" s="821">
        <v>1.1200000000000001</v>
      </c>
      <c r="AD363" s="821" t="s">
        <v>135</v>
      </c>
      <c r="AE363" s="821">
        <v>2.04</v>
      </c>
      <c r="AF363" s="821">
        <v>1.27</v>
      </c>
      <c r="AG363" s="821">
        <v>8.3000000000000007</v>
      </c>
      <c r="AH363" s="821">
        <v>43.7</v>
      </c>
      <c r="AI363" s="821">
        <v>4.96</v>
      </c>
      <c r="AJ363" s="821">
        <v>32.4</v>
      </c>
      <c r="AK363" s="821">
        <v>-6.4</v>
      </c>
      <c r="AL363" s="833">
        <v>39110</v>
      </c>
      <c r="AM363" s="827">
        <v>0.1</v>
      </c>
      <c r="AN363" s="821">
        <v>1.03</v>
      </c>
      <c r="AO363" s="705">
        <f>IF(U363="n/a","n/a",IF(AA363&lt;0,"n/a",IF(AA363="n/a","n/a",J363+U363-AA363)))</f>
        <v>8.4079663611653608</v>
      </c>
      <c r="AP363" s="706">
        <f>IF(U363="n/a","n/a",J363+U363)</f>
        <v>23.640109218308215</v>
      </c>
      <c r="AQ363" s="843">
        <f>IF(OR(AC363&lt;0.01,AC363="n/a",AF363="n/a"),"n/a",(I363/SQRT(22.5*AC363*(I363/AF363))-1)*100)</f>
        <v>-7.276225202495068</v>
      </c>
      <c r="AR363" s="618">
        <f>INDEX(Historical!$C$7:$C$1222,MATCH(B363,Historical!$B$7:$B$1244,0))*IF(AH363="n/a",1.03,IF(AH363&lt;0,1.01,IF(AH363&gt;10,1.1,(1+AH363/100))))</f>
        <v>1.2127500000000002</v>
      </c>
      <c r="AS363" s="841">
        <f>IF($AI363="n/a",1.03*AR363,IF($AI363&lt;0,1.01*AR363,IF($AI363&gt;10,1.1*AR363,(1+$AI363/100)*AR363)))</f>
        <v>1.2729024000000004</v>
      </c>
      <c r="AT363" s="841">
        <f>IF($AK363="n/a",1.03*AS363,IF($AK363&lt;0,1.01*AS363,IF($AK363&gt;10,1.1*AS363,(1+$AK363/100)*AS363)))</f>
        <v>1.2856314240000004</v>
      </c>
      <c r="AU363" s="841">
        <f>IF($AK363="n/a",1.03*AT363,IF($AK363&lt;0,1.01*AT363,IF($AK363&gt;10,1.1*AT363,(1+$AK363/100)*AT363)))</f>
        <v>1.2984877382400004</v>
      </c>
      <c r="AV363" s="841">
        <f>IF($AK363="n/a",1.03*AU363,IF($AK363&lt;0,1.01*AU363,IF($AK363&gt;10,1.1*AU363,(1+$AK363/100)*AU363)))</f>
        <v>1.3114726156224004</v>
      </c>
      <c r="AW363" s="618">
        <f>SUM(AR363:AV363)</f>
        <v>6.3812441778624018</v>
      </c>
      <c r="AX363" s="713">
        <f>AW363/I363*100</f>
        <v>37.404713820998843</v>
      </c>
      <c r="AY363" s="887">
        <v>0.92</v>
      </c>
      <c r="AZ363" s="827">
        <v>8.15</v>
      </c>
      <c r="BA363" s="827">
        <v>-15.540000000000001</v>
      </c>
      <c r="BB363" s="827">
        <v>-6.2399999999999993</v>
      </c>
      <c r="BC363" s="827">
        <v>-5.55</v>
      </c>
      <c r="BE363" s="594">
        <v>2018</v>
      </c>
      <c r="BF363" s="853">
        <f>IF(BE363&gt;2020,0,IF(BE363&gt;2008,1,IF(BE363&gt;2001,2,IF(BE363&gt;1990,3,IF(BE363&gt;1980,4,IF(BE363&gt;1973,5,IF(BE363&gt;1970,6,IF(BE363&gt;1960,7,IF(BE363&gt;1958,8,IF(BE363&gt;1953,9,10))))))))))</f>
        <v>1</v>
      </c>
      <c r="BG363" s="837">
        <v>3.5999999999999996</v>
      </c>
      <c r="BH363" s="820" t="s">
        <v>4443</v>
      </c>
      <c r="BI363" s="820" t="s">
        <v>4444</v>
      </c>
    </row>
    <row r="364" spans="1:61" ht="11.25" customHeight="1" x14ac:dyDescent="0.2">
      <c r="A364" s="836" t="s">
        <v>4407</v>
      </c>
      <c r="B364" s="830" t="s">
        <v>4402</v>
      </c>
      <c r="C364" s="885" t="s">
        <v>107</v>
      </c>
      <c r="D364" s="885" t="s">
        <v>117</v>
      </c>
      <c r="E364" s="699">
        <v>8</v>
      </c>
      <c r="F364" s="1122">
        <v>605</v>
      </c>
      <c r="G364" s="1098" t="s">
        <v>105</v>
      </c>
      <c r="H364" s="1098" t="s">
        <v>105</v>
      </c>
      <c r="I364" t="n">
        <v>293.64</v>
      </c>
      <c r="J364" s="618">
        <f>(M364/I364)*100</f>
        <v>0.17571383746470037</v>
      </c>
      <c r="K364" s="832">
        <v>0.14000000000000001</v>
      </c>
      <c r="L364" s="842">
        <v>4</v>
      </c>
      <c r="M364" s="609">
        <f>K364*L364</f>
        <v>0.56000000000000005</v>
      </c>
      <c r="N364" s="825" t="s">
        <v>147</v>
      </c>
      <c r="O364" s="700">
        <v>0.13</v>
      </c>
      <c r="P364" s="603">
        <v>44984</v>
      </c>
      <c r="Q364" s="603">
        <v>44998</v>
      </c>
      <c r="R364" s="609">
        <f>(K364-O364)/O364*100</f>
        <v>7.6923076923076987</v>
      </c>
      <c r="S364" s="667">
        <f>IF(INDEX(Historical!$D$7:$D$1220,MATCH(B364,Historical!$B$7:$B$1244,0))=0,"n/a",(INDEX(Historical!$C$7:$C$1222,MATCH(B364,Historical!$B$7:$B$1244,0))/INDEX(Historical!$D$7:$D$1220,MATCH(B364,Historical!$B$7:$B$1244,0))-1)*100)</f>
        <v>18.181818181818187</v>
      </c>
      <c r="T364" s="667">
        <f>IF(INDEX(Historical!$F$7:$F$1213,MATCH(B364,Historical!$B$7:$B$1244,0))=0,"n/a",((INDEX(Historical!$C$7:$C$1222,MATCH(B364,Historical!$B$7:$B$1244,0))/INDEX(Historical!$F$7:$F$1213,MATCH(B364,Historical!$B$7:$B$1244,0)))^(1/3)-1)*100)</f>
        <v>17.566734386037886</v>
      </c>
      <c r="U364" s="667">
        <f>IF(INDEX(Historical!$H$7:$H$1213,MATCH(B364,Historical!$B$7:$B$1244,0))=0,"n/a",((INDEX(Historical!$C$7:$C$1222,MATCH(B364,Historical!$B$7:$B$1244,0))/INDEX(Historical!$H$7:$H$1213,MATCH(B364,Historical!$B$7:$B$1244,0)))^(1/5)-1)*100)</f>
        <v>16.723531932969316</v>
      </c>
      <c r="V364" s="667" t="str">
        <f>IF(INDEX(Historical!$N$7:$N$1213,MATCH(B364,Historical!$B$7:$B$1244,0))=0,"n/a",((INDEX(Historical!$C$7:$C$1222,MATCH(B364,Historical!$B$7:$B$1244,0))/INDEX(Historical!$N$7:$N$1213,MATCH(B364,Historical!$B$7:$B$1244,0)))^(1/10)-1)*100)</f>
        <v>n/a</v>
      </c>
      <c r="W364" s="668" t="str">
        <f>IF(OR(U364&lt;=0,U364="n/a",V364&lt;=0,V364="n/a"),"n/a",U364/V364)</f>
        <v>n/a</v>
      </c>
      <c r="X364" s="669">
        <f>IF(OR(AJ364&lt;=0,AJ364="n/a",U364&lt;=0,U364="n/a"),"n/a",U364/AJ364)</f>
        <v>0.42231141244872006</v>
      </c>
      <c r="Y364" s="831"/>
      <c r="Z364" s="618">
        <f>IF(OR(AC364&lt;0.01,AC364="n/a"),"n/a",M364/AC364*100)</f>
        <v>8.1395348837209305</v>
      </c>
      <c r="AA364" s="841">
        <f>IF(OR(AC364&lt;0.01,AC364="n/a"),"n/a",I364/AC364)</f>
        <v>46.322674418604649</v>
      </c>
      <c r="AB364" s="842">
        <v>12</v>
      </c>
      <c r="AC364" s="821">
        <v>6.88</v>
      </c>
      <c r="AD364" s="821">
        <v>3.07</v>
      </c>
      <c r="AE364" s="821">
        <v>9.07</v>
      </c>
      <c r="AF364" s="821">
        <v>11.68</v>
      </c>
      <c r="AG364" s="821">
        <v>22</v>
      </c>
      <c r="AH364" s="821">
        <v>71.099999999999994</v>
      </c>
      <c r="AI364" s="821">
        <v>19.91</v>
      </c>
      <c r="AJ364" s="821">
        <v>39.6</v>
      </c>
      <c r="AK364" s="821">
        <v>15</v>
      </c>
      <c r="AL364" s="833">
        <v>7430</v>
      </c>
      <c r="AM364" s="827">
        <v>2.1</v>
      </c>
      <c r="AN364" s="821">
        <v>0.2</v>
      </c>
      <c r="AO364" s="705">
        <f>IF(U364="n/a","n/a",IF(AA364&lt;0,"n/a",IF(AA364="n/a","n/a",J364+U364-AA364)))</f>
        <v>-29.423428648170631</v>
      </c>
      <c r="AP364" s="706">
        <f>IF(U364="n/a","n/a",J364+U364)</f>
        <v>16.899245770434018</v>
      </c>
      <c r="AQ364" s="843">
        <f>IF(OR(AC364&lt;0.01,AC364="n/a",AF364="n/a"),"n/a",(I364/SQRT(22.5*AC364*(I364/AF364))-1)*100)</f>
        <v>390.37347998316648</v>
      </c>
      <c r="AR364" s="618">
        <f>INDEX(Historical!$C$7:$C$1222,MATCH(B364,Historical!$B$7:$B$1244,0))*IF(AH364="n/a",1.03,IF(AH364&lt;0,1.01,IF(AH364&gt;10,1.1,(1+AH364/100))))</f>
        <v>0.57200000000000006</v>
      </c>
      <c r="AS364" s="841">
        <f>IF($AI364="n/a",1.03*AR364,IF($AI364&lt;0,1.01*AR364,IF($AI364&gt;10,1.1*AR364,(1+$AI364/100)*AR364)))</f>
        <v>0.62920000000000009</v>
      </c>
      <c r="AT364" s="841">
        <f>IF($AK364="n/a",1.03*AS364,IF($AK364&lt;0,1.01*AS364,IF($AK364&gt;10,1.1*AS364,(1+$AK364/100)*AS364)))</f>
        <v>0.69212000000000018</v>
      </c>
      <c r="AU364" s="841">
        <f>IF($AK364="n/a",1.03*AT364,IF($AK364&lt;0,1.01*AT364,IF($AK364&gt;10,1.1*AT364,(1+$AK364/100)*AT364)))</f>
        <v>0.76133200000000023</v>
      </c>
      <c r="AV364" s="841">
        <f>IF($AK364="n/a",1.03*AU364,IF($AK364&lt;0,1.01*AU364,IF($AK364&gt;10,1.1*AU364,(1+$AK364/100)*AU364)))</f>
        <v>0.83746520000000035</v>
      </c>
      <c r="AW364" s="618">
        <f>SUM(AR364:AV364)</f>
        <v>3.4921172000000009</v>
      </c>
      <c r="AX364" s="713">
        <f>AW364/I364*100</f>
        <v>1.0957380608722942</v>
      </c>
      <c r="AY364" s="887">
        <v>0.87</v>
      </c>
      <c r="AZ364" s="827">
        <v>62.6</v>
      </c>
      <c r="BA364" s="827">
        <v>-5.46</v>
      </c>
      <c r="BB364" s="827">
        <v>12.389999999999999</v>
      </c>
      <c r="BC364" s="827">
        <v>21.13</v>
      </c>
      <c r="BE364" s="594">
        <v>2016</v>
      </c>
      <c r="BF364" s="853">
        <f>IF(BE364&gt;2020,0,IF(BE364&gt;2008,1,IF(BE364&gt;2001,2,IF(BE364&gt;1990,3,IF(BE364&gt;1980,4,IF(BE364&gt;1973,5,IF(BE364&gt;1970,6,IF(BE364&gt;1960,7,IF(BE364&gt;1958,8,IF(BE364&gt;1953,9,10))))))))))</f>
        <v>1</v>
      </c>
      <c r="BG364" s="837">
        <v>6.5</v>
      </c>
      <c r="BH364" s="820" t="s">
        <v>4443</v>
      </c>
      <c r="BI364" s="820" t="s">
        <v>4444</v>
      </c>
    </row>
    <row r="365" spans="1:61" ht="11.25" customHeight="1" x14ac:dyDescent="0.2">
      <c r="A365" s="819" t="s">
        <v>4900</v>
      </c>
      <c r="B365" s="830" t="s">
        <v>186</v>
      </c>
      <c r="C365" s="885" t="s">
        <v>127</v>
      </c>
      <c r="D365" s="885" t="s">
        <v>4205</v>
      </c>
      <c r="E365" s="699">
        <v>61</v>
      </c>
      <c r="F365" s="1122">
        <v>10</v>
      </c>
      <c r="G365" s="1122" t="s">
        <v>114</v>
      </c>
      <c r="H365" s="1122" t="s">
        <v>114</v>
      </c>
      <c r="I365" t="n">
        <v>61.38</v>
      </c>
      <c r="J365" s="618">
        <f>(M365/I365)*100</f>
        <v>3.0919173248193585</v>
      </c>
      <c r="K365" s="832">
        <v>0.46</v>
      </c>
      <c r="L365" s="842">
        <v>4</v>
      </c>
      <c r="M365" s="609">
        <f>K365*L365</f>
        <v>1.84</v>
      </c>
      <c r="N365" s="825" t="s">
        <v>162</v>
      </c>
      <c r="O365" s="700">
        <v>0.44</v>
      </c>
      <c r="P365" s="603">
        <v>45001</v>
      </c>
      <c r="Q365" s="603">
        <v>45019</v>
      </c>
      <c r="R365" s="609">
        <f>(K365-O365)/O365*100</f>
        <v>4.5454545454545494</v>
      </c>
      <c r="S365" s="667">
        <f>IF(INDEX(Historical!$D$7:$D$1220,MATCH(B365,Historical!$B$7:$B$1244,0))=0,"n/a",(INDEX(Historical!$C$7:$C$1222,MATCH(B365,Historical!$B$7:$B$1244,0))/INDEX(Historical!$D$7:$D$1220,MATCH(B365,Historical!$B$7:$B$1244,0))-1)*100)</f>
        <v>4.7619047619047672</v>
      </c>
      <c r="T365" s="667">
        <f>IF(INDEX(Historical!$F$7:$F$1213,MATCH(B365,Historical!$B$7:$B$1244,0))=0,"n/a",((INDEX(Historical!$C$7:$C$1222,MATCH(B365,Historical!$B$7:$B$1244,0))/INDEX(Historical!$F$7:$F$1213,MATCH(B365,Historical!$B$7:$B$1244,0)))^(1/3)-1)*100)</f>
        <v>3.228011545636722</v>
      </c>
      <c r="U365" s="667">
        <f>IF(INDEX(Historical!$H$7:$H$1213,MATCH(B365,Historical!$B$7:$B$1244,0))=0,"n/a",((INDEX(Historical!$C$7:$C$1222,MATCH(B365,Historical!$B$7:$B$1244,0))/INDEX(Historical!$H$7:$H$1213,MATCH(B365,Historical!$B$7:$B$1244,0)))^(1/5)-1)*100)</f>
        <v>3.5261802757145411</v>
      </c>
      <c r="V365" s="667">
        <f>IF(INDEX(Historical!$N$7:$N$1213,MATCH(B365,Historical!$B$7:$B$1244,0))=0,"n/a",((INDEX(Historical!$C$7:$C$1222,MATCH(B365,Historical!$B$7:$B$1244,0))/INDEX(Historical!$N$7:$N$1213,MATCH(B365,Historical!$B$7:$B$1244,0)))^(1/10)-1)*100)</f>
        <v>5.6066459224445753</v>
      </c>
      <c r="W365" s="668">
        <f>IF(OR(U365&lt;=0,U365="n/a",V365&lt;=0,V365="n/a"),"n/a",U365/V365)</f>
        <v>0.62892865440253765</v>
      </c>
      <c r="X365" s="669">
        <f>IF(OR(AJ365&lt;=0,AJ365="n/a",U365&lt;=0,U365="n/a"),"n/a",U365/AJ365)</f>
        <v>0.24658603326675113</v>
      </c>
      <c r="Y365" s="631"/>
      <c r="Z365" s="618">
        <f>IF(OR(AC365&lt;0.01,AC365="n/a"),"n/a",M365/AC365*100)</f>
        <v>84.018264840182653</v>
      </c>
      <c r="AA365" s="841">
        <f>IF(OR(AC365&lt;0.01,AC365="n/a"),"n/a",I365/AC365)</f>
        <v>27.173515981735161</v>
      </c>
      <c r="AB365" s="842">
        <v>12</v>
      </c>
      <c r="AC365" s="821">
        <v>2.19</v>
      </c>
      <c r="AD365" s="821">
        <v>4.5</v>
      </c>
      <c r="AE365" s="821">
        <v>6.04</v>
      </c>
      <c r="AF365" s="821">
        <v>10.74</v>
      </c>
      <c r="AG365" s="821">
        <v>40.300000000000004</v>
      </c>
      <c r="AH365" s="821">
        <v>-2.6</v>
      </c>
      <c r="AI365" s="821">
        <v>7.89</v>
      </c>
      <c r="AJ365" s="821">
        <v>14.299999999999999</v>
      </c>
      <c r="AK365" s="821">
        <v>6.0699999999999994</v>
      </c>
      <c r="AL365" s="833">
        <v>259899.99999999997</v>
      </c>
      <c r="AM365" s="827">
        <v>0.67</v>
      </c>
      <c r="AN365" s="821">
        <v>1.62</v>
      </c>
      <c r="AO365" s="705">
        <f>IF(U365="n/a","n/a",IF(AA365&lt;0,"n/a",IF(AA365="n/a","n/a",J365+U365-AA365)))</f>
        <v>-20.55541838120126</v>
      </c>
      <c r="AP365" s="706">
        <f>IF(U365="n/a","n/a",J365+U365)</f>
        <v>6.6180976005338996</v>
      </c>
      <c r="AQ365" s="843">
        <f>IF(OR(AC365&lt;0.01,AC365="n/a",AF365="n/a"),"n/a",(I365/SQRT(22.5*AC365*(I365/AF365))-1)*100)</f>
        <v>260.15031531220745</v>
      </c>
      <c r="AR365" s="618">
        <f>INDEX(Historical!$C$7:$C$1222,MATCH(B365,Historical!$B$7:$B$1244,0))*IF(AH365="n/a",1.03,IF(AH365&lt;0,1.01,IF(AH365&gt;10,1.1,(1+AH365/100))))</f>
        <v>1.7776000000000001</v>
      </c>
      <c r="AS365" s="841">
        <f>IF($AI365="n/a",1.03*AR365,IF($AI365&lt;0,1.01*AR365,IF($AI365&gt;10,1.1*AR365,(1+$AI365/100)*AR365)))</f>
        <v>1.91785264</v>
      </c>
      <c r="AT365" s="841">
        <f>IF($AK365="n/a",1.03*AS365,IF($AK365&lt;0,1.01*AS365,IF($AK365&gt;10,1.1*AS365,(1+$AK365/100)*AS365)))</f>
        <v>2.034266295248</v>
      </c>
      <c r="AU365" s="841">
        <f>IF($AK365="n/a",1.03*AT365,IF($AK365&lt;0,1.01*AT365,IF($AK365&gt;10,1.1*AT365,(1+$AK365/100)*AT365)))</f>
        <v>2.1577462593695533</v>
      </c>
      <c r="AV365" s="841">
        <f>IF($AK365="n/a",1.03*AU365,IF($AK365&lt;0,1.01*AU365,IF($AK365&gt;10,1.1*AU365,(1+$AK365/100)*AU365)))</f>
        <v>2.2887214573132852</v>
      </c>
      <c r="AW365" s="618">
        <f>SUM(AR365:AV365)</f>
        <v>10.176186651930838</v>
      </c>
      <c r="AX365" s="713">
        <f>AW365/I365*100</f>
        <v>17.099960766141553</v>
      </c>
      <c r="AY365" s="887">
        <v>0.54</v>
      </c>
      <c r="AZ365" s="827">
        <v>10.17</v>
      </c>
      <c r="BA365" s="827">
        <v>-11.44</v>
      </c>
      <c r="BB365" s="827">
        <v>-3.02</v>
      </c>
      <c r="BC365" s="827">
        <v>-3.06</v>
      </c>
      <c r="BE365" s="594">
        <v>1963</v>
      </c>
      <c r="BF365" s="853">
        <f>IF(BE365&gt;2020,0,IF(BE365&gt;2008,1,IF(BE365&gt;2001,2,IF(BE365&gt;1990,3,IF(BE365&gt;1980,4,IF(BE365&gt;1973,5,IF(BE365&gt;1970,6,IF(BE365&gt;1960,7,IF(BE365&gt;1958,8,IF(BE365&gt;1953,9,10))))))))))</f>
        <v>7</v>
      </c>
      <c r="BG365" s="837">
        <v>10.199999999999999</v>
      </c>
      <c r="BH365" s="820" t="s">
        <v>4443</v>
      </c>
      <c r="BI365" s="820" t="s">
        <v>4444</v>
      </c>
    </row>
    <row r="366" spans="1:61" ht="11.25" customHeight="1" x14ac:dyDescent="0.2">
      <c r="A366" s="826" t="s">
        <v>4901</v>
      </c>
      <c r="B366" s="830" t="s">
        <v>639</v>
      </c>
      <c r="C366" s="885" t="s">
        <v>127</v>
      </c>
      <c r="D366" s="885" t="s">
        <v>4194</v>
      </c>
      <c r="E366" s="699">
        <v>17</v>
      </c>
      <c r="F366" s="1122">
        <v>235</v>
      </c>
      <c r="G366" s="1094" t="s">
        <v>105</v>
      </c>
      <c r="H366" s="1094" t="s">
        <v>105</v>
      </c>
      <c r="I366" t="n">
        <v>49.06</v>
      </c>
      <c r="J366" s="618">
        <f>(M366/I366)*100</f>
        <v>2.4107556791840521</v>
      </c>
      <c r="K366" s="832">
        <v>0.26</v>
      </c>
      <c r="L366" s="842">
        <v>4</v>
      </c>
      <c r="M366" s="609">
        <f>K366*L366</f>
        <v>1.04</v>
      </c>
      <c r="N366" s="825" t="s">
        <v>118</v>
      </c>
      <c r="O366" s="700">
        <v>0.21</v>
      </c>
      <c r="P366" s="603">
        <v>44785</v>
      </c>
      <c r="Q366" s="603">
        <v>44805</v>
      </c>
      <c r="R366" s="609">
        <f>(K366-O366)/O366*100</f>
        <v>23.809523809523821</v>
      </c>
      <c r="S366" s="667">
        <f>IF(INDEX(Historical!$D$7:$D$1220,MATCH(B366,Historical!$B$7:$B$1244,0))=0,"n/a",(INDEX(Historical!$C$7:$C$1222,MATCH(B366,Historical!$B$7:$B$1244,0))/INDEX(Historical!$D$7:$D$1220,MATCH(B366,Historical!$B$7:$B$1244,0))-1)*100)</f>
        <v>20.512820512820507</v>
      </c>
      <c r="T366" s="667">
        <f>IF(INDEX(Historical!$F$7:$F$1213,MATCH(B366,Historical!$B$7:$B$1244,0))=0,"n/a",((INDEX(Historical!$C$7:$C$1222,MATCH(B366,Historical!$B$7:$B$1244,0))/INDEX(Historical!$F$7:$F$1213,MATCH(B366,Historical!$B$7:$B$1244,0)))^(1/3)-1)*100)</f>
        <v>16.142775708728507</v>
      </c>
      <c r="U366" s="667">
        <f>IF(INDEX(Historical!$H$7:$H$1213,MATCH(B366,Historical!$B$7:$B$1244,0))=0,"n/a",((INDEX(Historical!$C$7:$C$1222,MATCH(B366,Historical!$B$7:$B$1244,0))/INDEX(Historical!$H$7:$H$1213,MATCH(B366,Historical!$B$7:$B$1244,0)))^(1/5)-1)*100)</f>
        <v>13.91642697303983</v>
      </c>
      <c r="V366" s="667">
        <f>IF(INDEX(Historical!$N$7:$N$1213,MATCH(B366,Historical!$B$7:$B$1244,0))=0,"n/a",((INDEX(Historical!$C$7:$C$1222,MATCH(B366,Historical!$B$7:$B$1244,0))/INDEX(Historical!$N$7:$N$1213,MATCH(B366,Historical!$B$7:$B$1244,0)))^(1/10)-1)*100)</f>
        <v>14.276061744906499</v>
      </c>
      <c r="W366" s="668">
        <f>IF(OR(U366&lt;=0,U366="n/a",V366&lt;=0,V366="n/a"),"n/a",U366/V366)</f>
        <v>0.97480854466078626</v>
      </c>
      <c r="X366" s="669">
        <f>IF(OR(AJ366&lt;=0,AJ366="n/a",U366&lt;=0,U366="n/a"),"n/a",U366/AJ366)</f>
        <v>11.597022477533192</v>
      </c>
      <c r="Y366" s="631"/>
      <c r="Z366" s="618">
        <f>IF(OR(AC366&lt;0.01,AC366="n/a"),"n/a",M366/AC366*100)</f>
        <v>32.60188087774295</v>
      </c>
      <c r="AA366" s="841">
        <f>IF(OR(AC366&lt;0.01,AC366="n/a"),"n/a",I366/AC366)</f>
        <v>13.523510971786834</v>
      </c>
      <c r="AB366" s="842">
        <v>1</v>
      </c>
      <c r="AC366" s="821">
        <v>3.19</v>
      </c>
      <c r="AD366" s="821">
        <v>1.17</v>
      </c>
      <c r="AE366" s="821">
        <v>0.21</v>
      </c>
      <c r="AF366" s="821">
        <v>3.12</v>
      </c>
      <c r="AG366" s="821">
        <v>24.3</v>
      </c>
      <c r="AH366" s="821">
        <v>-33.6</v>
      </c>
      <c r="AI366" s="821">
        <v>1.52</v>
      </c>
      <c r="AJ366" s="821">
        <v>1.2</v>
      </c>
      <c r="AK366" s="821">
        <v>11.65</v>
      </c>
      <c r="AL366" s="833">
        <v>31190</v>
      </c>
      <c r="AM366" s="827">
        <v>0.70000000000000007</v>
      </c>
      <c r="AN366" s="821">
        <v>1.33</v>
      </c>
      <c r="AO366" s="705">
        <f>IF(U366="n/a","n/a",IF(AA366&lt;0,"n/a",IF(AA366="n/a","n/a",J366+U366-AA366)))</f>
        <v>2.8036716804370485</v>
      </c>
      <c r="AP366" s="706">
        <f>IF(U366="n/a","n/a",J366+U366)</f>
        <v>16.327182652223883</v>
      </c>
      <c r="AQ366" s="843">
        <f>IF(OR(AC366&lt;0.01,AC366="n/a",AF366="n/a"),"n/a",(I366/SQRT(22.5*AC366*(I366/AF366))-1)*100)</f>
        <v>36.940139772375517</v>
      </c>
      <c r="AR366" s="618">
        <f>INDEX(Historical!$C$7:$C$1222,MATCH(B366,Historical!$B$7:$B$1244,0))*IF(AH366="n/a",1.03,IF(AH366&lt;0,1.01,IF(AH366&gt;10,1.1,(1+AH366/100))))</f>
        <v>0.94939999999999991</v>
      </c>
      <c r="AS366" s="841">
        <f>IF($AI366="n/a",1.03*AR366,IF($AI366&lt;0,1.01*AR366,IF($AI366&gt;10,1.1*AR366,(1+$AI366/100)*AR366)))</f>
        <v>0.96383088000000006</v>
      </c>
      <c r="AT366" s="841">
        <f>IF($AK366="n/a",1.03*AS366,IF($AK366&lt;0,1.01*AS366,IF($AK366&gt;10,1.1*AS366,(1+$AK366/100)*AS366)))</f>
        <v>1.0602139680000002</v>
      </c>
      <c r="AU366" s="841">
        <f>IF($AK366="n/a",1.03*AT366,IF($AK366&lt;0,1.01*AT366,IF($AK366&gt;10,1.1*AT366,(1+$AK366/100)*AT366)))</f>
        <v>1.1662353648000003</v>
      </c>
      <c r="AV366" s="841">
        <f>IF($AK366="n/a",1.03*AU366,IF($AK366&lt;0,1.01*AU366,IF($AK366&gt;10,1.1*AU366,(1+$AK366/100)*AU366)))</f>
        <v>1.2828589012800005</v>
      </c>
      <c r="AW366" s="618">
        <f>SUM(AR366:AV366)</f>
        <v>5.422539114080001</v>
      </c>
      <c r="AX366" s="713">
        <f>AW366/I366*100</f>
        <v>12.569631696986558</v>
      </c>
      <c r="AY366" s="887">
        <v>0.47</v>
      </c>
      <c r="AZ366" s="827">
        <v>3.17</v>
      </c>
      <c r="BA366" s="827">
        <v>-31.28</v>
      </c>
      <c r="BB366" s="827">
        <v>-3.52</v>
      </c>
      <c r="BC366" s="827">
        <v>-8.23</v>
      </c>
      <c r="BE366" s="594">
        <v>2006</v>
      </c>
      <c r="BF366" s="853">
        <f>IF(BE366&gt;2020,0,IF(BE366&gt;2008,1,IF(BE366&gt;2001,2,IF(BE366&gt;1990,3,IF(BE366&gt;1980,4,IF(BE366&gt;1973,5,IF(BE366&gt;1970,6,IF(BE366&gt;1960,7,IF(BE366&gt;1958,8,IF(BE366&gt;1953,9,10))))))))))</f>
        <v>2</v>
      </c>
      <c r="BG366" s="837">
        <v>4.7</v>
      </c>
      <c r="BH366" s="820" t="s">
        <v>4443</v>
      </c>
      <c r="BI366" s="820" t="s">
        <v>4444</v>
      </c>
    </row>
    <row r="367" spans="1:61" ht="11.25" customHeight="1" x14ac:dyDescent="0.2">
      <c r="A367" s="836" t="s">
        <v>4465</v>
      </c>
      <c r="B367" s="830" t="s">
        <v>4466</v>
      </c>
      <c r="C367" s="885" t="s">
        <v>4178</v>
      </c>
      <c r="D367" s="885" t="s">
        <v>4179</v>
      </c>
      <c r="E367" s="699">
        <v>7</v>
      </c>
      <c r="F367" s="1122">
        <v>622</v>
      </c>
      <c r="G367" s="1116" t="s">
        <v>105</v>
      </c>
      <c r="H367" s="1116" t="s">
        <v>105</v>
      </c>
      <c r="I367" t="n">
        <v>30.99</v>
      </c>
      <c r="J367" s="618">
        <f>(M367/I367)*100</f>
        <v>5.9966685174902823</v>
      </c>
      <c r="K367" s="10">
        <v>0.54</v>
      </c>
      <c r="L367" s="842">
        <v>4</v>
      </c>
      <c r="M367" s="609">
        <f>K367*L367</f>
        <v>2.16</v>
      </c>
      <c r="N367" s="825" t="s">
        <v>483</v>
      </c>
      <c r="O367" s="700">
        <v>0.52</v>
      </c>
      <c r="P367" s="603">
        <v>44833</v>
      </c>
      <c r="Q367" s="603">
        <v>44846</v>
      </c>
      <c r="R367" s="609">
        <f>(K367-O367)/O367*100</f>
        <v>3.8461538461538494</v>
      </c>
      <c r="S367" s="667">
        <f>IF(INDEX(Historical!$D$7:$D$1220,MATCH(B367,Historical!$B$7:$B$1244,0))=0,"n/a",(INDEX(Historical!$C$7:$C$1222,MATCH(B367,Historical!$B$7:$B$1244,0))/INDEX(Historical!$D$7:$D$1220,MATCH(B367,Historical!$B$7:$B$1244,0))-1)*100)</f>
        <v>3.9603960396039639</v>
      </c>
      <c r="T367" s="667">
        <f>IF(INDEX(Historical!$F$7:$F$1213,MATCH(B367,Historical!$B$7:$B$1244,0))=0,"n/a",((INDEX(Historical!$C$7:$C$1222,MATCH(B367,Historical!$B$7:$B$1244,0))/INDEX(Historical!$F$7:$F$1213,MATCH(B367,Historical!$B$7:$B$1244,0)))^(1/3)-1)*100)</f>
        <v>3.7577347996040622</v>
      </c>
      <c r="U367" s="667">
        <f>IF(INDEX(Historical!$H$7:$H$1213,MATCH(B367,Historical!$B$7:$B$1244,0))=0,"n/a",((INDEX(Historical!$C$7:$C$1222,MATCH(B367,Historical!$B$7:$B$1244,0))/INDEX(Historical!$H$7:$H$1213,MATCH(B367,Historical!$B$7:$B$1244,0)))^(1/5)-1)*100)</f>
        <v>5.5892882483376871</v>
      </c>
      <c r="V367" s="667">
        <f>IF(INDEX(Historical!$N$7:$N$1213,MATCH(B367,Historical!$B$7:$B$1244,0))=0,"n/a",((INDEX(Historical!$C$7:$C$1222,MATCH(B367,Historical!$B$7:$B$1244,0))/INDEX(Historical!$N$7:$N$1213,MATCH(B367,Historical!$B$7:$B$1244,0)))^(1/10)-1)*100)</f>
        <v>4.1379743992410623</v>
      </c>
      <c r="W367" s="668">
        <f>IF(OR(U367&lt;=0,U367="n/a",V367&lt;=0,V367="n/a"),"n/a",U367/V367)</f>
        <v>1.3507305046069902</v>
      </c>
      <c r="X367" s="669">
        <f>IF(OR(AJ367&lt;=0,AJ367="n/a",U367&lt;=0,U367="n/a"),"n/a",U367/AJ367)</f>
        <v>1.0162342269704885</v>
      </c>
      <c r="Y367" s="831"/>
      <c r="Z367" s="618">
        <f>IF(OR(AC367&lt;0.01,AC367="n/a"),"n/a",M367/AC367*100)</f>
        <v>109.64467005076143</v>
      </c>
      <c r="AA367" s="841">
        <f>IF(OR(AC367&lt;0.01,AC367="n/a"),"n/a",I367/AC367)</f>
        <v>18.284263959390866</v>
      </c>
      <c r="AB367" s="842">
        <v>12</v>
      </c>
      <c r="AC367" s="821">
        <v>1.97</v>
      </c>
      <c r="AD367" s="821" t="s">
        <v>135</v>
      </c>
      <c r="AE367" s="821">
        <v>3.93</v>
      </c>
      <c r="AF367" s="821">
        <v>0.78</v>
      </c>
      <c r="AG367" s="821">
        <v>4.3</v>
      </c>
      <c r="AH367" s="821">
        <v>-63.2</v>
      </c>
      <c r="AI367" s="821">
        <v>4.71</v>
      </c>
      <c r="AJ367" s="821">
        <v>5.5</v>
      </c>
      <c r="AK367" s="821" t="s">
        <v>135</v>
      </c>
      <c r="AL367" s="833">
        <v>4310</v>
      </c>
      <c r="AM367" s="827">
        <v>1.3</v>
      </c>
      <c r="AN367" s="821">
        <v>0.78</v>
      </c>
      <c r="AO367" s="705">
        <f>IF(U367="n/a","n/a",IF(AA367&lt;0,"n/a",IF(AA367="n/a","n/a",J367+U367-AA367)))</f>
        <v>-6.6983071935628971</v>
      </c>
      <c r="AP367" s="706">
        <f>IF(U367="n/a","n/a",J367+U367)</f>
        <v>11.585956765827969</v>
      </c>
      <c r="AQ367" s="843">
        <f>IF(OR(AC367&lt;0.01,AC367="n/a",AF367="n/a"),"n/a",(I367/SQRT(22.5*AC367*(I367/AF367))-1)*100)</f>
        <v>-20.38502126323527</v>
      </c>
      <c r="AR367" s="618">
        <f>INDEX(Historical!$C$7:$C$1222,MATCH(B367,Historical!$B$7:$B$1244,0))*IF(AH367="n/a",1.03,IF(AH367&lt;0,1.01,IF(AH367&gt;10,1.1,(1+AH367/100))))</f>
        <v>2.121</v>
      </c>
      <c r="AS367" s="841">
        <f>IF($AI367="n/a",1.03*AR367,IF($AI367&lt;0,1.01*AR367,IF($AI367&gt;10,1.1*AR367,(1+$AI367/100)*AR367)))</f>
        <v>2.2208991</v>
      </c>
      <c r="AT367" s="841">
        <f>IF($AK367="n/a",1.03*AS367,IF($AK367&lt;0,1.01*AS367,IF($AK367&gt;10,1.1*AS367,(1+$AK367/100)*AS367)))</f>
        <v>2.287526073</v>
      </c>
      <c r="AU367" s="841">
        <f>IF($AK367="n/a",1.03*AT367,IF($AK367&lt;0,1.01*AT367,IF($AK367&gt;10,1.1*AT367,(1+$AK367/100)*AT367)))</f>
        <v>2.3561518551900003</v>
      </c>
      <c r="AV367" s="841">
        <f>IF($AK367="n/a",1.03*AU367,IF($AK367&lt;0,1.01*AU367,IF($AK367&gt;10,1.1*AU367,(1+$AK367/100)*AU367)))</f>
        <v>2.4268364108457003</v>
      </c>
      <c r="AW367" s="618">
        <f>SUM(AR367:AV367)</f>
        <v>11.412413439035701</v>
      </c>
      <c r="AX367" s="713">
        <f>AW367/I367*100</f>
        <v>31.683546471503888</v>
      </c>
      <c r="AY367" s="887">
        <v>0.88</v>
      </c>
      <c r="AZ367" s="827">
        <v>0.19</v>
      </c>
      <c r="BA367" s="827">
        <v>-54.44</v>
      </c>
      <c r="BB367" s="827">
        <v>-8.02</v>
      </c>
      <c r="BC367" s="827">
        <v>-22.48</v>
      </c>
      <c r="BD367" s="612"/>
      <c r="BE367" s="1122">
        <v>2016</v>
      </c>
      <c r="BF367" s="853">
        <f>IF(BE367&gt;2020,0,IF(BE367&gt;2008,1,IF(BE367&gt;2001,2,IF(BE367&gt;1990,3,IF(BE367&gt;1980,4,IF(BE367&gt;1973,5,IF(BE367&gt;1970,6,IF(BE367&gt;1960,7,IF(BE367&gt;1958,8,IF(BE367&gt;1953,9,10))))))))))</f>
        <v>1</v>
      </c>
      <c r="BG367" s="837">
        <v>2.1999999999999997</v>
      </c>
      <c r="BH367" s="820" t="s">
        <v>4443</v>
      </c>
      <c r="BI367" s="820" t="s">
        <v>4445</v>
      </c>
    </row>
    <row r="368" spans="1:61" ht="11.25" customHeight="1" x14ac:dyDescent="0.2">
      <c r="A368" s="836" t="s">
        <v>4374</v>
      </c>
      <c r="B368" s="830" t="s">
        <v>4348</v>
      </c>
      <c r="C368" s="885" t="s">
        <v>107</v>
      </c>
      <c r="D368" s="885" t="s">
        <v>4190</v>
      </c>
      <c r="E368" s="699">
        <v>8</v>
      </c>
      <c r="F368" s="1122">
        <v>575</v>
      </c>
      <c r="G368" s="1122" t="s">
        <v>105</v>
      </c>
      <c r="H368" s="1122" t="s">
        <v>105</v>
      </c>
      <c r="I368" t="n">
        <v>8.96</v>
      </c>
      <c r="J368" s="618">
        <f>(M368/I368)*100</f>
        <v>4.3824701195219129</v>
      </c>
      <c r="K368" s="832">
        <v>0.11</v>
      </c>
      <c r="L368" s="842">
        <v>4</v>
      </c>
      <c r="M368" s="609">
        <f>K368*L368</f>
        <v>0.44</v>
      </c>
      <c r="N368" s="825" t="s">
        <v>323</v>
      </c>
      <c r="O368" s="700">
        <v>0.1</v>
      </c>
      <c r="P368" s="891">
        <v>44509</v>
      </c>
      <c r="Q368" s="891">
        <v>44524</v>
      </c>
      <c r="R368" s="609">
        <f>(K368-O368)/O368*100</f>
        <v>9.9999999999999947</v>
      </c>
      <c r="S368" s="667">
        <f>IF(INDEX(Historical!$D$7:$D$1220,MATCH(B368,Historical!$B$7:$B$1244,0))=0,"n/a",(INDEX(Historical!$C$7:$C$1222,MATCH(B368,Historical!$B$7:$B$1244,0))/INDEX(Historical!$D$7:$D$1220,MATCH(B368,Historical!$B$7:$B$1244,0))-1)*100)</f>
        <v>9.9999999999999858</v>
      </c>
      <c r="T368" s="667">
        <f>IF(INDEX(Historical!$F$7:$F$1213,MATCH(B368,Historical!$B$7:$B$1244,0))=0,"n/a",((INDEX(Historical!$C$7:$C$1222,MATCH(B368,Historical!$B$7:$B$1244,0))/INDEX(Historical!$F$7:$F$1213,MATCH(B368,Historical!$B$7:$B$1244,0)))^(1/3)-1)*100)</f>
        <v>20.73621473595373</v>
      </c>
      <c r="U368" s="667">
        <f>IF(INDEX(Historical!$H$7:$H$1213,MATCH(B368,Historical!$B$7:$B$1244,0))=0,"n/a",((INDEX(Historical!$C$7:$C$1222,MATCH(B368,Historical!$B$7:$B$1244,0))/INDEX(Historical!$H$7:$H$1213,MATCH(B368,Historical!$B$7:$B$1244,0)))^(1/5)-1)*100)</f>
        <v>29.674411610965823</v>
      </c>
      <c r="V368" s="667">
        <f>IF(INDEX(Historical!$N$7:$N$1213,MATCH(B368,Historical!$B$7:$B$1244,0))=0,"n/a",((INDEX(Historical!$C$7:$C$1222,MATCH(B368,Historical!$B$7:$B$1244,0))/INDEX(Historical!$N$7:$N$1213,MATCH(B368,Historical!$B$7:$B$1244,0)))^(1/10)-1)*100)</f>
        <v>15.969895987933814</v>
      </c>
      <c r="W368" s="668">
        <f>IF(OR(U368&lt;=0,U368="n/a",V368&lt;=0,V368="n/a"),"n/a",U368/V368)</f>
        <v>1.8581468303479602</v>
      </c>
      <c r="X368" s="669">
        <f>IF(OR(AJ368&lt;=0,AJ368="n/a",U368&lt;=0,U368="n/a"),"n/a",U368/AJ368)</f>
        <v>0.87021734929518535</v>
      </c>
      <c r="Y368" s="640" t="s">
        <v>5354</v>
      </c>
      <c r="Z368" s="618">
        <f>IF(OR(AC368&lt;0.01,AC368="n/a"),"n/a",M368/AC368*100)</f>
        <v>62.857142857142868</v>
      </c>
      <c r="AA368" s="841">
        <f>IF(OR(AC368&lt;0.01,AC368="n/a"),"n/a",I368/AC368)</f>
        <v>14.342857142857143</v>
      </c>
      <c r="AB368" s="842">
        <v>6</v>
      </c>
      <c r="AC368" s="821">
        <v>0.7</v>
      </c>
      <c r="AD368" s="821">
        <v>3.55</v>
      </c>
      <c r="AE368" s="821">
        <v>2.72</v>
      </c>
      <c r="AF368" s="821">
        <v>0.75</v>
      </c>
      <c r="AG368" s="821">
        <v>5.3</v>
      </c>
      <c r="AH368" s="821">
        <v>24.099999999999998</v>
      </c>
      <c r="AI368" s="821">
        <v>22.05</v>
      </c>
      <c r="AJ368" s="821">
        <v>34.1</v>
      </c>
      <c r="AK368" s="821">
        <v>4</v>
      </c>
      <c r="AL368" s="833">
        <v>679.88</v>
      </c>
      <c r="AM368" s="827">
        <v>1</v>
      </c>
      <c r="AN368" s="821">
        <v>0.15</v>
      </c>
      <c r="AO368" s="705">
        <f>IF(U368="n/a","n/a",IF(AA368&lt;0,"n/a",IF(AA368="n/a","n/a",J368+U368-AA368)))</f>
        <v>19.714024587630597</v>
      </c>
      <c r="AP368" s="706">
        <f>IF(U368="n/a","n/a",J368+U368)</f>
        <v>34.056881730487738</v>
      </c>
      <c r="AQ368" s="843">
        <f>IF(OR(AC368&lt;0.01,AC368="n/a",AF368="n/a"),"n/a",(I368/SQRT(22.5*AC368*(I368/AF368))-1)*100)</f>
        <v>-30.855568691669887</v>
      </c>
      <c r="AR368" s="618">
        <f>INDEX(Historical!$C$7:$C$1222,MATCH(B368,Historical!$B$7:$B$1244,0))*IF(AH368="n/a",1.03,IF(AH368&lt;0,1.01,IF(AH368&gt;10,1.1,(1+AH368/100))))</f>
        <v>0.48400000000000004</v>
      </c>
      <c r="AS368" s="841">
        <f>IF($AI368="n/a",1.03*AR368,IF($AI368&lt;0,1.01*AR368,IF($AI368&gt;10,1.1*AR368,(1+$AI368/100)*AR368)))</f>
        <v>0.5324000000000001</v>
      </c>
      <c r="AT368" s="841">
        <f>IF($AK368="n/a",1.03*AS368,IF($AK368&lt;0,1.01*AS368,IF($AK368&gt;10,1.1*AS368,(1+$AK368/100)*AS368)))</f>
        <v>0.55369600000000008</v>
      </c>
      <c r="AU368" s="841">
        <f>IF($AK368="n/a",1.03*AT368,IF($AK368&lt;0,1.01*AT368,IF($AK368&gt;10,1.1*AT368,(1+$AK368/100)*AT368)))</f>
        <v>0.57584384000000011</v>
      </c>
      <c r="AV368" s="841">
        <f>IF($AK368="n/a",1.03*AU368,IF($AK368&lt;0,1.01*AU368,IF($AK368&gt;10,1.1*AU368,(1+$AK368/100)*AU368)))</f>
        <v>0.59887759360000015</v>
      </c>
      <c r="AW368" s="618">
        <f>SUM(AR368:AV368)</f>
        <v>2.7448174336000006</v>
      </c>
      <c r="AX368" s="713">
        <f>AW368/I368*100</f>
        <v>27.338819059760965</v>
      </c>
      <c r="AY368" s="887">
        <v>0.63</v>
      </c>
      <c r="AZ368" s="827">
        <v>11.559999999999999</v>
      </c>
      <c r="BA368" s="827">
        <v>-26.72</v>
      </c>
      <c r="BB368" s="827">
        <v>-0.01</v>
      </c>
      <c r="BC368" s="827">
        <v>-6.9599999999999991</v>
      </c>
      <c r="BE368" s="594">
        <v>2015</v>
      </c>
      <c r="BF368" s="853">
        <f>IF(BE368&gt;2020,0,IF(BE368&gt;2008,1,IF(BE368&gt;2001,2,IF(BE368&gt;1990,3,IF(BE368&gt;1980,4,IF(BE368&gt;1973,5,IF(BE368&gt;1970,6,IF(BE368&gt;1960,7,IF(BE368&gt;1958,8,IF(BE368&gt;1953,9,10))))))))))</f>
        <v>1</v>
      </c>
      <c r="BG368" s="837">
        <v>0.6</v>
      </c>
      <c r="BH368" s="820" t="s">
        <v>4443</v>
      </c>
      <c r="BI368" s="820" t="s">
        <v>4444</v>
      </c>
    </row>
    <row r="369" spans="1:61" ht="11.25" customHeight="1" x14ac:dyDescent="0.2">
      <c r="A369" s="826" t="s">
        <v>4903</v>
      </c>
      <c r="B369" s="830" t="s">
        <v>730</v>
      </c>
      <c r="C369" s="885" t="s">
        <v>122</v>
      </c>
      <c r="D369" s="885" t="s">
        <v>4037</v>
      </c>
      <c r="E369" s="699">
        <v>15</v>
      </c>
      <c r="F369" s="1122">
        <v>254</v>
      </c>
      <c r="G369" s="1122" t="s">
        <v>36</v>
      </c>
      <c r="H369" s="1122" t="s">
        <v>36</v>
      </c>
      <c r="I369" t="n">
        <v>193.35</v>
      </c>
      <c r="J369" s="618">
        <f>(M369/I369)*100</f>
        <v>0.88875268158136678</v>
      </c>
      <c r="K369" s="832">
        <v>0.435</v>
      </c>
      <c r="L369" s="842">
        <v>4</v>
      </c>
      <c r="M369" s="609">
        <f>K369*L369</f>
        <v>1.74</v>
      </c>
      <c r="N369" s="825" t="s">
        <v>159</v>
      </c>
      <c r="O369" s="700">
        <v>0.41499999999999998</v>
      </c>
      <c r="P369" s="603">
        <v>44848</v>
      </c>
      <c r="Q369" s="603">
        <v>44865</v>
      </c>
      <c r="R369" s="609">
        <f>(K369-O369)/O369*100</f>
        <v>4.8192771084337398</v>
      </c>
      <c r="S369" s="667">
        <f>IF(INDEX(Historical!$D$7:$D$1220,MATCH(B369,Historical!$B$7:$B$1244,0))=0,"n/a",(INDEX(Historical!$C$7:$C$1222,MATCH(B369,Historical!$B$7:$B$1244,0))/INDEX(Historical!$D$7:$D$1220,MATCH(B369,Historical!$B$7:$B$1244,0))-1)*100)</f>
        <v>4.9999999999999822</v>
      </c>
      <c r="T369" s="667">
        <f>IF(INDEX(Historical!$F$7:$F$1213,MATCH(B369,Historical!$B$7:$B$1244,0))=0,"n/a",((INDEX(Historical!$C$7:$C$1222,MATCH(B369,Historical!$B$7:$B$1244,0))/INDEX(Historical!$F$7:$F$1213,MATCH(B369,Historical!$B$7:$B$1244,0)))^(1/3)-1)*100)</f>
        <v>3.6201249102785216</v>
      </c>
      <c r="U369" s="667">
        <f>IF(INDEX(Historical!$H$7:$H$1213,MATCH(B369,Historical!$B$7:$B$1244,0))=0,"n/a",((INDEX(Historical!$C$7:$C$1222,MATCH(B369,Historical!$B$7:$B$1244,0))/INDEX(Historical!$H$7:$H$1213,MATCH(B369,Historical!$B$7:$B$1244,0)))^(1/5)-1)*100)</f>
        <v>3.7137289336648172</v>
      </c>
      <c r="V369" s="667">
        <f>IF(INDEX(Historical!$N$7:$N$1213,MATCH(B369,Historical!$B$7:$B$1244,0))=0,"n/a",((INDEX(Historical!$C$7:$C$1222,MATCH(B369,Historical!$B$7:$B$1244,0))/INDEX(Historical!$N$7:$N$1213,MATCH(B369,Historical!$B$7:$B$1244,0)))^(1/10)-1)*100)</f>
        <v>5.6461694134368967</v>
      </c>
      <c r="W369" s="668">
        <f>IF(OR(U369&lt;=0,U369="n/a",V369&lt;=0,V369="n/a"),"n/a",U369/V369)</f>
        <v>0.6577430930121918</v>
      </c>
      <c r="X369" s="669">
        <f>IF(OR(AJ369&lt;=0,AJ369="n/a",U369&lt;=0,U369="n/a"),"n/a",U369/AJ369)</f>
        <v>0.47009227008415405</v>
      </c>
      <c r="Y369" s="830"/>
      <c r="Z369" s="618">
        <f>IF(OR(AC369&lt;0.01,AC369="n/a"),"n/a",M369/AC369*100)</f>
        <v>39.908256880733944</v>
      </c>
      <c r="AA369" s="841">
        <f>IF(OR(AC369&lt;0.01,AC369="n/a"),"n/a",I369/AC369)</f>
        <v>44.903669724770637</v>
      </c>
      <c r="AB369" s="842">
        <v>12</v>
      </c>
      <c r="AC369" s="821">
        <v>4.3600000000000003</v>
      </c>
      <c r="AD369" s="821">
        <v>7.07</v>
      </c>
      <c r="AE369" s="821">
        <v>1.82</v>
      </c>
      <c r="AF369" s="821">
        <v>2.72</v>
      </c>
      <c r="AG369" s="821">
        <v>6.2</v>
      </c>
      <c r="AH369" s="821">
        <v>204.2</v>
      </c>
      <c r="AI369" s="821">
        <v>21</v>
      </c>
      <c r="AJ369" s="821">
        <v>7.9</v>
      </c>
      <c r="AK369" s="821">
        <v>6.3299999999999992</v>
      </c>
      <c r="AL369" s="833">
        <v>3460</v>
      </c>
      <c r="AM369" s="827">
        <v>22.3</v>
      </c>
      <c r="AN369" s="821">
        <v>0.74</v>
      </c>
      <c r="AO369" s="705">
        <f>IF(U369="n/a","n/a",IF(AA369&lt;0,"n/a",IF(AA369="n/a","n/a",J369+U369-AA369)))</f>
        <v>-40.301188109524453</v>
      </c>
      <c r="AP369" s="706">
        <f>IF(U369="n/a","n/a",J369+U369)</f>
        <v>4.6024816152461838</v>
      </c>
      <c r="AQ369" s="843">
        <f>IF(OR(AC369&lt;0.01,AC369="n/a",AF369="n/a"),"n/a",(I369/SQRT(22.5*AC369*(I369/AF369))-1)*100)</f>
        <v>132.98829884913022</v>
      </c>
      <c r="AR369" s="618">
        <f>INDEX(Historical!$C$7:$C$1222,MATCH(B369,Historical!$B$7:$B$1244,0))*IF(AH369="n/a",1.03,IF(AH369&lt;0,1.01,IF(AH369&gt;10,1.1,(1+AH369/100))))</f>
        <v>1.8480000000000001</v>
      </c>
      <c r="AS369" s="841">
        <f>IF($AI369="n/a",1.03*AR369,IF($AI369&lt;0,1.01*AR369,IF($AI369&gt;10,1.1*AR369,(1+$AI369/100)*AR369)))</f>
        <v>2.0328000000000004</v>
      </c>
      <c r="AT369" s="841">
        <f>IF($AK369="n/a",1.03*AS369,IF($AK369&lt;0,1.01*AS369,IF($AK369&gt;10,1.1*AS369,(1+$AK369/100)*AS369)))</f>
        <v>2.1614762400000003</v>
      </c>
      <c r="AU369" s="841">
        <f>IF($AK369="n/a",1.03*AT369,IF($AK369&lt;0,1.01*AT369,IF($AK369&gt;10,1.1*AT369,(1+$AK369/100)*AT369)))</f>
        <v>2.2982976859919999</v>
      </c>
      <c r="AV369" s="841">
        <f>IF($AK369="n/a",1.03*AU369,IF($AK369&lt;0,1.01*AU369,IF($AK369&gt;10,1.1*AU369,(1+$AK369/100)*AU369)))</f>
        <v>2.4437799295152933</v>
      </c>
      <c r="AW369" s="618">
        <f>SUM(AR369:AV369)</f>
        <v>10.784353855507295</v>
      </c>
      <c r="AX369" s="713">
        <f>AW369/I369*100</f>
        <v>5.5084042575887704</v>
      </c>
      <c r="AY369" s="887">
        <v>1.42</v>
      </c>
      <c r="AZ369" s="827">
        <v>51.7</v>
      </c>
      <c r="BA369" s="827">
        <v>-9.5500000000000007</v>
      </c>
      <c r="BB369" s="827">
        <v>5.1400000000000006</v>
      </c>
      <c r="BC369" s="827">
        <v>16.669999999999998</v>
      </c>
      <c r="BE369" s="594">
        <v>2008</v>
      </c>
      <c r="BF369" s="853">
        <f>IF(BE369&gt;2020,0,IF(BE369&gt;2008,1,IF(BE369&gt;2001,2,IF(BE369&gt;1990,3,IF(BE369&gt;1980,4,IF(BE369&gt;1973,5,IF(BE369&gt;1970,6,IF(BE369&gt;1960,7,IF(BE369&gt;1958,8,IF(BE369&gt;1953,9,10))))))))))</f>
        <v>2</v>
      </c>
      <c r="BG369" s="837">
        <v>2.8000000000000003</v>
      </c>
      <c r="BH369" s="820" t="s">
        <v>4443</v>
      </c>
      <c r="BI369" s="820" t="s">
        <v>4444</v>
      </c>
    </row>
    <row r="370" spans="1:61" ht="11.25" customHeight="1" x14ac:dyDescent="0.2">
      <c r="A370" s="819" t="s">
        <v>4904</v>
      </c>
      <c r="B370" s="830" t="s">
        <v>1364</v>
      </c>
      <c r="C370" s="885" t="s">
        <v>244</v>
      </c>
      <c r="D370" s="885" t="s">
        <v>4176</v>
      </c>
      <c r="E370" s="699">
        <v>13</v>
      </c>
      <c r="F370" s="1122">
        <v>289</v>
      </c>
      <c r="G370" s="1116" t="s">
        <v>105</v>
      </c>
      <c r="H370" s="1116" t="s">
        <v>105</v>
      </c>
      <c r="I370" t="n">
        <v>215.07</v>
      </c>
      <c r="J370" s="618">
        <f>(M370/I370)*100</f>
        <v>0.65835880554902415</v>
      </c>
      <c r="K370" s="832">
        <v>0.42</v>
      </c>
      <c r="L370" s="842">
        <v>4</v>
      </c>
      <c r="M370" s="609">
        <f>K370*L370</f>
        <v>1.68</v>
      </c>
      <c r="N370" s="825" t="s">
        <v>962</v>
      </c>
      <c r="O370" s="700">
        <v>0.35</v>
      </c>
      <c r="P370" s="603">
        <v>44693</v>
      </c>
      <c r="Q370" s="603">
        <v>44708</v>
      </c>
      <c r="R370" s="609">
        <f>(K370-O370)/O370*100</f>
        <v>20.000000000000004</v>
      </c>
      <c r="S370" s="667">
        <f>IF(INDEX(Historical!$D$7:$D$1220,MATCH(B370,Historical!$B$7:$B$1244,0))=0,"n/a",(INDEX(Historical!$C$7:$C$1222,MATCH(B370,Historical!$B$7:$B$1244,0))/INDEX(Historical!$D$7:$D$1220,MATCH(B370,Historical!$B$7:$B$1244,0))-1)*100)</f>
        <v>18.382352941176471</v>
      </c>
      <c r="T370" s="667">
        <f>IF(INDEX(Historical!$F$7:$F$1213,MATCH(B370,Historical!$B$7:$B$1244,0))=0,"n/a",((INDEX(Historical!$C$7:$C$1222,MATCH(B370,Historical!$B$7:$B$1244,0))/INDEX(Historical!$F$7:$F$1213,MATCH(B370,Historical!$B$7:$B$1244,0)))^(1/3)-1)*100)</f>
        <v>10.601148866139919</v>
      </c>
      <c r="U370" s="667">
        <f>IF(INDEX(Historical!$H$7:$H$1213,MATCH(B370,Historical!$B$7:$B$1244,0))=0,"n/a",((INDEX(Historical!$C$7:$C$1222,MATCH(B370,Historical!$B$7:$B$1244,0))/INDEX(Historical!$H$7:$H$1213,MATCH(B370,Historical!$B$7:$B$1244,0)))^(1/5)-1)*100)</f>
        <v>8.718637781689953</v>
      </c>
      <c r="V370" s="667">
        <f>IF(INDEX(Historical!$N$7:$N$1213,MATCH(B370,Historical!$B$7:$B$1244,0))=0,"n/a",((INDEX(Historical!$C$7:$C$1222,MATCH(B370,Historical!$B$7:$B$1244,0))/INDEX(Historical!$N$7:$N$1213,MATCH(B370,Historical!$B$7:$B$1244,0)))^(1/10)-1)*100)</f>
        <v>15.841031280003204</v>
      </c>
      <c r="W370" s="668">
        <f>IF(OR(U370&lt;=0,U370="n/a",V370&lt;=0,V370="n/a"),"n/a",U370/V370)</f>
        <v>0.5503832185910682</v>
      </c>
      <c r="X370" s="669">
        <f>IF(OR(AJ370&lt;=0,AJ370="n/a",U370&lt;=0,U370="n/a"),"n/a",U370/AJ370)</f>
        <v>0.23886678853945076</v>
      </c>
      <c r="Y370" s="628"/>
      <c r="Z370" s="618">
        <f>IF(OR(AC370&lt;0.01,AC370="n/a"),"n/a",M370/AC370*100)</f>
        <v>3.8103878430483102</v>
      </c>
      <c r="AA370" s="841">
        <f>IF(OR(AC370&lt;0.01,AC370="n/a"),"n/a",I370/AC370)</f>
        <v>5.787706963030165</v>
      </c>
      <c r="AB370" s="842">
        <v>12</v>
      </c>
      <c r="AC370" s="821">
        <v>44.09</v>
      </c>
      <c r="AD370" s="821">
        <v>5.32</v>
      </c>
      <c r="AE370" s="821">
        <v>0.26</v>
      </c>
      <c r="AF370" s="821">
        <v>1.42</v>
      </c>
      <c r="AG370" s="821">
        <v>26.5</v>
      </c>
      <c r="AH370" s="821">
        <v>87.3</v>
      </c>
      <c r="AI370" s="821">
        <v>5.3900000000000006</v>
      </c>
      <c r="AJ370" s="821">
        <v>36.5</v>
      </c>
      <c r="AK370" s="821">
        <v>1.0999999999999999</v>
      </c>
      <c r="AL370" s="833">
        <v>7200</v>
      </c>
      <c r="AM370" s="827">
        <v>1.6</v>
      </c>
      <c r="AN370" s="821">
        <v>1.4</v>
      </c>
      <c r="AO370" s="705">
        <f>IF(U370="n/a","n/a",IF(AA370&lt;0,"n/a",IF(AA370="n/a","n/a",J370+U370-AA370)))</f>
        <v>3.5892896242088126</v>
      </c>
      <c r="AP370" s="706">
        <f>IF(U370="n/a","n/a",J370+U370)</f>
        <v>9.3769965872389776</v>
      </c>
      <c r="AQ370" s="843">
        <f>IF(OR(AC370&lt;0.01,AC370="n/a",AF370="n/a"),"n/a",(I370/SQRT(22.5*AC370*(I370/AF370))-1)*100)</f>
        <v>-39.562543301165611</v>
      </c>
      <c r="AR370" s="618">
        <f>INDEX(Historical!$C$7:$C$1222,MATCH(B370,Historical!$B$7:$B$1244,0))*IF(AH370="n/a",1.03,IF(AH370&lt;0,1.01,IF(AH370&gt;10,1.1,(1+AH370/100))))</f>
        <v>1.7710000000000004</v>
      </c>
      <c r="AS370" s="841">
        <f>IF($AI370="n/a",1.03*AR370,IF($AI370&lt;0,1.01*AR370,IF($AI370&gt;10,1.1*AR370,(1+$AI370/100)*AR370)))</f>
        <v>1.8664569000000004</v>
      </c>
      <c r="AT370" s="841">
        <f>IF($AK370="n/a",1.03*AS370,IF($AK370&lt;0,1.01*AS370,IF($AK370&gt;10,1.1*AS370,(1+$AK370/100)*AS370)))</f>
        <v>1.8869879259000002</v>
      </c>
      <c r="AU370" s="841">
        <f>IF($AK370="n/a",1.03*AT370,IF($AK370&lt;0,1.01*AT370,IF($AK370&gt;10,1.1*AT370,(1+$AK370/100)*AT370)))</f>
        <v>1.9077447930849001</v>
      </c>
      <c r="AV370" s="841">
        <f>IF($AK370="n/a",1.03*AU370,IF($AK370&lt;0,1.01*AU370,IF($AK370&gt;10,1.1*AU370,(1+$AK370/100)*AU370)))</f>
        <v>1.9287299858088338</v>
      </c>
      <c r="AW370" s="618">
        <f>SUM(AR370:AV370)</f>
        <v>9.360919604793736</v>
      </c>
      <c r="AX370" s="713">
        <f>AW370/I370*100</f>
        <v>3.6683594344359802</v>
      </c>
      <c r="AY370" s="887">
        <v>1.41</v>
      </c>
      <c r="AZ370" s="827">
        <v>41.77</v>
      </c>
      <c r="BA370" s="827">
        <v>-27.01</v>
      </c>
      <c r="BB370" s="827">
        <v>6.72</v>
      </c>
      <c r="BC370" s="827">
        <v>2.44</v>
      </c>
      <c r="BE370" s="594">
        <v>2010</v>
      </c>
      <c r="BF370" s="853">
        <f>IF(BE370&gt;2020,0,IF(BE370&gt;2008,1,IF(BE370&gt;2001,2,IF(BE370&gt;1990,3,IF(BE370&gt;1980,4,IF(BE370&gt;1973,5,IF(BE370&gt;1970,6,IF(BE370&gt;1960,7,IF(BE370&gt;1958,8,IF(BE370&gt;1953,9,10))))))))))</f>
        <v>1</v>
      </c>
      <c r="BG370" s="837">
        <v>10.100000000000001</v>
      </c>
      <c r="BH370" s="820" t="s">
        <v>4443</v>
      </c>
      <c r="BI370" s="820" t="s">
        <v>4444</v>
      </c>
    </row>
    <row r="371" spans="1:61" ht="11.25" customHeight="1" x14ac:dyDescent="0.2">
      <c r="A371" s="819" t="s">
        <v>4905</v>
      </c>
      <c r="B371" s="830" t="s">
        <v>265</v>
      </c>
      <c r="C371" s="885" t="s">
        <v>127</v>
      </c>
      <c r="D371" s="885" t="s">
        <v>4186</v>
      </c>
      <c r="E371" s="699">
        <v>60</v>
      </c>
      <c r="F371" s="1122">
        <v>13</v>
      </c>
      <c r="G371" s="1116" t="s">
        <v>36</v>
      </c>
      <c r="H371" s="1116" t="s">
        <v>36</v>
      </c>
      <c r="I371" t="n">
        <v>194.5</v>
      </c>
      <c r="J371" s="618">
        <f>(M371/I371)*100</f>
        <v>1.7710178143556621</v>
      </c>
      <c r="K371" s="832">
        <v>0.85</v>
      </c>
      <c r="L371" s="842">
        <v>4</v>
      </c>
      <c r="M371" s="609">
        <f>K371*L371</f>
        <v>3.4</v>
      </c>
      <c r="N371" s="825" t="s">
        <v>150</v>
      </c>
      <c r="O371" s="700">
        <v>0.8</v>
      </c>
      <c r="P371" s="603">
        <v>44897</v>
      </c>
      <c r="Q371" s="603">
        <v>44925</v>
      </c>
      <c r="R371" s="609">
        <f>(K371-O371)/O371*100</f>
        <v>6.249999999999992</v>
      </c>
      <c r="S371" s="667">
        <f>IF(INDEX(Historical!$D$7:$D$1220,MATCH(B371,Historical!$B$7:$B$1244,0))=0,"n/a",(INDEX(Historical!$C$7:$C$1222,MATCH(B371,Historical!$B$7:$B$1244,0))/INDEX(Historical!$D$7:$D$1220,MATCH(B371,Historical!$B$7:$B$1244,0))-1)*100)</f>
        <v>6.5573770491803351</v>
      </c>
      <c r="T371" s="667">
        <f>IF(INDEX(Historical!$F$7:$F$1213,MATCH(B371,Historical!$B$7:$B$1244,0))=0,"n/a",((INDEX(Historical!$C$7:$C$1222,MATCH(B371,Historical!$B$7:$B$1244,0))/INDEX(Historical!$F$7:$F$1213,MATCH(B371,Historical!$B$7:$B$1244,0)))^(1/3)-1)*100)</f>
        <v>7.0399331060163606</v>
      </c>
      <c r="U371" s="667">
        <f>IF(INDEX(Historical!$H$7:$H$1213,MATCH(B371,Historical!$B$7:$B$1244,0))=0,"n/a",((INDEX(Historical!$C$7:$C$1222,MATCH(B371,Historical!$B$7:$B$1244,0))/INDEX(Historical!$H$7:$H$1213,MATCH(B371,Historical!$B$7:$B$1244,0)))^(1/5)-1)*100)</f>
        <v>7.6316922514810814</v>
      </c>
      <c r="V371" s="667">
        <f>IF(INDEX(Historical!$N$7:$N$1213,MATCH(B371,Historical!$B$7:$B$1244,0))=0,"n/a",((INDEX(Historical!$C$7:$C$1222,MATCH(B371,Historical!$B$7:$B$1244,0))/INDEX(Historical!$N$7:$N$1213,MATCH(B371,Historical!$B$7:$B$1244,0)))^(1/10)-1)*100)</f>
        <v>8.3310744323163544</v>
      </c>
      <c r="W371" s="668">
        <f>IF(OR(U371&lt;=0,U371="n/a",V371&lt;=0,V371="n/a"),"n/a",U371/V371)</f>
        <v>0.91605138250567542</v>
      </c>
      <c r="X371" s="669" t="str">
        <f>IF(OR(AJ371&lt;=0,AJ371="n/a",U371&lt;=0,U371="n/a"),"n/a",U371/AJ371)</f>
        <v>n/a</v>
      </c>
      <c r="Y371" s="632"/>
      <c r="Z371" s="618">
        <f>IF(OR(AC371&lt;0.01,AC371="n/a"),"n/a",M371/AC371*100)</f>
        <v>91.891891891891888</v>
      </c>
      <c r="AA371" s="841">
        <f>IF(OR(AC371&lt;0.01,AC371="n/a"),"n/a",I371/AC371)</f>
        <v>51.886486486486483</v>
      </c>
      <c r="AB371" s="842">
        <v>6</v>
      </c>
      <c r="AC371" s="821">
        <v>3.7</v>
      </c>
      <c r="AD371" s="821">
        <v>17.420000000000002</v>
      </c>
      <c r="AE371" s="821">
        <v>3.06</v>
      </c>
      <c r="AF371" s="821">
        <v>6.05</v>
      </c>
      <c r="AG371" s="821">
        <v>11.899999999999999</v>
      </c>
      <c r="AH371" s="821">
        <v>-37</v>
      </c>
      <c r="AI371" s="821">
        <v>15.110000000000001</v>
      </c>
      <c r="AJ371" s="821">
        <v>-5</v>
      </c>
      <c r="AK371" s="821">
        <v>3</v>
      </c>
      <c r="AL371" s="833">
        <v>5380</v>
      </c>
      <c r="AM371" s="827">
        <v>1.4000000000000001</v>
      </c>
      <c r="AN371" s="821">
        <v>0</v>
      </c>
      <c r="AO371" s="705">
        <f>IF(U371="n/a","n/a",IF(AA371&lt;0,"n/a",IF(AA371="n/a","n/a",J371+U371-AA371)))</f>
        <v>-42.48377642064974</v>
      </c>
      <c r="AP371" s="706">
        <f>IF(U371="n/a","n/a",J371+U371)</f>
        <v>9.4027100658367431</v>
      </c>
      <c r="AQ371" s="843">
        <f>IF(OR(AC371&lt;0.01,AC371="n/a",AF371="n/a"),"n/a",(I371/SQRT(22.5*AC371*(I371/AF371))-1)*100)</f>
        <v>273.51974110747744</v>
      </c>
      <c r="AR371" s="618">
        <f>INDEX(Historical!$C$7:$C$1222,MATCH(B371,Historical!$B$7:$B$1244,0))*IF(AH371="n/a",1.03,IF(AH371&lt;0,1.01,IF(AH371&gt;10,1.1,(1+AH371/100))))</f>
        <v>3.2825000000000002</v>
      </c>
      <c r="AS371" s="841">
        <f>IF($AI371="n/a",1.03*AR371,IF($AI371&lt;0,1.01*AR371,IF($AI371&gt;10,1.1*AR371,(1+$AI371/100)*AR371)))</f>
        <v>3.6107500000000003</v>
      </c>
      <c r="AT371" s="841">
        <f>IF($AK371="n/a",1.03*AS371,IF($AK371&lt;0,1.01*AS371,IF($AK371&gt;10,1.1*AS371,(1+$AK371/100)*AS371)))</f>
        <v>3.7190725000000007</v>
      </c>
      <c r="AU371" s="841">
        <f>IF($AK371="n/a",1.03*AT371,IF($AK371&lt;0,1.01*AT371,IF($AK371&gt;10,1.1*AT371,(1+$AK371/100)*AT371)))</f>
        <v>3.8306446750000007</v>
      </c>
      <c r="AV371" s="841">
        <f>IF($AK371="n/a",1.03*AU371,IF($AK371&lt;0,1.01*AU371,IF($AK371&gt;10,1.1*AU371,(1+$AK371/100)*AU371)))</f>
        <v>3.9455640152500009</v>
      </c>
      <c r="AW371" s="618">
        <f>SUM(AR371:AV371)</f>
        <v>18.388531190250003</v>
      </c>
      <c r="AX371" s="713">
        <f>AW371/I371*100</f>
        <v>9.5783577405198486</v>
      </c>
      <c r="AY371" s="887">
        <v>0.21</v>
      </c>
      <c r="AZ371" s="827">
        <v>64.3</v>
      </c>
      <c r="BA371" s="827">
        <v>-10.290000000000001</v>
      </c>
      <c r="BB371" s="827">
        <v>-1.52</v>
      </c>
      <c r="BC371" s="827">
        <v>15.629999999999999</v>
      </c>
      <c r="BE371" s="594">
        <v>1964</v>
      </c>
      <c r="BF371" s="853">
        <f>IF(BE371&gt;2020,0,IF(BE371&gt;2008,1,IF(BE371&gt;2001,2,IF(BE371&gt;1990,3,IF(BE371&gt;1980,4,IF(BE371&gt;1973,5,IF(BE371&gt;1970,6,IF(BE371&gt;1960,7,IF(BE371&gt;1958,8,IF(BE371&gt;1953,9,10))))))))))</f>
        <v>7</v>
      </c>
      <c r="BG371" s="837">
        <v>9.1</v>
      </c>
      <c r="BH371" s="820" t="s">
        <v>4443</v>
      </c>
      <c r="BI371" s="820" t="s">
        <v>4444</v>
      </c>
    </row>
    <row r="372" spans="1:61" ht="11.25" customHeight="1" x14ac:dyDescent="0.2">
      <c r="A372" s="148" t="s">
        <v>4906</v>
      </c>
      <c r="B372" s="567" t="s">
        <v>3880</v>
      </c>
      <c r="C372" s="885" t="s">
        <v>4178</v>
      </c>
      <c r="D372" s="885" t="s">
        <v>4179</v>
      </c>
      <c r="E372" s="699">
        <v>9</v>
      </c>
      <c r="F372" s="1122">
        <v>563</v>
      </c>
      <c r="G372" s="1116" t="s">
        <v>105</v>
      </c>
      <c r="H372" s="1116" t="s">
        <v>105</v>
      </c>
      <c r="I372" t="n">
        <v>16.09</v>
      </c>
      <c r="J372" s="618">
        <f>(M372/I372)*100</f>
        <v>3.1295454545454549</v>
      </c>
      <c r="K372" s="832">
        <v>4.5900000000000003E-2</v>
      </c>
      <c r="L372" s="842">
        <v>12</v>
      </c>
      <c r="M372" s="609">
        <f>K372*L372</f>
        <v>0.55080000000000007</v>
      </c>
      <c r="N372" s="825" t="s">
        <v>706</v>
      </c>
      <c r="O372" s="700">
        <v>4.58E-2</v>
      </c>
      <c r="P372" s="603">
        <v>44945</v>
      </c>
      <c r="Q372" s="603">
        <v>44957</v>
      </c>
      <c r="R372" s="609">
        <f>(K372-O372)/O372*100</f>
        <v>0.21834061135371802</v>
      </c>
      <c r="S372" s="667">
        <f>IF(INDEX(Historical!$D$7:$D$1220,MATCH(B372,Historical!$B$7:$B$1244,0))=0,"n/a",(INDEX(Historical!$C$7:$C$1222,MATCH(B372,Historical!$B$7:$B$1244,0))/INDEX(Historical!$D$7:$D$1220,MATCH(B372,Historical!$B$7:$B$1244,0))-1)*100)</f>
        <v>1.0543840177580588</v>
      </c>
      <c r="T372" s="667">
        <f>IF(INDEX(Historical!$F$7:$F$1213,MATCH(B372,Historical!$B$7:$B$1244,0))=0,"n/a",((INDEX(Historical!$C$7:$C$1222,MATCH(B372,Historical!$B$7:$B$1244,0))/INDEX(Historical!$F$7:$F$1213,MATCH(B372,Historical!$B$7:$B$1244,0)))^(1/3)-1)*100)</f>
        <v>0.74310732116278366</v>
      </c>
      <c r="U372" s="667">
        <f>IF(INDEX(Historical!$H$7:$H$1213,MATCH(B372,Historical!$B$7:$B$1244,0))=0,"n/a",((INDEX(Historical!$C$7:$C$1222,MATCH(B372,Historical!$B$7:$B$1244,0))/INDEX(Historical!$H$7:$H$1213,MATCH(B372,Historical!$B$7:$B$1244,0)))^(1/5)-1)*100)</f>
        <v>0.84471461556776539</v>
      </c>
      <c r="V372" s="667" t="str">
        <f>IF(INDEX(Historical!$N$7:$N$1213,MATCH(B372,Historical!$B$7:$B$1244,0))=0,"n/a",((INDEX(Historical!$C$7:$C$1222,MATCH(B372,Historical!$B$7:$B$1244,0))/INDEX(Historical!$N$7:$N$1213,MATCH(B372,Historical!$B$7:$B$1244,0)))^(1/10)-1)*100)</f>
        <v>n/a</v>
      </c>
      <c r="W372" s="668" t="str">
        <f>IF(OR(U372&lt;=0,U372="n/a",V372&lt;=0,V372="n/a"),"n/a",U372/V372)</f>
        <v>n/a</v>
      </c>
      <c r="X372" s="669">
        <f>IF(OR(AJ372&lt;=0,AJ372="n/a",U372&lt;=0,U372="n/a"),"n/a",U372/AJ372)</f>
        <v>0.15302801006662417</v>
      </c>
      <c r="Y372" s="831"/>
      <c r="Z372" s="618" t="str">
        <f>IF(OR(AC372&lt;0.01,AC372="n/a"),"n/a",M372/AC372*100)</f>
        <v>n/a</v>
      </c>
      <c r="AA372" s="841" t="str">
        <f>IF(OR(AC372&lt;0.01,AC372="n/a"),"n/a",I372/AC372)</f>
        <v>n/a</v>
      </c>
      <c r="AB372" s="842">
        <v>12</v>
      </c>
      <c r="AC372" s="821">
        <v>-0.43</v>
      </c>
      <c r="AD372" s="821" t="s">
        <v>135</v>
      </c>
      <c r="AE372" s="821">
        <v>7.04</v>
      </c>
      <c r="AF372" s="821">
        <v>0.83</v>
      </c>
      <c r="AG372" s="821">
        <v>-2.1999999999999997</v>
      </c>
      <c r="AH372" s="821">
        <v>-50.4</v>
      </c>
      <c r="AI372" s="821">
        <v>66.7</v>
      </c>
      <c r="AJ372" s="821">
        <v>5.52</v>
      </c>
      <c r="AK372" s="821">
        <v>-0.06</v>
      </c>
      <c r="AL372" s="833">
        <v>628.24</v>
      </c>
      <c r="AM372" s="827">
        <v>7.16</v>
      </c>
      <c r="AN372" s="821">
        <v>0.94</v>
      </c>
      <c r="AO372" s="705" t="str">
        <f>IF(U372="n/a","n/a",IF(AA372&lt;0,"n/a",IF(AA372="n/a","n/a",J372+U372-AA372)))</f>
        <v>n/a</v>
      </c>
      <c r="AP372" s="706">
        <f>IF(U372="n/a","n/a",J372+U372)</f>
        <v>3.9742600701132202</v>
      </c>
      <c r="AQ372" s="843" t="str">
        <f>IF(OR(AC372&lt;0.01,AC372="n/a",AF372="n/a"),"n/a",(I372/SQRT(22.5*AC372*(I372/AF372))-1)*100)</f>
        <v>n/a</v>
      </c>
      <c r="AR372" s="618">
        <f>INDEX(Historical!$C$7:$C$1222,MATCH(B372,Historical!$B$7:$B$1244,0))*IF(AH372="n/a",1.03,IF(AH372&lt;0,1.01,IF(AH372&gt;10,1.1,(1+AH372/100))))</f>
        <v>0.551763</v>
      </c>
      <c r="AS372" s="841">
        <f>IF($AI372="n/a",1.03*AR372,IF($AI372&lt;0,1.01*AR372,IF($AI372&gt;10,1.1*AR372,(1+$AI372/100)*AR372)))</f>
        <v>0.60693930000000007</v>
      </c>
      <c r="AT372" s="841">
        <f>IF($AK372="n/a",1.03*AS372,IF($AK372&lt;0,1.01*AS372,IF($AK372&gt;10,1.1*AS372,(1+$AK372/100)*AS372)))</f>
        <v>0.61300869300000005</v>
      </c>
      <c r="AU372" s="841">
        <f>IF($AK372="n/a",1.03*AT372,IF($AK372&lt;0,1.01*AT372,IF($AK372&gt;10,1.1*AT372,(1+$AK372/100)*AT372)))</f>
        <v>0.6191387799300001</v>
      </c>
      <c r="AV372" s="841">
        <f>IF($AK372="n/a",1.03*AU372,IF($AK372&lt;0,1.01*AU372,IF($AK372&gt;10,1.1*AU372,(1+$AK372/100)*AU372)))</f>
        <v>0.62533016772930006</v>
      </c>
      <c r="AW372" s="618">
        <f>SUM(AR372:AV372)</f>
        <v>3.0161799406593004</v>
      </c>
      <c r="AX372" s="713">
        <f>AW372/I372*100</f>
        <v>17.137386026473298</v>
      </c>
      <c r="AY372" s="887">
        <v>1.03</v>
      </c>
      <c r="AZ372" s="827">
        <v>3.53</v>
      </c>
      <c r="BA372" s="827">
        <v>-58.19</v>
      </c>
      <c r="BB372" s="827">
        <v>-6.99</v>
      </c>
      <c r="BC372" s="827">
        <v>-18.23</v>
      </c>
      <c r="BE372" s="594">
        <v>2015</v>
      </c>
      <c r="BF372" s="853">
        <f>IF(BE372&gt;2020,0,IF(BE372&gt;2008,1,IF(BE372&gt;2001,2,IF(BE372&gt;1990,3,IF(BE372&gt;1980,4,IF(BE372&gt;1973,5,IF(BE372&gt;1970,6,IF(BE372&gt;1960,7,IF(BE372&gt;1958,8,IF(BE372&gt;1953,9,10))))))))))</f>
        <v>1</v>
      </c>
      <c r="BG372" s="837">
        <v>-1.0999999999999999</v>
      </c>
      <c r="BH372" s="820" t="s">
        <v>4443</v>
      </c>
      <c r="BI372" s="820" t="s">
        <v>4445</v>
      </c>
    </row>
    <row r="373" spans="1:61" ht="11.25" customHeight="1" x14ac:dyDescent="0.2">
      <c r="A373" s="819" t="s">
        <v>4907</v>
      </c>
      <c r="B373" s="830" t="s">
        <v>643</v>
      </c>
      <c r="C373" s="994" t="s">
        <v>107</v>
      </c>
      <c r="D373" s="994" t="s">
        <v>4197</v>
      </c>
      <c r="E373" s="699">
        <v>19</v>
      </c>
      <c r="F373" s="1122">
        <v>192</v>
      </c>
      <c r="G373" s="1105" t="s">
        <v>105</v>
      </c>
      <c r="H373" s="1105" t="s">
        <v>105</v>
      </c>
      <c r="I373" s="829">
        <v>23.13</v>
      </c>
      <c r="J373" s="618">
        <f>(M373/I373)*100</f>
        <v>3.6316472114137488</v>
      </c>
      <c r="K373" s="832">
        <v>0.21</v>
      </c>
      <c r="L373" s="842">
        <v>4</v>
      </c>
      <c r="M373" s="609">
        <f>K373*L373</f>
        <v>0.84</v>
      </c>
      <c r="N373" s="825" t="s">
        <v>421</v>
      </c>
      <c r="O373" s="702">
        <v>0.2</v>
      </c>
      <c r="P373" s="891">
        <v>44607</v>
      </c>
      <c r="Q373" s="891">
        <v>44622</v>
      </c>
      <c r="R373" s="609">
        <f>(K373-O373)/O373*100</f>
        <v>4.9999999999999902</v>
      </c>
      <c r="S373" s="667">
        <f>IF(INDEX(Historical!$D$7:$D$1220,MATCH(B373,Historical!$B$7:$B$1244,0))=0,"n/a",(INDEX(Historical!$C$7:$C$1222,MATCH(B373,Historical!$B$7:$B$1244,0))/INDEX(Historical!$D$7:$D$1220,MATCH(B373,Historical!$B$7:$B$1244,0))-1)*100)</f>
        <v>10.236220472440948</v>
      </c>
      <c r="T373" s="667">
        <f>IF(INDEX(Historical!$F$7:$F$1213,MATCH(B373,Historical!$B$7:$B$1244,0))=0,"n/a",((INDEX(Historical!$C$7:$C$1222,MATCH(B373,Historical!$B$7:$B$1244,0))/INDEX(Historical!$F$7:$F$1213,MATCH(B373,Historical!$B$7:$B$1244,0)))^(1/3)-1)*100)</f>
        <v>6.721617465559615</v>
      </c>
      <c r="U373" s="667">
        <f>IF(INDEX(Historical!$H$7:$H$1213,MATCH(B373,Historical!$B$7:$B$1244,0))=0,"n/a",((INDEX(Historical!$C$7:$C$1222,MATCH(B373,Historical!$B$7:$B$1244,0))/INDEX(Historical!$H$7:$H$1213,MATCH(B373,Historical!$B$7:$B$1244,0)))^(1/5)-1)*100)</f>
        <v>7.0693136465733275</v>
      </c>
      <c r="V373" s="667">
        <f>IF(INDEX(Historical!$N$7:$N$1213,MATCH(B373,Historical!$B$7:$B$1244,0))=0,"n/a",((INDEX(Historical!$C$7:$C$1222,MATCH(B373,Historical!$B$7:$B$1244,0))/INDEX(Historical!$N$7:$N$1213,MATCH(B373,Historical!$B$7:$B$1244,0)))^(1/10)-1)*100)</f>
        <v>6.0558819510064588</v>
      </c>
      <c r="W373" s="668">
        <f>IF(OR(U373&lt;=0,U373="n/a",V373&lt;=0,V373="n/a"),"n/a",U373/V373)</f>
        <v>1.1673466728324255</v>
      </c>
      <c r="X373" s="669">
        <f>IF(OR(AJ373&lt;=0,AJ373="n/a",U373&lt;=0,U373="n/a"),"n/a",U373/AJ373)</f>
        <v>0.48090569024308355</v>
      </c>
      <c r="Y373" s="636" t="s">
        <v>431</v>
      </c>
      <c r="Z373" s="618">
        <f>IF(OR(AC373&lt;0.01,AC373="n/a"),"n/a",M373/AC373*100)</f>
        <v>44.680851063829792</v>
      </c>
      <c r="AA373" s="841">
        <f>IF(OR(AC373&lt;0.01,AC373="n/a"),"n/a",I373/AC373)</f>
        <v>12.303191489361703</v>
      </c>
      <c r="AB373" s="842">
        <v>12</v>
      </c>
      <c r="AC373" s="821">
        <v>1.88</v>
      </c>
      <c r="AD373" s="821" t="s">
        <v>135</v>
      </c>
      <c r="AE373" s="821">
        <v>2.78</v>
      </c>
      <c r="AF373" s="821">
        <v>1.1499999999999999</v>
      </c>
      <c r="AG373" s="821">
        <v>11.5</v>
      </c>
      <c r="AH373" s="821">
        <v>-7.9</v>
      </c>
      <c r="AI373" s="821" t="s">
        <v>135</v>
      </c>
      <c r="AJ373" s="821">
        <v>14.7</v>
      </c>
      <c r="AK373" s="821" t="s">
        <v>135</v>
      </c>
      <c r="AL373" s="833">
        <v>120.31</v>
      </c>
      <c r="AM373" s="827">
        <v>15.1</v>
      </c>
      <c r="AN373" s="821">
        <v>0.36</v>
      </c>
      <c r="AO373" s="705">
        <f>IF(U373="n/a","n/a",IF(AA373&lt;0,"n/a",IF(AA373="n/a","n/a",J373+U373-AA373)))</f>
        <v>-1.602230631374626</v>
      </c>
      <c r="AP373" s="706">
        <f>IF(U373="n/a","n/a",J373+U373)</f>
        <v>10.700960857987077</v>
      </c>
      <c r="AQ373" s="843">
        <f>IF(OR(AC373&lt;0.01,AC373="n/a",AF373="n/a"),"n/a",(I373/SQRT(22.5*AC373*(I373/AF373))-1)*100)</f>
        <v>-20.701211406854235</v>
      </c>
      <c r="AR373" s="618">
        <f>INDEX(Historical!$C$7:$C$1222,MATCH(B373,Historical!$B$7:$B$1244,0))*IF(AH373="n/a",1.03,IF(AH373&lt;0,1.01,IF(AH373&gt;10,1.1,(1+AH373/100))))</f>
        <v>0.84839999999999993</v>
      </c>
      <c r="AS373" s="841">
        <f>IF($AI373="n/a",1.03*AR373,IF($AI373&lt;0,1.01*AR373,IF($AI373&gt;10,1.1*AR373,(1+$AI373/100)*AR373)))</f>
        <v>0.87385199999999996</v>
      </c>
      <c r="AT373" s="841">
        <f>IF($AK373="n/a",1.03*AS373,IF($AK373&lt;0,1.01*AS373,IF($AK373&gt;10,1.1*AS373,(1+$AK373/100)*AS373)))</f>
        <v>0.90006755999999999</v>
      </c>
      <c r="AU373" s="841">
        <f>IF($AK373="n/a",1.03*AT373,IF($AK373&lt;0,1.01*AT373,IF($AK373&gt;10,1.1*AT373,(1+$AK373/100)*AT373)))</f>
        <v>0.92706958680000007</v>
      </c>
      <c r="AV373" s="841">
        <f>IF($AK373="n/a",1.03*AU373,IF($AK373&lt;0,1.01*AU373,IF($AK373&gt;10,1.1*AU373,(1+$AK373/100)*AU373)))</f>
        <v>0.95488167440400007</v>
      </c>
      <c r="AW373" s="618">
        <f>SUM(AR373:AV373)</f>
        <v>4.5042708212039999</v>
      </c>
      <c r="AX373" s="713">
        <f>AW373/I373*100</f>
        <v>19.473717341997407</v>
      </c>
      <c r="AY373" s="887">
        <v>0.33</v>
      </c>
      <c r="AZ373" s="827">
        <v>11.899999999999999</v>
      </c>
      <c r="BA373" s="827">
        <v>-12.7</v>
      </c>
      <c r="BB373" s="827">
        <v>2.33</v>
      </c>
      <c r="BC373" s="827">
        <v>-3.08</v>
      </c>
      <c r="BE373" s="594">
        <v>2002</v>
      </c>
      <c r="BF373" s="853">
        <f>IF(BE373&gt;2020,0,IF(BE373&gt;2008,1,IF(BE373&gt;2001,2,IF(BE373&gt;1990,3,IF(BE373&gt;1980,4,IF(BE373&gt;1973,5,IF(BE373&gt;1970,6,IF(BE373&gt;1960,7,IF(BE373&gt;1958,8,IF(BE373&gt;1953,9,10))))))))))</f>
        <v>2</v>
      </c>
      <c r="BG373" s="837">
        <v>1</v>
      </c>
      <c r="BH373" s="820" t="s">
        <v>4443</v>
      </c>
      <c r="BI373" s="820" t="s">
        <v>4444</v>
      </c>
    </row>
    <row r="374" spans="1:61" ht="11.25" customHeight="1" x14ac:dyDescent="0.2">
      <c r="A374" s="819" t="s">
        <v>4909</v>
      </c>
      <c r="B374" s="830" t="s">
        <v>1338</v>
      </c>
      <c r="C374" s="885" t="s">
        <v>107</v>
      </c>
      <c r="D374" s="885" t="s">
        <v>4197</v>
      </c>
      <c r="E374" s="699">
        <v>12</v>
      </c>
      <c r="F374" s="1122">
        <v>361</v>
      </c>
      <c r="G374" s="1097" t="s">
        <v>36</v>
      </c>
      <c r="H374" s="1097" t="s">
        <v>36</v>
      </c>
      <c r="I374" t="n">
        <v>15.51</v>
      </c>
      <c r="J374" s="618">
        <f>(M374/I374)*100</f>
        <v>3.0129870129870127</v>
      </c>
      <c r="K374" s="832">
        <v>0.14499999999999999</v>
      </c>
      <c r="L374" s="842">
        <v>4</v>
      </c>
      <c r="M374" s="609">
        <f>K374*L374</f>
        <v>0.57999999999999996</v>
      </c>
      <c r="N374" s="825" t="s">
        <v>106</v>
      </c>
      <c r="O374" s="700">
        <v>0.13500000000000001</v>
      </c>
      <c r="P374" s="603">
        <v>44687</v>
      </c>
      <c r="Q374" s="603">
        <v>44699</v>
      </c>
      <c r="R374" s="609">
        <f>(K374-O374)/O374*100</f>
        <v>7.4074074074073932</v>
      </c>
      <c r="S374" s="667">
        <f>IF(INDEX(Historical!$D$7:$D$1220,MATCH(B374,Historical!$B$7:$B$1244,0))=0,"n/a",(INDEX(Historical!$C$7:$C$1222,MATCH(B374,Historical!$B$7:$B$1244,0))/INDEX(Historical!$D$7:$D$1220,MATCH(B374,Historical!$B$7:$B$1244,0))-1)*100)</f>
        <v>7.5471698113207308</v>
      </c>
      <c r="T374" s="667">
        <f>IF(INDEX(Historical!$F$7:$F$1213,MATCH(B374,Historical!$B$7:$B$1244,0))=0,"n/a",((INDEX(Historical!$C$7:$C$1222,MATCH(B374,Historical!$B$7:$B$1244,0))/INDEX(Historical!$F$7:$F$1213,MATCH(B374,Historical!$B$7:$B$1244,0)))^(1/3)-1)*100)</f>
        <v>5.1702545850602188</v>
      </c>
      <c r="U374" s="667">
        <f>IF(INDEX(Historical!$H$7:$H$1213,MATCH(B374,Historical!$B$7:$B$1244,0))=0,"n/a",((INDEX(Historical!$C$7:$C$1222,MATCH(B374,Historical!$B$7:$B$1244,0))/INDEX(Historical!$H$7:$H$1213,MATCH(B374,Historical!$B$7:$B$1244,0)))^(1/5)-1)*100)</f>
        <v>7.6107236755172503</v>
      </c>
      <c r="V374" s="667">
        <f>IF(INDEX(Historical!$N$7:$N$1213,MATCH(B374,Historical!$B$7:$B$1244,0))=0,"n/a",((INDEX(Historical!$C$7:$C$1222,MATCH(B374,Historical!$B$7:$B$1244,0))/INDEX(Historical!$N$7:$N$1213,MATCH(B374,Historical!$B$7:$B$1244,0)))^(1/10)-1)*100)</f>
        <v>9.2477181944470743</v>
      </c>
      <c r="W374" s="668">
        <f>IF(OR(U374&lt;=0,U374="n/a",V374&lt;=0,V374="n/a"),"n/a",U374/V374)</f>
        <v>0.82298395295903581</v>
      </c>
      <c r="X374" s="669">
        <f>IF(OR(AJ374&lt;=0,AJ374="n/a",U374&lt;=0,U374="n/a"),"n/a",U374/AJ374)</f>
        <v>0.53976763656150717</v>
      </c>
      <c r="Y374" s="640"/>
      <c r="Z374" s="618">
        <f>IF(OR(AC374&lt;0.01,AC374="n/a"),"n/a",M374/AC374*100)</f>
        <v>37.419354838709673</v>
      </c>
      <c r="AA374" s="841">
        <f>IF(OR(AC374&lt;0.01,AC374="n/a"),"n/a",I374/AC374)</f>
        <v>12.419354838709678</v>
      </c>
      <c r="AB374" s="842">
        <v>12</v>
      </c>
      <c r="AC374" s="821">
        <v>1.55</v>
      </c>
      <c r="AD374" s="821">
        <v>1.39</v>
      </c>
      <c r="AE374" s="821">
        <v>4.3099999999999996</v>
      </c>
      <c r="AF374" s="821">
        <v>1.1599999999999999</v>
      </c>
      <c r="AG374" s="821">
        <v>8.6</v>
      </c>
      <c r="AH374" s="821">
        <v>64</v>
      </c>
      <c r="AI374" s="821">
        <v>4.17</v>
      </c>
      <c r="AJ374" s="821">
        <v>14.099999999999998</v>
      </c>
      <c r="AK374" s="821">
        <v>9</v>
      </c>
      <c r="AL374" s="833">
        <v>1260</v>
      </c>
      <c r="AM374" s="827">
        <v>0.3</v>
      </c>
      <c r="AN374" s="821">
        <v>0.51</v>
      </c>
      <c r="AO374" s="705">
        <f>IF(U374="n/a","n/a",IF(AA374&lt;0,"n/a",IF(AA374="n/a","n/a",J374+U374-AA374)))</f>
        <v>-1.7956441502054155</v>
      </c>
      <c r="AP374" s="706">
        <f>IF(U374="n/a","n/a",J374+U374)</f>
        <v>10.623710688504262</v>
      </c>
      <c r="AQ374" s="843">
        <f>IF(OR(AC374&lt;0.01,AC374="n/a",AF374="n/a"),"n/a",(I374/SQRT(22.5*AC374*(I374/AF374))-1)*100)</f>
        <v>-19.982080859893991</v>
      </c>
      <c r="AR374" s="618">
        <f>INDEX(Historical!$C$7:$C$1222,MATCH(B374,Historical!$B$7:$B$1244,0))*IF(AH374="n/a",1.03,IF(AH374&lt;0,1.01,IF(AH374&gt;10,1.1,(1+AH374/100))))</f>
        <v>0.627</v>
      </c>
      <c r="AS374" s="841">
        <f>IF($AI374="n/a",1.03*AR374,IF($AI374&lt;0,1.01*AR374,IF($AI374&gt;10,1.1*AR374,(1+$AI374/100)*AR374)))</f>
        <v>0.65314590000000006</v>
      </c>
      <c r="AT374" s="841">
        <f>IF($AK374="n/a",1.03*AS374,IF($AK374&lt;0,1.01*AS374,IF($AK374&gt;10,1.1*AS374,(1+$AK374/100)*AS374)))</f>
        <v>0.71192903100000016</v>
      </c>
      <c r="AU374" s="841">
        <f>IF($AK374="n/a",1.03*AT374,IF($AK374&lt;0,1.01*AT374,IF($AK374&gt;10,1.1*AT374,(1+$AK374/100)*AT374)))</f>
        <v>0.77600264379000028</v>
      </c>
      <c r="AV374" s="841">
        <f>IF($AK374="n/a",1.03*AU374,IF($AK374&lt;0,1.01*AU374,IF($AK374&gt;10,1.1*AU374,(1+$AK374/100)*AU374)))</f>
        <v>0.84584288173110034</v>
      </c>
      <c r="AW374" s="618">
        <f>SUM(AR374:AV374)</f>
        <v>3.6139204565211007</v>
      </c>
      <c r="AX374" s="713">
        <f>AW374/I374*100</f>
        <v>18.773612761148577</v>
      </c>
      <c r="AY374" s="887">
        <v>0.84</v>
      </c>
      <c r="AZ374" s="827">
        <v>38.39</v>
      </c>
      <c r="BA374" s="827">
        <v>-3.85</v>
      </c>
      <c r="BB374" s="827">
        <v>3.81</v>
      </c>
      <c r="BC374" s="827">
        <v>13.71</v>
      </c>
      <c r="BE374" s="594">
        <v>2011</v>
      </c>
      <c r="BF374" s="853">
        <f>IF(BE374&gt;2020,0,IF(BE374&gt;2008,1,IF(BE374&gt;2001,2,IF(BE374&gt;1990,3,IF(BE374&gt;1980,4,IF(BE374&gt;1973,5,IF(BE374&gt;1970,6,IF(BE374&gt;1960,7,IF(BE374&gt;1958,8,IF(BE374&gt;1953,9,10))))))))))</f>
        <v>1</v>
      </c>
      <c r="BG374" s="837">
        <v>0.89999999999999991</v>
      </c>
      <c r="BH374" s="820" t="s">
        <v>4443</v>
      </c>
      <c r="BI374" s="820" t="s">
        <v>4444</v>
      </c>
    </row>
    <row r="375" spans="1:61" ht="11.25" customHeight="1" x14ac:dyDescent="0.2">
      <c r="A375" s="836" t="s">
        <v>4463</v>
      </c>
      <c r="B375" s="830" t="s">
        <v>4464</v>
      </c>
      <c r="C375" s="885" t="s">
        <v>244</v>
      </c>
      <c r="D375" s="885" t="s">
        <v>4192</v>
      </c>
      <c r="E375" s="699">
        <v>7</v>
      </c>
      <c r="F375" s="1122">
        <v>616</v>
      </c>
      <c r="G375" s="1104" t="s">
        <v>105</v>
      </c>
      <c r="H375" s="1104" t="s">
        <v>105</v>
      </c>
      <c r="I375" s="829">
        <v>112.81</v>
      </c>
      <c r="J375" s="618">
        <f>(M375/I375)*100</f>
        <v>3.7230741955500397</v>
      </c>
      <c r="K375" s="10">
        <v>1.05</v>
      </c>
      <c r="L375" s="842">
        <v>4</v>
      </c>
      <c r="M375" s="609">
        <f>K375*L375</f>
        <v>4.2</v>
      </c>
      <c r="N375" s="825" t="s">
        <v>323</v>
      </c>
      <c r="O375" s="700">
        <v>0.9</v>
      </c>
      <c r="P375" s="603">
        <v>44714</v>
      </c>
      <c r="Q375" s="603">
        <v>44729</v>
      </c>
      <c r="R375" s="609">
        <f>(K375-O375)/O375*100</f>
        <v>16.666666666666668</v>
      </c>
      <c r="S375" s="667">
        <f>IF(INDEX(Historical!$D$7:$D$1220,MATCH(B375,Historical!$B$7:$B$1244,0))=0,"n/a",(INDEX(Historical!$C$7:$C$1222,MATCH(B375,Historical!$B$7:$B$1244,0))/INDEX(Historical!$D$7:$D$1220,MATCH(B375,Historical!$B$7:$B$1244,0))-1)*100)</f>
        <v>17.391304347826075</v>
      </c>
      <c r="T375" s="667">
        <f>IF(INDEX(Historical!$F$7:$F$1213,MATCH(B375,Historical!$B$7:$B$1244,0))=0,"n/a",((INDEX(Historical!$C$7:$C$1222,MATCH(B375,Historical!$B$7:$B$1244,0))/INDEX(Historical!$F$7:$F$1213,MATCH(B375,Historical!$B$7:$B$1244,0)))^(1/3)-1)*100)</f>
        <v>16.673335619846096</v>
      </c>
      <c r="U375" s="667">
        <f>IF(INDEX(Historical!$H$7:$H$1213,MATCH(B375,Historical!$B$7:$B$1244,0))=0,"n/a",((INDEX(Historical!$C$7:$C$1222,MATCH(B375,Historical!$B$7:$B$1244,0))/INDEX(Historical!$H$7:$H$1213,MATCH(B375,Historical!$B$7:$B$1244,0)))^(1/5)-1)*100)</f>
        <v>14.588288398380712</v>
      </c>
      <c r="V375" s="667" t="str">
        <f>IF(INDEX(Historical!$N$7:$N$1213,MATCH(B375,Historical!$B$7:$B$1244,0))=0,"n/a",((INDEX(Historical!$C$7:$C$1222,MATCH(B375,Historical!$B$7:$B$1244,0))/INDEX(Historical!$N$7:$N$1213,MATCH(B375,Historical!$B$7:$B$1244,0)))^(1/10)-1)*100)</f>
        <v>n/a</v>
      </c>
      <c r="W375" s="668" t="str">
        <f>IF(OR(U375&lt;=0,U375="n/a",V375&lt;=0,V375="n/a"),"n/a",U375/V375)</f>
        <v>n/a</v>
      </c>
      <c r="X375" s="669">
        <f>IF(OR(AJ375&lt;=0,AJ375="n/a",U375&lt;=0,U375="n/a"),"n/a",U375/AJ375)</f>
        <v>0.86835049990361379</v>
      </c>
      <c r="Y375" s="831"/>
      <c r="Z375" s="618">
        <f>IF(OR(AC375&lt;0.01,AC375="n/a"),"n/a",M375/AC375*100)</f>
        <v>27.131782945736433</v>
      </c>
      <c r="AA375" s="841">
        <f>IF(OR(AC375&lt;0.01,AC375="n/a"),"n/a",I375/AC375)</f>
        <v>7.2874677002583983</v>
      </c>
      <c r="AB375" s="842">
        <v>12</v>
      </c>
      <c r="AC375" s="821">
        <v>15.48</v>
      </c>
      <c r="AD375" s="821">
        <v>0.37</v>
      </c>
      <c r="AE375" s="821">
        <v>0.56000000000000005</v>
      </c>
      <c r="AF375" s="821">
        <v>2.04</v>
      </c>
      <c r="AG375" s="821">
        <v>38.4</v>
      </c>
      <c r="AH375" s="821">
        <v>80.400000000000006</v>
      </c>
      <c r="AI375" s="821">
        <v>45.15</v>
      </c>
      <c r="AJ375" s="821">
        <v>16.8</v>
      </c>
      <c r="AK375" s="821">
        <v>20</v>
      </c>
      <c r="AL375" s="833">
        <v>2910</v>
      </c>
      <c r="AM375" s="827">
        <v>1.4000000000000001</v>
      </c>
      <c r="AN375" s="821">
        <v>0.75</v>
      </c>
      <c r="AO375" s="705">
        <f>IF(U375="n/a","n/a",IF(AA375&lt;0,"n/a",IF(AA375="n/a","n/a",J375+U375-AA375)))</f>
        <v>11.023894893672354</v>
      </c>
      <c r="AP375" s="706">
        <f>IF(U375="n/a","n/a",J375+U375)</f>
        <v>18.311362593930752</v>
      </c>
      <c r="AQ375" s="843">
        <f>IF(OR(AC375&lt;0.01,AC375="n/a",AF375="n/a"),"n/a",(I375/SQRT(22.5*AC375*(I375/AF375))-1)*100)</f>
        <v>-18.714675074560471</v>
      </c>
      <c r="AR375" s="618">
        <f>INDEX(Historical!$C$7:$C$1222,MATCH(B375,Historical!$B$7:$B$1244,0))*IF(AH375="n/a",1.03,IF(AH375&lt;0,1.01,IF(AH375&gt;10,1.1,(1+AH375/100))))</f>
        <v>4.4550000000000001</v>
      </c>
      <c r="AS375" s="841">
        <f>IF($AI375="n/a",1.03*AR375,IF($AI375&lt;0,1.01*AR375,IF($AI375&gt;10,1.1*AR375,(1+$AI375/100)*AR375)))</f>
        <v>4.9005000000000001</v>
      </c>
      <c r="AT375" s="841">
        <f>IF($AK375="n/a",1.03*AS375,IF($AK375&lt;0,1.01*AS375,IF($AK375&gt;10,1.1*AS375,(1+$AK375/100)*AS375)))</f>
        <v>5.3905500000000002</v>
      </c>
      <c r="AU375" s="841">
        <f>IF($AK375="n/a",1.03*AT375,IF($AK375&lt;0,1.01*AT375,IF($AK375&gt;10,1.1*AT375,(1+$AK375/100)*AT375)))</f>
        <v>5.9296050000000005</v>
      </c>
      <c r="AV375" s="841">
        <f>IF($AK375="n/a",1.03*AU375,IF($AK375&lt;0,1.01*AU375,IF($AK375&gt;10,1.1*AU375,(1+$AK375/100)*AU375)))</f>
        <v>6.5225655000000007</v>
      </c>
      <c r="AW375" s="618">
        <f>SUM(AR375:AV375)</f>
        <v>27.198220499999998</v>
      </c>
      <c r="AX375" s="713">
        <f>AW375/I375*100</f>
        <v>24.10976021629288</v>
      </c>
      <c r="AY375" s="887">
        <v>1.48</v>
      </c>
      <c r="AZ375" s="827">
        <v>26.36</v>
      </c>
      <c r="BA375" s="827">
        <v>-19.36</v>
      </c>
      <c r="BB375" s="827">
        <v>6.2399999999999993</v>
      </c>
      <c r="BC375" s="827">
        <v>2.0699999999999998</v>
      </c>
      <c r="BD375" s="612"/>
      <c r="BE375" s="1122">
        <v>2016</v>
      </c>
      <c r="BF375" s="853">
        <f>IF(BE375&gt;2020,0,IF(BE375&gt;2008,1,IF(BE375&gt;2001,2,IF(BE375&gt;1990,3,IF(BE375&gt;1980,4,IF(BE375&gt;1973,5,IF(BE375&gt;1970,6,IF(BE375&gt;1960,7,IF(BE375&gt;1958,8,IF(BE375&gt;1953,9,10))))))))))</f>
        <v>1</v>
      </c>
      <c r="BG375" s="837">
        <v>14.499999999999998</v>
      </c>
      <c r="BH375" s="820" t="s">
        <v>4443</v>
      </c>
      <c r="BI375" s="820" t="s">
        <v>4444</v>
      </c>
    </row>
    <row r="376" spans="1:61" ht="11.25" customHeight="1" x14ac:dyDescent="0.2">
      <c r="A376" s="836" t="s">
        <v>2386</v>
      </c>
      <c r="B376" s="830" t="s">
        <v>2387</v>
      </c>
      <c r="C376" s="885" t="s">
        <v>107</v>
      </c>
      <c r="D376" s="885" t="s">
        <v>4197</v>
      </c>
      <c r="E376" s="699">
        <v>5</v>
      </c>
      <c r="F376" s="1122">
        <v>696</v>
      </c>
      <c r="G376" s="1097" t="s">
        <v>105</v>
      </c>
      <c r="H376" s="1097" t="s">
        <v>105</v>
      </c>
      <c r="I376" s="829">
        <v>18.27</v>
      </c>
      <c r="J376" s="618">
        <f>(M376/I376)*100</f>
        <v>4.5977011494252871</v>
      </c>
      <c r="K376" s="832">
        <v>0.21</v>
      </c>
      <c r="L376" s="842">
        <v>4</v>
      </c>
      <c r="M376" s="609">
        <f>K376*L376</f>
        <v>0.84</v>
      </c>
      <c r="N376" s="825" t="s">
        <v>147</v>
      </c>
      <c r="O376" s="700">
        <v>0.2</v>
      </c>
      <c r="P376" s="603">
        <v>44895</v>
      </c>
      <c r="Q376" s="603">
        <v>44910</v>
      </c>
      <c r="R376" s="609">
        <f>(K376-O376)/O376*100</f>
        <v>4.9999999999999902</v>
      </c>
      <c r="S376" s="667">
        <f>IF(INDEX(Historical!$D$7:$D$1220,MATCH(B376,Historical!$B$7:$B$1244,0))=0,"n/a",(INDEX(Historical!$C$7:$C$1222,MATCH(B376,Historical!$B$7:$B$1244,0))/INDEX(Historical!$D$7:$D$1220,MATCH(B376,Historical!$B$7:$B$1244,0))-1)*100)</f>
        <v>5.1948051948051965</v>
      </c>
      <c r="T376" s="667">
        <f>IF(INDEX(Historical!$F$7:$F$1213,MATCH(B376,Historical!$B$7:$B$1244,0))=0,"n/a",((INDEX(Historical!$C$7:$C$1222,MATCH(B376,Historical!$B$7:$B$1244,0))/INDEX(Historical!$F$7:$F$1213,MATCH(B376,Historical!$B$7:$B$1244,0)))^(1/3)-1)*100)</f>
        <v>5.4901660750877879</v>
      </c>
      <c r="U376" s="667">
        <f>IF(INDEX(Historical!$H$7:$H$1213,MATCH(B376,Historical!$B$7:$B$1244,0))=0,"n/a",((INDEX(Historical!$C$7:$C$1222,MATCH(B376,Historical!$B$7:$B$1244,0))/INDEX(Historical!$H$7:$H$1213,MATCH(B376,Historical!$B$7:$B$1244,0)))^(1/5)-1)*100)</f>
        <v>4.8240678157368766</v>
      </c>
      <c r="V376" s="667">
        <f>IF(INDEX(Historical!$N$7:$N$1213,MATCH(B376,Historical!$B$7:$B$1244,0))=0,"n/a",((INDEX(Historical!$C$7:$C$1222,MATCH(B376,Historical!$B$7:$B$1244,0))/INDEX(Historical!$N$7:$N$1213,MATCH(B376,Historical!$B$7:$B$1244,0)))^(1/10)-1)*100)</f>
        <v>2.3836255539609663</v>
      </c>
      <c r="W376" s="668">
        <f>IF(OR(U376&lt;=0,U376="n/a",V376&lt;=0,V376="n/a"),"n/a",U376/V376)</f>
        <v>2.0238362555396039</v>
      </c>
      <c r="X376" s="669">
        <f>IF(OR(AJ376&lt;=0,AJ376="n/a",U376&lt;=0,U376="n/a"),"n/a",U376/AJ376)</f>
        <v>0.83173583029946141</v>
      </c>
      <c r="Y376" s="640"/>
      <c r="Z376" s="618">
        <f>IF(OR(AC376&lt;0.01,AC376="n/a"),"n/a",M376/AC376*100)</f>
        <v>49.122807017543856</v>
      </c>
      <c r="AA376" s="841">
        <f>IF(OR(AC376&lt;0.01,AC376="n/a"),"n/a",I376/AC376)</f>
        <v>10.684210526315789</v>
      </c>
      <c r="AB376" s="842">
        <v>12</v>
      </c>
      <c r="AC376" s="821">
        <v>1.71</v>
      </c>
      <c r="AD376" s="821">
        <v>7.74</v>
      </c>
      <c r="AE376" s="821">
        <v>3.43</v>
      </c>
      <c r="AF376" s="821">
        <v>1.07</v>
      </c>
      <c r="AG376" s="821">
        <v>9.7000000000000011</v>
      </c>
      <c r="AH376" s="821">
        <v>7.0000000000000009</v>
      </c>
      <c r="AI376" s="821">
        <v>-5</v>
      </c>
      <c r="AJ376" s="821">
        <v>5.8000000000000007</v>
      </c>
      <c r="AK376" s="821">
        <v>1.4000000000000001</v>
      </c>
      <c r="AL376" s="833">
        <v>211.17</v>
      </c>
      <c r="AM376" s="827">
        <v>1.3</v>
      </c>
      <c r="AN376" s="821">
        <v>0</v>
      </c>
      <c r="AO376" s="705">
        <f>IF(U376="n/a","n/a",IF(AA376&lt;0,"n/a",IF(AA376="n/a","n/a",J376+U376-AA376)))</f>
        <v>-1.2624415611536257</v>
      </c>
      <c r="AP376" s="706">
        <f>IF(U376="n/a","n/a",J376+U376)</f>
        <v>9.4217689651621637</v>
      </c>
      <c r="AQ376" s="843">
        <f>IF(OR(AC376&lt;0.01,AC376="n/a",AF376="n/a"),"n/a",(I376/SQRT(22.5*AC376*(I376/AF376))-1)*100)</f>
        <v>-28.719317676423572</v>
      </c>
      <c r="AR376" s="618">
        <f>INDEX(Historical!$C$7:$C$1222,MATCH(B376,Historical!$B$7:$B$1244,0))*IF(AH376="n/a",1.03,IF(AH376&lt;0,1.01,IF(AH376&gt;10,1.1,(1+AH376/100))))</f>
        <v>0.86670000000000014</v>
      </c>
      <c r="AS376" s="841">
        <f>IF($AI376="n/a",1.03*AR376,IF($AI376&lt;0,1.01*AR376,IF($AI376&gt;10,1.1*AR376,(1+$AI376/100)*AR376)))</f>
        <v>0.87536700000000012</v>
      </c>
      <c r="AT376" s="841">
        <f>IF($AK376="n/a",1.03*AS376,IF($AK376&lt;0,1.01*AS376,IF($AK376&gt;10,1.1*AS376,(1+$AK376/100)*AS376)))</f>
        <v>0.88762213800000012</v>
      </c>
      <c r="AU376" s="841">
        <f>IF($AK376="n/a",1.03*AT376,IF($AK376&lt;0,1.01*AT376,IF($AK376&gt;10,1.1*AT376,(1+$AK376/100)*AT376)))</f>
        <v>0.90004884793200013</v>
      </c>
      <c r="AV376" s="841">
        <f>IF($AK376="n/a",1.03*AU376,IF($AK376&lt;0,1.01*AU376,IF($AK376&gt;10,1.1*AU376,(1+$AK376/100)*AU376)))</f>
        <v>0.9126495318030482</v>
      </c>
      <c r="AW376" s="618">
        <f>SUM(AR376:AV376)</f>
        <v>4.4423875177350487</v>
      </c>
      <c r="AX376" s="713">
        <f>AW376/I376*100</f>
        <v>24.315202614860695</v>
      </c>
      <c r="AY376" s="887">
        <v>0.69</v>
      </c>
      <c r="AZ376" s="827">
        <v>24.03</v>
      </c>
      <c r="BA376" s="827">
        <v>-5.92</v>
      </c>
      <c r="BB376" s="827">
        <v>0.57999999999999996</v>
      </c>
      <c r="BC376" s="827">
        <v>9.5399999999999991</v>
      </c>
      <c r="BE376" s="594">
        <v>2018</v>
      </c>
      <c r="BF376" s="853">
        <f>IF(BE376&gt;2020,0,IF(BE376&gt;2008,1,IF(BE376&gt;2001,2,IF(BE376&gt;1990,3,IF(BE376&gt;1980,4,IF(BE376&gt;1973,5,IF(BE376&gt;1970,6,IF(BE376&gt;1960,7,IF(BE376&gt;1958,8,IF(BE376&gt;1953,9,10))))))))))</f>
        <v>1</v>
      </c>
      <c r="BG376" s="837">
        <v>1.0999999999999999</v>
      </c>
      <c r="BH376" s="820" t="s">
        <v>4443</v>
      </c>
      <c r="BI376" s="820" t="s">
        <v>4444</v>
      </c>
    </row>
    <row r="377" spans="1:61" ht="11.25" customHeight="1" x14ac:dyDescent="0.2">
      <c r="A377" s="819" t="s">
        <v>4910</v>
      </c>
      <c r="B377" s="830" t="s">
        <v>648</v>
      </c>
      <c r="C377" s="885" t="s">
        <v>111</v>
      </c>
      <c r="D377" s="885" t="s">
        <v>210</v>
      </c>
      <c r="E377" s="699">
        <v>28</v>
      </c>
      <c r="F377" s="1122">
        <v>126</v>
      </c>
      <c r="G377" s="1122" t="s">
        <v>36</v>
      </c>
      <c r="H377" s="1122" t="s">
        <v>36</v>
      </c>
      <c r="I377" s="821">
        <v>167.93</v>
      </c>
      <c r="J377" s="618">
        <f>(M377/I377)*100</f>
        <v>1.5244447091049842</v>
      </c>
      <c r="K377" s="839">
        <v>0.64</v>
      </c>
      <c r="L377" s="842">
        <v>4</v>
      </c>
      <c r="M377" s="609">
        <f>K377*L377</f>
        <v>2.56</v>
      </c>
      <c r="N377" s="825" t="s">
        <v>457</v>
      </c>
      <c r="O377" s="701">
        <v>0.56000000000000005</v>
      </c>
      <c r="P377" s="603">
        <v>44924</v>
      </c>
      <c r="Q377" s="603">
        <v>44939</v>
      </c>
      <c r="R377" s="609">
        <f>(K377-O377)/O377*100</f>
        <v>14.285714285714276</v>
      </c>
      <c r="S377" s="667">
        <f>IF(INDEX(Historical!$D$7:$D$1220,MATCH(B377,Historical!$B$7:$B$1244,0))=0,"n/a",(INDEX(Historical!$C$7:$C$1222,MATCH(B377,Historical!$B$7:$B$1244,0))/INDEX(Historical!$D$7:$D$1220,MATCH(B377,Historical!$B$7:$B$1244,0))-1)*100)</f>
        <v>9.8039215686274606</v>
      </c>
      <c r="T377" s="667">
        <f>IF(INDEX(Historical!$F$7:$F$1213,MATCH(B377,Historical!$B$7:$B$1244,0))=0,"n/a",((INDEX(Historical!$C$7:$C$1222,MATCH(B377,Historical!$B$7:$B$1244,0))/INDEX(Historical!$F$7:$F$1213,MATCH(B377,Historical!$B$7:$B$1244,0)))^(1/3)-1)*100)</f>
        <v>6.014041147633864</v>
      </c>
      <c r="U377" s="667">
        <f>IF(INDEX(Historical!$H$7:$H$1213,MATCH(B377,Historical!$B$7:$B$1244,0))=0,"n/a",((INDEX(Historical!$C$7:$C$1222,MATCH(B377,Historical!$B$7:$B$1244,0))/INDEX(Historical!$H$7:$H$1213,MATCH(B377,Historical!$B$7:$B$1244,0)))^(1/5)-1)*100)</f>
        <v>9.8560543306117854</v>
      </c>
      <c r="V377" s="667">
        <f>IF(INDEX(Historical!$N$7:$N$1213,MATCH(B377,Historical!$B$7:$B$1244,0))=0,"n/a",((INDEX(Historical!$C$7:$C$1222,MATCH(B377,Historical!$B$7:$B$1244,0))/INDEX(Historical!$N$7:$N$1213,MATCH(B377,Historical!$B$7:$B$1244,0)))^(1/10)-1)*100)</f>
        <v>12.66108009793725</v>
      </c>
      <c r="W377" s="668">
        <f>IF(OR(U377&lt;=0,U377="n/a",V377&lt;=0,V377="n/a"),"n/a",U377/V377)</f>
        <v>0.77845288509133903</v>
      </c>
      <c r="X377" s="669">
        <f>IF(OR(AJ377&lt;=0,AJ377="n/a",U377&lt;=0,U377="n/a"),"n/a",U377/AJ377)</f>
        <v>0.69408833314167506</v>
      </c>
      <c r="Y377" s="628"/>
      <c r="Z377" s="618">
        <f>IF(OR(AC377&lt;0.01,AC377="n/a"),"n/a",M377/AC377*100)</f>
        <v>31.840796019900502</v>
      </c>
      <c r="AA377" s="841">
        <f>IF(OR(AC377&lt;0.01,AC377="n/a"),"n/a",I377/AC377)</f>
        <v>20.886815920398014</v>
      </c>
      <c r="AB377" s="842">
        <v>12</v>
      </c>
      <c r="AC377" s="821">
        <v>8.0399999999999991</v>
      </c>
      <c r="AD377" s="821">
        <v>1.41</v>
      </c>
      <c r="AE377" s="821">
        <v>2.58</v>
      </c>
      <c r="AF377" s="821">
        <v>9.3699999999999992</v>
      </c>
      <c r="AG377" s="821">
        <v>50.6</v>
      </c>
      <c r="AH377" s="821">
        <v>74.599999999999994</v>
      </c>
      <c r="AI377" s="821">
        <v>6.4799999999999995</v>
      </c>
      <c r="AJ377" s="821">
        <v>14.2</v>
      </c>
      <c r="AK377" s="821">
        <v>14.799999999999999</v>
      </c>
      <c r="AL377" s="833">
        <v>9700</v>
      </c>
      <c r="AM377" s="827">
        <v>0.2</v>
      </c>
      <c r="AN377" s="821">
        <v>1.1599999999999999</v>
      </c>
      <c r="AO377" s="705">
        <f>IF(U377="n/a","n/a",IF(AA377&lt;0,"n/a",IF(AA377="n/a","n/a",J377+U377-AA377)))</f>
        <v>-9.5063168806812453</v>
      </c>
      <c r="AP377" s="706">
        <f>IF(U377="n/a","n/a",J377+U377)</f>
        <v>11.380499039716769</v>
      </c>
      <c r="AQ377" s="843">
        <f>IF(OR(AC377&lt;0.01,AC377="n/a",AF377="n/a"),"n/a",(I377/SQRT(22.5*AC377*(I377/AF377))-1)*100)</f>
        <v>194.92708339831267</v>
      </c>
      <c r="AR377" s="618">
        <f>INDEX(Historical!$C$7:$C$1222,MATCH(B377,Historical!$B$7:$B$1244,0))*IF(AH377="n/a",1.03,IF(AH377&lt;0,1.01,IF(AH377&gt;10,1.1,(1+AH377/100))))</f>
        <v>2.4640000000000004</v>
      </c>
      <c r="AS377" s="841">
        <f>IF($AI377="n/a",1.03*AR377,IF($AI377&lt;0,1.01*AR377,IF($AI377&gt;10,1.1*AR377,(1+$AI377/100)*AR377)))</f>
        <v>2.6236672000000003</v>
      </c>
      <c r="AT377" s="841">
        <f>IF($AK377="n/a",1.03*AS377,IF($AK377&lt;0,1.01*AS377,IF($AK377&gt;10,1.1*AS377,(1+$AK377/100)*AS377)))</f>
        <v>2.8860339200000005</v>
      </c>
      <c r="AU377" s="841">
        <f>IF($AK377="n/a",1.03*AT377,IF($AK377&lt;0,1.01*AT377,IF($AK377&gt;10,1.1*AT377,(1+$AK377/100)*AT377)))</f>
        <v>3.1746373120000007</v>
      </c>
      <c r="AV377" s="841">
        <f>IF($AK377="n/a",1.03*AU377,IF($AK377&lt;0,1.01*AU377,IF($AK377&gt;10,1.1*AU377,(1+$AK377/100)*AU377)))</f>
        <v>3.4921010432000008</v>
      </c>
      <c r="AW377" s="618">
        <f>SUM(AR377:AV377)</f>
        <v>14.640439475200004</v>
      </c>
      <c r="AX377" s="713">
        <f>AW377/I377*100</f>
        <v>8.7181798816173419</v>
      </c>
      <c r="AY377" s="887">
        <v>1.1499999999999999</v>
      </c>
      <c r="AZ377" s="827">
        <v>42.11</v>
      </c>
      <c r="BA377" s="827">
        <v>-4.87</v>
      </c>
      <c r="BB377" s="827">
        <v>5.76</v>
      </c>
      <c r="BC377" s="827">
        <v>18.77</v>
      </c>
      <c r="BE377" s="594">
        <v>1996</v>
      </c>
      <c r="BF377" s="853">
        <f>IF(BE377&gt;2020,0,IF(BE377&gt;2008,1,IF(BE377&gt;2001,2,IF(BE377&gt;1990,3,IF(BE377&gt;1980,4,IF(BE377&gt;1973,5,IF(BE377&gt;1970,6,IF(BE377&gt;1960,7,IF(BE377&gt;1958,8,IF(BE377&gt;1953,9,10))))))))))</f>
        <v>3</v>
      </c>
      <c r="BG377" s="837">
        <v>16.7</v>
      </c>
      <c r="BH377" s="820" t="s">
        <v>4443</v>
      </c>
      <c r="BI377" s="820" t="s">
        <v>4444</v>
      </c>
    </row>
    <row r="378" spans="1:61" ht="11.25" customHeight="1" x14ac:dyDescent="0.2">
      <c r="A378" s="819" t="s">
        <v>4911</v>
      </c>
      <c r="B378" s="830" t="s">
        <v>267</v>
      </c>
      <c r="C378" s="885" t="s">
        <v>244</v>
      </c>
      <c r="D378" s="885" t="s">
        <v>4209</v>
      </c>
      <c r="E378" s="699">
        <v>51</v>
      </c>
      <c r="F378" s="1122">
        <v>35</v>
      </c>
      <c r="G378" s="1116" t="s">
        <v>105</v>
      </c>
      <c r="H378" s="1116" t="s">
        <v>105</v>
      </c>
      <c r="I378" t="n">
        <v>30.98</v>
      </c>
      <c r="J378" s="618">
        <f>(M378/I378)*100</f>
        <v>5.1029283850391414</v>
      </c>
      <c r="K378" s="832">
        <v>0.44</v>
      </c>
      <c r="L378" s="842">
        <v>4</v>
      </c>
      <c r="M378" s="609">
        <f>K378*L378</f>
        <v>1.76</v>
      </c>
      <c r="N378" s="825" t="s">
        <v>180</v>
      </c>
      <c r="O378" s="700">
        <v>0.42</v>
      </c>
      <c r="P378" s="603">
        <v>44726</v>
      </c>
      <c r="Q378" s="603">
        <v>44757</v>
      </c>
      <c r="R378" s="609">
        <f>(K378-O378)/O378*100</f>
        <v>4.7619047619047663</v>
      </c>
      <c r="S378" s="667">
        <f>IF(INDEX(Historical!$D$7:$D$1220,MATCH(B378,Historical!$B$7:$B$1244,0))=0,"n/a",(INDEX(Historical!$C$7:$C$1222,MATCH(B378,Historical!$B$7:$B$1244,0))/INDEX(Historical!$D$7:$D$1220,MATCH(B378,Historical!$B$7:$B$1244,0))-1)*100)</f>
        <v>4.8780487804878092</v>
      </c>
      <c r="T378" s="667">
        <f>IF(INDEX(Historical!$F$7:$F$1213,MATCH(B378,Historical!$B$7:$B$1244,0))=0,"n/a",((INDEX(Historical!$C$7:$C$1222,MATCH(B378,Historical!$B$7:$B$1244,0))/INDEX(Historical!$F$7:$F$1213,MATCH(B378,Historical!$B$7:$B$1244,0)))^(1/3)-1)*100)</f>
        <v>3.3081575495287785</v>
      </c>
      <c r="U378" s="667">
        <f>IF(INDEX(Historical!$H$7:$H$1213,MATCH(B378,Historical!$B$7:$B$1244,0))=0,"n/a",((INDEX(Historical!$C$7:$C$1222,MATCH(B378,Historical!$B$7:$B$1244,0))/INDEX(Historical!$H$7:$H$1213,MATCH(B378,Historical!$B$7:$B$1244,0)))^(1/5)-1)*100)</f>
        <v>4.2029663567282105</v>
      </c>
      <c r="V378" s="667">
        <f>IF(INDEX(Historical!$N$7:$N$1213,MATCH(B378,Historical!$B$7:$B$1244,0))=0,"n/a",((INDEX(Historical!$C$7:$C$1222,MATCH(B378,Historical!$B$7:$B$1244,0))/INDEX(Historical!$N$7:$N$1213,MATCH(B378,Historical!$B$7:$B$1244,0)))^(1/10)-1)*100)</f>
        <v>4.2905602124559516</v>
      </c>
      <c r="W378" s="668">
        <f>IF(OR(U378&lt;=0,U378="n/a",V378&lt;=0,V378="n/a"),"n/a",U378/V378)</f>
        <v>0.97958451778081401</v>
      </c>
      <c r="X378" s="669">
        <f>IF(OR(AJ378&lt;=0,AJ378="n/a",U378&lt;=0,U378="n/a"),"n/a",U378/AJ378)</f>
        <v>1.7512359819700878</v>
      </c>
      <c r="Y378" s="638"/>
      <c r="Z378" s="618">
        <f>IF(OR(AC378&lt;0.01,AC378="n/a"),"n/a",M378/AC378*100)</f>
        <v>77.533039647577098</v>
      </c>
      <c r="AA378" s="841">
        <f>IF(OR(AC378&lt;0.01,AC378="n/a"),"n/a",I378/AC378)</f>
        <v>15.193832599118943</v>
      </c>
      <c r="AB378" s="842">
        <v>12</v>
      </c>
      <c r="AC378" s="821">
        <v>2.27</v>
      </c>
      <c r="AD378" s="821">
        <v>2.92</v>
      </c>
      <c r="AE378" s="821">
        <v>0.9</v>
      </c>
      <c r="AF378" s="821">
        <v>3</v>
      </c>
      <c r="AG378" s="821">
        <v>23.9</v>
      </c>
      <c r="AH378" s="821">
        <v>58.099999999999994</v>
      </c>
      <c r="AI378" s="821">
        <v>15.629999999999999</v>
      </c>
      <c r="AJ378" s="821">
        <v>2.4</v>
      </c>
      <c r="AK378" s="821">
        <v>5.2</v>
      </c>
      <c r="AL378" s="833">
        <v>4610</v>
      </c>
      <c r="AM378" s="827">
        <v>2</v>
      </c>
      <c r="AN378" s="821">
        <v>1.37</v>
      </c>
      <c r="AO378" s="705">
        <f>IF(U378="n/a","n/a",IF(AA378&lt;0,"n/a",IF(AA378="n/a","n/a",J378+U378-AA378)))</f>
        <v>-5.8879378573515915</v>
      </c>
      <c r="AP378" s="706">
        <f>IF(U378="n/a","n/a",J378+U378)</f>
        <v>9.3058947417673519</v>
      </c>
      <c r="AQ378" s="843">
        <f>IF(OR(AC378&lt;0.01,AC378="n/a",AF378="n/a"),"n/a",(I378/SQRT(22.5*AC378*(I378/AF378))-1)*100)</f>
        <v>42.332158929357668</v>
      </c>
      <c r="AR378" s="618">
        <f>INDEX(Historical!$C$7:$C$1222,MATCH(B378,Historical!$B$7:$B$1244,0))*IF(AH378="n/a",1.03,IF(AH378&lt;0,1.01,IF(AH378&gt;10,1.1,(1+AH378/100))))</f>
        <v>1.8920000000000001</v>
      </c>
      <c r="AS378" s="841">
        <f>IF($AI378="n/a",1.03*AR378,IF($AI378&lt;0,1.01*AR378,IF($AI378&gt;10,1.1*AR378,(1+$AI378/100)*AR378)))</f>
        <v>2.0812000000000004</v>
      </c>
      <c r="AT378" s="841">
        <f>IF($AK378="n/a",1.03*AS378,IF($AK378&lt;0,1.01*AS378,IF($AK378&gt;10,1.1*AS378,(1+$AK378/100)*AS378)))</f>
        <v>2.1894224000000007</v>
      </c>
      <c r="AU378" s="841">
        <f>IF($AK378="n/a",1.03*AT378,IF($AK378&lt;0,1.01*AT378,IF($AK378&gt;10,1.1*AT378,(1+$AK378/100)*AT378)))</f>
        <v>2.3032723648000006</v>
      </c>
      <c r="AV378" s="841">
        <f>IF($AK378="n/a",1.03*AU378,IF($AK378&lt;0,1.01*AU378,IF($AK378&gt;10,1.1*AU378,(1+$AK378/100)*AU378)))</f>
        <v>2.4230425277696006</v>
      </c>
      <c r="AW378" s="618">
        <f>SUM(AR378:AV378)</f>
        <v>10.888937292569603</v>
      </c>
      <c r="AX378" s="713">
        <f>AW378/I378*100</f>
        <v>31.571288177934481</v>
      </c>
      <c r="AY378" s="887">
        <v>1.33</v>
      </c>
      <c r="AZ378" s="827">
        <v>13.900000000000002</v>
      </c>
      <c r="BA378" s="827">
        <v>-17.75</v>
      </c>
      <c r="BB378" s="827">
        <v>0.97</v>
      </c>
      <c r="BC378" s="827">
        <v>-3.71</v>
      </c>
      <c r="BE378" s="594">
        <v>1972</v>
      </c>
      <c r="BF378" s="853">
        <f>IF(BE378&gt;2020,0,IF(BE378&gt;2008,1,IF(BE378&gt;2001,2,IF(BE378&gt;1990,3,IF(BE378&gt;1980,4,IF(BE378&gt;1973,5,IF(BE378&gt;1970,6,IF(BE378&gt;1960,7,IF(BE378&gt;1958,8,IF(BE378&gt;1953,9,10))))))))))</f>
        <v>6</v>
      </c>
      <c r="BG378" s="837">
        <v>7.3999999999999995</v>
      </c>
      <c r="BH378" s="820" t="s">
        <v>4443</v>
      </c>
      <c r="BI378" s="820" t="s">
        <v>4444</v>
      </c>
    </row>
    <row r="379" spans="1:61" ht="11.25" customHeight="1" x14ac:dyDescent="0.2">
      <c r="A379" s="819" t="s">
        <v>4912</v>
      </c>
      <c r="B379" s="830" t="s">
        <v>1366</v>
      </c>
      <c r="C379" s="885" t="s">
        <v>4055</v>
      </c>
      <c r="D379" s="885" t="s">
        <v>4196</v>
      </c>
      <c r="E379" s="699">
        <v>13</v>
      </c>
      <c r="F379" s="1122">
        <v>297</v>
      </c>
      <c r="G379" s="1122" t="s">
        <v>105</v>
      </c>
      <c r="H379" s="1122" t="s">
        <v>105</v>
      </c>
      <c r="I379" t="n">
        <v>257.96</v>
      </c>
      <c r="J379" s="618">
        <f>(M379/I379)*100</f>
        <v>0.92760793104781025</v>
      </c>
      <c r="K379" s="832">
        <v>0.6</v>
      </c>
      <c r="L379" s="842">
        <v>4</v>
      </c>
      <c r="M379" s="609">
        <f>K379*L379</f>
        <v>2.4</v>
      </c>
      <c r="N379" s="825" t="s">
        <v>421</v>
      </c>
      <c r="O379" s="700">
        <v>0.53</v>
      </c>
      <c r="P379" s="603">
        <v>44797</v>
      </c>
      <c r="Q379" s="603">
        <v>44812</v>
      </c>
      <c r="R379" s="609">
        <f>(K379-O379)/O379*100</f>
        <v>13.20754716981131</v>
      </c>
      <c r="S379" s="667">
        <f>IF(INDEX(Historical!$D$7:$D$1220,MATCH(B379,Historical!$B$7:$B$1244,0))=0,"n/a",(INDEX(Historical!$C$7:$C$1222,MATCH(B379,Historical!$B$7:$B$1244,0))/INDEX(Historical!$D$7:$D$1220,MATCH(B379,Historical!$B$7:$B$1244,0))-1)*100)</f>
        <v>11.88118811881187</v>
      </c>
      <c r="T379" s="667">
        <f>IF(INDEX(Historical!$F$7:$F$1213,MATCH(B379,Historical!$B$7:$B$1244,0))=0,"n/a",((INDEX(Historical!$C$7:$C$1222,MATCH(B379,Historical!$B$7:$B$1244,0))/INDEX(Historical!$F$7:$F$1213,MATCH(B379,Historical!$B$7:$B$1244,0)))^(1/3)-1)*100)</f>
        <v>7.4844611903481795</v>
      </c>
      <c r="U379" s="667">
        <f>IF(INDEX(Historical!$H$7:$H$1213,MATCH(B379,Historical!$B$7:$B$1244,0))=0,"n/a",((INDEX(Historical!$C$7:$C$1222,MATCH(B379,Historical!$B$7:$B$1244,0))/INDEX(Historical!$H$7:$H$1213,MATCH(B379,Historical!$B$7:$B$1244,0)))^(1/5)-1)*100)</f>
        <v>10.051528973592539</v>
      </c>
      <c r="V379" s="667">
        <f>IF(INDEX(Historical!$N$7:$N$1213,MATCH(B379,Historical!$B$7:$B$1244,0))=0,"n/a",((INDEX(Historical!$C$7:$C$1222,MATCH(B379,Historical!$B$7:$B$1244,0))/INDEX(Historical!$N$7:$N$1213,MATCH(B379,Historical!$B$7:$B$1244,0)))^(1/10)-1)*100)</f>
        <v>11.514023231765492</v>
      </c>
      <c r="W379" s="668">
        <f>IF(OR(U379&lt;=0,U379="n/a",V379&lt;=0,V379="n/a"),"n/a",U379/V379)</f>
        <v>0.87298147409168436</v>
      </c>
      <c r="X379" s="669">
        <f>IF(OR(AJ379&lt;=0,AJ379="n/a",U379&lt;=0,U379="n/a"),"n/a",U379/AJ379)</f>
        <v>0.64848574023177674</v>
      </c>
      <c r="Y379" s="638"/>
      <c r="Z379" s="618">
        <f>IF(OR(AC379&lt;0.01,AC379="n/a"),"n/a",M379/AC379*100)</f>
        <v>16.064257028112451</v>
      </c>
      <c r="AA379" s="841">
        <f>IF(OR(AC379&lt;0.01,AC379="n/a"),"n/a",I379/AC379)</f>
        <v>17.31793842034806</v>
      </c>
      <c r="AB379" s="842">
        <v>12</v>
      </c>
      <c r="AC379" s="821">
        <v>14.94</v>
      </c>
      <c r="AD379" s="821">
        <v>1.69</v>
      </c>
      <c r="AE379" s="821">
        <v>2.58</v>
      </c>
      <c r="AF379" s="821">
        <v>2.9</v>
      </c>
      <c r="AG379" s="821">
        <v>17.899999999999999</v>
      </c>
      <c r="AH379" s="821">
        <v>31.3</v>
      </c>
      <c r="AI379" s="821">
        <v>16.25</v>
      </c>
      <c r="AJ379" s="821">
        <v>15.5</v>
      </c>
      <c r="AK379" s="821">
        <v>10.299999999999999</v>
      </c>
      <c r="AL379" s="833">
        <v>6480</v>
      </c>
      <c r="AM379" s="827">
        <v>0.5</v>
      </c>
      <c r="AN379" s="821">
        <v>0.45</v>
      </c>
      <c r="AO379" s="705">
        <f>IF(U379="n/a","n/a",IF(AA379&lt;0,"n/a",IF(AA379="n/a","n/a",J379+U379-AA379)))</f>
        <v>-6.3388015157077113</v>
      </c>
      <c r="AP379" s="706">
        <f>IF(U379="n/a","n/a",J379+U379)</f>
        <v>10.979136904640349</v>
      </c>
      <c r="AQ379" s="843">
        <f>IF(OR(AC379&lt;0.01,AC379="n/a",AF379="n/a"),"n/a",(I379/SQRT(22.5*AC379*(I379/AF379))-1)*100)</f>
        <v>49.401801891572305</v>
      </c>
      <c r="AR379" s="618">
        <f>INDEX(Historical!$C$7:$C$1222,MATCH(B379,Historical!$B$7:$B$1244,0))*IF(AH379="n/a",1.03,IF(AH379&lt;0,1.01,IF(AH379&gt;10,1.1,(1+AH379/100))))</f>
        <v>2.4859999999999998</v>
      </c>
      <c r="AS379" s="841">
        <f>IF($AI379="n/a",1.03*AR379,IF($AI379&lt;0,1.01*AR379,IF($AI379&gt;10,1.1*AR379,(1+$AI379/100)*AR379)))</f>
        <v>2.7345999999999999</v>
      </c>
      <c r="AT379" s="841">
        <f>IF($AK379="n/a",1.03*AS379,IF($AK379&lt;0,1.01*AS379,IF($AK379&gt;10,1.1*AS379,(1+$AK379/100)*AS379)))</f>
        <v>3.00806</v>
      </c>
      <c r="AU379" s="841">
        <f>IF($AK379="n/a",1.03*AT379,IF($AK379&lt;0,1.01*AT379,IF($AK379&gt;10,1.1*AT379,(1+$AK379/100)*AT379)))</f>
        <v>3.3088660000000001</v>
      </c>
      <c r="AV379" s="841">
        <f>IF($AK379="n/a",1.03*AU379,IF($AK379&lt;0,1.01*AU379,IF($AK379&gt;10,1.1*AU379,(1+$AK379/100)*AU379)))</f>
        <v>3.6397526000000004</v>
      </c>
      <c r="AW379" s="618">
        <f>SUM(AR379:AV379)</f>
        <v>15.177278600000001</v>
      </c>
      <c r="AX379" s="713">
        <f>AW379/I379*100</f>
        <v>5.8660683337842539</v>
      </c>
      <c r="AY379" s="887">
        <v>1.27</v>
      </c>
      <c r="AZ379" s="827">
        <v>34.619999999999997</v>
      </c>
      <c r="BA379" s="827">
        <v>-8.18</v>
      </c>
      <c r="BB379" s="827">
        <v>5.2</v>
      </c>
      <c r="BC379" s="827">
        <v>7.5399999999999991</v>
      </c>
      <c r="BE379" s="594">
        <v>2010</v>
      </c>
      <c r="BF379" s="853">
        <f>IF(BE379&gt;2020,0,IF(BE379&gt;2008,1,IF(BE379&gt;2001,2,IF(BE379&gt;1990,3,IF(BE379&gt;1980,4,IF(BE379&gt;1973,5,IF(BE379&gt;1970,6,IF(BE379&gt;1960,7,IF(BE379&gt;1958,8,IF(BE379&gt;1953,9,10))))))))))</f>
        <v>1</v>
      </c>
      <c r="BG379" s="837">
        <v>10.4</v>
      </c>
      <c r="BH379" s="820" t="s">
        <v>4443</v>
      </c>
      <c r="BI379" s="820" t="s">
        <v>4444</v>
      </c>
    </row>
    <row r="380" spans="1:61" s="737" customFormat="1" ht="11.25" customHeight="1" x14ac:dyDescent="0.2">
      <c r="A380" s="720" t="s">
        <v>4913</v>
      </c>
      <c r="B380" s="743" t="s">
        <v>4298</v>
      </c>
      <c r="C380" s="885" t="s">
        <v>111</v>
      </c>
      <c r="D380" s="885" t="s">
        <v>4203</v>
      </c>
      <c r="E380" s="721">
        <v>22</v>
      </c>
      <c r="F380" s="1122">
        <v>161</v>
      </c>
      <c r="G380" s="1121" t="s">
        <v>36</v>
      </c>
      <c r="H380" s="1121" t="s">
        <v>36</v>
      </c>
      <c r="I380" t="n">
        <v>190.78</v>
      </c>
      <c r="J380" s="723">
        <f>(M380/I380)*100</f>
        <v>2.1591931436147545</v>
      </c>
      <c r="K380" s="724">
        <v>1.1399999999999999</v>
      </c>
      <c r="L380" s="725">
        <v>4</v>
      </c>
      <c r="M380" s="726">
        <f>K380*L380</f>
        <v>4.5599999999999996</v>
      </c>
      <c r="N380" s="727" t="s">
        <v>597</v>
      </c>
      <c r="O380" s="728">
        <v>1.1200000000000001</v>
      </c>
      <c r="P380" s="1037">
        <v>44994</v>
      </c>
      <c r="Q380" s="1037">
        <v>45009</v>
      </c>
      <c r="R380" s="726">
        <f>(K380-O380)/O380*100</f>
        <v>1.7857142857142672</v>
      </c>
      <c r="S380" s="667">
        <f>IF(INDEX(Historical!$D$7:$D$1220,MATCH(B380,Historical!$B$7:$B$1244,0))=0,"n/a",(INDEX(Historical!$C$7:$C$1222,MATCH(B380,Historical!$B$7:$B$1244,0))/INDEX(Historical!$D$7:$D$1220,MATCH(B380,Historical!$B$7:$B$1244,0))-1)*100)</f>
        <v>9.8039215686274606</v>
      </c>
      <c r="T380" s="667">
        <f>IF(INDEX(Historical!$F$7:$F$1213,MATCH(B380,Historical!$B$7:$B$1244,0))=0,"n/a",((INDEX(Historical!$C$7:$C$1222,MATCH(B380,Historical!$B$7:$B$1244,0))/INDEX(Historical!$F$7:$F$1213,MATCH(B380,Historical!$B$7:$B$1244,0)))^(1/3)-1)*100)</f>
        <v>16.001972067050652</v>
      </c>
      <c r="U380" s="667">
        <f>IF(INDEX(Historical!$H$7:$H$1213,MATCH(B380,Historical!$B$7:$B$1244,0))=0,"n/a",((INDEX(Historical!$C$7:$C$1222,MATCH(B380,Historical!$B$7:$B$1244,0))/INDEX(Historical!$H$7:$H$1213,MATCH(B380,Historical!$B$7:$B$1244,0)))^(1/5)-1)*100)</f>
        <v>15.284538836947647</v>
      </c>
      <c r="V380" s="667">
        <f>IF(INDEX(Historical!$N$7:$N$1213,MATCH(B380,Historical!$B$7:$B$1244,0))=0,"n/a",((INDEX(Historical!$C$7:$C$1222,MATCH(B380,Historical!$B$7:$B$1244,0))/INDEX(Historical!$N$7:$N$1213,MATCH(B380,Historical!$B$7:$B$1244,0)))^(1/10)-1)*100)</f>
        <v>12.334976252295826</v>
      </c>
      <c r="W380" s="668">
        <f>IF(OR(U380&lt;=0,U380="n/a",V380&lt;=0,V380="n/a"),"n/a",U380/V380)</f>
        <v>1.2391218697403523</v>
      </c>
      <c r="X380" s="669">
        <f>IF(OR(AJ380&lt;=0,AJ380="n/a",U380&lt;=0,U380="n/a"),"n/a",U380/AJ380)</f>
        <v>1.2227631069558118</v>
      </c>
      <c r="Y380" s="738"/>
      <c r="Z380" s="723">
        <f>IF(OR(AC380&lt;0.01,AC380="n/a"),"n/a",M380/AC380*100)</f>
        <v>84.132841328413278</v>
      </c>
      <c r="AA380" s="730">
        <f>IF(OR(AC380&lt;0.01,AC380="n/a"),"n/a",I380/AC380)</f>
        <v>38.964944649446494</v>
      </c>
      <c r="AB380" s="725">
        <v>6</v>
      </c>
      <c r="AC380" s="731">
        <v>5.42</v>
      </c>
      <c r="AD380" s="731">
        <v>12.72</v>
      </c>
      <c r="AE380" s="731">
        <v>2.34</v>
      </c>
      <c r="AF380" s="731">
        <v>2.2000000000000002</v>
      </c>
      <c r="AG380" s="731">
        <v>10.100000000000001</v>
      </c>
      <c r="AH380" s="731">
        <v>75.099999999999994</v>
      </c>
      <c r="AI380" s="731">
        <v>7.89</v>
      </c>
      <c r="AJ380" s="731">
        <v>12.5</v>
      </c>
      <c r="AK380" s="731">
        <v>3.06</v>
      </c>
      <c r="AL380" s="732">
        <v>40000</v>
      </c>
      <c r="AM380" s="733">
        <v>0.3</v>
      </c>
      <c r="AN380" s="731">
        <v>0.38</v>
      </c>
      <c r="AO380" s="734">
        <f>IF(U380="n/a","n/a",IF(AA380&lt;0,"n/a",IF(AA380="n/a","n/a",J380+U380-AA380)))</f>
        <v>-21.521212668884093</v>
      </c>
      <c r="AP380" s="735">
        <f>IF(U380="n/a","n/a",J380+U380)</f>
        <v>17.443731980562401</v>
      </c>
      <c r="AQ380" s="843">
        <f>IF(OR(AC380&lt;0.01,AC380="n/a",AF380="n/a"),"n/a",(I380/SQRT(22.5*AC380*(I380/AF380))-1)*100)</f>
        <v>95.189797352653429</v>
      </c>
      <c r="AR380" s="618">
        <f>INDEX(Historical!$C$7:$C$1222,MATCH(B380,Historical!$B$7:$B$1244,0))*IF(AH380="n/a",1.03,IF(AH380&lt;0,1.01,IF(AH380&gt;10,1.1,(1+AH380/100))))</f>
        <v>4.9280000000000008</v>
      </c>
      <c r="AS380" s="730">
        <f>IF($AI380="n/a",1.03*AR380,IF($AI380&lt;0,1.01*AR380,IF($AI380&gt;10,1.1*AR380,(1+$AI380/100)*AR380)))</f>
        <v>5.3168192000000003</v>
      </c>
      <c r="AT380" s="730">
        <f>IF($AK380="n/a",1.03*AS380,IF($AK380&lt;0,1.01*AS380,IF($AK380&gt;10,1.1*AS380,(1+$AK380/100)*AS380)))</f>
        <v>5.4795138675199997</v>
      </c>
      <c r="AU380" s="730">
        <f>IF($AK380="n/a",1.03*AT380,IF($AK380&lt;0,1.01*AT380,IF($AK380&gt;10,1.1*AT380,(1+$AK380/100)*AT380)))</f>
        <v>5.6471869918661115</v>
      </c>
      <c r="AV380" s="730">
        <f>IF($AK380="n/a",1.03*AU380,IF($AK380&lt;0,1.01*AU380,IF($AK380&gt;10,1.1*AU380,(1+$AK380/100)*AU380)))</f>
        <v>5.8199909138172146</v>
      </c>
      <c r="AW380" s="723">
        <f>SUM(AR380:AV380)</f>
        <v>27.191510973203329</v>
      </c>
      <c r="AX380" s="736">
        <f>AW380/I380*100</f>
        <v>12.87537808286535</v>
      </c>
      <c r="AY380" s="888">
        <v>0.71</v>
      </c>
      <c r="AZ380" s="733">
        <v>11.31</v>
      </c>
      <c r="BA380" s="733">
        <v>-24.5</v>
      </c>
      <c r="BB380" s="733">
        <v>2.0699999999999998</v>
      </c>
      <c r="BC380" s="733">
        <v>-6.2799999999999994</v>
      </c>
      <c r="BD380" s="862"/>
      <c r="BE380" s="594">
        <v>2002</v>
      </c>
      <c r="BF380" s="853">
        <f>IF(BE380&gt;2020,0,IF(BE380&gt;2008,1,IF(BE380&gt;2001,2,IF(BE380&gt;1990,3,IF(BE380&gt;1980,4,IF(BE380&gt;1973,5,IF(BE380&gt;1970,6,IF(BE380&gt;1960,7,IF(BE380&gt;1958,8,IF(BE380&gt;1953,9,10))))))))))</f>
        <v>2</v>
      </c>
      <c r="BG380" s="783">
        <v>5.6000000000000005</v>
      </c>
      <c r="BH380" s="820" t="s">
        <v>4443</v>
      </c>
      <c r="BI380" s="820" t="s">
        <v>4444</v>
      </c>
    </row>
    <row r="381" spans="1:61" ht="11.25" customHeight="1" x14ac:dyDescent="0.2">
      <c r="A381" s="819" t="s">
        <v>1353</v>
      </c>
      <c r="B381" s="830" t="s">
        <v>1354</v>
      </c>
      <c r="C381" s="885" t="s">
        <v>111</v>
      </c>
      <c r="D381" s="885" t="s">
        <v>1181</v>
      </c>
      <c r="E381" s="699">
        <v>13</v>
      </c>
      <c r="F381" s="1122">
        <v>293</v>
      </c>
      <c r="G381" s="1098" t="s">
        <v>105</v>
      </c>
      <c r="H381" s="1098" t="s">
        <v>105</v>
      </c>
      <c r="I381" s="829">
        <v>254.83</v>
      </c>
      <c r="J381" s="618">
        <f>(M381/I381)*100</f>
        <v>1.6638543342620569</v>
      </c>
      <c r="K381" s="832">
        <v>1.06</v>
      </c>
      <c r="L381" s="842">
        <v>4</v>
      </c>
      <c r="M381" s="609">
        <f>K381*L381</f>
        <v>4.24</v>
      </c>
      <c r="N381" s="825" t="s">
        <v>561</v>
      </c>
      <c r="O381" s="700">
        <v>0.92</v>
      </c>
      <c r="P381" s="603">
        <v>44741</v>
      </c>
      <c r="Q381" s="603">
        <v>44757</v>
      </c>
      <c r="R381" s="609">
        <f>(K381-O381)/O381*100</f>
        <v>15.217391304347828</v>
      </c>
      <c r="S381" s="667">
        <f>IF(INDEX(Historical!$D$7:$D$1220,MATCH(B381,Historical!$B$7:$B$1244,0))=0,"n/a",(INDEX(Historical!$C$7:$C$1222,MATCH(B381,Historical!$B$7:$B$1244,0))/INDEX(Historical!$D$7:$D$1220,MATCH(B381,Historical!$B$7:$B$1244,0))-1)*100)</f>
        <v>17.159763313609467</v>
      </c>
      <c r="T381" s="667">
        <f>IF(INDEX(Historical!$F$7:$F$1213,MATCH(B381,Historical!$B$7:$B$1244,0))=0,"n/a",((INDEX(Historical!$C$7:$C$1222,MATCH(B381,Historical!$B$7:$B$1244,0))/INDEX(Historical!$F$7:$F$1213,MATCH(B381,Historical!$B$7:$B$1244,0)))^(1/3)-1)*100)</f>
        <v>11.982121911147271</v>
      </c>
      <c r="U381" s="667">
        <f>IF(INDEX(Historical!$H$7:$H$1213,MATCH(B381,Historical!$B$7:$B$1244,0))=0,"n/a",((INDEX(Historical!$C$7:$C$1222,MATCH(B381,Historical!$B$7:$B$1244,0))/INDEX(Historical!$H$7:$H$1213,MATCH(B381,Historical!$B$7:$B$1244,0)))^(1/5)-1)*100)</f>
        <v>16.066654712615257</v>
      </c>
      <c r="V381" s="667">
        <f>IF(INDEX(Historical!$N$7:$N$1213,MATCH(B381,Historical!$B$7:$B$1244,0))=0,"n/a",((INDEX(Historical!$C$7:$C$1222,MATCH(B381,Historical!$B$7:$B$1244,0))/INDEX(Historical!$N$7:$N$1213,MATCH(B381,Historical!$B$7:$B$1244,0)))^(1/10)-1)*100)</f>
        <v>18.262306967677276</v>
      </c>
      <c r="W381" s="668">
        <f>IF(OR(U381&lt;=0,U381="n/a",V381&lt;=0,V381="n/a"),"n/a",U381/V381)</f>
        <v>0.87977136410267687</v>
      </c>
      <c r="X381" s="669">
        <f>IF(OR(AJ381&lt;=0,AJ381="n/a",U381&lt;=0,U381="n/a"),"n/a",U381/AJ381)</f>
        <v>1.3501390514802738</v>
      </c>
      <c r="Y381" s="638"/>
      <c r="Z381" s="618">
        <f>IF(OR(AC381&lt;0.01,AC381="n/a"),"n/a",M381/AC381*100)</f>
        <v>30.481667864845434</v>
      </c>
      <c r="AA381" s="841">
        <f>IF(OR(AC381&lt;0.01,AC381="n/a"),"n/a",I381/AC381)</f>
        <v>18.319913731128686</v>
      </c>
      <c r="AB381" s="842">
        <v>12</v>
      </c>
      <c r="AC381" s="821">
        <v>13.91</v>
      </c>
      <c r="AD381" s="821">
        <v>1.65</v>
      </c>
      <c r="AE381" s="821">
        <v>1.93</v>
      </c>
      <c r="AF381" s="822" t="s">
        <v>135</v>
      </c>
      <c r="AG381" s="821">
        <v>-150.69999999999999</v>
      </c>
      <c r="AH381" s="821">
        <v>12.2</v>
      </c>
      <c r="AI381" s="821">
        <v>9.7799999999999994</v>
      </c>
      <c r="AJ381" s="821">
        <v>11.899999999999999</v>
      </c>
      <c r="AK381" s="821">
        <v>11.01</v>
      </c>
      <c r="AL381" s="833">
        <v>9110</v>
      </c>
      <c r="AM381" s="827">
        <v>1.3</v>
      </c>
      <c r="AN381" s="823" t="s">
        <v>135</v>
      </c>
      <c r="AO381" s="705">
        <f>IF(U381="n/a","n/a",IF(AA381&lt;0,"n/a",IF(AA381="n/a","n/a",J381+U381-AA381)))</f>
        <v>-0.58940468425137027</v>
      </c>
      <c r="AP381" s="706">
        <f>IF(U381="n/a","n/a",J381+U381)</f>
        <v>17.730509046877316</v>
      </c>
      <c r="AQ381" s="843" t="str">
        <f>IF(OR(AC381&lt;0.01,AC381="n/a",AF381="n/a"),"n/a",(I381/SQRT(22.5*AC381*(I381/AF381))-1)*100)</f>
        <v>n/a</v>
      </c>
      <c r="AR381" s="618">
        <f>INDEX(Historical!$C$7:$C$1222,MATCH(B381,Historical!$B$7:$B$1244,0))*IF(AH381="n/a",1.03,IF(AH381&lt;0,1.01,IF(AH381&gt;10,1.1,(1+AH381/100))))</f>
        <v>4.3559999999999999</v>
      </c>
      <c r="AS381" s="841">
        <f>IF($AI381="n/a",1.03*AR381,IF($AI381&lt;0,1.01*AR381,IF($AI381&gt;10,1.1*AR381,(1+$AI381/100)*AR381)))</f>
        <v>4.7820167999999992</v>
      </c>
      <c r="AT381" s="841">
        <f>IF($AK381="n/a",1.03*AS381,IF($AK381&lt;0,1.01*AS381,IF($AK381&gt;10,1.1*AS381,(1+$AK381/100)*AS381)))</f>
        <v>5.2602184799999998</v>
      </c>
      <c r="AU381" s="841">
        <f>IF($AK381="n/a",1.03*AT381,IF($AK381&lt;0,1.01*AT381,IF($AK381&gt;10,1.1*AT381,(1+$AK381/100)*AT381)))</f>
        <v>5.7862403279999999</v>
      </c>
      <c r="AV381" s="841">
        <f>IF($AK381="n/a",1.03*AU381,IF($AK381&lt;0,1.01*AU381,IF($AK381&gt;10,1.1*AU381,(1+$AK381/100)*AU381)))</f>
        <v>6.3648643608000004</v>
      </c>
      <c r="AW381" s="618">
        <f>SUM(AR381:AV381)</f>
        <v>26.549339968799998</v>
      </c>
      <c r="AX381" s="713">
        <f>AW381/I381*100</f>
        <v>10.418451504453948</v>
      </c>
      <c r="AY381" s="887">
        <v>0.93</v>
      </c>
      <c r="AZ381" s="827">
        <v>39.369999999999997</v>
      </c>
      <c r="BA381" s="827">
        <v>-8.76</v>
      </c>
      <c r="BB381" s="827">
        <v>1.0900000000000001</v>
      </c>
      <c r="BC381" s="827">
        <v>7.32</v>
      </c>
      <c r="BE381" s="594">
        <v>2010</v>
      </c>
      <c r="BF381" s="853">
        <f>IF(BE381&gt;2020,0,IF(BE381&gt;2008,1,IF(BE381&gt;2001,2,IF(BE381&gt;1990,3,IF(BE381&gt;1980,4,IF(BE381&gt;1973,5,IF(BE381&gt;1970,6,IF(BE381&gt;1960,7,IF(BE381&gt;1958,8,IF(BE381&gt;1953,9,10))))))))))</f>
        <v>1</v>
      </c>
      <c r="BG381" s="837">
        <v>19.3</v>
      </c>
      <c r="BH381" s="820" t="s">
        <v>4443</v>
      </c>
      <c r="BI381" s="820" t="s">
        <v>4444</v>
      </c>
    </row>
    <row r="382" spans="1:61" ht="11.25" customHeight="1" x14ac:dyDescent="0.2">
      <c r="A382" s="819" t="s">
        <v>4914</v>
      </c>
      <c r="B382" s="830" t="s">
        <v>4236</v>
      </c>
      <c r="C382" s="885" t="s">
        <v>122</v>
      </c>
      <c r="D382" s="885" t="s">
        <v>4037</v>
      </c>
      <c r="E382" s="699">
        <v>30</v>
      </c>
      <c r="F382" s="1122">
        <v>108</v>
      </c>
      <c r="G382" s="1122" t="s">
        <v>36</v>
      </c>
      <c r="H382" s="1122" t="s">
        <v>36</v>
      </c>
      <c r="I382" t="n">
        <v>351.54</v>
      </c>
      <c r="J382" s="618">
        <f>(M382/I382)*100</f>
        <v>1.4639607314062635</v>
      </c>
      <c r="K382" s="839">
        <v>1.2749999999999999</v>
      </c>
      <c r="L382" s="842">
        <v>4</v>
      </c>
      <c r="M382" s="609">
        <f>K382*L382</f>
        <v>5.0999999999999996</v>
      </c>
      <c r="N382" s="825" t="s">
        <v>147</v>
      </c>
      <c r="O382" s="701">
        <v>1.17</v>
      </c>
      <c r="P382" s="603">
        <v>44998</v>
      </c>
      <c r="Q382" s="603">
        <v>45013</v>
      </c>
      <c r="R382" s="609">
        <f>(K382-O382)/O382*100</f>
        <v>8.9743589743589727</v>
      </c>
      <c r="S382" s="667">
        <f>IF(INDEX(Historical!$D$7:$D$1220,MATCH(B382,Historical!$B$7:$B$1244,0))=0,"n/a",(INDEX(Historical!$C$7:$C$1222,MATCH(B382,Historical!$B$7:$B$1244,0))/INDEX(Historical!$D$7:$D$1220,MATCH(B382,Historical!$B$7:$B$1244,0))-1)*100)</f>
        <v>10.377358490566024</v>
      </c>
      <c r="T382" s="667">
        <f>IF(INDEX(Historical!$F$7:$F$1213,MATCH(B382,Historical!$B$7:$B$1244,0))=0,"n/a",((INDEX(Historical!$C$7:$C$1222,MATCH(B382,Historical!$B$7:$B$1244,0))/INDEX(Historical!$F$7:$F$1213,MATCH(B382,Historical!$B$7:$B$1244,0)))^(1/3)-1)*100)</f>
        <v>10.168965043737209</v>
      </c>
      <c r="U382" s="667">
        <f>IF(INDEX(Historical!$H$7:$H$1213,MATCH(B382,Historical!$B$7:$B$1244,0))=0,"n/a",((INDEX(Historical!$C$7:$C$1222,MATCH(B382,Historical!$B$7:$B$1244,0))/INDEX(Historical!$H$7:$H$1213,MATCH(B382,Historical!$B$7:$B$1244,0)))^(1/5)-1)*100)</f>
        <v>8.2398196229486853</v>
      </c>
      <c r="V382" s="667">
        <f>IF(INDEX(Historical!$N$7:$N$1213,MATCH(B382,Historical!$B$7:$B$1244,0))=0,"n/a",((INDEX(Historical!$C$7:$C$1222,MATCH(B382,Historical!$B$7:$B$1244,0))/INDEX(Historical!$N$7:$N$1213,MATCH(B382,Historical!$B$7:$B$1244,0)))^(1/10)-1)*100)</f>
        <v>7.8406053918016472</v>
      </c>
      <c r="W382" s="668">
        <f>IF(OR(U382&lt;=0,U382="n/a",V382&lt;=0,V382="n/a"),"n/a",U382/V382)</f>
        <v>1.0509162508757892</v>
      </c>
      <c r="X382" s="669">
        <f>IF(OR(AJ382&lt;=0,AJ382="n/a",U382&lt;=0,U382="n/a"),"n/a",U382/AJ382)</f>
        <v>1.1771170889926692</v>
      </c>
      <c r="Y382" s="637"/>
      <c r="Z382" s="618">
        <f>IF(OR(AC382&lt;0.01,AC382="n/a"),"n/a",M382/AC382*100)</f>
        <v>61.89320388349514</v>
      </c>
      <c r="AA382" s="841">
        <f>IF(OR(AC382&lt;0.01,AC382="n/a"),"n/a",I382/AC382)</f>
        <v>42.277912621359221</v>
      </c>
      <c r="AB382" s="842">
        <v>12</v>
      </c>
      <c r="AC382" s="821">
        <v>8.24</v>
      </c>
      <c r="AD382" s="821">
        <v>4.12</v>
      </c>
      <c r="AE382" s="821">
        <v>4.8499999999999996</v>
      </c>
      <c r="AF382" s="821">
        <v>4.55</v>
      </c>
      <c r="AG382" s="821">
        <v>8.6</v>
      </c>
      <c r="AH382" s="821">
        <v>55.7</v>
      </c>
      <c r="AI382" s="821">
        <v>10.220000000000001</v>
      </c>
      <c r="AJ382" s="821">
        <v>7.0000000000000009</v>
      </c>
      <c r="AK382" s="821">
        <v>10.14</v>
      </c>
      <c r="AL382" s="833">
        <v>161970</v>
      </c>
      <c r="AM382" s="827">
        <v>0.1</v>
      </c>
      <c r="AN382" s="821">
        <v>0.41</v>
      </c>
      <c r="AO382" s="705">
        <f>IF(U382="n/a","n/a",IF(AA382&lt;0,"n/a",IF(AA382="n/a","n/a",J382+U382-AA382)))</f>
        <v>-32.574132267004273</v>
      </c>
      <c r="AP382" s="706">
        <f>IF(U382="n/a","n/a",J382+U382)</f>
        <v>9.703780354354949</v>
      </c>
      <c r="AQ382" s="843">
        <f>IF(OR(AC382&lt;0.01,AC382="n/a",AF382="n/a"),"n/a",(I382/SQRT(22.5*AC382*(I382/AF382))-1)*100)</f>
        <v>192.39585224842361</v>
      </c>
      <c r="AR382" s="618">
        <f>INDEX(Historical!$C$7:$C$1222,MATCH(B382,Historical!$B$7:$B$1244,0))*IF(AH382="n/a",1.03,IF(AH382&lt;0,1.01,IF(AH382&gt;10,1.1,(1+AH382/100))))</f>
        <v>5.1479999999999997</v>
      </c>
      <c r="AS382" s="841">
        <f>IF($AI382="n/a",1.03*AR382,IF($AI382&lt;0,1.01*AR382,IF($AI382&gt;10,1.1*AR382,(1+$AI382/100)*AR382)))</f>
        <v>5.6627999999999998</v>
      </c>
      <c r="AT382" s="841">
        <f>IF($AK382="n/a",1.03*AS382,IF($AK382&lt;0,1.01*AS382,IF($AK382&gt;10,1.1*AS382,(1+$AK382/100)*AS382)))</f>
        <v>6.2290800000000006</v>
      </c>
      <c r="AU382" s="841">
        <f>IF($AK382="n/a",1.03*AT382,IF($AK382&lt;0,1.01*AT382,IF($AK382&gt;10,1.1*AT382,(1+$AK382/100)*AT382)))</f>
        <v>6.8519880000000013</v>
      </c>
      <c r="AV382" s="841">
        <f>IF($AK382="n/a",1.03*AU382,IF($AK382&lt;0,1.01*AU382,IF($AK382&gt;10,1.1*AU382,(1+$AK382/100)*AU382)))</f>
        <v>7.5371868000000024</v>
      </c>
      <c r="AW382" s="618">
        <f>SUM(AR382:AV382)</f>
        <v>31.429054800000003</v>
      </c>
      <c r="AX382" s="713">
        <f>AW382/I382*100</f>
        <v>9.0217455004736351</v>
      </c>
      <c r="AY382" s="887">
        <v>0.87</v>
      </c>
      <c r="AZ382" s="827">
        <v>32.729999999999997</v>
      </c>
      <c r="BA382" s="827">
        <v>0.01</v>
      </c>
      <c r="BB382" s="827">
        <v>6.1</v>
      </c>
      <c r="BC382" s="827">
        <v>13.370000000000001</v>
      </c>
      <c r="BE382" s="594">
        <v>1994</v>
      </c>
      <c r="BF382" s="853">
        <f>IF(BE382&gt;2020,0,IF(BE382&gt;2008,1,IF(BE382&gt;2001,2,IF(BE382&gt;1990,3,IF(BE382&gt;1980,4,IF(BE382&gt;1973,5,IF(BE382&gt;1970,6,IF(BE382&gt;1960,7,IF(BE382&gt;1958,8,IF(BE382&gt;1953,9,10))))))))))</f>
        <v>3</v>
      </c>
      <c r="BG382" s="837">
        <v>4.5</v>
      </c>
      <c r="BH382" s="820" t="s">
        <v>4443</v>
      </c>
      <c r="BI382" s="820" t="s">
        <v>4444</v>
      </c>
    </row>
    <row r="383" spans="1:61" ht="11.25" customHeight="1" x14ac:dyDescent="0.2">
      <c r="A383" s="826" t="s">
        <v>4915</v>
      </c>
      <c r="B383" s="830" t="s">
        <v>1340</v>
      </c>
      <c r="C383" s="885" t="s">
        <v>107</v>
      </c>
      <c r="D383" s="885" t="s">
        <v>4197</v>
      </c>
      <c r="E383" s="699">
        <v>12</v>
      </c>
      <c r="F383" s="1122">
        <v>395</v>
      </c>
      <c r="G383" s="1104" t="s">
        <v>36</v>
      </c>
      <c r="H383" s="1104" t="s">
        <v>36</v>
      </c>
      <c r="I383" s="829">
        <v>71.62</v>
      </c>
      <c r="J383" s="618">
        <f>(M383/I383)*100</f>
        <v>2.5691147724099412</v>
      </c>
      <c r="K383" s="832">
        <v>0.46</v>
      </c>
      <c r="L383" s="842">
        <v>4</v>
      </c>
      <c r="M383" s="609">
        <f>K383*L383</f>
        <v>1.84</v>
      </c>
      <c r="N383" s="825" t="s">
        <v>556</v>
      </c>
      <c r="O383" s="700">
        <v>0.4</v>
      </c>
      <c r="P383" s="603">
        <v>44950</v>
      </c>
      <c r="Q383" s="603">
        <v>44963</v>
      </c>
      <c r="R383" s="609">
        <f>(K383-O383)/O383*100</f>
        <v>15</v>
      </c>
      <c r="S383" s="667">
        <f>IF(INDEX(Historical!$D$7:$D$1220,MATCH(B383,Historical!$B$7:$B$1244,0))=0,"n/a",(INDEX(Historical!$C$7:$C$1222,MATCH(B383,Historical!$B$7:$B$1244,0))/INDEX(Historical!$D$7:$D$1220,MATCH(B383,Historical!$B$7:$B$1244,0))-1)*100)</f>
        <v>17.647058823529417</v>
      </c>
      <c r="T383" s="667">
        <f>IF(INDEX(Historical!$F$7:$F$1213,MATCH(B383,Historical!$B$7:$B$1244,0))=0,"n/a",((INDEX(Historical!$C$7:$C$1222,MATCH(B383,Historical!$B$7:$B$1244,0))/INDEX(Historical!$F$7:$F$1213,MATCH(B383,Historical!$B$7:$B$1244,0)))^(1/3)-1)*100)</f>
        <v>11.315078730200367</v>
      </c>
      <c r="U383" s="667">
        <f>IF(INDEX(Historical!$H$7:$H$1213,MATCH(B383,Historical!$B$7:$B$1244,0))=0,"n/a",((INDEX(Historical!$C$7:$C$1222,MATCH(B383,Historical!$B$7:$B$1244,0))/INDEX(Historical!$H$7:$H$1213,MATCH(B383,Historical!$B$7:$B$1244,0)))^(1/5)-1)*100)</f>
        <v>13.485457134316015</v>
      </c>
      <c r="V383" s="667">
        <f>IF(INDEX(Historical!$N$7:$N$1213,MATCH(B383,Historical!$B$7:$B$1244,0))=0,"n/a",((INDEX(Historical!$C$7:$C$1222,MATCH(B383,Historical!$B$7:$B$1244,0))/INDEX(Historical!$N$7:$N$1213,MATCH(B383,Historical!$B$7:$B$1244,0)))^(1/10)-1)*100)</f>
        <v>13.694370033707948</v>
      </c>
      <c r="W383" s="668">
        <f>IF(OR(U383&lt;=0,U383="n/a",V383&lt;=0,V383="n/a"),"n/a",U383/V383)</f>
        <v>0.98474461410946945</v>
      </c>
      <c r="X383" s="669">
        <f>IF(OR(AJ383&lt;=0,AJ383="n/a",U383&lt;=0,U383="n/a"),"n/a",U383/AJ383)</f>
        <v>1.2149060481365779</v>
      </c>
      <c r="Y383" s="640"/>
      <c r="Z383" s="618">
        <f>IF(OR(AC383&lt;0.01,AC383="n/a"),"n/a",M383/AC383*100)</f>
        <v>45.544554455445549</v>
      </c>
      <c r="AA383" s="841">
        <f>IF(OR(AC383&lt;0.01,AC383="n/a"),"n/a",I383/AC383)</f>
        <v>17.727722772277229</v>
      </c>
      <c r="AB383" s="842">
        <v>12</v>
      </c>
      <c r="AC383" s="821">
        <v>4.04</v>
      </c>
      <c r="AD383" s="821">
        <v>1.76</v>
      </c>
      <c r="AE383" s="821">
        <v>7.54</v>
      </c>
      <c r="AF383" s="821">
        <v>3.18</v>
      </c>
      <c r="AG383" s="821">
        <v>18.399999999999999</v>
      </c>
      <c r="AH383" s="821">
        <v>8.1</v>
      </c>
      <c r="AI383" s="821">
        <v>-2.34</v>
      </c>
      <c r="AJ383" s="821">
        <v>11.1</v>
      </c>
      <c r="AK383" s="821">
        <v>10</v>
      </c>
      <c r="AL383" s="833">
        <v>1810</v>
      </c>
      <c r="AM383" s="827">
        <v>1</v>
      </c>
      <c r="AN383" s="821">
        <v>0</v>
      </c>
      <c r="AO383" s="705">
        <f>IF(U383="n/a","n/a",IF(AA383&lt;0,"n/a",IF(AA383="n/a","n/a",J383+U383-AA383)))</f>
        <v>-1.6731508655512748</v>
      </c>
      <c r="AP383" s="706">
        <f>IF(U383="n/a","n/a",J383+U383)</f>
        <v>16.054571906725954</v>
      </c>
      <c r="AQ383" s="843">
        <f>IF(OR(AC383&lt;0.01,AC383="n/a",AF383="n/a"),"n/a",(I383/SQRT(22.5*AC383*(I383/AF383))-1)*100)</f>
        <v>58.288286105295306</v>
      </c>
      <c r="AR383" s="618">
        <f>INDEX(Historical!$C$7:$C$1222,MATCH(B383,Historical!$B$7:$B$1244,0))*IF(AH383="n/a",1.03,IF(AH383&lt;0,1.01,IF(AH383&gt;10,1.1,(1+AH383/100))))</f>
        <v>1.7296</v>
      </c>
      <c r="AS383" s="841">
        <f>IF($AI383="n/a",1.03*AR383,IF($AI383&lt;0,1.01*AR383,IF($AI383&gt;10,1.1*AR383,(1+$AI383/100)*AR383)))</f>
        <v>1.746896</v>
      </c>
      <c r="AT383" s="841">
        <f>IF($AK383="n/a",1.03*AS383,IF($AK383&lt;0,1.01*AS383,IF($AK383&gt;10,1.1*AS383,(1+$AK383/100)*AS383)))</f>
        <v>1.9215856000000002</v>
      </c>
      <c r="AU383" s="841">
        <f>IF($AK383="n/a",1.03*AT383,IF($AK383&lt;0,1.01*AT383,IF($AK383&gt;10,1.1*AT383,(1+$AK383/100)*AT383)))</f>
        <v>2.1137441600000004</v>
      </c>
      <c r="AV383" s="841">
        <f>IF($AK383="n/a",1.03*AU383,IF($AK383&lt;0,1.01*AU383,IF($AK383&gt;10,1.1*AU383,(1+$AK383/100)*AU383)))</f>
        <v>2.3251185760000008</v>
      </c>
      <c r="AW383" s="618">
        <f>SUM(AR383:AV383)</f>
        <v>9.836944336000002</v>
      </c>
      <c r="AX383" s="713">
        <f>AW383/I383*100</f>
        <v>13.734912504886903</v>
      </c>
      <c r="AY383" s="887">
        <v>0.73</v>
      </c>
      <c r="AZ383" s="827">
        <v>11.82</v>
      </c>
      <c r="BA383" s="827">
        <v>-14.299999999999999</v>
      </c>
      <c r="BB383" s="827">
        <v>-0.76</v>
      </c>
      <c r="BC383" s="827">
        <v>-2.88</v>
      </c>
      <c r="BE383" s="594">
        <v>2012</v>
      </c>
      <c r="BF383" s="853">
        <f>IF(BE383&gt;2020,0,IF(BE383&gt;2008,1,IF(BE383&gt;2001,2,IF(BE383&gt;1990,3,IF(BE383&gt;1980,4,IF(BE383&gt;1973,5,IF(BE383&gt;1970,6,IF(BE383&gt;1960,7,IF(BE383&gt;1958,8,IF(BE383&gt;1953,9,10))))))))))</f>
        <v>1</v>
      </c>
      <c r="BG383" s="837">
        <v>1.6</v>
      </c>
      <c r="BH383" s="820" t="s">
        <v>4443</v>
      </c>
      <c r="BI383" s="820" t="s">
        <v>4444</v>
      </c>
    </row>
    <row r="384" spans="1:61" ht="11.25" customHeight="1" x14ac:dyDescent="0.2">
      <c r="A384" s="10" t="s">
        <v>4916</v>
      </c>
      <c r="B384" s="567" t="s">
        <v>2150</v>
      </c>
      <c r="C384" s="885" t="s">
        <v>152</v>
      </c>
      <c r="D384" s="885" t="s">
        <v>4207</v>
      </c>
      <c r="E384" s="699">
        <v>9</v>
      </c>
      <c r="F384" s="1122">
        <v>566</v>
      </c>
      <c r="G384" s="1098" t="s">
        <v>105</v>
      </c>
      <c r="H384" s="1098" t="s">
        <v>105</v>
      </c>
      <c r="I384" t="n">
        <v>338.47</v>
      </c>
      <c r="J384" s="618">
        <f>(M384/I384)*100</f>
        <v>1.4523488207698732</v>
      </c>
      <c r="K384" s="832">
        <v>1.1299999999999999</v>
      </c>
      <c r="L384" s="842">
        <v>4</v>
      </c>
      <c r="M384" s="609">
        <f>K384*L384</f>
        <v>4.5199999999999996</v>
      </c>
      <c r="N384" s="825" t="s">
        <v>4266</v>
      </c>
      <c r="O384" s="700">
        <v>0.98</v>
      </c>
      <c r="P384" s="603">
        <v>44971</v>
      </c>
      <c r="Q384" s="603">
        <v>44995</v>
      </c>
      <c r="R384" s="609">
        <f>(K384-O384)/O384*100</f>
        <v>15.306122448979584</v>
      </c>
      <c r="S384" s="667">
        <f>IF(INDEX(Historical!$D$7:$D$1220,MATCH(B384,Historical!$B$7:$B$1244,0))=0,"n/a",(INDEX(Historical!$C$7:$C$1222,MATCH(B384,Historical!$B$7:$B$1244,0))/INDEX(Historical!$D$7:$D$1220,MATCH(B384,Historical!$B$7:$B$1244,0))-1)*100)</f>
        <v>15.294117647058814</v>
      </c>
      <c r="T384" s="667">
        <f>IF(INDEX(Historical!$F$7:$F$1213,MATCH(B384,Historical!$B$7:$B$1244,0))=0,"n/a",((INDEX(Historical!$C$7:$C$1222,MATCH(B384,Historical!$B$7:$B$1244,0))/INDEX(Historical!$F$7:$F$1213,MATCH(B384,Historical!$B$7:$B$1244,0)))^(1/3)-1)*100)</f>
        <v>14.962302576856757</v>
      </c>
      <c r="U384" s="667">
        <f>IF(INDEX(Historical!$H$7:$H$1213,MATCH(B384,Historical!$B$7:$B$1244,0))=0,"n/a",((INDEX(Historical!$C$7:$C$1222,MATCH(B384,Historical!$B$7:$B$1244,0))/INDEX(Historical!$H$7:$H$1213,MATCH(B384,Historical!$B$7:$B$1244,0)))^(1/5)-1)*100)</f>
        <v>13.512724186270763</v>
      </c>
      <c r="V384" s="667">
        <f>IF(INDEX(Historical!$N$7:$N$1213,MATCH(B384,Historical!$B$7:$B$1244,0))=0,"n/a",((INDEX(Historical!$C$7:$C$1222,MATCH(B384,Historical!$B$7:$B$1244,0))/INDEX(Historical!$N$7:$N$1213,MATCH(B384,Historical!$B$7:$B$1244,0)))^(1/10)-1)*100)</f>
        <v>7.1773462536293131</v>
      </c>
      <c r="W384" s="668">
        <f>IF(OR(U384&lt;=0,U384="n/a",V384&lt;=0,V384="n/a"),"n/a",U384/V384)</f>
        <v>1.8826908593740881</v>
      </c>
      <c r="X384" s="669">
        <f>IF(OR(AJ384&lt;=0,AJ384="n/a",U384&lt;=0,U384="n/a"),"n/a",U384/AJ384)</f>
        <v>1.3378934837891843</v>
      </c>
      <c r="Y384" s="831"/>
      <c r="Z384" s="618">
        <f>IF(OR(AC384&lt;0.01,AC384="n/a"),"n/a",M384/AC384*100)</f>
        <v>65.412445730824885</v>
      </c>
      <c r="AA384" s="841">
        <f>IF(OR(AC384&lt;0.01,AC384="n/a"),"n/a",I384/AC384)</f>
        <v>45.03907380607815</v>
      </c>
      <c r="AB384" s="842">
        <v>12</v>
      </c>
      <c r="AC384" s="821">
        <v>6.91</v>
      </c>
      <c r="AD384" s="821">
        <v>2</v>
      </c>
      <c r="AE384" s="821">
        <v>10.73</v>
      </c>
      <c r="AF384" s="821">
        <v>26.81</v>
      </c>
      <c r="AG384" s="821">
        <v>64.7</v>
      </c>
      <c r="AH384" s="821">
        <v>12.8</v>
      </c>
      <c r="AI384" s="821">
        <v>38.47</v>
      </c>
      <c r="AJ384" s="821">
        <v>10.100000000000001</v>
      </c>
      <c r="AK384" s="821">
        <v>22.869999999999997</v>
      </c>
      <c r="AL384" s="833">
        <v>306380</v>
      </c>
      <c r="AM384" s="827">
        <v>10.9</v>
      </c>
      <c r="AN384" s="821">
        <v>1.52</v>
      </c>
      <c r="AO384" s="705">
        <f>IF(U384="n/a","n/a",IF(AA384&lt;0,"n/a",IF(AA384="n/a","n/a",J384+U384-AA384)))</f>
        <v>-30.074000799037513</v>
      </c>
      <c r="AP384" s="706">
        <f>IF(U384="n/a","n/a",J384+U384)</f>
        <v>14.965073007040637</v>
      </c>
      <c r="AQ384" s="843">
        <f>IF(OR(AC384&lt;0.01,AC384="n/a",AF384="n/a"),"n/a",(I384/SQRT(22.5*AC384*(I384/AF384))-1)*100)</f>
        <v>632.5746283533789</v>
      </c>
      <c r="AR384" s="618">
        <f>INDEX(Historical!$C$7:$C$1222,MATCH(B384,Historical!$B$7:$B$1244,0))*IF(AH384="n/a",1.03,IF(AH384&lt;0,1.01,IF(AH384&gt;10,1.1,(1+AH384/100))))</f>
        <v>4.3120000000000003</v>
      </c>
      <c r="AS384" s="841">
        <f>IF($AI384="n/a",1.03*AR384,IF($AI384&lt;0,1.01*AR384,IF($AI384&gt;10,1.1*AR384,(1+$AI384/100)*AR384)))</f>
        <v>4.7432000000000007</v>
      </c>
      <c r="AT384" s="841">
        <f>IF($AK384="n/a",1.03*AS384,IF($AK384&lt;0,1.01*AS384,IF($AK384&gt;10,1.1*AS384,(1+$AK384/100)*AS384)))</f>
        <v>5.2175200000000013</v>
      </c>
      <c r="AU384" s="841">
        <f>IF($AK384="n/a",1.03*AT384,IF($AK384&lt;0,1.01*AT384,IF($AK384&gt;10,1.1*AT384,(1+$AK384/100)*AT384)))</f>
        <v>5.7392720000000015</v>
      </c>
      <c r="AV384" s="841">
        <f>IF($AK384="n/a",1.03*AU384,IF($AK384&lt;0,1.01*AU384,IF($AK384&gt;10,1.1*AU384,(1+$AK384/100)*AU384)))</f>
        <v>6.3131992000000023</v>
      </c>
      <c r="AW384" s="618">
        <f>SUM(AR384:AV384)</f>
        <v>26.32519120000001</v>
      </c>
      <c r="AX384" s="713">
        <f>AW384/I384*100</f>
        <v>8.4587080521817395</v>
      </c>
      <c r="AY384" s="887">
        <v>0.34</v>
      </c>
      <c r="AZ384" s="827">
        <v>27.24</v>
      </c>
      <c r="BA384" s="827">
        <v>-19.05</v>
      </c>
      <c r="BB384" s="827">
        <v>-10.8</v>
      </c>
      <c r="BC384" s="827">
        <v>-6.18</v>
      </c>
      <c r="BE384" s="594">
        <v>2015</v>
      </c>
      <c r="BF384" s="853">
        <f>IF(BE384&gt;2020,0,IF(BE384&gt;2008,1,IF(BE384&gt;2001,2,IF(BE384&gt;1990,3,IF(BE384&gt;1980,4,IF(BE384&gt;1973,5,IF(BE384&gt;1970,6,IF(BE384&gt;1960,7,IF(BE384&gt;1958,8,IF(BE384&gt;1953,9,10))))))))))</f>
        <v>1</v>
      </c>
      <c r="BG384" s="837">
        <v>13.100000000000001</v>
      </c>
      <c r="BH384" s="820" t="s">
        <v>4443</v>
      </c>
      <c r="BI384" s="820" t="s">
        <v>4444</v>
      </c>
    </row>
    <row r="385" spans="1:61" ht="11.25" customHeight="1" x14ac:dyDescent="0.2">
      <c r="A385" s="826" t="s">
        <v>4917</v>
      </c>
      <c r="B385" s="830" t="s">
        <v>1352</v>
      </c>
      <c r="C385" s="885" t="s">
        <v>152</v>
      </c>
      <c r="D385" s="885" t="s">
        <v>4183</v>
      </c>
      <c r="E385" s="699">
        <v>13</v>
      </c>
      <c r="F385" s="1122">
        <v>339</v>
      </c>
      <c r="G385" s="1082" t="s">
        <v>105</v>
      </c>
      <c r="H385" s="1082" t="s">
        <v>105</v>
      </c>
      <c r="I385" s="829">
        <v>50.11</v>
      </c>
      <c r="J385" s="618">
        <f>(M385/I385)*100</f>
        <v>1.1175414089004192</v>
      </c>
      <c r="K385" s="832">
        <v>0.14000000000000001</v>
      </c>
      <c r="L385" s="842">
        <v>4</v>
      </c>
      <c r="M385" s="609">
        <f>K385*L385</f>
        <v>0.56000000000000005</v>
      </c>
      <c r="N385" s="825" t="s">
        <v>496</v>
      </c>
      <c r="O385" s="700">
        <v>0.125</v>
      </c>
      <c r="P385" s="603">
        <v>44993</v>
      </c>
      <c r="Q385" s="603">
        <v>45008</v>
      </c>
      <c r="R385" s="609">
        <f>(K385-O385)/O385*100</f>
        <v>12.000000000000011</v>
      </c>
      <c r="S385" s="667">
        <f>IF(INDEX(Historical!$D$7:$D$1220,MATCH(B385,Historical!$B$7:$B$1244,0))=0,"n/a",(INDEX(Historical!$C$7:$C$1222,MATCH(B385,Historical!$B$7:$B$1244,0))/INDEX(Historical!$D$7:$D$1220,MATCH(B385,Historical!$B$7:$B$1244,0))-1)*100)</f>
        <v>13.636363636363647</v>
      </c>
      <c r="T385" s="667">
        <f>IF(INDEX(Historical!$F$7:$F$1213,MATCH(B385,Historical!$B$7:$B$1244,0))=0,"n/a",((INDEX(Historical!$C$7:$C$1222,MATCH(B385,Historical!$B$7:$B$1244,0))/INDEX(Historical!$F$7:$F$1213,MATCH(B385,Historical!$B$7:$B$1244,0)))^(1/3)-1)*100)</f>
        <v>13.718300976297648</v>
      </c>
      <c r="U385" s="667">
        <f>IF(INDEX(Historical!$H$7:$H$1213,MATCH(B385,Historical!$B$7:$B$1244,0))=0,"n/a",((INDEX(Historical!$C$7:$C$1222,MATCH(B385,Historical!$B$7:$B$1244,0))/INDEX(Historical!$H$7:$H$1213,MATCH(B385,Historical!$B$7:$B$1244,0)))^(1/5)-1)*100)</f>
        <v>18.94608218221061</v>
      </c>
      <c r="V385" s="667">
        <f>IF(INDEX(Historical!$N$7:$N$1213,MATCH(B385,Historical!$B$7:$B$1244,0))=0,"n/a",((INDEX(Historical!$C$7:$C$1222,MATCH(B385,Historical!$B$7:$B$1244,0))/INDEX(Historical!$N$7:$N$1213,MATCH(B385,Historical!$B$7:$B$1244,0)))^(1/10)-1)*100)</f>
        <v>18.065942918994303</v>
      </c>
      <c r="W385" s="668">
        <f>IF(OR(U385&lt;=0,U385="n/a",V385&lt;=0,V385="n/a"),"n/a",U385/V385)</f>
        <v>1.0487181470218718</v>
      </c>
      <c r="X385" s="669">
        <f>IF(OR(AJ385&lt;=0,AJ385="n/a",U385&lt;=0,U385="n/a"),"n/a",U385/AJ385)</f>
        <v>1.0584403453748945</v>
      </c>
      <c r="Y385" s="830"/>
      <c r="Z385" s="618">
        <f>IF(OR(AC385&lt;0.01,AC385="n/a"),"n/a",M385/AC385*100)</f>
        <v>58.333333333333336</v>
      </c>
      <c r="AA385" s="841">
        <f>IF(OR(AC385&lt;0.01,AC385="n/a"),"n/a",I385/AC385)</f>
        <v>52.197916666666671</v>
      </c>
      <c r="AB385" s="842">
        <v>12</v>
      </c>
      <c r="AC385" s="821">
        <v>0.96</v>
      </c>
      <c r="AD385" s="821">
        <v>19.77</v>
      </c>
      <c r="AE385" s="821">
        <v>6.47</v>
      </c>
      <c r="AF385" s="821">
        <v>4.1399999999999997</v>
      </c>
      <c r="AG385" s="821">
        <v>8.6</v>
      </c>
      <c r="AH385" s="821">
        <v>20.9</v>
      </c>
      <c r="AI385" s="821">
        <v>16.05</v>
      </c>
      <c r="AJ385" s="821">
        <v>17.899999999999999</v>
      </c>
      <c r="AK385" s="821">
        <v>2.6</v>
      </c>
      <c r="AL385" s="833">
        <v>1040</v>
      </c>
      <c r="AM385" s="827">
        <v>11.899999999999999</v>
      </c>
      <c r="AN385" s="821">
        <v>0</v>
      </c>
      <c r="AO385" s="705">
        <f>IF(U385="n/a","n/a",IF(AA385&lt;0,"n/a",IF(AA385="n/a","n/a",J385+U385-AA385)))</f>
        <v>-32.134293075555647</v>
      </c>
      <c r="AP385" s="706">
        <f>IF(U385="n/a","n/a",J385+U385)</f>
        <v>20.063623591111028</v>
      </c>
      <c r="AQ385" s="843">
        <f>IF(OR(AC385&lt;0.01,AC385="n/a",AF385="n/a"),"n/a",(I385/SQRT(22.5*AC385*(I385/AF385))-1)*100)</f>
        <v>209.9099331526285</v>
      </c>
      <c r="AR385" s="618">
        <f>INDEX(Historical!$C$7:$C$1222,MATCH(B385,Historical!$B$7:$B$1244,0))*IF(AH385="n/a",1.03,IF(AH385&lt;0,1.01,IF(AH385&gt;10,1.1,(1+AH385/100))))</f>
        <v>0.55000000000000004</v>
      </c>
      <c r="AS385" s="841">
        <f>IF($AI385="n/a",1.03*AR385,IF($AI385&lt;0,1.01*AR385,IF($AI385&gt;10,1.1*AR385,(1+$AI385/100)*AR385)))</f>
        <v>0.60500000000000009</v>
      </c>
      <c r="AT385" s="841">
        <f>IF($AK385="n/a",1.03*AS385,IF($AK385&lt;0,1.01*AS385,IF($AK385&gt;10,1.1*AS385,(1+$AK385/100)*AS385)))</f>
        <v>0.62073000000000012</v>
      </c>
      <c r="AU385" s="841">
        <f>IF($AK385="n/a",1.03*AT385,IF($AK385&lt;0,1.01*AT385,IF($AK385&gt;10,1.1*AT385,(1+$AK385/100)*AT385)))</f>
        <v>0.63686898000000014</v>
      </c>
      <c r="AV385" s="841">
        <f>IF($AK385="n/a",1.03*AU385,IF($AK385&lt;0,1.01*AU385,IF($AK385&gt;10,1.1*AU385,(1+$AK385/100)*AU385)))</f>
        <v>0.65342757348000013</v>
      </c>
      <c r="AW385" s="618">
        <f>SUM(AR385:AV385)</f>
        <v>3.0660265534800004</v>
      </c>
      <c r="AX385" s="713">
        <f>AW385/I385*100</f>
        <v>6.1185922041109571</v>
      </c>
      <c r="AY385" s="887">
        <v>0.99</v>
      </c>
      <c r="AZ385" s="827">
        <v>30.769999999999996</v>
      </c>
      <c r="BA385" s="827">
        <v>-11.12</v>
      </c>
      <c r="BB385" s="827">
        <v>6.35</v>
      </c>
      <c r="BC385" s="827">
        <v>5.43</v>
      </c>
      <c r="BE385" s="594">
        <v>2011</v>
      </c>
      <c r="BF385" s="853">
        <f>IF(BE385&gt;2020,0,IF(BE385&gt;2008,1,IF(BE385&gt;2001,2,IF(BE385&gt;1990,3,IF(BE385&gt;1980,4,IF(BE385&gt;1973,5,IF(BE385&gt;1970,6,IF(BE385&gt;1960,7,IF(BE385&gt;1958,8,IF(BE385&gt;1953,9,10))))))))))</f>
        <v>1</v>
      </c>
      <c r="BG385" s="837">
        <v>7.5</v>
      </c>
      <c r="BH385" s="820" t="s">
        <v>4443</v>
      </c>
      <c r="BI385" s="820" t="s">
        <v>4444</v>
      </c>
    </row>
    <row r="386" spans="1:61" ht="11.25" customHeight="1" x14ac:dyDescent="0.2">
      <c r="A386" s="826" t="s">
        <v>4918</v>
      </c>
      <c r="B386" s="830" t="s">
        <v>652</v>
      </c>
      <c r="C386" s="885" t="s">
        <v>111</v>
      </c>
      <c r="D386" s="885" t="s">
        <v>4203</v>
      </c>
      <c r="E386" s="699">
        <v>19</v>
      </c>
      <c r="F386" s="1122">
        <v>203</v>
      </c>
      <c r="G386" s="1098" t="s">
        <v>114</v>
      </c>
      <c r="H386" s="1098" t="s">
        <v>114</v>
      </c>
      <c r="I386" t="n">
        <v>474.09</v>
      </c>
      <c r="J386" s="618">
        <f>(M386/I386)*100</f>
        <v>2.5302576645721757</v>
      </c>
      <c r="K386" s="832">
        <v>3</v>
      </c>
      <c r="L386" s="842">
        <v>4</v>
      </c>
      <c r="M386" s="609">
        <f>K386*L386</f>
        <v>12</v>
      </c>
      <c r="N386" s="825" t="s">
        <v>150</v>
      </c>
      <c r="O386" s="700">
        <v>2.8</v>
      </c>
      <c r="P386" s="603">
        <v>44895</v>
      </c>
      <c r="Q386" s="603">
        <v>44925</v>
      </c>
      <c r="R386" s="609">
        <f>(K386-O386)/O386*100</f>
        <v>7.1428571428571495</v>
      </c>
      <c r="S386" s="667">
        <f>IF(INDEX(Historical!$D$7:$D$1220,MATCH(B386,Historical!$B$7:$B$1244,0))=0,"n/a",(INDEX(Historical!$C$7:$C$1222,MATCH(B386,Historical!$B$7:$B$1244,0))/INDEX(Historical!$D$7:$D$1220,MATCH(B386,Historical!$B$7:$B$1244,0))-1)*100)</f>
        <v>7.547169811320753</v>
      </c>
      <c r="T386" s="667">
        <f>IF(INDEX(Historical!$F$7:$F$1213,MATCH(B386,Historical!$B$7:$B$1244,0))=0,"n/a",((INDEX(Historical!$C$7:$C$1222,MATCH(B386,Historical!$B$7:$B$1244,0))/INDEX(Historical!$F$7:$F$1213,MATCH(B386,Historical!$B$7:$B$1244,0)))^(1/3)-1)*100)</f>
        <v>8.1983855523197526</v>
      </c>
      <c r="U386" s="667">
        <f>IF(INDEX(Historical!$H$7:$H$1213,MATCH(B386,Historical!$B$7:$B$1244,0))=0,"n/a",((INDEX(Historical!$C$7:$C$1222,MATCH(B386,Historical!$B$7:$B$1244,0))/INDEX(Historical!$H$7:$H$1213,MATCH(B386,Historical!$B$7:$B$1244,0)))^(1/5)-1)*100)</f>
        <v>8.8511958919371914</v>
      </c>
      <c r="V386" s="667">
        <f>IF(INDEX(Historical!$N$7:$N$1213,MATCH(B386,Historical!$B$7:$B$1244,0))=0,"n/a",((INDEX(Historical!$C$7:$C$1222,MATCH(B386,Historical!$B$7:$B$1244,0))/INDEX(Historical!$N$7:$N$1213,MATCH(B386,Historical!$B$7:$B$1244,0)))^(1/10)-1)*100)</f>
        <v>10.633251248525832</v>
      </c>
      <c r="W386" s="668">
        <f>IF(OR(U386&lt;=0,U386="n/a",V386&lt;=0,V386="n/a"),"n/a",U386/V386)</f>
        <v>0.83240729341031039</v>
      </c>
      <c r="X386" s="669">
        <f>IF(OR(AJ386&lt;=0,AJ386="n/a",U386&lt;=0,U386="n/a"),"n/a",U386/AJ386)</f>
        <v>0.81955517517936949</v>
      </c>
      <c r="Y386" s="830"/>
      <c r="Z386" s="618">
        <f>IF(OR(AC386&lt;0.01,AC386="n/a"),"n/a",M386/AC386*100)</f>
        <v>55.248618784530393</v>
      </c>
      <c r="AA386" s="841">
        <f>IF(OR(AC386&lt;0.01,AC386="n/a"),"n/a",I386/AC386)</f>
        <v>21.835174953959484</v>
      </c>
      <c r="AB386" s="842">
        <v>12</v>
      </c>
      <c r="AC386" s="821">
        <v>21.72</v>
      </c>
      <c r="AD386" s="821">
        <v>2.2599999999999998</v>
      </c>
      <c r="AE386" s="821">
        <v>1.85</v>
      </c>
      <c r="AF386" s="822">
        <v>13.29</v>
      </c>
      <c r="AG386" s="822">
        <v>53.7</v>
      </c>
      <c r="AH386" s="821">
        <v>-4.8</v>
      </c>
      <c r="AI386" s="821">
        <v>4.5999999999999996</v>
      </c>
      <c r="AJ386" s="821">
        <v>10.8</v>
      </c>
      <c r="AK386" s="821">
        <v>9.77</v>
      </c>
      <c r="AL386" s="833">
        <v>122080</v>
      </c>
      <c r="AM386" s="827">
        <v>0.08</v>
      </c>
      <c r="AN386" s="821">
        <v>0</v>
      </c>
      <c r="AO386" s="705">
        <f>IF(U386="n/a","n/a",IF(AA386&lt;0,"n/a",IF(AA386="n/a","n/a",J386+U386-AA386)))</f>
        <v>-10.453721397450117</v>
      </c>
      <c r="AP386" s="706">
        <f>IF(U386="n/a","n/a",J386+U386)</f>
        <v>11.381453556509367</v>
      </c>
      <c r="AQ386" s="843">
        <f>IF(OR(AC386&lt;0.01,AC386="n/a",AF386="n/a"),"n/a",(I386/SQRT(22.5*AC386*(I386/AF386))-1)*100)</f>
        <v>259.1282501577777</v>
      </c>
      <c r="AR386" s="618">
        <f>INDEX(Historical!$C$7:$C$1222,MATCH(B386,Historical!$B$7:$B$1244,0))*IF(AH386="n/a",1.03,IF(AH386&lt;0,1.01,IF(AH386&gt;10,1.1,(1+AH386/100))))</f>
        <v>11.514000000000001</v>
      </c>
      <c r="AS386" s="841">
        <f>IF($AI386="n/a",1.03*AR386,IF($AI386&lt;0,1.01*AR386,IF($AI386&gt;10,1.1*AR386,(1+$AI386/100)*AR386)))</f>
        <v>12.043644000000002</v>
      </c>
      <c r="AT386" s="841">
        <f>IF($AK386="n/a",1.03*AS386,IF($AK386&lt;0,1.01*AS386,IF($AK386&gt;10,1.1*AS386,(1+$AK386/100)*AS386)))</f>
        <v>13.220308018800001</v>
      </c>
      <c r="AU386" s="841">
        <f>IF($AK386="n/a",1.03*AT386,IF($AK386&lt;0,1.01*AT386,IF($AK386&gt;10,1.1*AT386,(1+$AK386/100)*AT386)))</f>
        <v>14.51193211223676</v>
      </c>
      <c r="AV386" s="841">
        <f>IF($AK386="n/a",1.03*AU386,IF($AK386&lt;0,1.01*AU386,IF($AK386&gt;10,1.1*AU386,(1+$AK386/100)*AU386)))</f>
        <v>15.92974787960229</v>
      </c>
      <c r="AW386" s="618">
        <f>SUM(AR386:AV386)</f>
        <v>67.21963201063906</v>
      </c>
      <c r="AX386" s="713">
        <f>AW386/I386*100</f>
        <v>14.173582425386721</v>
      </c>
      <c r="AY386" s="887">
        <v>0.68</v>
      </c>
      <c r="AZ386" s="827">
        <v>26.919999999999998</v>
      </c>
      <c r="BA386" s="827">
        <v>-4.95</v>
      </c>
      <c r="BB386" s="827">
        <v>0.95</v>
      </c>
      <c r="BC386" s="827">
        <v>6.8599999999999994</v>
      </c>
      <c r="BE386" s="594">
        <v>2003</v>
      </c>
      <c r="BF386" s="853">
        <f>IF(BE386&gt;2020,0,IF(BE386&gt;2008,1,IF(BE386&gt;2001,2,IF(BE386&gt;1990,3,IF(BE386&gt;1980,4,IF(BE386&gt;1973,5,IF(BE386&gt;1970,6,IF(BE386&gt;1960,7,IF(BE386&gt;1958,8,IF(BE386&gt;1953,9,10))))))))))</f>
        <v>2</v>
      </c>
      <c r="BG386" s="837">
        <v>11</v>
      </c>
      <c r="BH386" s="820" t="s">
        <v>4443</v>
      </c>
      <c r="BI386" s="820" t="s">
        <v>4444</v>
      </c>
    </row>
    <row r="387" spans="1:61" s="737" customFormat="1" ht="11.25" customHeight="1" x14ac:dyDescent="0.2">
      <c r="A387" s="720" t="s">
        <v>4919</v>
      </c>
      <c r="B387" s="743" t="s">
        <v>1362</v>
      </c>
      <c r="C387" s="885" t="s">
        <v>107</v>
      </c>
      <c r="D387" s="885" t="s">
        <v>117</v>
      </c>
      <c r="E387" s="721">
        <v>12</v>
      </c>
      <c r="F387" s="1122">
        <v>351</v>
      </c>
      <c r="G387" s="1121" t="s">
        <v>114</v>
      </c>
      <c r="H387" s="1121" t="s">
        <v>114</v>
      </c>
      <c r="I387" t="n">
        <v>21.02</v>
      </c>
      <c r="J387" s="723">
        <f>(M387/I387)*100</f>
        <v>5.6746532156368223</v>
      </c>
      <c r="K387" s="724">
        <v>0.45</v>
      </c>
      <c r="L387" s="725">
        <v>4</v>
      </c>
      <c r="M387" s="726">
        <f>K387*L387</f>
        <v>1.8</v>
      </c>
      <c r="N387" s="727" t="s">
        <v>138</v>
      </c>
      <c r="O387" s="728">
        <v>0.42</v>
      </c>
      <c r="P387" s="1034">
        <v>44568</v>
      </c>
      <c r="Q387" s="1034">
        <v>44593</v>
      </c>
      <c r="R387" s="726">
        <f>(K387-O387)/O387*100</f>
        <v>7.1428571428571495</v>
      </c>
      <c r="S387" s="667">
        <f>IF(INDEX(Historical!$D$7:$D$1220,MATCH(B387,Historical!$B$7:$B$1244,0))=0,"n/a",(INDEX(Historical!$C$7:$C$1222,MATCH(B387,Historical!$B$7:$B$1244,0))/INDEX(Historical!$D$7:$D$1220,MATCH(B387,Historical!$B$7:$B$1244,0))-1)*100)</f>
        <v>7.1428571428571397</v>
      </c>
      <c r="T387" s="667">
        <f>IF(INDEX(Historical!$F$7:$F$1213,MATCH(B387,Historical!$B$7:$B$1244,0))=0,"n/a",((INDEX(Historical!$C$7:$C$1222,MATCH(B387,Historical!$B$7:$B$1244,0))/INDEX(Historical!$F$7:$F$1213,MATCH(B387,Historical!$B$7:$B$1244,0)))^(1/3)-1)*100)</f>
        <v>6.7423917988273407</v>
      </c>
      <c r="U387" s="667">
        <f>IF(INDEX(Historical!$H$7:$H$1213,MATCH(B387,Historical!$B$7:$B$1244,0))=0,"n/a",((INDEX(Historical!$C$7:$C$1222,MATCH(B387,Historical!$B$7:$B$1244,0))/INDEX(Historical!$H$7:$H$1213,MATCH(B387,Historical!$B$7:$B$1244,0)))^(1/5)-1)*100)</f>
        <v>9.1849810789540687</v>
      </c>
      <c r="V387" s="667">
        <f>IF(INDEX(Historical!$N$7:$N$1213,MATCH(B387,Historical!$B$7:$B$1244,0))=0,"n/a",((INDEX(Historical!$C$7:$C$1222,MATCH(B387,Historical!$B$7:$B$1244,0))/INDEX(Historical!$N$7:$N$1213,MATCH(B387,Historical!$B$7:$B$1244,0)))^(1/10)-1)*100)</f>
        <v>18.853575892666498</v>
      </c>
      <c r="W387" s="668">
        <f>IF(OR(U387&lt;=0,U387="n/a",V387&lt;=0,V387="n/a"),"n/a",U387/V387)</f>
        <v>0.4871744825090058</v>
      </c>
      <c r="X387" s="669" t="str">
        <f>IF(OR(AJ387&lt;=0,AJ387="n/a",U387&lt;=0,U387="n/a"),"n/a",U387/AJ387)</f>
        <v>n/a</v>
      </c>
      <c r="Y387" s="729"/>
      <c r="Z387" s="723" t="str">
        <f>IF(OR(AC387&lt;0.01,AC387="n/a"),"n/a",M387/AC387*100)</f>
        <v>n/a</v>
      </c>
      <c r="AA387" s="730" t="str">
        <f>IF(OR(AC387&lt;0.01,AC387="n/a"),"n/a",I387/AC387)</f>
        <v>n/a</v>
      </c>
      <c r="AB387" s="725">
        <v>12</v>
      </c>
      <c r="AC387" s="731">
        <v>-13.17</v>
      </c>
      <c r="AD387" s="731" t="s">
        <v>135</v>
      </c>
      <c r="AE387" s="731">
        <v>0.28000000000000003</v>
      </c>
      <c r="AF387" s="731">
        <v>1.7</v>
      </c>
      <c r="AG387" s="731">
        <v>-30.5</v>
      </c>
      <c r="AH387" s="731">
        <v>-266.10000000000002</v>
      </c>
      <c r="AI387" s="731">
        <v>11.83</v>
      </c>
      <c r="AJ387" s="731">
        <v>-42</v>
      </c>
      <c r="AK387" s="731">
        <v>4.5</v>
      </c>
      <c r="AL387" s="732">
        <v>5340</v>
      </c>
      <c r="AM387" s="733">
        <v>0.2</v>
      </c>
      <c r="AN387" s="731">
        <v>2.0699999999999998</v>
      </c>
      <c r="AO387" s="734" t="str">
        <f>IF(U387="n/a","n/a",IF(AA387&lt;0,"n/a",IF(AA387="n/a","n/a",J387+U387-AA387)))</f>
        <v>n/a</v>
      </c>
      <c r="AP387" s="735">
        <f>IF(U387="n/a","n/a",J387+U387)</f>
        <v>14.85963429459089</v>
      </c>
      <c r="AQ387" s="843" t="str">
        <f>IF(OR(AC387&lt;0.01,AC387="n/a",AF387="n/a"),"n/a",(I387/SQRT(22.5*AC387*(I387/AF387))-1)*100)</f>
        <v>n/a</v>
      </c>
      <c r="AR387" s="618">
        <f>INDEX(Historical!$C$7:$C$1222,MATCH(B387,Historical!$B$7:$B$1244,0))*IF(AH387="n/a",1.03,IF(AH387&lt;0,1.01,IF(AH387&gt;10,1.1,(1+AH387/100))))</f>
        <v>1.8180000000000001</v>
      </c>
      <c r="AS387" s="730">
        <f>IF($AI387="n/a",1.03*AR387,IF($AI387&lt;0,1.01*AR387,IF($AI387&gt;10,1.1*AR387,(1+$AI387/100)*AR387)))</f>
        <v>1.9998000000000002</v>
      </c>
      <c r="AT387" s="730">
        <f>IF($AK387="n/a",1.03*AS387,IF($AK387&lt;0,1.01*AS387,IF($AK387&gt;10,1.1*AS387,(1+$AK387/100)*AS387)))</f>
        <v>2.089791</v>
      </c>
      <c r="AU387" s="730">
        <f>IF($AK387="n/a",1.03*AT387,IF($AK387&lt;0,1.01*AT387,IF($AK387&gt;10,1.1*AT387,(1+$AK387/100)*AT387)))</f>
        <v>2.183831595</v>
      </c>
      <c r="AV387" s="730">
        <f>IF($AK387="n/a",1.03*AU387,IF($AK387&lt;0,1.01*AU387,IF($AK387&gt;10,1.1*AU387,(1+$AK387/100)*AU387)))</f>
        <v>2.282104016775</v>
      </c>
      <c r="AW387" s="723">
        <f>SUM(AR387:AV387)</f>
        <v>10.373526611775</v>
      </c>
      <c r="AX387" s="736">
        <f>AW387/I387*100</f>
        <v>32.703425636112868</v>
      </c>
      <c r="AY387" s="888">
        <v>1.79</v>
      </c>
      <c r="AZ387" s="733">
        <v>10.870000000000001</v>
      </c>
      <c r="BA387" s="733">
        <v>-54.63</v>
      </c>
      <c r="BB387" s="733">
        <v>-1.6500000000000001</v>
      </c>
      <c r="BC387" s="733">
        <v>-26.790000000000003</v>
      </c>
      <c r="BD387" s="862"/>
      <c r="BE387" s="594">
        <v>2011</v>
      </c>
      <c r="BF387" s="853">
        <f>IF(BE387&gt;2020,0,IF(BE387&gt;2008,1,IF(BE387&gt;2001,2,IF(BE387&gt;1990,3,IF(BE387&gt;1980,4,IF(BE387&gt;1973,5,IF(BE387&gt;1970,6,IF(BE387&gt;1960,7,IF(BE387&gt;1958,8,IF(BE387&gt;1953,9,10))))))))))</f>
        <v>1</v>
      </c>
      <c r="BG387" s="783">
        <v>-0.70000000000000007</v>
      </c>
      <c r="BH387" s="820" t="s">
        <v>4443</v>
      </c>
      <c r="BI387" s="820" t="s">
        <v>4444</v>
      </c>
    </row>
    <row r="388" spans="1:61" ht="11.25" customHeight="1" x14ac:dyDescent="0.2">
      <c r="A388" s="826" t="s">
        <v>4920</v>
      </c>
      <c r="B388" s="830" t="s">
        <v>650</v>
      </c>
      <c r="C388" s="885" t="s">
        <v>111</v>
      </c>
      <c r="D388" s="885" t="s">
        <v>210</v>
      </c>
      <c r="E388" s="699">
        <v>20</v>
      </c>
      <c r="F388" s="1122">
        <v>175</v>
      </c>
      <c r="G388" s="1094" t="s">
        <v>105</v>
      </c>
      <c r="H388" s="1094" t="s">
        <v>105</v>
      </c>
      <c r="I388" s="829">
        <v>150.49</v>
      </c>
      <c r="J388" s="618">
        <f>(M388/I388)*100</f>
        <v>0.90371453252707823</v>
      </c>
      <c r="K388" s="832">
        <v>0.34</v>
      </c>
      <c r="L388" s="842">
        <v>4</v>
      </c>
      <c r="M388" s="609">
        <f>K388*L388</f>
        <v>1.36</v>
      </c>
      <c r="N388" s="825" t="s">
        <v>207</v>
      </c>
      <c r="O388" s="700">
        <v>0.33</v>
      </c>
      <c r="P388" s="603">
        <v>44789</v>
      </c>
      <c r="Q388" s="603">
        <v>44804</v>
      </c>
      <c r="R388" s="609">
        <f>(K388-O388)/O388*100</f>
        <v>3.0303030303030329</v>
      </c>
      <c r="S388" s="667">
        <f>IF(INDEX(Historical!$D$7:$D$1220,MATCH(B388,Historical!$B$7:$B$1244,0))=0,"n/a",(INDEX(Historical!$C$7:$C$1222,MATCH(B388,Historical!$B$7:$B$1244,0))/INDEX(Historical!$D$7:$D$1220,MATCH(B388,Historical!$B$7:$B$1244,0))-1)*100)</f>
        <v>2.2900763358778553</v>
      </c>
      <c r="T388" s="667">
        <f>IF(INDEX(Historical!$F$7:$F$1213,MATCH(B388,Historical!$B$7:$B$1244,0))=0,"n/a",((INDEX(Historical!$C$7:$C$1222,MATCH(B388,Historical!$B$7:$B$1244,0))/INDEX(Historical!$F$7:$F$1213,MATCH(B388,Historical!$B$7:$B$1244,0)))^(1/3)-1)*100)</f>
        <v>2.6189825540382738</v>
      </c>
      <c r="U388" s="667">
        <f>IF(INDEX(Historical!$H$7:$H$1213,MATCH(B388,Historical!$B$7:$B$1244,0))=0,"n/a",((INDEX(Historical!$C$7:$C$1222,MATCH(B388,Historical!$B$7:$B$1244,0))/INDEX(Historical!$H$7:$H$1213,MATCH(B388,Historical!$B$7:$B$1244,0)))^(1/5)-1)*100)</f>
        <v>2.5757162587888072</v>
      </c>
      <c r="V388" s="667">
        <f>IF(INDEX(Historical!$N$7:$N$1213,MATCH(B388,Historical!$B$7:$B$1244,0))=0,"n/a",((INDEX(Historical!$C$7:$C$1222,MATCH(B388,Historical!$B$7:$B$1244,0))/INDEX(Historical!$N$7:$N$1213,MATCH(B388,Historical!$B$7:$B$1244,0)))^(1/10)-1)*100)</f>
        <v>12.572443802581713</v>
      </c>
      <c r="W388" s="668">
        <f>IF(OR(U388&lt;=0,U388="n/a",V388&lt;=0,V388="n/a"),"n/a",U388/V388)</f>
        <v>0.20486997589600614</v>
      </c>
      <c r="X388" s="669">
        <f>IF(OR(AJ388&lt;=0,AJ388="n/a",U388&lt;=0,U388="n/a"),"n/a",U388/AJ388)</f>
        <v>0.11498733298164317</v>
      </c>
      <c r="Y388" s="640"/>
      <c r="Z388" s="618">
        <f>IF(OR(AC388&lt;0.01,AC388="n/a"),"n/a",M388/AC388*100)</f>
        <v>19.738751814223516</v>
      </c>
      <c r="AA388" s="841">
        <f>IF(OR(AC388&lt;0.01,AC388="n/a"),"n/a",I388/AC388)</f>
        <v>21.841799709724242</v>
      </c>
      <c r="AB388" s="842">
        <v>8</v>
      </c>
      <c r="AC388" s="821">
        <v>6.89</v>
      </c>
      <c r="AD388" s="821">
        <v>0.93</v>
      </c>
      <c r="AE388" s="821">
        <v>2.04</v>
      </c>
      <c r="AF388" s="821">
        <v>4</v>
      </c>
      <c r="AG388" s="821">
        <v>19.7</v>
      </c>
      <c r="AH388" s="821">
        <v>52.7</v>
      </c>
      <c r="AI388" s="821">
        <v>6.29</v>
      </c>
      <c r="AJ388" s="821">
        <v>22.400000000000002</v>
      </c>
      <c r="AK388" s="821">
        <v>22.900000000000002</v>
      </c>
      <c r="AL388" s="833">
        <v>1590</v>
      </c>
      <c r="AM388" s="827">
        <v>0.4</v>
      </c>
      <c r="AN388" s="821">
        <v>0.28999999999999998</v>
      </c>
      <c r="AO388" s="705">
        <f>IF(U388="n/a","n/a",IF(AA388&lt;0,"n/a",IF(AA388="n/a","n/a",J388+U388-AA388)))</f>
        <v>-18.362368918408357</v>
      </c>
      <c r="AP388" s="706">
        <f>IF(U388="n/a","n/a",J388+U388)</f>
        <v>3.4794307913158855</v>
      </c>
      <c r="AQ388" s="843">
        <f>IF(OR(AC388&lt;0.01,AC388="n/a",AF388="n/a"),"n/a",(I388/SQRT(22.5*AC388*(I388/AF388))-1)*100)</f>
        <v>97.052952656439203</v>
      </c>
      <c r="AR388" s="618">
        <f>INDEX(Historical!$C$7:$C$1222,MATCH(B388,Historical!$B$7:$B$1244,0))*IF(AH388="n/a",1.03,IF(AH388&lt;0,1.01,IF(AH388&gt;10,1.1,(1+AH388/100))))</f>
        <v>1.4740000000000002</v>
      </c>
      <c r="AS388" s="841">
        <f>IF($AI388="n/a",1.03*AR388,IF($AI388&lt;0,1.01*AR388,IF($AI388&gt;10,1.1*AR388,(1+$AI388/100)*AR388)))</f>
        <v>1.5667146000000001</v>
      </c>
      <c r="AT388" s="841">
        <f>IF($AK388="n/a",1.03*AS388,IF($AK388&lt;0,1.01*AS388,IF($AK388&gt;10,1.1*AS388,(1+$AK388/100)*AS388)))</f>
        <v>1.7233860600000002</v>
      </c>
      <c r="AU388" s="841">
        <f>IF($AK388="n/a",1.03*AT388,IF($AK388&lt;0,1.01*AT388,IF($AK388&gt;10,1.1*AT388,(1+$AK388/100)*AT388)))</f>
        <v>1.8957246660000002</v>
      </c>
      <c r="AV388" s="841">
        <f>IF($AK388="n/a",1.03*AU388,IF($AK388&lt;0,1.01*AU388,IF($AK388&gt;10,1.1*AU388,(1+$AK388/100)*AU388)))</f>
        <v>2.0852971326000005</v>
      </c>
      <c r="AW388" s="618">
        <f>SUM(AR388:AV388)</f>
        <v>8.7451224586000009</v>
      </c>
      <c r="AX388" s="713">
        <f>AW388/I388*100</f>
        <v>5.8110987165924648</v>
      </c>
      <c r="AY388" s="887">
        <v>0.62</v>
      </c>
      <c r="AZ388" s="827">
        <v>28.88</v>
      </c>
      <c r="BA388" s="827">
        <v>-17.8</v>
      </c>
      <c r="BB388" s="827">
        <v>-3.83</v>
      </c>
      <c r="BC388" s="827">
        <v>-0.69</v>
      </c>
      <c r="BE388" s="594">
        <v>2003</v>
      </c>
      <c r="BF388" s="853">
        <f>IF(BE388&gt;2020,0,IF(BE388&gt;2008,1,IF(BE388&gt;2001,2,IF(BE388&gt;1990,3,IF(BE388&gt;1980,4,IF(BE388&gt;1973,5,IF(BE388&gt;1970,6,IF(BE388&gt;1960,7,IF(BE388&gt;1958,8,IF(BE388&gt;1953,9,10))))))))))</f>
        <v>2</v>
      </c>
      <c r="BG388" s="837">
        <v>10.8</v>
      </c>
      <c r="BH388" s="820" t="s">
        <v>4443</v>
      </c>
      <c r="BI388" s="820" t="s">
        <v>4444</v>
      </c>
    </row>
    <row r="389" spans="1:61" ht="11.25" customHeight="1" x14ac:dyDescent="0.2">
      <c r="A389" s="826" t="s">
        <v>4921</v>
      </c>
      <c r="B389" s="830" t="s">
        <v>400</v>
      </c>
      <c r="C389" s="885" t="s">
        <v>130</v>
      </c>
      <c r="D389" s="885" t="s">
        <v>4188</v>
      </c>
      <c r="E389" s="699">
        <v>20</v>
      </c>
      <c r="F389" s="1122">
        <v>185</v>
      </c>
      <c r="G389" s="1122" t="s">
        <v>36</v>
      </c>
      <c r="H389" s="1122" t="s">
        <v>36</v>
      </c>
      <c r="I389" t="n">
        <v>51.32</v>
      </c>
      <c r="J389" s="618">
        <f>(M389/I389)*100</f>
        <v>3.5303296274624536</v>
      </c>
      <c r="K389" s="832">
        <v>0.45250000000000001</v>
      </c>
      <c r="L389" s="842">
        <v>4</v>
      </c>
      <c r="M389" s="609">
        <f>K389*L389</f>
        <v>1.81</v>
      </c>
      <c r="N389" s="825" t="s">
        <v>106</v>
      </c>
      <c r="O389" s="700">
        <v>0.42749999999999999</v>
      </c>
      <c r="P389" s="603">
        <v>44956</v>
      </c>
      <c r="Q389" s="603">
        <v>44972</v>
      </c>
      <c r="R389" s="609">
        <f>(K389-O389)/O389*100</f>
        <v>5.8479532163742745</v>
      </c>
      <c r="S389" s="667">
        <f>IF(INDEX(Historical!$D$7:$D$1220,MATCH(B389,Historical!$B$7:$B$1244,0))=0,"n/a",(INDEX(Historical!$C$7:$C$1222,MATCH(B389,Historical!$B$7:$B$1244,0))/INDEX(Historical!$D$7:$D$1220,MATCH(B389,Historical!$B$7:$B$1244,0))-1)*100)</f>
        <v>6.211180124223592</v>
      </c>
      <c r="T389" s="667">
        <f>IF(INDEX(Historical!$F$7:$F$1213,MATCH(B389,Historical!$B$7:$B$1244,0))=0,"n/a",((INDEX(Historical!$C$7:$C$1222,MATCH(B389,Historical!$B$7:$B$1244,0))/INDEX(Historical!$F$7:$F$1213,MATCH(B389,Historical!$B$7:$B$1244,0)))^(1/3)-1)*100)</f>
        <v>6.3904359970732294</v>
      </c>
      <c r="U389" s="667">
        <f>IF(INDEX(Historical!$H$7:$H$1213,MATCH(B389,Historical!$B$7:$B$1244,0))=0,"n/a",((INDEX(Historical!$C$7:$C$1222,MATCH(B389,Historical!$B$7:$B$1244,0))/INDEX(Historical!$H$7:$H$1213,MATCH(B389,Historical!$B$7:$B$1244,0)))^(1/5)-1)*100)</f>
        <v>6.2980048262344379</v>
      </c>
      <c r="V389" s="667">
        <f>IF(INDEX(Historical!$N$7:$N$1213,MATCH(B389,Historical!$B$7:$B$1244,0))=0,"n/a",((INDEX(Historical!$C$7:$C$1222,MATCH(B389,Historical!$B$7:$B$1244,0))/INDEX(Historical!$N$7:$N$1213,MATCH(B389,Historical!$B$7:$B$1244,0)))^(1/10)-1)*100)</f>
        <v>6.629005847852576</v>
      </c>
      <c r="W389" s="668">
        <f>IF(OR(U389&lt;=0,U389="n/a",V389&lt;=0,V389="n/a"),"n/a",U389/V389)</f>
        <v>0.95006777347686855</v>
      </c>
      <c r="X389" s="669">
        <f>IF(OR(AJ389&lt;=0,AJ389="n/a",U389&lt;=0,U389="n/a"),"n/a",U389/AJ389)</f>
        <v>0.64265355369739152</v>
      </c>
      <c r="Y389" s="628"/>
      <c r="Z389" s="618">
        <f>IF(OR(AC389&lt;0.01,AC389="n/a"),"n/a",M389/AC389*100)</f>
        <v>66.300366300366292</v>
      </c>
      <c r="AA389" s="841">
        <f>IF(OR(AC389&lt;0.01,AC389="n/a"),"n/a",I389/AC389)</f>
        <v>18.780219780219781</v>
      </c>
      <c r="AB389" s="842">
        <v>12</v>
      </c>
      <c r="AC389" s="821">
        <v>2.73</v>
      </c>
      <c r="AD389" s="821">
        <v>3.4</v>
      </c>
      <c r="AE389" s="821">
        <v>3.09</v>
      </c>
      <c r="AF389" s="821">
        <v>2.06</v>
      </c>
      <c r="AG389" s="821">
        <v>11.4</v>
      </c>
      <c r="AH389" s="821">
        <v>6.5</v>
      </c>
      <c r="AI389" s="821">
        <v>3.18</v>
      </c>
      <c r="AJ389" s="821">
        <v>9.8000000000000007</v>
      </c>
      <c r="AK389" s="821">
        <v>5.55</v>
      </c>
      <c r="AL389" s="833">
        <v>12980</v>
      </c>
      <c r="AM389" s="827">
        <v>0.15</v>
      </c>
      <c r="AN389" s="821">
        <v>1.37</v>
      </c>
      <c r="AO389" s="705">
        <f>IF(U389="n/a","n/a",IF(AA389&lt;0,"n/a",IF(AA389="n/a","n/a",J389+U389-AA389)))</f>
        <v>-8.9518853265228895</v>
      </c>
      <c r="AP389" s="706">
        <f>IF(U389="n/a","n/a",J389+U389)</f>
        <v>9.8283344536968915</v>
      </c>
      <c r="AQ389" s="843">
        <f>IF(OR(AC389&lt;0.01,AC389="n/a",AF389="n/a"),"n/a",(I389/SQRT(22.5*AC389*(I389/AF389))-1)*100)</f>
        <v>31.127169398010569</v>
      </c>
      <c r="AR389" s="618">
        <f>INDEX(Historical!$C$7:$C$1222,MATCH(B389,Historical!$B$7:$B$1244,0))*IF(AH389="n/a",1.03,IF(AH389&lt;0,1.01,IF(AH389&gt;10,1.1,(1+AH389/100))))</f>
        <v>1.8211499999999998</v>
      </c>
      <c r="AS389" s="841">
        <f>IF($AI389="n/a",1.03*AR389,IF($AI389&lt;0,1.01*AR389,IF($AI389&gt;10,1.1*AR389,(1+$AI389/100)*AR389)))</f>
        <v>1.8790625699999999</v>
      </c>
      <c r="AT389" s="841">
        <f>IF($AK389="n/a",1.03*AS389,IF($AK389&lt;0,1.01*AS389,IF($AK389&gt;10,1.1*AS389,(1+$AK389/100)*AS389)))</f>
        <v>1.983350542635</v>
      </c>
      <c r="AU389" s="841">
        <f>IF($AK389="n/a",1.03*AT389,IF($AK389&lt;0,1.01*AT389,IF($AK389&gt;10,1.1*AT389,(1+$AK389/100)*AT389)))</f>
        <v>2.0934264977512429</v>
      </c>
      <c r="AV389" s="841">
        <f>IF($AK389="n/a",1.03*AU389,IF($AK389&lt;0,1.01*AU389,IF($AK389&gt;10,1.1*AU389,(1+$AK389/100)*AU389)))</f>
        <v>2.2096116683764371</v>
      </c>
      <c r="AW389" s="618">
        <f>SUM(AR389:AV389)</f>
        <v>9.986601278762679</v>
      </c>
      <c r="AX389" s="713">
        <f>AW389/I389*100</f>
        <v>19.478449929320611</v>
      </c>
      <c r="AY389" s="887">
        <v>0.51</v>
      </c>
      <c r="AZ389" s="827">
        <v>8.6499999999999986</v>
      </c>
      <c r="BA389" s="827">
        <v>-21.57</v>
      </c>
      <c r="BB389" s="827">
        <v>-5.58</v>
      </c>
      <c r="BC389" s="827">
        <v>-9.64</v>
      </c>
      <c r="BE389" s="594">
        <v>2004</v>
      </c>
      <c r="BF389" s="853">
        <f>IF(BE389&gt;2020,0,IF(BE389&gt;2008,1,IF(BE389&gt;2001,2,IF(BE389&gt;1990,3,IF(BE389&gt;1980,4,IF(BE389&gt;1973,5,IF(BE389&gt;1970,6,IF(BE389&gt;1960,7,IF(BE389&gt;1958,8,IF(BE389&gt;1953,9,10))))))))))</f>
        <v>2</v>
      </c>
      <c r="BG389" s="837">
        <v>3.5999999999999996</v>
      </c>
      <c r="BH389" s="820" t="s">
        <v>4443</v>
      </c>
      <c r="BI389" s="820" t="s">
        <v>4444</v>
      </c>
    </row>
    <row r="390" spans="1:61" ht="11.25" customHeight="1" x14ac:dyDescent="0.2">
      <c r="A390" s="835" t="s">
        <v>4922</v>
      </c>
      <c r="B390" s="567" t="s">
        <v>3776</v>
      </c>
      <c r="C390" s="885" t="s">
        <v>4055</v>
      </c>
      <c r="D390" s="885" t="s">
        <v>4177</v>
      </c>
      <c r="E390" s="699">
        <v>9</v>
      </c>
      <c r="F390" s="1122">
        <v>552</v>
      </c>
      <c r="G390" s="1098" t="s">
        <v>105</v>
      </c>
      <c r="H390" s="1098" t="s">
        <v>105</v>
      </c>
      <c r="I390" t="n">
        <v>53.31</v>
      </c>
      <c r="J390" s="618">
        <f>(M390/I390)*100</f>
        <v>1.7769019248395967</v>
      </c>
      <c r="K390" s="832">
        <v>0.96930000000000005</v>
      </c>
      <c r="L390" s="842">
        <v>1</v>
      </c>
      <c r="M390" s="609">
        <f>K390*L390</f>
        <v>0.96930000000000005</v>
      </c>
      <c r="N390" s="825" t="s">
        <v>4118</v>
      </c>
      <c r="O390" s="700">
        <v>0.94259999999999999</v>
      </c>
      <c r="P390" s="603">
        <v>44830</v>
      </c>
      <c r="Q390" s="603">
        <v>44832</v>
      </c>
      <c r="R390" s="609">
        <f>(K390-O390)/O390*100</f>
        <v>2.8325907065563394</v>
      </c>
      <c r="S390" s="667">
        <f>IF(INDEX(Historical!$D$7:$D$1220,MATCH(B390,Historical!$B$7:$B$1244,0))=0,"n/a",(INDEX(Historical!$C$7:$C$1222,MATCH(B390,Historical!$B$7:$B$1244,0))/INDEX(Historical!$D$7:$D$1220,MATCH(B390,Historical!$B$7:$B$1244,0))-1)*100)</f>
        <v>2.8325907065563483</v>
      </c>
      <c r="T390" s="667">
        <f>IF(INDEX(Historical!$F$7:$F$1213,MATCH(B390,Historical!$B$7:$B$1244,0))=0,"n/a",((INDEX(Historical!$C$7:$C$1222,MATCH(B390,Historical!$B$7:$B$1244,0))/INDEX(Historical!$F$7:$F$1213,MATCH(B390,Historical!$B$7:$B$1244,0)))^(1/3)-1)*100)</f>
        <v>9.8018092096503029</v>
      </c>
      <c r="U390" s="667">
        <f>IF(INDEX(Historical!$H$7:$H$1213,MATCH(B390,Historical!$B$7:$B$1244,0))=0,"n/a",((INDEX(Historical!$C$7:$C$1222,MATCH(B390,Historical!$B$7:$B$1244,0))/INDEX(Historical!$H$7:$H$1213,MATCH(B390,Historical!$B$7:$B$1244,0)))^(1/5)-1)*100)</f>
        <v>8.8579350695453094</v>
      </c>
      <c r="V390" s="667">
        <f>IF(INDEX(Historical!$N$7:$N$1213,MATCH(B390,Historical!$B$7:$B$1244,0))=0,"n/a",((INDEX(Historical!$C$7:$C$1222,MATCH(B390,Historical!$B$7:$B$1244,0))/INDEX(Historical!$N$7:$N$1213,MATCH(B390,Historical!$B$7:$B$1244,0)))^(1/10)-1)*100)</f>
        <v>1.4420209347223434</v>
      </c>
      <c r="W390" s="668">
        <f>IF(OR(U390&lt;=0,U390="n/a",V390&lt;=0,V390="n/a"),"n/a",U390/V390)</f>
        <v>6.1427229357463364</v>
      </c>
      <c r="X390" s="669">
        <f>IF(OR(AJ390&lt;=0,AJ390="n/a",U390&lt;=0,U390="n/a"),"n/a",U390/AJ390)</f>
        <v>0.35574036423876748</v>
      </c>
      <c r="Y390" s="831" t="s">
        <v>4121</v>
      </c>
      <c r="Z390" s="618">
        <f>IF(OR(AC390&lt;0.01,AC390="n/a"),"n/a",M390/AC390*100)</f>
        <v>37.137931034482762</v>
      </c>
      <c r="AA390" s="841">
        <f>IF(OR(AC390&lt;0.01,AC390="n/a"),"n/a",I390/AC390)</f>
        <v>20.90038314176245</v>
      </c>
      <c r="AB390" s="842">
        <v>12</v>
      </c>
      <c r="AC390" s="821">
        <v>2.61</v>
      </c>
      <c r="AD390" s="821" t="s">
        <v>135</v>
      </c>
      <c r="AE390" s="821">
        <v>2</v>
      </c>
      <c r="AF390" s="821">
        <v>3.95</v>
      </c>
      <c r="AG390" s="821">
        <v>18.8</v>
      </c>
      <c r="AH390" s="821">
        <v>-31.4</v>
      </c>
      <c r="AI390" s="821">
        <v>9.11</v>
      </c>
      <c r="AJ390" s="821">
        <v>24.9</v>
      </c>
      <c r="AK390" s="821">
        <v>-4.45</v>
      </c>
      <c r="AL390" s="833">
        <v>9620</v>
      </c>
      <c r="AM390" s="827">
        <v>6.7</v>
      </c>
      <c r="AN390" s="821">
        <v>0</v>
      </c>
      <c r="AO390" s="705">
        <f>IF(U390="n/a","n/a",IF(AA390&lt;0,"n/a",IF(AA390="n/a","n/a",J390+U390-AA390)))</f>
        <v>-10.265546147377544</v>
      </c>
      <c r="AP390" s="706">
        <f>IF(U390="n/a","n/a",J390+U390)</f>
        <v>10.634836994384907</v>
      </c>
      <c r="AQ390" s="843">
        <f>IF(OR(AC390&lt;0.01,AC390="n/a",AF390="n/a"),"n/a",(I390/SQRT(22.5*AC390*(I390/AF390))-1)*100)</f>
        <v>91.550995136440761</v>
      </c>
      <c r="AR390" s="618">
        <f>INDEX(Historical!$C$7:$C$1222,MATCH(B390,Historical!$B$7:$B$1244,0))*IF(AH390="n/a",1.03,IF(AH390&lt;0,1.01,IF(AH390&gt;10,1.1,(1+AH390/100))))</f>
        <v>0.97899300000000011</v>
      </c>
      <c r="AS390" s="841">
        <f>IF($AI390="n/a",1.03*AR390,IF($AI390&lt;0,1.01*AR390,IF($AI390&gt;10,1.1*AR390,(1+$AI390/100)*AR390)))</f>
        <v>1.0681792623000002</v>
      </c>
      <c r="AT390" s="841">
        <f>IF($AK390="n/a",1.03*AS390,IF($AK390&lt;0,1.01*AS390,IF($AK390&gt;10,1.1*AS390,(1+$AK390/100)*AS390)))</f>
        <v>1.0788610549230002</v>
      </c>
      <c r="AU390" s="841">
        <f>IF($AK390="n/a",1.03*AT390,IF($AK390&lt;0,1.01*AT390,IF($AK390&gt;10,1.1*AT390,(1+$AK390/100)*AT390)))</f>
        <v>1.0896496654722303</v>
      </c>
      <c r="AV390" s="841">
        <f>IF($AK390="n/a",1.03*AU390,IF($AK390&lt;0,1.01*AU390,IF($AK390&gt;10,1.1*AU390,(1+$AK390/100)*AU390)))</f>
        <v>1.1005461621269526</v>
      </c>
      <c r="AW390" s="618">
        <f>SUM(AR390:AV390)</f>
        <v>5.3162291448221835</v>
      </c>
      <c r="AX390" s="713">
        <f>AW390/I390*100</f>
        <v>9.7456079648436003</v>
      </c>
      <c r="AY390" s="887">
        <v>0.9</v>
      </c>
      <c r="AZ390" s="827">
        <v>30.470000000000002</v>
      </c>
      <c r="BA390" s="827">
        <v>-30.91</v>
      </c>
      <c r="BB390" s="827">
        <v>-8.09</v>
      </c>
      <c r="BC390" s="827">
        <v>-1.1599999999999999</v>
      </c>
      <c r="BE390" s="594">
        <v>2014</v>
      </c>
      <c r="BF390" s="853">
        <f>IF(BE390&gt;2020,0,IF(BE390&gt;2008,1,IF(BE390&gt;2001,2,IF(BE390&gt;1990,3,IF(BE390&gt;1980,4,IF(BE390&gt;1973,5,IF(BE390&gt;1970,6,IF(BE390&gt;1960,7,IF(BE390&gt;1958,8,IF(BE390&gt;1953,9,10))))))))))</f>
        <v>1</v>
      </c>
      <c r="BG390" s="837">
        <v>11.3</v>
      </c>
      <c r="BH390" s="820" t="s">
        <v>4448</v>
      </c>
      <c r="BI390" s="820" t="s">
        <v>4444</v>
      </c>
    </row>
    <row r="391" spans="1:61" ht="11.25" customHeight="1" x14ac:dyDescent="0.2">
      <c r="A391" s="819" t="s">
        <v>4923</v>
      </c>
      <c r="B391" s="830" t="s">
        <v>269</v>
      </c>
      <c r="C391" s="885" t="s">
        <v>244</v>
      </c>
      <c r="D391" s="885" t="s">
        <v>4176</v>
      </c>
      <c r="E391" s="699">
        <v>60</v>
      </c>
      <c r="F391" s="1122">
        <v>12</v>
      </c>
      <c r="G391" s="1097" t="s">
        <v>36</v>
      </c>
      <c r="H391" s="1097" t="s">
        <v>114</v>
      </c>
      <c r="I391" t="n">
        <v>190.53</v>
      </c>
      <c r="J391" s="618">
        <f>(M391/I391)*100</f>
        <v>2.0413122721749697</v>
      </c>
      <c r="K391" s="832">
        <v>1.05</v>
      </c>
      <c r="L391" s="842">
        <v>4</v>
      </c>
      <c r="M391" s="609">
        <f>K391*L391</f>
        <v>4.2</v>
      </c>
      <c r="N391" s="825" t="s">
        <v>270</v>
      </c>
      <c r="O391" s="700">
        <v>0.8</v>
      </c>
      <c r="P391" s="603">
        <v>44761</v>
      </c>
      <c r="Q391" s="603">
        <v>44776</v>
      </c>
      <c r="R391" s="609">
        <f>(K391-O391)/O391*100</f>
        <v>31.25</v>
      </c>
      <c r="S391" s="667">
        <f>IF(INDEX(Historical!$D$7:$D$1220,MATCH(B391,Historical!$B$7:$B$1244,0))=0,"n/a",(INDEX(Historical!$C$7:$C$1222,MATCH(B391,Historical!$B$7:$B$1244,0))/INDEX(Historical!$D$7:$D$1220,MATCH(B391,Historical!$B$7:$B$1244,0))-1)*100)</f>
        <v>32.14285714285716</v>
      </c>
      <c r="T391" s="667">
        <f>IF(INDEX(Historical!$F$7:$F$1213,MATCH(B391,Historical!$B$7:$B$1244,0))=0,"n/a",((INDEX(Historical!$C$7:$C$1222,MATCH(B391,Historical!$B$7:$B$1244,0))/INDEX(Historical!$F$7:$F$1213,MATCH(B391,Historical!$B$7:$B$1244,0)))^(1/3)-1)*100)</f>
        <v>21.556494692374926</v>
      </c>
      <c r="U391" s="667">
        <f>IF(INDEX(Historical!$H$7:$H$1213,MATCH(B391,Historical!$B$7:$B$1244,0))=0,"n/a",((INDEX(Historical!$C$7:$C$1222,MATCH(B391,Historical!$B$7:$B$1244,0))/INDEX(Historical!$H$7:$H$1213,MATCH(B391,Historical!$B$7:$B$1244,0)))^(1/5)-1)*100)</f>
        <v>19.473511169445558</v>
      </c>
      <c r="V391" s="667">
        <f>IF(INDEX(Historical!$N$7:$N$1213,MATCH(B391,Historical!$B$7:$B$1244,0))=0,"n/a",((INDEX(Historical!$C$7:$C$1222,MATCH(B391,Historical!$B$7:$B$1244,0))/INDEX(Historical!$N$7:$N$1213,MATCH(B391,Historical!$B$7:$B$1244,0)))^(1/10)-1)*100)</f>
        <v>19.951324380539639</v>
      </c>
      <c r="W391" s="668">
        <f>IF(OR(U391&lt;=0,U391="n/a",V391&lt;=0,V391="n/a"),"n/a",U391/V391)</f>
        <v>0.9760510529536508</v>
      </c>
      <c r="X391" s="669">
        <f>IF(OR(AJ391&lt;=0,AJ391="n/a",U391&lt;=0,U391="n/a"),"n/a",U391/AJ391)</f>
        <v>0.69055004146970078</v>
      </c>
      <c r="Y391" s="830"/>
      <c r="Z391" s="618">
        <f>IF(OR(AC391&lt;0.01,AC391="n/a"),"n/a",M391/AC391*100)</f>
        <v>41.176470588235297</v>
      </c>
      <c r="AA391" s="841">
        <f>IF(OR(AC391&lt;0.01,AC391="n/a"),"n/a",I391/AC391)</f>
        <v>20.171568627450981</v>
      </c>
      <c r="AB391" s="842">
        <v>1</v>
      </c>
      <c r="AC391" s="821">
        <v>10.199999999999999</v>
      </c>
      <c r="AD391" s="821">
        <v>2.62</v>
      </c>
      <c r="AE391" s="821">
        <v>1.29</v>
      </c>
      <c r="AF391" s="821" t="s">
        <v>135</v>
      </c>
      <c r="AG391" s="821">
        <v>-80.7</v>
      </c>
      <c r="AH391" s="821">
        <v>55.300000000000004</v>
      </c>
      <c r="AI391" s="821">
        <v>0.49</v>
      </c>
      <c r="AJ391" s="821">
        <v>28.199999999999996</v>
      </c>
      <c r="AK391" s="821">
        <v>7.6300000000000008</v>
      </c>
      <c r="AL391" s="833">
        <v>123910</v>
      </c>
      <c r="AM391" s="827">
        <v>0.08</v>
      </c>
      <c r="AN391" s="821" t="s">
        <v>135</v>
      </c>
      <c r="AO391" s="705">
        <f>IF(U391="n/a","n/a",IF(AA391&lt;0,"n/a",IF(AA391="n/a","n/a",J391+U391-AA391)))</f>
        <v>1.3432548141695477</v>
      </c>
      <c r="AP391" s="706">
        <f>IF(U391="n/a","n/a",J391+U391)</f>
        <v>21.514823441620528</v>
      </c>
      <c r="AQ391" s="843" t="str">
        <f>IF(OR(AC391&lt;0.01,AC391="n/a",AF391="n/a"),"n/a",(I391/SQRT(22.5*AC391*(I391/AF391))-1)*100)</f>
        <v>n/a</v>
      </c>
      <c r="AR391" s="618">
        <f>INDEX(Historical!$C$7:$C$1222,MATCH(B391,Historical!$B$7:$B$1244,0))*IF(AH391="n/a",1.03,IF(AH391&lt;0,1.01,IF(AH391&gt;10,1.1,(1+AH391/100))))</f>
        <v>4.07</v>
      </c>
      <c r="AS391" s="841">
        <f>IF($AI391="n/a",1.03*AR391,IF($AI391&lt;0,1.01*AR391,IF($AI391&gt;10,1.1*AR391,(1+$AI391/100)*AR391)))</f>
        <v>4.0899429999999999</v>
      </c>
      <c r="AT391" s="841">
        <f>IF($AK391="n/a",1.03*AS391,IF($AK391&lt;0,1.01*AS391,IF($AK391&gt;10,1.1*AS391,(1+$AK391/100)*AS391)))</f>
        <v>4.4020056508999996</v>
      </c>
      <c r="AU391" s="841">
        <f>IF($AK391="n/a",1.03*AT391,IF($AK391&lt;0,1.01*AT391,IF($AK391&gt;10,1.1*AT391,(1+$AK391/100)*AT391)))</f>
        <v>4.7378786820636698</v>
      </c>
      <c r="AV391" s="841">
        <f>IF($AK391="n/a",1.03*AU391,IF($AK391&lt;0,1.01*AU391,IF($AK391&gt;10,1.1*AU391,(1+$AK391/100)*AU391)))</f>
        <v>5.099378825505128</v>
      </c>
      <c r="AW391" s="618">
        <f>SUM(AR391:AV391)</f>
        <v>22.399206158468797</v>
      </c>
      <c r="AX391" s="713">
        <f>AW391/I391*100</f>
        <v>10.886612956728456</v>
      </c>
      <c r="AY391" s="887">
        <v>1.0900000000000001</v>
      </c>
      <c r="AZ391" s="827">
        <v>20.94</v>
      </c>
      <c r="BA391" s="827">
        <v>-13.68</v>
      </c>
      <c r="BB391" s="827">
        <v>-0.33</v>
      </c>
      <c r="BC391" s="827">
        <v>4.29</v>
      </c>
      <c r="BE391" s="594">
        <v>1963</v>
      </c>
      <c r="BF391" s="853">
        <f>IF(BE391&gt;2020,0,IF(BE391&gt;2008,1,IF(BE391&gt;2001,2,IF(BE391&gt;1990,3,IF(BE391&gt;1980,4,IF(BE391&gt;1973,5,IF(BE391&gt;1970,6,IF(BE391&gt;1960,7,IF(BE391&gt;1958,8,IF(BE391&gt;1953,9,10))))))))))</f>
        <v>7</v>
      </c>
      <c r="BG391" s="837">
        <v>14.2</v>
      </c>
      <c r="BH391" s="820" t="s">
        <v>4443</v>
      </c>
      <c r="BI391" s="820" t="s">
        <v>4444</v>
      </c>
    </row>
    <row r="392" spans="1:61" ht="11.25" customHeight="1" x14ac:dyDescent="0.2">
      <c r="A392" s="836" t="s">
        <v>5245</v>
      </c>
      <c r="B392" s="830" t="s">
        <v>5236</v>
      </c>
      <c r="C392" s="885" t="s">
        <v>122</v>
      </c>
      <c r="D392" s="885" t="s">
        <v>4224</v>
      </c>
      <c r="E392" s="699">
        <v>6</v>
      </c>
      <c r="F392" s="1122">
        <v>678</v>
      </c>
      <c r="G392" s="1095" t="s">
        <v>105</v>
      </c>
      <c r="H392" s="1095" t="s">
        <v>105</v>
      </c>
      <c r="I392" t="n">
        <v>53.76</v>
      </c>
      <c r="J392" s="618">
        <f>(M392/I392)*100</f>
        <v>1.6407451717655102</v>
      </c>
      <c r="K392" s="832">
        <v>0.24</v>
      </c>
      <c r="L392" s="842">
        <v>4</v>
      </c>
      <c r="M392" s="609">
        <f>K392*L392</f>
        <v>0.96</v>
      </c>
      <c r="N392" s="825" t="s">
        <v>4165</v>
      </c>
      <c r="O392" s="700">
        <v>0.22</v>
      </c>
      <c r="P392" s="603">
        <v>44994</v>
      </c>
      <c r="Q392" s="603">
        <v>45016</v>
      </c>
      <c r="R392" s="609">
        <f>(K392-O392)/O392*100</f>
        <v>9.0909090909090864</v>
      </c>
      <c r="S392" s="667">
        <f>IF(INDEX(Historical!$D$7:$D$1220,MATCH(B392,Historical!$B$7:$B$1244,0))=0,"n/a",(INDEX(Historical!$C$7:$C$1222,MATCH(B392,Historical!$B$7:$B$1244,0))/INDEX(Historical!$D$7:$D$1220,MATCH(B392,Historical!$B$7:$B$1244,0))-1)*100)</f>
        <v>29.411764705882337</v>
      </c>
      <c r="T392" s="667">
        <f>IF(INDEX(Historical!$F$7:$F$1213,MATCH(B392,Historical!$B$7:$B$1244,0))=0,"n/a",((INDEX(Historical!$C$7:$C$1222,MATCH(B392,Historical!$B$7:$B$1244,0))/INDEX(Historical!$F$7:$F$1213,MATCH(B392,Historical!$B$7:$B$1244,0)))^(1/3)-1)*100)</f>
        <v>17.678277844202107</v>
      </c>
      <c r="U392" s="667" t="str">
        <f>IF(INDEX(Historical!$H$7:$H$1213,MATCH(B392,Historical!$B$7:$B$1244,0))=0,"n/a",((INDEX(Historical!$C$7:$C$1222,MATCH(B392,Historical!$B$7:$B$1244,0))/INDEX(Historical!$H$7:$H$1213,MATCH(B392,Historical!$B$7:$B$1244,0)))^(1/5)-1)*100)</f>
        <v>n/a</v>
      </c>
      <c r="V392" s="667" t="str">
        <f>IF(INDEX(Historical!$N$7:$N$1213,MATCH(B392,Historical!$B$7:$B$1244,0))=0,"n/a",((INDEX(Historical!$C$7:$C$1222,MATCH(B392,Historical!$B$7:$B$1244,0))/INDEX(Historical!$N$7:$N$1213,MATCH(B392,Historical!$B$7:$B$1244,0)))^(1/10)-1)*100)</f>
        <v>n/a</v>
      </c>
      <c r="W392" s="668" t="str">
        <f>IF(OR(U392&lt;=0,U392="n/a",V392&lt;=0,V392="n/a"),"n/a",U392/V392)</f>
        <v>n/a</v>
      </c>
      <c r="X392" s="669" t="str">
        <f>IF(OR(AJ392&lt;=0,AJ392="n/a",U392&lt;=0,U392="n/a"),"n/a",U392/AJ392)</f>
        <v>n/a</v>
      </c>
      <c r="Y392" s="640"/>
      <c r="Z392" s="618">
        <f>IF(OR(AC392&lt;0.01,AC392="n/a"),"n/a",M392/AC392*100)</f>
        <v>8.7272727272727266</v>
      </c>
      <c r="AA392" s="841">
        <f>IF(OR(AC392&lt;0.01,AC392="n/a"),"n/a",I392/AC392)</f>
        <v>5.3190909090909093</v>
      </c>
      <c r="AB392" s="842">
        <v>12</v>
      </c>
      <c r="AC392" s="821">
        <v>11</v>
      </c>
      <c r="AD392" s="821">
        <v>1.05</v>
      </c>
      <c r="AE392" s="821">
        <v>1.0900000000000001</v>
      </c>
      <c r="AF392" s="821">
        <v>2.9</v>
      </c>
      <c r="AG392" s="821">
        <v>73.7</v>
      </c>
      <c r="AH392" s="821">
        <v>-14.6</v>
      </c>
      <c r="AI392" s="821">
        <v>64.38000000000001</v>
      </c>
      <c r="AJ392" s="821">
        <v>34.9</v>
      </c>
      <c r="AK392" s="821">
        <v>5</v>
      </c>
      <c r="AL392" s="833">
        <v>4190</v>
      </c>
      <c r="AM392" s="827">
        <v>0.2</v>
      </c>
      <c r="AN392" s="821">
        <v>0.24</v>
      </c>
      <c r="AO392" s="705" t="str">
        <f>IF(U392="n/a","n/a",IF(AA392&lt;0,"n/a",IF(AA392="n/a","n/a",J392+U392-AA392)))</f>
        <v>n/a</v>
      </c>
      <c r="AP392" s="706" t="str">
        <f>IF(U392="n/a","n/a",J392+U392)</f>
        <v>n/a</v>
      </c>
      <c r="AQ392" s="843">
        <f>IF(OR(AC392&lt;0.01,AC392="n/a",AF392="n/a"),"n/a",(I392/SQRT(22.5*AC392*(I392/AF392))-1)*100)</f>
        <v>-17.200741720005908</v>
      </c>
      <c r="AR392" s="618">
        <f>INDEX(Historical!$C$7:$C$1222,MATCH(B392,Historical!$B$7:$B$1244,0))*IF(AH392="n/a",1.03,IF(AH392&lt;0,1.01,IF(AH392&gt;10,1.1,(1+AH392/100))))</f>
        <v>0.88880000000000003</v>
      </c>
      <c r="AS392" s="841">
        <f>IF($AI392="n/a",1.03*AR392,IF($AI392&lt;0,1.01*AR392,IF($AI392&gt;10,1.1*AR392,(1+$AI392/100)*AR392)))</f>
        <v>0.9776800000000001</v>
      </c>
      <c r="AT392" s="841">
        <f>IF($AK392="n/a",1.03*AS392,IF($AK392&lt;0,1.01*AS392,IF($AK392&gt;10,1.1*AS392,(1+$AK392/100)*AS392)))</f>
        <v>1.0265640000000003</v>
      </c>
      <c r="AU392" s="841">
        <f>IF($AK392="n/a",1.03*AT392,IF($AK392&lt;0,1.01*AT392,IF($AK392&gt;10,1.1*AT392,(1+$AK392/100)*AT392)))</f>
        <v>1.0778922000000004</v>
      </c>
      <c r="AV392" s="841">
        <f>IF($AK392="n/a",1.03*AU392,IF($AK392&lt;0,1.01*AU392,IF($AK392&gt;10,1.1*AU392,(1+$AK392/100)*AU392)))</f>
        <v>1.1317868100000006</v>
      </c>
      <c r="AW392" s="618">
        <f>SUM(AR392:AV392)</f>
        <v>5.1027230100000018</v>
      </c>
      <c r="AX392" s="713">
        <f>AW392/I392*100</f>
        <v>8.7211126474107026</v>
      </c>
      <c r="AY392" s="887">
        <v>1.64</v>
      </c>
      <c r="AZ392" s="827">
        <v>21.39</v>
      </c>
      <c r="BA392" s="827">
        <v>-25.069999999999997</v>
      </c>
      <c r="BB392" s="827">
        <v>-7.75</v>
      </c>
      <c r="BC392" s="827">
        <v>-2.59</v>
      </c>
      <c r="BE392" s="594">
        <v>2018</v>
      </c>
      <c r="BF392" s="853">
        <f>IF(BE392&gt;2020,0,IF(BE392&gt;2008,1,IF(BE392&gt;2001,2,IF(BE392&gt;1990,3,IF(BE392&gt;1980,4,IF(BE392&gt;1973,5,IF(BE392&gt;1970,6,IF(BE392&gt;1960,7,IF(BE392&gt;1958,8,IF(BE392&gt;1953,9,10))))))))))</f>
        <v>1</v>
      </c>
      <c r="BG392" s="837">
        <v>43.7</v>
      </c>
      <c r="BH392" s="820" t="s">
        <v>4443</v>
      </c>
      <c r="BI392" s="820" t="s">
        <v>4444</v>
      </c>
    </row>
    <row r="393" spans="1:61" ht="11.25" customHeight="1" x14ac:dyDescent="0.2">
      <c r="A393" s="826" t="s">
        <v>4924</v>
      </c>
      <c r="B393" s="830" t="s">
        <v>1342</v>
      </c>
      <c r="C393" s="885" t="s">
        <v>4055</v>
      </c>
      <c r="D393" s="885" t="s">
        <v>4185</v>
      </c>
      <c r="E393" s="699">
        <v>9</v>
      </c>
      <c r="F393" s="1122">
        <v>551</v>
      </c>
      <c r="G393" s="1094" t="s">
        <v>105</v>
      </c>
      <c r="H393" s="1094" t="s">
        <v>105</v>
      </c>
      <c r="I393" t="n">
        <v>531.36</v>
      </c>
      <c r="J393" s="618">
        <f>(M393/I393)*100</f>
        <v>1.4197238739943623</v>
      </c>
      <c r="K393" s="832">
        <v>1.7250000000000001</v>
      </c>
      <c r="L393" s="842">
        <v>4</v>
      </c>
      <c r="M393" s="609">
        <f>K393*L393</f>
        <v>6.9</v>
      </c>
      <c r="N393" s="825" t="s">
        <v>126</v>
      </c>
      <c r="O393" s="700">
        <v>1.5</v>
      </c>
      <c r="P393" s="603">
        <v>44817</v>
      </c>
      <c r="Q393" s="603">
        <v>44839</v>
      </c>
      <c r="R393" s="609">
        <f>(K393-O393)/O393*100</f>
        <v>15.000000000000005</v>
      </c>
      <c r="S393" s="667">
        <f>IF(INDEX(Historical!$D$7:$D$1220,MATCH(B393,Historical!$B$7:$B$1244,0))=0,"n/a",(INDEX(Historical!$C$7:$C$1222,MATCH(B393,Historical!$B$7:$B$1244,0))/INDEX(Historical!$D$7:$D$1220,MATCH(B393,Historical!$B$7:$B$1244,0))-1)*100)</f>
        <v>15.277777777777768</v>
      </c>
      <c r="T393" s="667">
        <f>IF(INDEX(Historical!$F$7:$F$1213,MATCH(B393,Historical!$B$7:$B$1244,0))=0,"n/a",((INDEX(Historical!$C$7:$C$1222,MATCH(B393,Historical!$B$7:$B$1244,0))/INDEX(Historical!$F$7:$F$1213,MATCH(B393,Historical!$B$7:$B$1244,0)))^(1/3)-1)*100)</f>
        <v>11.423196676770718</v>
      </c>
      <c r="U393" s="667">
        <f>IF(INDEX(Historical!$H$7:$H$1213,MATCH(B393,Historical!$B$7:$B$1244,0))=0,"n/a",((INDEX(Historical!$C$7:$C$1222,MATCH(B393,Historical!$B$7:$B$1244,0))/INDEX(Historical!$H$7:$H$1213,MATCH(B393,Historical!$B$7:$B$1244,0)))^(1/5)-1)*100)</f>
        <v>28.166159281500835</v>
      </c>
      <c r="V393" s="667" t="str">
        <f>IF(INDEX(Historical!$N$7:$N$1213,MATCH(B393,Historical!$B$7:$B$1244,0))=0,"n/a",((INDEX(Historical!$C$7:$C$1222,MATCH(B393,Historical!$B$7:$B$1244,0))/INDEX(Historical!$N$7:$N$1213,MATCH(B393,Historical!$B$7:$B$1244,0)))^(1/10)-1)*100)</f>
        <v>n/a</v>
      </c>
      <c r="W393" s="668" t="str">
        <f>IF(OR(U393&lt;=0,U393="n/a",V393&lt;=0,V393="n/a"),"n/a",U393/V393)</f>
        <v>n/a</v>
      </c>
      <c r="X393" s="669">
        <f>IF(OR(AJ393&lt;=0,AJ393="n/a",U393&lt;=0,U393="n/a"),"n/a",U393/AJ393)</f>
        <v>0.97799164171877906</v>
      </c>
      <c r="Y393" s="628"/>
      <c r="Z393" s="618">
        <f>IF(OR(AC393&lt;0.01,AC393="n/a"),"n/a",M393/AC393*100)</f>
        <v>18.548387096774192</v>
      </c>
      <c r="AA393" s="841">
        <f>IF(OR(AC393&lt;0.01,AC393="n/a"),"n/a",I393/AC393)</f>
        <v>13.064784946236557</v>
      </c>
      <c r="AB393" s="842">
        <v>6</v>
      </c>
      <c r="AC393" s="821">
        <v>37.200000000000003</v>
      </c>
      <c r="AD393" s="821">
        <v>5.69</v>
      </c>
      <c r="AE393" s="821">
        <v>3.47</v>
      </c>
      <c r="AF393" s="821">
        <v>7.91</v>
      </c>
      <c r="AG393" s="821">
        <v>73.2</v>
      </c>
      <c r="AH393" s="821">
        <v>21.8</v>
      </c>
      <c r="AI393" s="821">
        <v>-19.509999999999998</v>
      </c>
      <c r="AJ393" s="821">
        <v>28.799999999999997</v>
      </c>
      <c r="AK393" s="821">
        <v>2.2800000000000002</v>
      </c>
      <c r="AL393" s="833">
        <v>66050</v>
      </c>
      <c r="AM393" s="827">
        <v>0.2</v>
      </c>
      <c r="AN393" s="821">
        <v>0.6</v>
      </c>
      <c r="AO393" s="705">
        <f>IF(U393="n/a","n/a",IF(AA393&lt;0,"n/a",IF(AA393="n/a","n/a",J393+U393-AA393)))</f>
        <v>16.521098209258639</v>
      </c>
      <c r="AP393" s="706">
        <f>IF(U393="n/a","n/a",J393+U393)</f>
        <v>29.585883155495196</v>
      </c>
      <c r="AQ393" s="843">
        <f>IF(OR(AC393&lt;0.01,AC393="n/a",AF393="n/a"),"n/a",(I393/SQRT(22.5*AC393*(I393/AF393))-1)*100)</f>
        <v>114.31280246378313</v>
      </c>
      <c r="AR393" s="618">
        <f>INDEX(Historical!$C$7:$C$1222,MATCH(B393,Historical!$B$7:$B$1244,0))*IF(AH393="n/a",1.03,IF(AH393&lt;0,1.01,IF(AH393&gt;10,1.1,(1+AH393/100))))</f>
        <v>6.8475000000000001</v>
      </c>
      <c r="AS393" s="841">
        <f>IF($AI393="n/a",1.03*AR393,IF($AI393&lt;0,1.01*AR393,IF($AI393&gt;10,1.1*AR393,(1+$AI393/100)*AR393)))</f>
        <v>6.9159750000000004</v>
      </c>
      <c r="AT393" s="841">
        <f>IF($AK393="n/a",1.03*AS393,IF($AK393&lt;0,1.01*AS393,IF($AK393&gt;10,1.1*AS393,(1+$AK393/100)*AS393)))</f>
        <v>7.0736592299999996</v>
      </c>
      <c r="AU393" s="841">
        <f>IF($AK393="n/a",1.03*AT393,IF($AK393&lt;0,1.01*AT393,IF($AK393&gt;10,1.1*AT393,(1+$AK393/100)*AT393)))</f>
        <v>7.2349386604439996</v>
      </c>
      <c r="AV393" s="841">
        <f>IF($AK393="n/a",1.03*AU393,IF($AK393&lt;0,1.01*AU393,IF($AK393&gt;10,1.1*AU393,(1+$AK393/100)*AU393)))</f>
        <v>7.3998952619021221</v>
      </c>
      <c r="AW393" s="618">
        <f>SUM(AR393:AV393)</f>
        <v>35.471968152346122</v>
      </c>
      <c r="AX393" s="713">
        <f>AW393/I393*100</f>
        <v>7.2986087019497798</v>
      </c>
      <c r="AY393" s="887">
        <v>1.49</v>
      </c>
      <c r="AZ393" s="827">
        <v>62.22</v>
      </c>
      <c r="BA393" s="827">
        <v>-15.45</v>
      </c>
      <c r="BB393" s="827">
        <v>2.97</v>
      </c>
      <c r="BC393" s="827">
        <v>8.2000000000000011</v>
      </c>
      <c r="BE393" s="594">
        <v>2014</v>
      </c>
      <c r="BF393" s="853">
        <f>IF(BE393&gt;2020,0,IF(BE393&gt;2008,1,IF(BE393&gt;2001,2,IF(BE393&gt;1990,3,IF(BE393&gt;1980,4,IF(BE393&gt;1973,5,IF(BE393&gt;1970,6,IF(BE393&gt;1960,7,IF(BE393&gt;1958,8,IF(BE393&gt;1953,9,10))))))))))</f>
        <v>1</v>
      </c>
      <c r="BG393" s="837">
        <v>28.599999999999998</v>
      </c>
      <c r="BH393" s="820" t="s">
        <v>4443</v>
      </c>
      <c r="BI393" s="820" t="s">
        <v>4444</v>
      </c>
    </row>
    <row r="394" spans="1:61" ht="11.25" customHeight="1" x14ac:dyDescent="0.2">
      <c r="A394" s="836" t="s">
        <v>4608</v>
      </c>
      <c r="B394" s="830" t="s">
        <v>2379</v>
      </c>
      <c r="C394" s="885" t="s">
        <v>107</v>
      </c>
      <c r="D394" s="885" t="s">
        <v>4190</v>
      </c>
      <c r="E394" s="699">
        <v>6</v>
      </c>
      <c r="F394" s="1122">
        <v>663</v>
      </c>
      <c r="G394" s="1098" t="s">
        <v>105</v>
      </c>
      <c r="H394" s="1098" t="s">
        <v>105</v>
      </c>
      <c r="I394" t="n">
        <v>9.84</v>
      </c>
      <c r="J394" s="618">
        <f>(M394/I394)*100</f>
        <v>6.2068965517241379</v>
      </c>
      <c r="K394" s="832">
        <v>0.18</v>
      </c>
      <c r="L394" s="842">
        <v>4</v>
      </c>
      <c r="M394" s="609">
        <f>K394*L394</f>
        <v>0.72</v>
      </c>
      <c r="N394" s="825" t="s">
        <v>147</v>
      </c>
      <c r="O394" s="700">
        <v>0.16</v>
      </c>
      <c r="P394" s="603">
        <v>44774</v>
      </c>
      <c r="Q394" s="603">
        <v>44792</v>
      </c>
      <c r="R394" s="609">
        <f>(K394-O394)/O394*100</f>
        <v>12.499999999999993</v>
      </c>
      <c r="S394" s="667">
        <f>IF(INDEX(Historical!$D$7:$D$1220,MATCH(B394,Historical!$B$7:$B$1244,0))=0,"n/a",(INDEX(Historical!$C$7:$C$1222,MATCH(B394,Historical!$B$7:$B$1244,0))/INDEX(Historical!$D$7:$D$1220,MATCH(B394,Historical!$B$7:$B$1244,0))-1)*100)</f>
        <v>25.925925925925931</v>
      </c>
      <c r="T394" s="667">
        <f>IF(INDEX(Historical!$F$7:$F$1213,MATCH(B394,Historical!$B$7:$B$1244,0))=0,"n/a",((INDEX(Historical!$C$7:$C$1222,MATCH(B394,Historical!$B$7:$B$1244,0))/INDEX(Historical!$F$7:$F$1213,MATCH(B394,Historical!$B$7:$B$1244,0)))^(1/3)-1)*100)</f>
        <v>12.311068346755549</v>
      </c>
      <c r="U394" s="667">
        <f>IF(INDEX(Historical!$H$7:$H$1213,MATCH(B394,Historical!$B$7:$B$1244,0))=0,"n/a",((INDEX(Historical!$C$7:$C$1222,MATCH(B394,Historical!$B$7:$B$1244,0))/INDEX(Historical!$H$7:$H$1213,MATCH(B394,Historical!$B$7:$B$1244,0)))^(1/5)-1)*100)</f>
        <v>16.271101521949817</v>
      </c>
      <c r="V394" s="667">
        <f>IF(INDEX(Historical!$N$7:$N$1213,MATCH(B394,Historical!$B$7:$B$1244,0))=0,"n/a",((INDEX(Historical!$C$7:$C$1222,MATCH(B394,Historical!$B$7:$B$1244,0))/INDEX(Historical!$N$7:$N$1213,MATCH(B394,Historical!$B$7:$B$1244,0)))^(1/10)-1)*100)</f>
        <v>10.524075385601739</v>
      </c>
      <c r="W394" s="668">
        <f>IF(OR(U394&lt;=0,U394="n/a",V394&lt;=0,V394="n/a"),"n/a",U394/V394)</f>
        <v>1.5460837105187153</v>
      </c>
      <c r="X394" s="669">
        <f>IF(OR(AJ394&lt;=0,AJ394="n/a",U394&lt;=0,U394="n/a"),"n/a",U394/AJ394)</f>
        <v>1.3016881217559853</v>
      </c>
      <c r="Y394" s="640"/>
      <c r="Z394" s="618">
        <f>IF(OR(AC394&lt;0.01,AC394="n/a"),"n/a",M394/AC394*100)</f>
        <v>73.469387755102048</v>
      </c>
      <c r="AA394" s="841">
        <f>IF(OR(AC394&lt;0.01,AC394="n/a"),"n/a",I394/AC394)</f>
        <v>11.836734693877551</v>
      </c>
      <c r="AB394" s="842">
        <v>12</v>
      </c>
      <c r="AC394" s="821">
        <v>0.98</v>
      </c>
      <c r="AD394" s="821" t="s">
        <v>135</v>
      </c>
      <c r="AE394" s="821">
        <v>2.39</v>
      </c>
      <c r="AF394" s="821">
        <v>0.87</v>
      </c>
      <c r="AG394" s="821">
        <v>7.6</v>
      </c>
      <c r="AH394" s="821">
        <v>37.299999999999997</v>
      </c>
      <c r="AI394" s="821" t="s">
        <v>135</v>
      </c>
      <c r="AJ394" s="821">
        <v>12.5</v>
      </c>
      <c r="AK394" s="821" t="s">
        <v>135</v>
      </c>
      <c r="AL394" s="833">
        <v>63.97</v>
      </c>
      <c r="AM394" s="827">
        <v>0.89999999999999991</v>
      </c>
      <c r="AN394" s="821">
        <v>0</v>
      </c>
      <c r="AO394" s="705">
        <f>IF(U394="n/a","n/a",IF(AA394&lt;0,"n/a",IF(AA394="n/a","n/a",J394+U394-AA394)))</f>
        <v>10.641263379796404</v>
      </c>
      <c r="AP394" s="706">
        <f>IF(U394="n/a","n/a",J394+U394)</f>
        <v>22.477998073673955</v>
      </c>
      <c r="AQ394" s="843">
        <f>IF(OR(AC394&lt;0.01,AC394="n/a",AF394="n/a"),"n/a",(I394/SQRT(22.5*AC394*(I394/AF394))-1)*100)</f>
        <v>-32.347426151702706</v>
      </c>
      <c r="AR394" s="618">
        <f>INDEX(Historical!$C$7:$C$1222,MATCH(B394,Historical!$B$7:$B$1244,0))*IF(AH394="n/a",1.03,IF(AH394&lt;0,1.01,IF(AH394&gt;10,1.1,(1+AH394/100))))</f>
        <v>0.74800000000000011</v>
      </c>
      <c r="AS394" s="841">
        <f>IF($AI394="n/a",1.03*AR394,IF($AI394&lt;0,1.01*AR394,IF($AI394&gt;10,1.1*AR394,(1+$AI394/100)*AR394)))</f>
        <v>0.77044000000000012</v>
      </c>
      <c r="AT394" s="841">
        <f>IF($AK394="n/a",1.03*AS394,IF($AK394&lt;0,1.01*AS394,IF($AK394&gt;10,1.1*AS394,(1+$AK394/100)*AS394)))</f>
        <v>0.79355320000000018</v>
      </c>
      <c r="AU394" s="841">
        <f>IF($AK394="n/a",1.03*AT394,IF($AK394&lt;0,1.01*AT394,IF($AK394&gt;10,1.1*AT394,(1+$AK394/100)*AT394)))</f>
        <v>0.81735979600000019</v>
      </c>
      <c r="AV394" s="841">
        <f>IF($AK394="n/a",1.03*AU394,IF($AK394&lt;0,1.01*AU394,IF($AK394&gt;10,1.1*AU394,(1+$AK394/100)*AU394)))</f>
        <v>0.84188058988000025</v>
      </c>
      <c r="AW394" s="618">
        <f>SUM(AR394:AV394)</f>
        <v>3.9712335858800007</v>
      </c>
      <c r="AX394" s="713">
        <f>AW394/I394*100</f>
        <v>34.234772292068968</v>
      </c>
      <c r="AY394" s="887">
        <v>0.45</v>
      </c>
      <c r="AZ394" s="827">
        <v>3.36</v>
      </c>
      <c r="BA394" s="827">
        <v>-23.45</v>
      </c>
      <c r="BB394" s="827">
        <v>-6.7100000000000009</v>
      </c>
      <c r="BC394" s="827">
        <v>-15.049999999999999</v>
      </c>
      <c r="BE394" s="594">
        <v>2017</v>
      </c>
      <c r="BF394" s="853">
        <f>IF(BE394&gt;2020,0,IF(BE394&gt;2008,1,IF(BE394&gt;2001,2,IF(BE394&gt;1990,3,IF(BE394&gt;1980,4,IF(BE394&gt;1973,5,IF(BE394&gt;1970,6,IF(BE394&gt;1960,7,IF(BE394&gt;1958,8,IF(BE394&gt;1953,9,10))))))))))</f>
        <v>1</v>
      </c>
      <c r="BG394" s="837">
        <v>0.89999999999999991</v>
      </c>
      <c r="BH394" s="820" t="s">
        <v>4443</v>
      </c>
      <c r="BI394" s="820" t="s">
        <v>4444</v>
      </c>
    </row>
    <row r="395" spans="1:61" ht="11.25" customHeight="1" x14ac:dyDescent="0.2">
      <c r="A395" s="826" t="s">
        <v>4925</v>
      </c>
      <c r="B395" s="830" t="s">
        <v>645</v>
      </c>
      <c r="C395" s="885" t="s">
        <v>111</v>
      </c>
      <c r="D395" s="885" t="s">
        <v>4215</v>
      </c>
      <c r="E395" s="699">
        <v>18</v>
      </c>
      <c r="F395" s="1122">
        <v>215</v>
      </c>
      <c r="G395" s="1098" t="s">
        <v>105</v>
      </c>
      <c r="H395" s="1098" t="s">
        <v>105</v>
      </c>
      <c r="I395" s="829">
        <v>180.79</v>
      </c>
      <c r="J395" s="618">
        <f>(M395/I395)*100</f>
        <v>0.6637535261906079</v>
      </c>
      <c r="K395" s="832">
        <v>0.3</v>
      </c>
      <c r="L395" s="842">
        <v>4</v>
      </c>
      <c r="M395" s="609">
        <f>K395*L395</f>
        <v>1.2</v>
      </c>
      <c r="N395" s="825" t="s">
        <v>584</v>
      </c>
      <c r="O395" s="700">
        <v>0.25</v>
      </c>
      <c r="P395" s="603">
        <v>44778</v>
      </c>
      <c r="Q395" s="603">
        <v>44799</v>
      </c>
      <c r="R395" s="609">
        <f>(K395-O395)/O395*100</f>
        <v>19.999999999999996</v>
      </c>
      <c r="S395" s="667">
        <f>IF(INDEX(Historical!$D$7:$D$1220,MATCH(B395,Historical!$B$7:$B$1244,0))=0,"n/a",(INDEX(Historical!$C$7:$C$1222,MATCH(B395,Historical!$B$7:$B$1244,0))/INDEX(Historical!$D$7:$D$1220,MATCH(B395,Historical!$B$7:$B$1244,0))-1)*100)</f>
        <v>19.565217391304344</v>
      </c>
      <c r="T395" s="667">
        <f>IF(INDEX(Historical!$F$7:$F$1213,MATCH(B395,Historical!$B$7:$B$1244,0))=0,"n/a",((INDEX(Historical!$C$7:$C$1222,MATCH(B395,Historical!$B$7:$B$1244,0))/INDEX(Historical!$F$7:$F$1213,MATCH(B395,Historical!$B$7:$B$1244,0)))^(1/3)-1)*100)</f>
        <v>16.260329205681458</v>
      </c>
      <c r="U395" s="667">
        <f>IF(INDEX(Historical!$H$7:$H$1213,MATCH(B395,Historical!$B$7:$B$1244,0))=0,"n/a",((INDEX(Historical!$C$7:$C$1222,MATCH(B395,Historical!$B$7:$B$1244,0))/INDEX(Historical!$H$7:$H$1213,MATCH(B395,Historical!$B$7:$B$1244,0)))^(1/5)-1)*100)</f>
        <v>23.686362555006156</v>
      </c>
      <c r="V395" s="667">
        <f>IF(INDEX(Historical!$N$7:$N$1213,MATCH(B395,Historical!$B$7:$B$1244,0))=0,"n/a",((INDEX(Historical!$C$7:$C$1222,MATCH(B395,Historical!$B$7:$B$1244,0))/INDEX(Historical!$N$7:$N$1213,MATCH(B395,Historical!$B$7:$B$1244,0)))^(1/10)-1)*100)</f>
        <v>16.940914267026908</v>
      </c>
      <c r="W395" s="668">
        <f>IF(OR(U395&lt;=0,U395="n/a",V395&lt;=0,V395="n/a"),"n/a",U395/V395)</f>
        <v>1.3981749852254615</v>
      </c>
      <c r="X395" s="669">
        <f>IF(OR(AJ395&lt;=0,AJ395="n/a",U395&lt;=0,U395="n/a"),"n/a",U395/AJ395)</f>
        <v>0.94367978306797429</v>
      </c>
      <c r="Y395" s="632"/>
      <c r="Z395" s="618">
        <f>IF(OR(AC395&lt;0.01,AC395="n/a"),"n/a",M395/AC395*100)</f>
        <v>10.221465076660987</v>
      </c>
      <c r="AA395" s="841">
        <f>IF(OR(AC395&lt;0.01,AC395="n/a"),"n/a",I395/AC395)</f>
        <v>15.399488926746166</v>
      </c>
      <c r="AB395" s="842">
        <v>12</v>
      </c>
      <c r="AC395" s="821">
        <v>11.74</v>
      </c>
      <c r="AD395" s="821">
        <v>0.71</v>
      </c>
      <c r="AE395" s="821">
        <v>0.88</v>
      </c>
      <c r="AF395" s="821">
        <v>7.57</v>
      </c>
      <c r="AG395" s="821">
        <v>52.1</v>
      </c>
      <c r="AH395" s="821">
        <v>100.49999999999999</v>
      </c>
      <c r="AI395" s="821">
        <v>7.9699999999999989</v>
      </c>
      <c r="AJ395" s="821">
        <v>25.1</v>
      </c>
      <c r="AK395" s="821">
        <v>21.8</v>
      </c>
      <c r="AL395" s="833">
        <v>6560</v>
      </c>
      <c r="AM395" s="827">
        <v>0.5</v>
      </c>
      <c r="AN395" s="821">
        <v>0.24</v>
      </c>
      <c r="AO395" s="705">
        <f>IF(U395="n/a","n/a",IF(AA395&lt;0,"n/a",IF(AA395="n/a","n/a",J395+U395-AA395)))</f>
        <v>8.9506271544505971</v>
      </c>
      <c r="AP395" s="706">
        <f>IF(U395="n/a","n/a",J395+U395)</f>
        <v>24.350116081196763</v>
      </c>
      <c r="AQ395" s="843">
        <f>IF(OR(AC395&lt;0.01,AC395="n/a",AF395="n/a"),"n/a",(I395/SQRT(22.5*AC395*(I395/AF395))-1)*100)</f>
        <v>127.61969371492197</v>
      </c>
      <c r="AR395" s="618">
        <f>INDEX(Historical!$C$7:$C$1222,MATCH(B395,Historical!$B$7:$B$1244,0))*IF(AH395="n/a",1.03,IF(AH395&lt;0,1.01,IF(AH395&gt;10,1.1,(1+AH395/100))))</f>
        <v>1.2100000000000002</v>
      </c>
      <c r="AS395" s="841">
        <f>IF($AI395="n/a",1.03*AR395,IF($AI395&lt;0,1.01*AR395,IF($AI395&gt;10,1.1*AR395,(1+$AI395/100)*AR395)))</f>
        <v>1.3064370000000001</v>
      </c>
      <c r="AT395" s="841">
        <f>IF($AK395="n/a",1.03*AS395,IF($AK395&lt;0,1.01*AS395,IF($AK395&gt;10,1.1*AS395,(1+$AK395/100)*AS395)))</f>
        <v>1.4370807000000001</v>
      </c>
      <c r="AU395" s="841">
        <f>IF($AK395="n/a",1.03*AT395,IF($AK395&lt;0,1.01*AT395,IF($AK395&gt;10,1.1*AT395,(1+$AK395/100)*AT395)))</f>
        <v>1.5807887700000003</v>
      </c>
      <c r="AV395" s="841">
        <f>IF($AK395="n/a",1.03*AU395,IF($AK395&lt;0,1.01*AU395,IF($AK395&gt;10,1.1*AU395,(1+$AK395/100)*AU395)))</f>
        <v>1.7388676470000004</v>
      </c>
      <c r="AW395" s="618">
        <f>SUM(AR395:AV395)</f>
        <v>7.2731741170000008</v>
      </c>
      <c r="AX395" s="713">
        <f>AW395/I395*100</f>
        <v>4.0229958056308437</v>
      </c>
      <c r="AY395" s="887">
        <v>0.91</v>
      </c>
      <c r="AZ395" s="827">
        <v>33.43</v>
      </c>
      <c r="BA395" s="827">
        <v>-4.07</v>
      </c>
      <c r="BB395" s="827">
        <v>4.74</v>
      </c>
      <c r="BC395" s="827">
        <v>15.920000000000002</v>
      </c>
      <c r="BE395" s="594">
        <v>2005</v>
      </c>
      <c r="BF395" s="853">
        <f>IF(BE395&gt;2020,0,IF(BE395&gt;2008,1,IF(BE395&gt;2001,2,IF(BE395&gt;1990,3,IF(BE395&gt;1980,4,IF(BE395&gt;1973,5,IF(BE395&gt;1970,6,IF(BE395&gt;1960,7,IF(BE395&gt;1958,8,IF(BE395&gt;1953,9,10))))))))))</f>
        <v>2</v>
      </c>
      <c r="BG395" s="837">
        <v>22.2</v>
      </c>
      <c r="BH395" s="820" t="s">
        <v>4443</v>
      </c>
      <c r="BI395" s="820" t="s">
        <v>4444</v>
      </c>
    </row>
    <row r="396" spans="1:61" s="737" customFormat="1" ht="11.25" customHeight="1" x14ac:dyDescent="0.2">
      <c r="A396" s="882" t="s">
        <v>4521</v>
      </c>
      <c r="B396" s="743" t="s">
        <v>4514</v>
      </c>
      <c r="C396" s="885" t="s">
        <v>127</v>
      </c>
      <c r="D396" s="885" t="s">
        <v>4186</v>
      </c>
      <c r="E396" s="721">
        <v>7</v>
      </c>
      <c r="F396" s="1122">
        <v>633</v>
      </c>
      <c r="G396" s="1121" t="s">
        <v>105</v>
      </c>
      <c r="H396" s="1121" t="s">
        <v>105</v>
      </c>
      <c r="I396" t="n">
        <v>101.68</v>
      </c>
      <c r="J396" s="723">
        <f>(M396/I396)*100</f>
        <v>1.1128775834658189</v>
      </c>
      <c r="K396" s="724">
        <v>0.28000000000000003</v>
      </c>
      <c r="L396" s="725">
        <v>4</v>
      </c>
      <c r="M396" s="726">
        <f>K396*L396</f>
        <v>1.1200000000000001</v>
      </c>
      <c r="N396" s="727" t="s">
        <v>4360</v>
      </c>
      <c r="O396" s="728">
        <v>0.245</v>
      </c>
      <c r="P396" s="1037">
        <v>44959</v>
      </c>
      <c r="Q396" s="1037">
        <v>44988</v>
      </c>
      <c r="R396" s="726">
        <f>(K396-O396)/O396*100</f>
        <v>14.285714285714299</v>
      </c>
      <c r="S396" s="667">
        <f>IF(INDEX(Historical!$D$7:$D$1220,MATCH(B396,Historical!$B$7:$B$1244,0))=0,"n/a",(INDEX(Historical!$C$7:$C$1222,MATCH(B396,Historical!$B$7:$B$1244,0))/INDEX(Historical!$D$7:$D$1220,MATCH(B396,Historical!$B$7:$B$1244,0))-1)*100)</f>
        <v>4.2553191489361764</v>
      </c>
      <c r="T396" s="667">
        <f>IF(INDEX(Historical!$F$7:$F$1213,MATCH(B396,Historical!$B$7:$B$1244,0))=0,"n/a",((INDEX(Historical!$C$7:$C$1222,MATCH(B396,Historical!$B$7:$B$1244,0))/INDEX(Historical!$F$7:$F$1213,MATCH(B396,Historical!$B$7:$B$1244,0)))^(1/3)-1)*100)</f>
        <v>6.998748056507953</v>
      </c>
      <c r="U396" s="667">
        <f>IF(INDEX(Historical!$H$7:$H$1213,MATCH(B396,Historical!$B$7:$B$1244,0))=0,"n/a",((INDEX(Historical!$C$7:$C$1222,MATCH(B396,Historical!$B$7:$B$1244,0))/INDEX(Historical!$H$7:$H$1213,MATCH(B396,Historical!$B$7:$B$1244,0)))^(1/5)-1)*100)</f>
        <v>5.4952637997398135</v>
      </c>
      <c r="V396" s="667" t="str">
        <f>IF(INDEX(Historical!$N$7:$N$1213,MATCH(B396,Historical!$B$7:$B$1244,0))=0,"n/a",((INDEX(Historical!$C$7:$C$1222,MATCH(B396,Historical!$B$7:$B$1244,0))/INDEX(Historical!$N$7:$N$1213,MATCH(B396,Historical!$B$7:$B$1244,0)))^(1/10)-1)*100)</f>
        <v>n/a</v>
      </c>
      <c r="W396" s="668" t="str">
        <f>IF(OR(U396&lt;=0,U396="n/a",V396&lt;=0,V396="n/a"),"n/a",U396/V396)</f>
        <v>n/a</v>
      </c>
      <c r="X396" s="669" t="str">
        <f>IF(OR(AJ396&lt;=0,AJ396="n/a",U396&lt;=0,U396="n/a"),"n/a",U396/AJ396)</f>
        <v>n/a</v>
      </c>
      <c r="Y396" s="886"/>
      <c r="Z396" s="723">
        <f>IF(OR(AC396&lt;0.01,AC396="n/a"),"n/a",M396/AC396*100)</f>
        <v>34.250764525993887</v>
      </c>
      <c r="AA396" s="730">
        <f>IF(OR(AC396&lt;0.01,AC396="n/a"),"n/a",I396/AC396)</f>
        <v>30.776758409785934</v>
      </c>
      <c r="AB396" s="725">
        <v>5</v>
      </c>
      <c r="AC396" s="731">
        <v>3.27</v>
      </c>
      <c r="AD396" s="731">
        <v>0.76</v>
      </c>
      <c r="AE396" s="731">
        <v>3.23</v>
      </c>
      <c r="AF396" s="731">
        <v>25.38</v>
      </c>
      <c r="AG396" s="731">
        <v>103.2</v>
      </c>
      <c r="AH396" s="731">
        <v>-36.299999999999997</v>
      </c>
      <c r="AI396" s="731">
        <v>13.209999999999999</v>
      </c>
      <c r="AJ396" s="731">
        <v>-9.1</v>
      </c>
      <c r="AK396" s="731">
        <v>40.5</v>
      </c>
      <c r="AL396" s="732">
        <v>14590</v>
      </c>
      <c r="AM396" s="733">
        <v>0.5</v>
      </c>
      <c r="AN396" s="731">
        <v>4.79</v>
      </c>
      <c r="AO396" s="734">
        <f>IF(U396="n/a","n/a",IF(AA396&lt;0,"n/a",IF(AA396="n/a","n/a",J396+U396-AA396)))</f>
        <v>-24.1686170265803</v>
      </c>
      <c r="AP396" s="735">
        <f>IF(U396="n/a","n/a",J396+U396)</f>
        <v>6.6081413832056324</v>
      </c>
      <c r="AQ396" s="843">
        <f>IF(OR(AC396&lt;0.01,AC396="n/a",AF396="n/a"),"n/a",(I396/SQRT(22.5*AC396*(I396/AF396))-1)*100)</f>
        <v>489.20440838675444</v>
      </c>
      <c r="AR396" s="618">
        <f>INDEX(Historical!$C$7:$C$1222,MATCH(B396,Historical!$B$7:$B$1244,0))*IF(AH396="n/a",1.03,IF(AH396&lt;0,1.01,IF(AH396&gt;10,1.1,(1+AH396/100))))</f>
        <v>0.98980000000000001</v>
      </c>
      <c r="AS396" s="730">
        <f>IF($AI396="n/a",1.03*AR396,IF($AI396&lt;0,1.01*AR396,IF($AI396&gt;10,1.1*AR396,(1+$AI396/100)*AR396)))</f>
        <v>1.0887800000000001</v>
      </c>
      <c r="AT396" s="730">
        <f>IF($AK396="n/a",1.03*AS396,IF($AK396&lt;0,1.01*AS396,IF($AK396&gt;10,1.1*AS396,(1+$AK396/100)*AS396)))</f>
        <v>1.1976580000000001</v>
      </c>
      <c r="AU396" s="730">
        <f>IF($AK396="n/a",1.03*AT396,IF($AK396&lt;0,1.01*AT396,IF($AK396&gt;10,1.1*AT396,(1+$AK396/100)*AT396)))</f>
        <v>1.3174238000000003</v>
      </c>
      <c r="AV396" s="730">
        <f>IF($AK396="n/a",1.03*AU396,IF($AK396&lt;0,1.01*AU396,IF($AK396&gt;10,1.1*AU396,(1+$AK396/100)*AU396)))</f>
        <v>1.4491661800000004</v>
      </c>
      <c r="AW396" s="723">
        <f>SUM(AR396:AV396)</f>
        <v>6.0428279800000011</v>
      </c>
      <c r="AX396" s="736">
        <f>AW396/I396*100</f>
        <v>6.0043998211446752</v>
      </c>
      <c r="AY396" s="888">
        <v>0.51</v>
      </c>
      <c r="AZ396" s="733">
        <v>102.45</v>
      </c>
      <c r="BA396" s="733">
        <v>-1.7999999999999998</v>
      </c>
      <c r="BB396" s="733">
        <v>5.1400000000000006</v>
      </c>
      <c r="BC396" s="733">
        <v>22.6</v>
      </c>
      <c r="BD396" s="862"/>
      <c r="BE396" s="594">
        <v>2017</v>
      </c>
      <c r="BF396" s="853">
        <f>IF(BE396&gt;2020,0,IF(BE396&gt;2008,1,IF(BE396&gt;2001,2,IF(BE396&gt;1990,3,IF(BE396&gt;1980,4,IF(BE396&gt;1973,5,IF(BE396&gt;1970,6,IF(BE396&gt;1960,7,IF(BE396&gt;1958,8,IF(BE396&gt;1953,9,10))))))))))</f>
        <v>1</v>
      </c>
      <c r="BG396" s="783">
        <v>11</v>
      </c>
      <c r="BH396" s="820" t="s">
        <v>4443</v>
      </c>
      <c r="BI396" s="820" t="s">
        <v>4444</v>
      </c>
    </row>
    <row r="397" spans="1:61" ht="11.25" customHeight="1" x14ac:dyDescent="0.2">
      <c r="A397" s="826" t="s">
        <v>4926</v>
      </c>
      <c r="B397" s="830" t="s">
        <v>1372</v>
      </c>
      <c r="C397" s="885" t="s">
        <v>122</v>
      </c>
      <c r="D397" s="885" t="s">
        <v>4037</v>
      </c>
      <c r="E397" s="699">
        <v>12</v>
      </c>
      <c r="F397" s="1122">
        <v>368</v>
      </c>
      <c r="G397" s="1098" t="s">
        <v>105</v>
      </c>
      <c r="H397" s="1098" t="s">
        <v>105</v>
      </c>
      <c r="I397" t="n">
        <v>92.9</v>
      </c>
      <c r="J397" s="618">
        <f>(M397/I397)*100</f>
        <v>4.9588498801958538</v>
      </c>
      <c r="K397" s="832">
        <v>1.19</v>
      </c>
      <c r="L397" s="842">
        <v>4</v>
      </c>
      <c r="M397" s="609">
        <f>K397*L397</f>
        <v>4.76</v>
      </c>
      <c r="N397" s="825" t="s">
        <v>110</v>
      </c>
      <c r="O397" s="700">
        <v>1.1299999999999999</v>
      </c>
      <c r="P397" s="603">
        <v>44715</v>
      </c>
      <c r="Q397" s="603">
        <v>44725</v>
      </c>
      <c r="R397" s="609">
        <f>(K397-O397)/O397*100</f>
        <v>5.3097345132743419</v>
      </c>
      <c r="S397" s="667">
        <f>IF(INDEX(Historical!$D$7:$D$1220,MATCH(B397,Historical!$B$7:$B$1244,0))=0,"n/a",(INDEX(Historical!$C$7:$C$1222,MATCH(B397,Historical!$B$7:$B$1244,0))/INDEX(Historical!$D$7:$D$1220,MATCH(B397,Historical!$B$7:$B$1244,0))-1)*100)</f>
        <v>5.8558558558558405</v>
      </c>
      <c r="T397" s="667">
        <f>IF(INDEX(Historical!$F$7:$F$1213,MATCH(B397,Historical!$B$7:$B$1244,0))=0,"n/a",((INDEX(Historical!$C$7:$C$1222,MATCH(B397,Historical!$B$7:$B$1244,0))/INDEX(Historical!$F$7:$F$1213,MATCH(B397,Historical!$B$7:$B$1244,0)))^(1/3)-1)*100)</f>
        <v>4.2357239540065317</v>
      </c>
      <c r="U397" s="667">
        <f>IF(INDEX(Historical!$H$7:$H$1213,MATCH(B397,Historical!$B$7:$B$1244,0))=0,"n/a",((INDEX(Historical!$C$7:$C$1222,MATCH(B397,Historical!$B$7:$B$1244,0))/INDEX(Historical!$H$7:$H$1213,MATCH(B397,Historical!$B$7:$B$1244,0)))^(1/5)-1)*100)</f>
        <v>5.7727756203787006</v>
      </c>
      <c r="V397" s="667">
        <f>IF(INDEX(Historical!$N$7:$N$1213,MATCH(B397,Historical!$B$7:$B$1244,0))=0,"n/a",((INDEX(Historical!$C$7:$C$1222,MATCH(B397,Historical!$B$7:$B$1244,0))/INDEX(Historical!$N$7:$N$1213,MATCH(B397,Historical!$B$7:$B$1244,0)))^(1/10)-1)*100)</f>
        <v>12.47939858837983</v>
      </c>
      <c r="W397" s="668">
        <f>IF(OR(U397&lt;=0,U397="n/a",V397&lt;=0,V397="n/a"),"n/a",U397/V397)</f>
        <v>0.46258444102859336</v>
      </c>
      <c r="X397" s="669">
        <f>IF(OR(AJ397&lt;=0,AJ397="n/a",U397&lt;=0,U397="n/a"),"n/a",U397/AJ397)</f>
        <v>1.9242585401262335</v>
      </c>
      <c r="Y397" s="640"/>
      <c r="Z397" s="618">
        <f>IF(OR(AC397&lt;0.01,AC397="n/a"),"n/a",M397/AC397*100)</f>
        <v>36.785162287480674</v>
      </c>
      <c r="AA397" s="841">
        <f>IF(OR(AC397&lt;0.01,AC397="n/a"),"n/a",I397/AC397)</f>
        <v>7.4180834621329215</v>
      </c>
      <c r="AB397" s="842">
        <v>12</v>
      </c>
      <c r="AC397" s="821">
        <v>12.94</v>
      </c>
      <c r="AD397" s="821">
        <v>2.09</v>
      </c>
      <c r="AE397" s="821">
        <v>0.57999999999999996</v>
      </c>
      <c r="AF397" s="821">
        <v>2.35</v>
      </c>
      <c r="AG397" s="821">
        <v>31.2</v>
      </c>
      <c r="AH397" s="821">
        <v>-29.5</v>
      </c>
      <c r="AI397" s="821">
        <v>16.75</v>
      </c>
      <c r="AJ397" s="821">
        <v>3</v>
      </c>
      <c r="AK397" s="821">
        <v>3.54</v>
      </c>
      <c r="AL397" s="833">
        <v>30540</v>
      </c>
      <c r="AM397" s="827">
        <v>0.1</v>
      </c>
      <c r="AN397" s="821">
        <v>0.9</v>
      </c>
      <c r="AO397" s="705">
        <f>IF(U397="n/a","n/a",IF(AA397&lt;0,"n/a",IF(AA397="n/a","n/a",J397+U397-AA397)))</f>
        <v>3.3135420384416339</v>
      </c>
      <c r="AP397" s="706">
        <f>IF(U397="n/a","n/a",J397+U397)</f>
        <v>10.731625500574555</v>
      </c>
      <c r="AQ397" s="843">
        <f>IF(OR(AC397&lt;0.01,AC397="n/a",AF397="n/a"),"n/a",(I397/SQRT(22.5*AC397*(I397/AF397))-1)*100)</f>
        <v>-11.978547725852994</v>
      </c>
      <c r="AR397" s="618">
        <f>INDEX(Historical!$C$7:$C$1222,MATCH(B397,Historical!$B$7:$B$1244,0))*IF(AH397="n/a",1.03,IF(AH397&lt;0,1.01,IF(AH397&gt;10,1.1,(1+AH397/100))))</f>
        <v>4.7469999999999999</v>
      </c>
      <c r="AS397" s="841">
        <f>IF($AI397="n/a",1.03*AR397,IF($AI397&lt;0,1.01*AR397,IF($AI397&gt;10,1.1*AR397,(1+$AI397/100)*AR397)))</f>
        <v>5.2217000000000002</v>
      </c>
      <c r="AT397" s="841">
        <f>IF($AK397="n/a",1.03*AS397,IF($AK397&lt;0,1.01*AS397,IF($AK397&gt;10,1.1*AS397,(1+$AK397/100)*AS397)))</f>
        <v>5.4065481800000006</v>
      </c>
      <c r="AU397" s="841">
        <f>IF($AK397="n/a",1.03*AT397,IF($AK397&lt;0,1.01*AT397,IF($AK397&gt;10,1.1*AT397,(1+$AK397/100)*AT397)))</f>
        <v>5.5979399855720011</v>
      </c>
      <c r="AV397" s="841">
        <f>IF($AK397="n/a",1.03*AU397,IF($AK397&lt;0,1.01*AU397,IF($AK397&gt;10,1.1*AU397,(1+$AK397/100)*AU397)))</f>
        <v>5.7961070610612504</v>
      </c>
      <c r="AW397" s="618">
        <f>SUM(AR397:AV397)</f>
        <v>26.76929522663325</v>
      </c>
      <c r="AX397" s="713">
        <f>AW397/I397*100</f>
        <v>27.887587484772634</v>
      </c>
      <c r="AY397" s="887">
        <v>1.21</v>
      </c>
      <c r="AZ397" s="827">
        <v>34.33</v>
      </c>
      <c r="BA397" s="827">
        <v>-14.7</v>
      </c>
      <c r="BB397" s="827">
        <v>4.74</v>
      </c>
      <c r="BC397" s="827">
        <v>8.6300000000000008</v>
      </c>
      <c r="BE397" s="594">
        <v>2011</v>
      </c>
      <c r="BF397" s="853">
        <f>IF(BE397&gt;2020,0,IF(BE397&gt;2008,1,IF(BE397&gt;2001,2,IF(BE397&gt;1990,3,IF(BE397&gt;1980,4,IF(BE397&gt;1973,5,IF(BE397&gt;1970,6,IF(BE397&gt;1960,7,IF(BE397&gt;1958,8,IF(BE397&gt;1953,9,10))))))))))</f>
        <v>1</v>
      </c>
      <c r="BG397" s="837">
        <v>10.5</v>
      </c>
      <c r="BH397" s="820" t="s">
        <v>4443</v>
      </c>
      <c r="BI397" s="820" t="s">
        <v>4444</v>
      </c>
    </row>
    <row r="398" spans="1:61" ht="11.25" customHeight="1" x14ac:dyDescent="0.2">
      <c r="A398" s="819" t="s">
        <v>4927</v>
      </c>
      <c r="B398" s="830" t="s">
        <v>1400</v>
      </c>
      <c r="C398" s="885" t="s">
        <v>4055</v>
      </c>
      <c r="D398" s="885" t="s">
        <v>4184</v>
      </c>
      <c r="E398" s="699">
        <v>12</v>
      </c>
      <c r="F398" s="1122">
        <v>394</v>
      </c>
      <c r="G398" s="1122" t="s">
        <v>105</v>
      </c>
      <c r="H398" s="1122" t="s">
        <v>105</v>
      </c>
      <c r="I398" t="n">
        <v>354.62</v>
      </c>
      <c r="J398" s="618">
        <f>(M398/I398)*100</f>
        <v>0.64172929156463732</v>
      </c>
      <c r="K398" s="832">
        <v>0.56999999999999995</v>
      </c>
      <c r="L398" s="842">
        <v>4</v>
      </c>
      <c r="M398" s="609">
        <f>K398*L398</f>
        <v>2.2799999999999998</v>
      </c>
      <c r="N398" s="825" t="s">
        <v>270</v>
      </c>
      <c r="O398" s="700">
        <v>0.49</v>
      </c>
      <c r="P398" s="603">
        <v>44932</v>
      </c>
      <c r="Q398" s="603">
        <v>44966</v>
      </c>
      <c r="R398" s="609">
        <f>(K398-O398)/O398*100</f>
        <v>16.326530612244891</v>
      </c>
      <c r="S398" s="667">
        <f>IF(INDEX(Historical!$D$7:$D$1220,MATCH(B398,Historical!$B$7:$B$1244,0))=0,"n/a",(INDEX(Historical!$C$7:$C$1222,MATCH(B398,Historical!$B$7:$B$1244,0))/INDEX(Historical!$D$7:$D$1220,MATCH(B398,Historical!$B$7:$B$1244,0))-1)*100)</f>
        <v>11.363636363636353</v>
      </c>
      <c r="T398" s="667">
        <f>IF(INDEX(Historical!$F$7:$F$1213,MATCH(B398,Historical!$B$7:$B$1244,0))=0,"n/a",((INDEX(Historical!$C$7:$C$1222,MATCH(B398,Historical!$B$7:$B$1244,0))/INDEX(Historical!$F$7:$F$1213,MATCH(B398,Historical!$B$7:$B$1244,0)))^(1/3)-1)*100)</f>
        <v>14.084693523069248</v>
      </c>
      <c r="U398" s="667">
        <f>IF(INDEX(Historical!$H$7:$H$1213,MATCH(B398,Historical!$B$7:$B$1244,0))=0,"n/a",((INDEX(Historical!$C$7:$C$1222,MATCH(B398,Historical!$B$7:$B$1244,0))/INDEX(Historical!$H$7:$H$1213,MATCH(B398,Historical!$B$7:$B$1244,0)))^(1/5)-1)*100)</f>
        <v>17.369344704758085</v>
      </c>
      <c r="V398" s="667">
        <f>IF(INDEX(Historical!$N$7:$N$1213,MATCH(B398,Historical!$B$7:$B$1244,0))=0,"n/a",((INDEX(Historical!$C$7:$C$1222,MATCH(B398,Historical!$B$7:$B$1244,0))/INDEX(Historical!$N$7:$N$1213,MATCH(B398,Historical!$B$7:$B$1244,0)))^(1/10)-1)*100)</f>
        <v>34.000579717934443</v>
      </c>
      <c r="W398" s="668">
        <f>IF(OR(U398&lt;=0,U398="n/a",V398&lt;=0,V398="n/a"),"n/a",U398/V398)</f>
        <v>0.51085436921524596</v>
      </c>
      <c r="X398" s="669">
        <f>IF(OR(AJ398&lt;=0,AJ398="n/a",U398&lt;=0,U398="n/a"),"n/a",U398/AJ398)</f>
        <v>0.96496359470878246</v>
      </c>
      <c r="Y398" s="628"/>
      <c r="Z398" s="618">
        <f>IF(OR(AC398&lt;0.01,AC398="n/a"),"n/a",M398/AC398*100)</f>
        <v>22.3091976516634</v>
      </c>
      <c r="AA398" s="841">
        <f>IF(OR(AC398&lt;0.01,AC398="n/a"),"n/a",I398/AC398)</f>
        <v>34.764187866927593</v>
      </c>
      <c r="AB398" s="842">
        <v>12</v>
      </c>
      <c r="AC398" s="821">
        <v>10.220000000000001</v>
      </c>
      <c r="AD398" s="821">
        <v>1.71</v>
      </c>
      <c r="AE398" s="821">
        <v>15.34</v>
      </c>
      <c r="AF398" s="821">
        <v>54.11</v>
      </c>
      <c r="AG398" s="821">
        <v>153.6</v>
      </c>
      <c r="AH398" s="821">
        <v>16.8</v>
      </c>
      <c r="AI398" s="821">
        <v>19.02</v>
      </c>
      <c r="AJ398" s="821">
        <v>18</v>
      </c>
      <c r="AK398" s="821">
        <v>20.34</v>
      </c>
      <c r="AL398" s="833">
        <v>341170</v>
      </c>
      <c r="AM398" s="827">
        <v>10.7</v>
      </c>
      <c r="AN398" s="821">
        <v>2.23</v>
      </c>
      <c r="AO398" s="705">
        <f>IF(U398="n/a","n/a",IF(AA398&lt;0,"n/a",IF(AA398="n/a","n/a",J398+U398-AA398)))</f>
        <v>-16.753113870604871</v>
      </c>
      <c r="AP398" s="706">
        <f>IF(U398="n/a","n/a",J398+U398)</f>
        <v>18.011073996322722</v>
      </c>
      <c r="AQ398" s="843">
        <f>IF(OR(AC398&lt;0.01,AC398="n/a",AF398="n/a"),"n/a",(I398/SQRT(22.5*AC398*(I398/AF398))-1)*100)</f>
        <v>814.35227966260425</v>
      </c>
      <c r="AR398" s="618">
        <f>INDEX(Historical!$C$7:$C$1222,MATCH(B398,Historical!$B$7:$B$1244,0))*IF(AH398="n/a",1.03,IF(AH398&lt;0,1.01,IF(AH398&gt;10,1.1,(1+AH398/100))))</f>
        <v>2.1560000000000001</v>
      </c>
      <c r="AS398" s="841">
        <f>IF($AI398="n/a",1.03*AR398,IF($AI398&lt;0,1.01*AR398,IF($AI398&gt;10,1.1*AR398,(1+$AI398/100)*AR398)))</f>
        <v>2.3716000000000004</v>
      </c>
      <c r="AT398" s="841">
        <f>IF($AK398="n/a",1.03*AS398,IF($AK398&lt;0,1.01*AS398,IF($AK398&gt;10,1.1*AS398,(1+$AK398/100)*AS398)))</f>
        <v>2.6087600000000006</v>
      </c>
      <c r="AU398" s="841">
        <f>IF($AK398="n/a",1.03*AT398,IF($AK398&lt;0,1.01*AT398,IF($AK398&gt;10,1.1*AT398,(1+$AK398/100)*AT398)))</f>
        <v>2.8696360000000007</v>
      </c>
      <c r="AV398" s="841">
        <f>IF($AK398="n/a",1.03*AU398,IF($AK398&lt;0,1.01*AU398,IF($AK398&gt;10,1.1*AU398,(1+$AK398/100)*AU398)))</f>
        <v>3.1565996000000012</v>
      </c>
      <c r="AW398" s="618">
        <f>SUM(AR398:AV398)</f>
        <v>13.162595600000005</v>
      </c>
      <c r="AX398" s="713">
        <f>AW398/I398*100</f>
        <v>3.7047469954121994</v>
      </c>
      <c r="AY398" s="887">
        <v>1.1100000000000001</v>
      </c>
      <c r="AZ398" s="827">
        <v>28.32</v>
      </c>
      <c r="BA398" s="827">
        <v>-8.9</v>
      </c>
      <c r="BB398" s="827">
        <v>-2.1800000000000002</v>
      </c>
      <c r="BC398" s="827">
        <v>4.93</v>
      </c>
      <c r="BE398" s="594">
        <v>2012</v>
      </c>
      <c r="BF398" s="853">
        <f>IF(BE398&gt;2020,0,IF(BE398&gt;2008,1,IF(BE398&gt;2001,2,IF(BE398&gt;1990,3,IF(BE398&gt;1980,4,IF(BE398&gt;1973,5,IF(BE398&gt;1970,6,IF(BE398&gt;1960,7,IF(BE398&gt;1958,8,IF(BE398&gt;1953,9,10))))))))))</f>
        <v>1</v>
      </c>
      <c r="BG398" s="837">
        <v>26.5</v>
      </c>
      <c r="BH398" s="820" t="s">
        <v>4443</v>
      </c>
      <c r="BI398" s="820" t="s">
        <v>4444</v>
      </c>
    </row>
    <row r="399" spans="1:61" ht="11.25" customHeight="1" x14ac:dyDescent="0.2">
      <c r="A399" s="819" t="s">
        <v>4928</v>
      </c>
      <c r="B399" s="830" t="s">
        <v>1416</v>
      </c>
      <c r="C399" s="885" t="s">
        <v>4178</v>
      </c>
      <c r="D399" s="885" t="s">
        <v>4179</v>
      </c>
      <c r="E399" s="699">
        <v>13</v>
      </c>
      <c r="F399" s="1122">
        <v>323</v>
      </c>
      <c r="G399" s="1104" t="s">
        <v>36</v>
      </c>
      <c r="H399" s="1104" t="s">
        <v>36</v>
      </c>
      <c r="I399" t="n">
        <v>148.48</v>
      </c>
      <c r="J399" s="618">
        <f>(M399/I399)*100</f>
        <v>3.4978138663335412</v>
      </c>
      <c r="K399" s="832">
        <v>1.4</v>
      </c>
      <c r="L399" s="842">
        <v>4</v>
      </c>
      <c r="M399" s="609">
        <f>K399*L399</f>
        <v>5.6</v>
      </c>
      <c r="N399" s="825" t="s">
        <v>159</v>
      </c>
      <c r="O399" s="700">
        <v>1.25</v>
      </c>
      <c r="P399" s="603">
        <v>44938</v>
      </c>
      <c r="Q399" s="603">
        <v>44957</v>
      </c>
      <c r="R399" s="609">
        <f>(K399-O399)/O399*100</f>
        <v>11.999999999999993</v>
      </c>
      <c r="S399" s="667">
        <f>IF(INDEX(Historical!$D$7:$D$1220,MATCH(B399,Historical!$B$7:$B$1244,0))=0,"n/a",(INDEX(Historical!$C$7:$C$1222,MATCH(B399,Historical!$B$7:$B$1244,0))/INDEX(Historical!$D$7:$D$1220,MATCH(B399,Historical!$B$7:$B$1244,0))-1)*100)</f>
        <v>14.024390243902452</v>
      </c>
      <c r="T399" s="667">
        <f>IF(INDEX(Historical!$F$7:$F$1213,MATCH(B399,Historical!$B$7:$B$1244,0))=0,"n/a",((INDEX(Historical!$C$7:$C$1222,MATCH(B399,Historical!$B$7:$B$1244,0))/INDEX(Historical!$F$7:$F$1213,MATCH(B399,Historical!$B$7:$B$1244,0)))^(1/3)-1)*100)</f>
        <v>6.7784134350087122</v>
      </c>
      <c r="U399" s="667">
        <f>IF(INDEX(Historical!$H$7:$H$1213,MATCH(B399,Historical!$B$7:$B$1244,0))=0,"n/a",((INDEX(Historical!$C$7:$C$1222,MATCH(B399,Historical!$B$7:$B$1244,0))/INDEX(Historical!$H$7:$H$1213,MATCH(B399,Historical!$B$7:$B$1244,0)))^(1/5)-1)*100)</f>
        <v>6.0817008304898668</v>
      </c>
      <c r="V399" s="667">
        <f>IF(INDEX(Historical!$N$7:$N$1213,MATCH(B399,Historical!$B$7:$B$1244,0))=0,"n/a",((INDEX(Historical!$C$7:$C$1222,MATCH(B399,Historical!$B$7:$B$1244,0))/INDEX(Historical!$N$7:$N$1213,MATCH(B399,Historical!$B$7:$B$1244,0)))^(1/10)-1)*100)</f>
        <v>5.8809352620161182</v>
      </c>
      <c r="W399" s="668">
        <f>IF(OR(U399&lt;=0,U399="n/a",V399&lt;=0,V399="n/a"),"n/a",U399/V399)</f>
        <v>1.0341383741750154</v>
      </c>
      <c r="X399" s="669">
        <f>IF(OR(AJ399&lt;=0,AJ399="n/a",U399&lt;=0,U399="n/a"),"n/a",U399/AJ399)</f>
        <v>0.43440720217784756</v>
      </c>
      <c r="Y399" s="628"/>
      <c r="Z399" s="618">
        <f>IF(OR(AC399&lt;0.01,AC399="n/a"),"n/a",M399/AC399*100)</f>
        <v>102.1897810218978</v>
      </c>
      <c r="AA399" s="841">
        <f>IF(OR(AC399&lt;0.01,AC399="n/a"),"n/a",I399/AC399)</f>
        <v>29.215328467153281</v>
      </c>
      <c r="AB399" s="842">
        <v>12</v>
      </c>
      <c r="AC399" s="821">
        <v>5.48</v>
      </c>
      <c r="AD399" s="821">
        <v>4.21</v>
      </c>
      <c r="AE399" s="821">
        <v>9.4</v>
      </c>
      <c r="AF399" s="821">
        <v>3.09</v>
      </c>
      <c r="AG399" s="821">
        <v>10.6</v>
      </c>
      <c r="AH399" s="821">
        <v>19</v>
      </c>
      <c r="AI399" s="821">
        <v>-2.2399999999999998</v>
      </c>
      <c r="AJ399" s="821">
        <v>14.000000000000002</v>
      </c>
      <c r="AK399" s="821">
        <v>7.0000000000000009</v>
      </c>
      <c r="AL399" s="833">
        <v>18990</v>
      </c>
      <c r="AM399" s="827">
        <v>0.1</v>
      </c>
      <c r="AN399" s="821">
        <v>0.73</v>
      </c>
      <c r="AO399" s="705">
        <f>IF(U399="n/a","n/a",IF(AA399&lt;0,"n/a",IF(AA399="n/a","n/a",J399+U399-AA399)))</f>
        <v>-19.635813770329875</v>
      </c>
      <c r="AP399" s="706">
        <f>IF(U399="n/a","n/a",J399+U399)</f>
        <v>9.5795146968234075</v>
      </c>
      <c r="AQ399" s="843">
        <f>IF(OR(AC399&lt;0.01,AC399="n/a",AF399="n/a"),"n/a",(I399/SQRT(22.5*AC399*(I399/AF399))-1)*100)</f>
        <v>100.30572739745568</v>
      </c>
      <c r="AR399" s="618">
        <f>INDEX(Historical!$C$7:$C$1222,MATCH(B399,Historical!$B$7:$B$1244,0))*IF(AH399="n/a",1.03,IF(AH399&lt;0,1.01,IF(AH399&gt;10,1.1,(1+AH399/100))))</f>
        <v>5.1425000000000001</v>
      </c>
      <c r="AS399" s="841">
        <f>IF($AI399="n/a",1.03*AR399,IF($AI399&lt;0,1.01*AR399,IF($AI399&gt;10,1.1*AR399,(1+$AI399/100)*AR399)))</f>
        <v>5.1939250000000001</v>
      </c>
      <c r="AT399" s="841">
        <f>IF($AK399="n/a",1.03*AS399,IF($AK399&lt;0,1.01*AS399,IF($AK399&gt;10,1.1*AS399,(1+$AK399/100)*AS399)))</f>
        <v>5.5574997500000007</v>
      </c>
      <c r="AU399" s="841">
        <f>IF($AK399="n/a",1.03*AT399,IF($AK399&lt;0,1.01*AT399,IF($AK399&gt;10,1.1*AT399,(1+$AK399/100)*AT399)))</f>
        <v>5.9465247325000012</v>
      </c>
      <c r="AV399" s="841">
        <f>IF($AK399="n/a",1.03*AU399,IF($AK399&lt;0,1.01*AU399,IF($AK399&gt;10,1.1*AU399,(1+$AK399/100)*AU399)))</f>
        <v>6.3627814637750015</v>
      </c>
      <c r="AW399" s="618">
        <f>SUM(AR399:AV399)</f>
        <v>28.203230946275003</v>
      </c>
      <c r="AX399" s="713">
        <f>AW399/I399*100</f>
        <v>17.616009335587137</v>
      </c>
      <c r="AY399" s="887">
        <v>0.75</v>
      </c>
      <c r="AZ399" s="827">
        <v>13.44</v>
      </c>
      <c r="BA399" s="827">
        <v>-26.44</v>
      </c>
      <c r="BB399" s="827">
        <v>-1.39</v>
      </c>
      <c r="BC399" s="827">
        <v>-3.35</v>
      </c>
      <c r="BE399" s="594">
        <v>2011</v>
      </c>
      <c r="BF399" s="853">
        <f>IF(BE399&gt;2020,0,IF(BE399&gt;2008,1,IF(BE399&gt;2001,2,IF(BE399&gt;1990,3,IF(BE399&gt;1980,4,IF(BE399&gt;1973,5,IF(BE399&gt;1970,6,IF(BE399&gt;1960,7,IF(BE399&gt;1958,8,IF(BE399&gt;1953,9,10))))))))))</f>
        <v>1</v>
      </c>
      <c r="BG399" s="837">
        <v>5.6000000000000005</v>
      </c>
      <c r="BH399" s="820" t="s">
        <v>4443</v>
      </c>
      <c r="BI399" s="820" t="s">
        <v>4445</v>
      </c>
    </row>
    <row r="400" spans="1:61" ht="11.25" customHeight="1" x14ac:dyDescent="0.2">
      <c r="A400" s="819" t="s">
        <v>4929</v>
      </c>
      <c r="B400" s="830" t="s">
        <v>1383</v>
      </c>
      <c r="C400" s="885" t="s">
        <v>107</v>
      </c>
      <c r="D400" s="885" t="s">
        <v>4193</v>
      </c>
      <c r="E400" s="699">
        <v>13</v>
      </c>
      <c r="F400" s="1122">
        <v>321</v>
      </c>
      <c r="G400" s="1105" t="s">
        <v>105</v>
      </c>
      <c r="H400" s="1105" t="s">
        <v>105</v>
      </c>
      <c r="I400" t="n">
        <v>39.38</v>
      </c>
      <c r="J400" s="618">
        <f>(M400/I400)*100</f>
        <v>6.3544363379618733</v>
      </c>
      <c r="K400" s="832">
        <v>0.22500000000000001</v>
      </c>
      <c r="L400" s="842">
        <v>12</v>
      </c>
      <c r="M400" s="609">
        <f>K400*L400</f>
        <v>2.7</v>
      </c>
      <c r="N400" s="825" t="s">
        <v>1022</v>
      </c>
      <c r="O400" s="700">
        <v>0.22</v>
      </c>
      <c r="P400" s="603">
        <v>44931</v>
      </c>
      <c r="Q400" s="603">
        <v>44939</v>
      </c>
      <c r="R400" s="609">
        <f>(K400-O400)/O400*100</f>
        <v>2.2727272727272747</v>
      </c>
      <c r="S400" s="667">
        <f>IF(INDEX(Historical!$D$7:$D$1220,MATCH(B400,Historical!$B$7:$B$1244,0))=0,"n/a",(INDEX(Historical!$C$7:$C$1222,MATCH(B400,Historical!$B$7:$B$1244,0))/INDEX(Historical!$D$7:$D$1220,MATCH(B400,Historical!$B$7:$B$1244,0))-1)*100)</f>
        <v>4.8484848484848575</v>
      </c>
      <c r="T400" s="667">
        <f>IF(INDEX(Historical!$F$7:$F$1213,MATCH(B400,Historical!$B$7:$B$1244,0))=0,"n/a",((INDEX(Historical!$C$7:$C$1222,MATCH(B400,Historical!$B$7:$B$1244,0))/INDEX(Historical!$F$7:$F$1213,MATCH(B400,Historical!$B$7:$B$1244,0)))^(1/3)-1)*100)</f>
        <v>2.4251815375065933</v>
      </c>
      <c r="U400" s="667">
        <f>IF(INDEX(Historical!$H$7:$H$1213,MATCH(B400,Historical!$B$7:$B$1244,0))=0,"n/a",((INDEX(Historical!$C$7:$C$1222,MATCH(B400,Historical!$B$7:$B$1244,0))/INDEX(Historical!$H$7:$H$1213,MATCH(B400,Historical!$B$7:$B$1244,0)))^(1/5)-1)*100)</f>
        <v>3.0319612711219079</v>
      </c>
      <c r="V400" s="667">
        <f>IF(INDEX(Historical!$N$7:$N$1213,MATCH(B400,Historical!$B$7:$B$1244,0))=0,"n/a",((INDEX(Historical!$C$7:$C$1222,MATCH(B400,Historical!$B$7:$B$1244,0))/INDEX(Historical!$N$7:$N$1213,MATCH(B400,Historical!$B$7:$B$1244,0)))^(1/10)-1)*100)</f>
        <v>4.2591368619798731</v>
      </c>
      <c r="W400" s="668">
        <f>IF(OR(U400&lt;=0,U400="n/a",V400&lt;=0,V400="n/a"),"n/a",U400/V400)</f>
        <v>0.71187223359441221</v>
      </c>
      <c r="X400" s="669">
        <f>IF(OR(AJ400&lt;=0,AJ400="n/a",U400&lt;=0,U400="n/a"),"n/a",U400/AJ400)</f>
        <v>0.24451300573563772</v>
      </c>
      <c r="Y400" s="640"/>
      <c r="Z400" s="618">
        <f>IF(OR(AC400&lt;0.01,AC400="n/a"),"n/a",M400/AC400*100)</f>
        <v>84.112149532710291</v>
      </c>
      <c r="AA400" s="841">
        <f>IF(OR(AC400&lt;0.01,AC400="n/a"),"n/a",I400/AC400)</f>
        <v>13.236760124610592</v>
      </c>
      <c r="AB400" s="842">
        <v>12</v>
      </c>
      <c r="AC400" s="821">
        <v>3.21</v>
      </c>
      <c r="AD400" s="821">
        <v>1.65</v>
      </c>
      <c r="AE400" s="821">
        <v>8.5399999999999991</v>
      </c>
      <c r="AF400" s="821">
        <v>1.61</v>
      </c>
      <c r="AG400" s="821">
        <v>13.8</v>
      </c>
      <c r="AH400" s="821">
        <v>972.60000000000014</v>
      </c>
      <c r="AI400" s="821">
        <v>-0.41000000000000003</v>
      </c>
      <c r="AJ400" s="821">
        <v>12.4</v>
      </c>
      <c r="AK400" s="821">
        <v>8</v>
      </c>
      <c r="AL400" s="833">
        <v>3220</v>
      </c>
      <c r="AM400" s="827">
        <v>4.1000000000000005</v>
      </c>
      <c r="AN400" s="821">
        <v>1.03</v>
      </c>
      <c r="AO400" s="705">
        <f>IF(U400="n/a","n/a",IF(AA400&lt;0,"n/a",IF(AA400="n/a","n/a",J400+U400-AA400)))</f>
        <v>-3.8503625155268111</v>
      </c>
      <c r="AP400" s="706">
        <f>IF(U400="n/a","n/a",J400+U400)</f>
        <v>9.3863976090837813</v>
      </c>
      <c r="AQ400" s="843">
        <f>IF(OR(AC400&lt;0.01,AC400="n/a",AF400="n/a"),"n/a",(I400/SQRT(22.5*AC400*(I400/AF400))-1)*100)</f>
        <v>-2.6776631768361314</v>
      </c>
      <c r="AR400" s="618">
        <f>INDEX(Historical!$C$7:$C$1222,MATCH(B400,Historical!$B$7:$B$1244,0))*IF(AH400="n/a",1.03,IF(AH400&lt;0,1.01,IF(AH400&gt;10,1.1,(1+AH400/100))))</f>
        <v>2.8545000000000003</v>
      </c>
      <c r="AS400" s="841">
        <f>IF($AI400="n/a",1.03*AR400,IF($AI400&lt;0,1.01*AR400,IF($AI400&gt;10,1.1*AR400,(1+$AI400/100)*AR400)))</f>
        <v>2.8830450000000001</v>
      </c>
      <c r="AT400" s="841">
        <f>IF($AK400="n/a",1.03*AS400,IF($AK400&lt;0,1.01*AS400,IF($AK400&gt;10,1.1*AS400,(1+$AK400/100)*AS400)))</f>
        <v>3.1136886000000001</v>
      </c>
      <c r="AU400" s="841">
        <f>IF($AK400="n/a",1.03*AT400,IF($AK400&lt;0,1.01*AT400,IF($AK400&gt;10,1.1*AT400,(1+$AK400/100)*AT400)))</f>
        <v>3.3627836880000004</v>
      </c>
      <c r="AV400" s="841">
        <f>IF($AK400="n/a",1.03*AU400,IF($AK400&lt;0,1.01*AU400,IF($AK400&gt;10,1.1*AU400,(1+$AK400/100)*AU400)))</f>
        <v>3.6318063830400007</v>
      </c>
      <c r="AW400" s="618">
        <f>SUM(AR400:AV400)</f>
        <v>15.845823671040002</v>
      </c>
      <c r="AX400" s="713">
        <f>AW400/I400*100</f>
        <v>37.293065829701114</v>
      </c>
      <c r="AY400" s="887">
        <v>1.32</v>
      </c>
      <c r="AZ400" s="827">
        <v>34.57</v>
      </c>
      <c r="BA400" s="827">
        <v>-6.4799999999999995</v>
      </c>
      <c r="BB400" s="827">
        <v>10.23</v>
      </c>
      <c r="BC400" s="827">
        <v>10.24</v>
      </c>
      <c r="BE400" s="594">
        <v>2011</v>
      </c>
      <c r="BF400" s="853">
        <f>IF(BE400&gt;2020,0,IF(BE400&gt;2008,1,IF(BE400&gt;2001,2,IF(BE400&gt;1990,3,IF(BE400&gt;1980,4,IF(BE400&gt;1973,5,IF(BE400&gt;1970,6,IF(BE400&gt;1960,7,IF(BE400&gt;1958,8,IF(BE400&gt;1953,9,10))))))))))</f>
        <v>1</v>
      </c>
      <c r="BG400" s="837">
        <v>6.7</v>
      </c>
      <c r="BH400" s="820" t="s">
        <v>4443</v>
      </c>
      <c r="BI400" s="820" t="s">
        <v>4444</v>
      </c>
    </row>
    <row r="401" spans="1:61" ht="11.25" customHeight="1" x14ac:dyDescent="0.2">
      <c r="A401" s="826" t="s">
        <v>4930</v>
      </c>
      <c r="B401" s="830" t="s">
        <v>1391</v>
      </c>
      <c r="C401" s="885" t="s">
        <v>111</v>
      </c>
      <c r="D401" s="885" t="s">
        <v>4220</v>
      </c>
      <c r="E401" s="699">
        <v>12</v>
      </c>
      <c r="F401" s="1122">
        <v>367</v>
      </c>
      <c r="G401" s="1116" t="s">
        <v>105</v>
      </c>
      <c r="H401" s="1116" t="s">
        <v>105</v>
      </c>
      <c r="I401" s="829">
        <v>84.88</v>
      </c>
      <c r="J401" s="618">
        <f>(M401/I401)*100</f>
        <v>3.2045240339302548</v>
      </c>
      <c r="K401" s="832">
        <v>1.36</v>
      </c>
      <c r="L401" s="842">
        <v>2</v>
      </c>
      <c r="M401" s="609">
        <f>K401*L401</f>
        <v>2.72</v>
      </c>
      <c r="N401" s="825" t="s">
        <v>1307</v>
      </c>
      <c r="O401" s="700">
        <v>1.26</v>
      </c>
      <c r="P401" s="603">
        <v>44712</v>
      </c>
      <c r="Q401" s="603">
        <v>44727</v>
      </c>
      <c r="R401" s="609">
        <f>(K401-O401)/O401*100</f>
        <v>7.936507936507943</v>
      </c>
      <c r="S401" s="667">
        <f>IF(INDEX(Historical!$D$7:$D$1220,MATCH(B401,Historical!$B$7:$B$1244,0))=0,"n/a",(INDEX(Historical!$C$7:$C$1222,MATCH(B401,Historical!$B$7:$B$1244,0))/INDEX(Historical!$D$7:$D$1220,MATCH(B401,Historical!$B$7:$B$1244,0))-1)*100)</f>
        <v>7.9365079365079527</v>
      </c>
      <c r="T401" s="667">
        <f>IF(INDEX(Historical!$F$7:$F$1213,MATCH(B401,Historical!$B$7:$B$1244,0))=0,"n/a",((INDEX(Historical!$C$7:$C$1222,MATCH(B401,Historical!$B$7:$B$1244,0))/INDEX(Historical!$F$7:$F$1213,MATCH(B401,Historical!$B$7:$B$1244,0)))^(1/3)-1)*100)</f>
        <v>7.655809311014572</v>
      </c>
      <c r="U401" s="667">
        <f>IF(INDEX(Historical!$H$7:$H$1213,MATCH(B401,Historical!$B$7:$B$1244,0))=0,"n/a",((INDEX(Historical!$C$7:$C$1222,MATCH(B401,Historical!$B$7:$B$1244,0))/INDEX(Historical!$H$7:$H$1213,MATCH(B401,Historical!$B$7:$B$1244,0)))^(1/5)-1)*100)</f>
        <v>7.897452752824119</v>
      </c>
      <c r="V401" s="667">
        <f>IF(INDEX(Historical!$N$7:$N$1213,MATCH(B401,Historical!$B$7:$B$1244,0))=0,"n/a",((INDEX(Historical!$C$7:$C$1222,MATCH(B401,Historical!$B$7:$B$1244,0))/INDEX(Historical!$N$7:$N$1213,MATCH(B401,Historical!$B$7:$B$1244,0)))^(1/10)-1)*100)</f>
        <v>12.203665623077576</v>
      </c>
      <c r="W401" s="668">
        <f>IF(OR(U401&lt;=0,U401="n/a",V401&lt;=0,V401="n/a"),"n/a",U401/V401)</f>
        <v>0.64713775325749245</v>
      </c>
      <c r="X401" s="669">
        <f>IF(OR(AJ401&lt;=0,AJ401="n/a",U401&lt;=0,U401="n/a"),"n/a",U401/AJ401)</f>
        <v>4.6455604428377164</v>
      </c>
      <c r="Y401" s="831"/>
      <c r="Z401" s="618">
        <f>IF(OR(AC401&lt;0.01,AC401="n/a"),"n/a",M401/AC401*100)</f>
        <v>38.581560283687949</v>
      </c>
      <c r="AA401" s="841">
        <f>IF(OR(AC401&lt;0.01,AC401="n/a"),"n/a",I401/AC401)</f>
        <v>12.039716312056738</v>
      </c>
      <c r="AB401" s="842">
        <v>12</v>
      </c>
      <c r="AC401" s="821">
        <v>7.05</v>
      </c>
      <c r="AD401" s="821">
        <v>1.4</v>
      </c>
      <c r="AE401" s="821">
        <v>0.22</v>
      </c>
      <c r="AF401" s="821">
        <v>1.76</v>
      </c>
      <c r="AG401" s="821">
        <v>15.2</v>
      </c>
      <c r="AH401" s="821">
        <v>2.6</v>
      </c>
      <c r="AI401" s="821">
        <v>19.11</v>
      </c>
      <c r="AJ401" s="821">
        <v>1.7000000000000002</v>
      </c>
      <c r="AK401" s="821">
        <v>8.5500000000000007</v>
      </c>
      <c r="AL401" s="833">
        <v>4340</v>
      </c>
      <c r="AM401" s="827">
        <v>0.91999999999999993</v>
      </c>
      <c r="AN401" s="821">
        <v>0.4</v>
      </c>
      <c r="AO401" s="705">
        <f>IF(U401="n/a","n/a",IF(AA401&lt;0,"n/a",IF(AA401="n/a","n/a",J401+U401-AA401)))</f>
        <v>-0.93773952530236393</v>
      </c>
      <c r="AP401" s="706">
        <f>IF(U401="n/a","n/a",J401+U401)</f>
        <v>11.101976786754374</v>
      </c>
      <c r="AQ401" s="843">
        <f>IF(OR(AC401&lt;0.01,AC401="n/a",AF401="n/a"),"n/a",(I401/SQRT(22.5*AC401*(I401/AF401))-1)*100)</f>
        <v>-2.9549916351069738</v>
      </c>
      <c r="AR401" s="618">
        <f>INDEX(Historical!$C$7:$C$1222,MATCH(B401,Historical!$B$7:$B$1244,0))*IF(AH401="n/a",1.03,IF(AH401&lt;0,1.01,IF(AH401&gt;10,1.1,(1+AH401/100))))</f>
        <v>2.7907200000000003</v>
      </c>
      <c r="AS401" s="841">
        <f>IF($AI401="n/a",1.03*AR401,IF($AI401&lt;0,1.01*AR401,IF($AI401&gt;10,1.1*AR401,(1+$AI401/100)*AR401)))</f>
        <v>3.0697920000000005</v>
      </c>
      <c r="AT401" s="841">
        <f>IF($AK401="n/a",1.03*AS401,IF($AK401&lt;0,1.01*AS401,IF($AK401&gt;10,1.1*AS401,(1+$AK401/100)*AS401)))</f>
        <v>3.3322592160000002</v>
      </c>
      <c r="AU401" s="841">
        <f>IF($AK401="n/a",1.03*AT401,IF($AK401&lt;0,1.01*AT401,IF($AK401&gt;10,1.1*AT401,(1+$AK401/100)*AT401)))</f>
        <v>3.6171673789679999</v>
      </c>
      <c r="AV401" s="841">
        <f>IF($AK401="n/a",1.03*AU401,IF($AK401&lt;0,1.01*AU401,IF($AK401&gt;10,1.1*AU401,(1+$AK401/100)*AU401)))</f>
        <v>3.9264351898697636</v>
      </c>
      <c r="AW401" s="618">
        <f>SUM(AR401:AV401)</f>
        <v>16.736373784837763</v>
      </c>
      <c r="AX401" s="713">
        <f>AW401/I401*100</f>
        <v>19.717688247923849</v>
      </c>
      <c r="AY401" s="887">
        <v>1.66</v>
      </c>
      <c r="AZ401" s="827">
        <v>32.619999999999997</v>
      </c>
      <c r="BA401" s="827">
        <v>-21.759999999999998</v>
      </c>
      <c r="BB401" s="827">
        <v>-1.92</v>
      </c>
      <c r="BC401" s="827">
        <v>5.07</v>
      </c>
      <c r="BE401" s="594">
        <v>2011</v>
      </c>
      <c r="BF401" s="853">
        <f>IF(BE401&gt;2020,0,IF(BE401&gt;2008,1,IF(BE401&gt;2001,2,IF(BE401&gt;1990,3,IF(BE401&gt;1980,4,IF(BE401&gt;1973,5,IF(BE401&gt;1970,6,IF(BE401&gt;1960,7,IF(BE401&gt;1958,8,IF(BE401&gt;1953,9,10))))))))))</f>
        <v>1</v>
      </c>
      <c r="BG401" s="837">
        <v>4</v>
      </c>
      <c r="BH401" s="820" t="s">
        <v>4443</v>
      </c>
      <c r="BI401" s="820" t="s">
        <v>4444</v>
      </c>
    </row>
    <row r="402" spans="1:61" ht="11.25" customHeight="1" x14ac:dyDescent="0.2">
      <c r="A402" s="836" t="s">
        <v>4931</v>
      </c>
      <c r="B402" s="567" t="s">
        <v>2423</v>
      </c>
      <c r="C402" s="885" t="s">
        <v>111</v>
      </c>
      <c r="D402" s="885" t="s">
        <v>1181</v>
      </c>
      <c r="E402" s="699">
        <v>10</v>
      </c>
      <c r="F402" s="1122">
        <v>513</v>
      </c>
      <c r="G402" s="1098" t="s">
        <v>105</v>
      </c>
      <c r="H402" s="1098" t="s">
        <v>105</v>
      </c>
      <c r="I402" t="n">
        <v>48.43</v>
      </c>
      <c r="J402" s="618">
        <f>(M402/I402)*100</f>
        <v>2.1743276749952316</v>
      </c>
      <c r="K402" s="832">
        <v>0.28499999999999998</v>
      </c>
      <c r="L402" s="842">
        <v>4</v>
      </c>
      <c r="M402" s="609">
        <f>K402*L402</f>
        <v>1.1399999999999999</v>
      </c>
      <c r="N402" s="604" t="s">
        <v>897</v>
      </c>
      <c r="O402" s="700">
        <v>0.28000000000000003</v>
      </c>
      <c r="P402" s="603">
        <v>44979</v>
      </c>
      <c r="Q402" s="603">
        <v>44998</v>
      </c>
      <c r="R402" s="609">
        <f>(K402-O402)/O402*100</f>
        <v>1.7857142857142672</v>
      </c>
      <c r="S402" s="667">
        <f>IF(INDEX(Historical!$D$7:$D$1220,MATCH(B402,Historical!$B$7:$B$1244,0))=0,"n/a",(INDEX(Historical!$C$7:$C$1222,MATCH(B402,Historical!$B$7:$B$1244,0))/INDEX(Historical!$D$7:$D$1220,MATCH(B402,Historical!$B$7:$B$1244,0))-1)*100)</f>
        <v>32.544378698224861</v>
      </c>
      <c r="T402" s="667">
        <f>IF(INDEX(Historical!$F$7:$F$1213,MATCH(B402,Historical!$B$7:$B$1244,0))=0,"n/a",((INDEX(Historical!$C$7:$C$1222,MATCH(B402,Historical!$B$7:$B$1244,0))/INDEX(Historical!$F$7:$F$1213,MATCH(B402,Historical!$B$7:$B$1244,0)))^(1/3)-1)*100)</f>
        <v>31.281725001617211</v>
      </c>
      <c r="U402" s="667">
        <f>IF(INDEX(Historical!$H$7:$H$1213,MATCH(B402,Historical!$B$7:$B$1244,0))=0,"n/a",((INDEX(Historical!$C$7:$C$1222,MATCH(B402,Historical!$B$7:$B$1244,0))/INDEX(Historical!$H$7:$H$1213,MATCH(B402,Historical!$B$7:$B$1244,0)))^(1/5)-1)*100)</f>
        <v>22.561085816836268</v>
      </c>
      <c r="V402" s="667">
        <f>IF(INDEX(Historical!$N$7:$N$1213,MATCH(B402,Historical!$B$7:$B$1244,0))=0,"n/a",((INDEX(Historical!$C$7:$C$1222,MATCH(B402,Historical!$B$7:$B$1244,0))/INDEX(Historical!$N$7:$N$1213,MATCH(B402,Historical!$B$7:$B$1244,0)))^(1/10)-1)*100)</f>
        <v>14.080043154806532</v>
      </c>
      <c r="W402" s="668">
        <f>IF(OR(U402&lt;=0,U402="n/a",V402&lt;=0,V402="n/a"),"n/a",U402/V402)</f>
        <v>1.6023449338033133</v>
      </c>
      <c r="X402" s="669">
        <f>IF(OR(AJ402&lt;=0,AJ402="n/a",U402&lt;=0,U402="n/a"),"n/a",U402/AJ402)</f>
        <v>0.96828694492859513</v>
      </c>
      <c r="Y402" s="831"/>
      <c r="Z402" s="618">
        <f>IF(OR(AC402&lt;0.01,AC402="n/a"),"n/a",M402/AC402*100)</f>
        <v>31.491712707182316</v>
      </c>
      <c r="AA402" s="841">
        <f>IF(OR(AC402&lt;0.01,AC402="n/a"),"n/a",I402/AC402)</f>
        <v>14.483425414364641</v>
      </c>
      <c r="AB402" s="842">
        <v>12</v>
      </c>
      <c r="AC402" s="821">
        <v>3.62</v>
      </c>
      <c r="AD402" s="821" t="s">
        <v>135</v>
      </c>
      <c r="AE402" s="821">
        <v>1.38</v>
      </c>
      <c r="AF402" s="821" t="s">
        <v>135</v>
      </c>
      <c r="AG402" s="821">
        <v>-152.89999999999998</v>
      </c>
      <c r="AH402" s="821">
        <v>124.4</v>
      </c>
      <c r="AI402" s="821">
        <v>13.84</v>
      </c>
      <c r="AJ402" s="821">
        <v>23.3</v>
      </c>
      <c r="AK402" s="821">
        <v>-0.04</v>
      </c>
      <c r="AL402" s="833">
        <v>11990</v>
      </c>
      <c r="AM402" s="827">
        <v>0.1</v>
      </c>
      <c r="AN402" s="821" t="s">
        <v>135</v>
      </c>
      <c r="AO402" s="705">
        <f>IF(U402="n/a","n/a",IF(AA402&lt;0,"n/a",IF(AA402="n/a","n/a",J402+U402-AA402)))</f>
        <v>10.25198807746686</v>
      </c>
      <c r="AP402" s="706">
        <f>IF(U402="n/a","n/a",J402+U402)</f>
        <v>24.735413491831501</v>
      </c>
      <c r="AQ402" s="843" t="str">
        <f>IF(OR(AC402&lt;0.01,AC402="n/a",AF402="n/a"),"n/a",(I402/SQRT(22.5*AC402*(I402/AF402))-1)*100)</f>
        <v>n/a</v>
      </c>
      <c r="AR402" s="618">
        <f>INDEX(Historical!$C$7:$C$1222,MATCH(B402,Historical!$B$7:$B$1244,0))*IF(AH402="n/a",1.03,IF(AH402&lt;0,1.01,IF(AH402&gt;10,1.1,(1+AH402/100))))</f>
        <v>1.2320000000000002</v>
      </c>
      <c r="AS402" s="841">
        <f>IF($AI402="n/a",1.03*AR402,IF($AI402&lt;0,1.01*AR402,IF($AI402&gt;10,1.1*AR402,(1+$AI402/100)*AR402)))</f>
        <v>1.3552000000000004</v>
      </c>
      <c r="AT402" s="841">
        <f>IF($AK402="n/a",1.03*AS402,IF($AK402&lt;0,1.01*AS402,IF($AK402&gt;10,1.1*AS402,(1+$AK402/100)*AS402)))</f>
        <v>1.3687520000000004</v>
      </c>
      <c r="AU402" s="841">
        <f>IF($AK402="n/a",1.03*AT402,IF($AK402&lt;0,1.01*AT402,IF($AK402&gt;10,1.1*AT402,(1+$AK402/100)*AT402)))</f>
        <v>1.3824395200000004</v>
      </c>
      <c r="AV402" s="841">
        <f>IF($AK402="n/a",1.03*AU402,IF($AK402&lt;0,1.01*AU402,IF($AK402&gt;10,1.1*AU402,(1+$AK402/100)*AU402)))</f>
        <v>1.3962639152000005</v>
      </c>
      <c r="AW402" s="618">
        <f>SUM(AR402:AV402)</f>
        <v>6.7346554352000014</v>
      </c>
      <c r="AX402" s="713">
        <f>AW402/I402*100</f>
        <v>12.845041837116158</v>
      </c>
      <c r="AY402" s="887">
        <v>1.2</v>
      </c>
      <c r="AZ402" s="827">
        <v>23.86</v>
      </c>
      <c r="BA402" s="827">
        <v>-9.879999999999999</v>
      </c>
      <c r="BB402" s="827">
        <v>2.4500000000000002</v>
      </c>
      <c r="BC402" s="827">
        <v>2.4899999999999998</v>
      </c>
      <c r="BE402" s="594">
        <v>2014</v>
      </c>
      <c r="BF402" s="853">
        <f>IF(BE402&gt;2020,0,IF(BE402&gt;2008,1,IF(BE402&gt;2001,2,IF(BE402&gt;1990,3,IF(BE402&gt;1980,4,IF(BE402&gt;1973,5,IF(BE402&gt;1970,6,IF(BE402&gt;1960,7,IF(BE402&gt;1958,8,IF(BE402&gt;1953,9,10))))))))))</f>
        <v>1</v>
      </c>
      <c r="BG402" s="837">
        <v>15.6</v>
      </c>
      <c r="BH402" s="820" t="s">
        <v>4443</v>
      </c>
      <c r="BI402" s="820" t="s">
        <v>4444</v>
      </c>
    </row>
    <row r="403" spans="1:61" ht="11.25" customHeight="1" x14ac:dyDescent="0.2">
      <c r="A403" s="819" t="s">
        <v>4932</v>
      </c>
      <c r="B403" s="830" t="s">
        <v>658</v>
      </c>
      <c r="C403" s="885" t="s">
        <v>111</v>
      </c>
      <c r="D403" s="885" t="s">
        <v>4181</v>
      </c>
      <c r="E403" s="699">
        <v>28</v>
      </c>
      <c r="F403" s="1122">
        <v>125</v>
      </c>
      <c r="G403" s="1105" t="s">
        <v>105</v>
      </c>
      <c r="H403" s="1105" t="s">
        <v>105</v>
      </c>
      <c r="I403" s="821">
        <v>38.159999999999997</v>
      </c>
      <c r="J403" s="618">
        <f>(M403/I403)*100</f>
        <v>2.4109014675052416</v>
      </c>
      <c r="K403" s="839">
        <v>0.23</v>
      </c>
      <c r="L403" s="842">
        <v>4</v>
      </c>
      <c r="M403" s="609">
        <f>K403*L403</f>
        <v>0.92</v>
      </c>
      <c r="N403" s="825" t="s">
        <v>141</v>
      </c>
      <c r="O403" s="701">
        <v>0.22</v>
      </c>
      <c r="P403" s="603">
        <v>44890</v>
      </c>
      <c r="Q403" s="603">
        <v>44907</v>
      </c>
      <c r="R403" s="609">
        <f>(K403-O403)/O403*100</f>
        <v>4.5454545454545494</v>
      </c>
      <c r="S403" s="667">
        <f>IF(INDEX(Historical!$D$7:$D$1220,MATCH(B403,Historical!$B$7:$B$1244,0))=0,"n/a",(INDEX(Historical!$C$7:$C$1222,MATCH(B403,Historical!$B$7:$B$1244,0))/INDEX(Historical!$D$7:$D$1220,MATCH(B403,Historical!$B$7:$B$1244,0))-1)*100)</f>
        <v>2.8901734104046284</v>
      </c>
      <c r="T403" s="667">
        <f>IF(INDEX(Historical!$F$7:$F$1213,MATCH(B403,Historical!$B$7:$B$1244,0))=0,"n/a",((INDEX(Historical!$C$7:$C$1222,MATCH(B403,Historical!$B$7:$B$1244,0))/INDEX(Historical!$F$7:$F$1213,MATCH(B403,Historical!$B$7:$B$1244,0)))^(1/3)-1)*100)</f>
        <v>3.189378304174717</v>
      </c>
      <c r="U403" s="667">
        <f>IF(INDEX(Historical!$H$7:$H$1213,MATCH(B403,Historical!$B$7:$B$1244,0))=0,"n/a",((INDEX(Historical!$C$7:$C$1222,MATCH(B403,Historical!$B$7:$B$1244,0))/INDEX(Historical!$H$7:$H$1213,MATCH(B403,Historical!$B$7:$B$1244,0)))^(1/5)-1)*100)</f>
        <v>4.9200269147087194</v>
      </c>
      <c r="V403" s="667">
        <f>IF(INDEX(Historical!$N$7:$N$1213,MATCH(B403,Historical!$B$7:$B$1244,0))=0,"n/a",((INDEX(Historical!$C$7:$C$1222,MATCH(B403,Historical!$B$7:$B$1244,0))/INDEX(Historical!$N$7:$N$1213,MATCH(B403,Historical!$B$7:$B$1244,0)))^(1/10)-1)*100)</f>
        <v>9.1739008671429367</v>
      </c>
      <c r="W403" s="668">
        <f>IF(OR(U403&lt;=0,U403="n/a",V403&lt;=0,V403="n/a"),"n/a",U403/V403)</f>
        <v>0.53630696319492521</v>
      </c>
      <c r="X403" s="669" t="str">
        <f>IF(OR(AJ403&lt;=0,AJ403="n/a",U403&lt;=0,U403="n/a"),"n/a",U403/AJ403)</f>
        <v>n/a</v>
      </c>
      <c r="Y403" s="830"/>
      <c r="Z403" s="618" t="str">
        <f>IF(OR(AC403&lt;0.01,AC403="n/a"),"n/a",M403/AC403*100)</f>
        <v>n/a</v>
      </c>
      <c r="AA403" s="841" t="str">
        <f>IF(OR(AC403&lt;0.01,AC403="n/a"),"n/a",I403/AC403)</f>
        <v>n/a</v>
      </c>
      <c r="AB403" s="842">
        <v>9</v>
      </c>
      <c r="AC403" s="821">
        <v>-2.4700000000000002</v>
      </c>
      <c r="AD403" s="821" t="s">
        <v>135</v>
      </c>
      <c r="AE403" s="821">
        <v>0.66</v>
      </c>
      <c r="AF403" s="821">
        <v>2.27</v>
      </c>
      <c r="AG403" s="821">
        <v>-13.8</v>
      </c>
      <c r="AH403" s="821">
        <v>-3.5000000000000004</v>
      </c>
      <c r="AI403" s="821">
        <v>11.85</v>
      </c>
      <c r="AJ403" s="821">
        <v>-27.700000000000003</v>
      </c>
      <c r="AK403" s="821">
        <v>-10</v>
      </c>
      <c r="AL403" s="833">
        <v>1160</v>
      </c>
      <c r="AM403" s="827">
        <v>2.4</v>
      </c>
      <c r="AN403" s="821">
        <v>1.66</v>
      </c>
      <c r="AO403" s="705" t="str">
        <f>IF(U403="n/a","n/a",IF(AA403&lt;0,"n/a",IF(AA403="n/a","n/a",J403+U403-AA403)))</f>
        <v>n/a</v>
      </c>
      <c r="AP403" s="706">
        <f>IF(U403="n/a","n/a",J403+U403)</f>
        <v>7.330928382213961</v>
      </c>
      <c r="AQ403" s="843" t="str">
        <f>IF(OR(AC403&lt;0.01,AC403="n/a",AF403="n/a"),"n/a",(I403/SQRT(22.5*AC403*(I403/AF403))-1)*100)</f>
        <v>n/a</v>
      </c>
      <c r="AR403" s="618">
        <f>INDEX(Historical!$C$7:$C$1222,MATCH(B403,Historical!$B$7:$B$1244,0))*IF(AH403="n/a",1.03,IF(AH403&lt;0,1.01,IF(AH403&gt;10,1.1,(1+AH403/100))))</f>
        <v>0.89890000000000003</v>
      </c>
      <c r="AS403" s="841">
        <f>IF($AI403="n/a",1.03*AR403,IF($AI403&lt;0,1.01*AR403,IF($AI403&gt;10,1.1*AR403,(1+$AI403/100)*AR403)))</f>
        <v>0.98879000000000017</v>
      </c>
      <c r="AT403" s="841">
        <f>IF($AK403="n/a",1.03*AS403,IF($AK403&lt;0,1.01*AS403,IF($AK403&gt;10,1.1*AS403,(1+$AK403/100)*AS403)))</f>
        <v>0.99867790000000023</v>
      </c>
      <c r="AU403" s="841">
        <f>IF($AK403="n/a",1.03*AT403,IF($AK403&lt;0,1.01*AT403,IF($AK403&gt;10,1.1*AT403,(1+$AK403/100)*AT403)))</f>
        <v>1.0086646790000002</v>
      </c>
      <c r="AV403" s="841">
        <f>IF($AK403="n/a",1.03*AU403,IF($AK403&lt;0,1.01*AU403,IF($AK403&gt;10,1.1*AU403,(1+$AK403/100)*AU403)))</f>
        <v>1.0187513257900003</v>
      </c>
      <c r="AW403" s="618">
        <f>SUM(AR403:AV403)</f>
        <v>4.9137839047900007</v>
      </c>
      <c r="AX403" s="713">
        <f>AW403/I403*100</f>
        <v>12.876792203328094</v>
      </c>
      <c r="AY403" s="887">
        <v>1.1399999999999999</v>
      </c>
      <c r="AZ403" s="827">
        <v>72.509999999999991</v>
      </c>
      <c r="BA403" s="827">
        <v>-3.73</v>
      </c>
      <c r="BB403" s="827">
        <v>7.3999999999999995</v>
      </c>
      <c r="BC403" s="827">
        <v>29.360000000000003</v>
      </c>
      <c r="BE403" s="594">
        <v>1996</v>
      </c>
      <c r="BF403" s="853">
        <f>IF(BE403&gt;2020,0,IF(BE403&gt;2008,1,IF(BE403&gt;2001,2,IF(BE403&gt;1990,3,IF(BE403&gt;1980,4,IF(BE403&gt;1973,5,IF(BE403&gt;1970,6,IF(BE403&gt;1960,7,IF(BE403&gt;1958,8,IF(BE403&gt;1953,9,10))))))))))</f>
        <v>3</v>
      </c>
      <c r="BG403" s="837">
        <v>-4</v>
      </c>
      <c r="BH403" s="820" t="s">
        <v>4443</v>
      </c>
      <c r="BI403" s="820" t="s">
        <v>4444</v>
      </c>
    </row>
    <row r="404" spans="1:61" ht="11.25" customHeight="1" x14ac:dyDescent="0.2">
      <c r="A404" s="670" t="s">
        <v>4933</v>
      </c>
      <c r="B404" s="745" t="s">
        <v>3781</v>
      </c>
      <c r="C404" s="885" t="s">
        <v>111</v>
      </c>
      <c r="D404" s="885" t="s">
        <v>4227</v>
      </c>
      <c r="E404" s="699">
        <v>11</v>
      </c>
      <c r="F404" s="1122">
        <v>427</v>
      </c>
      <c r="G404" s="1098" t="s">
        <v>105</v>
      </c>
      <c r="H404" s="1098" t="s">
        <v>105</v>
      </c>
      <c r="I404" t="n">
        <v>60.86</v>
      </c>
      <c r="J404" s="618">
        <f>(M404/I404)*100</f>
        <v>1.8643812960457073</v>
      </c>
      <c r="K404" s="819">
        <v>0.31</v>
      </c>
      <c r="L404" s="1122">
        <v>4</v>
      </c>
      <c r="M404" s="609">
        <f>K404*L404</f>
        <v>1.24</v>
      </c>
      <c r="N404" s="1122" t="s">
        <v>4036</v>
      </c>
      <c r="O404" s="575">
        <v>0.3</v>
      </c>
      <c r="P404" s="603">
        <v>44776</v>
      </c>
      <c r="Q404" s="603">
        <v>44805</v>
      </c>
      <c r="R404" s="609">
        <f>(K404-O404)/O404*100</f>
        <v>3.3333333333333366</v>
      </c>
      <c r="S404" s="667">
        <f>IF(INDEX(Historical!$D$7:$D$1220,MATCH(B404,Historical!$B$7:$B$1244,0))=0,"n/a",(INDEX(Historical!$C$7:$C$1222,MATCH(B404,Historical!$B$7:$B$1244,0))/INDEX(Historical!$D$7:$D$1220,MATCH(B404,Historical!$B$7:$B$1244,0))-1)*100)</f>
        <v>15.094339622641506</v>
      </c>
      <c r="T404" s="667">
        <f>IF(INDEX(Historical!$F$7:$F$1213,MATCH(B404,Historical!$B$7:$B$1244,0))=0,"n/a",((INDEX(Historical!$C$7:$C$1222,MATCH(B404,Historical!$B$7:$B$1244,0))/INDEX(Historical!$F$7:$F$1213,MATCH(B404,Historical!$B$7:$B$1244,0)))^(1/3)-1)*100)</f>
        <v>12.362258448805585</v>
      </c>
      <c r="U404" s="667">
        <f>IF(INDEX(Historical!$H$7:$H$1213,MATCH(B404,Historical!$B$7:$B$1244,0))=0,"n/a",((INDEX(Historical!$C$7:$C$1222,MATCH(B404,Historical!$B$7:$B$1244,0))/INDEX(Historical!$H$7:$H$1213,MATCH(B404,Historical!$B$7:$B$1244,0)))^(1/5)-1)*100)</f>
        <v>9.358626138758197</v>
      </c>
      <c r="V404" s="667">
        <f>IF(INDEX(Historical!$N$7:$N$1213,MATCH(B404,Historical!$B$7:$B$1244,0))=0,"n/a",((INDEX(Historical!$C$7:$C$1222,MATCH(B404,Historical!$B$7:$B$1244,0))/INDEX(Historical!$N$7:$N$1213,MATCH(B404,Historical!$B$7:$B$1244,0)))^(1/10)-1)*100)</f>
        <v>15.059864328237804</v>
      </c>
      <c r="W404" s="668">
        <f>IF(OR(U404&lt;=0,U404="n/a",V404&lt;=0,V404="n/a"),"n/a",U404/V404)</f>
        <v>0.62142831666885778</v>
      </c>
      <c r="X404" s="669">
        <f>IF(OR(AJ404&lt;=0,AJ404="n/a",U404&lt;=0,U404="n/a"),"n/a",U404/AJ404)</f>
        <v>0.14784559460913424</v>
      </c>
      <c r="Y404" s="619"/>
      <c r="Z404" s="618">
        <f>IF(OR(AC404&lt;0.01,AC404="n/a"),"n/a",M404/AC404*100)</f>
        <v>4.6424560089853983</v>
      </c>
      <c r="AA404" s="841">
        <f>IF(OR(AC404&lt;0.01,AC404="n/a"),"n/a",I404/AC404)</f>
        <v>2.4900786222388618</v>
      </c>
      <c r="AB404" s="842">
        <v>12</v>
      </c>
      <c r="AC404" s="837">
        <v>26.71</v>
      </c>
      <c r="AD404" s="837">
        <v>0.17</v>
      </c>
      <c r="AE404" s="821">
        <v>0.57999999999999996</v>
      </c>
      <c r="AF404" s="821">
        <v>1.1299999999999999</v>
      </c>
      <c r="AG404" s="821">
        <v>69.8</v>
      </c>
      <c r="AH404" s="821">
        <v>383.59999999999997</v>
      </c>
      <c r="AI404" s="821">
        <v>1.71</v>
      </c>
      <c r="AJ404" s="647">
        <v>63.3</v>
      </c>
      <c r="AK404" s="647">
        <v>15</v>
      </c>
      <c r="AL404" s="837">
        <v>2540</v>
      </c>
      <c r="AM404" s="837">
        <v>0.89999999999999991</v>
      </c>
      <c r="AN404" s="837">
        <v>0.23</v>
      </c>
      <c r="AO404" s="705">
        <f>IF(U404="n/a","n/a",IF(AA404&lt;0,"n/a",IF(AA404="n/a","n/a",J404+U404-AA404)))</f>
        <v>8.7329288125650422</v>
      </c>
      <c r="AP404" s="706">
        <f>IF(U404="n/a","n/a",J404+U404)</f>
        <v>11.223007434803904</v>
      </c>
      <c r="AQ404" s="843">
        <f>IF(OR(AC404&lt;0.01,AC404="n/a",AF404="n/a"),"n/a",(I404/SQRT(22.5*AC404*(I404/AF404))-1)*100)</f>
        <v>-64.63656098215489</v>
      </c>
      <c r="AR404" s="618">
        <f>INDEX(Historical!$C$7:$C$1222,MATCH(B404,Historical!$B$7:$B$1244,0))*IF(AH404="n/a",1.03,IF(AH404&lt;0,1.01,IF(AH404&gt;10,1.1,(1+AH404/100))))</f>
        <v>1.3420000000000001</v>
      </c>
      <c r="AS404" s="841">
        <f>IF($AI404="n/a",1.03*AR404,IF($AI404&lt;0,1.01*AR404,IF($AI404&gt;10,1.1*AR404,(1+$AI404/100)*AR404)))</f>
        <v>1.3649481999999999</v>
      </c>
      <c r="AT404" s="841">
        <f>IF($AK404="n/a",1.03*AS404,IF($AK404&lt;0,1.01*AS404,IF($AK404&gt;10,1.1*AS404,(1+$AK404/100)*AS404)))</f>
        <v>1.50144302</v>
      </c>
      <c r="AU404" s="841">
        <f>IF($AK404="n/a",1.03*AT404,IF($AK404&lt;0,1.01*AT404,IF($AK404&gt;10,1.1*AT404,(1+$AK404/100)*AT404)))</f>
        <v>1.6515873220000001</v>
      </c>
      <c r="AV404" s="841">
        <f>IF($AK404="n/a",1.03*AU404,IF($AK404&lt;0,1.01*AU404,IF($AK404&gt;10,1.1*AU404,(1+$AK404/100)*AU404)))</f>
        <v>1.8167460542000002</v>
      </c>
      <c r="AW404" s="618">
        <f>SUM(AR404:AV404)</f>
        <v>7.6767245962000006</v>
      </c>
      <c r="AX404" s="713">
        <f>AW404/I404*100</f>
        <v>11.542211090362352</v>
      </c>
      <c r="AY404" s="695">
        <v>1.18</v>
      </c>
      <c r="AZ404" s="821">
        <v>14.549999999999999</v>
      </c>
      <c r="BA404" s="821">
        <v>-46.94</v>
      </c>
      <c r="BB404" s="821">
        <v>2.39</v>
      </c>
      <c r="BC404" s="821">
        <v>-8.1100000000000012</v>
      </c>
      <c r="BE404" s="594">
        <v>2012</v>
      </c>
      <c r="BF404" s="853">
        <f>IF(BE404&gt;2020,0,IF(BE404&gt;2008,1,IF(BE404&gt;2001,2,IF(BE404&gt;1990,3,IF(BE404&gt;1980,4,IF(BE404&gt;1973,5,IF(BE404&gt;1970,6,IF(BE404&gt;1960,7,IF(BE404&gt;1958,8,IF(BE404&gt;1953,9,10))))))))))</f>
        <v>1</v>
      </c>
      <c r="BG404" s="837">
        <v>34.300000000000004</v>
      </c>
      <c r="BH404" s="820" t="s">
        <v>4443</v>
      </c>
      <c r="BI404" s="820" t="s">
        <v>4444</v>
      </c>
    </row>
    <row r="405" spans="1:61" ht="11.25" customHeight="1" x14ac:dyDescent="0.2">
      <c r="A405" s="836" t="s">
        <v>5342</v>
      </c>
      <c r="B405" s="830" t="s">
        <v>5341</v>
      </c>
      <c r="C405" s="885" t="s">
        <v>107</v>
      </c>
      <c r="D405" s="885" t="s">
        <v>4197</v>
      </c>
      <c r="E405" s="699">
        <v>5</v>
      </c>
      <c r="F405" s="1122">
        <v>697</v>
      </c>
      <c r="G405" s="1085" t="s">
        <v>105</v>
      </c>
      <c r="H405" s="1085" t="s">
        <v>105</v>
      </c>
      <c r="I405" s="829">
        <v>28.24</v>
      </c>
      <c r="J405" s="618">
        <f>(M405/I405)*100</f>
        <v>2.8328611898017</v>
      </c>
      <c r="K405" s="832">
        <v>0.2</v>
      </c>
      <c r="L405" s="842">
        <v>4</v>
      </c>
      <c r="M405" s="609">
        <f>K405*L405</f>
        <v>0.8</v>
      </c>
      <c r="N405" s="825" t="s">
        <v>147</v>
      </c>
      <c r="O405" s="700">
        <v>0.17</v>
      </c>
      <c r="P405" s="603">
        <v>44896</v>
      </c>
      <c r="Q405" s="603">
        <v>44910</v>
      </c>
      <c r="R405" s="609">
        <f>(K405-O405)/O405*100</f>
        <v>17.647058823529409</v>
      </c>
      <c r="S405" s="667">
        <f>IF(INDEX(Historical!$D$7:$D$1220,MATCH(B405,Historical!$B$7:$B$1244,0))=0,"n/a",(INDEX(Historical!$C$7:$C$1222,MATCH(B405,Historical!$B$7:$B$1244,0))/INDEX(Historical!$D$7:$D$1220,MATCH(B405,Historical!$B$7:$B$1244,0))-1)*100)</f>
        <v>9.2307692307692193</v>
      </c>
      <c r="T405" s="667">
        <f>IF(INDEX(Historical!$F$7:$F$1213,MATCH(B405,Historical!$B$7:$B$1244,0))=0,"n/a",((INDEX(Historical!$C$7:$C$1222,MATCH(B405,Historical!$B$7:$B$1244,0))/INDEX(Historical!$F$7:$F$1213,MATCH(B405,Historical!$B$7:$B$1244,0)))^(1/3)-1)*100)</f>
        <v>25.406086727351674</v>
      </c>
      <c r="U405" s="667">
        <f>IF(INDEX(Historical!$H$7:$H$1213,MATCH(B405,Historical!$B$7:$B$1244,0))=0,"n/a",((INDEX(Historical!$C$7:$C$1222,MATCH(B405,Historical!$B$7:$B$1244,0))/INDEX(Historical!$H$7:$H$1213,MATCH(B405,Historical!$B$7:$B$1244,0)))^(1/5)-1)*100)</f>
        <v>21.332994719997899</v>
      </c>
      <c r="V405" s="667">
        <f>IF(INDEX(Historical!$N$7:$N$1213,MATCH(B405,Historical!$B$7:$B$1244,0))=0,"n/a",((INDEX(Historical!$C$7:$C$1222,MATCH(B405,Historical!$B$7:$B$1244,0))/INDEX(Historical!$N$7:$N$1213,MATCH(B405,Historical!$B$7:$B$1244,0)))^(1/10)-1)*100)</f>
        <v>10.567757147423285</v>
      </c>
      <c r="W405" s="668">
        <f>IF(OR(U405&lt;=0,U405="n/a",V405&lt;=0,V405="n/a"),"n/a",U405/V405)</f>
        <v>2.0186870707186415</v>
      </c>
      <c r="X405" s="669" t="str">
        <f>IF(OR(AJ405&lt;=0,AJ405="n/a",U405&lt;=0,U405="n/a"),"n/a",U405/AJ405)</f>
        <v>n/a</v>
      </c>
      <c r="Y405" s="640"/>
      <c r="Z405" s="618">
        <f>IF(OR(AC405&lt;0.01,AC405="n/a"),"n/a",M405/AC405*100)</f>
        <v>30.888030888030894</v>
      </c>
      <c r="AA405" s="841">
        <f>IF(OR(AC405&lt;0.01,AC405="n/a"),"n/a",I405/AC405)</f>
        <v>10.903474903474903</v>
      </c>
      <c r="AB405" s="842">
        <v>12</v>
      </c>
      <c r="AC405" s="821">
        <v>2.59</v>
      </c>
      <c r="AD405" s="821" t="s">
        <v>135</v>
      </c>
      <c r="AE405" s="821">
        <v>3.13</v>
      </c>
      <c r="AF405" s="821">
        <v>1.77</v>
      </c>
      <c r="AG405" s="821">
        <v>9.1399999999999988</v>
      </c>
      <c r="AH405" s="821" t="s">
        <v>135</v>
      </c>
      <c r="AI405" s="821" t="s">
        <v>135</v>
      </c>
      <c r="AJ405" s="821" t="s">
        <v>135</v>
      </c>
      <c r="AK405" s="821" t="s">
        <v>135</v>
      </c>
      <c r="AL405" s="833">
        <v>230.59</v>
      </c>
      <c r="AM405" s="827">
        <v>4.43</v>
      </c>
      <c r="AN405" s="821" t="s">
        <v>135</v>
      </c>
      <c r="AO405" s="705">
        <f>IF(U405="n/a","n/a",IF(AA405&lt;0,"n/a",IF(AA405="n/a","n/a",J405+U405-AA405)))</f>
        <v>13.262381006324697</v>
      </c>
      <c r="AP405" s="706">
        <f>IF(U405="n/a","n/a",J405+U405)</f>
        <v>24.1658559097996</v>
      </c>
      <c r="AQ405" s="843">
        <f>IF(OR(AC405&lt;0.01,AC405="n/a",AF405="n/a"),"n/a",(I405/SQRT(22.5*AC405*(I405/AF405))-1)*100)</f>
        <v>-7.3857448477813614</v>
      </c>
      <c r="AR405" s="618">
        <f>INDEX(Historical!$C$7:$C$1222,MATCH(B405,Historical!$B$7:$B$1244,0))*IF(AH405="n/a",1.03,IF(AH405&lt;0,1.01,IF(AH405&gt;10,1.1,(1+AH405/100))))</f>
        <v>0.73129999999999995</v>
      </c>
      <c r="AS405" s="841">
        <f>IF($AI405="n/a",1.03*AR405,IF($AI405&lt;0,1.01*AR405,IF($AI405&gt;10,1.1*AR405,(1+$AI405/100)*AR405)))</f>
        <v>0.75323899999999999</v>
      </c>
      <c r="AT405" s="841">
        <f>IF($AK405="n/a",1.03*AS405,IF($AK405&lt;0,1.01*AS405,IF($AK405&gt;10,1.1*AS405,(1+$AK405/100)*AS405)))</f>
        <v>0.77583617000000005</v>
      </c>
      <c r="AU405" s="841">
        <f>IF($AK405="n/a",1.03*AT405,IF($AK405&lt;0,1.01*AT405,IF($AK405&gt;10,1.1*AT405,(1+$AK405/100)*AT405)))</f>
        <v>0.79911125510000003</v>
      </c>
      <c r="AV405" s="841">
        <f>IF($AK405="n/a",1.03*AU405,IF($AK405&lt;0,1.01*AU405,IF($AK405&gt;10,1.1*AU405,(1+$AK405/100)*AU405)))</f>
        <v>0.82308459275300005</v>
      </c>
      <c r="AW405" s="618">
        <f>SUM(AR405:AV405)</f>
        <v>3.882571017853</v>
      </c>
      <c r="AX405" s="713">
        <f>AW405/I405*100</f>
        <v>13.748480941405807</v>
      </c>
      <c r="AY405" s="887">
        <v>0.56000000000000005</v>
      </c>
      <c r="AZ405" s="827">
        <v>19.408033826638473</v>
      </c>
      <c r="BA405" s="827">
        <v>-7.7726975832789087</v>
      </c>
      <c r="BB405" s="827">
        <v>1.5827338129496216</v>
      </c>
      <c r="BC405" s="827">
        <v>3.8617138653916694</v>
      </c>
      <c r="BE405" s="594">
        <v>2018</v>
      </c>
      <c r="BF405" s="853">
        <f>IF(BE405&gt;2020,0,IF(BE405&gt;2008,1,IF(BE405&gt;2001,2,IF(BE405&gt;1990,3,IF(BE405&gt;1980,4,IF(BE405&gt;1973,5,IF(BE405&gt;1970,6,IF(BE405&gt;1960,7,IF(BE405&gt;1958,8,IF(BE405&gt;1953,9,10))))))))))</f>
        <v>1</v>
      </c>
      <c r="BG405" s="837">
        <v>1.04</v>
      </c>
      <c r="BH405" s="820" t="s">
        <v>4443</v>
      </c>
      <c r="BI405" s="820" t="s">
        <v>4444</v>
      </c>
    </row>
    <row r="406" spans="1:61" ht="11.25" customHeight="1" x14ac:dyDescent="0.2">
      <c r="A406" s="836" t="s">
        <v>5267</v>
      </c>
      <c r="B406" s="830" t="s">
        <v>5260</v>
      </c>
      <c r="C406" s="885" t="s">
        <v>107</v>
      </c>
      <c r="D406" s="885" t="s">
        <v>4190</v>
      </c>
      <c r="E406" s="699">
        <v>6</v>
      </c>
      <c r="F406" s="1122">
        <v>680</v>
      </c>
      <c r="G406" s="1105" t="s">
        <v>105</v>
      </c>
      <c r="H406" s="1105" t="s">
        <v>105</v>
      </c>
      <c r="I406" t="n">
        <v>26.37</v>
      </c>
      <c r="J406" s="618">
        <f>(M406/I406)*100</f>
        <v>1.0578512396694215</v>
      </c>
      <c r="K406" s="832">
        <v>0.08</v>
      </c>
      <c r="L406" s="842">
        <v>4</v>
      </c>
      <c r="M406" s="609">
        <f>K406*L406</f>
        <v>0.32</v>
      </c>
      <c r="N406" s="825" t="s">
        <v>4361</v>
      </c>
      <c r="O406" s="700">
        <v>7.0000000000000007E-2</v>
      </c>
      <c r="P406" s="603">
        <v>44999</v>
      </c>
      <c r="Q406" s="603">
        <v>45019</v>
      </c>
      <c r="R406" s="609">
        <f>(K406-O406)/O406*100</f>
        <v>14.285714285714276</v>
      </c>
      <c r="S406" s="667">
        <f>IF(INDEX(Historical!$D$7:$D$1220,MATCH(B406,Historical!$B$7:$B$1244,0))=0,"n/a",(INDEX(Historical!$C$7:$C$1222,MATCH(B406,Historical!$B$7:$B$1244,0))/INDEX(Historical!$D$7:$D$1220,MATCH(B406,Historical!$B$7:$B$1244,0))-1)*100)</f>
        <v>15.714285714285726</v>
      </c>
      <c r="T406" s="667">
        <f>IF(INDEX(Historical!$F$7:$F$1213,MATCH(B406,Historical!$B$7:$B$1244,0))=0,"n/a",((INDEX(Historical!$C$7:$C$1222,MATCH(B406,Historical!$B$7:$B$1244,0))/INDEX(Historical!$F$7:$F$1213,MATCH(B406,Historical!$B$7:$B$1244,0)))^(1/3)-1)*100)</f>
        <v>14.471424255333186</v>
      </c>
      <c r="U406" s="667" t="str">
        <f>IF(INDEX(Historical!$H$7:$H$1213,MATCH(B406,Historical!$B$7:$B$1244,0))=0,"n/a",((INDEX(Historical!$C$7:$C$1222,MATCH(B406,Historical!$B$7:$B$1244,0))/INDEX(Historical!$H$7:$H$1213,MATCH(B406,Historical!$B$7:$B$1244,0)))^(1/5)-1)*100)</f>
        <v>n/a</v>
      </c>
      <c r="V406" s="667" t="str">
        <f>IF(INDEX(Historical!$N$7:$N$1213,MATCH(B406,Historical!$B$7:$B$1244,0))=0,"n/a",((INDEX(Historical!$C$7:$C$1222,MATCH(B406,Historical!$B$7:$B$1244,0))/INDEX(Historical!$N$7:$N$1213,MATCH(B406,Historical!$B$7:$B$1244,0)))^(1/10)-1)*100)</f>
        <v>n/a</v>
      </c>
      <c r="W406" s="668" t="str">
        <f>IF(OR(U406&lt;=0,U406="n/a",V406&lt;=0,V406="n/a"),"n/a",U406/V406)</f>
        <v>n/a</v>
      </c>
      <c r="X406" s="669" t="str">
        <f>IF(OR(AJ406&lt;=0,AJ406="n/a",U406&lt;=0,U406="n/a"),"n/a",U406/AJ406)</f>
        <v>n/a</v>
      </c>
      <c r="Y406" s="640"/>
      <c r="Z406" s="618">
        <f>IF(OR(AC406&lt;0.01,AC406="n/a"),"n/a",M406/AC406*100)</f>
        <v>7.1588366890380328</v>
      </c>
      <c r="AA406" s="841">
        <f>IF(OR(AC406&lt;0.01,AC406="n/a"),"n/a",I406/AC406)</f>
        <v>6.767337807606264</v>
      </c>
      <c r="AB406" s="842">
        <v>12</v>
      </c>
      <c r="AC406" s="821">
        <v>4.47</v>
      </c>
      <c r="AD406" s="821" t="s">
        <v>135</v>
      </c>
      <c r="AE406" s="821">
        <v>2.69</v>
      </c>
      <c r="AF406" s="821">
        <v>1.42</v>
      </c>
      <c r="AG406" s="821">
        <v>22.900000000000002</v>
      </c>
      <c r="AH406" s="821">
        <v>-17.5</v>
      </c>
      <c r="AI406" s="821">
        <v>2.37</v>
      </c>
      <c r="AJ406" s="821">
        <v>32.800000000000004</v>
      </c>
      <c r="AK406" s="821" t="s">
        <v>135</v>
      </c>
      <c r="AL406" s="833">
        <v>1290</v>
      </c>
      <c r="AM406" s="827">
        <v>7.0000000000000009</v>
      </c>
      <c r="AN406" s="821">
        <v>0</v>
      </c>
      <c r="AO406" s="705" t="str">
        <f>IF(U406="n/a","n/a",IF(AA406&lt;0,"n/a",IF(AA406="n/a","n/a",J406+U406-AA406)))</f>
        <v>n/a</v>
      </c>
      <c r="AP406" s="706" t="str">
        <f>IF(U406="n/a","n/a",J406+U406)</f>
        <v>n/a</v>
      </c>
      <c r="AQ406" s="843">
        <f>IF(OR(AC406&lt;0.01,AC406="n/a",AF406="n/a"),"n/a",(I406/SQRT(22.5*AC406*(I406/AF406))-1)*100)</f>
        <v>-34.647554881071052</v>
      </c>
      <c r="AR406" s="618">
        <f>INDEX(Historical!$C$7:$C$1222,MATCH(B406,Historical!$B$7:$B$1244,0))*IF(AH406="n/a",1.03,IF(AH406&lt;0,1.01,IF(AH406&gt;10,1.1,(1+AH406/100))))</f>
        <v>0.2727</v>
      </c>
      <c r="AS406" s="841">
        <f>IF($AI406="n/a",1.03*AR406,IF($AI406&lt;0,1.01*AR406,IF($AI406&gt;10,1.1*AR406,(1+$AI406/100)*AR406)))</f>
        <v>0.27916299</v>
      </c>
      <c r="AT406" s="841">
        <f>IF($AK406="n/a",1.03*AS406,IF($AK406&lt;0,1.01*AS406,IF($AK406&gt;10,1.1*AS406,(1+$AK406/100)*AS406)))</f>
        <v>0.2875378797</v>
      </c>
      <c r="AU406" s="841">
        <f>IF($AK406="n/a",1.03*AT406,IF($AK406&lt;0,1.01*AT406,IF($AK406&gt;10,1.1*AT406,(1+$AK406/100)*AT406)))</f>
        <v>0.29616401609100002</v>
      </c>
      <c r="AV406" s="841">
        <f>IF($AK406="n/a",1.03*AU406,IF($AK406&lt;0,1.01*AU406,IF($AK406&gt;10,1.1*AU406,(1+$AK406/100)*AU406)))</f>
        <v>0.30504893657373</v>
      </c>
      <c r="AW406" s="618">
        <f>SUM(AR406:AV406)</f>
        <v>1.44061382236473</v>
      </c>
      <c r="AX406" s="713">
        <f>AW406/I406*100</f>
        <v>4.7623597433544793</v>
      </c>
      <c r="AY406" s="887">
        <v>1.1499999999999999</v>
      </c>
      <c r="AZ406" s="827">
        <v>40.57</v>
      </c>
      <c r="BA406" s="827">
        <v>-3.54</v>
      </c>
      <c r="BB406" s="827">
        <v>12.26</v>
      </c>
      <c r="BC406" s="827">
        <v>19.52</v>
      </c>
      <c r="BE406" s="594">
        <v>2018</v>
      </c>
      <c r="BF406" s="853">
        <f>IF(BE406&gt;2020,0,IF(BE406&gt;2008,1,IF(BE406&gt;2001,2,IF(BE406&gt;1990,3,IF(BE406&gt;1980,4,IF(BE406&gt;1973,5,IF(BE406&gt;1970,6,IF(BE406&gt;1960,7,IF(BE406&gt;1958,8,IF(BE406&gt;1953,9,10))))))))))</f>
        <v>1</v>
      </c>
      <c r="BG406" s="837">
        <v>1.7999999999999998</v>
      </c>
      <c r="BH406" s="820" t="s">
        <v>4443</v>
      </c>
      <c r="BI406" s="820" t="s">
        <v>4444</v>
      </c>
    </row>
    <row r="407" spans="1:61" ht="11.25" customHeight="1" x14ac:dyDescent="0.2">
      <c r="A407" s="826" t="s">
        <v>4934</v>
      </c>
      <c r="B407" s="830" t="s">
        <v>1406</v>
      </c>
      <c r="C407" s="885" t="s">
        <v>107</v>
      </c>
      <c r="D407" s="885" t="s">
        <v>4197</v>
      </c>
      <c r="E407" s="699">
        <v>12</v>
      </c>
      <c r="F407" s="1122">
        <v>402</v>
      </c>
      <c r="G407" s="1122" t="s">
        <v>36</v>
      </c>
      <c r="H407" s="1122" t="s">
        <v>36</v>
      </c>
      <c r="I407" s="829">
        <v>34.590000000000003</v>
      </c>
      <c r="J407" s="618">
        <f>(M407/I407)*100</f>
        <v>3.8161318300086724</v>
      </c>
      <c r="K407" s="832">
        <v>0.33</v>
      </c>
      <c r="L407" s="842">
        <v>4</v>
      </c>
      <c r="M407" s="609">
        <f>K407*L407</f>
        <v>1.32</v>
      </c>
      <c r="N407" s="825" t="s">
        <v>695</v>
      </c>
      <c r="O407" s="700">
        <v>0.32</v>
      </c>
      <c r="P407" s="603">
        <v>44987</v>
      </c>
      <c r="Q407" s="603">
        <v>45000</v>
      </c>
      <c r="R407" s="609">
        <f>(K407-O407)/O407*100</f>
        <v>3.1250000000000027</v>
      </c>
      <c r="S407" s="667">
        <f>IF(INDEX(Historical!$D$7:$D$1220,MATCH(B407,Historical!$B$7:$B$1244,0))=0,"n/a",(INDEX(Historical!$C$7:$C$1222,MATCH(B407,Historical!$B$7:$B$1244,0))/INDEX(Historical!$D$7:$D$1220,MATCH(B407,Historical!$B$7:$B$1244,0))-1)*100)</f>
        <v>6.7796610169491567</v>
      </c>
      <c r="T407" s="667">
        <f>IF(INDEX(Historical!$F$7:$F$1213,MATCH(B407,Historical!$B$7:$B$1244,0))=0,"n/a",((INDEX(Historical!$C$7:$C$1222,MATCH(B407,Historical!$B$7:$B$1244,0))/INDEX(Historical!$F$7:$F$1213,MATCH(B407,Historical!$B$7:$B$1244,0)))^(1/3)-1)*100)</f>
        <v>5.9306311673701595</v>
      </c>
      <c r="U407" s="667">
        <f>IF(INDEX(Historical!$H$7:$H$1213,MATCH(B407,Historical!$B$7:$B$1244,0))=0,"n/a",((INDEX(Historical!$C$7:$C$1222,MATCH(B407,Historical!$B$7:$B$1244,0))/INDEX(Historical!$H$7:$H$1213,MATCH(B407,Historical!$B$7:$B$1244,0)))^(1/5)-1)*100)</f>
        <v>11.231492620246829</v>
      </c>
      <c r="V407" s="667">
        <f>IF(INDEX(Historical!$N$7:$N$1213,MATCH(B407,Historical!$B$7:$B$1244,0))=0,"n/a",((INDEX(Historical!$C$7:$C$1222,MATCH(B407,Historical!$B$7:$B$1244,0))/INDEX(Historical!$N$7:$N$1213,MATCH(B407,Historical!$B$7:$B$1244,0)))^(1/10)-1)*100)</f>
        <v>30.200545431746772</v>
      </c>
      <c r="W407" s="668">
        <f>IF(OR(U407&lt;=0,U407="n/a",V407&lt;=0,V407="n/a"),"n/a",U407/V407)</f>
        <v>0.37189701244403023</v>
      </c>
      <c r="X407" s="669">
        <f>IF(OR(AJ407&lt;=0,AJ407="n/a",U407&lt;=0,U407="n/a"),"n/a",U407/AJ407)</f>
        <v>0.8319624163145799</v>
      </c>
      <c r="Y407" s="831"/>
      <c r="Z407" s="618">
        <f>IF(OR(AC407&lt;0.01,AC407="n/a"),"n/a",M407/AC407*100)</f>
        <v>34.285714285714285</v>
      </c>
      <c r="AA407" s="841">
        <f>IF(OR(AC407&lt;0.01,AC407="n/a"),"n/a",I407/AC407)</f>
        <v>8.9844155844155846</v>
      </c>
      <c r="AB407" s="842">
        <v>12</v>
      </c>
      <c r="AC407" s="821">
        <v>3.85</v>
      </c>
      <c r="AD407" s="821">
        <v>1.1200000000000001</v>
      </c>
      <c r="AE407" s="821">
        <v>3.04</v>
      </c>
      <c r="AF407" s="821">
        <v>1.31</v>
      </c>
      <c r="AG407" s="821">
        <v>11.5</v>
      </c>
      <c r="AH407" s="821">
        <v>36.1</v>
      </c>
      <c r="AI407" s="821">
        <v>-6.2399999999999993</v>
      </c>
      <c r="AJ407" s="821">
        <v>13.5</v>
      </c>
      <c r="AK407" s="821">
        <v>8</v>
      </c>
      <c r="AL407" s="833">
        <v>553.38</v>
      </c>
      <c r="AM407" s="827">
        <v>8.57</v>
      </c>
      <c r="AN407" s="821">
        <v>0.33</v>
      </c>
      <c r="AO407" s="705">
        <f>IF(U407="n/a","n/a",IF(AA407&lt;0,"n/a",IF(AA407="n/a","n/a",J407+U407-AA407)))</f>
        <v>6.0632088658399166</v>
      </c>
      <c r="AP407" s="706">
        <f>IF(U407="n/a","n/a",J407+U407)</f>
        <v>15.047624450255501</v>
      </c>
      <c r="AQ407" s="843">
        <f>IF(OR(AC407&lt;0.01,AC407="n/a",AF407="n/a"),"n/a",(I407/SQRT(22.5*AC407*(I407/AF407))-1)*100)</f>
        <v>-27.674856329721631</v>
      </c>
      <c r="AR407" s="618">
        <f>INDEX(Historical!$C$7:$C$1222,MATCH(B407,Historical!$B$7:$B$1244,0))*IF(AH407="n/a",1.03,IF(AH407&lt;0,1.01,IF(AH407&gt;10,1.1,(1+AH407/100))))</f>
        <v>1.3860000000000001</v>
      </c>
      <c r="AS407" s="841">
        <f>IF($AI407="n/a",1.03*AR407,IF($AI407&lt;0,1.01*AR407,IF($AI407&gt;10,1.1*AR407,(1+$AI407/100)*AR407)))</f>
        <v>1.3998600000000001</v>
      </c>
      <c r="AT407" s="841">
        <f>IF($AK407="n/a",1.03*AS407,IF($AK407&lt;0,1.01*AS407,IF($AK407&gt;10,1.1*AS407,(1+$AK407/100)*AS407)))</f>
        <v>1.5118488000000001</v>
      </c>
      <c r="AU407" s="841">
        <f>IF($AK407="n/a",1.03*AT407,IF($AK407&lt;0,1.01*AT407,IF($AK407&gt;10,1.1*AT407,(1+$AK407/100)*AT407)))</f>
        <v>1.6327967040000002</v>
      </c>
      <c r="AV407" s="841">
        <f>IF($AK407="n/a",1.03*AU407,IF($AK407&lt;0,1.01*AU407,IF($AK407&gt;10,1.1*AU407,(1+$AK407/100)*AU407)))</f>
        <v>1.7634204403200004</v>
      </c>
      <c r="AW407" s="618">
        <f>SUM(AR407:AV407)</f>
        <v>7.6939259443200019</v>
      </c>
      <c r="AX407" s="713">
        <f>AW407/I407*100</f>
        <v>22.243208858976583</v>
      </c>
      <c r="AY407" s="887">
        <v>1.01</v>
      </c>
      <c r="AZ407" s="827">
        <v>18.22</v>
      </c>
      <c r="BA407" s="827">
        <v>-11.379999999999999</v>
      </c>
      <c r="BB407" s="827">
        <v>1.46</v>
      </c>
      <c r="BC407" s="827">
        <v>3.83</v>
      </c>
      <c r="BE407" s="594">
        <v>2012</v>
      </c>
      <c r="BF407" s="853">
        <f>IF(BE407&gt;2020,0,IF(BE407&gt;2008,1,IF(BE407&gt;2001,2,IF(BE407&gt;1990,3,IF(BE407&gt;1980,4,IF(BE407&gt;1973,5,IF(BE407&gt;1970,6,IF(BE407&gt;1960,7,IF(BE407&gt;1958,8,IF(BE407&gt;1953,9,10))))))))))</f>
        <v>1</v>
      </c>
      <c r="BG407" s="837">
        <v>1</v>
      </c>
      <c r="BH407" s="820" t="s">
        <v>4443</v>
      </c>
      <c r="BI407" s="820" t="s">
        <v>4444</v>
      </c>
    </row>
    <row r="408" spans="1:61" ht="11.25" customHeight="1" x14ac:dyDescent="0.2">
      <c r="A408" s="819" t="s">
        <v>4936</v>
      </c>
      <c r="B408" s="830" t="s">
        <v>274</v>
      </c>
      <c r="C408" s="885" t="s">
        <v>244</v>
      </c>
      <c r="D408" s="885" t="s">
        <v>4211</v>
      </c>
      <c r="E408" s="699">
        <v>47</v>
      </c>
      <c r="F408" s="1122">
        <v>55</v>
      </c>
      <c r="G408" s="1098" t="s">
        <v>36</v>
      </c>
      <c r="H408" s="1098" t="s">
        <v>114</v>
      </c>
      <c r="I408" t="n">
        <v>274.14</v>
      </c>
      <c r="J408" s="618">
        <f>(M408/I408)*100</f>
        <v>2.3038156947444204</v>
      </c>
      <c r="K408" s="832">
        <v>1.52</v>
      </c>
      <c r="L408" s="842">
        <v>4</v>
      </c>
      <c r="M408" s="609">
        <f>K408*L408</f>
        <v>6.08</v>
      </c>
      <c r="N408" s="825" t="s">
        <v>147</v>
      </c>
      <c r="O408" s="700">
        <v>1.38</v>
      </c>
      <c r="P408" s="603">
        <v>44895</v>
      </c>
      <c r="Q408" s="603">
        <v>44910</v>
      </c>
      <c r="R408" s="609">
        <f>(K408-O408)/O408*100</f>
        <v>10.144927536231894</v>
      </c>
      <c r="S408" s="667">
        <f>IF(INDEX(Historical!$D$7:$D$1220,MATCH(B408,Historical!$B$7:$B$1244,0))=0,"n/a",(INDEX(Historical!$C$7:$C$1222,MATCH(B408,Historical!$B$7:$B$1244,0))/INDEX(Historical!$D$7:$D$1220,MATCH(B408,Historical!$B$7:$B$1244,0))-1)*100)</f>
        <v>7.8095238095238217</v>
      </c>
      <c r="T408" s="667">
        <f>IF(INDEX(Historical!$F$7:$F$1213,MATCH(B408,Historical!$B$7:$B$1244,0))=0,"n/a",((INDEX(Historical!$C$7:$C$1222,MATCH(B408,Historical!$B$7:$B$1244,0))/INDEX(Historical!$F$7:$F$1213,MATCH(B408,Historical!$B$7:$B$1244,0)))^(1/3)-1)*100)</f>
        <v>6.1659124841075386</v>
      </c>
      <c r="U408" s="667">
        <f>IF(INDEX(Historical!$H$7:$H$1213,MATCH(B408,Historical!$B$7:$B$1244,0))=0,"n/a",((INDEX(Historical!$C$7:$C$1222,MATCH(B408,Historical!$B$7:$B$1244,0))/INDEX(Historical!$H$7:$H$1213,MATCH(B408,Historical!$B$7:$B$1244,0)))^(1/5)-1)*100)</f>
        <v>8.1243554191188672</v>
      </c>
      <c r="V408" s="667">
        <f>IF(INDEX(Historical!$N$7:$N$1213,MATCH(B408,Historical!$B$7:$B$1244,0))=0,"n/a",((INDEX(Historical!$C$7:$C$1222,MATCH(B408,Historical!$B$7:$B$1244,0))/INDEX(Historical!$N$7:$N$1213,MATCH(B408,Historical!$B$7:$B$1244,0)))^(1/10)-1)*100)</f>
        <v>7.0270249537150775</v>
      </c>
      <c r="W408" s="668">
        <f>IF(OR(U408&lt;=0,U408="n/a",V408&lt;=0,V408="n/a"),"n/a",U408/V408)</f>
        <v>1.1561586123048628</v>
      </c>
      <c r="X408" s="669">
        <f>IF(OR(AJ408&lt;=0,AJ408="n/a",U408&lt;=0,U408="n/a"),"n/a",U408/AJ408)</f>
        <v>0.62495041685529751</v>
      </c>
      <c r="Y408" s="1084"/>
      <c r="Z408" s="618">
        <f>IF(OR(AC408&lt;0.01,AC408="n/a"),"n/a",M408/AC408*100)</f>
        <v>72.901678657074342</v>
      </c>
      <c r="AA408" s="841">
        <f>IF(OR(AC408&lt;0.01,AC408="n/a"),"n/a",I408/AC408)</f>
        <v>31.643884892086334</v>
      </c>
      <c r="AB408" s="842">
        <v>12</v>
      </c>
      <c r="AC408" s="821">
        <v>8.34</v>
      </c>
      <c r="AD408" s="821">
        <v>4.3499999999999996</v>
      </c>
      <c r="AE408" s="821">
        <v>8.4600000000000009</v>
      </c>
      <c r="AF408" s="821" t="s">
        <v>135</v>
      </c>
      <c r="AG408" s="823">
        <v>-103.4</v>
      </c>
      <c r="AH408" s="821">
        <v>59.099999999999994</v>
      </c>
      <c r="AI408" s="821">
        <v>10.42</v>
      </c>
      <c r="AJ408" s="821">
        <v>13</v>
      </c>
      <c r="AK408" s="821">
        <v>7.3</v>
      </c>
      <c r="AL408" s="833">
        <v>196210</v>
      </c>
      <c r="AM408" s="827">
        <v>0.16999999999999998</v>
      </c>
      <c r="AN408" s="821" t="s">
        <v>135</v>
      </c>
      <c r="AO408" s="705">
        <f>IF(U408="n/a","n/a",IF(AA408&lt;0,"n/a",IF(AA408="n/a","n/a",J408+U408-AA408)))</f>
        <v>-21.215713778223048</v>
      </c>
      <c r="AP408" s="706">
        <f>IF(U408="n/a","n/a",J408+U408)</f>
        <v>10.428171113863288</v>
      </c>
      <c r="AQ408" s="843" t="str">
        <f>IF(OR(AC408&lt;0.01,AC408="n/a",AF408="n/a"),"n/a",(I408/SQRT(22.5*AC408*(I408/AF408))-1)*100)</f>
        <v>n/a</v>
      </c>
      <c r="AR408" s="618">
        <f>INDEX(Historical!$C$7:$C$1222,MATCH(B408,Historical!$B$7:$B$1244,0))*IF(AH408="n/a",1.03,IF(AH408&lt;0,1.01,IF(AH408&gt;10,1.1,(1+AH408/100))))</f>
        <v>6.2260000000000009</v>
      </c>
      <c r="AS408" s="841">
        <f>IF($AI408="n/a",1.03*AR408,IF($AI408&lt;0,1.01*AR408,IF($AI408&gt;10,1.1*AR408,(1+$AI408/100)*AR408)))</f>
        <v>6.8486000000000011</v>
      </c>
      <c r="AT408" s="841">
        <f>IF($AK408="n/a",1.03*AS408,IF($AK408&lt;0,1.01*AS408,IF($AK408&gt;10,1.1*AS408,(1+$AK408/100)*AS408)))</f>
        <v>7.3485478000000013</v>
      </c>
      <c r="AU408" s="841">
        <f>IF($AK408="n/a",1.03*AT408,IF($AK408&lt;0,1.01*AT408,IF($AK408&gt;10,1.1*AT408,(1+$AK408/100)*AT408)))</f>
        <v>7.8849917894000008</v>
      </c>
      <c r="AV408" s="841">
        <f>IF($AK408="n/a",1.03*AU408,IF($AK408&lt;0,1.01*AU408,IF($AK408&gt;10,1.1*AU408,(1+$AK408/100)*AU408)))</f>
        <v>8.4605961900261999</v>
      </c>
      <c r="AW408" s="618">
        <f>SUM(AR408:AV408)</f>
        <v>36.768735779426201</v>
      </c>
      <c r="AX408" s="713">
        <f>AW408/I408*100</f>
        <v>13.932301079696183</v>
      </c>
      <c r="AY408" s="887">
        <v>0.62</v>
      </c>
      <c r="AZ408" s="827">
        <v>21.240000000000002</v>
      </c>
      <c r="BA408" s="827">
        <v>-6.3100000000000005</v>
      </c>
      <c r="BB408" s="827">
        <v>-1.24</v>
      </c>
      <c r="BC408" s="827">
        <v>2.2200000000000002</v>
      </c>
      <c r="BE408" s="594">
        <v>1976</v>
      </c>
      <c r="BF408" s="853">
        <f>IF(BE408&gt;2020,0,IF(BE408&gt;2008,1,IF(BE408&gt;2001,2,IF(BE408&gt;1990,3,IF(BE408&gt;1980,4,IF(BE408&gt;1973,5,IF(BE408&gt;1970,6,IF(BE408&gt;1960,7,IF(BE408&gt;1958,8,IF(BE408&gt;1953,9,10))))))))))</f>
        <v>5</v>
      </c>
      <c r="BG408" s="837">
        <v>12</v>
      </c>
      <c r="BH408" s="820" t="s">
        <v>4443</v>
      </c>
      <c r="BI408" s="820" t="s">
        <v>4444</v>
      </c>
    </row>
    <row r="409" spans="1:61" s="737" customFormat="1" ht="11.25" customHeight="1" x14ac:dyDescent="0.2">
      <c r="A409" s="720" t="s">
        <v>4937</v>
      </c>
      <c r="B409" s="743" t="s">
        <v>666</v>
      </c>
      <c r="C409" s="885" t="s">
        <v>4055</v>
      </c>
      <c r="D409" s="885" t="s">
        <v>4185</v>
      </c>
      <c r="E409" s="721">
        <v>22</v>
      </c>
      <c r="F409" s="1122">
        <v>159</v>
      </c>
      <c r="G409" s="1121" t="s">
        <v>105</v>
      </c>
      <c r="H409" s="1121" t="s">
        <v>105</v>
      </c>
      <c r="I409" t="n">
        <v>82.78</v>
      </c>
      <c r="J409" s="723">
        <f>(M409/I409)*100</f>
        <v>1.7672466987535478</v>
      </c>
      <c r="K409" s="724">
        <v>0.35799999999999998</v>
      </c>
      <c r="L409" s="725">
        <v>4</v>
      </c>
      <c r="M409" s="726">
        <f>K409*L409</f>
        <v>1.4319999999999999</v>
      </c>
      <c r="N409" s="727" t="s">
        <v>774</v>
      </c>
      <c r="O409" s="728">
        <v>0.32800000000000001</v>
      </c>
      <c r="P409" s="1037">
        <v>44974</v>
      </c>
      <c r="Q409" s="1037">
        <v>44992</v>
      </c>
      <c r="R409" s="726">
        <f>(K409-O409)/O409*100</f>
        <v>9.1463414634146254</v>
      </c>
      <c r="S409" s="667">
        <f>IF(INDEX(Historical!$D$7:$D$1220,MATCH(B409,Historical!$B$7:$B$1244,0))=0,"n/a",(INDEX(Historical!$C$7:$C$1222,MATCH(B409,Historical!$B$7:$B$1244,0))/INDEX(Historical!$D$7:$D$1220,MATCH(B409,Historical!$B$7:$B$1244,0))-1)*100)</f>
        <v>35.915492957746473</v>
      </c>
      <c r="T409" s="667">
        <f>IF(INDEX(Historical!$F$7:$F$1213,MATCH(B409,Historical!$B$7:$B$1244,0))=0,"n/a",((INDEX(Historical!$C$7:$C$1222,MATCH(B409,Historical!$B$7:$B$1244,0))/INDEX(Historical!$F$7:$F$1213,MATCH(B409,Historical!$B$7:$B$1244,0)))^(1/3)-1)*100)</f>
        <v>16.546188845912212</v>
      </c>
      <c r="U409" s="667">
        <f>IF(INDEX(Historical!$H$7:$H$1213,MATCH(B409,Historical!$B$7:$B$1244,0))=0,"n/a",((INDEX(Historical!$C$7:$C$1222,MATCH(B409,Historical!$B$7:$B$1244,0))/INDEX(Historical!$H$7:$H$1213,MATCH(B409,Historical!$B$7:$B$1244,0)))^(1/5)-1)*100)</f>
        <v>9.8636452686562404</v>
      </c>
      <c r="V409" s="667">
        <f>IF(INDEX(Historical!$N$7:$N$1213,MATCH(B409,Historical!$B$7:$B$1244,0))=0,"n/a",((INDEX(Historical!$C$7:$C$1222,MATCH(B409,Historical!$B$7:$B$1244,0))/INDEX(Historical!$N$7:$N$1213,MATCH(B409,Historical!$B$7:$B$1244,0)))^(1/10)-1)*100)</f>
        <v>5.1475248979411248</v>
      </c>
      <c r="W409" s="668">
        <f>IF(OR(U409&lt;=0,U409="n/a",V409&lt;=0,V409="n/a"),"n/a",U409/V409)</f>
        <v>1.9161918522436754</v>
      </c>
      <c r="X409" s="669">
        <f>IF(OR(AJ409&lt;=0,AJ409="n/a",U409&lt;=0,U409="n/a"),"n/a",U409/AJ409)</f>
        <v>0.22265564940533275</v>
      </c>
      <c r="Y409" s="738"/>
      <c r="Z409" s="723">
        <f>IF(OR(AC409&lt;0.01,AC409="n/a"),"n/a",M409/AC409*100)</f>
        <v>38.702702702702702</v>
      </c>
      <c r="AA409" s="730">
        <f>IF(OR(AC409&lt;0.01,AC409="n/a"),"n/a",I409/AC409)</f>
        <v>21.9</v>
      </c>
      <c r="AB409" s="725">
        <v>3</v>
      </c>
      <c r="AC409" s="731">
        <v>3.7</v>
      </c>
      <c r="AD409" s="731">
        <v>1.58</v>
      </c>
      <c r="AE409" s="731">
        <v>5.59</v>
      </c>
      <c r="AF409" s="731">
        <v>7.02</v>
      </c>
      <c r="AG409" s="731">
        <v>34.1</v>
      </c>
      <c r="AH409" s="731">
        <v>75.900000000000006</v>
      </c>
      <c r="AI409" s="731">
        <v>3.9699999999999998</v>
      </c>
      <c r="AJ409" s="731">
        <v>44.3</v>
      </c>
      <c r="AK409" s="731">
        <v>13.8</v>
      </c>
      <c r="AL409" s="732">
        <v>45010</v>
      </c>
      <c r="AM409" s="733">
        <v>2.09</v>
      </c>
      <c r="AN409" s="731">
        <v>0</v>
      </c>
      <c r="AO409" s="734">
        <f>IF(U409="n/a","n/a",IF(AA409&lt;0,"n/a",IF(AA409="n/a","n/a",J409+U409-AA409)))</f>
        <v>-10.269108032590211</v>
      </c>
      <c r="AP409" s="735">
        <f>IF(U409="n/a","n/a",J409+U409)</f>
        <v>11.630891967409788</v>
      </c>
      <c r="AQ409" s="843">
        <f>IF(OR(AC409&lt;0.01,AC409="n/a",AF409="n/a"),"n/a",(I409/SQRT(22.5*AC409*(I409/AF409))-1)*100)</f>
        <v>161.39625092950359</v>
      </c>
      <c r="AR409" s="618">
        <f>INDEX(Historical!$C$7:$C$1222,MATCH(B409,Historical!$B$7:$B$1244,0))*IF(AH409="n/a",1.03,IF(AH409&lt;0,1.01,IF(AH409&gt;10,1.1,(1+AH409/100))))</f>
        <v>1.2738</v>
      </c>
      <c r="AS409" s="730">
        <f>IF($AI409="n/a",1.03*AR409,IF($AI409&lt;0,1.01*AR409,IF($AI409&gt;10,1.1*AR409,(1+$AI409/100)*AR409)))</f>
        <v>1.3243698600000002</v>
      </c>
      <c r="AT409" s="730">
        <f>IF($AK409="n/a",1.03*AS409,IF($AK409&lt;0,1.01*AS409,IF($AK409&gt;10,1.1*AS409,(1+$AK409/100)*AS409)))</f>
        <v>1.4568068460000003</v>
      </c>
      <c r="AU409" s="730">
        <f>IF($AK409="n/a",1.03*AT409,IF($AK409&lt;0,1.01*AT409,IF($AK409&gt;10,1.1*AT409,(1+$AK409/100)*AT409)))</f>
        <v>1.6024875306000004</v>
      </c>
      <c r="AV409" s="730">
        <f>IF($AK409="n/a",1.03*AU409,IF($AK409&lt;0,1.01*AU409,IF($AK409&gt;10,1.1*AU409,(1+$AK409/100)*AU409)))</f>
        <v>1.7627362836600005</v>
      </c>
      <c r="AW409" s="723">
        <f>SUM(AR409:AV409)</f>
        <v>7.4202005202600017</v>
      </c>
      <c r="AX409" s="736">
        <f>AW409/I409*100</f>
        <v>9.1573497720103685</v>
      </c>
      <c r="AY409" s="888">
        <v>1.58</v>
      </c>
      <c r="AZ409" s="733">
        <v>49.14</v>
      </c>
      <c r="BA409" s="733">
        <v>-7.6700000000000008</v>
      </c>
      <c r="BB409" s="733">
        <v>5.46</v>
      </c>
      <c r="BC409" s="733">
        <v>17.39</v>
      </c>
      <c r="BD409" s="862"/>
      <c r="BE409" s="594">
        <v>2002</v>
      </c>
      <c r="BF409" s="853">
        <f>IF(BE409&gt;2020,0,IF(BE409&gt;2008,1,IF(BE409&gt;2001,2,IF(BE409&gt;1990,3,IF(BE409&gt;1980,4,IF(BE409&gt;1973,5,IF(BE409&gt;1970,6,IF(BE409&gt;1960,7,IF(BE409&gt;1958,8,IF(BE409&gt;1953,9,10))))))))))</f>
        <v>2</v>
      </c>
      <c r="BG409" s="783">
        <v>12.8</v>
      </c>
      <c r="BH409" s="820" t="s">
        <v>4443</v>
      </c>
      <c r="BI409" s="820" t="s">
        <v>4444</v>
      </c>
    </row>
    <row r="410" spans="1:61" ht="11.25" customHeight="1" x14ac:dyDescent="0.2">
      <c r="A410" s="826" t="s">
        <v>4938</v>
      </c>
      <c r="B410" s="830" t="s">
        <v>662</v>
      </c>
      <c r="C410" s="885" t="s">
        <v>152</v>
      </c>
      <c r="D410" s="885" t="s">
        <v>4180</v>
      </c>
      <c r="E410" s="699">
        <v>15</v>
      </c>
      <c r="F410" s="1122">
        <v>252</v>
      </c>
      <c r="G410" s="1116" t="s">
        <v>114</v>
      </c>
      <c r="H410" s="1116" t="s">
        <v>114</v>
      </c>
      <c r="I410" t="n">
        <v>346.56</v>
      </c>
      <c r="J410" s="618">
        <f>(M410/I410)*100</f>
        <v>0.61747805951802415</v>
      </c>
      <c r="K410" s="832">
        <v>0.54</v>
      </c>
      <c r="L410" s="842">
        <v>4</v>
      </c>
      <c r="M410" s="609">
        <f>K410*L410</f>
        <v>2.16</v>
      </c>
      <c r="N410" s="825" t="s">
        <v>162</v>
      </c>
      <c r="O410" s="700">
        <v>0.47</v>
      </c>
      <c r="P410" s="603">
        <v>44804</v>
      </c>
      <c r="Q410" s="603">
        <v>44837</v>
      </c>
      <c r="R410" s="609">
        <f>(K410-O410)/O410*100</f>
        <v>14.89361702127661</v>
      </c>
      <c r="S410" s="667">
        <f>IF(INDEX(Historical!$D$7:$D$1220,MATCH(B410,Historical!$B$7:$B$1244,0))=0,"n/a",(INDEX(Historical!$C$7:$C$1222,MATCH(B410,Historical!$B$7:$B$1244,0))/INDEX(Historical!$D$7:$D$1220,MATCH(B410,Historical!$B$7:$B$1244,0))-1)*100)</f>
        <v>12.716763005780351</v>
      </c>
      <c r="T410" s="667">
        <f>IF(INDEX(Historical!$F$7:$F$1213,MATCH(B410,Historical!$B$7:$B$1244,0))=0,"n/a",((INDEX(Historical!$C$7:$C$1222,MATCH(B410,Historical!$B$7:$B$1244,0))/INDEX(Historical!$F$7:$F$1213,MATCH(B410,Historical!$B$7:$B$1244,0)))^(1/3)-1)*100)</f>
        <v>7.2652809987574285</v>
      </c>
      <c r="U410" s="667">
        <f>IF(INDEX(Historical!$H$7:$H$1213,MATCH(B410,Historical!$B$7:$B$1244,0))=0,"n/a",((INDEX(Historical!$C$7:$C$1222,MATCH(B410,Historical!$B$7:$B$1244,0))/INDEX(Historical!$H$7:$H$1213,MATCH(B410,Historical!$B$7:$B$1244,0)))^(1/5)-1)*100)</f>
        <v>10.568271611287038</v>
      </c>
      <c r="V410" s="667">
        <f>IF(INDEX(Historical!$N$7:$N$1213,MATCH(B410,Historical!$B$7:$B$1244,0))=0,"n/a",((INDEX(Historical!$C$7:$C$1222,MATCH(B410,Historical!$B$7:$B$1244,0))/INDEX(Historical!$N$7:$N$1213,MATCH(B410,Historical!$B$7:$B$1244,0)))^(1/10)-1)*100)</f>
        <v>9.3187009928353159</v>
      </c>
      <c r="W410" s="668">
        <f>IF(OR(U410&lt;=0,U410="n/a",V410&lt;=0,V410="n/a"),"n/a",U410/V410)</f>
        <v>1.1340927903376721</v>
      </c>
      <c r="X410" s="669" t="str">
        <f>IF(OR(AJ410&lt;=0,AJ410="n/a",U410&lt;=0,U410="n/a"),"n/a",U410/AJ410)</f>
        <v>n/a</v>
      </c>
      <c r="Y410" s="631"/>
      <c r="Z410" s="618">
        <f>IF(OR(AC410&lt;0.01,AC410="n/a"),"n/a",M410/AC410*100)</f>
        <v>9.8855835240274601</v>
      </c>
      <c r="AA410" s="841">
        <f>IF(OR(AC410&lt;0.01,AC410="n/a"),"n/a",I410/AC410)</f>
        <v>16.009610983981691</v>
      </c>
      <c r="AB410" s="842">
        <v>3</v>
      </c>
      <c r="AC410" s="821">
        <v>21.85</v>
      </c>
      <c r="AD410" s="821">
        <v>1.37</v>
      </c>
      <c r="AE410" s="821">
        <v>0.18</v>
      </c>
      <c r="AF410" s="821" t="s">
        <v>135</v>
      </c>
      <c r="AG410" s="821">
        <v>-147.80000000000001</v>
      </c>
      <c r="AH410" s="821">
        <v>125.69999999999999</v>
      </c>
      <c r="AI410" s="821">
        <v>1.7500000000000002</v>
      </c>
      <c r="AJ410" s="821">
        <v>-20.8</v>
      </c>
      <c r="AK410" s="821">
        <v>11.87</v>
      </c>
      <c r="AL410" s="833">
        <v>48820</v>
      </c>
      <c r="AM410" s="827">
        <v>0.1</v>
      </c>
      <c r="AN410" s="821" t="s">
        <v>135</v>
      </c>
      <c r="AO410" s="705">
        <f>IF(U410="n/a","n/a",IF(AA410&lt;0,"n/a",IF(AA410="n/a","n/a",J410+U410-AA410)))</f>
        <v>-4.8238613131766286</v>
      </c>
      <c r="AP410" s="706">
        <f>IF(U410="n/a","n/a",J410+U410)</f>
        <v>11.185749670805063</v>
      </c>
      <c r="AQ410" s="843" t="str">
        <f>IF(OR(AC410&lt;0.01,AC410="n/a",AF410="n/a"),"n/a",(I410/SQRT(22.5*AC410*(I410/AF410))-1)*100)</f>
        <v>n/a</v>
      </c>
      <c r="AR410" s="618">
        <f>INDEX(Historical!$C$7:$C$1222,MATCH(B410,Historical!$B$7:$B$1244,0))*IF(AH410="n/a",1.03,IF(AH410&lt;0,1.01,IF(AH410&gt;10,1.1,(1+AH410/100))))</f>
        <v>2.145</v>
      </c>
      <c r="AS410" s="841">
        <f>IF($AI410="n/a",1.03*AR410,IF($AI410&lt;0,1.01*AR410,IF($AI410&gt;10,1.1*AR410,(1+$AI410/100)*AR410)))</f>
        <v>2.1825375</v>
      </c>
      <c r="AT410" s="841">
        <f>IF($AK410="n/a",1.03*AS410,IF($AK410&lt;0,1.01*AS410,IF($AK410&gt;10,1.1*AS410,(1+$AK410/100)*AS410)))</f>
        <v>2.4007912500000002</v>
      </c>
      <c r="AU410" s="841">
        <f>IF($AK410="n/a",1.03*AT410,IF($AK410&lt;0,1.01*AT410,IF($AK410&gt;10,1.1*AT410,(1+$AK410/100)*AT410)))</f>
        <v>2.6408703750000004</v>
      </c>
      <c r="AV410" s="841">
        <f>IF($AK410="n/a",1.03*AU410,IF($AK410&lt;0,1.01*AU410,IF($AK410&gt;10,1.1*AU410,(1+$AK410/100)*AU410)))</f>
        <v>2.9049574125000008</v>
      </c>
      <c r="AW410" s="618">
        <f>SUM(AR410:AV410)</f>
        <v>12.274156537500001</v>
      </c>
      <c r="AX410" s="713">
        <f>AW410/I410*100</f>
        <v>3.5088066486092453</v>
      </c>
      <c r="AY410" s="887">
        <v>0.57999999999999996</v>
      </c>
      <c r="AZ410" s="827">
        <v>30.209999999999997</v>
      </c>
      <c r="BA410" s="827">
        <v>-12.93</v>
      </c>
      <c r="BB410" s="827">
        <v>-6.1899999999999995</v>
      </c>
      <c r="BC410" s="827">
        <v>-1.54</v>
      </c>
      <c r="BE410" s="594">
        <v>2008</v>
      </c>
      <c r="BF410" s="853">
        <f>IF(BE410&gt;2020,0,IF(BE410&gt;2008,1,IF(BE410&gt;2001,2,IF(BE410&gt;1990,3,IF(BE410&gt;1980,4,IF(BE410&gt;1973,5,IF(BE410&gt;1970,6,IF(BE410&gt;1960,7,IF(BE410&gt;1958,8,IF(BE410&gt;1953,9,10))))))))))</f>
        <v>2</v>
      </c>
      <c r="BG410" s="837">
        <v>5</v>
      </c>
      <c r="BH410" s="820" t="s">
        <v>4443</v>
      </c>
      <c r="BI410" s="820" t="s">
        <v>4444</v>
      </c>
    </row>
    <row r="411" spans="1:61" ht="11.25" customHeight="1" x14ac:dyDescent="0.2">
      <c r="A411" s="819" t="s">
        <v>4939</v>
      </c>
      <c r="B411" s="830" t="s">
        <v>1426</v>
      </c>
      <c r="C411" s="885" t="s">
        <v>107</v>
      </c>
      <c r="D411" s="885" t="s">
        <v>4193</v>
      </c>
      <c r="E411" s="699">
        <v>14</v>
      </c>
      <c r="F411" s="1122">
        <v>274</v>
      </c>
      <c r="G411" s="1122" t="s">
        <v>105</v>
      </c>
      <c r="H411" s="1122" t="s">
        <v>105</v>
      </c>
      <c r="I411" t="n">
        <v>293.99</v>
      </c>
      <c r="J411" s="618">
        <f>(M411/I411)*100</f>
        <v>1.0615199034981906</v>
      </c>
      <c r="K411" s="832">
        <v>0.77</v>
      </c>
      <c r="L411" s="842">
        <v>4</v>
      </c>
      <c r="M411" s="609">
        <f>K411*L411</f>
        <v>3.08</v>
      </c>
      <c r="N411" s="825" t="s">
        <v>110</v>
      </c>
      <c r="O411" s="700">
        <v>0.7</v>
      </c>
      <c r="P411" s="603">
        <v>44980</v>
      </c>
      <c r="Q411" s="603">
        <v>45002</v>
      </c>
      <c r="R411" s="609">
        <f>(K411-O411)/O411*100</f>
        <v>10.000000000000009</v>
      </c>
      <c r="S411" s="667">
        <f>IF(INDEX(Historical!$D$7:$D$1220,MATCH(B411,Historical!$B$7:$B$1244,0))=0,"n/a",(INDEX(Historical!$C$7:$C$1222,MATCH(B411,Historical!$B$7:$B$1244,0))/INDEX(Historical!$D$7:$D$1220,MATCH(B411,Historical!$B$7:$B$1244,0))-1)*100)</f>
        <v>12.903225806451601</v>
      </c>
      <c r="T411" s="667">
        <f>IF(INDEX(Historical!$F$7:$F$1213,MATCH(B411,Historical!$B$7:$B$1244,0))=0,"n/a",((INDEX(Historical!$C$7:$C$1222,MATCH(B411,Historical!$B$7:$B$1244,0))/INDEX(Historical!$F$7:$F$1213,MATCH(B411,Historical!$B$7:$B$1244,0)))^(1/3)-1)*100)</f>
        <v>11.868894208139679</v>
      </c>
      <c r="U411" s="667">
        <f>IF(INDEX(Historical!$H$7:$H$1213,MATCH(B411,Historical!$B$7:$B$1244,0))=0,"n/a",((INDEX(Historical!$C$7:$C$1222,MATCH(B411,Historical!$B$7:$B$1244,0))/INDEX(Historical!$H$7:$H$1213,MATCH(B411,Historical!$B$7:$B$1244,0)))^(1/5)-1)*100)</f>
        <v>12.995952835136615</v>
      </c>
      <c r="V411" s="667">
        <f>IF(INDEX(Historical!$N$7:$N$1213,MATCH(B411,Historical!$B$7:$B$1244,0))=0,"n/a",((INDEX(Historical!$C$7:$C$1222,MATCH(B411,Historical!$B$7:$B$1244,0))/INDEX(Historical!$N$7:$N$1213,MATCH(B411,Historical!$B$7:$B$1244,0)))^(1/10)-1)*100)</f>
        <v>15.9038349189893</v>
      </c>
      <c r="W411" s="668">
        <f>IF(OR(U411&lt;=0,U411="n/a",V411&lt;=0,V411="n/a"),"n/a",U411/V411)</f>
        <v>0.8171584338830975</v>
      </c>
      <c r="X411" s="669">
        <f>IF(OR(AJ411&lt;=0,AJ411="n/a",U411&lt;=0,U411="n/a"),"n/a",U411/AJ411)</f>
        <v>3.5124196851720582</v>
      </c>
      <c r="Y411" s="628"/>
      <c r="Z411" s="618">
        <f>IF(OR(AC411&lt;0.01,AC411="n/a"),"n/a",M411/AC411*100)</f>
        <v>40.052015604681401</v>
      </c>
      <c r="AA411" s="841">
        <f>IF(OR(AC411&lt;0.01,AC411="n/a"),"n/a",I411/AC411)</f>
        <v>37.730819245773731</v>
      </c>
      <c r="AB411" s="842">
        <v>12</v>
      </c>
      <c r="AC411" s="821">
        <v>7.69</v>
      </c>
      <c r="AD411" s="821" t="s">
        <v>135</v>
      </c>
      <c r="AE411" s="821">
        <v>9.8800000000000008</v>
      </c>
      <c r="AF411" s="821">
        <v>21.09</v>
      </c>
      <c r="AG411" s="823">
        <v>58.099999999999994</v>
      </c>
      <c r="AH411" s="821">
        <v>-34.699999999999996</v>
      </c>
      <c r="AI411" s="821">
        <v>20.080000000000002</v>
      </c>
      <c r="AJ411" s="821">
        <v>3.6999999999999997</v>
      </c>
      <c r="AK411" s="821">
        <v>-1.4000000000000001</v>
      </c>
      <c r="AL411" s="833">
        <v>54030</v>
      </c>
      <c r="AM411" s="828">
        <v>0.1</v>
      </c>
      <c r="AN411" s="821">
        <v>0</v>
      </c>
      <c r="AO411" s="705">
        <f>IF(U411="n/a","n/a",IF(AA411&lt;0,"n/a",IF(AA411="n/a","n/a",J411+U411-AA411)))</f>
        <v>-23.673346507138923</v>
      </c>
      <c r="AP411" s="706">
        <f>IF(U411="n/a","n/a",J411+U411)</f>
        <v>14.057472738634806</v>
      </c>
      <c r="AQ411" s="843">
        <f>IF(OR(AC411&lt;0.01,AC411="n/a",AF411="n/a"),"n/a",(I411/SQRT(22.5*AC411*(I411/AF411))-1)*100)</f>
        <v>494.69617934739227</v>
      </c>
      <c r="AR411" s="618">
        <f>INDEX(Historical!$C$7:$C$1222,MATCH(B411,Historical!$B$7:$B$1244,0))*IF(AH411="n/a",1.03,IF(AH411&lt;0,1.01,IF(AH411&gt;10,1.1,(1+AH411/100))))</f>
        <v>2.8279999999999998</v>
      </c>
      <c r="AS411" s="841">
        <f>IF($AI411="n/a",1.03*AR411,IF($AI411&lt;0,1.01*AR411,IF($AI411&gt;10,1.1*AR411,(1+$AI411/100)*AR411)))</f>
        <v>3.1108000000000002</v>
      </c>
      <c r="AT411" s="841">
        <f>IF($AK411="n/a",1.03*AS411,IF($AK411&lt;0,1.01*AS411,IF($AK411&gt;10,1.1*AS411,(1+$AK411/100)*AS411)))</f>
        <v>3.1419080000000004</v>
      </c>
      <c r="AU411" s="841">
        <f>IF($AK411="n/a",1.03*AT411,IF($AK411&lt;0,1.01*AT411,IF($AK411&gt;10,1.1*AT411,(1+$AK411/100)*AT411)))</f>
        <v>3.1733270800000004</v>
      </c>
      <c r="AV411" s="841">
        <f>IF($AK411="n/a",1.03*AU411,IF($AK411&lt;0,1.01*AU411,IF($AK411&gt;10,1.1*AU411,(1+$AK411/100)*AU411)))</f>
        <v>3.2050603508000006</v>
      </c>
      <c r="AW411" s="618">
        <f>SUM(AR411:AV411)</f>
        <v>15.459095430800001</v>
      </c>
      <c r="AX411" s="713">
        <f>AW411/I411*100</f>
        <v>5.3279667174909537</v>
      </c>
      <c r="AY411" s="887">
        <v>1.29</v>
      </c>
      <c r="AZ411" s="827">
        <v>26.06</v>
      </c>
      <c r="BA411" s="827">
        <v>-16.189999999999998</v>
      </c>
      <c r="BB411" s="827">
        <v>-3.5700000000000003</v>
      </c>
      <c r="BC411" s="827">
        <v>1.26</v>
      </c>
      <c r="BE411" s="594">
        <v>2010</v>
      </c>
      <c r="BF411" s="853">
        <f>IF(BE411&gt;2020,0,IF(BE411&gt;2008,1,IF(BE411&gt;2001,2,IF(BE411&gt;1990,3,IF(BE411&gt;1980,4,IF(BE411&gt;1973,5,IF(BE411&gt;1970,6,IF(BE411&gt;1960,7,IF(BE411&gt;1958,8,IF(BE411&gt;1953,9,10))))))))))</f>
        <v>1</v>
      </c>
      <c r="BG411" s="837">
        <v>9.6</v>
      </c>
      <c r="BH411" s="820" t="s">
        <v>4443</v>
      </c>
      <c r="BI411" s="820" t="s">
        <v>4444</v>
      </c>
    </row>
    <row r="412" spans="1:61" ht="11.25" customHeight="1" x14ac:dyDescent="0.2">
      <c r="A412" s="670" t="s">
        <v>4941</v>
      </c>
      <c r="B412" s="745" t="s">
        <v>3790</v>
      </c>
      <c r="C412" s="885" t="s">
        <v>127</v>
      </c>
      <c r="D412" s="885" t="s">
        <v>4186</v>
      </c>
      <c r="E412" s="699">
        <v>11</v>
      </c>
      <c r="F412" s="1122">
        <v>433</v>
      </c>
      <c r="G412" s="1105" t="s">
        <v>105</v>
      </c>
      <c r="H412" s="1105" t="s">
        <v>105</v>
      </c>
      <c r="I412" t="n">
        <v>69.16</v>
      </c>
      <c r="J412" s="618">
        <f>(M412/I412)*100</f>
        <v>2.3626879410862225</v>
      </c>
      <c r="K412" s="819">
        <v>0.38500000000000001</v>
      </c>
      <c r="L412" s="1122">
        <v>4</v>
      </c>
      <c r="M412" s="609">
        <f>K412*L412</f>
        <v>1.54</v>
      </c>
      <c r="N412" s="1122" t="s">
        <v>126</v>
      </c>
      <c r="O412" s="575">
        <v>0.35</v>
      </c>
      <c r="P412" s="603">
        <v>44833</v>
      </c>
      <c r="Q412" s="603">
        <v>44848</v>
      </c>
      <c r="R412" s="609">
        <f>(K412-O412)/O412*100</f>
        <v>10.000000000000009</v>
      </c>
      <c r="S412" s="667">
        <f>IF(INDEX(Historical!$D$7:$D$1220,MATCH(B412,Historical!$B$7:$B$1244,0))=0,"n/a",(INDEX(Historical!$C$7:$C$1222,MATCH(B412,Historical!$B$7:$B$1244,0))/INDEX(Historical!$D$7:$D$1220,MATCH(B412,Historical!$B$7:$B$1244,0))-1)*100)</f>
        <v>10.810810810810811</v>
      </c>
      <c r="T412" s="667">
        <f>IF(INDEX(Historical!$F$7:$F$1213,MATCH(B412,Historical!$B$7:$B$1244,0))=0,"n/a",((INDEX(Historical!$C$7:$C$1222,MATCH(B412,Historical!$B$7:$B$1244,0))/INDEX(Historical!$F$7:$F$1213,MATCH(B412,Historical!$B$7:$B$1244,0)))^(1/3)-1)*100)</f>
        <v>10.450435115542845</v>
      </c>
      <c r="U412" s="667">
        <f>IF(INDEX(Historical!$H$7:$H$1213,MATCH(B412,Historical!$B$7:$B$1244,0))=0,"n/a",((INDEX(Historical!$C$7:$C$1222,MATCH(B412,Historical!$B$7:$B$1244,0))/INDEX(Historical!$H$7:$H$1213,MATCH(B412,Historical!$B$7:$B$1244,0)))^(1/5)-1)*100)</f>
        <v>11.842691472014465</v>
      </c>
      <c r="V412" s="667">
        <f>IF(INDEX(Historical!$N$7:$N$1213,MATCH(B412,Historical!$B$7:$B$1244,0))=0,"n/a",((INDEX(Historical!$C$7:$C$1222,MATCH(B412,Historical!$B$7:$B$1244,0))/INDEX(Historical!$N$7:$N$1213,MATCH(B412,Historical!$B$7:$B$1244,0)))^(1/10)-1)*100)</f>
        <v>27.142531669133653</v>
      </c>
      <c r="W412" s="668">
        <f>IF(OR(U412&lt;=0,U412="n/a",V412&lt;=0,V412="n/a"),"n/a",U412/V412)</f>
        <v>0.43631491772309189</v>
      </c>
      <c r="X412" s="669">
        <f>IF(OR(AJ412&lt;=0,AJ412="n/a",U412&lt;=0,U412="n/a"),"n/a",U412/AJ412)</f>
        <v>7.8951276480096437</v>
      </c>
      <c r="Y412" s="619"/>
      <c r="Z412" s="618">
        <f>IF(OR(AC412&lt;0.01,AC412="n/a"),"n/a",M412/AC412*100)</f>
        <v>78.571428571428569</v>
      </c>
      <c r="AA412" s="841">
        <f>IF(OR(AC412&lt;0.01,AC412="n/a"),"n/a",I412/AC412)</f>
        <v>33.255102040816332</v>
      </c>
      <c r="AB412" s="842">
        <v>12</v>
      </c>
      <c r="AC412" s="837">
        <v>1.96</v>
      </c>
      <c r="AD412" s="837">
        <v>5.08</v>
      </c>
      <c r="AE412" s="821">
        <v>2.86</v>
      </c>
      <c r="AF412" s="821">
        <v>3.34</v>
      </c>
      <c r="AG412" s="821">
        <v>10</v>
      </c>
      <c r="AH412" s="821">
        <v>-35.5</v>
      </c>
      <c r="AI412" s="821">
        <v>8.59</v>
      </c>
      <c r="AJ412" s="647">
        <v>1.5</v>
      </c>
      <c r="AK412" s="647">
        <v>6.59</v>
      </c>
      <c r="AL412" s="837">
        <v>90200</v>
      </c>
      <c r="AM412" s="837">
        <v>0.15</v>
      </c>
      <c r="AN412" s="837">
        <v>0.85</v>
      </c>
      <c r="AO412" s="705">
        <f>IF(U412="n/a","n/a",IF(AA412&lt;0,"n/a",IF(AA412="n/a","n/a",J412+U412-AA412)))</f>
        <v>-19.049722627715646</v>
      </c>
      <c r="AP412" s="706">
        <f>IF(U412="n/a","n/a",J412+U412)</f>
        <v>14.205379413100687</v>
      </c>
      <c r="AQ412" s="843">
        <f>IF(OR(AC412&lt;0.01,AC412="n/a",AF412="n/a"),"n/a",(I412/SQRT(22.5*AC412*(I412/AF412))-1)*100)</f>
        <v>122.18314849223582</v>
      </c>
      <c r="AR412" s="618">
        <f>INDEX(Historical!$C$7:$C$1222,MATCH(B412,Historical!$B$7:$B$1244,0))*IF(AH412="n/a",1.03,IF(AH412&lt;0,1.01,IF(AH412&gt;10,1.1,(1+AH412/100))))</f>
        <v>1.4493500000000001</v>
      </c>
      <c r="AS412" s="841">
        <f>IF($AI412="n/a",1.03*AR412,IF($AI412&lt;0,1.01*AR412,IF($AI412&gt;10,1.1*AR412,(1+$AI412/100)*AR412)))</f>
        <v>1.5738491650000004</v>
      </c>
      <c r="AT412" s="841">
        <f>IF($AK412="n/a",1.03*AS412,IF($AK412&lt;0,1.01*AS412,IF($AK412&gt;10,1.1*AS412,(1+$AK412/100)*AS412)))</f>
        <v>1.6775658249735006</v>
      </c>
      <c r="AU412" s="841">
        <f>IF($AK412="n/a",1.03*AT412,IF($AK412&lt;0,1.01*AT412,IF($AK412&gt;10,1.1*AT412,(1+$AK412/100)*AT412)))</f>
        <v>1.7881174128392543</v>
      </c>
      <c r="AV412" s="841">
        <f>IF($AK412="n/a",1.03*AU412,IF($AK412&lt;0,1.01*AU412,IF($AK412&gt;10,1.1*AU412,(1+$AK412/100)*AU412)))</f>
        <v>1.9059543503453613</v>
      </c>
      <c r="AW412" s="618">
        <f>SUM(AR412:AV412)</f>
        <v>8.3948367531581169</v>
      </c>
      <c r="AX412" s="713">
        <f>AW412/I412*100</f>
        <v>12.879467249398765</v>
      </c>
      <c r="AY412" s="695">
        <v>0.66</v>
      </c>
      <c r="AZ412" s="821">
        <v>19.12</v>
      </c>
      <c r="BA412" s="821">
        <v>-5.28</v>
      </c>
      <c r="BB412" s="821">
        <v>-1.29</v>
      </c>
      <c r="BC412" s="821">
        <v>3.17</v>
      </c>
      <c r="BE412" s="594">
        <v>2012</v>
      </c>
      <c r="BF412" s="853">
        <f>IF(BE412&gt;2020,0,IF(BE412&gt;2008,1,IF(BE412&gt;2001,2,IF(BE412&gt;1990,3,IF(BE412&gt;1980,4,IF(BE412&gt;1973,5,IF(BE412&gt;1970,6,IF(BE412&gt;1960,7,IF(BE412&gt;1958,8,IF(BE412&gt;1953,9,10))))))))))</f>
        <v>1</v>
      </c>
      <c r="BG412" s="837">
        <v>4</v>
      </c>
      <c r="BH412" s="820" t="s">
        <v>4443</v>
      </c>
      <c r="BI412" s="820" t="s">
        <v>4444</v>
      </c>
    </row>
    <row r="413" spans="1:61" ht="11.25" customHeight="1" x14ac:dyDescent="0.2">
      <c r="A413" s="826" t="s">
        <v>280</v>
      </c>
      <c r="B413" s="830" t="s">
        <v>281</v>
      </c>
      <c r="C413" s="885" t="s">
        <v>152</v>
      </c>
      <c r="D413" s="885" t="s">
        <v>4183</v>
      </c>
      <c r="E413" s="699">
        <v>45</v>
      </c>
      <c r="F413" s="1122">
        <v>59</v>
      </c>
      <c r="G413" s="1105" t="s">
        <v>114</v>
      </c>
      <c r="H413" s="1105" t="s">
        <v>114</v>
      </c>
      <c r="I413" t="n">
        <v>79.64</v>
      </c>
      <c r="J413" s="618">
        <f>(M413/I413)*100</f>
        <v>3.2850241545893724</v>
      </c>
      <c r="K413" s="832">
        <v>0.68</v>
      </c>
      <c r="L413" s="842">
        <v>4</v>
      </c>
      <c r="M413" s="609">
        <f>K413*L413</f>
        <v>2.72</v>
      </c>
      <c r="N413" s="825" t="s">
        <v>282</v>
      </c>
      <c r="O413" s="700">
        <v>0.63</v>
      </c>
      <c r="P413" s="603">
        <v>44735</v>
      </c>
      <c r="Q413" s="603">
        <v>44757</v>
      </c>
      <c r="R413" s="609">
        <f>(K413-O413)/O413*100</f>
        <v>7.936507936507943</v>
      </c>
      <c r="S413" s="667">
        <f>IF(INDEX(Historical!$D$7:$D$1220,MATCH(B413,Historical!$B$7:$B$1244,0))=0,"n/a",(INDEX(Historical!$C$7:$C$1222,MATCH(B413,Historical!$B$7:$B$1244,0))/INDEX(Historical!$D$7:$D$1220,MATCH(B413,Historical!$B$7:$B$1244,0))-1)*100)</f>
        <v>8.2644628099173723</v>
      </c>
      <c r="T413" s="667">
        <f>IF(INDEX(Historical!$F$7:$F$1213,MATCH(B413,Historical!$B$7:$B$1244,0))=0,"n/a",((INDEX(Historical!$C$7:$C$1222,MATCH(B413,Historical!$B$7:$B$1244,0))/INDEX(Historical!$F$7:$F$1213,MATCH(B413,Historical!$B$7:$B$1244,0)))^(1/3)-1)*100)</f>
        <v>7.9972388587466137</v>
      </c>
      <c r="U413" s="667">
        <f>IF(INDEX(Historical!$H$7:$H$1213,MATCH(B413,Historical!$B$7:$B$1244,0))=0,"n/a",((INDEX(Historical!$C$7:$C$1222,MATCH(B413,Historical!$B$7:$B$1244,0))/INDEX(Historical!$H$7:$H$1213,MATCH(B413,Historical!$B$7:$B$1244,0)))^(1/5)-1)*100)</f>
        <v>8.0379308115328776</v>
      </c>
      <c r="V413" s="667">
        <f>IF(INDEX(Historical!$N$7:$N$1213,MATCH(B413,Historical!$B$7:$B$1244,0))=0,"n/a",((INDEX(Historical!$C$7:$C$1222,MATCH(B413,Historical!$B$7:$B$1244,0))/INDEX(Historical!$N$7:$N$1213,MATCH(B413,Historical!$B$7:$B$1244,0)))^(1/10)-1)*100)</f>
        <v>10.001344085854068</v>
      </c>
      <c r="W413" s="668">
        <f>IF(OR(U413&lt;=0,U413="n/a",V413&lt;=0,V413="n/a"),"n/a",U413/V413)</f>
        <v>0.80368505898139742</v>
      </c>
      <c r="X413" s="669">
        <f>IF(OR(AJ413&lt;=0,AJ413="n/a",U413&lt;=0,U413="n/a"),"n/a",U413/AJ413)</f>
        <v>1.5457559252947841</v>
      </c>
      <c r="Y413" s="630" t="s">
        <v>283</v>
      </c>
      <c r="Z413" s="618">
        <f>IF(OR(AC413&lt;0.01,AC413="n/a"),"n/a",M413/AC413*100)</f>
        <v>89.473684210526315</v>
      </c>
      <c r="AA413" s="841">
        <f>IF(OR(AC413&lt;0.01,AC413="n/a"),"n/a",I413/AC413)</f>
        <v>27.236842105263158</v>
      </c>
      <c r="AB413" s="842">
        <v>4</v>
      </c>
      <c r="AC413" s="821">
        <v>3.04</v>
      </c>
      <c r="AD413" s="821">
        <v>12.59</v>
      </c>
      <c r="AE413" s="821">
        <v>3.63</v>
      </c>
      <c r="AF413" s="821">
        <v>2.14</v>
      </c>
      <c r="AG413" s="821">
        <v>9.9</v>
      </c>
      <c r="AH413" s="821">
        <v>44.2</v>
      </c>
      <c r="AI413" s="821">
        <v>1.27</v>
      </c>
      <c r="AJ413" s="821">
        <v>5.2</v>
      </c>
      <c r="AK413" s="821">
        <v>2.1800000000000002</v>
      </c>
      <c r="AL413" s="833">
        <v>111600</v>
      </c>
      <c r="AM413" s="827">
        <v>0.1</v>
      </c>
      <c r="AN413" s="821">
        <v>0.51</v>
      </c>
      <c r="AO413" s="705">
        <f>IF(U413="n/a","n/a",IF(AA413&lt;0,"n/a",IF(AA413="n/a","n/a",J413+U413-AA413)))</f>
        <v>-15.913887139140908</v>
      </c>
      <c r="AP413" s="706">
        <f>IF(U413="n/a","n/a",J413+U413)</f>
        <v>11.32295496612225</v>
      </c>
      <c r="AQ413" s="843">
        <f>IF(OR(AC413&lt;0.01,AC413="n/a",AF413="n/a"),"n/a",(I413/SQRT(22.5*AC413*(I413/AF413))-1)*100)</f>
        <v>60.951120399625466</v>
      </c>
      <c r="AR413" s="618">
        <f>INDEX(Historical!$C$7:$C$1222,MATCH(B413,Historical!$B$7:$B$1244,0))*IF(AH413="n/a",1.03,IF(AH413&lt;0,1.01,IF(AH413&gt;10,1.1,(1+AH413/100))))</f>
        <v>2.8820000000000006</v>
      </c>
      <c r="AS413" s="841">
        <f>IF($AI413="n/a",1.03*AR413,IF($AI413&lt;0,1.01*AR413,IF($AI413&gt;10,1.1*AR413,(1+$AI413/100)*AR413)))</f>
        <v>2.9186014000000005</v>
      </c>
      <c r="AT413" s="841">
        <f>IF($AK413="n/a",1.03*AS413,IF($AK413&lt;0,1.01*AS413,IF($AK413&gt;10,1.1*AS413,(1+$AK413/100)*AS413)))</f>
        <v>2.9822269105200006</v>
      </c>
      <c r="AU413" s="841">
        <f>IF($AK413="n/a",1.03*AT413,IF($AK413&lt;0,1.01*AT413,IF($AK413&gt;10,1.1*AT413,(1+$AK413/100)*AT413)))</f>
        <v>3.0472394571693369</v>
      </c>
      <c r="AV413" s="841">
        <f>IF($AK413="n/a",1.03*AU413,IF($AK413&lt;0,1.01*AU413,IF($AK413&gt;10,1.1*AU413,(1+$AK413/100)*AU413)))</f>
        <v>3.1136692773356285</v>
      </c>
      <c r="AW413" s="618">
        <f>SUM(AR413:AV413)</f>
        <v>14.943737045024967</v>
      </c>
      <c r="AX413" s="713">
        <f>AW413/I413*100</f>
        <v>18.0479916002717</v>
      </c>
      <c r="AY413" s="887">
        <v>0.72</v>
      </c>
      <c r="AZ413" s="827">
        <v>9.2899999999999991</v>
      </c>
      <c r="BA413" s="827">
        <v>-27.57</v>
      </c>
      <c r="BB413" s="827">
        <v>1.7500000000000002</v>
      </c>
      <c r="BC413" s="827">
        <v>-4.62</v>
      </c>
      <c r="BE413" s="594">
        <v>1978</v>
      </c>
      <c r="BF413" s="853">
        <f>IF(BE413&gt;2020,0,IF(BE413&gt;2008,1,IF(BE413&gt;2001,2,IF(BE413&gt;1990,3,IF(BE413&gt;1980,4,IF(BE413&gt;1973,5,IF(BE413&gt;1970,6,IF(BE413&gt;1960,7,IF(BE413&gt;1958,8,IF(BE413&gt;1953,9,10))))))))))</f>
        <v>5</v>
      </c>
      <c r="BG413" s="837">
        <v>5.7</v>
      </c>
      <c r="BH413" s="820" t="s">
        <v>4443</v>
      </c>
      <c r="BI413" s="820" t="s">
        <v>4444</v>
      </c>
    </row>
    <row r="414" spans="1:61" ht="11.25" customHeight="1" x14ac:dyDescent="0.2">
      <c r="A414" s="826" t="s">
        <v>4942</v>
      </c>
      <c r="B414" s="830" t="s">
        <v>279</v>
      </c>
      <c r="C414" s="885" t="s">
        <v>130</v>
      </c>
      <c r="D414" s="885" t="s">
        <v>4187</v>
      </c>
      <c r="E414" s="699">
        <v>31</v>
      </c>
      <c r="F414" s="1122">
        <v>94</v>
      </c>
      <c r="G414" s="1105" t="s">
        <v>36</v>
      </c>
      <c r="H414" s="1105" t="s">
        <v>36</v>
      </c>
      <c r="I414" t="n">
        <v>29.85</v>
      </c>
      <c r="J414" s="618">
        <f>(M414/I414)*100</f>
        <v>2.794348508634223</v>
      </c>
      <c r="K414" s="839">
        <v>0.2225</v>
      </c>
      <c r="L414" s="842">
        <v>4</v>
      </c>
      <c r="M414" s="609">
        <f>K414*L414</f>
        <v>0.89</v>
      </c>
      <c r="N414" s="825" t="s">
        <v>144</v>
      </c>
      <c r="O414" s="701">
        <v>0.2175</v>
      </c>
      <c r="P414" s="603">
        <v>44902</v>
      </c>
      <c r="Q414" s="603">
        <v>44927</v>
      </c>
      <c r="R414" s="609">
        <f>(K414-O414)/O414*100</f>
        <v>2.2988505747126458</v>
      </c>
      <c r="S414" s="667">
        <f>IF(INDEX(Historical!$D$7:$D$1220,MATCH(B414,Historical!$B$7:$B$1244,0))=0,"n/a",(INDEX(Historical!$C$7:$C$1222,MATCH(B414,Historical!$B$7:$B$1244,0))/INDEX(Historical!$D$7:$D$1220,MATCH(B414,Historical!$B$7:$B$1244,0))-1)*100)</f>
        <v>2.3529411764705799</v>
      </c>
      <c r="T414" s="667">
        <f>IF(INDEX(Historical!$F$7:$F$1213,MATCH(B414,Historical!$B$7:$B$1244,0))=0,"n/a",((INDEX(Historical!$C$7:$C$1222,MATCH(B414,Historical!$B$7:$B$1244,0))/INDEX(Historical!$F$7:$F$1213,MATCH(B414,Historical!$B$7:$B$1244,0)))^(1/3)-1)*100)</f>
        <v>2.2007025614354747</v>
      </c>
      <c r="U414" s="667">
        <f>IF(INDEX(Historical!$H$7:$H$1213,MATCH(B414,Historical!$B$7:$B$1244,0))=0,"n/a",((INDEX(Historical!$C$7:$C$1222,MATCH(B414,Historical!$B$7:$B$1244,0))/INDEX(Historical!$H$7:$H$1213,MATCH(B414,Historical!$B$7:$B$1244,0)))^(1/5)-1)*100)</f>
        <v>2.4721162872832769</v>
      </c>
      <c r="V414" s="667">
        <f>IF(INDEX(Historical!$N$7:$N$1213,MATCH(B414,Historical!$B$7:$B$1244,0))=0,"n/a",((INDEX(Historical!$C$7:$C$1222,MATCH(B414,Historical!$B$7:$B$1244,0))/INDEX(Historical!$N$7:$N$1213,MATCH(B414,Historical!$B$7:$B$1244,0)))^(1/10)-1)*100)</f>
        <v>2.6465707722236331</v>
      </c>
      <c r="W414" s="668">
        <f>IF(OR(U414&lt;=0,U414="n/a",V414&lt;=0,V414="n/a"),"n/a",U414/V414)</f>
        <v>0.93408281887970046</v>
      </c>
      <c r="X414" s="669">
        <f>IF(OR(AJ414&lt;=0,AJ414="n/a",U414&lt;=0,U414="n/a"),"n/a",U414/AJ414)</f>
        <v>0.26022276708245018</v>
      </c>
      <c r="Y414" s="626"/>
      <c r="Z414" s="618">
        <f>IF(OR(AC414&lt;0.01,AC414="n/a"),"n/a",M414/AC414*100)</f>
        <v>49.444444444444443</v>
      </c>
      <c r="AA414" s="841">
        <f>IF(OR(AC414&lt;0.01,AC414="n/a"),"n/a",I414/AC414)</f>
        <v>17.694444444444446</v>
      </c>
      <c r="AB414" s="842">
        <v>12</v>
      </c>
      <c r="AC414" s="821">
        <v>1.8</v>
      </c>
      <c r="AD414" s="821">
        <v>2.96</v>
      </c>
      <c r="AE414" s="821">
        <v>0.92</v>
      </c>
      <c r="AF414" s="821">
        <v>1.87</v>
      </c>
      <c r="AG414" s="821">
        <v>9.6</v>
      </c>
      <c r="AH414" s="822">
        <v>-4.1000000000000005</v>
      </c>
      <c r="AI414" s="822">
        <v>9.0300000000000011</v>
      </c>
      <c r="AJ414" s="821">
        <v>9.5</v>
      </c>
      <c r="AK414" s="821">
        <v>6</v>
      </c>
      <c r="AL414" s="833">
        <v>6420</v>
      </c>
      <c r="AM414" s="827">
        <v>0.3</v>
      </c>
      <c r="AN414" s="821">
        <v>0.88</v>
      </c>
      <c r="AO414" s="705">
        <f>IF(U414="n/a","n/a",IF(AA414&lt;0,"n/a",IF(AA414="n/a","n/a",J414+U414-AA414)))</f>
        <v>-12.427979648526946</v>
      </c>
      <c r="AP414" s="706">
        <f>IF(U414="n/a","n/a",J414+U414)</f>
        <v>5.2664647959174999</v>
      </c>
      <c r="AQ414" s="843">
        <f>IF(OR(AC414&lt;0.01,AC414="n/a",AF414="n/a"),"n/a",(I414/SQRT(22.5*AC414*(I414/AF414))-1)*100)</f>
        <v>21.268501197615407</v>
      </c>
      <c r="AR414" s="618">
        <f>INDEX(Historical!$C$7:$C$1222,MATCH(B414,Historical!$B$7:$B$1244,0))*IF(AH414="n/a",1.03,IF(AH414&lt;0,1.01,IF(AH414&gt;10,1.1,(1+AH414/100))))</f>
        <v>0.87870000000000004</v>
      </c>
      <c r="AS414" s="841">
        <f>IF($AI414="n/a",1.03*AR414,IF($AI414&lt;0,1.01*AR414,IF($AI414&gt;10,1.1*AR414,(1+$AI414/100)*AR414)))</f>
        <v>0.95804661000000013</v>
      </c>
      <c r="AT414" s="841">
        <f>IF($AK414="n/a",1.03*AS414,IF($AK414&lt;0,1.01*AS414,IF($AK414&gt;10,1.1*AS414,(1+$AK414/100)*AS414)))</f>
        <v>1.0155294066000002</v>
      </c>
      <c r="AU414" s="841">
        <f>IF($AK414="n/a",1.03*AT414,IF($AK414&lt;0,1.01*AT414,IF($AK414&gt;10,1.1*AT414,(1+$AK414/100)*AT414)))</f>
        <v>1.0764611709960004</v>
      </c>
      <c r="AV414" s="841">
        <f>IF($AK414="n/a",1.03*AU414,IF($AK414&lt;0,1.01*AU414,IF($AK414&gt;10,1.1*AU414,(1+$AK414/100)*AU414)))</f>
        <v>1.1410488412557604</v>
      </c>
      <c r="AW414" s="618">
        <f>SUM(AR414:AV414)</f>
        <v>5.0697860288517616</v>
      </c>
      <c r="AX414" s="713">
        <f>AW414/I414*100</f>
        <v>15.91769553799611</v>
      </c>
      <c r="AY414" s="887">
        <v>0.76</v>
      </c>
      <c r="AZ414" s="827">
        <v>27.810000000000002</v>
      </c>
      <c r="BA414" s="827">
        <v>-1.7399999999999998</v>
      </c>
      <c r="BB414" s="827">
        <v>3.8899999999999997</v>
      </c>
      <c r="BC414" s="827">
        <v>9.2799999999999994</v>
      </c>
      <c r="BE414" s="594">
        <v>1992</v>
      </c>
      <c r="BF414" s="853">
        <f>IF(BE414&gt;2020,0,IF(BE414&gt;2008,1,IF(BE414&gt;2001,2,IF(BE414&gt;1990,3,IF(BE414&gt;1980,4,IF(BE414&gt;1973,5,IF(BE414&gt;1970,6,IF(BE414&gt;1960,7,IF(BE414&gt;1958,8,IF(BE414&gt;1953,9,10))))))))))</f>
        <v>3</v>
      </c>
      <c r="BG414" s="837">
        <v>3.5999999999999996</v>
      </c>
      <c r="BH414" s="820" t="s">
        <v>4443</v>
      </c>
      <c r="BI414" s="820" t="s">
        <v>4444</v>
      </c>
    </row>
    <row r="415" spans="1:61" ht="11.25" customHeight="1" x14ac:dyDescent="0.2">
      <c r="A415" s="836" t="s">
        <v>4384</v>
      </c>
      <c r="B415" s="830" t="s">
        <v>4355</v>
      </c>
      <c r="C415" s="885" t="s">
        <v>127</v>
      </c>
      <c r="D415" s="885" t="s">
        <v>190</v>
      </c>
      <c r="E415" s="699">
        <v>7</v>
      </c>
      <c r="F415" s="1122">
        <v>614</v>
      </c>
      <c r="G415" s="1098" t="s">
        <v>105</v>
      </c>
      <c r="H415" s="1098" t="s">
        <v>105</v>
      </c>
      <c r="I415" t="n">
        <v>98.87</v>
      </c>
      <c r="J415" s="618">
        <f>(M415/I415)*100</f>
        <v>5.8503522696869705</v>
      </c>
      <c r="K415" s="832">
        <v>1.64</v>
      </c>
      <c r="L415" s="842">
        <v>4</v>
      </c>
      <c r="M415" s="609">
        <f>K415*L415</f>
        <v>6.56</v>
      </c>
      <c r="N415" s="825" t="s">
        <v>4362</v>
      </c>
      <c r="O415" s="700">
        <v>1.42</v>
      </c>
      <c r="P415" s="999">
        <v>44648</v>
      </c>
      <c r="Q415" s="999">
        <v>44690</v>
      </c>
      <c r="R415" s="609">
        <f>(K415-O415)/O415*100</f>
        <v>15.492957746478872</v>
      </c>
      <c r="S415" s="667">
        <f>IF(INDEX(Historical!$D$7:$D$1220,MATCH(B415,Historical!$B$7:$B$1244,0))=0,"n/a",(INDEX(Historical!$C$7:$C$1222,MATCH(B415,Historical!$B$7:$B$1244,0))/INDEX(Historical!$D$7:$D$1220,MATCH(B415,Historical!$B$7:$B$1244,0))-1)*100)</f>
        <v>17.625231910946205</v>
      </c>
      <c r="T415" s="667">
        <f>IF(INDEX(Historical!$F$7:$F$1213,MATCH(B415,Historical!$B$7:$B$1244,0))=0,"n/a",((INDEX(Historical!$C$7:$C$1222,MATCH(B415,Historical!$B$7:$B$1244,0))/INDEX(Historical!$F$7:$F$1213,MATCH(B415,Historical!$B$7:$B$1244,0)))^(1/3)-1)*100)</f>
        <v>28.328366967345286</v>
      </c>
      <c r="U415" s="667">
        <f>IF(INDEX(Historical!$H$7:$H$1213,MATCH(B415,Historical!$B$7:$B$1244,0))=0,"n/a",((INDEX(Historical!$C$7:$C$1222,MATCH(B415,Historical!$B$7:$B$1244,0))/INDEX(Historical!$H$7:$H$1213,MATCH(B415,Historical!$B$7:$B$1244,0)))^(1/5)-1)*100)</f>
        <v>37.71329121917244</v>
      </c>
      <c r="V415" s="667" t="str">
        <f>IF(INDEX(Historical!$N$7:$N$1213,MATCH(B415,Historical!$B$7:$B$1244,0))=0,"n/a",((INDEX(Historical!$C$7:$C$1222,MATCH(B415,Historical!$B$7:$B$1244,0))/INDEX(Historical!$N$7:$N$1213,MATCH(B415,Historical!$B$7:$B$1244,0)))^(1/10)-1)*100)</f>
        <v>n/a</v>
      </c>
      <c r="W415" s="668" t="str">
        <f>IF(OR(U415&lt;=0,U415="n/a",V415&lt;=0,V415="n/a"),"n/a",U415/V415)</f>
        <v>n/a</v>
      </c>
      <c r="X415" s="669">
        <f>IF(OR(AJ415&lt;=0,AJ415="n/a",U415&lt;=0,U415="n/a"),"n/a",U415/AJ415)</f>
        <v>0.93119237578203551</v>
      </c>
      <c r="Y415" s="831"/>
      <c r="Z415" s="618">
        <f>IF(OR(AC415&lt;0.01,AC415="n/a"),"n/a",M415/AC415*100)</f>
        <v>51.653543307086615</v>
      </c>
      <c r="AA415" s="841">
        <f>IF(OR(AC415&lt;0.01,AC415="n/a"),"n/a",I415/AC415)</f>
        <v>8.829133858267717</v>
      </c>
      <c r="AB415" s="842">
        <v>12</v>
      </c>
      <c r="AC415" s="821">
        <v>12.7</v>
      </c>
      <c r="AD415" s="821">
        <v>0.44</v>
      </c>
      <c r="AE415" s="821">
        <v>0.75</v>
      </c>
      <c r="AF415" s="821">
        <v>7.86</v>
      </c>
      <c r="AG415" s="821">
        <v>88.2</v>
      </c>
      <c r="AH415" s="821">
        <v>-8.3000000000000007</v>
      </c>
      <c r="AI415" s="821">
        <v>10.42</v>
      </c>
      <c r="AJ415" s="821">
        <v>40.5</v>
      </c>
      <c r="AK415" s="821">
        <v>20</v>
      </c>
      <c r="AL415" s="833">
        <v>1200</v>
      </c>
      <c r="AM415" s="827">
        <v>0.3</v>
      </c>
      <c r="AN415" s="821">
        <v>0</v>
      </c>
      <c r="AO415" s="705">
        <f>IF(U415="n/a","n/a",IF(AA415&lt;0,"n/a",IF(AA415="n/a","n/a",J415+U415-AA415)))</f>
        <v>34.734509630591695</v>
      </c>
      <c r="AP415" s="706">
        <f>IF(U415="n/a","n/a",J415+U415)</f>
        <v>43.563643488859412</v>
      </c>
      <c r="AQ415" s="843">
        <f>IF(OR(AC415&lt;0.01,AC415="n/a",AF415="n/a"),"n/a",(I415/SQRT(22.5*AC415*(I415/AF415))-1)*100)</f>
        <v>75.62205901181251</v>
      </c>
      <c r="AR415" s="618">
        <f>INDEX(Historical!$C$7:$C$1222,MATCH(B415,Historical!$B$7:$B$1244,0))*IF(AH415="n/a",1.03,IF(AH415&lt;0,1.01,IF(AH415&gt;10,1.1,(1+AH415/100))))</f>
        <v>6.4033999999999995</v>
      </c>
      <c r="AS415" s="841">
        <f>IF($AI415="n/a",1.03*AR415,IF($AI415&lt;0,1.01*AR415,IF($AI415&gt;10,1.1*AR415,(1+$AI415/100)*AR415)))</f>
        <v>7.0437399999999997</v>
      </c>
      <c r="AT415" s="841">
        <f>IF($AK415="n/a",1.03*AS415,IF($AK415&lt;0,1.01*AS415,IF($AK415&gt;10,1.1*AS415,(1+$AK415/100)*AS415)))</f>
        <v>7.7481140000000002</v>
      </c>
      <c r="AU415" s="841">
        <f>IF($AK415="n/a",1.03*AT415,IF($AK415&lt;0,1.01*AT415,IF($AK415&gt;10,1.1*AT415,(1+$AK415/100)*AT415)))</f>
        <v>8.5229254000000001</v>
      </c>
      <c r="AV415" s="841">
        <f>IF($AK415="n/a",1.03*AU415,IF($AK415&lt;0,1.01*AU415,IF($AK415&gt;10,1.1*AU415,(1+$AK415/100)*AU415)))</f>
        <v>9.3752179400000006</v>
      </c>
      <c r="AW415" s="618">
        <f>SUM(AR415:AV415)</f>
        <v>39.093397339999996</v>
      </c>
      <c r="AX415" s="713">
        <f>AW415/I415*100</f>
        <v>34.864351502720055</v>
      </c>
      <c r="AY415" s="887">
        <v>1.19</v>
      </c>
      <c r="AZ415" s="827">
        <v>16.8</v>
      </c>
      <c r="BA415" s="827">
        <v>-43.14</v>
      </c>
      <c r="BB415" s="827">
        <v>-2.5299999999999998</v>
      </c>
      <c r="BC415" s="827">
        <v>-17.130000000000003</v>
      </c>
      <c r="BE415" s="594">
        <v>2016</v>
      </c>
      <c r="BF415" s="853">
        <f>IF(BE415&gt;2020,0,IF(BE415&gt;2008,1,IF(BE415&gt;2001,2,IF(BE415&gt;1990,3,IF(BE415&gt;1980,4,IF(BE415&gt;1973,5,IF(BE415&gt;1970,6,IF(BE415&gt;1960,7,IF(BE415&gt;1958,8,IF(BE415&gt;1953,9,10))))))))))</f>
        <v>1</v>
      </c>
      <c r="BG415" s="837">
        <v>40.9</v>
      </c>
      <c r="BH415" s="820" t="s">
        <v>4443</v>
      </c>
      <c r="BI415" s="820" t="s">
        <v>4444</v>
      </c>
    </row>
    <row r="416" spans="1:61" ht="11.25" customHeight="1" x14ac:dyDescent="0.2">
      <c r="A416" s="826" t="s">
        <v>4943</v>
      </c>
      <c r="B416" s="830" t="s">
        <v>1412</v>
      </c>
      <c r="C416" s="885" t="s">
        <v>107</v>
      </c>
      <c r="D416" s="885" t="s">
        <v>117</v>
      </c>
      <c r="E416" s="699">
        <v>10</v>
      </c>
      <c r="F416" s="1122">
        <v>483</v>
      </c>
      <c r="G416" s="1116" t="s">
        <v>105</v>
      </c>
      <c r="H416" s="1116" t="s">
        <v>105</v>
      </c>
      <c r="I416" t="n">
        <v>57.05</v>
      </c>
      <c r="J416" s="618">
        <f>(M416/I416)*100</f>
        <v>2.7882336539802033</v>
      </c>
      <c r="K416" s="832">
        <v>0.5</v>
      </c>
      <c r="L416" s="842">
        <v>4</v>
      </c>
      <c r="M416" s="609">
        <f>K416*L416</f>
        <v>2</v>
      </c>
      <c r="N416" s="825" t="s">
        <v>260</v>
      </c>
      <c r="O416" s="700">
        <v>0.48</v>
      </c>
      <c r="P416" s="603">
        <v>44690</v>
      </c>
      <c r="Q416" s="603">
        <v>44726</v>
      </c>
      <c r="R416" s="609">
        <f>(K416-O416)/O416*100</f>
        <v>4.1666666666666705</v>
      </c>
      <c r="S416" s="667">
        <f>IF(INDEX(Historical!$D$7:$D$1220,MATCH(B416,Historical!$B$7:$B$1244,0))=0,"n/a",(INDEX(Historical!$C$7:$C$1222,MATCH(B416,Historical!$B$7:$B$1244,0))/INDEX(Historical!$D$7:$D$1220,MATCH(B416,Historical!$B$7:$B$1244,0))-1)*100)</f>
        <v>4.2105263157894868</v>
      </c>
      <c r="T416" s="667">
        <f>IF(INDEX(Historical!$F$7:$F$1213,MATCH(B416,Historical!$B$7:$B$1244,0))=0,"n/a",((INDEX(Historical!$C$7:$C$1222,MATCH(B416,Historical!$B$7:$B$1244,0))/INDEX(Historical!$F$7:$F$1213,MATCH(B416,Historical!$B$7:$B$1244,0)))^(1/3)-1)*100)</f>
        <v>4.4011575622509014</v>
      </c>
      <c r="U416" s="667">
        <f>IF(INDEX(Historical!$H$7:$H$1213,MATCH(B416,Historical!$B$7:$B$1244,0))=0,"n/a",((INDEX(Historical!$C$7:$C$1222,MATCH(B416,Historical!$B$7:$B$1244,0))/INDEX(Historical!$H$7:$H$1213,MATCH(B416,Historical!$B$7:$B$1244,0)))^(1/5)-1)*100)</f>
        <v>4.353985782494485</v>
      </c>
      <c r="V416" s="667">
        <f>IF(INDEX(Historical!$N$7:$N$1213,MATCH(B416,Historical!$B$7:$B$1244,0))=0,"n/a",((INDEX(Historical!$C$7:$C$1222,MATCH(B416,Historical!$B$7:$B$1244,0))/INDEX(Historical!$N$7:$N$1213,MATCH(B416,Historical!$B$7:$B$1244,0)))^(1/10)-1)*100)</f>
        <v>11.620099427115393</v>
      </c>
      <c r="W416" s="668">
        <f>IF(OR(U416&lt;=0,U416="n/a",V416&lt;=0,V416="n/a"),"n/a",U416/V416)</f>
        <v>0.3746943655520279</v>
      </c>
      <c r="X416" s="669">
        <f>IF(OR(AJ416&lt;=0,AJ416="n/a",U416&lt;=0,U416="n/a"),"n/a",U416/AJ416)</f>
        <v>0.2366296620920916</v>
      </c>
      <c r="Y416" s="635"/>
      <c r="Z416" s="618">
        <f>IF(OR(AC416&lt;0.01,AC416="n/a"),"n/a",M416/AC416*100)</f>
        <v>68.25938566552901</v>
      </c>
      <c r="AA416" s="841">
        <f>IF(OR(AC416&lt;0.01,AC416="n/a"),"n/a",I416/AC416)</f>
        <v>24.481228668941981</v>
      </c>
      <c r="AB416" s="842">
        <v>12</v>
      </c>
      <c r="AC416" s="821">
        <v>2.93</v>
      </c>
      <c r="AD416" s="821">
        <v>4.0199999999999996</v>
      </c>
      <c r="AE416" s="821">
        <v>0.79</v>
      </c>
      <c r="AF416" s="821">
        <v>2.2799999999999998</v>
      </c>
      <c r="AG416" s="821">
        <v>7.3999999999999995</v>
      </c>
      <c r="AH416" s="821">
        <v>28.599999999999998</v>
      </c>
      <c r="AI416" s="821">
        <v>10</v>
      </c>
      <c r="AJ416" s="821">
        <v>18.399999999999999</v>
      </c>
      <c r="AK416" s="821">
        <v>6.09</v>
      </c>
      <c r="AL416" s="833">
        <v>55330</v>
      </c>
      <c r="AM416" s="827">
        <v>0.1</v>
      </c>
      <c r="AN416" s="821">
        <v>0.71</v>
      </c>
      <c r="AO416" s="705">
        <f>IF(U416="n/a","n/a",IF(AA416&lt;0,"n/a",IF(AA416="n/a","n/a",J416+U416-AA416)))</f>
        <v>-17.339009232467291</v>
      </c>
      <c r="AP416" s="706">
        <f>IF(U416="n/a","n/a",J416+U416)</f>
        <v>7.1422194364746883</v>
      </c>
      <c r="AQ416" s="843">
        <f>IF(OR(AC416&lt;0.01,AC416="n/a",AF416="n/a"),"n/a",(I416/SQRT(22.5*AC416*(I416/AF416))-1)*100)</f>
        <v>57.504428671686995</v>
      </c>
      <c r="AR416" s="618">
        <f>INDEX(Historical!$C$7:$C$1222,MATCH(B416,Historical!$B$7:$B$1244,0))*IF(AH416="n/a",1.03,IF(AH416&lt;0,1.01,IF(AH416&gt;10,1.1,(1+AH416/100))))</f>
        <v>2.1779999999999999</v>
      </c>
      <c r="AS416" s="841">
        <f>IF($AI416="n/a",1.03*AR416,IF($AI416&lt;0,1.01*AR416,IF($AI416&gt;10,1.1*AR416,(1+$AI416/100)*AR416)))</f>
        <v>2.3957999999999999</v>
      </c>
      <c r="AT416" s="841">
        <f>IF($AK416="n/a",1.03*AS416,IF($AK416&lt;0,1.01*AS416,IF($AK416&gt;10,1.1*AS416,(1+$AK416/100)*AS416)))</f>
        <v>2.5417042199999997</v>
      </c>
      <c r="AU416" s="841">
        <f>IF($AK416="n/a",1.03*AT416,IF($AK416&lt;0,1.01*AT416,IF($AK416&gt;10,1.1*AT416,(1+$AK416/100)*AT416)))</f>
        <v>2.6964940069979995</v>
      </c>
      <c r="AV416" s="841">
        <f>IF($AK416="n/a",1.03*AU416,IF($AK416&lt;0,1.01*AU416,IF($AK416&gt;10,1.1*AU416,(1+$AK416/100)*AU416)))</f>
        <v>2.8607104920241775</v>
      </c>
      <c r="AW416" s="618">
        <f>SUM(AR416:AV416)</f>
        <v>12.672708719022177</v>
      </c>
      <c r="AX416" s="713">
        <f>AW416/I416*100</f>
        <v>17.667236468732995</v>
      </c>
      <c r="AY416" s="887">
        <v>1.08</v>
      </c>
      <c r="AZ416" s="827">
        <v>24.94</v>
      </c>
      <c r="BA416" s="827">
        <v>-7.28</v>
      </c>
      <c r="BB416" s="827">
        <v>0.09</v>
      </c>
      <c r="BC416" s="827">
        <v>5.7799999999999994</v>
      </c>
      <c r="BE416" s="594">
        <v>2013</v>
      </c>
      <c r="BF416" s="853">
        <f>IF(BE416&gt;2020,0,IF(BE416&gt;2008,1,IF(BE416&gt;2001,2,IF(BE416&gt;1990,3,IF(BE416&gt;1980,4,IF(BE416&gt;1973,5,IF(BE416&gt;1970,6,IF(BE416&gt;1960,7,IF(BE416&gt;1958,8,IF(BE416&gt;1953,9,10))))))))))</f>
        <v>1</v>
      </c>
      <c r="BG416" s="837">
        <v>0.5</v>
      </c>
      <c r="BH416" s="820" t="s">
        <v>4443</v>
      </c>
      <c r="BI416" s="820" t="s">
        <v>4444</v>
      </c>
    </row>
    <row r="417" spans="1:61" ht="11.25" customHeight="1" x14ac:dyDescent="0.2">
      <c r="A417" s="670" t="s">
        <v>4032</v>
      </c>
      <c r="B417" s="745" t="s">
        <v>4029</v>
      </c>
      <c r="C417" s="885" t="s">
        <v>107</v>
      </c>
      <c r="D417" s="885" t="s">
        <v>117</v>
      </c>
      <c r="E417" s="699">
        <v>10</v>
      </c>
      <c r="F417" s="1122">
        <v>516</v>
      </c>
      <c r="G417" s="1097" t="s">
        <v>105</v>
      </c>
      <c r="H417" s="1097" t="s">
        <v>105</v>
      </c>
      <c r="I417" t="n">
        <v>18.17</v>
      </c>
      <c r="J417" s="618">
        <f>(M417/I417)*100</f>
        <v>5.447368421052631</v>
      </c>
      <c r="K417" s="819">
        <v>0.26910000000000001</v>
      </c>
      <c r="L417" s="1122">
        <v>4</v>
      </c>
      <c r="M417" s="609">
        <f>K417*L417</f>
        <v>1.0764</v>
      </c>
      <c r="N417" s="1122" t="s">
        <v>323</v>
      </c>
      <c r="O417" s="575">
        <v>0.2442</v>
      </c>
      <c r="P417" s="603">
        <v>44984</v>
      </c>
      <c r="Q417" s="603">
        <v>45005</v>
      </c>
      <c r="R417" s="609">
        <f>(K417-O417)/O417*100</f>
        <v>10.196560196560199</v>
      </c>
      <c r="S417" s="667">
        <f>IF(INDEX(Historical!$D$7:$D$1220,MATCH(B417,Historical!$B$7:$B$1244,0))=0,"n/a",(INDEX(Historical!$C$7:$C$1222,MATCH(B417,Historical!$B$7:$B$1244,0))/INDEX(Historical!$D$7:$D$1220,MATCH(B417,Historical!$B$7:$B$1244,0))-1)*100)</f>
        <v>8.5546038543897307</v>
      </c>
      <c r="T417" s="667">
        <f>IF(INDEX(Historical!$F$7:$F$1213,MATCH(B417,Historical!$B$7:$B$1244,0))=0,"n/a",((INDEX(Historical!$C$7:$C$1222,MATCH(B417,Historical!$B$7:$B$1244,0))/INDEX(Historical!$F$7:$F$1213,MATCH(B417,Historical!$B$7:$B$1244,0)))^(1/3)-1)*100)</f>
        <v>10.468853012069435</v>
      </c>
      <c r="U417" s="667">
        <f>IF(INDEX(Historical!$H$7:$H$1213,MATCH(B417,Historical!$B$7:$B$1244,0))=0,"n/a",((INDEX(Historical!$C$7:$C$1222,MATCH(B417,Historical!$B$7:$B$1244,0))/INDEX(Historical!$H$7:$H$1213,MATCH(B417,Historical!$B$7:$B$1244,0)))^(1/5)-1)*100)</f>
        <v>10.026302380195462</v>
      </c>
      <c r="V417" s="667">
        <f>IF(INDEX(Historical!$N$7:$N$1213,MATCH(B417,Historical!$B$7:$B$1244,0))=0,"n/a",((INDEX(Historical!$C$7:$C$1222,MATCH(B417,Historical!$B$7:$B$1244,0))/INDEX(Historical!$N$7:$N$1213,MATCH(B417,Historical!$B$7:$B$1244,0)))^(1/10)-1)*100)</f>
        <v>6.8663023173210602</v>
      </c>
      <c r="W417" s="668">
        <f>IF(OR(U417&lt;=0,U417="n/a",V417&lt;=0,V417="n/a"),"n/a",U417/V417)</f>
        <v>1.4602186033817544</v>
      </c>
      <c r="X417" s="669">
        <f>IF(OR(AJ417&lt;=0,AJ417="n/a",U417&lt;=0,U417="n/a"),"n/a",U417/AJ417)</f>
        <v>0.33090106865331559</v>
      </c>
      <c r="Y417" s="640" t="s">
        <v>4467</v>
      </c>
      <c r="Z417" s="618">
        <f>IF(OR(AC417&lt;0.01,AC417="n/a"),"n/a",M417/AC417*100)</f>
        <v>39.719557195571959</v>
      </c>
      <c r="AA417" s="841">
        <f>IF(OR(AC417&lt;0.01,AC417="n/a"),"n/a",I417/AC417)</f>
        <v>7.291512915129152</v>
      </c>
      <c r="AB417" s="842">
        <v>12</v>
      </c>
      <c r="AC417" s="837">
        <v>2.71</v>
      </c>
      <c r="AD417" s="837">
        <v>1.03</v>
      </c>
      <c r="AE417" s="821">
        <v>3.24</v>
      </c>
      <c r="AF417" s="821">
        <v>1.04</v>
      </c>
      <c r="AG417" s="821">
        <v>14.6</v>
      </c>
      <c r="AH417" s="821">
        <v>3.9</v>
      </c>
      <c r="AI417" s="821">
        <v>9.77</v>
      </c>
      <c r="AJ417" s="647">
        <v>30.3</v>
      </c>
      <c r="AK417" s="647">
        <v>7.02</v>
      </c>
      <c r="AL417" s="837">
        <v>36520</v>
      </c>
      <c r="AM417" s="837">
        <v>0.02</v>
      </c>
      <c r="AN417" s="837">
        <v>0.26</v>
      </c>
      <c r="AO417" s="705">
        <f>IF(U417="n/a","n/a",IF(AA417&lt;0,"n/a",IF(AA417="n/a","n/a",J417+U417-AA417)))</f>
        <v>8.1821578861189419</v>
      </c>
      <c r="AP417" s="706">
        <f>IF(U417="n/a","n/a",J417+U417)</f>
        <v>15.473670801248094</v>
      </c>
      <c r="AQ417" s="843">
        <f>IF(OR(AC417&lt;0.01,AC417="n/a",AF417="n/a"),"n/a",(I417/SQRT(22.5*AC417*(I417/AF417))-1)*100)</f>
        <v>-41.945721062155719</v>
      </c>
      <c r="AR417" s="618">
        <f>INDEX(Historical!$C$7:$C$1222,MATCH(B417,Historical!$B$7:$B$1244,0))*IF(AH417="n/a",1.03,IF(AH417&lt;0,1.01,IF(AH417&gt;10,1.1,(1+AH417/100))))</f>
        <v>1.0534421</v>
      </c>
      <c r="AS417" s="841">
        <f>IF($AI417="n/a",1.03*AR417,IF($AI417&lt;0,1.01*AR417,IF($AI417&gt;10,1.1*AR417,(1+$AI417/100)*AR417)))</f>
        <v>1.1563633931699999</v>
      </c>
      <c r="AT417" s="841">
        <f>IF($AK417="n/a",1.03*AS417,IF($AK417&lt;0,1.01*AS417,IF($AK417&gt;10,1.1*AS417,(1+$AK417/100)*AS417)))</f>
        <v>1.237540103370534</v>
      </c>
      <c r="AU417" s="841">
        <f>IF($AK417="n/a",1.03*AT417,IF($AK417&lt;0,1.01*AT417,IF($AK417&gt;10,1.1*AT417,(1+$AK417/100)*AT417)))</f>
        <v>1.3244154186271455</v>
      </c>
      <c r="AV417" s="841">
        <f>IF($AK417="n/a",1.03*AU417,IF($AK417&lt;0,1.01*AU417,IF($AK417&gt;10,1.1*AU417,(1+$AK417/100)*AU417)))</f>
        <v>1.4173893810147711</v>
      </c>
      <c r="AW417" s="618">
        <f>SUM(AR417:AV417)</f>
        <v>6.189150396182451</v>
      </c>
      <c r="AX417" s="713">
        <f>AW417/I417*100</f>
        <v>31.321611316712804</v>
      </c>
      <c r="AY417" s="695">
        <v>1.1200000000000001</v>
      </c>
      <c r="AZ417" s="821">
        <v>32.440000000000005</v>
      </c>
      <c r="BA417" s="821">
        <v>-9.59</v>
      </c>
      <c r="BB417" s="821">
        <v>4.5900000000000007</v>
      </c>
      <c r="BC417" s="821">
        <v>11.41</v>
      </c>
      <c r="BE417" s="594">
        <v>2014</v>
      </c>
      <c r="BF417" s="853">
        <f>IF(BE417&gt;2020,0,IF(BE417&gt;2008,1,IF(BE417&gt;2001,2,IF(BE417&gt;1990,3,IF(BE417&gt;1980,4,IF(BE417&gt;1973,5,IF(BE417&gt;1970,6,IF(BE417&gt;1960,7,IF(BE417&gt;1958,8,IF(BE417&gt;1953,9,10))))))))))</f>
        <v>1</v>
      </c>
      <c r="BG417" s="837">
        <v>0.8</v>
      </c>
      <c r="BH417" s="820" t="s">
        <v>4447</v>
      </c>
      <c r="BI417" s="820" t="s">
        <v>4444</v>
      </c>
    </row>
    <row r="418" spans="1:61" ht="11.25" customHeight="1" x14ac:dyDescent="0.2">
      <c r="A418" s="819" t="s">
        <v>1380</v>
      </c>
      <c r="B418" s="830" t="s">
        <v>1381</v>
      </c>
      <c r="C418" s="885" t="s">
        <v>244</v>
      </c>
      <c r="D418" s="885" t="s">
        <v>4192</v>
      </c>
      <c r="E418" s="699">
        <v>14</v>
      </c>
      <c r="F418" s="1122">
        <v>275</v>
      </c>
      <c r="G418" s="1097" t="s">
        <v>105</v>
      </c>
      <c r="H418" s="1097" t="s">
        <v>105</v>
      </c>
      <c r="I418" t="n">
        <v>50.71</v>
      </c>
      <c r="J418" s="618">
        <f>(M418/I418)*100</f>
        <v>3.3016328727794724</v>
      </c>
      <c r="K418" s="832">
        <v>0.46</v>
      </c>
      <c r="L418" s="842">
        <v>4</v>
      </c>
      <c r="M418" s="609">
        <f>K418*L418</f>
        <v>1.84</v>
      </c>
      <c r="N418" s="825" t="s">
        <v>587</v>
      </c>
      <c r="O418" s="700">
        <v>0.45</v>
      </c>
      <c r="P418" s="603">
        <v>44980</v>
      </c>
      <c r="Q418" s="603">
        <v>44995</v>
      </c>
      <c r="R418" s="609">
        <f>(K418-O418)/O418*100</f>
        <v>2.2222222222222241</v>
      </c>
      <c r="S418" s="667">
        <f>IF(INDEX(Historical!$D$7:$D$1220,MATCH(B418,Historical!$B$7:$B$1244,0))=0,"n/a",(INDEX(Historical!$C$7:$C$1222,MATCH(B418,Historical!$B$7:$B$1244,0))/INDEX(Historical!$D$7:$D$1220,MATCH(B418,Historical!$B$7:$B$1244,0))-1)*100)</f>
        <v>4.6511627906976827</v>
      </c>
      <c r="T418" s="667">
        <f>IF(INDEX(Historical!$F$7:$F$1213,MATCH(B418,Historical!$B$7:$B$1244,0))=0,"n/a",((INDEX(Historical!$C$7:$C$1222,MATCH(B418,Historical!$B$7:$B$1244,0))/INDEX(Historical!$F$7:$F$1213,MATCH(B418,Historical!$B$7:$B$1244,0)))^(1/3)-1)*100)</f>
        <v>7.2275911569341433</v>
      </c>
      <c r="U418" s="667">
        <f>IF(INDEX(Historical!$H$7:$H$1213,MATCH(B418,Historical!$B$7:$B$1244,0))=0,"n/a",((INDEX(Historical!$C$7:$C$1222,MATCH(B418,Historical!$B$7:$B$1244,0))/INDEX(Historical!$H$7:$H$1213,MATCH(B418,Historical!$B$7:$B$1244,0)))^(1/5)-1)*100)</f>
        <v>10.350921459993479</v>
      </c>
      <c r="V418" s="667">
        <f>IF(INDEX(Historical!$N$7:$N$1213,MATCH(B418,Historical!$B$7:$B$1244,0))=0,"n/a",((INDEX(Historical!$C$7:$C$1222,MATCH(B418,Historical!$B$7:$B$1244,0))/INDEX(Historical!$N$7:$N$1213,MATCH(B418,Historical!$B$7:$B$1244,0)))^(1/10)-1)*100)</f>
        <v>12.587708899995608</v>
      </c>
      <c r="W418" s="668">
        <f>IF(OR(U418&lt;=0,U418="n/a",V418&lt;=0,V418="n/a"),"n/a",U418/V418)</f>
        <v>0.82230384752519114</v>
      </c>
      <c r="X418" s="669" t="str">
        <f>IF(OR(AJ418&lt;=0,AJ418="n/a",U418&lt;=0,U418="n/a"),"n/a",U418/AJ418)</f>
        <v>n/a</v>
      </c>
      <c r="Y418" s="831" t="s">
        <v>800</v>
      </c>
      <c r="Z418" s="618">
        <f>IF(OR(AC418&lt;0.01,AC418="n/a"),"n/a",M418/AC418*100)</f>
        <v>91.089108910891099</v>
      </c>
      <c r="AA418" s="841">
        <f>IF(OR(AC418&lt;0.01,AC418="n/a"),"n/a",I418/AC418)</f>
        <v>27.589108910891088</v>
      </c>
      <c r="AB418" s="842">
        <v>12</v>
      </c>
      <c r="AC418" s="821">
        <v>2.02</v>
      </c>
      <c r="AD418" s="821">
        <v>1.17</v>
      </c>
      <c r="AE418" s="821">
        <v>0.42</v>
      </c>
      <c r="AF418" s="821">
        <v>1.53</v>
      </c>
      <c r="AG418" s="821">
        <v>6.1</v>
      </c>
      <c r="AH418" s="821">
        <v>98.4</v>
      </c>
      <c r="AI418" s="821">
        <v>38.18</v>
      </c>
      <c r="AJ418" s="821">
        <v>-0.6</v>
      </c>
      <c r="AK418" s="821">
        <v>23.5</v>
      </c>
      <c r="AL418" s="833">
        <v>16079.999999999998</v>
      </c>
      <c r="AM418" s="827">
        <v>1.6</v>
      </c>
      <c r="AN418" s="821">
        <v>0.33</v>
      </c>
      <c r="AO418" s="705">
        <f>IF(U418="n/a","n/a",IF(AA418&lt;0,"n/a",IF(AA418="n/a","n/a",J418+U418-AA418)))</f>
        <v>-13.936554578118137</v>
      </c>
      <c r="AP418" s="706">
        <f>IF(U418="n/a","n/a",J418+U418)</f>
        <v>13.652554332772951</v>
      </c>
      <c r="AQ418" s="843">
        <f>IF(OR(AC418&lt;0.01,AC418="n/a",AF418="n/a"),"n/a",(I418/SQRT(22.5*AC418*(I418/AF418))-1)*100)</f>
        <v>36.969317948969675</v>
      </c>
      <c r="AR418" s="618">
        <f>INDEX(Historical!$C$7:$C$1222,MATCH(B418,Historical!$B$7:$B$1244,0))*IF(AH418="n/a",1.03,IF(AH418&lt;0,1.01,IF(AH418&gt;10,1.1,(1+AH418/100))))</f>
        <v>1.9800000000000002</v>
      </c>
      <c r="AS418" s="841">
        <f>IF($AI418="n/a",1.03*AR418,IF($AI418&lt;0,1.01*AR418,IF($AI418&gt;10,1.1*AR418,(1+$AI418/100)*AR418)))</f>
        <v>2.1780000000000004</v>
      </c>
      <c r="AT418" s="841">
        <f>IF($AK418="n/a",1.03*AS418,IF($AK418&lt;0,1.01*AS418,IF($AK418&gt;10,1.1*AS418,(1+$AK418/100)*AS418)))</f>
        <v>2.3958000000000008</v>
      </c>
      <c r="AU418" s="841">
        <f>IF($AK418="n/a",1.03*AT418,IF($AK418&lt;0,1.01*AT418,IF($AK418&gt;10,1.1*AT418,(1+$AK418/100)*AT418)))</f>
        <v>2.6353800000000009</v>
      </c>
      <c r="AV418" s="841">
        <f>IF($AK418="n/a",1.03*AU418,IF($AK418&lt;0,1.01*AU418,IF($AK418&gt;10,1.1*AU418,(1+$AK418/100)*AU418)))</f>
        <v>2.8989180000000014</v>
      </c>
      <c r="AW418" s="618">
        <f>SUM(AR418:AV418)</f>
        <v>12.088098000000004</v>
      </c>
      <c r="AX418" s="713">
        <f>AW418/I418*100</f>
        <v>21.690468329445551</v>
      </c>
      <c r="AY418" s="887">
        <v>1.59</v>
      </c>
      <c r="AZ418" s="827">
        <v>22.27</v>
      </c>
      <c r="BA418" s="827">
        <v>-26.240000000000002</v>
      </c>
      <c r="BB418" s="827">
        <v>-7.12</v>
      </c>
      <c r="BC418" s="827">
        <v>-4.7600000000000007</v>
      </c>
      <c r="BE418" s="594">
        <v>2011</v>
      </c>
      <c r="BF418" s="853">
        <f>IF(BE418&gt;2020,0,IF(BE418&gt;2008,1,IF(BE418&gt;2001,2,IF(BE418&gt;1990,3,IF(BE418&gt;1980,4,IF(BE418&gt;1973,5,IF(BE418&gt;1970,6,IF(BE418&gt;1960,7,IF(BE418&gt;1958,8,IF(BE418&gt;1953,9,10))))))))))</f>
        <v>1</v>
      </c>
      <c r="BG418" s="837">
        <v>2.4</v>
      </c>
      <c r="BH418" s="820" t="s">
        <v>4443</v>
      </c>
      <c r="BI418" s="820" t="s">
        <v>4444</v>
      </c>
    </row>
    <row r="419" spans="1:61" s="737" customFormat="1" ht="11.25" customHeight="1" x14ac:dyDescent="0.2">
      <c r="A419" s="613" t="s">
        <v>4945</v>
      </c>
      <c r="B419" s="743" t="s">
        <v>287</v>
      </c>
      <c r="C419" s="885" t="s">
        <v>130</v>
      </c>
      <c r="D419" s="885" t="s">
        <v>4188</v>
      </c>
      <c r="E419" s="721">
        <v>47</v>
      </c>
      <c r="F419" s="1122">
        <v>54</v>
      </c>
      <c r="G419" s="1121" t="s">
        <v>36</v>
      </c>
      <c r="H419" s="1121" t="s">
        <v>36</v>
      </c>
      <c r="I419" t="n">
        <v>74.75</v>
      </c>
      <c r="J419" s="723">
        <f>(M419/I419)*100</f>
        <v>2.3029104266742015</v>
      </c>
      <c r="K419" s="724">
        <v>0.40749999999999997</v>
      </c>
      <c r="L419" s="725">
        <v>4</v>
      </c>
      <c r="M419" s="726">
        <f>K419*L419</f>
        <v>1.63</v>
      </c>
      <c r="N419" s="727" t="s">
        <v>147</v>
      </c>
      <c r="O419" s="728">
        <v>0.38750000000000001</v>
      </c>
      <c r="P419" s="1037">
        <v>44804</v>
      </c>
      <c r="Q419" s="1037">
        <v>44819</v>
      </c>
      <c r="R419" s="726">
        <f>(K419-O419)/O419*100</f>
        <v>5.1612903225806352</v>
      </c>
      <c r="S419" s="667">
        <f>IF(INDEX(Historical!$D$7:$D$1220,MATCH(B419,Historical!$B$7:$B$1244,0))=0,"n/a",(INDEX(Historical!$C$7:$C$1222,MATCH(B419,Historical!$B$7:$B$1244,0))/INDEX(Historical!$D$7:$D$1220,MATCH(B419,Historical!$B$7:$B$1244,0))-1)*100)</f>
        <v>4.9504950495049549</v>
      </c>
      <c r="T419" s="667">
        <f>IF(INDEX(Historical!$F$7:$F$1213,MATCH(B419,Historical!$B$7:$B$1244,0))=0,"n/a",((INDEX(Historical!$C$7:$C$1222,MATCH(B419,Historical!$B$7:$B$1244,0))/INDEX(Historical!$F$7:$F$1213,MATCH(B419,Historical!$B$7:$B$1244,0)))^(1/3)-1)*100)</f>
        <v>4.8349307472692393</v>
      </c>
      <c r="U419" s="667">
        <f>IF(INDEX(Historical!$H$7:$H$1213,MATCH(B419,Historical!$B$7:$B$1244,0))=0,"n/a",((INDEX(Historical!$C$7:$C$1222,MATCH(B419,Historical!$B$7:$B$1244,0))/INDEX(Historical!$H$7:$H$1213,MATCH(B419,Historical!$B$7:$B$1244,0)))^(1/5)-1)*100)</f>
        <v>4.762370263962179</v>
      </c>
      <c r="V419" s="667">
        <f>IF(INDEX(Historical!$N$7:$N$1213,MATCH(B419,Historical!$B$7:$B$1244,0))=0,"n/a",((INDEX(Historical!$C$7:$C$1222,MATCH(B419,Historical!$B$7:$B$1244,0))/INDEX(Historical!$N$7:$N$1213,MATCH(B419,Historical!$B$7:$B$1244,0)))^(1/10)-1)*100)</f>
        <v>4.3673433854583665</v>
      </c>
      <c r="W419" s="668">
        <f>IF(OR(U419&lt;=0,U419="n/a",V419&lt;=0,V419="n/a"),"n/a",U419/V419)</f>
        <v>1.0904501532485642</v>
      </c>
      <c r="X419" s="669">
        <f>IF(OR(AJ419&lt;=0,AJ419="n/a",U419&lt;=0,U419="n/a"),"n/a",U419/AJ419)</f>
        <v>0.68033860913745403</v>
      </c>
      <c r="Y419" s="740"/>
      <c r="Z419" s="723">
        <f>IF(OR(AC419&lt;0.01,AC419="n/a"),"n/a",M419/AC419*100)</f>
        <v>53.094462540716613</v>
      </c>
      <c r="AA419" s="730">
        <f>IF(OR(AC419&lt;0.01,AC419="n/a"),"n/a",I419/AC419)</f>
        <v>23.055374592833878</v>
      </c>
      <c r="AB419" s="725">
        <v>12</v>
      </c>
      <c r="AC419" s="731">
        <v>3.07</v>
      </c>
      <c r="AD419" s="731">
        <v>5.54</v>
      </c>
      <c r="AE419" s="731">
        <v>3.6</v>
      </c>
      <c r="AF419" s="731">
        <v>2.38</v>
      </c>
      <c r="AG419" s="731">
        <v>10.4</v>
      </c>
      <c r="AH419" s="731">
        <v>4.9000000000000004</v>
      </c>
      <c r="AI419" s="731">
        <v>15.28</v>
      </c>
      <c r="AJ419" s="731">
        <v>7.0000000000000009</v>
      </c>
      <c r="AK419" s="731">
        <v>4.2</v>
      </c>
      <c r="AL419" s="732">
        <v>2580</v>
      </c>
      <c r="AM419" s="733">
        <v>0.16999999999999998</v>
      </c>
      <c r="AN419" s="731">
        <v>0.67</v>
      </c>
      <c r="AO419" s="734">
        <f>IF(U419="n/a","n/a",IF(AA419&lt;0,"n/a",IF(AA419="n/a","n/a",J419+U419-AA419)))</f>
        <v>-15.990093902197497</v>
      </c>
      <c r="AP419" s="735">
        <f>IF(U419="n/a","n/a",J419+U419)</f>
        <v>7.0652806906363805</v>
      </c>
      <c r="AQ419" s="843">
        <f>IF(OR(AC419&lt;0.01,AC419="n/a",AF419="n/a"),"n/a",(I419/SQRT(22.5*AC419*(I419/AF419))-1)*100)</f>
        <v>56.164858091191739</v>
      </c>
      <c r="AR419" s="618">
        <f>INDEX(Historical!$C$7:$C$1222,MATCH(B419,Historical!$B$7:$B$1244,0))*IF(AH419="n/a",1.03,IF(AH419&lt;0,1.01,IF(AH419&gt;10,1.1,(1+AH419/100))))</f>
        <v>1.66791</v>
      </c>
      <c r="AS419" s="730">
        <f>IF($AI419="n/a",1.03*AR419,IF($AI419&lt;0,1.01*AR419,IF($AI419&gt;10,1.1*AR419,(1+$AI419/100)*AR419)))</f>
        <v>1.8347010000000001</v>
      </c>
      <c r="AT419" s="730">
        <f>IF($AK419="n/a",1.03*AS419,IF($AK419&lt;0,1.01*AS419,IF($AK419&gt;10,1.1*AS419,(1+$AK419/100)*AS419)))</f>
        <v>1.9117584420000002</v>
      </c>
      <c r="AU419" s="730">
        <f>IF($AK419="n/a",1.03*AT419,IF($AK419&lt;0,1.01*AT419,IF($AK419&gt;10,1.1*AT419,(1+$AK419/100)*AT419)))</f>
        <v>1.9920522965640004</v>
      </c>
      <c r="AV419" s="730">
        <f>IF($AK419="n/a",1.03*AU419,IF($AK419&lt;0,1.01*AU419,IF($AK419&gt;10,1.1*AU419,(1+$AK419/100)*AU419)))</f>
        <v>2.0757184930196884</v>
      </c>
      <c r="AW419" s="723">
        <f>SUM(AR419:AV419)</f>
        <v>9.4821402315836885</v>
      </c>
      <c r="AX419" s="736">
        <f>AW419/I419*100</f>
        <v>13.396637795399391</v>
      </c>
      <c r="AY419" s="888">
        <v>0.68</v>
      </c>
      <c r="AZ419" s="733">
        <v>14.77</v>
      </c>
      <c r="BA419" s="733">
        <v>-17.96</v>
      </c>
      <c r="BB419" s="733">
        <v>-0.91</v>
      </c>
      <c r="BC419" s="733">
        <v>-4.4799999999999995</v>
      </c>
      <c r="BD419" s="862"/>
      <c r="BE419" s="594">
        <v>1976</v>
      </c>
      <c r="BF419" s="853">
        <f>IF(BE419&gt;2020,0,IF(BE419&gt;2008,1,IF(BE419&gt;2001,2,IF(BE419&gt;1990,3,IF(BE419&gt;1980,4,IF(BE419&gt;1973,5,IF(BE419&gt;1970,6,IF(BE419&gt;1960,7,IF(BE419&gt;1958,8,IF(BE419&gt;1953,9,10))))))))))</f>
        <v>5</v>
      </c>
      <c r="BG419" s="783">
        <v>4.5</v>
      </c>
      <c r="BH419" s="820" t="s">
        <v>4443</v>
      </c>
      <c r="BI419" s="820" t="s">
        <v>4444</v>
      </c>
    </row>
    <row r="420" spans="1:61" ht="11.25" customHeight="1" x14ac:dyDescent="0.2">
      <c r="A420" s="826" t="s">
        <v>4946</v>
      </c>
      <c r="B420" s="830" t="s">
        <v>276</v>
      </c>
      <c r="C420" s="885" t="s">
        <v>111</v>
      </c>
      <c r="D420" s="885" t="s">
        <v>4181</v>
      </c>
      <c r="E420" s="699">
        <v>31</v>
      </c>
      <c r="F420" s="1122">
        <v>98</v>
      </c>
      <c r="G420" s="1116" t="s">
        <v>105</v>
      </c>
      <c r="H420" s="1116" t="s">
        <v>105</v>
      </c>
      <c r="I420" t="n">
        <v>92.13</v>
      </c>
      <c r="J420" s="618">
        <f>(M420/I420)*100</f>
        <v>1.8086347724620768</v>
      </c>
      <c r="K420" s="839">
        <v>0.46500000000000002</v>
      </c>
      <c r="L420" s="842">
        <v>4</v>
      </c>
      <c r="M420" s="609">
        <f>K420*L420</f>
        <v>1.86</v>
      </c>
      <c r="N420" s="825" t="s">
        <v>706</v>
      </c>
      <c r="O420" s="701">
        <v>0.45500000000000002</v>
      </c>
      <c r="P420" s="603">
        <v>45029</v>
      </c>
      <c r="Q420" s="603">
        <v>45044</v>
      </c>
      <c r="R420" s="609">
        <f>(K420-O420)/O420*100</f>
        <v>2.1978021978021998</v>
      </c>
      <c r="S420" s="667">
        <f>IF(INDEX(Historical!$D$7:$D$1220,MATCH(B420,Historical!$B$7:$B$1244,0))=0,"n/a",(INDEX(Historical!$C$7:$C$1222,MATCH(B420,Historical!$B$7:$B$1244,0))/INDEX(Historical!$D$7:$D$1220,MATCH(B420,Historical!$B$7:$B$1244,0))-1)*100)</f>
        <v>4.3478260869565188</v>
      </c>
      <c r="T420" s="667">
        <f>IF(INDEX(Historical!$F$7:$F$1213,MATCH(B420,Historical!$B$7:$B$1244,0))=0,"n/a",((INDEX(Historical!$C$7:$C$1222,MATCH(B420,Historical!$B$7:$B$1244,0))/INDEX(Historical!$F$7:$F$1213,MATCH(B420,Historical!$B$7:$B$1244,0)))^(1/3)-1)*100)</f>
        <v>7.1054639542676323</v>
      </c>
      <c r="U420" s="667">
        <f>IF(INDEX(Historical!$H$7:$H$1213,MATCH(B420,Historical!$B$7:$B$1244,0))=0,"n/a",((INDEX(Historical!$C$7:$C$1222,MATCH(B420,Historical!$B$7:$B$1244,0))/INDEX(Historical!$H$7:$H$1213,MATCH(B420,Historical!$B$7:$B$1244,0)))^(1/5)-1)*100)</f>
        <v>11.703409979372005</v>
      </c>
      <c r="V420" s="667">
        <f>IF(INDEX(Historical!$N$7:$N$1213,MATCH(B420,Historical!$B$7:$B$1244,0))=0,"n/a",((INDEX(Historical!$C$7:$C$1222,MATCH(B420,Historical!$B$7:$B$1244,0))/INDEX(Historical!$N$7:$N$1213,MATCH(B420,Historical!$B$7:$B$1244,0)))^(1/10)-1)*100)</f>
        <v>6.7692247733309507</v>
      </c>
      <c r="W420" s="668">
        <f>IF(OR(U420&lt;=0,U420="n/a",V420&lt;=0,V420="n/a"),"n/a",U420/V420)</f>
        <v>1.7289143692613824</v>
      </c>
      <c r="X420" s="669">
        <f>IF(OR(AJ420&lt;=0,AJ420="n/a",U420&lt;=0,U420="n/a"),"n/a",U420/AJ420)</f>
        <v>0.67649768666890209</v>
      </c>
      <c r="Y420" s="830"/>
      <c r="Z420" s="618">
        <f>IF(OR(AC420&lt;0.01,AC420="n/a"),"n/a",M420/AC420*100)</f>
        <v>43.867924528301891</v>
      </c>
      <c r="AA420" s="841">
        <f>IF(OR(AC420&lt;0.01,AC420="n/a"),"n/a",I420/AC420)</f>
        <v>24.254716981132074</v>
      </c>
      <c r="AB420" s="842">
        <v>12</v>
      </c>
      <c r="AC420" s="821">
        <v>4.24</v>
      </c>
      <c r="AD420" s="821">
        <v>2.41</v>
      </c>
      <c r="AE420" s="821">
        <v>3.63</v>
      </c>
      <c r="AF420" s="821">
        <v>3.09</v>
      </c>
      <c r="AG420" s="821">
        <v>15</v>
      </c>
      <c r="AH420" s="821">
        <v>28.299999999999997</v>
      </c>
      <c r="AI420" s="821">
        <v>8.73</v>
      </c>
      <c r="AJ420" s="821">
        <v>17.299999999999997</v>
      </c>
      <c r="AK420" s="821">
        <v>10</v>
      </c>
      <c r="AL420" s="833">
        <v>2540</v>
      </c>
      <c r="AM420" s="827">
        <v>1.48</v>
      </c>
      <c r="AN420" s="821">
        <v>0.51</v>
      </c>
      <c r="AO420" s="705">
        <f>IF(U420="n/a","n/a",IF(AA420&lt;0,"n/a",IF(AA420="n/a","n/a",J420+U420-AA420)))</f>
        <v>-10.742672229297993</v>
      </c>
      <c r="AP420" s="706">
        <f>IF(U420="n/a","n/a",J420+U420)</f>
        <v>13.512044751834081</v>
      </c>
      <c r="AQ420" s="843">
        <f>IF(OR(AC420&lt;0.01,AC420="n/a",AF420="n/a"),"n/a",(I420/SQRT(22.5*AC420*(I420/AF420))-1)*100)</f>
        <v>82.509756782355922</v>
      </c>
      <c r="AR420" s="618">
        <f>INDEX(Historical!$C$7:$C$1222,MATCH(B420,Historical!$B$7:$B$1244,0))*IF(AH420="n/a",1.03,IF(AH420&lt;0,1.01,IF(AH420&gt;10,1.1,(1+AH420/100))))</f>
        <v>1.9800000000000002</v>
      </c>
      <c r="AS420" s="841">
        <f>IF($AI420="n/a",1.03*AR420,IF($AI420&lt;0,1.01*AR420,IF($AI420&gt;10,1.1*AR420,(1+$AI420/100)*AR420)))</f>
        <v>2.152854</v>
      </c>
      <c r="AT420" s="841">
        <f>IF($AK420="n/a",1.03*AS420,IF($AK420&lt;0,1.01*AS420,IF($AK420&gt;10,1.1*AS420,(1+$AK420/100)*AS420)))</f>
        <v>2.3681394000000004</v>
      </c>
      <c r="AU420" s="841">
        <f>IF($AK420="n/a",1.03*AT420,IF($AK420&lt;0,1.01*AT420,IF($AK420&gt;10,1.1*AT420,(1+$AK420/100)*AT420)))</f>
        <v>2.6049533400000007</v>
      </c>
      <c r="AV420" s="841">
        <f>IF($AK420="n/a",1.03*AU420,IF($AK420&lt;0,1.01*AU420,IF($AK420&gt;10,1.1*AU420,(1+$AK420/100)*AU420)))</f>
        <v>2.8654486740000009</v>
      </c>
      <c r="AW420" s="618">
        <f>SUM(AR420:AV420)</f>
        <v>11.971395414000002</v>
      </c>
      <c r="AX420" s="713">
        <f>AW420/I420*100</f>
        <v>11.640796785297551</v>
      </c>
      <c r="AY420" s="887">
        <v>0.77</v>
      </c>
      <c r="AZ420" s="827">
        <v>40.32</v>
      </c>
      <c r="BA420" s="827">
        <v>-7.93</v>
      </c>
      <c r="BB420" s="827">
        <v>2.46</v>
      </c>
      <c r="BC420" s="827">
        <v>15.36</v>
      </c>
      <c r="BE420" s="594">
        <v>1993</v>
      </c>
      <c r="BF420" s="853">
        <f>IF(BE420&gt;2020,0,IF(BE420&gt;2008,1,IF(BE420&gt;2001,2,IF(BE420&gt;1990,3,IF(BE420&gt;1980,4,IF(BE420&gt;1973,5,IF(BE420&gt;1970,6,IF(BE420&gt;1960,7,IF(BE420&gt;1958,8,IF(BE420&gt;1953,9,10))))))))))</f>
        <v>3</v>
      </c>
      <c r="BG420" s="837">
        <v>6.9</v>
      </c>
      <c r="BH420" s="820" t="s">
        <v>4443</v>
      </c>
      <c r="BI420" s="820" t="s">
        <v>4444</v>
      </c>
    </row>
    <row r="421" spans="1:61" ht="11.25" customHeight="1" x14ac:dyDescent="0.2">
      <c r="A421" s="819" t="s">
        <v>4947</v>
      </c>
      <c r="B421" s="830" t="s">
        <v>272</v>
      </c>
      <c r="C421" s="885" t="s">
        <v>127</v>
      </c>
      <c r="D421" s="885" t="s">
        <v>4186</v>
      </c>
      <c r="E421" s="699">
        <v>36</v>
      </c>
      <c r="F421" s="1122">
        <v>79</v>
      </c>
      <c r="G421" s="1122" t="s">
        <v>36</v>
      </c>
      <c r="H421" s="1122" t="s">
        <v>36</v>
      </c>
      <c r="I421" t="n">
        <v>81.18</v>
      </c>
      <c r="J421" s="618">
        <f>(M421/I421)*100</f>
        <v>2.0990312163616793</v>
      </c>
      <c r="K421" s="839">
        <v>0.39</v>
      </c>
      <c r="L421" s="842">
        <v>4</v>
      </c>
      <c r="M421" s="609">
        <f>K421*L421</f>
        <v>1.56</v>
      </c>
      <c r="N421" s="825" t="s">
        <v>217</v>
      </c>
      <c r="O421" s="701">
        <v>0.37</v>
      </c>
      <c r="P421" s="603">
        <v>44924</v>
      </c>
      <c r="Q421" s="603">
        <v>44935</v>
      </c>
      <c r="R421" s="609">
        <f>(K421-O421)/O421*100</f>
        <v>5.4054054054054106</v>
      </c>
      <c r="S421" s="667">
        <f>IF(INDEX(Historical!$D$7:$D$1220,MATCH(B421,Historical!$B$7:$B$1244,0))=0,"n/a",(INDEX(Historical!$C$7:$C$1222,MATCH(B421,Historical!$B$7:$B$1244,0))/INDEX(Historical!$D$7:$D$1220,MATCH(B421,Historical!$B$7:$B$1244,0))-1)*100)</f>
        <v>8.8235294117646959</v>
      </c>
      <c r="T421" s="667">
        <f>IF(INDEX(Historical!$F$7:$F$1213,MATCH(B421,Historical!$B$7:$B$1244,0))=0,"n/a",((INDEX(Historical!$C$7:$C$1222,MATCH(B421,Historical!$B$7:$B$1244,0))/INDEX(Historical!$F$7:$F$1213,MATCH(B421,Historical!$B$7:$B$1244,0)))^(1/3)-1)*100)</f>
        <v>9.0901707079799934</v>
      </c>
      <c r="U421" s="667">
        <f>IF(INDEX(Historical!$H$7:$H$1213,MATCH(B421,Historical!$B$7:$B$1244,0))=0,"n/a",((INDEX(Historical!$C$7:$C$1222,MATCH(B421,Historical!$B$7:$B$1244,0))/INDEX(Historical!$H$7:$H$1213,MATCH(B421,Historical!$B$7:$B$1244,0)))^(1/5)-1)*100)</f>
        <v>9.5031903322992051</v>
      </c>
      <c r="V421" s="667">
        <f>IF(INDEX(Historical!$N$7:$N$1213,MATCH(B421,Historical!$B$7:$B$1244,0))=0,"n/a",((INDEX(Historical!$C$7:$C$1222,MATCH(B421,Historical!$B$7:$B$1244,0))/INDEX(Historical!$N$7:$N$1213,MATCH(B421,Historical!$B$7:$B$1244,0)))^(1/10)-1)*100)</f>
        <v>9.0905176605865279</v>
      </c>
      <c r="W421" s="668">
        <f>IF(OR(U421&lt;=0,U421="n/a",V421&lt;=0,V421="n/a"),"n/a",U421/V421)</f>
        <v>1.0453959485169793</v>
      </c>
      <c r="X421" s="669">
        <f>IF(OR(AJ421&lt;=0,AJ421="n/a",U421&lt;=0,U421="n/a"),"n/a",U421/AJ421)</f>
        <v>1.5084429098887628</v>
      </c>
      <c r="Y421" s="830" t="s">
        <v>3870</v>
      </c>
      <c r="Z421" s="618">
        <f>IF(OR(AC421&lt;0.01,AC421="n/a"),"n/a",M421/AC421*100)</f>
        <v>61.904761904761905</v>
      </c>
      <c r="AA421" s="841">
        <f>IF(OR(AC421&lt;0.01,AC421="n/a"),"n/a",I421/AC421)</f>
        <v>29.49206349206349</v>
      </c>
      <c r="AB421" s="842">
        <v>11</v>
      </c>
      <c r="AC421" s="824">
        <v>2.52</v>
      </c>
      <c r="AD421" s="824">
        <v>96.49</v>
      </c>
      <c r="AE421" s="824">
        <v>3.18</v>
      </c>
      <c r="AF421" s="824">
        <v>4.3</v>
      </c>
      <c r="AG421" s="821">
        <v>14.799999999999999</v>
      </c>
      <c r="AH421" s="824">
        <v>-9.8000000000000007</v>
      </c>
      <c r="AI421" s="824">
        <v>10.639999999999999</v>
      </c>
      <c r="AJ421" s="821">
        <v>6.3</v>
      </c>
      <c r="AK421" s="821">
        <v>0.31</v>
      </c>
      <c r="AL421" s="671">
        <v>20220</v>
      </c>
      <c r="AM421" s="827">
        <v>0.49</v>
      </c>
      <c r="AN421" s="821">
        <v>1.1000000000000001</v>
      </c>
      <c r="AO421" s="705">
        <f>IF(U421="n/a","n/a",IF(AA421&lt;0,"n/a",IF(AA421="n/a","n/a",J421+U421-AA421)))</f>
        <v>-17.889841943402608</v>
      </c>
      <c r="AP421" s="706">
        <f>IF(U421="n/a","n/a",J421+U421)</f>
        <v>11.602221548660884</v>
      </c>
      <c r="AQ421" s="843">
        <f>IF(OR(AC421&lt;0.01,AC421="n/a",AF421="n/a"),"n/a",(I421/SQRT(22.5*AC421*(I421/AF421))-1)*100)</f>
        <v>137.40810902173686</v>
      </c>
      <c r="AR421" s="618">
        <f>INDEX(Historical!$C$7:$C$1222,MATCH(B421,Historical!$B$7:$B$1244,0))*IF(AH421="n/a",1.03,IF(AH421&lt;0,1.01,IF(AH421&gt;10,1.1,(1+AH421/100))))</f>
        <v>1.4947999999999999</v>
      </c>
      <c r="AS421" s="841">
        <f>IF($AI421="n/a",1.03*AR421,IF($AI421&lt;0,1.01*AR421,IF($AI421&gt;10,1.1*AR421,(1+$AI421/100)*AR421)))</f>
        <v>1.64428</v>
      </c>
      <c r="AT421" s="841">
        <f>IF($AK421="n/a",1.03*AS421,IF($AK421&lt;0,1.01*AS421,IF($AK421&gt;10,1.1*AS421,(1+$AK421/100)*AS421)))</f>
        <v>1.6493772680000001</v>
      </c>
      <c r="AU421" s="841">
        <f>IF($AK421="n/a",1.03*AT421,IF($AK421&lt;0,1.01*AT421,IF($AK421&gt;10,1.1*AT421,(1+$AK421/100)*AT421)))</f>
        <v>1.6544903375308002</v>
      </c>
      <c r="AV421" s="841">
        <f>IF($AK421="n/a",1.03*AU421,IF($AK421&lt;0,1.01*AU421,IF($AK421&gt;10,1.1*AU421,(1+$AK421/100)*AU421)))</f>
        <v>1.6596192575771458</v>
      </c>
      <c r="AW421" s="618">
        <f>SUM(AR421:AV421)</f>
        <v>8.1025668631079473</v>
      </c>
      <c r="AX421" s="713">
        <f>AW421/I421*100</f>
        <v>10.902269729693149</v>
      </c>
      <c r="AY421" s="887">
        <v>0.55000000000000004</v>
      </c>
      <c r="AZ421" s="827">
        <v>4.3999999999999995</v>
      </c>
      <c r="BA421" s="827">
        <v>-30.769999999999996</v>
      </c>
      <c r="BB421" s="827">
        <v>-6.0600000000000005</v>
      </c>
      <c r="BC421" s="827">
        <v>-10.130000000000001</v>
      </c>
      <c r="BE421" s="594">
        <v>1987</v>
      </c>
      <c r="BF421" s="853">
        <f>IF(BE421&gt;2020,0,IF(BE421&gt;2008,1,IF(BE421&gt;2001,2,IF(BE421&gt;1990,3,IF(BE421&gt;1980,4,IF(BE421&gt;1973,5,IF(BE421&gt;1970,6,IF(BE421&gt;1960,7,IF(BE421&gt;1958,8,IF(BE421&gt;1953,9,10))))))))))</f>
        <v>4</v>
      </c>
      <c r="BG421" s="837">
        <v>5.2</v>
      </c>
      <c r="BH421" s="820" t="s">
        <v>4443</v>
      </c>
      <c r="BI421" s="820" t="s">
        <v>4444</v>
      </c>
    </row>
    <row r="422" spans="1:61" ht="11.25" customHeight="1" x14ac:dyDescent="0.2">
      <c r="A422" s="819" t="s">
        <v>1393</v>
      </c>
      <c r="B422" s="830" t="s">
        <v>1394</v>
      </c>
      <c r="C422" s="885" t="s">
        <v>107</v>
      </c>
      <c r="D422" s="885" t="s">
        <v>4193</v>
      </c>
      <c r="E422" s="699">
        <v>15</v>
      </c>
      <c r="F422" s="1122">
        <v>257</v>
      </c>
      <c r="G422" s="1104" t="s">
        <v>105</v>
      </c>
      <c r="H422" s="1104" t="s">
        <v>105</v>
      </c>
      <c r="I422" t="n">
        <v>387.86</v>
      </c>
      <c r="J422" s="618">
        <f>(M422/I422)*100</f>
        <v>0.84346170742422033</v>
      </c>
      <c r="K422" s="832">
        <v>0.72</v>
      </c>
      <c r="L422" s="842">
        <v>4</v>
      </c>
      <c r="M422" s="609">
        <f>K422*L422</f>
        <v>2.88</v>
      </c>
      <c r="N422" s="825" t="s">
        <v>507</v>
      </c>
      <c r="O422" s="700">
        <v>0.7</v>
      </c>
      <c r="P422" s="603">
        <v>44964</v>
      </c>
      <c r="Q422" s="603">
        <v>44979</v>
      </c>
      <c r="R422" s="609">
        <f>(K422-O422)/O422*100</f>
        <v>2.8571428571428599</v>
      </c>
      <c r="S422" s="667">
        <f>IF(INDEX(Historical!$D$7:$D$1220,MATCH(B422,Historical!$B$7:$B$1244,0))=0,"n/a",(INDEX(Historical!$C$7:$C$1222,MATCH(B422,Historical!$B$7:$B$1244,0))/INDEX(Historical!$D$7:$D$1220,MATCH(B422,Historical!$B$7:$B$1244,0))-1)*100)</f>
        <v>6.0606060606060552</v>
      </c>
      <c r="T422" s="667">
        <f>IF(INDEX(Historical!$F$7:$F$1213,MATCH(B422,Historical!$B$7:$B$1244,0))=0,"n/a",((INDEX(Historical!$C$7:$C$1222,MATCH(B422,Historical!$B$7:$B$1244,0))/INDEX(Historical!$F$7:$F$1213,MATCH(B422,Historical!$B$7:$B$1244,0)))^(1/3)-1)*100)</f>
        <v>11.132893333020078</v>
      </c>
      <c r="U422" s="667">
        <f>IF(INDEX(Historical!$H$7:$H$1213,MATCH(B422,Historical!$B$7:$B$1244,0))=0,"n/a",((INDEX(Historical!$C$7:$C$1222,MATCH(B422,Historical!$B$7:$B$1244,0))/INDEX(Historical!$H$7:$H$1213,MATCH(B422,Historical!$B$7:$B$1244,0)))^(1/5)-1)*100)</f>
        <v>16.2296205618625</v>
      </c>
      <c r="V422" s="667">
        <f>IF(INDEX(Historical!$N$7:$N$1213,MATCH(B422,Historical!$B$7:$B$1244,0))=0,"n/a",((INDEX(Historical!$C$7:$C$1222,MATCH(B422,Historical!$B$7:$B$1244,0))/INDEX(Historical!$N$7:$N$1213,MATCH(B422,Historical!$B$7:$B$1244,0)))^(1/10)-1)*100)</f>
        <v>20.329063169993987</v>
      </c>
      <c r="W422" s="668">
        <f>IF(OR(U422&lt;=0,U422="n/a",V422&lt;=0,V422="n/a"),"n/a",U422/V422)</f>
        <v>0.79834571943372545</v>
      </c>
      <c r="X422" s="669">
        <f>IF(OR(AJ422&lt;=0,AJ422="n/a",U422&lt;=0,U422="n/a"),"n/a",U422/AJ422)</f>
        <v>1.6905854751940106</v>
      </c>
      <c r="Y422" s="830"/>
      <c r="Z422" s="618">
        <f>IF(OR(AC422&lt;0.01,AC422="n/a"),"n/a",M422/AC422*100)</f>
        <v>43.308270676691727</v>
      </c>
      <c r="AA422" s="841">
        <f>IF(OR(AC422&lt;0.01,AC422="n/a"),"n/a",I422/AC422)</f>
        <v>51.345864661654133</v>
      </c>
      <c r="AB422" s="842">
        <v>12</v>
      </c>
      <c r="AC422" s="821">
        <v>6.65</v>
      </c>
      <c r="AD422" s="821">
        <v>3.55</v>
      </c>
      <c r="AE422" s="821">
        <v>18</v>
      </c>
      <c r="AF422" s="821">
        <v>11.87</v>
      </c>
      <c r="AG422" s="821">
        <v>24.3</v>
      </c>
      <c r="AH422" s="821">
        <v>-1.7999999999999998</v>
      </c>
      <c r="AI422" s="821">
        <v>13.900000000000002</v>
      </c>
      <c r="AJ422" s="821">
        <v>9.6</v>
      </c>
      <c r="AK422" s="821">
        <v>14.510000000000002</v>
      </c>
      <c r="AL422" s="833">
        <v>12930</v>
      </c>
      <c r="AM422" s="827">
        <v>1.9</v>
      </c>
      <c r="AN422" s="821">
        <v>0</v>
      </c>
      <c r="AO422" s="705">
        <f>IF(U422="n/a","n/a",IF(AA422&lt;0,"n/a",IF(AA422="n/a","n/a",J422+U422-AA422)))</f>
        <v>-34.272782392367411</v>
      </c>
      <c r="AP422" s="706">
        <f>IF(U422="n/a","n/a",J422+U422)</f>
        <v>17.073082269286722</v>
      </c>
      <c r="AQ422" s="843">
        <f>IF(OR(AC422&lt;0.01,AC422="n/a",AF422="n/a"),"n/a",(I422/SQRT(22.5*AC422*(I422/AF422))-1)*100)</f>
        <v>420.45937552377046</v>
      </c>
      <c r="AR422" s="618">
        <f>INDEX(Historical!$C$7:$C$1222,MATCH(B422,Historical!$B$7:$B$1244,0))*IF(AH422="n/a",1.03,IF(AH422&lt;0,1.01,IF(AH422&gt;10,1.1,(1+AH422/100))))</f>
        <v>2.8279999999999998</v>
      </c>
      <c r="AS422" s="841">
        <f>IF($AI422="n/a",1.03*AR422,IF($AI422&lt;0,1.01*AR422,IF($AI422&gt;10,1.1*AR422,(1+$AI422/100)*AR422)))</f>
        <v>3.1108000000000002</v>
      </c>
      <c r="AT422" s="841">
        <f>IF($AK422="n/a",1.03*AS422,IF($AK422&lt;0,1.01*AS422,IF($AK422&gt;10,1.1*AS422,(1+$AK422/100)*AS422)))</f>
        <v>3.4218800000000007</v>
      </c>
      <c r="AU422" s="841">
        <f>IF($AK422="n/a",1.03*AT422,IF($AK422&lt;0,1.01*AT422,IF($AK422&gt;10,1.1*AT422,(1+$AK422/100)*AT422)))</f>
        <v>3.7640680000000009</v>
      </c>
      <c r="AV422" s="841">
        <f>IF($AK422="n/a",1.03*AU422,IF($AK422&lt;0,1.01*AU422,IF($AK422&gt;10,1.1*AU422,(1+$AK422/100)*AU422)))</f>
        <v>4.1404748000000016</v>
      </c>
      <c r="AW422" s="618">
        <f>SUM(AR422:AV422)</f>
        <v>17.265222800000004</v>
      </c>
      <c r="AX422" s="713">
        <f>AW422/I422*100</f>
        <v>5.0564424659540208</v>
      </c>
      <c r="AY422" s="887">
        <v>0.76</v>
      </c>
      <c r="AZ422" s="827">
        <v>57.03</v>
      </c>
      <c r="BA422" s="827">
        <v>-12.479999999999999</v>
      </c>
      <c r="BB422" s="827">
        <v>4.37</v>
      </c>
      <c r="BC422" s="827">
        <v>23.82</v>
      </c>
      <c r="BE422" s="594">
        <v>2009</v>
      </c>
      <c r="BF422" s="853">
        <f>IF(BE422&gt;2020,0,IF(BE422&gt;2008,1,IF(BE422&gt;2001,2,IF(BE422&gt;1990,3,IF(BE422&gt;1980,4,IF(BE422&gt;1973,5,IF(BE422&gt;1970,6,IF(BE422&gt;1960,7,IF(BE422&gt;1958,8,IF(BE422&gt;1953,9,10))))))))))</f>
        <v>1</v>
      </c>
      <c r="BG422" s="837">
        <v>15.5</v>
      </c>
      <c r="BH422" s="820" t="s">
        <v>4443</v>
      </c>
      <c r="BI422" s="820" t="s">
        <v>4444</v>
      </c>
    </row>
    <row r="423" spans="1:61" ht="11.25" customHeight="1" x14ac:dyDescent="0.2">
      <c r="A423" s="836" t="s">
        <v>4471</v>
      </c>
      <c r="B423" s="830" t="s">
        <v>2419</v>
      </c>
      <c r="C423" s="885" t="s">
        <v>122</v>
      </c>
      <c r="D423" s="885" t="s">
        <v>4230</v>
      </c>
      <c r="E423" s="699">
        <v>7</v>
      </c>
      <c r="F423" s="1122">
        <v>619</v>
      </c>
      <c r="G423" s="1082" t="s">
        <v>105</v>
      </c>
      <c r="H423" s="1082" t="s">
        <v>105</v>
      </c>
      <c r="I423" t="n">
        <v>339.08</v>
      </c>
      <c r="J423" s="618">
        <f>(M423/I423)*100</f>
        <v>0.73359824381026484</v>
      </c>
      <c r="K423" s="832">
        <v>0.66</v>
      </c>
      <c r="L423" s="842">
        <v>4</v>
      </c>
      <c r="M423" s="609">
        <f>K423*L423</f>
        <v>2.64</v>
      </c>
      <c r="N423" s="825" t="s">
        <v>316</v>
      </c>
      <c r="O423" s="700">
        <v>0.61</v>
      </c>
      <c r="P423" s="603">
        <v>44804</v>
      </c>
      <c r="Q423" s="603">
        <v>44834</v>
      </c>
      <c r="R423" s="609">
        <f>(K423-O423)/O423*100</f>
        <v>8.196721311475418</v>
      </c>
      <c r="S423" s="667">
        <f>IF(INDEX(Historical!$D$7:$D$1220,MATCH(B423,Historical!$B$7:$B$1244,0))=0,"n/a",(INDEX(Historical!$C$7:$C$1222,MATCH(B423,Historical!$B$7:$B$1244,0))/INDEX(Historical!$D$7:$D$1220,MATCH(B423,Historical!$B$7:$B$1244,0))-1)*100)</f>
        <v>7.6271186440677985</v>
      </c>
      <c r="T423" s="667">
        <f>IF(INDEX(Historical!$F$7:$F$1213,MATCH(B423,Historical!$B$7:$B$1244,0))=0,"n/a",((INDEX(Historical!$C$7:$C$1222,MATCH(B423,Historical!$B$7:$B$1244,0))/INDEX(Historical!$F$7:$F$1213,MATCH(B423,Historical!$B$7:$B$1244,0)))^(1/3)-1)*100)</f>
        <v>7.2314467389430481</v>
      </c>
      <c r="U423" s="667">
        <f>IF(INDEX(Historical!$H$7:$H$1213,MATCH(B423,Historical!$B$7:$B$1244,0))=0,"n/a",((INDEX(Historical!$C$7:$C$1222,MATCH(B423,Historical!$B$7:$B$1244,0))/INDEX(Historical!$H$7:$H$1213,MATCH(B423,Historical!$B$7:$B$1244,0)))^(1/5)-1)*100)</f>
        <v>8.1088017937179568</v>
      </c>
      <c r="V423" s="667">
        <f>IF(INDEX(Historical!$N$7:$N$1213,MATCH(B423,Historical!$B$7:$B$1244,0))=0,"n/a",((INDEX(Historical!$C$7:$C$1222,MATCH(B423,Historical!$B$7:$B$1244,0))/INDEX(Historical!$N$7:$N$1213,MATCH(B423,Historical!$B$7:$B$1244,0)))^(1/10)-1)*100)</f>
        <v>4.7300650773055564</v>
      </c>
      <c r="W423" s="668">
        <f>IF(OR(U423&lt;=0,U423="n/a",V423&lt;=0,V423="n/a"),"n/a",U423/V423)</f>
        <v>1.714310831075726</v>
      </c>
      <c r="X423" s="669">
        <f>IF(OR(AJ423&lt;=0,AJ423="n/a",U423&lt;=0,U423="n/a"),"n/a",U423/AJ423)</f>
        <v>0.73052268411873489</v>
      </c>
      <c r="Y423" s="831"/>
      <c r="Z423" s="618">
        <f>IF(OR(AC423&lt;0.01,AC423="n/a"),"n/a",M423/AC423*100)</f>
        <v>19.25601750547046</v>
      </c>
      <c r="AA423" s="841">
        <f>IF(OR(AC423&lt;0.01,AC423="n/a"),"n/a",I423/AC423)</f>
        <v>26.248723559445658</v>
      </c>
      <c r="AB423" s="842">
        <v>12</v>
      </c>
      <c r="AC423" s="821">
        <v>13.71</v>
      </c>
      <c r="AD423" s="821">
        <v>1.5</v>
      </c>
      <c r="AE423" s="821">
        <v>3.64</v>
      </c>
      <c r="AF423" s="821">
        <v>3.23</v>
      </c>
      <c r="AG423" s="821">
        <v>12</v>
      </c>
      <c r="AH423" s="821">
        <v>-2.9000000000000004</v>
      </c>
      <c r="AI423" s="821">
        <v>15.5</v>
      </c>
      <c r="AJ423" s="821">
        <v>11.1</v>
      </c>
      <c r="AK423" s="821">
        <v>17.45</v>
      </c>
      <c r="AL423" s="833">
        <v>22400</v>
      </c>
      <c r="AM423" s="827">
        <v>0.5</v>
      </c>
      <c r="AN423" s="821">
        <v>0.73</v>
      </c>
      <c r="AO423" s="705">
        <f>IF(U423="n/a","n/a",IF(AA423&lt;0,"n/a",IF(AA423="n/a","n/a",J423+U423-AA423)))</f>
        <v>-17.406323521917436</v>
      </c>
      <c r="AP423" s="706">
        <f>IF(U423="n/a","n/a",J423+U423)</f>
        <v>8.8424000375282219</v>
      </c>
      <c r="AQ423" s="843">
        <f>IF(OR(AC423&lt;0.01,AC423="n/a",AF423="n/a"),"n/a",(I423/SQRT(22.5*AC423*(I423/AF423))-1)*100)</f>
        <v>94.117235020500473</v>
      </c>
      <c r="AR423" s="618">
        <f>INDEX(Historical!$C$7:$C$1222,MATCH(B423,Historical!$B$7:$B$1244,0))*IF(AH423="n/a",1.03,IF(AH423&lt;0,1.01,IF(AH423&gt;10,1.1,(1+AH423/100))))</f>
        <v>2.5653999999999999</v>
      </c>
      <c r="AS423" s="841">
        <f>IF($AI423="n/a",1.03*AR423,IF($AI423&lt;0,1.01*AR423,IF($AI423&gt;10,1.1*AR423,(1+$AI423/100)*AR423)))</f>
        <v>2.8219400000000001</v>
      </c>
      <c r="AT423" s="841">
        <f>IF($AK423="n/a",1.03*AS423,IF($AK423&lt;0,1.01*AS423,IF($AK423&gt;10,1.1*AS423,(1+$AK423/100)*AS423)))</f>
        <v>3.1041340000000002</v>
      </c>
      <c r="AU423" s="841">
        <f>IF($AK423="n/a",1.03*AT423,IF($AK423&lt;0,1.01*AT423,IF($AK423&gt;10,1.1*AT423,(1+$AK423/100)*AT423)))</f>
        <v>3.4145474000000005</v>
      </c>
      <c r="AV423" s="841">
        <f>IF($AK423="n/a",1.03*AU423,IF($AK423&lt;0,1.01*AU423,IF($AK423&gt;10,1.1*AU423,(1+$AK423/100)*AU423)))</f>
        <v>3.756002140000001</v>
      </c>
      <c r="AW423" s="618">
        <f>SUM(AR423:AV423)</f>
        <v>15.662023540000002</v>
      </c>
      <c r="AX423" s="713">
        <f>AW423/I423*100</f>
        <v>4.3521336982799346</v>
      </c>
      <c r="AY423" s="887">
        <v>0.87</v>
      </c>
      <c r="AZ423" s="827">
        <v>26.27</v>
      </c>
      <c r="BA423" s="827">
        <v>-11.55</v>
      </c>
      <c r="BB423" s="827">
        <v>2.23</v>
      </c>
      <c r="BC423" s="827">
        <v>5.8999999999999995</v>
      </c>
      <c r="BE423" s="594">
        <v>2016</v>
      </c>
      <c r="BF423" s="853">
        <f>IF(BE423&gt;2020,0,IF(BE423&gt;2008,1,IF(BE423&gt;2001,2,IF(BE423&gt;1990,3,IF(BE423&gt;1980,4,IF(BE423&gt;1973,5,IF(BE423&gt;1970,6,IF(BE423&gt;1960,7,IF(BE423&gt;1958,8,IF(BE423&gt;1953,9,10))))))))))</f>
        <v>1</v>
      </c>
      <c r="BG423" s="837">
        <v>5.5</v>
      </c>
      <c r="BH423" s="820" t="s">
        <v>4443</v>
      </c>
      <c r="BI423" s="820" t="s">
        <v>4444</v>
      </c>
    </row>
    <row r="424" spans="1:61" ht="11.25" customHeight="1" x14ac:dyDescent="0.2">
      <c r="A424" s="819" t="s">
        <v>4948</v>
      </c>
      <c r="B424" s="830" t="s">
        <v>1398</v>
      </c>
      <c r="C424" s="885" t="s">
        <v>107</v>
      </c>
      <c r="D424" s="885" t="s">
        <v>117</v>
      </c>
      <c r="E424" s="699">
        <v>13</v>
      </c>
      <c r="F424" s="1122">
        <v>294</v>
      </c>
      <c r="G424" s="1122" t="s">
        <v>114</v>
      </c>
      <c r="H424" s="1122" t="s">
        <v>114</v>
      </c>
      <c r="I424" t="n">
        <v>164.48</v>
      </c>
      <c r="J424" s="618">
        <f>(M424/I424)*100</f>
        <v>1.455532256074997</v>
      </c>
      <c r="K424" s="832">
        <v>0.59</v>
      </c>
      <c r="L424" s="842">
        <v>4</v>
      </c>
      <c r="M424" s="609">
        <f>K424*L424</f>
        <v>2.36</v>
      </c>
      <c r="N424" s="825" t="s">
        <v>106</v>
      </c>
      <c r="O424" s="700">
        <v>0.53500000000000003</v>
      </c>
      <c r="P424" s="603">
        <v>44769</v>
      </c>
      <c r="Q424" s="603">
        <v>44788</v>
      </c>
      <c r="R424" s="609">
        <f>(K424-O424)/O424*100</f>
        <v>10.280373831775687</v>
      </c>
      <c r="S424" s="667">
        <f>IF(INDEX(Historical!$D$7:$D$1220,MATCH(B424,Historical!$B$7:$B$1244,0))=0,"n/a",(INDEX(Historical!$C$7:$C$1222,MATCH(B424,Historical!$B$7:$B$1244,0))/INDEX(Historical!$D$7:$D$1220,MATCH(B424,Historical!$B$7:$B$1244,0))-1)*100)</f>
        <v>12.5</v>
      </c>
      <c r="T424" s="667">
        <f>IF(INDEX(Historical!$F$7:$F$1213,MATCH(B424,Historical!$B$7:$B$1244,0))=0,"n/a",((INDEX(Historical!$C$7:$C$1222,MATCH(B424,Historical!$B$7:$B$1244,0))/INDEX(Historical!$F$7:$F$1213,MATCH(B424,Historical!$B$7:$B$1244,0)))^(1/3)-1)*100)</f>
        <v>8.9459499237564799</v>
      </c>
      <c r="U424" s="667">
        <f>IF(INDEX(Historical!$H$7:$H$1213,MATCH(B424,Historical!$B$7:$B$1244,0))=0,"n/a",((INDEX(Historical!$C$7:$C$1222,MATCH(B424,Historical!$B$7:$B$1244,0))/INDEX(Historical!$H$7:$H$1213,MATCH(B424,Historical!$B$7:$B$1244,0)))^(1/5)-1)*100)</f>
        <v>9.4886992108689228</v>
      </c>
      <c r="V424" s="667">
        <f>IF(INDEX(Historical!$N$7:$N$1213,MATCH(B424,Historical!$B$7:$B$1244,0))=0,"n/a",((INDEX(Historical!$C$7:$C$1222,MATCH(B424,Historical!$B$7:$B$1244,0))/INDEX(Historical!$N$7:$N$1213,MATCH(B424,Historical!$B$7:$B$1244,0)))^(1/10)-1)*100)</f>
        <v>9.5958226385217227</v>
      </c>
      <c r="W424" s="668">
        <f>IF(OR(U424&lt;=0,U424="n/a",V424&lt;=0,V424="n/a"),"n/a",U424/V424)</f>
        <v>0.98883645189285174</v>
      </c>
      <c r="X424" s="669">
        <f>IF(OR(AJ424&lt;=0,AJ424="n/a",U424&lt;=0,U424="n/a"),"n/a",U424/AJ424)</f>
        <v>0.94886992108689228</v>
      </c>
      <c r="Y424" s="631"/>
      <c r="Z424" s="618">
        <f>IF(OR(AC424&lt;0.01,AC424="n/a"),"n/a",M424/AC424*100)</f>
        <v>39.137645107794356</v>
      </c>
      <c r="AA424" s="841">
        <f>IF(OR(AC424&lt;0.01,AC424="n/a"),"n/a",I424/AC424)</f>
        <v>26.888888888888886</v>
      </c>
      <c r="AB424" s="842">
        <v>12</v>
      </c>
      <c r="AC424" s="821">
        <v>6.03</v>
      </c>
      <c r="AD424" s="821">
        <v>2.96</v>
      </c>
      <c r="AE424" s="821">
        <v>3.92</v>
      </c>
      <c r="AF424" s="821">
        <v>7.6</v>
      </c>
      <c r="AG424" s="821">
        <v>29.2</v>
      </c>
      <c r="AH424" s="821">
        <v>-1.4000000000000001</v>
      </c>
      <c r="AI424" s="821">
        <v>9.9699999999999989</v>
      </c>
      <c r="AJ424" s="821">
        <v>10</v>
      </c>
      <c r="AK424" s="821">
        <v>9.08</v>
      </c>
      <c r="AL424" s="833">
        <v>81150</v>
      </c>
      <c r="AM424" s="827">
        <v>0.12</v>
      </c>
      <c r="AN424" s="821">
        <v>1.0900000000000001</v>
      </c>
      <c r="AO424" s="705">
        <f>IF(U424="n/a","n/a",IF(AA424&lt;0,"n/a",IF(AA424="n/a","n/a",J424+U424-AA424)))</f>
        <v>-15.944657421944965</v>
      </c>
      <c r="AP424" s="706">
        <f>IF(U424="n/a","n/a",J424+U424)</f>
        <v>10.94423146694392</v>
      </c>
      <c r="AQ424" s="843">
        <f>IF(OR(AC424&lt;0.01,AC424="n/a",AF424="n/a"),"n/a",(I424/SQRT(22.5*AC424*(I424/AF424))-1)*100)</f>
        <v>201.37135125626102</v>
      </c>
      <c r="AR424" s="618">
        <f>INDEX(Historical!$C$7:$C$1222,MATCH(B424,Historical!$B$7:$B$1244,0))*IF(AH424="n/a",1.03,IF(AH424&lt;0,1.01,IF(AH424&gt;10,1.1,(1+AH424/100))))</f>
        <v>2.2725</v>
      </c>
      <c r="AS424" s="841">
        <f>IF($AI424="n/a",1.03*AR424,IF($AI424&lt;0,1.01*AR424,IF($AI424&gt;10,1.1*AR424,(1+$AI424/100)*AR424)))</f>
        <v>2.4990682499999997</v>
      </c>
      <c r="AT424" s="841">
        <f>IF($AK424="n/a",1.03*AS424,IF($AK424&lt;0,1.01*AS424,IF($AK424&gt;10,1.1*AS424,(1+$AK424/100)*AS424)))</f>
        <v>2.7259836470999996</v>
      </c>
      <c r="AU424" s="841">
        <f>IF($AK424="n/a",1.03*AT424,IF($AK424&lt;0,1.01*AT424,IF($AK424&gt;10,1.1*AT424,(1+$AK424/100)*AT424)))</f>
        <v>2.9735029622566795</v>
      </c>
      <c r="AV424" s="841">
        <f>IF($AK424="n/a",1.03*AU424,IF($AK424&lt;0,1.01*AU424,IF($AK424&gt;10,1.1*AU424,(1+$AK424/100)*AU424)))</f>
        <v>3.2434970312295861</v>
      </c>
      <c r="AW424" s="618">
        <f>SUM(AR424:AV424)</f>
        <v>13.714551890586264</v>
      </c>
      <c r="AX424" s="713">
        <f>AW424/I424*100</f>
        <v>8.4584629891367129</v>
      </c>
      <c r="AY424" s="887">
        <v>0.92</v>
      </c>
      <c r="AZ424" s="827">
        <v>13.120000000000001</v>
      </c>
      <c r="BA424" s="827">
        <v>-11.469999999999999</v>
      </c>
      <c r="BB424" s="827">
        <v>-4.32</v>
      </c>
      <c r="BC424" s="827">
        <v>-0.06</v>
      </c>
      <c r="BE424" s="594">
        <v>2010</v>
      </c>
      <c r="BF424" s="853">
        <f>IF(BE424&gt;2020,0,IF(BE424&gt;2008,1,IF(BE424&gt;2001,2,IF(BE424&gt;1990,3,IF(BE424&gt;1980,4,IF(BE424&gt;1973,5,IF(BE424&gt;1970,6,IF(BE424&gt;1960,7,IF(BE424&gt;1958,8,IF(BE424&gt;1953,9,10))))))))))</f>
        <v>1</v>
      </c>
      <c r="BG424" s="837">
        <v>9.1999999999999993</v>
      </c>
      <c r="BH424" s="820" t="s">
        <v>4443</v>
      </c>
      <c r="BI424" s="820" t="s">
        <v>4444</v>
      </c>
    </row>
    <row r="425" spans="1:61" ht="11.25" customHeight="1" x14ac:dyDescent="0.2">
      <c r="A425" s="819" t="s">
        <v>108</v>
      </c>
      <c r="B425" s="830" t="s">
        <v>109</v>
      </c>
      <c r="C425" s="885" t="s">
        <v>111</v>
      </c>
      <c r="D425" s="885" t="s">
        <v>4219</v>
      </c>
      <c r="E425" s="699">
        <v>65</v>
      </c>
      <c r="F425" s="1122">
        <v>8</v>
      </c>
      <c r="G425" s="1098" t="s">
        <v>36</v>
      </c>
      <c r="H425" s="1098" t="s">
        <v>36</v>
      </c>
      <c r="I425" t="n">
        <v>102.78</v>
      </c>
      <c r="J425" s="618">
        <f>(M425/I425)*100</f>
        <v>5.5689623166883235</v>
      </c>
      <c r="K425" s="832">
        <v>1.5</v>
      </c>
      <c r="L425" s="842">
        <v>4</v>
      </c>
      <c r="M425" s="609">
        <f>K425*L425</f>
        <v>6</v>
      </c>
      <c r="N425" s="825" t="s">
        <v>110</v>
      </c>
      <c r="O425" s="700">
        <v>1.49</v>
      </c>
      <c r="P425" s="603">
        <v>44973</v>
      </c>
      <c r="Q425" s="603">
        <v>44997</v>
      </c>
      <c r="R425" s="609">
        <f>(K425-O425)/O425*100</f>
        <v>0.67114093959731602</v>
      </c>
      <c r="S425" s="667">
        <f>IF(INDEX(Historical!$D$7:$D$1220,MATCH(B425,Historical!$B$7:$B$1244,0))=0,"n/a",(INDEX(Historical!$C$7:$C$1222,MATCH(B425,Historical!$B$7:$B$1244,0))/INDEX(Historical!$D$7:$D$1220,MATCH(B425,Historical!$B$7:$B$1244,0))-1)*100)</f>
        <v>0.67567567567567988</v>
      </c>
      <c r="T425" s="667">
        <f>IF(INDEX(Historical!$F$7:$F$1213,MATCH(B425,Historical!$B$7:$B$1244,0))=0,"n/a",((INDEX(Historical!$C$7:$C$1222,MATCH(B425,Historical!$B$7:$B$1244,0))/INDEX(Historical!$F$7:$F$1213,MATCH(B425,Historical!$B$7:$B$1244,0)))^(1/3)-1)*100)</f>
        <v>1.1442640638950952</v>
      </c>
      <c r="U425" s="667">
        <f>IF(INDEX(Historical!$H$7:$H$1213,MATCH(B425,Historical!$B$7:$B$1244,0))=0,"n/a",((INDEX(Historical!$C$7:$C$1222,MATCH(B425,Historical!$B$7:$B$1244,0))/INDEX(Historical!$H$7:$H$1213,MATCH(B425,Historical!$B$7:$B$1244,0)))^(1/5)-1)*100)</f>
        <v>4.8647873159884947</v>
      </c>
      <c r="V425" s="667">
        <f>IF(INDEX(Historical!$N$7:$N$1213,MATCH(B425,Historical!$B$7:$B$1244,0))=0,"n/a",((INDEX(Historical!$C$7:$C$1222,MATCH(B425,Historical!$B$7:$B$1244,0))/INDEX(Historical!$N$7:$N$1213,MATCH(B425,Historical!$B$7:$B$1244,0)))^(1/10)-1)*100)</f>
        <v>9.7067692375690804</v>
      </c>
      <c r="W425" s="668">
        <f>IF(OR(U425&lt;=0,U425="n/a",V425&lt;=0,V425="n/a"),"n/a",U425/V425)</f>
        <v>0.50117471600744579</v>
      </c>
      <c r="X425" s="669">
        <f>IF(OR(AJ425&lt;=0,AJ425="n/a",U425&lt;=0,U425="n/a"),"n/a",U425/AJ425)</f>
        <v>2.3165653885659498</v>
      </c>
      <c r="Y425" s="830"/>
      <c r="Z425" s="618">
        <f>IF(OR(AC425&lt;0.01,AC425="n/a"),"n/a",M425/AC425*100)</f>
        <v>59.171597633136088</v>
      </c>
      <c r="AA425" s="841">
        <f>IF(OR(AC425&lt;0.01,AC425="n/a"),"n/a",I425/AC425)</f>
        <v>10.625246548323471</v>
      </c>
      <c r="AB425" s="842">
        <v>12</v>
      </c>
      <c r="AC425" s="821">
        <v>10.14</v>
      </c>
      <c r="AD425" s="821" t="s">
        <v>135</v>
      </c>
      <c r="AE425" s="821">
        <v>1.76</v>
      </c>
      <c r="AF425" s="821">
        <v>4.0599999999999996</v>
      </c>
      <c r="AG425" s="821">
        <v>40.200000000000003</v>
      </c>
      <c r="AH425" s="821">
        <v>0.6</v>
      </c>
      <c r="AI425" s="821">
        <v>9.91</v>
      </c>
      <c r="AJ425" s="821">
        <v>2.1</v>
      </c>
      <c r="AK425" s="821">
        <v>-0.22999999999999998</v>
      </c>
      <c r="AL425" s="833">
        <v>60220</v>
      </c>
      <c r="AM425" s="827">
        <v>0.11</v>
      </c>
      <c r="AN425" s="821">
        <v>1.08</v>
      </c>
      <c r="AO425" s="705">
        <f>IF(U425="n/a","n/a",IF(AA425&lt;0,"n/a",IF(AA425="n/a","n/a",J425+U425-AA425)))</f>
        <v>-0.19149691564665261</v>
      </c>
      <c r="AP425" s="706">
        <f>IF(U425="n/a","n/a",J425+U425)</f>
        <v>10.433749632676818</v>
      </c>
      <c r="AQ425" s="843">
        <f>IF(OR(AC425&lt;0.01,AC425="n/a",AF425="n/a"),"n/a",(I425/SQRT(22.5*AC425*(I425/AF425))-1)*100)</f>
        <v>38.465400389320337</v>
      </c>
      <c r="AR425" s="618">
        <f>INDEX(Historical!$C$7:$C$1222,MATCH(B425,Historical!$B$7:$B$1244,0))*IF(AH425="n/a",1.03,IF(AH425&lt;0,1.01,IF(AH425&gt;10,1.1,(1+AH425/100))))</f>
        <v>5.9957599999999998</v>
      </c>
      <c r="AS425" s="841">
        <f>IF($AI425="n/a",1.03*AR425,IF($AI425&lt;0,1.01*AR425,IF($AI425&gt;10,1.1*AR425,(1+$AI425/100)*AR425)))</f>
        <v>6.5899398159999993</v>
      </c>
      <c r="AT425" s="841">
        <f>IF($AK425="n/a",1.03*AS425,IF($AK425&lt;0,1.01*AS425,IF($AK425&gt;10,1.1*AS425,(1+$AK425/100)*AS425)))</f>
        <v>6.6558392141599994</v>
      </c>
      <c r="AU425" s="841">
        <f>IF($AK425="n/a",1.03*AT425,IF($AK425&lt;0,1.01*AT425,IF($AK425&gt;10,1.1*AT425,(1+$AK425/100)*AT425)))</f>
        <v>6.7223976063015991</v>
      </c>
      <c r="AV425" s="841">
        <f>IF($AK425="n/a",1.03*AU425,IF($AK425&lt;0,1.01*AU425,IF($AK425&gt;10,1.1*AU425,(1+$AK425/100)*AU425)))</f>
        <v>6.7896215823646155</v>
      </c>
      <c r="AW425" s="618">
        <f>SUM(AR425:AV425)</f>
        <v>32.753558218826214</v>
      </c>
      <c r="AX425" s="713">
        <f>AW425/I425*100</f>
        <v>30.400555243016719</v>
      </c>
      <c r="AY425" s="887">
        <v>0.96</v>
      </c>
      <c r="AZ425" s="827">
        <v>0.91999999999999993</v>
      </c>
      <c r="BA425" s="827">
        <v>-30.34</v>
      </c>
      <c r="BB425" s="827">
        <v>-9.2299999999999986</v>
      </c>
      <c r="BC425" s="827">
        <v>-15.5</v>
      </c>
      <c r="BE425" s="594">
        <v>1959</v>
      </c>
      <c r="BF425" s="853">
        <f>IF(BE425&gt;2020,0,IF(BE425&gt;2008,1,IF(BE425&gt;2001,2,IF(BE425&gt;1990,3,IF(BE425&gt;1980,4,IF(BE425&gt;1973,5,IF(BE425&gt;1970,6,IF(BE425&gt;1960,7,IF(BE425&gt;1958,8,IF(BE425&gt;1953,9,10))))))))))</f>
        <v>8</v>
      </c>
      <c r="BG425" s="837">
        <v>12.6</v>
      </c>
      <c r="BH425" s="820" t="s">
        <v>4443</v>
      </c>
      <c r="BI425" s="820" t="s">
        <v>4444</v>
      </c>
    </row>
    <row r="426" spans="1:61" ht="11.25" customHeight="1" x14ac:dyDescent="0.2">
      <c r="A426" s="819" t="s">
        <v>4949</v>
      </c>
      <c r="B426" s="830" t="s">
        <v>656</v>
      </c>
      <c r="C426" s="885" t="s">
        <v>177</v>
      </c>
      <c r="D426" s="885" t="s">
        <v>4195</v>
      </c>
      <c r="E426" s="699">
        <v>22</v>
      </c>
      <c r="F426" s="1122">
        <v>157</v>
      </c>
      <c r="G426" s="1094" t="s">
        <v>105</v>
      </c>
      <c r="H426" s="1094" t="s">
        <v>105</v>
      </c>
      <c r="I426" t="n">
        <v>53.16</v>
      </c>
      <c r="J426" s="618">
        <f>(M426/I426)*100</f>
        <v>7.8818660647103096</v>
      </c>
      <c r="K426" s="839">
        <v>1.0475000000000001</v>
      </c>
      <c r="L426" s="842">
        <v>4</v>
      </c>
      <c r="M426" s="609">
        <f>K426*L426</f>
        <v>4.1900000000000004</v>
      </c>
      <c r="N426" s="825" t="s">
        <v>106</v>
      </c>
      <c r="O426" s="701">
        <v>1.0375000000000001</v>
      </c>
      <c r="P426" s="603">
        <v>44869</v>
      </c>
      <c r="Q426" s="603">
        <v>44879</v>
      </c>
      <c r="R426" s="609">
        <f>(K426-O426)/O426*100</f>
        <v>0.96385542168674776</v>
      </c>
      <c r="S426" s="667">
        <f>IF(INDEX(Historical!$D$7:$D$1220,MATCH(B426,Historical!$B$7:$B$1244,0))=0,"n/a",(INDEX(Historical!$C$7:$C$1222,MATCH(B426,Historical!$B$7:$B$1244,0))/INDEX(Historical!$D$7:$D$1220,MATCH(B426,Historical!$B$7:$B$1244,0))-1)*100)</f>
        <v>0.97087378640776656</v>
      </c>
      <c r="T426" s="667">
        <f>IF(INDEX(Historical!$F$7:$F$1213,MATCH(B426,Historical!$B$7:$B$1244,0))=0,"n/a",((INDEX(Historical!$C$7:$C$1222,MATCH(B426,Historical!$B$7:$B$1244,0))/INDEX(Historical!$F$7:$F$1213,MATCH(B426,Historical!$B$7:$B$1244,0)))^(1/3)-1)*100)</f>
        <v>1.0221476876846713</v>
      </c>
      <c r="U426" s="667">
        <f>IF(INDEX(Historical!$H$7:$H$1213,MATCH(B426,Historical!$B$7:$B$1244,0))=0,"n/a",((INDEX(Historical!$C$7:$C$1222,MATCH(B426,Historical!$B$7:$B$1244,0))/INDEX(Historical!$H$7:$H$1213,MATCH(B426,Historical!$B$7:$B$1244,0)))^(1/5)-1)*100)</f>
        <v>3.3828417605608507</v>
      </c>
      <c r="V426" s="667">
        <f>IF(INDEX(Historical!$N$7:$N$1213,MATCH(B426,Historical!$B$7:$B$1244,0))=0,"n/a",((INDEX(Historical!$C$7:$C$1222,MATCH(B426,Historical!$B$7:$B$1244,0))/INDEX(Historical!$N$7:$N$1213,MATCH(B426,Historical!$B$7:$B$1244,0)))^(1/10)-1)*100)</f>
        <v>8.8353173777789173</v>
      </c>
      <c r="W426" s="668">
        <f>IF(OR(U426&lt;=0,U426="n/a",V426&lt;=0,V426="n/a"),"n/a",U426/V426)</f>
        <v>0.38287722058166207</v>
      </c>
      <c r="X426" s="669">
        <f>IF(OR(AJ426&lt;=0,AJ426="n/a",U426&lt;=0,U426="n/a"),"n/a",U426/AJ426)</f>
        <v>2.2552278403739003</v>
      </c>
      <c r="Y426" s="831"/>
      <c r="Z426" s="618">
        <f>IF(OR(AC426&lt;0.01,AC426="n/a"),"n/a",M426/AC426*100)</f>
        <v>101.94647201946472</v>
      </c>
      <c r="AA426" s="841">
        <f>IF(OR(AC426&lt;0.01,AC426="n/a"),"n/a",I426/AC426)</f>
        <v>12.934306569343065</v>
      </c>
      <c r="AB426" s="842">
        <v>12</v>
      </c>
      <c r="AC426" s="821">
        <v>4.1100000000000003</v>
      </c>
      <c r="AD426" s="821">
        <v>2.4700000000000002</v>
      </c>
      <c r="AE426" s="821">
        <v>3.37</v>
      </c>
      <c r="AF426" s="821">
        <v>6.49</v>
      </c>
      <c r="AG426" s="821">
        <v>59.199999999999996</v>
      </c>
      <c r="AH426" s="821">
        <v>-3.4000000000000004</v>
      </c>
      <c r="AI426" s="821">
        <v>6.1</v>
      </c>
      <c r="AJ426" s="821">
        <v>1.5</v>
      </c>
      <c r="AK426" s="821">
        <v>5.25</v>
      </c>
      <c r="AL426" s="833">
        <v>10800</v>
      </c>
      <c r="AM426" s="827">
        <v>0.36</v>
      </c>
      <c r="AN426" s="821">
        <v>2.98</v>
      </c>
      <c r="AO426" s="705">
        <f>IF(U426="n/a","n/a",IF(AA426&lt;0,"n/a",IF(AA426="n/a","n/a",J426+U426-AA426)))</f>
        <v>-1.6695987440719051</v>
      </c>
      <c r="AP426" s="706">
        <f>IF(U426="n/a","n/a",J426+U426)</f>
        <v>11.264707825271159</v>
      </c>
      <c r="AQ426" s="843">
        <f>IF(OR(AC426&lt;0.01,AC426="n/a",AF426="n/a"),"n/a",(I426/SQRT(22.5*AC426*(I426/AF426))-1)*100)</f>
        <v>93.153536666256457</v>
      </c>
      <c r="AR426" s="618">
        <f>INDEX(Historical!$C$7:$C$1222,MATCH(B426,Historical!$B$7:$B$1244,0))*IF(AH426="n/a",1.03,IF(AH426&lt;0,1.01,IF(AH426&gt;10,1.1,(1+AH426/100))))</f>
        <v>4.2016</v>
      </c>
      <c r="AS426" s="841">
        <f>IF($AI426="n/a",1.03*AR426,IF($AI426&lt;0,1.01*AR426,IF($AI426&gt;10,1.1*AR426,(1+$AI426/100)*AR426)))</f>
        <v>4.4578975999999999</v>
      </c>
      <c r="AT426" s="841">
        <f>IF($AK426="n/a",1.03*AS426,IF($AK426&lt;0,1.01*AS426,IF($AK426&gt;10,1.1*AS426,(1+$AK426/100)*AS426)))</f>
        <v>4.6919372240000001</v>
      </c>
      <c r="AU426" s="841">
        <f>IF($AK426="n/a",1.03*AT426,IF($AK426&lt;0,1.01*AT426,IF($AK426&gt;10,1.1*AT426,(1+$AK426/100)*AT426)))</f>
        <v>4.9382639282600005</v>
      </c>
      <c r="AV426" s="841">
        <f>IF($AK426="n/a",1.03*AU426,IF($AK426&lt;0,1.01*AU426,IF($AK426&gt;10,1.1*AU426,(1+$AK426/100)*AU426)))</f>
        <v>5.1975227844936507</v>
      </c>
      <c r="AW426" s="618">
        <f>SUM(AR426:AV426)</f>
        <v>23.487221536753651</v>
      </c>
      <c r="AX426" s="713">
        <f>AW426/I426*100</f>
        <v>44.182132311425235</v>
      </c>
      <c r="AY426" s="887">
        <v>0.92</v>
      </c>
      <c r="AZ426" s="827">
        <v>18.690000000000001</v>
      </c>
      <c r="BA426" s="827">
        <v>-12.2</v>
      </c>
      <c r="BB426" s="827">
        <v>1.73</v>
      </c>
      <c r="BC426" s="827">
        <v>4.5600000000000005</v>
      </c>
      <c r="BE426" s="594">
        <v>2001</v>
      </c>
      <c r="BF426" s="853">
        <f>IF(BE426&gt;2020,0,IF(BE426&gt;2008,1,IF(BE426&gt;2001,2,IF(BE426&gt;1990,3,IF(BE426&gt;1980,4,IF(BE426&gt;1973,5,IF(BE426&gt;1970,6,IF(BE426&gt;1960,7,IF(BE426&gt;1958,8,IF(BE426&gt;1953,9,10))))))))))</f>
        <v>3</v>
      </c>
      <c r="BG426" s="837">
        <v>13.200000000000001</v>
      </c>
      <c r="BH426" s="820" t="s">
        <v>4443</v>
      </c>
      <c r="BI426" s="820" t="s">
        <v>4446</v>
      </c>
    </row>
    <row r="427" spans="1:61" ht="11.25" customHeight="1" x14ac:dyDescent="0.2">
      <c r="A427" s="835" t="s">
        <v>4950</v>
      </c>
      <c r="B427" s="830" t="s">
        <v>3892</v>
      </c>
      <c r="C427" s="885" t="s">
        <v>107</v>
      </c>
      <c r="D427" s="885" t="s">
        <v>4197</v>
      </c>
      <c r="E427" s="699">
        <v>9</v>
      </c>
      <c r="F427" s="1122">
        <v>534</v>
      </c>
      <c r="G427" s="1105" t="s">
        <v>105</v>
      </c>
      <c r="H427" s="1105" t="s">
        <v>105</v>
      </c>
      <c r="I427" s="829">
        <v>28.99</v>
      </c>
      <c r="J427" s="618">
        <f>(M427/I427)*100</f>
        <v>3.8634011728182136</v>
      </c>
      <c r="K427" s="832">
        <v>0.28000000000000003</v>
      </c>
      <c r="L427" s="842">
        <v>4</v>
      </c>
      <c r="M427" s="609">
        <f>K427*L427</f>
        <v>1.1200000000000001</v>
      </c>
      <c r="N427" s="825" t="s">
        <v>162</v>
      </c>
      <c r="O427" s="700">
        <v>0.27</v>
      </c>
      <c r="P427" s="999">
        <v>44637</v>
      </c>
      <c r="Q427" s="999">
        <v>44652</v>
      </c>
      <c r="R427" s="609">
        <f>(K427-O427)/O427*100</f>
        <v>3.7037037037037068</v>
      </c>
      <c r="S427" s="667">
        <f>IF(INDEX(Historical!$D$7:$D$1220,MATCH(B427,Historical!$B$7:$B$1244,0))=0,"n/a",(INDEX(Historical!$C$7:$C$1222,MATCH(B427,Historical!$B$7:$B$1244,0))/INDEX(Historical!$D$7:$D$1220,MATCH(B427,Historical!$B$7:$B$1244,0))-1)*100)</f>
        <v>3.7383177570093462</v>
      </c>
      <c r="T427" s="667">
        <f>IF(INDEX(Historical!$F$7:$F$1213,MATCH(B427,Historical!$B$7:$B$1244,0))=0,"n/a",((INDEX(Historical!$C$7:$C$1222,MATCH(B427,Historical!$B$7:$B$1244,0))/INDEX(Historical!$F$7:$F$1213,MATCH(B427,Historical!$B$7:$B$1244,0)))^(1/3)-1)*100)</f>
        <v>3.5398805448406234</v>
      </c>
      <c r="U427" s="667">
        <f>IF(INDEX(Historical!$H$7:$H$1213,MATCH(B427,Historical!$B$7:$B$1244,0))=0,"n/a",((INDEX(Historical!$C$7:$C$1222,MATCH(B427,Historical!$B$7:$B$1244,0))/INDEX(Historical!$H$7:$H$1213,MATCH(B427,Historical!$B$7:$B$1244,0)))^(1/5)-1)*100)</f>
        <v>22.116132831065393</v>
      </c>
      <c r="V427" s="667" t="str">
        <f>IF(INDEX(Historical!$N$7:$N$1213,MATCH(B427,Historical!$B$7:$B$1244,0))=0,"n/a",((INDEX(Historical!$C$7:$C$1222,MATCH(B427,Historical!$B$7:$B$1244,0))/INDEX(Historical!$N$7:$N$1213,MATCH(B427,Historical!$B$7:$B$1244,0)))^(1/10)-1)*100)</f>
        <v>n/a</v>
      </c>
      <c r="W427" s="668" t="str">
        <f>IF(OR(U427&lt;=0,U427="n/a",V427&lt;=0,V427="n/a"),"n/a",U427/V427)</f>
        <v>n/a</v>
      </c>
      <c r="X427" s="669" t="str">
        <f>IF(OR(AJ427&lt;=0,AJ427="n/a",U427&lt;=0,U427="n/a"),"n/a",U427/AJ427)</f>
        <v>n/a</v>
      </c>
      <c r="Y427" s="831"/>
      <c r="Z427" s="618" t="str">
        <f>IF(OR(AC427&lt;0.01,AC427="n/a"),"n/a",M427/AC427*100)</f>
        <v>n/a</v>
      </c>
      <c r="AA427" s="841" t="str">
        <f>IF(OR(AC427&lt;0.01,AC427="n/a"),"n/a",I427/AC427)</f>
        <v>n/a</v>
      </c>
      <c r="AB427" s="842">
        <v>12</v>
      </c>
      <c r="AC427" s="821" t="s">
        <v>135</v>
      </c>
      <c r="AD427" s="821" t="s">
        <v>135</v>
      </c>
      <c r="AE427" s="821" t="s">
        <v>135</v>
      </c>
      <c r="AF427" s="821" t="s">
        <v>135</v>
      </c>
      <c r="AG427" s="821" t="s">
        <v>135</v>
      </c>
      <c r="AH427" s="821" t="s">
        <v>135</v>
      </c>
      <c r="AI427" s="821" t="s">
        <v>135</v>
      </c>
      <c r="AJ427" s="821" t="s">
        <v>135</v>
      </c>
      <c r="AK427" s="821" t="s">
        <v>135</v>
      </c>
      <c r="AL427" s="833" t="s">
        <v>135</v>
      </c>
      <c r="AM427" s="827" t="s">
        <v>135</v>
      </c>
      <c r="AN427" s="821" t="s">
        <v>135</v>
      </c>
      <c r="AO427" s="705" t="str">
        <f>IF(U427="n/a","n/a",IF(AA427&lt;0,"n/a",IF(AA427="n/a","n/a",J427+U427-AA427)))</f>
        <v>n/a</v>
      </c>
      <c r="AP427" s="706">
        <f>IF(U427="n/a","n/a",J427+U427)</f>
        <v>25.979534003883607</v>
      </c>
      <c r="AQ427" s="843" t="str">
        <f>IF(OR(AC427&lt;0.01,AC427="n/a",AF427="n/a"),"n/a",(I427/SQRT(22.5*AC427*(I427/AF427))-1)*100)</f>
        <v>n/a</v>
      </c>
      <c r="AR427" s="618">
        <f>INDEX(Historical!$C$7:$C$1222,MATCH(B427,Historical!$B$7:$B$1244,0))*IF(AH427="n/a",1.03,IF(AH427&lt;0,1.01,IF(AH427&gt;10,1.1,(1+AH427/100))))</f>
        <v>1.1433000000000002</v>
      </c>
      <c r="AS427" s="841">
        <f>IF($AI427="n/a",1.03*AR427,IF($AI427&lt;0,1.01*AR427,IF($AI427&gt;10,1.1*AR427,(1+$AI427/100)*AR427)))</f>
        <v>1.1775990000000003</v>
      </c>
      <c r="AT427" s="841">
        <f>IF($AK427="n/a",1.03*AS427,IF($AK427&lt;0,1.01*AS427,IF($AK427&gt;10,1.1*AS427,(1+$AK427/100)*AS427)))</f>
        <v>1.2129269700000003</v>
      </c>
      <c r="AU427" s="841">
        <f>IF($AK427="n/a",1.03*AT427,IF($AK427&lt;0,1.01*AT427,IF($AK427&gt;10,1.1*AT427,(1+$AK427/100)*AT427)))</f>
        <v>1.2493147791000003</v>
      </c>
      <c r="AV427" s="841">
        <f>IF($AK427="n/a",1.03*AU427,IF($AK427&lt;0,1.01*AU427,IF($AK427&gt;10,1.1*AU427,(1+$AK427/100)*AU427)))</f>
        <v>1.2867942224730005</v>
      </c>
      <c r="AW427" s="618">
        <f>SUM(AR427:AV427)</f>
        <v>6.0699349715730015</v>
      </c>
      <c r="AX427" s="713">
        <f>AW427/I427*100</f>
        <v>20.938030257236985</v>
      </c>
      <c r="AY427" s="887" t="s">
        <v>135</v>
      </c>
      <c r="AZ427" s="827" t="s">
        <v>135</v>
      </c>
      <c r="BA427" s="827" t="s">
        <v>135</v>
      </c>
      <c r="BB427" s="827" t="s">
        <v>135</v>
      </c>
      <c r="BC427" s="827" t="s">
        <v>135</v>
      </c>
      <c r="BD427" s="861" t="s">
        <v>4126</v>
      </c>
      <c r="BE427" s="594">
        <v>2014</v>
      </c>
      <c r="BF427" s="853">
        <f>IF(BE427&gt;2020,0,IF(BE427&gt;2008,1,IF(BE427&gt;2001,2,IF(BE427&gt;1990,3,IF(BE427&gt;1980,4,IF(BE427&gt;1973,5,IF(BE427&gt;1970,6,IF(BE427&gt;1960,7,IF(BE427&gt;1958,8,IF(BE427&gt;1953,9,10))))))))))</f>
        <v>1</v>
      </c>
      <c r="BG427" s="837" t="s">
        <v>135</v>
      </c>
      <c r="BH427" s="820" t="s">
        <v>4443</v>
      </c>
      <c r="BI427" s="820" t="s">
        <v>4444</v>
      </c>
    </row>
    <row r="428" spans="1:61" ht="11.25" customHeight="1" x14ac:dyDescent="0.2">
      <c r="A428" s="826" t="s">
        <v>4951</v>
      </c>
      <c r="B428" s="830" t="s">
        <v>671</v>
      </c>
      <c r="C428" s="885" t="s">
        <v>244</v>
      </c>
      <c r="D428" s="885" t="s">
        <v>4176</v>
      </c>
      <c r="E428" s="699">
        <v>18</v>
      </c>
      <c r="F428" s="1122">
        <v>211</v>
      </c>
      <c r="G428" s="1104" t="s">
        <v>105</v>
      </c>
      <c r="H428" s="1104" t="s">
        <v>105</v>
      </c>
      <c r="I428" s="829">
        <v>50.44</v>
      </c>
      <c r="J428" s="618">
        <f>(M428/I428)*100</f>
        <v>2.2204599524187159</v>
      </c>
      <c r="K428" s="832">
        <v>0.28000000000000003</v>
      </c>
      <c r="L428" s="842">
        <v>4</v>
      </c>
      <c r="M428" s="609">
        <f>K428*L428</f>
        <v>1.1200000000000001</v>
      </c>
      <c r="N428" s="825" t="s">
        <v>110</v>
      </c>
      <c r="O428" s="700">
        <v>0.26</v>
      </c>
      <c r="P428" s="603">
        <v>44715</v>
      </c>
      <c r="Q428" s="603">
        <v>44732</v>
      </c>
      <c r="R428" s="609">
        <f>(K428-O428)/O428*100</f>
        <v>7.6923076923076987</v>
      </c>
      <c r="S428" s="667">
        <f>IF(INDEX(Historical!$D$7:$D$1220,MATCH(B428,Historical!$B$7:$B$1244,0))=0,"n/a",(INDEX(Historical!$C$7:$C$1222,MATCH(B428,Historical!$B$7:$B$1244,0))/INDEX(Historical!$D$7:$D$1220,MATCH(B428,Historical!$B$7:$B$1244,0))-1)*100)</f>
        <v>12.244897959183687</v>
      </c>
      <c r="T428" s="667">
        <f>IF(INDEX(Historical!$F$7:$F$1213,MATCH(B428,Historical!$B$7:$B$1244,0))=0,"n/a",((INDEX(Historical!$C$7:$C$1222,MATCH(B428,Historical!$B$7:$B$1244,0))/INDEX(Historical!$F$7:$F$1213,MATCH(B428,Historical!$B$7:$B$1244,0)))^(1/3)-1)*100)</f>
        <v>8.5503957932088639</v>
      </c>
      <c r="U428" s="667">
        <f>IF(INDEX(Historical!$H$7:$H$1213,MATCH(B428,Historical!$B$7:$B$1244,0))=0,"n/a",((INDEX(Historical!$C$7:$C$1222,MATCH(B428,Historical!$B$7:$B$1244,0))/INDEX(Historical!$H$7:$H$1213,MATCH(B428,Historical!$B$7:$B$1244,0)))^(1/5)-1)*100)</f>
        <v>9.1507859638582101</v>
      </c>
      <c r="V428" s="667">
        <f>IF(INDEX(Historical!$N$7:$N$1213,MATCH(B428,Historical!$B$7:$B$1244,0))=0,"n/a",((INDEX(Historical!$C$7:$C$1222,MATCH(B428,Historical!$B$7:$B$1244,0))/INDEX(Historical!$N$7:$N$1213,MATCH(B428,Historical!$B$7:$B$1244,0)))^(1/10)-1)*100)</f>
        <v>10.925860857811575</v>
      </c>
      <c r="W428" s="668">
        <f>IF(OR(U428&lt;=0,U428="n/a",V428&lt;=0,V428="n/a"),"n/a",U428/V428)</f>
        <v>0.83753455063595705</v>
      </c>
      <c r="X428" s="669" t="str">
        <f>IF(OR(AJ428&lt;=0,AJ428="n/a",U428&lt;=0,U428="n/a"),"n/a",U428/AJ428)</f>
        <v>n/a</v>
      </c>
      <c r="Y428" s="640"/>
      <c r="Z428" s="618">
        <f>IF(OR(AC428&lt;0.01,AC428="n/a"),"n/a",M428/AC428*100)</f>
        <v>79.432624113475185</v>
      </c>
      <c r="AA428" s="841">
        <f>IF(OR(AC428&lt;0.01,AC428="n/a"),"n/a",I428/AC428)</f>
        <v>35.773049645390074</v>
      </c>
      <c r="AB428" s="842">
        <v>3</v>
      </c>
      <c r="AC428" s="821">
        <v>1.41</v>
      </c>
      <c r="AD428" s="821">
        <v>2.39</v>
      </c>
      <c r="AE428" s="821">
        <v>1.19</v>
      </c>
      <c r="AF428" s="821">
        <v>2.27</v>
      </c>
      <c r="AG428" s="821">
        <v>6.3</v>
      </c>
      <c r="AH428" s="821">
        <v>79.5</v>
      </c>
      <c r="AI428" s="821">
        <v>14.030000000000001</v>
      </c>
      <c r="AJ428" s="821">
        <v>-0.4</v>
      </c>
      <c r="AK428" s="821">
        <v>15</v>
      </c>
      <c r="AL428" s="833">
        <v>1590</v>
      </c>
      <c r="AM428" s="827">
        <v>3.1</v>
      </c>
      <c r="AN428" s="821">
        <v>0.68</v>
      </c>
      <c r="AO428" s="705">
        <f>IF(U428="n/a","n/a",IF(AA428&lt;0,"n/a",IF(AA428="n/a","n/a",J428+U428-AA428)))</f>
        <v>-24.401803729113148</v>
      </c>
      <c r="AP428" s="706">
        <f>IF(U428="n/a","n/a",J428+U428)</f>
        <v>11.371245916276926</v>
      </c>
      <c r="AQ428" s="843">
        <f>IF(OR(AC428&lt;0.01,AC428="n/a",AF428="n/a"),"n/a",(I428/SQRT(22.5*AC428*(I428/AF428))-1)*100)</f>
        <v>89.97639934714168</v>
      </c>
      <c r="AR428" s="618">
        <f>INDEX(Historical!$C$7:$C$1222,MATCH(B428,Historical!$B$7:$B$1244,0))*IF(AH428="n/a",1.03,IF(AH428&lt;0,1.01,IF(AH428&gt;10,1.1,(1+AH428/100))))</f>
        <v>1.2100000000000002</v>
      </c>
      <c r="AS428" s="841">
        <f>IF($AI428="n/a",1.03*AR428,IF($AI428&lt;0,1.01*AR428,IF($AI428&gt;10,1.1*AR428,(1+$AI428/100)*AR428)))</f>
        <v>1.3310000000000004</v>
      </c>
      <c r="AT428" s="841">
        <f>IF($AK428="n/a",1.03*AS428,IF($AK428&lt;0,1.01*AS428,IF($AK428&gt;10,1.1*AS428,(1+$AK428/100)*AS428)))</f>
        <v>1.4641000000000006</v>
      </c>
      <c r="AU428" s="841">
        <f>IF($AK428="n/a",1.03*AT428,IF($AK428&lt;0,1.01*AT428,IF($AK428&gt;10,1.1*AT428,(1+$AK428/100)*AT428)))</f>
        <v>1.6105100000000008</v>
      </c>
      <c r="AV428" s="841">
        <f>IF($AK428="n/a",1.03*AU428,IF($AK428&lt;0,1.01*AU428,IF($AK428&gt;10,1.1*AU428,(1+$AK428/100)*AU428)))</f>
        <v>1.7715610000000011</v>
      </c>
      <c r="AW428" s="618">
        <f>SUM(AR428:AV428)</f>
        <v>7.3871710000000022</v>
      </c>
      <c r="AX428" s="713">
        <f>AW428/I428*100</f>
        <v>14.645461934972248</v>
      </c>
      <c r="AY428" s="887">
        <v>1.02</v>
      </c>
      <c r="AZ428" s="827">
        <v>34.54</v>
      </c>
      <c r="BA428" s="827">
        <v>-9.44</v>
      </c>
      <c r="BB428" s="827">
        <v>3.15</v>
      </c>
      <c r="BC428" s="827">
        <v>7.5399999999999991</v>
      </c>
      <c r="BE428" s="594">
        <v>2005</v>
      </c>
      <c r="BF428" s="853">
        <f>IF(BE428&gt;2020,0,IF(BE428&gt;2008,1,IF(BE428&gt;2001,2,IF(BE428&gt;1990,3,IF(BE428&gt;1980,4,IF(BE428&gt;1973,5,IF(BE428&gt;1970,6,IF(BE428&gt;1960,7,IF(BE428&gt;1958,8,IF(BE428&gt;1953,9,10))))))))))</f>
        <v>2</v>
      </c>
      <c r="BG428" s="837">
        <v>2.6</v>
      </c>
      <c r="BH428" s="820" t="s">
        <v>4443</v>
      </c>
      <c r="BI428" s="820" t="s">
        <v>4444</v>
      </c>
    </row>
    <row r="429" spans="1:61" s="737" customFormat="1" ht="11.25" customHeight="1" x14ac:dyDescent="0.2">
      <c r="A429" s="613" t="s">
        <v>4952</v>
      </c>
      <c r="B429" s="743" t="s">
        <v>124</v>
      </c>
      <c r="C429" s="885" t="s">
        <v>127</v>
      </c>
      <c r="D429" s="885" t="s">
        <v>125</v>
      </c>
      <c r="E429" s="721">
        <v>53</v>
      </c>
      <c r="F429" s="1122">
        <v>28</v>
      </c>
      <c r="G429" s="1121" t="s">
        <v>114</v>
      </c>
      <c r="H429" s="1121" t="s">
        <v>114</v>
      </c>
      <c r="I429" t="n">
        <v>44.29</v>
      </c>
      <c r="J429" s="723">
        <f>(M429/I429)*100</f>
        <v>8.0982123626965308</v>
      </c>
      <c r="K429" s="724">
        <v>0.94</v>
      </c>
      <c r="L429" s="725">
        <v>4</v>
      </c>
      <c r="M429" s="726">
        <f>K429*L429</f>
        <v>3.76</v>
      </c>
      <c r="N429" s="727" t="s">
        <v>126</v>
      </c>
      <c r="O429" s="728">
        <v>0.9</v>
      </c>
      <c r="P429" s="1037">
        <v>44818</v>
      </c>
      <c r="Q429" s="1037">
        <v>44845</v>
      </c>
      <c r="R429" s="726">
        <f>(K429-O429)/O429*100</f>
        <v>4.4444444444444366</v>
      </c>
      <c r="S429" s="667">
        <f>IF(INDEX(Historical!$D$7:$D$1220,MATCH(B429,Historical!$B$7:$B$1244,0))=0,"n/a",(INDEX(Historical!$C$7:$C$1222,MATCH(B429,Historical!$B$7:$B$1244,0))/INDEX(Historical!$D$7:$D$1220,MATCH(B429,Historical!$B$7:$B$1244,0))-1)*100)</f>
        <v>4.5977011494252817</v>
      </c>
      <c r="T429" s="667">
        <f>IF(INDEX(Historical!$F$7:$F$1213,MATCH(B429,Historical!$B$7:$B$1244,0))=0,"n/a",((INDEX(Historical!$C$7:$C$1222,MATCH(B429,Historical!$B$7:$B$1244,0))/INDEX(Historical!$F$7:$F$1213,MATCH(B429,Historical!$B$7:$B$1244,0)))^(1/3)-1)*100)</f>
        <v>3.532296316821637</v>
      </c>
      <c r="U429" s="667">
        <f>IF(INDEX(Historical!$H$7:$H$1213,MATCH(B429,Historical!$B$7:$B$1244,0))=0,"n/a",((INDEX(Historical!$C$7:$C$1222,MATCH(B429,Historical!$B$7:$B$1244,0))/INDEX(Historical!$H$7:$H$1213,MATCH(B429,Historical!$B$7:$B$1244,0)))^(1/5)-1)*100)</f>
        <v>7.8898047904029989</v>
      </c>
      <c r="V429" s="667">
        <f>IF(INDEX(Historical!$N$7:$N$1213,MATCH(B429,Historical!$B$7:$B$1244,0))=0,"n/a",((INDEX(Historical!$C$7:$C$1222,MATCH(B429,Historical!$B$7:$B$1244,0))/INDEX(Historical!$N$7:$N$1213,MATCH(B429,Historical!$B$7:$B$1244,0)))^(1/10)-1)*100)</f>
        <v>8.1031854150305236</v>
      </c>
      <c r="W429" s="668">
        <f>IF(OR(U429&lt;=0,U429="n/a",V429&lt;=0,V429="n/a"),"n/a",U429/V429)</f>
        <v>0.97366706872685804</v>
      </c>
      <c r="X429" s="669" t="str">
        <f>IF(OR(AJ429&lt;=0,AJ429="n/a",U429&lt;=0,U429="n/a"),"n/a",U429/AJ429)</f>
        <v>n/a</v>
      </c>
      <c r="Y429" s="1135"/>
      <c r="Z429" s="723">
        <f>IF(OR(AC429&lt;0.01,AC429="n/a"),"n/a",M429/AC429*100)</f>
        <v>117.86833855799372</v>
      </c>
      <c r="AA429" s="730">
        <f>IF(OR(AC429&lt;0.01,AC429="n/a"),"n/a",I429/AC429)</f>
        <v>14.55485893416928</v>
      </c>
      <c r="AB429" s="725">
        <v>12</v>
      </c>
      <c r="AC429" s="731">
        <v>3.19</v>
      </c>
      <c r="AD429" s="731">
        <v>3.14</v>
      </c>
      <c r="AE429" s="731">
        <v>3.34</v>
      </c>
      <c r="AF429" s="731" t="s">
        <v>135</v>
      </c>
      <c r="AG429" s="739">
        <v>-69.599999999999994</v>
      </c>
      <c r="AH429" s="731">
        <v>-44.6</v>
      </c>
      <c r="AI429" s="731">
        <v>4.6899999999999995</v>
      </c>
      <c r="AJ429" s="731">
        <v>-28.799999999999997</v>
      </c>
      <c r="AK429" s="731">
        <v>4.6399999999999997</v>
      </c>
      <c r="AL429" s="732">
        <v>83700</v>
      </c>
      <c r="AM429" s="733">
        <v>0.1</v>
      </c>
      <c r="AN429" s="731" t="s">
        <v>135</v>
      </c>
      <c r="AO429" s="734">
        <f>IF(U429="n/a","n/a",IF(AA429&lt;0,"n/a",IF(AA429="n/a","n/a",J429+U429-AA429)))</f>
        <v>1.4331582189302505</v>
      </c>
      <c r="AP429" s="735">
        <f>IF(U429="n/a","n/a",J429+U429)</f>
        <v>15.988017153099531</v>
      </c>
      <c r="AQ429" s="843" t="str">
        <f>IF(OR(AC429&lt;0.01,AC429="n/a",AF429="n/a"),"n/a",(I429/SQRT(22.5*AC429*(I429/AF429))-1)*100)</f>
        <v>n/a</v>
      </c>
      <c r="AR429" s="618">
        <f>INDEX(Historical!$C$7:$C$1222,MATCH(B429,Historical!$B$7:$B$1244,0))*IF(AH429="n/a",1.03,IF(AH429&lt;0,1.01,IF(AH429&gt;10,1.1,(1+AH429/100))))</f>
        <v>3.6764000000000001</v>
      </c>
      <c r="AS429" s="730">
        <f>IF($AI429="n/a",1.03*AR429,IF($AI429&lt;0,1.01*AR429,IF($AI429&gt;10,1.1*AR429,(1+$AI429/100)*AR429)))</f>
        <v>3.8488231599999998</v>
      </c>
      <c r="AT429" s="730">
        <f>IF($AK429="n/a",1.03*AS429,IF($AK429&lt;0,1.01*AS429,IF($AK429&gt;10,1.1*AS429,(1+$AK429/100)*AS429)))</f>
        <v>4.0274085546239995</v>
      </c>
      <c r="AU429" s="730">
        <f>IF($AK429="n/a",1.03*AT429,IF($AK429&lt;0,1.01*AT429,IF($AK429&gt;10,1.1*AT429,(1+$AK429/100)*AT429)))</f>
        <v>4.2142803115585528</v>
      </c>
      <c r="AV429" s="730">
        <f>IF($AK429="n/a",1.03*AU429,IF($AK429&lt;0,1.01*AU429,IF($AK429&gt;10,1.1*AU429,(1+$AK429/100)*AU429)))</f>
        <v>4.4098229180148696</v>
      </c>
      <c r="AW429" s="723">
        <f>SUM(AR429:AV429)</f>
        <v>20.17673494419742</v>
      </c>
      <c r="AX429" s="736">
        <f>AW429/I429*100</f>
        <v>43.456245841476246</v>
      </c>
      <c r="AY429" s="888">
        <v>0.63</v>
      </c>
      <c r="AZ429" s="733">
        <v>15.07</v>
      </c>
      <c r="BA429" s="733">
        <v>-18.62</v>
      </c>
      <c r="BB429" s="733">
        <v>0.63</v>
      </c>
      <c r="BC429" s="733">
        <v>1.72</v>
      </c>
      <c r="BD429" s="862"/>
      <c r="BE429" s="594">
        <v>1970</v>
      </c>
      <c r="BF429" s="853">
        <f>IF(BE429&gt;2020,0,IF(BE429&gt;2008,1,IF(BE429&gt;2001,2,IF(BE429&gt;1990,3,IF(BE429&gt;1980,4,IF(BE429&gt;1973,5,IF(BE429&gt;1970,6,IF(BE429&gt;1960,7,IF(BE429&gt;1958,8,IF(BE429&gt;1953,9,10))))))))))</f>
        <v>7</v>
      </c>
      <c r="BG429" s="783">
        <v>4.5999999999999996</v>
      </c>
      <c r="BH429" s="820" t="s">
        <v>4443</v>
      </c>
      <c r="BI429" s="820" t="s">
        <v>4444</v>
      </c>
    </row>
    <row r="430" spans="1:61" ht="11.25" customHeight="1" x14ac:dyDescent="0.2">
      <c r="A430" s="819" t="s">
        <v>4953</v>
      </c>
      <c r="B430" s="830" t="s">
        <v>1418</v>
      </c>
      <c r="C430" s="885" t="s">
        <v>107</v>
      </c>
      <c r="D430" s="885" t="s">
        <v>4197</v>
      </c>
      <c r="E430" s="699">
        <v>13</v>
      </c>
      <c r="F430" s="1122">
        <v>336</v>
      </c>
      <c r="G430" s="1098" t="s">
        <v>105</v>
      </c>
      <c r="H430" s="1098" t="s">
        <v>105</v>
      </c>
      <c r="I430" s="829">
        <v>30.04</v>
      </c>
      <c r="J430" s="618">
        <f>(M430/I430)*100</f>
        <v>3.2290279627163785</v>
      </c>
      <c r="K430" s="832">
        <v>0.24249999999999999</v>
      </c>
      <c r="L430" s="842">
        <v>4</v>
      </c>
      <c r="M430" s="609">
        <f>K430*L430</f>
        <v>0.97</v>
      </c>
      <c r="N430" s="825" t="s">
        <v>147</v>
      </c>
      <c r="O430" s="700">
        <v>0.23749999999999999</v>
      </c>
      <c r="P430" s="603">
        <v>44985</v>
      </c>
      <c r="Q430" s="603">
        <v>45000</v>
      </c>
      <c r="R430" s="609">
        <f>(K430-O430)/O430*100</f>
        <v>2.1052631578947389</v>
      </c>
      <c r="S430" s="667">
        <f>IF(INDEX(Historical!$D$7:$D$1220,MATCH(B430,Historical!$B$7:$B$1244,0))=0,"n/a",(INDEX(Historical!$C$7:$C$1222,MATCH(B430,Historical!$B$7:$B$1244,0))/INDEX(Historical!$D$7:$D$1220,MATCH(B430,Historical!$B$7:$B$1244,0))-1)*100)</f>
        <v>5.555555555555558</v>
      </c>
      <c r="T430" s="667">
        <f>IF(INDEX(Historical!$F$7:$F$1213,MATCH(B430,Historical!$B$7:$B$1244,0))=0,"n/a",((INDEX(Historical!$C$7:$C$1222,MATCH(B430,Historical!$B$7:$B$1244,0))/INDEX(Historical!$F$7:$F$1213,MATCH(B430,Historical!$B$7:$B$1244,0)))^(1/3)-1)*100)</f>
        <v>5.4579995336592191</v>
      </c>
      <c r="U430" s="667">
        <f>IF(INDEX(Historical!$H$7:$H$1213,MATCH(B430,Historical!$B$7:$B$1244,0))=0,"n/a",((INDEX(Historical!$C$7:$C$1222,MATCH(B430,Historical!$B$7:$B$1244,0))/INDEX(Historical!$H$7:$H$1213,MATCH(B430,Historical!$B$7:$B$1244,0)))^(1/5)-1)*100)</f>
        <v>7.2333220580851343</v>
      </c>
      <c r="V430" s="667">
        <f>IF(INDEX(Historical!$N$7:$N$1213,MATCH(B430,Historical!$B$7:$B$1244,0))=0,"n/a",((INDEX(Historical!$C$7:$C$1222,MATCH(B430,Historical!$B$7:$B$1244,0))/INDEX(Historical!$N$7:$N$1213,MATCH(B430,Historical!$B$7:$B$1244,0)))^(1/10)-1)*100)</f>
        <v>10.189981576547446</v>
      </c>
      <c r="W430" s="668">
        <f>IF(OR(U430&lt;=0,U430="n/a",V430&lt;=0,V430="n/a"),"n/a",U430/V430)</f>
        <v>0.70984643139422809</v>
      </c>
      <c r="X430" s="669">
        <f>IF(OR(AJ430&lt;=0,AJ430="n/a",U430&lt;=0,U430="n/a"),"n/a",U430/AJ430)</f>
        <v>0.36717370853224035</v>
      </c>
      <c r="Y430" s="831"/>
      <c r="Z430" s="618">
        <f>IF(OR(AC430&lt;0.01,AC430="n/a"),"n/a",M430/AC430*100)</f>
        <v>25</v>
      </c>
      <c r="AA430" s="841">
        <f>IF(OR(AC430&lt;0.01,AC430="n/a"),"n/a",I430/AC430)</f>
        <v>7.7422680412371134</v>
      </c>
      <c r="AB430" s="842">
        <v>12</v>
      </c>
      <c r="AC430" s="821">
        <v>3.88</v>
      </c>
      <c r="AD430" s="821">
        <v>0.98</v>
      </c>
      <c r="AE430" s="821">
        <v>2.46</v>
      </c>
      <c r="AF430" s="821">
        <v>1.01</v>
      </c>
      <c r="AG430" s="821">
        <v>11.5</v>
      </c>
      <c r="AH430" s="821">
        <v>962.7</v>
      </c>
      <c r="AI430" s="821">
        <v>0.83</v>
      </c>
      <c r="AJ430" s="821">
        <v>19.7</v>
      </c>
      <c r="AK430" s="821">
        <v>8</v>
      </c>
      <c r="AL430" s="833">
        <v>483.43</v>
      </c>
      <c r="AM430" s="827">
        <v>1</v>
      </c>
      <c r="AN430" s="821">
        <v>0.27</v>
      </c>
      <c r="AO430" s="705">
        <f>IF(U430="n/a","n/a",IF(AA430&lt;0,"n/a",IF(AA430="n/a","n/a",J430+U430-AA430)))</f>
        <v>2.7200819795643989</v>
      </c>
      <c r="AP430" s="706">
        <f>IF(U430="n/a","n/a",J430+U430)</f>
        <v>10.462350020801512</v>
      </c>
      <c r="AQ430" s="843">
        <f>IF(OR(AC430&lt;0.01,AC430="n/a",AF430="n/a"),"n/a",(I430/SQRT(22.5*AC430*(I430/AF430))-1)*100)</f>
        <v>-41.047323228619362</v>
      </c>
      <c r="AR430" s="618">
        <f>INDEX(Historical!$C$7:$C$1222,MATCH(B430,Historical!$B$7:$B$1244,0))*IF(AH430="n/a",1.03,IF(AH430&lt;0,1.01,IF(AH430&gt;10,1.1,(1+AH430/100))))</f>
        <v>1.0449999999999999</v>
      </c>
      <c r="AS430" s="841">
        <f>IF($AI430="n/a",1.03*AR430,IF($AI430&lt;0,1.01*AR430,IF($AI430&gt;10,1.1*AR430,(1+$AI430/100)*AR430)))</f>
        <v>1.0536734999999999</v>
      </c>
      <c r="AT430" s="841">
        <f>IF($AK430="n/a",1.03*AS430,IF($AK430&lt;0,1.01*AS430,IF($AK430&gt;10,1.1*AS430,(1+$AK430/100)*AS430)))</f>
        <v>1.1379673800000001</v>
      </c>
      <c r="AU430" s="841">
        <f>IF($AK430="n/a",1.03*AT430,IF($AK430&lt;0,1.01*AT430,IF($AK430&gt;10,1.1*AT430,(1+$AK430/100)*AT430)))</f>
        <v>1.2290047704000002</v>
      </c>
      <c r="AV430" s="841">
        <f>IF($AK430="n/a",1.03*AU430,IF($AK430&lt;0,1.01*AU430,IF($AK430&gt;10,1.1*AU430,(1+$AK430/100)*AU430)))</f>
        <v>1.3273251520320004</v>
      </c>
      <c r="AW430" s="618">
        <f>SUM(AR430:AV430)</f>
        <v>5.7929708024320004</v>
      </c>
      <c r="AX430" s="713">
        <f>AW430/I430*100</f>
        <v>19.284190420878829</v>
      </c>
      <c r="AY430" s="887">
        <v>0.97</v>
      </c>
      <c r="AZ430" s="827">
        <v>10.56</v>
      </c>
      <c r="BA430" s="827">
        <v>-15.57</v>
      </c>
      <c r="BB430" s="827">
        <v>-5.52</v>
      </c>
      <c r="BC430" s="827">
        <v>-3.4799999999999995</v>
      </c>
      <c r="BE430" s="594">
        <v>2011</v>
      </c>
      <c r="BF430" s="853">
        <f>IF(BE430&gt;2020,0,IF(BE430&gt;2008,1,IF(BE430&gt;2001,2,IF(BE430&gt;1990,3,IF(BE430&gt;1980,4,IF(BE430&gt;1973,5,IF(BE430&gt;1970,6,IF(BE430&gt;1960,7,IF(BE430&gt;1958,8,IF(BE430&gt;1953,9,10))))))))))</f>
        <v>1</v>
      </c>
      <c r="BG430" s="837">
        <v>0.89999999999999991</v>
      </c>
      <c r="BH430" s="820" t="s">
        <v>4443</v>
      </c>
      <c r="BI430" s="820" t="s">
        <v>4444</v>
      </c>
    </row>
    <row r="431" spans="1:61" ht="11.25" customHeight="1" x14ac:dyDescent="0.2">
      <c r="A431" s="819" t="s">
        <v>4954</v>
      </c>
      <c r="B431" s="830" t="s">
        <v>1428</v>
      </c>
      <c r="C431" s="885" t="s">
        <v>107</v>
      </c>
      <c r="D431" s="885" t="s">
        <v>4193</v>
      </c>
      <c r="E431" s="699">
        <v>13</v>
      </c>
      <c r="F431" s="1122">
        <v>322</v>
      </c>
      <c r="G431" s="1122" t="s">
        <v>105</v>
      </c>
      <c r="H431" s="1122" t="s">
        <v>105</v>
      </c>
      <c r="I431" t="n">
        <v>207.33</v>
      </c>
      <c r="J431" s="618">
        <f>(M431/I431)*100</f>
        <v>0.72348430039068146</v>
      </c>
      <c r="K431" s="832">
        <v>0.375</v>
      </c>
      <c r="L431" s="842">
        <v>4</v>
      </c>
      <c r="M431" s="609">
        <f>K431*L431</f>
        <v>1.5</v>
      </c>
      <c r="N431" s="825" t="s">
        <v>159</v>
      </c>
      <c r="O431" s="700">
        <v>0.36</v>
      </c>
      <c r="P431" s="603">
        <v>44931</v>
      </c>
      <c r="Q431" s="603">
        <v>44957</v>
      </c>
      <c r="R431" s="609">
        <f>(K431-O431)/O431*100</f>
        <v>4.1666666666666705</v>
      </c>
      <c r="S431" s="667">
        <f>IF(INDEX(Historical!$D$7:$D$1220,MATCH(B431,Historical!$B$7:$B$1244,0))=0,"n/a",(INDEX(Historical!$C$7:$C$1222,MATCH(B431,Historical!$B$7:$B$1244,0))/INDEX(Historical!$D$7:$D$1220,MATCH(B431,Historical!$B$7:$B$1244,0))-1)*100)</f>
        <v>14.285714285714279</v>
      </c>
      <c r="T431" s="667">
        <f>IF(INDEX(Historical!$F$7:$F$1213,MATCH(B431,Historical!$B$7:$B$1244,0))=0,"n/a",((INDEX(Historical!$C$7:$C$1222,MATCH(B431,Historical!$B$7:$B$1244,0))/INDEX(Historical!$F$7:$F$1213,MATCH(B431,Historical!$B$7:$B$1244,0)))^(1/3)-1)*100)</f>
        <v>8.7380373002892142</v>
      </c>
      <c r="U431" s="667">
        <f>IF(INDEX(Historical!$H$7:$H$1213,MATCH(B431,Historical!$B$7:$B$1244,0))=0,"n/a",((INDEX(Historical!$C$7:$C$1222,MATCH(B431,Historical!$B$7:$B$1244,0))/INDEX(Historical!$H$7:$H$1213,MATCH(B431,Historical!$B$7:$B$1244,0)))^(1/5)-1)*100)</f>
        <v>9.3742109514389114</v>
      </c>
      <c r="V431" s="667">
        <f>IF(INDEX(Historical!$N$7:$N$1213,MATCH(B431,Historical!$B$7:$B$1244,0))=0,"n/a",((INDEX(Historical!$C$7:$C$1222,MATCH(B431,Historical!$B$7:$B$1244,0))/INDEX(Historical!$N$7:$N$1213,MATCH(B431,Historical!$B$7:$B$1244,0)))^(1/10)-1)*100)</f>
        <v>13.665914413936475</v>
      </c>
      <c r="W431" s="668">
        <f>IF(OR(U431&lt;=0,U431="n/a",V431&lt;=0,V431="n/a"),"n/a",U431/V431)</f>
        <v>0.68595563147088845</v>
      </c>
      <c r="X431" s="669">
        <f>IF(OR(AJ431&lt;=0,AJ431="n/a",U431&lt;=0,U431="n/a"),"n/a",U431/AJ431)</f>
        <v>2.5335705274159221</v>
      </c>
      <c r="Y431" s="628"/>
      <c r="Z431" s="618">
        <f>IF(OR(AC431&lt;0.01,AC431="n/a"),"n/a",M431/AC431*100)</f>
        <v>52.631578947368418</v>
      </c>
      <c r="AA431" s="841">
        <f>IF(OR(AC431&lt;0.01,AC431="n/a"),"n/a",I431/AC431)</f>
        <v>72.747368421052627</v>
      </c>
      <c r="AB431" s="842">
        <v>12</v>
      </c>
      <c r="AC431" s="821">
        <v>2.85</v>
      </c>
      <c r="AD431" s="821">
        <v>4.5599999999999996</v>
      </c>
      <c r="AE431" s="821">
        <v>5.4</v>
      </c>
      <c r="AF431" s="821">
        <v>7.48</v>
      </c>
      <c r="AG431" s="821">
        <v>14.000000000000002</v>
      </c>
      <c r="AH431" s="821">
        <v>-13.900000000000002</v>
      </c>
      <c r="AI431" s="821">
        <v>26.1</v>
      </c>
      <c r="AJ431" s="821">
        <v>3.6999999999999997</v>
      </c>
      <c r="AK431" s="821">
        <v>16</v>
      </c>
      <c r="AL431" s="833">
        <v>10040</v>
      </c>
      <c r="AM431" s="827">
        <v>28.1</v>
      </c>
      <c r="AN431" s="821">
        <v>0.98</v>
      </c>
      <c r="AO431" s="705">
        <f>IF(U431="n/a","n/a",IF(AA431&lt;0,"n/a",IF(AA431="n/a","n/a",J431+U431-AA431)))</f>
        <v>-62.649673169223036</v>
      </c>
      <c r="AP431" s="706">
        <f>IF(U431="n/a","n/a",J431+U431)</f>
        <v>10.097695251829593</v>
      </c>
      <c r="AQ431" s="843">
        <f>IF(OR(AC431&lt;0.01,AC431="n/a",AF431="n/a"),"n/a",(I431/SQRT(22.5*AC431*(I431/AF431))-1)*100)</f>
        <v>391.77696651563673</v>
      </c>
      <c r="AR431" s="618">
        <f>INDEX(Historical!$C$7:$C$1222,MATCH(B431,Historical!$B$7:$B$1244,0))*IF(AH431="n/a",1.03,IF(AH431&lt;0,1.01,IF(AH431&gt;10,1.1,(1+AH431/100))))</f>
        <v>1.4543999999999999</v>
      </c>
      <c r="AS431" s="841">
        <f>IF($AI431="n/a",1.03*AR431,IF($AI431&lt;0,1.01*AR431,IF($AI431&gt;10,1.1*AR431,(1+$AI431/100)*AR431)))</f>
        <v>1.5998399999999999</v>
      </c>
      <c r="AT431" s="841">
        <f>IF($AK431="n/a",1.03*AS431,IF($AK431&lt;0,1.01*AS431,IF($AK431&gt;10,1.1*AS431,(1+$AK431/100)*AS431)))</f>
        <v>1.7598240000000001</v>
      </c>
      <c r="AU431" s="841">
        <f>IF($AK431="n/a",1.03*AT431,IF($AK431&lt;0,1.01*AT431,IF($AK431&gt;10,1.1*AT431,(1+$AK431/100)*AT431)))</f>
        <v>1.9358064000000001</v>
      </c>
      <c r="AV431" s="841">
        <f>IF($AK431="n/a",1.03*AU431,IF($AK431&lt;0,1.01*AU431,IF($AK431&gt;10,1.1*AU431,(1+$AK431/100)*AU431)))</f>
        <v>2.1293870400000001</v>
      </c>
      <c r="AW431" s="618">
        <f>SUM(AR431:AV431)</f>
        <v>8.8792574399999999</v>
      </c>
      <c r="AX431" s="713">
        <f>AW431/I431*100</f>
        <v>4.282668904644769</v>
      </c>
      <c r="AY431" s="887">
        <v>1.17</v>
      </c>
      <c r="AZ431" s="827">
        <v>3.61</v>
      </c>
      <c r="BA431" s="827">
        <v>-29.39</v>
      </c>
      <c r="BB431" s="827">
        <v>-10.26</v>
      </c>
      <c r="BC431" s="827">
        <v>-11.700000000000001</v>
      </c>
      <c r="BE431" s="594">
        <v>2011</v>
      </c>
      <c r="BF431" s="853">
        <f>IF(BE431&gt;2020,0,IF(BE431&gt;2008,1,IF(BE431&gt;2001,2,IF(BE431&gt;1990,3,IF(BE431&gt;1980,4,IF(BE431&gt;1973,5,IF(BE431&gt;1970,6,IF(BE431&gt;1960,7,IF(BE431&gt;1958,8,IF(BE431&gt;1953,9,10))))))))))</f>
        <v>1</v>
      </c>
      <c r="BG431" s="837">
        <v>5.8000000000000007</v>
      </c>
      <c r="BH431" s="820" t="s">
        <v>4443</v>
      </c>
      <c r="BI431" s="820" t="s">
        <v>4444</v>
      </c>
    </row>
    <row r="432" spans="1:61" ht="11.25" customHeight="1" x14ac:dyDescent="0.2">
      <c r="A432" s="819" t="s">
        <v>5370</v>
      </c>
      <c r="B432" s="830" t="s">
        <v>5366</v>
      </c>
      <c r="C432" s="885" t="s">
        <v>122</v>
      </c>
      <c r="D432" s="885" t="s">
        <v>4037</v>
      </c>
      <c r="E432" s="699">
        <v>5</v>
      </c>
      <c r="F432" s="1122">
        <v>705</v>
      </c>
      <c r="G432" s="1105" t="s">
        <v>105</v>
      </c>
      <c r="H432" s="1105" t="s">
        <v>105</v>
      </c>
      <c r="I432" t="n">
        <v>45.19</v>
      </c>
      <c r="J432" s="618">
        <f>(M432/I432)*100</f>
        <v>1.5040421131791692</v>
      </c>
      <c r="K432" s="832">
        <v>0.2</v>
      </c>
      <c r="L432" s="842">
        <v>4</v>
      </c>
      <c r="M432" s="609">
        <f>K432*L432</f>
        <v>0.8</v>
      </c>
      <c r="N432" s="825" t="s">
        <v>147</v>
      </c>
      <c r="O432" s="700">
        <v>0.15</v>
      </c>
      <c r="P432" s="603">
        <v>44986</v>
      </c>
      <c r="Q432" s="603">
        <v>45001</v>
      </c>
      <c r="R432" s="609">
        <f>(K432-O432)/O432*100</f>
        <v>33.33333333333335</v>
      </c>
      <c r="S432" s="667">
        <f>IF(INDEX(Historical!$D$7:$D$1220,MATCH(B432,Historical!$B$7:$B$1244,0))=0,"n/a",(INDEX(Historical!$C$7:$C$1222,MATCH(B432,Historical!$B$7:$B$1244,0))/INDEX(Historical!$D$7:$D$1220,MATCH(B432,Historical!$B$7:$B$1244,0))-1)*100)</f>
        <v>104.54545454545459</v>
      </c>
      <c r="T432" s="667">
        <f>IF(INDEX(Historical!$F$7:$F$1213,MATCH(B432,Historical!$B$7:$B$1244,0))=0,"n/a",((INDEX(Historical!$C$7:$C$1222,MATCH(B432,Historical!$B$7:$B$1244,0))/INDEX(Historical!$F$7:$F$1213,MATCH(B432,Historical!$B$7:$B$1244,0)))^(1/3)-1)*100)</f>
        <v>47.580222020929533</v>
      </c>
      <c r="U432" s="667">
        <f>IF(INDEX(Historical!$H$7:$H$1213,MATCH(B432,Historical!$B$7:$B$1244,0))=0,"n/a",((INDEX(Historical!$C$7:$C$1222,MATCH(B432,Historical!$B$7:$B$1244,0))/INDEX(Historical!$H$7:$H$1213,MATCH(B432,Historical!$B$7:$B$1244,0)))^(1/5)-1)*100)</f>
        <v>-1.2824757082590121</v>
      </c>
      <c r="V432" s="667">
        <f>IF(INDEX(Historical!$N$7:$N$1213,MATCH(B432,Historical!$B$7:$B$1244,0))=0,"n/a",((INDEX(Historical!$C$7:$C$1222,MATCH(B432,Historical!$B$7:$B$1244,0))/INDEX(Historical!$N$7:$N$1213,MATCH(B432,Historical!$B$7:$B$1244,0)))^(1/10)-1)*100)</f>
        <v>-1.806695543808734</v>
      </c>
      <c r="W432" s="668" t="str">
        <f>IF(OR(U432&lt;=0,U432="n/a",V432&lt;=0,V432="n/a"),"n/a",U432/V432)</f>
        <v>n/a</v>
      </c>
      <c r="X432" s="669" t="str">
        <f>IF(OR(AJ432&lt;=0,AJ432="n/a",U432&lt;=0,U432="n/a"),"n/a",U432/AJ432)</f>
        <v>n/a</v>
      </c>
      <c r="Y432" s="830"/>
      <c r="Z432" s="618">
        <f>IF(OR(AC432&lt;0.01,AC432="n/a"),"n/a",M432/AC432*100)</f>
        <v>7.8201368523949171</v>
      </c>
      <c r="AA432" s="841">
        <f>IF(OR(AC432&lt;0.01,AC432="n/a"),"n/a",I432/AC432)</f>
        <v>5.1994134897360702</v>
      </c>
      <c r="AB432" s="842">
        <v>12</v>
      </c>
      <c r="AC432" s="821">
        <v>10.23</v>
      </c>
      <c r="AD432" s="821" t="s">
        <v>135</v>
      </c>
      <c r="AE432" s="821">
        <v>0.96</v>
      </c>
      <c r="AF432" s="821">
        <v>1.5</v>
      </c>
      <c r="AG432" s="821">
        <v>30.5</v>
      </c>
      <c r="AH432" s="821">
        <v>135.5</v>
      </c>
      <c r="AI432" s="821">
        <v>-26</v>
      </c>
      <c r="AJ432" s="821">
        <v>58.699999999999996</v>
      </c>
      <c r="AK432" s="821" t="s">
        <v>135</v>
      </c>
      <c r="AL432" s="833">
        <v>17830</v>
      </c>
      <c r="AM432" s="827">
        <v>0.28999999999999998</v>
      </c>
      <c r="AN432" s="821">
        <v>0.3</v>
      </c>
      <c r="AO432" s="705">
        <f>IF(U432="n/a","n/a",IF(AA432&lt;0,"n/a",IF(AA432="n/a","n/a",J432+U432-AA432)))</f>
        <v>-4.9778470848159131</v>
      </c>
      <c r="AP432" s="706">
        <f>IF(U432="n/a","n/a",J432+U432)</f>
        <v>0.22156640492015711</v>
      </c>
      <c r="AQ432" s="843">
        <f>IF(OR(AC432&lt;0.01,AC432="n/a",AF432="n/a"),"n/a",(I432/SQRT(22.5*AC432*(I432/AF432))-1)*100)</f>
        <v>-41.124914778626042</v>
      </c>
      <c r="AR432" s="618">
        <f>INDEX(Historical!$C$7:$C$1222,MATCH(B432,Historical!$B$7:$B$1244,0))*IF(AH432="n/a",1.03,IF(AH432&lt;0,1.01,IF(AH432&gt;10,1.1,(1+AH432/100))))</f>
        <v>0.61875000000000002</v>
      </c>
      <c r="AS432" s="841">
        <f>IF($AI432="n/a",1.03*AR432,IF($AI432&lt;0,1.01*AR432,IF($AI432&gt;10,1.1*AR432,(1+$AI432/100)*AR432)))</f>
        <v>0.62493750000000003</v>
      </c>
      <c r="AT432" s="841">
        <f>IF($AK432="n/a",1.03*AS432,IF($AK432&lt;0,1.01*AS432,IF($AK432&gt;10,1.1*AS432,(1+$AK432/100)*AS432)))</f>
        <v>0.64368562500000004</v>
      </c>
      <c r="AU432" s="841">
        <f>IF($AK432="n/a",1.03*AT432,IF($AK432&lt;0,1.01*AT432,IF($AK432&gt;10,1.1*AT432,(1+$AK432/100)*AT432)))</f>
        <v>0.66299619375000007</v>
      </c>
      <c r="AV432" s="841">
        <f>IF($AK432="n/a",1.03*AU432,IF($AK432&lt;0,1.01*AU432,IF($AK432&gt;10,1.1*AU432,(1+$AK432/100)*AU432)))</f>
        <v>0.68288607956250014</v>
      </c>
      <c r="AW432" s="618">
        <f>SUM(AR432:AV432)</f>
        <v>3.2332553983125001</v>
      </c>
      <c r="AX432" s="713">
        <f>AW432/I432*100</f>
        <v>6.078690352157361</v>
      </c>
      <c r="AY432" s="887">
        <v>1.55</v>
      </c>
      <c r="AZ432" s="827">
        <v>32.019999999999996</v>
      </c>
      <c r="BA432" s="827">
        <v>-32.910000000000004</v>
      </c>
      <c r="BB432" s="827">
        <v>11.59</v>
      </c>
      <c r="BC432" s="827">
        <v>4.01</v>
      </c>
      <c r="BE432" s="594">
        <v>2019</v>
      </c>
      <c r="BF432" s="853">
        <f>IF(BE432&gt;2020,0,IF(BE432&gt;2008,1,IF(BE432&gt;2001,2,IF(BE432&gt;1990,3,IF(BE432&gt;1980,4,IF(BE432&gt;1973,5,IF(BE432&gt;1970,6,IF(BE432&gt;1960,7,IF(BE432&gt;1958,8,IF(BE432&gt;1953,9,10))))))))))</f>
        <v>1</v>
      </c>
      <c r="BG432" s="837">
        <v>15.2</v>
      </c>
      <c r="BH432" s="820" t="s">
        <v>4443</v>
      </c>
      <c r="BI432" s="820" t="s">
        <v>4444</v>
      </c>
    </row>
    <row r="433" spans="1:61" ht="11.25" customHeight="1" x14ac:dyDescent="0.2">
      <c r="A433" s="826" t="s">
        <v>4955</v>
      </c>
      <c r="B433" s="830" t="s">
        <v>1414</v>
      </c>
      <c r="C433" s="885" t="s">
        <v>107</v>
      </c>
      <c r="D433" s="885" t="s">
        <v>4197</v>
      </c>
      <c r="E433" s="699">
        <v>9</v>
      </c>
      <c r="F433" s="1122">
        <v>527</v>
      </c>
      <c r="G433" s="1098" t="s">
        <v>36</v>
      </c>
      <c r="H433" s="1098" t="s">
        <v>36</v>
      </c>
      <c r="I433" s="829">
        <v>30.6</v>
      </c>
      <c r="J433" s="618">
        <f>(M433/I433)*100</f>
        <v>2.6143790849673203</v>
      </c>
      <c r="K433" s="832">
        <v>0.2</v>
      </c>
      <c r="L433" s="842">
        <v>4</v>
      </c>
      <c r="M433" s="609">
        <f>K433*L433</f>
        <v>0.8</v>
      </c>
      <c r="N433" s="825" t="s">
        <v>457</v>
      </c>
      <c r="O433" s="700">
        <v>0.19</v>
      </c>
      <c r="P433" s="891">
        <v>44323</v>
      </c>
      <c r="Q433" s="891">
        <v>44340</v>
      </c>
      <c r="R433" s="609">
        <f>(K433-O433)/O433*100</f>
        <v>5.2631578947368469</v>
      </c>
      <c r="S433" s="667">
        <f>IF(INDEX(Historical!$D$7:$D$1220,MATCH(B433,Historical!$B$7:$B$1244,0))=0,"n/a",(INDEX(Historical!$C$7:$C$1222,MATCH(B433,Historical!$B$7:$B$1244,0))/INDEX(Historical!$D$7:$D$1220,MATCH(B433,Historical!$B$7:$B$1244,0))-1)*100)</f>
        <v>1.2658227848101333</v>
      </c>
      <c r="T433" s="667">
        <f>IF(INDEX(Historical!$F$7:$F$1213,MATCH(B433,Historical!$B$7:$B$1244,0))=0,"n/a",((INDEX(Historical!$C$7:$C$1222,MATCH(B433,Historical!$B$7:$B$1244,0))/INDEX(Historical!$F$7:$F$1213,MATCH(B433,Historical!$B$7:$B$1244,0)))^(1/3)-1)*100)</f>
        <v>5.0542513253337917</v>
      </c>
      <c r="U433" s="667">
        <f>IF(INDEX(Historical!$H$7:$H$1213,MATCH(B433,Historical!$B$7:$B$1244,0))=0,"n/a",((INDEX(Historical!$C$7:$C$1222,MATCH(B433,Historical!$B$7:$B$1244,0))/INDEX(Historical!$H$7:$H$1213,MATCH(B433,Historical!$B$7:$B$1244,0)))^(1/5)-1)*100)</f>
        <v>8.9976987048345336</v>
      </c>
      <c r="V433" s="667">
        <f>IF(INDEX(Historical!$N$7:$N$1213,MATCH(B433,Historical!$B$7:$B$1244,0))=0,"n/a",((INDEX(Historical!$C$7:$C$1222,MATCH(B433,Historical!$B$7:$B$1244,0))/INDEX(Historical!$N$7:$N$1213,MATCH(B433,Historical!$B$7:$B$1244,0)))^(1/10)-1)*100)</f>
        <v>14.869835499703509</v>
      </c>
      <c r="W433" s="668">
        <f>IF(OR(U433&lt;=0,U433="n/a",V433&lt;=0,V433="n/a"),"n/a",U433/V433)</f>
        <v>0.60509739364728943</v>
      </c>
      <c r="X433" s="669">
        <f>IF(OR(AJ433&lt;=0,AJ433="n/a",U433&lt;=0,U433="n/a"),"n/a",U433/AJ433)</f>
        <v>1.1247123381043167</v>
      </c>
      <c r="Y433" s="640" t="s">
        <v>5350</v>
      </c>
      <c r="Z433" s="618">
        <f>IF(OR(AC433&lt;0.01,AC433="n/a"),"n/a",M433/AC433*100)</f>
        <v>23.255813953488374</v>
      </c>
      <c r="AA433" s="841">
        <f>IF(OR(AC433&lt;0.01,AC433="n/a"),"n/a",I433/AC433)</f>
        <v>8.895348837209303</v>
      </c>
      <c r="AB433" s="842">
        <v>12</v>
      </c>
      <c r="AC433" s="821">
        <v>3.44</v>
      </c>
      <c r="AD433" s="821" t="s">
        <v>135</v>
      </c>
      <c r="AE433" s="821">
        <v>2.99</v>
      </c>
      <c r="AF433" s="821">
        <v>0.98</v>
      </c>
      <c r="AG433" s="821">
        <v>6.9</v>
      </c>
      <c r="AH433" s="821">
        <v>-12.7</v>
      </c>
      <c r="AI433" s="821">
        <v>17.02</v>
      </c>
      <c r="AJ433" s="821">
        <v>8</v>
      </c>
      <c r="AK433" s="821" t="s">
        <v>135</v>
      </c>
      <c r="AL433" s="833">
        <v>494.9</v>
      </c>
      <c r="AM433" s="827">
        <v>1.7000000000000002</v>
      </c>
      <c r="AN433" s="821">
        <v>0.14000000000000001</v>
      </c>
      <c r="AO433" s="705">
        <f>IF(U433="n/a","n/a",IF(AA433&lt;0,"n/a",IF(AA433="n/a","n/a",J433+U433-AA433)))</f>
        <v>2.7167289525925504</v>
      </c>
      <c r="AP433" s="706">
        <f>IF(U433="n/a","n/a",J433+U433)</f>
        <v>11.612077789801853</v>
      </c>
      <c r="AQ433" s="843">
        <f>IF(OR(AC433&lt;0.01,AC433="n/a",AF433="n/a"),"n/a",(I433/SQRT(22.5*AC433*(I433/AF433))-1)*100)</f>
        <v>-37.755172065052967</v>
      </c>
      <c r="AR433" s="618">
        <f>INDEX(Historical!$C$7:$C$1222,MATCH(B433,Historical!$B$7:$B$1244,0))*IF(AH433="n/a",1.03,IF(AH433&lt;0,1.01,IF(AH433&gt;10,1.1,(1+AH433/100))))</f>
        <v>0.80800000000000005</v>
      </c>
      <c r="AS433" s="841">
        <f>IF($AI433="n/a",1.03*AR433,IF($AI433&lt;0,1.01*AR433,IF($AI433&gt;10,1.1*AR433,(1+$AI433/100)*AR433)))</f>
        <v>0.88880000000000015</v>
      </c>
      <c r="AT433" s="841">
        <f>IF($AK433="n/a",1.03*AS433,IF($AK433&lt;0,1.01*AS433,IF($AK433&gt;10,1.1*AS433,(1+$AK433/100)*AS433)))</f>
        <v>0.91546400000000017</v>
      </c>
      <c r="AU433" s="841">
        <f>IF($AK433="n/a",1.03*AT433,IF($AK433&lt;0,1.01*AT433,IF($AK433&gt;10,1.1*AT433,(1+$AK433/100)*AT433)))</f>
        <v>0.94292792000000014</v>
      </c>
      <c r="AV433" s="841">
        <f>IF($AK433="n/a",1.03*AU433,IF($AK433&lt;0,1.01*AU433,IF($AK433&gt;10,1.1*AU433,(1+$AK433/100)*AU433)))</f>
        <v>0.97121575760000012</v>
      </c>
      <c r="AW433" s="618">
        <f>SUM(AR433:AV433)</f>
        <v>4.5264076776000008</v>
      </c>
      <c r="AX433" s="713">
        <f>AW433/I433*100</f>
        <v>14.792181952941178</v>
      </c>
      <c r="AY433" s="887">
        <v>0.56000000000000005</v>
      </c>
      <c r="AZ433" s="827">
        <v>23.34</v>
      </c>
      <c r="BA433" s="827">
        <v>-12.55</v>
      </c>
      <c r="BB433" s="827">
        <v>-0.95</v>
      </c>
      <c r="BC433" s="827">
        <v>2.4299999999999997</v>
      </c>
      <c r="BE433" s="594">
        <v>2014</v>
      </c>
      <c r="BF433" s="853">
        <f>IF(BE433&gt;2020,0,IF(BE433&gt;2008,1,IF(BE433&gt;2001,2,IF(BE433&gt;1990,3,IF(BE433&gt;1980,4,IF(BE433&gt;1973,5,IF(BE433&gt;1970,6,IF(BE433&gt;1960,7,IF(BE433&gt;1958,8,IF(BE433&gt;1953,9,10))))))))))</f>
        <v>1</v>
      </c>
      <c r="BG433" s="837">
        <v>0.8</v>
      </c>
      <c r="BH433" s="820" t="s">
        <v>4443</v>
      </c>
      <c r="BI433" s="820" t="s">
        <v>4444</v>
      </c>
    </row>
    <row r="434" spans="1:61" ht="11.25" customHeight="1" x14ac:dyDescent="0.2">
      <c r="A434" s="826" t="s">
        <v>1431</v>
      </c>
      <c r="B434" s="830" t="s">
        <v>1432</v>
      </c>
      <c r="C434" s="885" t="s">
        <v>177</v>
      </c>
      <c r="D434" s="885" t="s">
        <v>4195</v>
      </c>
      <c r="E434" s="699">
        <v>10</v>
      </c>
      <c r="F434" s="1122">
        <v>500</v>
      </c>
      <c r="G434" s="1098" t="s">
        <v>105</v>
      </c>
      <c r="H434" s="1098" t="s">
        <v>105</v>
      </c>
      <c r="I434" t="n">
        <v>34.49</v>
      </c>
      <c r="J434" s="618">
        <f>(M434/I434)*100</f>
        <v>8.9517759168351141</v>
      </c>
      <c r="K434" s="832">
        <v>0.77500000000000002</v>
      </c>
      <c r="L434" s="842">
        <v>4</v>
      </c>
      <c r="M434" s="609">
        <f>K434*L434</f>
        <v>3.1</v>
      </c>
      <c r="N434" s="825" t="s">
        <v>106</v>
      </c>
      <c r="O434" s="700">
        <v>0.70499999999999996</v>
      </c>
      <c r="P434" s="603">
        <v>44879</v>
      </c>
      <c r="Q434" s="603">
        <v>44887</v>
      </c>
      <c r="R434" s="609">
        <f>(K434-O434)/O434*100</f>
        <v>9.9290780141844053</v>
      </c>
      <c r="S434" s="667">
        <f>IF(INDEX(Historical!$D$7:$D$1220,MATCH(B434,Historical!$B$7:$B$1244,0))=0,"n/a",(INDEX(Historical!$C$7:$C$1222,MATCH(B434,Historical!$B$7:$B$1244,0))/INDEX(Historical!$D$7:$D$1220,MATCH(B434,Historical!$B$7:$B$1244,0))-1)*100)</f>
        <v>4.42637759710931</v>
      </c>
      <c r="T434" s="667">
        <f>IF(INDEX(Historical!$F$7:$F$1213,MATCH(B434,Historical!$B$7:$B$1244,0))=0,"n/a",((INDEX(Historical!$C$7:$C$1222,MATCH(B434,Historical!$B$7:$B$1244,0))/INDEX(Historical!$F$7:$F$1213,MATCH(B434,Historical!$B$7:$B$1244,0)))^(1/3)-1)*100)</f>
        <v>2.9320580536047913</v>
      </c>
      <c r="U434" s="667">
        <f>IF(INDEX(Historical!$H$7:$H$1213,MATCH(B434,Historical!$B$7:$B$1244,0))=0,"n/a",((INDEX(Historical!$C$7:$C$1222,MATCH(B434,Historical!$B$7:$B$1244,0))/INDEX(Historical!$H$7:$H$1213,MATCH(B434,Historical!$B$7:$B$1244,0)))^(1/5)-1)*100)</f>
        <v>5.5118198683204556</v>
      </c>
      <c r="V434" s="667" t="str">
        <f>IF(INDEX(Historical!$N$7:$N$1213,MATCH(B434,Historical!$B$7:$B$1244,0))=0,"n/a",((INDEX(Historical!$C$7:$C$1222,MATCH(B434,Historical!$B$7:$B$1244,0))/INDEX(Historical!$N$7:$N$1213,MATCH(B434,Historical!$B$7:$B$1244,0)))^(1/10)-1)*100)</f>
        <v>n/a</v>
      </c>
      <c r="W434" s="668" t="str">
        <f>IF(OR(U434&lt;=0,U434="n/a",V434&lt;=0,V434="n/a"),"n/a",U434/V434)</f>
        <v>n/a</v>
      </c>
      <c r="X434" s="669">
        <f>IF(OR(AJ434&lt;=0,AJ434="n/a",U434&lt;=0,U434="n/a"),"n/a",U434/AJ434)</f>
        <v>0.19006275408001574</v>
      </c>
      <c r="Y434" s="831"/>
      <c r="Z434" s="618">
        <f>IF(OR(AC434&lt;0.01,AC434="n/a"),"n/a",M434/AC434*100)</f>
        <v>82.010582010582027</v>
      </c>
      <c r="AA434" s="841">
        <f>IF(OR(AC434&lt;0.01,AC434="n/a"),"n/a",I434/AC434)</f>
        <v>9.1613756613756632</v>
      </c>
      <c r="AB434" s="842">
        <v>12</v>
      </c>
      <c r="AC434" s="821">
        <v>3.78</v>
      </c>
      <c r="AD434" s="821">
        <v>1.21</v>
      </c>
      <c r="AE434" s="821">
        <v>3.14</v>
      </c>
      <c r="AF434" s="821">
        <v>2.99</v>
      </c>
      <c r="AG434" s="821">
        <v>33.200000000000003</v>
      </c>
      <c r="AH434" s="821">
        <v>32.1</v>
      </c>
      <c r="AI434" s="821">
        <v>3.4000000000000004</v>
      </c>
      <c r="AJ434" s="821">
        <v>28.999999999999996</v>
      </c>
      <c r="AK434" s="821">
        <v>7.6</v>
      </c>
      <c r="AL434" s="833">
        <v>34910</v>
      </c>
      <c r="AM434" s="827">
        <v>0.1</v>
      </c>
      <c r="AN434" s="821">
        <v>1.78</v>
      </c>
      <c r="AO434" s="705">
        <f>IF(U434="n/a","n/a",IF(AA434&lt;0,"n/a",IF(AA434="n/a","n/a",J434+U434-AA434)))</f>
        <v>5.3022201237799056</v>
      </c>
      <c r="AP434" s="706">
        <f>IF(U434="n/a","n/a",J434+U434)</f>
        <v>14.463595785155569</v>
      </c>
      <c r="AQ434" s="843">
        <f>IF(OR(AC434&lt;0.01,AC434="n/a",AF434="n/a"),"n/a",(I434/SQRT(22.5*AC434*(I434/AF434))-1)*100)</f>
        <v>10.337891602745497</v>
      </c>
      <c r="AR434" s="618">
        <f>INDEX(Historical!$C$7:$C$1222,MATCH(B434,Historical!$B$7:$B$1244,0))*IF(AH434="n/a",1.03,IF(AH434&lt;0,1.01,IF(AH434&gt;10,1.1,(1+AH434/100))))</f>
        <v>3.1790000000000003</v>
      </c>
      <c r="AS434" s="841">
        <f>IF($AI434="n/a",1.03*AR434,IF($AI434&lt;0,1.01*AR434,IF($AI434&gt;10,1.1*AR434,(1+$AI434/100)*AR434)))</f>
        <v>3.2870860000000004</v>
      </c>
      <c r="AT434" s="841">
        <f>IF($AK434="n/a",1.03*AS434,IF($AK434&lt;0,1.01*AS434,IF($AK434&gt;10,1.1*AS434,(1+$AK434/100)*AS434)))</f>
        <v>3.5369045360000007</v>
      </c>
      <c r="AU434" s="841">
        <f>IF($AK434="n/a",1.03*AT434,IF($AK434&lt;0,1.01*AT434,IF($AK434&gt;10,1.1*AT434,(1+$AK434/100)*AT434)))</f>
        <v>3.8057092807360009</v>
      </c>
      <c r="AV434" s="841">
        <f>IF($AK434="n/a",1.03*AU434,IF($AK434&lt;0,1.01*AU434,IF($AK434&gt;10,1.1*AU434,(1+$AK434/100)*AU434)))</f>
        <v>4.0949431860719372</v>
      </c>
      <c r="AW434" s="618">
        <f>SUM(AR434:AV434)</f>
        <v>17.903643002807939</v>
      </c>
      <c r="AX434" s="713">
        <f>AW434/I434*100</f>
        <v>51.699806534241809</v>
      </c>
      <c r="AY434" s="887">
        <v>1.43</v>
      </c>
      <c r="AZ434" s="827">
        <v>26.090000000000003</v>
      </c>
      <c r="BA434" s="827">
        <v>-2.42</v>
      </c>
      <c r="BB434" s="827">
        <v>2.2999999999999998</v>
      </c>
      <c r="BC434" s="827">
        <v>7.1499999999999995</v>
      </c>
      <c r="BE434" s="594">
        <v>2013</v>
      </c>
      <c r="BF434" s="853">
        <f>IF(BE434&gt;2020,0,IF(BE434&gt;2008,1,IF(BE434&gt;2001,2,IF(BE434&gt;1990,3,IF(BE434&gt;1980,4,IF(BE434&gt;1973,5,IF(BE434&gt;1970,6,IF(BE434&gt;1960,7,IF(BE434&gt;1958,8,IF(BE434&gt;1953,9,10))))))))))</f>
        <v>1</v>
      </c>
      <c r="BG434" s="837">
        <v>10.7</v>
      </c>
      <c r="BH434" s="820" t="s">
        <v>4443</v>
      </c>
      <c r="BI434" s="820" t="s">
        <v>4446</v>
      </c>
    </row>
    <row r="435" spans="1:61" ht="11.25" customHeight="1" x14ac:dyDescent="0.2">
      <c r="A435" s="826" t="s">
        <v>4957</v>
      </c>
      <c r="B435" s="830" t="s">
        <v>3783</v>
      </c>
      <c r="C435" s="885" t="s">
        <v>4178</v>
      </c>
      <c r="D435" s="885" t="s">
        <v>4179</v>
      </c>
      <c r="E435" s="699">
        <v>9</v>
      </c>
      <c r="F435" s="1122">
        <v>532</v>
      </c>
      <c r="G435" s="1122" t="s">
        <v>105</v>
      </c>
      <c r="H435" s="1122" t="s">
        <v>105</v>
      </c>
      <c r="I435" t="n">
        <v>8.04</v>
      </c>
      <c r="J435" s="618">
        <f>(M435/I435)*100</f>
        <v>11.262135922330096</v>
      </c>
      <c r="K435" s="832">
        <v>0.28999999999999998</v>
      </c>
      <c r="L435" s="842">
        <v>4</v>
      </c>
      <c r="M435" s="609">
        <f>K435*L435</f>
        <v>1.1599999999999999</v>
      </c>
      <c r="N435" s="825" t="s">
        <v>457</v>
      </c>
      <c r="O435" s="700">
        <v>0.28000000000000003</v>
      </c>
      <c r="P435" s="999">
        <v>44636</v>
      </c>
      <c r="Q435" s="999">
        <v>44665</v>
      </c>
      <c r="R435" s="609">
        <f>(K435-O435)/O435*100</f>
        <v>3.5714285714285547</v>
      </c>
      <c r="S435" s="667">
        <f>IF(INDEX(Historical!$D$7:$D$1220,MATCH(B435,Historical!$B$7:$B$1244,0))=0,"n/a",(INDEX(Historical!$C$7:$C$1222,MATCH(B435,Historical!$B$7:$B$1244,0))/INDEX(Historical!$D$7:$D$1220,MATCH(B435,Historical!$B$7:$B$1244,0))-1)*100)</f>
        <v>3.603603603603589</v>
      </c>
      <c r="T435" s="667">
        <f>IF(INDEX(Historical!$F$7:$F$1213,MATCH(B435,Historical!$B$7:$B$1244,0))=0,"n/a",((INDEX(Historical!$C$7:$C$1222,MATCH(B435,Historical!$B$7:$B$1244,0))/INDEX(Historical!$F$7:$F$1213,MATCH(B435,Historical!$B$7:$B$1244,0)))^(1/3)-1)*100)</f>
        <v>4.4220357065055449</v>
      </c>
      <c r="U435" s="667">
        <f>IF(INDEX(Historical!$H$7:$H$1213,MATCH(B435,Historical!$B$7:$B$1244,0))=0,"n/a",((INDEX(Historical!$C$7:$C$1222,MATCH(B435,Historical!$B$7:$B$1244,0))/INDEX(Historical!$H$7:$H$1213,MATCH(B435,Historical!$B$7:$B$1244,0)))^(1/5)-1)*100)</f>
        <v>3.8950477489882784</v>
      </c>
      <c r="V435" s="667">
        <f>IF(INDEX(Historical!$N$7:$N$1213,MATCH(B435,Historical!$B$7:$B$1244,0))=0,"n/a",((INDEX(Historical!$C$7:$C$1222,MATCH(B435,Historical!$B$7:$B$1244,0))/INDEX(Historical!$N$7:$N$1213,MATCH(B435,Historical!$B$7:$B$1244,0)))^(1/10)-1)*100)</f>
        <v>3.6957089953856048</v>
      </c>
      <c r="W435" s="668">
        <f>IF(OR(U435&lt;=0,U435="n/a",V435&lt;=0,V435="n/a"),"n/a",U435/V435)</f>
        <v>1.0539378922560094</v>
      </c>
      <c r="X435" s="669">
        <f>IF(OR(AJ435&lt;=0,AJ435="n/a",U435&lt;=0,U435="n/a"),"n/a",U435/AJ435)</f>
        <v>0.74904764403620738</v>
      </c>
      <c r="Y435" s="831"/>
      <c r="Z435" s="618">
        <f>IF(OR(AC435&lt;0.01,AC435="n/a"),"n/a",M435/AC435*100)</f>
        <v>77.333333333333329</v>
      </c>
      <c r="AA435" s="841">
        <f>IF(OR(AC435&lt;0.01,AC435="n/a"),"n/a",I435/AC435)</f>
        <v>6.8666666666666671</v>
      </c>
      <c r="AB435" s="842">
        <v>12</v>
      </c>
      <c r="AC435" s="821">
        <v>1.5</v>
      </c>
      <c r="AD435" s="821">
        <v>0.97</v>
      </c>
      <c r="AE435" s="821">
        <v>4.24</v>
      </c>
      <c r="AF435" s="821">
        <v>0.7</v>
      </c>
      <c r="AG435" s="821">
        <v>13.700000000000001</v>
      </c>
      <c r="AH435" s="821">
        <v>36.9</v>
      </c>
      <c r="AI435" s="821">
        <v>-1.29</v>
      </c>
      <c r="AJ435" s="821">
        <v>5.2</v>
      </c>
      <c r="AK435" s="821">
        <v>7.1</v>
      </c>
      <c r="AL435" s="833">
        <v>6550</v>
      </c>
      <c r="AM435" s="827">
        <v>1.2</v>
      </c>
      <c r="AN435" s="821">
        <v>1.07</v>
      </c>
      <c r="AO435" s="705">
        <f>IF(U435="n/a","n/a",IF(AA435&lt;0,"n/a",IF(AA435="n/a","n/a",J435+U435-AA435)))</f>
        <v>8.2905170046517078</v>
      </c>
      <c r="AP435" s="706">
        <f>IF(U435="n/a","n/a",J435+U435)</f>
        <v>15.157183671318375</v>
      </c>
      <c r="AQ435" s="843">
        <f>IF(OR(AC435&lt;0.01,AC435="n/a",AF435="n/a"),"n/a",(I435/SQRT(22.5*AC435*(I435/AF435))-1)*100)</f>
        <v>-53.779914579305498</v>
      </c>
      <c r="AR435" s="618">
        <f>INDEX(Historical!$C$7:$C$1222,MATCH(B435,Historical!$B$7:$B$1244,0))*IF(AH435="n/a",1.03,IF(AH435&lt;0,1.01,IF(AH435&gt;10,1.1,(1+AH435/100))))</f>
        <v>1.2649999999999999</v>
      </c>
      <c r="AS435" s="841">
        <f>IF($AI435="n/a",1.03*AR435,IF($AI435&lt;0,1.01*AR435,IF($AI435&gt;10,1.1*AR435,(1+$AI435/100)*AR435)))</f>
        <v>1.27765</v>
      </c>
      <c r="AT435" s="841">
        <f>IF($AK435="n/a",1.03*AS435,IF($AK435&lt;0,1.01*AS435,IF($AK435&gt;10,1.1*AS435,(1+$AK435/100)*AS435)))</f>
        <v>1.36836315</v>
      </c>
      <c r="AU435" s="841">
        <f>IF($AK435="n/a",1.03*AT435,IF($AK435&lt;0,1.01*AT435,IF($AK435&gt;10,1.1*AT435,(1+$AK435/100)*AT435)))</f>
        <v>1.4655169336499998</v>
      </c>
      <c r="AV435" s="841">
        <f>IF($AK435="n/a",1.03*AU435,IF($AK435&lt;0,1.01*AU435,IF($AK435&gt;10,1.1*AU435,(1+$AK435/100)*AU435)))</f>
        <v>1.5695686359391496</v>
      </c>
      <c r="AW435" s="618">
        <f>SUM(AR435:AV435)</f>
        <v>6.9460987195891493</v>
      </c>
      <c r="AX435" s="713">
        <f>AW435/I435*100</f>
        <v>67.437851646496597</v>
      </c>
      <c r="AY435" s="887">
        <v>0.98</v>
      </c>
      <c r="AZ435" s="827">
        <v>4.04</v>
      </c>
      <c r="BA435" s="827">
        <v>-52.38</v>
      </c>
      <c r="BB435" s="827">
        <v>-15.75</v>
      </c>
      <c r="BC435" s="827">
        <v>-25.540000000000003</v>
      </c>
      <c r="BE435" s="594">
        <v>2014</v>
      </c>
      <c r="BF435" s="853">
        <f>IF(BE435&gt;2020,0,IF(BE435&gt;2008,1,IF(BE435&gt;2001,2,IF(BE435&gt;1990,3,IF(BE435&gt;1980,4,IF(BE435&gt;1973,5,IF(BE435&gt;1970,6,IF(BE435&gt;1960,7,IF(BE435&gt;1958,8,IF(BE435&gt;1953,9,10))))))))))</f>
        <v>1</v>
      </c>
      <c r="BG435" s="837">
        <v>6.1</v>
      </c>
      <c r="BH435" s="820" t="s">
        <v>4443</v>
      </c>
      <c r="BI435" s="820" t="s">
        <v>4445</v>
      </c>
    </row>
    <row r="436" spans="1:61" s="737" customFormat="1" ht="11.25" customHeight="1" x14ac:dyDescent="0.2">
      <c r="A436" s="882" t="s">
        <v>5251</v>
      </c>
      <c r="B436" s="743" t="s">
        <v>5239</v>
      </c>
      <c r="C436" s="885" t="s">
        <v>4055</v>
      </c>
      <c r="D436" s="885" t="s">
        <v>4185</v>
      </c>
      <c r="E436" s="721">
        <v>6</v>
      </c>
      <c r="F436" s="1122">
        <v>683</v>
      </c>
      <c r="G436" s="1121" t="s">
        <v>105</v>
      </c>
      <c r="H436" s="1121" t="s">
        <v>105</v>
      </c>
      <c r="I436" t="n">
        <v>497.79</v>
      </c>
      <c r="J436" s="723">
        <f>(M436/I436)*100</f>
        <v>0.82595139276053597</v>
      </c>
      <c r="K436" s="724">
        <v>1</v>
      </c>
      <c r="L436" s="725">
        <v>4</v>
      </c>
      <c r="M436" s="726">
        <f>K436*L436</f>
        <v>4</v>
      </c>
      <c r="N436" s="727" t="s">
        <v>483</v>
      </c>
      <c r="O436" s="728">
        <v>0.75</v>
      </c>
      <c r="P436" s="1037">
        <v>45015</v>
      </c>
      <c r="Q436" s="1037">
        <v>45030</v>
      </c>
      <c r="R436" s="726">
        <f>(K436-O436)/O436*100</f>
        <v>33.333333333333329</v>
      </c>
      <c r="S436" s="667">
        <f>IF(INDEX(Historical!$D$7:$D$1220,MATCH(B436,Historical!$B$7:$B$1244,0))=0,"n/a",(INDEX(Historical!$C$7:$C$1222,MATCH(B436,Historical!$B$7:$B$1244,0))/INDEX(Historical!$D$7:$D$1220,MATCH(B436,Historical!$B$7:$B$1244,0))-1)*100)</f>
        <v>23.913043478260889</v>
      </c>
      <c r="T436" s="667">
        <f>IF(INDEX(Historical!$F$7:$F$1213,MATCH(B436,Historical!$B$7:$B$1244,0))=0,"n/a",((INDEX(Historical!$C$7:$C$1222,MATCH(B436,Historical!$B$7:$B$1244,0))/INDEX(Historical!$F$7:$F$1213,MATCH(B436,Historical!$B$7:$B$1244,0)))^(1/3)-1)*100)</f>
        <v>23.856232963017064</v>
      </c>
      <c r="U436" s="667">
        <f>IF(INDEX(Historical!$H$7:$H$1213,MATCH(B436,Historical!$B$7:$B$1244,0))=0,"n/a",((INDEX(Historical!$C$7:$C$1222,MATCH(B436,Historical!$B$7:$B$1244,0))/INDEX(Historical!$H$7:$H$1213,MATCH(B436,Historical!$B$7:$B$1244,0)))^(1/5)-1)*100)</f>
        <v>28.929106993209295</v>
      </c>
      <c r="V436" s="667" t="str">
        <f>IF(INDEX(Historical!$N$7:$N$1213,MATCH(B436,Historical!$B$7:$B$1244,0))=0,"n/a",((INDEX(Historical!$C$7:$C$1222,MATCH(B436,Historical!$B$7:$B$1244,0))/INDEX(Historical!$N$7:$N$1213,MATCH(B436,Historical!$B$7:$B$1244,0)))^(1/10)-1)*100)</f>
        <v>n/a</v>
      </c>
      <c r="W436" s="668" t="str">
        <f>IF(OR(U436&lt;=0,U436="n/a",V436&lt;=0,V436="n/a"),"n/a",U436/V436)</f>
        <v>n/a</v>
      </c>
      <c r="X436" s="669">
        <f>IF(OR(AJ436&lt;=0,AJ436="n/a",U436&lt;=0,U436="n/a"),"n/a",U436/AJ436)</f>
        <v>0.90121828639281287</v>
      </c>
      <c r="Y436" s="886"/>
      <c r="Z436" s="723">
        <f>IF(OR(AC436&lt;0.01,AC436="n/a"),"n/a",M436/AC436*100)</f>
        <v>44.19889502762431</v>
      </c>
      <c r="AA436" s="730">
        <f>IF(OR(AC436&lt;0.01,AC436="n/a"),"n/a",I436/AC436)</f>
        <v>53.51270718232044</v>
      </c>
      <c r="AB436" s="725">
        <v>12</v>
      </c>
      <c r="AC436" s="731">
        <v>9.0500000000000007</v>
      </c>
      <c r="AD436" s="731">
        <v>3.81</v>
      </c>
      <c r="AE436" s="731">
        <v>13.08</v>
      </c>
      <c r="AF436" s="731">
        <v>14.87</v>
      </c>
      <c r="AG436" s="731">
        <v>24.3</v>
      </c>
      <c r="AH436" s="731">
        <v>44.5</v>
      </c>
      <c r="AI436" s="731">
        <v>18.329999999999998</v>
      </c>
      <c r="AJ436" s="731">
        <v>32.1</v>
      </c>
      <c r="AK436" s="731">
        <v>14.099999999999998</v>
      </c>
      <c r="AL436" s="732">
        <v>23470</v>
      </c>
      <c r="AM436" s="733">
        <v>3.9</v>
      </c>
      <c r="AN436" s="731">
        <v>0</v>
      </c>
      <c r="AO436" s="734">
        <f>IF(U436="n/a","n/a",IF(AA436&lt;0,"n/a",IF(AA436="n/a","n/a",J436+U436-AA436)))</f>
        <v>-23.757648796350608</v>
      </c>
      <c r="AP436" s="735">
        <f>IF(U436="n/a","n/a",J436+U436)</f>
        <v>29.755058385969832</v>
      </c>
      <c r="AQ436" s="843">
        <f>IF(OR(AC436&lt;0.01,AC436="n/a",AF436="n/a"),"n/a",(I436/SQRT(22.5*AC436*(I436/AF436))-1)*100)</f>
        <v>494.69280802074798</v>
      </c>
      <c r="AR436" s="618">
        <f>INDEX(Historical!$C$7:$C$1222,MATCH(B436,Historical!$B$7:$B$1244,0))*IF(AH436="n/a",1.03,IF(AH436&lt;0,1.01,IF(AH436&gt;10,1.1,(1+AH436/100))))</f>
        <v>3.1350000000000002</v>
      </c>
      <c r="AS436" s="730">
        <f>IF($AI436="n/a",1.03*AR436,IF($AI436&lt;0,1.01*AR436,IF($AI436&gt;10,1.1*AR436,(1+$AI436/100)*AR436)))</f>
        <v>3.4485000000000006</v>
      </c>
      <c r="AT436" s="730">
        <f>IF($AK436="n/a",1.03*AS436,IF($AK436&lt;0,1.01*AS436,IF($AK436&gt;10,1.1*AS436,(1+$AK436/100)*AS436)))</f>
        <v>3.7933500000000011</v>
      </c>
      <c r="AU436" s="730">
        <f>IF($AK436="n/a",1.03*AT436,IF($AK436&lt;0,1.01*AT436,IF($AK436&gt;10,1.1*AT436,(1+$AK436/100)*AT436)))</f>
        <v>4.1726850000000013</v>
      </c>
      <c r="AV436" s="730">
        <f>IF($AK436="n/a",1.03*AU436,IF($AK436&lt;0,1.01*AU436,IF($AK436&gt;10,1.1*AU436,(1+$AK436/100)*AU436)))</f>
        <v>4.5899535000000018</v>
      </c>
      <c r="AW436" s="723">
        <f>SUM(AR436:AV436)</f>
        <v>19.139488500000006</v>
      </c>
      <c r="AX436" s="736">
        <f>AW436/I436*100</f>
        <v>3.9520717958248164</v>
      </c>
      <c r="AY436" s="888">
        <v>1.1499999999999999</v>
      </c>
      <c r="AZ436" s="733">
        <v>60.529999999999994</v>
      </c>
      <c r="BA436" s="733">
        <v>-10.549999999999999</v>
      </c>
      <c r="BB436" s="733">
        <v>15.299999999999999</v>
      </c>
      <c r="BC436" s="733">
        <v>17.39</v>
      </c>
      <c r="BD436" s="862"/>
      <c r="BE436" s="594">
        <v>2018</v>
      </c>
      <c r="BF436" s="853">
        <f>IF(BE436&gt;2020,0,IF(BE436&gt;2008,1,IF(BE436&gt;2001,2,IF(BE436&gt;1990,3,IF(BE436&gt;1980,4,IF(BE436&gt;1973,5,IF(BE436&gt;1970,6,IF(BE436&gt;1960,7,IF(BE436&gt;1958,8,IF(BE436&gt;1953,9,10))))))))))</f>
        <v>1</v>
      </c>
      <c r="BG436" s="783">
        <v>19.100000000000001</v>
      </c>
      <c r="BH436" s="820" t="s">
        <v>4443</v>
      </c>
      <c r="BI436" s="820" t="s">
        <v>4444</v>
      </c>
    </row>
    <row r="437" spans="1:61" ht="11.25" customHeight="1" x14ac:dyDescent="0.2">
      <c r="A437" s="826" t="s">
        <v>4958</v>
      </c>
      <c r="B437" s="830" t="s">
        <v>1408</v>
      </c>
      <c r="C437" s="885" t="s">
        <v>152</v>
      </c>
      <c r="D437" s="885" t="s">
        <v>4207</v>
      </c>
      <c r="E437" s="699">
        <v>12</v>
      </c>
      <c r="F437" s="1122">
        <v>389</v>
      </c>
      <c r="G437" s="1097" t="s">
        <v>114</v>
      </c>
      <c r="H437" s="1097" t="s">
        <v>114</v>
      </c>
      <c r="I437" t="n">
        <v>106.75</v>
      </c>
      <c r="J437" s="618">
        <f>(M437/I437)*100</f>
        <v>2.7484939759036147</v>
      </c>
      <c r="K437" s="832">
        <v>0.73</v>
      </c>
      <c r="L437" s="842">
        <v>4</v>
      </c>
      <c r="M437" s="609">
        <f>K437*L437</f>
        <v>2.92</v>
      </c>
      <c r="N437" s="825" t="s">
        <v>590</v>
      </c>
      <c r="O437" s="700">
        <v>0.69</v>
      </c>
      <c r="P437" s="603">
        <v>44909</v>
      </c>
      <c r="Q437" s="603">
        <v>44935</v>
      </c>
      <c r="R437" s="609">
        <f>(K437-O437)/O437*100</f>
        <v>5.7971014492753676</v>
      </c>
      <c r="S437" s="667">
        <f>IF(INDEX(Historical!$D$7:$D$1220,MATCH(B437,Historical!$B$7:$B$1244,0))=0,"n/a",(INDEX(Historical!$C$7:$C$1222,MATCH(B437,Historical!$B$7:$B$1244,0))/INDEX(Historical!$D$7:$D$1220,MATCH(B437,Historical!$B$7:$B$1244,0))-1)*100)</f>
        <v>6.153846153846132</v>
      </c>
      <c r="T437" s="667">
        <f>IF(INDEX(Historical!$F$7:$F$1213,MATCH(B437,Historical!$B$7:$B$1244,0))=0,"n/a",((INDEX(Historical!$C$7:$C$1222,MATCH(B437,Historical!$B$7:$B$1244,0))/INDEX(Historical!$F$7:$F$1213,MATCH(B437,Historical!$B$7:$B$1244,0)))^(1/3)-1)*100)</f>
        <v>7.8521483511042822</v>
      </c>
      <c r="U437" s="667">
        <f>IF(INDEX(Historical!$H$7:$H$1213,MATCH(B437,Historical!$B$7:$B$1244,0))=0,"n/a",((INDEX(Historical!$C$7:$C$1222,MATCH(B437,Historical!$B$7:$B$1244,0))/INDEX(Historical!$H$7:$H$1213,MATCH(B437,Historical!$B$7:$B$1244,0)))^(1/5)-1)*100)</f>
        <v>7.9817214066277842</v>
      </c>
      <c r="V437" s="667">
        <f>IF(INDEX(Historical!$N$7:$N$1213,MATCH(B437,Historical!$B$7:$B$1244,0))=0,"n/a",((INDEX(Historical!$C$7:$C$1222,MATCH(B437,Historical!$B$7:$B$1244,0))/INDEX(Historical!$N$7:$N$1213,MATCH(B437,Historical!$B$7:$B$1244,0)))^(1/10)-1)*100)</f>
        <v>5.089658325849622</v>
      </c>
      <c r="W437" s="668">
        <f>IF(OR(U437&lt;=0,U437="n/a",V437&lt;=0,V437="n/a"),"n/a",U437/V437)</f>
        <v>1.5682234239752011</v>
      </c>
      <c r="X437" s="669">
        <f>IF(OR(AJ437&lt;=0,AJ437="n/a",U437&lt;=0,U437="n/a"),"n/a",U437/AJ437)</f>
        <v>0.28303976619247467</v>
      </c>
      <c r="Y437" s="628"/>
      <c r="Z437" s="618">
        <f>IF(OR(AC437&lt;0.01,AC437="n/a"),"n/a",M437/AC437*100)</f>
        <v>51.138353765323998</v>
      </c>
      <c r="AA437" s="841">
        <f>IF(OR(AC437&lt;0.01,AC437="n/a"),"n/a",I437/AC437)</f>
        <v>18.605954465849386</v>
      </c>
      <c r="AB437" s="842">
        <v>12</v>
      </c>
      <c r="AC437" s="821">
        <v>5.71</v>
      </c>
      <c r="AD437" s="821">
        <v>2.15</v>
      </c>
      <c r="AE437" s="821">
        <v>4.71</v>
      </c>
      <c r="AF437" s="821">
        <v>6.23</v>
      </c>
      <c r="AG437" s="821">
        <v>39.800000000000004</v>
      </c>
      <c r="AH437" s="821">
        <v>173.5</v>
      </c>
      <c r="AI437" s="821">
        <v>24.240000000000002</v>
      </c>
      <c r="AJ437" s="821">
        <v>28.199999999999996</v>
      </c>
      <c r="AK437" s="821">
        <v>8.89</v>
      </c>
      <c r="AL437" s="833">
        <v>279040</v>
      </c>
      <c r="AM437" s="827">
        <v>0.1</v>
      </c>
      <c r="AN437" s="821">
        <v>0.68</v>
      </c>
      <c r="AO437" s="705">
        <f>IF(U437="n/a","n/a",IF(AA437&lt;0,"n/a",IF(AA437="n/a","n/a",J437+U437-AA437)))</f>
        <v>-7.8757390833179883</v>
      </c>
      <c r="AP437" s="706">
        <f>IF(U437="n/a","n/a",J437+U437)</f>
        <v>10.730215382531398</v>
      </c>
      <c r="AQ437" s="843">
        <f>IF(OR(AC437&lt;0.01,AC437="n/a",AF437="n/a"),"n/a",(I437/SQRT(22.5*AC437*(I437/AF437))-1)*100)</f>
        <v>126.97537440802465</v>
      </c>
      <c r="AR437" s="618">
        <f>INDEX(Historical!$C$7:$C$1222,MATCH(B437,Historical!$B$7:$B$1244,0))*IF(AH437="n/a",1.03,IF(AH437&lt;0,1.01,IF(AH437&gt;10,1.1,(1+AH437/100))))</f>
        <v>3.036</v>
      </c>
      <c r="AS437" s="841">
        <f>IF($AI437="n/a",1.03*AR437,IF($AI437&lt;0,1.01*AR437,IF($AI437&gt;10,1.1*AR437,(1+$AI437/100)*AR437)))</f>
        <v>3.3396000000000003</v>
      </c>
      <c r="AT437" s="841">
        <f>IF($AK437="n/a",1.03*AS437,IF($AK437&lt;0,1.01*AS437,IF($AK437&gt;10,1.1*AS437,(1+$AK437/100)*AS437)))</f>
        <v>3.6364904400000002</v>
      </c>
      <c r="AU437" s="841">
        <f>IF($AK437="n/a",1.03*AT437,IF($AK437&lt;0,1.01*AT437,IF($AK437&gt;10,1.1*AT437,(1+$AK437/100)*AT437)))</f>
        <v>3.959774440116</v>
      </c>
      <c r="AV437" s="841">
        <f>IF($AK437="n/a",1.03*AU437,IF($AK437&lt;0,1.01*AU437,IF($AK437&gt;10,1.1*AU437,(1+$AK437/100)*AU437)))</f>
        <v>4.3117983878423125</v>
      </c>
      <c r="AW437" s="618">
        <f>SUM(AR437:AV437)</f>
        <v>18.283663267958314</v>
      </c>
      <c r="AX437" s="713">
        <f>AW437/I437*100</f>
        <v>17.209773407340283</v>
      </c>
      <c r="AY437" s="887">
        <v>0.35</v>
      </c>
      <c r="AZ437" s="827">
        <v>42.07</v>
      </c>
      <c r="BA437" s="827">
        <v>-8.01</v>
      </c>
      <c r="BB437" s="827">
        <v>-2.77</v>
      </c>
      <c r="BC437" s="827">
        <v>9.2299999999999986</v>
      </c>
      <c r="BE437" s="594">
        <v>2012</v>
      </c>
      <c r="BF437" s="853">
        <f>IF(BE437&gt;2020,0,IF(BE437&gt;2008,1,IF(BE437&gt;2001,2,IF(BE437&gt;1990,3,IF(BE437&gt;1980,4,IF(BE437&gt;1973,5,IF(BE437&gt;1970,6,IF(BE437&gt;1960,7,IF(BE437&gt;1958,8,IF(BE437&gt;1953,9,10))))))))))</f>
        <v>1</v>
      </c>
      <c r="BG437" s="837">
        <v>15.5</v>
      </c>
      <c r="BH437" s="820" t="s">
        <v>4443</v>
      </c>
      <c r="BI437" s="820" t="s">
        <v>4444</v>
      </c>
    </row>
    <row r="438" spans="1:61" ht="11.25" customHeight="1" x14ac:dyDescent="0.2">
      <c r="A438" s="836" t="s">
        <v>5282</v>
      </c>
      <c r="B438" s="830" t="s">
        <v>5279</v>
      </c>
      <c r="C438" s="885" t="s">
        <v>111</v>
      </c>
      <c r="D438" s="885" t="s">
        <v>4215</v>
      </c>
      <c r="E438" s="699">
        <v>6</v>
      </c>
      <c r="F438" s="1122">
        <v>653</v>
      </c>
      <c r="G438" s="1122" t="s">
        <v>105</v>
      </c>
      <c r="H438" s="1122" t="s">
        <v>105</v>
      </c>
      <c r="I438" s="829">
        <v>22.07</v>
      </c>
      <c r="J438" s="618">
        <f>(M438/I438)*100</f>
        <v>1.0874490258269143</v>
      </c>
      <c r="K438" s="832">
        <v>0.06</v>
      </c>
      <c r="L438" s="842">
        <v>4</v>
      </c>
      <c r="M438" s="609">
        <f>K438*L438</f>
        <v>0.24</v>
      </c>
      <c r="N438" s="825" t="s">
        <v>316</v>
      </c>
      <c r="O438" s="700">
        <v>0.04</v>
      </c>
      <c r="P438" s="999">
        <v>44636</v>
      </c>
      <c r="Q438" s="999">
        <v>44651</v>
      </c>
      <c r="R438" s="609">
        <f>(K438-O438)/O438*100</f>
        <v>49.999999999999986</v>
      </c>
      <c r="S438" s="667">
        <f>IF(INDEX(Historical!$D$7:$D$1220,MATCH(B438,Historical!$B$7:$B$1244,0))=0,"n/a",(INDEX(Historical!$C$7:$C$1222,MATCH(B438,Historical!$B$7:$B$1244,0))/INDEX(Historical!$D$7:$D$1220,MATCH(B438,Historical!$B$7:$B$1244,0))-1)*100)</f>
        <v>50</v>
      </c>
      <c r="T438" s="667">
        <f>IF(INDEX(Historical!$F$7:$F$1213,MATCH(B438,Historical!$B$7:$B$1244,0))=0,"n/a",((INDEX(Historical!$C$7:$C$1222,MATCH(B438,Historical!$B$7:$B$1244,0))/INDEX(Historical!$F$7:$F$1213,MATCH(B438,Historical!$B$7:$B$1244,0)))^(1/3)-1)*100)</f>
        <v>44.224957030740832</v>
      </c>
      <c r="U438" s="667">
        <f>IF(INDEX(Historical!$H$7:$H$1213,MATCH(B438,Historical!$B$7:$B$1244,0))=0,"n/a",((INDEX(Historical!$C$7:$C$1222,MATCH(B438,Historical!$B$7:$B$1244,0))/INDEX(Historical!$H$7:$H$1213,MATCH(B438,Historical!$B$7:$B$1244,0)))^(1/5)-1)*100)</f>
        <v>35.096005878501082</v>
      </c>
      <c r="V438" s="667">
        <f>IF(INDEX(Historical!$N$7:$N$1213,MATCH(B438,Historical!$B$7:$B$1244,0))=0,"n/a",((INDEX(Historical!$C$7:$C$1222,MATCH(B438,Historical!$B$7:$B$1244,0))/INDEX(Historical!$N$7:$N$1213,MATCH(B438,Historical!$B$7:$B$1244,0)))^(1/10)-1)*100)</f>
        <v>25.213714469797456</v>
      </c>
      <c r="W438" s="668">
        <f>IF(OR(U438&lt;=0,U438="n/a",V438&lt;=0,V438="n/a"),"n/a",U438/V438)</f>
        <v>1.3919411168291465</v>
      </c>
      <c r="X438" s="669">
        <f>IF(OR(AJ438&lt;=0,AJ438="n/a",U438&lt;=0,U438="n/a"),"n/a",U438/AJ438)</f>
        <v>1.7460699442040337</v>
      </c>
      <c r="Y438" s="640"/>
      <c r="Z438" s="618">
        <f>IF(OR(AC438&lt;0.01,AC438="n/a"),"n/a",M438/AC438*100)</f>
        <v>17.777777777777775</v>
      </c>
      <c r="AA438" s="841">
        <f>IF(OR(AC438&lt;0.01,AC438="n/a"),"n/a",I438/AC438)</f>
        <v>16.348148148148148</v>
      </c>
      <c r="AB438" s="842">
        <v>12</v>
      </c>
      <c r="AC438" s="821">
        <v>1.35</v>
      </c>
      <c r="AD438" s="821">
        <v>1.66</v>
      </c>
      <c r="AE438" s="821">
        <v>1.43</v>
      </c>
      <c r="AF438" s="821">
        <v>2.65</v>
      </c>
      <c r="AG438" s="821">
        <v>15.9</v>
      </c>
      <c r="AH438" s="821">
        <v>22.6</v>
      </c>
      <c r="AI438" s="821">
        <v>12.139999999999999</v>
      </c>
      <c r="AJ438" s="821">
        <v>20.100000000000001</v>
      </c>
      <c r="AK438" s="821">
        <v>10</v>
      </c>
      <c r="AL438" s="833">
        <v>1810</v>
      </c>
      <c r="AM438" s="827">
        <v>0.2</v>
      </c>
      <c r="AN438" s="821">
        <v>0</v>
      </c>
      <c r="AO438" s="705">
        <f>IF(U438="n/a","n/a",IF(AA438&lt;0,"n/a",IF(AA438="n/a","n/a",J438+U438-AA438)))</f>
        <v>19.835306756179847</v>
      </c>
      <c r="AP438" s="706">
        <f>IF(U438="n/a","n/a",J438+U438)</f>
        <v>36.183454904327995</v>
      </c>
      <c r="AQ438" s="843">
        <f>IF(OR(AC438&lt;0.01,AC438="n/a",AF438="n/a"),"n/a",(I438/SQRT(22.5*AC438*(I438/AF438))-1)*100)</f>
        <v>38.760533282010059</v>
      </c>
      <c r="AR438" s="618">
        <f>INDEX(Historical!$C$7:$C$1222,MATCH(B438,Historical!$B$7:$B$1244,0))*IF(AH438="n/a",1.03,IF(AH438&lt;0,1.01,IF(AH438&gt;10,1.1,(1+AH438/100))))</f>
        <v>0.26400000000000001</v>
      </c>
      <c r="AS438" s="841">
        <f>IF($AI438="n/a",1.03*AR438,IF($AI438&lt;0,1.01*AR438,IF($AI438&gt;10,1.1*AR438,(1+$AI438/100)*AR438)))</f>
        <v>0.29040000000000005</v>
      </c>
      <c r="AT438" s="841">
        <f>IF($AK438="n/a",1.03*AS438,IF($AK438&lt;0,1.01*AS438,IF($AK438&gt;10,1.1*AS438,(1+$AK438/100)*AS438)))</f>
        <v>0.31944000000000006</v>
      </c>
      <c r="AU438" s="841">
        <f>IF($AK438="n/a",1.03*AT438,IF($AK438&lt;0,1.01*AT438,IF($AK438&gt;10,1.1*AT438,(1+$AK438/100)*AT438)))</f>
        <v>0.35138400000000009</v>
      </c>
      <c r="AV438" s="841">
        <f>IF($AK438="n/a",1.03*AU438,IF($AK438&lt;0,1.01*AU438,IF($AK438&gt;10,1.1*AU438,(1+$AK438/100)*AU438)))</f>
        <v>0.3865224000000001</v>
      </c>
      <c r="AW438" s="618">
        <f>SUM(AR438:AV438)</f>
        <v>1.6117464000000001</v>
      </c>
      <c r="AX438" s="713">
        <f>AW438/I438*100</f>
        <v>7.3028835523334852</v>
      </c>
      <c r="AY438" s="887">
        <v>0.88</v>
      </c>
      <c r="AZ438" s="827">
        <v>40.04</v>
      </c>
      <c r="BA438" s="827">
        <v>-5.8000000000000007</v>
      </c>
      <c r="BB438" s="827">
        <v>4.7600000000000007</v>
      </c>
      <c r="BC438" s="827">
        <v>11.58</v>
      </c>
      <c r="BE438" s="594">
        <v>2017</v>
      </c>
      <c r="BF438" s="853">
        <f>IF(BE438&gt;2020,0,IF(BE438&gt;2008,1,IF(BE438&gt;2001,2,IF(BE438&gt;1990,3,IF(BE438&gt;1980,4,IF(BE438&gt;1973,5,IF(BE438&gt;1970,6,IF(BE438&gt;1960,7,IF(BE438&gt;1958,8,IF(BE438&gt;1953,9,10))))))))))</f>
        <v>1</v>
      </c>
      <c r="BG438" s="837">
        <v>11.600000000000001</v>
      </c>
      <c r="BH438" s="820" t="s">
        <v>4443</v>
      </c>
      <c r="BI438" s="820" t="s">
        <v>4444</v>
      </c>
    </row>
    <row r="439" spans="1:61" ht="11.25" customHeight="1" x14ac:dyDescent="0.2">
      <c r="A439" s="819" t="s">
        <v>4053</v>
      </c>
      <c r="B439" s="830" t="s">
        <v>4049</v>
      </c>
      <c r="C439" s="885" t="s">
        <v>107</v>
      </c>
      <c r="D439" s="885" t="s">
        <v>4193</v>
      </c>
      <c r="E439" s="699">
        <v>9</v>
      </c>
      <c r="F439" s="1122">
        <v>544</v>
      </c>
      <c r="G439" s="1105" t="s">
        <v>105</v>
      </c>
      <c r="H439" s="1105" t="s">
        <v>105</v>
      </c>
      <c r="I439" t="n">
        <v>85.57</v>
      </c>
      <c r="J439" s="618">
        <f>(M439/I439)*100</f>
        <v>3.2124352331606216</v>
      </c>
      <c r="K439" s="839">
        <v>0.77500000000000002</v>
      </c>
      <c r="L439" s="594">
        <v>4</v>
      </c>
      <c r="M439" s="609">
        <f>K439*L439</f>
        <v>3.1</v>
      </c>
      <c r="N439" s="594" t="s">
        <v>549</v>
      </c>
      <c r="O439" s="701">
        <v>0.7</v>
      </c>
      <c r="P439" s="603">
        <v>44770</v>
      </c>
      <c r="Q439" s="603">
        <v>44788</v>
      </c>
      <c r="R439" s="609">
        <f>(K439-O439)/O439*100</f>
        <v>10.714285714285724</v>
      </c>
      <c r="S439" s="667">
        <f>IF(INDEX(Historical!$D$7:$D$1220,MATCH(B439,Historical!$B$7:$B$1244,0))=0,"n/a",(INDEX(Historical!$C$7:$C$1222,MATCH(B439,Historical!$B$7:$B$1244,0))/INDEX(Historical!$D$7:$D$1220,MATCH(B439,Historical!$B$7:$B$1244,0))-1)*100)</f>
        <v>40.476190476190489</v>
      </c>
      <c r="T439" s="667">
        <f>IF(INDEX(Historical!$F$7:$F$1213,MATCH(B439,Historical!$B$7:$B$1244,0))=0,"n/a",((INDEX(Historical!$C$7:$C$1222,MATCH(B439,Historical!$B$7:$B$1244,0))/INDEX(Historical!$F$7:$F$1213,MATCH(B439,Historical!$B$7:$B$1244,0)))^(1/3)-1)*100)</f>
        <v>31.409336113182572</v>
      </c>
      <c r="U439" s="667">
        <f>IF(INDEX(Historical!$H$7:$H$1213,MATCH(B439,Historical!$B$7:$B$1244,0))=0,"n/a",((INDEX(Historical!$C$7:$C$1222,MATCH(B439,Historical!$B$7:$B$1244,0))/INDEX(Historical!$H$7:$H$1213,MATCH(B439,Historical!$B$7:$B$1244,0)))^(1/5)-1)*100)</f>
        <v>26.799021258273335</v>
      </c>
      <c r="V439" s="667">
        <f>IF(INDEX(Historical!$N$7:$N$1213,MATCH(B439,Historical!$B$7:$B$1244,0))=0,"n/a",((INDEX(Historical!$C$7:$C$1222,MATCH(B439,Historical!$B$7:$B$1244,0))/INDEX(Historical!$N$7:$N$1213,MATCH(B439,Historical!$B$7:$B$1244,0)))^(1/10)-1)*100)</f>
        <v>30.881782782575605</v>
      </c>
      <c r="W439" s="668">
        <f>IF(OR(U439&lt;=0,U439="n/a",V439&lt;=0,V439="n/a"),"n/a",U439/V439)</f>
        <v>0.86779385267207165</v>
      </c>
      <c r="X439" s="669">
        <f>IF(OR(AJ439&lt;=0,AJ439="n/a",U439&lt;=0,U439="n/a"),"n/a",U439/AJ439)</f>
        <v>1.196384877601488</v>
      </c>
      <c r="Y439" s="638"/>
      <c r="Z439" s="618">
        <f>IF(OR(AC439&lt;0.01,AC439="n/a"),"n/a",M439/AC439*100)</f>
        <v>50.570962479608482</v>
      </c>
      <c r="AA439" s="841">
        <f>IF(OR(AC439&lt;0.01,AC439="n/a"),"n/a",I439/AC439)</f>
        <v>15.742251223491028</v>
      </c>
      <c r="AB439" s="1122">
        <v>12</v>
      </c>
      <c r="AC439" s="834">
        <v>6.13</v>
      </c>
      <c r="AD439" s="834">
        <v>2.76</v>
      </c>
      <c r="AE439" s="834">
        <v>2.46</v>
      </c>
      <c r="AF439" s="834">
        <v>1.75</v>
      </c>
      <c r="AG439" s="834">
        <v>13.8</v>
      </c>
      <c r="AH439" s="834">
        <v>24.2</v>
      </c>
      <c r="AI439" s="834">
        <v>14.38</v>
      </c>
      <c r="AJ439" s="834">
        <v>22.400000000000002</v>
      </c>
      <c r="AK439" s="834">
        <v>5.71</v>
      </c>
      <c r="AL439" s="834">
        <v>162370</v>
      </c>
      <c r="AM439" s="834">
        <v>0.2</v>
      </c>
      <c r="AN439" s="834">
        <v>6.85</v>
      </c>
      <c r="AO439" s="705">
        <f>IF(U439="n/a","n/a",IF(AA439&lt;0,"n/a",IF(AA439="n/a","n/a",J439+U439-AA439)))</f>
        <v>14.26920526794293</v>
      </c>
      <c r="AP439" s="706">
        <f>IF(U439="n/a","n/a",J439+U439)</f>
        <v>30.011456491433957</v>
      </c>
      <c r="AQ439" s="843">
        <f>IF(OR(AC439&lt;0.01,AC439="n/a",AF439="n/a"),"n/a",(I439/SQRT(22.5*AC439*(I439/AF439))-1)*100)</f>
        <v>10.65248833092889</v>
      </c>
      <c r="AR439" s="618">
        <f>INDEX(Historical!$C$7:$C$1222,MATCH(B439,Historical!$B$7:$B$1244,0))*IF(AH439="n/a",1.03,IF(AH439&lt;0,1.01,IF(AH439&gt;10,1.1,(1+AH439/100))))</f>
        <v>3.2450000000000006</v>
      </c>
      <c r="AS439" s="841">
        <f>IF($AI439="n/a",1.03*AR439,IF($AI439&lt;0,1.01*AR439,IF($AI439&gt;10,1.1*AR439,(1+$AI439/100)*AR439)))</f>
        <v>3.569500000000001</v>
      </c>
      <c r="AT439" s="841">
        <f>IF($AK439="n/a",1.03*AS439,IF($AK439&lt;0,1.01*AS439,IF($AK439&gt;10,1.1*AS439,(1+$AK439/100)*AS439)))</f>
        <v>3.773318450000001</v>
      </c>
      <c r="AU439" s="841">
        <f>IF($AK439="n/a",1.03*AT439,IF($AK439&lt;0,1.01*AT439,IF($AK439&gt;10,1.1*AT439,(1+$AK439/100)*AT439)))</f>
        <v>3.9887749334950007</v>
      </c>
      <c r="AV439" s="841">
        <f>IF($AK439="n/a",1.03*AU439,IF($AK439&lt;0,1.01*AU439,IF($AK439&gt;10,1.1*AU439,(1+$AK439/100)*AU439)))</f>
        <v>4.2165339821975651</v>
      </c>
      <c r="AW439" s="618">
        <f>SUM(AR439:AV439)</f>
        <v>18.793127365692566</v>
      </c>
      <c r="AX439" s="713">
        <f>AW439/I439*100</f>
        <v>19.474743384137376</v>
      </c>
      <c r="AY439" s="695">
        <v>1.35</v>
      </c>
      <c r="AZ439" s="837">
        <v>33.93</v>
      </c>
      <c r="BA439" s="837">
        <v>-4.45</v>
      </c>
      <c r="BB439" s="837">
        <v>3.42</v>
      </c>
      <c r="BC439" s="837">
        <v>12.280000000000001</v>
      </c>
      <c r="BE439" s="594">
        <v>2014</v>
      </c>
      <c r="BF439" s="853">
        <f>IF(BE439&gt;2020,0,IF(BE439&gt;2008,1,IF(BE439&gt;2001,2,IF(BE439&gt;1990,3,IF(BE439&gt;1980,4,IF(BE439&gt;1973,5,IF(BE439&gt;1970,6,IF(BE439&gt;1960,7,IF(BE439&gt;1958,8,IF(BE439&gt;1953,9,10))))))))))</f>
        <v>1</v>
      </c>
      <c r="BG439" s="837">
        <v>1.0999999999999999</v>
      </c>
      <c r="BH439" s="820" t="s">
        <v>4443</v>
      </c>
      <c r="BI439" s="820" t="s">
        <v>4444</v>
      </c>
    </row>
    <row r="440" spans="1:61" ht="11.25" customHeight="1" x14ac:dyDescent="0.2">
      <c r="A440" s="819" t="s">
        <v>4959</v>
      </c>
      <c r="B440" s="830" t="s">
        <v>291</v>
      </c>
      <c r="C440" s="885" t="s">
        <v>111</v>
      </c>
      <c r="D440" s="885" t="s">
        <v>4181</v>
      </c>
      <c r="E440" s="699">
        <v>51</v>
      </c>
      <c r="F440" s="1122">
        <v>34</v>
      </c>
      <c r="G440" s="1122" t="s">
        <v>105</v>
      </c>
      <c r="H440" s="1122" t="s">
        <v>105</v>
      </c>
      <c r="I440" s="821">
        <v>134.35</v>
      </c>
      <c r="J440" s="618">
        <f>(M440/I440)*100</f>
        <v>1.3695571269073317</v>
      </c>
      <c r="K440" s="832">
        <v>0.46</v>
      </c>
      <c r="L440" s="842">
        <v>4</v>
      </c>
      <c r="M440" s="609">
        <f>K440*L440</f>
        <v>1.84</v>
      </c>
      <c r="N440" s="825" t="s">
        <v>292</v>
      </c>
      <c r="O440" s="700">
        <v>0.44</v>
      </c>
      <c r="P440" s="603">
        <v>44694</v>
      </c>
      <c r="Q440" s="603">
        <v>44722</v>
      </c>
      <c r="R440" s="609">
        <f>(K440-O440)/O440*100</f>
        <v>4.5454545454545494</v>
      </c>
      <c r="S440" s="667">
        <f>IF(INDEX(Historical!$D$7:$D$1220,MATCH(B440,Historical!$B$7:$B$1244,0))=0,"n/a",(INDEX(Historical!$C$7:$C$1222,MATCH(B440,Historical!$B$7:$B$1244,0))/INDEX(Historical!$D$7:$D$1220,MATCH(B440,Historical!$B$7:$B$1244,0))-1)*100)</f>
        <v>4.0000000000000036</v>
      </c>
      <c r="T440" s="667">
        <f>IF(INDEX(Historical!$F$7:$F$1213,MATCH(B440,Historical!$B$7:$B$1244,0))=0,"n/a",((INDEX(Historical!$C$7:$C$1222,MATCH(B440,Historical!$B$7:$B$1244,0))/INDEX(Historical!$F$7:$F$1213,MATCH(B440,Historical!$B$7:$B$1244,0)))^(1/3)-1)*100)</f>
        <v>3.532296316821637</v>
      </c>
      <c r="U440" s="667">
        <f>IF(INDEX(Historical!$H$7:$H$1213,MATCH(B440,Historical!$B$7:$B$1244,0))=0,"n/a",((INDEX(Historical!$C$7:$C$1222,MATCH(B440,Historical!$B$7:$B$1244,0))/INDEX(Historical!$H$7:$H$1213,MATCH(B440,Historical!$B$7:$B$1244,0)))^(1/5)-1)*100)</f>
        <v>5.6911103163532539</v>
      </c>
      <c r="V440" s="667">
        <f>IF(INDEX(Historical!$N$7:$N$1213,MATCH(B440,Historical!$B$7:$B$1244,0))=0,"n/a",((INDEX(Historical!$C$7:$C$1222,MATCH(B440,Historical!$B$7:$B$1244,0))/INDEX(Historical!$N$7:$N$1213,MATCH(B440,Historical!$B$7:$B$1244,0)))^(1/10)-1)*100)</f>
        <v>5.1641873710462471</v>
      </c>
      <c r="W440" s="668">
        <f>IF(OR(U440&lt;=0,U440="n/a",V440&lt;=0,V440="n/a"),"n/a",U440/V440)</f>
        <v>1.1020340486213331</v>
      </c>
      <c r="X440" s="669">
        <f>IF(OR(AJ440&lt;=0,AJ440="n/a",U440&lt;=0,U440="n/a"),"n/a",U440/AJ440)</f>
        <v>0.18358420375333076</v>
      </c>
      <c r="Y440" s="631"/>
      <c r="Z440" s="618">
        <f>IF(OR(AC440&lt;0.01,AC440="n/a"),"n/a",M440/AC440*100)</f>
        <v>40.350877192982459</v>
      </c>
      <c r="AA440" s="841">
        <f>IF(OR(AC440&lt;0.01,AC440="n/a"),"n/a",I440/AC440)</f>
        <v>29.462719298245617</v>
      </c>
      <c r="AB440" s="842">
        <v>12</v>
      </c>
      <c r="AC440" s="821">
        <v>4.5599999999999996</v>
      </c>
      <c r="AD440" s="821">
        <v>1.63</v>
      </c>
      <c r="AE440" s="821">
        <v>3.43</v>
      </c>
      <c r="AF440" s="821">
        <v>5.71</v>
      </c>
      <c r="AG440" s="821">
        <v>20.8</v>
      </c>
      <c r="AH440" s="821">
        <v>744.9</v>
      </c>
      <c r="AI440" s="821">
        <v>12.09</v>
      </c>
      <c r="AJ440" s="821">
        <v>31</v>
      </c>
      <c r="AK440" s="821">
        <v>18</v>
      </c>
      <c r="AL440" s="833">
        <v>5240</v>
      </c>
      <c r="AM440" s="827">
        <v>5.3</v>
      </c>
      <c r="AN440" s="821">
        <v>0.62</v>
      </c>
      <c r="AO440" s="705">
        <f>IF(U440="n/a","n/a",IF(AA440&lt;0,"n/a",IF(AA440="n/a","n/a",J440+U440-AA440)))</f>
        <v>-22.402051854985032</v>
      </c>
      <c r="AP440" s="706">
        <f>IF(U440="n/a","n/a",J440+U440)</f>
        <v>7.060667443260586</v>
      </c>
      <c r="AQ440" s="843">
        <f>IF(OR(AC440&lt;0.01,AC440="n/a",AF440="n/a"),"n/a",(I440/SQRT(22.5*AC440*(I440/AF440))-1)*100)</f>
        <v>173.44073271550494</v>
      </c>
      <c r="AR440" s="618">
        <f>INDEX(Historical!$C$7:$C$1222,MATCH(B440,Historical!$B$7:$B$1244,0))*IF(AH440="n/a",1.03,IF(AH440&lt;0,1.01,IF(AH440&gt;10,1.1,(1+AH440/100))))</f>
        <v>2.0020000000000002</v>
      </c>
      <c r="AS440" s="841">
        <f>IF($AI440="n/a",1.03*AR440,IF($AI440&lt;0,1.01*AR440,IF($AI440&gt;10,1.1*AR440,(1+$AI440/100)*AR440)))</f>
        <v>2.2022000000000004</v>
      </c>
      <c r="AT440" s="841">
        <f>IF($AK440="n/a",1.03*AS440,IF($AK440&lt;0,1.01*AS440,IF($AK440&gt;10,1.1*AS440,(1+$AK440/100)*AS440)))</f>
        <v>2.4224200000000007</v>
      </c>
      <c r="AU440" s="841">
        <f>IF($AK440="n/a",1.03*AT440,IF($AK440&lt;0,1.01*AT440,IF($AK440&gt;10,1.1*AT440,(1+$AK440/100)*AT440)))</f>
        <v>2.6646620000000008</v>
      </c>
      <c r="AV440" s="841">
        <f>IF($AK440="n/a",1.03*AU440,IF($AK440&lt;0,1.01*AU440,IF($AK440&gt;10,1.1*AU440,(1+$AK440/100)*AU440)))</f>
        <v>2.9311282000000012</v>
      </c>
      <c r="AW440" s="618">
        <f>SUM(AR440:AV440)</f>
        <v>12.222410200000004</v>
      </c>
      <c r="AX440" s="713">
        <f>AW440/I440*100</f>
        <v>9.0974396724972131</v>
      </c>
      <c r="AY440" s="887">
        <v>0.93</v>
      </c>
      <c r="AZ440" s="827">
        <v>23.54</v>
      </c>
      <c r="BA440" s="827">
        <v>-8.19</v>
      </c>
      <c r="BB440" s="827">
        <v>-1.46</v>
      </c>
      <c r="BC440" s="827">
        <v>5.1499999999999995</v>
      </c>
      <c r="BE440" s="594">
        <v>1972</v>
      </c>
      <c r="BF440" s="853">
        <f>IF(BE440&gt;2020,0,IF(BE440&gt;2008,1,IF(BE440&gt;2001,2,IF(BE440&gt;1990,3,IF(BE440&gt;1980,4,IF(BE440&gt;1973,5,IF(BE440&gt;1970,6,IF(BE440&gt;1960,7,IF(BE440&gt;1958,8,IF(BE440&gt;1953,9,10))))))))))</f>
        <v>6</v>
      </c>
      <c r="BG440" s="837">
        <v>7.5</v>
      </c>
      <c r="BH440" s="820" t="s">
        <v>4443</v>
      </c>
      <c r="BI440" s="820" t="s">
        <v>4444</v>
      </c>
    </row>
    <row r="441" spans="1:61" ht="11.25" customHeight="1" x14ac:dyDescent="0.2">
      <c r="A441" s="836" t="s">
        <v>4408</v>
      </c>
      <c r="B441" s="830" t="s">
        <v>4403</v>
      </c>
      <c r="C441" s="885" t="s">
        <v>107</v>
      </c>
      <c r="D441" s="885" t="s">
        <v>4197</v>
      </c>
      <c r="E441" s="699">
        <v>8</v>
      </c>
      <c r="F441" s="1122">
        <v>604</v>
      </c>
      <c r="G441" s="1098" t="s">
        <v>105</v>
      </c>
      <c r="H441" s="1098" t="s">
        <v>105</v>
      </c>
      <c r="I441" t="n">
        <v>21.3</v>
      </c>
      <c r="J441" s="618">
        <f>(M441/I441)*100</f>
        <v>4.6082949308755765</v>
      </c>
      <c r="K441" s="832">
        <v>0.3</v>
      </c>
      <c r="L441" s="842">
        <v>4</v>
      </c>
      <c r="M441" s="609">
        <f>K441*L441</f>
        <v>1.2</v>
      </c>
      <c r="N441" s="825" t="s">
        <v>962</v>
      </c>
      <c r="O441" s="700">
        <v>0.28999999999999998</v>
      </c>
      <c r="P441" s="603">
        <v>44973</v>
      </c>
      <c r="Q441" s="603">
        <v>44981</v>
      </c>
      <c r="R441" s="609">
        <f>(K441-O441)/O441*100</f>
        <v>3.4482758620689689</v>
      </c>
      <c r="S441" s="667">
        <f>IF(INDEX(Historical!$D$7:$D$1220,MATCH(B441,Historical!$B$7:$B$1244,0))=0,"n/a",(INDEX(Historical!$C$7:$C$1222,MATCH(B441,Historical!$B$7:$B$1244,0))/INDEX(Historical!$D$7:$D$1220,MATCH(B441,Historical!$B$7:$B$1244,0))-1)*100)</f>
        <v>3.5714285714285587</v>
      </c>
      <c r="T441" s="667">
        <f>IF(INDEX(Historical!$F$7:$F$1213,MATCH(B441,Historical!$B$7:$B$1244,0))=0,"n/a",((INDEX(Historical!$C$7:$C$1222,MATCH(B441,Historical!$B$7:$B$1244,0))/INDEX(Historical!$F$7:$F$1213,MATCH(B441,Historical!$B$7:$B$1244,0)))^(1/3)-1)*100)</f>
        <v>6.1439922965403904</v>
      </c>
      <c r="U441" s="667">
        <f>IF(INDEX(Historical!$H$7:$H$1213,MATCH(B441,Historical!$B$7:$B$1244,0))=0,"n/a",((INDEX(Historical!$C$7:$C$1222,MATCH(B441,Historical!$B$7:$B$1244,0))/INDEX(Historical!$H$7:$H$1213,MATCH(B441,Historical!$B$7:$B$1244,0)))^(1/5)-1)*100)</f>
        <v>7.7143587792743107</v>
      </c>
      <c r="V441" s="667" t="str">
        <f>IF(INDEX(Historical!$N$7:$N$1213,MATCH(B441,Historical!$B$7:$B$1244,0))=0,"n/a",((INDEX(Historical!$C$7:$C$1222,MATCH(B441,Historical!$B$7:$B$1244,0))/INDEX(Historical!$N$7:$N$1213,MATCH(B441,Historical!$B$7:$B$1244,0)))^(1/10)-1)*100)</f>
        <v>n/a</v>
      </c>
      <c r="W441" s="668" t="str">
        <f>IF(OR(U441&lt;=0,U441="n/a",V441&lt;=0,V441="n/a"),"n/a",U441/V441)</f>
        <v>n/a</v>
      </c>
      <c r="X441" s="669">
        <f>IF(OR(AJ441&lt;=0,AJ441="n/a",U441&lt;=0,U441="n/a"),"n/a",U441/AJ441)</f>
        <v>0.74176526723791447</v>
      </c>
      <c r="Y441" s="831"/>
      <c r="Z441" s="618">
        <f>IF(OR(AC441&lt;0.01,AC441="n/a"),"n/a",M441/AC441*100)</f>
        <v>31.830238726790448</v>
      </c>
      <c r="AA441" s="841">
        <f>IF(OR(AC441&lt;0.01,AC441="n/a"),"n/a",I441/AC441)</f>
        <v>6.9071618037135272</v>
      </c>
      <c r="AB441" s="842">
        <v>12</v>
      </c>
      <c r="AC441" s="821">
        <v>3.77</v>
      </c>
      <c r="AD441" s="821">
        <v>0.98</v>
      </c>
      <c r="AE441" s="821">
        <v>2.31</v>
      </c>
      <c r="AF441" s="821">
        <v>0.92</v>
      </c>
      <c r="AG441" s="821">
        <v>13.100000000000001</v>
      </c>
      <c r="AH441" s="821">
        <v>274.10000000000002</v>
      </c>
      <c r="AI441" s="821">
        <v>0.86999999999999988</v>
      </c>
      <c r="AJ441" s="821">
        <v>10.4</v>
      </c>
      <c r="AK441" s="821">
        <v>7.0000000000000009</v>
      </c>
      <c r="AL441" s="833">
        <v>579.54</v>
      </c>
      <c r="AM441" s="827">
        <v>2.8000000000000003</v>
      </c>
      <c r="AN441" s="821">
        <v>0.3</v>
      </c>
      <c r="AO441" s="705">
        <f>IF(U441="n/a","n/a",IF(AA441&lt;0,"n/a",IF(AA441="n/a","n/a",J441+U441-AA441)))</f>
        <v>5.4154919064363591</v>
      </c>
      <c r="AP441" s="706">
        <f>IF(U441="n/a","n/a",J441+U441)</f>
        <v>12.322653710149886</v>
      </c>
      <c r="AQ441" s="843">
        <f>IF(OR(AC441&lt;0.01,AC441="n/a",AF441="n/a"),"n/a",(I441/SQRT(22.5*AC441*(I441/AF441))-1)*100)</f>
        <v>-46.856216588426847</v>
      </c>
      <c r="AR441" s="618">
        <f>INDEX(Historical!$C$7:$C$1222,MATCH(B441,Historical!$B$7:$B$1244,0))*IF(AH441="n/a",1.03,IF(AH441&lt;0,1.01,IF(AH441&gt;10,1.1,(1+AH441/100))))</f>
        <v>1.276</v>
      </c>
      <c r="AS441" s="841">
        <f>IF($AI441="n/a",1.03*AR441,IF($AI441&lt;0,1.01*AR441,IF($AI441&gt;10,1.1*AR441,(1+$AI441/100)*AR441)))</f>
        <v>1.2871011999999999</v>
      </c>
      <c r="AT441" s="841">
        <f>IF($AK441="n/a",1.03*AS441,IF($AK441&lt;0,1.01*AS441,IF($AK441&gt;10,1.1*AS441,(1+$AK441/100)*AS441)))</f>
        <v>1.3771982840000001</v>
      </c>
      <c r="AU441" s="841">
        <f>IF($AK441="n/a",1.03*AT441,IF($AK441&lt;0,1.01*AT441,IF($AK441&gt;10,1.1*AT441,(1+$AK441/100)*AT441)))</f>
        <v>1.4736021638800001</v>
      </c>
      <c r="AV441" s="841">
        <f>IF($AK441="n/a",1.03*AU441,IF($AK441&lt;0,1.01*AU441,IF($AK441&gt;10,1.1*AU441,(1+$AK441/100)*AU441)))</f>
        <v>1.5767543153516002</v>
      </c>
      <c r="AW441" s="618">
        <f>SUM(AR441:AV441)</f>
        <v>6.9906559632316005</v>
      </c>
      <c r="AX441" s="713">
        <f>AW441/I441*100</f>
        <v>26.845837032379421</v>
      </c>
      <c r="AY441" s="887">
        <v>0.87</v>
      </c>
      <c r="AZ441" s="827">
        <v>10.9</v>
      </c>
      <c r="BA441" s="827">
        <v>-14.57</v>
      </c>
      <c r="BB441" s="827">
        <v>-0.88</v>
      </c>
      <c r="BC441" s="827">
        <v>0.04</v>
      </c>
      <c r="BE441" s="594">
        <v>2016</v>
      </c>
      <c r="BF441" s="853">
        <f>IF(BE441&gt;2020,0,IF(BE441&gt;2008,1,IF(BE441&gt;2001,2,IF(BE441&gt;1990,3,IF(BE441&gt;1980,4,IF(BE441&gt;1973,5,IF(BE441&gt;1970,6,IF(BE441&gt;1960,7,IF(BE441&gt;1958,8,IF(BE441&gt;1953,9,10))))))))))</f>
        <v>1</v>
      </c>
      <c r="BG441" s="837">
        <v>1.0999999999999999</v>
      </c>
      <c r="BH441" s="820" t="s">
        <v>4443</v>
      </c>
      <c r="BI441" s="820" t="s">
        <v>4444</v>
      </c>
    </row>
    <row r="442" spans="1:61" ht="11.25" customHeight="1" x14ac:dyDescent="0.2">
      <c r="A442" s="835" t="s">
        <v>4071</v>
      </c>
      <c r="B442" s="830" t="s">
        <v>4069</v>
      </c>
      <c r="C442" s="885" t="s">
        <v>107</v>
      </c>
      <c r="D442" s="885" t="s">
        <v>4193</v>
      </c>
      <c r="E442" s="699">
        <v>10</v>
      </c>
      <c r="F442" s="1122">
        <v>512</v>
      </c>
      <c r="G442" s="1116" t="s">
        <v>105</v>
      </c>
      <c r="H442" s="1116" t="s">
        <v>105</v>
      </c>
      <c r="I442" t="n">
        <v>548.72</v>
      </c>
      <c r="J442" s="618">
        <f>(M442/I442)*100</f>
        <v>1.0571674806090203</v>
      </c>
      <c r="K442" s="832">
        <v>1.38</v>
      </c>
      <c r="L442" s="842">
        <v>4</v>
      </c>
      <c r="M442" s="609">
        <f>K442*L442</f>
        <v>5.52</v>
      </c>
      <c r="N442" s="825" t="s">
        <v>510</v>
      </c>
      <c r="O442" s="700">
        <v>1.25</v>
      </c>
      <c r="P442" s="603">
        <v>44973</v>
      </c>
      <c r="Q442" s="603">
        <v>44985</v>
      </c>
      <c r="R442" s="609">
        <f>(K442-O442)/O442*100</f>
        <v>10.399999999999991</v>
      </c>
      <c r="S442" s="667">
        <f>IF(INDEX(Historical!$D$7:$D$1220,MATCH(B442,Historical!$B$7:$B$1244,0))=0,"n/a",(INDEX(Historical!$C$7:$C$1222,MATCH(B442,Historical!$B$7:$B$1244,0))/INDEX(Historical!$D$7:$D$1220,MATCH(B442,Historical!$B$7:$B$1244,0))-1)*100)</f>
        <v>25.824175824175821</v>
      </c>
      <c r="T442" s="667">
        <f>IF(INDEX(Historical!$F$7:$F$1213,MATCH(B442,Historical!$B$7:$B$1244,0))=0,"n/a",((INDEX(Historical!$C$7:$C$1222,MATCH(B442,Historical!$B$7:$B$1244,0))/INDEX(Historical!$F$7:$F$1213,MATCH(B442,Historical!$B$7:$B$1244,0)))^(1/3)-1)*100)</f>
        <v>22.036097834266055</v>
      </c>
      <c r="U442" s="667">
        <f>IF(INDEX(Historical!$H$7:$H$1213,MATCH(B442,Historical!$B$7:$B$1244,0))=0,"n/a",((INDEX(Historical!$C$7:$C$1222,MATCH(B442,Historical!$B$7:$B$1244,0))/INDEX(Historical!$H$7:$H$1213,MATCH(B442,Historical!$B$7:$B$1244,0)))^(1/5)-1)*100)</f>
        <v>28.25027628193353</v>
      </c>
      <c r="V442" s="667" t="str">
        <f>IF(INDEX(Historical!$N$7:$N$1213,MATCH(B442,Historical!$B$7:$B$1244,0))=0,"n/a",((INDEX(Historical!$C$7:$C$1222,MATCH(B442,Historical!$B$7:$B$1244,0))/INDEX(Historical!$N$7:$N$1213,MATCH(B442,Historical!$B$7:$B$1244,0)))^(1/10)-1)*100)</f>
        <v>n/a</v>
      </c>
      <c r="W442" s="668" t="str">
        <f>IF(OR(U442&lt;=0,U442="n/a",V442&lt;=0,V442="n/a"),"n/a",U442/V442)</f>
        <v>n/a</v>
      </c>
      <c r="X442" s="669">
        <f>IF(OR(AJ442&lt;=0,AJ442="n/a",U442&lt;=0,U442="n/a"),"n/a",U442/AJ442)</f>
        <v>1.1869863984005686</v>
      </c>
      <c r="Y442" s="628"/>
      <c r="Z442" s="618">
        <f>IF(OR(AC442&lt;0.01,AC442="n/a"),"n/a",M442/AC442*100)</f>
        <v>51.492537313432827</v>
      </c>
      <c r="AA442" s="841">
        <f>IF(OR(AC442&lt;0.01,AC442="n/a"),"n/a",I442/AC442)</f>
        <v>48.708022388059696</v>
      </c>
      <c r="AB442" s="842">
        <v>12</v>
      </c>
      <c r="AC442" s="821">
        <v>10.72</v>
      </c>
      <c r="AD442" s="821">
        <v>3.85</v>
      </c>
      <c r="AE442" s="821">
        <v>19.04</v>
      </c>
      <c r="AF442" s="821" t="s">
        <v>135</v>
      </c>
      <c r="AG442" s="821">
        <v>-87.3</v>
      </c>
      <c r="AH442" s="821">
        <v>23.3</v>
      </c>
      <c r="AI442" s="821">
        <v>15.9</v>
      </c>
      <c r="AJ442" s="821">
        <v>23.799999999999997</v>
      </c>
      <c r="AK442" s="821">
        <v>12.740000000000002</v>
      </c>
      <c r="AL442" s="833">
        <v>42820</v>
      </c>
      <c r="AM442" s="827">
        <v>0.1</v>
      </c>
      <c r="AN442" s="821" t="s">
        <v>135</v>
      </c>
      <c r="AO442" s="705">
        <f>IF(U442="n/a","n/a",IF(AA442&lt;0,"n/a",IF(AA442="n/a","n/a",J442+U442-AA442)))</f>
        <v>-19.400578625517145</v>
      </c>
      <c r="AP442" s="706">
        <f>IF(U442="n/a","n/a",J442+U442)</f>
        <v>29.307443762542551</v>
      </c>
      <c r="AQ442" s="843" t="str">
        <f>IF(OR(AC442&lt;0.01,AC442="n/a",AF442="n/a"),"n/a",(I442/SQRT(22.5*AC442*(I442/AF442))-1)*100)</f>
        <v>n/a</v>
      </c>
      <c r="AR442" s="618">
        <f>INDEX(Historical!$C$7:$C$1222,MATCH(B442,Historical!$B$7:$B$1244,0))*IF(AH442="n/a",1.03,IF(AH442&lt;0,1.01,IF(AH442&gt;10,1.1,(1+AH442/100))))</f>
        <v>5.0380000000000003</v>
      </c>
      <c r="AS442" s="841">
        <f>IF($AI442="n/a",1.03*AR442,IF($AI442&lt;0,1.01*AR442,IF($AI442&gt;10,1.1*AR442,(1+$AI442/100)*AR442)))</f>
        <v>5.5418000000000012</v>
      </c>
      <c r="AT442" s="841">
        <f>IF($AK442="n/a",1.03*AS442,IF($AK442&lt;0,1.01*AS442,IF($AK442&gt;10,1.1*AS442,(1+$AK442/100)*AS442)))</f>
        <v>6.0959800000000017</v>
      </c>
      <c r="AU442" s="841">
        <f>IF($AK442="n/a",1.03*AT442,IF($AK442&lt;0,1.01*AT442,IF($AK442&gt;10,1.1*AT442,(1+$AK442/100)*AT442)))</f>
        <v>6.7055780000000027</v>
      </c>
      <c r="AV442" s="841">
        <f>IF($AK442="n/a",1.03*AU442,IF($AK442&lt;0,1.01*AU442,IF($AK442&gt;10,1.1*AU442,(1+$AK442/100)*AU442)))</f>
        <v>7.3761358000000037</v>
      </c>
      <c r="AW442" s="618">
        <f>SUM(AR442:AV442)</f>
        <v>30.75749380000001</v>
      </c>
      <c r="AX442" s="713">
        <f>AW442/I442*100</f>
        <v>5.890547505506083</v>
      </c>
      <c r="AY442" s="887">
        <v>1.1299999999999999</v>
      </c>
      <c r="AZ442" s="827">
        <v>38.72</v>
      </c>
      <c r="BA442" s="827">
        <v>-8.7900000000000009</v>
      </c>
      <c r="BB442" s="827">
        <v>2.4699999999999998</v>
      </c>
      <c r="BC442" s="827">
        <v>12.27</v>
      </c>
      <c r="BE442" s="594">
        <v>2014</v>
      </c>
      <c r="BF442" s="853">
        <f>IF(BE442&gt;2020,0,IF(BE442&gt;2008,1,IF(BE442&gt;2001,2,IF(BE442&gt;1990,3,IF(BE442&gt;1980,4,IF(BE442&gt;1973,5,IF(BE442&gt;1970,6,IF(BE442&gt;1960,7,IF(BE442&gt;1958,8,IF(BE442&gt;1953,9,10))))))))))</f>
        <v>1</v>
      </c>
      <c r="BG442" s="837">
        <v>18</v>
      </c>
      <c r="BH442" s="820" t="s">
        <v>4443</v>
      </c>
      <c r="BI442" s="820" t="s">
        <v>4444</v>
      </c>
    </row>
    <row r="443" spans="1:61" ht="11.25" customHeight="1" x14ac:dyDescent="0.2">
      <c r="A443" s="819" t="s">
        <v>4960</v>
      </c>
      <c r="B443" s="830" t="s">
        <v>289</v>
      </c>
      <c r="C443" s="885" t="s">
        <v>130</v>
      </c>
      <c r="D443" s="885" t="s">
        <v>4199</v>
      </c>
      <c r="E443" s="699">
        <v>50</v>
      </c>
      <c r="F443" s="1122">
        <v>42</v>
      </c>
      <c r="G443" s="1104" t="s">
        <v>36</v>
      </c>
      <c r="H443" s="1104" t="s">
        <v>36</v>
      </c>
      <c r="I443" t="n">
        <v>77.71</v>
      </c>
      <c r="J443" s="618">
        <f>(M443/I443)*100</f>
        <v>1.6339869281045754</v>
      </c>
      <c r="K443" s="832">
        <v>0.3125</v>
      </c>
      <c r="L443" s="842">
        <v>4</v>
      </c>
      <c r="M443" s="609">
        <f>K443*L443</f>
        <v>1.25</v>
      </c>
      <c r="N443" s="825" t="s">
        <v>118</v>
      </c>
      <c r="O443" s="700">
        <v>0.28999999999999998</v>
      </c>
      <c r="P443" s="603">
        <v>44880</v>
      </c>
      <c r="Q443" s="603">
        <v>44896</v>
      </c>
      <c r="R443" s="609">
        <f>(K443-O443)/O443*100</f>
        <v>7.7586206896551797</v>
      </c>
      <c r="S443" s="667">
        <f>IF(INDEX(Historical!$D$7:$D$1220,MATCH(B443,Historical!$B$7:$B$1244,0))=0,"n/a",(INDEX(Historical!$C$7:$C$1222,MATCH(B443,Historical!$B$7:$B$1244,0))/INDEX(Historical!$D$7:$D$1220,MATCH(B443,Historical!$B$7:$B$1244,0))-1)*100)</f>
        <v>6.7720090293453827</v>
      </c>
      <c r="T443" s="667">
        <f>IF(INDEX(Historical!$F$7:$F$1213,MATCH(B443,Historical!$B$7:$B$1244,0))=0,"n/a",((INDEX(Historical!$C$7:$C$1222,MATCH(B443,Historical!$B$7:$B$1244,0))/INDEX(Historical!$F$7:$F$1213,MATCH(B443,Historical!$B$7:$B$1244,0)))^(1/3)-1)*100)</f>
        <v>6.5992417100670275</v>
      </c>
      <c r="U443" s="667">
        <f>IF(INDEX(Historical!$H$7:$H$1213,MATCH(B443,Historical!$B$7:$B$1244,0))=0,"n/a",((INDEX(Historical!$C$7:$C$1222,MATCH(B443,Historical!$B$7:$B$1244,0))/INDEX(Historical!$H$7:$H$1213,MATCH(B443,Historical!$B$7:$B$1244,0)))^(1/5)-1)*100)</f>
        <v>6.6383469203584511</v>
      </c>
      <c r="V443" s="667">
        <f>IF(INDEX(Historical!$N$7:$N$1213,MATCH(B443,Historical!$B$7:$B$1244,0))=0,"n/a",((INDEX(Historical!$C$7:$C$1222,MATCH(B443,Historical!$B$7:$B$1244,0))/INDEX(Historical!$N$7:$N$1213,MATCH(B443,Historical!$B$7:$B$1244,0)))^(1/10)-1)*100)</f>
        <v>4.7636133727362973</v>
      </c>
      <c r="W443" s="668">
        <f>IF(OR(U443&lt;=0,U443="n/a",V443&lt;=0,V443="n/a"),"n/a",U443/V443)</f>
        <v>1.3935528349869579</v>
      </c>
      <c r="X443" s="669">
        <f>IF(OR(AJ443&lt;=0,AJ443="n/a",U443&lt;=0,U443="n/a"),"n/a",U443/AJ443)</f>
        <v>0.78098199063040596</v>
      </c>
      <c r="Y443" s="830"/>
      <c r="Z443" s="618">
        <f>IF(OR(AC443&lt;0.01,AC443="n/a"),"n/a",M443/AC443*100)</f>
        <v>52.083333333333336</v>
      </c>
      <c r="AA443" s="841">
        <f>IF(OR(AC443&lt;0.01,AC443="n/a"),"n/a",I443/AC443)</f>
        <v>31.875</v>
      </c>
      <c r="AB443" s="842">
        <v>12</v>
      </c>
      <c r="AC443" s="821">
        <v>2.4</v>
      </c>
      <c r="AD443" s="821">
        <v>12.21</v>
      </c>
      <c r="AE443" s="821">
        <v>8.9700000000000006</v>
      </c>
      <c r="AF443" s="821">
        <v>3.51</v>
      </c>
      <c r="AG443" s="821">
        <v>10.299999999999999</v>
      </c>
      <c r="AH443" s="821">
        <v>-5.0999999999999996</v>
      </c>
      <c r="AI443" s="821">
        <v>7.84</v>
      </c>
      <c r="AJ443" s="821">
        <v>8.5</v>
      </c>
      <c r="AK443" s="821">
        <v>2.7</v>
      </c>
      <c r="AL443" s="837">
        <v>1410</v>
      </c>
      <c r="AM443" s="827">
        <v>0.1</v>
      </c>
      <c r="AN443" s="821">
        <v>0.88</v>
      </c>
      <c r="AO443" s="705">
        <f>IF(U443="n/a","n/a",IF(AA443&lt;0,"n/a",IF(AA443="n/a","n/a",J443+U443-AA443)))</f>
        <v>-23.602666151536972</v>
      </c>
      <c r="AP443" s="706">
        <f>IF(U443="n/a","n/a",J443+U443)</f>
        <v>8.2723338484630258</v>
      </c>
      <c r="AQ443" s="843">
        <f>IF(OR(AC443&lt;0.01,AC443="n/a",AF443="n/a"),"n/a",(I443/SQRT(22.5*AC443*(I443/AF443))-1)*100)</f>
        <v>122.99103120977759</v>
      </c>
      <c r="AR443" s="618">
        <f>INDEX(Historical!$C$7:$C$1222,MATCH(B443,Historical!$B$7:$B$1244,0))*IF(AH443="n/a",1.03,IF(AH443&lt;0,1.01,IF(AH443&gt;10,1.1,(1+AH443/100))))</f>
        <v>1.1943250000000001</v>
      </c>
      <c r="AS443" s="841">
        <f>IF($AI443="n/a",1.03*AR443,IF($AI443&lt;0,1.01*AR443,IF($AI443&gt;10,1.1*AR443,(1+$AI443/100)*AR443)))</f>
        <v>1.2879600800000002</v>
      </c>
      <c r="AT443" s="841">
        <f>IF($AK443="n/a",1.03*AS443,IF($AK443&lt;0,1.01*AS443,IF($AK443&gt;10,1.1*AS443,(1+$AK443/100)*AS443)))</f>
        <v>1.3227350021600002</v>
      </c>
      <c r="AU443" s="841">
        <f>IF($AK443="n/a",1.03*AT443,IF($AK443&lt;0,1.01*AT443,IF($AK443&gt;10,1.1*AT443,(1+$AK443/100)*AT443)))</f>
        <v>1.35844884721832</v>
      </c>
      <c r="AV443" s="841">
        <f>IF($AK443="n/a",1.03*AU443,IF($AK443&lt;0,1.01*AU443,IF($AK443&gt;10,1.1*AU443,(1+$AK443/100)*AU443)))</f>
        <v>1.3951269660932146</v>
      </c>
      <c r="AW443" s="618">
        <f>SUM(AR443:AV443)</f>
        <v>6.5585958954715347</v>
      </c>
      <c r="AX443" s="713">
        <f>AW443/I443*100</f>
        <v>8.5733279679366454</v>
      </c>
      <c r="AY443" s="887">
        <v>0.73</v>
      </c>
      <c r="AZ443" s="827">
        <v>3.1</v>
      </c>
      <c r="BA443" s="827">
        <v>-30.14</v>
      </c>
      <c r="BB443" s="827">
        <v>-9.16</v>
      </c>
      <c r="BC443" s="827">
        <v>-11.95</v>
      </c>
      <c r="BE443" s="594">
        <v>1974</v>
      </c>
      <c r="BF443" s="853">
        <f>IF(BE443&gt;2020,0,IF(BE443&gt;2008,1,IF(BE443&gt;2001,2,IF(BE443&gt;1990,3,IF(BE443&gt;1980,4,IF(BE443&gt;1973,5,IF(BE443&gt;1970,6,IF(BE443&gt;1960,7,IF(BE443&gt;1958,8,IF(BE443&gt;1953,9,10))))))))))</f>
        <v>5</v>
      </c>
      <c r="BG443" s="837">
        <v>3.8</v>
      </c>
      <c r="BH443" s="820" t="s">
        <v>4443</v>
      </c>
      <c r="BI443" s="820" t="s">
        <v>4444</v>
      </c>
    </row>
    <row r="444" spans="1:61" ht="11.25" customHeight="1" x14ac:dyDescent="0.2">
      <c r="A444" s="826" t="s">
        <v>4961</v>
      </c>
      <c r="B444" s="830" t="s">
        <v>668</v>
      </c>
      <c r="C444" s="885" t="s">
        <v>4055</v>
      </c>
      <c r="D444" s="885" t="s">
        <v>4226</v>
      </c>
      <c r="E444" s="699">
        <v>21</v>
      </c>
      <c r="F444" s="1122">
        <v>165</v>
      </c>
      <c r="G444" s="1098" t="s">
        <v>36</v>
      </c>
      <c r="H444" s="1098" t="s">
        <v>114</v>
      </c>
      <c r="I444" t="n">
        <v>284.05</v>
      </c>
      <c r="J444" s="618">
        <f>(M444/I444)*100</f>
        <v>1.0905300296688318</v>
      </c>
      <c r="K444" s="832">
        <v>0.68</v>
      </c>
      <c r="L444" s="842">
        <v>4</v>
      </c>
      <c r="M444" s="609">
        <f>K444*L444</f>
        <v>2.72</v>
      </c>
      <c r="N444" s="825" t="s">
        <v>134</v>
      </c>
      <c r="O444" s="700">
        <v>0.62</v>
      </c>
      <c r="P444" s="603">
        <v>44881</v>
      </c>
      <c r="Q444" s="603">
        <v>44903</v>
      </c>
      <c r="R444" s="609">
        <f>(K444-O444)/O444*100</f>
        <v>9.6774193548387171</v>
      </c>
      <c r="S444" s="667">
        <f>IF(INDEX(Historical!$D$7:$D$1220,MATCH(B444,Historical!$B$7:$B$1244,0))=0,"n/a",(INDEX(Historical!$C$7:$C$1222,MATCH(B444,Historical!$B$7:$B$1244,0))/INDEX(Historical!$D$7:$D$1220,MATCH(B444,Historical!$B$7:$B$1244,0))-1)*100)</f>
        <v>10.434782608695659</v>
      </c>
      <c r="T444" s="667">
        <f>IF(INDEX(Historical!$F$7:$F$1213,MATCH(B444,Historical!$B$7:$B$1244,0))=0,"n/a",((INDEX(Historical!$C$7:$C$1222,MATCH(B444,Historical!$B$7:$B$1244,0))/INDEX(Historical!$F$7:$F$1213,MATCH(B444,Historical!$B$7:$B$1244,0)))^(1/3)-1)*100)</f>
        <v>10.354649945893257</v>
      </c>
      <c r="U444" s="667">
        <f>IF(INDEX(Historical!$H$7:$H$1213,MATCH(B444,Historical!$B$7:$B$1244,0))=0,"n/a",((INDEX(Historical!$C$7:$C$1222,MATCH(B444,Historical!$B$7:$B$1244,0))/INDEX(Historical!$H$7:$H$1213,MATCH(B444,Historical!$B$7:$B$1244,0)))^(1/5)-1)*100)</f>
        <v>9.8214866540578427</v>
      </c>
      <c r="V444" s="667">
        <f>IF(INDEX(Historical!$N$7:$N$1213,MATCH(B444,Historical!$B$7:$B$1244,0))=0,"n/a",((INDEX(Historical!$C$7:$C$1222,MATCH(B444,Historical!$B$7:$B$1244,0))/INDEX(Historical!$N$7:$N$1213,MATCH(B444,Historical!$B$7:$B$1244,0)))^(1/10)-1)*100)</f>
        <v>11.834438718100859</v>
      </c>
      <c r="W444" s="668">
        <f>IF(OR(U444&lt;=0,U444="n/a",V444&lt;=0,V444="n/a"),"n/a",U444/V444)</f>
        <v>0.82990726370789414</v>
      </c>
      <c r="X444" s="669">
        <f>IF(OR(AJ444&lt;=0,AJ444="n/a",U444&lt;=0,U444="n/a"),"n/a",U444/AJ444)</f>
        <v>0.40417640551678363</v>
      </c>
      <c r="Y444" s="830" t="s">
        <v>151</v>
      </c>
      <c r="Z444" s="618">
        <f>IF(OR(AC444&lt;0.01,AC444="n/a"),"n/a",M444/AC444*100)</f>
        <v>30.255839822024473</v>
      </c>
      <c r="AA444" s="841">
        <f>IF(OR(AC444&lt;0.01,AC444="n/a"),"n/a",I444/AC444)</f>
        <v>27.744160177975527</v>
      </c>
      <c r="AB444" s="842">
        <v>6</v>
      </c>
      <c r="AC444" s="821">
        <v>8.99</v>
      </c>
      <c r="AD444" s="821">
        <v>2.36</v>
      </c>
      <c r="AE444" s="821">
        <v>9.33</v>
      </c>
      <c r="AF444" s="821">
        <v>10.18</v>
      </c>
      <c r="AG444" s="821">
        <v>39.300000000000004</v>
      </c>
      <c r="AH444" s="821">
        <v>19.8</v>
      </c>
      <c r="AI444" s="821">
        <v>14.84</v>
      </c>
      <c r="AJ444" s="821">
        <v>24.3</v>
      </c>
      <c r="AK444" s="821">
        <v>11.77</v>
      </c>
      <c r="AL444" s="833">
        <v>1903610</v>
      </c>
      <c r="AM444" s="827">
        <v>0.06</v>
      </c>
      <c r="AN444" s="821">
        <v>0.35</v>
      </c>
      <c r="AO444" s="705">
        <f>IF(U444="n/a","n/a",IF(AA444&lt;0,"n/a",IF(AA444="n/a","n/a",J444+U444-AA444)))</f>
        <v>-16.832143494248854</v>
      </c>
      <c r="AP444" s="706">
        <f>IF(U444="n/a","n/a",J444+U444)</f>
        <v>10.912016683726675</v>
      </c>
      <c r="AQ444" s="843">
        <f>IF(OR(AC444&lt;0.01,AC444="n/a",AF444="n/a"),"n/a",(I444/SQRT(22.5*AC444*(I444/AF444))-1)*100)</f>
        <v>254.29777219595687</v>
      </c>
      <c r="AR444" s="618">
        <f>INDEX(Historical!$C$7:$C$1222,MATCH(B444,Historical!$B$7:$B$1244,0))*IF(AH444="n/a",1.03,IF(AH444&lt;0,1.01,IF(AH444&gt;10,1.1,(1+AH444/100))))</f>
        <v>2.7940000000000005</v>
      </c>
      <c r="AS444" s="841">
        <f>IF($AI444="n/a",1.03*AR444,IF($AI444&lt;0,1.01*AR444,IF($AI444&gt;10,1.1*AR444,(1+$AI444/100)*AR444)))</f>
        <v>3.0734000000000008</v>
      </c>
      <c r="AT444" s="841">
        <f>IF($AK444="n/a",1.03*AS444,IF($AK444&lt;0,1.01*AS444,IF($AK444&gt;10,1.1*AS444,(1+$AK444/100)*AS444)))</f>
        <v>3.3807400000000012</v>
      </c>
      <c r="AU444" s="841">
        <f>IF($AK444="n/a",1.03*AT444,IF($AK444&lt;0,1.01*AT444,IF($AK444&gt;10,1.1*AT444,(1+$AK444/100)*AT444)))</f>
        <v>3.7188140000000014</v>
      </c>
      <c r="AV444" s="841">
        <f>IF($AK444="n/a",1.03*AU444,IF($AK444&lt;0,1.01*AU444,IF($AK444&gt;10,1.1*AU444,(1+$AK444/100)*AU444)))</f>
        <v>4.0906954000000022</v>
      </c>
      <c r="AW444" s="618">
        <f>SUM(AR444:AV444)</f>
        <v>17.057649400000006</v>
      </c>
      <c r="AX444" s="713">
        <f>AW444/I444*100</f>
        <v>6.8389260684788731</v>
      </c>
      <c r="AY444" s="887">
        <v>0.91</v>
      </c>
      <c r="AZ444" s="827">
        <v>16.86</v>
      </c>
      <c r="BA444" s="827">
        <v>-21.060000000000002</v>
      </c>
      <c r="BB444" s="827">
        <v>1.08</v>
      </c>
      <c r="BC444" s="827">
        <v>-1.3299999999999998</v>
      </c>
      <c r="BE444" s="594">
        <v>2002</v>
      </c>
      <c r="BF444" s="853">
        <f>IF(BE444&gt;2020,0,IF(BE444&gt;2008,1,IF(BE444&gt;2001,2,IF(BE444&gt;1990,3,IF(BE444&gt;1980,4,IF(BE444&gt;1973,5,IF(BE444&gt;1970,6,IF(BE444&gt;1960,7,IF(BE444&gt;1958,8,IF(BE444&gt;1953,9,10))))))))))</f>
        <v>2</v>
      </c>
      <c r="BG444" s="837">
        <v>18.8</v>
      </c>
      <c r="BH444" s="820" t="s">
        <v>4443</v>
      </c>
      <c r="BI444" s="820" t="s">
        <v>4444</v>
      </c>
    </row>
    <row r="445" spans="1:61" ht="11.25" customHeight="1" x14ac:dyDescent="0.2">
      <c r="A445" s="826" t="s">
        <v>4962</v>
      </c>
      <c r="B445" s="830" t="s">
        <v>1430</v>
      </c>
      <c r="C445" s="885" t="s">
        <v>4055</v>
      </c>
      <c r="D445" s="885" t="s">
        <v>4218</v>
      </c>
      <c r="E445" s="699">
        <v>13</v>
      </c>
      <c r="F445" s="1122">
        <v>313</v>
      </c>
      <c r="G445" s="1094" t="s">
        <v>105</v>
      </c>
      <c r="H445" s="1094" t="s">
        <v>105</v>
      </c>
      <c r="I445" t="n">
        <v>271.68</v>
      </c>
      <c r="J445" s="618">
        <f>(M445/I445)*100</f>
        <v>1.3393706479966516</v>
      </c>
      <c r="K445" s="832">
        <v>0.88</v>
      </c>
      <c r="L445" s="842">
        <v>4</v>
      </c>
      <c r="M445" s="609">
        <f>K445*L445</f>
        <v>3.52</v>
      </c>
      <c r="N445" s="825" t="s">
        <v>457</v>
      </c>
      <c r="O445" s="700">
        <v>0.79</v>
      </c>
      <c r="P445" s="603">
        <v>44909</v>
      </c>
      <c r="Q445" s="603">
        <v>44939</v>
      </c>
      <c r="R445" s="609">
        <f>(K445-O445)/O445*100</f>
        <v>11.392405063291134</v>
      </c>
      <c r="S445" s="667">
        <f>IF(INDEX(Historical!$D$7:$D$1220,MATCH(B445,Historical!$B$7:$B$1244,0))=0,"n/a",(INDEX(Historical!$C$7:$C$1222,MATCH(B445,Historical!$B$7:$B$1244,0))/INDEX(Historical!$D$7:$D$1220,MATCH(B445,Historical!$B$7:$B$1244,0))-1)*100)</f>
        <v>11.267605633802823</v>
      </c>
      <c r="T445" s="667">
        <f>IF(INDEX(Historical!$F$7:$F$1213,MATCH(B445,Historical!$B$7:$B$1244,0))=0,"n/a",((INDEX(Historical!$C$7:$C$1222,MATCH(B445,Historical!$B$7:$B$1244,0))/INDEX(Historical!$F$7:$F$1213,MATCH(B445,Historical!$B$7:$B$1244,0)))^(1/3)-1)*100)</f>
        <v>10.375598993308689</v>
      </c>
      <c r="U445" s="667">
        <f>IF(INDEX(Historical!$H$7:$H$1213,MATCH(B445,Historical!$B$7:$B$1244,0))=0,"n/a",((INDEX(Historical!$C$7:$C$1222,MATCH(B445,Historical!$B$7:$B$1244,0))/INDEX(Historical!$H$7:$H$1213,MATCH(B445,Historical!$B$7:$B$1244,0)))^(1/5)-1)*100)</f>
        <v>10.944517736569059</v>
      </c>
      <c r="V445" s="667">
        <f>IF(INDEX(Historical!$N$7:$N$1213,MATCH(B445,Historical!$B$7:$B$1244,0))=0,"n/a",((INDEX(Historical!$C$7:$C$1222,MATCH(B445,Historical!$B$7:$B$1244,0))/INDEX(Historical!$N$7:$N$1213,MATCH(B445,Historical!$B$7:$B$1244,0)))^(1/10)-1)*100)</f>
        <v>13.133161994145492</v>
      </c>
      <c r="W445" s="668">
        <f>IF(OR(U445&lt;=0,U445="n/a",V445&lt;=0,V445="n/a"),"n/a",U445/V445)</f>
        <v>0.83334978594247999</v>
      </c>
      <c r="X445" s="669">
        <f>IF(OR(AJ445&lt;=0,AJ445="n/a",U445&lt;=0,U445="n/a"),"n/a",U445/AJ445)</f>
        <v>0.88262239811040799</v>
      </c>
      <c r="Y445" s="628"/>
      <c r="Z445" s="618">
        <f>IF(OR(AC445&lt;0.01,AC445="n/a"),"n/a",M445/AC445*100)</f>
        <v>44.388398486759144</v>
      </c>
      <c r="AA445" s="841">
        <f>IF(OR(AC445&lt;0.01,AC445="n/a"),"n/a",I445/AC445)</f>
        <v>33.141235813366961</v>
      </c>
      <c r="AB445" s="842">
        <v>12</v>
      </c>
      <c r="AC445" s="821">
        <v>7.93</v>
      </c>
      <c r="AD445" s="821">
        <v>3.35</v>
      </c>
      <c r="AE445" s="821">
        <v>4.87</v>
      </c>
      <c r="AF445" s="821">
        <v>381.07</v>
      </c>
      <c r="AG445" s="823">
        <v>-518.70000000000005</v>
      </c>
      <c r="AH445" s="822">
        <v>10.6</v>
      </c>
      <c r="AI445" s="822">
        <v>10.94</v>
      </c>
      <c r="AJ445" s="821">
        <v>12.4</v>
      </c>
      <c r="AK445" s="821">
        <v>9.89</v>
      </c>
      <c r="AL445" s="833">
        <v>44350</v>
      </c>
      <c r="AM445" s="827">
        <v>0.1</v>
      </c>
      <c r="AN445" s="821">
        <v>51.84</v>
      </c>
      <c r="AO445" s="705">
        <f>IF(U445="n/a","n/a",IF(AA445&lt;0,"n/a",IF(AA445="n/a","n/a",J445+U445-AA445)))</f>
        <v>-20.857347428801251</v>
      </c>
      <c r="AP445" s="706">
        <f>IF(U445="n/a","n/a",J445+U445)</f>
        <v>12.28388838456571</v>
      </c>
      <c r="AQ445" s="843">
        <f>IF(OR(AC445&lt;0.01,AC445="n/a",AF445="n/a"),"n/a",(I445/SQRT(22.5*AC445*(I445/AF445))-1)*100)</f>
        <v>2269.1658852290652</v>
      </c>
      <c r="AR445" s="618">
        <f>INDEX(Historical!$C$7:$C$1222,MATCH(B445,Historical!$B$7:$B$1244,0))*IF(AH445="n/a",1.03,IF(AH445&lt;0,1.01,IF(AH445&gt;10,1.1,(1+AH445/100))))</f>
        <v>3.4760000000000004</v>
      </c>
      <c r="AS445" s="841">
        <f>IF($AI445="n/a",1.03*AR445,IF($AI445&lt;0,1.01*AR445,IF($AI445&gt;10,1.1*AR445,(1+$AI445/100)*AR445)))</f>
        <v>3.8236000000000008</v>
      </c>
      <c r="AT445" s="841">
        <f>IF($AK445="n/a",1.03*AS445,IF($AK445&lt;0,1.01*AS445,IF($AK445&gt;10,1.1*AS445,(1+$AK445/100)*AS445)))</f>
        <v>4.2017540400000009</v>
      </c>
      <c r="AU445" s="841">
        <f>IF($AK445="n/a",1.03*AT445,IF($AK445&lt;0,1.01*AT445,IF($AK445&gt;10,1.1*AT445,(1+$AK445/100)*AT445)))</f>
        <v>4.6173075145560007</v>
      </c>
      <c r="AV445" s="841">
        <f>IF($AK445="n/a",1.03*AU445,IF($AK445&lt;0,1.01*AU445,IF($AK445&gt;10,1.1*AU445,(1+$AK445/100)*AU445)))</f>
        <v>5.0739592277455889</v>
      </c>
      <c r="AW445" s="618">
        <f>SUM(AR445:AV445)</f>
        <v>21.192620782301592</v>
      </c>
      <c r="AX445" s="713">
        <f>AW445/I445*100</f>
        <v>8.0638563153234628</v>
      </c>
      <c r="AY445" s="887">
        <v>0.93</v>
      </c>
      <c r="AZ445" s="827">
        <v>34.65</v>
      </c>
      <c r="BA445" s="827">
        <v>-4.49</v>
      </c>
      <c r="BB445" s="827">
        <v>1.06</v>
      </c>
      <c r="BC445" s="827">
        <v>9.07</v>
      </c>
      <c r="BE445" s="594">
        <v>2011</v>
      </c>
      <c r="BF445" s="853">
        <f>IF(BE445&gt;2020,0,IF(BE445&gt;2008,1,IF(BE445&gt;2001,2,IF(BE445&gt;1990,3,IF(BE445&gt;1980,4,IF(BE445&gt;1973,5,IF(BE445&gt;1970,6,IF(BE445&gt;1960,7,IF(BE445&gt;1958,8,IF(BE445&gt;1953,9,10))))))))))</f>
        <v>1</v>
      </c>
      <c r="BG445" s="837">
        <v>11.4</v>
      </c>
      <c r="BH445" s="820" t="s">
        <v>4443</v>
      </c>
      <c r="BI445" s="820" t="s">
        <v>4444</v>
      </c>
    </row>
    <row r="446" spans="1:61" ht="11.25" customHeight="1" x14ac:dyDescent="0.2">
      <c r="A446" s="836" t="s">
        <v>5208</v>
      </c>
      <c r="B446" s="830" t="s">
        <v>2403</v>
      </c>
      <c r="C446" s="885" t="s">
        <v>107</v>
      </c>
      <c r="D446" s="885" t="s">
        <v>4197</v>
      </c>
      <c r="E446" s="699">
        <v>7</v>
      </c>
      <c r="F446" s="1122">
        <v>641</v>
      </c>
      <c r="G446" s="1122" t="s">
        <v>105</v>
      </c>
      <c r="H446" s="1122" t="s">
        <v>105</v>
      </c>
      <c r="I446" t="n">
        <v>117.93</v>
      </c>
      <c r="J446" s="618">
        <f>(M446/I446)*100</f>
        <v>3.3485736364221781</v>
      </c>
      <c r="K446" s="832">
        <v>1.3</v>
      </c>
      <c r="L446" s="842">
        <v>4</v>
      </c>
      <c r="M446" s="609">
        <f>K446*L446</f>
        <v>5.2</v>
      </c>
      <c r="N446" s="825" t="s">
        <v>316</v>
      </c>
      <c r="O446" s="700">
        <v>1.2</v>
      </c>
      <c r="P446" s="603">
        <v>44988</v>
      </c>
      <c r="Q446" s="603">
        <v>45016</v>
      </c>
      <c r="R446" s="609">
        <f>(K446-O446)/O446*100</f>
        <v>8.333333333333341</v>
      </c>
      <c r="S446" s="667">
        <f>IF(INDEX(Historical!$D$7:$D$1220,MATCH(B446,Historical!$B$7:$B$1244,0))=0,"n/a",(INDEX(Historical!$C$7:$C$1222,MATCH(B446,Historical!$B$7:$B$1244,0))/INDEX(Historical!$D$7:$D$1220,MATCH(B446,Historical!$B$7:$B$1244,0))-1)*100)</f>
        <v>6.6666666666666652</v>
      </c>
      <c r="T446" s="667">
        <f>IF(INDEX(Historical!$F$7:$F$1213,MATCH(B446,Historical!$B$7:$B$1244,0))=0,"n/a",((INDEX(Historical!$C$7:$C$1222,MATCH(B446,Historical!$B$7:$B$1244,0))/INDEX(Historical!$F$7:$F$1213,MATCH(B446,Historical!$B$7:$B$1244,0)))^(1/3)-1)*100)</f>
        <v>5.3947861260882135</v>
      </c>
      <c r="U446" s="667">
        <f>IF(INDEX(Historical!$H$7:$H$1213,MATCH(B446,Historical!$B$7:$B$1244,0))=0,"n/a",((INDEX(Historical!$C$7:$C$1222,MATCH(B446,Historical!$B$7:$B$1244,0))/INDEX(Historical!$H$7:$H$1213,MATCH(B446,Historical!$B$7:$B$1244,0)))^(1/5)-1)*100)</f>
        <v>9.8560543306117623</v>
      </c>
      <c r="V446" s="667">
        <f>IF(INDEX(Historical!$N$7:$N$1213,MATCH(B446,Historical!$B$7:$B$1244,0))=0,"n/a",((INDEX(Historical!$C$7:$C$1222,MATCH(B446,Historical!$B$7:$B$1244,0))/INDEX(Historical!$N$7:$N$1213,MATCH(B446,Historical!$B$7:$B$1244,0)))^(1/10)-1)*100)</f>
        <v>5.5378689666831793</v>
      </c>
      <c r="W446" s="668">
        <f>IF(OR(U446&lt;=0,U446="n/a",V446&lt;=0,V446="n/a"),"n/a",U446/V446)</f>
        <v>1.7797557851057089</v>
      </c>
      <c r="X446" s="669">
        <f>IF(OR(AJ446&lt;=0,AJ446="n/a",U446&lt;=0,U446="n/a"),"n/a",U446/AJ446)</f>
        <v>2.1902342956915026</v>
      </c>
      <c r="Y446" s="640" t="s">
        <v>5355</v>
      </c>
      <c r="Z446" s="618">
        <f>IF(OR(AC446&lt;0.01,AC446="n/a"),"n/a",M446/AC446*100)</f>
        <v>47.358834244080143</v>
      </c>
      <c r="AA446" s="841">
        <f>IF(OR(AC446&lt;0.01,AC446="n/a"),"n/a",I446/AC446)</f>
        <v>14.142987249544625</v>
      </c>
      <c r="AB446" s="842">
        <v>12</v>
      </c>
      <c r="AC446" s="821">
        <v>10.98</v>
      </c>
      <c r="AD446" s="821">
        <v>1.08</v>
      </c>
      <c r="AE446" s="821">
        <v>4.13</v>
      </c>
      <c r="AF446" s="821">
        <v>1.1399999999999999</v>
      </c>
      <c r="AG446" s="821">
        <v>8.7999999999999989</v>
      </c>
      <c r="AH446" s="821">
        <v>-16.400000000000002</v>
      </c>
      <c r="AI446" s="821">
        <v>2.74</v>
      </c>
      <c r="AJ446" s="821">
        <v>4.5</v>
      </c>
      <c r="AK446" s="821">
        <v>13.03</v>
      </c>
      <c r="AL446" s="833">
        <v>25790</v>
      </c>
      <c r="AM446" s="827">
        <v>0.1</v>
      </c>
      <c r="AN446" s="821">
        <v>0.17</v>
      </c>
      <c r="AO446" s="705">
        <f>IF(U446="n/a","n/a",IF(AA446&lt;0,"n/a",IF(AA446="n/a","n/a",J446+U446-AA446)))</f>
        <v>-0.93835928251068523</v>
      </c>
      <c r="AP446" s="706">
        <f>IF(U446="n/a","n/a",J446+U446)</f>
        <v>13.204627967033939</v>
      </c>
      <c r="AQ446" s="843">
        <f>IF(OR(AC446&lt;0.01,AC446="n/a",AF446="n/a"),"n/a",(I446/SQRT(22.5*AC446*(I446/AF446))-1)*100)</f>
        <v>-15.34906848453501</v>
      </c>
      <c r="AR446" s="618">
        <f>INDEX(Historical!$C$7:$C$1222,MATCH(B446,Historical!$B$7:$B$1244,0))*IF(AH446="n/a",1.03,IF(AH446&lt;0,1.01,IF(AH446&gt;10,1.1,(1+AH446/100))))</f>
        <v>4.8479999999999999</v>
      </c>
      <c r="AS446" s="841">
        <f>IF($AI446="n/a",1.03*AR446,IF($AI446&lt;0,1.01*AR446,IF($AI446&gt;10,1.1*AR446,(1+$AI446/100)*AR446)))</f>
        <v>4.9808352000000005</v>
      </c>
      <c r="AT446" s="841">
        <f>IF($AK446="n/a",1.03*AS446,IF($AK446&lt;0,1.01*AS446,IF($AK446&gt;10,1.1*AS446,(1+$AK446/100)*AS446)))</f>
        <v>5.4789187200000011</v>
      </c>
      <c r="AU446" s="841">
        <f>IF($AK446="n/a",1.03*AT446,IF($AK446&lt;0,1.01*AT446,IF($AK446&gt;10,1.1*AT446,(1+$AK446/100)*AT446)))</f>
        <v>6.0268105920000021</v>
      </c>
      <c r="AV446" s="841">
        <f>IF($AK446="n/a",1.03*AU446,IF($AK446&lt;0,1.01*AU446,IF($AK446&gt;10,1.1*AU446,(1+$AK446/100)*AU446)))</f>
        <v>6.6294916512000031</v>
      </c>
      <c r="AW446" s="618">
        <f>SUM(AR446:AV446)</f>
        <v>27.964056163200006</v>
      </c>
      <c r="AX446" s="713">
        <f>AW446/I446*100</f>
        <v>18.007634852984744</v>
      </c>
      <c r="AY446" s="887">
        <v>0.82</v>
      </c>
      <c r="AZ446" s="827">
        <v>12.18</v>
      </c>
      <c r="BA446" s="827">
        <v>-19.71</v>
      </c>
      <c r="BB446" s="827">
        <v>2.4299999999999997</v>
      </c>
      <c r="BC446" s="827">
        <v>-7.1499999999999995</v>
      </c>
      <c r="BE446" s="594">
        <v>2017</v>
      </c>
      <c r="BF446" s="853">
        <f>IF(BE446&gt;2020,0,IF(BE446&gt;2008,1,IF(BE446&gt;2001,2,IF(BE446&gt;1990,3,IF(BE446&gt;1980,4,IF(BE446&gt;1973,5,IF(BE446&gt;1970,6,IF(BE446&gt;1960,7,IF(BE446&gt;1958,8,IF(BE446&gt;1953,9,10))))))))))</f>
        <v>1</v>
      </c>
      <c r="BG446" s="837">
        <v>1</v>
      </c>
      <c r="BH446" s="820" t="s">
        <v>4443</v>
      </c>
      <c r="BI446" s="820" t="s">
        <v>4444</v>
      </c>
    </row>
    <row r="447" spans="1:61" ht="11.25" customHeight="1" x14ac:dyDescent="0.2">
      <c r="A447" s="826" t="s">
        <v>4964</v>
      </c>
      <c r="B447" s="830" t="s">
        <v>1402</v>
      </c>
      <c r="C447" s="885" t="s">
        <v>122</v>
      </c>
      <c r="D447" s="885" t="s">
        <v>4214</v>
      </c>
      <c r="E447" s="699">
        <v>10</v>
      </c>
      <c r="F447" s="1122">
        <v>485</v>
      </c>
      <c r="G447" s="1104" t="s">
        <v>105</v>
      </c>
      <c r="H447" s="1104" t="s">
        <v>105</v>
      </c>
      <c r="I447" s="829">
        <v>111.68</v>
      </c>
      <c r="J447" s="618">
        <f>(M447/I447)*100</f>
        <v>0.44770773638968481</v>
      </c>
      <c r="K447" s="832">
        <v>0.125</v>
      </c>
      <c r="L447" s="842">
        <v>4</v>
      </c>
      <c r="M447" s="609">
        <f>K447*L447</f>
        <v>0.5</v>
      </c>
      <c r="N447" s="825" t="s">
        <v>969</v>
      </c>
      <c r="O447" s="700">
        <v>0.12</v>
      </c>
      <c r="P447" s="603">
        <v>44707</v>
      </c>
      <c r="Q447" s="603">
        <v>44728</v>
      </c>
      <c r="R447" s="609">
        <f>(K447-O447)/O447*100</f>
        <v>4.1666666666666705</v>
      </c>
      <c r="S447" s="667">
        <f>IF(INDEX(Historical!$D$7:$D$1220,MATCH(B447,Historical!$B$7:$B$1244,0))=0,"n/a",(INDEX(Historical!$C$7:$C$1222,MATCH(B447,Historical!$B$7:$B$1244,0))/INDEX(Historical!$D$7:$D$1220,MATCH(B447,Historical!$B$7:$B$1244,0))-1)*100)</f>
        <v>4.2105263157894868</v>
      </c>
      <c r="T447" s="667">
        <f>IF(INDEX(Historical!$F$7:$F$1213,MATCH(B447,Historical!$B$7:$B$1244,0))=0,"n/a",((INDEX(Historical!$C$7:$C$1222,MATCH(B447,Historical!$B$7:$B$1244,0))/INDEX(Historical!$F$7:$F$1213,MATCH(B447,Historical!$B$7:$B$1244,0)))^(1/3)-1)*100)</f>
        <v>4.4011575622509014</v>
      </c>
      <c r="U447" s="667">
        <f>IF(INDEX(Historical!$H$7:$H$1213,MATCH(B447,Historical!$B$7:$B$1244,0))=0,"n/a",((INDEX(Historical!$C$7:$C$1222,MATCH(B447,Historical!$B$7:$B$1244,0))/INDEX(Historical!$H$7:$H$1213,MATCH(B447,Historical!$B$7:$B$1244,0)))^(1/5)-1)*100)</f>
        <v>4.6168455012877585</v>
      </c>
      <c r="V447" s="667">
        <f>IF(INDEX(Historical!$N$7:$N$1213,MATCH(B447,Historical!$B$7:$B$1244,0))=0,"n/a",((INDEX(Historical!$C$7:$C$1222,MATCH(B447,Historical!$B$7:$B$1244,0))/INDEX(Historical!$N$7:$N$1213,MATCH(B447,Historical!$B$7:$B$1244,0)))^(1/10)-1)*100)</f>
        <v>8.2037389818342845</v>
      </c>
      <c r="W447" s="668">
        <f>IF(OR(U447&lt;=0,U447="n/a",V447&lt;=0,V447="n/a"),"n/a",U447/V447)</f>
        <v>0.56277332951608272</v>
      </c>
      <c r="X447" s="669">
        <f>IF(OR(AJ447&lt;=0,AJ447="n/a",U447&lt;=0,U447="n/a"),"n/a",U447/AJ447)</f>
        <v>0.19077873972263465</v>
      </c>
      <c r="Y447" s="831"/>
      <c r="Z447" s="618">
        <f>IF(OR(AC447&lt;0.01,AC447="n/a"),"n/a",M447/AC447*100)</f>
        <v>12.077294685990339</v>
      </c>
      <c r="AA447" s="841">
        <f>IF(OR(AC447&lt;0.01,AC447="n/a"),"n/a",I447/AC447)</f>
        <v>26.975845410628022</v>
      </c>
      <c r="AB447" s="842">
        <v>12</v>
      </c>
      <c r="AC447" s="821">
        <v>4.1399999999999997</v>
      </c>
      <c r="AD447" s="821">
        <v>2.2000000000000002</v>
      </c>
      <c r="AE447" s="821">
        <v>1.28</v>
      </c>
      <c r="AF447" s="821">
        <v>2.81</v>
      </c>
      <c r="AG447" s="821">
        <v>11.3</v>
      </c>
      <c r="AH447" s="821">
        <v>18.2</v>
      </c>
      <c r="AI447" s="821">
        <v>12.18</v>
      </c>
      <c r="AJ447" s="821">
        <v>24.2</v>
      </c>
      <c r="AK447" s="821">
        <v>12</v>
      </c>
      <c r="AL447" s="833">
        <v>2250</v>
      </c>
      <c r="AM447" s="827">
        <v>0.89999999999999991</v>
      </c>
      <c r="AN447" s="821">
        <v>0.56000000000000005</v>
      </c>
      <c r="AO447" s="705">
        <f>IF(U447="n/a","n/a",IF(AA447&lt;0,"n/a",IF(AA447="n/a","n/a",J447+U447-AA447)))</f>
        <v>-21.911292172950578</v>
      </c>
      <c r="AP447" s="706">
        <f>IF(U447="n/a","n/a",J447+U447)</f>
        <v>5.0645532376774431</v>
      </c>
      <c r="AQ447" s="843">
        <f>IF(OR(AC447&lt;0.01,AC447="n/a",AF447="n/a"),"n/a",(I447/SQRT(22.5*AC447*(I447/AF447))-1)*100)</f>
        <v>83.547905468075712</v>
      </c>
      <c r="AR447" s="618">
        <f>INDEX(Historical!$C$7:$C$1222,MATCH(B447,Historical!$B$7:$B$1244,0))*IF(AH447="n/a",1.03,IF(AH447&lt;0,1.01,IF(AH447&gt;10,1.1,(1+AH447/100))))</f>
        <v>0.54449999999999998</v>
      </c>
      <c r="AS447" s="841">
        <f>IF($AI447="n/a",1.03*AR447,IF($AI447&lt;0,1.01*AR447,IF($AI447&gt;10,1.1*AR447,(1+$AI447/100)*AR447)))</f>
        <v>0.59894999999999998</v>
      </c>
      <c r="AT447" s="841">
        <f>IF($AK447="n/a",1.03*AS447,IF($AK447&lt;0,1.01*AS447,IF($AK447&gt;10,1.1*AS447,(1+$AK447/100)*AS447)))</f>
        <v>0.65884500000000001</v>
      </c>
      <c r="AU447" s="841">
        <f>IF($AK447="n/a",1.03*AT447,IF($AK447&lt;0,1.01*AT447,IF($AK447&gt;10,1.1*AT447,(1+$AK447/100)*AT447)))</f>
        <v>0.72472950000000003</v>
      </c>
      <c r="AV447" s="841">
        <f>IF($AK447="n/a",1.03*AU447,IF($AK447&lt;0,1.01*AU447,IF($AK447&gt;10,1.1*AU447,(1+$AK447/100)*AU447)))</f>
        <v>0.79720245000000012</v>
      </c>
      <c r="AW447" s="618">
        <f>SUM(AR447:AV447)</f>
        <v>3.3242269499999999</v>
      </c>
      <c r="AX447" s="713">
        <f>AW447/I447*100</f>
        <v>2.9765642460601716</v>
      </c>
      <c r="AY447" s="887">
        <v>1.1000000000000001</v>
      </c>
      <c r="AZ447" s="827">
        <v>72.11</v>
      </c>
      <c r="BA447" s="827">
        <v>-2.54</v>
      </c>
      <c r="BB447" s="827">
        <v>21.52</v>
      </c>
      <c r="BC447" s="827">
        <v>33.64</v>
      </c>
      <c r="BE447" s="594">
        <v>2013</v>
      </c>
      <c r="BF447" s="853">
        <f>IF(BE447&gt;2020,0,IF(BE447&gt;2008,1,IF(BE447&gt;2001,2,IF(BE447&gt;1990,3,IF(BE447&gt;1980,4,IF(BE447&gt;1973,5,IF(BE447&gt;1970,6,IF(BE447&gt;1960,7,IF(BE447&gt;1958,8,IF(BE447&gt;1953,9,10))))))))))</f>
        <v>1</v>
      </c>
      <c r="BG447" s="837">
        <v>5.0999999999999996</v>
      </c>
      <c r="BH447" s="820" t="s">
        <v>4443</v>
      </c>
      <c r="BI447" s="820" t="s">
        <v>4444</v>
      </c>
    </row>
    <row r="448" spans="1:61" ht="11.25" customHeight="1" x14ac:dyDescent="0.2">
      <c r="A448" s="836" t="s">
        <v>4550</v>
      </c>
      <c r="B448" s="830" t="s">
        <v>4540</v>
      </c>
      <c r="C448" s="885" t="s">
        <v>107</v>
      </c>
      <c r="D448" s="885" t="s">
        <v>4197</v>
      </c>
      <c r="E448" s="699">
        <v>6</v>
      </c>
      <c r="F448" s="1122">
        <v>651</v>
      </c>
      <c r="G448" s="1097" t="s">
        <v>105</v>
      </c>
      <c r="H448" s="1097" t="s">
        <v>105</v>
      </c>
      <c r="I448" s="829">
        <v>27.29</v>
      </c>
      <c r="J448" s="618">
        <f>(M448/I448)*100</f>
        <v>2.491755221692928</v>
      </c>
      <c r="K448" s="832">
        <v>0.17</v>
      </c>
      <c r="L448" s="842">
        <v>4</v>
      </c>
      <c r="M448" s="609">
        <f>K448*L448</f>
        <v>0.68</v>
      </c>
      <c r="N448" s="825" t="s">
        <v>147</v>
      </c>
      <c r="O448" s="700">
        <v>0.15</v>
      </c>
      <c r="P448" s="891">
        <v>44620</v>
      </c>
      <c r="Q448" s="891">
        <v>44635</v>
      </c>
      <c r="R448" s="609">
        <f>(K448-O448)/O448*100</f>
        <v>13.333333333333346</v>
      </c>
      <c r="S448" s="667">
        <f>IF(INDEX(Historical!$D$7:$D$1220,MATCH(B448,Historical!$B$7:$B$1244,0))=0,"n/a",(INDEX(Historical!$C$7:$C$1222,MATCH(B448,Historical!$B$7:$B$1244,0))/INDEX(Historical!$D$7:$D$1220,MATCH(B448,Historical!$B$7:$B$1244,0))-1)*100)</f>
        <v>33.33333333333335</v>
      </c>
      <c r="T448" s="667">
        <f>IF(INDEX(Historical!$F$7:$F$1213,MATCH(B448,Historical!$B$7:$B$1244,0))=0,"n/a",((INDEX(Historical!$C$7:$C$1222,MATCH(B448,Historical!$B$7:$B$1244,0))/INDEX(Historical!$F$7:$F$1213,MATCH(B448,Historical!$B$7:$B$1244,0)))^(1/3)-1)*100)</f>
        <v>51.643837835887709</v>
      </c>
      <c r="U448" s="667">
        <f>IF(INDEX(Historical!$H$7:$H$1213,MATCH(B448,Historical!$B$7:$B$1244,0))=0,"n/a",((INDEX(Historical!$C$7:$C$1222,MATCH(B448,Historical!$B$7:$B$1244,0))/INDEX(Historical!$H$7:$H$1213,MATCH(B448,Historical!$B$7:$B$1244,0)))^(1/5)-1)*100)</f>
        <v>46.724210912152842</v>
      </c>
      <c r="V448" s="667">
        <f>IF(INDEX(Historical!$N$7:$N$1213,MATCH(B448,Historical!$B$7:$B$1244,0))=0,"n/a",((INDEX(Historical!$C$7:$C$1222,MATCH(B448,Historical!$B$7:$B$1244,0))/INDEX(Historical!$N$7:$N$1213,MATCH(B448,Historical!$B$7:$B$1244,0)))^(1/10)-1)*100)</f>
        <v>25.528138123982757</v>
      </c>
      <c r="W448" s="668">
        <f>IF(OR(U448&lt;=0,U448="n/a",V448&lt;=0,V448="n/a"),"n/a",U448/V448)</f>
        <v>1.8303023387458541</v>
      </c>
      <c r="X448" s="669">
        <f>IF(OR(AJ448&lt;=0,AJ448="n/a",U448&lt;=0,U448="n/a"),"n/a",U448/AJ448)</f>
        <v>1.4693148085582655</v>
      </c>
      <c r="Y448" s="640"/>
      <c r="Z448" s="618">
        <f>IF(OR(AC448&lt;0.01,AC448="n/a"),"n/a",M448/AC448*100)</f>
        <v>58.119658119658126</v>
      </c>
      <c r="AA448" s="841">
        <f>IF(OR(AC448&lt;0.01,AC448="n/a"),"n/a",I448/AC448)</f>
        <v>23.324786324786327</v>
      </c>
      <c r="AB448" s="842">
        <v>12</v>
      </c>
      <c r="AC448" s="821">
        <v>1.17</v>
      </c>
      <c r="AD448" s="821" t="s">
        <v>135</v>
      </c>
      <c r="AE448" s="821">
        <v>2.8</v>
      </c>
      <c r="AF448" s="821">
        <v>1.36</v>
      </c>
      <c r="AG448" s="821">
        <v>10.7</v>
      </c>
      <c r="AH448" s="821">
        <v>1.4000000000000001</v>
      </c>
      <c r="AI448" s="821">
        <v>23.29</v>
      </c>
      <c r="AJ448" s="821">
        <v>31.8</v>
      </c>
      <c r="AK448" s="821" t="s">
        <v>135</v>
      </c>
      <c r="AL448" s="833">
        <v>353.11</v>
      </c>
      <c r="AM448" s="827">
        <v>4.7</v>
      </c>
      <c r="AN448" s="821">
        <v>0</v>
      </c>
      <c r="AO448" s="705">
        <f>IF(U448="n/a","n/a",IF(AA448&lt;0,"n/a",IF(AA448="n/a","n/a",J448+U448-AA448)))</f>
        <v>25.891179809059441</v>
      </c>
      <c r="AP448" s="706">
        <f>IF(U448="n/a","n/a",J448+U448)</f>
        <v>49.215966133845768</v>
      </c>
      <c r="AQ448" s="843">
        <f>IF(OR(AC448&lt;0.01,AC448="n/a",AF448="n/a"),"n/a",(I448/SQRT(22.5*AC448*(I448/AF448))-1)*100)</f>
        <v>18.737262524747678</v>
      </c>
      <c r="AR448" s="618">
        <f>INDEX(Historical!$C$7:$C$1222,MATCH(B448,Historical!$B$7:$B$1244,0))*IF(AH448="n/a",1.03,IF(AH448&lt;0,1.01,IF(AH448&gt;10,1.1,(1+AH448/100))))</f>
        <v>0.68952000000000002</v>
      </c>
      <c r="AS448" s="841">
        <f>IF($AI448="n/a",1.03*AR448,IF($AI448&lt;0,1.01*AR448,IF($AI448&gt;10,1.1*AR448,(1+$AI448/100)*AR448)))</f>
        <v>0.75847200000000004</v>
      </c>
      <c r="AT448" s="841">
        <f>IF($AK448="n/a",1.03*AS448,IF($AK448&lt;0,1.01*AS448,IF($AK448&gt;10,1.1*AS448,(1+$AK448/100)*AS448)))</f>
        <v>0.78122616</v>
      </c>
      <c r="AU448" s="841">
        <f>IF($AK448="n/a",1.03*AT448,IF($AK448&lt;0,1.01*AT448,IF($AK448&gt;10,1.1*AT448,(1+$AK448/100)*AT448)))</f>
        <v>0.8046629448</v>
      </c>
      <c r="AV448" s="841">
        <f>IF($AK448="n/a",1.03*AU448,IF($AK448&lt;0,1.01*AU448,IF($AK448&gt;10,1.1*AU448,(1+$AK448/100)*AU448)))</f>
        <v>0.82880283314400005</v>
      </c>
      <c r="AW448" s="618">
        <f>SUM(AR448:AV448)</f>
        <v>3.8626839379440003</v>
      </c>
      <c r="AX448" s="713">
        <f>AW448/I448*100</f>
        <v>14.15421010606083</v>
      </c>
      <c r="AY448" s="887">
        <v>0.85</v>
      </c>
      <c r="AZ448" s="827">
        <v>32.22</v>
      </c>
      <c r="BA448" s="827">
        <v>-38.279999999999994</v>
      </c>
      <c r="BB448" s="827">
        <v>18.899999999999999</v>
      </c>
      <c r="BC448" s="827">
        <v>-4.3099999999999996</v>
      </c>
      <c r="BE448" s="594">
        <v>2017</v>
      </c>
      <c r="BF448" s="853">
        <f>IF(BE448&gt;2020,0,IF(BE448&gt;2008,1,IF(BE448&gt;2001,2,IF(BE448&gt;1990,3,IF(BE448&gt;1980,4,IF(BE448&gt;1973,5,IF(BE448&gt;1970,6,IF(BE448&gt;1960,7,IF(BE448&gt;1958,8,IF(BE448&gt;1953,9,10))))))))))</f>
        <v>1</v>
      </c>
      <c r="BG448" s="837">
        <v>0.89999999999999991</v>
      </c>
      <c r="BH448" s="820" t="s">
        <v>4443</v>
      </c>
      <c r="BI448" s="820" t="s">
        <v>4444</v>
      </c>
    </row>
    <row r="449" spans="1:61" ht="11.25" customHeight="1" x14ac:dyDescent="0.2">
      <c r="A449" s="836" t="s">
        <v>4965</v>
      </c>
      <c r="B449" s="830" t="s">
        <v>3895</v>
      </c>
      <c r="C449" s="885" t="s">
        <v>111</v>
      </c>
      <c r="D449" s="885" t="s">
        <v>210</v>
      </c>
      <c r="E449" s="699">
        <v>8</v>
      </c>
      <c r="F449" s="1122">
        <v>591</v>
      </c>
      <c r="G449" s="1122" t="s">
        <v>105</v>
      </c>
      <c r="H449" s="1122" t="s">
        <v>105</v>
      </c>
      <c r="I449" s="829">
        <v>13.87</v>
      </c>
      <c r="J449" s="618">
        <f>(M449/I449)*100</f>
        <v>1.7591925018024515</v>
      </c>
      <c r="K449" s="832">
        <v>6.0999999999999999E-2</v>
      </c>
      <c r="L449" s="842">
        <v>4</v>
      </c>
      <c r="M449" s="609">
        <f>K449*L449</f>
        <v>0.24399999999999999</v>
      </c>
      <c r="N449" s="825" t="s">
        <v>1199</v>
      </c>
      <c r="O449" s="700">
        <v>5.8000000000000003E-2</v>
      </c>
      <c r="P449" s="603">
        <v>44874</v>
      </c>
      <c r="Q449" s="603">
        <v>44886</v>
      </c>
      <c r="R449" s="609">
        <f>(K449-O449)/O449*100</f>
        <v>5.1724137931034404</v>
      </c>
      <c r="S449" s="667">
        <f>IF(INDEX(Historical!$D$7:$D$1220,MATCH(B449,Historical!$B$7:$B$1244,0))=0,"n/a",(INDEX(Historical!$C$7:$C$1222,MATCH(B449,Historical!$B$7:$B$1244,0))/INDEX(Historical!$D$7:$D$1220,MATCH(B449,Historical!$B$7:$B$1244,0))-1)*100)</f>
        <v>5.3811659192825045</v>
      </c>
      <c r="T449" s="667">
        <f>IF(INDEX(Historical!$F$7:$F$1213,MATCH(B449,Historical!$B$7:$B$1244,0))=0,"n/a",((INDEX(Historical!$C$7:$C$1222,MATCH(B449,Historical!$B$7:$B$1244,0))/INDEX(Historical!$F$7:$F$1213,MATCH(B449,Historical!$B$7:$B$1244,0)))^(1/3)-1)*100)</f>
        <v>4.6577355357731998</v>
      </c>
      <c r="U449" s="667">
        <f>IF(INDEX(Historical!$H$7:$H$1213,MATCH(B449,Historical!$B$7:$B$1244,0))=0,"n/a",((INDEX(Historical!$C$7:$C$1222,MATCH(B449,Historical!$B$7:$B$1244,0))/INDEX(Historical!$H$7:$H$1213,MATCH(B449,Historical!$B$7:$B$1244,0)))^(1/5)-1)*100)</f>
        <v>7.9915005882233103</v>
      </c>
      <c r="V449" s="667">
        <f>IF(INDEX(Historical!$N$7:$N$1213,MATCH(B449,Historical!$B$7:$B$1244,0))=0,"n/a",((INDEX(Historical!$C$7:$C$1222,MATCH(B449,Historical!$B$7:$B$1244,0))/INDEX(Historical!$N$7:$N$1213,MATCH(B449,Historical!$B$7:$B$1244,0)))^(1/10)-1)*100)</f>
        <v>12.87479699002767</v>
      </c>
      <c r="W449" s="668">
        <f>IF(OR(U449&lt;=0,U449="n/a",V449&lt;=0,V449="n/a"),"n/a",U449/V449)</f>
        <v>0.62070886200483188</v>
      </c>
      <c r="X449" s="669">
        <f>IF(OR(AJ449&lt;=0,AJ449="n/a",U449&lt;=0,U449="n/a"),"n/a",U449/AJ449)</f>
        <v>1.0515132352925409</v>
      </c>
      <c r="Y449" s="831"/>
      <c r="Z449" s="618">
        <f>IF(OR(AC449&lt;0.01,AC449="n/a"),"n/a",M449/AC449*100)</f>
        <v>47.843137254901954</v>
      </c>
      <c r="AA449" s="841">
        <f>IF(OR(AC449&lt;0.01,AC449="n/a"),"n/a",I449/AC449)</f>
        <v>27.196078431372548</v>
      </c>
      <c r="AB449" s="842">
        <v>9</v>
      </c>
      <c r="AC449" s="821">
        <v>0.51</v>
      </c>
      <c r="AD449" s="821">
        <v>2.74</v>
      </c>
      <c r="AE449" s="821">
        <v>1.69</v>
      </c>
      <c r="AF449" s="821">
        <v>3.15</v>
      </c>
      <c r="AG449" s="821">
        <v>11.5</v>
      </c>
      <c r="AH449" s="821">
        <v>9.6</v>
      </c>
      <c r="AI449" s="821">
        <v>16.189999999999998</v>
      </c>
      <c r="AJ449" s="821">
        <v>7.6</v>
      </c>
      <c r="AK449" s="821">
        <v>10</v>
      </c>
      <c r="AL449" s="833">
        <v>2180</v>
      </c>
      <c r="AM449" s="827">
        <v>1.2</v>
      </c>
      <c r="AN449" s="821">
        <v>0.65</v>
      </c>
      <c r="AO449" s="705">
        <f>IF(U449="n/a","n/a",IF(AA449&lt;0,"n/a",IF(AA449="n/a","n/a",J449+U449-AA449)))</f>
        <v>-17.445385341346785</v>
      </c>
      <c r="AP449" s="706">
        <f>IF(U449="n/a","n/a",J449+U449)</f>
        <v>9.7506930900257611</v>
      </c>
      <c r="AQ449" s="843">
        <f>IF(OR(AC449&lt;0.01,AC449="n/a",AF449="n/a"),"n/a",(I449/SQRT(22.5*AC449*(I449/AF449))-1)*100)</f>
        <v>95.126906919372772</v>
      </c>
      <c r="AR449" s="618">
        <f>INDEX(Historical!$C$7:$C$1222,MATCH(B449,Historical!$B$7:$B$1244,0))*IF(AH449="n/a",1.03,IF(AH449&lt;0,1.01,IF(AH449&gt;10,1.1,(1+AH449/100))))</f>
        <v>0.25756000000000001</v>
      </c>
      <c r="AS449" s="841">
        <f>IF($AI449="n/a",1.03*AR449,IF($AI449&lt;0,1.01*AR449,IF($AI449&gt;10,1.1*AR449,(1+$AI449/100)*AR449)))</f>
        <v>0.28331600000000001</v>
      </c>
      <c r="AT449" s="841">
        <f>IF($AK449="n/a",1.03*AS449,IF($AK449&lt;0,1.01*AS449,IF($AK449&gt;10,1.1*AS449,(1+$AK449/100)*AS449)))</f>
        <v>0.31164760000000002</v>
      </c>
      <c r="AU449" s="841">
        <f>IF($AK449="n/a",1.03*AT449,IF($AK449&lt;0,1.01*AT449,IF($AK449&gt;10,1.1*AT449,(1+$AK449/100)*AT449)))</f>
        <v>0.34281236000000004</v>
      </c>
      <c r="AV449" s="841">
        <f>IF($AK449="n/a",1.03*AU449,IF($AK449&lt;0,1.01*AU449,IF($AK449&gt;10,1.1*AU449,(1+$AK449/100)*AU449)))</f>
        <v>0.37709359600000009</v>
      </c>
      <c r="AW449" s="618">
        <f>SUM(AR449:AV449)</f>
        <v>1.5724295560000001</v>
      </c>
      <c r="AX449" s="713">
        <f>AW449/I449*100</f>
        <v>11.336911002162942</v>
      </c>
      <c r="AY449" s="887">
        <v>1.32</v>
      </c>
      <c r="AZ449" s="827">
        <v>40.17</v>
      </c>
      <c r="BA449" s="827">
        <v>-5.12</v>
      </c>
      <c r="BB449" s="827">
        <v>12.57</v>
      </c>
      <c r="BC449" s="827">
        <v>18.350000000000001</v>
      </c>
      <c r="BE449" s="594">
        <v>2015</v>
      </c>
      <c r="BF449" s="853">
        <f>IF(BE449&gt;2020,0,IF(BE449&gt;2008,1,IF(BE449&gt;2001,2,IF(BE449&gt;1990,3,IF(BE449&gt;1980,4,IF(BE449&gt;1973,5,IF(BE449&gt;1970,6,IF(BE449&gt;1960,7,IF(BE449&gt;1958,8,IF(BE449&gt;1953,9,10))))))))))</f>
        <v>1</v>
      </c>
      <c r="BG449" s="837">
        <v>5.3</v>
      </c>
      <c r="BH449" s="820" t="s">
        <v>4443</v>
      </c>
      <c r="BI449" s="820" t="s">
        <v>4444</v>
      </c>
    </row>
    <row r="450" spans="1:61" ht="11.25" customHeight="1" x14ac:dyDescent="0.2">
      <c r="A450" s="819" t="s">
        <v>4966</v>
      </c>
      <c r="B450" s="830" t="s">
        <v>674</v>
      </c>
      <c r="C450" s="885" t="s">
        <v>107</v>
      </c>
      <c r="D450" s="885" t="s">
        <v>4197</v>
      </c>
      <c r="E450" s="699">
        <v>21</v>
      </c>
      <c r="F450" s="1122">
        <v>164</v>
      </c>
      <c r="G450" s="1098" t="s">
        <v>36</v>
      </c>
      <c r="H450" s="1098" t="s">
        <v>105</v>
      </c>
      <c r="I450" s="829">
        <v>40.5</v>
      </c>
      <c r="J450" s="618">
        <f>(M450/I450)*100</f>
        <v>3.8518518518518521</v>
      </c>
      <c r="K450" s="839">
        <v>0.39</v>
      </c>
      <c r="L450" s="842">
        <v>4</v>
      </c>
      <c r="M450" s="609">
        <f>K450*L450</f>
        <v>1.56</v>
      </c>
      <c r="N450" s="825" t="s">
        <v>147</v>
      </c>
      <c r="O450" s="701">
        <v>0.38</v>
      </c>
      <c r="P450" s="603">
        <v>44805</v>
      </c>
      <c r="Q450" s="603">
        <v>44819</v>
      </c>
      <c r="R450" s="609">
        <f>(K450-O450)/O450*100</f>
        <v>2.6315789473684235</v>
      </c>
      <c r="S450" s="667">
        <f>IF(INDEX(Historical!$D$7:$D$1220,MATCH(B450,Historical!$B$7:$B$1244,0))=0,"n/a",(INDEX(Historical!$C$7:$C$1222,MATCH(B450,Historical!$B$7:$B$1244,0))/INDEX(Historical!$D$7:$D$1220,MATCH(B450,Historical!$B$7:$B$1244,0))-1)*100)</f>
        <v>6.7326732673267164</v>
      </c>
      <c r="T450" s="667">
        <f>IF(INDEX(Historical!$F$7:$F$1213,MATCH(B450,Historical!$B$7:$B$1244,0))=0,"n/a",((INDEX(Historical!$C$7:$C$1222,MATCH(B450,Historical!$B$7:$B$1244,0))/INDEX(Historical!$F$7:$F$1213,MATCH(B450,Historical!$B$7:$B$1244,0)))^(1/3)-1)*100)</f>
        <v>6.4637453770354236</v>
      </c>
      <c r="U450" s="667">
        <f>IF(INDEX(Historical!$H$7:$H$1213,MATCH(B450,Historical!$B$7:$B$1244,0))=0,"n/a",((INDEX(Historical!$C$7:$C$1222,MATCH(B450,Historical!$B$7:$B$1244,0))/INDEX(Historical!$H$7:$H$1213,MATCH(B450,Historical!$B$7:$B$1244,0)))^(1/5)-1)*100)</f>
        <v>5.7961924253176145</v>
      </c>
      <c r="V450" s="667">
        <f>IF(INDEX(Historical!$N$7:$N$1213,MATCH(B450,Historical!$B$7:$B$1244,0))=0,"n/a",((INDEX(Historical!$C$7:$C$1222,MATCH(B450,Historical!$B$7:$B$1244,0))/INDEX(Historical!$N$7:$N$1213,MATCH(B450,Historical!$B$7:$B$1244,0)))^(1/10)-1)*100)</f>
        <v>7.8424244272265131</v>
      </c>
      <c r="W450" s="668">
        <f>IF(OR(U450&lt;=0,U450="n/a",V450&lt;=0,V450="n/a"),"n/a",U450/V450)</f>
        <v>0.73908170605954415</v>
      </c>
      <c r="X450" s="669" t="str">
        <f>IF(OR(AJ450&lt;=0,AJ450="n/a",U450&lt;=0,U450="n/a"),"n/a",U450/AJ450)</f>
        <v>n/a</v>
      </c>
      <c r="Y450" s="831"/>
      <c r="Z450" s="618" t="str">
        <f>IF(OR(AC450&lt;0.01,AC450="n/a"),"n/a",M450/AC450*100)</f>
        <v>n/a</v>
      </c>
      <c r="AA450" s="841" t="str">
        <f>IF(OR(AC450&lt;0.01,AC450="n/a"),"n/a",I450/AC450)</f>
        <v>n/a</v>
      </c>
      <c r="AB450" s="842">
        <v>12</v>
      </c>
      <c r="AC450" s="821" t="s">
        <v>135</v>
      </c>
      <c r="AD450" s="821" t="s">
        <v>135</v>
      </c>
      <c r="AE450" s="821" t="s">
        <v>135</v>
      </c>
      <c r="AF450" s="821" t="s">
        <v>135</v>
      </c>
      <c r="AG450" s="821" t="s">
        <v>135</v>
      </c>
      <c r="AH450" s="821" t="s">
        <v>135</v>
      </c>
      <c r="AI450" s="821" t="s">
        <v>135</v>
      </c>
      <c r="AJ450" s="821" t="s">
        <v>135</v>
      </c>
      <c r="AK450" s="821" t="s">
        <v>135</v>
      </c>
      <c r="AL450" s="833" t="s">
        <v>135</v>
      </c>
      <c r="AM450" s="827" t="s">
        <v>135</v>
      </c>
      <c r="AN450" s="821" t="s">
        <v>135</v>
      </c>
      <c r="AO450" s="705" t="str">
        <f>IF(U450="n/a","n/a",IF(AA450&lt;0,"n/a",IF(AA450="n/a","n/a",J450+U450-AA450)))</f>
        <v>n/a</v>
      </c>
      <c r="AP450" s="706">
        <f>IF(U450="n/a","n/a",J450+U450)</f>
        <v>9.6480442771694666</v>
      </c>
      <c r="AQ450" s="843" t="str">
        <f>IF(OR(AC450&lt;0.01,AC450="n/a",AF450="n/a"),"n/a",(I450/SQRT(22.5*AC450*(I450/AF450))-1)*100)</f>
        <v>n/a</v>
      </c>
      <c r="AR450" s="618">
        <f>INDEX(Historical!$C$7:$C$1222,MATCH(B450,Historical!$B$7:$B$1244,0))*IF(AH450="n/a",1.03,IF(AH450&lt;0,1.01,IF(AH450&gt;10,1.1,(1+AH450/100))))</f>
        <v>1.5862000000000001</v>
      </c>
      <c r="AS450" s="841">
        <f>IF($AI450="n/a",1.03*AR450,IF($AI450&lt;0,1.01*AR450,IF($AI450&gt;10,1.1*AR450,(1+$AI450/100)*AR450)))</f>
        <v>1.6337860000000002</v>
      </c>
      <c r="AT450" s="841">
        <f>IF($AK450="n/a",1.03*AS450,IF($AK450&lt;0,1.01*AS450,IF($AK450&gt;10,1.1*AS450,(1+$AK450/100)*AS450)))</f>
        <v>1.6827995800000002</v>
      </c>
      <c r="AU450" s="841">
        <f>IF($AK450="n/a",1.03*AT450,IF($AK450&lt;0,1.01*AT450,IF($AK450&gt;10,1.1*AT450,(1+$AK450/100)*AT450)))</f>
        <v>1.7332835674000002</v>
      </c>
      <c r="AV450" s="841">
        <f>IF($AK450="n/a",1.03*AU450,IF($AK450&lt;0,1.01*AU450,IF($AK450&gt;10,1.1*AU450,(1+$AK450/100)*AU450)))</f>
        <v>1.7852820744220004</v>
      </c>
      <c r="AW450" s="618">
        <f>SUM(AR450:AV450)</f>
        <v>8.4213512218220004</v>
      </c>
      <c r="AX450" s="713">
        <f>AW450/I450*100</f>
        <v>20.793459806967903</v>
      </c>
      <c r="AY450" s="887" t="s">
        <v>135</v>
      </c>
      <c r="AZ450" s="827" t="s">
        <v>135</v>
      </c>
      <c r="BA450" s="827" t="s">
        <v>135</v>
      </c>
      <c r="BB450" s="827" t="s">
        <v>135</v>
      </c>
      <c r="BC450" s="827" t="s">
        <v>135</v>
      </c>
      <c r="BD450" s="861" t="s">
        <v>4126</v>
      </c>
      <c r="BE450" s="594">
        <v>2002</v>
      </c>
      <c r="BF450" s="853">
        <f>IF(BE450&gt;2020,0,IF(BE450&gt;2008,1,IF(BE450&gt;2001,2,IF(BE450&gt;1990,3,IF(BE450&gt;1980,4,IF(BE450&gt;1973,5,IF(BE450&gt;1970,6,IF(BE450&gt;1960,7,IF(BE450&gt;1958,8,IF(BE450&gt;1953,9,10))))))))))</f>
        <v>2</v>
      </c>
      <c r="BG450" s="837" t="s">
        <v>135</v>
      </c>
      <c r="BH450" s="820" t="s">
        <v>4443</v>
      </c>
      <c r="BI450" s="820" t="s">
        <v>4444</v>
      </c>
    </row>
    <row r="451" spans="1:61" ht="11.25" customHeight="1" x14ac:dyDescent="0.2">
      <c r="A451" s="826" t="s">
        <v>4967</v>
      </c>
      <c r="B451" s="830" t="s">
        <v>2477</v>
      </c>
      <c r="C451" s="885" t="s">
        <v>4055</v>
      </c>
      <c r="D451" s="885" t="s">
        <v>4196</v>
      </c>
      <c r="E451" s="699">
        <v>9</v>
      </c>
      <c r="F451" s="1122">
        <v>529</v>
      </c>
      <c r="G451" s="1094" t="s">
        <v>105</v>
      </c>
      <c r="H451" s="1094" t="s">
        <v>105</v>
      </c>
      <c r="I451" t="n">
        <v>50.57</v>
      </c>
      <c r="J451" s="618">
        <f>(M451/I451)*100</f>
        <v>2.2173826964957439</v>
      </c>
      <c r="K451" s="832">
        <v>0.28000000000000003</v>
      </c>
      <c r="L451" s="842">
        <v>4</v>
      </c>
      <c r="M451" s="609">
        <f>K451*L451</f>
        <v>1.1200000000000001</v>
      </c>
      <c r="N451" s="825" t="s">
        <v>301</v>
      </c>
      <c r="O451" s="700">
        <v>0.27</v>
      </c>
      <c r="P451" s="891">
        <v>44596</v>
      </c>
      <c r="Q451" s="891">
        <v>44620</v>
      </c>
      <c r="R451" s="609">
        <f>(K451-O451)/O451*100</f>
        <v>3.7037037037037068</v>
      </c>
      <c r="S451" s="667">
        <f>IF(INDEX(Historical!$D$7:$D$1220,MATCH(B451,Historical!$B$7:$B$1244,0))=0,"n/a",(INDEX(Historical!$C$7:$C$1222,MATCH(B451,Historical!$B$7:$B$1244,0))/INDEX(Historical!$D$7:$D$1220,MATCH(B451,Historical!$B$7:$B$1244,0))-1)*100)</f>
        <v>3.7037037037036979</v>
      </c>
      <c r="T451" s="667">
        <f>IF(INDEX(Historical!$F$7:$F$1213,MATCH(B451,Historical!$B$7:$B$1244,0))=0,"n/a",((INDEX(Historical!$C$7:$C$1222,MATCH(B451,Historical!$B$7:$B$1244,0))/INDEX(Historical!$F$7:$F$1213,MATCH(B451,Historical!$B$7:$B$1244,0)))^(1/3)-1)*100)</f>
        <v>3.8498820370220788</v>
      </c>
      <c r="U451" s="667">
        <f>IF(INDEX(Historical!$H$7:$H$1213,MATCH(B451,Historical!$B$7:$B$1244,0))=0,"n/a",((INDEX(Historical!$C$7:$C$1222,MATCH(B451,Historical!$B$7:$B$1244,0))/INDEX(Historical!$H$7:$H$1213,MATCH(B451,Historical!$B$7:$B$1244,0)))^(1/5)-1)*100)</f>
        <v>5.9223841048812176</v>
      </c>
      <c r="V451" s="667">
        <f>IF(INDEX(Historical!$N$7:$N$1213,MATCH(B451,Historical!$B$7:$B$1244,0))=0,"n/a",((INDEX(Historical!$C$7:$C$1222,MATCH(B451,Historical!$B$7:$B$1244,0))/INDEX(Historical!$N$7:$N$1213,MATCH(B451,Historical!$B$7:$B$1244,0)))^(1/10)-1)*100)</f>
        <v>7.1773462536293131</v>
      </c>
      <c r="W451" s="668">
        <f>IF(OR(U451&lt;=0,U451="n/a",V451&lt;=0,V451="n/a"),"n/a",U451/V451)</f>
        <v>0.8251495602412231</v>
      </c>
      <c r="X451" s="669">
        <f>IF(OR(AJ451&lt;=0,AJ451="n/a",U451&lt;=0,U451="n/a"),"n/a",U451/AJ451)</f>
        <v>2.368953641952487</v>
      </c>
      <c r="Y451" s="831"/>
      <c r="Z451" s="618">
        <f>IF(OR(AC451&lt;0.01,AC451="n/a"),"n/a",M451/AC451*100)</f>
        <v>105.66037735849056</v>
      </c>
      <c r="AA451" s="841">
        <f>IF(OR(AC451&lt;0.01,AC451="n/a"),"n/a",I451/AC451)</f>
        <v>47.65094339622641</v>
      </c>
      <c r="AB451" s="842">
        <v>12</v>
      </c>
      <c r="AC451" s="821">
        <v>1.06</v>
      </c>
      <c r="AD451" s="821">
        <v>8.26</v>
      </c>
      <c r="AE451" s="821">
        <v>4.0599999999999996</v>
      </c>
      <c r="AF451" s="821">
        <v>5.71</v>
      </c>
      <c r="AG451" s="821">
        <v>12</v>
      </c>
      <c r="AH451" s="821">
        <v>57.599999999999994</v>
      </c>
      <c r="AI451" s="821">
        <v>16.850000000000001</v>
      </c>
      <c r="AJ451" s="821">
        <v>2.5</v>
      </c>
      <c r="AK451" s="821">
        <v>5.79</v>
      </c>
      <c r="AL451" s="833">
        <v>6730</v>
      </c>
      <c r="AM451" s="827">
        <v>0.4</v>
      </c>
      <c r="AN451" s="821">
        <v>0.47</v>
      </c>
      <c r="AO451" s="705">
        <f>IF(U451="n/a","n/a",IF(AA451&lt;0,"n/a",IF(AA451="n/a","n/a",J451+U451-AA451)))</f>
        <v>-39.511176594849445</v>
      </c>
      <c r="AP451" s="706">
        <f>IF(U451="n/a","n/a",J451+U451)</f>
        <v>8.1397668013769611</v>
      </c>
      <c r="AQ451" s="843">
        <f>IF(OR(AC451&lt;0.01,AC451="n/a",AF451="n/a"),"n/a",(I451/SQRT(22.5*AC451*(I451/AF451))-1)*100)</f>
        <v>247.74632311656458</v>
      </c>
      <c r="AR451" s="618">
        <f>INDEX(Historical!$C$7:$C$1222,MATCH(B451,Historical!$B$7:$B$1244,0))*IF(AH451="n/a",1.03,IF(AH451&lt;0,1.01,IF(AH451&gt;10,1.1,(1+AH451/100))))</f>
        <v>1.2320000000000002</v>
      </c>
      <c r="AS451" s="841">
        <f>IF($AI451="n/a",1.03*AR451,IF($AI451&lt;0,1.01*AR451,IF($AI451&gt;10,1.1*AR451,(1+$AI451/100)*AR451)))</f>
        <v>1.3552000000000004</v>
      </c>
      <c r="AT451" s="841">
        <f>IF($AK451="n/a",1.03*AS451,IF($AK451&lt;0,1.01*AS451,IF($AK451&gt;10,1.1*AS451,(1+$AK451/100)*AS451)))</f>
        <v>1.4336660800000005</v>
      </c>
      <c r="AU451" s="841">
        <f>IF($AK451="n/a",1.03*AT451,IF($AK451&lt;0,1.01*AT451,IF($AK451&gt;10,1.1*AT451,(1+$AK451/100)*AT451)))</f>
        <v>1.5166753460320006</v>
      </c>
      <c r="AV451" s="841">
        <f>IF($AK451="n/a",1.03*AU451,IF($AK451&lt;0,1.01*AU451,IF($AK451&gt;10,1.1*AU451,(1+$AK451/100)*AU451)))</f>
        <v>1.6044908485672535</v>
      </c>
      <c r="AW451" s="618">
        <f>SUM(AR451:AV451)</f>
        <v>7.1420322745992557</v>
      </c>
      <c r="AX451" s="713">
        <f>AW451/I451*100</f>
        <v>14.13983819956297</v>
      </c>
      <c r="AY451" s="887">
        <v>1.19</v>
      </c>
      <c r="AZ451" s="827">
        <v>69.44</v>
      </c>
      <c r="BA451" s="827">
        <v>-8.23</v>
      </c>
      <c r="BB451" s="827">
        <v>8.09</v>
      </c>
      <c r="BC451" s="827">
        <v>27.3</v>
      </c>
      <c r="BE451" s="594">
        <v>2014</v>
      </c>
      <c r="BF451" s="853">
        <f>IF(BE451&gt;2020,0,IF(BE451&gt;2008,1,IF(BE451&gt;2001,2,IF(BE451&gt;1990,3,IF(BE451&gt;1980,4,IF(BE451&gt;1973,5,IF(BE451&gt;1970,6,IF(BE451&gt;1960,7,IF(BE451&gt;1958,8,IF(BE451&gt;1953,9,10))))))))))</f>
        <v>1</v>
      </c>
      <c r="BG451" s="837">
        <v>6.3</v>
      </c>
      <c r="BH451" s="820" t="s">
        <v>4443</v>
      </c>
      <c r="BI451" s="820" t="s">
        <v>4444</v>
      </c>
    </row>
    <row r="452" spans="1:61" ht="11.25" customHeight="1" x14ac:dyDescent="0.2">
      <c r="A452" s="836" t="s">
        <v>4561</v>
      </c>
      <c r="B452" s="830" t="s">
        <v>4558</v>
      </c>
      <c r="C452" s="885" t="s">
        <v>107</v>
      </c>
      <c r="D452" s="885" t="s">
        <v>4197</v>
      </c>
      <c r="E452" s="699">
        <v>7</v>
      </c>
      <c r="F452" s="1122">
        <v>625</v>
      </c>
      <c r="G452" s="1097" t="s">
        <v>105</v>
      </c>
      <c r="H452" s="1097" t="s">
        <v>105</v>
      </c>
      <c r="I452" s="829">
        <v>40.49</v>
      </c>
      <c r="J452" s="618">
        <f>(M452/I452)*100</f>
        <v>2.4697456162015312</v>
      </c>
      <c r="K452" s="832">
        <v>0.25</v>
      </c>
      <c r="L452" s="842">
        <v>4</v>
      </c>
      <c r="M452" s="609">
        <f>K452*L452</f>
        <v>1</v>
      </c>
      <c r="N452" s="825" t="s">
        <v>483</v>
      </c>
      <c r="O452" s="700">
        <v>0.23</v>
      </c>
      <c r="P452" s="603">
        <v>44888</v>
      </c>
      <c r="Q452" s="603">
        <v>44910</v>
      </c>
      <c r="R452" s="609">
        <f>(K452-O452)/O452*100</f>
        <v>8.6956521739130395</v>
      </c>
      <c r="S452" s="667">
        <f>IF(INDEX(Historical!$D$7:$D$1220,MATCH(B452,Historical!$B$7:$B$1244,0))=0,"n/a",(INDEX(Historical!$C$7:$C$1222,MATCH(B452,Historical!$B$7:$B$1244,0))/INDEX(Historical!$D$7:$D$1220,MATCH(B452,Historical!$B$7:$B$1244,0))-1)*100)</f>
        <v>8.045977011494255</v>
      </c>
      <c r="T452" s="667">
        <f>IF(INDEX(Historical!$F$7:$F$1213,MATCH(B452,Historical!$B$7:$B$1244,0))=0,"n/a",((INDEX(Historical!$C$7:$C$1222,MATCH(B452,Historical!$B$7:$B$1244,0))/INDEX(Historical!$F$7:$F$1213,MATCH(B452,Historical!$B$7:$B$1244,0)))^(1/3)-1)*100)</f>
        <v>7.8174021668855342</v>
      </c>
      <c r="U452" s="667">
        <f>IF(INDEX(Historical!$H$7:$H$1213,MATCH(B452,Historical!$B$7:$B$1244,0))=0,"n/a",((INDEX(Historical!$C$7:$C$1222,MATCH(B452,Historical!$B$7:$B$1244,0))/INDEX(Historical!$H$7:$H$1213,MATCH(B452,Historical!$B$7:$B$1244,0)))^(1/5)-1)*100)</f>
        <v>22.554648108752783</v>
      </c>
      <c r="V452" s="667">
        <f>IF(INDEX(Historical!$N$7:$N$1213,MATCH(B452,Historical!$B$7:$B$1244,0))=0,"n/a",((INDEX(Historical!$C$7:$C$1222,MATCH(B452,Historical!$B$7:$B$1244,0))/INDEX(Historical!$N$7:$N$1213,MATCH(B452,Historical!$B$7:$B$1244,0)))^(1/10)-1)*100)</f>
        <v>34.095988147943167</v>
      </c>
      <c r="W452" s="668">
        <f>IF(OR(U452&lt;=0,U452="n/a",V452&lt;=0,V452="n/a"),"n/a",U452/V452)</f>
        <v>0.66150445650343725</v>
      </c>
      <c r="X452" s="669">
        <f>IF(OR(AJ452&lt;=0,AJ452="n/a",U452&lt;=0,U452="n/a"),"n/a",U452/AJ452)</f>
        <v>0.7370800035540126</v>
      </c>
      <c r="Y452" s="640"/>
      <c r="Z452" s="618">
        <f>IF(OR(AC452&lt;0.01,AC452="n/a"),"n/a",M452/AC452*100)</f>
        <v>37.878787878787875</v>
      </c>
      <c r="AA452" s="841">
        <f>IF(OR(AC452&lt;0.01,AC452="n/a"),"n/a",I452/AC452)</f>
        <v>15.337121212121213</v>
      </c>
      <c r="AB452" s="842">
        <v>12</v>
      </c>
      <c r="AC452" s="821">
        <v>2.64</v>
      </c>
      <c r="AD452" s="821">
        <v>1.53</v>
      </c>
      <c r="AE452" s="821">
        <v>7.31</v>
      </c>
      <c r="AF452" s="821">
        <v>1.38</v>
      </c>
      <c r="AG452" s="821">
        <v>9.6</v>
      </c>
      <c r="AH452" s="821">
        <v>5.7</v>
      </c>
      <c r="AI452" s="821">
        <v>-0.54</v>
      </c>
      <c r="AJ452" s="821">
        <v>30.599999999999998</v>
      </c>
      <c r="AK452" s="821">
        <v>10</v>
      </c>
      <c r="AL452" s="833">
        <v>1550</v>
      </c>
      <c r="AM452" s="827">
        <v>1.0999999999999999</v>
      </c>
      <c r="AN452" s="821">
        <v>0.04</v>
      </c>
      <c r="AO452" s="705">
        <f>IF(U452="n/a","n/a",IF(AA452&lt;0,"n/a",IF(AA452="n/a","n/a",J452+U452-AA452)))</f>
        <v>9.6872725128331023</v>
      </c>
      <c r="AP452" s="706">
        <f>IF(U452="n/a","n/a",J452+U452)</f>
        <v>25.024393724954315</v>
      </c>
      <c r="AQ452" s="843">
        <f>IF(OR(AC452&lt;0.01,AC452="n/a",AF452="n/a"),"n/a",(I452/SQRT(22.5*AC452*(I452/AF452))-1)*100)</f>
        <v>-3.0115075033760763</v>
      </c>
      <c r="AR452" s="618">
        <f>INDEX(Historical!$C$7:$C$1222,MATCH(B452,Historical!$B$7:$B$1244,0))*IF(AH452="n/a",1.03,IF(AH452&lt;0,1.01,IF(AH452&gt;10,1.1,(1+AH452/100))))</f>
        <v>0.99357999999999991</v>
      </c>
      <c r="AS452" s="841">
        <f>IF($AI452="n/a",1.03*AR452,IF($AI452&lt;0,1.01*AR452,IF($AI452&gt;10,1.1*AR452,(1+$AI452/100)*AR452)))</f>
        <v>1.0035158</v>
      </c>
      <c r="AT452" s="841">
        <f>IF($AK452="n/a",1.03*AS452,IF($AK452&lt;0,1.01*AS452,IF($AK452&gt;10,1.1*AS452,(1+$AK452/100)*AS452)))</f>
        <v>1.1038673800000001</v>
      </c>
      <c r="AU452" s="841">
        <f>IF($AK452="n/a",1.03*AT452,IF($AK452&lt;0,1.01*AT452,IF($AK452&gt;10,1.1*AT452,(1+$AK452/100)*AT452)))</f>
        <v>1.2142541180000002</v>
      </c>
      <c r="AV452" s="841">
        <f>IF($AK452="n/a",1.03*AU452,IF($AK452&lt;0,1.01*AU452,IF($AK452&gt;10,1.1*AU452,(1+$AK452/100)*AU452)))</f>
        <v>1.3356795298000004</v>
      </c>
      <c r="AW452" s="618">
        <f>SUM(AR452:AV452)</f>
        <v>5.6508968278000005</v>
      </c>
      <c r="AX452" s="713">
        <f>AW452/I452*100</f>
        <v>13.956277668066189</v>
      </c>
      <c r="AY452" s="887">
        <v>0.95</v>
      </c>
      <c r="AZ452" s="827">
        <v>12.35</v>
      </c>
      <c r="BA452" s="827">
        <v>-19.02</v>
      </c>
      <c r="BB452" s="827">
        <v>-3.95</v>
      </c>
      <c r="BC452" s="827">
        <v>-2.09</v>
      </c>
      <c r="BE452" s="594">
        <v>2016</v>
      </c>
      <c r="BF452" s="853">
        <f>IF(BE452&gt;2020,0,IF(BE452&gt;2008,1,IF(BE452&gt;2001,2,IF(BE452&gt;1990,3,IF(BE452&gt;1980,4,IF(BE452&gt;1973,5,IF(BE452&gt;1970,6,IF(BE452&gt;1960,7,IF(BE452&gt;1958,8,IF(BE452&gt;1953,9,10))))))))))</f>
        <v>1</v>
      </c>
      <c r="BG452" s="837">
        <v>1.0999999999999999</v>
      </c>
      <c r="BH452" s="820" t="s">
        <v>4443</v>
      </c>
      <c r="BI452" s="820" t="s">
        <v>4444</v>
      </c>
    </row>
    <row r="453" spans="1:61" ht="11.25" customHeight="1" x14ac:dyDescent="0.2">
      <c r="A453" s="835" t="s">
        <v>3981</v>
      </c>
      <c r="B453" s="830" t="s">
        <v>3982</v>
      </c>
      <c r="C453" s="885" t="s">
        <v>107</v>
      </c>
      <c r="D453" s="885" t="s">
        <v>4197</v>
      </c>
      <c r="E453" s="699">
        <v>10</v>
      </c>
      <c r="F453" s="1122">
        <v>490</v>
      </c>
      <c r="G453" s="1116" t="s">
        <v>105</v>
      </c>
      <c r="H453" s="1116" t="s">
        <v>105</v>
      </c>
      <c r="I453" t="n">
        <v>35.39</v>
      </c>
      <c r="J453" s="618">
        <f>(M453/I453)*100</f>
        <v>2.956393200295639</v>
      </c>
      <c r="K453" s="832">
        <v>0.3</v>
      </c>
      <c r="L453" s="842">
        <v>4</v>
      </c>
      <c r="M453" s="609">
        <f>K453*L453</f>
        <v>1.2</v>
      </c>
      <c r="N453" s="825" t="s">
        <v>147</v>
      </c>
      <c r="O453" s="700">
        <v>0.28000000000000003</v>
      </c>
      <c r="P453" s="603">
        <v>44804</v>
      </c>
      <c r="Q453" s="603">
        <v>44819</v>
      </c>
      <c r="R453" s="609">
        <f>(K453-O453)/O453*100</f>
        <v>7.1428571428571281</v>
      </c>
      <c r="S453" s="667">
        <f>IF(INDEX(Historical!$D$7:$D$1220,MATCH(B453,Historical!$B$7:$B$1244,0))=0,"n/a",(INDEX(Historical!$C$7:$C$1222,MATCH(B453,Historical!$B$7:$B$1244,0))/INDEX(Historical!$D$7:$D$1220,MATCH(B453,Historical!$B$7:$B$1244,0))-1)*100)</f>
        <v>5.4545454545454453</v>
      </c>
      <c r="T453" s="667">
        <f>IF(INDEX(Historical!$F$7:$F$1213,MATCH(B453,Historical!$B$7:$B$1244,0))=0,"n/a",((INDEX(Historical!$C$7:$C$1222,MATCH(B453,Historical!$B$7:$B$1244,0))/INDEX(Historical!$F$7:$F$1213,MATCH(B453,Historical!$B$7:$B$1244,0)))^(1/3)-1)*100)</f>
        <v>3.3767552838620318</v>
      </c>
      <c r="U453" s="667">
        <f>IF(INDEX(Historical!$H$7:$H$1213,MATCH(B453,Historical!$B$7:$B$1244,0))=0,"n/a",((INDEX(Historical!$C$7:$C$1222,MATCH(B453,Historical!$B$7:$B$1244,0))/INDEX(Historical!$H$7:$H$1213,MATCH(B453,Historical!$B$7:$B$1244,0)))^(1/5)-1)*100)</f>
        <v>4.7451763732829999</v>
      </c>
      <c r="V453" s="667">
        <f>IF(INDEX(Historical!$N$7:$N$1213,MATCH(B453,Historical!$B$7:$B$1244,0))=0,"n/a",((INDEX(Historical!$C$7:$C$1222,MATCH(B453,Historical!$B$7:$B$1244,0))/INDEX(Historical!$N$7:$N$1213,MATCH(B453,Historical!$B$7:$B$1244,0)))^(1/10)-1)*100)</f>
        <v>3.7855282682871527</v>
      </c>
      <c r="W453" s="668">
        <f>IF(OR(U453&lt;=0,U453="n/a",V453&lt;=0,V453="n/a"),"n/a",U453/V453)</f>
        <v>1.2535044086277716</v>
      </c>
      <c r="X453" s="669">
        <f>IF(OR(AJ453&lt;=0,AJ453="n/a",U453&lt;=0,U453="n/a"),"n/a",U453/AJ453)</f>
        <v>0.32725354298503451</v>
      </c>
      <c r="Y453" s="640"/>
      <c r="Z453" s="618">
        <f>IF(OR(AC453&lt;0.01,AC453="n/a"),"n/a",M453/AC453*100)</f>
        <v>34.090909090909086</v>
      </c>
      <c r="AA453" s="841">
        <f>IF(OR(AC453&lt;0.01,AC453="n/a"),"n/a",I453/AC453)</f>
        <v>11.531250000000002</v>
      </c>
      <c r="AB453" s="842">
        <v>12</v>
      </c>
      <c r="AC453" s="821">
        <v>3.52</v>
      </c>
      <c r="AD453" s="821">
        <v>2.31</v>
      </c>
      <c r="AE453" s="821">
        <v>4.55</v>
      </c>
      <c r="AF453" s="821">
        <v>1.51</v>
      </c>
      <c r="AG453" s="821">
        <v>12.6</v>
      </c>
      <c r="AH453" s="821">
        <v>49.3</v>
      </c>
      <c r="AI453" s="821">
        <v>9.48</v>
      </c>
      <c r="AJ453" s="821">
        <v>14.499999999999998</v>
      </c>
      <c r="AK453" s="821">
        <v>5</v>
      </c>
      <c r="AL453" s="833">
        <v>1750</v>
      </c>
      <c r="AM453" s="827">
        <v>0.4</v>
      </c>
      <c r="AN453" s="821">
        <v>0.18</v>
      </c>
      <c r="AO453" s="705">
        <f>IF(U453="n/a","n/a",IF(AA453&lt;0,"n/a",IF(AA453="n/a","n/a",J453+U453-AA453)))</f>
        <v>-3.8296804264213629</v>
      </c>
      <c r="AP453" s="706">
        <f>IF(U453="n/a","n/a",J453+U453)</f>
        <v>7.7015695735786389</v>
      </c>
      <c r="AQ453" s="843">
        <f>IF(OR(AC453&lt;0.01,AC453="n/a",AF453="n/a"),"n/a",(I453/SQRT(22.5*AC453*(I453/AF453))-1)*100)</f>
        <v>-12.029834602860955</v>
      </c>
      <c r="AR453" s="618">
        <f>INDEX(Historical!$C$7:$C$1222,MATCH(B453,Historical!$B$7:$B$1244,0))*IF(AH453="n/a",1.03,IF(AH453&lt;0,1.01,IF(AH453&gt;10,1.1,(1+AH453/100))))</f>
        <v>1.276</v>
      </c>
      <c r="AS453" s="841">
        <f>IF($AI453="n/a",1.03*AR453,IF($AI453&lt;0,1.01*AR453,IF($AI453&gt;10,1.1*AR453,(1+$AI453/100)*AR453)))</f>
        <v>1.3969648000000001</v>
      </c>
      <c r="AT453" s="841">
        <f>IF($AK453="n/a",1.03*AS453,IF($AK453&lt;0,1.01*AS453,IF($AK453&gt;10,1.1*AS453,(1+$AK453/100)*AS453)))</f>
        <v>1.4668130400000001</v>
      </c>
      <c r="AU453" s="841">
        <f>IF($AK453="n/a",1.03*AT453,IF($AK453&lt;0,1.01*AT453,IF($AK453&gt;10,1.1*AT453,(1+$AK453/100)*AT453)))</f>
        <v>1.5401536920000003</v>
      </c>
      <c r="AV453" s="841">
        <f>IF($AK453="n/a",1.03*AU453,IF($AK453&lt;0,1.01*AU453,IF($AK453&gt;10,1.1*AU453,(1+$AK453/100)*AU453)))</f>
        <v>1.6171613766000004</v>
      </c>
      <c r="AW453" s="618">
        <f>SUM(AR453:AV453)</f>
        <v>7.2970929086000007</v>
      </c>
      <c r="AX453" s="713">
        <f>AW453/I453*100</f>
        <v>17.97756321409214</v>
      </c>
      <c r="AY453" s="887">
        <v>0.56000000000000005</v>
      </c>
      <c r="AZ453" s="827">
        <v>17.380000000000003</v>
      </c>
      <c r="BA453" s="827">
        <v>-16.619999999999997</v>
      </c>
      <c r="BB453" s="827">
        <v>-2.08</v>
      </c>
      <c r="BC453" s="827">
        <v>-0.33999999999999997</v>
      </c>
      <c r="BE453" s="594">
        <v>2013</v>
      </c>
      <c r="BF453" s="853">
        <f>IF(BE453&gt;2020,0,IF(BE453&gt;2008,1,IF(BE453&gt;2001,2,IF(BE453&gt;1990,3,IF(BE453&gt;1980,4,IF(BE453&gt;1973,5,IF(BE453&gt;1970,6,IF(BE453&gt;1960,7,IF(BE453&gt;1958,8,IF(BE453&gt;1953,9,10))))))))))</f>
        <v>1</v>
      </c>
      <c r="BG453" s="837">
        <v>1.3</v>
      </c>
      <c r="BH453" s="820" t="s">
        <v>4443</v>
      </c>
      <c r="BI453" s="820" t="s">
        <v>4444</v>
      </c>
    </row>
    <row r="454" spans="1:61" ht="11.25" customHeight="1" x14ac:dyDescent="0.2">
      <c r="A454" s="826" t="s">
        <v>4968</v>
      </c>
      <c r="B454" s="744" t="s">
        <v>294</v>
      </c>
      <c r="C454" s="885" t="s">
        <v>177</v>
      </c>
      <c r="D454" s="885" t="s">
        <v>4195</v>
      </c>
      <c r="E454" s="699">
        <v>37</v>
      </c>
      <c r="F454" s="1122">
        <v>72</v>
      </c>
      <c r="G454" s="1095" t="s">
        <v>105</v>
      </c>
      <c r="H454" s="1095" t="s">
        <v>105</v>
      </c>
      <c r="I454" t="n">
        <v>35.71</v>
      </c>
      <c r="J454" s="618">
        <f>(M454/I454)*100</f>
        <v>2.2198448783097082</v>
      </c>
      <c r="K454" s="832">
        <v>0.20749999999999999</v>
      </c>
      <c r="L454" s="842">
        <v>4</v>
      </c>
      <c r="M454" s="609">
        <f>K454*L454</f>
        <v>0.83</v>
      </c>
      <c r="N454" s="825" t="s">
        <v>147</v>
      </c>
      <c r="O454" s="704">
        <v>0.19750000000000001</v>
      </c>
      <c r="P454" s="603">
        <v>44708</v>
      </c>
      <c r="Q454" s="603">
        <v>44727</v>
      </c>
      <c r="R454" s="609">
        <f>(K454-O454)/O454*100</f>
        <v>5.0632911392404969</v>
      </c>
      <c r="S454" s="667">
        <f>IF(INDEX(Historical!$D$7:$D$1220,MATCH(B454,Historical!$B$7:$B$1244,0))=0,"n/a",(INDEX(Historical!$C$7:$C$1222,MATCH(B454,Historical!$B$7:$B$1244,0))/INDEX(Historical!$D$7:$D$1220,MATCH(B454,Historical!$B$7:$B$1244,0))-1)*100)</f>
        <v>4.4585987261146487</v>
      </c>
      <c r="T454" s="667">
        <f>IF(INDEX(Historical!$F$7:$F$1213,MATCH(B454,Historical!$B$7:$B$1244,0))=0,"n/a",((INDEX(Historical!$C$7:$C$1222,MATCH(B454,Historical!$B$7:$B$1244,0))/INDEX(Historical!$F$7:$F$1213,MATCH(B454,Historical!$B$7:$B$1244,0)))^(1/3)-1)*100)</f>
        <v>3.7151431480745289</v>
      </c>
      <c r="U454" s="667">
        <f>IF(INDEX(Historical!$H$7:$H$1213,MATCH(B454,Historical!$B$7:$B$1244,0))=0,"n/a",((INDEX(Historical!$C$7:$C$1222,MATCH(B454,Historical!$B$7:$B$1244,0))/INDEX(Historical!$H$7:$H$1213,MATCH(B454,Historical!$B$7:$B$1244,0)))^(1/5)-1)*100)</f>
        <v>14.250975512920316</v>
      </c>
      <c r="V454" s="667">
        <f>IF(INDEX(Historical!$N$7:$N$1213,MATCH(B454,Historical!$B$7:$B$1244,0))=0,"n/a",((INDEX(Historical!$C$7:$C$1222,MATCH(B454,Historical!$B$7:$B$1244,0))/INDEX(Historical!$N$7:$N$1213,MATCH(B454,Historical!$B$7:$B$1244,0)))^(1/10)-1)*100)</f>
        <v>12.893999747624218</v>
      </c>
      <c r="W454" s="668">
        <f>IF(OR(U454&lt;=0,U454="n/a",V454&lt;=0,V454="n/a"),"n/a",U454/V454)</f>
        <v>1.1052408710916974</v>
      </c>
      <c r="X454" s="669">
        <f>IF(OR(AJ454&lt;=0,AJ454="n/a",U454&lt;=0,U454="n/a"),"n/a",U454/AJ454)</f>
        <v>0.19495178540246672</v>
      </c>
      <c r="Y454" s="640"/>
      <c r="Z454" s="618">
        <f>IF(OR(AC454&lt;0.01,AC454="n/a"),"n/a",M454/AC454*100)</f>
        <v>8.9151450053705688</v>
      </c>
      <c r="AA454" s="841">
        <f>IF(OR(AC454&lt;0.01,AC454="n/a"),"n/a",I454/AC454)</f>
        <v>4.0161117078410307</v>
      </c>
      <c r="AB454" s="842">
        <v>12</v>
      </c>
      <c r="AC454" s="821">
        <v>9.31</v>
      </c>
      <c r="AD454" s="821" t="s">
        <v>135</v>
      </c>
      <c r="AE454" s="821">
        <v>1.2</v>
      </c>
      <c r="AF454" s="821">
        <v>0.65</v>
      </c>
      <c r="AG454" s="821">
        <v>17.8</v>
      </c>
      <c r="AH454" s="821">
        <v>219.3</v>
      </c>
      <c r="AI454" s="821" t="s">
        <v>135</v>
      </c>
      <c r="AJ454" s="821">
        <v>73.099999999999994</v>
      </c>
      <c r="AK454" s="821" t="s">
        <v>135</v>
      </c>
      <c r="AL454" s="833">
        <v>272.69</v>
      </c>
      <c r="AM454" s="827">
        <v>3.5999999999999996</v>
      </c>
      <c r="AN454" s="821">
        <v>0.04</v>
      </c>
      <c r="AO454" s="705">
        <f>IF(U454="n/a","n/a",IF(AA454&lt;0,"n/a",IF(AA454="n/a","n/a",J454+U454-AA454)))</f>
        <v>12.454708683388994</v>
      </c>
      <c r="AP454" s="706">
        <f>IF(U454="n/a","n/a",J454+U454)</f>
        <v>16.470820391230024</v>
      </c>
      <c r="AQ454" s="843">
        <f>IF(OR(AC454&lt;0.01,AC454="n/a",AF454="n/a"),"n/a",(I454/SQRT(22.5*AC454*(I454/AF454))-1)*100)</f>
        <v>-65.938143783230871</v>
      </c>
      <c r="AR454" s="618">
        <f>INDEX(Historical!$C$7:$C$1222,MATCH(B454,Historical!$B$7:$B$1244,0))*IF(AH454="n/a",1.03,IF(AH454&lt;0,1.01,IF(AH454&gt;10,1.1,(1+AH454/100))))</f>
        <v>0.90200000000000002</v>
      </c>
      <c r="AS454" s="841">
        <f>IF($AI454="n/a",1.03*AR454,IF($AI454&lt;0,1.01*AR454,IF($AI454&gt;10,1.1*AR454,(1+$AI454/100)*AR454)))</f>
        <v>0.92906</v>
      </c>
      <c r="AT454" s="841">
        <f>IF($AK454="n/a",1.03*AS454,IF($AK454&lt;0,1.01*AS454,IF($AK454&gt;10,1.1*AS454,(1+$AK454/100)*AS454)))</f>
        <v>0.9569318</v>
      </c>
      <c r="AU454" s="841">
        <f>IF($AK454="n/a",1.03*AT454,IF($AK454&lt;0,1.01*AT454,IF($AK454&gt;10,1.1*AT454,(1+$AK454/100)*AT454)))</f>
        <v>0.98563975400000003</v>
      </c>
      <c r="AV454" s="841">
        <f>IF($AK454="n/a",1.03*AU454,IF($AK454&lt;0,1.01*AU454,IF($AK454&gt;10,1.1*AU454,(1+$AK454/100)*AU454)))</f>
        <v>1.0152089466200001</v>
      </c>
      <c r="AW454" s="618">
        <f>SUM(AR454:AV454)</f>
        <v>4.7888405006200001</v>
      </c>
      <c r="AX454" s="713">
        <f>AW454/I454*100</f>
        <v>12.807810913666756</v>
      </c>
      <c r="AY454" s="887">
        <v>0.84</v>
      </c>
      <c r="AZ454" s="827">
        <v>30.459999999999997</v>
      </c>
      <c r="BA454" s="827">
        <v>-40.83</v>
      </c>
      <c r="BB454" s="827">
        <v>-1.02</v>
      </c>
      <c r="BC454" s="827">
        <v>-16.21</v>
      </c>
      <c r="BE454" s="594">
        <v>1987</v>
      </c>
      <c r="BF454" s="853">
        <f>IF(BE454&gt;2020,0,IF(BE454&gt;2008,1,IF(BE454&gt;2001,2,IF(BE454&gt;1990,3,IF(BE454&gt;1980,4,IF(BE454&gt;1973,5,IF(BE454&gt;1970,6,IF(BE454&gt;1960,7,IF(BE454&gt;1958,8,IF(BE454&gt;1953,9,10))))))))))</f>
        <v>4</v>
      </c>
      <c r="BG454" s="837">
        <v>12.8</v>
      </c>
      <c r="BH454" s="820" t="s">
        <v>4443</v>
      </c>
      <c r="BI454" s="820" t="s">
        <v>4444</v>
      </c>
    </row>
    <row r="455" spans="1:61" ht="11.25" customHeight="1" x14ac:dyDescent="0.2">
      <c r="A455" s="826" t="s">
        <v>4969</v>
      </c>
      <c r="B455" s="830" t="s">
        <v>1434</v>
      </c>
      <c r="C455" s="885" t="s">
        <v>107</v>
      </c>
      <c r="D455" s="885" t="s">
        <v>4193</v>
      </c>
      <c r="E455" s="699">
        <v>11</v>
      </c>
      <c r="F455" s="1122">
        <v>425</v>
      </c>
      <c r="G455" s="1104" t="s">
        <v>105</v>
      </c>
      <c r="H455" s="1104" t="s">
        <v>105</v>
      </c>
      <c r="I455" t="n">
        <v>54.03</v>
      </c>
      <c r="J455" s="618">
        <f>(M455/I455)*100</f>
        <v>1.4270424545130218</v>
      </c>
      <c r="K455" s="832">
        <v>0.2</v>
      </c>
      <c r="L455" s="842">
        <v>4</v>
      </c>
      <c r="M455" s="609">
        <f>K455*L455</f>
        <v>0.8</v>
      </c>
      <c r="N455" s="825" t="s">
        <v>150</v>
      </c>
      <c r="O455" s="700">
        <v>0.18</v>
      </c>
      <c r="P455" s="603">
        <v>44721</v>
      </c>
      <c r="Q455" s="603">
        <v>44736</v>
      </c>
      <c r="R455" s="609">
        <f>(K455-O455)/O455*100</f>
        <v>11.111111111111121</v>
      </c>
      <c r="S455" s="667">
        <f>IF(INDEX(Historical!$D$7:$D$1220,MATCH(B455,Historical!$B$7:$B$1244,0))=0,"n/a",(INDEX(Historical!$C$7:$C$1222,MATCH(B455,Historical!$B$7:$B$1244,0))/INDEX(Historical!$D$7:$D$1220,MATCH(B455,Historical!$B$7:$B$1244,0))-1)*100)</f>
        <v>10.900473933649302</v>
      </c>
      <c r="T455" s="667">
        <f>IF(INDEX(Historical!$F$7:$F$1213,MATCH(B455,Historical!$B$7:$B$1244,0))=0,"n/a",((INDEX(Historical!$C$7:$C$1222,MATCH(B455,Historical!$B$7:$B$1244,0))/INDEX(Historical!$F$7:$F$1213,MATCH(B455,Historical!$B$7:$B$1244,0)))^(1/3)-1)*100)</f>
        <v>8.1470580372396952</v>
      </c>
      <c r="U455" s="667">
        <f>IF(INDEX(Historical!$H$7:$H$1213,MATCH(B455,Historical!$B$7:$B$1244,0))=0,"n/a",((INDEX(Historical!$C$7:$C$1222,MATCH(B455,Historical!$B$7:$B$1244,0))/INDEX(Historical!$H$7:$H$1213,MATCH(B455,Historical!$B$7:$B$1244,0)))^(1/5)-1)*100)</f>
        <v>9.893650525019515</v>
      </c>
      <c r="V455" s="667">
        <f>IF(INDEX(Historical!$N$7:$N$1213,MATCH(B455,Historical!$B$7:$B$1244,0))=0,"n/a",((INDEX(Historical!$C$7:$C$1222,MATCH(B455,Historical!$B$7:$B$1244,0))/INDEX(Historical!$N$7:$N$1213,MATCH(B455,Historical!$B$7:$B$1244,0)))^(1/10)-1)*100)</f>
        <v>19.623119885131544</v>
      </c>
      <c r="W455" s="668">
        <f>IF(OR(U455&lt;=0,U455="n/a",V455&lt;=0,V455="n/a"),"n/a",U455/V455)</f>
        <v>0.5041833603899013</v>
      </c>
      <c r="X455" s="669">
        <f>IF(OR(AJ455&lt;=0,AJ455="n/a",U455&lt;=0,U455="n/a"),"n/a",U455/AJ455)</f>
        <v>0.7978750423402835</v>
      </c>
      <c r="Y455" s="631"/>
      <c r="Z455" s="618">
        <f>IF(OR(AC455&lt;0.01,AC455="n/a"),"n/a",M455/AC455*100)</f>
        <v>35.398230088495581</v>
      </c>
      <c r="AA455" s="841">
        <f>IF(OR(AC455&lt;0.01,AC455="n/a"),"n/a",I455/AC455)</f>
        <v>24.805309734513276</v>
      </c>
      <c r="AB455" s="842">
        <v>12</v>
      </c>
      <c r="AC455" s="821">
        <v>2.2599999999999998</v>
      </c>
      <c r="AD455" s="821">
        <v>4.51</v>
      </c>
      <c r="AE455" s="821">
        <v>4.46</v>
      </c>
      <c r="AF455" s="821">
        <v>4.5</v>
      </c>
      <c r="AG455" s="821">
        <v>18.899999999999999</v>
      </c>
      <c r="AH455" s="821">
        <v>-3.8</v>
      </c>
      <c r="AI455" s="821">
        <v>8.19</v>
      </c>
      <c r="AJ455" s="821">
        <v>12.4</v>
      </c>
      <c r="AK455" s="821">
        <v>5.53</v>
      </c>
      <c r="AL455" s="833">
        <v>27760</v>
      </c>
      <c r="AM455" s="827">
        <v>0.3</v>
      </c>
      <c r="AN455" s="821">
        <v>0.88</v>
      </c>
      <c r="AO455" s="705">
        <f>IF(U455="n/a","n/a",IF(AA455&lt;0,"n/a",IF(AA455="n/a","n/a",J455+U455-AA455)))</f>
        <v>-13.48461675498074</v>
      </c>
      <c r="AP455" s="706">
        <f>IF(U455="n/a","n/a",J455+U455)</f>
        <v>11.320692979532536</v>
      </c>
      <c r="AQ455" s="843">
        <f>IF(OR(AC455&lt;0.01,AC455="n/a",AF455="n/a"),"n/a",(I455/SQRT(22.5*AC455*(I455/AF455))-1)*100)</f>
        <v>122.73441464898629</v>
      </c>
      <c r="AR455" s="618">
        <f>INDEX(Historical!$C$7:$C$1222,MATCH(B455,Historical!$B$7:$B$1244,0))*IF(AH455="n/a",1.03,IF(AH455&lt;0,1.01,IF(AH455&gt;10,1.1,(1+AH455/100))))</f>
        <v>0.78780000000000006</v>
      </c>
      <c r="AS455" s="841">
        <f>IF($AI455="n/a",1.03*AR455,IF($AI455&lt;0,1.01*AR455,IF($AI455&gt;10,1.1*AR455,(1+$AI455/100)*AR455)))</f>
        <v>0.85232082000000009</v>
      </c>
      <c r="AT455" s="841">
        <f>IF($AK455="n/a",1.03*AS455,IF($AK455&lt;0,1.01*AS455,IF($AK455&gt;10,1.1*AS455,(1+$AK455/100)*AS455)))</f>
        <v>0.89945416134599998</v>
      </c>
      <c r="AU455" s="841">
        <f>IF($AK455="n/a",1.03*AT455,IF($AK455&lt;0,1.01*AT455,IF($AK455&gt;10,1.1*AT455,(1+$AK455/100)*AT455)))</f>
        <v>0.94919397646843373</v>
      </c>
      <c r="AV455" s="841">
        <f>IF($AK455="n/a",1.03*AU455,IF($AK455&lt;0,1.01*AU455,IF($AK455&gt;10,1.1*AU455,(1+$AK455/100)*AU455)))</f>
        <v>1.0016844033671379</v>
      </c>
      <c r="AW455" s="618">
        <f>SUM(AR455:AV455)</f>
        <v>4.4904533611815722</v>
      </c>
      <c r="AX455" s="713">
        <f>AW455/I455*100</f>
        <v>8.0100844830209983</v>
      </c>
      <c r="AY455" s="887">
        <v>0.96</v>
      </c>
      <c r="AZ455" s="827">
        <v>19.86</v>
      </c>
      <c r="BA455" s="827">
        <v>-19.009999999999998</v>
      </c>
      <c r="BB455" s="827">
        <v>-7.32</v>
      </c>
      <c r="BC455" s="827">
        <v>-4.46</v>
      </c>
      <c r="BE455" s="594">
        <v>2012</v>
      </c>
      <c r="BF455" s="853">
        <f>IF(BE455&gt;2020,0,IF(BE455&gt;2008,1,IF(BE455&gt;2001,2,IF(BE455&gt;1990,3,IF(BE455&gt;1980,4,IF(BE455&gt;1973,5,IF(BE455&gt;1970,6,IF(BE455&gt;1960,7,IF(BE455&gt;1958,8,IF(BE455&gt;1953,9,10))))))))))</f>
        <v>1</v>
      </c>
      <c r="BG455" s="837">
        <v>5.2</v>
      </c>
      <c r="BH455" s="820" t="s">
        <v>4443</v>
      </c>
      <c r="BI455" s="820" t="s">
        <v>4444</v>
      </c>
    </row>
    <row r="456" spans="1:61" ht="11.25" customHeight="1" x14ac:dyDescent="0.2">
      <c r="A456" s="819" t="s">
        <v>4970</v>
      </c>
      <c r="B456" s="830" t="s">
        <v>300</v>
      </c>
      <c r="C456" s="885" t="s">
        <v>111</v>
      </c>
      <c r="D456" s="885" t="s">
        <v>210</v>
      </c>
      <c r="E456" s="699">
        <v>59</v>
      </c>
      <c r="F456" s="1122">
        <v>16</v>
      </c>
      <c r="G456" s="1098" t="s">
        <v>36</v>
      </c>
      <c r="H456" s="1098" t="s">
        <v>36</v>
      </c>
      <c r="I456" t="n">
        <v>204.02</v>
      </c>
      <c r="J456" s="618">
        <f>(M456/I456)*100</f>
        <v>1.1837552358404664</v>
      </c>
      <c r="K456" s="832">
        <v>0.65</v>
      </c>
      <c r="L456" s="842">
        <v>4</v>
      </c>
      <c r="M456" s="609">
        <f>K456*L456</f>
        <v>2.6</v>
      </c>
      <c r="N456" s="825" t="s">
        <v>301</v>
      </c>
      <c r="O456" s="700">
        <v>0.51</v>
      </c>
      <c r="P456" s="603">
        <v>44795</v>
      </c>
      <c r="Q456" s="603">
        <v>44810</v>
      </c>
      <c r="R456" s="609">
        <f>(K456-O456)/O456*100</f>
        <v>27.450980392156865</v>
      </c>
      <c r="S456" s="667">
        <f>IF(INDEX(Historical!$D$7:$D$1220,MATCH(B456,Historical!$B$7:$B$1244,0))=0,"n/a",(INDEX(Historical!$C$7:$C$1222,MATCH(B456,Historical!$B$7:$B$1244,0))/INDEX(Historical!$D$7:$D$1220,MATCH(B456,Historical!$B$7:$B$1244,0))-1)*100)</f>
        <v>29.761904761904766</v>
      </c>
      <c r="T456" s="667">
        <f>IF(INDEX(Historical!$F$7:$F$1213,MATCH(B456,Historical!$B$7:$B$1244,0))=0,"n/a",((INDEX(Historical!$C$7:$C$1222,MATCH(B456,Historical!$B$7:$B$1244,0))/INDEX(Historical!$F$7:$F$1213,MATCH(B456,Historical!$B$7:$B$1244,0)))^(1/3)-1)*100)</f>
        <v>15.090678939099011</v>
      </c>
      <c r="U456" s="667">
        <f>IF(INDEX(Historical!$H$7:$H$1213,MATCH(B456,Historical!$B$7:$B$1244,0))=0,"n/a",((INDEX(Historical!$C$7:$C$1222,MATCH(B456,Historical!$B$7:$B$1244,0))/INDEX(Historical!$H$7:$H$1213,MATCH(B456,Historical!$B$7:$B$1244,0)))^(1/5)-1)*100)</f>
        <v>13.844047662880499</v>
      </c>
      <c r="V456" s="667">
        <f>IF(INDEX(Historical!$N$7:$N$1213,MATCH(B456,Historical!$B$7:$B$1244,0))=0,"n/a",((INDEX(Historical!$C$7:$C$1222,MATCH(B456,Historical!$B$7:$B$1244,0))/INDEX(Historical!$N$7:$N$1213,MATCH(B456,Historical!$B$7:$B$1244,0)))^(1/10)-1)*100)</f>
        <v>15.30010930816783</v>
      </c>
      <c r="W456" s="668">
        <f>IF(OR(U456&lt;=0,U456="n/a",V456&lt;=0,V456="n/a"),"n/a",U456/V456)</f>
        <v>0.90483325210558951</v>
      </c>
      <c r="X456" s="669">
        <f>IF(OR(AJ456&lt;=0,AJ456="n/a",U456&lt;=0,U456="n/a"),"n/a",U456/AJ456)</f>
        <v>1.1934523847310774</v>
      </c>
      <c r="Y456" s="631"/>
      <c r="Z456" s="618">
        <f>IF(OR(AC456&lt;0.01,AC456="n/a"),"n/a",M456/AC456*100)</f>
        <v>30.338389731621941</v>
      </c>
      <c r="AA456" s="841">
        <f>IF(OR(AC456&lt;0.01,AC456="n/a"),"n/a",I456/AC456)</f>
        <v>25.628938156359389</v>
      </c>
      <c r="AB456" s="842">
        <v>10</v>
      </c>
      <c r="AC456" s="821">
        <v>8.57</v>
      </c>
      <c r="AD456" s="821">
        <v>1.98</v>
      </c>
      <c r="AE456" s="821">
        <v>4.91</v>
      </c>
      <c r="AF456" s="821">
        <v>5.14</v>
      </c>
      <c r="AG456" s="821">
        <v>21.8</v>
      </c>
      <c r="AH456" s="821">
        <v>13.900000000000002</v>
      </c>
      <c r="AI456" s="821">
        <v>8.16</v>
      </c>
      <c r="AJ456" s="821">
        <v>11.600000000000001</v>
      </c>
      <c r="AK456" s="821">
        <v>13</v>
      </c>
      <c r="AL456" s="833">
        <v>12720</v>
      </c>
      <c r="AM456" s="827">
        <v>0.4</v>
      </c>
      <c r="AN456" s="821">
        <v>0.42</v>
      </c>
      <c r="AO456" s="705">
        <f>IF(U456="n/a","n/a",IF(AA456&lt;0,"n/a",IF(AA456="n/a","n/a",J456+U456-AA456)))</f>
        <v>-10.601135257638424</v>
      </c>
      <c r="AP456" s="706">
        <f>IF(U456="n/a","n/a",J456+U456)</f>
        <v>15.027802898720966</v>
      </c>
      <c r="AQ456" s="843">
        <f>IF(OR(AC456&lt;0.01,AC456="n/a",AF456="n/a"),"n/a",(I456/SQRT(22.5*AC456*(I456/AF456))-1)*100)</f>
        <v>141.96670305706411</v>
      </c>
      <c r="AR456" s="618">
        <f>INDEX(Historical!$C$7:$C$1222,MATCH(B456,Historical!$B$7:$B$1244,0))*IF(AH456="n/a",1.03,IF(AH456&lt;0,1.01,IF(AH456&gt;10,1.1,(1+AH456/100))))</f>
        <v>2.3980000000000006</v>
      </c>
      <c r="AS456" s="841">
        <f>IF($AI456="n/a",1.03*AR456,IF($AI456&lt;0,1.01*AR456,IF($AI456&gt;10,1.1*AR456,(1+$AI456/100)*AR456)))</f>
        <v>2.5936768000000003</v>
      </c>
      <c r="AT456" s="841">
        <f>IF($AK456="n/a",1.03*AS456,IF($AK456&lt;0,1.01*AS456,IF($AK456&gt;10,1.1*AS456,(1+$AK456/100)*AS456)))</f>
        <v>2.8530444800000008</v>
      </c>
      <c r="AU456" s="841">
        <f>IF($AK456="n/a",1.03*AT456,IF($AK456&lt;0,1.01*AT456,IF($AK456&gt;10,1.1*AT456,(1+$AK456/100)*AT456)))</f>
        <v>3.138348928000001</v>
      </c>
      <c r="AV456" s="841">
        <f>IF($AK456="n/a",1.03*AU456,IF($AK456&lt;0,1.01*AU456,IF($AK456&gt;10,1.1*AU456,(1+$AK456/100)*AU456)))</f>
        <v>3.4521838208000015</v>
      </c>
      <c r="AW456" s="618">
        <f>SUM(AR456:AV456)</f>
        <v>14.435254028800005</v>
      </c>
      <c r="AX456" s="713">
        <f>AW456/I456*100</f>
        <v>6.572233668184305</v>
      </c>
      <c r="AY456" s="887">
        <v>0.91</v>
      </c>
      <c r="AZ456" s="827">
        <v>12.7</v>
      </c>
      <c r="BA456" s="827">
        <v>-12.58</v>
      </c>
      <c r="BB456" s="827">
        <v>-7.6</v>
      </c>
      <c r="BC456" s="827">
        <v>-2.5499999999999998</v>
      </c>
      <c r="BE456" s="594">
        <v>1964</v>
      </c>
      <c r="BF456" s="853">
        <f>IF(BE456&gt;2020,0,IF(BE456&gt;2008,1,IF(BE456&gt;2001,2,IF(BE456&gt;1990,3,IF(BE456&gt;1980,4,IF(BE456&gt;1973,5,IF(BE456&gt;1970,6,IF(BE456&gt;1960,7,IF(BE456&gt;1958,8,IF(BE456&gt;1953,9,10))))))))))</f>
        <v>7</v>
      </c>
      <c r="BG456" s="837">
        <v>12.7</v>
      </c>
      <c r="BH456" s="820" t="s">
        <v>4443</v>
      </c>
      <c r="BI456" s="820" t="s">
        <v>4444</v>
      </c>
    </row>
    <row r="457" spans="1:61" ht="11.25" customHeight="1" x14ac:dyDescent="0.2">
      <c r="A457" s="826" t="s">
        <v>4971</v>
      </c>
      <c r="B457" s="830" t="s">
        <v>687</v>
      </c>
      <c r="C457" s="885" t="s">
        <v>130</v>
      </c>
      <c r="D457" s="885" t="s">
        <v>4188</v>
      </c>
      <c r="E457" s="699">
        <v>29</v>
      </c>
      <c r="F457" s="1122">
        <v>120</v>
      </c>
      <c r="G457" s="1104" t="s">
        <v>36</v>
      </c>
      <c r="H457" s="1104" t="s">
        <v>36</v>
      </c>
      <c r="I457" t="n">
        <v>75.24</v>
      </c>
      <c r="J457" s="618">
        <f>(M457/I457)*100</f>
        <v>2.6326904125017601</v>
      </c>
      <c r="K457" s="839">
        <v>0.46750000000000003</v>
      </c>
      <c r="L457" s="842">
        <v>4</v>
      </c>
      <c r="M457" s="609">
        <f>K457*L457</f>
        <v>1.87</v>
      </c>
      <c r="N457" s="825" t="s">
        <v>147</v>
      </c>
      <c r="O457" s="701">
        <v>0.42499999999999999</v>
      </c>
      <c r="P457" s="603">
        <v>44984</v>
      </c>
      <c r="Q457" s="603">
        <v>45000</v>
      </c>
      <c r="R457" s="609">
        <f>(K457-O457)/O457*100</f>
        <v>10.000000000000009</v>
      </c>
      <c r="S457" s="667">
        <f>IF(INDEX(Historical!$D$7:$D$1220,MATCH(B457,Historical!$B$7:$B$1244,0))=0,"n/a",(INDEX(Historical!$C$7:$C$1222,MATCH(B457,Historical!$B$7:$B$1244,0))/INDEX(Historical!$D$7:$D$1220,MATCH(B457,Historical!$B$7:$B$1244,0))-1)*100)</f>
        <v>10.389610389610393</v>
      </c>
      <c r="T457" s="667">
        <f>IF(INDEX(Historical!$F$7:$F$1213,MATCH(B457,Historical!$B$7:$B$1244,0))=0,"n/a",((INDEX(Historical!$C$7:$C$1222,MATCH(B457,Historical!$B$7:$B$1244,0))/INDEX(Historical!$F$7:$F$1213,MATCH(B457,Historical!$B$7:$B$1244,0)))^(1/3)-1)*100)</f>
        <v>10.793165135089279</v>
      </c>
      <c r="U457" s="667">
        <f>IF(INDEX(Historical!$H$7:$H$1213,MATCH(B457,Historical!$B$7:$B$1244,0))=0,"n/a",((INDEX(Historical!$C$7:$C$1222,MATCH(B457,Historical!$B$7:$B$1244,0))/INDEX(Historical!$H$7:$H$1213,MATCH(B457,Historical!$B$7:$B$1244,0)))^(1/5)-1)*100)</f>
        <v>11.589484795812455</v>
      </c>
      <c r="V457" s="667">
        <f>IF(INDEX(Historical!$N$7:$N$1213,MATCH(B457,Historical!$B$7:$B$1244,0))=0,"n/a",((INDEX(Historical!$C$7:$C$1222,MATCH(B457,Historical!$B$7:$B$1244,0))/INDEX(Historical!$N$7:$N$1213,MATCH(B457,Historical!$B$7:$B$1244,0)))^(1/10)-1)*100)</f>
        <v>10.97617886603237</v>
      </c>
      <c r="W457" s="668">
        <f>IF(OR(U457&lt;=0,U457="n/a",V457&lt;=0,V457="n/a"),"n/a",U457/V457)</f>
        <v>1.0558760874130853</v>
      </c>
      <c r="X457" s="669">
        <f>IF(OR(AJ457&lt;=0,AJ457="n/a",U457&lt;=0,U457="n/a"),"n/a",U457/AJ457)</f>
        <v>4.6357939183249819</v>
      </c>
      <c r="Y457" s="830"/>
      <c r="Z457" s="618">
        <f>IF(OR(AC457&lt;0.01,AC457="n/a"),"n/a",M457/AC457*100)</f>
        <v>89.473684210526329</v>
      </c>
      <c r="AA457" s="841">
        <f>IF(OR(AC457&lt;0.01,AC457="n/a"),"n/a",I457/AC457)</f>
        <v>33.985645933014354</v>
      </c>
      <c r="AB457" s="842">
        <v>12</v>
      </c>
      <c r="AC457" s="821">
        <v>2.09</v>
      </c>
      <c r="AD457" s="821">
        <v>3.37</v>
      </c>
      <c r="AE457" s="821">
        <v>6.81</v>
      </c>
      <c r="AF457" s="821">
        <v>3.64</v>
      </c>
      <c r="AG457" s="821">
        <v>11</v>
      </c>
      <c r="AH457" s="821">
        <v>15.7</v>
      </c>
      <c r="AI457" s="821">
        <v>8.49</v>
      </c>
      <c r="AJ457" s="821">
        <v>2.5</v>
      </c>
      <c r="AK457" s="821">
        <v>10.209999999999999</v>
      </c>
      <c r="AL457" s="833">
        <v>142720</v>
      </c>
      <c r="AM457" s="827">
        <v>0.2</v>
      </c>
      <c r="AN457" s="821">
        <v>1.66</v>
      </c>
      <c r="AO457" s="705">
        <f>IF(U457="n/a","n/a",IF(AA457&lt;0,"n/a",IF(AA457="n/a","n/a",J457+U457-AA457)))</f>
        <v>-19.763470724700138</v>
      </c>
      <c r="AP457" s="706">
        <f>IF(U457="n/a","n/a",J457+U457)</f>
        <v>14.222175208314216</v>
      </c>
      <c r="AQ457" s="843">
        <f>IF(OR(AC457&lt;0.01,AC457="n/a",AF457="n/a"),"n/a",(I457/SQRT(22.5*AC457*(I457/AF457))-1)*100)</f>
        <v>134.4807513504133</v>
      </c>
      <c r="AR457" s="618">
        <f>INDEX(Historical!$C$7:$C$1222,MATCH(B457,Historical!$B$7:$B$1244,0))*IF(AH457="n/a",1.03,IF(AH457&lt;0,1.01,IF(AH457&gt;10,1.1,(1+AH457/100))))</f>
        <v>1.87</v>
      </c>
      <c r="AS457" s="841">
        <f>IF($AI457="n/a",1.03*AR457,IF($AI457&lt;0,1.01*AR457,IF($AI457&gt;10,1.1*AR457,(1+$AI457/100)*AR457)))</f>
        <v>2.0287630000000001</v>
      </c>
      <c r="AT457" s="841">
        <f>IF($AK457="n/a",1.03*AS457,IF($AK457&lt;0,1.01*AS457,IF($AK457&gt;10,1.1*AS457,(1+$AK457/100)*AS457)))</f>
        <v>2.2316393000000003</v>
      </c>
      <c r="AU457" s="841">
        <f>IF($AK457="n/a",1.03*AT457,IF($AK457&lt;0,1.01*AT457,IF($AK457&gt;10,1.1*AT457,(1+$AK457/100)*AT457)))</f>
        <v>2.4548032300000004</v>
      </c>
      <c r="AV457" s="841">
        <f>IF($AK457="n/a",1.03*AU457,IF($AK457&lt;0,1.01*AU457,IF($AK457&gt;10,1.1*AU457,(1+$AK457/100)*AU457)))</f>
        <v>2.7002835530000007</v>
      </c>
      <c r="AW457" s="618">
        <f>SUM(AR457:AV457)</f>
        <v>11.285489083</v>
      </c>
      <c r="AX457" s="713">
        <f>AW457/I457*100</f>
        <v>15.888341662677741</v>
      </c>
      <c r="AY457" s="887">
        <v>0.44</v>
      </c>
      <c r="AZ457" s="827">
        <v>5.67</v>
      </c>
      <c r="BA457" s="827">
        <v>-22.24</v>
      </c>
      <c r="BB457" s="827">
        <v>-11.04</v>
      </c>
      <c r="BC457" s="827">
        <v>-11.81</v>
      </c>
      <c r="BE457" s="594">
        <v>1995</v>
      </c>
      <c r="BF457" s="853">
        <f>IF(BE457&gt;2020,0,IF(BE457&gt;2008,1,IF(BE457&gt;2001,2,IF(BE457&gt;1990,3,IF(BE457&gt;1980,4,IF(BE457&gt;1973,5,IF(BE457&gt;1970,6,IF(BE457&gt;1960,7,IF(BE457&gt;1958,8,IF(BE457&gt;1953,9,10))))))))))</f>
        <v>3</v>
      </c>
      <c r="BG457" s="837">
        <v>2.7</v>
      </c>
      <c r="BH457" s="820" t="s">
        <v>4443</v>
      </c>
      <c r="BI457" s="820" t="s">
        <v>4444</v>
      </c>
    </row>
    <row r="458" spans="1:61" s="737" customFormat="1" ht="11.25" customHeight="1" x14ac:dyDescent="0.2">
      <c r="A458" s="720" t="s">
        <v>4972</v>
      </c>
      <c r="B458" s="743" t="s">
        <v>3798</v>
      </c>
      <c r="C458" s="885" t="s">
        <v>130</v>
      </c>
      <c r="D458" s="885" t="s">
        <v>4189</v>
      </c>
      <c r="E458" s="721">
        <v>10</v>
      </c>
      <c r="F458" s="1122">
        <v>508</v>
      </c>
      <c r="G458" s="1121" t="s">
        <v>105</v>
      </c>
      <c r="H458" s="1121" t="s">
        <v>105</v>
      </c>
      <c r="I458" t="n">
        <v>57.95</v>
      </c>
      <c r="J458" s="723">
        <f>(M458/I458)*100</f>
        <v>4.9049200120736494</v>
      </c>
      <c r="K458" s="724">
        <v>0.8125</v>
      </c>
      <c r="L458" s="725">
        <v>4</v>
      </c>
      <c r="M458" s="726">
        <f>K458*L458</f>
        <v>3.25</v>
      </c>
      <c r="N458" s="727" t="s">
        <v>106</v>
      </c>
      <c r="O458" s="728">
        <v>0.78749999999999998</v>
      </c>
      <c r="P458" s="1037">
        <v>44960</v>
      </c>
      <c r="Q458" s="1037">
        <v>44971</v>
      </c>
      <c r="R458" s="726">
        <f>(K458-O458)/O458*100</f>
        <v>3.1746031746031771</v>
      </c>
      <c r="S458" s="667">
        <f>IF(INDEX(Historical!$D$7:$D$1220,MATCH(B458,Historical!$B$7:$B$1244,0))=0,"n/a",(INDEX(Historical!$C$7:$C$1222,MATCH(B458,Historical!$B$7:$B$1244,0))/INDEX(Historical!$D$7:$D$1220,MATCH(B458,Historical!$B$7:$B$1244,0))-1)*100)</f>
        <v>15.000000000000014</v>
      </c>
      <c r="T458" s="667">
        <f>IF(INDEX(Historical!$F$7:$F$1213,MATCH(B458,Historical!$B$7:$B$1244,0))=0,"n/a",((INDEX(Historical!$C$7:$C$1222,MATCH(B458,Historical!$B$7:$B$1244,0))/INDEX(Historical!$F$7:$F$1213,MATCH(B458,Historical!$B$7:$B$1244,0)))^(1/3)-1)*100)</f>
        <v>14.970251775397303</v>
      </c>
      <c r="U458" s="667">
        <f>IF(INDEX(Historical!$H$7:$H$1213,MATCH(B458,Historical!$B$7:$B$1244,0))=0,"n/a",((INDEX(Historical!$C$7:$C$1222,MATCH(B458,Historical!$B$7:$B$1244,0))/INDEX(Historical!$H$7:$H$1213,MATCH(B458,Historical!$B$7:$B$1244,0)))^(1/5)-1)*100)</f>
        <v>14.946826075219398</v>
      </c>
      <c r="V458" s="667" t="str">
        <f>IF(INDEX(Historical!$N$7:$N$1213,MATCH(B458,Historical!$B$7:$B$1244,0))=0,"n/a",((INDEX(Historical!$C$7:$C$1222,MATCH(B458,Historical!$B$7:$B$1244,0))/INDEX(Historical!$N$7:$N$1213,MATCH(B458,Historical!$B$7:$B$1244,0)))^(1/10)-1)*100)</f>
        <v>n/a</v>
      </c>
      <c r="W458" s="668" t="str">
        <f>IF(OR(U458&lt;=0,U458="n/a",V458&lt;=0,V458="n/a"),"n/a",U458/V458)</f>
        <v>n/a</v>
      </c>
      <c r="X458" s="669" t="str">
        <f>IF(OR(AJ458&lt;=0,AJ458="n/a",U458&lt;=0,U458="n/a"),"n/a",U458/AJ458)</f>
        <v>n/a</v>
      </c>
      <c r="Y458" s="738"/>
      <c r="Z458" s="723">
        <f>IF(OR(AC458&lt;0.01,AC458="n/a"),"n/a",M458/AC458*100)</f>
        <v>57.522123893805308</v>
      </c>
      <c r="AA458" s="730">
        <f>IF(OR(AC458&lt;0.01,AC458="n/a"),"n/a",I458/AC458)</f>
        <v>11.727433628318584</v>
      </c>
      <c r="AB458" s="725">
        <v>12</v>
      </c>
      <c r="AC458" s="731">
        <v>5.65</v>
      </c>
      <c r="AD458" s="731">
        <v>0.42</v>
      </c>
      <c r="AE458" s="731">
        <v>4.8</v>
      </c>
      <c r="AF458" s="731">
        <v>1.65</v>
      </c>
      <c r="AG458" s="731">
        <v>11.700000000000001</v>
      </c>
      <c r="AH458" s="739">
        <v>320.10000000000002</v>
      </c>
      <c r="AI458" s="739">
        <v>23.24</v>
      </c>
      <c r="AJ458" s="731">
        <v>-1.0999999999999999</v>
      </c>
      <c r="AK458" s="731">
        <v>27.71</v>
      </c>
      <c r="AL458" s="732">
        <v>5820</v>
      </c>
      <c r="AM458" s="733">
        <v>1.06</v>
      </c>
      <c r="AN458" s="731">
        <v>1.41</v>
      </c>
      <c r="AO458" s="734">
        <f>IF(U458="n/a","n/a",IF(AA458&lt;0,"n/a",IF(AA458="n/a","n/a",J458+U458-AA458)))</f>
        <v>8.1243124589744635</v>
      </c>
      <c r="AP458" s="735">
        <f>IF(U458="n/a","n/a",J458+U458)</f>
        <v>19.851746087293048</v>
      </c>
      <c r="AQ458" s="843">
        <f>IF(OR(AC458&lt;0.01,AC458="n/a",AF458="n/a"),"n/a",(I458/SQRT(22.5*AC458*(I458/AF458))-1)*100)</f>
        <v>-7.2631788656722822</v>
      </c>
      <c r="AR458" s="618">
        <f>INDEX(Historical!$C$7:$C$1222,MATCH(B458,Historical!$B$7:$B$1244,0))*IF(AH458="n/a",1.03,IF(AH458&lt;0,1.01,IF(AH458&gt;10,1.1,(1+AH458/100))))</f>
        <v>3.2890000000000006</v>
      </c>
      <c r="AS458" s="730">
        <f>IF($AI458="n/a",1.03*AR458,IF($AI458&lt;0,1.01*AR458,IF($AI458&gt;10,1.1*AR458,(1+$AI458/100)*AR458)))</f>
        <v>3.617900000000001</v>
      </c>
      <c r="AT458" s="730">
        <f>IF($AK458="n/a",1.03*AS458,IF($AK458&lt;0,1.01*AS458,IF($AK458&gt;10,1.1*AS458,(1+$AK458/100)*AS458)))</f>
        <v>3.9796900000000015</v>
      </c>
      <c r="AU458" s="730">
        <f>IF($AK458="n/a",1.03*AT458,IF($AK458&lt;0,1.01*AT458,IF($AK458&gt;10,1.1*AT458,(1+$AK458/100)*AT458)))</f>
        <v>4.3776590000000022</v>
      </c>
      <c r="AV458" s="730">
        <f>IF($AK458="n/a",1.03*AU458,IF($AK458&lt;0,1.01*AU458,IF($AK458&gt;10,1.1*AU458,(1+$AK458/100)*AU458)))</f>
        <v>4.8154249000000027</v>
      </c>
      <c r="AW458" s="723">
        <f>SUM(AR458:AV458)</f>
        <v>20.07967390000001</v>
      </c>
      <c r="AX458" s="736">
        <f>AW458/I458*100</f>
        <v>30.304367491699381</v>
      </c>
      <c r="AY458" s="888">
        <v>0.9</v>
      </c>
      <c r="AZ458" s="733">
        <v>8.07</v>
      </c>
      <c r="BA458" s="733">
        <v>-23.01</v>
      </c>
      <c r="BB458" s="733">
        <v>-8.52</v>
      </c>
      <c r="BC458" s="733">
        <v>-12.049999999999999</v>
      </c>
      <c r="BD458" s="862"/>
      <c r="BE458" s="594">
        <v>2014</v>
      </c>
      <c r="BF458" s="853">
        <f>IF(BE458&gt;2020,0,IF(BE458&gt;2008,1,IF(BE458&gt;2001,2,IF(BE458&gt;1990,3,IF(BE458&gt;1980,4,IF(BE458&gt;1973,5,IF(BE458&gt;1970,6,IF(BE458&gt;1960,7,IF(BE458&gt;1958,8,IF(BE458&gt;1953,9,10))))))))))</f>
        <v>1</v>
      </c>
      <c r="BG458" s="783">
        <v>2</v>
      </c>
      <c r="BH458" s="820" t="s">
        <v>4443</v>
      </c>
      <c r="BI458" s="820" t="s">
        <v>4444</v>
      </c>
    </row>
    <row r="459" spans="1:61" ht="11.25" customHeight="1" x14ac:dyDescent="0.2">
      <c r="A459" s="826" t="s">
        <v>4973</v>
      </c>
      <c r="B459" s="830" t="s">
        <v>685</v>
      </c>
      <c r="C459" s="885" t="s">
        <v>122</v>
      </c>
      <c r="D459" s="885" t="s">
        <v>4037</v>
      </c>
      <c r="E459" s="699">
        <v>17</v>
      </c>
      <c r="F459" s="1122">
        <v>230</v>
      </c>
      <c r="G459" s="1098" t="s">
        <v>105</v>
      </c>
      <c r="H459" s="1098" t="s">
        <v>105</v>
      </c>
      <c r="I459" s="829">
        <v>343.5</v>
      </c>
      <c r="J459" s="618">
        <f>(M459/I459)*100</f>
        <v>2.445414847161572</v>
      </c>
      <c r="K459" s="832">
        <v>2.1</v>
      </c>
      <c r="L459" s="842">
        <v>4</v>
      </c>
      <c r="M459" s="609">
        <f>K459*L459</f>
        <v>8.4</v>
      </c>
      <c r="N459" s="825" t="s">
        <v>187</v>
      </c>
      <c r="O459" s="700">
        <v>1.9</v>
      </c>
      <c r="P459" s="891">
        <v>44453</v>
      </c>
      <c r="Q459" s="891">
        <v>44470</v>
      </c>
      <c r="R459" s="609">
        <f>(K459-O459)/O459*100</f>
        <v>10.526315789473696</v>
      </c>
      <c r="S459" s="667">
        <f>IF(INDEX(Historical!$D$7:$D$1220,MATCH(B459,Historical!$B$7:$B$1244,0))=0,"n/a",(INDEX(Historical!$C$7:$C$1222,MATCH(B459,Historical!$B$7:$B$1244,0))/INDEX(Historical!$D$7:$D$1220,MATCH(B459,Historical!$B$7:$B$1244,0))-1)*100)</f>
        <v>7.6923076923077094</v>
      </c>
      <c r="T459" s="667">
        <f>IF(INDEX(Historical!$F$7:$F$1213,MATCH(B459,Historical!$B$7:$B$1244,0))=0,"n/a",((INDEX(Historical!$C$7:$C$1222,MATCH(B459,Historical!$B$7:$B$1244,0))/INDEX(Historical!$F$7:$F$1213,MATCH(B459,Historical!$B$7:$B$1244,0)))^(1/3)-1)*100)</f>
        <v>5.5174809820763171</v>
      </c>
      <c r="U459" s="667">
        <f>IF(INDEX(Historical!$H$7:$H$1213,MATCH(B459,Historical!$B$7:$B$1244,0))=0,"n/a",((INDEX(Historical!$C$7:$C$1222,MATCH(B459,Historical!$B$7:$B$1244,0))/INDEX(Historical!$H$7:$H$1213,MATCH(B459,Historical!$B$7:$B$1244,0)))^(1/5)-1)*100)</f>
        <v>4.1640225538476905</v>
      </c>
      <c r="V459" s="667">
        <f>IF(INDEX(Historical!$N$7:$N$1213,MATCH(B459,Historical!$B$7:$B$1244,0))=0,"n/a",((INDEX(Historical!$C$7:$C$1222,MATCH(B459,Historical!$B$7:$B$1244,0))/INDEX(Historical!$N$7:$N$1213,MATCH(B459,Historical!$B$7:$B$1244,0)))^(1/10)-1)*100)</f>
        <v>10.8449222600272</v>
      </c>
      <c r="W459" s="668">
        <f>IF(OR(U459&lt;=0,U459="n/a",V459&lt;=0,V459="n/a"),"n/a",U459/V459)</f>
        <v>0.3839605719623892</v>
      </c>
      <c r="X459" s="669">
        <f>IF(OR(AJ459&lt;=0,AJ459="n/a",U459&lt;=0,U459="n/a"),"n/a",U459/AJ459)</f>
        <v>0.51407685849971485</v>
      </c>
      <c r="Y459" s="640" t="s">
        <v>5357</v>
      </c>
      <c r="Z459" s="618">
        <f>IF(OR(AC459&lt;0.01,AC459="n/a"),"n/a",M459/AC459*100)</f>
        <v>30.150753768844226</v>
      </c>
      <c r="AA459" s="841">
        <f>IF(OR(AC459&lt;0.01,AC459="n/a"),"n/a",I459/AC459)</f>
        <v>12.329504666188084</v>
      </c>
      <c r="AB459" s="842">
        <v>12</v>
      </c>
      <c r="AC459" s="821">
        <v>27.86</v>
      </c>
      <c r="AD459" s="821">
        <v>1.6</v>
      </c>
      <c r="AE459" s="821">
        <v>1.19</v>
      </c>
      <c r="AF459" s="821">
        <v>4.38</v>
      </c>
      <c r="AG459" s="821">
        <v>38.299999999999997</v>
      </c>
      <c r="AH459" s="821">
        <v>56.8</v>
      </c>
      <c r="AI459" s="821" t="s">
        <v>135</v>
      </c>
      <c r="AJ459" s="821">
        <v>8.1</v>
      </c>
      <c r="AK459" s="821">
        <v>7.7</v>
      </c>
      <c r="AL459" s="833">
        <v>3290</v>
      </c>
      <c r="AM459" s="827">
        <v>0.1</v>
      </c>
      <c r="AN459" s="821">
        <v>1.32</v>
      </c>
      <c r="AO459" s="705">
        <f>IF(U459="n/a","n/a",IF(AA459&lt;0,"n/a",IF(AA459="n/a","n/a",J459+U459-AA459)))</f>
        <v>-5.7200672651788214</v>
      </c>
      <c r="AP459" s="706">
        <f>IF(U459="n/a","n/a",J459+U459)</f>
        <v>6.6094374010092629</v>
      </c>
      <c r="AQ459" s="843">
        <f>IF(OR(AC459&lt;0.01,AC459="n/a",AF459="n/a"),"n/a",(I459/SQRT(22.5*AC459*(I459/AF459))-1)*100)</f>
        <v>54.923967642774585</v>
      </c>
      <c r="AR459" s="618">
        <f>INDEX(Historical!$C$7:$C$1222,MATCH(B459,Historical!$B$7:$B$1244,0))*IF(AH459="n/a",1.03,IF(AH459&lt;0,1.01,IF(AH459&gt;10,1.1,(1+AH459/100))))</f>
        <v>9.240000000000002</v>
      </c>
      <c r="AS459" s="841">
        <f>IF($AI459="n/a",1.03*AR459,IF($AI459&lt;0,1.01*AR459,IF($AI459&gt;10,1.1*AR459,(1+$AI459/100)*AR459)))</f>
        <v>9.5172000000000025</v>
      </c>
      <c r="AT459" s="841">
        <f>IF($AK459="n/a",1.03*AS459,IF($AK459&lt;0,1.01*AS459,IF($AK459&gt;10,1.1*AS459,(1+$AK459/100)*AS459)))</f>
        <v>10.250024400000003</v>
      </c>
      <c r="AU459" s="841">
        <f>IF($AK459="n/a",1.03*AT459,IF($AK459&lt;0,1.01*AT459,IF($AK459&gt;10,1.1*AT459,(1+$AK459/100)*AT459)))</f>
        <v>11.039276278800003</v>
      </c>
      <c r="AV459" s="841">
        <f>IF($AK459="n/a",1.03*AU459,IF($AK459&lt;0,1.01*AU459,IF($AK459&gt;10,1.1*AU459,(1+$AK459/100)*AU459)))</f>
        <v>11.889300552267603</v>
      </c>
      <c r="AW459" s="618">
        <f>SUM(AR459:AV459)</f>
        <v>51.935801231067614</v>
      </c>
      <c r="AX459" s="713">
        <f>AW459/I459*100</f>
        <v>15.119592789248216</v>
      </c>
      <c r="AY459" s="887">
        <v>0.38</v>
      </c>
      <c r="AZ459" s="827">
        <v>22.56</v>
      </c>
      <c r="BA459" s="827">
        <v>-7.31</v>
      </c>
      <c r="BB459" s="827">
        <v>2.4899999999999998</v>
      </c>
      <c r="BC459" s="827">
        <v>9.4700000000000006</v>
      </c>
      <c r="BE459" s="594">
        <v>2006</v>
      </c>
      <c r="BF459" s="853">
        <f>IF(BE459&gt;2020,0,IF(BE459&gt;2008,1,IF(BE459&gt;2001,2,IF(BE459&gt;1990,3,IF(BE459&gt;1980,4,IF(BE459&gt;1973,5,IF(BE459&gt;1970,6,IF(BE459&gt;1960,7,IF(BE459&gt;1958,8,IF(BE459&gt;1953,9,10))))))))))</f>
        <v>2</v>
      </c>
      <c r="BG459" s="837">
        <v>11.899999999999999</v>
      </c>
      <c r="BH459" s="820" t="s">
        <v>4443</v>
      </c>
      <c r="BI459" s="820" t="s">
        <v>4444</v>
      </c>
    </row>
    <row r="460" spans="1:61" ht="11.25" customHeight="1" x14ac:dyDescent="0.2">
      <c r="A460" s="826" t="s">
        <v>4974</v>
      </c>
      <c r="B460" s="830" t="s">
        <v>1450</v>
      </c>
      <c r="C460" s="885" t="s">
        <v>107</v>
      </c>
      <c r="D460" s="885" t="s">
        <v>4190</v>
      </c>
      <c r="E460" s="699">
        <v>10</v>
      </c>
      <c r="F460" s="1122">
        <v>476</v>
      </c>
      <c r="G460" s="1122" t="s">
        <v>105</v>
      </c>
      <c r="H460" s="1122" t="s">
        <v>105</v>
      </c>
      <c r="I460" t="n">
        <v>11.77</v>
      </c>
      <c r="J460" s="618">
        <f>(M460/I460)*100</f>
        <v>3.5350101971447994</v>
      </c>
      <c r="K460" s="832">
        <v>0.13</v>
      </c>
      <c r="L460" s="842">
        <v>4</v>
      </c>
      <c r="M460" s="609">
        <f>K460*L460</f>
        <v>0.52</v>
      </c>
      <c r="N460" s="825" t="s">
        <v>434</v>
      </c>
      <c r="O460" s="700">
        <v>0.11</v>
      </c>
      <c r="P460" s="891">
        <v>44327</v>
      </c>
      <c r="Q460" s="891">
        <v>44342</v>
      </c>
      <c r="R460" s="609">
        <f>(K460-O460)/O460*100</f>
        <v>18.181818181818183</v>
      </c>
      <c r="S460" s="667">
        <f>IF(INDEX(Historical!$D$7:$D$1220,MATCH(B460,Historical!$B$7:$B$1244,0))=0,"n/a",(INDEX(Historical!$C$7:$C$1222,MATCH(B460,Historical!$B$7:$B$1244,0))/INDEX(Historical!$D$7:$D$1220,MATCH(B460,Historical!$B$7:$B$1244,0))-1)*100)</f>
        <v>4.0000000000000036</v>
      </c>
      <c r="T460" s="667">
        <f>IF(INDEX(Historical!$F$7:$F$1213,MATCH(B460,Historical!$B$7:$B$1244,0))=0,"n/a",((INDEX(Historical!$C$7:$C$1222,MATCH(B460,Historical!$B$7:$B$1244,0))/INDEX(Historical!$F$7:$F$1213,MATCH(B460,Historical!$B$7:$B$1244,0)))^(1/3)-1)*100)</f>
        <v>6.5397392040924318</v>
      </c>
      <c r="U460" s="667">
        <f>IF(INDEX(Historical!$H$7:$H$1213,MATCH(B460,Historical!$B$7:$B$1244,0))=0,"n/a",((INDEX(Historical!$C$7:$C$1222,MATCH(B460,Historical!$B$7:$B$1244,0))/INDEX(Historical!$H$7:$H$1213,MATCH(B460,Historical!$B$7:$B$1244,0)))^(1/5)-1)*100)</f>
        <v>8.8691633250776327</v>
      </c>
      <c r="V460" s="667">
        <f>IF(INDEX(Historical!$N$7:$N$1213,MATCH(B460,Historical!$B$7:$B$1244,0))=0,"n/a",((INDEX(Historical!$C$7:$C$1222,MATCH(B460,Historical!$B$7:$B$1244,0))/INDEX(Historical!$N$7:$N$1213,MATCH(B460,Historical!$B$7:$B$1244,0)))^(1/10)-1)*100)</f>
        <v>19.771353632793275</v>
      </c>
      <c r="W460" s="668">
        <f>IF(OR(U460&lt;=0,U460="n/a",V460&lt;=0,V460="n/a"),"n/a",U460/V460)</f>
        <v>0.4485865505114941</v>
      </c>
      <c r="X460" s="669">
        <f>IF(OR(AJ460&lt;=0,AJ460="n/a",U460&lt;=0,U460="n/a"),"n/a",U460/AJ460)</f>
        <v>0.43264211341842113</v>
      </c>
      <c r="Y460" s="640" t="s">
        <v>5351</v>
      </c>
      <c r="Z460" s="618">
        <f>IF(OR(AC460&lt;0.01,AC460="n/a"),"n/a",M460/AC460*100)</f>
        <v>39.393939393939391</v>
      </c>
      <c r="AA460" s="841">
        <f>IF(OR(AC460&lt;0.01,AC460="n/a"),"n/a",I460/AC460)</f>
        <v>11.143939393939394</v>
      </c>
      <c r="AB460" s="842">
        <v>12</v>
      </c>
      <c r="AC460" s="821">
        <v>1.32</v>
      </c>
      <c r="AD460" s="821">
        <v>1.4</v>
      </c>
      <c r="AE460" s="821">
        <v>3.9</v>
      </c>
      <c r="AF460" s="821">
        <v>0.98</v>
      </c>
      <c r="AG460" s="821">
        <v>8.6999999999999993</v>
      </c>
      <c r="AH460" s="821">
        <v>91.100000000000009</v>
      </c>
      <c r="AI460" s="821">
        <v>10.119999999999999</v>
      </c>
      <c r="AJ460" s="821">
        <v>20.5</v>
      </c>
      <c r="AK460" s="821">
        <v>8</v>
      </c>
      <c r="AL460" s="833">
        <v>700.34</v>
      </c>
      <c r="AM460" s="827">
        <v>1.7000000000000002</v>
      </c>
      <c r="AN460" s="821">
        <v>0.64</v>
      </c>
      <c r="AO460" s="705">
        <f>IF(U460="n/a","n/a",IF(AA460&lt;0,"n/a",IF(AA460="n/a","n/a",J460+U460-AA460)))</f>
        <v>1.260234128283038</v>
      </c>
      <c r="AP460" s="706">
        <f>IF(U460="n/a","n/a",J460+U460)</f>
        <v>12.404173522222433</v>
      </c>
      <c r="AQ460" s="843">
        <f>IF(OR(AC460&lt;0.01,AC460="n/a",AF460="n/a"),"n/a",(I460/SQRT(22.5*AC460*(I460/AF460))-1)*100)</f>
        <v>-30.3307477160497</v>
      </c>
      <c r="AR460" s="618">
        <f>INDEX(Historical!$C$7:$C$1222,MATCH(B460,Historical!$B$7:$B$1244,0))*IF(AH460="n/a",1.03,IF(AH460&lt;0,1.01,IF(AH460&gt;10,1.1,(1+AH460/100))))</f>
        <v>0.57200000000000006</v>
      </c>
      <c r="AS460" s="841">
        <f>IF($AI460="n/a",1.03*AR460,IF($AI460&lt;0,1.01*AR460,IF($AI460&gt;10,1.1*AR460,(1+$AI460/100)*AR460)))</f>
        <v>0.62920000000000009</v>
      </c>
      <c r="AT460" s="841">
        <f>IF($AK460="n/a",1.03*AS460,IF($AK460&lt;0,1.01*AS460,IF($AK460&gt;10,1.1*AS460,(1+$AK460/100)*AS460)))</f>
        <v>0.67953600000000014</v>
      </c>
      <c r="AU460" s="841">
        <f>IF($AK460="n/a",1.03*AT460,IF($AK460&lt;0,1.01*AT460,IF($AK460&gt;10,1.1*AT460,(1+$AK460/100)*AT460)))</f>
        <v>0.73389888000000025</v>
      </c>
      <c r="AV460" s="841">
        <f>IF($AK460="n/a",1.03*AU460,IF($AK460&lt;0,1.01*AU460,IF($AK460&gt;10,1.1*AU460,(1+$AK460/100)*AU460)))</f>
        <v>0.79261079040000038</v>
      </c>
      <c r="AW460" s="618">
        <f>SUM(AR460:AV460)</f>
        <v>3.4072456704000009</v>
      </c>
      <c r="AX460" s="713">
        <f>AW460/I460*100</f>
        <v>23.162784978925906</v>
      </c>
      <c r="AY460" s="887">
        <v>0.64</v>
      </c>
      <c r="AZ460" s="827">
        <v>23.93</v>
      </c>
      <c r="BA460" s="827">
        <v>-8.7999999999999989</v>
      </c>
      <c r="BB460" s="827">
        <v>-3.1399999999999997</v>
      </c>
      <c r="BC460" s="827">
        <v>0.77</v>
      </c>
      <c r="BE460" s="594">
        <v>2014</v>
      </c>
      <c r="BF460" s="853">
        <f>IF(BE460&gt;2020,0,IF(BE460&gt;2008,1,IF(BE460&gt;2001,2,IF(BE460&gt;1990,3,IF(BE460&gt;1980,4,IF(BE460&gt;1973,5,IF(BE460&gt;1970,6,IF(BE460&gt;1960,7,IF(BE460&gt;1958,8,IF(BE460&gt;1953,9,10))))))))))</f>
        <v>1</v>
      </c>
      <c r="BG460" s="837">
        <v>1.0999999999999999</v>
      </c>
      <c r="BH460" s="820" t="s">
        <v>4443</v>
      </c>
      <c r="BI460" s="820" t="s">
        <v>4444</v>
      </c>
    </row>
    <row r="461" spans="1:61" ht="11.25" customHeight="1" x14ac:dyDescent="0.2">
      <c r="A461" s="819" t="s">
        <v>4975</v>
      </c>
      <c r="B461" s="830" t="s">
        <v>296</v>
      </c>
      <c r="C461" s="885" t="s">
        <v>130</v>
      </c>
      <c r="D461" s="885" t="s">
        <v>4198</v>
      </c>
      <c r="E461" s="699">
        <v>52</v>
      </c>
      <c r="F461" s="1122">
        <v>29</v>
      </c>
      <c r="G461" s="1105" t="s">
        <v>36</v>
      </c>
      <c r="H461" s="1105" t="s">
        <v>36</v>
      </c>
      <c r="I461" t="n">
        <v>56.25</v>
      </c>
      <c r="J461" s="618">
        <f>(M461/I461)*100</f>
        <v>3.3170391061452511</v>
      </c>
      <c r="K461" s="832">
        <v>0.47499999999999998</v>
      </c>
      <c r="L461" s="842">
        <v>4</v>
      </c>
      <c r="M461" s="609">
        <f>K461*L461</f>
        <v>1.9</v>
      </c>
      <c r="N461" s="825" t="s">
        <v>180</v>
      </c>
      <c r="O461" s="700">
        <v>0.45500000000000002</v>
      </c>
      <c r="P461" s="603">
        <v>44741</v>
      </c>
      <c r="Q461" s="603">
        <v>44757</v>
      </c>
      <c r="R461" s="609">
        <f>(K461-O461)/O461*100</f>
        <v>4.3956043956043871</v>
      </c>
      <c r="S461" s="667">
        <f>IF(INDEX(Historical!$D$7:$D$1220,MATCH(B461,Historical!$B$7:$B$1244,0))=0,"n/a",(INDEX(Historical!$C$7:$C$1222,MATCH(B461,Historical!$B$7:$B$1244,0))/INDEX(Historical!$D$7:$D$1220,MATCH(B461,Historical!$B$7:$B$1244,0))-1)*100)</f>
        <v>3.3333333333333437</v>
      </c>
      <c r="T461" s="667">
        <f>IF(INDEX(Historical!$F$7:$F$1213,MATCH(B461,Historical!$B$7:$B$1244,0))=0,"n/a",((INDEX(Historical!$C$7:$C$1222,MATCH(B461,Historical!$B$7:$B$1244,0))/INDEX(Historical!$F$7:$F$1213,MATCH(B461,Historical!$B$7:$B$1244,0)))^(1/3)-1)*100)</f>
        <v>2.6427232101898568</v>
      </c>
      <c r="U461" s="667">
        <f>IF(INDEX(Historical!$H$7:$H$1213,MATCH(B461,Historical!$B$7:$B$1244,0))=0,"n/a",((INDEX(Historical!$C$7:$C$1222,MATCH(B461,Historical!$B$7:$B$1244,0))/INDEX(Historical!$H$7:$H$1213,MATCH(B461,Historical!$B$7:$B$1244,0)))^(1/5)-1)*100)</f>
        <v>2.5495642298272392</v>
      </c>
      <c r="V461" s="667">
        <f>IF(INDEX(Historical!$N$7:$N$1213,MATCH(B461,Historical!$B$7:$B$1244,0))=0,"n/a",((INDEX(Historical!$C$7:$C$1222,MATCH(B461,Historical!$B$7:$B$1244,0))/INDEX(Historical!$N$7:$N$1213,MATCH(B461,Historical!$B$7:$B$1244,0)))^(1/10)-1)*100)</f>
        <v>2.5923658862717858</v>
      </c>
      <c r="W461" s="668">
        <f>IF(OR(U461&lt;=0,U461="n/a",V461&lt;=0,V461="n/a"),"n/a",U461/V461)</f>
        <v>0.98348934590166903</v>
      </c>
      <c r="X461" s="669">
        <f>IF(OR(AJ461&lt;=0,AJ461="n/a",U461&lt;=0,U461="n/a"),"n/a",U461/AJ461)</f>
        <v>0.191696558633627</v>
      </c>
      <c r="Y461" s="830"/>
      <c r="Z461" s="618">
        <f>IF(OR(AC461&lt;0.01,AC461="n/a"),"n/a",M461/AC461*100)</f>
        <v>29.007633587786259</v>
      </c>
      <c r="AA461" s="841">
        <f>IF(OR(AC461&lt;0.01,AC461="n/a"),"n/a",I461/AC461)</f>
        <v>8.7450381679389313</v>
      </c>
      <c r="AB461" s="842">
        <v>9</v>
      </c>
      <c r="AC461" s="821">
        <v>6.55</v>
      </c>
      <c r="AD461" s="821">
        <v>0.88</v>
      </c>
      <c r="AE461" s="821">
        <v>2.29</v>
      </c>
      <c r="AF461" s="821">
        <v>2.09</v>
      </c>
      <c r="AG461" s="821">
        <v>28.4</v>
      </c>
      <c r="AH461" s="821">
        <v>54.900000000000006</v>
      </c>
      <c r="AI461" s="821">
        <v>16.189999999999998</v>
      </c>
      <c r="AJ461" s="821">
        <v>13.3</v>
      </c>
      <c r="AK461" s="821">
        <v>10</v>
      </c>
      <c r="AL461" s="833">
        <v>5270</v>
      </c>
      <c r="AM461" s="827">
        <v>0.8</v>
      </c>
      <c r="AN461" s="821">
        <v>1.08</v>
      </c>
      <c r="AO461" s="705">
        <f>IF(U461="n/a","n/a",IF(AA461&lt;0,"n/a",IF(AA461="n/a","n/a",J461+U461-AA461)))</f>
        <v>-2.878434831966441</v>
      </c>
      <c r="AP461" s="706">
        <f>IF(U461="n/a","n/a",J461+U461)</f>
        <v>5.8666033359724903</v>
      </c>
      <c r="AQ461" s="843">
        <f>IF(OR(AC461&lt;0.01,AC461="n/a",AF461="n/a"),"n/a",(I461/SQRT(22.5*AC461*(I461/AF461))-1)*100)</f>
        <v>-9.8713764273096309</v>
      </c>
      <c r="AR461" s="618">
        <f>INDEX(Historical!$C$7:$C$1222,MATCH(B461,Historical!$B$7:$B$1244,0))*IF(AH461="n/a",1.03,IF(AH461&lt;0,1.01,IF(AH461&gt;10,1.1,(1+AH461/100))))</f>
        <v>2.0460000000000003</v>
      </c>
      <c r="AS461" s="841">
        <f>IF($AI461="n/a",1.03*AR461,IF($AI461&lt;0,1.01*AR461,IF($AI461&gt;10,1.1*AR461,(1+$AI461/100)*AR461)))</f>
        <v>2.2506000000000004</v>
      </c>
      <c r="AT461" s="841">
        <f>IF($AK461="n/a",1.03*AS461,IF($AK461&lt;0,1.01*AS461,IF($AK461&gt;10,1.1*AS461,(1+$AK461/100)*AS461)))</f>
        <v>2.4756600000000004</v>
      </c>
      <c r="AU461" s="841">
        <f>IF($AK461="n/a",1.03*AT461,IF($AK461&lt;0,1.01*AT461,IF($AK461&gt;10,1.1*AT461,(1+$AK461/100)*AT461)))</f>
        <v>2.7232260000000008</v>
      </c>
      <c r="AV461" s="841">
        <f>IF($AK461="n/a",1.03*AU461,IF($AK461&lt;0,1.01*AU461,IF($AK461&gt;10,1.1*AU461,(1+$AK461/100)*AU461)))</f>
        <v>2.9955486000000011</v>
      </c>
      <c r="AW461" s="618">
        <f>SUM(AR461:AV461)</f>
        <v>12.491034600000003</v>
      </c>
      <c r="AX461" s="713">
        <f>AW461/I461*100</f>
        <v>21.806973812849165</v>
      </c>
      <c r="AY461" s="887">
        <v>0.68</v>
      </c>
      <c r="AZ461" s="827">
        <v>1.9</v>
      </c>
      <c r="BA461" s="827">
        <v>-24.6</v>
      </c>
      <c r="BB461" s="827">
        <v>-4.68</v>
      </c>
      <c r="BC461" s="827">
        <v>-12.85</v>
      </c>
      <c r="BE461" s="594">
        <v>1971</v>
      </c>
      <c r="BF461" s="853">
        <f>IF(BE461&gt;2020,0,IF(BE461&gt;2008,1,IF(BE461&gt;2001,2,IF(BE461&gt;1990,3,IF(BE461&gt;1980,4,IF(BE461&gt;1973,5,IF(BE461&gt;1970,6,IF(BE461&gt;1960,7,IF(BE461&gt;1958,8,IF(BE461&gt;1953,9,10))))))))))</f>
        <v>6</v>
      </c>
      <c r="BG461" s="837">
        <v>7.6</v>
      </c>
      <c r="BH461" s="820" t="s">
        <v>4443</v>
      </c>
      <c r="BI461" s="820" t="s">
        <v>4444</v>
      </c>
    </row>
    <row r="462" spans="1:61" ht="11.25" customHeight="1" x14ac:dyDescent="0.2">
      <c r="A462" s="826" t="s">
        <v>1446</v>
      </c>
      <c r="B462" s="830" t="s">
        <v>1447</v>
      </c>
      <c r="C462" s="885" t="s">
        <v>130</v>
      </c>
      <c r="D462" s="885" t="s">
        <v>4187</v>
      </c>
      <c r="E462" s="699">
        <v>12</v>
      </c>
      <c r="F462" s="1122">
        <v>399</v>
      </c>
      <c r="G462" s="1105" t="s">
        <v>36</v>
      </c>
      <c r="H462" s="1105" t="s">
        <v>36</v>
      </c>
      <c r="I462" t="n">
        <v>26.97</v>
      </c>
      <c r="J462" s="618">
        <f>(M462/I462)*100</f>
        <v>3.6456434560699962</v>
      </c>
      <c r="K462" s="832">
        <v>0.25</v>
      </c>
      <c r="L462" s="842">
        <v>4</v>
      </c>
      <c r="M462" s="609">
        <f>K462*L462</f>
        <v>1</v>
      </c>
      <c r="N462" s="825" t="s">
        <v>1199</v>
      </c>
      <c r="O462" s="700">
        <v>0.23499999999999999</v>
      </c>
      <c r="P462" s="603">
        <v>44963</v>
      </c>
      <c r="Q462" s="603">
        <v>44974</v>
      </c>
      <c r="R462" s="609">
        <f>(K462-O462)/O462*100</f>
        <v>6.3829787234042614</v>
      </c>
      <c r="S462" s="667">
        <f>IF(INDEX(Historical!$D$7:$D$1220,MATCH(B462,Historical!$B$7:$B$1244,0))=0,"n/a",(INDEX(Historical!$C$7:$C$1222,MATCH(B462,Historical!$B$7:$B$1244,0))/INDEX(Historical!$D$7:$D$1220,MATCH(B462,Historical!$B$7:$B$1244,0))-1)*100)</f>
        <v>6.8181818181818121</v>
      </c>
      <c r="T462" s="667">
        <f>IF(INDEX(Historical!$F$7:$F$1213,MATCH(B462,Historical!$B$7:$B$1244,0))=0,"n/a",((INDEX(Historical!$C$7:$C$1222,MATCH(B462,Historical!$B$7:$B$1244,0))/INDEX(Historical!$F$7:$F$1213,MATCH(B462,Historical!$B$7:$B$1244,0)))^(1/3)-1)*100)</f>
        <v>5.5227147245074937</v>
      </c>
      <c r="U462" s="667">
        <f>IF(INDEX(Historical!$H$7:$H$1213,MATCH(B462,Historical!$B$7:$B$1244,0))=0,"n/a",((INDEX(Historical!$C$7:$C$1222,MATCH(B462,Historical!$B$7:$B$1244,0))/INDEX(Historical!$H$7:$H$1213,MATCH(B462,Historical!$B$7:$B$1244,0)))^(1/5)-1)*100)</f>
        <v>6.0732713038533337</v>
      </c>
      <c r="V462" s="667">
        <f>IF(INDEX(Historical!$N$7:$N$1213,MATCH(B462,Historical!$B$7:$B$1244,0))=0,"n/a",((INDEX(Historical!$C$7:$C$1222,MATCH(B462,Historical!$B$7:$B$1244,0))/INDEX(Historical!$N$7:$N$1213,MATCH(B462,Historical!$B$7:$B$1244,0)))^(1/10)-1)*100)</f>
        <v>9.7918620943830739</v>
      </c>
      <c r="W462" s="668">
        <f>IF(OR(U462&lt;=0,U462="n/a",V462&lt;=0,V462="n/a"),"n/a",U462/V462)</f>
        <v>0.62023660518433532</v>
      </c>
      <c r="X462" s="669">
        <f>IF(OR(AJ462&lt;=0,AJ462="n/a",U462&lt;=0,U462="n/a"),"n/a",U462/AJ462)</f>
        <v>0.43072846126619396</v>
      </c>
      <c r="Y462" s="621"/>
      <c r="Z462" s="618">
        <f>IF(OR(AC462&lt;0.01,AC462="n/a"),"n/a",M462/AC462*100)</f>
        <v>58.82352941176471</v>
      </c>
      <c r="AA462" s="841">
        <f>IF(OR(AC462&lt;0.01,AC462="n/a"),"n/a",I462/AC462)</f>
        <v>16.13529411764706</v>
      </c>
      <c r="AB462" s="842">
        <v>12</v>
      </c>
      <c r="AC462" s="821">
        <v>1.7</v>
      </c>
      <c r="AD462" s="821">
        <v>2.42</v>
      </c>
      <c r="AE462" s="821">
        <v>1.94</v>
      </c>
      <c r="AF462" s="821">
        <v>1.87</v>
      </c>
      <c r="AG462" s="821">
        <v>13</v>
      </c>
      <c r="AH462" s="821">
        <v>33.200000000000003</v>
      </c>
      <c r="AI462" s="821">
        <v>9.2899999999999991</v>
      </c>
      <c r="AJ462" s="821">
        <v>14.099999999999998</v>
      </c>
      <c r="AK462" s="821">
        <v>6.7</v>
      </c>
      <c r="AL462" s="833">
        <v>11370</v>
      </c>
      <c r="AM462" s="827">
        <v>0.37</v>
      </c>
      <c r="AN462" s="821">
        <v>1.88</v>
      </c>
      <c r="AO462" s="705">
        <f>IF(U462="n/a","n/a",IF(AA462&lt;0,"n/a",IF(AA462="n/a","n/a",J462+U462-AA462)))</f>
        <v>-6.4163793577237307</v>
      </c>
      <c r="AP462" s="706">
        <f>IF(U462="n/a","n/a",J462+U462)</f>
        <v>9.7189147599233294</v>
      </c>
      <c r="AQ462" s="843">
        <f>IF(OR(AC462&lt;0.01,AC462="n/a",AF462="n/a"),"n/a",(I462/SQRT(22.5*AC462*(I462/AF462))-1)*100)</f>
        <v>15.80251388558982</v>
      </c>
      <c r="AR462" s="618">
        <f>INDEX(Historical!$C$7:$C$1222,MATCH(B462,Historical!$B$7:$B$1244,0))*IF(AH462="n/a",1.03,IF(AH462&lt;0,1.01,IF(AH462&gt;10,1.1,(1+AH462/100))))</f>
        <v>1.034</v>
      </c>
      <c r="AS462" s="841">
        <f>IF($AI462="n/a",1.03*AR462,IF($AI462&lt;0,1.01*AR462,IF($AI462&gt;10,1.1*AR462,(1+$AI462/100)*AR462)))</f>
        <v>1.1300585999999999</v>
      </c>
      <c r="AT462" s="841">
        <f>IF($AK462="n/a",1.03*AS462,IF($AK462&lt;0,1.01*AS462,IF($AK462&gt;10,1.1*AS462,(1+$AK462/100)*AS462)))</f>
        <v>1.2057725261999999</v>
      </c>
      <c r="AU462" s="841">
        <f>IF($AK462="n/a",1.03*AT462,IF($AK462&lt;0,1.01*AT462,IF($AK462&gt;10,1.1*AT462,(1+$AK462/100)*AT462)))</f>
        <v>1.2865592854553998</v>
      </c>
      <c r="AV462" s="841">
        <f>IF($AK462="n/a",1.03*AU462,IF($AK462&lt;0,1.01*AU462,IF($AK462&gt;10,1.1*AU462,(1+$AK462/100)*AU462)))</f>
        <v>1.3727587575809115</v>
      </c>
      <c r="AW462" s="618">
        <f>SUM(AR462:AV462)</f>
        <v>6.0291491692363106</v>
      </c>
      <c r="AX462" s="713">
        <f>AW462/I462*100</f>
        <v>21.980128214496212</v>
      </c>
      <c r="AY462" s="887">
        <v>0.45</v>
      </c>
      <c r="AZ462" s="827">
        <v>15.35</v>
      </c>
      <c r="BA462" s="827">
        <v>-15.82</v>
      </c>
      <c r="BB462" s="827">
        <v>0.09</v>
      </c>
      <c r="BC462" s="827">
        <v>-2.4899999999999998</v>
      </c>
      <c r="BE462" s="594">
        <v>2012</v>
      </c>
      <c r="BF462" s="853">
        <f>IF(BE462&gt;2020,0,IF(BE462&gt;2008,1,IF(BE462&gt;2001,2,IF(BE462&gt;1990,3,IF(BE462&gt;1980,4,IF(BE462&gt;1973,5,IF(BE462&gt;1970,6,IF(BE462&gt;1960,7,IF(BE462&gt;1958,8,IF(BE462&gt;1953,9,10))))))))))</f>
        <v>1</v>
      </c>
      <c r="BG462" s="837">
        <v>3</v>
      </c>
      <c r="BH462" s="820" t="s">
        <v>4443</v>
      </c>
      <c r="BI462" s="820" t="s">
        <v>4444</v>
      </c>
    </row>
    <row r="463" spans="1:61" ht="11.25" customHeight="1" x14ac:dyDescent="0.2">
      <c r="A463" s="819" t="s">
        <v>4977</v>
      </c>
      <c r="B463" s="830" t="s">
        <v>691</v>
      </c>
      <c r="C463" s="885" t="s">
        <v>107</v>
      </c>
      <c r="D463" s="885" t="s">
        <v>4190</v>
      </c>
      <c r="E463" s="699">
        <v>28</v>
      </c>
      <c r="F463" s="1122">
        <v>124</v>
      </c>
      <c r="G463" s="1097" t="s">
        <v>105</v>
      </c>
      <c r="H463" s="1097" t="s">
        <v>105</v>
      </c>
      <c r="I463" s="821">
        <v>44.9</v>
      </c>
      <c r="J463" s="618">
        <f>(M463/I463)*100</f>
        <v>2.8507795100222717</v>
      </c>
      <c r="K463" s="839">
        <v>0.32</v>
      </c>
      <c r="L463" s="842">
        <v>4</v>
      </c>
      <c r="M463" s="609">
        <f>K463*L463</f>
        <v>1.28</v>
      </c>
      <c r="N463" s="825" t="s">
        <v>692</v>
      </c>
      <c r="O463" s="701">
        <v>0.3</v>
      </c>
      <c r="P463" s="603">
        <v>44874</v>
      </c>
      <c r="Q463" s="603">
        <v>44890</v>
      </c>
      <c r="R463" s="609">
        <f>(K463-O463)/O463*100</f>
        <v>6.6666666666666732</v>
      </c>
      <c r="S463" s="667">
        <f>IF(INDEX(Historical!$D$7:$D$1220,MATCH(B463,Historical!$B$7:$B$1244,0))=0,"n/a",(INDEX(Historical!$C$7:$C$1222,MATCH(B463,Historical!$B$7:$B$1244,0))/INDEX(Historical!$D$7:$D$1220,MATCH(B463,Historical!$B$7:$B$1244,0))-1)*100)</f>
        <v>7.0175438596491224</v>
      </c>
      <c r="T463" s="667">
        <f>IF(INDEX(Historical!$F$7:$F$1213,MATCH(B463,Historical!$B$7:$B$1244,0))=0,"n/a",((INDEX(Historical!$C$7:$C$1222,MATCH(B463,Historical!$B$7:$B$1244,0))/INDEX(Historical!$F$7:$F$1213,MATCH(B463,Historical!$B$7:$B$1244,0)))^(1/3)-1)*100)</f>
        <v>6.1499725766982261</v>
      </c>
      <c r="U463" s="667">
        <f>IF(INDEX(Historical!$H$7:$H$1213,MATCH(B463,Historical!$B$7:$B$1244,0))=0,"n/a",((INDEX(Historical!$C$7:$C$1222,MATCH(B463,Historical!$B$7:$B$1244,0))/INDEX(Historical!$H$7:$H$1213,MATCH(B463,Historical!$B$7:$B$1244,0)))^(1/5)-1)*100)</f>
        <v>6.2731281549329498</v>
      </c>
      <c r="V463" s="667">
        <f>IF(INDEX(Historical!$N$7:$N$1213,MATCH(B463,Historical!$B$7:$B$1244,0))=0,"n/a",((INDEX(Historical!$C$7:$C$1222,MATCH(B463,Historical!$B$7:$B$1244,0))/INDEX(Historical!$N$7:$N$1213,MATCH(B463,Historical!$B$7:$B$1244,0)))^(1/10)-1)*100)</f>
        <v>5.2697755733728924</v>
      </c>
      <c r="W463" s="668">
        <f>IF(OR(U463&lt;=0,U463="n/a",V463&lt;=0,V463="n/a"),"n/a",U463/V463)</f>
        <v>1.1903975923813142</v>
      </c>
      <c r="X463" s="669" t="str">
        <f>IF(OR(AJ463&lt;=0,AJ463="n/a",U463&lt;=0,U463="n/a"),"n/a",U463/AJ463)</f>
        <v>n/a</v>
      </c>
      <c r="Y463" s="632"/>
      <c r="Z463" s="618" t="str">
        <f>IF(OR(AC463&lt;0.01,AC463="n/a"),"n/a",M463/AC463*100)</f>
        <v>n/a</v>
      </c>
      <c r="AA463" s="841" t="str">
        <f>IF(OR(AC463&lt;0.01,AC463="n/a"),"n/a",I463/AC463)</f>
        <v>n/a</v>
      </c>
      <c r="AB463" s="842">
        <v>12</v>
      </c>
      <c r="AC463" s="821" t="s">
        <v>135</v>
      </c>
      <c r="AD463" s="821" t="s">
        <v>135</v>
      </c>
      <c r="AE463" s="821" t="s">
        <v>135</v>
      </c>
      <c r="AF463" s="821" t="s">
        <v>135</v>
      </c>
      <c r="AG463" s="821" t="s">
        <v>135</v>
      </c>
      <c r="AH463" s="821" t="s">
        <v>135</v>
      </c>
      <c r="AI463" s="821" t="s">
        <v>135</v>
      </c>
      <c r="AJ463" s="821" t="s">
        <v>135</v>
      </c>
      <c r="AK463" s="821" t="s">
        <v>135</v>
      </c>
      <c r="AL463" s="833" t="s">
        <v>135</v>
      </c>
      <c r="AM463" s="827" t="s">
        <v>135</v>
      </c>
      <c r="AN463" s="821" t="s">
        <v>135</v>
      </c>
      <c r="AO463" s="705" t="str">
        <f>IF(U463="n/a","n/a",IF(AA463&lt;0,"n/a",IF(AA463="n/a","n/a",J463+U463-AA463)))</f>
        <v>n/a</v>
      </c>
      <c r="AP463" s="706">
        <f>IF(U463="n/a","n/a",J463+U463)</f>
        <v>9.1239076649552224</v>
      </c>
      <c r="AQ463" s="843" t="str">
        <f>IF(OR(AC463&lt;0.01,AC463="n/a",AF463="n/a"),"n/a",(I463/SQRT(22.5*AC463*(I463/AF463))-1)*100)</f>
        <v>n/a</v>
      </c>
      <c r="AR463" s="618">
        <f>INDEX(Historical!$C$7:$C$1222,MATCH(B463,Historical!$B$7:$B$1244,0))*IF(AH463="n/a",1.03,IF(AH463&lt;0,1.01,IF(AH463&gt;10,1.1,(1+AH463/100))))</f>
        <v>1.2565999999999999</v>
      </c>
      <c r="AS463" s="841">
        <f>IF($AI463="n/a",1.03*AR463,IF($AI463&lt;0,1.01*AR463,IF($AI463&gt;10,1.1*AR463,(1+$AI463/100)*AR463)))</f>
        <v>1.2942979999999999</v>
      </c>
      <c r="AT463" s="841">
        <f>IF($AK463="n/a",1.03*AS463,IF($AK463&lt;0,1.01*AS463,IF($AK463&gt;10,1.1*AS463,(1+$AK463/100)*AS463)))</f>
        <v>1.3331269399999999</v>
      </c>
      <c r="AU463" s="841">
        <f>IF($AK463="n/a",1.03*AT463,IF($AK463&lt;0,1.01*AT463,IF($AK463&gt;10,1.1*AT463,(1+$AK463/100)*AT463)))</f>
        <v>1.3731207481999999</v>
      </c>
      <c r="AV463" s="841">
        <f>IF($AK463="n/a",1.03*AU463,IF($AK463&lt;0,1.01*AU463,IF($AK463&gt;10,1.1*AU463,(1+$AK463/100)*AU463)))</f>
        <v>1.414314370646</v>
      </c>
      <c r="AW463" s="618">
        <f>SUM(AR463:AV463)</f>
        <v>6.6714600588459998</v>
      </c>
      <c r="AX463" s="713">
        <f>AW463/I463*100</f>
        <v>14.858485654445433</v>
      </c>
      <c r="AY463" s="887" t="s">
        <v>135</v>
      </c>
      <c r="AZ463" s="827" t="s">
        <v>135</v>
      </c>
      <c r="BA463" s="827" t="s">
        <v>135</v>
      </c>
      <c r="BB463" s="827" t="s">
        <v>135</v>
      </c>
      <c r="BC463" s="827" t="s">
        <v>135</v>
      </c>
      <c r="BD463" s="861" t="s">
        <v>4126</v>
      </c>
      <c r="BE463" s="594">
        <v>1996</v>
      </c>
      <c r="BF463" s="853">
        <f>IF(BE463&gt;2020,0,IF(BE463&gt;2008,1,IF(BE463&gt;2001,2,IF(BE463&gt;1990,3,IF(BE463&gt;1980,4,IF(BE463&gt;1973,5,IF(BE463&gt;1970,6,IF(BE463&gt;1960,7,IF(BE463&gt;1958,8,IF(BE463&gt;1953,9,10))))))))))</f>
        <v>3</v>
      </c>
      <c r="BG463" s="837" t="s">
        <v>135</v>
      </c>
      <c r="BH463" s="820" t="s">
        <v>4443</v>
      </c>
      <c r="BI463" s="820" t="s">
        <v>4444</v>
      </c>
    </row>
    <row r="464" spans="1:61" ht="11.25" customHeight="1" x14ac:dyDescent="0.2">
      <c r="A464" s="819" t="s">
        <v>4978</v>
      </c>
      <c r="B464" s="830" t="s">
        <v>683</v>
      </c>
      <c r="C464" s="885" t="s">
        <v>130</v>
      </c>
      <c r="D464" s="885" t="s">
        <v>4198</v>
      </c>
      <c r="E464" s="699">
        <v>27</v>
      </c>
      <c r="F464" s="1122">
        <v>131</v>
      </c>
      <c r="G464" s="1105" t="s">
        <v>36</v>
      </c>
      <c r="H464" s="1105" t="s">
        <v>36</v>
      </c>
      <c r="I464" t="n">
        <v>52.17</v>
      </c>
      <c r="J464" s="618">
        <f>(M464/I464)*100</f>
        <v>3.0570252792475014</v>
      </c>
      <c r="K464" s="839">
        <v>0.39</v>
      </c>
      <c r="L464" s="842">
        <v>4</v>
      </c>
      <c r="M464" s="609">
        <f>K464*L464</f>
        <v>1.56</v>
      </c>
      <c r="N464" s="825" t="s">
        <v>162</v>
      </c>
      <c r="O464" s="701">
        <v>0.36249999999999999</v>
      </c>
      <c r="P464" s="603">
        <v>44827</v>
      </c>
      <c r="Q464" s="603">
        <v>44837</v>
      </c>
      <c r="R464" s="609">
        <f>(K464-O464)/O464*100</f>
        <v>7.5862068965517313</v>
      </c>
      <c r="S464" s="667">
        <f>IF(INDEX(Historical!$D$7:$D$1220,MATCH(B464,Historical!$B$7:$B$1244,0))=0,"n/a",(INDEX(Historical!$C$7:$C$1222,MATCH(B464,Historical!$B$7:$B$1244,0))/INDEX(Historical!$D$7:$D$1220,MATCH(B464,Historical!$B$7:$B$1244,0))-1)*100)</f>
        <v>8.6397058823529438</v>
      </c>
      <c r="T464" s="667">
        <f>IF(INDEX(Historical!$F$7:$F$1213,MATCH(B464,Historical!$B$7:$B$1244,0))=0,"n/a",((INDEX(Historical!$C$7:$C$1222,MATCH(B464,Historical!$B$7:$B$1244,0))/INDEX(Historical!$F$7:$F$1213,MATCH(B464,Historical!$B$7:$B$1244,0)))^(1/3)-1)*100)</f>
        <v>7.479798292368689</v>
      </c>
      <c r="U464" s="667">
        <f>IF(INDEX(Historical!$H$7:$H$1213,MATCH(B464,Historical!$B$7:$B$1244,0))=0,"n/a",((INDEX(Historical!$C$7:$C$1222,MATCH(B464,Historical!$B$7:$B$1244,0))/INDEX(Historical!$H$7:$H$1213,MATCH(B464,Historical!$B$7:$B$1244,0)))^(1/5)-1)*100)</f>
        <v>7.3267248674795171</v>
      </c>
      <c r="V464" s="667">
        <f>IF(INDEX(Historical!$N$7:$N$1213,MATCH(B464,Historical!$B$7:$B$1244,0))=0,"n/a",((INDEX(Historical!$C$7:$C$1222,MATCH(B464,Historical!$B$7:$B$1244,0))/INDEX(Historical!$N$7:$N$1213,MATCH(B464,Historical!$B$7:$B$1244,0)))^(1/10)-1)*100)</f>
        <v>6.7342189607728864</v>
      </c>
      <c r="W464" s="668">
        <f>IF(OR(U464&lt;=0,U464="n/a",V464&lt;=0,V464="n/a"),"n/a",U464/V464)</f>
        <v>1.0879843542596406</v>
      </c>
      <c r="X464" s="669">
        <f>IF(OR(AJ464&lt;=0,AJ464="n/a",U464&lt;=0,U464="n/a"),"n/a",U464/AJ464)</f>
        <v>0.54272036055403827</v>
      </c>
      <c r="Y464" s="631"/>
      <c r="Z464" s="618">
        <f>IF(OR(AC464&lt;0.01,AC464="n/a"),"n/a",M464/AC464*100)</f>
        <v>53.979238754325252</v>
      </c>
      <c r="AA464" s="841">
        <f>IF(OR(AC464&lt;0.01,AC464="n/a"),"n/a",I464/AC464)</f>
        <v>17.65743944636678</v>
      </c>
      <c r="AB464" s="842">
        <v>9</v>
      </c>
      <c r="AC464" s="821">
        <v>2.89</v>
      </c>
      <c r="AD464" s="821">
        <v>2.96</v>
      </c>
      <c r="AE464" s="821">
        <v>1.69</v>
      </c>
      <c r="AF464" s="821">
        <v>2.58</v>
      </c>
      <c r="AG464" s="821">
        <v>15.299999999999999</v>
      </c>
      <c r="AH464" s="821">
        <v>133.4</v>
      </c>
      <c r="AI464" s="821">
        <v>2.77</v>
      </c>
      <c r="AJ464" s="821">
        <v>13.5</v>
      </c>
      <c r="AK464" s="821">
        <v>6</v>
      </c>
      <c r="AL464" s="833">
        <v>5000</v>
      </c>
      <c r="AM464" s="827">
        <v>0.3</v>
      </c>
      <c r="AN464" s="821">
        <v>1.68</v>
      </c>
      <c r="AO464" s="705">
        <f>IF(U464="n/a","n/a",IF(AA464&lt;0,"n/a",IF(AA464="n/a","n/a",J464+U464-AA464)))</f>
        <v>-7.2736892996397611</v>
      </c>
      <c r="AP464" s="706">
        <f>IF(U464="n/a","n/a",J464+U464)</f>
        <v>10.383750146727019</v>
      </c>
      <c r="AQ464" s="843">
        <f>IF(OR(AC464&lt;0.01,AC464="n/a",AF464="n/a"),"n/a",(I464/SQRT(22.5*AC464*(I464/AF464))-1)*100)</f>
        <v>42.292646443285697</v>
      </c>
      <c r="AR464" s="618">
        <f>INDEX(Historical!$C$7:$C$1222,MATCH(B464,Historical!$B$7:$B$1244,0))*IF(AH464="n/a",1.03,IF(AH464&lt;0,1.01,IF(AH464&gt;10,1.1,(1+AH464/100))))</f>
        <v>1.6252500000000001</v>
      </c>
      <c r="AS464" s="841">
        <f>IF($AI464="n/a",1.03*AR464,IF($AI464&lt;0,1.01*AR464,IF($AI464&gt;10,1.1*AR464,(1+$AI464/100)*AR464)))</f>
        <v>1.6702694250000001</v>
      </c>
      <c r="AT464" s="841">
        <f>IF($AK464="n/a",1.03*AS464,IF($AK464&lt;0,1.01*AS464,IF($AK464&gt;10,1.1*AS464,(1+$AK464/100)*AS464)))</f>
        <v>1.7704855905000001</v>
      </c>
      <c r="AU464" s="841">
        <f>IF($AK464="n/a",1.03*AT464,IF($AK464&lt;0,1.01*AT464,IF($AK464&gt;10,1.1*AT464,(1+$AK464/100)*AT464)))</f>
        <v>1.8767147259300001</v>
      </c>
      <c r="AV464" s="841">
        <f>IF($AK464="n/a",1.03*AU464,IF($AK464&lt;0,1.01*AU464,IF($AK464&gt;10,1.1*AU464,(1+$AK464/100)*AU464)))</f>
        <v>1.9893176094858003</v>
      </c>
      <c r="AW464" s="618">
        <f>SUM(AR464:AV464)</f>
        <v>8.9320373509158006</v>
      </c>
      <c r="AX464" s="713">
        <f>AW464/I464*100</f>
        <v>17.503502549315698</v>
      </c>
      <c r="AY464" s="887">
        <v>0.66</v>
      </c>
      <c r="AZ464" s="827">
        <v>34.04</v>
      </c>
      <c r="BA464" s="827">
        <v>-4.66</v>
      </c>
      <c r="BB464" s="827">
        <v>1.4500000000000002</v>
      </c>
      <c r="BC464" s="827">
        <v>10.68</v>
      </c>
      <c r="BE464" s="594">
        <v>1996</v>
      </c>
      <c r="BF464" s="853">
        <f>IF(BE464&gt;2020,0,IF(BE464&gt;2008,1,IF(BE464&gt;2001,2,IF(BE464&gt;1990,3,IF(BE464&gt;1980,4,IF(BE464&gt;1973,5,IF(BE464&gt;1970,6,IF(BE464&gt;1960,7,IF(BE464&gt;1958,8,IF(BE464&gt;1953,9,10))))))))))</f>
        <v>3</v>
      </c>
      <c r="BG464" s="837">
        <v>4.5</v>
      </c>
      <c r="BH464" s="820" t="s">
        <v>4443</v>
      </c>
      <c r="BI464" s="820" t="s">
        <v>4444</v>
      </c>
    </row>
    <row r="465" spans="1:61" ht="11.25" customHeight="1" x14ac:dyDescent="0.2">
      <c r="A465" s="826" t="s">
        <v>4979</v>
      </c>
      <c r="B465" s="830" t="s">
        <v>689</v>
      </c>
      <c r="C465" s="885" t="s">
        <v>244</v>
      </c>
      <c r="D465" s="885" t="s">
        <v>4216</v>
      </c>
      <c r="E465" s="699">
        <v>20</v>
      </c>
      <c r="F465" s="1122">
        <v>181</v>
      </c>
      <c r="G465" s="1122" t="s">
        <v>114</v>
      </c>
      <c r="H465" s="1122" t="s">
        <v>114</v>
      </c>
      <c r="I465" t="n">
        <v>118.21</v>
      </c>
      <c r="J465" s="618">
        <f>(M465/I465)*100</f>
        <v>1.1448775149423351</v>
      </c>
      <c r="K465" s="832">
        <v>0.34</v>
      </c>
      <c r="L465" s="842">
        <v>4</v>
      </c>
      <c r="M465" s="609">
        <f>K465*L465</f>
        <v>1.36</v>
      </c>
      <c r="N465" s="825" t="s">
        <v>162</v>
      </c>
      <c r="O465" s="700">
        <v>0.30499999999999999</v>
      </c>
      <c r="P465" s="603">
        <v>44897</v>
      </c>
      <c r="Q465" s="603">
        <v>44923</v>
      </c>
      <c r="R465" s="609">
        <f>(K465-O465)/O465*100</f>
        <v>11.475409836065584</v>
      </c>
      <c r="S465" s="667">
        <f>IF(INDEX(Historical!$D$7:$D$1220,MATCH(B465,Historical!$B$7:$B$1244,0))=0,"n/a",(INDEX(Historical!$C$7:$C$1222,MATCH(B465,Historical!$B$7:$B$1244,0))/INDEX(Historical!$D$7:$D$1220,MATCH(B465,Historical!$B$7:$B$1244,0))-1)*100)</f>
        <v>11.061946902654874</v>
      </c>
      <c r="T465" s="667">
        <f>IF(INDEX(Historical!$F$7:$F$1213,MATCH(B465,Historical!$B$7:$B$1244,0))=0,"n/a",((INDEX(Historical!$C$7:$C$1222,MATCH(B465,Historical!$B$7:$B$1244,0))/INDEX(Historical!$F$7:$F$1213,MATCH(B465,Historical!$B$7:$B$1244,0)))^(1/3)-1)*100)</f>
        <v>12.560760294321959</v>
      </c>
      <c r="U465" s="667">
        <f>IF(INDEX(Historical!$H$7:$H$1213,MATCH(B465,Historical!$B$7:$B$1244,0))=0,"n/a",((INDEX(Historical!$C$7:$C$1222,MATCH(B465,Historical!$B$7:$B$1244,0))/INDEX(Historical!$H$7:$H$1213,MATCH(B465,Historical!$B$7:$B$1244,0)))^(1/5)-1)*100)</f>
        <v>11.753786199461057</v>
      </c>
      <c r="V465" s="667">
        <f>IF(INDEX(Historical!$N$7:$N$1213,MATCH(B465,Historical!$B$7:$B$1244,0))=0,"n/a",((INDEX(Historical!$C$7:$C$1222,MATCH(B465,Historical!$B$7:$B$1244,0))/INDEX(Historical!$N$7:$N$1213,MATCH(B465,Historical!$B$7:$B$1244,0)))^(1/10)-1)*100)</f>
        <v>12.839524088581665</v>
      </c>
      <c r="W465" s="668">
        <f>IF(OR(U465&lt;=0,U465="n/a",V465&lt;=0,V465="n/a"),"n/a",U465/V465)</f>
        <v>0.91543784009205087</v>
      </c>
      <c r="X465" s="669">
        <f>IF(OR(AJ465&lt;=0,AJ465="n/a",U465&lt;=0,U465="n/a"),"n/a",U465/AJ465)</f>
        <v>1.399260261840602</v>
      </c>
      <c r="Y465" s="628"/>
      <c r="Z465" s="618">
        <f>IF(OR(AC465&lt;0.01,AC465="n/a"),"n/a",M465/AC465*100)</f>
        <v>38.418079096045197</v>
      </c>
      <c r="AA465" s="841">
        <f>IF(OR(AC465&lt;0.01,AC465="n/a"),"n/a",I465/AC465)</f>
        <v>33.556497175141246</v>
      </c>
      <c r="AB465" s="842">
        <v>5</v>
      </c>
      <c r="AC465" s="821">
        <v>3.54</v>
      </c>
      <c r="AD465" s="821">
        <v>4.95</v>
      </c>
      <c r="AE465" s="821">
        <v>3.8</v>
      </c>
      <c r="AF465" s="821">
        <v>12.09</v>
      </c>
      <c r="AG465" s="821">
        <v>36.799999999999997</v>
      </c>
      <c r="AH465" s="821">
        <v>5.5</v>
      </c>
      <c r="AI465" s="821">
        <v>26.5</v>
      </c>
      <c r="AJ465" s="821">
        <v>8.4</v>
      </c>
      <c r="AK465" s="821">
        <v>6.77</v>
      </c>
      <c r="AL465" s="833">
        <v>186780</v>
      </c>
      <c r="AM465" s="827">
        <v>0.2</v>
      </c>
      <c r="AN465" s="821">
        <v>0.62</v>
      </c>
      <c r="AO465" s="705">
        <f>IF(U465="n/a","n/a",IF(AA465&lt;0,"n/a",IF(AA465="n/a","n/a",J465+U465-AA465)))</f>
        <v>-20.657833460737855</v>
      </c>
      <c r="AP465" s="706">
        <f>IF(U465="n/a","n/a",J465+U465)</f>
        <v>12.898663714403392</v>
      </c>
      <c r="AQ465" s="843">
        <f>IF(OR(AC465&lt;0.01,AC465="n/a",AF465="n/a"),"n/a",(I465/SQRT(22.5*AC465*(I465/AF465))-1)*100)</f>
        <v>324.62953832852025</v>
      </c>
      <c r="AR465" s="618">
        <f>INDEX(Historical!$C$7:$C$1222,MATCH(B465,Historical!$B$7:$B$1244,0))*IF(AH465="n/a",1.03,IF(AH465&lt;0,1.01,IF(AH465&gt;10,1.1,(1+AH465/100))))</f>
        <v>1.3240249999999998</v>
      </c>
      <c r="AS465" s="841">
        <f>IF($AI465="n/a",1.03*AR465,IF($AI465&lt;0,1.01*AR465,IF($AI465&gt;10,1.1*AR465,(1+$AI465/100)*AR465)))</f>
        <v>1.4564275</v>
      </c>
      <c r="AT465" s="841">
        <f>IF($AK465="n/a",1.03*AS465,IF($AK465&lt;0,1.01*AS465,IF($AK465&gt;10,1.1*AS465,(1+$AK465/100)*AS465)))</f>
        <v>1.5550276417500002</v>
      </c>
      <c r="AU465" s="841">
        <f>IF($AK465="n/a",1.03*AT465,IF($AK465&lt;0,1.01*AT465,IF($AK465&gt;10,1.1*AT465,(1+$AK465/100)*AT465)))</f>
        <v>1.6603030130964753</v>
      </c>
      <c r="AV465" s="841">
        <f>IF($AK465="n/a",1.03*AU465,IF($AK465&lt;0,1.01*AU465,IF($AK465&gt;10,1.1*AU465,(1+$AK465/100)*AU465)))</f>
        <v>1.7727055270831069</v>
      </c>
      <c r="AW465" s="618">
        <f>SUM(AR465:AV465)</f>
        <v>7.7684886819295835</v>
      </c>
      <c r="AX465" s="713">
        <f>AW465/I465*100</f>
        <v>6.5396823654597052</v>
      </c>
      <c r="AY465" s="887">
        <v>1.1000000000000001</v>
      </c>
      <c r="AZ465" s="827">
        <v>44.48</v>
      </c>
      <c r="BA465" s="827">
        <v>-15.07</v>
      </c>
      <c r="BB465" s="827">
        <v>-2.5499999999999998</v>
      </c>
      <c r="BC465" s="827">
        <v>8.5</v>
      </c>
      <c r="BE465" s="594">
        <v>2003</v>
      </c>
      <c r="BF465" s="853">
        <f>IF(BE465&gt;2020,0,IF(BE465&gt;2008,1,IF(BE465&gt;2001,2,IF(BE465&gt;1990,3,IF(BE465&gt;1980,4,IF(BE465&gt;1973,5,IF(BE465&gt;1970,6,IF(BE465&gt;1960,7,IF(BE465&gt;1958,8,IF(BE465&gt;1953,9,10))))))))))</f>
        <v>2</v>
      </c>
      <c r="BG465" s="837">
        <v>14.099999999999998</v>
      </c>
      <c r="BH465" s="820" t="s">
        <v>4443</v>
      </c>
      <c r="BI465" s="820" t="s">
        <v>4444</v>
      </c>
    </row>
    <row r="466" spans="1:61" ht="11.25" customHeight="1" x14ac:dyDescent="0.2">
      <c r="A466" s="836" t="s">
        <v>4370</v>
      </c>
      <c r="B466" s="830" t="s">
        <v>4346</v>
      </c>
      <c r="C466" s="885" t="s">
        <v>107</v>
      </c>
      <c r="D466" s="885" t="s">
        <v>4202</v>
      </c>
      <c r="E466" s="699">
        <v>8</v>
      </c>
      <c r="F466" s="1122">
        <v>595</v>
      </c>
      <c r="G466" s="1104" t="s">
        <v>105</v>
      </c>
      <c r="H466" s="1104" t="s">
        <v>105</v>
      </c>
      <c r="I466" s="829">
        <v>93.87</v>
      </c>
      <c r="J466" s="618">
        <f>(M466/I466)*100</f>
        <v>1.1079152018749334</v>
      </c>
      <c r="K466" s="832">
        <v>0.26</v>
      </c>
      <c r="L466" s="842">
        <v>4</v>
      </c>
      <c r="M466" s="609">
        <f>K466*L466</f>
        <v>1.04</v>
      </c>
      <c r="N466" s="825" t="s">
        <v>510</v>
      </c>
      <c r="O466" s="700">
        <v>0.24</v>
      </c>
      <c r="P466" s="603">
        <v>44895</v>
      </c>
      <c r="Q466" s="603">
        <v>44910</v>
      </c>
      <c r="R466" s="609">
        <f>(K466-O466)/O466*100</f>
        <v>8.333333333333341</v>
      </c>
      <c r="S466" s="667">
        <f>IF(INDEX(Historical!$D$7:$D$1220,MATCH(B466,Historical!$B$7:$B$1244,0))=0,"n/a",(INDEX(Historical!$C$7:$C$1222,MATCH(B466,Historical!$B$7:$B$1244,0))/INDEX(Historical!$D$7:$D$1220,MATCH(B466,Historical!$B$7:$B$1244,0))-1)*100)</f>
        <v>8.8888888888888786</v>
      </c>
      <c r="T466" s="667">
        <f>IF(INDEX(Historical!$F$7:$F$1213,MATCH(B466,Historical!$B$7:$B$1244,0))=0,"n/a",((INDEX(Historical!$C$7:$C$1222,MATCH(B466,Historical!$B$7:$B$1244,0))/INDEX(Historical!$F$7:$F$1213,MATCH(B466,Historical!$B$7:$B$1244,0)))^(1/3)-1)*100)</f>
        <v>9.8157887721507677</v>
      </c>
      <c r="U466" s="667">
        <f>IF(INDEX(Historical!$H$7:$H$1213,MATCH(B466,Historical!$B$7:$B$1244,0))=0,"n/a",((INDEX(Historical!$C$7:$C$1222,MATCH(B466,Historical!$B$7:$B$1244,0))/INDEX(Historical!$H$7:$H$1213,MATCH(B466,Historical!$B$7:$B$1244,0)))^(1/5)-1)*100)</f>
        <v>11.060497971884509</v>
      </c>
      <c r="V466" s="667">
        <f>IF(INDEX(Historical!$N$7:$N$1213,MATCH(B466,Historical!$B$7:$B$1244,0))=0,"n/a",((INDEX(Historical!$C$7:$C$1222,MATCH(B466,Historical!$B$7:$B$1244,0))/INDEX(Historical!$N$7:$N$1213,MATCH(B466,Historical!$B$7:$B$1244,0)))^(1/10)-1)*100)</f>
        <v>9.3746329125196759</v>
      </c>
      <c r="W466" s="668">
        <f>IF(OR(U466&lt;=0,U466="n/a",V466&lt;=0,V466="n/a"),"n/a",U466/V466)</f>
        <v>1.1798326478590311</v>
      </c>
      <c r="X466" s="669">
        <f>IF(OR(AJ466&lt;=0,AJ466="n/a",U466&lt;=0,U466="n/a"),"n/a",U466/AJ466)</f>
        <v>1.0054998156258643</v>
      </c>
      <c r="Y466" s="831"/>
      <c r="Z466" s="618">
        <f>IF(OR(AC466&lt;0.01,AC466="n/a"),"n/a",M466/AC466*100)</f>
        <v>7.8431372549019605</v>
      </c>
      <c r="AA466" s="841">
        <f>IF(OR(AC466&lt;0.01,AC466="n/a"),"n/a",I466/AC466)</f>
        <v>7.0791855203619916</v>
      </c>
      <c r="AB466" s="842">
        <v>12</v>
      </c>
      <c r="AC466" s="821">
        <v>13.26</v>
      </c>
      <c r="AD466" s="821" t="s">
        <v>135</v>
      </c>
      <c r="AE466" s="821">
        <v>1.89</v>
      </c>
      <c r="AF466" s="821">
        <v>1.1000000000000001</v>
      </c>
      <c r="AG466" s="821">
        <v>17.899999999999999</v>
      </c>
      <c r="AH466" s="821">
        <v>12.7</v>
      </c>
      <c r="AI466" s="821">
        <v>1.28</v>
      </c>
      <c r="AJ466" s="821">
        <v>11</v>
      </c>
      <c r="AK466" s="821">
        <v>-6.9099999999999993</v>
      </c>
      <c r="AL466" s="833">
        <v>3490</v>
      </c>
      <c r="AM466" s="827">
        <v>0.4</v>
      </c>
      <c r="AN466" s="821">
        <v>4.91</v>
      </c>
      <c r="AO466" s="705">
        <f>IF(U466="n/a","n/a",IF(AA466&lt;0,"n/a",IF(AA466="n/a","n/a",J466+U466-AA466)))</f>
        <v>5.0892276533974501</v>
      </c>
      <c r="AP466" s="706">
        <f>IF(U466="n/a","n/a",J466+U466)</f>
        <v>12.168413173759442</v>
      </c>
      <c r="AQ466" s="843">
        <f>IF(OR(AC466&lt;0.01,AC466="n/a",AF466="n/a"),"n/a",(I466/SQRT(22.5*AC466*(I466/AF466))-1)*100)</f>
        <v>-41.170286901191801</v>
      </c>
      <c r="AR466" s="618">
        <f>INDEX(Historical!$C$7:$C$1222,MATCH(B466,Historical!$B$7:$B$1244,0))*IF(AH466="n/a",1.03,IF(AH466&lt;0,1.01,IF(AH466&gt;10,1.1,(1+AH466/100))))</f>
        <v>1.0780000000000001</v>
      </c>
      <c r="AS466" s="841">
        <f>IF($AI466="n/a",1.03*AR466,IF($AI466&lt;0,1.01*AR466,IF($AI466&gt;10,1.1*AR466,(1+$AI466/100)*AR466)))</f>
        <v>1.0917984000000001</v>
      </c>
      <c r="AT466" s="841">
        <f>IF($AK466="n/a",1.03*AS466,IF($AK466&lt;0,1.01*AS466,IF($AK466&gt;10,1.1*AS466,(1+$AK466/100)*AS466)))</f>
        <v>1.102716384</v>
      </c>
      <c r="AU466" s="841">
        <f>IF($AK466="n/a",1.03*AT466,IF($AK466&lt;0,1.01*AT466,IF($AK466&gt;10,1.1*AT466,(1+$AK466/100)*AT466)))</f>
        <v>1.11374354784</v>
      </c>
      <c r="AV466" s="841">
        <f>IF($AK466="n/a",1.03*AU466,IF($AK466&lt;0,1.01*AU466,IF($AK466&gt;10,1.1*AU466,(1+$AK466/100)*AU466)))</f>
        <v>1.1248809833183999</v>
      </c>
      <c r="AW466" s="618">
        <f>SUM(AR466:AV466)</f>
        <v>5.5111393151584007</v>
      </c>
      <c r="AX466" s="713">
        <f>AW466/I466*100</f>
        <v>5.8710336797255787</v>
      </c>
      <c r="AY466" s="887">
        <v>0.84</v>
      </c>
      <c r="AZ466" s="827">
        <v>28.689999999999998</v>
      </c>
      <c r="BA466" s="827">
        <v>-5.65</v>
      </c>
      <c r="BB466" s="827">
        <v>0.77</v>
      </c>
      <c r="BC466" s="827">
        <v>5.87</v>
      </c>
      <c r="BE466" s="594">
        <v>2015</v>
      </c>
      <c r="BF466" s="853">
        <f>IF(BE466&gt;2020,0,IF(BE466&gt;2008,1,IF(BE466&gt;2001,2,IF(BE466&gt;1990,3,IF(BE466&gt;1980,4,IF(BE466&gt;1973,5,IF(BE466&gt;1970,6,IF(BE466&gt;1960,7,IF(BE466&gt;1958,8,IF(BE466&gt;1953,9,10))))))))))</f>
        <v>1</v>
      </c>
      <c r="BG466" s="837">
        <v>2.7</v>
      </c>
      <c r="BH466" s="820" t="s">
        <v>4443</v>
      </c>
      <c r="BI466" s="820" t="s">
        <v>4444</v>
      </c>
    </row>
    <row r="467" spans="1:61" ht="11.25" customHeight="1" x14ac:dyDescent="0.2">
      <c r="A467" s="826" t="s">
        <v>4980</v>
      </c>
      <c r="B467" s="830" t="s">
        <v>298</v>
      </c>
      <c r="C467" s="885" t="s">
        <v>4178</v>
      </c>
      <c r="D467" s="885" t="s">
        <v>4179</v>
      </c>
      <c r="E467" s="699">
        <v>33</v>
      </c>
      <c r="F467" s="1122">
        <v>84</v>
      </c>
      <c r="G467" s="1095" t="s">
        <v>36</v>
      </c>
      <c r="H467" s="1095" t="s">
        <v>36</v>
      </c>
      <c r="I467" t="n">
        <v>42.19</v>
      </c>
      <c r="J467" s="618">
        <f>(M467/I467)*100</f>
        <v>4.8543689320388355</v>
      </c>
      <c r="K467" s="839">
        <v>0.55000000000000004</v>
      </c>
      <c r="L467" s="842">
        <v>4</v>
      </c>
      <c r="M467" s="609">
        <f>K467*L467</f>
        <v>2.2000000000000002</v>
      </c>
      <c r="N467" s="825" t="s">
        <v>106</v>
      </c>
      <c r="O467" s="701">
        <v>0.53</v>
      </c>
      <c r="P467" s="603">
        <v>44770</v>
      </c>
      <c r="Q467" s="603">
        <v>44788</v>
      </c>
      <c r="R467" s="609">
        <f>(K467-O467)/O467*100</f>
        <v>3.7735849056603805</v>
      </c>
      <c r="S467" s="667">
        <f>IF(INDEX(Historical!$D$7:$D$1220,MATCH(B467,Historical!$B$7:$B$1244,0))=0,"n/a",(INDEX(Historical!$C$7:$C$1222,MATCH(B467,Historical!$B$7:$B$1244,0))/INDEX(Historical!$D$7:$D$1220,MATCH(B467,Historical!$B$7:$B$1244,0))-1)*100)</f>
        <v>2.8571428571428692</v>
      </c>
      <c r="T467" s="667">
        <f>IF(INDEX(Historical!$F$7:$F$1213,MATCH(B467,Historical!$B$7:$B$1244,0))=0,"n/a",((INDEX(Historical!$C$7:$C$1222,MATCH(B467,Historical!$B$7:$B$1244,0))/INDEX(Historical!$F$7:$F$1213,MATCH(B467,Historical!$B$7:$B$1244,0)))^(1/3)-1)*100)</f>
        <v>2.0906348337976333</v>
      </c>
      <c r="U467" s="667">
        <f>IF(INDEX(Historical!$H$7:$H$1213,MATCH(B467,Historical!$B$7:$B$1244,0))=0,"n/a",((INDEX(Historical!$C$7:$C$1222,MATCH(B467,Historical!$B$7:$B$1244,0))/INDEX(Historical!$H$7:$H$1213,MATCH(B467,Historical!$B$7:$B$1244,0)))^(1/5)-1)*100)</f>
        <v>3.0358033101851145</v>
      </c>
      <c r="V467" s="667">
        <f>IF(INDEX(Historical!$N$7:$N$1213,MATCH(B467,Historical!$B$7:$B$1244,0))=0,"n/a",((INDEX(Historical!$C$7:$C$1222,MATCH(B467,Historical!$B$7:$B$1244,0))/INDEX(Historical!$N$7:$N$1213,MATCH(B467,Historical!$B$7:$B$1244,0)))^(1/10)-1)*100)</f>
        <v>3.3077529462111066</v>
      </c>
      <c r="W467" s="668">
        <f>IF(OR(U467&lt;=0,U467="n/a",V467&lt;=0,V467="n/a"),"n/a",U467/V467)</f>
        <v>0.91778417540599611</v>
      </c>
      <c r="X467" s="669">
        <f>IF(OR(AJ467&lt;=0,AJ467="n/a",U467&lt;=0,U467="n/a"),"n/a",U467/AJ467)</f>
        <v>0.56218579818242853</v>
      </c>
      <c r="Y467" s="830"/>
      <c r="Z467" s="618">
        <f>IF(OR(AC467&lt;0.01,AC467="n/a"),"n/a",M467/AC467*100)</f>
        <v>117.02127659574471</v>
      </c>
      <c r="AA467" s="841">
        <f>IF(OR(AC467&lt;0.01,AC467="n/a"),"n/a",I467/AC467)</f>
        <v>24.106382978723406</v>
      </c>
      <c r="AB467" s="842">
        <v>12</v>
      </c>
      <c r="AC467" s="821">
        <v>1.88</v>
      </c>
      <c r="AD467" s="821">
        <v>2.4700000000000002</v>
      </c>
      <c r="AE467" s="821">
        <v>10.76</v>
      </c>
      <c r="AF467" s="821">
        <v>1.97</v>
      </c>
      <c r="AG467" s="821">
        <v>8.4</v>
      </c>
      <c r="AH467" s="821">
        <v>25.2</v>
      </c>
      <c r="AI467" s="821">
        <v>1.3599999999999999</v>
      </c>
      <c r="AJ467" s="821">
        <v>5.4</v>
      </c>
      <c r="AK467" s="821">
        <v>9.7900000000000009</v>
      </c>
      <c r="AL467" s="833">
        <v>8320</v>
      </c>
      <c r="AM467" s="827">
        <v>0.2</v>
      </c>
      <c r="AN467" s="821">
        <v>0.95</v>
      </c>
      <c r="AO467" s="705">
        <f>IF(U467="n/a","n/a",IF(AA467&lt;0,"n/a",IF(AA467="n/a","n/a",J467+U467-AA467)))</f>
        <v>-16.216210736499455</v>
      </c>
      <c r="AP467" s="706">
        <f>IF(U467="n/a","n/a",J467+U467)</f>
        <v>7.89017224222395</v>
      </c>
      <c r="AQ467" s="843">
        <f>IF(OR(AC467&lt;0.01,AC467="n/a",AF467="n/a"),"n/a",(I467/SQRT(22.5*AC467*(I467/AF467))-1)*100)</f>
        <v>45.280685369291817</v>
      </c>
      <c r="AR467" s="618">
        <f>INDEX(Historical!$C$7:$C$1222,MATCH(B467,Historical!$B$7:$B$1244,0))*IF(AH467="n/a",1.03,IF(AH467&lt;0,1.01,IF(AH467&gt;10,1.1,(1+AH467/100))))</f>
        <v>2.3760000000000003</v>
      </c>
      <c r="AS467" s="841">
        <f>IF($AI467="n/a",1.03*AR467,IF($AI467&lt;0,1.01*AR467,IF($AI467&gt;10,1.1*AR467,(1+$AI467/100)*AR467)))</f>
        <v>2.4083136000000005</v>
      </c>
      <c r="AT467" s="841">
        <f>IF($AK467="n/a",1.03*AS467,IF($AK467&lt;0,1.01*AS467,IF($AK467&gt;10,1.1*AS467,(1+$AK467/100)*AS467)))</f>
        <v>2.6440875014400009</v>
      </c>
      <c r="AU467" s="841">
        <f>IF($AK467="n/a",1.03*AT467,IF($AK467&lt;0,1.01*AT467,IF($AK467&gt;10,1.1*AT467,(1+$AK467/100)*AT467)))</f>
        <v>2.9029436678309772</v>
      </c>
      <c r="AV467" s="841">
        <f>IF($AK467="n/a",1.03*AU467,IF($AK467&lt;0,1.01*AU467,IF($AK467&gt;10,1.1*AU467,(1+$AK467/100)*AU467)))</f>
        <v>3.1871418529116302</v>
      </c>
      <c r="AW467" s="618">
        <f>SUM(AR467:AV467)</f>
        <v>13.518486622182609</v>
      </c>
      <c r="AX467" s="713">
        <f>AW467/I467*100</f>
        <v>29.828964303139031</v>
      </c>
      <c r="AY467" s="887">
        <v>0.87</v>
      </c>
      <c r="AZ467" s="827">
        <v>19.11</v>
      </c>
      <c r="BA467" s="827">
        <v>-7.0499999999999989</v>
      </c>
      <c r="BB467" s="827">
        <v>-2.6100000000000003</v>
      </c>
      <c r="BC467" s="827">
        <v>1.76</v>
      </c>
      <c r="BD467" s="612"/>
      <c r="BE467" s="594">
        <v>1990</v>
      </c>
      <c r="BF467" s="853">
        <f>IF(BE467&gt;2020,0,IF(BE467&gt;2008,1,IF(BE467&gt;2001,2,IF(BE467&gt;1990,3,IF(BE467&gt;1980,4,IF(BE467&gt;1973,5,IF(BE467&gt;1970,6,IF(BE467&gt;1960,7,IF(BE467&gt;1958,8,IF(BE467&gt;1953,9,10))))))))))</f>
        <v>4</v>
      </c>
      <c r="BG467" s="837">
        <v>4.2</v>
      </c>
      <c r="BH467" s="820" t="s">
        <v>4443</v>
      </c>
      <c r="BI467" s="820" t="s">
        <v>4445</v>
      </c>
    </row>
    <row r="468" spans="1:61" ht="11.25" customHeight="1" x14ac:dyDescent="0.2">
      <c r="A468" s="826" t="s">
        <v>4981</v>
      </c>
      <c r="B468" s="830" t="s">
        <v>694</v>
      </c>
      <c r="C468" s="885" t="s">
        <v>111</v>
      </c>
      <c r="D468" s="885" t="s">
        <v>4203</v>
      </c>
      <c r="E468" s="699">
        <v>19</v>
      </c>
      <c r="F468" s="1122">
        <v>197</v>
      </c>
      <c r="G468" s="1085" t="s">
        <v>36</v>
      </c>
      <c r="H468" s="1085" t="s">
        <v>36</v>
      </c>
      <c r="I468" t="n">
        <v>460.98</v>
      </c>
      <c r="J468" s="618">
        <f>(M468/I468)*100</f>
        <v>1.4910258343927085</v>
      </c>
      <c r="K468" s="832">
        <v>1.73</v>
      </c>
      <c r="L468" s="842">
        <v>4</v>
      </c>
      <c r="M468" s="609">
        <f>K468*L468</f>
        <v>6.92</v>
      </c>
      <c r="N468" s="825" t="s">
        <v>695</v>
      </c>
      <c r="O468" s="700">
        <v>1.57</v>
      </c>
      <c r="P468" s="603">
        <v>44708</v>
      </c>
      <c r="Q468" s="603">
        <v>44727</v>
      </c>
      <c r="R468" s="609">
        <f>(K468-O468)/O468*100</f>
        <v>10.191082802547765</v>
      </c>
      <c r="S468" s="667">
        <f>IF(INDEX(Historical!$D$7:$D$1220,MATCH(B468,Historical!$B$7:$B$1244,0))=0,"n/a",(INDEX(Historical!$C$7:$C$1222,MATCH(B468,Historical!$B$7:$B$1244,0))/INDEX(Historical!$D$7:$D$1220,MATCH(B468,Historical!$B$7:$B$1244,0))-1)*100)</f>
        <v>9.740259740259738</v>
      </c>
      <c r="T468" s="667">
        <f>IF(INDEX(Historical!$F$7:$F$1213,MATCH(B468,Historical!$B$7:$B$1244,0))=0,"n/a",((INDEX(Historical!$C$7:$C$1222,MATCH(B468,Historical!$B$7:$B$1244,0))/INDEX(Historical!$F$7:$F$1213,MATCH(B468,Historical!$B$7:$B$1244,0)))^(1/3)-1)*100)</f>
        <v>9.420576375695088</v>
      </c>
      <c r="U468" s="667">
        <f>IF(INDEX(Historical!$H$7:$H$1213,MATCH(B468,Historical!$B$7:$B$1244,0))=0,"n/a",((INDEX(Historical!$C$7:$C$1222,MATCH(B468,Historical!$B$7:$B$1244,0))/INDEX(Historical!$H$7:$H$1213,MATCH(B468,Historical!$B$7:$B$1244,0)))^(1/5)-1)*100)</f>
        <v>11.628841548417412</v>
      </c>
      <c r="V468" s="667">
        <f>IF(INDEX(Historical!$N$7:$N$1213,MATCH(B468,Historical!$B$7:$B$1244,0))=0,"n/a",((INDEX(Historical!$C$7:$C$1222,MATCH(B468,Historical!$B$7:$B$1244,0))/INDEX(Historical!$N$7:$N$1213,MATCH(B468,Historical!$B$7:$B$1244,0)))^(1/10)-1)*100)</f>
        <v>12.137488101563676</v>
      </c>
      <c r="W468" s="668">
        <f>IF(OR(U468&lt;=0,U468="n/a",V468&lt;=0,V468="n/a"),"n/a",U468/V468)</f>
        <v>0.95809293085274094</v>
      </c>
      <c r="X468" s="669">
        <f>IF(OR(AJ468&lt;=0,AJ468="n/a",U468&lt;=0,U468="n/a"),"n/a",U468/AJ468)</f>
        <v>0.97721357549726162</v>
      </c>
      <c r="Y468" s="830"/>
      <c r="Z468" s="618">
        <f>IF(OR(AC468&lt;0.01,AC468="n/a"),"n/a",M468/AC468*100)</f>
        <v>21.968253968253968</v>
      </c>
      <c r="AA468" s="841">
        <f>IF(OR(AC468&lt;0.01,AC468="n/a"),"n/a",I468/AC468)</f>
        <v>14.733650793650794</v>
      </c>
      <c r="AB468" s="842">
        <v>12</v>
      </c>
      <c r="AC468" s="821">
        <v>31.5</v>
      </c>
      <c r="AD468" s="821">
        <v>4.97</v>
      </c>
      <c r="AE468" s="821">
        <v>1.99</v>
      </c>
      <c r="AF468" s="821">
        <v>4.72</v>
      </c>
      <c r="AG468" s="821">
        <v>34.9</v>
      </c>
      <c r="AH468" s="821">
        <v>-27.700000000000003</v>
      </c>
      <c r="AI468" s="821">
        <v>10.870000000000001</v>
      </c>
      <c r="AJ468" s="821">
        <v>11.899999999999999</v>
      </c>
      <c r="AK468" s="821">
        <v>3</v>
      </c>
      <c r="AL468" s="833">
        <v>72760</v>
      </c>
      <c r="AM468" s="827">
        <v>0.1</v>
      </c>
      <c r="AN468" s="821">
        <v>0.84</v>
      </c>
      <c r="AO468" s="705">
        <f>IF(U468="n/a","n/a",IF(AA468&lt;0,"n/a",IF(AA468="n/a","n/a",J468+U468-AA468)))</f>
        <v>-1.6137834108406732</v>
      </c>
      <c r="AP468" s="706">
        <f>IF(U468="n/a","n/a",J468+U468)</f>
        <v>13.119867382810121</v>
      </c>
      <c r="AQ468" s="843">
        <f>IF(OR(AC468&lt;0.01,AC468="n/a",AF468="n/a"),"n/a",(I468/SQRT(22.5*AC468*(I468/AF468))-1)*100)</f>
        <v>75.806499369217178</v>
      </c>
      <c r="AR468" s="618">
        <f>INDEX(Historical!$C$7:$C$1222,MATCH(B468,Historical!$B$7:$B$1244,0))*IF(AH468="n/a",1.03,IF(AH468&lt;0,1.01,IF(AH468&gt;10,1.1,(1+AH468/100))))</f>
        <v>6.8275999999999994</v>
      </c>
      <c r="AS468" s="841">
        <f>IF($AI468="n/a",1.03*AR468,IF($AI468&lt;0,1.01*AR468,IF($AI468&gt;10,1.1*AR468,(1+$AI468/100)*AR468)))</f>
        <v>7.5103600000000004</v>
      </c>
      <c r="AT468" s="841">
        <f>IF($AK468="n/a",1.03*AS468,IF($AK468&lt;0,1.01*AS468,IF($AK468&gt;10,1.1*AS468,(1+$AK468/100)*AS468)))</f>
        <v>7.7356708000000003</v>
      </c>
      <c r="AU468" s="841">
        <f>IF($AK468="n/a",1.03*AT468,IF($AK468&lt;0,1.01*AT468,IF($AK468&gt;10,1.1*AT468,(1+$AK468/100)*AT468)))</f>
        <v>7.9677409240000001</v>
      </c>
      <c r="AV468" s="841">
        <f>IF($AK468="n/a",1.03*AU468,IF($AK468&lt;0,1.01*AU468,IF($AK468&gt;10,1.1*AU468,(1+$AK468/100)*AU468)))</f>
        <v>8.2067731517200002</v>
      </c>
      <c r="AW468" s="618">
        <f>SUM(AR468:AV468)</f>
        <v>38.248144875720001</v>
      </c>
      <c r="AX468" s="713">
        <f>AW468/I468*100</f>
        <v>8.241180943250523</v>
      </c>
      <c r="AY468" s="887">
        <v>0.51</v>
      </c>
      <c r="AZ468" s="827">
        <v>12.120000000000001</v>
      </c>
      <c r="BA468" s="827">
        <v>-16.57</v>
      </c>
      <c r="BB468" s="827">
        <v>-4.1500000000000004</v>
      </c>
      <c r="BC468" s="827">
        <v>-4.62</v>
      </c>
      <c r="BE468" s="594">
        <v>2004</v>
      </c>
      <c r="BF468" s="853">
        <f>IF(BE468&gt;2020,0,IF(BE468&gt;2008,1,IF(BE468&gt;2001,2,IF(BE468&gt;1990,3,IF(BE468&gt;1980,4,IF(BE468&gt;1973,5,IF(BE468&gt;1970,6,IF(BE468&gt;1960,7,IF(BE468&gt;1958,8,IF(BE468&gt;1953,9,10))))))))))</f>
        <v>2</v>
      </c>
      <c r="BG468" s="837">
        <v>11.5</v>
      </c>
      <c r="BH468" s="820" t="s">
        <v>4443</v>
      </c>
      <c r="BI468" s="820" t="s">
        <v>4444</v>
      </c>
    </row>
    <row r="469" spans="1:61" ht="11.25" customHeight="1" x14ac:dyDescent="0.2">
      <c r="A469" s="836" t="s">
        <v>4982</v>
      </c>
      <c r="B469" s="830" t="s">
        <v>3938</v>
      </c>
      <c r="C469" s="885" t="s">
        <v>111</v>
      </c>
      <c r="D469" s="885" t="s">
        <v>210</v>
      </c>
      <c r="E469" s="699">
        <v>9</v>
      </c>
      <c r="F469" s="1122">
        <v>568</v>
      </c>
      <c r="G469" s="1098" t="s">
        <v>105</v>
      </c>
      <c r="H469" s="1098" t="s">
        <v>105</v>
      </c>
      <c r="I469" t="n">
        <v>104.47</v>
      </c>
      <c r="J469" s="618">
        <f>(M469/I469)*100</f>
        <v>1.0790697674418603</v>
      </c>
      <c r="K469" s="832">
        <v>0.28999999999999998</v>
      </c>
      <c r="L469" s="842">
        <v>4</v>
      </c>
      <c r="M469" s="609">
        <f>K469*L469</f>
        <v>1.1599999999999999</v>
      </c>
      <c r="N469" s="825" t="s">
        <v>323</v>
      </c>
      <c r="O469" s="700">
        <v>0.28000000000000003</v>
      </c>
      <c r="P469" s="603">
        <v>44985</v>
      </c>
      <c r="Q469" s="603">
        <v>45000</v>
      </c>
      <c r="R469" s="609">
        <f>(K469-O469)/O469*100</f>
        <v>3.5714285714285547</v>
      </c>
      <c r="S469" s="667">
        <f>IF(INDEX(Historical!$D$7:$D$1220,MATCH(B469,Historical!$B$7:$B$1244,0))=0,"n/a",(INDEX(Historical!$C$7:$C$1222,MATCH(B469,Historical!$B$7:$B$1244,0))/INDEX(Historical!$D$7:$D$1220,MATCH(B469,Historical!$B$7:$B$1244,0))-1)*100)</f>
        <v>3.7037037037036979</v>
      </c>
      <c r="T469" s="667">
        <f>IF(INDEX(Historical!$F$7:$F$1213,MATCH(B469,Historical!$B$7:$B$1244,0))=0,"n/a",((INDEX(Historical!$C$7:$C$1222,MATCH(B469,Historical!$B$7:$B$1244,0))/INDEX(Historical!$F$7:$F$1213,MATCH(B469,Historical!$B$7:$B$1244,0)))^(1/3)-1)*100)</f>
        <v>3.8498820370220788</v>
      </c>
      <c r="U469" s="667">
        <f>IF(INDEX(Historical!$H$7:$H$1213,MATCH(B469,Historical!$B$7:$B$1244,0))=0,"n/a",((INDEX(Historical!$C$7:$C$1222,MATCH(B469,Historical!$B$7:$B$1244,0))/INDEX(Historical!$H$7:$H$1213,MATCH(B469,Historical!$B$7:$B$1244,0)))^(1/5)-1)*100)</f>
        <v>4.9414522844583919</v>
      </c>
      <c r="V469" s="667" t="str">
        <f>IF(INDEX(Historical!$N$7:$N$1213,MATCH(B469,Historical!$B$7:$B$1244,0))=0,"n/a",((INDEX(Historical!$C$7:$C$1222,MATCH(B469,Historical!$B$7:$B$1244,0))/INDEX(Historical!$N$7:$N$1213,MATCH(B469,Historical!$B$7:$B$1244,0)))^(1/10)-1)*100)</f>
        <v>n/a</v>
      </c>
      <c r="W469" s="668" t="str">
        <f>IF(OR(U469&lt;=0,U469="n/a",V469&lt;=0,V469="n/a"),"n/a",U469/V469)</f>
        <v>n/a</v>
      </c>
      <c r="X469" s="669">
        <f>IF(OR(AJ469&lt;=0,AJ469="n/a",U469&lt;=0,U469="n/a"),"n/a",U469/AJ469)</f>
        <v>0.1746096213589538</v>
      </c>
      <c r="Y469" s="831"/>
      <c r="Z469" s="618">
        <f>IF(OR(AC469&lt;0.01,AC469="n/a"),"n/a",M469/AC469*100)</f>
        <v>374.19354838709677</v>
      </c>
      <c r="AA469" s="841">
        <f>IF(OR(AC469&lt;0.01,AC469="n/a"),"n/a",I469/AC469)</f>
        <v>346.77419354838707</v>
      </c>
      <c r="AB469" s="842">
        <v>12</v>
      </c>
      <c r="AC469" s="821">
        <v>0.31</v>
      </c>
      <c r="AD469" s="821">
        <v>71.599999999999994</v>
      </c>
      <c r="AE469" s="821">
        <v>2.12</v>
      </c>
      <c r="AF469" s="821">
        <v>1.84</v>
      </c>
      <c r="AG469" s="821">
        <v>13.4</v>
      </c>
      <c r="AH469" s="821">
        <v>296.09999999999997</v>
      </c>
      <c r="AI469" s="821">
        <v>10.57</v>
      </c>
      <c r="AJ469" s="821">
        <v>28.299999999999997</v>
      </c>
      <c r="AK469" s="821">
        <v>5.0999999999999996</v>
      </c>
      <c r="AL469" s="833">
        <v>2330</v>
      </c>
      <c r="AM469" s="827">
        <v>0.4</v>
      </c>
      <c r="AN469" s="821">
        <v>0.7</v>
      </c>
      <c r="AO469" s="705">
        <f>IF(U469="n/a","n/a",IF(AA469&lt;0,"n/a",IF(AA469="n/a","n/a",J469+U469-AA469)))</f>
        <v>-340.75367149648685</v>
      </c>
      <c r="AP469" s="706">
        <f>IF(U469="n/a","n/a",J469+U469)</f>
        <v>6.0205220519002527</v>
      </c>
      <c r="AQ469" s="843">
        <f>IF(OR(AC469&lt;0.01,AC469="n/a",AF469="n/a"),"n/a",(I469/SQRT(22.5*AC469*(I469/AF469))-1)*100)</f>
        <v>432.52627108029236</v>
      </c>
      <c r="AR469" s="618">
        <f>INDEX(Historical!$C$7:$C$1222,MATCH(B469,Historical!$B$7:$B$1244,0))*IF(AH469="n/a",1.03,IF(AH469&lt;0,1.01,IF(AH469&gt;10,1.1,(1+AH469/100))))</f>
        <v>1.2320000000000002</v>
      </c>
      <c r="AS469" s="841">
        <f>IF($AI469="n/a",1.03*AR469,IF($AI469&lt;0,1.01*AR469,IF($AI469&gt;10,1.1*AR469,(1+$AI469/100)*AR469)))</f>
        <v>1.3552000000000004</v>
      </c>
      <c r="AT469" s="841">
        <f>IF($AK469="n/a",1.03*AS469,IF($AK469&lt;0,1.01*AS469,IF($AK469&gt;10,1.1*AS469,(1+$AK469/100)*AS469)))</f>
        <v>1.4243152000000003</v>
      </c>
      <c r="AU469" s="841">
        <f>IF($AK469="n/a",1.03*AT469,IF($AK469&lt;0,1.01*AT469,IF($AK469&gt;10,1.1*AT469,(1+$AK469/100)*AT469)))</f>
        <v>1.4969552752000002</v>
      </c>
      <c r="AV469" s="841">
        <f>IF($AK469="n/a",1.03*AU469,IF($AK469&lt;0,1.01*AU469,IF($AK469&gt;10,1.1*AU469,(1+$AK469/100)*AU469)))</f>
        <v>1.5732999942352002</v>
      </c>
      <c r="AW469" s="618">
        <f>SUM(AR469:AV469)</f>
        <v>7.0817704694352015</v>
      </c>
      <c r="AX469" s="713">
        <f>AW469/I469*100</f>
        <v>6.5876934599397226</v>
      </c>
      <c r="AY469" s="887">
        <v>1.43</v>
      </c>
      <c r="AZ469" s="827">
        <v>41.19</v>
      </c>
      <c r="BA469" s="827">
        <v>-15.8</v>
      </c>
      <c r="BB469" s="827">
        <v>-5.45</v>
      </c>
      <c r="BC469" s="827">
        <v>6.38</v>
      </c>
      <c r="BE469" s="594">
        <v>2015</v>
      </c>
      <c r="BF469" s="853">
        <f>IF(BE469&gt;2020,0,IF(BE469&gt;2008,1,IF(BE469&gt;2001,2,IF(BE469&gt;1990,3,IF(BE469&gt;1980,4,IF(BE469&gt;1973,5,IF(BE469&gt;1970,6,IF(BE469&gt;1960,7,IF(BE469&gt;1958,8,IF(BE469&gt;1953,9,10))))))))))</f>
        <v>1</v>
      </c>
      <c r="BG469" s="837">
        <v>6</v>
      </c>
      <c r="BH469" s="820" t="s">
        <v>4443</v>
      </c>
      <c r="BI469" s="820" t="s">
        <v>4444</v>
      </c>
    </row>
    <row r="470" spans="1:61" ht="11.25" customHeight="1" x14ac:dyDescent="0.2">
      <c r="A470" s="826" t="s">
        <v>4983</v>
      </c>
      <c r="B470" s="830" t="s">
        <v>1452</v>
      </c>
      <c r="C470" s="885" t="s">
        <v>107</v>
      </c>
      <c r="D470" s="885" t="s">
        <v>4197</v>
      </c>
      <c r="E470" s="699">
        <v>14</v>
      </c>
      <c r="F470" s="1122">
        <v>282</v>
      </c>
      <c r="G470" s="1105" t="s">
        <v>105</v>
      </c>
      <c r="H470" s="1105" t="s">
        <v>105</v>
      </c>
      <c r="I470" t="n">
        <v>47.71</v>
      </c>
      <c r="J470" s="618">
        <f>(M470/I470)*100</f>
        <v>4.5705579889544854</v>
      </c>
      <c r="K470" s="832">
        <v>0.6</v>
      </c>
      <c r="L470" s="842">
        <v>4</v>
      </c>
      <c r="M470" s="609">
        <f>K470*L470</f>
        <v>2.4</v>
      </c>
      <c r="N470" s="825" t="s">
        <v>584</v>
      </c>
      <c r="O470" s="700">
        <v>0.5</v>
      </c>
      <c r="P470" s="603">
        <v>44993</v>
      </c>
      <c r="Q470" s="603">
        <v>45002</v>
      </c>
      <c r="R470" s="609">
        <f>(K470-O470)/O470*100</f>
        <v>19.999999999999996</v>
      </c>
      <c r="S470" s="667">
        <f>IF(INDEX(Historical!$D$7:$D$1220,MATCH(B470,Historical!$B$7:$B$1244,0))=0,"n/a",(INDEX(Historical!$C$7:$C$1222,MATCH(B470,Historical!$B$7:$B$1244,0))/INDEX(Historical!$D$7:$D$1220,MATCH(B470,Historical!$B$7:$B$1244,0))-1)*100)</f>
        <v>21.333333333333336</v>
      </c>
      <c r="T470" s="667">
        <f>IF(INDEX(Historical!$F$7:$F$1213,MATCH(B470,Historical!$B$7:$B$1244,0))=0,"n/a",((INDEX(Historical!$C$7:$C$1222,MATCH(B470,Historical!$B$7:$B$1244,0))/INDEX(Historical!$F$7:$F$1213,MATCH(B470,Historical!$B$7:$B$1244,0)))^(1/3)-1)*100)</f>
        <v>13.040381433805548</v>
      </c>
      <c r="U470" s="667">
        <f>IF(INDEX(Historical!$H$7:$H$1213,MATCH(B470,Historical!$B$7:$B$1244,0))=0,"n/a",((INDEX(Historical!$C$7:$C$1222,MATCH(B470,Historical!$B$7:$B$1244,0))/INDEX(Historical!$H$7:$H$1213,MATCH(B470,Historical!$B$7:$B$1244,0)))^(1/5)-1)*100)</f>
        <v>16.175509914303852</v>
      </c>
      <c r="V470" s="667">
        <f>IF(INDEX(Historical!$N$7:$N$1213,MATCH(B470,Historical!$B$7:$B$1244,0))=0,"n/a",((INDEX(Historical!$C$7:$C$1222,MATCH(B470,Historical!$B$7:$B$1244,0))/INDEX(Historical!$N$7:$N$1213,MATCH(B470,Historical!$B$7:$B$1244,0)))^(1/10)-1)*100)</f>
        <v>12.509277580028201</v>
      </c>
      <c r="W470" s="668">
        <f>IF(OR(U470&lt;=0,U470="n/a",V470&lt;=0,V470="n/a"),"n/a",U470/V470)</f>
        <v>1.2930810601028637</v>
      </c>
      <c r="X470" s="669">
        <f>IF(OR(AJ470&lt;=0,AJ470="n/a",U470&lt;=0,U470="n/a"),"n/a",U470/AJ470)</f>
        <v>0.67964327371024602</v>
      </c>
      <c r="Y470" s="830"/>
      <c r="Z470" s="618">
        <f>IF(OR(AC470&lt;0.01,AC470="n/a"),"n/a",M470/AC470*100)</f>
        <v>45.454545454545453</v>
      </c>
      <c r="AA470" s="841">
        <f>IF(OR(AC470&lt;0.01,AC470="n/a"),"n/a",I470/AC470)</f>
        <v>9.945075757575756</v>
      </c>
      <c r="AB470" s="842">
        <v>12</v>
      </c>
      <c r="AC470" s="821">
        <v>5.28</v>
      </c>
      <c r="AD470" s="821" t="s">
        <v>135</v>
      </c>
      <c r="AE470" s="821">
        <v>2.96</v>
      </c>
      <c r="AF470" s="821">
        <v>1.42</v>
      </c>
      <c r="AG470" s="821">
        <v>13</v>
      </c>
      <c r="AH470" s="821">
        <v>17.399999999999999</v>
      </c>
      <c r="AI470" s="821">
        <v>0.16</v>
      </c>
      <c r="AJ470" s="821">
        <v>23.799999999999997</v>
      </c>
      <c r="AK470" s="821" t="s">
        <v>135</v>
      </c>
      <c r="AL470" s="833">
        <v>297.14999999999998</v>
      </c>
      <c r="AM470" s="827">
        <v>1.2</v>
      </c>
      <c r="AN470" s="821">
        <v>0.05</v>
      </c>
      <c r="AO470" s="705">
        <f>IF(U470="n/a","n/a",IF(AA470&lt;0,"n/a",IF(AA470="n/a","n/a",J470+U470-AA470)))</f>
        <v>10.80099214568258</v>
      </c>
      <c r="AP470" s="706">
        <f>IF(U470="n/a","n/a",J470+U470)</f>
        <v>20.746067903258336</v>
      </c>
      <c r="AQ470" s="843">
        <f>IF(OR(AC470&lt;0.01,AC470="n/a",AF470="n/a"),"n/a",(I470/SQRT(22.5*AC470*(I470/AF470))-1)*100)</f>
        <v>-20.775964433463688</v>
      </c>
      <c r="AR470" s="618">
        <f>INDEX(Historical!$C$7:$C$1222,MATCH(B470,Historical!$B$7:$B$1244,0))*IF(AH470="n/a",1.03,IF(AH470&lt;0,1.01,IF(AH470&gt;10,1.1,(1+AH470/100))))</f>
        <v>2.0020000000000002</v>
      </c>
      <c r="AS470" s="841">
        <f>IF($AI470="n/a",1.03*AR470,IF($AI470&lt;0,1.01*AR470,IF($AI470&gt;10,1.1*AR470,(1+$AI470/100)*AR470)))</f>
        <v>2.0052032000000004</v>
      </c>
      <c r="AT470" s="841">
        <f>IF($AK470="n/a",1.03*AS470,IF($AK470&lt;0,1.01*AS470,IF($AK470&gt;10,1.1*AS470,(1+$AK470/100)*AS470)))</f>
        <v>2.0653592960000005</v>
      </c>
      <c r="AU470" s="841">
        <f>IF($AK470="n/a",1.03*AT470,IF($AK470&lt;0,1.01*AT470,IF($AK470&gt;10,1.1*AT470,(1+$AK470/100)*AT470)))</f>
        <v>2.1273200748800005</v>
      </c>
      <c r="AV470" s="841">
        <f>IF($AK470="n/a",1.03*AU470,IF($AK470&lt;0,1.01*AU470,IF($AK470&gt;10,1.1*AU470,(1+$AK470/100)*AU470)))</f>
        <v>2.1911396771264005</v>
      </c>
      <c r="AW470" s="618">
        <f>SUM(AR470:AV470)</f>
        <v>10.391022248006403</v>
      </c>
      <c r="AX470" s="713">
        <f>AW470/I470*100</f>
        <v>19.788654062095606</v>
      </c>
      <c r="AY470" s="887">
        <v>0.68</v>
      </c>
      <c r="AZ470" s="827">
        <v>36.67</v>
      </c>
      <c r="BA470" s="827">
        <v>-7.5</v>
      </c>
      <c r="BB470" s="827">
        <v>-2.34</v>
      </c>
      <c r="BC470" s="827">
        <v>13.370000000000001</v>
      </c>
      <c r="BE470" s="594">
        <v>2010</v>
      </c>
      <c r="BF470" s="853">
        <f>IF(BE470&gt;2020,0,IF(BE470&gt;2008,1,IF(BE470&gt;2001,2,IF(BE470&gt;1990,3,IF(BE470&gt;1980,4,IF(BE470&gt;1973,5,IF(BE470&gt;1970,6,IF(BE470&gt;1960,7,IF(BE470&gt;1958,8,IF(BE470&gt;1953,9,10))))))))))</f>
        <v>1</v>
      </c>
      <c r="BG470" s="837">
        <v>1.0999999999999999</v>
      </c>
      <c r="BH470" s="820" t="s">
        <v>4443</v>
      </c>
      <c r="BI470" s="820" t="s">
        <v>4444</v>
      </c>
    </row>
    <row r="471" spans="1:61" ht="11.25" customHeight="1" x14ac:dyDescent="0.2">
      <c r="A471" s="836" t="s">
        <v>4316</v>
      </c>
      <c r="B471" s="830" t="s">
        <v>4315</v>
      </c>
      <c r="C471" s="885" t="s">
        <v>4178</v>
      </c>
      <c r="D471" s="885" t="s">
        <v>4179</v>
      </c>
      <c r="E471" s="699">
        <v>8</v>
      </c>
      <c r="F471" s="1122">
        <v>586</v>
      </c>
      <c r="G471" s="1095" t="s">
        <v>105</v>
      </c>
      <c r="H471" s="1095" t="s">
        <v>105</v>
      </c>
      <c r="I471" t="n">
        <v>39.87</v>
      </c>
      <c r="J471" s="618">
        <f>(M471/I471)*100</f>
        <v>5.2009456264775418</v>
      </c>
      <c r="K471" s="832">
        <v>0.55000000000000004</v>
      </c>
      <c r="L471" s="842">
        <v>4</v>
      </c>
      <c r="M471" s="609">
        <f>K471*L471</f>
        <v>2.2000000000000002</v>
      </c>
      <c r="N471" s="825" t="s">
        <v>316</v>
      </c>
      <c r="O471" s="700">
        <v>0.5</v>
      </c>
      <c r="P471" s="603">
        <v>44726</v>
      </c>
      <c r="Q471" s="603">
        <v>44742</v>
      </c>
      <c r="R471" s="609">
        <f>(K471-O471)/O471*100</f>
        <v>10.000000000000009</v>
      </c>
      <c r="S471" s="667">
        <f>IF(INDEX(Historical!$D$7:$D$1220,MATCH(B471,Historical!$B$7:$B$1244,0))=0,"n/a",(INDEX(Historical!$C$7:$C$1222,MATCH(B471,Historical!$B$7:$B$1244,0))/INDEX(Historical!$D$7:$D$1220,MATCH(B471,Historical!$B$7:$B$1244,0))-1)*100)</f>
        <v>35.220125786163514</v>
      </c>
      <c r="T471" s="667">
        <f>IF(INDEX(Historical!$F$7:$F$1213,MATCH(B471,Historical!$B$7:$B$1244,0))=0,"n/a",((INDEX(Historical!$C$7:$C$1222,MATCH(B471,Historical!$B$7:$B$1244,0))/INDEX(Historical!$F$7:$F$1213,MATCH(B471,Historical!$B$7:$B$1244,0)))^(1/3)-1)*100)</f>
        <v>19.182249888438708</v>
      </c>
      <c r="U471" s="667">
        <f>IF(INDEX(Historical!$H$7:$H$1213,MATCH(B471,Historical!$B$7:$B$1244,0))=0,"n/a",((INDEX(Historical!$C$7:$C$1222,MATCH(B471,Historical!$B$7:$B$1244,0))/INDEX(Historical!$H$7:$H$1213,MATCH(B471,Historical!$B$7:$B$1244,0)))^(1/5)-1)*100)</f>
        <v>15.632795232296438</v>
      </c>
      <c r="V471" s="667" t="str">
        <f>IF(INDEX(Historical!$N$7:$N$1213,MATCH(B471,Historical!$B$7:$B$1244,0))=0,"n/a",((INDEX(Historical!$C$7:$C$1222,MATCH(B471,Historical!$B$7:$B$1244,0))/INDEX(Historical!$N$7:$N$1213,MATCH(B471,Historical!$B$7:$B$1244,0)))^(1/10)-1)*100)</f>
        <v>n/a</v>
      </c>
      <c r="W471" s="668" t="str">
        <f>IF(OR(U471&lt;=0,U471="n/a",V471&lt;=0,V471="n/a"),"n/a",U471/V471)</f>
        <v>n/a</v>
      </c>
      <c r="X471" s="669">
        <f>IF(OR(AJ471&lt;=0,AJ471="n/a",U471&lt;=0,U471="n/a"),"n/a",U471/AJ471)</f>
        <v>0.61065606376157955</v>
      </c>
      <c r="Y471" s="831"/>
      <c r="Z471" s="618">
        <f>IF(OR(AC471&lt;0.01,AC471="n/a"),"n/a",M471/AC471*100)</f>
        <v>231.57894736842107</v>
      </c>
      <c r="AA471" s="841">
        <f>IF(OR(AC471&lt;0.01,AC471="n/a"),"n/a",I471/AC471)</f>
        <v>44.526315789473685</v>
      </c>
      <c r="AB471" s="842">
        <v>12</v>
      </c>
      <c r="AC471" s="821">
        <v>0.95</v>
      </c>
      <c r="AD471" s="821">
        <v>3.93</v>
      </c>
      <c r="AE471" s="821">
        <v>4.8</v>
      </c>
      <c r="AF471" s="821">
        <v>2.56</v>
      </c>
      <c r="AG471" s="821">
        <v>5.6000000000000005</v>
      </c>
      <c r="AH471" s="821">
        <v>84.7</v>
      </c>
      <c r="AI471" s="821">
        <v>43.65</v>
      </c>
      <c r="AJ471" s="821">
        <v>25.6</v>
      </c>
      <c r="AK471" s="821">
        <v>11</v>
      </c>
      <c r="AL471" s="833">
        <v>3680</v>
      </c>
      <c r="AM471" s="827">
        <v>6.7</v>
      </c>
      <c r="AN471" s="821">
        <v>2.37</v>
      </c>
      <c r="AO471" s="705">
        <f>IF(U471="n/a","n/a",IF(AA471&lt;0,"n/a",IF(AA471="n/a","n/a",J471+U471-AA471)))</f>
        <v>-23.692574930699706</v>
      </c>
      <c r="AP471" s="706">
        <f>IF(U471="n/a","n/a",J471+U471)</f>
        <v>20.833740858773979</v>
      </c>
      <c r="AQ471" s="843">
        <f>IF(OR(AC471&lt;0.01,AC471="n/a",AF471="n/a"),"n/a",(I471/SQRT(22.5*AC471*(I471/AF471))-1)*100)</f>
        <v>125.080102700303</v>
      </c>
      <c r="AR471" s="618">
        <f>INDEX(Historical!$C$7:$C$1222,MATCH(B471,Historical!$B$7:$B$1244,0))*IF(AH471="n/a",1.03,IF(AH471&lt;0,1.01,IF(AH471&gt;10,1.1,(1+AH471/100))))</f>
        <v>2.3650000000000002</v>
      </c>
      <c r="AS471" s="841">
        <f>IF($AI471="n/a",1.03*AR471,IF($AI471&lt;0,1.01*AR471,IF($AI471&gt;10,1.1*AR471,(1+$AI471/100)*AR471)))</f>
        <v>2.6015000000000006</v>
      </c>
      <c r="AT471" s="841">
        <f>IF($AK471="n/a",1.03*AS471,IF($AK471&lt;0,1.01*AS471,IF($AK471&gt;10,1.1*AS471,(1+$AK471/100)*AS471)))</f>
        <v>2.8616500000000009</v>
      </c>
      <c r="AU471" s="841">
        <f>IF($AK471="n/a",1.03*AT471,IF($AK471&lt;0,1.01*AT471,IF($AK471&gt;10,1.1*AT471,(1+$AK471/100)*AT471)))</f>
        <v>3.1478150000000014</v>
      </c>
      <c r="AV471" s="841">
        <f>IF($AK471="n/a",1.03*AU471,IF($AK471&lt;0,1.01*AU471,IF($AK471&gt;10,1.1*AU471,(1+$AK471/100)*AU471)))</f>
        <v>3.4625965000000019</v>
      </c>
      <c r="AW471" s="618">
        <f>SUM(AR471:AV471)</f>
        <v>14.438561500000004</v>
      </c>
      <c r="AX471" s="713">
        <f>AW471/I471*100</f>
        <v>34.133715130023653</v>
      </c>
      <c r="AY471" s="887">
        <v>0.75</v>
      </c>
      <c r="AZ471" s="827">
        <v>21.2</v>
      </c>
      <c r="BA471" s="827">
        <v>-37.28</v>
      </c>
      <c r="BB471" s="827">
        <v>8.58</v>
      </c>
      <c r="BC471" s="827">
        <v>-5.7700000000000005</v>
      </c>
      <c r="BE471" s="594">
        <v>2015</v>
      </c>
      <c r="BF471" s="853">
        <f>IF(BE471&gt;2020,0,IF(BE471&gt;2008,1,IF(BE471&gt;2001,2,IF(BE471&gt;1990,3,IF(BE471&gt;1980,4,IF(BE471&gt;1973,5,IF(BE471&gt;1970,6,IF(BE471&gt;1960,7,IF(BE471&gt;1958,8,IF(BE471&gt;1953,9,10))))))))))</f>
        <v>1</v>
      </c>
      <c r="BG471" s="837">
        <v>1.5</v>
      </c>
      <c r="BH471" s="820" t="s">
        <v>4443</v>
      </c>
      <c r="BI471" s="820" t="s">
        <v>4445</v>
      </c>
    </row>
    <row r="472" spans="1:61" ht="11.25" customHeight="1" x14ac:dyDescent="0.2">
      <c r="A472" s="836" t="s">
        <v>4520</v>
      </c>
      <c r="B472" s="830" t="s">
        <v>2524</v>
      </c>
      <c r="C472" s="885" t="s">
        <v>111</v>
      </c>
      <c r="D472" s="885" t="s">
        <v>4215</v>
      </c>
      <c r="E472" s="699">
        <v>7</v>
      </c>
      <c r="F472" s="1122">
        <v>634</v>
      </c>
      <c r="G472" s="1097" t="s">
        <v>105</v>
      </c>
      <c r="H472" s="1097" t="s">
        <v>105</v>
      </c>
      <c r="I472" t="n">
        <v>202.96</v>
      </c>
      <c r="J472" s="618">
        <f>(M472/I472)*100</f>
        <v>2.401921537229784</v>
      </c>
      <c r="K472" s="832">
        <v>1.35</v>
      </c>
      <c r="L472" s="842">
        <v>4</v>
      </c>
      <c r="M472" s="609">
        <f>K472*L472</f>
        <v>5.4</v>
      </c>
      <c r="N472" s="825" t="s">
        <v>292</v>
      </c>
      <c r="O472" s="700">
        <v>1.24</v>
      </c>
      <c r="P472" s="603">
        <v>44959</v>
      </c>
      <c r="Q472" s="603">
        <v>44978</v>
      </c>
      <c r="R472" s="609">
        <f>(K472-O472)/O472*100</f>
        <v>8.8709677419354911</v>
      </c>
      <c r="S472" s="667">
        <f>IF(INDEX(Historical!$D$7:$D$1220,MATCH(B472,Historical!$B$7:$B$1244,0))=0,"n/a",(INDEX(Historical!$C$7:$C$1222,MATCH(B472,Historical!$B$7:$B$1244,0))/INDEX(Historical!$D$7:$D$1220,MATCH(B472,Historical!$B$7:$B$1244,0))-1)*100)</f>
        <v>19.23076923076923</v>
      </c>
      <c r="T472" s="667">
        <f>IF(INDEX(Historical!$F$7:$F$1213,MATCH(B472,Historical!$B$7:$B$1244,0))=0,"n/a",((INDEX(Historical!$C$7:$C$1222,MATCH(B472,Historical!$B$7:$B$1244,0))/INDEX(Historical!$F$7:$F$1213,MATCH(B472,Historical!$B$7:$B$1244,0)))^(1/3)-1)*100)</f>
        <v>11.273835644272513</v>
      </c>
      <c r="U472" s="667">
        <f>IF(INDEX(Historical!$H$7:$H$1213,MATCH(B472,Historical!$B$7:$B$1244,0))=0,"n/a",((INDEX(Historical!$C$7:$C$1222,MATCH(B472,Historical!$B$7:$B$1244,0))/INDEX(Historical!$H$7:$H$1213,MATCH(B472,Historical!$B$7:$B$1244,0)))^(1/5)-1)*100)</f>
        <v>15.244012272381791</v>
      </c>
      <c r="V472" s="667">
        <f>IF(INDEX(Historical!$N$7:$N$1213,MATCH(B472,Historical!$B$7:$B$1244,0))=0,"n/a",((INDEX(Historical!$C$7:$C$1222,MATCH(B472,Historical!$B$7:$B$1244,0))/INDEX(Historical!$N$7:$N$1213,MATCH(B472,Historical!$B$7:$B$1244,0)))^(1/10)-1)*100)</f>
        <v>9.8418894064418829</v>
      </c>
      <c r="W472" s="668">
        <f>IF(OR(U472&lt;=0,U472="n/a",V472&lt;=0,V472="n/a"),"n/a",U472/V472)</f>
        <v>1.548890832120509</v>
      </c>
      <c r="X472" s="669">
        <f>IF(OR(AJ472&lt;=0,AJ472="n/a",U472&lt;=0,U472="n/a"),"n/a",U472/AJ472)</f>
        <v>1.0735219910128022</v>
      </c>
      <c r="Y472" s="640"/>
      <c r="Z472" s="618">
        <f>IF(OR(AC472&lt;0.01,AC472="n/a"),"n/a",M472/AC472*100)</f>
        <v>38.904899135446684</v>
      </c>
      <c r="AA472" s="841">
        <f>IF(OR(AC472&lt;0.01,AC472="n/a"),"n/a",I472/AC472)</f>
        <v>16.197406340057636</v>
      </c>
      <c r="AB472" s="842">
        <v>12</v>
      </c>
      <c r="AC472" s="821">
        <v>13.88</v>
      </c>
      <c r="AD472" s="821">
        <v>2.0299999999999998</v>
      </c>
      <c r="AE472" s="821">
        <v>4.01</v>
      </c>
      <c r="AF472" s="821">
        <v>4.07</v>
      </c>
      <c r="AG472" s="821">
        <v>25</v>
      </c>
      <c r="AH472" s="821">
        <v>14.499999999999998</v>
      </c>
      <c r="AI472" s="821">
        <v>8.6900000000000013</v>
      </c>
      <c r="AJ472" s="821">
        <v>14.2</v>
      </c>
      <c r="AK472" s="821">
        <v>7.9799999999999995</v>
      </c>
      <c r="AL472" s="833">
        <v>51110</v>
      </c>
      <c r="AM472" s="827">
        <v>0.1</v>
      </c>
      <c r="AN472" s="821">
        <v>1.19</v>
      </c>
      <c r="AO472" s="705">
        <f>IF(U472="n/a","n/a",IF(AA472&lt;0,"n/a",IF(AA472="n/a","n/a",J472+U472-AA472)))</f>
        <v>1.448527469553941</v>
      </c>
      <c r="AP472" s="706">
        <f>IF(U472="n/a","n/a",J472+U472)</f>
        <v>17.645933809611577</v>
      </c>
      <c r="AQ472" s="843">
        <f>IF(OR(AC472&lt;0.01,AC472="n/a",AF472="n/a"),"n/a",(I472/SQRT(22.5*AC472*(I472/AF472))-1)*100)</f>
        <v>71.170407364557903</v>
      </c>
      <c r="AR472" s="618">
        <f>INDEX(Historical!$C$7:$C$1222,MATCH(B472,Historical!$B$7:$B$1244,0))*IF(AH472="n/a",1.03,IF(AH472&lt;0,1.01,IF(AH472&gt;10,1.1,(1+AH472/100))))</f>
        <v>5.4560000000000004</v>
      </c>
      <c r="AS472" s="841">
        <f>IF($AI472="n/a",1.03*AR472,IF($AI472&lt;0,1.01*AR472,IF($AI472&gt;10,1.1*AR472,(1+$AI472/100)*AR472)))</f>
        <v>5.9301264000000007</v>
      </c>
      <c r="AT472" s="841">
        <f>IF($AK472="n/a",1.03*AS472,IF($AK472&lt;0,1.01*AS472,IF($AK472&gt;10,1.1*AS472,(1+$AK472/100)*AS472)))</f>
        <v>6.4033504867200017</v>
      </c>
      <c r="AU472" s="841">
        <f>IF($AK472="n/a",1.03*AT472,IF($AK472&lt;0,1.01*AT472,IF($AK472&gt;10,1.1*AT472,(1+$AK472/100)*AT472)))</f>
        <v>6.9143378555602588</v>
      </c>
      <c r="AV472" s="841">
        <f>IF($AK472="n/a",1.03*AU472,IF($AK472&lt;0,1.01*AU472,IF($AK472&gt;10,1.1*AU472,(1+$AK472/100)*AU472)))</f>
        <v>7.4661020164339682</v>
      </c>
      <c r="AW472" s="618">
        <f>SUM(AR472:AV472)</f>
        <v>32.16991675871423</v>
      </c>
      <c r="AX472" s="713">
        <f>AW472/I472*100</f>
        <v>14.309188132156494</v>
      </c>
      <c r="AY472" s="887">
        <v>1.3</v>
      </c>
      <c r="AZ472" s="827">
        <v>10.4</v>
      </c>
      <c r="BA472" s="827">
        <v>-22.89</v>
      </c>
      <c r="BB472" s="827">
        <v>-8.32</v>
      </c>
      <c r="BC472" s="827">
        <v>-5.91</v>
      </c>
      <c r="BE472" s="594">
        <v>2017</v>
      </c>
      <c r="BF472" s="853">
        <f>IF(BE472&gt;2020,0,IF(BE472&gt;2008,1,IF(BE472&gt;2001,2,IF(BE472&gt;1990,3,IF(BE472&gt;1980,4,IF(BE472&gt;1973,5,IF(BE472&gt;1970,6,IF(BE472&gt;1960,7,IF(BE472&gt;1958,8,IF(BE472&gt;1953,9,10))))))))))</f>
        <v>1</v>
      </c>
      <c r="BG472" s="837">
        <v>8.3000000000000007</v>
      </c>
      <c r="BH472" s="820" t="s">
        <v>4443</v>
      </c>
      <c r="BI472" s="820" t="s">
        <v>4444</v>
      </c>
    </row>
    <row r="473" spans="1:61" s="737" customFormat="1" ht="11.25" customHeight="1" x14ac:dyDescent="0.2">
      <c r="A473" s="613" t="s">
        <v>4984</v>
      </c>
      <c r="B473" s="743" t="s">
        <v>1279</v>
      </c>
      <c r="C473" s="885" t="s">
        <v>111</v>
      </c>
      <c r="D473" s="885" t="s">
        <v>4220</v>
      </c>
      <c r="E473" s="721">
        <v>12</v>
      </c>
      <c r="F473" s="1122">
        <v>369</v>
      </c>
      <c r="G473" s="1121" t="s">
        <v>105</v>
      </c>
      <c r="H473" s="1121" t="s">
        <v>105</v>
      </c>
      <c r="I473" s="722">
        <v>124.09</v>
      </c>
      <c r="J473" s="723">
        <f>(M473/I473)*100</f>
        <v>1.676202756064147</v>
      </c>
      <c r="K473" s="724">
        <v>0.52</v>
      </c>
      <c r="L473" s="725">
        <v>4</v>
      </c>
      <c r="M473" s="726">
        <f>K473*L473</f>
        <v>2.08</v>
      </c>
      <c r="N473" s="727" t="s">
        <v>597</v>
      </c>
      <c r="O473" s="728">
        <v>0.45</v>
      </c>
      <c r="P473" s="1037">
        <v>44720</v>
      </c>
      <c r="Q473" s="1037">
        <v>44735</v>
      </c>
      <c r="R473" s="726">
        <f>(K473-O473)/O473*100</f>
        <v>15.555555555555555</v>
      </c>
      <c r="S473" s="667">
        <f>IF(INDEX(Historical!$D$7:$D$1220,MATCH(B473,Historical!$B$7:$B$1244,0))=0,"n/a",(INDEX(Historical!$C$7:$C$1222,MATCH(B473,Historical!$B$7:$B$1244,0))/INDEX(Historical!$D$7:$D$1220,MATCH(B473,Historical!$B$7:$B$1244,0))-1)*100)</f>
        <v>14.857142857142836</v>
      </c>
      <c r="T473" s="667">
        <f>IF(INDEX(Historical!$F$7:$F$1213,MATCH(B473,Historical!$B$7:$B$1244,0))=0,"n/a",((INDEX(Historical!$C$7:$C$1222,MATCH(B473,Historical!$B$7:$B$1244,0))/INDEX(Historical!$F$7:$F$1213,MATCH(B473,Historical!$B$7:$B$1244,0)))^(1/3)-1)*100)</f>
        <v>18.760386903079397</v>
      </c>
      <c r="U473" s="667">
        <f>IF(INDEX(Historical!$H$7:$H$1213,MATCH(B473,Historical!$B$7:$B$1244,0))=0,"n/a",((INDEX(Historical!$C$7:$C$1222,MATCH(B473,Historical!$B$7:$B$1244,0))/INDEX(Historical!$H$7:$H$1213,MATCH(B473,Historical!$B$7:$B$1244,0)))^(1/5)-1)*100)</f>
        <v>28.441580954305067</v>
      </c>
      <c r="V473" s="667">
        <f>IF(INDEX(Historical!$N$7:$N$1213,MATCH(B473,Historical!$B$7:$B$1244,0))=0,"n/a",((INDEX(Historical!$C$7:$C$1222,MATCH(B473,Historical!$B$7:$B$1244,0))/INDEX(Historical!$N$7:$N$1213,MATCH(B473,Historical!$B$7:$B$1244,0)))^(1/10)-1)*100)</f>
        <v>19.803142990154974</v>
      </c>
      <c r="W473" s="668">
        <f>IF(OR(U473&lt;=0,U473="n/a",V473&lt;=0,V473="n/a"),"n/a",U473/V473)</f>
        <v>1.4362155021778436</v>
      </c>
      <c r="X473" s="669">
        <f>IF(OR(AJ473&lt;=0,AJ473="n/a",U473&lt;=0,U473="n/a"),"n/a",U473/AJ473)</f>
        <v>1.6345736180635098</v>
      </c>
      <c r="Y473" s="729"/>
      <c r="Z473" s="723">
        <f>IF(OR(AC473&lt;0.01,AC473="n/a"),"n/a",M473/AC473*100)</f>
        <v>44.731182795698921</v>
      </c>
      <c r="AA473" s="730">
        <f>IF(OR(AC473&lt;0.01,AC473="n/a"),"n/a",I473/AC473)</f>
        <v>26.686021505376342</v>
      </c>
      <c r="AB473" s="725">
        <v>12</v>
      </c>
      <c r="AC473" s="731">
        <v>4.6500000000000004</v>
      </c>
      <c r="AD473" s="731">
        <v>1.76</v>
      </c>
      <c r="AE473" s="731">
        <v>0.79</v>
      </c>
      <c r="AF473" s="731">
        <v>57.31</v>
      </c>
      <c r="AG473" s="739">
        <v>340.2</v>
      </c>
      <c r="AH473" s="731">
        <v>45.9</v>
      </c>
      <c r="AI473" s="731">
        <v>14.219999999999999</v>
      </c>
      <c r="AJ473" s="731">
        <v>17.399999999999999</v>
      </c>
      <c r="AK473" s="731">
        <v>15</v>
      </c>
      <c r="AL473" s="732">
        <v>4710</v>
      </c>
      <c r="AM473" s="733">
        <v>1.9</v>
      </c>
      <c r="AN473" s="731">
        <v>4.54</v>
      </c>
      <c r="AO473" s="734">
        <f>IF(U473="n/a","n/a",IF(AA473&lt;0,"n/a",IF(AA473="n/a","n/a",J473+U473-AA473)))</f>
        <v>3.4317622049928715</v>
      </c>
      <c r="AP473" s="735">
        <f>IF(U473="n/a","n/a",J473+U473)</f>
        <v>30.117783710369213</v>
      </c>
      <c r="AQ473" s="843">
        <f>IF(OR(AC473&lt;0.01,AC473="n/a",AF473="n/a"),"n/a",(I473/SQRT(22.5*AC473*(I473/AF473))-1)*100)</f>
        <v>724.45292095846287</v>
      </c>
      <c r="AR473" s="618">
        <f>INDEX(Historical!$C$7:$C$1222,MATCH(B473,Historical!$B$7:$B$1244,0))*IF(AH473="n/a",1.03,IF(AH473&lt;0,1.01,IF(AH473&gt;10,1.1,(1+AH473/100))))</f>
        <v>2.2109999999999999</v>
      </c>
      <c r="AS473" s="730">
        <f>IF($AI473="n/a",1.03*AR473,IF($AI473&lt;0,1.01*AR473,IF($AI473&gt;10,1.1*AR473,(1+$AI473/100)*AR473)))</f>
        <v>2.4321000000000002</v>
      </c>
      <c r="AT473" s="730">
        <f>IF($AK473="n/a",1.03*AS473,IF($AK473&lt;0,1.01*AS473,IF($AK473&gt;10,1.1*AS473,(1+$AK473/100)*AS473)))</f>
        <v>2.6753100000000005</v>
      </c>
      <c r="AU473" s="730">
        <f>IF($AK473="n/a",1.03*AT473,IF($AK473&lt;0,1.01*AT473,IF($AK473&gt;10,1.1*AT473,(1+$AK473/100)*AT473)))</f>
        <v>2.9428410000000009</v>
      </c>
      <c r="AV473" s="730">
        <f>IF($AK473="n/a",1.03*AU473,IF($AK473&lt;0,1.01*AU473,IF($AK473&gt;10,1.1*AU473,(1+$AK473/100)*AU473)))</f>
        <v>3.2371251000000014</v>
      </c>
      <c r="AW473" s="723">
        <f>SUM(AR473:AV473)</f>
        <v>13.498376100000003</v>
      </c>
      <c r="AX473" s="736">
        <f>AW473/I473*100</f>
        <v>10.877891933274238</v>
      </c>
      <c r="AY473" s="888">
        <v>1.25</v>
      </c>
      <c r="AZ473" s="733">
        <v>47.27</v>
      </c>
      <c r="BA473" s="733">
        <v>-1.48</v>
      </c>
      <c r="BB473" s="733">
        <v>8.02</v>
      </c>
      <c r="BC473" s="733">
        <v>14.09</v>
      </c>
      <c r="BD473" s="862"/>
      <c r="BE473" s="594">
        <v>2011</v>
      </c>
      <c r="BF473" s="853">
        <f>IF(BE473&gt;2020,0,IF(BE473&gt;2008,1,IF(BE473&gt;2001,2,IF(BE473&gt;1990,3,IF(BE473&gt;1980,4,IF(BE473&gt;1973,5,IF(BE473&gt;1970,6,IF(BE473&gt;1960,7,IF(BE473&gt;1958,8,IF(BE473&gt;1953,9,10))))))))))</f>
        <v>1</v>
      </c>
      <c r="BG473" s="783">
        <v>9.4</v>
      </c>
      <c r="BH473" s="820" t="s">
        <v>4443</v>
      </c>
      <c r="BI473" s="820" t="s">
        <v>4444</v>
      </c>
    </row>
    <row r="474" spans="1:61" ht="11.25" customHeight="1" x14ac:dyDescent="0.2">
      <c r="A474" s="826" t="s">
        <v>4985</v>
      </c>
      <c r="B474" s="830" t="s">
        <v>1439</v>
      </c>
      <c r="C474" s="885" t="s">
        <v>4055</v>
      </c>
      <c r="D474" s="885" t="s">
        <v>4177</v>
      </c>
      <c r="E474" s="699">
        <v>10</v>
      </c>
      <c r="F474" s="1122">
        <v>477</v>
      </c>
      <c r="G474" s="1105" t="s">
        <v>105</v>
      </c>
      <c r="H474" s="1105" t="s">
        <v>105</v>
      </c>
      <c r="I474" t="n">
        <v>62.57</v>
      </c>
      <c r="J474" s="618">
        <f>(M474/I474)*100</f>
        <v>3.0983733539891558</v>
      </c>
      <c r="K474" s="832">
        <v>0.5</v>
      </c>
      <c r="L474" s="842">
        <v>4</v>
      </c>
      <c r="M474" s="609">
        <f>K474*L474</f>
        <v>2</v>
      </c>
      <c r="N474" s="825" t="s">
        <v>282</v>
      </c>
      <c r="O474" s="700">
        <v>0.48</v>
      </c>
      <c r="P474" s="891">
        <v>44385</v>
      </c>
      <c r="Q474" s="891">
        <v>44405</v>
      </c>
      <c r="R474" s="609">
        <f>(K474-O474)/O474*100</f>
        <v>4.1666666666666705</v>
      </c>
      <c r="S474" s="667">
        <f>IF(INDEX(Historical!$D$7:$D$1220,MATCH(B474,Historical!$B$7:$B$1244,0))=0,"n/a",(INDEX(Historical!$C$7:$C$1222,MATCH(B474,Historical!$B$7:$B$1244,0))/INDEX(Historical!$D$7:$D$1220,MATCH(B474,Historical!$B$7:$B$1244,0))-1)*100)</f>
        <v>2.0408163265306145</v>
      </c>
      <c r="T474" s="667">
        <f>IF(INDEX(Historical!$F$7:$F$1213,MATCH(B474,Historical!$B$7:$B$1244,0))=0,"n/a",((INDEX(Historical!$C$7:$C$1222,MATCH(B474,Historical!$B$7:$B$1244,0))/INDEX(Historical!$F$7:$F$1213,MATCH(B474,Historical!$B$7:$B$1244,0)))^(1/3)-1)*100)</f>
        <v>4.3532011211615984</v>
      </c>
      <c r="U474" s="667">
        <f>IF(INDEX(Historical!$H$7:$H$1213,MATCH(B474,Historical!$B$7:$B$1244,0))=0,"n/a",((INDEX(Historical!$C$7:$C$1222,MATCH(B474,Historical!$B$7:$B$1244,0))/INDEX(Historical!$H$7:$H$1213,MATCH(B474,Historical!$B$7:$B$1244,0)))^(1/5)-1)*100)</f>
        <v>20.722182576992452</v>
      </c>
      <c r="V474" s="667" t="str">
        <f>IF(INDEX(Historical!$N$7:$N$1213,MATCH(B474,Historical!$B$7:$B$1244,0))=0,"n/a",((INDEX(Historical!$C$7:$C$1222,MATCH(B474,Historical!$B$7:$B$1244,0))/INDEX(Historical!$N$7:$N$1213,MATCH(B474,Historical!$B$7:$B$1244,0)))^(1/10)-1)*100)</f>
        <v>n/a</v>
      </c>
      <c r="W474" s="668" t="str">
        <f>IF(OR(U474&lt;=0,U474="n/a",V474&lt;=0,V474="n/a"),"n/a",U474/V474)</f>
        <v>n/a</v>
      </c>
      <c r="X474" s="669">
        <f>IF(OR(AJ474&lt;=0,AJ474="n/a",U474&lt;=0,U474="n/a"),"n/a",U474/AJ474)</f>
        <v>1.0906411882627607</v>
      </c>
      <c r="Y474" s="640" t="s">
        <v>5351</v>
      </c>
      <c r="Z474" s="618">
        <f>IF(OR(AC474&lt;0.01,AC474="n/a"),"n/a",M474/AC474*100)</f>
        <v>34.542314335060446</v>
      </c>
      <c r="AA474" s="841">
        <f>IF(OR(AC474&lt;0.01,AC474="n/a"),"n/a",I474/AC474)</f>
        <v>11.148531951640759</v>
      </c>
      <c r="AB474" s="842">
        <v>4</v>
      </c>
      <c r="AC474" s="821">
        <v>5.79</v>
      </c>
      <c r="AD474" s="821">
        <v>1.48</v>
      </c>
      <c r="AE474" s="821">
        <v>2.19</v>
      </c>
      <c r="AF474" s="821">
        <v>11.69</v>
      </c>
      <c r="AG474" s="821">
        <v>106.1</v>
      </c>
      <c r="AH474" s="821">
        <v>26.700000000000003</v>
      </c>
      <c r="AI474" s="821">
        <v>4.5699999999999994</v>
      </c>
      <c r="AJ474" s="821">
        <v>19</v>
      </c>
      <c r="AK474" s="821">
        <v>7.53</v>
      </c>
      <c r="AL474" s="833">
        <v>14140</v>
      </c>
      <c r="AM474" s="827">
        <v>0.2</v>
      </c>
      <c r="AN474" s="821">
        <v>1.99</v>
      </c>
      <c r="AO474" s="705">
        <f>IF(U474="n/a","n/a",IF(AA474&lt;0,"n/a",IF(AA474="n/a","n/a",J474+U474-AA474)))</f>
        <v>12.67202397934085</v>
      </c>
      <c r="AP474" s="706">
        <f>IF(U474="n/a","n/a",J474+U474)</f>
        <v>23.820555930981609</v>
      </c>
      <c r="AQ474" s="843">
        <f>IF(OR(AC474&lt;0.01,AC474="n/a",AF474="n/a"),"n/a",(I474/SQRT(22.5*AC474*(I474/AF474))-1)*100)</f>
        <v>140.67159599262183</v>
      </c>
      <c r="AR474" s="618">
        <f>INDEX(Historical!$C$7:$C$1222,MATCH(B474,Historical!$B$7:$B$1244,0))*IF(AH474="n/a",1.03,IF(AH474&lt;0,1.01,IF(AH474&gt;10,1.1,(1+AH474/100))))</f>
        <v>2.2000000000000002</v>
      </c>
      <c r="AS474" s="841">
        <f>IF($AI474="n/a",1.03*AR474,IF($AI474&lt;0,1.01*AR474,IF($AI474&gt;10,1.1*AR474,(1+$AI474/100)*AR474)))</f>
        <v>2.3005400000000003</v>
      </c>
      <c r="AT474" s="841">
        <f>IF($AK474="n/a",1.03*AS474,IF($AK474&lt;0,1.01*AS474,IF($AK474&gt;10,1.1*AS474,(1+$AK474/100)*AS474)))</f>
        <v>2.4737706620000002</v>
      </c>
      <c r="AU474" s="841">
        <f>IF($AK474="n/a",1.03*AT474,IF($AK474&lt;0,1.01*AT474,IF($AK474&gt;10,1.1*AT474,(1+$AK474/100)*AT474)))</f>
        <v>2.6600455928486002</v>
      </c>
      <c r="AV474" s="841">
        <f>IF($AK474="n/a",1.03*AU474,IF($AK474&lt;0,1.01*AU474,IF($AK474&gt;10,1.1*AU474,(1+$AK474/100)*AU474)))</f>
        <v>2.8603470259900994</v>
      </c>
      <c r="AW474" s="618">
        <f>SUM(AR474:AV474)</f>
        <v>12.494703280838701</v>
      </c>
      <c r="AX474" s="713">
        <f>AW474/I474*100</f>
        <v>19.356627855675757</v>
      </c>
      <c r="AY474" s="887">
        <v>1.17</v>
      </c>
      <c r="AZ474" s="827">
        <v>11.14</v>
      </c>
      <c r="BA474" s="827">
        <v>-28.439999999999998</v>
      </c>
      <c r="BB474" s="827">
        <v>0.37</v>
      </c>
      <c r="BC474" s="827">
        <v>-4.47</v>
      </c>
      <c r="BE474" s="594">
        <v>2013</v>
      </c>
      <c r="BF474" s="853">
        <f>IF(BE474&gt;2020,0,IF(BE474&gt;2008,1,IF(BE474&gt;2001,2,IF(BE474&gt;1990,3,IF(BE474&gt;1980,4,IF(BE474&gt;1973,5,IF(BE474&gt;1970,6,IF(BE474&gt;1960,7,IF(BE474&gt;1958,8,IF(BE474&gt;1953,9,10))))))))))</f>
        <v>1</v>
      </c>
      <c r="BG474" s="837">
        <v>9.8000000000000007</v>
      </c>
      <c r="BH474" s="820" t="s">
        <v>4443</v>
      </c>
      <c r="BI474" s="820" t="s">
        <v>4444</v>
      </c>
    </row>
    <row r="475" spans="1:61" ht="11.25" customHeight="1" x14ac:dyDescent="0.2">
      <c r="A475" s="819" t="s">
        <v>4987</v>
      </c>
      <c r="B475" s="830" t="s">
        <v>305</v>
      </c>
      <c r="C475" s="885" t="s">
        <v>122</v>
      </c>
      <c r="D475" s="885" t="s">
        <v>4214</v>
      </c>
      <c r="E475" s="699">
        <v>50</v>
      </c>
      <c r="F475" s="1122">
        <v>43</v>
      </c>
      <c r="G475" s="1122" t="s">
        <v>36</v>
      </c>
      <c r="H475" s="1122" t="s">
        <v>36</v>
      </c>
      <c r="I475" t="n">
        <v>151.36</v>
      </c>
      <c r="J475" s="618">
        <f>(M475/I475)*100</f>
        <v>1.2183468705207836</v>
      </c>
      <c r="K475" s="832">
        <v>0.51</v>
      </c>
      <c r="L475" s="842">
        <v>4</v>
      </c>
      <c r="M475" s="609">
        <f>K475*L475</f>
        <v>2.04</v>
      </c>
      <c r="N475" s="825" t="s">
        <v>270</v>
      </c>
      <c r="O475" s="700">
        <v>0.5</v>
      </c>
      <c r="P475" s="603">
        <v>44924</v>
      </c>
      <c r="Q475" s="603">
        <v>44967</v>
      </c>
      <c r="R475" s="609">
        <f>(K475-O475)/O475*100</f>
        <v>2.0000000000000018</v>
      </c>
      <c r="S475" s="667">
        <f>IF(INDEX(Historical!$D$7:$D$1220,MATCH(B475,Historical!$B$7:$B$1244,0))=0,"n/a",(INDEX(Historical!$C$7:$C$1222,MATCH(B475,Historical!$B$7:$B$1244,0))/INDEX(Historical!$D$7:$D$1220,MATCH(B475,Historical!$B$7:$B$1244,0))-1)*100)</f>
        <v>23.456790123456784</v>
      </c>
      <c r="T475" s="667">
        <f>IF(INDEX(Historical!$F$7:$F$1213,MATCH(B475,Historical!$B$7:$B$1244,0))=0,"n/a",((INDEX(Historical!$C$7:$C$1222,MATCH(B475,Historical!$B$7:$B$1244,0))/INDEX(Historical!$F$7:$F$1213,MATCH(B475,Historical!$B$7:$B$1244,0)))^(1/3)-1)*100)</f>
        <v>7.7217345015941907</v>
      </c>
      <c r="U475" s="667">
        <f>IF(INDEX(Historical!$H$7:$H$1213,MATCH(B475,Historical!$B$7:$B$1244,0))=0,"n/a",((INDEX(Historical!$C$7:$C$1222,MATCH(B475,Historical!$B$7:$B$1244,0))/INDEX(Historical!$H$7:$H$1213,MATCH(B475,Historical!$B$7:$B$1244,0)))^(1/5)-1)*100)</f>
        <v>5.7817164316095848</v>
      </c>
      <c r="V475" s="667">
        <f>IF(INDEX(Historical!$N$7:$N$1213,MATCH(B475,Historical!$B$7:$B$1244,0))=0,"n/a",((INDEX(Historical!$C$7:$C$1222,MATCH(B475,Historical!$B$7:$B$1244,0))/INDEX(Historical!$N$7:$N$1213,MATCH(B475,Historical!$B$7:$B$1244,0)))^(1/10)-1)*100)</f>
        <v>3.1971524855039402</v>
      </c>
      <c r="W475" s="668">
        <f>IF(OR(U475&lt;=0,U475="n/a",V475&lt;=0,V475="n/a"),"n/a",U475/V475)</f>
        <v>1.8083955825767446</v>
      </c>
      <c r="X475" s="669">
        <f>IF(OR(AJ475&lt;=0,AJ475="n/a",U475&lt;=0,U475="n/a"),"n/a",U475/AJ475)</f>
        <v>0.10269478564137807</v>
      </c>
      <c r="Y475" s="642"/>
      <c r="Z475" s="618">
        <f>IF(OR(AC475&lt;0.01,AC475="n/a"),"n/a",M475/AC475*100)</f>
        <v>6.0986547085201792</v>
      </c>
      <c r="AA475" s="841">
        <f>IF(OR(AC475&lt;0.01,AC475="n/a"),"n/a",I475/AC475)</f>
        <v>5.0056801195814646</v>
      </c>
      <c r="AB475" s="842">
        <v>12</v>
      </c>
      <c r="AC475" s="821">
        <v>33.450000000000003</v>
      </c>
      <c r="AD475" s="821" t="s">
        <v>135</v>
      </c>
      <c r="AE475" s="821">
        <v>0.98</v>
      </c>
      <c r="AF475" s="821">
        <v>2.4</v>
      </c>
      <c r="AG475" s="821">
        <v>56.3</v>
      </c>
      <c r="AH475" s="821">
        <v>879.5</v>
      </c>
      <c r="AI475" s="821">
        <v>-11.72</v>
      </c>
      <c r="AJ475" s="821">
        <v>56.3</v>
      </c>
      <c r="AK475" s="821">
        <v>-7.5</v>
      </c>
      <c r="AL475" s="833">
        <v>42340</v>
      </c>
      <c r="AM475" s="827">
        <v>0.2</v>
      </c>
      <c r="AN475" s="821">
        <v>0.38</v>
      </c>
      <c r="AO475" s="705">
        <f>IF(U475="n/a","n/a",IF(AA475&lt;0,"n/a",IF(AA475="n/a","n/a",J475+U475-AA475)))</f>
        <v>1.994383182548904</v>
      </c>
      <c r="AP475" s="706">
        <f>IF(U475="n/a","n/a",J475+U475)</f>
        <v>7.0000633021303686</v>
      </c>
      <c r="AQ475" s="843">
        <f>IF(OR(AC475&lt;0.01,AC475="n/a",AF475="n/a"),"n/a",(I475/SQRT(22.5*AC475*(I475/AF475))-1)*100)</f>
        <v>-26.928855712028422</v>
      </c>
      <c r="AR475" s="618">
        <f>INDEX(Historical!$C$7:$C$1222,MATCH(B475,Historical!$B$7:$B$1244,0))*IF(AH475="n/a",1.03,IF(AH475&lt;0,1.01,IF(AH475&gt;10,1.1,(1+AH475/100))))</f>
        <v>2.2000000000000002</v>
      </c>
      <c r="AS475" s="841">
        <f>IF($AI475="n/a",1.03*AR475,IF($AI475&lt;0,1.01*AR475,IF($AI475&gt;10,1.1*AR475,(1+$AI475/100)*AR475)))</f>
        <v>2.2220000000000004</v>
      </c>
      <c r="AT475" s="841">
        <f>IF($AK475="n/a",1.03*AS475,IF($AK475&lt;0,1.01*AS475,IF($AK475&gt;10,1.1*AS475,(1+$AK475/100)*AS475)))</f>
        <v>2.2442200000000003</v>
      </c>
      <c r="AU475" s="841">
        <f>IF($AK475="n/a",1.03*AT475,IF($AK475&lt;0,1.01*AT475,IF($AK475&gt;10,1.1*AT475,(1+$AK475/100)*AT475)))</f>
        <v>2.2666622000000003</v>
      </c>
      <c r="AV475" s="841">
        <f>IF($AK475="n/a",1.03*AU475,IF($AK475&lt;0,1.01*AU475,IF($AK475&gt;10,1.1*AU475,(1+$AK475/100)*AU475)))</f>
        <v>2.2893288220000003</v>
      </c>
      <c r="AW475" s="618">
        <f>SUM(AR475:AV475)</f>
        <v>11.222211022000002</v>
      </c>
      <c r="AX475" s="713">
        <f>AW475/I475*100</f>
        <v>6.7022282740086006</v>
      </c>
      <c r="AY475" s="887">
        <v>1.61</v>
      </c>
      <c r="AZ475" s="827">
        <v>67.23</v>
      </c>
      <c r="BA475" s="827">
        <v>-10.89</v>
      </c>
      <c r="BB475" s="827">
        <v>8.61</v>
      </c>
      <c r="BC475" s="827">
        <v>24.5</v>
      </c>
      <c r="BE475" s="594">
        <v>1974</v>
      </c>
      <c r="BF475" s="853">
        <f>IF(BE475&gt;2020,0,IF(BE475&gt;2008,1,IF(BE475&gt;2001,2,IF(BE475&gt;1990,3,IF(BE475&gt;1980,4,IF(BE475&gt;1973,5,IF(BE475&gt;1970,6,IF(BE475&gt;1960,7,IF(BE475&gt;1958,8,IF(BE475&gt;1953,9,10))))))))))</f>
        <v>5</v>
      </c>
      <c r="BG475" s="837">
        <v>30.3</v>
      </c>
      <c r="BH475" s="820" t="s">
        <v>4443</v>
      </c>
      <c r="BI475" s="820" t="s">
        <v>4444</v>
      </c>
    </row>
    <row r="476" spans="1:61" ht="11.25" customHeight="1" x14ac:dyDescent="0.2">
      <c r="A476" s="826" t="s">
        <v>4988</v>
      </c>
      <c r="B476" s="830" t="s">
        <v>701</v>
      </c>
      <c r="C476" s="885" t="s">
        <v>127</v>
      </c>
      <c r="D476" s="885" t="s">
        <v>190</v>
      </c>
      <c r="E476" s="699">
        <v>23</v>
      </c>
      <c r="F476" s="1122">
        <v>154</v>
      </c>
      <c r="G476" s="1105" t="s">
        <v>105</v>
      </c>
      <c r="H476" s="1105" t="s">
        <v>105</v>
      </c>
      <c r="I476" s="829">
        <v>39.840000000000003</v>
      </c>
      <c r="J476" s="618">
        <f>(M476/I476)*100</f>
        <v>3.9156626506024099</v>
      </c>
      <c r="K476" s="832">
        <v>0.39</v>
      </c>
      <c r="L476" s="842">
        <v>4</v>
      </c>
      <c r="M476" s="609">
        <f>K476*L476</f>
        <v>1.56</v>
      </c>
      <c r="N476" s="825" t="s">
        <v>134</v>
      </c>
      <c r="O476" s="700">
        <v>0.38500000000000001</v>
      </c>
      <c r="P476" s="603">
        <v>44981</v>
      </c>
      <c r="Q476" s="603">
        <v>44993</v>
      </c>
      <c r="R476" s="609">
        <f>(K476-O476)/O476*100</f>
        <v>1.2987012987012998</v>
      </c>
      <c r="S476" s="667">
        <f>IF(INDEX(Historical!$D$7:$D$1220,MATCH(B476,Historical!$B$7:$B$1244,0))=0,"n/a",(INDEX(Historical!$C$7:$C$1222,MATCH(B476,Historical!$B$7:$B$1244,0))/INDEX(Historical!$D$7:$D$1220,MATCH(B476,Historical!$B$7:$B$1244,0))-1)*100)</f>
        <v>1.3157894736842035</v>
      </c>
      <c r="T476" s="667">
        <f>IF(INDEX(Historical!$F$7:$F$1213,MATCH(B476,Historical!$B$7:$B$1244,0))=0,"n/a",((INDEX(Historical!$C$7:$C$1222,MATCH(B476,Historical!$B$7:$B$1244,0))/INDEX(Historical!$F$7:$F$1213,MATCH(B476,Historical!$B$7:$B$1244,0)))^(1/3)-1)*100)</f>
        <v>1.3334903460586967</v>
      </c>
      <c r="U476" s="667">
        <f>IF(INDEX(Historical!$H$7:$H$1213,MATCH(B476,Historical!$B$7:$B$1244,0))=0,"n/a",((INDEX(Historical!$C$7:$C$1222,MATCH(B476,Historical!$B$7:$B$1244,0))/INDEX(Historical!$H$7:$H$1213,MATCH(B476,Historical!$B$7:$B$1244,0)))^(1/5)-1)*100)</f>
        <v>1.3518419169357143</v>
      </c>
      <c r="V476" s="667">
        <f>IF(INDEX(Historical!$N$7:$N$1213,MATCH(B476,Historical!$B$7:$B$1244,0))=0,"n/a",((INDEX(Historical!$C$7:$C$1222,MATCH(B476,Historical!$B$7:$B$1244,0))/INDEX(Historical!$N$7:$N$1213,MATCH(B476,Historical!$B$7:$B$1244,0)))^(1/10)-1)*100)</f>
        <v>6.7684832972096931</v>
      </c>
      <c r="W476" s="668">
        <f>IF(OR(U476&lt;=0,U476="n/a",V476&lt;=0,V476="n/a"),"n/a",U476/V476)</f>
        <v>0.19972597368941</v>
      </c>
      <c r="X476" s="669" t="str">
        <f>IF(OR(AJ476&lt;=0,AJ476="n/a",U476&lt;=0,U476="n/a"),"n/a",U476/AJ476)</f>
        <v>n/a</v>
      </c>
      <c r="Y476" s="631"/>
      <c r="Z476" s="618">
        <f>IF(OR(AC476&lt;0.01,AC476="n/a"),"n/a",M476/AC476*100)</f>
        <v>75</v>
      </c>
      <c r="AA476" s="841">
        <f>IF(OR(AC476&lt;0.01,AC476="n/a"),"n/a",I476/AC476)</f>
        <v>19.153846153846153</v>
      </c>
      <c r="AB476" s="842">
        <v>12</v>
      </c>
      <c r="AC476" s="821">
        <v>2.08</v>
      </c>
      <c r="AD476" s="821">
        <v>2.93</v>
      </c>
      <c r="AE476" s="821">
        <v>0.93</v>
      </c>
      <c r="AF476" s="821">
        <v>2.2000000000000002</v>
      </c>
      <c r="AG476" s="821">
        <v>11.600000000000001</v>
      </c>
      <c r="AH476" s="821">
        <v>-27.6</v>
      </c>
      <c r="AI476" s="821">
        <v>9.76</v>
      </c>
      <c r="AJ476" s="821">
        <v>-8.5</v>
      </c>
      <c r="AK476" s="821">
        <v>6.81</v>
      </c>
      <c r="AL476" s="833">
        <v>2080</v>
      </c>
      <c r="AM476" s="827">
        <v>0.6</v>
      </c>
      <c r="AN476" s="821">
        <v>0.45</v>
      </c>
      <c r="AO476" s="705">
        <f>IF(U476="n/a","n/a",IF(AA476&lt;0,"n/a",IF(AA476="n/a","n/a",J476+U476-AA476)))</f>
        <v>-13.88634158630803</v>
      </c>
      <c r="AP476" s="706">
        <f>IF(U476="n/a","n/a",J476+U476)</f>
        <v>5.2675045675381238</v>
      </c>
      <c r="AQ476" s="843">
        <f>IF(OR(AC476&lt;0.01,AC476="n/a",AF476="n/a"),"n/a",(I476/SQRT(22.5*AC476*(I476/AF476))-1)*100)</f>
        <v>36.851032616510167</v>
      </c>
      <c r="AR476" s="618">
        <f>INDEX(Historical!$C$7:$C$1222,MATCH(B476,Historical!$B$7:$B$1244,0))*IF(AH476="n/a",1.03,IF(AH476&lt;0,1.01,IF(AH476&gt;10,1.1,(1+AH476/100))))</f>
        <v>1.5554000000000001</v>
      </c>
      <c r="AS476" s="841">
        <f>IF($AI476="n/a",1.03*AR476,IF($AI476&lt;0,1.01*AR476,IF($AI476&gt;10,1.1*AR476,(1+$AI476/100)*AR476)))</f>
        <v>1.7072070399999999</v>
      </c>
      <c r="AT476" s="841">
        <f>IF($AK476="n/a",1.03*AS476,IF($AK476&lt;0,1.01*AS476,IF($AK476&gt;10,1.1*AS476,(1+$AK476/100)*AS476)))</f>
        <v>1.823467839424</v>
      </c>
      <c r="AU476" s="841">
        <f>IF($AK476="n/a",1.03*AT476,IF($AK476&lt;0,1.01*AT476,IF($AK476&gt;10,1.1*AT476,(1+$AK476/100)*AT476)))</f>
        <v>1.9476459992887745</v>
      </c>
      <c r="AV476" s="841">
        <f>IF($AK476="n/a",1.03*AU476,IF($AK476&lt;0,1.01*AU476,IF($AK476&gt;10,1.1*AU476,(1+$AK476/100)*AU476)))</f>
        <v>2.0802806918403403</v>
      </c>
      <c r="AW476" s="618">
        <f>SUM(AR476:AV476)</f>
        <v>9.1140015705531141</v>
      </c>
      <c r="AX476" s="713">
        <f>AW476/I476*100</f>
        <v>22.876509966247774</v>
      </c>
      <c r="AY476" s="887">
        <v>1.19</v>
      </c>
      <c r="AZ476" s="827">
        <v>33</v>
      </c>
      <c r="BA476" s="827">
        <v>-23.07</v>
      </c>
      <c r="BB476" s="827">
        <v>-6.1400000000000006</v>
      </c>
      <c r="BC476" s="827">
        <v>-4.0199999999999996</v>
      </c>
      <c r="BE476" s="594">
        <v>2001</v>
      </c>
      <c r="BF476" s="853">
        <f>IF(BE476&gt;2020,0,IF(BE476&gt;2008,1,IF(BE476&gt;2001,2,IF(BE476&gt;1990,3,IF(BE476&gt;1980,4,IF(BE476&gt;1973,5,IF(BE476&gt;1970,6,IF(BE476&gt;1960,7,IF(BE476&gt;1958,8,IF(BE476&gt;1953,9,10))))))))))</f>
        <v>3</v>
      </c>
      <c r="BG476" s="837">
        <v>5.7</v>
      </c>
      <c r="BH476" s="820" t="s">
        <v>4443</v>
      </c>
      <c r="BI476" s="820" t="s">
        <v>4444</v>
      </c>
    </row>
    <row r="477" spans="1:61" ht="11.25" customHeight="1" x14ac:dyDescent="0.2">
      <c r="A477" s="819" t="s">
        <v>4989</v>
      </c>
      <c r="B477" s="830" t="s">
        <v>1454</v>
      </c>
      <c r="C477" s="885" t="s">
        <v>107</v>
      </c>
      <c r="D477" s="885" t="s">
        <v>4190</v>
      </c>
      <c r="E477" s="699">
        <v>13</v>
      </c>
      <c r="F477" s="1122">
        <v>286</v>
      </c>
      <c r="G477" s="1122" t="s">
        <v>36</v>
      </c>
      <c r="H477" s="1122" t="s">
        <v>36</v>
      </c>
      <c r="I477" t="n">
        <v>12.62</v>
      </c>
      <c r="J477" s="618">
        <f>(M477/I477)*100</f>
        <v>5.7887120115774247</v>
      </c>
      <c r="K477" s="832">
        <v>0.2</v>
      </c>
      <c r="L477" s="842">
        <v>4</v>
      </c>
      <c r="M477" s="609">
        <f>K477*L477</f>
        <v>0.8</v>
      </c>
      <c r="N477" s="825" t="s">
        <v>106</v>
      </c>
      <c r="O477" s="700">
        <v>0.19</v>
      </c>
      <c r="P477" s="891">
        <v>44321</v>
      </c>
      <c r="Q477" s="891">
        <v>44333</v>
      </c>
      <c r="R477" s="609">
        <f>(K477-O477)/O477*100</f>
        <v>5.2631578947368469</v>
      </c>
      <c r="S477" s="667">
        <f>IF(INDEX(Historical!$D$7:$D$1220,MATCH(B477,Historical!$B$7:$B$1244,0))=0,"n/a",(INDEX(Historical!$C$7:$C$1222,MATCH(B477,Historical!$B$7:$B$1244,0))/INDEX(Historical!$D$7:$D$1220,MATCH(B477,Historical!$B$7:$B$1244,0))-1)*100)</f>
        <v>1.2658227848101333</v>
      </c>
      <c r="T477" s="667">
        <f>IF(INDEX(Historical!$F$7:$F$1213,MATCH(B477,Historical!$B$7:$B$1244,0))=0,"n/a",((INDEX(Historical!$C$7:$C$1222,MATCH(B477,Historical!$B$7:$B$1244,0))/INDEX(Historical!$F$7:$F$1213,MATCH(B477,Historical!$B$7:$B$1244,0)))^(1/3)-1)*100)</f>
        <v>3.5744168651286268</v>
      </c>
      <c r="U477" s="667">
        <f>IF(INDEX(Historical!$H$7:$H$1213,MATCH(B477,Historical!$B$7:$B$1244,0))=0,"n/a",((INDEX(Historical!$C$7:$C$1222,MATCH(B477,Historical!$B$7:$B$1244,0))/INDEX(Historical!$H$7:$H$1213,MATCH(B477,Historical!$B$7:$B$1244,0)))^(1/5)-1)*100)</f>
        <v>4.5639552591273169</v>
      </c>
      <c r="V477" s="667">
        <f>IF(INDEX(Historical!$N$7:$N$1213,MATCH(B477,Historical!$B$7:$B$1244,0))=0,"n/a",((INDEX(Historical!$C$7:$C$1222,MATCH(B477,Historical!$B$7:$B$1244,0))/INDEX(Historical!$N$7:$N$1213,MATCH(B477,Historical!$B$7:$B$1244,0)))^(1/10)-1)*100)</f>
        <v>5.2409779148925528</v>
      </c>
      <c r="W477" s="668">
        <f>IF(OR(U477&lt;=0,U477="n/a",V477&lt;=0,V477="n/a"),"n/a",U477/V477)</f>
        <v>0.87082131106841043</v>
      </c>
      <c r="X477" s="669">
        <f>IF(OR(AJ477&lt;=0,AJ477="n/a",U477&lt;=0,U477="n/a"),"n/a",U477/AJ477)</f>
        <v>0.23050279086501599</v>
      </c>
      <c r="Y477" s="640" t="s">
        <v>5347</v>
      </c>
      <c r="Z477" s="618">
        <f>IF(OR(AC477&lt;0.01,AC477="n/a"),"n/a",M477/AC477*100)</f>
        <v>79.207920792079207</v>
      </c>
      <c r="AA477" s="841">
        <f>IF(OR(AC477&lt;0.01,AC477="n/a"),"n/a",I477/AC477)</f>
        <v>13.683168316831683</v>
      </c>
      <c r="AB477" s="842">
        <v>12</v>
      </c>
      <c r="AC477" s="821">
        <v>1.01</v>
      </c>
      <c r="AD477" s="821">
        <v>1.94</v>
      </c>
      <c r="AE477" s="821">
        <v>4.16</v>
      </c>
      <c r="AF477" s="821">
        <v>1.19</v>
      </c>
      <c r="AG477" s="821">
        <v>7.9</v>
      </c>
      <c r="AH477" s="821">
        <v>95.199999999999989</v>
      </c>
      <c r="AI477" s="821">
        <v>1.21</v>
      </c>
      <c r="AJ477" s="821">
        <v>19.8</v>
      </c>
      <c r="AK477" s="821">
        <v>7.0000000000000009</v>
      </c>
      <c r="AL477" s="833">
        <v>1760</v>
      </c>
      <c r="AM477" s="827">
        <v>0.3</v>
      </c>
      <c r="AN477" s="821">
        <v>0.27</v>
      </c>
      <c r="AO477" s="705">
        <f>IF(U477="n/a","n/a",IF(AA477&lt;0,"n/a",IF(AA477="n/a","n/a",J477+U477-AA477)))</f>
        <v>-3.3305010461269404</v>
      </c>
      <c r="AP477" s="706">
        <f>IF(U477="n/a","n/a",J477+U477)</f>
        <v>10.352667270704742</v>
      </c>
      <c r="AQ477" s="843">
        <f>IF(OR(AC477&lt;0.01,AC477="n/a",AF477="n/a"),"n/a",(I477/SQRT(22.5*AC477*(I477/AF477))-1)*100)</f>
        <v>-14.930171696607053</v>
      </c>
      <c r="AR477" s="618">
        <f>INDEX(Historical!$C$7:$C$1222,MATCH(B477,Historical!$B$7:$B$1244,0))*IF(AH477="n/a",1.03,IF(AH477&lt;0,1.01,IF(AH477&gt;10,1.1,(1+AH477/100))))</f>
        <v>0.88000000000000012</v>
      </c>
      <c r="AS477" s="841">
        <f>IF($AI477="n/a",1.03*AR477,IF($AI477&lt;0,1.01*AR477,IF($AI477&gt;10,1.1*AR477,(1+$AI477/100)*AR477)))</f>
        <v>0.89064800000000011</v>
      </c>
      <c r="AT477" s="841">
        <f>IF($AK477="n/a",1.03*AS477,IF($AK477&lt;0,1.01*AS477,IF($AK477&gt;10,1.1*AS477,(1+$AK477/100)*AS477)))</f>
        <v>0.95299336000000012</v>
      </c>
      <c r="AU477" s="841">
        <f>IF($AK477="n/a",1.03*AT477,IF($AK477&lt;0,1.01*AT477,IF($AK477&gt;10,1.1*AT477,(1+$AK477/100)*AT477)))</f>
        <v>1.0197028952000002</v>
      </c>
      <c r="AV477" s="841">
        <f>IF($AK477="n/a",1.03*AU477,IF($AK477&lt;0,1.01*AU477,IF($AK477&gt;10,1.1*AU477,(1+$AK477/100)*AU477)))</f>
        <v>1.0910820978640003</v>
      </c>
      <c r="AW477" s="618">
        <f>SUM(AR477:AV477)</f>
        <v>4.8344263530640008</v>
      </c>
      <c r="AX477" s="713">
        <f>AW477/I477*100</f>
        <v>34.981377373835024</v>
      </c>
      <c r="AY477" s="887">
        <v>0.59</v>
      </c>
      <c r="AZ477" s="827">
        <v>14.78</v>
      </c>
      <c r="BA477" s="827">
        <v>-9.9699999999999989</v>
      </c>
      <c r="BB477" s="827">
        <v>-1.26</v>
      </c>
      <c r="BC477" s="827">
        <v>-0.24</v>
      </c>
      <c r="BE477" s="594">
        <v>2010</v>
      </c>
      <c r="BF477" s="853">
        <f>IF(BE477&gt;2020,0,IF(BE477&gt;2008,1,IF(BE477&gt;2001,2,IF(BE477&gt;1990,3,IF(BE477&gt;1980,4,IF(BE477&gt;1973,5,IF(BE477&gt;1970,6,IF(BE477&gt;1960,7,IF(BE477&gt;1958,8,IF(BE477&gt;1953,9,10))))))))))</f>
        <v>1</v>
      </c>
      <c r="BG477" s="837">
        <v>0.8</v>
      </c>
      <c r="BH477" s="820" t="s">
        <v>4443</v>
      </c>
      <c r="BI477" s="820" t="s">
        <v>4444</v>
      </c>
    </row>
    <row r="478" spans="1:61" ht="11.25" customHeight="1" x14ac:dyDescent="0.2">
      <c r="A478" s="826" t="s">
        <v>4990</v>
      </c>
      <c r="B478" s="830" t="s">
        <v>697</v>
      </c>
      <c r="C478" s="885" t="s">
        <v>130</v>
      </c>
      <c r="D478" s="885" t="s">
        <v>4187</v>
      </c>
      <c r="E478" s="699">
        <v>19</v>
      </c>
      <c r="F478" s="1122">
        <v>207</v>
      </c>
      <c r="G478" s="1105" t="s">
        <v>36</v>
      </c>
      <c r="H478" s="1105" t="s">
        <v>36</v>
      </c>
      <c r="I478" s="829">
        <v>57.78</v>
      </c>
      <c r="J478" s="618">
        <f>(M478/I478)*100</f>
        <v>4.430598823122188</v>
      </c>
      <c r="K478" s="832">
        <v>0.64</v>
      </c>
      <c r="L478" s="842">
        <v>4</v>
      </c>
      <c r="M478" s="609">
        <f>K478*L478</f>
        <v>2.56</v>
      </c>
      <c r="N478" s="825" t="s">
        <v>316</v>
      </c>
      <c r="O478" s="700">
        <v>0.63</v>
      </c>
      <c r="P478" s="603">
        <v>44999</v>
      </c>
      <c r="Q478" s="603">
        <v>45016</v>
      </c>
      <c r="R478" s="609">
        <f>(K478-O478)/O478*100</f>
        <v>1.5873015873015885</v>
      </c>
      <c r="S478" s="667">
        <f>IF(INDEX(Historical!$D$7:$D$1220,MATCH(B478,Historical!$B$7:$B$1244,0))=0,"n/a",(INDEX(Historical!$C$7:$C$1222,MATCH(B478,Historical!$B$7:$B$1244,0))/INDEX(Historical!$D$7:$D$1220,MATCH(B478,Historical!$B$7:$B$1244,0))-1)*100)</f>
        <v>1.6129032258064502</v>
      </c>
      <c r="T478" s="667">
        <f>IF(INDEX(Historical!$F$7:$F$1213,MATCH(B478,Historical!$B$7:$B$1244,0))=0,"n/a",((INDEX(Historical!$C$7:$C$1222,MATCH(B478,Historical!$B$7:$B$1244,0))/INDEX(Historical!$F$7:$F$1213,MATCH(B478,Historical!$B$7:$B$1244,0)))^(1/3)-1)*100)</f>
        <v>3.0918266757153035</v>
      </c>
      <c r="U478" s="667">
        <f>IF(INDEX(Historical!$H$7:$H$1213,MATCH(B478,Historical!$B$7:$B$1244,0))=0,"n/a",((INDEX(Historical!$C$7:$C$1222,MATCH(B478,Historical!$B$7:$B$1244,0))/INDEX(Historical!$H$7:$H$1213,MATCH(B478,Historical!$B$7:$B$1244,0)))^(1/5)-1)*100)</f>
        <v>3.7137289336648172</v>
      </c>
      <c r="V478" s="667">
        <f>IF(INDEX(Historical!$N$7:$N$1213,MATCH(B478,Historical!$B$7:$B$1244,0))=0,"n/a",((INDEX(Historical!$C$7:$C$1222,MATCH(B478,Historical!$B$7:$B$1244,0))/INDEX(Historical!$N$7:$N$1213,MATCH(B478,Historical!$B$7:$B$1244,0)))^(1/10)-1)*100)</f>
        <v>5.4663418443281486</v>
      </c>
      <c r="W478" s="668">
        <f>IF(OR(U478&lt;=0,U478="n/a",V478&lt;=0,V478="n/a"),"n/a",U478/V478)</f>
        <v>0.67938102654852539</v>
      </c>
      <c r="X478" s="669" t="str">
        <f>IF(OR(AJ478&lt;=0,AJ478="n/a",U478&lt;=0,U478="n/a"),"n/a",U478/AJ478)</f>
        <v>n/a</v>
      </c>
      <c r="Y478" s="631"/>
      <c r="Z478" s="618">
        <f>IF(OR(AC478&lt;0.01,AC478="n/a"),"n/a",M478/AC478*100)</f>
        <v>79.012345679012341</v>
      </c>
      <c r="AA478" s="841">
        <f>IF(OR(AC478&lt;0.01,AC478="n/a"),"n/a",I478/AC478)</f>
        <v>17.833333333333332</v>
      </c>
      <c r="AB478" s="842">
        <v>12</v>
      </c>
      <c r="AC478" s="821">
        <v>3.24</v>
      </c>
      <c r="AD478" s="821">
        <v>3.97</v>
      </c>
      <c r="AE478" s="821">
        <v>2.34</v>
      </c>
      <c r="AF478" s="821">
        <v>1.27</v>
      </c>
      <c r="AG478" s="821">
        <v>7.3</v>
      </c>
      <c r="AH478" s="821">
        <v>-9.7000000000000011</v>
      </c>
      <c r="AI478" s="821">
        <v>3.83</v>
      </c>
      <c r="AJ478" s="821">
        <v>-0.6</v>
      </c>
      <c r="AK478" s="821">
        <v>4.5</v>
      </c>
      <c r="AL478" s="833">
        <v>3450</v>
      </c>
      <c r="AM478" s="827">
        <v>0.6</v>
      </c>
      <c r="AN478" s="821">
        <v>0.99</v>
      </c>
      <c r="AO478" s="705">
        <f>IF(U478="n/a","n/a",IF(AA478&lt;0,"n/a",IF(AA478="n/a","n/a",J478+U478-AA478)))</f>
        <v>-9.689005576546327</v>
      </c>
      <c r="AP478" s="706">
        <f>IF(U478="n/a","n/a",J478+U478)</f>
        <v>8.1443277567870052</v>
      </c>
      <c r="AQ478" s="843">
        <f>IF(OR(AC478&lt;0.01,AC478="n/a",AF478="n/a"),"n/a",(I478/SQRT(22.5*AC478*(I478/AF478))-1)*100)</f>
        <v>0.32908813462786402</v>
      </c>
      <c r="AR478" s="618">
        <f>INDEX(Historical!$C$7:$C$1222,MATCH(B478,Historical!$B$7:$B$1244,0))*IF(AH478="n/a",1.03,IF(AH478&lt;0,1.01,IF(AH478&gt;10,1.1,(1+AH478/100))))</f>
        <v>2.5451999999999999</v>
      </c>
      <c r="AS478" s="841">
        <f>IF($AI478="n/a",1.03*AR478,IF($AI478&lt;0,1.01*AR478,IF($AI478&gt;10,1.1*AR478,(1+$AI478/100)*AR478)))</f>
        <v>2.64268116</v>
      </c>
      <c r="AT478" s="841">
        <f>IF($AK478="n/a",1.03*AS478,IF($AK478&lt;0,1.01*AS478,IF($AK478&gt;10,1.1*AS478,(1+$AK478/100)*AS478)))</f>
        <v>2.7616018121999999</v>
      </c>
      <c r="AU478" s="841">
        <f>IF($AK478="n/a",1.03*AT478,IF($AK478&lt;0,1.01*AT478,IF($AK478&gt;10,1.1*AT478,(1+$AK478/100)*AT478)))</f>
        <v>2.8858738937489998</v>
      </c>
      <c r="AV478" s="841">
        <f>IF($AK478="n/a",1.03*AU478,IF($AK478&lt;0,1.01*AU478,IF($AK478&gt;10,1.1*AU478,(1+$AK478/100)*AU478)))</f>
        <v>3.0157382189677047</v>
      </c>
      <c r="AW478" s="618">
        <f>SUM(AR478:AV478)</f>
        <v>13.851095084916706</v>
      </c>
      <c r="AX478" s="713">
        <f>AW478/I478*100</f>
        <v>23.9721271805412</v>
      </c>
      <c r="AY478" s="887">
        <v>0.45</v>
      </c>
      <c r="AZ478" s="827">
        <v>18.690000000000001</v>
      </c>
      <c r="BA478" s="827">
        <v>-8.3699999999999992</v>
      </c>
      <c r="BB478" s="827">
        <v>0.36</v>
      </c>
      <c r="BC478" s="827">
        <v>3.09</v>
      </c>
      <c r="BE478" s="594">
        <v>2005</v>
      </c>
      <c r="BF478" s="853">
        <f>IF(BE478&gt;2020,0,IF(BE478&gt;2008,1,IF(BE478&gt;2001,2,IF(BE478&gt;1990,3,IF(BE478&gt;1980,4,IF(BE478&gt;1973,5,IF(BE478&gt;1970,6,IF(BE478&gt;1960,7,IF(BE478&gt;1958,8,IF(BE478&gt;1953,9,10))))))))))</f>
        <v>2</v>
      </c>
      <c r="BG478" s="837">
        <v>2.6</v>
      </c>
      <c r="BH478" s="820" t="s">
        <v>4443</v>
      </c>
      <c r="BI478" s="820" t="s">
        <v>4444</v>
      </c>
    </row>
    <row r="479" spans="1:61" s="737" customFormat="1" ht="11.25" customHeight="1" x14ac:dyDescent="0.2">
      <c r="A479" s="613" t="s">
        <v>4991</v>
      </c>
      <c r="B479" s="743" t="s">
        <v>699</v>
      </c>
      <c r="C479" s="885" t="s">
        <v>107</v>
      </c>
      <c r="D479" s="885" t="s">
        <v>4197</v>
      </c>
      <c r="E479" s="721">
        <v>25</v>
      </c>
      <c r="F479" s="1122">
        <v>144</v>
      </c>
      <c r="G479" s="1121" t="s">
        <v>36</v>
      </c>
      <c r="H479" s="1121" t="s">
        <v>36</v>
      </c>
      <c r="I479" t="n">
        <v>29.29</v>
      </c>
      <c r="J479" s="723">
        <f>(M479/I479)*100</f>
        <v>3.3898305084745761</v>
      </c>
      <c r="K479" s="741">
        <v>0.28999999999999998</v>
      </c>
      <c r="L479" s="725">
        <v>4</v>
      </c>
      <c r="M479" s="726">
        <f>K479*L479</f>
        <v>1.1599999999999999</v>
      </c>
      <c r="N479" s="727" t="s">
        <v>138</v>
      </c>
      <c r="O479" s="742">
        <v>0.28000000000000003</v>
      </c>
      <c r="P479" s="1037">
        <v>44938</v>
      </c>
      <c r="Q479" s="1037">
        <v>44958</v>
      </c>
      <c r="R479" s="726">
        <f>(K479-O479)/O479*100</f>
        <v>3.5714285714285547</v>
      </c>
      <c r="S479" s="667">
        <f>IF(INDEX(Historical!$D$7:$D$1220,MATCH(B479,Historical!$B$7:$B$1244,0))=0,"n/a",(INDEX(Historical!$C$7:$C$1222,MATCH(B479,Historical!$B$7:$B$1244,0))/INDEX(Historical!$D$7:$D$1220,MATCH(B479,Historical!$B$7:$B$1244,0))-1)*100)</f>
        <v>7.6923076923077094</v>
      </c>
      <c r="T479" s="667">
        <f>IF(INDEX(Historical!$F$7:$F$1213,MATCH(B479,Historical!$B$7:$B$1244,0))=0,"n/a",((INDEX(Historical!$C$7:$C$1222,MATCH(B479,Historical!$B$7:$B$1244,0))/INDEX(Historical!$F$7:$F$1213,MATCH(B479,Historical!$B$7:$B$1244,0)))^(1/3)-1)*100)</f>
        <v>5.2726599609396629</v>
      </c>
      <c r="U479" s="667">
        <f>IF(INDEX(Historical!$H$7:$H$1213,MATCH(B479,Historical!$B$7:$B$1244,0))=0,"n/a",((INDEX(Historical!$C$7:$C$1222,MATCH(B479,Historical!$B$7:$B$1244,0))/INDEX(Historical!$H$7:$H$1213,MATCH(B479,Historical!$B$7:$B$1244,0)))^(1/5)-1)*100)</f>
        <v>5.2623963446703836</v>
      </c>
      <c r="V479" s="667">
        <f>IF(INDEX(Historical!$N$7:$N$1213,MATCH(B479,Historical!$B$7:$B$1244,0))=0,"n/a",((INDEX(Historical!$C$7:$C$1222,MATCH(B479,Historical!$B$7:$B$1244,0))/INDEX(Historical!$N$7:$N$1213,MATCH(B479,Historical!$B$7:$B$1244,0)))^(1/10)-1)*100)</f>
        <v>4.4123984639697023</v>
      </c>
      <c r="W479" s="668">
        <f>IF(OR(U479&lt;=0,U479="n/a",V479&lt;=0,V479="n/a"),"n/a",U479/V479)</f>
        <v>1.1926385134165702</v>
      </c>
      <c r="X479" s="669">
        <f>IF(OR(AJ479&lt;=0,AJ479="n/a",U479&lt;=0,U479="n/a"),"n/a",U479/AJ479)</f>
        <v>0.24590637124627962</v>
      </c>
      <c r="Y479" s="1134"/>
      <c r="Z479" s="723">
        <f>IF(OR(AC479&lt;0.01,AC479="n/a"),"n/a",M479/AC479*100)</f>
        <v>32.402234636871505</v>
      </c>
      <c r="AA479" s="730">
        <f>IF(OR(AC479&lt;0.01,AC479="n/a"),"n/a",I479/AC479)</f>
        <v>9.5586592178770946</v>
      </c>
      <c r="AB479" s="725">
        <v>12</v>
      </c>
      <c r="AC479" s="731">
        <v>3.58</v>
      </c>
      <c r="AD479" s="731" t="s">
        <v>135</v>
      </c>
      <c r="AE479" s="731">
        <v>3.69</v>
      </c>
      <c r="AF479" s="731">
        <v>1.75</v>
      </c>
      <c r="AG479" s="731">
        <v>15.2</v>
      </c>
      <c r="AH479" s="731">
        <v>45.7</v>
      </c>
      <c r="AI479" s="731" t="s">
        <v>135</v>
      </c>
      <c r="AJ479" s="731">
        <v>21.4</v>
      </c>
      <c r="AK479" s="731" t="s">
        <v>135</v>
      </c>
      <c r="AL479" s="732">
        <v>279.07</v>
      </c>
      <c r="AM479" s="733">
        <v>1</v>
      </c>
      <c r="AN479" s="731">
        <v>0</v>
      </c>
      <c r="AO479" s="734">
        <f>IF(U479="n/a","n/a",IF(AA479&lt;0,"n/a",IF(AA479="n/a","n/a",J479+U479-AA479)))</f>
        <v>-0.90643236473213484</v>
      </c>
      <c r="AP479" s="735">
        <f>IF(U479="n/a","n/a",J479+U479)</f>
        <v>8.6522268531449598</v>
      </c>
      <c r="AQ479" s="843">
        <f>IF(OR(AC479&lt;0.01,AC479="n/a",AF479="n/a"),"n/a",(I479/SQRT(22.5*AC479*(I479/AF479))-1)*100)</f>
        <v>-13.776379541244522</v>
      </c>
      <c r="AR479" s="618">
        <f>INDEX(Historical!$C$7:$C$1222,MATCH(B479,Historical!$B$7:$B$1244,0))*IF(AH479="n/a",1.03,IF(AH479&lt;0,1.01,IF(AH479&gt;10,1.1,(1+AH479/100))))</f>
        <v>1.2320000000000002</v>
      </c>
      <c r="AS479" s="730">
        <f>IF($AI479="n/a",1.03*AR479,IF($AI479&lt;0,1.01*AR479,IF($AI479&gt;10,1.1*AR479,(1+$AI479/100)*AR479)))</f>
        <v>1.2689600000000003</v>
      </c>
      <c r="AT479" s="730">
        <f>IF($AK479="n/a",1.03*AS479,IF($AK479&lt;0,1.01*AS479,IF($AK479&gt;10,1.1*AS479,(1+$AK479/100)*AS479)))</f>
        <v>1.3070288000000003</v>
      </c>
      <c r="AU479" s="730">
        <f>IF($AK479="n/a",1.03*AT479,IF($AK479&lt;0,1.01*AT479,IF($AK479&gt;10,1.1*AT479,(1+$AK479/100)*AT479)))</f>
        <v>1.3462396640000003</v>
      </c>
      <c r="AV479" s="730">
        <f>IF($AK479="n/a",1.03*AU479,IF($AK479&lt;0,1.01*AU479,IF($AK479&gt;10,1.1*AU479,(1+$AK479/100)*AU479)))</f>
        <v>1.3866268539200004</v>
      </c>
      <c r="AW479" s="723">
        <f>SUM(AR479:AV479)</f>
        <v>6.5408553179200011</v>
      </c>
      <c r="AX479" s="736">
        <f>AW479/I479*100</f>
        <v>19.114130093278789</v>
      </c>
      <c r="AY479" s="888">
        <v>0.44</v>
      </c>
      <c r="AZ479" s="733">
        <v>48.8</v>
      </c>
      <c r="BA479" s="733">
        <v>-1.51</v>
      </c>
      <c r="BB479" s="733">
        <v>0.8</v>
      </c>
      <c r="BC479" s="733">
        <v>19.52</v>
      </c>
      <c r="BD479" s="862"/>
      <c r="BE479" s="594">
        <v>2000</v>
      </c>
      <c r="BF479" s="853">
        <f>IF(BE479&gt;2020,0,IF(BE479&gt;2008,1,IF(BE479&gt;2001,2,IF(BE479&gt;1990,3,IF(BE479&gt;1980,4,IF(BE479&gt;1973,5,IF(BE479&gt;1970,6,IF(BE479&gt;1960,7,IF(BE479&gt;1958,8,IF(BE479&gt;1953,9,10))))))))))</f>
        <v>3</v>
      </c>
      <c r="BG479" s="783">
        <v>1.3</v>
      </c>
      <c r="BH479" s="820" t="s">
        <v>4443</v>
      </c>
      <c r="BI479" s="820" t="s">
        <v>4444</v>
      </c>
    </row>
    <row r="480" spans="1:61" ht="11.25" customHeight="1" x14ac:dyDescent="0.2">
      <c r="A480" s="819" t="s">
        <v>4992</v>
      </c>
      <c r="B480" s="830" t="s">
        <v>303</v>
      </c>
      <c r="C480" s="994" t="s">
        <v>130</v>
      </c>
      <c r="D480" s="994" t="s">
        <v>4198</v>
      </c>
      <c r="E480" s="699">
        <v>67</v>
      </c>
      <c r="F480" s="1122">
        <v>3</v>
      </c>
      <c r="G480" s="1095" t="s">
        <v>36</v>
      </c>
      <c r="H480" s="1095" t="s">
        <v>36</v>
      </c>
      <c r="I480" t="n">
        <v>45.63</v>
      </c>
      <c r="J480" s="618">
        <f>(M480/I480)*100</f>
        <v>4.0132395531650804</v>
      </c>
      <c r="K480" s="832">
        <v>0.48499999999999999</v>
      </c>
      <c r="L480" s="842">
        <v>4</v>
      </c>
      <c r="M480" s="609">
        <f>K480*L480</f>
        <v>1.94</v>
      </c>
      <c r="N480" s="825" t="s">
        <v>106</v>
      </c>
      <c r="O480" s="700">
        <v>0.48249999999999998</v>
      </c>
      <c r="P480" s="603">
        <v>44862</v>
      </c>
      <c r="Q480" s="603">
        <v>44880</v>
      </c>
      <c r="R480" s="609">
        <f>(K480-O480)/O480*100</f>
        <v>0.51813471502590724</v>
      </c>
      <c r="S480" s="667">
        <f>IF(INDEX(Historical!$D$7:$D$1220,MATCH(B480,Historical!$B$7:$B$1244,0))=0,"n/a",(INDEX(Historical!$C$7:$C$1222,MATCH(B480,Historical!$B$7:$B$1244,0))/INDEX(Historical!$D$7:$D$1220,MATCH(B480,Historical!$B$7:$B$1244,0))-1)*100)</f>
        <v>0.52015604681403538</v>
      </c>
      <c r="T480" s="667">
        <f>IF(INDEX(Historical!$F$7:$F$1213,MATCH(B480,Historical!$B$7:$B$1244,0))=0,"n/a",((INDEX(Historical!$C$7:$C$1222,MATCH(B480,Historical!$B$7:$B$1244,0))/INDEX(Historical!$F$7:$F$1213,MATCH(B480,Historical!$B$7:$B$1244,0)))^(1/3)-1)*100)</f>
        <v>0.52288532271891341</v>
      </c>
      <c r="U480" s="667">
        <f>IF(INDEX(Historical!$H$7:$H$1213,MATCH(B480,Historical!$B$7:$B$1244,0))=0,"n/a",((INDEX(Historical!$C$7:$C$1222,MATCH(B480,Historical!$B$7:$B$1244,0))/INDEX(Historical!$H$7:$H$1213,MATCH(B480,Historical!$B$7:$B$1244,0)))^(1/5)-1)*100)</f>
        <v>0.52565314946300123</v>
      </c>
      <c r="V480" s="667">
        <f>IF(INDEX(Historical!$N$7:$N$1213,MATCH(B480,Historical!$B$7:$B$1244,0))=0,"n/a",((INDEX(Historical!$C$7:$C$1222,MATCH(B480,Historical!$B$7:$B$1244,0))/INDEX(Historical!$N$7:$N$1213,MATCH(B480,Historical!$B$7:$B$1244,0)))^(1/10)-1)*100)</f>
        <v>0.76893001555744522</v>
      </c>
      <c r="W480" s="668">
        <f>IF(OR(U480&lt;=0,U480="n/a",V480&lt;=0,V480="n/a"),"n/a",U480/V480)</f>
        <v>0.68361637447840107</v>
      </c>
      <c r="X480" s="669" t="str">
        <f>IF(OR(AJ480&lt;=0,AJ480="n/a",U480&lt;=0,U480="n/a"),"n/a",U480/AJ480)</f>
        <v>n/a</v>
      </c>
      <c r="Y480" s="830"/>
      <c r="Z480" s="618">
        <f>IF(OR(AC480&lt;0.01,AC480="n/a"),"n/a",M480/AC480*100)</f>
        <v>74.615384615384599</v>
      </c>
      <c r="AA480" s="841">
        <f>IF(OR(AC480&lt;0.01,AC480="n/a"),"n/a",I480/AC480)</f>
        <v>18.592307692307692</v>
      </c>
      <c r="AB480" s="842">
        <v>12</v>
      </c>
      <c r="AC480" s="821">
        <v>2.6</v>
      </c>
      <c r="AD480" s="821">
        <v>4.2699999999999996</v>
      </c>
      <c r="AE480" s="821">
        <v>1.77</v>
      </c>
      <c r="AF480" s="821">
        <v>1.43</v>
      </c>
      <c r="AG480" s="821" t="s">
        <v>135</v>
      </c>
      <c r="AH480" s="822">
        <v>-0.4</v>
      </c>
      <c r="AI480" s="822">
        <v>3.2</v>
      </c>
      <c r="AJ480" s="821">
        <v>-11.75</v>
      </c>
      <c r="AK480" s="821">
        <v>4.3</v>
      </c>
      <c r="AL480" s="833">
        <v>1700</v>
      </c>
      <c r="AM480" s="827">
        <v>0.5</v>
      </c>
      <c r="AN480" s="821">
        <v>1.36</v>
      </c>
      <c r="AO480" s="705">
        <f>IF(U480="n/a","n/a",IF(AA480&lt;0,"n/a",IF(AA480="n/a","n/a",J480+U480-AA480)))</f>
        <v>-14.053414989679609</v>
      </c>
      <c r="AP480" s="706">
        <f>IF(U480="n/a","n/a",J480+U480)</f>
        <v>4.5388927026280816</v>
      </c>
      <c r="AQ480" s="843">
        <f>IF(OR(AC480&lt;0.01,AC480="n/a",AF480="n/a"),"n/a",(I480/SQRT(22.5*AC480*(I480/AF480))-1)*100)</f>
        <v>8.7034702502383219</v>
      </c>
      <c r="AR480" s="618">
        <f>INDEX(Historical!$C$7:$C$1222,MATCH(B480,Historical!$B$7:$B$1244,0))*IF(AH480="n/a",1.03,IF(AH480&lt;0,1.01,IF(AH480&gt;10,1.1,(1+AH480/100))))</f>
        <v>1.9518250000000001</v>
      </c>
      <c r="AS480" s="841">
        <f>IF($AI480="n/a",1.03*AR480,IF($AI480&lt;0,1.01*AR480,IF($AI480&gt;10,1.1*AR480,(1+$AI480/100)*AR480)))</f>
        <v>2.0142834000000001</v>
      </c>
      <c r="AT480" s="841">
        <f>IF($AK480="n/a",1.03*AS480,IF($AK480&lt;0,1.01*AS480,IF($AK480&gt;10,1.1*AS480,(1+$AK480/100)*AS480)))</f>
        <v>2.1008975861999999</v>
      </c>
      <c r="AU480" s="841">
        <f>IF($AK480="n/a",1.03*AT480,IF($AK480&lt;0,1.01*AT480,IF($AK480&gt;10,1.1*AT480,(1+$AK480/100)*AT480)))</f>
        <v>2.1912361824065996</v>
      </c>
      <c r="AV480" s="841">
        <f>IF($AK480="n/a",1.03*AU480,IF($AK480&lt;0,1.01*AU480,IF($AK480&gt;10,1.1*AU480,(1+$AK480/100)*AU480)))</f>
        <v>2.2854593382500834</v>
      </c>
      <c r="AW480" s="618">
        <f>SUM(AR480:AV480)</f>
        <v>10.543701506856683</v>
      </c>
      <c r="AX480" s="713">
        <f>AW480/I480*100</f>
        <v>21.811546352620361</v>
      </c>
      <c r="AY480" s="887">
        <v>0.55000000000000004</v>
      </c>
      <c r="AZ480" s="827">
        <v>14.09</v>
      </c>
      <c r="BA480" s="827">
        <v>-16.12</v>
      </c>
      <c r="BB480" s="827">
        <v>-0.76</v>
      </c>
      <c r="BC480" s="827">
        <v>-2.48</v>
      </c>
      <c r="BE480" s="594">
        <v>1957</v>
      </c>
      <c r="BF480" s="853">
        <f>IF(BE480&gt;2020,0,IF(BE480&gt;2008,1,IF(BE480&gt;2001,2,IF(BE480&gt;1990,3,IF(BE480&gt;1980,4,IF(BE480&gt;1973,5,IF(BE480&gt;1970,6,IF(BE480&gt;1960,7,IF(BE480&gt;1958,8,IF(BE480&gt;1953,9,10))))))))))</f>
        <v>9</v>
      </c>
      <c r="BG480" s="837" t="s">
        <v>135</v>
      </c>
      <c r="BH480" s="820" t="s">
        <v>4443</v>
      </c>
      <c r="BI480" s="820" t="s">
        <v>4444</v>
      </c>
    </row>
    <row r="481" spans="1:61" ht="11.25" customHeight="1" x14ac:dyDescent="0.2">
      <c r="A481" s="836" t="s">
        <v>5242</v>
      </c>
      <c r="B481" s="830" t="s">
        <v>5234</v>
      </c>
      <c r="C481" s="885" t="s">
        <v>4055</v>
      </c>
      <c r="D481" s="885" t="s">
        <v>4185</v>
      </c>
      <c r="E481" s="699">
        <v>6</v>
      </c>
      <c r="F481" s="1122">
        <v>681</v>
      </c>
      <c r="G481" s="1122" t="s">
        <v>105</v>
      </c>
      <c r="H481" s="1122" t="s">
        <v>105</v>
      </c>
      <c r="I481" t="n">
        <v>176.55</v>
      </c>
      <c r="J481" s="618">
        <f>(M481/I481)*100</f>
        <v>2.272523532048409</v>
      </c>
      <c r="K481" s="832">
        <v>1.014</v>
      </c>
      <c r="L481" s="842">
        <v>4</v>
      </c>
      <c r="M481" s="609">
        <f>K481*L481</f>
        <v>4.056</v>
      </c>
      <c r="N481" s="825" t="s">
        <v>4418</v>
      </c>
      <c r="O481" s="700">
        <v>0.84499999999999997</v>
      </c>
      <c r="P481" s="603">
        <v>44999</v>
      </c>
      <c r="Q481" s="603">
        <v>45021</v>
      </c>
      <c r="R481" s="609">
        <f>(K481-O481)/O481*100</f>
        <v>20.000000000000004</v>
      </c>
      <c r="S481" s="667">
        <f>IF(INDEX(Historical!$D$7:$D$1220,MATCH(B481,Historical!$B$7:$B$1244,0))=0,"n/a",(INDEX(Historical!$C$7:$C$1222,MATCH(B481,Historical!$B$7:$B$1244,0))/INDEX(Historical!$D$7:$D$1220,MATCH(B481,Historical!$B$7:$B$1244,0))-1)*100)</f>
        <v>50.181818181818194</v>
      </c>
      <c r="T481" s="667">
        <f>IF(INDEX(Historical!$F$7:$F$1213,MATCH(B481,Historical!$B$7:$B$1244,0))=0,"n/a",((INDEX(Historical!$C$7:$C$1222,MATCH(B481,Historical!$B$7:$B$1244,0))/INDEX(Historical!$F$7:$F$1213,MATCH(B481,Historical!$B$7:$B$1244,0)))^(1/3)-1)*100)</f>
        <v>40.158550531866702</v>
      </c>
      <c r="U481" s="667" t="str">
        <f>IF(INDEX(Historical!$H$7:$H$1213,MATCH(B481,Historical!$B$7:$B$1244,0))=0,"n/a",((INDEX(Historical!$C$7:$C$1222,MATCH(B481,Historical!$B$7:$B$1244,0))/INDEX(Historical!$H$7:$H$1213,MATCH(B481,Historical!$B$7:$B$1244,0)))^(1/5)-1)*100)</f>
        <v>n/a</v>
      </c>
      <c r="V481" s="667" t="str">
        <f>IF(INDEX(Historical!$N$7:$N$1213,MATCH(B481,Historical!$B$7:$B$1244,0))=0,"n/a",((INDEX(Historical!$C$7:$C$1222,MATCH(B481,Historical!$B$7:$B$1244,0))/INDEX(Historical!$N$7:$N$1213,MATCH(B481,Historical!$B$7:$B$1244,0)))^(1/10)-1)*100)</f>
        <v>n/a</v>
      </c>
      <c r="W481" s="668" t="str">
        <f>IF(OR(U481&lt;=0,U481="n/a",V481&lt;=0,V481="n/a"),"n/a",U481/V481)</f>
        <v>n/a</v>
      </c>
      <c r="X481" s="669" t="str">
        <f>IF(OR(AJ481&lt;=0,AJ481="n/a",U481&lt;=0,U481="n/a"),"n/a",U481/AJ481)</f>
        <v>n/a</v>
      </c>
      <c r="Y481" s="831" t="s">
        <v>5243</v>
      </c>
      <c r="Z481" s="618">
        <f>IF(OR(AC481&lt;0.01,AC481="n/a"),"n/a",M481/AC481*100)</f>
        <v>38.409090909090907</v>
      </c>
      <c r="AA481" s="841">
        <f>IF(OR(AC481&lt;0.01,AC481="n/a"),"n/a",I481/AC481)</f>
        <v>16.901515151515149</v>
      </c>
      <c r="AB481" s="842">
        <v>12</v>
      </c>
      <c r="AC481" s="821">
        <v>10.56</v>
      </c>
      <c r="AD481" s="821">
        <v>1.69</v>
      </c>
      <c r="AE481" s="821">
        <v>3.57</v>
      </c>
      <c r="AF481" s="821">
        <v>6.56</v>
      </c>
      <c r="AG481" s="821">
        <v>36.1</v>
      </c>
      <c r="AH481" s="821">
        <v>-12.5</v>
      </c>
      <c r="AI481" s="821">
        <v>10.65</v>
      </c>
      <c r="AJ481" s="821">
        <v>63.800000000000004</v>
      </c>
      <c r="AK481" s="821">
        <v>9.9699999999999989</v>
      </c>
      <c r="AL481" s="833">
        <v>47130</v>
      </c>
      <c r="AM481" s="827">
        <v>0.1</v>
      </c>
      <c r="AN481" s="821">
        <v>0</v>
      </c>
      <c r="AO481" s="705" t="str">
        <f>IF(U481="n/a","n/a",IF(AA481&lt;0,"n/a",IF(AA481="n/a","n/a",J481+U481-AA481)))</f>
        <v>n/a</v>
      </c>
      <c r="AP481" s="706" t="str">
        <f>IF(U481="n/a","n/a",J481+U481)</f>
        <v>n/a</v>
      </c>
      <c r="AQ481" s="843">
        <f>IF(OR(AC481&lt;0.01,AC481="n/a",AF481="n/a"),"n/a",(I481/SQRT(22.5*AC481*(I481/AF481))-1)*100)</f>
        <v>121.98492380633961</v>
      </c>
      <c r="AR481" s="618">
        <f>INDEX(Historical!$C$7:$C$1222,MATCH(B481,Historical!$B$7:$B$1244,0))*IF(AH481="n/a",1.03,IF(AH481&lt;0,1.01,IF(AH481&gt;10,1.1,(1+AH481/100))))</f>
        <v>3.1284750000000003</v>
      </c>
      <c r="AS481" s="841">
        <f>IF($AI481="n/a",1.03*AR481,IF($AI481&lt;0,1.01*AR481,IF($AI481&gt;10,1.1*AR481,(1+$AI481/100)*AR481)))</f>
        <v>3.4413225000000005</v>
      </c>
      <c r="AT481" s="841">
        <f>IF($AK481="n/a",1.03*AS481,IF($AK481&lt;0,1.01*AS481,IF($AK481&gt;10,1.1*AS481,(1+$AK481/100)*AS481)))</f>
        <v>3.7844223532500001</v>
      </c>
      <c r="AU481" s="841">
        <f>IF($AK481="n/a",1.03*AT481,IF($AK481&lt;0,1.01*AT481,IF($AK481&gt;10,1.1*AT481,(1+$AK481/100)*AT481)))</f>
        <v>4.1617292618690245</v>
      </c>
      <c r="AV481" s="841">
        <f>IF($AK481="n/a",1.03*AU481,IF($AK481&lt;0,1.01*AU481,IF($AK481&gt;10,1.1*AU481,(1+$AK481/100)*AU481)))</f>
        <v>4.5766536692773654</v>
      </c>
      <c r="AW481" s="618">
        <f>SUM(AR481:AV481)</f>
        <v>19.092602784396391</v>
      </c>
      <c r="AX481" s="713">
        <f>AW481/I481*100</f>
        <v>10.697334594574402</v>
      </c>
      <c r="AY481" s="887">
        <v>1.54</v>
      </c>
      <c r="AZ481" s="827">
        <v>35.130000000000003</v>
      </c>
      <c r="BA481" s="827">
        <v>-9.99</v>
      </c>
      <c r="BB481" s="827">
        <v>2.85</v>
      </c>
      <c r="BC481" s="827">
        <v>6.45</v>
      </c>
      <c r="BE481" s="594">
        <v>2018</v>
      </c>
      <c r="BF481" s="853">
        <f>IF(BE481&gt;2020,0,IF(BE481&gt;2008,1,IF(BE481&gt;2001,2,IF(BE481&gt;1990,3,IF(BE481&gt;1980,4,IF(BE481&gt;1973,5,IF(BE481&gt;1970,6,IF(BE481&gt;1960,7,IF(BE481&gt;1958,8,IF(BE481&gt;1953,9,10))))))))))</f>
        <v>1</v>
      </c>
      <c r="BG481" s="837">
        <v>11.200000000000001</v>
      </c>
      <c r="BH481" s="820" t="s">
        <v>4443</v>
      </c>
      <c r="BI481" s="820" t="s">
        <v>4444</v>
      </c>
    </row>
    <row r="482" spans="1:61" ht="11.25" customHeight="1" x14ac:dyDescent="0.2">
      <c r="A482" s="836" t="s">
        <v>4993</v>
      </c>
      <c r="B482" s="830" t="s">
        <v>4320</v>
      </c>
      <c r="C482" s="885" t="s">
        <v>4178</v>
      </c>
      <c r="D482" s="885" t="s">
        <v>4179</v>
      </c>
      <c r="E482" s="699">
        <v>8</v>
      </c>
      <c r="F482" s="1122">
        <v>597</v>
      </c>
      <c r="G482" s="1116" t="s">
        <v>105</v>
      </c>
      <c r="H482" s="1116" t="s">
        <v>105</v>
      </c>
      <c r="I482" s="829">
        <v>48.43</v>
      </c>
      <c r="J482" s="618">
        <f>(M482/I482)*100</f>
        <v>3.4689242205244684</v>
      </c>
      <c r="K482" s="832">
        <v>0.42</v>
      </c>
      <c r="L482" s="842">
        <v>4</v>
      </c>
      <c r="M482" s="609">
        <f>K482*L482</f>
        <v>1.68</v>
      </c>
      <c r="N482" s="825" t="s">
        <v>316</v>
      </c>
      <c r="O482" s="700">
        <v>0.38</v>
      </c>
      <c r="P482" s="603">
        <v>44909</v>
      </c>
      <c r="Q482" s="603">
        <v>44925</v>
      </c>
      <c r="R482" s="609">
        <f>(K482-O482)/O482*100</f>
        <v>10.52631578947368</v>
      </c>
      <c r="S482" s="667">
        <f>IF(INDEX(Historical!$D$7:$D$1220,MATCH(B482,Historical!$B$7:$B$1244,0))=0,"n/a",(INDEX(Historical!$C$7:$C$1222,MATCH(B482,Historical!$B$7:$B$1244,0))/INDEX(Historical!$D$7:$D$1220,MATCH(B482,Historical!$B$7:$B$1244,0))-1)*100)</f>
        <v>11.130899376669646</v>
      </c>
      <c r="T482" s="667">
        <f>IF(INDEX(Historical!$F$7:$F$1213,MATCH(B482,Historical!$B$7:$B$1244,0))=0,"n/a",((INDEX(Historical!$C$7:$C$1222,MATCH(B482,Historical!$B$7:$B$1244,0))/INDEX(Historical!$F$7:$F$1213,MATCH(B482,Historical!$B$7:$B$1244,0)))^(1/3)-1)*100)</f>
        <v>11.102644857564847</v>
      </c>
      <c r="U482" s="667">
        <f>IF(INDEX(Historical!$H$7:$H$1213,MATCH(B482,Historical!$B$7:$B$1244,0))=0,"n/a",((INDEX(Historical!$C$7:$C$1222,MATCH(B482,Historical!$B$7:$B$1244,0))/INDEX(Historical!$H$7:$H$1213,MATCH(B482,Historical!$B$7:$B$1244,0)))^(1/5)-1)*100)</f>
        <v>11.382417860287909</v>
      </c>
      <c r="V482" s="667" t="str">
        <f>IF(INDEX(Historical!$N$7:$N$1213,MATCH(B482,Historical!$B$7:$B$1244,0))=0,"n/a",((INDEX(Historical!$C$7:$C$1222,MATCH(B482,Historical!$B$7:$B$1244,0))/INDEX(Historical!$N$7:$N$1213,MATCH(B482,Historical!$B$7:$B$1244,0)))^(1/10)-1)*100)</f>
        <v>n/a</v>
      </c>
      <c r="W482" s="668" t="str">
        <f>IF(OR(U482&lt;=0,U482="n/a",V482&lt;=0,V482="n/a"),"n/a",U482/V482)</f>
        <v>n/a</v>
      </c>
      <c r="X482" s="669" t="str">
        <f>IF(OR(AJ482&lt;=0,AJ482="n/a",U482&lt;=0,U482="n/a"),"n/a",U482/AJ482)</f>
        <v>n/a</v>
      </c>
      <c r="Y482" s="831"/>
      <c r="Z482" s="618" t="str">
        <f>IF(OR(AC482&lt;0.01,AC482="n/a"),"n/a",M482/AC482*100)</f>
        <v>n/a</v>
      </c>
      <c r="AA482" s="841" t="str">
        <f>IF(OR(AC482&lt;0.01,AC482="n/a"),"n/a",I482/AC482)</f>
        <v>n/a</v>
      </c>
      <c r="AB482" s="842">
        <v>12</v>
      </c>
      <c r="AC482" s="821">
        <v>-0.36</v>
      </c>
      <c r="AD482" s="821" t="s">
        <v>135</v>
      </c>
      <c r="AE482" s="821">
        <v>4.84</v>
      </c>
      <c r="AF482" s="821">
        <v>2.34</v>
      </c>
      <c r="AG482" s="821">
        <v>4.1000000000000005</v>
      </c>
      <c r="AH482" s="821">
        <v>-48.699999999999996</v>
      </c>
      <c r="AI482" s="821">
        <v>38.5</v>
      </c>
      <c r="AJ482" s="821">
        <v>-2.7</v>
      </c>
      <c r="AK482" s="821">
        <v>5</v>
      </c>
      <c r="AL482" s="833">
        <v>1280</v>
      </c>
      <c r="AM482" s="827">
        <v>0.1</v>
      </c>
      <c r="AN482" s="821">
        <v>0</v>
      </c>
      <c r="AO482" s="705" t="str">
        <f>IF(U482="n/a","n/a",IF(AA482&lt;0,"n/a",IF(AA482="n/a","n/a",J482+U482-AA482)))</f>
        <v>n/a</v>
      </c>
      <c r="AP482" s="706">
        <f>IF(U482="n/a","n/a",J482+U482)</f>
        <v>14.851342080812376</v>
      </c>
      <c r="AQ482" s="843" t="str">
        <f>IF(OR(AC482&lt;0.01,AC482="n/a",AF482="n/a"),"n/a",(I482/SQRT(22.5*AC482*(I482/AF482))-1)*100)</f>
        <v>n/a</v>
      </c>
      <c r="AR482" s="618">
        <f>INDEX(Historical!$C$7:$C$1222,MATCH(B482,Historical!$B$7:$B$1244,0))*IF(AH482="n/a",1.03,IF(AH482&lt;0,1.01,IF(AH482&gt;10,1.1,(1+AH482/100))))</f>
        <v>1.5756000000000001</v>
      </c>
      <c r="AS482" s="841">
        <f>IF($AI482="n/a",1.03*AR482,IF($AI482&lt;0,1.01*AR482,IF($AI482&gt;10,1.1*AR482,(1+$AI482/100)*AR482)))</f>
        <v>1.7331600000000003</v>
      </c>
      <c r="AT482" s="841">
        <f>IF($AK482="n/a",1.03*AS482,IF($AK482&lt;0,1.01*AS482,IF($AK482&gt;10,1.1*AS482,(1+$AK482/100)*AS482)))</f>
        <v>1.8198180000000004</v>
      </c>
      <c r="AU482" s="841">
        <f>IF($AK482="n/a",1.03*AT482,IF($AK482&lt;0,1.01*AT482,IF($AK482&gt;10,1.1*AT482,(1+$AK482/100)*AT482)))</f>
        <v>1.9108089000000006</v>
      </c>
      <c r="AV482" s="841">
        <f>IF($AK482="n/a",1.03*AU482,IF($AK482&lt;0,1.01*AU482,IF($AK482&gt;10,1.1*AU482,(1+$AK482/100)*AU482)))</f>
        <v>2.0063493450000007</v>
      </c>
      <c r="AW482" s="618">
        <f>SUM(AR482:AV482)</f>
        <v>9.0457362450000023</v>
      </c>
      <c r="AX482" s="713">
        <f>AW482/I482*100</f>
        <v>18.677960448069385</v>
      </c>
      <c r="AY482" s="887">
        <v>1.1000000000000001</v>
      </c>
      <c r="AZ482" s="827">
        <v>25.240000000000002</v>
      </c>
      <c r="BA482" s="827">
        <v>-49.04</v>
      </c>
      <c r="BB482" s="827">
        <v>3.8899999999999997</v>
      </c>
      <c r="BC482" s="827">
        <v>-9.44</v>
      </c>
      <c r="BE482" s="594">
        <v>2015</v>
      </c>
      <c r="BF482" s="853">
        <f>IF(BE482&gt;2020,0,IF(BE482&gt;2008,1,IF(BE482&gt;2001,2,IF(BE482&gt;1990,3,IF(BE482&gt;1980,4,IF(BE482&gt;1973,5,IF(BE482&gt;1970,6,IF(BE482&gt;1960,7,IF(BE482&gt;1958,8,IF(BE482&gt;1953,9,10))))))))))</f>
        <v>1</v>
      </c>
      <c r="BG482" s="837">
        <v>1</v>
      </c>
      <c r="BH482" s="820" t="s">
        <v>4443</v>
      </c>
      <c r="BI482" s="820" t="s">
        <v>4445</v>
      </c>
    </row>
    <row r="483" spans="1:61" ht="11.25" customHeight="1" x14ac:dyDescent="0.2">
      <c r="A483" s="826" t="s">
        <v>4994</v>
      </c>
      <c r="B483" s="830" t="s">
        <v>1443</v>
      </c>
      <c r="C483" s="885" t="s">
        <v>4201</v>
      </c>
      <c r="D483" s="885" t="s">
        <v>513</v>
      </c>
      <c r="E483" s="699">
        <v>11</v>
      </c>
      <c r="F483" s="1122">
        <v>455</v>
      </c>
      <c r="G483" s="1098" t="s">
        <v>105</v>
      </c>
      <c r="H483" s="1098" t="s">
        <v>105</v>
      </c>
      <c r="I483" t="n">
        <v>167.41</v>
      </c>
      <c r="J483" s="618">
        <f>(M483/I483)*100</f>
        <v>2.9047875201721354</v>
      </c>
      <c r="K483" s="832">
        <v>1.35</v>
      </c>
      <c r="L483" s="842">
        <v>4</v>
      </c>
      <c r="M483" s="609">
        <f>K483*L483</f>
        <v>5.4</v>
      </c>
      <c r="N483" s="825" t="s">
        <v>962</v>
      </c>
      <c r="O483" s="700">
        <v>0.9</v>
      </c>
      <c r="P483" s="603">
        <v>44966</v>
      </c>
      <c r="Q483" s="603">
        <v>44981</v>
      </c>
      <c r="R483" s="609">
        <f>(K483-O483)/O483*100</f>
        <v>50.000000000000014</v>
      </c>
      <c r="S483" s="667">
        <f>IF(INDEX(Historical!$D$7:$D$1220,MATCH(B483,Historical!$B$7:$B$1244,0))=0,"n/a",(INDEX(Historical!$C$7:$C$1222,MATCH(B483,Historical!$B$7:$B$1244,0))/INDEX(Historical!$D$7:$D$1220,MATCH(B483,Historical!$B$7:$B$1244,0))-1)*100)</f>
        <v>28.57142857142858</v>
      </c>
      <c r="T483" s="667">
        <f>IF(INDEX(Historical!$F$7:$F$1213,MATCH(B483,Historical!$B$7:$B$1244,0))=0,"n/a",((INDEX(Historical!$C$7:$C$1222,MATCH(B483,Historical!$B$7:$B$1244,0))/INDEX(Historical!$F$7:$F$1213,MATCH(B483,Historical!$B$7:$B$1244,0)))^(1/3)-1)*100)</f>
        <v>25.99210498948732</v>
      </c>
      <c r="U483" s="667">
        <f>IF(INDEX(Historical!$H$7:$H$1213,MATCH(B483,Historical!$B$7:$B$1244,0))=0,"n/a",((INDEX(Historical!$C$7:$C$1222,MATCH(B483,Historical!$B$7:$B$1244,0))/INDEX(Historical!$H$7:$H$1213,MATCH(B483,Historical!$B$7:$B$1244,0)))^(1/5)-1)*100)</f>
        <v>24.573093961551741</v>
      </c>
      <c r="V483" s="667" t="str">
        <f>IF(INDEX(Historical!$N$7:$N$1213,MATCH(B483,Historical!$B$7:$B$1244,0))=0,"n/a",((INDEX(Historical!$C$7:$C$1222,MATCH(B483,Historical!$B$7:$B$1244,0))/INDEX(Historical!$N$7:$N$1213,MATCH(B483,Historical!$B$7:$B$1244,0)))^(1/10)-1)*100)</f>
        <v>n/a</v>
      </c>
      <c r="W483" s="668" t="str">
        <f>IF(OR(U483&lt;=0,U483="n/a",V483&lt;=0,V483="n/a"),"n/a",U483/V483)</f>
        <v>n/a</v>
      </c>
      <c r="X483" s="669">
        <f>IF(OR(AJ483&lt;=0,AJ483="n/a",U483&lt;=0,U483="n/a"),"n/a",U483/AJ483)</f>
        <v>0.53770446305364861</v>
      </c>
      <c r="Y483" s="631"/>
      <c r="Z483" s="618">
        <f>IF(OR(AC483&lt;0.01,AC483="n/a"),"n/a",M483/AC483*100)</f>
        <v>21.565495207667734</v>
      </c>
      <c r="AA483" s="841">
        <f>IF(OR(AC483&lt;0.01,AC483="n/a"),"n/a",I483/AC483)</f>
        <v>7.4241214057507996</v>
      </c>
      <c r="AB483" s="842">
        <v>12</v>
      </c>
      <c r="AC483" s="821">
        <v>25.04</v>
      </c>
      <c r="AD483" s="821">
        <v>0.38</v>
      </c>
      <c r="AE483" s="821">
        <v>1.5</v>
      </c>
      <c r="AF483" s="821">
        <v>2.5499999999999998</v>
      </c>
      <c r="AG483" s="821">
        <v>35.699999999999996</v>
      </c>
      <c r="AH483" s="821">
        <v>9.3000000000000007</v>
      </c>
      <c r="AI483" s="821">
        <v>-36.35</v>
      </c>
      <c r="AJ483" s="821">
        <v>45.7</v>
      </c>
      <c r="AK483" s="821">
        <v>20.22</v>
      </c>
      <c r="AL483" s="833">
        <v>7460</v>
      </c>
      <c r="AM483" s="827">
        <v>0.3</v>
      </c>
      <c r="AN483" s="822">
        <v>2.4500000000000002</v>
      </c>
      <c r="AO483" s="705">
        <f>IF(U483="n/a","n/a",IF(AA483&lt;0,"n/a",IF(AA483="n/a","n/a",J483+U483-AA483)))</f>
        <v>20.053760075973077</v>
      </c>
      <c r="AP483" s="706">
        <f>IF(U483="n/a","n/a",J483+U483)</f>
        <v>27.477881481723877</v>
      </c>
      <c r="AQ483" s="843">
        <f>IF(OR(AC483&lt;0.01,AC483="n/a",AF483="n/a"),"n/a",(I483/SQRT(22.5*AC483*(I483/AF483))-1)*100)</f>
        <v>-8.2721184162039769</v>
      </c>
      <c r="AR483" s="618">
        <f>INDEX(Historical!$C$7:$C$1222,MATCH(B483,Historical!$B$7:$B$1244,0))*IF(AH483="n/a",1.03,IF(AH483&lt;0,1.01,IF(AH483&gt;10,1.1,(1+AH483/100))))</f>
        <v>3.9348000000000001</v>
      </c>
      <c r="AS483" s="841">
        <f>IF($AI483="n/a",1.03*AR483,IF($AI483&lt;0,1.01*AR483,IF($AI483&gt;10,1.1*AR483,(1+$AI483/100)*AR483)))</f>
        <v>3.974148</v>
      </c>
      <c r="AT483" s="841">
        <f>IF($AK483="n/a",1.03*AS483,IF($AK483&lt;0,1.01*AS483,IF($AK483&gt;10,1.1*AS483,(1+$AK483/100)*AS483)))</f>
        <v>4.3715628000000004</v>
      </c>
      <c r="AU483" s="841">
        <f>IF($AK483="n/a",1.03*AT483,IF($AK483&lt;0,1.01*AT483,IF($AK483&gt;10,1.1*AT483,(1+$AK483/100)*AT483)))</f>
        <v>4.8087190800000013</v>
      </c>
      <c r="AV483" s="841">
        <f>IF($AK483="n/a",1.03*AU483,IF($AK483&lt;0,1.01*AU483,IF($AK483&gt;10,1.1*AU483,(1+$AK483/100)*AU483)))</f>
        <v>5.2895909880000014</v>
      </c>
      <c r="AW483" s="618">
        <f>SUM(AR483:AV483)</f>
        <v>22.378820868000005</v>
      </c>
      <c r="AX483" s="713">
        <f>AW483/I483*100</f>
        <v>12.038096217321142</v>
      </c>
      <c r="AY483" s="887">
        <v>1.49</v>
      </c>
      <c r="AZ483" s="827">
        <v>23.1</v>
      </c>
      <c r="BA483" s="827">
        <v>-14.63</v>
      </c>
      <c r="BB483" s="827">
        <v>-1.67</v>
      </c>
      <c r="BC483" s="827">
        <v>2.77</v>
      </c>
      <c r="BE483" s="594">
        <v>2013</v>
      </c>
      <c r="BF483" s="853">
        <f>IF(BE483&gt;2020,0,IF(BE483&gt;2008,1,IF(BE483&gt;2001,2,IF(BE483&gt;1990,3,IF(BE483&gt;1980,4,IF(BE483&gt;1973,5,IF(BE483&gt;1970,6,IF(BE483&gt;1960,7,IF(BE483&gt;1958,8,IF(BE483&gt;1953,9,10))))))))))</f>
        <v>1</v>
      </c>
      <c r="BG483" s="837">
        <v>7.9</v>
      </c>
      <c r="BH483" s="820" t="s">
        <v>4443</v>
      </c>
      <c r="BI483" s="820" t="s">
        <v>4444</v>
      </c>
    </row>
    <row r="484" spans="1:61" ht="11.25" customHeight="1" x14ac:dyDescent="0.2">
      <c r="A484" s="819" t="s">
        <v>4995</v>
      </c>
      <c r="B484" s="830" t="s">
        <v>736</v>
      </c>
      <c r="C484" s="885" t="s">
        <v>4178</v>
      </c>
      <c r="D484" s="885" t="s">
        <v>4179</v>
      </c>
      <c r="E484" s="699">
        <v>30</v>
      </c>
      <c r="F484" s="1122">
        <v>107</v>
      </c>
      <c r="G484" s="1105" t="s">
        <v>114</v>
      </c>
      <c r="H484" s="1105" t="s">
        <v>114</v>
      </c>
      <c r="I484" t="n">
        <v>62.61</v>
      </c>
      <c r="J484" s="618">
        <f>(M484/I484)*100</f>
        <v>4.7756059421422989</v>
      </c>
      <c r="K484" s="839">
        <v>0.2545</v>
      </c>
      <c r="L484" s="842">
        <v>12</v>
      </c>
      <c r="M484" s="609">
        <f>K484*L484</f>
        <v>3.0540000000000003</v>
      </c>
      <c r="N484" s="825" t="s">
        <v>737</v>
      </c>
      <c r="O484" s="701">
        <v>0.2485</v>
      </c>
      <c r="P484" s="603">
        <v>44985</v>
      </c>
      <c r="Q484" s="603">
        <v>45000</v>
      </c>
      <c r="R484" s="609">
        <f>(K484-O484)/O484*100</f>
        <v>2.4144869215291775</v>
      </c>
      <c r="S484" s="667">
        <f>IF(INDEX(Historical!$D$7:$D$1220,MATCH(B484,Historical!$B$7:$B$1244,0))=0,"n/a",(INDEX(Historical!$C$7:$C$1222,MATCH(B484,Historical!$B$7:$B$1244,0))/INDEX(Historical!$D$7:$D$1220,MATCH(B484,Historical!$B$7:$B$1244,0))-1)*100)</f>
        <v>4.7299682315566471</v>
      </c>
      <c r="T484" s="667">
        <f>IF(INDEX(Historical!$F$7:$F$1213,MATCH(B484,Historical!$B$7:$B$1244,0))=0,"n/a",((INDEX(Historical!$C$7:$C$1222,MATCH(B484,Historical!$B$7:$B$1244,0))/INDEX(Historical!$F$7:$F$1213,MATCH(B484,Historical!$B$7:$B$1244,0)))^(1/3)-1)*100)</f>
        <v>3.059819674511588</v>
      </c>
      <c r="U484" s="667">
        <f>IF(INDEX(Historical!$H$7:$H$1213,MATCH(B484,Historical!$B$7:$B$1244,0))=0,"n/a",((INDEX(Historical!$C$7:$C$1222,MATCH(B484,Historical!$B$7:$B$1244,0))/INDEX(Historical!$H$7:$H$1213,MATCH(B484,Historical!$B$7:$B$1244,0)))^(1/5)-1)*100)</f>
        <v>3.1972006134821651</v>
      </c>
      <c r="V484" s="667">
        <f>IF(INDEX(Historical!$N$7:$N$1213,MATCH(B484,Historical!$B$7:$B$1244,0))=0,"n/a",((INDEX(Historical!$C$7:$C$1222,MATCH(B484,Historical!$B$7:$B$1244,0))/INDEX(Historical!$N$7:$N$1213,MATCH(B484,Historical!$B$7:$B$1244,0)))^(1/10)-1)*100)</f>
        <v>5.2918059284882135</v>
      </c>
      <c r="W484" s="668">
        <f>IF(OR(U484&lt;=0,U484="n/a",V484&lt;=0,V484="n/a"),"n/a",U484/V484)</f>
        <v>0.60417949121493109</v>
      </c>
      <c r="X484" s="669">
        <f>IF(OR(AJ484&lt;=0,AJ484="n/a",U484&lt;=0,U484="n/a"),"n/a",U484/AJ484)</f>
        <v>0.61484627182349327</v>
      </c>
      <c r="Y484" s="831"/>
      <c r="Z484" s="618">
        <f>IF(OR(AC484&lt;0.01,AC484="n/a"),"n/a",M484/AC484*100)</f>
        <v>215.07042253521132</v>
      </c>
      <c r="AA484" s="841">
        <f>IF(OR(AC484&lt;0.01,AC484="n/a"),"n/a",I484/AC484)</f>
        <v>45.035211267605639</v>
      </c>
      <c r="AB484" s="842">
        <v>12</v>
      </c>
      <c r="AC484" s="821">
        <v>1.42</v>
      </c>
      <c r="AD484" s="821">
        <v>2.02</v>
      </c>
      <c r="AE484" s="821">
        <v>13.01</v>
      </c>
      <c r="AF484" s="821">
        <v>1.43</v>
      </c>
      <c r="AG484" s="821">
        <v>3.2</v>
      </c>
      <c r="AH484" s="821">
        <v>63.9</v>
      </c>
      <c r="AI484" s="821">
        <v>8.3800000000000008</v>
      </c>
      <c r="AJ484" s="821">
        <v>5.2</v>
      </c>
      <c r="AK484" s="821">
        <v>22.62</v>
      </c>
      <c r="AL484" s="833">
        <v>43500</v>
      </c>
      <c r="AM484" s="827">
        <v>0.13</v>
      </c>
      <c r="AN484" s="821">
        <v>0.63</v>
      </c>
      <c r="AO484" s="705">
        <f>IF(U484="n/a","n/a",IF(AA484&lt;0,"n/a",IF(AA484="n/a","n/a",J484+U484-AA484)))</f>
        <v>-37.062404711981173</v>
      </c>
      <c r="AP484" s="706">
        <f>IF(U484="n/a","n/a",J484+U484)</f>
        <v>7.9728065556244641</v>
      </c>
      <c r="AQ484" s="843">
        <f>IF(OR(AC484&lt;0.01,AC484="n/a",AF484="n/a"),"n/a",(I484/SQRT(22.5*AC484*(I484/AF484))-1)*100)</f>
        <v>69.181496378135023</v>
      </c>
      <c r="AR484" s="618">
        <f>INDEX(Historical!$C$7:$C$1222,MATCH(B484,Historical!$B$7:$B$1244,0))*IF(AH484="n/a",1.03,IF(AH484&lt;0,1.01,IF(AH484&gt;10,1.1,(1+AH484/100))))</f>
        <v>3.2637000000000005</v>
      </c>
      <c r="AS484" s="841">
        <f>IF($AI484="n/a",1.03*AR484,IF($AI484&lt;0,1.01*AR484,IF($AI484&gt;10,1.1*AR484,(1+$AI484/100)*AR484)))</f>
        <v>3.537198060000001</v>
      </c>
      <c r="AT484" s="841">
        <f>IF($AK484="n/a",1.03*AS484,IF($AK484&lt;0,1.01*AS484,IF($AK484&gt;10,1.1*AS484,(1+$AK484/100)*AS484)))</f>
        <v>3.8909178660000014</v>
      </c>
      <c r="AU484" s="841">
        <f>IF($AK484="n/a",1.03*AT484,IF($AK484&lt;0,1.01*AT484,IF($AK484&gt;10,1.1*AT484,(1+$AK484/100)*AT484)))</f>
        <v>4.2800096526000022</v>
      </c>
      <c r="AV484" s="841">
        <f>IF($AK484="n/a",1.03*AU484,IF($AK484&lt;0,1.01*AU484,IF($AK484&gt;10,1.1*AU484,(1+$AK484/100)*AU484)))</f>
        <v>4.708010617860003</v>
      </c>
      <c r="AW484" s="618">
        <f>SUM(AR484:AV484)</f>
        <v>19.679836196460009</v>
      </c>
      <c r="AX484" s="713">
        <f>AW484/I484*100</f>
        <v>30.773786077341686</v>
      </c>
      <c r="AY484" s="887">
        <v>0.79</v>
      </c>
      <c r="AZ484" s="827">
        <v>15.229999999999999</v>
      </c>
      <c r="BA484" s="827">
        <v>-15.190000000000001</v>
      </c>
      <c r="BB484" s="827">
        <v>-2.65</v>
      </c>
      <c r="BC484" s="827">
        <v>-3.05</v>
      </c>
      <c r="BE484" s="594">
        <v>1994</v>
      </c>
      <c r="BF484" s="853">
        <f>IF(BE484&gt;2020,0,IF(BE484&gt;2008,1,IF(BE484&gt;2001,2,IF(BE484&gt;1990,3,IF(BE484&gt;1980,4,IF(BE484&gt;1973,5,IF(BE484&gt;1970,6,IF(BE484&gt;1960,7,IF(BE484&gt;1958,8,IF(BE484&gt;1953,9,10))))))))))</f>
        <v>3</v>
      </c>
      <c r="BG484" s="837">
        <v>1.9</v>
      </c>
      <c r="BH484" s="820" t="s">
        <v>4443</v>
      </c>
      <c r="BI484" s="820" t="s">
        <v>4445</v>
      </c>
    </row>
    <row r="485" spans="1:61" ht="11.25" customHeight="1" x14ac:dyDescent="0.2">
      <c r="A485" s="836" t="s">
        <v>5283</v>
      </c>
      <c r="B485" s="830" t="s">
        <v>5278</v>
      </c>
      <c r="C485" s="885" t="s">
        <v>107</v>
      </c>
      <c r="D485" s="885" t="s">
        <v>4197</v>
      </c>
      <c r="E485" s="699">
        <v>5</v>
      </c>
      <c r="F485" s="1122">
        <v>686</v>
      </c>
      <c r="G485" s="1097" t="s">
        <v>105</v>
      </c>
      <c r="H485" s="1097" t="s">
        <v>105</v>
      </c>
      <c r="I485" s="829">
        <v>37.909999999999997</v>
      </c>
      <c r="J485" s="618">
        <f>(M485/I485)*100</f>
        <v>1.5826958586125033</v>
      </c>
      <c r="K485" s="832">
        <v>0.15</v>
      </c>
      <c r="L485" s="842">
        <v>4</v>
      </c>
      <c r="M485" s="609">
        <f>K485*L485</f>
        <v>0.6</v>
      </c>
      <c r="N485" s="825" t="s">
        <v>510</v>
      </c>
      <c r="O485" s="700">
        <v>0.13</v>
      </c>
      <c r="P485" s="603">
        <v>44697</v>
      </c>
      <c r="Q485" s="603">
        <v>44712</v>
      </c>
      <c r="R485" s="609">
        <f>(K485-O485)/O485*100</f>
        <v>15.384615384615378</v>
      </c>
      <c r="S485" s="667">
        <f>IF(INDEX(Historical!$D$7:$D$1220,MATCH(B485,Historical!$B$7:$B$1244,0))=0,"n/a",(INDEX(Historical!$C$7:$C$1222,MATCH(B485,Historical!$B$7:$B$1244,0))/INDEX(Historical!$D$7:$D$1220,MATCH(B485,Historical!$B$7:$B$1244,0))-1)*100)</f>
        <v>18.367346938775508</v>
      </c>
      <c r="T485" s="667">
        <f>IF(INDEX(Historical!$F$7:$F$1213,MATCH(B485,Historical!$B$7:$B$1244,0))=0,"n/a",((INDEX(Historical!$C$7:$C$1222,MATCH(B485,Historical!$B$7:$B$1244,0))/INDEX(Historical!$F$7:$F$1213,MATCH(B485,Historical!$B$7:$B$1244,0)))^(1/3)-1)*100)</f>
        <v>32.382118960524586</v>
      </c>
      <c r="U485" s="667" t="str">
        <f>IF(INDEX(Historical!$H$7:$H$1213,MATCH(B485,Historical!$B$7:$B$1244,0))=0,"n/a",((INDEX(Historical!$C$7:$C$1222,MATCH(B485,Historical!$B$7:$B$1244,0))/INDEX(Historical!$H$7:$H$1213,MATCH(B485,Historical!$B$7:$B$1244,0)))^(1/5)-1)*100)</f>
        <v>n/a</v>
      </c>
      <c r="V485" s="667" t="str">
        <f>IF(INDEX(Historical!$N$7:$N$1213,MATCH(B485,Historical!$B$7:$B$1244,0))=0,"n/a",((INDEX(Historical!$C$7:$C$1222,MATCH(B485,Historical!$B$7:$B$1244,0))/INDEX(Historical!$N$7:$N$1213,MATCH(B485,Historical!$B$7:$B$1244,0)))^(1/10)-1)*100)</f>
        <v>n/a</v>
      </c>
      <c r="W485" s="668" t="str">
        <f>IF(OR(U485&lt;=0,U485="n/a",V485&lt;=0,V485="n/a"),"n/a",U485/V485)</f>
        <v>n/a</v>
      </c>
      <c r="X485" s="669" t="str">
        <f>IF(OR(AJ485&lt;=0,AJ485="n/a",U485&lt;=0,U485="n/a"),"n/a",U485/AJ485)</f>
        <v>n/a</v>
      </c>
      <c r="Y485" s="640"/>
      <c r="Z485" s="618">
        <f>IF(OR(AC485&lt;0.01,AC485="n/a"),"n/a",M485/AC485*100)</f>
        <v>18.237082066869302</v>
      </c>
      <c r="AA485" s="841">
        <f>IF(OR(AC485&lt;0.01,AC485="n/a"),"n/a",I485/AC485)</f>
        <v>11.522796352583585</v>
      </c>
      <c r="AB485" s="842">
        <v>12</v>
      </c>
      <c r="AC485" s="821">
        <v>3.29</v>
      </c>
      <c r="AD485" s="821" t="s">
        <v>135</v>
      </c>
      <c r="AE485" s="821">
        <v>3.63</v>
      </c>
      <c r="AF485" s="821">
        <v>1.23</v>
      </c>
      <c r="AG485" s="821">
        <v>11</v>
      </c>
      <c r="AH485" s="821">
        <v>-28.7</v>
      </c>
      <c r="AI485" s="821">
        <v>1.63</v>
      </c>
      <c r="AJ485" s="821">
        <v>43.6</v>
      </c>
      <c r="AK485" s="821" t="s">
        <v>135</v>
      </c>
      <c r="AL485" s="833">
        <v>1180</v>
      </c>
      <c r="AM485" s="827">
        <v>0.89999999999999991</v>
      </c>
      <c r="AN485" s="821">
        <v>0.22</v>
      </c>
      <c r="AO485" s="705" t="str">
        <f>IF(U485="n/a","n/a",IF(AA485&lt;0,"n/a",IF(AA485="n/a","n/a",J485+U485-AA485)))</f>
        <v>n/a</v>
      </c>
      <c r="AP485" s="706" t="str">
        <f>IF(U485="n/a","n/a",J485+U485)</f>
        <v>n/a</v>
      </c>
      <c r="AQ485" s="843">
        <f>IF(OR(AC485&lt;0.01,AC485="n/a",AF485="n/a"),"n/a",(I485/SQRT(22.5*AC485*(I485/AF485))-1)*100)</f>
        <v>-20.632949703635241</v>
      </c>
      <c r="AR485" s="618">
        <f>INDEX(Historical!$C$7:$C$1222,MATCH(B485,Historical!$B$7:$B$1244,0))*IF(AH485="n/a",1.03,IF(AH485&lt;0,1.01,IF(AH485&gt;10,1.1,(1+AH485/100))))</f>
        <v>0.58579999999999999</v>
      </c>
      <c r="AS485" s="841">
        <f>IF($AI485="n/a",1.03*AR485,IF($AI485&lt;0,1.01*AR485,IF($AI485&gt;10,1.1*AR485,(1+$AI485/100)*AR485)))</f>
        <v>0.59534853999999993</v>
      </c>
      <c r="AT485" s="841">
        <f>IF($AK485="n/a",1.03*AS485,IF($AK485&lt;0,1.01*AS485,IF($AK485&gt;10,1.1*AS485,(1+$AK485/100)*AS485)))</f>
        <v>0.61320899619999991</v>
      </c>
      <c r="AU485" s="841">
        <f>IF($AK485="n/a",1.03*AT485,IF($AK485&lt;0,1.01*AT485,IF($AK485&gt;10,1.1*AT485,(1+$AK485/100)*AT485)))</f>
        <v>0.63160526608599987</v>
      </c>
      <c r="AV485" s="841">
        <f>IF($AK485="n/a",1.03*AU485,IF($AK485&lt;0,1.01*AU485,IF($AK485&gt;10,1.1*AU485,(1+$AK485/100)*AU485)))</f>
        <v>0.65055342406857986</v>
      </c>
      <c r="AW485" s="618">
        <f>SUM(AR485:AV485)</f>
        <v>3.0765162263545793</v>
      </c>
      <c r="AX485" s="713">
        <f>AW485/I485*100</f>
        <v>8.1153158173425997</v>
      </c>
      <c r="AY485" s="887">
        <v>0.92</v>
      </c>
      <c r="AZ485" s="827">
        <v>7.21</v>
      </c>
      <c r="BA485" s="827">
        <v>-19.82</v>
      </c>
      <c r="BB485" s="827">
        <v>0.54</v>
      </c>
      <c r="BC485" s="827">
        <v>-4.84</v>
      </c>
      <c r="BE485" s="594">
        <v>2018</v>
      </c>
      <c r="BF485" s="853">
        <f>IF(BE485&gt;2020,0,IF(BE485&gt;2008,1,IF(BE485&gt;2001,2,IF(BE485&gt;1990,3,IF(BE485&gt;1980,4,IF(BE485&gt;1973,5,IF(BE485&gt;1970,6,IF(BE485&gt;1960,7,IF(BE485&gt;1958,8,IF(BE485&gt;1953,9,10))))))))))</f>
        <v>1</v>
      </c>
      <c r="BG485" s="837">
        <v>1</v>
      </c>
      <c r="BH485" s="820" t="s">
        <v>4443</v>
      </c>
      <c r="BI485" s="820" t="s">
        <v>4444</v>
      </c>
    </row>
    <row r="486" spans="1:61" s="737" customFormat="1" ht="11.25" customHeight="1" x14ac:dyDescent="0.2">
      <c r="A486" s="613" t="s">
        <v>4996</v>
      </c>
      <c r="B486" s="743" t="s">
        <v>1762</v>
      </c>
      <c r="C486" s="885" t="s">
        <v>111</v>
      </c>
      <c r="D486" s="885" t="s">
        <v>1181</v>
      </c>
      <c r="E486" s="721">
        <v>10</v>
      </c>
      <c r="F486" s="1122">
        <v>503</v>
      </c>
      <c r="G486" s="1121" t="s">
        <v>105</v>
      </c>
      <c r="H486" s="1121" t="s">
        <v>105</v>
      </c>
      <c r="I486" t="n">
        <v>101.27</v>
      </c>
      <c r="J486" s="723">
        <f>(M486/I486)*100</f>
        <v>2.1270068514162999</v>
      </c>
      <c r="K486" s="724">
        <v>0.52</v>
      </c>
      <c r="L486" s="725">
        <v>4</v>
      </c>
      <c r="M486" s="726">
        <f>K486*L486</f>
        <v>2.08</v>
      </c>
      <c r="N486" s="727" t="s">
        <v>561</v>
      </c>
      <c r="O486" s="728">
        <v>0.35</v>
      </c>
      <c r="P486" s="1037">
        <v>44929</v>
      </c>
      <c r="Q486" s="1037">
        <v>44945</v>
      </c>
      <c r="R486" s="726">
        <f>(K486-O486)/O486*100</f>
        <v>48.571428571428591</v>
      </c>
      <c r="S486" s="667">
        <f>IF(INDEX(Historical!$D$7:$D$1220,MATCH(B486,Historical!$B$7:$B$1244,0))=0,"n/a",(INDEX(Historical!$C$7:$C$1222,MATCH(B486,Historical!$B$7:$B$1244,0))/INDEX(Historical!$D$7:$D$1220,MATCH(B486,Historical!$B$7:$B$1244,0))-1)*100)</f>
        <v>34.615384615384606</v>
      </c>
      <c r="T486" s="667">
        <f>IF(INDEX(Historical!$F$7:$F$1213,MATCH(B486,Historical!$B$7:$B$1244,0))=0,"n/a",((INDEX(Historical!$C$7:$C$1222,MATCH(B486,Historical!$B$7:$B$1244,0))/INDEX(Historical!$F$7:$F$1213,MATCH(B486,Historical!$B$7:$B$1244,0)))^(1/3)-1)*100)</f>
        <v>16.738772165039471</v>
      </c>
      <c r="U486" s="667">
        <f>IF(INDEX(Historical!$H$7:$H$1213,MATCH(B486,Historical!$B$7:$B$1244,0))=0,"n/a",((INDEX(Historical!$C$7:$C$1222,MATCH(B486,Historical!$B$7:$B$1244,0))/INDEX(Historical!$H$7:$H$1213,MATCH(B486,Historical!$B$7:$B$1244,0)))^(1/5)-1)*100)</f>
        <v>11.842691472014465</v>
      </c>
      <c r="V486" s="667" t="str">
        <f>IF(INDEX(Historical!$N$7:$N$1213,MATCH(B486,Historical!$B$7:$B$1244,0))=0,"n/a",((INDEX(Historical!$C$7:$C$1222,MATCH(B486,Historical!$B$7:$B$1244,0))/INDEX(Historical!$N$7:$N$1213,MATCH(B486,Historical!$B$7:$B$1244,0)))^(1/10)-1)*100)</f>
        <v>n/a</v>
      </c>
      <c r="W486" s="668" t="str">
        <f>IF(OR(U486&lt;=0,U486="n/a",V486&lt;=0,V486="n/a"),"n/a",U486/V486)</f>
        <v>n/a</v>
      </c>
      <c r="X486" s="669">
        <f>IF(OR(AJ486&lt;=0,AJ486="n/a",U486&lt;=0,U486="n/a"),"n/a",U486/AJ486)</f>
        <v>0.38079393800689598</v>
      </c>
      <c r="Y486" s="729"/>
      <c r="Z486" s="723">
        <f>IF(OR(AC486&lt;0.01,AC486="n/a"),"n/a",M486/AC486*100)</f>
        <v>16.41673243883189</v>
      </c>
      <c r="AA486" s="730">
        <f>IF(OR(AC486&lt;0.01,AC486="n/a"),"n/a",I486/AC486)</f>
        <v>7.7182320441988956</v>
      </c>
      <c r="AB486" s="725">
        <v>12</v>
      </c>
      <c r="AC486" s="731">
        <v>12.67</v>
      </c>
      <c r="AD486" s="731">
        <v>1.93</v>
      </c>
      <c r="AE486" s="731">
        <v>0.91</v>
      </c>
      <c r="AF486" s="731">
        <v>1.99</v>
      </c>
      <c r="AG486" s="731">
        <v>27.400000000000002</v>
      </c>
      <c r="AH486" s="731">
        <v>33.1</v>
      </c>
      <c r="AI486" s="731">
        <v>7.33</v>
      </c>
      <c r="AJ486" s="731">
        <v>31.1</v>
      </c>
      <c r="AK486" s="731">
        <v>4.0199999999999996</v>
      </c>
      <c r="AL486" s="732">
        <v>8930</v>
      </c>
      <c r="AM486" s="733">
        <v>0.6</v>
      </c>
      <c r="AN486" s="731">
        <v>0.65</v>
      </c>
      <c r="AO486" s="734">
        <f>IF(U486="n/a","n/a",IF(AA486&lt;0,"n/a",IF(AA486="n/a","n/a",J486+U486-AA486)))</f>
        <v>6.2514662792318703</v>
      </c>
      <c r="AP486" s="735">
        <f>IF(U486="n/a","n/a",J486+U486)</f>
        <v>13.969698323430766</v>
      </c>
      <c r="AQ486" s="843">
        <f>IF(OR(AC486&lt;0.01,AC486="n/a",AF486="n/a"),"n/a",(I486/SQRT(22.5*AC486*(I486/AF486))-1)*100)</f>
        <v>-17.378287040120011</v>
      </c>
      <c r="AR486" s="618">
        <f>INDEX(Historical!$C$7:$C$1222,MATCH(B486,Historical!$B$7:$B$1244,0))*IF(AH486="n/a",1.03,IF(AH486&lt;0,1.01,IF(AH486&gt;10,1.1,(1+AH486/100))))</f>
        <v>1.54</v>
      </c>
      <c r="AS486" s="730">
        <f>IF($AI486="n/a",1.03*AR486,IF($AI486&lt;0,1.01*AR486,IF($AI486&gt;10,1.1*AR486,(1+$AI486/100)*AR486)))</f>
        <v>1.652882</v>
      </c>
      <c r="AT486" s="730">
        <f>IF($AK486="n/a",1.03*AS486,IF($AK486&lt;0,1.01*AS486,IF($AK486&gt;10,1.1*AS486,(1+$AK486/100)*AS486)))</f>
        <v>1.7193278564000001</v>
      </c>
      <c r="AU486" s="730">
        <f>IF($AK486="n/a",1.03*AT486,IF($AK486&lt;0,1.01*AT486,IF($AK486&gt;10,1.1*AT486,(1+$AK486/100)*AT486)))</f>
        <v>1.78844483622728</v>
      </c>
      <c r="AV486" s="730">
        <f>IF($AK486="n/a",1.03*AU486,IF($AK486&lt;0,1.01*AU486,IF($AK486&gt;10,1.1*AU486,(1+$AK486/100)*AU486)))</f>
        <v>1.8603403186436167</v>
      </c>
      <c r="AW486" s="723">
        <f>SUM(AR486:AV486)</f>
        <v>8.5609950112708972</v>
      </c>
      <c r="AX486" s="736">
        <f>AW486/I486*100</f>
        <v>8.7544687711124816</v>
      </c>
      <c r="AY486" s="888">
        <v>1.42</v>
      </c>
      <c r="AZ486" s="733">
        <v>34.01</v>
      </c>
      <c r="BA486" s="733">
        <v>-7.41</v>
      </c>
      <c r="BB486" s="733">
        <v>4.82</v>
      </c>
      <c r="BC486" s="733">
        <v>11.29</v>
      </c>
      <c r="BD486" s="862"/>
      <c r="BE486" s="594">
        <v>2014</v>
      </c>
      <c r="BF486" s="853">
        <f>IF(BE486&gt;2020,0,IF(BE486&gt;2008,1,IF(BE486&gt;2001,2,IF(BE486&gt;1990,3,IF(BE486&gt;1980,4,IF(BE486&gt;1973,5,IF(BE486&gt;1970,6,IF(BE486&gt;1960,7,IF(BE486&gt;1958,8,IF(BE486&gt;1953,9,10))))))))))</f>
        <v>1</v>
      </c>
      <c r="BG486" s="783">
        <v>11.700000000000001</v>
      </c>
      <c r="BH486" s="820" t="s">
        <v>4443</v>
      </c>
      <c r="BI486" s="820" t="s">
        <v>4444</v>
      </c>
    </row>
    <row r="487" spans="1:61" ht="11.25" customHeight="1" x14ac:dyDescent="0.2">
      <c r="A487" s="836" t="s">
        <v>5387</v>
      </c>
      <c r="B487" s="830" t="s">
        <v>5382</v>
      </c>
      <c r="C487" s="885" t="s">
        <v>107</v>
      </c>
      <c r="D487" s="885" t="s">
        <v>4193</v>
      </c>
      <c r="E487" s="699">
        <v>5</v>
      </c>
      <c r="F487" s="1122">
        <v>708</v>
      </c>
      <c r="G487" s="1122" t="s">
        <v>105</v>
      </c>
      <c r="H487" s="1122" t="s">
        <v>105</v>
      </c>
      <c r="I487" t="n">
        <v>18.44</v>
      </c>
      <c r="J487" s="618">
        <f>(M487/I487)*100</f>
        <v>10.826771653543307</v>
      </c>
      <c r="K487" s="832">
        <v>0.55000000000000004</v>
      </c>
      <c r="L487" s="842">
        <v>4</v>
      </c>
      <c r="M487" s="609">
        <f>K487*L487</f>
        <v>2.2000000000000002</v>
      </c>
      <c r="N487" s="825" t="s">
        <v>316</v>
      </c>
      <c r="O487" s="700">
        <v>0.54</v>
      </c>
      <c r="P487" s="603">
        <v>44999</v>
      </c>
      <c r="Q487" s="603">
        <v>45016</v>
      </c>
      <c r="R487" s="609">
        <f>(K487-O487)/O487*100</f>
        <v>1.8518518518518534</v>
      </c>
      <c r="S487" s="667">
        <f>IF(INDEX(Historical!$D$7:$D$1220,MATCH(B487,Historical!$B$7:$B$1244,0))=0,"n/a",(INDEX(Historical!$C$7:$C$1222,MATCH(B487,Historical!$B$7:$B$1244,0))/INDEX(Historical!$D$7:$D$1220,MATCH(B487,Historical!$B$7:$B$1244,0))-1)*100)</f>
        <v>22.72727272727273</v>
      </c>
      <c r="T487" s="667">
        <f>IF(INDEX(Historical!$F$7:$F$1213,MATCH(B487,Historical!$B$7:$B$1244,0))=0,"n/a",((INDEX(Historical!$C$7:$C$1222,MATCH(B487,Historical!$B$7:$B$1244,0))/INDEX(Historical!$F$7:$F$1213,MATCH(B487,Historical!$B$7:$B$1244,0)))^(1/3)-1)*100)</f>
        <v>21.108156135177559</v>
      </c>
      <c r="U487" s="667">
        <f>IF(INDEX(Historical!$H$7:$H$1213,MATCH(B487,Historical!$B$7:$B$1244,0))=0,"n/a",((INDEX(Historical!$C$7:$C$1222,MATCH(B487,Historical!$B$7:$B$1244,0))/INDEX(Historical!$H$7:$H$1213,MATCH(B487,Historical!$B$7:$B$1244,0)))^(1/5)-1)*100)</f>
        <v>10.485168720209902</v>
      </c>
      <c r="V487" s="667">
        <f>IF(INDEX(Historical!$N$7:$N$1213,MATCH(B487,Historical!$B$7:$B$1244,0))=0,"n/a",((INDEX(Historical!$C$7:$C$1222,MATCH(B487,Historical!$B$7:$B$1244,0))/INDEX(Historical!$N$7:$N$1213,MATCH(B487,Historical!$B$7:$B$1244,0)))^(1/10)-1)*100)</f>
        <v>-5.1852942098730814</v>
      </c>
      <c r="W487" s="668" t="str">
        <f>IF(OR(U487&lt;=0,U487="n/a",V487&lt;=0,V487="n/a"),"n/a",U487/V487)</f>
        <v>n/a</v>
      </c>
      <c r="X487" s="669">
        <f>IF(OR(AJ487&lt;=0,AJ487="n/a",U487&lt;=0,U487="n/a"),"n/a",U487/AJ487)</f>
        <v>0.69484219484492393</v>
      </c>
      <c r="Y487" s="640"/>
      <c r="Z487" s="618">
        <f>IF(OR(AC487&lt;0.01,AC487="n/a"),"n/a",M487/AC487*100)</f>
        <v>5500</v>
      </c>
      <c r="AA487" s="841">
        <f>IF(OR(AC487&lt;0.01,AC487="n/a"),"n/a",I487/AC487)</f>
        <v>508</v>
      </c>
      <c r="AB487" s="842">
        <v>9</v>
      </c>
      <c r="AC487" s="821">
        <v>0.04</v>
      </c>
      <c r="AD487" s="821">
        <v>42.38</v>
      </c>
      <c r="AE487" s="821">
        <v>5.66</v>
      </c>
      <c r="AF487" s="821">
        <v>1.04</v>
      </c>
      <c r="AG487" s="821" t="s">
        <v>135</v>
      </c>
      <c r="AH487" s="821">
        <v>17.8</v>
      </c>
      <c r="AI487" s="821">
        <v>-0.4</v>
      </c>
      <c r="AJ487" s="821">
        <v>15.09</v>
      </c>
      <c r="AK487" s="821">
        <v>12</v>
      </c>
      <c r="AL487" s="833">
        <v>1570</v>
      </c>
      <c r="AM487" s="827">
        <v>4.97</v>
      </c>
      <c r="AN487" s="821" t="s">
        <v>135</v>
      </c>
      <c r="AO487" s="705">
        <f>IF(U487="n/a","n/a",IF(AA487&lt;0,"n/a",IF(AA487="n/a","n/a",J487+U487-AA487)))</f>
        <v>-486.6880596262468</v>
      </c>
      <c r="AP487" s="706">
        <f>IF(U487="n/a","n/a",J487+U487)</f>
        <v>21.31194037375321</v>
      </c>
      <c r="AQ487" s="843">
        <f>IF(OR(AC487&lt;0.01,AC487="n/a",AF487="n/a"),"n/a",(I487/SQRT(22.5*AC487*(I487/AF487))-1)*100)</f>
        <v>384.57082958932733</v>
      </c>
      <c r="AR487" s="618">
        <f>INDEX(Historical!$C$7:$C$1222,MATCH(B487,Historical!$B$7:$B$1244,0))*IF(AH487="n/a",1.03,IF(AH487&lt;0,1.01,IF(AH487&gt;10,1.1,(1+AH487/100))))</f>
        <v>2.2275</v>
      </c>
      <c r="AS487" s="841">
        <f>IF($AI487="n/a",1.03*AR487,IF($AI487&lt;0,1.01*AR487,IF($AI487&gt;10,1.1*AR487,(1+$AI487/100)*AR487)))</f>
        <v>2.2497750000000001</v>
      </c>
      <c r="AT487" s="841">
        <f>IF($AK487="n/a",1.03*AS487,IF($AK487&lt;0,1.01*AS487,IF($AK487&gt;10,1.1*AS487,(1+$AK487/100)*AS487)))</f>
        <v>2.4747525000000001</v>
      </c>
      <c r="AU487" s="841">
        <f>IF($AK487="n/a",1.03*AT487,IF($AK487&lt;0,1.01*AT487,IF($AK487&gt;10,1.1*AT487,(1+$AK487/100)*AT487)))</f>
        <v>2.7222277500000005</v>
      </c>
      <c r="AV487" s="841">
        <f>IF($AK487="n/a",1.03*AU487,IF($AK487&lt;0,1.01*AU487,IF($AK487&gt;10,1.1*AU487,(1+$AK487/100)*AU487)))</f>
        <v>2.9944505250000009</v>
      </c>
      <c r="AW487" s="618">
        <f>SUM(AR487:AV487)</f>
        <v>12.668705775000003</v>
      </c>
      <c r="AX487" s="713">
        <f>AW487/I487*100</f>
        <v>62.345992987204738</v>
      </c>
      <c r="AY487" s="887" t="s">
        <v>135</v>
      </c>
      <c r="AZ487" s="827">
        <v>17.810000000000002</v>
      </c>
      <c r="BA487" s="827">
        <v>-9.2100000000000009</v>
      </c>
      <c r="BB487" s="827">
        <v>-0.89</v>
      </c>
      <c r="BC487" s="827">
        <v>1.5699999999999998</v>
      </c>
      <c r="BE487" s="594">
        <v>2019</v>
      </c>
      <c r="BF487" s="853"/>
      <c r="BG487" s="837" t="s">
        <v>135</v>
      </c>
      <c r="BH487" s="820" t="s">
        <v>4443</v>
      </c>
      <c r="BI487" s="820" t="s">
        <v>4507</v>
      </c>
    </row>
    <row r="488" spans="1:61" ht="11.25" customHeight="1" x14ac:dyDescent="0.2">
      <c r="A488" s="826" t="s">
        <v>4997</v>
      </c>
      <c r="B488" s="830" t="s">
        <v>708</v>
      </c>
      <c r="C488" s="885" t="s">
        <v>127</v>
      </c>
      <c r="D488" s="885" t="s">
        <v>4212</v>
      </c>
      <c r="E488" s="699">
        <v>20</v>
      </c>
      <c r="F488" s="1122">
        <v>174</v>
      </c>
      <c r="G488" s="1122" t="s">
        <v>105</v>
      </c>
      <c r="H488" s="1122" t="s">
        <v>105</v>
      </c>
      <c r="I488" t="n">
        <v>38.73</v>
      </c>
      <c r="J488" s="618">
        <f>(M488/I488)*100</f>
        <v>2.9922522041143469</v>
      </c>
      <c r="K488" s="832">
        <v>0.28000000000000003</v>
      </c>
      <c r="L488" s="842">
        <v>4</v>
      </c>
      <c r="M488" s="609">
        <f>K488*L488</f>
        <v>1.1200000000000001</v>
      </c>
      <c r="N488" s="825" t="s">
        <v>118</v>
      </c>
      <c r="O488" s="700">
        <v>0.27</v>
      </c>
      <c r="P488" s="603">
        <v>44784</v>
      </c>
      <c r="Q488" s="603">
        <v>44799</v>
      </c>
      <c r="R488" s="609">
        <f>(K488-O488)/O488*100</f>
        <v>3.7037037037037068</v>
      </c>
      <c r="S488" s="667">
        <f>IF(INDEX(Historical!$D$7:$D$1220,MATCH(B488,Historical!$B$7:$B$1244,0))=0,"n/a",(INDEX(Historical!$C$7:$C$1222,MATCH(B488,Historical!$B$7:$B$1244,0))/INDEX(Historical!$D$7:$D$1220,MATCH(B488,Historical!$B$7:$B$1244,0))-1)*100)</f>
        <v>3.7735849056603765</v>
      </c>
      <c r="T488" s="667">
        <f>IF(INDEX(Historical!$F$7:$F$1213,MATCH(B488,Historical!$B$7:$B$1244,0))=0,"n/a",((INDEX(Historical!$C$7:$C$1222,MATCH(B488,Historical!$B$7:$B$1244,0))/INDEX(Historical!$F$7:$F$1213,MATCH(B488,Historical!$B$7:$B$1244,0)))^(1/3)-1)*100)</f>
        <v>3.9255192684493734</v>
      </c>
      <c r="U488" s="667">
        <f>IF(INDEX(Historical!$H$7:$H$1213,MATCH(B488,Historical!$B$7:$B$1244,0))=0,"n/a",((INDEX(Historical!$C$7:$C$1222,MATCH(B488,Historical!$B$7:$B$1244,0))/INDEX(Historical!$H$7:$H$1213,MATCH(B488,Historical!$B$7:$B$1244,0)))^(1/5)-1)*100)</f>
        <v>4.0950396969256841</v>
      </c>
      <c r="V488" s="667">
        <f>IF(INDEX(Historical!$N$7:$N$1213,MATCH(B488,Historical!$B$7:$B$1244,0))=0,"n/a",((INDEX(Historical!$C$7:$C$1222,MATCH(B488,Historical!$B$7:$B$1244,0))/INDEX(Historical!$N$7:$N$1213,MATCH(B488,Historical!$B$7:$B$1244,0)))^(1/10)-1)*100)</f>
        <v>4.6235529994636426</v>
      </c>
      <c r="W488" s="668">
        <f>IF(OR(U488&lt;=0,U488="n/a",V488&lt;=0,V488="n/a"),"n/a",U488/V488)</f>
        <v>0.88569109025044834</v>
      </c>
      <c r="X488" s="669" t="str">
        <f>IF(OR(AJ488&lt;=0,AJ488="n/a",U488&lt;=0,U488="n/a"),"n/a",U488/AJ488)</f>
        <v>n/a</v>
      </c>
      <c r="Y488" s="632"/>
      <c r="Z488" s="618">
        <f>IF(OR(AC488&lt;0.01,AC488="n/a"),"n/a",M488/AC488*100)</f>
        <v>75.167785234899327</v>
      </c>
      <c r="AA488" s="841">
        <f>IF(OR(AC488&lt;0.01,AC488="n/a"),"n/a",I488/AC488)</f>
        <v>25.120805369127517</v>
      </c>
      <c r="AB488" s="842">
        <v>7</v>
      </c>
      <c r="AC488" s="821">
        <v>1.49</v>
      </c>
      <c r="AD488" s="821" t="s">
        <v>135</v>
      </c>
      <c r="AE488" s="821">
        <v>0.76</v>
      </c>
      <c r="AF488" s="821">
        <v>1.65</v>
      </c>
      <c r="AG488" s="821">
        <v>6.8000000000000007</v>
      </c>
      <c r="AH488" s="821">
        <v>-47.8</v>
      </c>
      <c r="AI488" s="821" t="s">
        <v>135</v>
      </c>
      <c r="AJ488" s="821">
        <v>-11.4</v>
      </c>
      <c r="AK488" s="821" t="s">
        <v>135</v>
      </c>
      <c r="AL488" s="833">
        <v>275.69</v>
      </c>
      <c r="AM488" s="827">
        <v>1.5</v>
      </c>
      <c r="AN488" s="821">
        <v>0.21</v>
      </c>
      <c r="AO488" s="705">
        <f>IF(U488="n/a","n/a",IF(AA488&lt;0,"n/a",IF(AA488="n/a","n/a",J488+U488-AA488)))</f>
        <v>-18.033513468087484</v>
      </c>
      <c r="AP488" s="706">
        <f>IF(U488="n/a","n/a",J488+U488)</f>
        <v>7.0872919010400306</v>
      </c>
      <c r="AQ488" s="843">
        <f>IF(OR(AC488&lt;0.01,AC488="n/a",AF488="n/a"),"n/a",(I488/SQRT(22.5*AC488*(I488/AF488))-1)*100)</f>
        <v>35.727388309656114</v>
      </c>
      <c r="AR488" s="618">
        <f>INDEX(Historical!$C$7:$C$1222,MATCH(B488,Historical!$B$7:$B$1244,0))*IF(AH488="n/a",1.03,IF(AH488&lt;0,1.01,IF(AH488&gt;10,1.1,(1+AH488/100))))</f>
        <v>1.1110000000000002</v>
      </c>
      <c r="AS488" s="841">
        <f>IF($AI488="n/a",1.03*AR488,IF($AI488&lt;0,1.01*AR488,IF($AI488&gt;10,1.1*AR488,(1+$AI488/100)*AR488)))</f>
        <v>1.1443300000000003</v>
      </c>
      <c r="AT488" s="841">
        <f>IF($AK488="n/a",1.03*AS488,IF($AK488&lt;0,1.01*AS488,IF($AK488&gt;10,1.1*AS488,(1+$AK488/100)*AS488)))</f>
        <v>1.1786599000000004</v>
      </c>
      <c r="AU488" s="841">
        <f>IF($AK488="n/a",1.03*AT488,IF($AK488&lt;0,1.01*AT488,IF($AK488&gt;10,1.1*AT488,(1+$AK488/100)*AT488)))</f>
        <v>1.2140196970000006</v>
      </c>
      <c r="AV488" s="841">
        <f>IF($AK488="n/a",1.03*AU488,IF($AK488&lt;0,1.01*AU488,IF($AK488&gt;10,1.1*AU488,(1+$AK488/100)*AU488)))</f>
        <v>1.2504402879100005</v>
      </c>
      <c r="AW488" s="618">
        <f>SUM(AR488:AV488)</f>
        <v>5.8984498849100024</v>
      </c>
      <c r="AX488" s="713">
        <f>AW488/I488*100</f>
        <v>15.758615775874974</v>
      </c>
      <c r="AY488" s="887">
        <v>0.49</v>
      </c>
      <c r="AZ488" s="827">
        <v>69.06</v>
      </c>
      <c r="BA488" s="827">
        <v>-2.63</v>
      </c>
      <c r="BB488" s="827">
        <v>6.02</v>
      </c>
      <c r="BC488" s="827">
        <v>25.1</v>
      </c>
      <c r="BE488" s="594">
        <v>2003</v>
      </c>
      <c r="BF488" s="853">
        <f>IF(BE488&gt;2020,0,IF(BE488&gt;2008,1,IF(BE488&gt;2001,2,IF(BE488&gt;1990,3,IF(BE488&gt;1980,4,IF(BE488&gt;1973,5,IF(BE488&gt;1970,6,IF(BE488&gt;1960,7,IF(BE488&gt;1958,8,IF(BE488&gt;1953,9,10))))))))))</f>
        <v>2</v>
      </c>
      <c r="BG488" s="837">
        <v>4.2</v>
      </c>
      <c r="BH488" s="820" t="s">
        <v>4443</v>
      </c>
      <c r="BI488" s="820" t="s">
        <v>4444</v>
      </c>
    </row>
    <row r="489" spans="1:61" ht="11.25" customHeight="1" x14ac:dyDescent="0.2">
      <c r="A489" s="836" t="s">
        <v>4544</v>
      </c>
      <c r="B489" s="830" t="s">
        <v>4534</v>
      </c>
      <c r="C489" s="885" t="s">
        <v>111</v>
      </c>
      <c r="D489" s="885" t="s">
        <v>4215</v>
      </c>
      <c r="E489" s="699">
        <v>7</v>
      </c>
      <c r="F489" s="1122">
        <v>639</v>
      </c>
      <c r="G489" s="1122" t="s">
        <v>105</v>
      </c>
      <c r="H489" s="1122" t="s">
        <v>105</v>
      </c>
      <c r="I489" t="n">
        <v>333.61</v>
      </c>
      <c r="J489" s="618">
        <f>(M489/I489)*100</f>
        <v>0.47161469079761836</v>
      </c>
      <c r="K489" s="832">
        <v>0.4</v>
      </c>
      <c r="L489" s="842">
        <v>4</v>
      </c>
      <c r="M489" s="609">
        <f>K489*L489</f>
        <v>1.6</v>
      </c>
      <c r="N489" s="825" t="s">
        <v>323</v>
      </c>
      <c r="O489" s="700">
        <v>0.3</v>
      </c>
      <c r="P489" s="603">
        <v>44985</v>
      </c>
      <c r="Q489" s="603">
        <v>45000</v>
      </c>
      <c r="R489" s="609">
        <f>(K489-O489)/O489*100</f>
        <v>33.33333333333335</v>
      </c>
      <c r="S489" s="667">
        <f>IF(INDEX(Historical!$D$7:$D$1220,MATCH(B489,Historical!$B$7:$B$1244,0))=0,"n/a",(INDEX(Historical!$C$7:$C$1222,MATCH(B489,Historical!$B$7:$B$1244,0))/INDEX(Historical!$D$7:$D$1220,MATCH(B489,Historical!$B$7:$B$1244,0))-1)*100)</f>
        <v>49.999999999999979</v>
      </c>
      <c r="T489" s="667">
        <f>IF(INDEX(Historical!$F$7:$F$1213,MATCH(B489,Historical!$B$7:$B$1244,0))=0,"n/a",((INDEX(Historical!$C$7:$C$1222,MATCH(B489,Historical!$B$7:$B$1244,0))/INDEX(Historical!$F$7:$F$1213,MATCH(B489,Historical!$B$7:$B$1244,0)))^(1/3)-1)*100)</f>
        <v>38.345100001296231</v>
      </c>
      <c r="U489" s="667">
        <f>IF(INDEX(Historical!$H$7:$H$1213,MATCH(B489,Historical!$B$7:$B$1244,0))=0,"n/a",((INDEX(Historical!$C$7:$C$1222,MATCH(B489,Historical!$B$7:$B$1244,0))/INDEX(Historical!$H$7:$H$1213,MATCH(B489,Historical!$B$7:$B$1244,0)))^(1/5)-1)*100)</f>
        <v>35.0824983030708</v>
      </c>
      <c r="V489" s="667" t="str">
        <f>IF(INDEX(Historical!$N$7:$N$1213,MATCH(B489,Historical!$B$7:$B$1244,0))=0,"n/a",((INDEX(Historical!$C$7:$C$1222,MATCH(B489,Historical!$B$7:$B$1244,0))/INDEX(Historical!$N$7:$N$1213,MATCH(B489,Historical!$B$7:$B$1244,0)))^(1/10)-1)*100)</f>
        <v>n/a</v>
      </c>
      <c r="W489" s="668" t="str">
        <f>IF(OR(U489&lt;=0,U489="n/a",V489&lt;=0,V489="n/a"),"n/a",U489/V489)</f>
        <v>n/a</v>
      </c>
      <c r="X489" s="669">
        <f>IF(OR(AJ489&lt;=0,AJ489="n/a",U489&lt;=0,U489="n/a"),"n/a",U489/AJ489)</f>
        <v>1.0567017561165903</v>
      </c>
      <c r="Y489" s="640"/>
      <c r="Z489" s="618">
        <f>IF(OR(AC489&lt;0.01,AC489="n/a"),"n/a",M489/AC489*100)</f>
        <v>13.136288998357964</v>
      </c>
      <c r="AA489" s="841">
        <f>IF(OR(AC489&lt;0.01,AC489="n/a"),"n/a",I489/AC489)</f>
        <v>27.853858784893269</v>
      </c>
      <c r="AB489" s="842">
        <v>12</v>
      </c>
      <c r="AC489" s="821">
        <v>12.18</v>
      </c>
      <c r="AD489" s="821">
        <v>1.9</v>
      </c>
      <c r="AE489" s="821">
        <v>6.14</v>
      </c>
      <c r="AF489" s="821">
        <v>10.34</v>
      </c>
      <c r="AG489" s="821">
        <v>38.6</v>
      </c>
      <c r="AH489" s="821">
        <v>37.1</v>
      </c>
      <c r="AI489" s="821">
        <v>11.09</v>
      </c>
      <c r="AJ489" s="821">
        <v>33.200000000000003</v>
      </c>
      <c r="AK489" s="821">
        <v>14.760000000000002</v>
      </c>
      <c r="AL489" s="833">
        <v>38470</v>
      </c>
      <c r="AM489" s="827">
        <v>12.629999999999999</v>
      </c>
      <c r="AN489" s="821">
        <v>0.03</v>
      </c>
      <c r="AO489" s="705">
        <f>IF(U489="n/a","n/a",IF(AA489&lt;0,"n/a",IF(AA489="n/a","n/a",J489+U489-AA489)))</f>
        <v>7.7002542089751458</v>
      </c>
      <c r="AP489" s="706">
        <f>IF(U489="n/a","n/a",J489+U489)</f>
        <v>35.554112993868415</v>
      </c>
      <c r="AQ489" s="843">
        <f>IF(OR(AC489&lt;0.01,AC489="n/a",AF489="n/a"),"n/a",(I489/SQRT(22.5*AC489*(I489/AF489))-1)*100)</f>
        <v>257.77640431221312</v>
      </c>
      <c r="AR489" s="618">
        <f>INDEX(Historical!$C$7:$C$1222,MATCH(B489,Historical!$B$7:$B$1244,0))*IF(AH489="n/a",1.03,IF(AH489&lt;0,1.01,IF(AH489&gt;10,1.1,(1+AH489/100))))</f>
        <v>1.32</v>
      </c>
      <c r="AS489" s="841">
        <f>IF($AI489="n/a",1.03*AR489,IF($AI489&lt;0,1.01*AR489,IF($AI489&gt;10,1.1*AR489,(1+$AI489/100)*AR489)))</f>
        <v>1.4520000000000002</v>
      </c>
      <c r="AT489" s="841">
        <f>IF($AK489="n/a",1.03*AS489,IF($AK489&lt;0,1.01*AS489,IF($AK489&gt;10,1.1*AS489,(1+$AK489/100)*AS489)))</f>
        <v>1.5972000000000004</v>
      </c>
      <c r="AU489" s="841">
        <f>IF($AK489="n/a",1.03*AT489,IF($AK489&lt;0,1.01*AT489,IF($AK489&gt;10,1.1*AT489,(1+$AK489/100)*AT489)))</f>
        <v>1.7569200000000005</v>
      </c>
      <c r="AV489" s="841">
        <f>IF($AK489="n/a",1.03*AU489,IF($AK489&lt;0,1.01*AU489,IF($AK489&gt;10,1.1*AU489,(1+$AK489/100)*AU489)))</f>
        <v>1.9326120000000007</v>
      </c>
      <c r="AW489" s="618">
        <f>SUM(AR489:AV489)</f>
        <v>8.0587320000000027</v>
      </c>
      <c r="AX489" s="713">
        <f>AW489/I489*100</f>
        <v>2.3753852502505461</v>
      </c>
      <c r="AY489" s="887">
        <v>1.07</v>
      </c>
      <c r="AZ489" s="827">
        <v>46.67</v>
      </c>
      <c r="BA489" s="827">
        <v>-11.14</v>
      </c>
      <c r="BB489" s="827">
        <v>5.25</v>
      </c>
      <c r="BC489" s="827">
        <v>18.790000000000003</v>
      </c>
      <c r="BE489" s="594">
        <v>2017</v>
      </c>
      <c r="BF489" s="853">
        <f>IF(BE489&gt;2020,0,IF(BE489&gt;2008,1,IF(BE489&gt;2001,2,IF(BE489&gt;1990,3,IF(BE489&gt;1980,4,IF(BE489&gt;1973,5,IF(BE489&gt;1970,6,IF(BE489&gt;1960,7,IF(BE489&gt;1958,8,IF(BE489&gt;1953,9,10))))))))))</f>
        <v>1</v>
      </c>
      <c r="BG489" s="837">
        <v>28.7</v>
      </c>
      <c r="BH489" s="820" t="s">
        <v>4443</v>
      </c>
      <c r="BI489" s="820" t="s">
        <v>4444</v>
      </c>
    </row>
    <row r="490" spans="1:61" ht="11.25" customHeight="1" x14ac:dyDescent="0.2">
      <c r="A490" s="826" t="s">
        <v>704</v>
      </c>
      <c r="B490" s="830" t="s">
        <v>705</v>
      </c>
      <c r="C490" s="885" t="s">
        <v>130</v>
      </c>
      <c r="D490" s="885" t="s">
        <v>4188</v>
      </c>
      <c r="E490" s="699">
        <v>16</v>
      </c>
      <c r="F490" s="1122">
        <v>242</v>
      </c>
      <c r="G490" s="1116" t="s">
        <v>36</v>
      </c>
      <c r="H490" s="1116" t="s">
        <v>36</v>
      </c>
      <c r="I490" t="n">
        <v>35.81</v>
      </c>
      <c r="J490" s="618">
        <f>(M490/I490)*100</f>
        <v>4.637178051511758</v>
      </c>
      <c r="K490" s="832">
        <v>0.41410000000000002</v>
      </c>
      <c r="L490" s="842">
        <v>4</v>
      </c>
      <c r="M490" s="609">
        <f>K490*L490</f>
        <v>1.6564000000000001</v>
      </c>
      <c r="N490" s="825" t="s">
        <v>706</v>
      </c>
      <c r="O490" s="700">
        <v>0.41</v>
      </c>
      <c r="P490" s="603">
        <v>44844</v>
      </c>
      <c r="Q490" s="603">
        <v>44862</v>
      </c>
      <c r="R490" s="609">
        <f>(K490-O490)/O490*100</f>
        <v>1.0000000000000118</v>
      </c>
      <c r="S490" s="667">
        <f>IF(INDEX(Historical!$D$7:$D$1220,MATCH(B490,Historical!$B$7:$B$1244,0))=0,"n/a",(INDEX(Historical!$C$7:$C$1222,MATCH(B490,Historical!$B$7:$B$1244,0))/INDEX(Historical!$D$7:$D$1220,MATCH(B490,Historical!$B$7:$B$1244,0))-1)*100)</f>
        <v>1.6445131375579569</v>
      </c>
      <c r="T490" s="667">
        <f>IF(INDEX(Historical!$F$7:$F$1213,MATCH(B490,Historical!$B$7:$B$1244,0))=0,"n/a",((INDEX(Historical!$C$7:$C$1222,MATCH(B490,Historical!$B$7:$B$1244,0))/INDEX(Historical!$F$7:$F$1213,MATCH(B490,Historical!$B$7:$B$1244,0)))^(1/3)-1)*100)</f>
        <v>3.5089355404539502</v>
      </c>
      <c r="U490" s="667">
        <f>IF(INDEX(Historical!$H$7:$H$1213,MATCH(B490,Historical!$B$7:$B$1244,0))=0,"n/a",((INDEX(Historical!$C$7:$C$1222,MATCH(B490,Historical!$B$7:$B$1244,0))/INDEX(Historical!$H$7:$H$1213,MATCH(B490,Historical!$B$7:$B$1244,0)))^(1/5)-1)*100)</f>
        <v>5.8038104606359164</v>
      </c>
      <c r="V490" s="667">
        <f>IF(INDEX(Historical!$N$7:$N$1213,MATCH(B490,Historical!$B$7:$B$1244,0))=0,"n/a",((INDEX(Historical!$C$7:$C$1222,MATCH(B490,Historical!$B$7:$B$1244,0))/INDEX(Historical!$N$7:$N$1213,MATCH(B490,Historical!$B$7:$B$1244,0)))^(1/10)-1)*100)</f>
        <v>7.6727628997508956</v>
      </c>
      <c r="W490" s="668">
        <f>IF(OR(U490&lt;=0,U490="n/a",V490&lt;=0,V490="n/a"),"n/a",U490/V490)</f>
        <v>0.7564172823357207</v>
      </c>
      <c r="X490" s="669">
        <f>IF(OR(AJ490&lt;=0,AJ490="n/a",U490&lt;=0,U490="n/a"),"n/a",U490/AJ490)</f>
        <v>0.47965375707734847</v>
      </c>
      <c r="Y490" s="831"/>
      <c r="Z490" s="618">
        <f>IF(OR(AC490&lt;0.01,AC490="n/a"),"n/a",M490/AC490*100)</f>
        <v>35.545064377682408</v>
      </c>
      <c r="AA490" s="841">
        <f>IF(OR(AC490&lt;0.01,AC490="n/a"),"n/a",I490/AC490)</f>
        <v>7.6652360515021458</v>
      </c>
      <c r="AB490" s="842">
        <v>12</v>
      </c>
      <c r="AC490" s="821">
        <v>4.66</v>
      </c>
      <c r="AD490" s="821">
        <v>4.13</v>
      </c>
      <c r="AE490" s="821">
        <v>2.27</v>
      </c>
      <c r="AF490" s="821">
        <v>1.66</v>
      </c>
      <c r="AG490" s="821">
        <v>15.299999999999999</v>
      </c>
      <c r="AH490" s="821">
        <v>-9.9</v>
      </c>
      <c r="AI490" s="821">
        <v>5.9700000000000006</v>
      </c>
      <c r="AJ490" s="821">
        <v>12.1</v>
      </c>
      <c r="AK490" s="821">
        <v>1.9</v>
      </c>
      <c r="AL490" s="833">
        <v>7370</v>
      </c>
      <c r="AM490" s="827">
        <v>0.25</v>
      </c>
      <c r="AN490" s="821">
        <v>1.03</v>
      </c>
      <c r="AO490" s="705">
        <f>IF(U490="n/a","n/a",IF(AA490&lt;0,"n/a",IF(AA490="n/a","n/a",J490+U490-AA490)))</f>
        <v>2.7757524606455286</v>
      </c>
      <c r="AP490" s="706">
        <f>IF(U490="n/a","n/a",J490+U490)</f>
        <v>10.440988512147674</v>
      </c>
      <c r="AQ490" s="843">
        <f>IF(OR(AC490&lt;0.01,AC490="n/a",AF490="n/a"),"n/a",(I490/SQRT(22.5*AC490*(I490/AF490))-1)*100)</f>
        <v>-24.798664771033753</v>
      </c>
      <c r="AR490" s="618">
        <f>INDEX(Historical!$C$7:$C$1222,MATCH(B490,Historical!$B$7:$B$1244,0))*IF(AH490="n/a",1.03,IF(AH490&lt;0,1.01,IF(AH490&gt;10,1.1,(1+AH490/100))))</f>
        <v>1.6605409999999998</v>
      </c>
      <c r="AS490" s="841">
        <f>IF($AI490="n/a",1.03*AR490,IF($AI490&lt;0,1.01*AR490,IF($AI490&gt;10,1.1*AR490,(1+$AI490/100)*AR490)))</f>
        <v>1.7596752976999999</v>
      </c>
      <c r="AT490" s="841">
        <f>IF($AK490="n/a",1.03*AS490,IF($AK490&lt;0,1.01*AS490,IF($AK490&gt;10,1.1*AS490,(1+$AK490/100)*AS490)))</f>
        <v>1.7931091283562997</v>
      </c>
      <c r="AU490" s="841">
        <f>IF($AK490="n/a",1.03*AT490,IF($AK490&lt;0,1.01*AT490,IF($AK490&gt;10,1.1*AT490,(1+$AK490/100)*AT490)))</f>
        <v>1.8271782017950691</v>
      </c>
      <c r="AV490" s="841">
        <f>IF($AK490="n/a",1.03*AU490,IF($AK490&lt;0,1.01*AU490,IF($AK490&gt;10,1.1*AU490,(1+$AK490/100)*AU490)))</f>
        <v>1.8618945876291753</v>
      </c>
      <c r="AW490" s="618">
        <f>SUM(AR490:AV490)</f>
        <v>8.9023982154805434</v>
      </c>
      <c r="AX490" s="713">
        <f>AW490/I490*100</f>
        <v>24.922727366966807</v>
      </c>
      <c r="AY490" s="887">
        <v>0.68</v>
      </c>
      <c r="AZ490" s="827">
        <v>7.33</v>
      </c>
      <c r="BA490" s="827">
        <v>-16.760000000000002</v>
      </c>
      <c r="BB490" s="827">
        <v>-8.49</v>
      </c>
      <c r="BC490" s="827">
        <v>-8.5299999999999994</v>
      </c>
      <c r="BE490" s="594">
        <v>2007</v>
      </c>
      <c r="BF490" s="853">
        <f>IF(BE490&gt;2020,0,IF(BE490&gt;2008,1,IF(BE490&gt;2001,2,IF(BE490&gt;1990,3,IF(BE490&gt;1980,4,IF(BE490&gt;1973,5,IF(BE490&gt;1970,6,IF(BE490&gt;1960,7,IF(BE490&gt;1958,8,IF(BE490&gt;1953,9,10))))))))))</f>
        <v>2</v>
      </c>
      <c r="BG490" s="837">
        <v>5.2</v>
      </c>
      <c r="BH490" s="820" t="s">
        <v>4443</v>
      </c>
      <c r="BI490" s="820" t="s">
        <v>4444</v>
      </c>
    </row>
    <row r="491" spans="1:61" ht="11.25" customHeight="1" x14ac:dyDescent="0.2">
      <c r="A491" s="826" t="s">
        <v>4998</v>
      </c>
      <c r="B491" s="830" t="s">
        <v>3804</v>
      </c>
      <c r="C491" s="885" t="s">
        <v>130</v>
      </c>
      <c r="D491" s="885" t="s">
        <v>4198</v>
      </c>
      <c r="E491" s="699">
        <v>10</v>
      </c>
      <c r="F491" s="1122">
        <v>515</v>
      </c>
      <c r="G491" s="1122" t="s">
        <v>114</v>
      </c>
      <c r="H491" s="1122" t="s">
        <v>114</v>
      </c>
      <c r="I491" s="829">
        <v>80.16</v>
      </c>
      <c r="J491" s="618">
        <f>(M491/I491)*100</f>
        <v>3.2435129740518964</v>
      </c>
      <c r="K491" s="832">
        <v>0.65</v>
      </c>
      <c r="L491" s="842">
        <v>4</v>
      </c>
      <c r="M491" s="609">
        <f>K491*L491</f>
        <v>2.6</v>
      </c>
      <c r="N491" s="825" t="s">
        <v>225</v>
      </c>
      <c r="O491" s="700">
        <v>0.62</v>
      </c>
      <c r="P491" s="603">
        <v>44980</v>
      </c>
      <c r="Q491" s="603">
        <v>44995</v>
      </c>
      <c r="R491" s="609">
        <f>(K491-O491)/O491*100</f>
        <v>4.8387096774193585</v>
      </c>
      <c r="S491" s="667">
        <f>IF(INDEX(Historical!$D$7:$D$1220,MATCH(B491,Historical!$B$7:$B$1244,0))=0,"n/a",(INDEX(Historical!$C$7:$C$1222,MATCH(B491,Historical!$B$7:$B$1244,0))/INDEX(Historical!$D$7:$D$1220,MATCH(B491,Historical!$B$7:$B$1244,0))-1)*100)</f>
        <v>6.8965517241379448</v>
      </c>
      <c r="T491" s="667">
        <f>IF(INDEX(Historical!$F$7:$F$1213,MATCH(B491,Historical!$B$7:$B$1244,0))=0,"n/a",((INDEX(Historical!$C$7:$C$1222,MATCH(B491,Historical!$B$7:$B$1244,0))/INDEX(Historical!$F$7:$F$1213,MATCH(B491,Historical!$B$7:$B$1244,0)))^(1/3)-1)*100)</f>
        <v>7.4337070988966358</v>
      </c>
      <c r="U491" s="667">
        <f>IF(INDEX(Historical!$H$7:$H$1213,MATCH(B491,Historical!$B$7:$B$1244,0))=0,"n/a",((INDEX(Historical!$C$7:$C$1222,MATCH(B491,Historical!$B$7:$B$1244,0))/INDEX(Historical!$H$7:$H$1213,MATCH(B491,Historical!$B$7:$B$1244,0)))^(1/5)-1)*100)</f>
        <v>8.1006934307831244</v>
      </c>
      <c r="V491" s="667" t="str">
        <f>IF(INDEX(Historical!$N$7:$N$1213,MATCH(B491,Historical!$B$7:$B$1244,0))=0,"n/a",((INDEX(Historical!$C$7:$C$1222,MATCH(B491,Historical!$B$7:$B$1244,0))/INDEX(Historical!$N$7:$N$1213,MATCH(B491,Historical!$B$7:$B$1244,0)))^(1/10)-1)*100)</f>
        <v>n/a</v>
      </c>
      <c r="W491" s="668" t="str">
        <f>IF(OR(U491&lt;=0,U491="n/a",V491&lt;=0,V491="n/a"),"n/a",U491/V491)</f>
        <v>n/a</v>
      </c>
      <c r="X491" s="669">
        <f>IF(OR(AJ491&lt;=0,AJ491="n/a",U491&lt;=0,U491="n/a"),"n/a",U491/AJ491)</f>
        <v>1.4728533510514772</v>
      </c>
      <c r="Y491" s="621"/>
      <c r="Z491" s="618">
        <f>IF(OR(AC491&lt;0.01,AC491="n/a"),"n/a",M491/AC491*100)</f>
        <v>63.569682151589248</v>
      </c>
      <c r="AA491" s="841">
        <f>IF(OR(AC491&lt;0.01,AC491="n/a"),"n/a",I491/AC491)</f>
        <v>19.599022004889974</v>
      </c>
      <c r="AB491" s="842">
        <v>12</v>
      </c>
      <c r="AC491" s="821">
        <v>4.09</v>
      </c>
      <c r="AD491" s="821">
        <v>3.96</v>
      </c>
      <c r="AE491" s="821">
        <v>1.74</v>
      </c>
      <c r="AF491" s="821">
        <v>1.7</v>
      </c>
      <c r="AG491" s="821">
        <v>8.9</v>
      </c>
      <c r="AH491" s="821">
        <v>6.1</v>
      </c>
      <c r="AI491" s="821">
        <v>4.3099999999999996</v>
      </c>
      <c r="AJ491" s="821">
        <v>5.5</v>
      </c>
      <c r="AK491" s="821">
        <v>5</v>
      </c>
      <c r="AL491" s="833">
        <v>4490</v>
      </c>
      <c r="AM491" s="827">
        <v>1.82</v>
      </c>
      <c r="AN491" s="821">
        <v>1.25</v>
      </c>
      <c r="AO491" s="705">
        <f>IF(U491="n/a","n/a",IF(AA491&lt;0,"n/a",IF(AA491="n/a","n/a",J491+U491-AA491)))</f>
        <v>-8.254815600054954</v>
      </c>
      <c r="AP491" s="706">
        <f>IF(U491="n/a","n/a",J491+U491)</f>
        <v>11.34420640483502</v>
      </c>
      <c r="AQ491" s="843">
        <f>IF(OR(AC491&lt;0.01,AC491="n/a",AF491="n/a"),"n/a",(I491/SQRT(22.5*AC491*(I491/AF491))-1)*100)</f>
        <v>21.688742122064042</v>
      </c>
      <c r="AR491" s="618">
        <f>INDEX(Historical!$C$7:$C$1222,MATCH(B491,Historical!$B$7:$B$1244,0))*IF(AH491="n/a",1.03,IF(AH491&lt;0,1.01,IF(AH491&gt;10,1.1,(1+AH491/100))))</f>
        <v>2.6312799999999998</v>
      </c>
      <c r="AS491" s="841">
        <f>IF($AI491="n/a",1.03*AR491,IF($AI491&lt;0,1.01*AR491,IF($AI491&gt;10,1.1*AR491,(1+$AI491/100)*AR491)))</f>
        <v>2.7446881679999997</v>
      </c>
      <c r="AT491" s="841">
        <f>IF($AK491="n/a",1.03*AS491,IF($AK491&lt;0,1.01*AS491,IF($AK491&gt;10,1.1*AS491,(1+$AK491/100)*AS491)))</f>
        <v>2.8819225763999996</v>
      </c>
      <c r="AU491" s="841">
        <f>IF($AK491="n/a",1.03*AT491,IF($AK491&lt;0,1.01*AT491,IF($AK491&gt;10,1.1*AT491,(1+$AK491/100)*AT491)))</f>
        <v>3.0260187052199998</v>
      </c>
      <c r="AV491" s="841">
        <f>IF($AK491="n/a",1.03*AU491,IF($AK491&lt;0,1.01*AU491,IF($AK491&gt;10,1.1*AU491,(1+$AK491/100)*AU491)))</f>
        <v>3.177319640481</v>
      </c>
      <c r="AW491" s="618">
        <f>SUM(AR491:AV491)</f>
        <v>14.461229090101</v>
      </c>
      <c r="AX491" s="713">
        <f>AW491/I491*100</f>
        <v>18.040455451722806</v>
      </c>
      <c r="AY491" s="887">
        <v>0.67</v>
      </c>
      <c r="AZ491" s="827">
        <v>16.41</v>
      </c>
      <c r="BA491" s="827">
        <v>-13.120000000000001</v>
      </c>
      <c r="BB491" s="827">
        <v>1.34</v>
      </c>
      <c r="BC491" s="827">
        <v>0.19</v>
      </c>
      <c r="BE491" s="594">
        <v>2014</v>
      </c>
      <c r="BF491" s="853">
        <f>IF(BE491&gt;2020,0,IF(BE491&gt;2008,1,IF(BE491&gt;2001,2,IF(BE491&gt;1990,3,IF(BE491&gt;1980,4,IF(BE491&gt;1973,5,IF(BE491&gt;1970,6,IF(BE491&gt;1960,7,IF(BE491&gt;1958,8,IF(BE491&gt;1953,9,10))))))))))</f>
        <v>1</v>
      </c>
      <c r="BG491" s="837">
        <v>2.8000000000000003</v>
      </c>
      <c r="BH491" s="820" t="s">
        <v>4443</v>
      </c>
      <c r="BI491" s="820" t="s">
        <v>4444</v>
      </c>
    </row>
    <row r="492" spans="1:61" ht="11.25" customHeight="1" x14ac:dyDescent="0.2">
      <c r="A492" s="836" t="s">
        <v>4546</v>
      </c>
      <c r="B492" s="830" t="s">
        <v>4536</v>
      </c>
      <c r="C492" s="885" t="s">
        <v>4055</v>
      </c>
      <c r="D492" s="885" t="s">
        <v>4185</v>
      </c>
      <c r="E492" s="699">
        <v>7</v>
      </c>
      <c r="F492" s="1122">
        <v>646</v>
      </c>
      <c r="G492" s="1095" t="s">
        <v>105</v>
      </c>
      <c r="H492" s="1095" t="s">
        <v>105</v>
      </c>
      <c r="I492" t="n">
        <v>152.69</v>
      </c>
      <c r="J492" s="618">
        <f>(M492/I492)*100</f>
        <v>1.0305483989694517</v>
      </c>
      <c r="K492" s="832">
        <v>0.35</v>
      </c>
      <c r="L492" s="842">
        <v>4</v>
      </c>
      <c r="M492" s="609">
        <f>K492*L492</f>
        <v>1.4</v>
      </c>
      <c r="N492" s="825" t="s">
        <v>147</v>
      </c>
      <c r="O492" s="700">
        <v>0.3</v>
      </c>
      <c r="P492" s="603">
        <v>45001</v>
      </c>
      <c r="Q492" s="603">
        <v>45016</v>
      </c>
      <c r="R492" s="609">
        <f>(K492-O492)/O492*100</f>
        <v>16.666666666666664</v>
      </c>
      <c r="S492" s="667">
        <f>IF(INDEX(Historical!$D$7:$D$1220,MATCH(B492,Historical!$B$7:$B$1244,0))=0,"n/a",(INDEX(Historical!$C$7:$C$1222,MATCH(B492,Historical!$B$7:$B$1244,0))/INDEX(Historical!$D$7:$D$1220,MATCH(B492,Historical!$B$7:$B$1244,0))-1)*100)</f>
        <v>49.999999999999979</v>
      </c>
      <c r="T492" s="667">
        <f>IF(INDEX(Historical!$F$7:$F$1213,MATCH(B492,Historical!$B$7:$B$1244,0))=0,"n/a",((INDEX(Historical!$C$7:$C$1222,MATCH(B492,Historical!$B$7:$B$1244,0))/INDEX(Historical!$F$7:$F$1213,MATCH(B492,Historical!$B$7:$B$1244,0)))^(1/3)-1)*100)</f>
        <v>44.224957030740832</v>
      </c>
      <c r="U492" s="667">
        <f>IF(INDEX(Historical!$H$7:$H$1213,MATCH(B492,Historical!$B$7:$B$1244,0))=0,"n/a",((INDEX(Historical!$C$7:$C$1222,MATCH(B492,Historical!$B$7:$B$1244,0))/INDEX(Historical!$H$7:$H$1213,MATCH(B492,Historical!$B$7:$B$1244,0)))^(1/5)-1)*100)</f>
        <v>58.489319246111357</v>
      </c>
      <c r="V492" s="667" t="str">
        <f>IF(INDEX(Historical!$N$7:$N$1213,MATCH(B492,Historical!$B$7:$B$1244,0))=0,"n/a",((INDEX(Historical!$C$7:$C$1222,MATCH(B492,Historical!$B$7:$B$1244,0))/INDEX(Historical!$N$7:$N$1213,MATCH(B492,Historical!$B$7:$B$1244,0)))^(1/10)-1)*100)</f>
        <v>n/a</v>
      </c>
      <c r="W492" s="668" t="str">
        <f>IF(OR(U492&lt;=0,U492="n/a",V492&lt;=0,V492="n/a"),"n/a",U492/V492)</f>
        <v>n/a</v>
      </c>
      <c r="X492" s="669">
        <f>IF(OR(AJ492&lt;=0,AJ492="n/a",U492&lt;=0,U492="n/a"),"n/a",U492/AJ492)</f>
        <v>4.6420094639770921</v>
      </c>
      <c r="Y492" s="640"/>
      <c r="Z492" s="618">
        <f>IF(OR(AC492&lt;0.01,AC492="n/a"),"n/a",M492/AC492*100)</f>
        <v>35</v>
      </c>
      <c r="AA492" s="841">
        <f>IF(OR(AC492&lt;0.01,AC492="n/a"),"n/a",I492/AC492)</f>
        <v>33.962499999999999</v>
      </c>
      <c r="AB492" s="842">
        <v>12</v>
      </c>
      <c r="AC492" s="821">
        <v>4</v>
      </c>
      <c r="AD492" s="821">
        <v>2.8</v>
      </c>
      <c r="AE492" s="821">
        <v>10.199999999999999</v>
      </c>
      <c r="AF492" s="821">
        <v>5.05</v>
      </c>
      <c r="AG492" s="821">
        <v>17.5</v>
      </c>
      <c r="AH492" s="821">
        <v>13.8</v>
      </c>
      <c r="AI492" s="821">
        <v>33.729999999999997</v>
      </c>
      <c r="AJ492" s="821">
        <v>12.6</v>
      </c>
      <c r="AK492" s="821">
        <v>12.17</v>
      </c>
      <c r="AL492" s="833">
        <v>6060</v>
      </c>
      <c r="AM492" s="827">
        <v>1</v>
      </c>
      <c r="AN492" s="821">
        <v>0</v>
      </c>
      <c r="AO492" s="705">
        <f>IF(U492="n/a","n/a",IF(AA492&lt;0,"n/a",IF(AA492="n/a","n/a",J492+U492-AA492)))</f>
        <v>25.557367645080809</v>
      </c>
      <c r="AP492" s="706">
        <f>IF(U492="n/a","n/a",J492+U492)</f>
        <v>59.519867645080808</v>
      </c>
      <c r="AQ492" s="843">
        <f>IF(OR(AC492&lt;0.01,AC492="n/a",AF492="n/a"),"n/a",(I492/SQRT(22.5*AC492*(I492/AF492))-1)*100)</f>
        <v>176.09227523500985</v>
      </c>
      <c r="AR492" s="618">
        <f>INDEX(Historical!$C$7:$C$1222,MATCH(B492,Historical!$B$7:$B$1244,0))*IF(AH492="n/a",1.03,IF(AH492&lt;0,1.01,IF(AH492&gt;10,1.1,(1+AH492/100))))</f>
        <v>1.32</v>
      </c>
      <c r="AS492" s="841">
        <f>IF($AI492="n/a",1.03*AR492,IF($AI492&lt;0,1.01*AR492,IF($AI492&gt;10,1.1*AR492,(1+$AI492/100)*AR492)))</f>
        <v>1.4520000000000002</v>
      </c>
      <c r="AT492" s="841">
        <f>IF($AK492="n/a",1.03*AS492,IF($AK492&lt;0,1.01*AS492,IF($AK492&gt;10,1.1*AS492,(1+$AK492/100)*AS492)))</f>
        <v>1.5972000000000004</v>
      </c>
      <c r="AU492" s="841">
        <f>IF($AK492="n/a",1.03*AT492,IF($AK492&lt;0,1.01*AT492,IF($AK492&gt;10,1.1*AT492,(1+$AK492/100)*AT492)))</f>
        <v>1.7569200000000005</v>
      </c>
      <c r="AV492" s="841">
        <f>IF($AK492="n/a",1.03*AU492,IF($AK492&lt;0,1.01*AU492,IF($AK492&gt;10,1.1*AU492,(1+$AK492/100)*AU492)))</f>
        <v>1.9326120000000007</v>
      </c>
      <c r="AW492" s="618">
        <f>SUM(AR492:AV492)</f>
        <v>8.0587320000000027</v>
      </c>
      <c r="AX492" s="713">
        <f>AW492/I492*100</f>
        <v>5.9320809716599214</v>
      </c>
      <c r="AY492" s="887">
        <v>1.45</v>
      </c>
      <c r="AZ492" s="827">
        <v>51.94</v>
      </c>
      <c r="BA492" s="827">
        <v>-22.99</v>
      </c>
      <c r="BB492" s="827">
        <v>9.48</v>
      </c>
      <c r="BC492" s="827">
        <v>19.59</v>
      </c>
      <c r="BE492" s="594">
        <v>2017</v>
      </c>
      <c r="BF492" s="853">
        <f>IF(BE492&gt;2020,0,IF(BE492&gt;2008,1,IF(BE492&gt;2001,2,IF(BE492&gt;1990,3,IF(BE492&gt;1980,4,IF(BE492&gt;1973,5,IF(BE492&gt;1970,6,IF(BE492&gt;1960,7,IF(BE492&gt;1958,8,IF(BE492&gt;1953,9,10))))))))))</f>
        <v>1</v>
      </c>
      <c r="BG492" s="837">
        <v>13.8</v>
      </c>
      <c r="BH492" s="820" t="s">
        <v>4443</v>
      </c>
      <c r="BI492" s="820" t="s">
        <v>4444</v>
      </c>
    </row>
    <row r="493" spans="1:61" ht="11.25" customHeight="1" x14ac:dyDescent="0.2">
      <c r="A493" s="819" t="s">
        <v>1459</v>
      </c>
      <c r="B493" s="830" t="s">
        <v>1460</v>
      </c>
      <c r="C493" s="885" t="s">
        <v>4201</v>
      </c>
      <c r="D493" s="885" t="s">
        <v>513</v>
      </c>
      <c r="E493" s="699">
        <v>13</v>
      </c>
      <c r="F493" s="1122">
        <v>285</v>
      </c>
      <c r="G493" s="1095" t="s">
        <v>36</v>
      </c>
      <c r="H493" s="1095" t="s">
        <v>36</v>
      </c>
      <c r="I493" t="n">
        <v>92.74</v>
      </c>
      <c r="J493" s="618">
        <f>(M493/I493)*100</f>
        <v>3.0915314121673845</v>
      </c>
      <c r="K493" s="832">
        <v>0.7</v>
      </c>
      <c r="L493" s="842">
        <v>4</v>
      </c>
      <c r="M493" s="609">
        <f>K493*L493</f>
        <v>2.8</v>
      </c>
      <c r="N493" s="825" t="s">
        <v>1461</v>
      </c>
      <c r="O493" s="700">
        <v>0.65</v>
      </c>
      <c r="P493" s="891">
        <v>44264</v>
      </c>
      <c r="Q493" s="891">
        <v>44294</v>
      </c>
      <c r="R493" s="609">
        <f>(K493-O493)/O493*100</f>
        <v>7.6923076923076819</v>
      </c>
      <c r="S493" s="667">
        <f>IF(INDEX(Historical!$D$7:$D$1220,MATCH(B493,Historical!$B$7:$B$1244,0))=0,"n/a",(INDEX(Historical!$C$7:$C$1222,MATCH(B493,Historical!$B$7:$B$1244,0))/INDEX(Historical!$D$7:$D$1220,MATCH(B493,Historical!$B$7:$B$1244,0))-1)*100)</f>
        <v>1.8181818181818077</v>
      </c>
      <c r="T493" s="667">
        <f>IF(INDEX(Historical!$F$7:$F$1213,MATCH(B493,Historical!$B$7:$B$1244,0))=0,"n/a",((INDEX(Historical!$C$7:$C$1222,MATCH(B493,Historical!$B$7:$B$1244,0))/INDEX(Historical!$F$7:$F$1213,MATCH(B493,Historical!$B$7:$B$1244,0)))^(1/3)-1)*100)</f>
        <v>3.1666393483252175</v>
      </c>
      <c r="U493" s="667">
        <f>IF(INDEX(Historical!$H$7:$H$1213,MATCH(B493,Historical!$B$7:$B$1244,0))=0,"n/a",((INDEX(Historical!$C$7:$C$1222,MATCH(B493,Historical!$B$7:$B$1244,0))/INDEX(Historical!$H$7:$H$1213,MATCH(B493,Historical!$B$7:$B$1244,0)))^(1/5)-1)*100)</f>
        <v>4.9414522844583919</v>
      </c>
      <c r="V493" s="667">
        <f>IF(INDEX(Historical!$N$7:$N$1213,MATCH(B493,Historical!$B$7:$B$1244,0))=0,"n/a",((INDEX(Historical!$C$7:$C$1222,MATCH(B493,Historical!$B$7:$B$1244,0))/INDEX(Historical!$N$7:$N$1213,MATCH(B493,Historical!$B$7:$B$1244,0)))^(1/10)-1)*100)</f>
        <v>9.3065077284090627</v>
      </c>
      <c r="W493" s="668">
        <f>IF(OR(U493&lt;=0,U493="n/a",V493&lt;=0,V493="n/a"),"n/a",U493/V493)</f>
        <v>0.53096740782518292</v>
      </c>
      <c r="X493" s="669">
        <f>IF(OR(AJ493&lt;=0,AJ493="n/a",U493&lt;=0,U493="n/a"),"n/a",U493/AJ493)</f>
        <v>1.0981005076574204</v>
      </c>
      <c r="Y493" s="640" t="s">
        <v>5347</v>
      </c>
      <c r="Z493" s="618">
        <f>IF(OR(AC493&lt;0.01,AC493="n/a"),"n/a",M493/AC493*100)</f>
        <v>43.956043956043949</v>
      </c>
      <c r="AA493" s="841">
        <f>IF(OR(AC493&lt;0.01,AC493="n/a"),"n/a",I493/AC493)</f>
        <v>14.218210361067502</v>
      </c>
      <c r="AB493" s="842">
        <v>12</v>
      </c>
      <c r="AC493" s="821">
        <v>6.37</v>
      </c>
      <c r="AD493" s="821">
        <v>5.29</v>
      </c>
      <c r="AE493" s="821">
        <v>1.3</v>
      </c>
      <c r="AF493" s="821">
        <v>5.7</v>
      </c>
      <c r="AG493" s="821">
        <v>44.5</v>
      </c>
      <c r="AH493" s="821">
        <v>-0.3</v>
      </c>
      <c r="AI493" s="821">
        <v>5.64</v>
      </c>
      <c r="AJ493" s="821">
        <v>4.5</v>
      </c>
      <c r="AK493" s="821">
        <v>2.7</v>
      </c>
      <c r="AL493" s="833">
        <v>18520</v>
      </c>
      <c r="AM493" s="827">
        <v>0.70000000000000007</v>
      </c>
      <c r="AN493" s="821">
        <v>1.72</v>
      </c>
      <c r="AO493" s="705">
        <f>IF(U493="n/a","n/a",IF(AA493&lt;0,"n/a",IF(AA493="n/a","n/a",J493+U493-AA493)))</f>
        <v>-6.1852266644417249</v>
      </c>
      <c r="AP493" s="706">
        <f>IF(U493="n/a","n/a",J493+U493)</f>
        <v>8.0329836966257773</v>
      </c>
      <c r="AQ493" s="843">
        <f>IF(OR(AC493&lt;0.01,AC493="n/a",AF493="n/a"),"n/a",(I493/SQRT(22.5*AC493*(I493/AF493))-1)*100)</f>
        <v>89.787950745134722</v>
      </c>
      <c r="AR493" s="618">
        <f>INDEX(Historical!$C$7:$C$1222,MATCH(B493,Historical!$B$7:$B$1244,0))*IF(AH493="n/a",1.03,IF(AH493&lt;0,1.01,IF(AH493&gt;10,1.1,(1+AH493/100))))</f>
        <v>2.8279999999999998</v>
      </c>
      <c r="AS493" s="841">
        <f>IF($AI493="n/a",1.03*AR493,IF($AI493&lt;0,1.01*AR493,IF($AI493&gt;10,1.1*AR493,(1+$AI493/100)*AR493)))</f>
        <v>2.9874991999999998</v>
      </c>
      <c r="AT493" s="841">
        <f>IF($AK493="n/a",1.03*AS493,IF($AK493&lt;0,1.01*AS493,IF($AK493&gt;10,1.1*AS493,(1+$AK493/100)*AS493)))</f>
        <v>3.0681616783999996</v>
      </c>
      <c r="AU493" s="841">
        <f>IF($AK493="n/a",1.03*AT493,IF($AK493&lt;0,1.01*AT493,IF($AK493&gt;10,1.1*AT493,(1+$AK493/100)*AT493)))</f>
        <v>3.1510020437167992</v>
      </c>
      <c r="AV493" s="841">
        <f>IF($AK493="n/a",1.03*AU493,IF($AK493&lt;0,1.01*AU493,IF($AK493&gt;10,1.1*AU493,(1+$AK493/100)*AU493)))</f>
        <v>3.2360790988971524</v>
      </c>
      <c r="AW493" s="618">
        <f>SUM(AR493:AV493)</f>
        <v>15.27074202101395</v>
      </c>
      <c r="AX493" s="713">
        <f>AW493/I493*100</f>
        <v>16.860706658953241</v>
      </c>
      <c r="AY493" s="887">
        <v>0.86</v>
      </c>
      <c r="AZ493" s="827">
        <v>47.72</v>
      </c>
      <c r="BA493" s="827">
        <v>-6.16</v>
      </c>
      <c r="BB493" s="827">
        <v>5.21</v>
      </c>
      <c r="BC493" s="827">
        <v>22.23</v>
      </c>
      <c r="BE493" s="594">
        <v>2010</v>
      </c>
      <c r="BF493" s="853">
        <f>IF(BE493&gt;2020,0,IF(BE493&gt;2008,1,IF(BE493&gt;2001,2,IF(BE493&gt;1990,3,IF(BE493&gt;1980,4,IF(BE493&gt;1973,5,IF(BE493&gt;1970,6,IF(BE493&gt;1960,7,IF(BE493&gt;1958,8,IF(BE493&gt;1953,9,10))))))))))</f>
        <v>1</v>
      </c>
      <c r="BG493" s="837">
        <v>5.2</v>
      </c>
      <c r="BH493" s="820" t="s">
        <v>4443</v>
      </c>
      <c r="BI493" s="820" t="s">
        <v>4444</v>
      </c>
    </row>
    <row r="494" spans="1:61" ht="11.25" customHeight="1" x14ac:dyDescent="0.2">
      <c r="A494" s="819" t="s">
        <v>5001</v>
      </c>
      <c r="B494" s="830" t="s">
        <v>1467</v>
      </c>
      <c r="C494" s="885" t="s">
        <v>4055</v>
      </c>
      <c r="D494" s="885" t="s">
        <v>4226</v>
      </c>
      <c r="E494" s="699">
        <v>14</v>
      </c>
      <c r="F494" s="1122">
        <v>259</v>
      </c>
      <c r="G494" s="1116" t="s">
        <v>105</v>
      </c>
      <c r="H494" s="1116" t="s">
        <v>105</v>
      </c>
      <c r="I494" t="n">
        <v>90.14</v>
      </c>
      <c r="J494" s="618">
        <f>(M494/I494)*100</f>
        <v>1.4645308924485125</v>
      </c>
      <c r="K494" s="832">
        <v>0.32</v>
      </c>
      <c r="L494" s="842">
        <v>4</v>
      </c>
      <c r="M494" s="609">
        <f>K494*L494</f>
        <v>1.28</v>
      </c>
      <c r="N494" s="825" t="s">
        <v>282</v>
      </c>
      <c r="O494" s="700">
        <v>0.24</v>
      </c>
      <c r="P494" s="891">
        <v>44293</v>
      </c>
      <c r="Q494" s="891">
        <v>44308</v>
      </c>
      <c r="R494" s="609">
        <f>(K494-O494)/O494*100</f>
        <v>33.333333333333343</v>
      </c>
      <c r="S494" s="667">
        <f>IF(INDEX(Historical!$D$7:$D$1220,MATCH(B494,Historical!$B$7:$B$1244,0))=0,"n/a",(INDEX(Historical!$C$7:$C$1222,MATCH(B494,Historical!$B$7:$B$1244,0))/INDEX(Historical!$D$7:$D$1220,MATCH(B494,Historical!$B$7:$B$1244,0))-1)*100)</f>
        <v>6.6666666666666652</v>
      </c>
      <c r="T494" s="667">
        <f>IF(INDEX(Historical!$F$7:$F$1213,MATCH(B494,Historical!$B$7:$B$1244,0))=0,"n/a",((INDEX(Historical!$C$7:$C$1222,MATCH(B494,Historical!$B$7:$B$1244,0))/INDEX(Historical!$F$7:$F$1213,MATCH(B494,Historical!$B$7:$B$1244,0)))^(1/3)-1)*100)</f>
        <v>12.044237589467022</v>
      </c>
      <c r="U494" s="667">
        <f>IF(INDEX(Historical!$H$7:$H$1213,MATCH(B494,Historical!$B$7:$B$1244,0))=0,"n/a",((INDEX(Historical!$C$7:$C$1222,MATCH(B494,Historical!$B$7:$B$1244,0))/INDEX(Historical!$H$7:$H$1213,MATCH(B494,Historical!$B$7:$B$1244,0)))^(1/5)-1)*100)</f>
        <v>12.195514544619957</v>
      </c>
      <c r="V494" s="667">
        <f>IF(INDEX(Historical!$N$7:$N$1213,MATCH(B494,Historical!$B$7:$B$1244,0))=0,"n/a",((INDEX(Historical!$C$7:$C$1222,MATCH(B494,Historical!$B$7:$B$1244,0))/INDEX(Historical!$N$7:$N$1213,MATCH(B494,Historical!$B$7:$B$1244,0)))^(1/10)-1)*100)</f>
        <v>18.222427548378416</v>
      </c>
      <c r="W494" s="668">
        <f>IF(OR(U494&lt;=0,U494="n/a",V494&lt;=0,V494="n/a"),"n/a",U494/V494)</f>
        <v>0.66925850094573247</v>
      </c>
      <c r="X494" s="669">
        <f>IF(OR(AJ494&lt;=0,AJ494="n/a",U494&lt;=0,U494="n/a"),"n/a",U494/AJ494)</f>
        <v>8.1303430297466388</v>
      </c>
      <c r="Y494" s="640" t="s">
        <v>5348</v>
      </c>
      <c r="Z494" s="618">
        <f>IF(OR(AC494&lt;0.01,AC494="n/a"),"n/a",M494/AC494*100)</f>
        <v>40</v>
      </c>
      <c r="AA494" s="841">
        <f>IF(OR(AC494&lt;0.01,AC494="n/a"),"n/a",I494/AC494)</f>
        <v>27.3125</v>
      </c>
      <c r="AB494" s="842">
        <v>5</v>
      </c>
      <c r="AC494" s="821">
        <v>3.2</v>
      </c>
      <c r="AD494" s="821">
        <v>3.29</v>
      </c>
      <c r="AE494" s="821">
        <v>5.14</v>
      </c>
      <c r="AF494" s="821" t="s">
        <v>135</v>
      </c>
      <c r="AG494" s="821">
        <v>-140.5</v>
      </c>
      <c r="AH494" s="821">
        <v>-47</v>
      </c>
      <c r="AI494" s="821">
        <v>13.489999999999998</v>
      </c>
      <c r="AJ494" s="821">
        <v>1.5</v>
      </c>
      <c r="AK494" s="821">
        <v>8.35</v>
      </c>
      <c r="AL494" s="833">
        <v>236950</v>
      </c>
      <c r="AM494" s="827">
        <v>42.6</v>
      </c>
      <c r="AN494" s="821" t="s">
        <v>135</v>
      </c>
      <c r="AO494" s="705">
        <f>IF(U494="n/a","n/a",IF(AA494&lt;0,"n/a",IF(AA494="n/a","n/a",J494+U494-AA494)))</f>
        <v>-13.652454562931529</v>
      </c>
      <c r="AP494" s="706">
        <f>IF(U494="n/a","n/a",J494+U494)</f>
        <v>13.660045437068471</v>
      </c>
      <c r="AQ494" s="843" t="str">
        <f>IF(OR(AC494&lt;0.01,AC494="n/a",AF494="n/a"),"n/a",(I494/SQRT(22.5*AC494*(I494/AF494))-1)*100)</f>
        <v>n/a</v>
      </c>
      <c r="AR494" s="618">
        <f>INDEX(Historical!$C$7:$C$1222,MATCH(B494,Historical!$B$7:$B$1244,0))*IF(AH494="n/a",1.03,IF(AH494&lt;0,1.01,IF(AH494&gt;10,1.1,(1+AH494/100))))</f>
        <v>1.2927999999999999</v>
      </c>
      <c r="AS494" s="841">
        <f>IF($AI494="n/a",1.03*AR494,IF($AI494&lt;0,1.01*AR494,IF($AI494&gt;10,1.1*AR494,(1+$AI494/100)*AR494)))</f>
        <v>1.42208</v>
      </c>
      <c r="AT494" s="841">
        <f>IF($AK494="n/a",1.03*AS494,IF($AK494&lt;0,1.01*AS494,IF($AK494&gt;10,1.1*AS494,(1+$AK494/100)*AS494)))</f>
        <v>1.5408236799999999</v>
      </c>
      <c r="AU494" s="841">
        <f>IF($AK494="n/a",1.03*AT494,IF($AK494&lt;0,1.01*AT494,IF($AK494&gt;10,1.1*AT494,(1+$AK494/100)*AT494)))</f>
        <v>1.6694824572799998</v>
      </c>
      <c r="AV494" s="841">
        <f>IF($AK494="n/a",1.03*AU494,IF($AK494&lt;0,1.01*AU494,IF($AK494&gt;10,1.1*AU494,(1+$AK494/100)*AU494)))</f>
        <v>1.8088842424628797</v>
      </c>
      <c r="AW494" s="618">
        <f>SUM(AR494:AV494)</f>
        <v>7.7340703797428798</v>
      </c>
      <c r="AX494" s="713">
        <f>AW494/I494*100</f>
        <v>8.8490507777378475</v>
      </c>
      <c r="AY494" s="887">
        <v>1.01</v>
      </c>
      <c r="AZ494" s="827">
        <v>43.8</v>
      </c>
      <c r="BA494" s="827">
        <v>-4.1900000000000004</v>
      </c>
      <c r="BB494" s="827">
        <v>1.52</v>
      </c>
      <c r="BC494" s="827">
        <v>14.6</v>
      </c>
      <c r="BE494" s="594">
        <v>2010</v>
      </c>
      <c r="BF494" s="853">
        <f>IF(BE494&gt;2020,0,IF(BE494&gt;2008,1,IF(BE494&gt;2001,2,IF(BE494&gt;1990,3,IF(BE494&gt;1980,4,IF(BE494&gt;1973,5,IF(BE494&gt;1970,6,IF(BE494&gt;1960,7,IF(BE494&gt;1958,8,IF(BE494&gt;1953,9,10))))))))))</f>
        <v>1</v>
      </c>
      <c r="BG494" s="837">
        <v>7.3999999999999995</v>
      </c>
      <c r="BH494" s="820" t="s">
        <v>4443</v>
      </c>
      <c r="BI494" s="820" t="s">
        <v>4444</v>
      </c>
    </row>
    <row r="495" spans="1:61" ht="11.25" customHeight="1" x14ac:dyDescent="0.2">
      <c r="A495" s="826" t="s">
        <v>5002</v>
      </c>
      <c r="B495" s="830" t="s">
        <v>307</v>
      </c>
      <c r="C495" s="885" t="s">
        <v>107</v>
      </c>
      <c r="D495" s="885" t="s">
        <v>117</v>
      </c>
      <c r="E495" s="699">
        <v>42</v>
      </c>
      <c r="F495" s="1122">
        <v>64</v>
      </c>
      <c r="G495" s="1116" t="s">
        <v>36</v>
      </c>
      <c r="H495" s="1116" t="s">
        <v>114</v>
      </c>
      <c r="I495" t="n">
        <v>24.41</v>
      </c>
      <c r="J495" s="618">
        <f>(M495/I495)*100</f>
        <v>3.7163443306788015</v>
      </c>
      <c r="K495" s="832">
        <v>0.245</v>
      </c>
      <c r="L495" s="842">
        <v>4</v>
      </c>
      <c r="M495" s="609">
        <f>K495*L495</f>
        <v>0.98</v>
      </c>
      <c r="N495" s="825" t="s">
        <v>147</v>
      </c>
      <c r="O495" s="700">
        <v>0.23</v>
      </c>
      <c r="P495" s="603">
        <v>44988</v>
      </c>
      <c r="Q495" s="603">
        <v>45000</v>
      </c>
      <c r="R495" s="609">
        <f>(K495-O495)/O495*100</f>
        <v>6.5217391304347752</v>
      </c>
      <c r="S495" s="667">
        <f>IF(INDEX(Historical!$D$7:$D$1220,MATCH(B495,Historical!$B$7:$B$1244,0))=0,"n/a",(INDEX(Historical!$C$7:$C$1222,MATCH(B495,Historical!$B$7:$B$1244,0))/INDEX(Historical!$D$7:$D$1220,MATCH(B495,Historical!$B$7:$B$1244,0))-1)*100)</f>
        <v>4.5454545454545414</v>
      </c>
      <c r="T495" s="667">
        <f>IF(INDEX(Historical!$F$7:$F$1213,MATCH(B495,Historical!$B$7:$B$1244,0))=0,"n/a",((INDEX(Historical!$C$7:$C$1222,MATCH(B495,Historical!$B$7:$B$1244,0))/INDEX(Historical!$F$7:$F$1213,MATCH(B495,Historical!$B$7:$B$1244,0)))^(1/3)-1)*100)</f>
        <v>4.7689553171647248</v>
      </c>
      <c r="U495" s="667">
        <f>IF(INDEX(Historical!$H$7:$H$1213,MATCH(B495,Historical!$B$7:$B$1244,0))=0,"n/a",((INDEX(Historical!$C$7:$C$1222,MATCH(B495,Historical!$B$7:$B$1244,0))/INDEX(Historical!$H$7:$H$1213,MATCH(B495,Historical!$B$7:$B$1244,0)))^(1/5)-1)*100)</f>
        <v>3.8950477489882784</v>
      </c>
      <c r="V495" s="667">
        <f>IF(INDEX(Historical!$N$7:$N$1213,MATCH(B495,Historical!$B$7:$B$1244,0))=0,"n/a",((INDEX(Historical!$C$7:$C$1222,MATCH(B495,Historical!$B$7:$B$1244,0))/INDEX(Historical!$N$7:$N$1213,MATCH(B495,Historical!$B$7:$B$1244,0)))^(1/10)-1)*100)</f>
        <v>2.6249474782083171</v>
      </c>
      <c r="W495" s="668">
        <f>IF(OR(U495&lt;=0,U495="n/a",V495&lt;=0,V495="n/a"),"n/a",U495/V495)</f>
        <v>1.4838574033667449</v>
      </c>
      <c r="X495" s="669">
        <f>IF(OR(AJ495&lt;=0,AJ495="n/a",U495&lt;=0,U495="n/a"),"n/a",U495/AJ495)</f>
        <v>0.14866594461787322</v>
      </c>
      <c r="Y495" s="634"/>
      <c r="Z495" s="618">
        <f>IF(OR(AC495&lt;0.01,AC495="n/a"),"n/a",M495/AC495*100)</f>
        <v>42.608695652173914</v>
      </c>
      <c r="AA495" s="841">
        <f>IF(OR(AC495&lt;0.01,AC495="n/a"),"n/a",I495/AC495)</f>
        <v>11.46521739130435</v>
      </c>
      <c r="AB495" s="842">
        <v>12</v>
      </c>
      <c r="AC495" s="821">
        <v>2.2999999999999998</v>
      </c>
      <c r="AD495" s="821">
        <v>1.1399999999999999</v>
      </c>
      <c r="AE495" s="821">
        <v>0.96</v>
      </c>
      <c r="AF495" s="821">
        <v>1.41</v>
      </c>
      <c r="AG495" s="821">
        <v>15.299999999999999</v>
      </c>
      <c r="AH495" s="821">
        <v>170.4</v>
      </c>
      <c r="AI495" s="821">
        <v>10.56</v>
      </c>
      <c r="AJ495" s="821">
        <v>26.200000000000003</v>
      </c>
      <c r="AK495" s="821">
        <v>10</v>
      </c>
      <c r="AL495" s="833">
        <v>7970</v>
      </c>
      <c r="AM495" s="827">
        <v>0.1</v>
      </c>
      <c r="AN495" s="821">
        <v>0.28000000000000003</v>
      </c>
      <c r="AO495" s="705">
        <f>IF(U495="n/a","n/a",IF(AA495&lt;0,"n/a",IF(AA495="n/a","n/a",J495+U495-AA495)))</f>
        <v>-3.8538253116372694</v>
      </c>
      <c r="AP495" s="706">
        <f>IF(U495="n/a","n/a",J495+U495)</f>
        <v>7.6113920796670804</v>
      </c>
      <c r="AQ495" s="843">
        <f>IF(OR(AC495&lt;0.01,AC495="n/a",AF495="n/a"),"n/a",(I495/SQRT(22.5*AC495*(I495/AF495))-1)*100)</f>
        <v>-15.236390088568131</v>
      </c>
      <c r="AR495" s="618">
        <f>INDEX(Historical!$C$7:$C$1222,MATCH(B495,Historical!$B$7:$B$1244,0))*IF(AH495="n/a",1.03,IF(AH495&lt;0,1.01,IF(AH495&gt;10,1.1,(1+AH495/100))))</f>
        <v>1.0120000000000002</v>
      </c>
      <c r="AS495" s="841">
        <f>IF($AI495="n/a",1.03*AR495,IF($AI495&lt;0,1.01*AR495,IF($AI495&gt;10,1.1*AR495,(1+$AI495/100)*AR495)))</f>
        <v>1.1132000000000004</v>
      </c>
      <c r="AT495" s="841">
        <f>IF($AK495="n/a",1.03*AS495,IF($AK495&lt;0,1.01*AS495,IF($AK495&gt;10,1.1*AS495,(1+$AK495/100)*AS495)))</f>
        <v>1.2245200000000005</v>
      </c>
      <c r="AU495" s="841">
        <f>IF($AK495="n/a",1.03*AT495,IF($AK495&lt;0,1.01*AT495,IF($AK495&gt;10,1.1*AT495,(1+$AK495/100)*AT495)))</f>
        <v>1.3469720000000007</v>
      </c>
      <c r="AV495" s="841">
        <f>IF($AK495="n/a",1.03*AU495,IF($AK495&lt;0,1.01*AU495,IF($AK495&gt;10,1.1*AU495,(1+$AK495/100)*AU495)))</f>
        <v>1.4816692000000009</v>
      </c>
      <c r="AW495" s="618">
        <f>SUM(AR495:AV495)</f>
        <v>6.1783612000000021</v>
      </c>
      <c r="AX495" s="713">
        <f>AW495/I495*100</f>
        <v>23.429507773985598</v>
      </c>
      <c r="AY495" s="887">
        <v>0.81</v>
      </c>
      <c r="AZ495" s="827">
        <v>31.66</v>
      </c>
      <c r="BA495" s="827">
        <v>-1.31</v>
      </c>
      <c r="BB495" s="827">
        <v>5.0999999999999996</v>
      </c>
      <c r="BC495" s="827">
        <v>14.6</v>
      </c>
      <c r="BE495" s="594">
        <v>1982</v>
      </c>
      <c r="BF495" s="853">
        <f>IF(BE495&gt;2020,0,IF(BE495&gt;2008,1,IF(BE495&gt;2001,2,IF(BE495&gt;1990,3,IF(BE495&gt;1980,4,IF(BE495&gt;1973,5,IF(BE495&gt;1970,6,IF(BE495&gt;1960,7,IF(BE495&gt;1958,8,IF(BE495&gt;1953,9,10))))))))))</f>
        <v>4</v>
      </c>
      <c r="BG495" s="837">
        <v>3.9</v>
      </c>
      <c r="BH495" s="820" t="s">
        <v>4443</v>
      </c>
      <c r="BI495" s="820" t="s">
        <v>4444</v>
      </c>
    </row>
    <row r="496" spans="1:61" ht="11.25" customHeight="1" x14ac:dyDescent="0.2">
      <c r="A496" s="148" t="s">
        <v>5003</v>
      </c>
      <c r="B496" s="567" t="s">
        <v>2561</v>
      </c>
      <c r="C496" s="885" t="s">
        <v>107</v>
      </c>
      <c r="D496" s="885" t="s">
        <v>4197</v>
      </c>
      <c r="E496" s="699">
        <v>9</v>
      </c>
      <c r="F496" s="1122">
        <v>564</v>
      </c>
      <c r="G496" s="1122" t="s">
        <v>105</v>
      </c>
      <c r="H496" s="1122" t="s">
        <v>105</v>
      </c>
      <c r="I496" s="829">
        <v>23</v>
      </c>
      <c r="J496" s="618">
        <f>(M496/I496)*100</f>
        <v>3.4782608695652173</v>
      </c>
      <c r="K496" s="832">
        <v>0.2</v>
      </c>
      <c r="L496" s="842">
        <v>4</v>
      </c>
      <c r="M496" s="609">
        <f>K496*L496</f>
        <v>0.8</v>
      </c>
      <c r="N496" s="825" t="s">
        <v>679</v>
      </c>
      <c r="O496" s="700">
        <v>0.19</v>
      </c>
      <c r="P496" s="603">
        <v>44963</v>
      </c>
      <c r="Q496" s="603">
        <v>44971</v>
      </c>
      <c r="R496" s="609">
        <f>(K496-O496)/O496*100</f>
        <v>5.2631578947368469</v>
      </c>
      <c r="S496" s="667">
        <f>IF(INDEX(Historical!$D$7:$D$1220,MATCH(B496,Historical!$B$7:$B$1244,0))=0,"n/a",(INDEX(Historical!$C$7:$C$1222,MATCH(B496,Historical!$B$7:$B$1244,0))/INDEX(Historical!$D$7:$D$1220,MATCH(B496,Historical!$B$7:$B$1244,0))-1)*100)</f>
        <v>2.7027027027026973</v>
      </c>
      <c r="T496" s="667">
        <f>IF(INDEX(Historical!$F$7:$F$1213,MATCH(B496,Historical!$B$7:$B$1244,0))=0,"n/a",((INDEX(Historical!$C$7:$C$1222,MATCH(B496,Historical!$B$7:$B$1244,0))/INDEX(Historical!$F$7:$F$1213,MATCH(B496,Historical!$B$7:$B$1244,0)))^(1/3)-1)*100)</f>
        <v>8.1983855523197757</v>
      </c>
      <c r="U496" s="667">
        <f>IF(INDEX(Historical!$H$7:$H$1213,MATCH(B496,Historical!$B$7:$B$1244,0))=0,"n/a",((INDEX(Historical!$C$7:$C$1222,MATCH(B496,Historical!$B$7:$B$1244,0))/INDEX(Historical!$H$7:$H$1213,MATCH(B496,Historical!$B$7:$B$1244,0)))^(1/5)-1)*100)</f>
        <v>12.593380967869239</v>
      </c>
      <c r="V496" s="667" t="str">
        <f>IF(INDEX(Historical!$N$7:$N$1213,MATCH(B496,Historical!$B$7:$B$1244,0))=0,"n/a",((INDEX(Historical!$C$7:$C$1222,MATCH(B496,Historical!$B$7:$B$1244,0))/INDEX(Historical!$N$7:$N$1213,MATCH(B496,Historical!$B$7:$B$1244,0)))^(1/10)-1)*100)</f>
        <v>n/a</v>
      </c>
      <c r="W496" s="668" t="str">
        <f>IF(OR(U496&lt;=0,U496="n/a",V496&lt;=0,V496="n/a"),"n/a",U496/V496)</f>
        <v>n/a</v>
      </c>
      <c r="X496" s="669">
        <f>IF(OR(AJ496&lt;=0,AJ496="n/a",U496&lt;=0,U496="n/a"),"n/a",U496/AJ496)</f>
        <v>0.42689427009726233</v>
      </c>
      <c r="Y496" s="640" t="s">
        <v>5354</v>
      </c>
      <c r="Z496" s="618">
        <f>IF(OR(AC496&lt;0.01,AC496="n/a"),"n/a",M496/AC496*100)</f>
        <v>38.461538461538467</v>
      </c>
      <c r="AA496" s="841">
        <f>IF(OR(AC496&lt;0.01,AC496="n/a"),"n/a",I496/AC496)</f>
        <v>11.057692307692307</v>
      </c>
      <c r="AB496" s="842">
        <v>12</v>
      </c>
      <c r="AC496" s="821">
        <v>2.08</v>
      </c>
      <c r="AD496" s="821" t="s">
        <v>135</v>
      </c>
      <c r="AE496" s="821">
        <v>2.31</v>
      </c>
      <c r="AF496" s="821">
        <v>1.1000000000000001</v>
      </c>
      <c r="AG496" s="821">
        <v>12.7</v>
      </c>
      <c r="AH496" s="821">
        <v>23.400000000000002</v>
      </c>
      <c r="AI496" s="821">
        <v>-1.1499999999999999</v>
      </c>
      <c r="AJ496" s="821">
        <v>29.5</v>
      </c>
      <c r="AK496" s="821" t="s">
        <v>135</v>
      </c>
      <c r="AL496" s="833">
        <v>251.53</v>
      </c>
      <c r="AM496" s="827">
        <v>1.0999999999999999</v>
      </c>
      <c r="AN496" s="821">
        <v>0.15</v>
      </c>
      <c r="AO496" s="705">
        <f>IF(U496="n/a","n/a",IF(AA496&lt;0,"n/a",IF(AA496="n/a","n/a",J496+U496-AA496)))</f>
        <v>5.013949529742149</v>
      </c>
      <c r="AP496" s="706">
        <f>IF(U496="n/a","n/a",J496+U496)</f>
        <v>16.071641837434456</v>
      </c>
      <c r="AQ496" s="843">
        <f>IF(OR(AC496&lt;0.01,AC496="n/a",AF496="n/a"),"n/a",(I496/SQRT(22.5*AC496*(I496/AF496))-1)*100)</f>
        <v>-26.474610466976056</v>
      </c>
      <c r="AR496" s="618">
        <f>INDEX(Historical!$C$7:$C$1222,MATCH(B496,Historical!$B$7:$B$1244,0))*IF(AH496="n/a",1.03,IF(AH496&lt;0,1.01,IF(AH496&gt;10,1.1,(1+AH496/100))))</f>
        <v>0.83600000000000008</v>
      </c>
      <c r="AS496" s="841">
        <f>IF($AI496="n/a",1.03*AR496,IF($AI496&lt;0,1.01*AR496,IF($AI496&gt;10,1.1*AR496,(1+$AI496/100)*AR496)))</f>
        <v>0.84436000000000011</v>
      </c>
      <c r="AT496" s="841">
        <f>IF($AK496="n/a",1.03*AS496,IF($AK496&lt;0,1.01*AS496,IF($AK496&gt;10,1.1*AS496,(1+$AK496/100)*AS496)))</f>
        <v>0.8696908000000001</v>
      </c>
      <c r="AU496" s="841">
        <f>IF($AK496="n/a",1.03*AT496,IF($AK496&lt;0,1.01*AT496,IF($AK496&gt;10,1.1*AT496,(1+$AK496/100)*AT496)))</f>
        <v>0.89578152400000011</v>
      </c>
      <c r="AV496" s="841">
        <f>IF($AK496="n/a",1.03*AU496,IF($AK496&lt;0,1.01*AU496,IF($AK496&gt;10,1.1*AU496,(1+$AK496/100)*AU496)))</f>
        <v>0.92265496972000016</v>
      </c>
      <c r="AW496" s="618">
        <f>SUM(AR496:AV496)</f>
        <v>4.3684872937200003</v>
      </c>
      <c r="AX496" s="713">
        <f>AW496/I496*100</f>
        <v>18.993423016173914</v>
      </c>
      <c r="AY496" s="887">
        <v>0.88</v>
      </c>
      <c r="AZ496" s="827">
        <v>5.46</v>
      </c>
      <c r="BA496" s="827">
        <v>-19.059999999999999</v>
      </c>
      <c r="BB496" s="827">
        <v>-3.8899999999999997</v>
      </c>
      <c r="BC496" s="827">
        <v>-7.9399999999999995</v>
      </c>
      <c r="BE496" s="594">
        <v>2015</v>
      </c>
      <c r="BF496" s="853">
        <f>IF(BE496&gt;2020,0,IF(BE496&gt;2008,1,IF(BE496&gt;2001,2,IF(BE496&gt;1990,3,IF(BE496&gt;1980,4,IF(BE496&gt;1973,5,IF(BE496&gt;1970,6,IF(BE496&gt;1960,7,IF(BE496&gt;1958,8,IF(BE496&gt;1953,9,10))))))))))</f>
        <v>1</v>
      </c>
      <c r="BG496" s="837">
        <v>1.0999999999999999</v>
      </c>
      <c r="BH496" s="820" t="s">
        <v>4443</v>
      </c>
      <c r="BI496" s="820" t="s">
        <v>4444</v>
      </c>
    </row>
    <row r="497" spans="1:61" ht="11.25" customHeight="1" x14ac:dyDescent="0.2">
      <c r="A497" s="826" t="s">
        <v>5004</v>
      </c>
      <c r="B497" s="830" t="s">
        <v>1469</v>
      </c>
      <c r="C497" s="885" t="s">
        <v>111</v>
      </c>
      <c r="D497" s="885" t="s">
        <v>210</v>
      </c>
      <c r="E497" s="699">
        <v>11</v>
      </c>
      <c r="F497" s="1122">
        <v>459</v>
      </c>
      <c r="G497" s="1122" t="s">
        <v>105</v>
      </c>
      <c r="H497" s="1122" t="s">
        <v>105</v>
      </c>
      <c r="I497" t="n">
        <v>77.29</v>
      </c>
      <c r="J497" s="618">
        <f>(M497/I497)*100</f>
        <v>1.8387711626863998</v>
      </c>
      <c r="K497" s="832">
        <v>0.41</v>
      </c>
      <c r="L497" s="842">
        <v>4</v>
      </c>
      <c r="M497" s="609">
        <f>K497*L497</f>
        <v>1.64</v>
      </c>
      <c r="N497" s="825" t="s">
        <v>510</v>
      </c>
      <c r="O497" s="700">
        <v>0.37</v>
      </c>
      <c r="P497" s="603">
        <v>44972</v>
      </c>
      <c r="Q497" s="603">
        <v>44987</v>
      </c>
      <c r="R497" s="609">
        <f>(K497-O497)/O497*100</f>
        <v>10.810810810810805</v>
      </c>
      <c r="S497" s="667">
        <f>IF(INDEX(Historical!$D$7:$D$1220,MATCH(B497,Historical!$B$7:$B$1244,0))=0,"n/a",(INDEX(Historical!$C$7:$C$1222,MATCH(B497,Historical!$B$7:$B$1244,0))/INDEX(Historical!$D$7:$D$1220,MATCH(B497,Historical!$B$7:$B$1244,0))-1)*100)</f>
        <v>8.8235294117646959</v>
      </c>
      <c r="T497" s="667">
        <f>IF(INDEX(Historical!$F$7:$F$1213,MATCH(B497,Historical!$B$7:$B$1244,0))=0,"n/a",((INDEX(Historical!$C$7:$C$1222,MATCH(B497,Historical!$B$7:$B$1244,0))/INDEX(Historical!$F$7:$F$1213,MATCH(B497,Historical!$B$7:$B$1244,0)))^(1/3)-1)*100)</f>
        <v>10.064241629820891</v>
      </c>
      <c r="U497" s="667">
        <f>IF(INDEX(Historical!$H$7:$H$1213,MATCH(B497,Historical!$B$7:$B$1244,0))=0,"n/a",((INDEX(Historical!$C$7:$C$1222,MATCH(B497,Historical!$B$7:$B$1244,0))/INDEX(Historical!$H$7:$H$1213,MATCH(B497,Historical!$B$7:$B$1244,0)))^(1/5)-1)*100)</f>
        <v>11.211191196623616</v>
      </c>
      <c r="V497" s="667" t="str">
        <f>IF(INDEX(Historical!$N$7:$N$1213,MATCH(B497,Historical!$B$7:$B$1244,0))=0,"n/a",((INDEX(Historical!$C$7:$C$1222,MATCH(B497,Historical!$B$7:$B$1244,0))/INDEX(Historical!$N$7:$N$1213,MATCH(B497,Historical!$B$7:$B$1244,0)))^(1/10)-1)*100)</f>
        <v>n/a</v>
      </c>
      <c r="W497" s="668" t="str">
        <f>IF(OR(U497&lt;=0,U497="n/a",V497&lt;=0,V497="n/a"),"n/a",U497/V497)</f>
        <v>n/a</v>
      </c>
      <c r="X497" s="669" t="str">
        <f>IF(OR(AJ497&lt;=0,AJ497="n/a",U497&lt;=0,U497="n/a"),"n/a",U497/AJ497)</f>
        <v>n/a</v>
      </c>
      <c r="Y497" s="640" t="s">
        <v>5351</v>
      </c>
      <c r="Z497" s="618">
        <f>IF(OR(AC497&lt;0.01,AC497="n/a"),"n/a",M497/AC497*100)</f>
        <v>62.12121212121211</v>
      </c>
      <c r="AA497" s="841">
        <f>IF(OR(AC497&lt;0.01,AC497="n/a"),"n/a",I497/AC497)</f>
        <v>33.784090909090907</v>
      </c>
      <c r="AB497" s="842">
        <v>9</v>
      </c>
      <c r="AC497" s="821">
        <v>2.64</v>
      </c>
      <c r="AD497" s="821">
        <v>0.83</v>
      </c>
      <c r="AE497" s="821">
        <v>0.7</v>
      </c>
      <c r="AF497" s="821">
        <v>1.82</v>
      </c>
      <c r="AG497" s="821">
        <v>5.8000000000000007</v>
      </c>
      <c r="AH497" s="821">
        <v>63.3</v>
      </c>
      <c r="AI497" s="821">
        <v>-38.409999999999997</v>
      </c>
      <c r="AJ497" s="821">
        <v>-15.6</v>
      </c>
      <c r="AK497" s="821">
        <v>40.54</v>
      </c>
      <c r="AL497" s="833">
        <v>5820</v>
      </c>
      <c r="AM497" s="827">
        <v>0.70000000000000007</v>
      </c>
      <c r="AN497" s="821">
        <v>0.19</v>
      </c>
      <c r="AO497" s="705">
        <f>IF(U497="n/a","n/a",IF(AA497&lt;0,"n/a",IF(AA497="n/a","n/a",J497+U497-AA497)))</f>
        <v>-20.734128549780891</v>
      </c>
      <c r="AP497" s="706">
        <f>IF(U497="n/a","n/a",J497+U497)</f>
        <v>13.049962359310015</v>
      </c>
      <c r="AQ497" s="843">
        <f>IF(OR(AC497&lt;0.01,AC497="n/a",AF497="n/a"),"n/a",(I497/SQRT(22.5*AC497*(I497/AF497))-1)*100)</f>
        <v>65.31054339507736</v>
      </c>
      <c r="AR497" s="618">
        <f>INDEX(Historical!$C$7:$C$1222,MATCH(B497,Historical!$B$7:$B$1244,0))*IF(AH497="n/a",1.03,IF(AH497&lt;0,1.01,IF(AH497&gt;10,1.1,(1+AH497/100))))</f>
        <v>1.6280000000000001</v>
      </c>
      <c r="AS497" s="841">
        <f>IF($AI497="n/a",1.03*AR497,IF($AI497&lt;0,1.01*AR497,IF($AI497&gt;10,1.1*AR497,(1+$AI497/100)*AR497)))</f>
        <v>1.6442800000000002</v>
      </c>
      <c r="AT497" s="841">
        <f>IF($AK497="n/a",1.03*AS497,IF($AK497&lt;0,1.01*AS497,IF($AK497&gt;10,1.1*AS497,(1+$AK497/100)*AS497)))</f>
        <v>1.8087080000000004</v>
      </c>
      <c r="AU497" s="841">
        <f>IF($AK497="n/a",1.03*AT497,IF($AK497&lt;0,1.01*AT497,IF($AK497&gt;10,1.1*AT497,(1+$AK497/100)*AT497)))</f>
        <v>1.9895788000000005</v>
      </c>
      <c r="AV497" s="841">
        <f>IF($AK497="n/a",1.03*AU497,IF($AK497&lt;0,1.01*AU497,IF($AK497&gt;10,1.1*AU497,(1+$AK497/100)*AU497)))</f>
        <v>2.1885366800000008</v>
      </c>
      <c r="AW497" s="618">
        <f>SUM(AR497:AV497)</f>
        <v>9.2591034800000021</v>
      </c>
      <c r="AX497" s="713">
        <f>AW497/I497*100</f>
        <v>10.381324677654447</v>
      </c>
      <c r="AY497" s="887">
        <v>1.39</v>
      </c>
      <c r="AZ497" s="827">
        <v>28.7</v>
      </c>
      <c r="BA497" s="827">
        <v>-21.19</v>
      </c>
      <c r="BB497" s="827">
        <v>-4.38</v>
      </c>
      <c r="BC497" s="827">
        <v>2.9000000000000004</v>
      </c>
      <c r="BE497" s="594">
        <v>2014</v>
      </c>
      <c r="BF497" s="853">
        <f>IF(BE497&gt;2020,0,IF(BE497&gt;2008,1,IF(BE497&gt;2001,2,IF(BE497&gt;1990,3,IF(BE497&gt;1980,4,IF(BE497&gt;1973,5,IF(BE497&gt;1970,6,IF(BE497&gt;1960,7,IF(BE497&gt;1958,8,IF(BE497&gt;1953,9,10))))))))))</f>
        <v>1</v>
      </c>
      <c r="BG497" s="837">
        <v>2.4</v>
      </c>
      <c r="BH497" s="820" t="s">
        <v>4443</v>
      </c>
      <c r="BI497" s="820" t="s">
        <v>4444</v>
      </c>
    </row>
    <row r="498" spans="1:61" ht="11.25" customHeight="1" x14ac:dyDescent="0.2">
      <c r="A498" s="826" t="s">
        <v>5005</v>
      </c>
      <c r="B498" s="830" t="s">
        <v>1465</v>
      </c>
      <c r="C498" s="885" t="s">
        <v>4055</v>
      </c>
      <c r="D498" s="885" t="s">
        <v>4226</v>
      </c>
      <c r="E498" s="699">
        <v>10</v>
      </c>
      <c r="F498" s="1122">
        <v>491</v>
      </c>
      <c r="G498" s="1104" t="s">
        <v>105</v>
      </c>
      <c r="H498" s="1104" t="s">
        <v>105</v>
      </c>
      <c r="I498" s="829">
        <v>34.380000000000003</v>
      </c>
      <c r="J498" s="618">
        <f>(M498/I498)*100</f>
        <v>2.827225130890052</v>
      </c>
      <c r="K498" s="832">
        <v>0.24299999999999999</v>
      </c>
      <c r="L498" s="842">
        <v>4</v>
      </c>
      <c r="M498" s="609">
        <f>K498*L498</f>
        <v>0.97199999999999998</v>
      </c>
      <c r="N498" s="825" t="s">
        <v>584</v>
      </c>
      <c r="O498" s="700">
        <v>0.22090000000000001</v>
      </c>
      <c r="P498" s="603">
        <v>44805</v>
      </c>
      <c r="Q498" s="603">
        <v>44827</v>
      </c>
      <c r="R498" s="609">
        <f>(K498-O498)/O498*100</f>
        <v>10.004526935264817</v>
      </c>
      <c r="S498" s="667">
        <f>IF(INDEX(Historical!$D$7:$D$1220,MATCH(B498,Historical!$B$7:$B$1244,0))=0,"n/a",(INDEX(Historical!$C$7:$C$1222,MATCH(B498,Historical!$B$7:$B$1244,0))/INDEX(Historical!$D$7:$D$1220,MATCH(B498,Historical!$B$7:$B$1244,0))-1)*100)</f>
        <v>10.007114062129464</v>
      </c>
      <c r="T498" s="667">
        <f>IF(INDEX(Historical!$F$7:$F$1213,MATCH(B498,Historical!$B$7:$B$1244,0))=0,"n/a",((INDEX(Historical!$C$7:$C$1222,MATCH(B498,Historical!$B$7:$B$1244,0))/INDEX(Historical!$F$7:$F$1213,MATCH(B498,Historical!$B$7:$B$1244,0)))^(1/3)-1)*100)</f>
        <v>11.153099057761938</v>
      </c>
      <c r="U498" s="667">
        <f>IF(INDEX(Historical!$H$7:$H$1213,MATCH(B498,Historical!$B$7:$B$1244,0))=0,"n/a",((INDEX(Historical!$C$7:$C$1222,MATCH(B498,Historical!$B$7:$B$1244,0))/INDEX(Historical!$H$7:$H$1213,MATCH(B498,Historical!$B$7:$B$1244,0)))^(1/5)-1)*100)</f>
        <v>12.669584725600735</v>
      </c>
      <c r="V498" s="667" t="str">
        <f>IF(INDEX(Historical!$N$7:$N$1213,MATCH(B498,Historical!$B$7:$B$1244,0))=0,"n/a",((INDEX(Historical!$C$7:$C$1222,MATCH(B498,Historical!$B$7:$B$1244,0))/INDEX(Historical!$N$7:$N$1213,MATCH(B498,Historical!$B$7:$B$1244,0)))^(1/10)-1)*100)</f>
        <v>n/a</v>
      </c>
      <c r="W498" s="668" t="str">
        <f>IF(OR(U498&lt;=0,U498="n/a",V498&lt;=0,V498="n/a"),"n/a",U498/V498)</f>
        <v>n/a</v>
      </c>
      <c r="X498" s="669" t="str">
        <f>IF(OR(AJ498&lt;=0,AJ498="n/a",U498&lt;=0,U498="n/a"),"n/a",U498/AJ498)</f>
        <v>n/a</v>
      </c>
      <c r="Y498" s="831" t="s">
        <v>800</v>
      </c>
      <c r="Z498" s="618">
        <f>IF(OR(AC498&lt;0.01,AC498="n/a"),"n/a",M498/AC498*100)</f>
        <v>82.372881355932208</v>
      </c>
      <c r="AA498" s="841">
        <f>IF(OR(AC498&lt;0.01,AC498="n/a"),"n/a",I498/AC498)</f>
        <v>29.135593220338986</v>
      </c>
      <c r="AB498" s="842">
        <v>6</v>
      </c>
      <c r="AC498" s="821">
        <v>1.18</v>
      </c>
      <c r="AD498" s="821" t="s">
        <v>135</v>
      </c>
      <c r="AE498" s="821">
        <v>2.65</v>
      </c>
      <c r="AF498" s="821">
        <v>2.2400000000000002</v>
      </c>
      <c r="AG498" s="821">
        <v>7.9</v>
      </c>
      <c r="AH498" s="821">
        <v>28.599999999999998</v>
      </c>
      <c r="AI498" s="821">
        <v>41.07</v>
      </c>
      <c r="AJ498" s="821">
        <v>-18.3</v>
      </c>
      <c r="AK498" s="821">
        <v>-2.7</v>
      </c>
      <c r="AL498" s="833">
        <v>9360</v>
      </c>
      <c r="AM498" s="827">
        <v>2.2999999999999998</v>
      </c>
      <c r="AN498" s="821">
        <v>1.26</v>
      </c>
      <c r="AO498" s="705">
        <f>IF(U498="n/a","n/a",IF(AA498&lt;0,"n/a",IF(AA498="n/a","n/a",J498+U498-AA498)))</f>
        <v>-13.638783363848198</v>
      </c>
      <c r="AP498" s="706">
        <f>IF(U498="n/a","n/a",J498+U498)</f>
        <v>15.496809856490788</v>
      </c>
      <c r="AQ498" s="843">
        <f>IF(OR(AC498&lt;0.01,AC498="n/a",AF498="n/a"),"n/a",(I498/SQRT(22.5*AC498*(I498/AF498))-1)*100)</f>
        <v>70.311777910147086</v>
      </c>
      <c r="AR498" s="618">
        <f>INDEX(Historical!$C$7:$C$1222,MATCH(B498,Historical!$B$7:$B$1244,0))*IF(AH498="n/a",1.03,IF(AH498&lt;0,1.01,IF(AH498&gt;10,1.1,(1+AH498/100))))</f>
        <v>1.02058</v>
      </c>
      <c r="AS498" s="841">
        <f>IF($AI498="n/a",1.03*AR498,IF($AI498&lt;0,1.01*AR498,IF($AI498&gt;10,1.1*AR498,(1+$AI498/100)*AR498)))</f>
        <v>1.1226380000000002</v>
      </c>
      <c r="AT498" s="841">
        <f>IF($AK498="n/a",1.03*AS498,IF($AK498&lt;0,1.01*AS498,IF($AK498&gt;10,1.1*AS498,(1+$AK498/100)*AS498)))</f>
        <v>1.1338643800000003</v>
      </c>
      <c r="AU498" s="841">
        <f>IF($AK498="n/a",1.03*AT498,IF($AK498&lt;0,1.01*AT498,IF($AK498&gt;10,1.1*AT498,(1+$AK498/100)*AT498)))</f>
        <v>1.1452030238000004</v>
      </c>
      <c r="AV498" s="841">
        <f>IF($AK498="n/a",1.03*AU498,IF($AK498&lt;0,1.01*AU498,IF($AK498&gt;10,1.1*AU498,(1+$AK498/100)*AU498)))</f>
        <v>1.1566550540380005</v>
      </c>
      <c r="AW498" s="618">
        <f>SUM(AR498:AV498)</f>
        <v>5.5789404578380015</v>
      </c>
      <c r="AX498" s="713">
        <f>AW498/I498*100</f>
        <v>16.22728463594532</v>
      </c>
      <c r="AY498" s="887">
        <v>1.06</v>
      </c>
      <c r="AZ498" s="827">
        <v>38.019999999999996</v>
      </c>
      <c r="BA498" s="827">
        <v>-22.040000000000003</v>
      </c>
      <c r="BB498" s="827">
        <v>5.9799999999999995</v>
      </c>
      <c r="BC498" s="827">
        <v>3.11</v>
      </c>
      <c r="BE498" s="594">
        <v>2013</v>
      </c>
      <c r="BF498" s="853">
        <f>IF(BE498&gt;2020,0,IF(BE498&gt;2008,1,IF(BE498&gt;2001,2,IF(BE498&gt;1990,3,IF(BE498&gt;1980,4,IF(BE498&gt;1973,5,IF(BE498&gt;1970,6,IF(BE498&gt;1960,7,IF(BE498&gt;1958,8,IF(BE498&gt;1953,9,10))))))))))</f>
        <v>1</v>
      </c>
      <c r="BG498" s="837">
        <v>3.1</v>
      </c>
      <c r="BH498" s="820" t="s">
        <v>4443</v>
      </c>
      <c r="BI498" s="820" t="s">
        <v>4444</v>
      </c>
    </row>
    <row r="499" spans="1:61" ht="11.25" customHeight="1" x14ac:dyDescent="0.2">
      <c r="A499" s="819" t="s">
        <v>5006</v>
      </c>
      <c r="B499" s="830" t="s">
        <v>2565</v>
      </c>
      <c r="C499" s="885" t="s">
        <v>130</v>
      </c>
      <c r="D499" s="885" t="s">
        <v>4188</v>
      </c>
      <c r="E499" s="699">
        <v>10</v>
      </c>
      <c r="F499" s="1122">
        <v>510</v>
      </c>
      <c r="G499" s="1105" t="s">
        <v>36</v>
      </c>
      <c r="H499" s="1105" t="s">
        <v>36</v>
      </c>
      <c r="I499" s="829">
        <v>70.89</v>
      </c>
      <c r="J499" s="618">
        <f>(M499/I499)*100</f>
        <v>2.4686133446184226</v>
      </c>
      <c r="K499" s="832">
        <v>0.4375</v>
      </c>
      <c r="L499" s="842">
        <v>4</v>
      </c>
      <c r="M499" s="609">
        <f>K499*L499</f>
        <v>1.75</v>
      </c>
      <c r="N499" s="825" t="s">
        <v>292</v>
      </c>
      <c r="O499" s="700">
        <v>0.41249999999999998</v>
      </c>
      <c r="P499" s="603">
        <v>44970</v>
      </c>
      <c r="Q499" s="603">
        <v>44995</v>
      </c>
      <c r="R499" s="609">
        <f>(K499-O499)/O499*100</f>
        <v>6.0606060606060659</v>
      </c>
      <c r="S499" s="667">
        <f>IF(INDEX(Historical!$D$7:$D$1220,MATCH(B499,Historical!$B$7:$B$1244,0))=0,"n/a",(INDEX(Historical!$C$7:$C$1222,MATCH(B499,Historical!$B$7:$B$1244,0))/INDEX(Historical!$D$7:$D$1220,MATCH(B499,Historical!$B$7:$B$1244,0))-1)*100)</f>
        <v>5.7692307692307709</v>
      </c>
      <c r="T499" s="667">
        <f>IF(INDEX(Historical!$F$7:$F$1213,MATCH(B499,Historical!$B$7:$B$1244,0))=0,"n/a",((INDEX(Historical!$C$7:$C$1222,MATCH(B499,Historical!$B$7:$B$1244,0))/INDEX(Historical!$F$7:$F$1213,MATCH(B499,Historical!$B$7:$B$1244,0)))^(1/3)-1)*100)</f>
        <v>5.6295191645437948</v>
      </c>
      <c r="U499" s="667">
        <f>IF(INDEX(Historical!$H$7:$H$1213,MATCH(B499,Historical!$B$7:$B$1244,0))=0,"n/a",((INDEX(Historical!$C$7:$C$1222,MATCH(B499,Historical!$B$7:$B$1244,0))/INDEX(Historical!$H$7:$H$1213,MATCH(B499,Historical!$B$7:$B$1244,0)))^(1/5)-1)*100)</f>
        <v>5.2094608173952617</v>
      </c>
      <c r="V499" s="667">
        <f>IF(INDEX(Historical!$N$7:$N$1213,MATCH(B499,Historical!$B$7:$B$1244,0))=0,"n/a",((INDEX(Historical!$C$7:$C$1222,MATCH(B499,Historical!$B$7:$B$1244,0))/INDEX(Historical!$N$7:$N$1213,MATCH(B499,Historical!$B$7:$B$1244,0)))^(1/10)-1)*100)</f>
        <v>3.3222127082157549</v>
      </c>
      <c r="W499" s="668">
        <f>IF(OR(U499&lt;=0,U499="n/a",V499&lt;=0,V499="n/a"),"n/a",U499/V499)</f>
        <v>1.5680696195377213</v>
      </c>
      <c r="X499" s="669">
        <f>IF(OR(AJ499&lt;=0,AJ499="n/a",U499&lt;=0,U499="n/a"),"n/a",U499/AJ499)</f>
        <v>0.17719254480936264</v>
      </c>
      <c r="Y499" s="621"/>
      <c r="Z499" s="618">
        <f>IF(OR(AC499&lt;0.01,AC499="n/a"),"n/a",M499/AC499*100)</f>
        <v>25.811209439528021</v>
      </c>
      <c r="AA499" s="841">
        <f>IF(OR(AC499&lt;0.01,AC499="n/a"),"n/a",I499/AC499)</f>
        <v>10.455752212389379</v>
      </c>
      <c r="AB499" s="842">
        <v>12</v>
      </c>
      <c r="AC499" s="821">
        <v>6.78</v>
      </c>
      <c r="AD499" s="821">
        <v>1.1599999999999999</v>
      </c>
      <c r="AE499" s="821">
        <v>2.02</v>
      </c>
      <c r="AF499" s="821">
        <v>2.4300000000000002</v>
      </c>
      <c r="AG499" s="821">
        <v>24.9</v>
      </c>
      <c r="AH499" s="821">
        <v>60.3</v>
      </c>
      <c r="AI499" s="821">
        <v>-12.86</v>
      </c>
      <c r="AJ499" s="821">
        <v>29.4</v>
      </c>
      <c r="AK499" s="821">
        <v>9</v>
      </c>
      <c r="AL499" s="833">
        <v>2940</v>
      </c>
      <c r="AM499" s="827">
        <v>1.96</v>
      </c>
      <c r="AN499" s="821">
        <v>0.68</v>
      </c>
      <c r="AO499" s="705">
        <f>IF(U499="n/a","n/a",IF(AA499&lt;0,"n/a",IF(AA499="n/a","n/a",J499+U499-AA499)))</f>
        <v>-2.7776780503756946</v>
      </c>
      <c r="AP499" s="706">
        <f>IF(U499="n/a","n/a",J499+U499)</f>
        <v>7.6780741620136848</v>
      </c>
      <c r="AQ499" s="843">
        <f>IF(OR(AC499&lt;0.01,AC499="n/a",AF499="n/a"),"n/a",(I499/SQRT(22.5*AC499*(I499/AF499))-1)*100)</f>
        <v>6.2648219750098377</v>
      </c>
      <c r="AR499" s="618">
        <f>INDEX(Historical!$C$7:$C$1222,MATCH(B499,Historical!$B$7:$B$1244,0))*IF(AH499="n/a",1.03,IF(AH499&lt;0,1.01,IF(AH499&gt;10,1.1,(1+AH499/100))))</f>
        <v>1.8149999999999999</v>
      </c>
      <c r="AS499" s="841">
        <f>IF($AI499="n/a",1.03*AR499,IF($AI499&lt;0,1.01*AR499,IF($AI499&gt;10,1.1*AR499,(1+$AI499/100)*AR499)))</f>
        <v>1.8331500000000001</v>
      </c>
      <c r="AT499" s="841">
        <f>IF($AK499="n/a",1.03*AS499,IF($AK499&lt;0,1.01*AS499,IF($AK499&gt;10,1.1*AS499,(1+$AK499/100)*AS499)))</f>
        <v>1.9981335000000002</v>
      </c>
      <c r="AU499" s="841">
        <f>IF($AK499="n/a",1.03*AT499,IF($AK499&lt;0,1.01*AT499,IF($AK499&gt;10,1.1*AT499,(1+$AK499/100)*AT499)))</f>
        <v>2.1779655150000004</v>
      </c>
      <c r="AV499" s="841">
        <f>IF($AK499="n/a",1.03*AU499,IF($AK499&lt;0,1.01*AU499,IF($AK499&gt;10,1.1*AU499,(1+$AK499/100)*AU499)))</f>
        <v>2.3739824113500005</v>
      </c>
      <c r="AW499" s="618">
        <f>SUM(AR499:AV499)</f>
        <v>10.198231426350002</v>
      </c>
      <c r="AX499" s="713">
        <f>AW499/I499*100</f>
        <v>14.385994394625479</v>
      </c>
      <c r="AY499" s="887">
        <v>0.5</v>
      </c>
      <c r="AZ499" s="827">
        <v>34.770000000000003</v>
      </c>
      <c r="BA499" s="827">
        <v>-14.030000000000001</v>
      </c>
      <c r="BB499" s="827">
        <v>13.51</v>
      </c>
      <c r="BC499" s="827">
        <v>8.42</v>
      </c>
      <c r="BE499" s="594">
        <v>2014</v>
      </c>
      <c r="BF499" s="853">
        <f>IF(BE499&gt;2020,0,IF(BE499&gt;2008,1,IF(BE499&gt;2001,2,IF(BE499&gt;1990,3,IF(BE499&gt;1980,4,IF(BE499&gt;1973,5,IF(BE499&gt;1970,6,IF(BE499&gt;1960,7,IF(BE499&gt;1958,8,IF(BE499&gt;1953,9,10))))))))))</f>
        <v>1</v>
      </c>
      <c r="BG499" s="837">
        <v>9.9</v>
      </c>
      <c r="BH499" s="820" t="s">
        <v>4443</v>
      </c>
      <c r="BI499" s="820" t="s">
        <v>4444</v>
      </c>
    </row>
    <row r="500" spans="1:61" ht="11.25" customHeight="1" x14ac:dyDescent="0.2">
      <c r="A500" s="826" t="s">
        <v>3799</v>
      </c>
      <c r="B500" s="830" t="s">
        <v>3800</v>
      </c>
      <c r="C500" s="885" t="s">
        <v>107</v>
      </c>
      <c r="D500" s="885" t="s">
        <v>4197</v>
      </c>
      <c r="E500" s="699">
        <v>10</v>
      </c>
      <c r="F500" s="1122">
        <v>506</v>
      </c>
      <c r="G500" s="1105" t="s">
        <v>105</v>
      </c>
      <c r="H500" s="1105" t="s">
        <v>105</v>
      </c>
      <c r="I500" s="829">
        <v>27.35</v>
      </c>
      <c r="J500" s="618">
        <f>(M500/I500)*100</f>
        <v>1.1700182815356488</v>
      </c>
      <c r="K500" s="832">
        <v>0.16</v>
      </c>
      <c r="L500" s="842">
        <v>2</v>
      </c>
      <c r="M500" s="609">
        <f>K500*L500</f>
        <v>0.32</v>
      </c>
      <c r="N500" s="825" t="s">
        <v>270</v>
      </c>
      <c r="O500" s="700">
        <v>0.15</v>
      </c>
      <c r="P500" s="603">
        <v>44953</v>
      </c>
      <c r="Q500" s="603">
        <v>44967</v>
      </c>
      <c r="R500" s="609">
        <f>(K500-O500)/O500*100</f>
        <v>6.6666666666666732</v>
      </c>
      <c r="S500" s="667">
        <f>IF(INDEX(Historical!$D$7:$D$1220,MATCH(B500,Historical!$B$7:$B$1244,0))=0,"n/a",(INDEX(Historical!$C$7:$C$1222,MATCH(B500,Historical!$B$7:$B$1244,0))/INDEX(Historical!$D$7:$D$1220,MATCH(B500,Historical!$B$7:$B$1244,0))-1)*100)</f>
        <v>3.4482758620689724</v>
      </c>
      <c r="T500" s="667">
        <f>IF(INDEX(Historical!$F$7:$F$1213,MATCH(B500,Historical!$B$7:$B$1244,0))=0,"n/a",((INDEX(Historical!$C$7:$C$1222,MATCH(B500,Historical!$B$7:$B$1244,0))/INDEX(Historical!$F$7:$F$1213,MATCH(B500,Historical!$B$7:$B$1244,0)))^(1/3)-1)*100)</f>
        <v>3.5744168651286268</v>
      </c>
      <c r="U500" s="667">
        <f>IF(INDEX(Historical!$H$7:$H$1213,MATCH(B500,Historical!$B$7:$B$1244,0))=0,"n/a",((INDEX(Historical!$C$7:$C$1222,MATCH(B500,Historical!$B$7:$B$1244,0))/INDEX(Historical!$H$7:$H$1213,MATCH(B500,Historical!$B$7:$B$1244,0)))^(1/5)-1)*100)</f>
        <v>3.7137289336648172</v>
      </c>
      <c r="V500" s="667" t="str">
        <f>IF(INDEX(Historical!$N$7:$N$1213,MATCH(B500,Historical!$B$7:$B$1244,0))=0,"n/a",((INDEX(Historical!$C$7:$C$1222,MATCH(B500,Historical!$B$7:$B$1244,0))/INDEX(Historical!$N$7:$N$1213,MATCH(B500,Historical!$B$7:$B$1244,0)))^(1/10)-1)*100)</f>
        <v>n/a</v>
      </c>
      <c r="W500" s="668" t="str">
        <f>IF(OR(U500&lt;=0,U500="n/a",V500&lt;=0,V500="n/a"),"n/a",U500/V500)</f>
        <v>n/a</v>
      </c>
      <c r="X500" s="669">
        <f>IF(OR(AJ500&lt;=0,AJ500="n/a",U500&lt;=0,U500="n/a"),"n/a",U500/AJ500)</f>
        <v>0.23066639339533024</v>
      </c>
      <c r="Y500" s="831"/>
      <c r="Z500" s="618">
        <f>IF(OR(AC500&lt;0.01,AC500="n/a"),"n/a",M500/AC500*100)</f>
        <v>11.469534050179211</v>
      </c>
      <c r="AA500" s="841">
        <f>IF(OR(AC500&lt;0.01,AC500="n/a"),"n/a",I500/AC500)</f>
        <v>9.8028673835125453</v>
      </c>
      <c r="AB500" s="842">
        <v>12</v>
      </c>
      <c r="AC500" s="821">
        <v>2.79</v>
      </c>
      <c r="AD500" s="821" t="s">
        <v>135</v>
      </c>
      <c r="AE500" s="821">
        <v>3.71</v>
      </c>
      <c r="AF500" s="821">
        <v>2.11</v>
      </c>
      <c r="AG500" s="821">
        <v>11.700000000000001</v>
      </c>
      <c r="AH500" s="821">
        <v>18.8</v>
      </c>
      <c r="AI500" s="821" t="s">
        <v>135</v>
      </c>
      <c r="AJ500" s="821">
        <v>16.100000000000001</v>
      </c>
      <c r="AK500" s="821" t="s">
        <v>135</v>
      </c>
      <c r="AL500" s="833">
        <v>225.97</v>
      </c>
      <c r="AM500" s="827">
        <v>1.7999999999999998</v>
      </c>
      <c r="AN500" s="821">
        <v>0</v>
      </c>
      <c r="AO500" s="705">
        <f>IF(U500="n/a","n/a",IF(AA500&lt;0,"n/a",IF(AA500="n/a","n/a",J500+U500-AA500)))</f>
        <v>-4.9191201683120793</v>
      </c>
      <c r="AP500" s="706">
        <f>IF(U500="n/a","n/a",J500+U500)</f>
        <v>4.883747215200466</v>
      </c>
      <c r="AQ500" s="843">
        <f>IF(OR(AC500&lt;0.01,AC500="n/a",AF500="n/a"),"n/a",(I500/SQRT(22.5*AC500*(I500/AF500))-1)*100)</f>
        <v>-4.1203296273884193</v>
      </c>
      <c r="AR500" s="618">
        <f>INDEX(Historical!$C$7:$C$1222,MATCH(B500,Historical!$B$7:$B$1244,0))*IF(AH500="n/a",1.03,IF(AH500&lt;0,1.01,IF(AH500&gt;10,1.1,(1+AH500/100))))</f>
        <v>0.33</v>
      </c>
      <c r="AS500" s="841">
        <f>IF($AI500="n/a",1.03*AR500,IF($AI500&lt;0,1.01*AR500,IF($AI500&gt;10,1.1*AR500,(1+$AI500/100)*AR500)))</f>
        <v>0.33990000000000004</v>
      </c>
      <c r="AT500" s="841">
        <f>IF($AK500="n/a",1.03*AS500,IF($AK500&lt;0,1.01*AS500,IF($AK500&gt;10,1.1*AS500,(1+$AK500/100)*AS500)))</f>
        <v>0.35009700000000005</v>
      </c>
      <c r="AU500" s="841">
        <f>IF($AK500="n/a",1.03*AT500,IF($AK500&lt;0,1.01*AT500,IF($AK500&gt;10,1.1*AT500,(1+$AK500/100)*AT500)))</f>
        <v>0.36059991000000008</v>
      </c>
      <c r="AV500" s="841">
        <f>IF($AK500="n/a",1.03*AU500,IF($AK500&lt;0,1.01*AU500,IF($AK500&gt;10,1.1*AU500,(1+$AK500/100)*AU500)))</f>
        <v>0.37141790730000007</v>
      </c>
      <c r="AW500" s="618">
        <f>SUM(AR500:AV500)</f>
        <v>1.7520148173000003</v>
      </c>
      <c r="AX500" s="713">
        <f>AW500/I500*100</f>
        <v>6.4059042680073137</v>
      </c>
      <c r="AY500" s="887">
        <v>0.28999999999999998</v>
      </c>
      <c r="AZ500" s="827">
        <v>65.56</v>
      </c>
      <c r="BA500" s="827">
        <v>-2.3199999999999998</v>
      </c>
      <c r="BB500" s="827">
        <v>11.200000000000001</v>
      </c>
      <c r="BC500" s="827">
        <v>37.950000000000003</v>
      </c>
      <c r="BE500" s="594">
        <v>2014</v>
      </c>
      <c r="BF500" s="853">
        <f>IF(BE500&gt;2020,0,IF(BE500&gt;2008,1,IF(BE500&gt;2001,2,IF(BE500&gt;1990,3,IF(BE500&gt;1980,4,IF(BE500&gt;1973,5,IF(BE500&gt;1970,6,IF(BE500&gt;1960,7,IF(BE500&gt;1958,8,IF(BE500&gt;1953,9,10))))))))))</f>
        <v>1</v>
      </c>
      <c r="BG500" s="837">
        <v>0.70000000000000007</v>
      </c>
      <c r="BH500" s="820" t="s">
        <v>4443</v>
      </c>
      <c r="BI500" s="820" t="s">
        <v>4444</v>
      </c>
    </row>
    <row r="501" spans="1:61" ht="11.25" customHeight="1" x14ac:dyDescent="0.2">
      <c r="A501" s="819" t="s">
        <v>4241</v>
      </c>
      <c r="B501" s="830" t="s">
        <v>4047</v>
      </c>
      <c r="C501" s="885" t="s">
        <v>107</v>
      </c>
      <c r="D501" s="885" t="s">
        <v>4197</v>
      </c>
      <c r="E501" s="699">
        <v>27</v>
      </c>
      <c r="F501" s="1122">
        <v>133</v>
      </c>
      <c r="G501" s="1116" t="s">
        <v>105</v>
      </c>
      <c r="H501" s="1116" t="s">
        <v>105</v>
      </c>
      <c r="I501" t="n">
        <v>33.65</v>
      </c>
      <c r="J501" s="618">
        <f>(M501/I501)*100</f>
        <v>2.9545948294590487</v>
      </c>
      <c r="K501" s="839">
        <v>0.34</v>
      </c>
      <c r="L501" s="842">
        <v>4</v>
      </c>
      <c r="M501" s="609">
        <f>K501*L501</f>
        <v>1.36</v>
      </c>
      <c r="N501" s="825" t="s">
        <v>450</v>
      </c>
      <c r="O501" s="701">
        <v>0.33</v>
      </c>
      <c r="P501" s="603">
        <v>44939</v>
      </c>
      <c r="Q501" s="603">
        <v>44950</v>
      </c>
      <c r="R501" s="609">
        <f>(K501-O501)/O501*100</f>
        <v>3.0303030303030329</v>
      </c>
      <c r="S501" s="667">
        <f>IF(INDEX(Historical!$D$7:$D$1220,MATCH(B501,Historical!$B$7:$B$1244,0))=0,"n/a",(INDEX(Historical!$C$7:$C$1222,MATCH(B501,Historical!$B$7:$B$1244,0))/INDEX(Historical!$D$7:$D$1220,MATCH(B501,Historical!$B$7:$B$1244,0))-1)*100)</f>
        <v>11.258278145695355</v>
      </c>
      <c r="T501" s="667">
        <f>IF(INDEX(Historical!$F$7:$F$1213,MATCH(B501,Historical!$B$7:$B$1244,0))=0,"n/a",((INDEX(Historical!$C$7:$C$1222,MATCH(B501,Historical!$B$7:$B$1244,0))/INDEX(Historical!$F$7:$F$1213,MATCH(B501,Historical!$B$7:$B$1244,0)))^(1/3)-1)*100)</f>
        <v>10.259046003776074</v>
      </c>
      <c r="U501" s="667">
        <f>IF(INDEX(Historical!$H$7:$H$1213,MATCH(B501,Historical!$B$7:$B$1244,0))=0,"n/a",((INDEX(Historical!$C$7:$C$1222,MATCH(B501,Historical!$B$7:$B$1244,0))/INDEX(Historical!$H$7:$H$1213,MATCH(B501,Historical!$B$7:$B$1244,0)))^(1/5)-1)*100)</f>
        <v>12.155981231579238</v>
      </c>
      <c r="V501" s="667">
        <f>IF(INDEX(Historical!$N$7:$N$1213,MATCH(B501,Historical!$B$7:$B$1244,0))=0,"n/a",((INDEX(Historical!$C$7:$C$1222,MATCH(B501,Historical!$B$7:$B$1244,0))/INDEX(Historical!$N$7:$N$1213,MATCH(B501,Historical!$B$7:$B$1244,0)))^(1/10)-1)*100)</f>
        <v>17.555527238117708</v>
      </c>
      <c r="W501" s="668">
        <f>IF(OR(U501&lt;=0,U501="n/a",V501&lt;=0,V501="n/a"),"n/a",U501/V501)</f>
        <v>0.69243042756274376</v>
      </c>
      <c r="X501" s="669">
        <f>IF(OR(AJ501&lt;=0,AJ501="n/a",U501&lt;=0,U501="n/a"),"n/a",U501/AJ501)</f>
        <v>1.0479294165154514</v>
      </c>
      <c r="Y501" s="831" t="s">
        <v>4265</v>
      </c>
      <c r="Z501" s="618">
        <f>IF(OR(AC501&lt;0.01,AC501="n/a"),"n/a",M501/AC501*100)</f>
        <v>29.955947136563875</v>
      </c>
      <c r="AA501" s="841">
        <f>IF(OR(AC501&lt;0.01,AC501="n/a"),"n/a",I501/AC501)</f>
        <v>10.138766519823788</v>
      </c>
      <c r="AB501" s="842">
        <v>12</v>
      </c>
      <c r="AC501" s="821">
        <v>4.54</v>
      </c>
      <c r="AD501" s="821">
        <v>0.85</v>
      </c>
      <c r="AE501" s="821">
        <v>4.7</v>
      </c>
      <c r="AF501" s="821">
        <v>1.3</v>
      </c>
      <c r="AG501" s="821">
        <v>12.5</v>
      </c>
      <c r="AH501" s="821">
        <v>98.1</v>
      </c>
      <c r="AI501" s="821">
        <v>-0.16999999999999998</v>
      </c>
      <c r="AJ501" s="821">
        <v>11.600000000000001</v>
      </c>
      <c r="AK501" s="821">
        <v>12</v>
      </c>
      <c r="AL501" s="833">
        <v>5950</v>
      </c>
      <c r="AM501" s="827">
        <v>0.1</v>
      </c>
      <c r="AN501" s="821">
        <v>0.22</v>
      </c>
      <c r="AO501" s="705">
        <f>IF(U501="n/a","n/a",IF(AA501&lt;0,"n/a",IF(AA501="n/a","n/a",J501+U501-AA501)))</f>
        <v>4.9718095412144994</v>
      </c>
      <c r="AP501" s="706">
        <f>IF(U501="n/a","n/a",J501+U501)</f>
        <v>15.110576061038287</v>
      </c>
      <c r="AQ501" s="843">
        <f>IF(OR(AC501&lt;0.01,AC501="n/a",AF501="n/a"),"n/a",(I501/SQRT(22.5*AC501*(I501/AF501))-1)*100)</f>
        <v>-23.462728104331276</v>
      </c>
      <c r="AR501" s="618">
        <f>INDEX(Historical!$C$7:$C$1222,MATCH(B501,Historical!$B$7:$B$1244,0))*IF(AH501="n/a",1.03,IF(AH501&lt;0,1.01,IF(AH501&gt;10,1.1,(1+AH501/100))))</f>
        <v>1.3860000000000001</v>
      </c>
      <c r="AS501" s="841">
        <f>IF($AI501="n/a",1.03*AR501,IF($AI501&lt;0,1.01*AR501,IF($AI501&gt;10,1.1*AR501,(1+$AI501/100)*AR501)))</f>
        <v>1.3998600000000001</v>
      </c>
      <c r="AT501" s="841">
        <f>IF($AK501="n/a",1.03*AS501,IF($AK501&lt;0,1.01*AS501,IF($AK501&gt;10,1.1*AS501,(1+$AK501/100)*AS501)))</f>
        <v>1.5398460000000003</v>
      </c>
      <c r="AU501" s="841">
        <f>IF($AK501="n/a",1.03*AT501,IF($AK501&lt;0,1.01*AT501,IF($AK501&gt;10,1.1*AT501,(1+$AK501/100)*AT501)))</f>
        <v>1.6938306000000005</v>
      </c>
      <c r="AV501" s="841">
        <f>IF($AK501="n/a",1.03*AU501,IF($AK501&lt;0,1.01*AU501,IF($AK501&gt;10,1.1*AU501,(1+$AK501/100)*AU501)))</f>
        <v>1.8632136600000007</v>
      </c>
      <c r="AW501" s="618">
        <f>SUM(AR501:AV501)</f>
        <v>7.8827502600000008</v>
      </c>
      <c r="AX501" s="713">
        <f>AW501/I501*100</f>
        <v>17.125244970671304</v>
      </c>
      <c r="AY501" s="887">
        <v>1.4</v>
      </c>
      <c r="AZ501" s="827">
        <v>32.31</v>
      </c>
      <c r="BA501" s="827">
        <v>-7.0499999999999989</v>
      </c>
      <c r="BB501" s="827">
        <v>6.2700000000000005</v>
      </c>
      <c r="BC501" s="827">
        <v>10.66</v>
      </c>
      <c r="BE501" s="594">
        <v>1997</v>
      </c>
      <c r="BF501" s="853">
        <f>IF(BE501&gt;2020,0,IF(BE501&gt;2008,1,IF(BE501&gt;2001,2,IF(BE501&gt;1990,3,IF(BE501&gt;1980,4,IF(BE501&gt;1973,5,IF(BE501&gt;1970,6,IF(BE501&gt;1960,7,IF(BE501&gt;1958,8,IF(BE501&gt;1953,9,10))))))))))</f>
        <v>3</v>
      </c>
      <c r="BG501" s="837">
        <v>2.1</v>
      </c>
      <c r="BH501" s="820" t="s">
        <v>4443</v>
      </c>
      <c r="BI501" s="820" t="s">
        <v>4444</v>
      </c>
    </row>
    <row r="502" spans="1:61" s="737" customFormat="1" ht="11.25" customHeight="1" x14ac:dyDescent="0.2">
      <c r="A502" s="613" t="s">
        <v>5007</v>
      </c>
      <c r="B502" s="743" t="s">
        <v>1485</v>
      </c>
      <c r="C502" s="885" t="s">
        <v>4055</v>
      </c>
      <c r="D502" s="885" t="s">
        <v>4184</v>
      </c>
      <c r="E502" s="721">
        <v>12</v>
      </c>
      <c r="F502" s="1122">
        <v>362</v>
      </c>
      <c r="G502" s="1121" t="s">
        <v>36</v>
      </c>
      <c r="H502" s="1121" t="s">
        <v>36</v>
      </c>
      <c r="I502" t="n">
        <v>116.03</v>
      </c>
      <c r="J502" s="723">
        <f>(M502/I502)*100</f>
        <v>2.86231884057971</v>
      </c>
      <c r="K502" s="724">
        <v>0.79</v>
      </c>
      <c r="L502" s="725">
        <v>4</v>
      </c>
      <c r="M502" s="726">
        <f>K502*L502</f>
        <v>3.16</v>
      </c>
      <c r="N502" s="727" t="s">
        <v>632</v>
      </c>
      <c r="O502" s="728">
        <v>0.66</v>
      </c>
      <c r="P502" s="1037">
        <v>44692</v>
      </c>
      <c r="Q502" s="1037">
        <v>44707</v>
      </c>
      <c r="R502" s="726">
        <f>(K502-O502)/O502*100</f>
        <v>19.696969696969695</v>
      </c>
      <c r="S502" s="667">
        <f>IF(INDEX(Historical!$D$7:$D$1220,MATCH(B502,Historical!$B$7:$B$1244,0))=0,"n/a",(INDEX(Historical!$C$7:$C$1222,MATCH(B502,Historical!$B$7:$B$1244,0))/INDEX(Historical!$D$7:$D$1220,MATCH(B502,Historical!$B$7:$B$1244,0))-1)*100)</f>
        <v>16.538461538461526</v>
      </c>
      <c r="T502" s="667">
        <f>IF(INDEX(Historical!$F$7:$F$1213,MATCH(B502,Historical!$B$7:$B$1244,0))=0,"n/a",((INDEX(Historical!$C$7:$C$1222,MATCH(B502,Historical!$B$7:$B$1244,0))/INDEX(Historical!$F$7:$F$1213,MATCH(B502,Historical!$B$7:$B$1244,0)))^(1/3)-1)*100)</f>
        <v>7.7810526493208965</v>
      </c>
      <c r="U502" s="667">
        <f>IF(INDEX(Historical!$H$7:$H$1213,MATCH(B502,Historical!$B$7:$B$1244,0))=0,"n/a",((INDEX(Historical!$C$7:$C$1222,MATCH(B502,Historical!$B$7:$B$1244,0))/INDEX(Historical!$H$7:$H$1213,MATCH(B502,Historical!$B$7:$B$1244,0)))^(1/5)-1)*100)</f>
        <v>9.5540103311352773</v>
      </c>
      <c r="V502" s="667">
        <f>IF(INDEX(Historical!$N$7:$N$1213,MATCH(B502,Historical!$B$7:$B$1244,0))=0,"n/a",((INDEX(Historical!$C$7:$C$1222,MATCH(B502,Historical!$B$7:$B$1244,0))/INDEX(Historical!$N$7:$N$1213,MATCH(B502,Historical!$B$7:$B$1244,0)))^(1/10)-1)*100)</f>
        <v>8.9143971138543989</v>
      </c>
      <c r="W502" s="668">
        <f>IF(OR(U502&lt;=0,U502="n/a",V502&lt;=0,V502="n/a"),"n/a",U502/V502)</f>
        <v>1.0717505860589065</v>
      </c>
      <c r="X502" s="669">
        <f>IF(OR(AJ502&lt;=0,AJ502="n/a",U502&lt;=0,U502="n/a"),"n/a",U502/AJ502)</f>
        <v>0.86854639373957065</v>
      </c>
      <c r="Y502" s="886"/>
      <c r="Z502" s="723">
        <f>IF(OR(AC502&lt;0.01,AC502="n/a"),"n/a",M502/AC502*100)</f>
        <v>78.21782178217822</v>
      </c>
      <c r="AA502" s="730">
        <f>IF(OR(AC502&lt;0.01,AC502="n/a"),"n/a",I502/AC502)</f>
        <v>27.326732673267326</v>
      </c>
      <c r="AB502" s="725">
        <v>5</v>
      </c>
      <c r="AC502" s="731">
        <v>4.04</v>
      </c>
      <c r="AD502" s="731">
        <v>3.55</v>
      </c>
      <c r="AE502" s="731">
        <v>8.33</v>
      </c>
      <c r="AF502" s="731">
        <v>12.48</v>
      </c>
      <c r="AG502" s="731">
        <v>46.1</v>
      </c>
      <c r="AH502" s="731">
        <v>26.6</v>
      </c>
      <c r="AI502" s="731">
        <v>6.8599999999999994</v>
      </c>
      <c r="AJ502" s="731">
        <v>11</v>
      </c>
      <c r="AK502" s="731">
        <v>7.7399999999999993</v>
      </c>
      <c r="AL502" s="732">
        <v>40130</v>
      </c>
      <c r="AM502" s="733">
        <v>10.7</v>
      </c>
      <c r="AN502" s="731">
        <v>0.25</v>
      </c>
      <c r="AO502" s="734">
        <f>IF(U502="n/a","n/a",IF(AA502&lt;0,"n/a",IF(AA502="n/a","n/a",J502+U502-AA502)))</f>
        <v>-14.910403501552338</v>
      </c>
      <c r="AP502" s="735">
        <f>IF(U502="n/a","n/a",J502+U502)</f>
        <v>12.416329171714988</v>
      </c>
      <c r="AQ502" s="843">
        <f>IF(OR(AC502&lt;0.01,AC502="n/a",AF502="n/a"),"n/a",(I502/SQRT(22.5*AC502*(I502/AF502))-1)*100)</f>
        <v>289.32284447194047</v>
      </c>
      <c r="AR502" s="618">
        <f>INDEX(Historical!$C$7:$C$1222,MATCH(B502,Historical!$B$7:$B$1244,0))*IF(AH502="n/a",1.03,IF(AH502&lt;0,1.01,IF(AH502&gt;10,1.1,(1+AH502/100))))</f>
        <v>3.3330000000000002</v>
      </c>
      <c r="AS502" s="730">
        <f>IF($AI502="n/a",1.03*AR502,IF($AI502&lt;0,1.01*AR502,IF($AI502&gt;10,1.1*AR502,(1+$AI502/100)*AR502)))</f>
        <v>3.5616438000000001</v>
      </c>
      <c r="AT502" s="730">
        <f>IF($AK502="n/a",1.03*AS502,IF($AK502&lt;0,1.01*AS502,IF($AK502&gt;10,1.1*AS502,(1+$AK502/100)*AS502)))</f>
        <v>3.8373150301199996</v>
      </c>
      <c r="AU502" s="730">
        <f>IF($AK502="n/a",1.03*AT502,IF($AK502&lt;0,1.01*AT502,IF($AK502&gt;10,1.1*AT502,(1+$AK502/100)*AT502)))</f>
        <v>4.1343232134512871</v>
      </c>
      <c r="AV502" s="730">
        <f>IF($AK502="n/a",1.03*AU502,IF($AK502&lt;0,1.01*AU502,IF($AK502&gt;10,1.1*AU502,(1+$AK502/100)*AU502)))</f>
        <v>4.4543198301724161</v>
      </c>
      <c r="AW502" s="723">
        <f>SUM(AR502:AV502)</f>
        <v>19.320601873743705</v>
      </c>
      <c r="AX502" s="736">
        <f>AW502/I502*100</f>
        <v>17.500545175492483</v>
      </c>
      <c r="AY502" s="888">
        <v>0.98</v>
      </c>
      <c r="AZ502" s="733">
        <v>4.49</v>
      </c>
      <c r="BA502" s="733">
        <v>-22.21</v>
      </c>
      <c r="BB502" s="733">
        <v>-4.75</v>
      </c>
      <c r="BC502" s="733">
        <v>-7.61</v>
      </c>
      <c r="BD502" s="862"/>
      <c r="BE502" s="594">
        <v>2011</v>
      </c>
      <c r="BF502" s="853">
        <f>IF(BE502&gt;2020,0,IF(BE502&gt;2008,1,IF(BE502&gt;2001,2,IF(BE502&gt;1990,3,IF(BE502&gt;1980,4,IF(BE502&gt;1973,5,IF(BE502&gt;1970,6,IF(BE502&gt;1960,7,IF(BE502&gt;1958,8,IF(BE502&gt;1953,9,10))))))))))</f>
        <v>1</v>
      </c>
      <c r="BG502" s="783">
        <v>15.299999999999999</v>
      </c>
      <c r="BH502" s="820" t="s">
        <v>4443</v>
      </c>
      <c r="BI502" s="820" t="s">
        <v>4444</v>
      </c>
    </row>
    <row r="503" spans="1:61" ht="11.25" customHeight="1" x14ac:dyDescent="0.2">
      <c r="A503" s="819" t="s">
        <v>5008</v>
      </c>
      <c r="B503" s="830" t="s">
        <v>724</v>
      </c>
      <c r="C503" s="885" t="s">
        <v>107</v>
      </c>
      <c r="D503" s="885" t="s">
        <v>4197</v>
      </c>
      <c r="E503" s="699">
        <v>25</v>
      </c>
      <c r="F503" s="1122">
        <v>142</v>
      </c>
      <c r="G503" s="1122" t="s">
        <v>36</v>
      </c>
      <c r="H503" s="1122" t="s">
        <v>36</v>
      </c>
      <c r="I503" t="n">
        <v>62.97</v>
      </c>
      <c r="J503" s="618">
        <f>(M503/I503)*100</f>
        <v>2.9936045720506193</v>
      </c>
      <c r="K503" s="839">
        <v>0.55000000000000004</v>
      </c>
      <c r="L503" s="842">
        <v>4</v>
      </c>
      <c r="M503" s="609">
        <f>K503*L503</f>
        <v>2.2000000000000002</v>
      </c>
      <c r="N503" s="825" t="s">
        <v>162</v>
      </c>
      <c r="O503" s="701">
        <v>0.52</v>
      </c>
      <c r="P503" s="603">
        <v>44909</v>
      </c>
      <c r="Q503" s="603">
        <v>44929</v>
      </c>
      <c r="R503" s="609">
        <f>(K503-O503)/O503*100</f>
        <v>5.7692307692307745</v>
      </c>
      <c r="S503" s="667">
        <f>IF(INDEX(Historical!$D$7:$D$1220,MATCH(B503,Historical!$B$7:$B$1244,0))=0,"n/a",(INDEX(Historical!$C$7:$C$1222,MATCH(B503,Historical!$B$7:$B$1244,0))/INDEX(Historical!$D$7:$D$1220,MATCH(B503,Historical!$B$7:$B$1244,0))-1)*100)</f>
        <v>6.1224489795918435</v>
      </c>
      <c r="T503" s="667">
        <f>IF(INDEX(Historical!$F$7:$F$1213,MATCH(B503,Historical!$B$7:$B$1244,0))=0,"n/a",((INDEX(Historical!$C$7:$C$1222,MATCH(B503,Historical!$B$7:$B$1244,0))/INDEX(Historical!$F$7:$F$1213,MATCH(B503,Historical!$B$7:$B$1244,0)))^(1/3)-1)*100)</f>
        <v>8.2446637382673327</v>
      </c>
      <c r="U503" s="667">
        <f>IF(INDEX(Historical!$H$7:$H$1213,MATCH(B503,Historical!$B$7:$B$1244,0))=0,"n/a",((INDEX(Historical!$C$7:$C$1222,MATCH(B503,Historical!$B$7:$B$1244,0))/INDEX(Historical!$H$7:$H$1213,MATCH(B503,Historical!$B$7:$B$1244,0)))^(1/5)-1)*100)</f>
        <v>8.8691633250776114</v>
      </c>
      <c r="V503" s="667">
        <f>IF(INDEX(Historical!$N$7:$N$1213,MATCH(B503,Historical!$B$7:$B$1244,0))=0,"n/a",((INDEX(Historical!$C$7:$C$1222,MATCH(B503,Historical!$B$7:$B$1244,0))/INDEX(Historical!$N$7:$N$1213,MATCH(B503,Historical!$B$7:$B$1244,0)))^(1/10)-1)*100)</f>
        <v>10.026509310601806</v>
      </c>
      <c r="W503" s="668">
        <f>IF(OR(U503&lt;=0,U503="n/a",V503&lt;=0,V503="n/a"),"n/a",U503/V503)</f>
        <v>0.88457139472254387</v>
      </c>
      <c r="X503" s="669">
        <f>IF(OR(AJ503&lt;=0,AJ503="n/a",U503&lt;=0,U503="n/a"),"n/a",U503/AJ503)</f>
        <v>1.2149538801476181</v>
      </c>
      <c r="Y503" s="626"/>
      <c r="Z503" s="618">
        <f>IF(OR(AC503&lt;0.01,AC503="n/a"),"n/a",M503/AC503*100)</f>
        <v>38.394415357766142</v>
      </c>
      <c r="AA503" s="841">
        <f>IF(OR(AC503&lt;0.01,AC503="n/a"),"n/a",I503/AC503)</f>
        <v>12.825479930191971</v>
      </c>
      <c r="AB503" s="842">
        <v>12</v>
      </c>
      <c r="AC503" s="821">
        <v>5.73</v>
      </c>
      <c r="AD503" s="821">
        <v>1.4</v>
      </c>
      <c r="AE503" s="821">
        <v>6.12</v>
      </c>
      <c r="AF503" s="821">
        <v>1.01</v>
      </c>
      <c r="AG503" s="821">
        <v>7.8</v>
      </c>
      <c r="AH503" s="821">
        <v>-1.4000000000000001</v>
      </c>
      <c r="AI503" s="821">
        <v>7.6499999999999995</v>
      </c>
      <c r="AJ503" s="821">
        <v>7.3</v>
      </c>
      <c r="AK503" s="821">
        <v>9.120000000000001</v>
      </c>
      <c r="AL503" s="833">
        <v>6700</v>
      </c>
      <c r="AM503" s="827">
        <v>0.6</v>
      </c>
      <c r="AN503" s="821">
        <v>0</v>
      </c>
      <c r="AO503" s="705">
        <f>IF(U503="n/a","n/a",IF(AA503&lt;0,"n/a",IF(AA503="n/a","n/a",J503+U503-AA503)))</f>
        <v>-0.96271203306373998</v>
      </c>
      <c r="AP503" s="706">
        <f>IF(U503="n/a","n/a",J503+U503)</f>
        <v>11.862767897128231</v>
      </c>
      <c r="AQ503" s="843">
        <f>IF(OR(AC503&lt;0.01,AC503="n/a",AF503="n/a"),"n/a",(I503/SQRT(22.5*AC503*(I503/AF503))-1)*100)</f>
        <v>-24.123683304138854</v>
      </c>
      <c r="AR503" s="618">
        <f>INDEX(Historical!$C$7:$C$1222,MATCH(B503,Historical!$B$7:$B$1244,0))*IF(AH503="n/a",1.03,IF(AH503&lt;0,1.01,IF(AH503&gt;10,1.1,(1+AH503/100))))</f>
        <v>2.1008</v>
      </c>
      <c r="AS503" s="841">
        <f>IF($AI503="n/a",1.03*AR503,IF($AI503&lt;0,1.01*AR503,IF($AI503&gt;10,1.1*AR503,(1+$AI503/100)*AR503)))</f>
        <v>2.2615112000000002</v>
      </c>
      <c r="AT503" s="841">
        <f>IF($AK503="n/a",1.03*AS503,IF($AK503&lt;0,1.01*AS503,IF($AK503&gt;10,1.1*AS503,(1+$AK503/100)*AS503)))</f>
        <v>2.4677610214399999</v>
      </c>
      <c r="AU503" s="841">
        <f>IF($AK503="n/a",1.03*AT503,IF($AK503&lt;0,1.01*AT503,IF($AK503&gt;10,1.1*AT503,(1+$AK503/100)*AT503)))</f>
        <v>2.6928208265953275</v>
      </c>
      <c r="AV503" s="841">
        <f>IF($AK503="n/a",1.03*AU503,IF($AK503&lt;0,1.01*AU503,IF($AK503&gt;10,1.1*AU503,(1+$AK503/100)*AU503)))</f>
        <v>2.9384060859808212</v>
      </c>
      <c r="AW503" s="618">
        <f>SUM(AR503:AV503)</f>
        <v>12.46129913401615</v>
      </c>
      <c r="AX503" s="713">
        <f>AW503/I503*100</f>
        <v>16.956455482400532</v>
      </c>
      <c r="AY503" s="887">
        <v>1</v>
      </c>
      <c r="AZ503" s="827">
        <v>13.600000000000001</v>
      </c>
      <c r="BA503" s="827">
        <v>-6.69</v>
      </c>
      <c r="BB503" s="827">
        <v>-0.45999999999999996</v>
      </c>
      <c r="BC503" s="827">
        <v>2.0500000000000003</v>
      </c>
      <c r="BE503" s="594">
        <v>2000</v>
      </c>
      <c r="BF503" s="853">
        <f>IF(BE503&gt;2020,0,IF(BE503&gt;2008,1,IF(BE503&gt;2001,2,IF(BE503&gt;1990,3,IF(BE503&gt;1980,4,IF(BE503&gt;1973,5,IF(BE503&gt;1970,6,IF(BE503&gt;1960,7,IF(BE503&gt;1958,8,IF(BE503&gt;1953,9,10))))))))))</f>
        <v>3</v>
      </c>
      <c r="BG503" s="837">
        <v>1.3</v>
      </c>
      <c r="BH503" s="820" t="s">
        <v>4443</v>
      </c>
      <c r="BI503" s="820" t="s">
        <v>4444</v>
      </c>
    </row>
    <row r="504" spans="1:61" ht="12.75" customHeight="1" x14ac:dyDescent="0.2">
      <c r="A504" s="826" t="s">
        <v>5010</v>
      </c>
      <c r="B504" s="830" t="s">
        <v>1491</v>
      </c>
      <c r="C504" s="885" t="s">
        <v>107</v>
      </c>
      <c r="D504" s="885" t="s">
        <v>4197</v>
      </c>
      <c r="E504" s="699">
        <v>11</v>
      </c>
      <c r="F504" s="1122">
        <v>464</v>
      </c>
      <c r="G504" s="1122" t="s">
        <v>36</v>
      </c>
      <c r="H504" s="1122" t="s">
        <v>114</v>
      </c>
      <c r="I504" s="829">
        <v>33.69</v>
      </c>
      <c r="J504" s="618">
        <f>(M504/I504)*100</f>
        <v>2.2558622736717129</v>
      </c>
      <c r="K504" s="832">
        <v>0.19</v>
      </c>
      <c r="L504" s="842">
        <v>4</v>
      </c>
      <c r="M504" s="609">
        <f>K504*L504</f>
        <v>0.76</v>
      </c>
      <c r="N504" s="825" t="s">
        <v>147</v>
      </c>
      <c r="O504" s="702">
        <v>0.18</v>
      </c>
      <c r="P504" s="603">
        <v>44987</v>
      </c>
      <c r="Q504" s="603">
        <v>45000</v>
      </c>
      <c r="R504" s="609">
        <f>(K504-O504)/O504*100</f>
        <v>5.5555555555555607</v>
      </c>
      <c r="S504" s="667">
        <f>IF(INDEX(Historical!$D$7:$D$1220,MATCH(B504,Historical!$B$7:$B$1244,0))=0,"n/a",(INDEX(Historical!$C$7:$C$1222,MATCH(B504,Historical!$B$7:$B$1244,0))/INDEX(Historical!$D$7:$D$1220,MATCH(B504,Historical!$B$7:$B$1244,0))-1)*100)</f>
        <v>9.0909090909090828</v>
      </c>
      <c r="T504" s="667">
        <f>IF(INDEX(Historical!$F$7:$F$1213,MATCH(B504,Historical!$B$7:$B$1244,0))=0,"n/a",((INDEX(Historical!$C$7:$C$1222,MATCH(B504,Historical!$B$7:$B$1244,0))/INDEX(Historical!$F$7:$F$1213,MATCH(B504,Historical!$B$7:$B$1244,0)))^(1/3)-1)*100)</f>
        <v>8.7380373002892142</v>
      </c>
      <c r="U504" s="667">
        <f>IF(INDEX(Historical!$H$7:$H$1213,MATCH(B504,Historical!$B$7:$B$1244,0))=0,"n/a",((INDEX(Historical!$C$7:$C$1222,MATCH(B504,Historical!$B$7:$B$1244,0))/INDEX(Historical!$H$7:$H$1213,MATCH(B504,Historical!$B$7:$B$1244,0)))^(1/5)-1)*100)</f>
        <v>10.534229649286964</v>
      </c>
      <c r="V504" s="667">
        <f>IF(INDEX(Historical!$N$7:$N$1213,MATCH(B504,Historical!$B$7:$B$1244,0))=0,"n/a",((INDEX(Historical!$C$7:$C$1222,MATCH(B504,Historical!$B$7:$B$1244,0))/INDEX(Historical!$N$7:$N$1213,MATCH(B504,Historical!$B$7:$B$1244,0)))^(1/10)-1)*100)</f>
        <v>25.76607850764745</v>
      </c>
      <c r="W504" s="668">
        <f>IF(OR(U504&lt;=0,U504="n/a",V504&lt;=0,V504="n/a"),"n/a",U504/V504)</f>
        <v>0.40884101343401452</v>
      </c>
      <c r="X504" s="669">
        <f>IF(OR(AJ504&lt;=0,AJ504="n/a",U504&lt;=0,U504="n/a"),"n/a",U504/AJ504)</f>
        <v>0.89273132621075968</v>
      </c>
      <c r="Y504" s="636" t="s">
        <v>431</v>
      </c>
      <c r="Z504" s="618">
        <f>IF(OR(AC504&lt;0.01,AC504="n/a"),"n/a",M504/AC504*100)</f>
        <v>26.666666666666668</v>
      </c>
      <c r="AA504" s="841">
        <f>IF(OR(AC504&lt;0.01,AC504="n/a"),"n/a",I504/AC504)</f>
        <v>11.821052631578945</v>
      </c>
      <c r="AB504" s="842">
        <v>12</v>
      </c>
      <c r="AC504" s="821">
        <v>2.85</v>
      </c>
      <c r="AD504" s="821" t="s">
        <v>135</v>
      </c>
      <c r="AE504" s="821">
        <v>3.45</v>
      </c>
      <c r="AF504" s="821">
        <v>1.75</v>
      </c>
      <c r="AG504" s="821">
        <v>10.8</v>
      </c>
      <c r="AH504" s="821">
        <v>35</v>
      </c>
      <c r="AI504" s="821" t="s">
        <v>135</v>
      </c>
      <c r="AJ504" s="821">
        <v>11.799999999999999</v>
      </c>
      <c r="AK504" s="821" t="s">
        <v>135</v>
      </c>
      <c r="AL504" s="833">
        <v>187.59</v>
      </c>
      <c r="AM504" s="827">
        <v>6.1</v>
      </c>
      <c r="AN504" s="821">
        <v>0.15</v>
      </c>
      <c r="AO504" s="705">
        <f>IF(U504="n/a","n/a",IF(AA504&lt;0,"n/a",IF(AA504="n/a","n/a",J504+U504-AA504)))</f>
        <v>0.96903929137973144</v>
      </c>
      <c r="AP504" s="706">
        <f>IF(U504="n/a","n/a",J504+U504)</f>
        <v>12.790091922958677</v>
      </c>
      <c r="AQ504" s="843">
        <f>IF(OR(AC504&lt;0.01,AC504="n/a",AF504="n/a"),"n/a",(I504/SQRT(22.5*AC504*(I504/AF504))-1)*100)</f>
        <v>-4.1138589431005119</v>
      </c>
      <c r="AR504" s="618">
        <f>INDEX(Historical!$C$7:$C$1222,MATCH(B504,Historical!$B$7:$B$1244,0))*IF(AH504="n/a",1.03,IF(AH504&lt;0,1.01,IF(AH504&gt;10,1.1,(1+AH504/100))))</f>
        <v>0.79200000000000004</v>
      </c>
      <c r="AS504" s="841">
        <f>IF($AI504="n/a",1.03*AR504,IF($AI504&lt;0,1.01*AR504,IF($AI504&gt;10,1.1*AR504,(1+$AI504/100)*AR504)))</f>
        <v>0.81576000000000004</v>
      </c>
      <c r="AT504" s="841">
        <f>IF($AK504="n/a",1.03*AS504,IF($AK504&lt;0,1.01*AS504,IF($AK504&gt;10,1.1*AS504,(1+$AK504/100)*AS504)))</f>
        <v>0.84023280000000011</v>
      </c>
      <c r="AU504" s="841">
        <f>IF($AK504="n/a",1.03*AT504,IF($AK504&lt;0,1.01*AT504,IF($AK504&gt;10,1.1*AT504,(1+$AK504/100)*AT504)))</f>
        <v>0.8654397840000001</v>
      </c>
      <c r="AV504" s="841">
        <f>IF($AK504="n/a",1.03*AU504,IF($AK504&lt;0,1.01*AU504,IF($AK504&gt;10,1.1*AU504,(1+$AK504/100)*AU504)))</f>
        <v>0.89140297752000008</v>
      </c>
      <c r="AW504" s="618">
        <f>SUM(AR504:AV504)</f>
        <v>4.2048355615200004</v>
      </c>
      <c r="AX504" s="713">
        <f>AW504/I504*100</f>
        <v>12.480960408192345</v>
      </c>
      <c r="AY504" s="887">
        <v>0.61</v>
      </c>
      <c r="AZ504" s="827">
        <v>38.590000000000003</v>
      </c>
      <c r="BA504" s="827">
        <v>-0.45999999999999996</v>
      </c>
      <c r="BB504" s="827">
        <v>3.53</v>
      </c>
      <c r="BC504" s="827">
        <v>19.39</v>
      </c>
      <c r="BE504" s="594">
        <v>2013</v>
      </c>
      <c r="BF504" s="853">
        <f>IF(BE504&gt;2020,0,IF(BE504&gt;2008,1,IF(BE504&gt;2001,2,IF(BE504&gt;1990,3,IF(BE504&gt;1980,4,IF(BE504&gt;1973,5,IF(BE504&gt;1970,6,IF(BE504&gt;1960,7,IF(BE504&gt;1958,8,IF(BE504&gt;1953,9,10))))))))))</f>
        <v>1</v>
      </c>
      <c r="BG504" s="837">
        <v>0.8</v>
      </c>
      <c r="BH504" s="820" t="s">
        <v>4443</v>
      </c>
      <c r="BI504" s="820" t="s">
        <v>4444</v>
      </c>
    </row>
    <row r="505" spans="1:61" ht="12.75" customHeight="1" x14ac:dyDescent="0.2">
      <c r="A505" s="836" t="s">
        <v>4478</v>
      </c>
      <c r="B505" s="830" t="s">
        <v>2594</v>
      </c>
      <c r="C505" s="885" t="s">
        <v>107</v>
      </c>
      <c r="D505" s="885" t="s">
        <v>4197</v>
      </c>
      <c r="E505" s="699">
        <v>7</v>
      </c>
      <c r="F505" s="1122">
        <v>615</v>
      </c>
      <c r="G505" s="1122" t="s">
        <v>105</v>
      </c>
      <c r="H505" s="1122" t="s">
        <v>105</v>
      </c>
      <c r="I505" t="n">
        <v>26.53</v>
      </c>
      <c r="J505" s="618">
        <f>(M505/I505)*100</f>
        <v>4.8858887817422048</v>
      </c>
      <c r="K505" s="832">
        <v>0.38</v>
      </c>
      <c r="L505" s="842">
        <v>4</v>
      </c>
      <c r="M505" s="609">
        <f>K505*L505</f>
        <v>1.52</v>
      </c>
      <c r="N505" s="825" t="s">
        <v>1199</v>
      </c>
      <c r="O505" s="700">
        <v>0.36</v>
      </c>
      <c r="P505" s="603">
        <v>44687</v>
      </c>
      <c r="Q505" s="603">
        <v>44704</v>
      </c>
      <c r="R505" s="609">
        <f>(K505-O505)/O505*100</f>
        <v>5.5555555555555607</v>
      </c>
      <c r="S505" s="667">
        <f>IF(INDEX(Historical!$D$7:$D$1220,MATCH(B505,Historical!$B$7:$B$1244,0))=0,"n/a",(INDEX(Historical!$C$7:$C$1222,MATCH(B505,Historical!$B$7:$B$1244,0))/INDEX(Historical!$D$7:$D$1220,MATCH(B505,Historical!$B$7:$B$1244,0))-1)*100)</f>
        <v>4.8951048951048959</v>
      </c>
      <c r="T505" s="667">
        <f>IF(INDEX(Historical!$F$7:$F$1213,MATCH(B505,Historical!$B$7:$B$1244,0))=0,"n/a",((INDEX(Historical!$C$7:$C$1222,MATCH(B505,Historical!$B$7:$B$1244,0))/INDEX(Historical!$F$7:$F$1213,MATCH(B505,Historical!$B$7:$B$1244,0)))^(1/3)-1)*100)</f>
        <v>4.3532011211615762</v>
      </c>
      <c r="U505" s="667">
        <f>IF(INDEX(Historical!$H$7:$H$1213,MATCH(B505,Historical!$B$7:$B$1244,0))=0,"n/a",((INDEX(Historical!$C$7:$C$1222,MATCH(B505,Historical!$B$7:$B$1244,0))/INDEX(Historical!$H$7:$H$1213,MATCH(B505,Historical!$B$7:$B$1244,0)))^(1/5)-1)*100)</f>
        <v>12.295510705682112</v>
      </c>
      <c r="V505" s="667">
        <f>IF(INDEX(Historical!$N$7:$N$1213,MATCH(B505,Historical!$B$7:$B$1244,0))=0,"n/a",((INDEX(Historical!$C$7:$C$1222,MATCH(B505,Historical!$B$7:$B$1244,0))/INDEX(Historical!$N$7:$N$1213,MATCH(B505,Historical!$B$7:$B$1244,0)))^(1/10)-1)*100)</f>
        <v>12.794487300549928</v>
      </c>
      <c r="W505" s="668">
        <f>IF(OR(U505&lt;=0,U505="n/a",V505&lt;=0,V505="n/a"),"n/a",U505/V505)</f>
        <v>0.96100065730290185</v>
      </c>
      <c r="X505" s="669">
        <f>IF(OR(AJ505&lt;=0,AJ505="n/a",U505&lt;=0,U505="n/a"),"n/a",U505/AJ505)</f>
        <v>2.6729371099308943</v>
      </c>
      <c r="Y505" s="831"/>
      <c r="Z505" s="618">
        <f>IF(OR(AC505&lt;0.01,AC505="n/a"),"n/a",M505/AC505*100)</f>
        <v>62.809917355371901</v>
      </c>
      <c r="AA505" s="841">
        <f>IF(OR(AC505&lt;0.01,AC505="n/a"),"n/a",I505/AC505)</f>
        <v>12.855371900826446</v>
      </c>
      <c r="AB505" s="842">
        <v>12</v>
      </c>
      <c r="AC505" s="821">
        <v>2.42</v>
      </c>
      <c r="AD505" s="821">
        <v>1.6</v>
      </c>
      <c r="AE505" s="821">
        <v>3.91</v>
      </c>
      <c r="AF505" s="821">
        <v>1.1399999999999999</v>
      </c>
      <c r="AG505" s="821">
        <v>8.7999999999999989</v>
      </c>
      <c r="AH505" s="821">
        <v>24.099999999999998</v>
      </c>
      <c r="AI505" s="821">
        <v>0.3</v>
      </c>
      <c r="AJ505" s="821">
        <v>4.5999999999999996</v>
      </c>
      <c r="AK505" s="821">
        <v>8</v>
      </c>
      <c r="AL505" s="833">
        <v>881.05</v>
      </c>
      <c r="AM505" s="827">
        <v>1.7999999999999998</v>
      </c>
      <c r="AN505" s="821">
        <v>0.09</v>
      </c>
      <c r="AO505" s="705">
        <f>IF(U505="n/a","n/a",IF(AA505&lt;0,"n/a",IF(AA505="n/a","n/a",J505+U505-AA505)))</f>
        <v>4.3260275865978688</v>
      </c>
      <c r="AP505" s="706">
        <f>IF(U505="n/a","n/a",J505+U505)</f>
        <v>17.181399487424315</v>
      </c>
      <c r="AQ505" s="843">
        <f>IF(OR(AC505&lt;0.01,AC505="n/a",AF505="n/a"),"n/a",(I505/SQRT(22.5*AC505*(I505/AF505))-1)*100)</f>
        <v>-19.294433712710578</v>
      </c>
      <c r="AR505" s="618">
        <f>INDEX(Historical!$C$7:$C$1222,MATCH(B505,Historical!$B$7:$B$1244,0))*IF(AH505="n/a",1.03,IF(AH505&lt;0,1.01,IF(AH505&gt;10,1.1,(1+AH505/100))))</f>
        <v>1.6500000000000001</v>
      </c>
      <c r="AS505" s="841">
        <f>IF($AI505="n/a",1.03*AR505,IF($AI505&lt;0,1.01*AR505,IF($AI505&gt;10,1.1*AR505,(1+$AI505/100)*AR505)))</f>
        <v>1.6549499999999999</v>
      </c>
      <c r="AT505" s="841">
        <f>IF($AK505="n/a",1.03*AS505,IF($AK505&lt;0,1.01*AS505,IF($AK505&gt;10,1.1*AS505,(1+$AK505/100)*AS505)))</f>
        <v>1.7873460000000001</v>
      </c>
      <c r="AU505" s="841">
        <f>IF($AK505="n/a",1.03*AT505,IF($AK505&lt;0,1.01*AT505,IF($AK505&gt;10,1.1*AT505,(1+$AK505/100)*AT505)))</f>
        <v>1.9303336800000002</v>
      </c>
      <c r="AV505" s="841">
        <f>IF($AK505="n/a",1.03*AU505,IF($AK505&lt;0,1.01*AU505,IF($AK505&gt;10,1.1*AU505,(1+$AK505/100)*AU505)))</f>
        <v>2.0847603744000005</v>
      </c>
      <c r="AW505" s="618">
        <f>SUM(AR505:AV505)</f>
        <v>9.1073900544000015</v>
      </c>
      <c r="AX505" s="713">
        <f>AW505/I505*100</f>
        <v>29.274799274831249</v>
      </c>
      <c r="AY505" s="887">
        <v>0.81</v>
      </c>
      <c r="AZ505" s="827">
        <v>21.38</v>
      </c>
      <c r="BA505" s="827">
        <v>-6.35</v>
      </c>
      <c r="BB505" s="827">
        <v>6.59</v>
      </c>
      <c r="BC505" s="827">
        <v>6.92</v>
      </c>
      <c r="BE505" s="594">
        <v>2016</v>
      </c>
      <c r="BF505" s="853">
        <f>IF(BE505&gt;2020,0,IF(BE505&gt;2008,1,IF(BE505&gt;2001,2,IF(BE505&gt;1990,3,IF(BE505&gt;1980,4,IF(BE505&gt;1973,5,IF(BE505&gt;1970,6,IF(BE505&gt;1960,7,IF(BE505&gt;1958,8,IF(BE505&gt;1953,9,10))))))))))</f>
        <v>1</v>
      </c>
      <c r="BG505" s="837">
        <v>1</v>
      </c>
      <c r="BH505" s="820" t="s">
        <v>4443</v>
      </c>
      <c r="BI505" s="820" t="s">
        <v>4444</v>
      </c>
    </row>
    <row r="506" spans="1:61" ht="12.75" customHeight="1" x14ac:dyDescent="0.2">
      <c r="A506" s="826" t="s">
        <v>5011</v>
      </c>
      <c r="B506" s="830" t="s">
        <v>33</v>
      </c>
      <c r="C506" s="885" t="s">
        <v>130</v>
      </c>
      <c r="D506" s="885" t="s">
        <v>4187</v>
      </c>
      <c r="E506" s="699">
        <v>12</v>
      </c>
      <c r="F506" s="1122">
        <v>406</v>
      </c>
      <c r="G506" s="1088" t="s">
        <v>36</v>
      </c>
      <c r="H506" s="1088" t="s">
        <v>36</v>
      </c>
      <c r="I506" t="n">
        <v>61.87</v>
      </c>
      <c r="J506" s="618">
        <f>(M506/I506)*100</f>
        <v>3.7729604501075618</v>
      </c>
      <c r="K506" s="832">
        <v>0.56999999999999995</v>
      </c>
      <c r="L506" s="842">
        <v>4</v>
      </c>
      <c r="M506" s="609">
        <f>K506*L506</f>
        <v>2.2799999999999998</v>
      </c>
      <c r="N506" s="825" t="s">
        <v>316</v>
      </c>
      <c r="O506" s="700">
        <v>0.54</v>
      </c>
      <c r="P506" s="603">
        <v>44994</v>
      </c>
      <c r="Q506" s="603">
        <v>45016</v>
      </c>
      <c r="R506" s="609">
        <f>(K506-O506)/O506*100</f>
        <v>5.5555555555555394</v>
      </c>
      <c r="S506" s="667">
        <f>IF(INDEX(Historical!$D$7:$D$1220,MATCH(B506,Historical!$B$7:$B$1244,0))=0,"n/a",(INDEX(Historical!$C$7:$C$1222,MATCH(B506,Historical!$B$7:$B$1244,0))/INDEX(Historical!$D$7:$D$1220,MATCH(B506,Historical!$B$7:$B$1244,0))-1)*100)</f>
        <v>5.8823529411764719</v>
      </c>
      <c r="T506" s="667">
        <f>IF(INDEX(Historical!$F$7:$F$1213,MATCH(B506,Historical!$B$7:$B$1244,0))=0,"n/a",((INDEX(Historical!$C$7:$C$1222,MATCH(B506,Historical!$B$7:$B$1244,0))/INDEX(Historical!$F$7:$F$1213,MATCH(B506,Historical!$B$7:$B$1244,0)))^(1/3)-1)*100)</f>
        <v>4.7366391660347285</v>
      </c>
      <c r="U506" s="667">
        <f>IF(INDEX(Historical!$H$7:$H$1213,MATCH(B506,Historical!$B$7:$B$1244,0))=0,"n/a",((INDEX(Historical!$C$7:$C$1222,MATCH(B506,Historical!$B$7:$B$1244,0))/INDEX(Historical!$H$7:$H$1213,MATCH(B506,Historical!$B$7:$B$1244,0)))^(1/5)-1)*100)</f>
        <v>4.6610435928968297</v>
      </c>
      <c r="V506" s="667">
        <f>IF(INDEX(Historical!$N$7:$N$1213,MATCH(B506,Historical!$B$7:$B$1244,0))=0,"n/a",((INDEX(Historical!$C$7:$C$1222,MATCH(B506,Historical!$B$7:$B$1244,0))/INDEX(Historical!$N$7:$N$1213,MATCH(B506,Historical!$B$7:$B$1244,0)))^(1/10)-1)*100)</f>
        <v>4.2837261923447389</v>
      </c>
      <c r="W506" s="668">
        <f>IF(OR(U506&lt;=0,U506="n/a",V506&lt;=0,V506="n/a"),"n/a",U506/V506)</f>
        <v>1.0880815868265292</v>
      </c>
      <c r="X506" s="669">
        <f>IF(OR(AJ506&lt;=0,AJ506="n/a",U506&lt;=0,U506="n/a"),"n/a",U506/AJ506)</f>
        <v>0.99171140274400627</v>
      </c>
      <c r="Y506" s="621"/>
      <c r="Z506" s="618">
        <f>IF(OR(AC506&lt;0.01,AC506="n/a"),"n/a",M506/AC506*100)</f>
        <v>110.67961165048543</v>
      </c>
      <c r="AA506" s="841">
        <f>IF(OR(AC506&lt;0.01,AC506="n/a"),"n/a",I506/AC506)</f>
        <v>29.33495145631068</v>
      </c>
      <c r="AB506" s="842">
        <v>12</v>
      </c>
      <c r="AC506" s="821">
        <v>2.06</v>
      </c>
      <c r="AD506" s="821">
        <v>15.71</v>
      </c>
      <c r="AE506" s="821">
        <v>3.1</v>
      </c>
      <c r="AF506" s="821">
        <v>2.23</v>
      </c>
      <c r="AG506" s="821">
        <v>7.6</v>
      </c>
      <c r="AH506" s="821">
        <v>260.10000000000002</v>
      </c>
      <c r="AI506" s="821">
        <v>7.88</v>
      </c>
      <c r="AJ506" s="821">
        <v>4.7</v>
      </c>
      <c r="AK506" s="821">
        <v>1.9</v>
      </c>
      <c r="AL506" s="833">
        <v>30380</v>
      </c>
      <c r="AM506" s="827">
        <v>0.1</v>
      </c>
      <c r="AN506" s="821">
        <v>1.48</v>
      </c>
      <c r="AO506" s="705">
        <f>IF(U506="n/a","n/a",IF(AA506&lt;0,"n/a",IF(AA506="n/a","n/a",J506+U506-AA506)))</f>
        <v>-20.900947413306291</v>
      </c>
      <c r="AP506" s="706">
        <f>IF(U506="n/a","n/a",J506+U506)</f>
        <v>8.434004043004391</v>
      </c>
      <c r="AQ506" s="843">
        <f>IF(OR(AC506&lt;0.01,AC506="n/a",AF506="n/a"),"n/a",(I506/SQRT(22.5*AC506*(I506/AF506))-1)*100)</f>
        <v>70.511572429130396</v>
      </c>
      <c r="AR506" s="618">
        <f>INDEX(Historical!$C$7:$C$1222,MATCH(B506,Historical!$B$7:$B$1244,0))*IF(AH506="n/a",1.03,IF(AH506&lt;0,1.01,IF(AH506&gt;10,1.1,(1+AH506/100))))</f>
        <v>2.3760000000000003</v>
      </c>
      <c r="AS506" s="841">
        <f>IF($AI506="n/a",1.03*AR506,IF($AI506&lt;0,1.01*AR506,IF($AI506&gt;10,1.1*AR506,(1+$AI506/100)*AR506)))</f>
        <v>2.5632288000000005</v>
      </c>
      <c r="AT506" s="841">
        <f>IF($AK506="n/a",1.03*AS506,IF($AK506&lt;0,1.01*AS506,IF($AK506&gt;10,1.1*AS506,(1+$AK506/100)*AS506)))</f>
        <v>2.6119301472000003</v>
      </c>
      <c r="AU506" s="841">
        <f>IF($AK506="n/a",1.03*AT506,IF($AK506&lt;0,1.01*AT506,IF($AK506&gt;10,1.1*AT506,(1+$AK506/100)*AT506)))</f>
        <v>2.6615568199967998</v>
      </c>
      <c r="AV506" s="841">
        <f>IF($AK506="n/a",1.03*AU506,IF($AK506&lt;0,1.01*AU506,IF($AK506&gt;10,1.1*AU506,(1+$AK506/100)*AU506)))</f>
        <v>2.7121263995767388</v>
      </c>
      <c r="AW506" s="618">
        <f>SUM(AR506:AV506)</f>
        <v>12.924842166773541</v>
      </c>
      <c r="AX506" s="713">
        <f>AW506/I506*100</f>
        <v>21.388122069789077</v>
      </c>
      <c r="AY506" s="887">
        <v>0.56999999999999995</v>
      </c>
      <c r="AZ506" s="827">
        <v>15.079999999999998</v>
      </c>
      <c r="BA506" s="827">
        <v>-20.080000000000002</v>
      </c>
      <c r="BB506" s="827">
        <v>-1.4000000000000001</v>
      </c>
      <c r="BC506" s="827">
        <v>-2.6</v>
      </c>
      <c r="BE506" s="594">
        <v>2012</v>
      </c>
      <c r="BF506" s="853">
        <f>IF(BE506&gt;2020,0,IF(BE506&gt;2008,1,IF(BE506&gt;2001,2,IF(BE506&gt;1990,3,IF(BE506&gt;1980,4,IF(BE506&gt;1973,5,IF(BE506&gt;1970,6,IF(BE506&gt;1960,7,IF(BE506&gt;1958,8,IF(BE506&gt;1953,9,10))))))))))</f>
        <v>1</v>
      </c>
      <c r="BG506" s="837">
        <v>2.1</v>
      </c>
      <c r="BH506" s="820" t="s">
        <v>4443</v>
      </c>
      <c r="BI506" s="820" t="s">
        <v>4444</v>
      </c>
    </row>
    <row r="507" spans="1:61" ht="12.75" customHeight="1" x14ac:dyDescent="0.2">
      <c r="A507" s="819" t="s">
        <v>5012</v>
      </c>
      <c r="B507" s="830" t="s">
        <v>315</v>
      </c>
      <c r="C507" s="885" t="s">
        <v>127</v>
      </c>
      <c r="D507" s="885" t="s">
        <v>4205</v>
      </c>
      <c r="E507" s="699">
        <v>50</v>
      </c>
      <c r="F507" s="1122">
        <v>40</v>
      </c>
      <c r="G507" s="1122" t="s">
        <v>114</v>
      </c>
      <c r="H507" s="1122" t="s">
        <v>114</v>
      </c>
      <c r="I507" t="n">
        <v>180.42</v>
      </c>
      <c r="J507" s="618">
        <f>(M507/I507)*100</f>
        <v>2.6508384717339939</v>
      </c>
      <c r="K507" s="832">
        <v>1.1499999999999999</v>
      </c>
      <c r="L507" s="842">
        <v>4</v>
      </c>
      <c r="M507" s="609">
        <f>K507*L507</f>
        <v>4.5999999999999996</v>
      </c>
      <c r="N507" s="825" t="s">
        <v>316</v>
      </c>
      <c r="O507" s="700">
        <v>1.075</v>
      </c>
      <c r="P507" s="603">
        <v>44714</v>
      </c>
      <c r="Q507" s="603">
        <v>44742</v>
      </c>
      <c r="R507" s="609">
        <f>(K507-O507)/O507*100</f>
        <v>6.9767441860465071</v>
      </c>
      <c r="S507" s="667">
        <f>IF(INDEX(Historical!$D$7:$D$1220,MATCH(B507,Historical!$B$7:$B$1244,0))=0,"n/a",(INDEX(Historical!$C$7:$C$1222,MATCH(B507,Historical!$B$7:$B$1244,0))/INDEX(Historical!$D$7:$D$1220,MATCH(B507,Historical!$B$7:$B$1244,0))-1)*100)</f>
        <v>6.0786650774731887</v>
      </c>
      <c r="T507" s="667">
        <f>IF(INDEX(Historical!$F$7:$F$1213,MATCH(B507,Historical!$B$7:$B$1244,0))=0,"n/a",((INDEX(Historical!$C$7:$C$1222,MATCH(B507,Historical!$B$7:$B$1244,0))/INDEX(Historical!$F$7:$F$1213,MATCH(B507,Historical!$B$7:$B$1244,0)))^(1/3)-1)*100)</f>
        <v>5.7300270900475292</v>
      </c>
      <c r="U507" s="667">
        <f>IF(INDEX(Historical!$H$7:$H$1213,MATCH(B507,Historical!$B$7:$B$1244,0))=0,"n/a",((INDEX(Historical!$C$7:$C$1222,MATCH(B507,Historical!$B$7:$B$1244,0))/INDEX(Historical!$H$7:$H$1213,MATCH(B507,Historical!$B$7:$B$1244,0)))^(1/5)-1)*100)</f>
        <v>7.3940923785779322</v>
      </c>
      <c r="V507" s="667">
        <f>IF(INDEX(Historical!$N$7:$N$1213,MATCH(B507,Historical!$B$7:$B$1244,0))=0,"n/a",((INDEX(Historical!$C$7:$C$1222,MATCH(B507,Historical!$B$7:$B$1244,0))/INDEX(Historical!$N$7:$N$1213,MATCH(B507,Historical!$B$7:$B$1244,0)))^(1/10)-1)*100)</f>
        <v>7.7732032181209831</v>
      </c>
      <c r="W507" s="668">
        <f>IF(OR(U507&lt;=0,U507="n/a",V507&lt;=0,V507="n/a"),"n/a",U507/V507)</f>
        <v>0.95122849243677776</v>
      </c>
      <c r="X507" s="669">
        <f>IF(OR(AJ507&lt;=0,AJ507="n/a",U507&lt;=0,U507="n/a"),"n/a",U507/AJ507)</f>
        <v>1.5089984446077411</v>
      </c>
      <c r="Y507" s="635"/>
      <c r="Z507" s="618">
        <f>IF(OR(AC507&lt;0.01,AC507="n/a"),"n/a",M507/AC507*100)</f>
        <v>70.987654320987644</v>
      </c>
      <c r="AA507" s="841">
        <f>IF(OR(AC507&lt;0.01,AC507="n/a"),"n/a",I507/AC507)</f>
        <v>26.779320987654319</v>
      </c>
      <c r="AB507" s="842">
        <v>12</v>
      </c>
      <c r="AC507" s="821">
        <v>6.48</v>
      </c>
      <c r="AD507" s="821">
        <v>3.59</v>
      </c>
      <c r="AE507" s="821">
        <v>2.81</v>
      </c>
      <c r="AF507" s="821">
        <v>14.1</v>
      </c>
      <c r="AG507" s="821">
        <v>48.9</v>
      </c>
      <c r="AH507" s="821">
        <v>15.4</v>
      </c>
      <c r="AI507" s="821">
        <v>8.6300000000000008</v>
      </c>
      <c r="AJ507" s="821">
        <v>4.9000000000000004</v>
      </c>
      <c r="AK507" s="821">
        <v>7.55</v>
      </c>
      <c r="AL507" s="833">
        <v>242750</v>
      </c>
      <c r="AM507" s="827">
        <v>0.1</v>
      </c>
      <c r="AN507" s="821">
        <v>2.2799999999999998</v>
      </c>
      <c r="AO507" s="705">
        <f>IF(U507="n/a","n/a",IF(AA507&lt;0,"n/a",IF(AA507="n/a","n/a",J507+U507-AA507)))</f>
        <v>-16.734390137342395</v>
      </c>
      <c r="AP507" s="706">
        <f>IF(U507="n/a","n/a",J507+U507)</f>
        <v>10.044930850311927</v>
      </c>
      <c r="AQ507" s="843">
        <f>IF(OR(AC507&lt;0.01,AC507="n/a",AF507="n/a"),"n/a",(I507/SQRT(22.5*AC507*(I507/AF507))-1)*100)</f>
        <v>309.65482810446696</v>
      </c>
      <c r="AR507" s="618">
        <f>INDEX(Historical!$C$7:$C$1222,MATCH(B507,Historical!$B$7:$B$1244,0))*IF(AH507="n/a",1.03,IF(AH507&lt;0,1.01,IF(AH507&gt;10,1.1,(1+AH507/100))))</f>
        <v>4.8950000000000005</v>
      </c>
      <c r="AS507" s="841">
        <f>IF($AI507="n/a",1.03*AR507,IF($AI507&lt;0,1.01*AR507,IF($AI507&gt;10,1.1*AR507,(1+$AI507/100)*AR507)))</f>
        <v>5.3174385000000006</v>
      </c>
      <c r="AT507" s="841">
        <f>IF($AK507="n/a",1.03*AS507,IF($AK507&lt;0,1.01*AS507,IF($AK507&gt;10,1.1*AS507,(1+$AK507/100)*AS507)))</f>
        <v>5.7189051067500003</v>
      </c>
      <c r="AU507" s="841">
        <f>IF($AK507="n/a",1.03*AT507,IF($AK507&lt;0,1.01*AT507,IF($AK507&gt;10,1.1*AT507,(1+$AK507/100)*AT507)))</f>
        <v>6.1506824423096251</v>
      </c>
      <c r="AV507" s="841">
        <f>IF($AK507="n/a",1.03*AU507,IF($AK507&lt;0,1.01*AU507,IF($AK507&gt;10,1.1*AU507,(1+$AK507/100)*AU507)))</f>
        <v>6.6150589667040016</v>
      </c>
      <c r="AW507" s="618">
        <f>SUM(AR507:AV507)</f>
        <v>28.69708501576363</v>
      </c>
      <c r="AX507" s="713">
        <f>AW507/I507*100</f>
        <v>16.537247170958121</v>
      </c>
      <c r="AY507" s="887">
        <v>0.54</v>
      </c>
      <c r="AZ507" s="827">
        <v>13.139999999999999</v>
      </c>
      <c r="BA507" s="827">
        <v>-7.12</v>
      </c>
      <c r="BB507" s="827">
        <v>-1.38</v>
      </c>
      <c r="BC507" s="827">
        <v>0.09</v>
      </c>
      <c r="BE507" s="594">
        <v>1973</v>
      </c>
      <c r="BF507" s="853">
        <f>IF(BE507&gt;2020,0,IF(BE507&gt;2008,1,IF(BE507&gt;2001,2,IF(BE507&gt;1990,3,IF(BE507&gt;1980,4,IF(BE507&gt;1973,5,IF(BE507&gt;1970,6,IF(BE507&gt;1960,7,IF(BE507&gt;1958,8,IF(BE507&gt;1953,9,10))))))))))</f>
        <v>6</v>
      </c>
      <c r="BG507" s="837">
        <v>9.6</v>
      </c>
      <c r="BH507" s="820" t="s">
        <v>4443</v>
      </c>
      <c r="BI507" s="820" t="s">
        <v>4444</v>
      </c>
    </row>
    <row r="508" spans="1:61" s="737" customFormat="1" ht="12.75" customHeight="1" x14ac:dyDescent="0.2">
      <c r="A508" s="613" t="s">
        <v>5013</v>
      </c>
      <c r="B508" s="743" t="s">
        <v>1495</v>
      </c>
      <c r="C508" s="885" t="s">
        <v>244</v>
      </c>
      <c r="D508" s="885" t="s">
        <v>4222</v>
      </c>
      <c r="E508" s="721">
        <v>14</v>
      </c>
      <c r="F508" s="1122">
        <v>260</v>
      </c>
      <c r="G508" s="1121" t="s">
        <v>105</v>
      </c>
      <c r="H508" s="1121" t="s">
        <v>105</v>
      </c>
      <c r="I508" t="n">
        <v>16.08</v>
      </c>
      <c r="J508" s="723">
        <f>(M508/I508)*100</f>
        <v>6.3897763578274756</v>
      </c>
      <c r="K508" s="724">
        <v>0.3</v>
      </c>
      <c r="L508" s="725">
        <v>4</v>
      </c>
      <c r="M508" s="726">
        <f>K508*L508</f>
        <v>1.2</v>
      </c>
      <c r="N508" s="727" t="s">
        <v>942</v>
      </c>
      <c r="O508" s="728">
        <v>0.28000000000000003</v>
      </c>
      <c r="P508" s="1034">
        <v>44329</v>
      </c>
      <c r="Q508" s="1034">
        <v>44337</v>
      </c>
      <c r="R508" s="726">
        <f>(K508-O508)/O508*100</f>
        <v>7.1428571428571281</v>
      </c>
      <c r="S508" s="667">
        <f>IF(INDEX(Historical!$D$7:$D$1220,MATCH(B508,Historical!$B$7:$B$1244,0))=0,"n/a",(INDEX(Historical!$C$7:$C$1222,MATCH(B508,Historical!$B$7:$B$1244,0))/INDEX(Historical!$D$7:$D$1220,MATCH(B508,Historical!$B$7:$B$1244,0))-1)*100)</f>
        <v>1.6949152542372836</v>
      </c>
      <c r="T508" s="667">
        <f>IF(INDEX(Historical!$F$7:$F$1213,MATCH(B508,Historical!$B$7:$B$1244,0))=0,"n/a",((INDEX(Historical!$C$7:$C$1222,MATCH(B508,Historical!$B$7:$B$1244,0))/INDEX(Historical!$F$7:$F$1213,MATCH(B508,Historical!$B$7:$B$1244,0)))^(1/3)-1)*100)</f>
        <v>3.5744168651286268</v>
      </c>
      <c r="U508" s="667">
        <f>IF(INDEX(Historical!$H$7:$H$1213,MATCH(B508,Historical!$B$7:$B$1244,0))=0,"n/a",((INDEX(Historical!$C$7:$C$1222,MATCH(B508,Historical!$B$7:$B$1244,0))/INDEX(Historical!$H$7:$H$1213,MATCH(B508,Historical!$B$7:$B$1244,0)))^(1/5)-1)*100)</f>
        <v>8.7203472748710098</v>
      </c>
      <c r="V508" s="667">
        <f>IF(INDEX(Historical!$N$7:$N$1213,MATCH(B508,Historical!$B$7:$B$1244,0))=0,"n/a",((INDEX(Historical!$C$7:$C$1222,MATCH(B508,Historical!$B$7:$B$1244,0))/INDEX(Historical!$N$7:$N$1213,MATCH(B508,Historical!$B$7:$B$1244,0)))^(1/10)-1)*100)</f>
        <v>7.1773462536293131</v>
      </c>
      <c r="W508" s="668">
        <f>IF(OR(U508&lt;=0,U508="n/a",V508&lt;=0,V508="n/a"),"n/a",U508/V508)</f>
        <v>1.2149821071348563</v>
      </c>
      <c r="X508" s="669" t="str">
        <f>IF(OR(AJ508&lt;=0,AJ508="n/a",U508&lt;=0,U508="n/a"),"n/a",U508/AJ508)</f>
        <v>n/a</v>
      </c>
      <c r="Y508" s="886" t="s">
        <v>5348</v>
      </c>
      <c r="Z508" s="723">
        <f>IF(OR(AC508&lt;0.01,AC508="n/a"),"n/a",M508/AC508*100)</f>
        <v>214.28571428571428</v>
      </c>
      <c r="AA508" s="730">
        <f>IF(OR(AC508&lt;0.01,AC508="n/a"),"n/a",I508/AC508)</f>
        <v>33.535714285714285</v>
      </c>
      <c r="AB508" s="725">
        <v>3</v>
      </c>
      <c r="AC508" s="731">
        <v>0.56000000000000005</v>
      </c>
      <c r="AD508" s="731" t="s">
        <v>135</v>
      </c>
      <c r="AE508" s="731">
        <v>1.54</v>
      </c>
      <c r="AF508" s="731">
        <v>2.89</v>
      </c>
      <c r="AG508" s="731">
        <v>8.2000000000000011</v>
      </c>
      <c r="AH508" s="731">
        <v>-31.900000000000002</v>
      </c>
      <c r="AI508" s="731">
        <v>103.95</v>
      </c>
      <c r="AJ508" s="731">
        <v>-2.4</v>
      </c>
      <c r="AK508" s="731">
        <v>-0.02</v>
      </c>
      <c r="AL508" s="732">
        <v>401.87</v>
      </c>
      <c r="AM508" s="733">
        <v>0.8</v>
      </c>
      <c r="AN508" s="731">
        <v>0</v>
      </c>
      <c r="AO508" s="734">
        <f>IF(U508="n/a","n/a",IF(AA508&lt;0,"n/a",IF(AA508="n/a","n/a",J508+U508-AA508)))</f>
        <v>-18.425590653015799</v>
      </c>
      <c r="AP508" s="735">
        <f>IF(U508="n/a","n/a",J508+U508)</f>
        <v>15.110123632698485</v>
      </c>
      <c r="AQ508" s="843">
        <f>IF(OR(AC508&lt;0.01,AC508="n/a",AF508="n/a"),"n/a",(I508/SQRT(22.5*AC508*(I508/AF508))-1)*100)</f>
        <v>107.54460220579554</v>
      </c>
      <c r="AR508" s="618">
        <f>INDEX(Historical!$C$7:$C$1222,MATCH(B508,Historical!$B$7:$B$1244,0))*IF(AH508="n/a",1.03,IF(AH508&lt;0,1.01,IF(AH508&gt;10,1.1,(1+AH508/100))))</f>
        <v>1.212</v>
      </c>
      <c r="AS508" s="730">
        <f>IF($AI508="n/a",1.03*AR508,IF($AI508&lt;0,1.01*AR508,IF($AI508&gt;10,1.1*AR508,(1+$AI508/100)*AR508)))</f>
        <v>1.3332000000000002</v>
      </c>
      <c r="AT508" s="730">
        <f>IF($AK508="n/a",1.03*AS508,IF($AK508&lt;0,1.01*AS508,IF($AK508&gt;10,1.1*AS508,(1+$AK508/100)*AS508)))</f>
        <v>1.3465320000000003</v>
      </c>
      <c r="AU508" s="730">
        <f>IF($AK508="n/a",1.03*AT508,IF($AK508&lt;0,1.01*AT508,IF($AK508&gt;10,1.1*AT508,(1+$AK508/100)*AT508)))</f>
        <v>1.3599973200000004</v>
      </c>
      <c r="AV508" s="730">
        <f>IF($AK508="n/a",1.03*AU508,IF($AK508&lt;0,1.01*AU508,IF($AK508&gt;10,1.1*AU508,(1+$AK508/100)*AU508)))</f>
        <v>1.3735972932000005</v>
      </c>
      <c r="AW508" s="723">
        <f>SUM(AR508:AV508)</f>
        <v>6.6253266132000013</v>
      </c>
      <c r="AX508" s="736">
        <f>AW508/I508*100</f>
        <v>35.278629463258795</v>
      </c>
      <c r="AY508" s="888">
        <v>0.67</v>
      </c>
      <c r="AZ508" s="733">
        <v>9.9500000000000011</v>
      </c>
      <c r="BA508" s="733">
        <v>-36.4</v>
      </c>
      <c r="BB508" s="733">
        <v>-3.1199999999999997</v>
      </c>
      <c r="BC508" s="733">
        <v>-8.5299999999999994</v>
      </c>
      <c r="BD508" s="862"/>
      <c r="BE508" s="594">
        <v>2009</v>
      </c>
      <c r="BF508" s="853">
        <f>IF(BE508&gt;2020,0,IF(BE508&gt;2008,1,IF(BE508&gt;2001,2,IF(BE508&gt;1990,3,IF(BE508&gt;1980,4,IF(BE508&gt;1973,5,IF(BE508&gt;1970,6,IF(BE508&gt;1960,7,IF(BE508&gt;1958,8,IF(BE508&gt;1953,9,10))))))))))</f>
        <v>1</v>
      </c>
      <c r="BG508" s="783">
        <v>6.8000000000000007</v>
      </c>
      <c r="BH508" s="820" t="s">
        <v>4443</v>
      </c>
      <c r="BI508" s="820" t="s">
        <v>4444</v>
      </c>
    </row>
    <row r="509" spans="1:61" ht="12.75" customHeight="1" x14ac:dyDescent="0.2">
      <c r="A509" s="826" t="s">
        <v>5014</v>
      </c>
      <c r="B509" s="830" t="s">
        <v>4451</v>
      </c>
      <c r="C509" s="885" t="s">
        <v>107</v>
      </c>
      <c r="D509" s="885" t="s">
        <v>4190</v>
      </c>
      <c r="E509" s="699">
        <v>13</v>
      </c>
      <c r="F509" s="1122">
        <v>328</v>
      </c>
      <c r="G509" s="1122" t="s">
        <v>36</v>
      </c>
      <c r="H509" s="1122" t="s">
        <v>36</v>
      </c>
      <c r="I509" t="n">
        <v>20.48</v>
      </c>
      <c r="J509" s="618">
        <f>(M509/I509)*100</f>
        <v>4.99597099113618</v>
      </c>
      <c r="K509" s="832">
        <v>0.31</v>
      </c>
      <c r="L509" s="842">
        <v>4</v>
      </c>
      <c r="M509" s="609">
        <f>K509*L509</f>
        <v>1.24</v>
      </c>
      <c r="N509" s="825" t="s">
        <v>426</v>
      </c>
      <c r="O509" s="703">
        <v>0.3</v>
      </c>
      <c r="P509" s="603">
        <v>44966</v>
      </c>
      <c r="Q509" s="603">
        <v>44974</v>
      </c>
      <c r="R509" s="609">
        <f>(K509-O509)/O509*100</f>
        <v>3.3333333333333366</v>
      </c>
      <c r="S509" s="667">
        <f>IF(INDEX(Historical!$D$7:$D$1220,MATCH(B509,Historical!$B$7:$B$1244,0))=0,"n/a",(INDEX(Historical!$C$7:$C$1222,MATCH(B509,Historical!$B$7:$B$1244,0))/INDEX(Historical!$D$7:$D$1220,MATCH(B509,Historical!$B$7:$B$1244,0))-1)*100)</f>
        <v>14.285714285714279</v>
      </c>
      <c r="T509" s="667">
        <f>IF(INDEX(Historical!$F$7:$F$1213,MATCH(B509,Historical!$B$7:$B$1244,0))=0,"n/a",((INDEX(Historical!$C$7:$C$1222,MATCH(B509,Historical!$B$7:$B$1244,0))/INDEX(Historical!$F$7:$F$1213,MATCH(B509,Historical!$B$7:$B$1244,0)))^(1/3)-1)*100)</f>
        <v>14.952402275173537</v>
      </c>
      <c r="U509" s="667">
        <f>IF(INDEX(Historical!$H$7:$H$1213,MATCH(B509,Historical!$B$7:$B$1244,0))=0,"n/a",((INDEX(Historical!$C$7:$C$1222,MATCH(B509,Historical!$B$7:$B$1244,0))/INDEX(Historical!$H$7:$H$1213,MATCH(B509,Historical!$B$7:$B$1244,0)))^(1/5)-1)*100)</f>
        <v>19.13578981670916</v>
      </c>
      <c r="V509" s="667">
        <f>IF(INDEX(Historical!$N$7:$N$1213,MATCH(B509,Historical!$B$7:$B$1244,0))=0,"n/a",((INDEX(Historical!$C$7:$C$1222,MATCH(B509,Historical!$B$7:$B$1244,0))/INDEX(Historical!$N$7:$N$1213,MATCH(B509,Historical!$B$7:$B$1244,0)))^(1/10)-1)*100)</f>
        <v>28.208885398681538</v>
      </c>
      <c r="W509" s="668">
        <f>IF(OR(U509&lt;=0,U509="n/a",V509&lt;=0,V509="n/a"),"n/a",U509/V509)</f>
        <v>0.67836036575920688</v>
      </c>
      <c r="X509" s="669">
        <f>IF(OR(AJ509&lt;=0,AJ509="n/a",U509&lt;=0,U509="n/a"),"n/a",U509/AJ509)</f>
        <v>1.1739748353809301</v>
      </c>
      <c r="Y509" s="640"/>
      <c r="Z509" s="618">
        <f>IF(OR(AC509&lt;0.01,AC509="n/a"),"n/a",M509/AC509*100)</f>
        <v>44.60431654676259</v>
      </c>
      <c r="AA509" s="841">
        <f>IF(OR(AC509&lt;0.01,AC509="n/a"),"n/a",I509/AC509)</f>
        <v>8.928057553956835</v>
      </c>
      <c r="AB509" s="842">
        <v>12</v>
      </c>
      <c r="AC509" s="821">
        <v>2.78</v>
      </c>
      <c r="AD509" s="821">
        <v>1</v>
      </c>
      <c r="AE509" s="821">
        <v>3.64</v>
      </c>
      <c r="AF509" s="821">
        <v>1.03</v>
      </c>
      <c r="AG509" s="821">
        <v>10.7</v>
      </c>
      <c r="AH509" s="821">
        <v>93.2</v>
      </c>
      <c r="AI509" s="821">
        <v>1.68</v>
      </c>
      <c r="AJ509" s="821">
        <v>16.3</v>
      </c>
      <c r="AK509" s="821">
        <v>9</v>
      </c>
      <c r="AL509" s="833">
        <v>892</v>
      </c>
      <c r="AM509" s="827">
        <v>0.2</v>
      </c>
      <c r="AN509" s="821">
        <v>0.1</v>
      </c>
      <c r="AO509" s="705">
        <f>IF(U509="n/a","n/a",IF(AA509&lt;0,"n/a",IF(AA509="n/a","n/a",J509+U509-AA509)))</f>
        <v>15.203703253888504</v>
      </c>
      <c r="AP509" s="706">
        <f>IF(U509="n/a","n/a",J509+U509)</f>
        <v>24.131760807845339</v>
      </c>
      <c r="AQ509" s="843">
        <f>IF(OR(AC509&lt;0.01,AC509="n/a",AF509="n/a"),"n/a",(I509/SQRT(22.5*AC509*(I509/AF509))-1)*100)</f>
        <v>-36.069832262675384</v>
      </c>
      <c r="AR509" s="618">
        <f>INDEX(Historical!$C$7:$C$1222,MATCH(B509,Historical!$B$7:$B$1244,0))*IF(AH509="n/a",1.03,IF(AH509&lt;0,1.01,IF(AH509&gt;10,1.1,(1+AH509/100))))</f>
        <v>1.32</v>
      </c>
      <c r="AS509" s="841">
        <f>IF($AI509="n/a",1.03*AR509,IF($AI509&lt;0,1.01*AR509,IF($AI509&gt;10,1.1*AR509,(1+$AI509/100)*AR509)))</f>
        <v>1.342176</v>
      </c>
      <c r="AT509" s="841">
        <f>IF($AK509="n/a",1.03*AS509,IF($AK509&lt;0,1.01*AS509,IF($AK509&gt;10,1.1*AS509,(1+$AK509/100)*AS509)))</f>
        <v>1.4629718400000002</v>
      </c>
      <c r="AU509" s="841">
        <f>IF($AK509="n/a",1.03*AT509,IF($AK509&lt;0,1.01*AT509,IF($AK509&gt;10,1.1*AT509,(1+$AK509/100)*AT509)))</f>
        <v>1.5946393056000003</v>
      </c>
      <c r="AV509" s="841">
        <f>IF($AK509="n/a",1.03*AU509,IF($AK509&lt;0,1.01*AU509,IF($AK509&gt;10,1.1*AU509,(1+$AK509/100)*AU509)))</f>
        <v>1.7381568431040004</v>
      </c>
      <c r="AW509" s="618">
        <f>SUM(AR509:AV509)</f>
        <v>7.4579439887040007</v>
      </c>
      <c r="AX509" s="713">
        <f>AW509/I509*100</f>
        <v>30.048122436357776</v>
      </c>
      <c r="AY509" s="887">
        <v>1.18</v>
      </c>
      <c r="AZ509" s="827">
        <v>5.86</v>
      </c>
      <c r="BA509" s="827">
        <v>-24.52</v>
      </c>
      <c r="BB509" s="827">
        <v>-4.72</v>
      </c>
      <c r="BC509" s="827">
        <v>-7.870000000000001</v>
      </c>
      <c r="BE509" s="594">
        <v>2011</v>
      </c>
      <c r="BF509" s="853">
        <f>IF(BE509&gt;2020,0,IF(BE509&gt;2008,1,IF(BE509&gt;2001,2,IF(BE509&gt;1990,3,IF(BE509&gt;1980,4,IF(BE509&gt;1973,5,IF(BE509&gt;1970,6,IF(BE509&gt;1960,7,IF(BE509&gt;1958,8,IF(BE509&gt;1953,9,10))))))))))</f>
        <v>1</v>
      </c>
      <c r="BG509" s="837">
        <v>1.3</v>
      </c>
      <c r="BH509" s="820" t="s">
        <v>4443</v>
      </c>
      <c r="BI509" s="820" t="s">
        <v>4444</v>
      </c>
    </row>
    <row r="510" spans="1:61" ht="12.75" customHeight="1" x14ac:dyDescent="0.2">
      <c r="A510" s="819" t="s">
        <v>1496</v>
      </c>
      <c r="B510" s="830" t="s">
        <v>1497</v>
      </c>
      <c r="C510" s="885" t="s">
        <v>152</v>
      </c>
      <c r="D510" s="885" t="s">
        <v>4207</v>
      </c>
      <c r="E510" s="699">
        <v>13</v>
      </c>
      <c r="F510" s="1122">
        <v>325</v>
      </c>
      <c r="G510" s="1104" t="s">
        <v>36</v>
      </c>
      <c r="H510" s="1104" t="s">
        <v>36</v>
      </c>
      <c r="I510" t="n">
        <v>40.38</v>
      </c>
      <c r="J510" s="618">
        <f>(M510/I510)*100</f>
        <v>4.0423958590091198</v>
      </c>
      <c r="K510" s="832">
        <v>0.41</v>
      </c>
      <c r="L510" s="842">
        <v>4</v>
      </c>
      <c r="M510" s="609">
        <f>K510*L510</f>
        <v>1.64</v>
      </c>
      <c r="N510" s="825" t="s">
        <v>118</v>
      </c>
      <c r="O510" s="700">
        <v>0.4</v>
      </c>
      <c r="P510" s="603">
        <v>44952</v>
      </c>
      <c r="Q510" s="603">
        <v>44988</v>
      </c>
      <c r="R510" s="609">
        <f>(K510-O510)/O510*100</f>
        <v>2.4999999999999885</v>
      </c>
      <c r="S510" s="667">
        <f>IF(INDEX(Historical!$D$7:$D$1220,MATCH(B510,Historical!$B$7:$B$1244,0))=0,"n/a",(INDEX(Historical!$C$7:$C$1222,MATCH(B510,Historical!$B$7:$B$1244,0))/INDEX(Historical!$D$7:$D$1220,MATCH(B510,Historical!$B$7:$B$1244,0))-1)*100)</f>
        <v>2.5641025641025772</v>
      </c>
      <c r="T510" s="667">
        <f>IF(INDEX(Historical!$F$7:$F$1213,MATCH(B510,Historical!$B$7:$B$1244,0))=0,"n/a",((INDEX(Historical!$C$7:$C$1222,MATCH(B510,Historical!$B$7:$B$1244,0))/INDEX(Historical!$F$7:$F$1213,MATCH(B510,Historical!$B$7:$B$1244,0)))^(1/3)-1)*100)</f>
        <v>3.5744168651286268</v>
      </c>
      <c r="U510" s="667">
        <f>IF(INDEX(Historical!$H$7:$H$1213,MATCH(B510,Historical!$B$7:$B$1244,0))=0,"n/a",((INDEX(Historical!$C$7:$C$1222,MATCH(B510,Historical!$B$7:$B$1244,0))/INDEX(Historical!$H$7:$H$1213,MATCH(B510,Historical!$B$7:$B$1244,0)))^(1/5)-1)*100)</f>
        <v>4.5639552591273169</v>
      </c>
      <c r="V510" s="667">
        <f>IF(INDEX(Historical!$N$7:$N$1213,MATCH(B510,Historical!$B$7:$B$1244,0))=0,"n/a",((INDEX(Historical!$C$7:$C$1222,MATCH(B510,Historical!$B$7:$B$1244,0))/INDEX(Historical!$N$7:$N$1213,MATCH(B510,Historical!$B$7:$B$1244,0)))^(1/10)-1)*100)</f>
        <v>6.1606896218145968</v>
      </c>
      <c r="W510" s="668">
        <f>IF(OR(U510&lt;=0,U510="n/a",V510&lt;=0,V510="n/a"),"n/a",U510/V510)</f>
        <v>0.74081889192512662</v>
      </c>
      <c r="X510" s="669">
        <f>IF(OR(AJ510&lt;=0,AJ510="n/a",U510&lt;=0,U510="n/a"),"n/a",U510/AJ510)</f>
        <v>0.20105529775891265</v>
      </c>
      <c r="Y510" s="628"/>
      <c r="Z510" s="618">
        <f>IF(OR(AC510&lt;0.01,AC510="n/a"),"n/a",M510/AC510*100)</f>
        <v>29.981718464351005</v>
      </c>
      <c r="AA510" s="841">
        <f>IF(OR(AC510&lt;0.01,AC510="n/a"),"n/a",I510/AC510)</f>
        <v>7.4168190127970757</v>
      </c>
      <c r="AB510" s="842">
        <v>12</v>
      </c>
      <c r="AC510" s="821">
        <v>5.47</v>
      </c>
      <c r="AD510" s="821" t="s">
        <v>135</v>
      </c>
      <c r="AE510" s="821">
        <v>2.31</v>
      </c>
      <c r="AF510" s="821">
        <v>2.39</v>
      </c>
      <c r="AG510" s="821">
        <v>35.099999999999994</v>
      </c>
      <c r="AH510" s="821">
        <v>39.300000000000004</v>
      </c>
      <c r="AI510" s="821">
        <v>10.979999999999999</v>
      </c>
      <c r="AJ510" s="821">
        <v>22.7</v>
      </c>
      <c r="AK510" s="821">
        <v>-5.45</v>
      </c>
      <c r="AL510" s="833">
        <v>231930</v>
      </c>
      <c r="AM510" s="827">
        <v>0.05</v>
      </c>
      <c r="AN510" s="821">
        <v>0.37</v>
      </c>
      <c r="AO510" s="705">
        <f>IF(U510="n/a","n/a",IF(AA510&lt;0,"n/a",IF(AA510="n/a","n/a",J510+U510-AA510)))</f>
        <v>1.1895321053393619</v>
      </c>
      <c r="AP510" s="706">
        <f>IF(U510="n/a","n/a",J510+U510)</f>
        <v>8.6063511181364376</v>
      </c>
      <c r="AQ510" s="843">
        <f>IF(OR(AC510&lt;0.01,AC510="n/a",AF510="n/a"),"n/a",(I510/SQRT(22.5*AC510*(I510/AF510))-1)*100)</f>
        <v>-11.240155624328974</v>
      </c>
      <c r="AR510" s="618">
        <f>INDEX(Historical!$C$7:$C$1222,MATCH(B510,Historical!$B$7:$B$1244,0))*IF(AH510="n/a",1.03,IF(AH510&lt;0,1.01,IF(AH510&gt;10,1.1,(1+AH510/100))))</f>
        <v>1.7600000000000002</v>
      </c>
      <c r="AS510" s="841">
        <f>IF($AI510="n/a",1.03*AR510,IF($AI510&lt;0,1.01*AR510,IF($AI510&gt;10,1.1*AR510,(1+$AI510/100)*AR510)))</f>
        <v>1.9360000000000004</v>
      </c>
      <c r="AT510" s="841">
        <f>IF($AK510="n/a",1.03*AS510,IF($AK510&lt;0,1.01*AS510,IF($AK510&gt;10,1.1*AS510,(1+$AK510/100)*AS510)))</f>
        <v>1.9553600000000004</v>
      </c>
      <c r="AU510" s="841">
        <f>IF($AK510="n/a",1.03*AT510,IF($AK510&lt;0,1.01*AT510,IF($AK510&gt;10,1.1*AT510,(1+$AK510/100)*AT510)))</f>
        <v>1.9749136000000005</v>
      </c>
      <c r="AV510" s="841">
        <f>IF($AK510="n/a",1.03*AU510,IF($AK510&lt;0,1.01*AU510,IF($AK510&gt;10,1.1*AU510,(1+$AK510/100)*AU510)))</f>
        <v>1.9946627360000004</v>
      </c>
      <c r="AW510" s="618">
        <f>SUM(AR510:AV510)</f>
        <v>9.6209363360000033</v>
      </c>
      <c r="AX510" s="713">
        <f>AW510/I510*100</f>
        <v>23.714410490510236</v>
      </c>
      <c r="AY510" s="887">
        <v>0.62</v>
      </c>
      <c r="AZ510" s="827">
        <v>-0.38999999999999996</v>
      </c>
      <c r="BA510" s="827">
        <v>-27.97</v>
      </c>
      <c r="BB510" s="827">
        <v>-13.03</v>
      </c>
      <c r="BC510" s="827">
        <v>-15.75</v>
      </c>
      <c r="BE510" s="594">
        <v>2011</v>
      </c>
      <c r="BF510" s="853">
        <f>IF(BE510&gt;2020,0,IF(BE510&gt;2008,1,IF(BE510&gt;2001,2,IF(BE510&gt;1990,3,IF(BE510&gt;1980,4,IF(BE510&gt;1973,5,IF(BE510&gt;1970,6,IF(BE510&gt;1960,7,IF(BE510&gt;1958,8,IF(BE510&gt;1953,9,10))))))))))</f>
        <v>1</v>
      </c>
      <c r="BG510" s="837">
        <v>16.3</v>
      </c>
      <c r="BH510" s="820" t="s">
        <v>4443</v>
      </c>
      <c r="BI510" s="820" t="s">
        <v>4444</v>
      </c>
    </row>
    <row r="511" spans="1:61" ht="12.75" customHeight="1" x14ac:dyDescent="0.2">
      <c r="A511" s="826" t="s">
        <v>5015</v>
      </c>
      <c r="B511" s="830" t="s">
        <v>1524</v>
      </c>
      <c r="C511" s="885" t="s">
        <v>107</v>
      </c>
      <c r="D511" s="885" t="s">
        <v>117</v>
      </c>
      <c r="E511" s="699">
        <v>14</v>
      </c>
      <c r="F511" s="1122">
        <v>261</v>
      </c>
      <c r="G511" s="1122" t="s">
        <v>105</v>
      </c>
      <c r="H511" s="1122" t="s">
        <v>105</v>
      </c>
      <c r="I511" t="n">
        <v>74.14</v>
      </c>
      <c r="J511" s="618">
        <f>(M511/I511)*100</f>
        <v>2.8584189370254576</v>
      </c>
      <c r="K511" s="832">
        <v>0.64</v>
      </c>
      <c r="L511" s="842">
        <v>4</v>
      </c>
      <c r="M511" s="609">
        <f>K511*L511</f>
        <v>2.56</v>
      </c>
      <c r="N511" s="825" t="s">
        <v>150</v>
      </c>
      <c r="O511" s="700">
        <v>0.63</v>
      </c>
      <c r="P511" s="891">
        <v>44530</v>
      </c>
      <c r="Q511" s="891">
        <v>44551</v>
      </c>
      <c r="R511" s="609">
        <f>(K511-O511)/O511*100</f>
        <v>1.5873015873015885</v>
      </c>
      <c r="S511" s="667">
        <f>IF(INDEX(Historical!$D$7:$D$1220,MATCH(B511,Historical!$B$7:$B$1244,0))=0,"n/a",(INDEX(Historical!$C$7:$C$1222,MATCH(B511,Historical!$B$7:$B$1244,0))/INDEX(Historical!$D$7:$D$1220,MATCH(B511,Historical!$B$7:$B$1244,0))-1)*100)</f>
        <v>4.9180327868852514</v>
      </c>
      <c r="T511" s="667">
        <f>IF(INDEX(Historical!$F$7:$F$1213,MATCH(B511,Historical!$B$7:$B$1244,0))=0,"n/a",((INDEX(Historical!$C$7:$C$1222,MATCH(B511,Historical!$B$7:$B$1244,0))/INDEX(Historical!$F$7:$F$1213,MATCH(B511,Historical!$B$7:$B$1244,0)))^(1/3)-1)*100)</f>
        <v>5.5021128663649277</v>
      </c>
      <c r="U511" s="667">
        <f>IF(INDEX(Historical!$H$7:$H$1213,MATCH(B511,Historical!$B$7:$B$1244,0))=0,"n/a",((INDEX(Historical!$C$7:$C$1222,MATCH(B511,Historical!$B$7:$B$1244,0))/INDEX(Historical!$H$7:$H$1213,MATCH(B511,Historical!$B$7:$B$1244,0)))^(1/5)-1)*100)</f>
        <v>6.4828512985200648</v>
      </c>
      <c r="V511" s="667">
        <f>IF(INDEX(Historical!$N$7:$N$1213,MATCH(B511,Historical!$B$7:$B$1244,0))=0,"n/a",((INDEX(Historical!$C$7:$C$1222,MATCH(B511,Historical!$B$7:$B$1244,0))/INDEX(Historical!$N$7:$N$1213,MATCH(B511,Historical!$B$7:$B$1244,0)))^(1/10)-1)*100)</f>
        <v>12.912659650648006</v>
      </c>
      <c r="W511" s="668">
        <f>IF(OR(U511&lt;=0,U511="n/a",V511&lt;=0,V511="n/a"),"n/a",U511/V511)</f>
        <v>0.50205391251017217</v>
      </c>
      <c r="X511" s="669">
        <f>IF(OR(AJ511&lt;=0,AJ511="n/a",U511&lt;=0,U511="n/a"),"n/a",U511/AJ511)</f>
        <v>0.24556254918636608</v>
      </c>
      <c r="Y511" s="640" t="s">
        <v>5348</v>
      </c>
      <c r="Z511" s="618">
        <f>IF(OR(AC511&lt;0.01,AC511="n/a"),"n/a",M511/AC511*100)</f>
        <v>13.602550478214665</v>
      </c>
      <c r="AA511" s="841">
        <f>IF(OR(AC511&lt;0.01,AC511="n/a"),"n/a",I511/AC511)</f>
        <v>4.7587672688629121</v>
      </c>
      <c r="AB511" s="842">
        <v>12</v>
      </c>
      <c r="AC511" s="821">
        <v>18.82</v>
      </c>
      <c r="AD511" s="821">
        <v>0.7</v>
      </c>
      <c r="AE511" s="821">
        <v>1.56</v>
      </c>
      <c r="AF511" s="821">
        <v>2.17</v>
      </c>
      <c r="AG511" s="821">
        <v>45.4</v>
      </c>
      <c r="AH511" s="821">
        <v>200.70000000000002</v>
      </c>
      <c r="AI511" s="821">
        <v>10.43</v>
      </c>
      <c r="AJ511" s="821">
        <v>26.400000000000002</v>
      </c>
      <c r="AK511" s="821">
        <v>6.7</v>
      </c>
      <c r="AL511" s="833">
        <v>21570</v>
      </c>
      <c r="AM511" s="827">
        <v>0.4</v>
      </c>
      <c r="AN511" s="821">
        <v>0.41</v>
      </c>
      <c r="AO511" s="705">
        <f>IF(U511="n/a","n/a",IF(AA511&lt;0,"n/a",IF(AA511="n/a","n/a",J511+U511-AA511)))</f>
        <v>4.5825029666826103</v>
      </c>
      <c r="AP511" s="706">
        <f>IF(U511="n/a","n/a",J511+U511)</f>
        <v>9.3412702355455224</v>
      </c>
      <c r="AQ511" s="843">
        <f>IF(OR(AC511&lt;0.01,AC511="n/a",AF511="n/a"),"n/a",(I511/SQRT(22.5*AC511*(I511/AF511))-1)*100)</f>
        <v>-32.253659472567101</v>
      </c>
      <c r="AR511" s="618">
        <f>INDEX(Historical!$C$7:$C$1222,MATCH(B511,Historical!$B$7:$B$1244,0))*IF(AH511="n/a",1.03,IF(AH511&lt;0,1.01,IF(AH511&gt;10,1.1,(1+AH511/100))))</f>
        <v>2.8160000000000003</v>
      </c>
      <c r="AS511" s="841">
        <f>IF($AI511="n/a",1.03*AR511,IF($AI511&lt;0,1.01*AR511,IF($AI511&gt;10,1.1*AR511,(1+$AI511/100)*AR511)))</f>
        <v>3.0976000000000004</v>
      </c>
      <c r="AT511" s="841">
        <f>IF($AK511="n/a",1.03*AS511,IF($AK511&lt;0,1.01*AS511,IF($AK511&gt;10,1.1*AS511,(1+$AK511/100)*AS511)))</f>
        <v>3.3051392000000002</v>
      </c>
      <c r="AU511" s="841">
        <f>IF($AK511="n/a",1.03*AT511,IF($AK511&lt;0,1.01*AT511,IF($AK511&gt;10,1.1*AT511,(1+$AK511/100)*AT511)))</f>
        <v>3.5265835264000001</v>
      </c>
      <c r="AV511" s="841">
        <f>IF($AK511="n/a",1.03*AU511,IF($AK511&lt;0,1.01*AU511,IF($AK511&gt;10,1.1*AU511,(1+$AK511/100)*AU511)))</f>
        <v>3.7628646226688001</v>
      </c>
      <c r="AW511" s="618">
        <f>SUM(AR511:AV511)</f>
        <v>16.508187349068802</v>
      </c>
      <c r="AX511" s="713">
        <f>AW511/I511*100</f>
        <v>18.432545052555607</v>
      </c>
      <c r="AY511" s="887">
        <v>1.3</v>
      </c>
      <c r="AZ511" s="827">
        <v>46.7</v>
      </c>
      <c r="BA511" s="827">
        <v>-6.87</v>
      </c>
      <c r="BB511" s="827">
        <v>1.01</v>
      </c>
      <c r="BC511" s="827">
        <v>13.22</v>
      </c>
      <c r="BE511" s="594">
        <v>2009</v>
      </c>
      <c r="BF511" s="853">
        <f>IF(BE511&gt;2020,0,IF(BE511&gt;2008,1,IF(BE511&gt;2001,2,IF(BE511&gt;1990,3,IF(BE511&gt;1980,4,IF(BE511&gt;1973,5,IF(BE511&gt;1970,6,IF(BE511&gt;1960,7,IF(BE511&gt;1958,8,IF(BE511&gt;1953,9,10))))))))))</f>
        <v>1</v>
      </c>
      <c r="BG511" s="837">
        <v>1.7000000000000002</v>
      </c>
      <c r="BH511" s="820" t="s">
        <v>4443</v>
      </c>
      <c r="BI511" s="820" t="s">
        <v>4444</v>
      </c>
    </row>
    <row r="512" spans="1:61" ht="12.75" customHeight="1" x14ac:dyDescent="0.2">
      <c r="A512" s="836" t="s">
        <v>4549</v>
      </c>
      <c r="B512" s="830" t="s">
        <v>4539</v>
      </c>
      <c r="C512" s="885" t="s">
        <v>107</v>
      </c>
      <c r="D512" s="885" t="s">
        <v>4197</v>
      </c>
      <c r="E512" s="699">
        <v>7</v>
      </c>
      <c r="F512" s="1122">
        <v>638</v>
      </c>
      <c r="G512" s="1097" t="s">
        <v>105</v>
      </c>
      <c r="H512" s="1097" t="s">
        <v>105</v>
      </c>
      <c r="I512" s="829">
        <v>49.55</v>
      </c>
      <c r="J512" s="618">
        <f>(M512/I512)*100</f>
        <v>3.3097880928355194</v>
      </c>
      <c r="K512" s="832">
        <v>0.41</v>
      </c>
      <c r="L512" s="842">
        <v>4</v>
      </c>
      <c r="M512" s="609">
        <f>K512*L512</f>
        <v>1.64</v>
      </c>
      <c r="N512" s="825" t="s">
        <v>147</v>
      </c>
      <c r="O512" s="700">
        <v>0.4</v>
      </c>
      <c r="P512" s="603">
        <v>44984</v>
      </c>
      <c r="Q512" s="603">
        <v>45000</v>
      </c>
      <c r="R512" s="609">
        <f>(K512-O512)/O512*100</f>
        <v>2.4999999999999885</v>
      </c>
      <c r="S512" s="667">
        <f>IF(INDEX(Historical!$D$7:$D$1220,MATCH(B512,Historical!$B$7:$B$1244,0))=0,"n/a",(INDEX(Historical!$C$7:$C$1222,MATCH(B512,Historical!$B$7:$B$1244,0))/INDEX(Historical!$D$7:$D$1220,MATCH(B512,Historical!$B$7:$B$1244,0))-1)*100)</f>
        <v>5.3333333333333455</v>
      </c>
      <c r="T512" s="667">
        <f>IF(INDEX(Historical!$F$7:$F$1213,MATCH(B512,Historical!$B$7:$B$1244,0))=0,"n/a",((INDEX(Historical!$C$7:$C$1222,MATCH(B512,Historical!$B$7:$B$1244,0))/INDEX(Historical!$F$7:$F$1213,MATCH(B512,Historical!$B$7:$B$1244,0)))^(1/3)-1)*100)</f>
        <v>4.8686087906703923</v>
      </c>
      <c r="U512" s="667">
        <f>IF(INDEX(Historical!$H$7:$H$1213,MATCH(B512,Historical!$B$7:$B$1244,0))=0,"n/a",((INDEX(Historical!$C$7:$C$1222,MATCH(B512,Historical!$B$7:$B$1244,0))/INDEX(Historical!$H$7:$H$1213,MATCH(B512,Historical!$B$7:$B$1244,0)))^(1/5)-1)*100)</f>
        <v>4.6302609276900553</v>
      </c>
      <c r="V512" s="667">
        <f>IF(INDEX(Historical!$N$7:$N$1213,MATCH(B512,Historical!$B$7:$B$1244,0))=0,"n/a",((INDEX(Historical!$C$7:$C$1222,MATCH(B512,Historical!$B$7:$B$1244,0))/INDEX(Historical!$N$7:$N$1213,MATCH(B512,Historical!$B$7:$B$1244,0)))^(1/10)-1)*100)</f>
        <v>6.271268263592078</v>
      </c>
      <c r="W512" s="668">
        <f>IF(OR(U512&lt;=0,U512="n/a",V512&lt;=0,V512="n/a"),"n/a",U512/V512)</f>
        <v>0.7383292713805738</v>
      </c>
      <c r="X512" s="669">
        <f>IF(OR(AJ512&lt;=0,AJ512="n/a",U512&lt;=0,U512="n/a"),"n/a",U512/AJ512)</f>
        <v>0.26012701840955366</v>
      </c>
      <c r="Y512" s="640"/>
      <c r="Z512" s="618">
        <f>IF(OR(AC512&lt;0.01,AC512="n/a"),"n/a",M512/AC512*100)</f>
        <v>31.060606060606055</v>
      </c>
      <c r="AA512" s="841">
        <f>IF(OR(AC512&lt;0.01,AC512="n/a"),"n/a",I512/AC512)</f>
        <v>9.3844696969696955</v>
      </c>
      <c r="AB512" s="842">
        <v>12</v>
      </c>
      <c r="AC512" s="821">
        <v>5.28</v>
      </c>
      <c r="AD512" s="821" t="s">
        <v>135</v>
      </c>
      <c r="AE512" s="821">
        <v>3.23</v>
      </c>
      <c r="AF512" s="821">
        <v>1.19</v>
      </c>
      <c r="AG512" s="821">
        <v>14.000000000000002</v>
      </c>
      <c r="AH512" s="821">
        <v>50.4</v>
      </c>
      <c r="AI512" s="821">
        <v>26.16</v>
      </c>
      <c r="AJ512" s="821">
        <v>17.8</v>
      </c>
      <c r="AK512" s="821" t="s">
        <v>135</v>
      </c>
      <c r="AL512" s="833">
        <v>359.93</v>
      </c>
      <c r="AM512" s="827">
        <v>1.2</v>
      </c>
      <c r="AN512" s="821">
        <v>0.11</v>
      </c>
      <c r="AO512" s="705">
        <f>IF(U512="n/a","n/a",IF(AA512&lt;0,"n/a",IF(AA512="n/a","n/a",J512+U512-AA512)))</f>
        <v>-1.4444206764441212</v>
      </c>
      <c r="AP512" s="706">
        <f>IF(U512="n/a","n/a",J512+U512)</f>
        <v>7.9400490205255743</v>
      </c>
      <c r="AQ512" s="843">
        <f>IF(OR(AC512&lt;0.01,AC512="n/a",AF512="n/a"),"n/a",(I512/SQRT(22.5*AC512*(I512/AF512))-1)*100)</f>
        <v>-29.549011711390804</v>
      </c>
      <c r="AR512" s="618">
        <f>INDEX(Historical!$C$7:$C$1222,MATCH(B512,Historical!$B$7:$B$1244,0))*IF(AH512="n/a",1.03,IF(AH512&lt;0,1.01,IF(AH512&gt;10,1.1,(1+AH512/100))))</f>
        <v>1.7380000000000002</v>
      </c>
      <c r="AS512" s="841">
        <f>IF($AI512="n/a",1.03*AR512,IF($AI512&lt;0,1.01*AR512,IF($AI512&gt;10,1.1*AR512,(1+$AI512/100)*AR512)))</f>
        <v>1.9118000000000004</v>
      </c>
      <c r="AT512" s="841">
        <f>IF($AK512="n/a",1.03*AS512,IF($AK512&lt;0,1.01*AS512,IF($AK512&gt;10,1.1*AS512,(1+$AK512/100)*AS512)))</f>
        <v>1.9691540000000005</v>
      </c>
      <c r="AU512" s="841">
        <f>IF($AK512="n/a",1.03*AT512,IF($AK512&lt;0,1.01*AT512,IF($AK512&gt;10,1.1*AT512,(1+$AK512/100)*AT512)))</f>
        <v>2.0282286200000006</v>
      </c>
      <c r="AV512" s="841">
        <f>IF($AK512="n/a",1.03*AU512,IF($AK512&lt;0,1.01*AU512,IF($AK512&gt;10,1.1*AU512,(1+$AK512/100)*AU512)))</f>
        <v>2.0890754786000008</v>
      </c>
      <c r="AW512" s="618">
        <f>SUM(AR512:AV512)</f>
        <v>9.736258098600004</v>
      </c>
      <c r="AX512" s="713">
        <f>AW512/I512*100</f>
        <v>19.649360441170543</v>
      </c>
      <c r="AY512" s="887">
        <v>0.24</v>
      </c>
      <c r="AZ512" s="827">
        <v>7.66</v>
      </c>
      <c r="BA512" s="827">
        <v>-17.399999999999999</v>
      </c>
      <c r="BB512" s="827">
        <v>-3.44</v>
      </c>
      <c r="BC512" s="827">
        <v>-4.97</v>
      </c>
      <c r="BE512" s="594">
        <v>2017</v>
      </c>
      <c r="BF512" s="853">
        <f>IF(BE512&gt;2020,0,IF(BE512&gt;2008,1,IF(BE512&gt;2001,2,IF(BE512&gt;1990,3,IF(BE512&gt;1980,4,IF(BE512&gt;1973,5,IF(BE512&gt;1970,6,IF(BE512&gt;1960,7,IF(BE512&gt;1958,8,IF(BE512&gt;1953,9,10))))))))))</f>
        <v>1</v>
      </c>
      <c r="BG512" s="837">
        <v>1.3</v>
      </c>
      <c r="BH512" s="820" t="s">
        <v>4443</v>
      </c>
      <c r="BI512" s="820" t="s">
        <v>4444</v>
      </c>
    </row>
    <row r="513" spans="1:61" ht="12.75" customHeight="1" x14ac:dyDescent="0.2">
      <c r="A513" s="819" t="s">
        <v>5016</v>
      </c>
      <c r="B513" s="830" t="s">
        <v>320</v>
      </c>
      <c r="C513" s="885" t="s">
        <v>127</v>
      </c>
      <c r="D513" s="885" t="s">
        <v>4212</v>
      </c>
      <c r="E513" s="699">
        <v>66</v>
      </c>
      <c r="F513" s="1122">
        <v>5</v>
      </c>
      <c r="G513" s="1105" t="s">
        <v>36</v>
      </c>
      <c r="H513" s="1105" t="s">
        <v>114</v>
      </c>
      <c r="I513" t="n">
        <v>147.45</v>
      </c>
      <c r="J513" s="618">
        <f>(M513/I513)*100</f>
        <v>2.6557138703111369</v>
      </c>
      <c r="K513" s="832">
        <v>0.9133</v>
      </c>
      <c r="L513" s="842">
        <v>4</v>
      </c>
      <c r="M513" s="609">
        <f>K513*L513</f>
        <v>3.6532</v>
      </c>
      <c r="N513" s="825" t="s">
        <v>106</v>
      </c>
      <c r="O513" s="700">
        <v>0.86980000000000002</v>
      </c>
      <c r="P513" s="603">
        <v>44672</v>
      </c>
      <c r="Q513" s="603">
        <v>44697</v>
      </c>
      <c r="R513" s="609">
        <f>(K513-O513)/O513*100</f>
        <v>5.0011496895838103</v>
      </c>
      <c r="S513" s="667">
        <f>IF(INDEX(Historical!$D$7:$D$1220,MATCH(B513,Historical!$B$7:$B$1244,0))=0,"n/a",(INDEX(Historical!$C$7:$C$1222,MATCH(B513,Historical!$B$7:$B$1244,0))/INDEX(Historical!$D$7:$D$1220,MATCH(B513,Historical!$B$7:$B$1244,0))-1)*100)</f>
        <v>6.1645245728066733</v>
      </c>
      <c r="T513" s="667">
        <f>IF(INDEX(Historical!$F$7:$F$1213,MATCH(B513,Historical!$B$7:$B$1244,0))=0,"n/a",((INDEX(Historical!$C$7:$C$1222,MATCH(B513,Historical!$B$7:$B$1244,0))/INDEX(Historical!$F$7:$F$1213,MATCH(B513,Historical!$B$7:$B$1244,0)))^(1/3)-1)*100)</f>
        <v>6.8996066419300561</v>
      </c>
      <c r="U513" s="667">
        <f>IF(INDEX(Historical!$H$7:$H$1213,MATCH(B513,Historical!$B$7:$B$1244,0))=0,"n/a",((INDEX(Historical!$C$7:$C$1222,MATCH(B513,Historical!$B$7:$B$1244,0))/INDEX(Historical!$H$7:$H$1213,MATCH(B513,Historical!$B$7:$B$1244,0)))^(1/5)-1)*100)</f>
        <v>5.6812682812400483</v>
      </c>
      <c r="V513" s="667">
        <f>IF(INDEX(Historical!$N$7:$N$1213,MATCH(B513,Historical!$B$7:$B$1244,0))=0,"n/a",((INDEX(Historical!$C$7:$C$1222,MATCH(B513,Historical!$B$7:$B$1244,0))/INDEX(Historical!$N$7:$N$1213,MATCH(B513,Historical!$B$7:$B$1244,0)))^(1/10)-1)*100)</f>
        <v>5.02392301457808</v>
      </c>
      <c r="W513" s="668">
        <f>IF(OR(U513&lt;=0,U513="n/a",V513&lt;=0,V513="n/a"),"n/a",U513/V513)</f>
        <v>1.1308430214305689</v>
      </c>
      <c r="X513" s="669">
        <f>IF(OR(AJ513&lt;=0,AJ513="n/a",U513&lt;=0,U513="n/a"),"n/a",U513/AJ513)</f>
        <v>0.59802824013053135</v>
      </c>
      <c r="Y513" s="830"/>
      <c r="Z513" s="618">
        <f>IF(OR(AC513&lt;0.01,AC513="n/a"),"n/a",M513/AC513*100)</f>
        <v>64.203866432337435</v>
      </c>
      <c r="AA513" s="841">
        <f>IF(OR(AC513&lt;0.01,AC513="n/a"),"n/a",I513/AC513)</f>
        <v>24.175746924428822</v>
      </c>
      <c r="AB513" s="842">
        <v>6</v>
      </c>
      <c r="AC513" s="821">
        <v>5.69</v>
      </c>
      <c r="AD513" s="821">
        <v>4.82</v>
      </c>
      <c r="AE513" s="821">
        <v>4.1100000000000003</v>
      </c>
      <c r="AF513" s="821">
        <v>7.55</v>
      </c>
      <c r="AG513" s="821">
        <v>31.6</v>
      </c>
      <c r="AH513" s="821">
        <v>5.6000000000000005</v>
      </c>
      <c r="AI513" s="821">
        <v>8.44</v>
      </c>
      <c r="AJ513" s="821">
        <v>9.5</v>
      </c>
      <c r="AK513" s="821">
        <v>5.07</v>
      </c>
      <c r="AL513" s="833">
        <v>330110</v>
      </c>
      <c r="AM513" s="827">
        <v>0.13</v>
      </c>
      <c r="AN513" s="821">
        <v>0.8</v>
      </c>
      <c r="AO513" s="705">
        <f>IF(U513="n/a","n/a",IF(AA513&lt;0,"n/a",IF(AA513="n/a","n/a",J513+U513-AA513)))</f>
        <v>-15.838764772877637</v>
      </c>
      <c r="AP513" s="706">
        <f>IF(U513="n/a","n/a",J513+U513)</f>
        <v>8.3369821515511848</v>
      </c>
      <c r="AQ513" s="843">
        <f>IF(OR(AC513&lt;0.01,AC513="n/a",AF513="n/a"),"n/a",(I513/SQRT(22.5*AC513*(I513/AF513))-1)*100)</f>
        <v>184.82110508523112</v>
      </c>
      <c r="AR513" s="618">
        <f>INDEX(Historical!$C$7:$C$1222,MATCH(B513,Historical!$B$7:$B$1244,0))*IF(AH513="n/a",1.03,IF(AH513&lt;0,1.01,IF(AH513&gt;10,1.1,(1+AH513/100))))</f>
        <v>3.8118432000000002</v>
      </c>
      <c r="AS513" s="841">
        <f>IF($AI513="n/a",1.03*AR513,IF($AI513&lt;0,1.01*AR513,IF($AI513&gt;10,1.1*AR513,(1+$AI513/100)*AR513)))</f>
        <v>4.1335627660800007</v>
      </c>
      <c r="AT513" s="841">
        <f>IF($AK513="n/a",1.03*AS513,IF($AK513&lt;0,1.01*AS513,IF($AK513&gt;10,1.1*AS513,(1+$AK513/100)*AS513)))</f>
        <v>4.3431343983202568</v>
      </c>
      <c r="AU513" s="841">
        <f>IF($AK513="n/a",1.03*AT513,IF($AK513&lt;0,1.01*AT513,IF($AK513&gt;10,1.1*AT513,(1+$AK513/100)*AT513)))</f>
        <v>4.5633313123150936</v>
      </c>
      <c r="AV513" s="841">
        <f>IF($AK513="n/a",1.03*AU513,IF($AK513&lt;0,1.01*AU513,IF($AK513&gt;10,1.1*AU513,(1+$AK513/100)*AU513)))</f>
        <v>4.7946922098494689</v>
      </c>
      <c r="AW513" s="618">
        <f>SUM(AR513:AV513)</f>
        <v>21.64656388656482</v>
      </c>
      <c r="AX513" s="713">
        <f>AW513/I513*100</f>
        <v>15.736088896892134</v>
      </c>
      <c r="AY513" s="887">
        <v>0.38</v>
      </c>
      <c r="AZ513" s="827">
        <v>12.590000000000002</v>
      </c>
      <c r="BA513" s="827">
        <v>-16.580000000000002</v>
      </c>
      <c r="BB513" s="827">
        <v>-5.45</v>
      </c>
      <c r="BC513" s="827">
        <v>-3.18</v>
      </c>
      <c r="BE513" s="594">
        <v>1957</v>
      </c>
      <c r="BF513" s="853">
        <f>IF(BE513&gt;2020,0,IF(BE513&gt;2008,1,IF(BE513&gt;2001,2,IF(BE513&gt;1990,3,IF(BE513&gt;1980,4,IF(BE513&gt;1973,5,IF(BE513&gt;1970,6,IF(BE513&gt;1960,7,IF(BE513&gt;1958,8,IF(BE513&gt;1953,9,10))))))))))</f>
        <v>9</v>
      </c>
      <c r="BG513" s="837">
        <v>11.899999999999999</v>
      </c>
      <c r="BH513" s="820" t="s">
        <v>4443</v>
      </c>
      <c r="BI513" s="820" t="s">
        <v>4444</v>
      </c>
    </row>
    <row r="514" spans="1:61" ht="12.75" customHeight="1" x14ac:dyDescent="0.2">
      <c r="A514" s="819" t="s">
        <v>5017</v>
      </c>
      <c r="B514" s="830" t="s">
        <v>309</v>
      </c>
      <c r="C514" s="885" t="s">
        <v>111</v>
      </c>
      <c r="D514" s="885" t="s">
        <v>210</v>
      </c>
      <c r="E514" s="699">
        <v>66</v>
      </c>
      <c r="F514" s="1122">
        <v>6</v>
      </c>
      <c r="G514" s="1105" t="s">
        <v>36</v>
      </c>
      <c r="H514" s="1105" t="s">
        <v>36</v>
      </c>
      <c r="I514" t="n">
        <v>336.57</v>
      </c>
      <c r="J514" s="618">
        <f>(M514/I514)*100</f>
        <v>1.5120079579366208</v>
      </c>
      <c r="K514" s="832">
        <v>1.33</v>
      </c>
      <c r="L514" s="842">
        <v>4</v>
      </c>
      <c r="M514" s="609">
        <f>K514*L514</f>
        <v>5.32</v>
      </c>
      <c r="N514" s="825" t="s">
        <v>292</v>
      </c>
      <c r="O514" s="700">
        <v>1.03</v>
      </c>
      <c r="P514" s="603">
        <v>44693</v>
      </c>
      <c r="Q514" s="603">
        <v>44715</v>
      </c>
      <c r="R514" s="609">
        <f>(K514-O514)/O514*100</f>
        <v>29.126213592233015</v>
      </c>
      <c r="S514" s="667">
        <f>IF(INDEX(Historical!$D$7:$D$1220,MATCH(B514,Historical!$B$7:$B$1244,0))=0,"n/a",(INDEX(Historical!$C$7:$C$1222,MATCH(B514,Historical!$B$7:$B$1244,0))/INDEX(Historical!$D$7:$D$1220,MATCH(B514,Historical!$B$7:$B$1244,0))-1)*100)</f>
        <v>26.448362720403008</v>
      </c>
      <c r="T514" s="667">
        <f>IF(INDEX(Historical!$F$7:$F$1213,MATCH(B514,Historical!$B$7:$B$1244,0))=0,"n/a",((INDEX(Historical!$C$7:$C$1222,MATCH(B514,Historical!$B$7:$B$1244,0))/INDEX(Historical!$F$7:$F$1213,MATCH(B514,Historical!$B$7:$B$1244,0)))^(1/3)-1)*100)</f>
        <v>13.869723659793953</v>
      </c>
      <c r="U514" s="667">
        <f>IF(INDEX(Historical!$H$7:$H$1213,MATCH(B514,Historical!$B$7:$B$1244,0))=0,"n/a",((INDEX(Historical!$C$7:$C$1222,MATCH(B514,Historical!$B$7:$B$1244,0))/INDEX(Historical!$H$7:$H$1213,MATCH(B514,Historical!$B$7:$B$1244,0)))^(1/5)-1)*100)</f>
        <v>13.715576663963592</v>
      </c>
      <c r="V514" s="667">
        <f>IF(INDEX(Historical!$N$7:$N$1213,MATCH(B514,Historical!$B$7:$B$1244,0))=0,"n/a",((INDEX(Historical!$C$7:$C$1222,MATCH(B514,Historical!$B$7:$B$1244,0))/INDEX(Historical!$N$7:$N$1213,MATCH(B514,Historical!$B$7:$B$1244,0)))^(1/10)-1)*100)</f>
        <v>11.974432550283453</v>
      </c>
      <c r="W514" s="668">
        <f>IF(OR(U514&lt;=0,U514="n/a",V514&lt;=0,V514="n/a"),"n/a",U514/V514)</f>
        <v>1.1454051460366632</v>
      </c>
      <c r="X514" s="669">
        <f>IF(OR(AJ514&lt;=0,AJ514="n/a",U514&lt;=0,U514="n/a"),"n/a",U514/AJ514)</f>
        <v>2.0169965682299398</v>
      </c>
      <c r="Y514" s="640"/>
      <c r="Z514" s="618">
        <f>IF(OR(AC514&lt;0.01,AC514="n/a"),"n/a",M514/AC514*100)</f>
        <v>54.95867768595042</v>
      </c>
      <c r="AA514" s="841">
        <f>IF(OR(AC514&lt;0.01,AC514="n/a"),"n/a",I514/AC514)</f>
        <v>36.348140495867774</v>
      </c>
      <c r="AB514" s="842">
        <v>6</v>
      </c>
      <c r="AC514" s="821">
        <v>9.68</v>
      </c>
      <c r="AD514" s="821">
        <v>3.26</v>
      </c>
      <c r="AE514" s="821">
        <v>2.62</v>
      </c>
      <c r="AF514" s="821">
        <v>4.82</v>
      </c>
      <c r="AG514" s="821">
        <v>14.000000000000002</v>
      </c>
      <c r="AH514" s="821">
        <v>-24.4</v>
      </c>
      <c r="AI514" s="821">
        <v>8.91</v>
      </c>
      <c r="AJ514" s="821">
        <v>6.8000000000000007</v>
      </c>
      <c r="AK514" s="821">
        <v>11.1</v>
      </c>
      <c r="AL514" s="833">
        <v>45080</v>
      </c>
      <c r="AM514" s="827">
        <v>0.2</v>
      </c>
      <c r="AN514" s="821">
        <v>1.5</v>
      </c>
      <c r="AO514" s="705">
        <f>IF(U514="n/a","n/a",IF(AA514&lt;0,"n/a",IF(AA514="n/a","n/a",J514+U514-AA514)))</f>
        <v>-21.120555873967561</v>
      </c>
      <c r="AP514" s="706">
        <f>IF(U514="n/a","n/a",J514+U514)</f>
        <v>15.227584621900213</v>
      </c>
      <c r="AQ514" s="843">
        <f>IF(OR(AC514&lt;0.01,AC514="n/a",AF514="n/a"),"n/a",(I514/SQRT(22.5*AC514*(I514/AF514))-1)*100)</f>
        <v>179.04443070361287</v>
      </c>
      <c r="AR514" s="618">
        <f>INDEX(Historical!$C$7:$C$1222,MATCH(B514,Historical!$B$7:$B$1244,0))*IF(AH514="n/a",1.03,IF(AH514&lt;0,1.01,IF(AH514&gt;10,1.1,(1+AH514/100))))</f>
        <v>5.0701999999999998</v>
      </c>
      <c r="AS514" s="841">
        <f>IF($AI514="n/a",1.03*AR514,IF($AI514&lt;0,1.01*AR514,IF($AI514&gt;10,1.1*AR514,(1+$AI514/100)*AR514)))</f>
        <v>5.5219548199999995</v>
      </c>
      <c r="AT514" s="841">
        <f>IF($AK514="n/a",1.03*AS514,IF($AK514&lt;0,1.01*AS514,IF($AK514&gt;10,1.1*AS514,(1+$AK514/100)*AS514)))</f>
        <v>6.0741503019999996</v>
      </c>
      <c r="AU514" s="841">
        <f>IF($AK514="n/a",1.03*AT514,IF($AK514&lt;0,1.01*AT514,IF($AK514&gt;10,1.1*AT514,(1+$AK514/100)*AT514)))</f>
        <v>6.6815653321999999</v>
      </c>
      <c r="AV514" s="841">
        <f>IF($AK514="n/a",1.03*AU514,IF($AK514&lt;0,1.01*AU514,IF($AK514&gt;10,1.1*AU514,(1+$AK514/100)*AU514)))</f>
        <v>7.3497218654200003</v>
      </c>
      <c r="AW514" s="618">
        <f>SUM(AR514:AV514)</f>
        <v>30.69759231962</v>
      </c>
      <c r="AX514" s="713">
        <f>AW514/I514*100</f>
        <v>8.7246247888645723</v>
      </c>
      <c r="AY514" s="887">
        <v>1.52</v>
      </c>
      <c r="AZ514" s="827">
        <v>52.690000000000005</v>
      </c>
      <c r="BA514" s="827">
        <v>-2.62</v>
      </c>
      <c r="BB514" s="827">
        <v>10.27</v>
      </c>
      <c r="BC514" s="827">
        <v>23.53</v>
      </c>
      <c r="BE514" s="594">
        <v>1957</v>
      </c>
      <c r="BF514" s="853">
        <f>IF(BE514&gt;2020,0,IF(BE514&gt;2008,1,IF(BE514&gt;2001,2,IF(BE514&gt;1990,3,IF(BE514&gt;1980,4,IF(BE514&gt;1973,5,IF(BE514&gt;1970,6,IF(BE514&gt;1960,7,IF(BE514&gt;1958,8,IF(BE514&gt;1953,9,10))))))))))</f>
        <v>9</v>
      </c>
      <c r="BG514" s="837">
        <v>4.5999999999999996</v>
      </c>
      <c r="BH514" s="820" t="s">
        <v>4443</v>
      </c>
      <c r="BI514" s="820" t="s">
        <v>4444</v>
      </c>
    </row>
    <row r="515" spans="1:61" s="589" customFormat="1" ht="12.75" customHeight="1" x14ac:dyDescent="0.2">
      <c r="A515" s="819" t="s">
        <v>5362</v>
      </c>
      <c r="B515" s="830" t="s">
        <v>5363</v>
      </c>
      <c r="C515" s="885" t="s">
        <v>244</v>
      </c>
      <c r="D515" s="885" t="s">
        <v>4209</v>
      </c>
      <c r="E515" s="699">
        <v>5</v>
      </c>
      <c r="F515" s="1122">
        <v>698</v>
      </c>
      <c r="G515" s="1081" t="s">
        <v>105</v>
      </c>
      <c r="H515" s="1081" t="s">
        <v>105</v>
      </c>
      <c r="I515" t="n">
        <v>56.9</v>
      </c>
      <c r="J515" s="618">
        <f>(M515/I515)*100</f>
        <v>1.1706603255899031</v>
      </c>
      <c r="K515" s="832">
        <v>0.16</v>
      </c>
      <c r="L515" s="842">
        <v>4</v>
      </c>
      <c r="M515" s="609">
        <f>K515*L515</f>
        <v>0.64</v>
      </c>
      <c r="N515" s="825" t="s">
        <v>4418</v>
      </c>
      <c r="O515" s="700">
        <v>0.15</v>
      </c>
      <c r="P515" s="603">
        <v>44908</v>
      </c>
      <c r="Q515" s="603">
        <v>44929</v>
      </c>
      <c r="R515" s="609">
        <f>(K515-O515)/O515*100</f>
        <v>6.6666666666666732</v>
      </c>
      <c r="S515" s="667">
        <f>IF(INDEX(Historical!$D$7:$D$1220,MATCH(B515,Historical!$B$7:$B$1244,0))=0,"n/a",(INDEX(Historical!$C$7:$C$1222,MATCH(B515,Historical!$B$7:$B$1244,0))/INDEX(Historical!$D$7:$D$1220,MATCH(B515,Historical!$B$7:$B$1244,0))-1)*100)</f>
        <v>7.1428571428571397</v>
      </c>
      <c r="T515" s="667">
        <f>IF(INDEX(Historical!$F$7:$F$1213,MATCH(B515,Historical!$B$7:$B$1244,0))=0,"n/a",((INDEX(Historical!$C$7:$C$1222,MATCH(B515,Historical!$B$7:$B$1244,0))/INDEX(Historical!$F$7:$F$1213,MATCH(B515,Historical!$B$7:$B$1244,0)))^(1/3)-1)*100)</f>
        <v>10.891823393038823</v>
      </c>
      <c r="U515" s="667">
        <f>IF(INDEX(Historical!$H$7:$H$1213,MATCH(B515,Historical!$B$7:$B$1244,0))=0,"n/a",((INDEX(Historical!$C$7:$C$1222,MATCH(B515,Historical!$B$7:$B$1244,0))/INDEX(Historical!$H$7:$H$1213,MATCH(B515,Historical!$B$7:$B$1244,0)))^(1/5)-1)*100)</f>
        <v>10.756634324829006</v>
      </c>
      <c r="V515" s="667" t="str">
        <f>IF(INDEX(Historical!$N$7:$N$1213,MATCH(B515,Historical!$B$7:$B$1244,0))=0,"n/a",((INDEX(Historical!$C$7:$C$1222,MATCH(B515,Historical!$B$7:$B$1244,0))/INDEX(Historical!$N$7:$N$1213,MATCH(B515,Historical!$B$7:$B$1244,0)))^(1/10)-1)*100)</f>
        <v>n/a</v>
      </c>
      <c r="W515" s="668" t="str">
        <f>IF(OR(U515&lt;=0,U515="n/a",V515&lt;=0,V515="n/a"),"n/a",U515/V515)</f>
        <v>n/a</v>
      </c>
      <c r="X515" s="669">
        <f>IF(OR(AJ515&lt;=0,AJ515="n/a",U515&lt;=0,U515="n/a"),"n/a",U515/AJ515)</f>
        <v>0.26494173213864547</v>
      </c>
      <c r="Y515" s="830"/>
      <c r="Z515" s="618">
        <f>IF(OR(AC515&lt;0.01,AC515="n/a"),"n/a",M515/AC515*100)</f>
        <v>5.7142857142857144</v>
      </c>
      <c r="AA515" s="841">
        <f>IF(OR(AC515&lt;0.01,AC515="n/a"),"n/a",I515/AC515)</f>
        <v>4.8812500000000005</v>
      </c>
      <c r="AB515" s="842">
        <v>12</v>
      </c>
      <c r="AC515" s="821">
        <v>11.2</v>
      </c>
      <c r="AD515" s="821">
        <v>0.52</v>
      </c>
      <c r="AE515" s="821">
        <v>0.75</v>
      </c>
      <c r="AF515" s="821">
        <v>1.37</v>
      </c>
      <c r="AG515" s="821">
        <v>32.300000000000004</v>
      </c>
      <c r="AH515" s="821">
        <v>48.3</v>
      </c>
      <c r="AI515" s="821">
        <v>-4.3900000000000006</v>
      </c>
      <c r="AJ515" s="821">
        <v>40.6</v>
      </c>
      <c r="AK515" s="821">
        <v>9.1999999999999993</v>
      </c>
      <c r="AL515" s="833">
        <v>12210</v>
      </c>
      <c r="AM515" s="827">
        <v>0.8</v>
      </c>
      <c r="AN515" s="821">
        <v>0.3</v>
      </c>
      <c r="AO515" s="705">
        <f>IF(U515="n/a","n/a",IF(AA515&lt;0,"n/a",IF(AA515="n/a","n/a",J515+U515-AA515)))</f>
        <v>7.0460446504189091</v>
      </c>
      <c r="AP515" s="706">
        <f>IF(U515="n/a","n/a",J515+U515)</f>
        <v>11.92729465041891</v>
      </c>
      <c r="AQ515" s="843">
        <f>IF(OR(AC515&lt;0.01,AC515="n/a",AF515="n/a"),"n/a",(I515/SQRT(22.5*AC515*(I515/AF515))-1)*100)</f>
        <v>-45.482673498337334</v>
      </c>
      <c r="AR515" s="618">
        <f>INDEX(Historical!$C$7:$C$1222,MATCH(B515,Historical!$B$7:$B$1244,0))*IF(AH515="n/a",1.03,IF(AH515&lt;0,1.01,IF(AH515&gt;10,1.1,(1+AH515/100))))</f>
        <v>0.66</v>
      </c>
      <c r="AS515" s="841">
        <f>IF($AI515="n/a",1.03*AR515,IF($AI515&lt;0,1.01*AR515,IF($AI515&gt;10,1.1*AR515,(1+$AI515/100)*AR515)))</f>
        <v>0.66660000000000008</v>
      </c>
      <c r="AT515" s="841">
        <f>IF($AK515="n/a",1.03*AS515,IF($AK515&lt;0,1.01*AS515,IF($AK515&gt;10,1.1*AS515,(1+$AK515/100)*AS515)))</f>
        <v>0.72792720000000011</v>
      </c>
      <c r="AU515" s="841">
        <f>IF($AK515="n/a",1.03*AT515,IF($AK515&lt;0,1.01*AT515,IF($AK515&gt;10,1.1*AT515,(1+$AK515/100)*AT515)))</f>
        <v>0.7948965024000002</v>
      </c>
      <c r="AV515" s="841">
        <f>IF($AK515="n/a",1.03*AU515,IF($AK515&lt;0,1.01*AU515,IF($AK515&gt;10,1.1*AU515,(1+$AK515/100)*AU515)))</f>
        <v>0.8680269806208003</v>
      </c>
      <c r="AW515" s="618">
        <f>SUM(AR515:AV515)</f>
        <v>3.7174506830208003</v>
      </c>
      <c r="AX515" s="713">
        <f>AW515/I515*100</f>
        <v>6.799800042108652</v>
      </c>
      <c r="AY515" s="887">
        <v>1.32</v>
      </c>
      <c r="AZ515" s="827">
        <v>56.06</v>
      </c>
      <c r="BA515" s="827">
        <v>-10.220000000000001</v>
      </c>
      <c r="BB515" s="827">
        <v>6.54</v>
      </c>
      <c r="BC515" s="827">
        <v>23.89</v>
      </c>
      <c r="BD515" s="861"/>
      <c r="BE515" s="594">
        <v>2019</v>
      </c>
      <c r="BF515" s="853">
        <f>IF(BE515&gt;2020,0,IF(BE515&gt;2008,1,IF(BE515&gt;2001,2,IF(BE515&gt;1990,3,IF(BE515&gt;1980,4,IF(BE515&gt;1973,5,IF(BE515&gt;1970,6,IF(BE515&gt;1960,7,IF(BE515&gt;1958,8,IF(BE515&gt;1953,9,10))))))))))</f>
        <v>1</v>
      </c>
      <c r="BG515" s="837">
        <v>18.600000000000001</v>
      </c>
      <c r="BH515" s="820" t="s">
        <v>4443</v>
      </c>
      <c r="BI515" s="820" t="s">
        <v>4444</v>
      </c>
    </row>
    <row r="516" spans="1:61" s="589" customFormat="1" ht="12.75" customHeight="1" x14ac:dyDescent="0.2">
      <c r="A516" s="819" t="s">
        <v>5018</v>
      </c>
      <c r="B516" s="830" t="s">
        <v>719</v>
      </c>
      <c r="C516" s="885" t="s">
        <v>244</v>
      </c>
      <c r="D516" s="885" t="s">
        <v>4204</v>
      </c>
      <c r="E516" s="699">
        <v>28</v>
      </c>
      <c r="F516" s="1122">
        <v>127</v>
      </c>
      <c r="G516" s="1122" t="s">
        <v>36</v>
      </c>
      <c r="H516" s="1122" t="s">
        <v>36</v>
      </c>
      <c r="I516" t="n">
        <v>107.13</v>
      </c>
      <c r="J516" s="618">
        <f>(M516/I516)*100</f>
        <v>2.2857142857142856</v>
      </c>
      <c r="K516" s="839">
        <v>0.65</v>
      </c>
      <c r="L516" s="842">
        <v>4</v>
      </c>
      <c r="M516" s="609">
        <f>K516*L516</f>
        <v>2.6</v>
      </c>
      <c r="N516" s="825" t="s">
        <v>147</v>
      </c>
      <c r="O516" s="701">
        <v>0.64</v>
      </c>
      <c r="P516" s="603">
        <v>44985</v>
      </c>
      <c r="Q516" s="603">
        <v>45000</v>
      </c>
      <c r="R516" s="609">
        <f>(K516-O516)/O516*100</f>
        <v>1.5625000000000013</v>
      </c>
      <c r="S516" s="667">
        <f>IF(INDEX(Historical!$D$7:$D$1220,MATCH(B516,Historical!$B$7:$B$1244,0))=0,"n/a",(INDEX(Historical!$C$7:$C$1222,MATCH(B516,Historical!$B$7:$B$1244,0))/INDEX(Historical!$D$7:$D$1220,MATCH(B516,Historical!$B$7:$B$1244,0))-1)*100)</f>
        <v>1.5873015873015817</v>
      </c>
      <c r="T516" s="667">
        <f>IF(INDEX(Historical!$F$7:$F$1213,MATCH(B516,Historical!$B$7:$B$1244,0))=0,"n/a",((INDEX(Historical!$C$7:$C$1222,MATCH(B516,Historical!$B$7:$B$1244,0))/INDEX(Historical!$F$7:$F$1213,MATCH(B516,Historical!$B$7:$B$1244,0)))^(1/3)-1)*100)</f>
        <v>1.6131808037465278</v>
      </c>
      <c r="U516" s="667">
        <f>IF(INDEX(Historical!$H$7:$H$1213,MATCH(B516,Historical!$B$7:$B$1244,0))=0,"n/a",((INDEX(Historical!$C$7:$C$1222,MATCH(B516,Historical!$B$7:$B$1244,0))/INDEX(Historical!$H$7:$H$1213,MATCH(B516,Historical!$B$7:$B$1244,0)))^(1/5)-1)*100)</f>
        <v>1.9883101710944429</v>
      </c>
      <c r="V516" s="667">
        <f>IF(INDEX(Historical!$N$7:$N$1213,MATCH(B516,Historical!$B$7:$B$1244,0))=0,"n/a",((INDEX(Historical!$C$7:$C$1222,MATCH(B516,Historical!$B$7:$B$1244,0))/INDEX(Historical!$N$7:$N$1213,MATCH(B516,Historical!$B$7:$B$1244,0)))^(1/10)-1)*100)</f>
        <v>5.6325648568896325</v>
      </c>
      <c r="W516" s="668">
        <f>IF(OR(U516&lt;=0,U516="n/a",V516&lt;=0,V516="n/a"),"n/a",U516/V516)</f>
        <v>0.35300262342516742</v>
      </c>
      <c r="X516" s="669">
        <f>IF(OR(AJ516&lt;=0,AJ516="n/a",U516&lt;=0,U516="n/a"),"n/a",U516/AJ516)</f>
        <v>8.6074033380711804E-2</v>
      </c>
      <c r="Y516" s="631"/>
      <c r="Z516" s="618">
        <f>IF(OR(AC516&lt;0.01,AC516="n/a"),"n/a",M516/AC516*100)</f>
        <v>25.691699604743086</v>
      </c>
      <c r="AA516" s="841">
        <f>IF(OR(AC516&lt;0.01,AC516="n/a"),"n/a",I516/AC516)</f>
        <v>11.2401185770751</v>
      </c>
      <c r="AB516" s="842">
        <v>12</v>
      </c>
      <c r="AC516" s="821">
        <v>10.119999999999999</v>
      </c>
      <c r="AD516" s="821">
        <v>0.76</v>
      </c>
      <c r="AE516" s="821">
        <v>0.77</v>
      </c>
      <c r="AF516" s="821">
        <v>6.04</v>
      </c>
      <c r="AG516" s="821">
        <v>41.5</v>
      </c>
      <c r="AH516" s="821">
        <v>26.8</v>
      </c>
      <c r="AI516" s="821">
        <v>4.8500000000000005</v>
      </c>
      <c r="AJ516" s="821">
        <v>23.1</v>
      </c>
      <c r="AK516" s="821">
        <v>15</v>
      </c>
      <c r="AL516" s="833">
        <v>6650</v>
      </c>
      <c r="AM516" s="827">
        <v>0.70000000000000007</v>
      </c>
      <c r="AN516" s="821">
        <v>1.87</v>
      </c>
      <c r="AO516" s="705">
        <f>IF(U516="n/a","n/a",IF(AA516&lt;0,"n/a",IF(AA516="n/a","n/a",J516+U516-AA516)))</f>
        <v>-6.9660941202663711</v>
      </c>
      <c r="AP516" s="706">
        <f>IF(U516="n/a","n/a",J516+U516)</f>
        <v>4.2740244568087284</v>
      </c>
      <c r="AQ516" s="843">
        <f>IF(OR(AC516&lt;0.01,AC516="n/a",AF516="n/a"),"n/a",(I516/SQRT(22.5*AC516*(I516/AF516))-1)*100)</f>
        <v>73.705134838110183</v>
      </c>
      <c r="AR516" s="618">
        <f>INDEX(Historical!$C$7:$C$1222,MATCH(B516,Historical!$B$7:$B$1244,0))*IF(AH516="n/a",1.03,IF(AH516&lt;0,1.01,IF(AH516&gt;10,1.1,(1+AH516/100))))</f>
        <v>2.8160000000000003</v>
      </c>
      <c r="AS516" s="841">
        <f>IF($AI516="n/a",1.03*AR516,IF($AI516&lt;0,1.01*AR516,IF($AI516&gt;10,1.1*AR516,(1+$AI516/100)*AR516)))</f>
        <v>2.9525760000000001</v>
      </c>
      <c r="AT516" s="841">
        <f>IF($AK516="n/a",1.03*AS516,IF($AK516&lt;0,1.01*AS516,IF($AK516&gt;10,1.1*AS516,(1+$AK516/100)*AS516)))</f>
        <v>3.2478336000000003</v>
      </c>
      <c r="AU516" s="841">
        <f>IF($AK516="n/a",1.03*AT516,IF($AK516&lt;0,1.01*AT516,IF($AK516&gt;10,1.1*AT516,(1+$AK516/100)*AT516)))</f>
        <v>3.5726169600000008</v>
      </c>
      <c r="AV516" s="841">
        <f>IF($AK516="n/a",1.03*AU516,IF($AK516&lt;0,1.01*AU516,IF($AK516&gt;10,1.1*AU516,(1+$AK516/100)*AU516)))</f>
        <v>3.9298786560000014</v>
      </c>
      <c r="AW516" s="618">
        <f>SUM(AR516:AV516)</f>
        <v>16.518905216000004</v>
      </c>
      <c r="AX516" s="713">
        <f>AW516/I516*100</f>
        <v>14.5221144756044</v>
      </c>
      <c r="AY516" s="887">
        <v>1.62</v>
      </c>
      <c r="AZ516" s="827">
        <v>23.830000000000002</v>
      </c>
      <c r="BA516" s="827">
        <v>-8.17</v>
      </c>
      <c r="BB516" s="827">
        <v>4.75</v>
      </c>
      <c r="BC516" s="827">
        <v>5.5100000000000007</v>
      </c>
      <c r="BD516" s="861"/>
      <c r="BE516" s="594">
        <v>1996</v>
      </c>
      <c r="BF516" s="853">
        <f>IF(BE516&gt;2020,0,IF(BE516&gt;2008,1,IF(BE516&gt;2001,2,IF(BE516&gt;1990,3,IF(BE516&gt;1980,4,IF(BE516&gt;1973,5,IF(BE516&gt;1970,6,IF(BE516&gt;1960,7,IF(BE516&gt;1958,8,IF(BE516&gt;1953,9,10))))))))))</f>
        <v>3</v>
      </c>
      <c r="BG516" s="837">
        <v>8.6</v>
      </c>
      <c r="BH516" s="820" t="s">
        <v>4443</v>
      </c>
      <c r="BI516" s="820" t="s">
        <v>4444</v>
      </c>
    </row>
    <row r="517" spans="1:61" s="589" customFormat="1" ht="12.75" customHeight="1" x14ac:dyDescent="0.2">
      <c r="A517" s="819" t="s">
        <v>5020</v>
      </c>
      <c r="B517" s="830" t="s">
        <v>3811</v>
      </c>
      <c r="C517" s="885" t="s">
        <v>4178</v>
      </c>
      <c r="D517" s="885" t="s">
        <v>4179</v>
      </c>
      <c r="E517" s="699">
        <v>10</v>
      </c>
      <c r="F517" s="1122">
        <v>524</v>
      </c>
      <c r="G517" s="1116" t="s">
        <v>105</v>
      </c>
      <c r="H517" s="1116" t="s">
        <v>105</v>
      </c>
      <c r="I517" t="n">
        <v>121.92</v>
      </c>
      <c r="J517" s="618">
        <f>(M517/I517)*100</f>
        <v>2.8200972447325769</v>
      </c>
      <c r="K517" s="832">
        <v>0.87</v>
      </c>
      <c r="L517" s="842">
        <v>4</v>
      </c>
      <c r="M517" s="609">
        <f>K517*L517</f>
        <v>3.48</v>
      </c>
      <c r="N517" s="825" t="s">
        <v>150</v>
      </c>
      <c r="O517" s="700">
        <v>0.79</v>
      </c>
      <c r="P517" s="603">
        <v>45001</v>
      </c>
      <c r="Q517" s="603">
        <v>45016</v>
      </c>
      <c r="R517" s="609">
        <f>(K517-O517)/O517*100</f>
        <v>10.126582278481006</v>
      </c>
      <c r="S517" s="667">
        <f>IF(INDEX(Historical!$D$7:$D$1220,MATCH(B517,Historical!$B$7:$B$1244,0))=0,"n/a",(INDEX(Historical!$C$7:$C$1222,MATCH(B517,Historical!$B$7:$B$1244,0))/INDEX(Historical!$D$7:$D$1220,MATCH(B517,Historical!$B$7:$B$1244,0))-1)*100)</f>
        <v>25.396825396825395</v>
      </c>
      <c r="T517" s="667">
        <f>IF(INDEX(Historical!$F$7:$F$1213,MATCH(B517,Historical!$B$7:$B$1244,0))=0,"n/a",((INDEX(Historical!$C$7:$C$1222,MATCH(B517,Historical!$B$7:$B$1244,0))/INDEX(Historical!$F$7:$F$1213,MATCH(B517,Historical!$B$7:$B$1244,0)))^(1/3)-1)*100)</f>
        <v>14.2309373615795</v>
      </c>
      <c r="U517" s="667">
        <f>IF(INDEX(Historical!$H$7:$H$1213,MATCH(B517,Historical!$B$7:$B$1244,0))=0,"n/a",((INDEX(Historical!$C$7:$C$1222,MATCH(B517,Historical!$B$7:$B$1244,0))/INDEX(Historical!$H$7:$H$1213,MATCH(B517,Historical!$B$7:$B$1244,0)))^(1/5)-1)*100)</f>
        <v>12.41774848871704</v>
      </c>
      <c r="V517" s="667">
        <f>IF(INDEX(Historical!$N$7:$N$1213,MATCH(B517,Historical!$B$7:$B$1244,0))=0,"n/a",((INDEX(Historical!$C$7:$C$1222,MATCH(B517,Historical!$B$7:$B$1244,0))/INDEX(Historical!$N$7:$N$1213,MATCH(B517,Historical!$B$7:$B$1244,0)))^(1/10)-1)*100)</f>
        <v>10.92946182071708</v>
      </c>
      <c r="W517" s="668">
        <f>IF(OR(U517&lt;=0,U517="n/a",V517&lt;=0,V517="n/a"),"n/a",U517/V517)</f>
        <v>1.136171999354888</v>
      </c>
      <c r="X517" s="669">
        <f>IF(OR(AJ517&lt;=0,AJ517="n/a",U517&lt;=0,U517="n/a"),"n/a",U517/AJ517)</f>
        <v>1.8261394836348586</v>
      </c>
      <c r="Y517" s="640"/>
      <c r="Z517" s="618">
        <f>IF(OR(AC517&lt;0.01,AC517="n/a"),"n/a",M517/AC517*100)</f>
        <v>79.816513761467888</v>
      </c>
      <c r="AA517" s="841">
        <f>IF(OR(AC517&lt;0.01,AC517="n/a"),"n/a",I517/AC517)</f>
        <v>28.302752293577981</v>
      </c>
      <c r="AB517" s="842">
        <v>12</v>
      </c>
      <c r="AC517" s="821">
        <v>4.3600000000000003</v>
      </c>
      <c r="AD517" s="821" t="s">
        <v>135</v>
      </c>
      <c r="AE517" s="821">
        <v>19.41</v>
      </c>
      <c r="AF517" s="821">
        <v>2.13</v>
      </c>
      <c r="AG517" s="821">
        <v>8.6</v>
      </c>
      <c r="AH517" s="821">
        <v>7.8</v>
      </c>
      <c r="AI517" s="821">
        <v>2.35</v>
      </c>
      <c r="AJ517" s="821">
        <v>6.8000000000000007</v>
      </c>
      <c r="AK517" s="821">
        <v>-6.05</v>
      </c>
      <c r="AL517" s="833">
        <v>115960</v>
      </c>
      <c r="AM517" s="827">
        <v>0.32</v>
      </c>
      <c r="AN517" s="821">
        <v>0.45</v>
      </c>
      <c r="AO517" s="705">
        <f>IF(U517="n/a","n/a",IF(AA517&lt;0,"n/a",IF(AA517="n/a","n/a",J517+U517-AA517)))</f>
        <v>-13.064906560128364</v>
      </c>
      <c r="AP517" s="706">
        <f>IF(U517="n/a","n/a",J517+U517)</f>
        <v>15.237845733449618</v>
      </c>
      <c r="AQ517" s="843">
        <f>IF(OR(AC517&lt;0.01,AC517="n/a",AF517="n/a"),"n/a",(I517/SQRT(22.5*AC517*(I517/AF517))-1)*100)</f>
        <v>63.686505770188106</v>
      </c>
      <c r="AR517" s="618">
        <f>INDEX(Historical!$C$7:$C$1222,MATCH(B517,Historical!$B$7:$B$1244,0))*IF(AH517="n/a",1.03,IF(AH517&lt;0,1.01,IF(AH517&gt;10,1.1,(1+AH517/100))))</f>
        <v>3.4064800000000002</v>
      </c>
      <c r="AS517" s="841">
        <f>IF($AI517="n/a",1.03*AR517,IF($AI517&lt;0,1.01*AR517,IF($AI517&gt;10,1.1*AR517,(1+$AI517/100)*AR517)))</f>
        <v>3.4865322800000005</v>
      </c>
      <c r="AT517" s="841">
        <f>IF($AK517="n/a",1.03*AS517,IF($AK517&lt;0,1.01*AS517,IF($AK517&gt;10,1.1*AS517,(1+$AK517/100)*AS517)))</f>
        <v>3.5213976028000005</v>
      </c>
      <c r="AU517" s="841">
        <f>IF($AK517="n/a",1.03*AT517,IF($AK517&lt;0,1.01*AT517,IF($AK517&gt;10,1.1*AT517,(1+$AK517/100)*AT517)))</f>
        <v>3.5566115788280004</v>
      </c>
      <c r="AV517" s="841">
        <f>IF($AK517="n/a",1.03*AU517,IF($AK517&lt;0,1.01*AU517,IF($AK517&gt;10,1.1*AU517,(1+$AK517/100)*AU517)))</f>
        <v>3.5921776946162804</v>
      </c>
      <c r="AW517" s="618">
        <f>SUM(AR517:AV517)</f>
        <v>17.563199156244281</v>
      </c>
      <c r="AX517" s="713">
        <f>AW517/I517*100</f>
        <v>14.232738376210923</v>
      </c>
      <c r="AY517" s="887">
        <v>1</v>
      </c>
      <c r="AZ517" s="827">
        <v>25.88</v>
      </c>
      <c r="BA517" s="827">
        <v>-29.299999999999997</v>
      </c>
      <c r="BB517" s="827">
        <v>1.1400000000000001</v>
      </c>
      <c r="BC517" s="827">
        <v>3.36</v>
      </c>
      <c r="BD517" s="861"/>
      <c r="BE517" s="594">
        <v>2014</v>
      </c>
      <c r="BF517" s="853">
        <f>IF(BE517&gt;2020,0,IF(BE517&gt;2008,1,IF(BE517&gt;2001,2,IF(BE517&gt;1990,3,IF(BE517&gt;1980,4,IF(BE517&gt;1973,5,IF(BE517&gt;1970,6,IF(BE517&gt;1960,7,IF(BE517&gt;1958,8,IF(BE517&gt;1953,9,10))))))))))</f>
        <v>1</v>
      </c>
      <c r="BG517" s="837">
        <v>5</v>
      </c>
      <c r="BH517" s="820" t="s">
        <v>4443</v>
      </c>
      <c r="BI517" s="820" t="s">
        <v>4445</v>
      </c>
    </row>
    <row r="518" spans="1:61" s="589" customFormat="1" ht="12.75" customHeight="1" x14ac:dyDescent="0.2">
      <c r="A518" s="819" t="s">
        <v>5021</v>
      </c>
      <c r="B518" s="830" t="s">
        <v>1091</v>
      </c>
      <c r="C518" s="885" t="s">
        <v>111</v>
      </c>
      <c r="D518" s="885" t="s">
        <v>210</v>
      </c>
      <c r="E518" s="699">
        <v>14</v>
      </c>
      <c r="F518" s="1122">
        <v>284</v>
      </c>
      <c r="G518" s="1122" t="s">
        <v>114</v>
      </c>
      <c r="H518" s="1122" t="s">
        <v>114</v>
      </c>
      <c r="I518" s="829">
        <v>37.29</v>
      </c>
      <c r="J518" s="618">
        <f>(M518/I518)*100</f>
        <v>3.1643872351836952</v>
      </c>
      <c r="K518" s="832">
        <v>0.29499999999999998</v>
      </c>
      <c r="L518" s="842">
        <v>4</v>
      </c>
      <c r="M518" s="609">
        <f>K518*L518</f>
        <v>1.18</v>
      </c>
      <c r="N518" s="825" t="s">
        <v>316</v>
      </c>
      <c r="O518" s="700">
        <v>0.28999999999999998</v>
      </c>
      <c r="P518" s="603">
        <v>45001</v>
      </c>
      <c r="Q518" s="603">
        <v>45016</v>
      </c>
      <c r="R518" s="609">
        <f>(K518-O518)/O518*100</f>
        <v>1.7241379310344844</v>
      </c>
      <c r="S518" s="667">
        <f>IF(INDEX(Historical!$D$7:$D$1220,MATCH(B518,Historical!$B$7:$B$1244,0))=0,"n/a",(INDEX(Historical!$C$7:$C$1222,MATCH(B518,Historical!$B$7:$B$1244,0))/INDEX(Historical!$D$7:$D$1220,MATCH(B518,Historical!$B$7:$B$1244,0))-1)*100)</f>
        <v>1.7543859649122862</v>
      </c>
      <c r="T518" s="667">
        <f>IF(INDEX(Historical!$F$7:$F$1213,MATCH(B518,Historical!$B$7:$B$1244,0))=0,"n/a",((INDEX(Historical!$C$7:$C$1222,MATCH(B518,Historical!$B$7:$B$1244,0))/INDEX(Historical!$F$7:$F$1213,MATCH(B518,Historical!$B$7:$B$1244,0)))^(1/3)-1)*100)</f>
        <v>2.0964160578223145</v>
      </c>
      <c r="U518" s="667">
        <f>IF(INDEX(Historical!$H$7:$H$1213,MATCH(B518,Historical!$B$7:$B$1244,0))=0,"n/a",((INDEX(Historical!$C$7:$C$1222,MATCH(B518,Historical!$B$7:$B$1244,0))/INDEX(Historical!$H$7:$H$1213,MATCH(B518,Historical!$B$7:$B$1244,0)))^(1/5)-1)*100)</f>
        <v>3.8573773084258578</v>
      </c>
      <c r="V518" s="667">
        <f>IF(INDEX(Historical!$N$7:$N$1213,MATCH(B518,Historical!$B$7:$B$1244,0))=0,"n/a",((INDEX(Historical!$C$7:$C$1222,MATCH(B518,Historical!$B$7:$B$1244,0))/INDEX(Historical!$N$7:$N$1213,MATCH(B518,Historical!$B$7:$B$1244,0)))^(1/10)-1)*100)</f>
        <v>3.4980597480628317</v>
      </c>
      <c r="W518" s="668">
        <f>IF(OR(U518&lt;=0,U518="n/a",V518&lt;=0,V518="n/a"),"n/a",U518/V518)</f>
        <v>1.1027191032291572</v>
      </c>
      <c r="X518" s="669" t="str">
        <f>IF(OR(AJ518&lt;=0,AJ518="n/a",U518&lt;=0,U518="n/a"),"n/a",U518/AJ518)</f>
        <v>n/a</v>
      </c>
      <c r="Y518" s="628"/>
      <c r="Z518" s="618">
        <f>IF(OR(AC518&lt;0.01,AC518="n/a"),"n/a",M518/AC518*100)</f>
        <v>69.822485207100598</v>
      </c>
      <c r="AA518" s="841">
        <f>IF(OR(AC518&lt;0.01,AC518="n/a"),"n/a",I518/AC518)</f>
        <v>22.065088757396449</v>
      </c>
      <c r="AB518" s="842">
        <v>12</v>
      </c>
      <c r="AC518" s="821">
        <v>1.69</v>
      </c>
      <c r="AD518" s="821">
        <v>1.48</v>
      </c>
      <c r="AE518" s="821">
        <v>1.39</v>
      </c>
      <c r="AF518" s="821">
        <v>3.62</v>
      </c>
      <c r="AG518" s="821">
        <v>17.299999999999997</v>
      </c>
      <c r="AH518" s="821">
        <v>26.1</v>
      </c>
      <c r="AI518" s="821">
        <v>17.27</v>
      </c>
      <c r="AJ518" s="821">
        <v>-13.200000000000001</v>
      </c>
      <c r="AK518" s="821">
        <v>15</v>
      </c>
      <c r="AL518" s="833">
        <v>855.91</v>
      </c>
      <c r="AM518" s="827">
        <v>2.8000000000000003</v>
      </c>
      <c r="AN518" s="821">
        <v>0.87</v>
      </c>
      <c r="AO518" s="705">
        <f>IF(U518="n/a","n/a",IF(AA518&lt;0,"n/a",IF(AA518="n/a","n/a",J518+U518-AA518)))</f>
        <v>-15.043324213786896</v>
      </c>
      <c r="AP518" s="706">
        <f>IF(U518="n/a","n/a",J518+U518)</f>
        <v>7.021764543609553</v>
      </c>
      <c r="AQ518" s="843">
        <f>IF(OR(AC518&lt;0.01,AC518="n/a",AF518="n/a"),"n/a",(I518/SQRT(22.5*AC518*(I518/AF518))-1)*100)</f>
        <v>88.415169596617929</v>
      </c>
      <c r="AR518" s="618">
        <f>INDEX(Historical!$C$7:$C$1222,MATCH(B518,Historical!$B$7:$B$1244,0))*IF(AH518="n/a",1.03,IF(AH518&lt;0,1.01,IF(AH518&gt;10,1.1,(1+AH518/100))))</f>
        <v>1.276</v>
      </c>
      <c r="AS518" s="841">
        <f>IF($AI518="n/a",1.03*AR518,IF($AI518&lt;0,1.01*AR518,IF($AI518&gt;10,1.1*AR518,(1+$AI518/100)*AR518)))</f>
        <v>1.4036000000000002</v>
      </c>
      <c r="AT518" s="841">
        <f>IF($AK518="n/a",1.03*AS518,IF($AK518&lt;0,1.01*AS518,IF($AK518&gt;10,1.1*AS518,(1+$AK518/100)*AS518)))</f>
        <v>1.5439600000000002</v>
      </c>
      <c r="AU518" s="841">
        <f>IF($AK518="n/a",1.03*AT518,IF($AK518&lt;0,1.01*AT518,IF($AK518&gt;10,1.1*AT518,(1+$AK518/100)*AT518)))</f>
        <v>1.6983560000000004</v>
      </c>
      <c r="AV518" s="841">
        <f>IF($AK518="n/a",1.03*AU518,IF($AK518&lt;0,1.01*AU518,IF($AK518&gt;10,1.1*AU518,(1+$AK518/100)*AU518)))</f>
        <v>1.8681916000000005</v>
      </c>
      <c r="AW518" s="618">
        <f>SUM(AR518:AV518)</f>
        <v>7.7901076000000016</v>
      </c>
      <c r="AX518" s="713">
        <f>AW518/I518*100</f>
        <v>20.890607669616521</v>
      </c>
      <c r="AY518" s="887">
        <v>1.04</v>
      </c>
      <c r="AZ518" s="827">
        <v>34.33</v>
      </c>
      <c r="BA518" s="827">
        <v>-9.93</v>
      </c>
      <c r="BB518" s="827">
        <v>-2.54</v>
      </c>
      <c r="BC518" s="827">
        <v>11.27</v>
      </c>
      <c r="BD518" s="861"/>
      <c r="BE518" s="594">
        <v>2010</v>
      </c>
      <c r="BF518" s="853">
        <f>IF(BE518&gt;2020,0,IF(BE518&gt;2008,1,IF(BE518&gt;2001,2,IF(BE518&gt;1990,3,IF(BE518&gt;1980,4,IF(BE518&gt;1973,5,IF(BE518&gt;1970,6,IF(BE518&gt;1960,7,IF(BE518&gt;1958,8,IF(BE518&gt;1953,9,10))))))))))</f>
        <v>1</v>
      </c>
      <c r="BG518" s="837">
        <v>6.4</v>
      </c>
      <c r="BH518" s="820" t="s">
        <v>4443</v>
      </c>
      <c r="BI518" s="820" t="s">
        <v>4444</v>
      </c>
    </row>
    <row r="519" spans="1:61" s="589" customFormat="1" ht="12.75" customHeight="1" x14ac:dyDescent="0.2">
      <c r="A519" s="819" t="s">
        <v>5022</v>
      </c>
      <c r="B519" s="830" t="s">
        <v>717</v>
      </c>
      <c r="C519" s="885" t="s">
        <v>127</v>
      </c>
      <c r="D519" s="885" t="s">
        <v>125</v>
      </c>
      <c r="E519" s="699">
        <v>15</v>
      </c>
      <c r="F519" s="1122">
        <v>253</v>
      </c>
      <c r="G519" s="1082" t="s">
        <v>114</v>
      </c>
      <c r="H519" s="1082" t="s">
        <v>114</v>
      </c>
      <c r="I519" t="n">
        <v>94.72</v>
      </c>
      <c r="J519" s="618">
        <f>(M519/I519)*100</f>
        <v>5.2209660842754371</v>
      </c>
      <c r="K519" s="832">
        <v>1.27</v>
      </c>
      <c r="L519" s="842">
        <v>4</v>
      </c>
      <c r="M519" s="609">
        <f>K519*L519</f>
        <v>5.08</v>
      </c>
      <c r="N519" s="825" t="s">
        <v>126</v>
      </c>
      <c r="O519" s="700">
        <v>1.25</v>
      </c>
      <c r="P519" s="603">
        <v>44831</v>
      </c>
      <c r="Q519" s="603">
        <v>44846</v>
      </c>
      <c r="R519" s="609">
        <f>(K519-O519)/O519*100</f>
        <v>1.6000000000000014</v>
      </c>
      <c r="S519" s="667">
        <f>IF(INDEX(Historical!$D$7:$D$1220,MATCH(B519,Historical!$B$7:$B$1244,0))=0,"n/a",(INDEX(Historical!$C$7:$C$1222,MATCH(B519,Historical!$B$7:$B$1244,0))/INDEX(Historical!$D$7:$D$1220,MATCH(B519,Historical!$B$7:$B$1244,0))-1)*100)</f>
        <v>3.5051546391752675</v>
      </c>
      <c r="T519" s="667">
        <f>IF(INDEX(Historical!$F$7:$F$1213,MATCH(B519,Historical!$B$7:$B$1244,0))=0,"n/a",((INDEX(Historical!$C$7:$C$1222,MATCH(B519,Historical!$B$7:$B$1244,0))/INDEX(Historical!$F$7:$F$1213,MATCH(B519,Historical!$B$7:$B$1244,0)))^(1/3)-1)*100)</f>
        <v>3.0299946329795269</v>
      </c>
      <c r="U519" s="667">
        <f>IF(INDEX(Historical!$H$7:$H$1213,MATCH(B519,Historical!$B$7:$B$1244,0))=0,"n/a",((INDEX(Historical!$C$7:$C$1222,MATCH(B519,Historical!$B$7:$B$1244,0))/INDEX(Historical!$H$7:$H$1213,MATCH(B519,Historical!$B$7:$B$1244,0)))^(1/5)-1)*100)</f>
        <v>3.6807043356809066</v>
      </c>
      <c r="V519" s="667">
        <f>IF(INDEX(Historical!$N$7:$N$1213,MATCH(B519,Historical!$B$7:$B$1244,0))=0,"n/a",((INDEX(Historical!$C$7:$C$1222,MATCH(B519,Historical!$B$7:$B$1244,0))/INDEX(Historical!$N$7:$N$1213,MATCH(B519,Historical!$B$7:$B$1244,0)))^(1/10)-1)*100)</f>
        <v>4.7373697756705857</v>
      </c>
      <c r="W519" s="668">
        <f>IF(OR(U519&lt;=0,U519="n/a",V519&lt;=0,V519="n/a"),"n/a",U519/V519)</f>
        <v>0.77695103189615267</v>
      </c>
      <c r="X519" s="669">
        <f>IF(OR(AJ519&lt;=0,AJ519="n/a",U519&lt;=0,U519="n/a"),"n/a",U519/AJ519)</f>
        <v>1.0516298101945447</v>
      </c>
      <c r="Y519" s="830"/>
      <c r="Z519" s="618">
        <f>IF(OR(AC519&lt;0.01,AC519="n/a"),"n/a",M519/AC519*100)</f>
        <v>87.435456110154902</v>
      </c>
      <c r="AA519" s="841">
        <f>IF(OR(AC519&lt;0.01,AC519="n/a"),"n/a",I519/AC519)</f>
        <v>16.746987951807231</v>
      </c>
      <c r="AB519" s="842">
        <v>12</v>
      </c>
      <c r="AC519" s="821">
        <v>5.81</v>
      </c>
      <c r="AD519" s="821">
        <v>4.32</v>
      </c>
      <c r="AE519" s="821">
        <v>4.8499999999999996</v>
      </c>
      <c r="AF519" s="821" t="s">
        <v>135</v>
      </c>
      <c r="AG519" s="821">
        <v>-96.899999999999991</v>
      </c>
      <c r="AH519" s="821">
        <v>-0.2</v>
      </c>
      <c r="AI519" s="821">
        <v>8.9599999999999991</v>
      </c>
      <c r="AJ519" s="821">
        <v>3.5000000000000004</v>
      </c>
      <c r="AK519" s="821">
        <v>3.91</v>
      </c>
      <c r="AL519" s="833">
        <v>154120</v>
      </c>
      <c r="AM519" s="827">
        <v>0.15</v>
      </c>
      <c r="AN519" s="821" t="s">
        <v>135</v>
      </c>
      <c r="AO519" s="705">
        <f>IF(U519="n/a","n/a",IF(AA519&lt;0,"n/a",IF(AA519="n/a","n/a",J519+U519-AA519)))</f>
        <v>-7.8453175318508883</v>
      </c>
      <c r="AP519" s="706">
        <f>IF(U519="n/a","n/a",J519+U519)</f>
        <v>8.9016704199563428</v>
      </c>
      <c r="AQ519" s="843" t="str">
        <f>IF(OR(AC519&lt;0.01,AC519="n/a",AF519="n/a"),"n/a",(I519/SQRT(22.5*AC519*(I519/AF519))-1)*100)</f>
        <v>n/a</v>
      </c>
      <c r="AR519" s="618">
        <f>INDEX(Historical!$C$7:$C$1222,MATCH(B519,Historical!$B$7:$B$1244,0))*IF(AH519="n/a",1.03,IF(AH519&lt;0,1.01,IF(AH519&gt;10,1.1,(1+AH519/100))))</f>
        <v>5.0701999999999998</v>
      </c>
      <c r="AS519" s="841">
        <f>IF($AI519="n/a",1.03*AR519,IF($AI519&lt;0,1.01*AR519,IF($AI519&gt;10,1.1*AR519,(1+$AI519/100)*AR519)))</f>
        <v>5.5244899199999997</v>
      </c>
      <c r="AT519" s="841">
        <f>IF($AK519="n/a",1.03*AS519,IF($AK519&lt;0,1.01*AS519,IF($AK519&gt;10,1.1*AS519,(1+$AK519/100)*AS519)))</f>
        <v>5.7404974758719991</v>
      </c>
      <c r="AU519" s="841">
        <f>IF($AK519="n/a",1.03*AT519,IF($AK519&lt;0,1.01*AT519,IF($AK519&gt;10,1.1*AT519,(1+$AK519/100)*AT519)))</f>
        <v>5.9649509271785934</v>
      </c>
      <c r="AV519" s="841">
        <f>IF($AK519="n/a",1.03*AU519,IF($AK519&lt;0,1.01*AU519,IF($AK519&gt;10,1.1*AU519,(1+$AK519/100)*AU519)))</f>
        <v>6.1981805084312755</v>
      </c>
      <c r="AW519" s="618">
        <f>SUM(AR519:AV519)</f>
        <v>28.498318831481864</v>
      </c>
      <c r="AX519" s="713">
        <f>AW519/I519*100</f>
        <v>29.289125212211577</v>
      </c>
      <c r="AY519" s="887">
        <v>0.71</v>
      </c>
      <c r="AZ519" s="827">
        <v>17.440000000000001</v>
      </c>
      <c r="BA519" s="827">
        <v>-11.39</v>
      </c>
      <c r="BB519" s="827">
        <v>-4.2799999999999994</v>
      </c>
      <c r="BC519" s="827">
        <v>-0.33999999999999997</v>
      </c>
      <c r="BD519" s="861"/>
      <c r="BE519" s="594">
        <v>2008</v>
      </c>
      <c r="BF519" s="853">
        <f>IF(BE519&gt;2020,0,IF(BE519&gt;2008,1,IF(BE519&gt;2001,2,IF(BE519&gt;1990,3,IF(BE519&gt;1980,4,IF(BE519&gt;1973,5,IF(BE519&gt;1970,6,IF(BE519&gt;1960,7,IF(BE519&gt;1958,8,IF(BE519&gt;1953,9,10))))))))))</f>
        <v>2</v>
      </c>
      <c r="BG519" s="837">
        <v>19.5</v>
      </c>
      <c r="BH519" s="820" t="s">
        <v>4443</v>
      </c>
      <c r="BI519" s="820" t="s">
        <v>4444</v>
      </c>
    </row>
    <row r="520" spans="1:61" s="589" customFormat="1" x14ac:dyDescent="0.2">
      <c r="A520" s="826" t="s">
        <v>5023</v>
      </c>
      <c r="B520" s="830" t="s">
        <v>1508</v>
      </c>
      <c r="C520" s="885" t="s">
        <v>107</v>
      </c>
      <c r="D520" s="885" t="s">
        <v>4197</v>
      </c>
      <c r="E520" s="699">
        <v>13</v>
      </c>
      <c r="F520" s="1122">
        <v>314</v>
      </c>
      <c r="G520" s="1095" t="s">
        <v>105</v>
      </c>
      <c r="H520" s="1095" t="s">
        <v>105</v>
      </c>
      <c r="I520" s="829">
        <v>24</v>
      </c>
      <c r="J520" s="618">
        <f>(M520/I520)*100</f>
        <v>4.1666666666666661</v>
      </c>
      <c r="K520" s="832">
        <v>0.25</v>
      </c>
      <c r="L520" s="842">
        <v>4</v>
      </c>
      <c r="M520" s="609">
        <f>K520*L520</f>
        <v>1</v>
      </c>
      <c r="N520" s="825" t="s">
        <v>316</v>
      </c>
      <c r="O520" s="700">
        <v>0.24</v>
      </c>
      <c r="P520" s="603">
        <v>44909</v>
      </c>
      <c r="Q520" s="603">
        <v>44925</v>
      </c>
      <c r="R520" s="609">
        <f>(K520-O520)/O520*100</f>
        <v>4.1666666666666705</v>
      </c>
      <c r="S520" s="667">
        <f>IF(INDEX(Historical!$D$7:$D$1220,MATCH(B520,Historical!$B$7:$B$1244,0))=0,"n/a",(INDEX(Historical!$C$7:$C$1222,MATCH(B520,Historical!$B$7:$B$1244,0))/INDEX(Historical!$D$7:$D$1220,MATCH(B520,Historical!$B$7:$B$1244,0))-1)*100)</f>
        <v>1.0416666666666741</v>
      </c>
      <c r="T520" s="667">
        <f>IF(INDEX(Historical!$F$7:$F$1213,MATCH(B520,Historical!$B$7:$B$1244,0))=0,"n/a",((INDEX(Historical!$C$7:$C$1222,MATCH(B520,Historical!$B$7:$B$1244,0))/INDEX(Historical!$F$7:$F$1213,MATCH(B520,Historical!$B$7:$B$1244,0)))^(1/3)-1)*100)</f>
        <v>3.2990563110401938</v>
      </c>
      <c r="U520" s="667">
        <f>IF(INDEX(Historical!$H$7:$H$1213,MATCH(B520,Historical!$B$7:$B$1244,0))=0,"n/a",((INDEX(Historical!$C$7:$C$1222,MATCH(B520,Historical!$B$7:$B$1244,0))/INDEX(Historical!$H$7:$H$1213,MATCH(B520,Historical!$B$7:$B$1244,0)))^(1/5)-1)*100)</f>
        <v>3.9289044956138053</v>
      </c>
      <c r="V520" s="667">
        <f>IF(INDEX(Historical!$N$7:$N$1213,MATCH(B520,Historical!$B$7:$B$1244,0))=0,"n/a",((INDEX(Historical!$C$7:$C$1222,MATCH(B520,Historical!$B$7:$B$1244,0))/INDEX(Historical!$N$7:$N$1213,MATCH(B520,Historical!$B$7:$B$1244,0)))^(1/10)-1)*100)</f>
        <v>4.7476262472210484</v>
      </c>
      <c r="W520" s="668">
        <f>IF(OR(U520&lt;=0,U520="n/a",V520&lt;=0,V520="n/a"),"n/a",U520/V520)</f>
        <v>0.82755134693122279</v>
      </c>
      <c r="X520" s="669" t="str">
        <f>IF(OR(AJ520&lt;=0,AJ520="n/a",U520&lt;=0,U520="n/a"),"n/a",U520/AJ520)</f>
        <v>n/a</v>
      </c>
      <c r="Y520" s="637"/>
      <c r="Z520" s="618" t="str">
        <f>IF(OR(AC520&lt;0.01,AC520="n/a"),"n/a",M520/AC520*100)</f>
        <v>n/a</v>
      </c>
      <c r="AA520" s="841" t="str">
        <f>IF(OR(AC520&lt;0.01,AC520="n/a"),"n/a",I520/AC520)</f>
        <v>n/a</v>
      </c>
      <c r="AB520" s="842">
        <v>12</v>
      </c>
      <c r="AC520" s="821" t="s">
        <v>135</v>
      </c>
      <c r="AD520" s="821" t="s">
        <v>135</v>
      </c>
      <c r="AE520" s="821" t="s">
        <v>135</v>
      </c>
      <c r="AF520" s="821" t="s">
        <v>135</v>
      </c>
      <c r="AG520" s="821" t="s">
        <v>135</v>
      </c>
      <c r="AH520" s="821" t="s">
        <v>135</v>
      </c>
      <c r="AI520" s="821" t="s">
        <v>135</v>
      </c>
      <c r="AJ520" s="821" t="s">
        <v>135</v>
      </c>
      <c r="AK520" s="821" t="s">
        <v>135</v>
      </c>
      <c r="AL520" s="833" t="s">
        <v>135</v>
      </c>
      <c r="AM520" s="827" t="s">
        <v>135</v>
      </c>
      <c r="AN520" s="821" t="s">
        <v>135</v>
      </c>
      <c r="AO520" s="705" t="str">
        <f>IF(U520="n/a","n/a",IF(AA520&lt;0,"n/a",IF(AA520="n/a","n/a",J520+U520-AA520)))</f>
        <v>n/a</v>
      </c>
      <c r="AP520" s="706">
        <f>IF(U520="n/a","n/a",J520+U520)</f>
        <v>8.0955711622804714</v>
      </c>
      <c r="AQ520" s="843" t="str">
        <f>IF(OR(AC520&lt;0.01,AC520="n/a",AF520="n/a"),"n/a",(I520/SQRT(22.5*AC520*(I520/AF520))-1)*100)</f>
        <v>n/a</v>
      </c>
      <c r="AR520" s="618">
        <f>INDEX(Historical!$C$7:$C$1222,MATCH(B520,Historical!$B$7:$B$1244,0))*IF(AH520="n/a",1.03,IF(AH520&lt;0,1.01,IF(AH520&gt;10,1.1,(1+AH520/100))))</f>
        <v>0.99909999999999999</v>
      </c>
      <c r="AS520" s="841">
        <f>IF($AI520="n/a",1.03*AR520,IF($AI520&lt;0,1.01*AR520,IF($AI520&gt;10,1.1*AR520,(1+$AI520/100)*AR520)))</f>
        <v>1.0290729999999999</v>
      </c>
      <c r="AT520" s="841">
        <f>IF($AK520="n/a",1.03*AS520,IF($AK520&lt;0,1.01*AS520,IF($AK520&gt;10,1.1*AS520,(1+$AK520/100)*AS520)))</f>
        <v>1.0599451899999999</v>
      </c>
      <c r="AU520" s="841">
        <f>IF($AK520="n/a",1.03*AT520,IF($AK520&lt;0,1.01*AT520,IF($AK520&gt;10,1.1*AT520,(1+$AK520/100)*AT520)))</f>
        <v>1.0917435457</v>
      </c>
      <c r="AV520" s="841">
        <f>IF($AK520="n/a",1.03*AU520,IF($AK520&lt;0,1.01*AU520,IF($AK520&gt;10,1.1*AU520,(1+$AK520/100)*AU520)))</f>
        <v>1.124495852071</v>
      </c>
      <c r="AW520" s="618">
        <f>SUM(AR520:AV520)</f>
        <v>5.3043575877709994</v>
      </c>
      <c r="AX520" s="713">
        <f>AW520/I520*100</f>
        <v>22.101489949045831</v>
      </c>
      <c r="AY520" s="887" t="s">
        <v>135</v>
      </c>
      <c r="AZ520" s="827" t="s">
        <v>135</v>
      </c>
      <c r="BA520" s="827" t="s">
        <v>135</v>
      </c>
      <c r="BB520" s="827" t="s">
        <v>135</v>
      </c>
      <c r="BC520" s="827" t="s">
        <v>135</v>
      </c>
      <c r="BD520" s="861" t="s">
        <v>4126</v>
      </c>
      <c r="BE520" s="594">
        <v>2010</v>
      </c>
      <c r="BF520" s="853">
        <f>IF(BE520&gt;2020,0,IF(BE520&gt;2008,1,IF(BE520&gt;2001,2,IF(BE520&gt;1990,3,IF(BE520&gt;1980,4,IF(BE520&gt;1973,5,IF(BE520&gt;1970,6,IF(BE520&gt;1960,7,IF(BE520&gt;1958,8,IF(BE520&gt;1953,9,10))))))))))</f>
        <v>1</v>
      </c>
      <c r="BG520" s="837" t="s">
        <v>135</v>
      </c>
      <c r="BH520" s="820" t="s">
        <v>4443</v>
      </c>
      <c r="BI520" s="820" t="s">
        <v>4444</v>
      </c>
    </row>
    <row r="521" spans="1:61" s="819" customFormat="1" ht="12.75" customHeight="1" x14ac:dyDescent="0.2">
      <c r="A521" s="819" t="s">
        <v>5024</v>
      </c>
      <c r="B521" s="830" t="s">
        <v>1510</v>
      </c>
      <c r="C521" s="885" t="s">
        <v>107</v>
      </c>
      <c r="D521" s="885" t="s">
        <v>4197</v>
      </c>
      <c r="E521" s="699">
        <v>12</v>
      </c>
      <c r="F521" s="1122">
        <v>359</v>
      </c>
      <c r="G521" s="1087" t="s">
        <v>36</v>
      </c>
      <c r="H521" s="1087" t="s">
        <v>114</v>
      </c>
      <c r="I521" t="n">
        <v>125.82</v>
      </c>
      <c r="J521" s="618">
        <f>(M521/I521)*100</f>
        <v>3.7993920972644384</v>
      </c>
      <c r="K521" s="832">
        <v>1.5</v>
      </c>
      <c r="L521" s="842">
        <v>4</v>
      </c>
      <c r="M521" s="609">
        <f>K521*L521</f>
        <v>6</v>
      </c>
      <c r="N521" s="825" t="s">
        <v>241</v>
      </c>
      <c r="O521" s="700">
        <v>1.25</v>
      </c>
      <c r="P521" s="603">
        <v>44663</v>
      </c>
      <c r="Q521" s="603">
        <v>44686</v>
      </c>
      <c r="R521" s="609">
        <f>(K521-O521)/O521*100</f>
        <v>20</v>
      </c>
      <c r="S521" s="667">
        <f>IF(INDEX(Historical!$D$7:$D$1220,MATCH(B521,Historical!$B$7:$B$1244,0))=0,"n/a",(INDEX(Historical!$C$7:$C$1222,MATCH(B521,Historical!$B$7:$B$1244,0))/INDEX(Historical!$D$7:$D$1220,MATCH(B521,Historical!$B$7:$B$1244,0))-1)*100)</f>
        <v>19.791666666666675</v>
      </c>
      <c r="T521" s="667">
        <f>IF(INDEX(Historical!$F$7:$F$1213,MATCH(B521,Historical!$B$7:$B$1244,0))=0,"n/a",((INDEX(Historical!$C$7:$C$1222,MATCH(B521,Historical!$B$7:$B$1244,0))/INDEX(Historical!$F$7:$F$1213,MATCH(B521,Historical!$B$7:$B$1244,0)))^(1/3)-1)*100)</f>
        <v>11.038312101514535</v>
      </c>
      <c r="U521" s="667">
        <f>IF(INDEX(Historical!$H$7:$H$1213,MATCH(B521,Historical!$B$7:$B$1244,0))=0,"n/a",((INDEX(Historical!$C$7:$C$1222,MATCH(B521,Historical!$B$7:$B$1244,0))/INDEX(Historical!$H$7:$H$1213,MATCH(B521,Historical!$B$7:$B$1244,0)))^(1/5)-1)*100)</f>
        <v>17.203046161526835</v>
      </c>
      <c r="V521" s="667">
        <f>IF(INDEX(Historical!$N$7:$N$1213,MATCH(B521,Historical!$B$7:$B$1244,0))=0,"n/a",((INDEX(Historical!$C$7:$C$1222,MATCH(B521,Historical!$B$7:$B$1244,0))/INDEX(Historical!$N$7:$N$1213,MATCH(B521,Historical!$B$7:$B$1244,0)))^(1/10)-1)*100)</f>
        <v>14.007550467911223</v>
      </c>
      <c r="W521" s="668">
        <f>IF(OR(U521&lt;=0,U521="n/a",V521&lt;=0,V521="n/a"),"n/a",U521/V521)</f>
        <v>1.2281266593281901</v>
      </c>
      <c r="X521" s="669">
        <f>IF(OR(AJ521&lt;=0,AJ521="n/a",U521&lt;=0,U521="n/a"),"n/a",U521/AJ521)</f>
        <v>1.457885267926003</v>
      </c>
      <c r="Y521" s="640"/>
      <c r="Z521" s="618">
        <f>IF(OR(AC521&lt;0.01,AC521="n/a"),"n/a",M521/AC521*100)</f>
        <v>43.352601156069362</v>
      </c>
      <c r="AA521" s="841">
        <f>IF(OR(AC521&lt;0.01,AC521="n/a"),"n/a",I521/AC521)</f>
        <v>11.410404624277456</v>
      </c>
      <c r="AB521" s="842">
        <v>12</v>
      </c>
      <c r="AC521" s="821">
        <v>13.84</v>
      </c>
      <c r="AD521" s="821">
        <v>1.04</v>
      </c>
      <c r="AE521" s="821">
        <v>4.07</v>
      </c>
      <c r="AF521" s="821">
        <v>1.4</v>
      </c>
      <c r="AG521" s="821">
        <v>12.1</v>
      </c>
      <c r="AH521" s="821">
        <v>9.1</v>
      </c>
      <c r="AI521" s="821">
        <v>4.3600000000000003</v>
      </c>
      <c r="AJ521" s="821">
        <v>11.799999999999999</v>
      </c>
      <c r="AK521" s="821">
        <v>10.96</v>
      </c>
      <c r="AL521" s="833">
        <v>62870</v>
      </c>
      <c r="AM521" s="827">
        <v>0.1</v>
      </c>
      <c r="AN521" s="821">
        <v>0.57999999999999996</v>
      </c>
      <c r="AO521" s="705">
        <f>IF(U521="n/a","n/a",IF(AA521&lt;0,"n/a",IF(AA521="n/a","n/a",J521+U521-AA521)))</f>
        <v>9.5920336345138164</v>
      </c>
      <c r="AP521" s="706">
        <f>IF(U521="n/a","n/a",J521+U521)</f>
        <v>21.002438258791273</v>
      </c>
      <c r="AQ521" s="843">
        <f>IF(OR(AC521&lt;0.01,AC521="n/a",AF521="n/a"),"n/a",(I521/SQRT(22.5*AC521*(I521/AF521))-1)*100)</f>
        <v>-15.739645610924235</v>
      </c>
      <c r="AR521" s="618">
        <f>INDEX(Historical!$C$7:$C$1222,MATCH(B521,Historical!$B$7:$B$1244,0))*IF(AH521="n/a",1.03,IF(AH521&lt;0,1.01,IF(AH521&gt;10,1.1,(1+AH521/100))))</f>
        <v>6.27325</v>
      </c>
      <c r="AS521" s="841">
        <f>IF($AI521="n/a",1.03*AR521,IF($AI521&lt;0,1.01*AR521,IF($AI521&gt;10,1.1*AR521,(1+$AI521/100)*AR521)))</f>
        <v>6.5467637000000005</v>
      </c>
      <c r="AT521" s="841">
        <f>IF($AK521="n/a",1.03*AS521,IF($AK521&lt;0,1.01*AS521,IF($AK521&gt;10,1.1*AS521,(1+$AK521/100)*AS521)))</f>
        <v>7.2014400700000012</v>
      </c>
      <c r="AU521" s="841">
        <f>IF($AK521="n/a",1.03*AT521,IF($AK521&lt;0,1.01*AT521,IF($AK521&gt;10,1.1*AT521,(1+$AK521/100)*AT521)))</f>
        <v>7.9215840770000021</v>
      </c>
      <c r="AV521" s="841">
        <f>IF($AK521="n/a",1.03*AU521,IF($AK521&lt;0,1.01*AU521,IF($AK521&gt;10,1.1*AU521,(1+$AK521/100)*AU521)))</f>
        <v>8.7137424847000027</v>
      </c>
      <c r="AW521" s="618">
        <f>SUM(AR521:AV521)</f>
        <v>36.656780331700006</v>
      </c>
      <c r="AX521" s="713">
        <f>AW521/I521*100</f>
        <v>23.21224691723658</v>
      </c>
      <c r="AY521" s="887">
        <v>1.1399999999999999</v>
      </c>
      <c r="AZ521" s="827">
        <v>10.029999999999999</v>
      </c>
      <c r="BA521" s="827">
        <v>-20.87</v>
      </c>
      <c r="BB521" s="827">
        <v>-0.71000000000000008</v>
      </c>
      <c r="BC521" s="827">
        <v>-1.51</v>
      </c>
      <c r="BD521" s="861"/>
      <c r="BE521" s="594">
        <v>2011</v>
      </c>
      <c r="BF521" s="853">
        <f>IF(BE521&gt;2020,0,IF(BE521&gt;2008,1,IF(BE521&gt;2001,2,IF(BE521&gt;1990,3,IF(BE521&gt;1980,4,IF(BE521&gt;1973,5,IF(BE521&gt;1970,6,IF(BE521&gt;1960,7,IF(BE521&gt;1958,8,IF(BE521&gt;1953,9,10))))))))))</f>
        <v>1</v>
      </c>
      <c r="BG521" s="837">
        <v>1</v>
      </c>
      <c r="BH521" s="820" t="s">
        <v>4443</v>
      </c>
      <c r="BI521" s="820" t="s">
        <v>4444</v>
      </c>
    </row>
    <row r="522" spans="1:61" s="819" customFormat="1" ht="12.75" customHeight="1" x14ac:dyDescent="0.2">
      <c r="A522" s="819" t="s">
        <v>5025</v>
      </c>
      <c r="B522" s="830" t="s">
        <v>1512</v>
      </c>
      <c r="C522" s="885" t="s">
        <v>130</v>
      </c>
      <c r="D522" s="885" t="s">
        <v>4188</v>
      </c>
      <c r="E522" s="699">
        <v>12</v>
      </c>
      <c r="F522" s="1122">
        <v>398</v>
      </c>
      <c r="G522" s="1105" t="s">
        <v>36</v>
      </c>
      <c r="H522" s="1105" t="s">
        <v>36</v>
      </c>
      <c r="I522" s="829">
        <v>49</v>
      </c>
      <c r="J522" s="618">
        <f>(M522/I522)*100</f>
        <v>3</v>
      </c>
      <c r="K522" s="832">
        <v>0.36749999999999999</v>
      </c>
      <c r="L522" s="842">
        <v>4</v>
      </c>
      <c r="M522" s="609">
        <f>K522*L522</f>
        <v>1.47</v>
      </c>
      <c r="N522" s="825" t="s">
        <v>138</v>
      </c>
      <c r="O522" s="700">
        <v>0.34749999999999998</v>
      </c>
      <c r="P522" s="603">
        <v>44959</v>
      </c>
      <c r="Q522" s="603">
        <v>44974</v>
      </c>
      <c r="R522" s="609">
        <f>(K522-O522)/O522*100</f>
        <v>5.7553956834532434</v>
      </c>
      <c r="S522" s="667">
        <f>IF(INDEX(Historical!$D$7:$D$1220,MATCH(B522,Historical!$B$7:$B$1244,0))=0,"n/a",(INDEX(Historical!$C$7:$C$1222,MATCH(B522,Historical!$B$7:$B$1244,0))/INDEX(Historical!$D$7:$D$1220,MATCH(B522,Historical!$B$7:$B$1244,0))-1)*100)</f>
        <v>6.1068702290076216</v>
      </c>
      <c r="T522" s="667">
        <f>IF(INDEX(Historical!$F$7:$F$1213,MATCH(B522,Historical!$B$7:$B$1244,0))=0,"n/a",((INDEX(Historical!$C$7:$C$1222,MATCH(B522,Historical!$B$7:$B$1244,0))/INDEX(Historical!$F$7:$F$1213,MATCH(B522,Historical!$B$7:$B$1244,0)))^(1/3)-1)*100)</f>
        <v>6.2149389148172585</v>
      </c>
      <c r="U522" s="667">
        <f>IF(INDEX(Historical!$H$7:$H$1213,MATCH(B522,Historical!$B$7:$B$1244,0))=0,"n/a",((INDEX(Historical!$C$7:$C$1222,MATCH(B522,Historical!$B$7:$B$1244,0))/INDEX(Historical!$H$7:$H$1213,MATCH(B522,Historical!$B$7:$B$1244,0)))^(1/5)-1)*100)</f>
        <v>7.4604396856193578</v>
      </c>
      <c r="V522" s="667">
        <f>IF(INDEX(Historical!$N$7:$N$1213,MATCH(B522,Historical!$B$7:$B$1244,0))=0,"n/a",((INDEX(Historical!$C$7:$C$1222,MATCH(B522,Historical!$B$7:$B$1244,0))/INDEX(Historical!$N$7:$N$1213,MATCH(B522,Historical!$B$7:$B$1244,0)))^(1/10)-1)*100)</f>
        <v>9.5172871407808834</v>
      </c>
      <c r="W522" s="668">
        <f>IF(OR(U522&lt;=0,U522="n/a",V522&lt;=0,V522="n/a"),"n/a",U522/V522)</f>
        <v>0.78388300943993972</v>
      </c>
      <c r="X522" s="669">
        <f>IF(OR(AJ522&lt;=0,AJ522="n/a",U522&lt;=0,U522="n/a"),"n/a",U522/AJ522)</f>
        <v>0.80219781565799542</v>
      </c>
      <c r="Y522" s="628"/>
      <c r="Z522" s="618">
        <f>IF(OR(AC522&lt;0.01,AC522="n/a"),"n/a",M522/AC522*100)</f>
        <v>76.5625</v>
      </c>
      <c r="AA522" s="841">
        <f>IF(OR(AC522&lt;0.01,AC522="n/a"),"n/a",I522/AC522)</f>
        <v>25.520833333333336</v>
      </c>
      <c r="AB522" s="842">
        <v>12</v>
      </c>
      <c r="AC522" s="821">
        <v>1.92</v>
      </c>
      <c r="AD522" s="821">
        <v>4.91</v>
      </c>
      <c r="AE522" s="821">
        <v>2</v>
      </c>
      <c r="AF522" s="821">
        <v>1.92</v>
      </c>
      <c r="AG522" s="821">
        <v>7.1999999999999993</v>
      </c>
      <c r="AH522" s="821">
        <v>5.7</v>
      </c>
      <c r="AI522" s="821">
        <v>3.46</v>
      </c>
      <c r="AJ522" s="821">
        <v>9.3000000000000007</v>
      </c>
      <c r="AK522" s="821">
        <v>5.2200000000000006</v>
      </c>
      <c r="AL522" s="833">
        <v>4210</v>
      </c>
      <c r="AM522" s="827">
        <v>1.34</v>
      </c>
      <c r="AN522" s="821">
        <v>1.89</v>
      </c>
      <c r="AO522" s="705">
        <f>IF(U522="n/a","n/a",IF(AA522&lt;0,"n/a",IF(AA522="n/a","n/a",J522+U522-AA522)))</f>
        <v>-15.060393647713978</v>
      </c>
      <c r="AP522" s="706">
        <f>IF(U522="n/a","n/a",J522+U522)</f>
        <v>10.460439685619358</v>
      </c>
      <c r="AQ522" s="843">
        <f>IF(OR(AC522&lt;0.01,AC522="n/a",AF522="n/a"),"n/a",(I522/SQRT(22.5*AC522*(I522/AF522))-1)*100)</f>
        <v>47.572957474524372</v>
      </c>
      <c r="AR522" s="618">
        <f>INDEX(Historical!$C$7:$C$1222,MATCH(B522,Historical!$B$7:$B$1244,0))*IF(AH522="n/a",1.03,IF(AH522&lt;0,1.01,IF(AH522&gt;10,1.1,(1+AH522/100))))</f>
        <v>1.4692299999999998</v>
      </c>
      <c r="AS522" s="841">
        <f>IF($AI522="n/a",1.03*AR522,IF($AI522&lt;0,1.01*AR522,IF($AI522&gt;10,1.1*AR522,(1+$AI522/100)*AR522)))</f>
        <v>1.5200653579999996</v>
      </c>
      <c r="AT522" s="841">
        <f>IF($AK522="n/a",1.03*AS522,IF($AK522&lt;0,1.01*AS522,IF($AK522&gt;10,1.1*AS522,(1+$AK522/100)*AS522)))</f>
        <v>1.5994127696875997</v>
      </c>
      <c r="AU522" s="841">
        <f>IF($AK522="n/a",1.03*AT522,IF($AK522&lt;0,1.01*AT522,IF($AK522&gt;10,1.1*AT522,(1+$AK522/100)*AT522)))</f>
        <v>1.6829021162652924</v>
      </c>
      <c r="AV522" s="841">
        <f>IF($AK522="n/a",1.03*AU522,IF($AK522&lt;0,1.01*AU522,IF($AK522&gt;10,1.1*AU522,(1+$AK522/100)*AU522)))</f>
        <v>1.7707496067343407</v>
      </c>
      <c r="AW522" s="618">
        <f>SUM(AR522:AV522)</f>
        <v>8.0423598506872338</v>
      </c>
      <c r="AX522" s="713">
        <f>AW522/I522*100</f>
        <v>16.412979287116801</v>
      </c>
      <c r="AY522" s="887">
        <v>0.4</v>
      </c>
      <c r="AZ522" s="827">
        <v>12.83</v>
      </c>
      <c r="BA522" s="827">
        <v>-1.2</v>
      </c>
      <c r="BB522" s="827">
        <v>-0.27</v>
      </c>
      <c r="BC522" s="827">
        <v>2.68</v>
      </c>
      <c r="BD522" s="861"/>
      <c r="BE522" s="594">
        <v>2012</v>
      </c>
      <c r="BF522" s="853">
        <f>IF(BE522&gt;2020,0,IF(BE522&gt;2008,1,IF(BE522&gt;2001,2,IF(BE522&gt;1990,3,IF(BE522&gt;1980,4,IF(BE522&gt;1973,5,IF(BE522&gt;1970,6,IF(BE522&gt;1960,7,IF(BE522&gt;1958,8,IF(BE522&gt;1953,9,10))))))))))</f>
        <v>1</v>
      </c>
      <c r="BG522" s="837">
        <v>1.7999999999999998</v>
      </c>
      <c r="BH522" s="820" t="s">
        <v>4443</v>
      </c>
      <c r="BI522" s="820" t="s">
        <v>4444</v>
      </c>
    </row>
    <row r="523" spans="1:61" s="819" customFormat="1" ht="12.75" customHeight="1" x14ac:dyDescent="0.2">
      <c r="A523" s="826" t="s">
        <v>5026</v>
      </c>
      <c r="B523" s="830" t="s">
        <v>311</v>
      </c>
      <c r="C523" s="885" t="s">
        <v>111</v>
      </c>
      <c r="D523" s="885" t="s">
        <v>210</v>
      </c>
      <c r="E523" s="699">
        <v>47</v>
      </c>
      <c r="F523" s="1122">
        <v>57</v>
      </c>
      <c r="G523" s="1116" t="s">
        <v>36</v>
      </c>
      <c r="H523" s="1116" t="s">
        <v>36</v>
      </c>
      <c r="I523" t="n">
        <v>52.74</v>
      </c>
      <c r="J523" s="618">
        <f>(M523/I523)*100</f>
        <v>1.5731140507686807</v>
      </c>
      <c r="K523" s="840">
        <v>0.22</v>
      </c>
      <c r="L523" s="842">
        <v>4</v>
      </c>
      <c r="M523" s="609">
        <f>K523*L523</f>
        <v>0.88</v>
      </c>
      <c r="N523" s="825" t="s">
        <v>270</v>
      </c>
      <c r="O523" s="700">
        <v>0.21</v>
      </c>
      <c r="P523" s="603">
        <v>44945</v>
      </c>
      <c r="Q523" s="603">
        <v>44960</v>
      </c>
      <c r="R523" s="609">
        <f>(K523-O523)/O523*100</f>
        <v>4.7619047619047663</v>
      </c>
      <c r="S523" s="667">
        <f>IF(INDEX(Historical!$D$7:$D$1220,MATCH(B523,Historical!$B$7:$B$1244,0))=0,"n/a",(INDEX(Historical!$C$7:$C$1222,MATCH(B523,Historical!$B$7:$B$1244,0))/INDEX(Historical!$D$7:$D$1220,MATCH(B523,Historical!$B$7:$B$1244,0))-1)*100)</f>
        <v>4.9999999999999822</v>
      </c>
      <c r="T523" s="667">
        <f>IF(INDEX(Historical!$F$7:$F$1213,MATCH(B523,Historical!$B$7:$B$1244,0))=0,"n/a",((INDEX(Historical!$C$7:$C$1222,MATCH(B523,Historical!$B$7:$B$1244,0))/INDEX(Historical!$F$7:$F$1213,MATCH(B523,Historical!$B$7:$B$1244,0)))^(1/3)-1)*100)</f>
        <v>5.2726599609396629</v>
      </c>
      <c r="U523" s="667">
        <f>IF(INDEX(Historical!$H$7:$H$1213,MATCH(B523,Historical!$B$7:$B$1244,0))=0,"n/a",((INDEX(Historical!$C$7:$C$1222,MATCH(B523,Historical!$B$7:$B$1244,0))/INDEX(Historical!$H$7:$H$1213,MATCH(B523,Historical!$B$7:$B$1244,0)))^(1/5)-1)*100)</f>
        <v>-1.9474303873017296</v>
      </c>
      <c r="V523" s="667">
        <f>IF(INDEX(Historical!$N$7:$N$1213,MATCH(B523,Historical!$B$7:$B$1244,0))=0,"n/a",((INDEX(Historical!$C$7:$C$1222,MATCH(B523,Historical!$B$7:$B$1244,0))/INDEX(Historical!$N$7:$N$1213,MATCH(B523,Historical!$B$7:$B$1244,0)))^(1/10)-1)*100)</f>
        <v>3.5783840402104472</v>
      </c>
      <c r="W523" s="668" t="str">
        <f>IF(OR(U523&lt;=0,U523="n/a",V523&lt;=0,V523="n/a"),"n/a",U523/V523)</f>
        <v>n/a</v>
      </c>
      <c r="X523" s="669" t="str">
        <f>IF(OR(AJ523&lt;=0,AJ523="n/a",U523&lt;=0,U523="n/a"),"n/a",U523/AJ523)</f>
        <v>n/a</v>
      </c>
      <c r="Y523" s="641"/>
      <c r="Z523" s="618">
        <f>IF(OR(AC523&lt;0.01,AC523="n/a"),"n/a",M523/AC523*100)</f>
        <v>30.136986301369863</v>
      </c>
      <c r="AA523" s="841">
        <f>IF(OR(AC523&lt;0.01,AC523="n/a"),"n/a",I523/AC523)</f>
        <v>19.157534246575342</v>
      </c>
      <c r="AB523" s="842">
        <v>12</v>
      </c>
      <c r="AC523" s="821">
        <v>2.92</v>
      </c>
      <c r="AD523" s="821">
        <v>3.73</v>
      </c>
      <c r="AE523" s="821">
        <v>2.21</v>
      </c>
      <c r="AF523" s="821">
        <v>3.38</v>
      </c>
      <c r="AG523" s="821">
        <v>18.5</v>
      </c>
      <c r="AH523" s="822">
        <v>-12.1</v>
      </c>
      <c r="AI523" s="822">
        <v>11.700000000000001</v>
      </c>
      <c r="AJ523" s="821">
        <v>24.8</v>
      </c>
      <c r="AK523" s="821">
        <v>5.0999999999999996</v>
      </c>
      <c r="AL523" s="833">
        <v>9090</v>
      </c>
      <c r="AM523" s="827">
        <v>0.1</v>
      </c>
      <c r="AN523" s="821">
        <v>0.86</v>
      </c>
      <c r="AO523" s="705">
        <f>IF(U523="n/a","n/a",IF(AA523&lt;0,"n/a",IF(AA523="n/a","n/a",J523+U523-AA523)))</f>
        <v>-19.53185058310839</v>
      </c>
      <c r="AP523" s="706">
        <f>IF(U523="n/a","n/a",J523+U523)</f>
        <v>-0.37431633653304885</v>
      </c>
      <c r="AQ523" s="843">
        <f>IF(OR(AC523&lt;0.01,AC523="n/a",AF523="n/a"),"n/a",(I523/SQRT(22.5*AC523*(I523/AF523))-1)*100)</f>
        <v>69.643372013729831</v>
      </c>
      <c r="AR523" s="618">
        <f>INDEX(Historical!$C$7:$C$1222,MATCH(B523,Historical!$B$7:$B$1244,0))*IF(AH523="n/a",1.03,IF(AH523&lt;0,1.01,IF(AH523&gt;10,1.1,(1+AH523/100))))</f>
        <v>0.84839999999999993</v>
      </c>
      <c r="AS523" s="841">
        <f>IF($AI523="n/a",1.03*AR523,IF($AI523&lt;0,1.01*AR523,IF($AI523&gt;10,1.1*AR523,(1+$AI523/100)*AR523)))</f>
        <v>0.93323999999999996</v>
      </c>
      <c r="AT523" s="841">
        <f>IF($AK523="n/a",1.03*AS523,IF($AK523&lt;0,1.01*AS523,IF($AK523&gt;10,1.1*AS523,(1+$AK523/100)*AS523)))</f>
        <v>0.98083523999999989</v>
      </c>
      <c r="AU523" s="841">
        <f>IF($AK523="n/a",1.03*AT523,IF($AK523&lt;0,1.01*AT523,IF($AK523&gt;10,1.1*AT523,(1+$AK523/100)*AT523)))</f>
        <v>1.0308578372399999</v>
      </c>
      <c r="AV523" s="841">
        <f>IF($AK523="n/a",1.03*AU523,IF($AK523&lt;0,1.01*AU523,IF($AK523&gt;10,1.1*AU523,(1+$AK523/100)*AU523)))</f>
        <v>1.0834315869392399</v>
      </c>
      <c r="AW523" s="618">
        <f>SUM(AR523:AV523)</f>
        <v>4.8767646641792393</v>
      </c>
      <c r="AX523" s="713">
        <f>AW523/I523*100</f>
        <v>8.7178488812642829</v>
      </c>
      <c r="AY523" s="887">
        <v>1.1200000000000001</v>
      </c>
      <c r="AZ523" s="827">
        <v>45.11</v>
      </c>
      <c r="BA523" s="827">
        <v>-8.07</v>
      </c>
      <c r="BB523" s="827">
        <v>10.09</v>
      </c>
      <c r="BC523" s="827">
        <v>19.040000000000003</v>
      </c>
      <c r="BD523" s="861"/>
      <c r="BE523" s="594">
        <v>1977</v>
      </c>
      <c r="BF523" s="853">
        <f>IF(BE523&gt;2020,0,IF(BE523&gt;2008,1,IF(BE523&gt;2001,2,IF(BE523&gt;1990,3,IF(BE523&gt;1980,4,IF(BE523&gt;1973,5,IF(BE523&gt;1970,6,IF(BE523&gt;1960,7,IF(BE523&gt;1958,8,IF(BE523&gt;1953,9,10))))))))))</f>
        <v>5</v>
      </c>
      <c r="BG523" s="837">
        <v>8.4</v>
      </c>
      <c r="BH523" s="820" t="s">
        <v>4443</v>
      </c>
      <c r="BI523" s="820" t="s">
        <v>4444</v>
      </c>
    </row>
    <row r="524" spans="1:61" s="819" customFormat="1" ht="12.75" customHeight="1" x14ac:dyDescent="0.2">
      <c r="A524" s="826" t="s">
        <v>5027</v>
      </c>
      <c r="B524" s="575" t="s">
        <v>1506</v>
      </c>
      <c r="C524" s="885" t="s">
        <v>130</v>
      </c>
      <c r="D524" s="885" t="s">
        <v>4188</v>
      </c>
      <c r="E524" s="699">
        <v>11</v>
      </c>
      <c r="F524" s="1122">
        <v>436</v>
      </c>
      <c r="G524" s="1105" t="s">
        <v>36</v>
      </c>
      <c r="H524" s="1105" t="s">
        <v>36</v>
      </c>
      <c r="I524" t="n">
        <v>77.24</v>
      </c>
      <c r="J524" s="618">
        <f>(M524/I524)*100</f>
        <v>4.6959826275787178</v>
      </c>
      <c r="K524" s="832">
        <v>0.86499999999999999</v>
      </c>
      <c r="L524" s="842">
        <v>4</v>
      </c>
      <c r="M524" s="609">
        <f>K524*L524</f>
        <v>3.46</v>
      </c>
      <c r="N524" s="825" t="s">
        <v>118</v>
      </c>
      <c r="O524" s="700">
        <v>0.85</v>
      </c>
      <c r="P524" s="603">
        <v>44865</v>
      </c>
      <c r="Q524" s="603">
        <v>44896</v>
      </c>
      <c r="R524" s="609">
        <f>(K524-O524)/O524*100</f>
        <v>1.7647058823529429</v>
      </c>
      <c r="S524" s="667">
        <f>IF(INDEX(Historical!$D$7:$D$1220,MATCH(B524,Historical!$B$7:$B$1244,0))=0,"n/a",(INDEX(Historical!$C$7:$C$1222,MATCH(B524,Historical!$B$7:$B$1244,0))/INDEX(Historical!$D$7:$D$1220,MATCH(B524,Historical!$B$7:$B$1244,0))-1)*100)</f>
        <v>2.2455089820359264</v>
      </c>
      <c r="T524" s="667">
        <f>IF(INDEX(Historical!$F$7:$F$1213,MATCH(B524,Historical!$B$7:$B$1244,0))=0,"n/a",((INDEX(Historical!$C$7:$C$1222,MATCH(B524,Historical!$B$7:$B$1244,0))/INDEX(Historical!$F$7:$F$1213,MATCH(B524,Historical!$B$7:$B$1244,0)))^(1/3)-1)*100)</f>
        <v>4.471531293179698</v>
      </c>
      <c r="U524" s="667">
        <f>IF(INDEX(Historical!$H$7:$H$1213,MATCH(B524,Historical!$B$7:$B$1244,0))=0,"n/a",((INDEX(Historical!$C$7:$C$1222,MATCH(B524,Historical!$B$7:$B$1244,0))/INDEX(Historical!$H$7:$H$1213,MATCH(B524,Historical!$B$7:$B$1244,0)))^(1/5)-1)*100)</f>
        <v>5.1239846804056022</v>
      </c>
      <c r="V524" s="667">
        <f>IF(INDEX(Historical!$N$7:$N$1213,MATCH(B524,Historical!$B$7:$B$1244,0))=0,"n/a",((INDEX(Historical!$C$7:$C$1222,MATCH(B524,Historical!$B$7:$B$1244,0))/INDEX(Historical!$N$7:$N$1213,MATCH(B524,Historical!$B$7:$B$1244,0)))^(1/10)-1)*100)</f>
        <v>4.8830926386457252</v>
      </c>
      <c r="W524" s="668">
        <f>IF(OR(U524&lt;=0,U524="n/a",V524&lt;=0,V524="n/a"),"n/a",U524/V524)</f>
        <v>1.0493318598654902</v>
      </c>
      <c r="X524" s="669">
        <f>IF(OR(AJ524&lt;=0,AJ524="n/a",U524&lt;=0,U524="n/a"),"n/a",U524/AJ524)</f>
        <v>0.94888605192696329</v>
      </c>
      <c r="Y524" s="621"/>
      <c r="Z524" s="618">
        <f>IF(OR(AC524&lt;0.01,AC524="n/a"),"n/a",M524/AC524*100)</f>
        <v>78.636363636363626</v>
      </c>
      <c r="AA524" s="841">
        <f>IF(OR(AC524&lt;0.01,AC524="n/a"),"n/a",I524/AC524)</f>
        <v>16.745454545454546</v>
      </c>
      <c r="AB524" s="842">
        <v>12</v>
      </c>
      <c r="AC524" s="821">
        <v>4.4000000000000004</v>
      </c>
      <c r="AD524" s="821" t="s">
        <v>135</v>
      </c>
      <c r="AE524" s="821">
        <v>2.04</v>
      </c>
      <c r="AF524" s="821">
        <v>1.34</v>
      </c>
      <c r="AG524" s="821">
        <v>8.9</v>
      </c>
      <c r="AH524" s="821">
        <v>16.2</v>
      </c>
      <c r="AI524" s="821">
        <v>-3.2</v>
      </c>
      <c r="AJ524" s="821">
        <v>5.4</v>
      </c>
      <c r="AK524" s="821">
        <v>-3.9600000000000004</v>
      </c>
      <c r="AL524" s="833">
        <v>8380</v>
      </c>
      <c r="AM524" s="827">
        <v>0.1</v>
      </c>
      <c r="AN524" s="821">
        <v>1.26</v>
      </c>
      <c r="AO524" s="705">
        <f>IF(U524="n/a","n/a",IF(AA524&lt;0,"n/a",IF(AA524="n/a","n/a",J524+U524-AA524)))</f>
        <v>-6.9254872374702252</v>
      </c>
      <c r="AP524" s="706">
        <f>IF(U524="n/a","n/a",J524+U524)</f>
        <v>9.8199673079843208</v>
      </c>
      <c r="AQ524" s="843">
        <f>IF(OR(AC524&lt;0.01,AC524="n/a",AF524="n/a"),"n/a",(I524/SQRT(22.5*AC524*(I524/AF524))-1)*100)</f>
        <v>-0.135849851668568</v>
      </c>
      <c r="AR524" s="618">
        <f>INDEX(Historical!$C$7:$C$1222,MATCH(B524,Historical!$B$7:$B$1244,0))*IF(AH524="n/a",1.03,IF(AH524&lt;0,1.01,IF(AH524&gt;10,1.1,(1+AH524/100))))</f>
        <v>3.7565000000000004</v>
      </c>
      <c r="AS524" s="841">
        <f>IF($AI524="n/a",1.03*AR524,IF($AI524&lt;0,1.01*AR524,IF($AI524&gt;10,1.1*AR524,(1+$AI524/100)*AR524)))</f>
        <v>3.7940650000000002</v>
      </c>
      <c r="AT524" s="841">
        <f>IF($AK524="n/a",1.03*AS524,IF($AK524&lt;0,1.01*AS524,IF($AK524&gt;10,1.1*AS524,(1+$AK524/100)*AS524)))</f>
        <v>3.8320056500000002</v>
      </c>
      <c r="AU524" s="841">
        <f>IF($AK524="n/a",1.03*AT524,IF($AK524&lt;0,1.01*AT524,IF($AK524&gt;10,1.1*AT524,(1+$AK524/100)*AT524)))</f>
        <v>3.8703257065000001</v>
      </c>
      <c r="AV524" s="841">
        <f>IF($AK524="n/a",1.03*AU524,IF($AK524&lt;0,1.01*AU524,IF($AK524&gt;10,1.1*AU524,(1+$AK524/100)*AU524)))</f>
        <v>3.909028963565</v>
      </c>
      <c r="AW524" s="618">
        <f>SUM(AR524:AV524)</f>
        <v>19.161925320065002</v>
      </c>
      <c r="AX524" s="713">
        <f>AW524/I524*100</f>
        <v>26.006956189013302</v>
      </c>
      <c r="AY524" s="887">
        <v>0.43</v>
      </c>
      <c r="AZ524" s="827">
        <v>24.82</v>
      </c>
      <c r="BA524" s="827">
        <v>-8.59</v>
      </c>
      <c r="BB524" s="827">
        <v>-2.2200000000000002</v>
      </c>
      <c r="BC524" s="827">
        <v>0.70000000000000007</v>
      </c>
      <c r="BD524" s="861"/>
      <c r="BE524" s="594">
        <v>2013</v>
      </c>
      <c r="BF524" s="853">
        <f>IF(BE524&gt;2020,0,IF(BE524&gt;2008,1,IF(BE524&gt;2001,2,IF(BE524&gt;1990,3,IF(BE524&gt;1980,4,IF(BE524&gt;1973,5,IF(BE524&gt;1970,6,IF(BE524&gt;1960,7,IF(BE524&gt;1958,8,IF(BE524&gt;1953,9,10))))))))))</f>
        <v>1</v>
      </c>
      <c r="BG524" s="837">
        <v>2.4</v>
      </c>
      <c r="BH524" s="820" t="s">
        <v>4443</v>
      </c>
      <c r="BI524" s="820" t="s">
        <v>4444</v>
      </c>
    </row>
    <row r="525" spans="1:61" s="589" customFormat="1" ht="12.75" customHeight="1" x14ac:dyDescent="0.2">
      <c r="A525" s="819" t="s">
        <v>5028</v>
      </c>
      <c r="B525" s="575" t="s">
        <v>1516</v>
      </c>
      <c r="C525" s="885" t="s">
        <v>244</v>
      </c>
      <c r="D525" s="885" t="s">
        <v>4217</v>
      </c>
      <c r="E525" s="699">
        <v>12</v>
      </c>
      <c r="F525" s="1122">
        <v>363</v>
      </c>
      <c r="G525" s="1081" t="s">
        <v>105</v>
      </c>
      <c r="H525" s="1081" t="s">
        <v>105</v>
      </c>
      <c r="I525" t="n">
        <v>335.12</v>
      </c>
      <c r="J525" s="618">
        <f>(M525/I525)*100</f>
        <v>1.1208877430925293</v>
      </c>
      <c r="K525" s="832">
        <v>1</v>
      </c>
      <c r="L525" s="842">
        <v>4</v>
      </c>
      <c r="M525" s="609">
        <f>K525*L525</f>
        <v>4</v>
      </c>
      <c r="N525" s="825" t="s">
        <v>207</v>
      </c>
      <c r="O525" s="700">
        <v>0.8</v>
      </c>
      <c r="P525" s="603">
        <v>44694</v>
      </c>
      <c r="Q525" s="603">
        <v>44708</v>
      </c>
      <c r="R525" s="609">
        <f>(K525-O525)/O525*100</f>
        <v>24.999999999999993</v>
      </c>
      <c r="S525" s="667">
        <f>IF(INDEX(Historical!$D$7:$D$1220,MATCH(B525,Historical!$B$7:$B$1244,0))=0,"n/a",(INDEX(Historical!$C$7:$C$1222,MATCH(B525,Historical!$B$7:$B$1244,0))/INDEX(Historical!$D$7:$D$1220,MATCH(B525,Historical!$B$7:$B$1244,0))-1)*100)</f>
        <v>27.516778523489926</v>
      </c>
      <c r="T525" s="667">
        <f>IF(INDEX(Historical!$F$7:$F$1213,MATCH(B525,Historical!$B$7:$B$1244,0))=0,"n/a",((INDEX(Historical!$C$7:$C$1222,MATCH(B525,Historical!$B$7:$B$1244,0))/INDEX(Historical!$F$7:$F$1213,MATCH(B525,Historical!$B$7:$B$1244,0)))^(1/3)-1)*100)</f>
        <v>21.858202395720227</v>
      </c>
      <c r="U525" s="667">
        <f>IF(INDEX(Historical!$H$7:$H$1213,MATCH(B525,Historical!$B$7:$B$1244,0))=0,"n/a",((INDEX(Historical!$C$7:$C$1222,MATCH(B525,Historical!$B$7:$B$1244,0))/INDEX(Historical!$H$7:$H$1213,MATCH(B525,Historical!$B$7:$B$1244,0)))^(1/5)-1)*100)</f>
        <v>21.75843306828995</v>
      </c>
      <c r="V525" s="667">
        <f>IF(INDEX(Historical!$N$7:$N$1213,MATCH(B525,Historical!$B$7:$B$1244,0))=0,"n/a",((INDEX(Historical!$C$7:$C$1222,MATCH(B525,Historical!$B$7:$B$1244,0))/INDEX(Historical!$N$7:$N$1213,MATCH(B525,Historical!$B$7:$B$1244,0)))^(1/10)-1)*100)</f>
        <v>19.877917739306849</v>
      </c>
      <c r="W525" s="668">
        <f>IF(OR(U525&lt;=0,U525="n/a",V525&lt;=0,V525="n/a"),"n/a",U525/V525)</f>
        <v>1.0946032352908146</v>
      </c>
      <c r="X525" s="669">
        <f>IF(OR(AJ525&lt;=0,AJ525="n/a",U525&lt;=0,U525="n/a"),"n/a",U525/AJ525)</f>
        <v>0.60608448658189273</v>
      </c>
      <c r="Y525" s="621"/>
      <c r="Z525" s="618">
        <f>IF(OR(AC525&lt;0.01,AC525="n/a"),"n/a",M525/AC525*100)</f>
        <v>20.71465561885034</v>
      </c>
      <c r="AA525" s="841">
        <f>IF(OR(AC525&lt;0.01,AC525="n/a"),"n/a",I525/AC525)</f>
        <v>18.480580010357329</v>
      </c>
      <c r="AB525" s="842">
        <v>12</v>
      </c>
      <c r="AC525" s="821">
        <v>19.309999999999999</v>
      </c>
      <c r="AD525" s="821">
        <v>2.5299999999999998</v>
      </c>
      <c r="AE525" s="821">
        <v>2.38</v>
      </c>
      <c r="AF525" s="821">
        <v>11.73</v>
      </c>
      <c r="AG525" s="821">
        <v>66</v>
      </c>
      <c r="AH525" s="821">
        <v>79.100000000000009</v>
      </c>
      <c r="AI525" s="821">
        <v>10.08</v>
      </c>
      <c r="AJ525" s="821">
        <v>35.9</v>
      </c>
      <c r="AK525" s="821">
        <v>7.28</v>
      </c>
      <c r="AL525" s="833">
        <v>14070</v>
      </c>
      <c r="AM525" s="827">
        <v>0.2</v>
      </c>
      <c r="AN525" s="821">
        <v>1.27</v>
      </c>
      <c r="AO525" s="705">
        <f>IF(U525="n/a","n/a",IF(AA525&lt;0,"n/a",IF(AA525="n/a","n/a",J525+U525-AA525)))</f>
        <v>4.3987408010251485</v>
      </c>
      <c r="AP525" s="706">
        <f>IF(U525="n/a","n/a",J525+U525)</f>
        <v>22.879320811382478</v>
      </c>
      <c r="AQ525" s="843">
        <f>IF(OR(AC525&lt;0.01,AC525="n/a",AF525="n/a"),"n/a",(I525/SQRT(22.5*AC525*(I525/AF525))-1)*100)</f>
        <v>210.39559240963709</v>
      </c>
      <c r="AR525" s="618">
        <f>INDEX(Historical!$C$7:$C$1222,MATCH(B525,Historical!$B$7:$B$1244,0))*IF(AH525="n/a",1.03,IF(AH525&lt;0,1.01,IF(AH525&gt;10,1.1,(1+AH525/100))))</f>
        <v>4.18</v>
      </c>
      <c r="AS525" s="841">
        <f>IF($AI525="n/a",1.03*AR525,IF($AI525&lt;0,1.01*AR525,IF($AI525&gt;10,1.1*AR525,(1+$AI525/100)*AR525)))</f>
        <v>4.5979999999999999</v>
      </c>
      <c r="AT525" s="841">
        <f>IF($AK525="n/a",1.03*AS525,IF($AK525&lt;0,1.01*AS525,IF($AK525&gt;10,1.1*AS525,(1+$AK525/100)*AS525)))</f>
        <v>4.9327344000000002</v>
      </c>
      <c r="AU525" s="841">
        <f>IF($AK525="n/a",1.03*AT525,IF($AK525&lt;0,1.01*AT525,IF($AK525&gt;10,1.1*AT525,(1+$AK525/100)*AT525)))</f>
        <v>5.2918374643200004</v>
      </c>
      <c r="AV525" s="841">
        <f>IF($AK525="n/a",1.03*AU525,IF($AK525&lt;0,1.01*AU525,IF($AK525&gt;10,1.1*AU525,(1+$AK525/100)*AU525)))</f>
        <v>5.677083231722496</v>
      </c>
      <c r="AW525" s="618">
        <f>SUM(AR525:AV525)</f>
        <v>24.679655096042495</v>
      </c>
      <c r="AX525" s="713">
        <f>AW525/I525*100</f>
        <v>6.915780725226278</v>
      </c>
      <c r="AY525" s="887">
        <v>0.93</v>
      </c>
      <c r="AZ525" s="827">
        <v>28.32</v>
      </c>
      <c r="BA525" s="827">
        <v>-26.99</v>
      </c>
      <c r="BB525" s="827">
        <v>2.2399999999999998</v>
      </c>
      <c r="BC525" s="827">
        <v>2.1399999999999997</v>
      </c>
      <c r="BD525" s="861"/>
      <c r="BE525" s="594">
        <v>2011</v>
      </c>
      <c r="BF525" s="853">
        <f>IF(BE525&gt;2020,0,IF(BE525&gt;2008,1,IF(BE525&gt;2001,2,IF(BE525&gt;1990,3,IF(BE525&gt;1980,4,IF(BE525&gt;1973,5,IF(BE525&gt;1970,6,IF(BE525&gt;1960,7,IF(BE525&gt;1958,8,IF(BE525&gt;1953,9,10))))))))))</f>
        <v>1</v>
      </c>
      <c r="BG525" s="837">
        <v>20.9</v>
      </c>
      <c r="BH525" s="820" t="s">
        <v>4443</v>
      </c>
      <c r="BI525" s="820" t="s">
        <v>4444</v>
      </c>
    </row>
    <row r="526" spans="1:61" s="589" customFormat="1" ht="12.75" customHeight="1" x14ac:dyDescent="0.2">
      <c r="A526" s="826" t="s">
        <v>5029</v>
      </c>
      <c r="B526" s="575" t="s">
        <v>721</v>
      </c>
      <c r="C526" s="885" t="s">
        <v>130</v>
      </c>
      <c r="D526" s="885" t="s">
        <v>4188</v>
      </c>
      <c r="E526" s="699">
        <v>17</v>
      </c>
      <c r="F526" s="1122">
        <v>233</v>
      </c>
      <c r="G526" s="1122" t="s">
        <v>105</v>
      </c>
      <c r="H526" s="1122" t="s">
        <v>105</v>
      </c>
      <c r="I526" t="n">
        <v>47.14</v>
      </c>
      <c r="J526" s="618">
        <f>(M526/I526)*100</f>
        <v>3.7866108786610884</v>
      </c>
      <c r="K526" s="832">
        <v>0.45250000000000001</v>
      </c>
      <c r="L526" s="842">
        <v>4</v>
      </c>
      <c r="M526" s="609">
        <f>K526*L526</f>
        <v>1.81</v>
      </c>
      <c r="N526" s="825" t="s">
        <v>217</v>
      </c>
      <c r="O526" s="700">
        <v>0.43</v>
      </c>
      <c r="P526" s="603">
        <v>44736</v>
      </c>
      <c r="Q526" s="603">
        <v>44757</v>
      </c>
      <c r="R526" s="609">
        <f>(K526-O526)/O526*100</f>
        <v>5.2325581395348886</v>
      </c>
      <c r="S526" s="667">
        <f>IF(INDEX(Historical!$D$7:$D$1220,MATCH(B526,Historical!$B$7:$B$1244,0))=0,"n/a",(INDEX(Historical!$C$7:$C$1222,MATCH(B526,Historical!$B$7:$B$1244,0))/INDEX(Historical!$D$7:$D$1220,MATCH(B526,Historical!$B$7:$B$1244,0))-1)*100)</f>
        <v>5.3731343283581978</v>
      </c>
      <c r="T526" s="667">
        <f>IF(INDEX(Historical!$F$7:$F$1213,MATCH(B526,Historical!$B$7:$B$1244,0))=0,"n/a",((INDEX(Historical!$C$7:$C$1222,MATCH(B526,Historical!$B$7:$B$1244,0))/INDEX(Historical!$F$7:$F$1213,MATCH(B526,Historical!$B$7:$B$1244,0)))^(1/3)-1)*100)</f>
        <v>5.6901479112544839</v>
      </c>
      <c r="U526" s="667">
        <f>IF(INDEX(Historical!$H$7:$H$1213,MATCH(B526,Historical!$B$7:$B$1244,0))=0,"n/a",((INDEX(Historical!$C$7:$C$1222,MATCH(B526,Historical!$B$7:$B$1244,0))/INDEX(Historical!$H$7:$H$1213,MATCH(B526,Historical!$B$7:$B$1244,0)))^(1/5)-1)*100)</f>
        <v>5.9824990040415083</v>
      </c>
      <c r="V526" s="667">
        <f>IF(INDEX(Historical!$N$7:$N$1213,MATCH(B526,Historical!$B$7:$B$1244,0))=0,"n/a",((INDEX(Historical!$C$7:$C$1222,MATCH(B526,Historical!$B$7:$B$1244,0))/INDEX(Historical!$N$7:$N$1213,MATCH(B526,Historical!$B$7:$B$1244,0)))^(1/10)-1)*100)</f>
        <v>5.1322824592606953</v>
      </c>
      <c r="W526" s="668">
        <f>IF(OR(U526&lt;=0,U526="n/a",V526&lt;=0,V526="n/a"),"n/a",U526/V526)</f>
        <v>1.1656605129452067</v>
      </c>
      <c r="X526" s="669">
        <f>IF(OR(AJ526&lt;=0,AJ526="n/a",U526&lt;=0,U526="n/a"),"n/a",U526/AJ526)</f>
        <v>2.30096115540058</v>
      </c>
      <c r="Y526" s="830"/>
      <c r="Z526" s="618">
        <f>IF(OR(AC526&lt;0.01,AC526="n/a"),"n/a",M526/AC526*100)</f>
        <v>69.615384615384613</v>
      </c>
      <c r="AA526" s="841">
        <f>IF(OR(AC526&lt;0.01,AC526="n/a"),"n/a",I526/AC526)</f>
        <v>18.384615384615383</v>
      </c>
      <c r="AB526" s="842">
        <v>12</v>
      </c>
      <c r="AC526" s="821">
        <v>2.6</v>
      </c>
      <c r="AD526" s="821">
        <v>4.4400000000000004</v>
      </c>
      <c r="AE526" s="821">
        <v>1.62</v>
      </c>
      <c r="AF526" s="821">
        <v>1.55</v>
      </c>
      <c r="AG526" s="821">
        <v>8.5</v>
      </c>
      <c r="AH526" s="821">
        <v>-4.5</v>
      </c>
      <c r="AI526" s="821">
        <v>13.780000000000001</v>
      </c>
      <c r="AJ526" s="821">
        <v>2.6</v>
      </c>
      <c r="AK526" s="821">
        <v>4.18</v>
      </c>
      <c r="AL526" s="833">
        <v>4290</v>
      </c>
      <c r="AM526" s="827">
        <v>0.3</v>
      </c>
      <c r="AN526" s="821">
        <v>1.42</v>
      </c>
      <c r="AO526" s="705">
        <f>IF(U526="n/a","n/a",IF(AA526&lt;0,"n/a",IF(AA526="n/a","n/a",J526+U526-AA526)))</f>
        <v>-8.6155055019127857</v>
      </c>
      <c r="AP526" s="706">
        <f>IF(U526="n/a","n/a",J526+U526)</f>
        <v>9.7691098827025975</v>
      </c>
      <c r="AQ526" s="843">
        <f>IF(OR(AC526&lt;0.01,AC526="n/a",AF526="n/a"),"n/a",(I526/SQRT(22.5*AC526*(I526/AF526))-1)*100)</f>
        <v>12.538692301613597</v>
      </c>
      <c r="AR526" s="618">
        <f>INDEX(Historical!$C$7:$C$1222,MATCH(B526,Historical!$B$7:$B$1244,0))*IF(AH526="n/a",1.03,IF(AH526&lt;0,1.01,IF(AH526&gt;10,1.1,(1+AH526/100))))</f>
        <v>1.7826499999999998</v>
      </c>
      <c r="AS526" s="841">
        <f>IF($AI526="n/a",1.03*AR526,IF($AI526&lt;0,1.01*AR526,IF($AI526&gt;10,1.1*AR526,(1+$AI526/100)*AR526)))</f>
        <v>1.960915</v>
      </c>
      <c r="AT526" s="841">
        <f>IF($AK526="n/a",1.03*AS526,IF($AK526&lt;0,1.01*AS526,IF($AK526&gt;10,1.1*AS526,(1+$AK526/100)*AS526)))</f>
        <v>2.042881247</v>
      </c>
      <c r="AU526" s="841">
        <f>IF($AK526="n/a",1.03*AT526,IF($AK526&lt;0,1.01*AT526,IF($AK526&gt;10,1.1*AT526,(1+$AK526/100)*AT526)))</f>
        <v>2.1282736831246001</v>
      </c>
      <c r="AV526" s="841">
        <f>IF($AK526="n/a",1.03*AU526,IF($AK526&lt;0,1.01*AU526,IF($AK526&gt;10,1.1*AU526,(1+$AK526/100)*AU526)))</f>
        <v>2.2172355230792085</v>
      </c>
      <c r="AW526" s="618">
        <f>SUM(AR526:AV526)</f>
        <v>10.131955453203808</v>
      </c>
      <c r="AX526" s="713">
        <f>AW526/I526*100</f>
        <v>21.196559525530979</v>
      </c>
      <c r="AY526" s="887">
        <v>0.57999999999999996</v>
      </c>
      <c r="AZ526" s="827">
        <v>14.96</v>
      </c>
      <c r="BA526" s="827">
        <v>-16.18</v>
      </c>
      <c r="BB526" s="827">
        <v>-0.85000000000000009</v>
      </c>
      <c r="BC526" s="827">
        <v>-1.4200000000000002</v>
      </c>
      <c r="BD526" s="861"/>
      <c r="BE526" s="594">
        <v>2006</v>
      </c>
      <c r="BF526" s="853">
        <f>IF(BE526&gt;2020,0,IF(BE526&gt;2008,1,IF(BE526&gt;2001,2,IF(BE526&gt;1990,3,IF(BE526&gt;1980,4,IF(BE526&gt;1973,5,IF(BE526&gt;1970,6,IF(BE526&gt;1960,7,IF(BE526&gt;1958,8,IF(BE526&gt;1953,9,10))))))))))</f>
        <v>2</v>
      </c>
      <c r="BG526" s="837">
        <v>2.2999999999999998</v>
      </c>
      <c r="BH526" s="820" t="s">
        <v>4443</v>
      </c>
      <c r="BI526" s="820" t="s">
        <v>4444</v>
      </c>
    </row>
    <row r="527" spans="1:61" s="819" customFormat="1" ht="12.75" customHeight="1" x14ac:dyDescent="0.2">
      <c r="A527" s="819" t="s">
        <v>5030</v>
      </c>
      <c r="B527" s="830" t="s">
        <v>1518</v>
      </c>
      <c r="C527" s="885" t="s">
        <v>4055</v>
      </c>
      <c r="D527" s="885" t="s">
        <v>4185</v>
      </c>
      <c r="E527" s="699">
        <v>11</v>
      </c>
      <c r="F527" s="1122">
        <v>461</v>
      </c>
      <c r="G527" s="1122" t="s">
        <v>105</v>
      </c>
      <c r="H527" s="1122" t="s">
        <v>105</v>
      </c>
      <c r="I527" t="n">
        <v>83.29</v>
      </c>
      <c r="J527" s="618">
        <f>(M527/I527)*100</f>
        <v>0.92401215805471126</v>
      </c>
      <c r="K527" s="832">
        <v>0.19</v>
      </c>
      <c r="L527" s="842">
        <v>4</v>
      </c>
      <c r="M527" s="609">
        <f>K527*L527</f>
        <v>0.76</v>
      </c>
      <c r="N527" s="825" t="s">
        <v>316</v>
      </c>
      <c r="O527" s="703">
        <v>0.18</v>
      </c>
      <c r="P527" s="603">
        <v>44984</v>
      </c>
      <c r="Q527" s="603">
        <v>45016</v>
      </c>
      <c r="R527" s="609">
        <f>(K527-O527)/O527*100</f>
        <v>5.5555555555555607</v>
      </c>
      <c r="S527" s="667">
        <f>IF(INDEX(Historical!$D$7:$D$1220,MATCH(B527,Historical!$B$7:$B$1244,0))=0,"n/a",(INDEX(Historical!$C$7:$C$1222,MATCH(B527,Historical!$B$7:$B$1244,0))/INDEX(Historical!$D$7:$D$1220,MATCH(B527,Historical!$B$7:$B$1244,0))-1)*100)</f>
        <v>33.333333333333329</v>
      </c>
      <c r="T527" s="667">
        <f>IF(INDEX(Historical!$F$7:$F$1213,MATCH(B527,Historical!$B$7:$B$1244,0))=0,"n/a",((INDEX(Historical!$C$7:$C$1222,MATCH(B527,Historical!$B$7:$B$1244,0))/INDEX(Historical!$F$7:$F$1213,MATCH(B527,Historical!$B$7:$B$1244,0)))^(1/3)-1)*100)</f>
        <v>27.180779953799174</v>
      </c>
      <c r="U527" s="667">
        <f>IF(INDEX(Historical!$H$7:$H$1213,MATCH(B527,Historical!$B$7:$B$1244,0))=0,"n/a",((INDEX(Historical!$C$7:$C$1222,MATCH(B527,Historical!$B$7:$B$1244,0))/INDEX(Historical!$H$7:$H$1213,MATCH(B527,Historical!$B$7:$B$1244,0)))^(1/5)-1)*100)</f>
        <v>20.791087977228596</v>
      </c>
      <c r="V527" s="667">
        <f>IF(INDEX(Historical!$N$7:$N$1213,MATCH(B527,Historical!$B$7:$B$1244,0))=0,"n/a",((INDEX(Historical!$C$7:$C$1222,MATCH(B527,Historical!$B$7:$B$1244,0))/INDEX(Historical!$N$7:$N$1213,MATCH(B527,Historical!$B$7:$B$1244,0)))^(1/10)-1)*100)</f>
        <v>21.824110663778651</v>
      </c>
      <c r="W527" s="668">
        <f>IF(OR(U527&lt;=0,U527="n/a",V527&lt;=0,V527="n/a"),"n/a",U527/V527)</f>
        <v>0.95266598935165059</v>
      </c>
      <c r="X527" s="669">
        <f>IF(OR(AJ527&lt;=0,AJ527="n/a",U527&lt;=0,U527="n/a"),"n/a",U527/AJ527)</f>
        <v>0.92817357041199078</v>
      </c>
      <c r="Y527" s="1044" t="s">
        <v>4042</v>
      </c>
      <c r="Z527" s="618">
        <f>IF(OR(AC527&lt;0.01,AC527="n/a"),"n/a",M527/AC527*100)</f>
        <v>26.027397260273972</v>
      </c>
      <c r="AA527" s="841">
        <f>IF(OR(AC527&lt;0.01,AC527="n/a"),"n/a",I527/AC527)</f>
        <v>28.167808219178085</v>
      </c>
      <c r="AB527" s="842">
        <v>12</v>
      </c>
      <c r="AC527" s="821">
        <v>2.92</v>
      </c>
      <c r="AD527" s="821">
        <v>9.74</v>
      </c>
      <c r="AE527" s="821">
        <v>7.21</v>
      </c>
      <c r="AF527" s="821">
        <v>6.2</v>
      </c>
      <c r="AG527" s="821">
        <v>22.5</v>
      </c>
      <c r="AH527" s="821">
        <v>9.4</v>
      </c>
      <c r="AI527" s="821">
        <v>39.28</v>
      </c>
      <c r="AJ527" s="821">
        <v>22.400000000000002</v>
      </c>
      <c r="AK527" s="821">
        <v>2.88</v>
      </c>
      <c r="AL527" s="833">
        <v>4700</v>
      </c>
      <c r="AM527" s="827">
        <v>0.70000000000000007</v>
      </c>
      <c r="AN527" s="821">
        <v>0</v>
      </c>
      <c r="AO527" s="705">
        <f>IF(U527="n/a","n/a",IF(AA527&lt;0,"n/a",IF(AA527="n/a","n/a",J527+U527-AA527)))</f>
        <v>-6.4527080838947768</v>
      </c>
      <c r="AP527" s="706">
        <f>IF(U527="n/a","n/a",J527+U527)</f>
        <v>21.715100135283308</v>
      </c>
      <c r="AQ527" s="843">
        <f>IF(OR(AC527&lt;0.01,AC527="n/a",AF527="n/a"),"n/a",(I527/SQRT(22.5*AC527*(I527/AF527))-1)*100)</f>
        <v>178.60000076485929</v>
      </c>
      <c r="AR527" s="618">
        <f>INDEX(Historical!$C$7:$C$1222,MATCH(B527,Historical!$B$7:$B$1244,0))*IF(AH527="n/a",1.03,IF(AH527&lt;0,1.01,IF(AH527&gt;10,1.1,(1+AH527/100))))</f>
        <v>0.78768000000000005</v>
      </c>
      <c r="AS527" s="841">
        <f>IF($AI527="n/a",1.03*AR527,IF($AI527&lt;0,1.01*AR527,IF($AI527&gt;10,1.1*AR527,(1+$AI527/100)*AR527)))</f>
        <v>0.86644800000000011</v>
      </c>
      <c r="AT527" s="841">
        <f>IF($AK527="n/a",1.03*AS527,IF($AK527&lt;0,1.01*AS527,IF($AK527&gt;10,1.1*AS527,(1+$AK527/100)*AS527)))</f>
        <v>0.89140170240000005</v>
      </c>
      <c r="AU527" s="841">
        <f>IF($AK527="n/a",1.03*AT527,IF($AK527&lt;0,1.01*AT527,IF($AK527&gt;10,1.1*AT527,(1+$AK527/100)*AT527)))</f>
        <v>0.91707407142912001</v>
      </c>
      <c r="AV527" s="841">
        <f>IF($AK527="n/a",1.03*AU527,IF($AK527&lt;0,1.01*AU527,IF($AK527&gt;10,1.1*AU527,(1+$AK527/100)*AU527)))</f>
        <v>0.94348580468627863</v>
      </c>
      <c r="AW527" s="618">
        <f>SUM(AR527:AV527)</f>
        <v>4.4060895785153988</v>
      </c>
      <c r="AX527" s="713">
        <f>AW527/I527*100</f>
        <v>5.356947815824193</v>
      </c>
      <c r="AY527" s="887">
        <v>1.18</v>
      </c>
      <c r="AZ527" s="827">
        <v>39.03</v>
      </c>
      <c r="BA527" s="827">
        <v>-16.850000000000001</v>
      </c>
      <c r="BB527" s="827">
        <v>2.41</v>
      </c>
      <c r="BC527" s="827">
        <v>8.08</v>
      </c>
      <c r="BD527" s="861"/>
      <c r="BE527" s="594">
        <v>2013</v>
      </c>
      <c r="BF527" s="853">
        <f>IF(BE527&gt;2020,0,IF(BE527&gt;2008,1,IF(BE527&gt;2001,2,IF(BE527&gt;1990,3,IF(BE527&gt;1980,4,IF(BE527&gt;1973,5,IF(BE527&gt;1970,6,IF(BE527&gt;1960,7,IF(BE527&gt;1958,8,IF(BE527&gt;1953,9,10))))))))))</f>
        <v>1</v>
      </c>
      <c r="BG527" s="837">
        <v>20.100000000000001</v>
      </c>
      <c r="BH527" s="820" t="s">
        <v>4443</v>
      </c>
      <c r="BI527" s="820" t="s">
        <v>4444</v>
      </c>
    </row>
    <row r="528" spans="1:61" s="819" customFormat="1" ht="12.75" customHeight="1" x14ac:dyDescent="0.2">
      <c r="A528" s="819" t="s">
        <v>5032</v>
      </c>
      <c r="B528" s="830" t="s">
        <v>318</v>
      </c>
      <c r="C528" s="885" t="s">
        <v>122</v>
      </c>
      <c r="D528" s="885" t="s">
        <v>4037</v>
      </c>
      <c r="E528" s="699">
        <v>51</v>
      </c>
      <c r="F528" s="1122">
        <v>36</v>
      </c>
      <c r="G528" s="1104" t="s">
        <v>36</v>
      </c>
      <c r="H528" s="1104" t="s">
        <v>114</v>
      </c>
      <c r="I528" t="n">
        <v>128.24</v>
      </c>
      <c r="J528" s="618">
        <f>(M528/I528)*100</f>
        <v>1.8779342723004695</v>
      </c>
      <c r="K528" s="832">
        <v>0.62</v>
      </c>
      <c r="L528" s="842">
        <v>4</v>
      </c>
      <c r="M528" s="609">
        <f>K528*L528</f>
        <v>2.48</v>
      </c>
      <c r="N528" s="825" t="s">
        <v>110</v>
      </c>
      <c r="O528" s="700">
        <v>0.59</v>
      </c>
      <c r="P528" s="603">
        <v>44782</v>
      </c>
      <c r="Q528" s="603">
        <v>44814</v>
      </c>
      <c r="R528" s="609">
        <f>(K528-O528)/O528*100</f>
        <v>5.0847457627118686</v>
      </c>
      <c r="S528" s="667">
        <f>IF(INDEX(Historical!$D$7:$D$1220,MATCH(B528,Historical!$B$7:$B$1244,0))=0,"n/a",(INDEX(Historical!$C$7:$C$1222,MATCH(B528,Historical!$B$7:$B$1244,0))/INDEX(Historical!$D$7:$D$1220,MATCH(B528,Historical!$B$7:$B$1244,0))-1)*100)</f>
        <v>7.079646017699126</v>
      </c>
      <c r="T528" s="667">
        <f>IF(INDEX(Historical!$F$7:$F$1213,MATCH(B528,Historical!$B$7:$B$1244,0))=0,"n/a",((INDEX(Historical!$C$7:$C$1222,MATCH(B528,Historical!$B$7:$B$1244,0))/INDEX(Historical!$F$7:$F$1213,MATCH(B528,Historical!$B$7:$B$1244,0)))^(1/3)-1)*100)</f>
        <v>6.917810999860885</v>
      </c>
      <c r="U528" s="667">
        <f>IF(INDEX(Historical!$H$7:$H$1213,MATCH(B528,Historical!$B$7:$B$1244,0))=0,"n/a",((INDEX(Historical!$C$7:$C$1222,MATCH(B528,Historical!$B$7:$B$1244,0))/INDEX(Historical!$H$7:$H$1213,MATCH(B528,Historical!$B$7:$B$1244,0)))^(1/5)-1)*100)</f>
        <v>7.3181775342739508</v>
      </c>
      <c r="V528" s="667">
        <f>IF(INDEX(Historical!$N$7:$N$1213,MATCH(B528,Historical!$B$7:$B$1244,0))=0,"n/a",((INDEX(Historical!$C$7:$C$1222,MATCH(B528,Historical!$B$7:$B$1244,0))/INDEX(Historical!$N$7:$N$1213,MATCH(B528,Historical!$B$7:$B$1244,0)))^(1/10)-1)*100)</f>
        <v>7.5382464393603632</v>
      </c>
      <c r="W528" s="668">
        <f>IF(OR(U528&lt;=0,U528="n/a",V528&lt;=0,V528="n/a"),"n/a",U528/V528)</f>
        <v>0.97080635306145735</v>
      </c>
      <c r="X528" s="669" t="str">
        <f>IF(OR(AJ528&lt;=0,AJ528="n/a",U528&lt;=0,U528="n/a"),"n/a",U528/AJ528)</f>
        <v>n/a</v>
      </c>
      <c r="Y528" s="631"/>
      <c r="Z528" s="618">
        <f>IF(OR(AC528&lt;0.01,AC528="n/a"),"n/a",M528/AC528*100)</f>
        <v>57.142857142857139</v>
      </c>
      <c r="AA528" s="841">
        <f>IF(OR(AC528&lt;0.01,AC528="n/a"),"n/a",I528/AC528)</f>
        <v>30.428571428571431</v>
      </c>
      <c r="AB528" s="842">
        <v>12</v>
      </c>
      <c r="AC528" s="821">
        <v>4.34</v>
      </c>
      <c r="AD528" s="821">
        <v>2.65</v>
      </c>
      <c r="AE528" s="821">
        <v>1.73</v>
      </c>
      <c r="AF528" s="821">
        <v>4.71</v>
      </c>
      <c r="AG528" s="821">
        <v>16.400000000000002</v>
      </c>
      <c r="AH528" s="821">
        <v>-27</v>
      </c>
      <c r="AI528" s="821">
        <v>18.350000000000001</v>
      </c>
      <c r="AJ528" s="821">
        <v>-5.8000000000000007</v>
      </c>
      <c r="AK528" s="821">
        <v>11.459999999999999</v>
      </c>
      <c r="AL528" s="833">
        <v>30580</v>
      </c>
      <c r="AM528" s="827">
        <v>0.27</v>
      </c>
      <c r="AN528" s="821">
        <v>1.03</v>
      </c>
      <c r="AO528" s="705">
        <f>IF(U528="n/a","n/a",IF(AA528&lt;0,"n/a",IF(AA528="n/a","n/a",J528+U528-AA528)))</f>
        <v>-21.232459621997009</v>
      </c>
      <c r="AP528" s="706">
        <f>IF(U528="n/a","n/a",J528+U528)</f>
        <v>9.1961118065744198</v>
      </c>
      <c r="AQ528" s="843">
        <f>IF(OR(AC528&lt;0.01,AC528="n/a",AF528="n/a"),"n/a",(I528/SQRT(22.5*AC528*(I528/AF528))-1)*100)</f>
        <v>152.38292901292442</v>
      </c>
      <c r="AR528" s="618">
        <f>INDEX(Historical!$C$7:$C$1222,MATCH(B528,Historical!$B$7:$B$1244,0))*IF(AH528="n/a",1.03,IF(AH528&lt;0,1.01,IF(AH528&gt;10,1.1,(1+AH528/100))))</f>
        <v>2.4441999999999999</v>
      </c>
      <c r="AS528" s="841">
        <f>IF($AI528="n/a",1.03*AR528,IF($AI528&lt;0,1.01*AR528,IF($AI528&gt;10,1.1*AR528,(1+$AI528/100)*AR528)))</f>
        <v>2.6886200000000002</v>
      </c>
      <c r="AT528" s="841">
        <f>IF($AK528="n/a",1.03*AS528,IF($AK528&lt;0,1.01*AS528,IF($AK528&gt;10,1.1*AS528,(1+$AK528/100)*AS528)))</f>
        <v>2.9574820000000006</v>
      </c>
      <c r="AU528" s="841">
        <f>IF($AK528="n/a",1.03*AT528,IF($AK528&lt;0,1.01*AT528,IF($AK528&gt;10,1.1*AT528,(1+$AK528/100)*AT528)))</f>
        <v>3.2532302000000008</v>
      </c>
      <c r="AV528" s="841">
        <f>IF($AK528="n/a",1.03*AU528,IF($AK528&lt;0,1.01*AU528,IF($AK528&gt;10,1.1*AU528,(1+$AK528/100)*AU528)))</f>
        <v>3.5785532200000012</v>
      </c>
      <c r="AW528" s="618">
        <f>SUM(AR528:AV528)</f>
        <v>14.922085420000004</v>
      </c>
      <c r="AX528" s="713">
        <f>AW528/I528*100</f>
        <v>11.299474042102077</v>
      </c>
      <c r="AY528" s="887">
        <v>1.18</v>
      </c>
      <c r="AZ528" s="827">
        <v>23.35</v>
      </c>
      <c r="BA528" s="827">
        <v>-4.92</v>
      </c>
      <c r="BB528" s="827">
        <v>2.6</v>
      </c>
      <c r="BC528" s="827">
        <v>6.68</v>
      </c>
      <c r="BD528" s="861"/>
      <c r="BE528" s="594">
        <v>1972</v>
      </c>
      <c r="BF528" s="853">
        <f>IF(BE528&gt;2020,0,IF(BE528&gt;2008,1,IF(BE528&gt;2001,2,IF(BE528&gt;1990,3,IF(BE528&gt;1980,4,IF(BE528&gt;1973,5,IF(BE528&gt;1970,6,IF(BE528&gt;1960,7,IF(BE528&gt;1958,8,IF(BE528&gt;1953,9,10))))))))))</f>
        <v>6</v>
      </c>
      <c r="BG528" s="837">
        <v>4.8</v>
      </c>
      <c r="BH528" s="820" t="s">
        <v>4443</v>
      </c>
      <c r="BI528" s="820" t="s">
        <v>4444</v>
      </c>
    </row>
    <row r="529" spans="1:61" s="819" customFormat="1" ht="12.75" customHeight="1" x14ac:dyDescent="0.2">
      <c r="A529" s="826" t="s">
        <v>1492</v>
      </c>
      <c r="B529" s="830" t="s">
        <v>1493</v>
      </c>
      <c r="C529" s="885" t="s">
        <v>107</v>
      </c>
      <c r="D529" s="885" t="s">
        <v>4197</v>
      </c>
      <c r="E529" s="699">
        <v>11</v>
      </c>
      <c r="F529" s="1122">
        <v>441</v>
      </c>
      <c r="G529" s="1097" t="s">
        <v>105</v>
      </c>
      <c r="H529" s="1097" t="s">
        <v>105</v>
      </c>
      <c r="I529" s="829">
        <v>67</v>
      </c>
      <c r="J529" s="618">
        <f>(M529/I529)*100</f>
        <v>3.5820895522388061</v>
      </c>
      <c r="K529" s="832">
        <v>0.6</v>
      </c>
      <c r="L529" s="842">
        <v>4</v>
      </c>
      <c r="M529" s="609">
        <f>K529*L529</f>
        <v>2.4</v>
      </c>
      <c r="N529" s="825" t="s">
        <v>150</v>
      </c>
      <c r="O529" s="700">
        <v>0.57999999999999996</v>
      </c>
      <c r="P529" s="603">
        <v>44896</v>
      </c>
      <c r="Q529" s="603">
        <v>44911</v>
      </c>
      <c r="R529" s="609">
        <f>(K529-O529)/O529*100</f>
        <v>3.4482758620689689</v>
      </c>
      <c r="S529" s="667">
        <f>IF(INDEX(Historical!$D$7:$D$1220,MATCH(B529,Historical!$B$7:$B$1244,0))=0,"n/a",(INDEX(Historical!$C$7:$C$1222,MATCH(B529,Historical!$B$7:$B$1244,0))/INDEX(Historical!$D$7:$D$1220,MATCH(B529,Historical!$B$7:$B$1244,0))-1)*100)</f>
        <v>6.8260869565217375</v>
      </c>
      <c r="T529" s="667">
        <f>IF(INDEX(Historical!$F$7:$F$1213,MATCH(B529,Historical!$B$7:$B$1244,0))=0,"n/a",((INDEX(Historical!$C$7:$C$1222,MATCH(B529,Historical!$B$7:$B$1244,0))/INDEX(Historical!$F$7:$F$1213,MATCH(B529,Historical!$B$7:$B$1244,0)))^(1/3)-1)*100)</f>
        <v>7.8392025856081737</v>
      </c>
      <c r="U529" s="667">
        <f>IF(INDEX(Historical!$H$7:$H$1213,MATCH(B529,Historical!$B$7:$B$1244,0))=0,"n/a",((INDEX(Historical!$C$7:$C$1222,MATCH(B529,Historical!$B$7:$B$1244,0))/INDEX(Historical!$H$7:$H$1213,MATCH(B529,Historical!$B$7:$B$1244,0)))^(1/5)-1)*100)</f>
        <v>9.0114520529718902</v>
      </c>
      <c r="V529" s="667">
        <f>IF(INDEX(Historical!$N$7:$N$1213,MATCH(B529,Historical!$B$7:$B$1244,0))=0,"n/a",((INDEX(Historical!$C$7:$C$1222,MATCH(B529,Historical!$B$7:$B$1244,0))/INDEX(Historical!$N$7:$N$1213,MATCH(B529,Historical!$B$7:$B$1244,0)))^(1/10)-1)*100)</f>
        <v>11.186866678760188</v>
      </c>
      <c r="W529" s="668">
        <f>IF(OR(U529&lt;=0,U529="n/a",V529&lt;=0,V529="n/a"),"n/a",U529/V529)</f>
        <v>0.80553852224603495</v>
      </c>
      <c r="X529" s="669" t="str">
        <f>IF(OR(AJ529&lt;=0,AJ529="n/a",U529&lt;=0,U529="n/a"),"n/a",U529/AJ529)</f>
        <v>n/a</v>
      </c>
      <c r="Y529" s="627"/>
      <c r="Z529" s="618" t="str">
        <f>IF(OR(AC529&lt;0.01,AC529="n/a"),"n/a",M529/AC529*100)</f>
        <v>n/a</v>
      </c>
      <c r="AA529" s="841" t="str">
        <f>IF(OR(AC529&lt;0.01,AC529="n/a"),"n/a",I529/AC529)</f>
        <v>n/a</v>
      </c>
      <c r="AB529" s="842">
        <v>12</v>
      </c>
      <c r="AC529" s="821" t="s">
        <v>135</v>
      </c>
      <c r="AD529" s="821" t="s">
        <v>135</v>
      </c>
      <c r="AE529" s="821" t="s">
        <v>135</v>
      </c>
      <c r="AF529" s="821" t="s">
        <v>135</v>
      </c>
      <c r="AG529" s="821" t="s">
        <v>135</v>
      </c>
      <c r="AH529" s="821" t="s">
        <v>135</v>
      </c>
      <c r="AI529" s="821" t="s">
        <v>135</v>
      </c>
      <c r="AJ529" s="821" t="s">
        <v>135</v>
      </c>
      <c r="AK529" s="821" t="s">
        <v>135</v>
      </c>
      <c r="AL529" s="833" t="s">
        <v>135</v>
      </c>
      <c r="AM529" s="827" t="s">
        <v>135</v>
      </c>
      <c r="AN529" s="821" t="s">
        <v>135</v>
      </c>
      <c r="AO529" s="705" t="str">
        <f>IF(U529="n/a","n/a",IF(AA529&lt;0,"n/a",IF(AA529="n/a","n/a",J529+U529-AA529)))</f>
        <v>n/a</v>
      </c>
      <c r="AP529" s="706">
        <f>IF(U529="n/a","n/a",J529+U529)</f>
        <v>12.593541605210696</v>
      </c>
      <c r="AQ529" s="843" t="str">
        <f>IF(OR(AC529&lt;0.01,AC529="n/a",AF529="n/a"),"n/a",(I529/SQRT(22.5*AC529*(I529/AF529))-1)*100)</f>
        <v>n/a</v>
      </c>
      <c r="AR529" s="618">
        <f>INDEX(Historical!$C$7:$C$1222,MATCH(B529,Historical!$B$7:$B$1244,0))*IF(AH529="n/a",1.03,IF(AH529&lt;0,1.01,IF(AH529&gt;10,1.1,(1+AH529/100))))</f>
        <v>2.4102000000000001</v>
      </c>
      <c r="AS529" s="841">
        <f>IF($AI529="n/a",1.03*AR529,IF($AI529&lt;0,1.01*AR529,IF($AI529&gt;10,1.1*AR529,(1+$AI529/100)*AR529)))</f>
        <v>2.4825060000000003</v>
      </c>
      <c r="AT529" s="841">
        <f>IF($AK529="n/a",1.03*AS529,IF($AK529&lt;0,1.01*AS529,IF($AK529&gt;10,1.1*AS529,(1+$AK529/100)*AS529)))</f>
        <v>2.5569811800000002</v>
      </c>
      <c r="AU529" s="841">
        <f>IF($AK529="n/a",1.03*AT529,IF($AK529&lt;0,1.01*AT529,IF($AK529&gt;10,1.1*AT529,(1+$AK529/100)*AT529)))</f>
        <v>2.6336906154000004</v>
      </c>
      <c r="AV529" s="841">
        <f>IF($AK529="n/a",1.03*AU529,IF($AK529&lt;0,1.01*AU529,IF($AK529&gt;10,1.1*AU529,(1+$AK529/100)*AU529)))</f>
        <v>2.7127013338620003</v>
      </c>
      <c r="AW529" s="618">
        <f>SUM(AR529:AV529)</f>
        <v>12.796079129262001</v>
      </c>
      <c r="AX529" s="713">
        <f>AW529/I529*100</f>
        <v>19.098625566062687</v>
      </c>
      <c r="AY529" s="887" t="s">
        <v>135</v>
      </c>
      <c r="AZ529" s="827" t="s">
        <v>135</v>
      </c>
      <c r="BA529" s="827" t="s">
        <v>135</v>
      </c>
      <c r="BB529" s="827" t="s">
        <v>135</v>
      </c>
      <c r="BC529" s="827" t="s">
        <v>135</v>
      </c>
      <c r="BD529" s="861" t="s">
        <v>4126</v>
      </c>
      <c r="BE529" s="594">
        <v>2012</v>
      </c>
      <c r="BF529" s="853">
        <f>IF(BE529&gt;2020,0,IF(BE529&gt;2008,1,IF(BE529&gt;2001,2,IF(BE529&gt;1990,3,IF(BE529&gt;1980,4,IF(BE529&gt;1973,5,IF(BE529&gt;1970,6,IF(BE529&gt;1960,7,IF(BE529&gt;1958,8,IF(BE529&gt;1953,9,10))))))))))</f>
        <v>1</v>
      </c>
      <c r="BG529" s="837" t="s">
        <v>135</v>
      </c>
      <c r="BH529" s="820" t="s">
        <v>4443</v>
      </c>
      <c r="BI529" s="820" t="s">
        <v>4444</v>
      </c>
    </row>
    <row r="530" spans="1:61" s="819" customFormat="1" ht="12.75" customHeight="1" x14ac:dyDescent="0.2">
      <c r="A530" s="826" t="s">
        <v>713</v>
      </c>
      <c r="B530" s="830" t="s">
        <v>714</v>
      </c>
      <c r="C530" s="885" t="s">
        <v>152</v>
      </c>
      <c r="D530" s="885" t="s">
        <v>4207</v>
      </c>
      <c r="E530" s="699">
        <v>21</v>
      </c>
      <c r="F530" s="1122">
        <v>170</v>
      </c>
      <c r="G530" s="1116" t="s">
        <v>105</v>
      </c>
      <c r="H530" s="1116" t="s">
        <v>105</v>
      </c>
      <c r="I530" t="n">
        <v>34.19</v>
      </c>
      <c r="J530" s="618">
        <f>(M530/I530)*100</f>
        <v>2.8973202440965777</v>
      </c>
      <c r="K530" s="832">
        <v>0.27300000000000002</v>
      </c>
      <c r="L530" s="842">
        <v>4</v>
      </c>
      <c r="M530" s="609">
        <f>K530*L530</f>
        <v>1.0920000000000001</v>
      </c>
      <c r="N530" s="825" t="s">
        <v>323</v>
      </c>
      <c r="O530" s="700">
        <v>0.26</v>
      </c>
      <c r="P530" s="603">
        <v>44994</v>
      </c>
      <c r="Q530" s="603">
        <v>45013</v>
      </c>
      <c r="R530" s="609">
        <f>(K530-O530)/O530*100</f>
        <v>5.0000000000000044</v>
      </c>
      <c r="S530" s="667">
        <f>IF(INDEX(Historical!$D$7:$D$1220,MATCH(B530,Historical!$B$7:$B$1244,0))=0,"n/a",(INDEX(Historical!$C$7:$C$1222,MATCH(B530,Historical!$B$7:$B$1244,0))/INDEX(Historical!$D$7:$D$1220,MATCH(B530,Historical!$B$7:$B$1244,0))-1)*100)</f>
        <v>8.3333333333333481</v>
      </c>
      <c r="T530" s="667">
        <f>IF(INDEX(Historical!$F$7:$F$1213,MATCH(B530,Historical!$B$7:$B$1244,0))=0,"n/a",((INDEX(Historical!$C$7:$C$1222,MATCH(B530,Historical!$B$7:$B$1244,0))/INDEX(Historical!$F$7:$F$1213,MATCH(B530,Historical!$B$7:$B$1244,0)))^(1/3)-1)*100)</f>
        <v>8.2446637382673327</v>
      </c>
      <c r="U530" s="667">
        <f>IF(INDEX(Historical!$H$7:$H$1213,MATCH(B530,Historical!$B$7:$B$1244,0))=0,"n/a",((INDEX(Historical!$C$7:$C$1222,MATCH(B530,Historical!$B$7:$B$1244,0))/INDEX(Historical!$H$7:$H$1213,MATCH(B530,Historical!$B$7:$B$1244,0)))^(1/5)-1)*100)</f>
        <v>10.197228772148016</v>
      </c>
      <c r="V530" s="667">
        <f>IF(INDEX(Historical!$N$7:$N$1213,MATCH(B530,Historical!$B$7:$B$1244,0))=0,"n/a",((INDEX(Historical!$C$7:$C$1222,MATCH(B530,Historical!$B$7:$B$1244,0))/INDEX(Historical!$N$7:$N$1213,MATCH(B530,Historical!$B$7:$B$1244,0)))^(1/10)-1)*100)</f>
        <v>12.163599997770058</v>
      </c>
      <c r="W530" s="668">
        <f>IF(OR(U530&lt;=0,U530="n/a",V530&lt;=0,V530="n/a"),"n/a",U530/V530)</f>
        <v>0.83833969992580026</v>
      </c>
      <c r="X530" s="669">
        <f>IF(OR(AJ530&lt;=0,AJ530="n/a",U530&lt;=0,U530="n/a"),"n/a",U530/AJ530)</f>
        <v>0.20853228572899829</v>
      </c>
      <c r="Y530" s="831" t="s">
        <v>715</v>
      </c>
      <c r="Z530" s="618" t="str">
        <f>IF(OR(AC530&lt;0.01,AC530="n/a"),"n/a",M530/AC530*100)</f>
        <v>n/a</v>
      </c>
      <c r="AA530" s="841" t="str">
        <f>IF(OR(AC530&lt;0.01,AC530="n/a"),"n/a",I530/AC530)</f>
        <v>n/a</v>
      </c>
      <c r="AB530" s="842">
        <v>6</v>
      </c>
      <c r="AC530" s="821">
        <v>-0.64</v>
      </c>
      <c r="AD530" s="821" t="s">
        <v>135</v>
      </c>
      <c r="AE530" s="821">
        <v>1.1200000000000001</v>
      </c>
      <c r="AF530" s="821">
        <v>1.06</v>
      </c>
      <c r="AG530" s="821">
        <v>-2.1999999999999997</v>
      </c>
      <c r="AH530" s="821">
        <v>-401.70000000000005</v>
      </c>
      <c r="AI530" s="821">
        <v>36.270000000000003</v>
      </c>
      <c r="AJ530" s="821">
        <v>48.9</v>
      </c>
      <c r="AK530" s="821">
        <v>10</v>
      </c>
      <c r="AL530" s="833">
        <v>4930</v>
      </c>
      <c r="AM530" s="827">
        <v>1</v>
      </c>
      <c r="AN530" s="821">
        <v>0.89</v>
      </c>
      <c r="AO530" s="705" t="str">
        <f>IF(U530="n/a","n/a",IF(AA530&lt;0,"n/a",IF(AA530="n/a","n/a",J530+U530-AA530)))</f>
        <v>n/a</v>
      </c>
      <c r="AP530" s="706">
        <f>IF(U530="n/a","n/a",J530+U530)</f>
        <v>13.094549016244594</v>
      </c>
      <c r="AQ530" s="843" t="str">
        <f>IF(OR(AC530&lt;0.01,AC530="n/a",AF530="n/a"),"n/a",(I530/SQRT(22.5*AC530*(I530/AF530))-1)*100)</f>
        <v>n/a</v>
      </c>
      <c r="AR530" s="618">
        <f>INDEX(Historical!$C$7:$C$1222,MATCH(B530,Historical!$B$7:$B$1244,0))*IF(AH530="n/a",1.03,IF(AH530&lt;0,1.01,IF(AH530&gt;10,1.1,(1+AH530/100))))</f>
        <v>1.0504</v>
      </c>
      <c r="AS530" s="841">
        <f>IF($AI530="n/a",1.03*AR530,IF($AI530&lt;0,1.01*AR530,IF($AI530&gt;10,1.1*AR530,(1+$AI530/100)*AR530)))</f>
        <v>1.15544</v>
      </c>
      <c r="AT530" s="841">
        <f>IF($AK530="n/a",1.03*AS530,IF($AK530&lt;0,1.01*AS530,IF($AK530&gt;10,1.1*AS530,(1+$AK530/100)*AS530)))</f>
        <v>1.2709840000000001</v>
      </c>
      <c r="AU530" s="841">
        <f>IF($AK530="n/a",1.03*AT530,IF($AK530&lt;0,1.01*AT530,IF($AK530&gt;10,1.1*AT530,(1+$AK530/100)*AT530)))</f>
        <v>1.3980824000000003</v>
      </c>
      <c r="AV530" s="841">
        <f>IF($AK530="n/a",1.03*AU530,IF($AK530&lt;0,1.01*AU530,IF($AK530&gt;10,1.1*AU530,(1+$AK530/100)*AU530)))</f>
        <v>1.5378906400000005</v>
      </c>
      <c r="AW530" s="618">
        <f>SUM(AR530:AV530)</f>
        <v>6.4127970400000009</v>
      </c>
      <c r="AX530" s="713">
        <f>AW530/I530*100</f>
        <v>17.014584876625101</v>
      </c>
      <c r="AY530" s="887">
        <v>0.81</v>
      </c>
      <c r="AZ530" s="827">
        <v>22.45</v>
      </c>
      <c r="BA530" s="827">
        <v>-14.149999999999999</v>
      </c>
      <c r="BB530" s="827">
        <v>6.32</v>
      </c>
      <c r="BC530" s="827">
        <v>0.06</v>
      </c>
      <c r="BD530" s="861"/>
      <c r="BE530" s="594">
        <v>2003</v>
      </c>
      <c r="BF530" s="853">
        <f>IF(BE530&gt;2020,0,IF(BE530&gt;2008,1,IF(BE530&gt;2001,2,IF(BE530&gt;1990,3,IF(BE530&gt;1980,4,IF(BE530&gt;1973,5,IF(BE530&gt;1970,6,IF(BE530&gt;1960,7,IF(BE530&gt;1958,8,IF(BE530&gt;1953,9,10))))))))))</f>
        <v>2</v>
      </c>
      <c r="BG530" s="837">
        <v>-1</v>
      </c>
      <c r="BH530" s="820" t="s">
        <v>4443</v>
      </c>
      <c r="BI530" s="820" t="s">
        <v>4444</v>
      </c>
    </row>
    <row r="531" spans="1:61" s="819" customFormat="1" ht="12.75" customHeight="1" x14ac:dyDescent="0.2">
      <c r="A531" s="819" t="s">
        <v>5034</v>
      </c>
      <c r="B531" s="830" t="s">
        <v>1522</v>
      </c>
      <c r="C531" s="885" t="s">
        <v>107</v>
      </c>
      <c r="D531" s="885" t="s">
        <v>117</v>
      </c>
      <c r="E531" s="699">
        <v>14</v>
      </c>
      <c r="F531" s="1122">
        <v>272</v>
      </c>
      <c r="G531" s="1097" t="s">
        <v>105</v>
      </c>
      <c r="H531" s="1097" t="s">
        <v>105</v>
      </c>
      <c r="I531" t="n">
        <v>167.75</v>
      </c>
      <c r="J531" s="618">
        <f>(M531/I531)*100</f>
        <v>1.3545899760341773</v>
      </c>
      <c r="K531" s="832">
        <v>0.65</v>
      </c>
      <c r="L531" s="842">
        <v>4</v>
      </c>
      <c r="M531" s="609">
        <f>K531*L531</f>
        <v>2.6</v>
      </c>
      <c r="N531" s="825" t="s">
        <v>584</v>
      </c>
      <c r="O531" s="700">
        <v>0.55000000000000004</v>
      </c>
      <c r="P531" s="603">
        <v>44974</v>
      </c>
      <c r="Q531" s="603">
        <v>44999</v>
      </c>
      <c r="R531" s="609">
        <f>(K531-O531)/O531*100</f>
        <v>18.181818181818176</v>
      </c>
      <c r="S531" s="667">
        <f>IF(INDEX(Historical!$D$7:$D$1220,MATCH(B531,Historical!$B$7:$B$1244,0))=0,"n/a",(INDEX(Historical!$C$7:$C$1222,MATCH(B531,Historical!$B$7:$B$1244,0))/INDEX(Historical!$D$7:$D$1220,MATCH(B531,Historical!$B$7:$B$1244,0))-1)*100)</f>
        <v>17.021276595744705</v>
      </c>
      <c r="T531" s="667">
        <f>IF(INDEX(Historical!$F$7:$F$1213,MATCH(B531,Historical!$B$7:$B$1244,0))=0,"n/a",((INDEX(Historical!$C$7:$C$1222,MATCH(B531,Historical!$B$7:$B$1244,0))/INDEX(Historical!$F$7:$F$1213,MATCH(B531,Historical!$B$7:$B$1244,0)))^(1/3)-1)*100)</f>
        <v>17.389140861314466</v>
      </c>
      <c r="U531" s="667">
        <f>IF(INDEX(Historical!$H$7:$H$1213,MATCH(B531,Historical!$B$7:$B$1244,0))=0,"n/a",((INDEX(Historical!$C$7:$C$1222,MATCH(B531,Historical!$B$7:$B$1244,0))/INDEX(Historical!$H$7:$H$1213,MATCH(B531,Historical!$B$7:$B$1244,0)))^(1/5)-1)*100)</f>
        <v>23.045466070465757</v>
      </c>
      <c r="V531" s="667">
        <f>IF(INDEX(Historical!$N$7:$N$1213,MATCH(B531,Historical!$B$7:$B$1244,0))=0,"n/a",((INDEX(Historical!$C$7:$C$1222,MATCH(B531,Historical!$B$7:$B$1244,0))/INDEX(Historical!$N$7:$N$1213,MATCH(B531,Historical!$B$7:$B$1244,0)))^(1/10)-1)*100)</f>
        <v>24.801884700551092</v>
      </c>
      <c r="W531" s="668">
        <f>IF(OR(U531&lt;=0,U531="n/a",V531&lt;=0,V531="n/a"),"n/a",U531/V531)</f>
        <v>0.9291820500219361</v>
      </c>
      <c r="X531" s="669">
        <f>IF(OR(AJ531&lt;=0,AJ531="n/a",U531&lt;=0,U531="n/a"),"n/a",U531/AJ531)</f>
        <v>1.4964588357445296</v>
      </c>
      <c r="Y531" s="831"/>
      <c r="Z531" s="618">
        <f>IF(OR(AC531&lt;0.01,AC531="n/a"),"n/a",M531/AC531*100)</f>
        <v>32.911392405063289</v>
      </c>
      <c r="AA531" s="841">
        <f>IF(OR(AC531&lt;0.01,AC531="n/a"),"n/a",I531/AC531)</f>
        <v>24.296202531645569</v>
      </c>
      <c r="AB531" s="842">
        <v>12</v>
      </c>
      <c r="AC531" s="821">
        <v>7.9</v>
      </c>
      <c r="AD531" s="821">
        <v>2.2400000000000002</v>
      </c>
      <c r="AE531" s="821">
        <v>2.2599999999999998</v>
      </c>
      <c r="AF531" s="821">
        <v>4.28</v>
      </c>
      <c r="AG531" s="821">
        <v>16.400000000000002</v>
      </c>
      <c r="AH531" s="821">
        <v>-2</v>
      </c>
      <c r="AI531" s="821">
        <v>14.330000000000002</v>
      </c>
      <c r="AJ531" s="821">
        <v>15.4</v>
      </c>
      <c r="AK531" s="821">
        <v>10.47</v>
      </c>
      <c r="AL531" s="833">
        <v>6270</v>
      </c>
      <c r="AM531" s="827">
        <v>0.6</v>
      </c>
      <c r="AN531" s="821">
        <v>1.25</v>
      </c>
      <c r="AO531" s="705">
        <f>IF(U531="n/a","n/a",IF(AA531&lt;0,"n/a",IF(AA531="n/a","n/a",J531+U531-AA531)))</f>
        <v>0.10385351485436445</v>
      </c>
      <c r="AP531" s="706">
        <f>IF(U531="n/a","n/a",J531+U531)</f>
        <v>24.400056046499934</v>
      </c>
      <c r="AQ531" s="843">
        <f>IF(OR(AC531&lt;0.01,AC531="n/a",AF531="n/a"),"n/a",(I531/SQRT(22.5*AC531*(I531/AF531))-1)*100)</f>
        <v>114.98087443144338</v>
      </c>
      <c r="AR531" s="618">
        <f>INDEX(Historical!$C$7:$C$1222,MATCH(B531,Historical!$B$7:$B$1244,0))*IF(AH531="n/a",1.03,IF(AH531&lt;0,1.01,IF(AH531&gt;10,1.1,(1+AH531/100))))</f>
        <v>2.2220000000000004</v>
      </c>
      <c r="AS531" s="841">
        <f>IF($AI531="n/a",1.03*AR531,IF($AI531&lt;0,1.01*AR531,IF($AI531&gt;10,1.1*AR531,(1+$AI531/100)*AR531)))</f>
        <v>2.4442000000000008</v>
      </c>
      <c r="AT531" s="841">
        <f>IF($AK531="n/a",1.03*AS531,IF($AK531&lt;0,1.01*AS531,IF($AK531&gt;10,1.1*AS531,(1+$AK531/100)*AS531)))</f>
        <v>2.6886200000000011</v>
      </c>
      <c r="AU531" s="841">
        <f>IF($AK531="n/a",1.03*AT531,IF($AK531&lt;0,1.01*AT531,IF($AK531&gt;10,1.1*AT531,(1+$AK531/100)*AT531)))</f>
        <v>2.9574820000000015</v>
      </c>
      <c r="AV531" s="841">
        <f>IF($AK531="n/a",1.03*AU531,IF($AK531&lt;0,1.01*AU531,IF($AK531&gt;10,1.1*AU531,(1+$AK531/100)*AU531)))</f>
        <v>3.2532302000000017</v>
      </c>
      <c r="AW531" s="618">
        <f>SUM(AR531:AV531)</f>
        <v>13.565532200000007</v>
      </c>
      <c r="AX531" s="713">
        <f>AW531/I531*100</f>
        <v>7.0675899760341805</v>
      </c>
      <c r="AY531" s="887">
        <v>1.24</v>
      </c>
      <c r="AZ531" s="827">
        <v>74.14</v>
      </c>
      <c r="BA531" s="827">
        <v>2.48</v>
      </c>
      <c r="BB531" s="827">
        <v>24.02</v>
      </c>
      <c r="BC531" s="827">
        <v>41.25</v>
      </c>
      <c r="BD531" s="861"/>
      <c r="BE531" s="594">
        <v>2010</v>
      </c>
      <c r="BF531" s="853">
        <f>IF(BE531&gt;2020,0,IF(BE531&gt;2008,1,IF(BE531&gt;2001,2,IF(BE531&gt;1990,3,IF(BE531&gt;1980,4,IF(BE531&gt;1973,5,IF(BE531&gt;1970,6,IF(BE531&gt;1960,7,IF(BE531&gt;1958,8,IF(BE531&gt;1953,9,10))))))))))</f>
        <v>1</v>
      </c>
      <c r="BG531" s="837">
        <v>2</v>
      </c>
      <c r="BH531" s="820" t="s">
        <v>4443</v>
      </c>
      <c r="BI531" s="820" t="s">
        <v>4444</v>
      </c>
    </row>
    <row r="532" spans="1:61" s="819" customFormat="1" ht="12.75" customHeight="1" x14ac:dyDescent="0.2">
      <c r="A532" s="836" t="s">
        <v>5222</v>
      </c>
      <c r="B532" s="830" t="s">
        <v>2581</v>
      </c>
      <c r="C532" s="885" t="s">
        <v>107</v>
      </c>
      <c r="D532" s="885" t="s">
        <v>4197</v>
      </c>
      <c r="E532" s="699">
        <v>6</v>
      </c>
      <c r="F532" s="1122">
        <v>672</v>
      </c>
      <c r="G532" s="1122" t="s">
        <v>105</v>
      </c>
      <c r="H532" s="1122" t="s">
        <v>105</v>
      </c>
      <c r="I532" s="829">
        <v>127.77</v>
      </c>
      <c r="J532" s="618">
        <f>(M532/I532)*100</f>
        <v>3.2871566095327545</v>
      </c>
      <c r="K532" s="832">
        <v>1.05</v>
      </c>
      <c r="L532" s="842">
        <v>4</v>
      </c>
      <c r="M532" s="609">
        <f>K532*L532</f>
        <v>4.2</v>
      </c>
      <c r="N532" s="825" t="s">
        <v>292</v>
      </c>
      <c r="O532" s="700">
        <v>1.04</v>
      </c>
      <c r="P532" s="603">
        <v>44973</v>
      </c>
      <c r="Q532" s="603">
        <v>44995</v>
      </c>
      <c r="R532" s="609">
        <f>(K532-O532)/O532*100</f>
        <v>0.96153846153846234</v>
      </c>
      <c r="S532" s="667">
        <f>IF(INDEX(Historical!$D$7:$D$1220,MATCH(B532,Historical!$B$7:$B$1244,0))=0,"n/a",(INDEX(Historical!$C$7:$C$1222,MATCH(B532,Historical!$B$7:$B$1244,0))/INDEX(Historical!$D$7:$D$1220,MATCH(B532,Historical!$B$7:$B$1244,0))-1)*100)</f>
        <v>0.97087378640776656</v>
      </c>
      <c r="T532" s="667">
        <f>IF(INDEX(Historical!$F$7:$F$1213,MATCH(B532,Historical!$B$7:$B$1244,0))=0,"n/a",((INDEX(Historical!$C$7:$C$1222,MATCH(B532,Historical!$B$7:$B$1244,0))/INDEX(Historical!$F$7:$F$1213,MATCH(B532,Historical!$B$7:$B$1244,0)))^(1/3)-1)*100)</f>
        <v>0.98045467936378472</v>
      </c>
      <c r="U532" s="667">
        <f>IF(INDEX(Historical!$H$7:$H$1213,MATCH(B532,Historical!$B$7:$B$1244,0))=0,"n/a",((INDEX(Historical!$C$7:$C$1222,MATCH(B532,Historical!$B$7:$B$1244,0))/INDEX(Historical!$H$7:$H$1213,MATCH(B532,Historical!$B$7:$B$1244,0)))^(1/5)-1)*100)</f>
        <v>2.0425016523617501</v>
      </c>
      <c r="V532" s="667">
        <f>IF(INDEX(Historical!$N$7:$N$1213,MATCH(B532,Historical!$B$7:$B$1244,0))=0,"n/a",((INDEX(Historical!$C$7:$C$1222,MATCH(B532,Historical!$B$7:$B$1244,0))/INDEX(Historical!$N$7:$N$1213,MATCH(B532,Historical!$B$7:$B$1244,0)))^(1/10)-1)*100)</f>
        <v>1.0160886455032658</v>
      </c>
      <c r="W532" s="668">
        <f>IF(OR(U532&lt;=0,U532="n/a",V532&lt;=0,V532="n/a"),"n/a",U532/V532)</f>
        <v>2.0101608864550444</v>
      </c>
      <c r="X532" s="669">
        <f>IF(OR(AJ532&lt;=0,AJ532="n/a",U532&lt;=0,U532="n/a"),"n/a",U532/AJ532)</f>
        <v>0.18738547269373854</v>
      </c>
      <c r="Y532" s="640"/>
      <c r="Z532" s="618">
        <f>IF(OR(AC532&lt;0.01,AC532="n/a"),"n/a",M532/AC532*100)</f>
        <v>46.357615894039732</v>
      </c>
      <c r="AA532" s="841">
        <f>IF(OR(AC532&lt;0.01,AC532="n/a"),"n/a",I532/AC532)</f>
        <v>14.102649006622515</v>
      </c>
      <c r="AB532" s="842">
        <v>12</v>
      </c>
      <c r="AC532" s="821">
        <v>9.06</v>
      </c>
      <c r="AD532" s="821">
        <v>3.45</v>
      </c>
      <c r="AE532" s="821">
        <v>5.54</v>
      </c>
      <c r="AF532" s="821">
        <v>2.0099999999999998</v>
      </c>
      <c r="AG532" s="821">
        <v>13.600000000000001</v>
      </c>
      <c r="AH532" s="821">
        <v>20.200000000000003</v>
      </c>
      <c r="AI532" s="821">
        <v>-6.660000000000001</v>
      </c>
      <c r="AJ532" s="821">
        <v>10.9</v>
      </c>
      <c r="AK532" s="821">
        <v>4.1000000000000005</v>
      </c>
      <c r="AL532" s="833">
        <v>2090</v>
      </c>
      <c r="AM532" s="827">
        <v>0.5</v>
      </c>
      <c r="AN532" s="821">
        <v>0.18</v>
      </c>
      <c r="AO532" s="705">
        <f>IF(U532="n/a","n/a",IF(AA532&lt;0,"n/a",IF(AA532="n/a","n/a",J532+U532-AA532)))</f>
        <v>-8.7729907447280109</v>
      </c>
      <c r="AP532" s="706">
        <f>IF(U532="n/a","n/a",J532+U532)</f>
        <v>5.3296582618945045</v>
      </c>
      <c r="AQ532" s="843">
        <f>IF(OR(AC532&lt;0.01,AC532="n/a",AF532="n/a"),"n/a",(I532/SQRT(22.5*AC532*(I532/AF532))-1)*100)</f>
        <v>12.242444939141063</v>
      </c>
      <c r="AR532" s="618">
        <f>INDEX(Historical!$C$7:$C$1222,MATCH(B532,Historical!$B$7:$B$1244,0))*IF(AH532="n/a",1.03,IF(AH532&lt;0,1.01,IF(AH532&gt;10,1.1,(1+AH532/100))))</f>
        <v>4.5760000000000005</v>
      </c>
      <c r="AS532" s="841">
        <f>IF($AI532="n/a",1.03*AR532,IF($AI532&lt;0,1.01*AR532,IF($AI532&gt;10,1.1*AR532,(1+$AI532/100)*AR532)))</f>
        <v>4.621760000000001</v>
      </c>
      <c r="AT532" s="841">
        <f>IF($AK532="n/a",1.03*AS532,IF($AK532&lt;0,1.01*AS532,IF($AK532&gt;10,1.1*AS532,(1+$AK532/100)*AS532)))</f>
        <v>4.8112521600000004</v>
      </c>
      <c r="AU532" s="841">
        <f>IF($AK532="n/a",1.03*AT532,IF($AK532&lt;0,1.01*AT532,IF($AK532&gt;10,1.1*AT532,(1+$AK532/100)*AT532)))</f>
        <v>5.0085134985600002</v>
      </c>
      <c r="AV532" s="841">
        <f>IF($AK532="n/a",1.03*AU532,IF($AK532&lt;0,1.01*AU532,IF($AK532&gt;10,1.1*AU532,(1+$AK532/100)*AU532)))</f>
        <v>5.2138625520009594</v>
      </c>
      <c r="AW532" s="618">
        <f>SUM(AR532:AV532)</f>
        <v>24.231388210560965</v>
      </c>
      <c r="AX532" s="713">
        <f>AW532/I532*100</f>
        <v>18.964849503452267</v>
      </c>
      <c r="AY532" s="887">
        <v>0.74</v>
      </c>
      <c r="AZ532" s="827">
        <v>13.68</v>
      </c>
      <c r="BA532" s="827">
        <v>-15.709999999999999</v>
      </c>
      <c r="BB532" s="827">
        <v>-4.45</v>
      </c>
      <c r="BC532" s="827">
        <v>-2.71</v>
      </c>
      <c r="BD532" s="861"/>
      <c r="BE532" s="594">
        <v>2018</v>
      </c>
      <c r="BF532" s="853">
        <f>IF(BE532&gt;2020,0,IF(BE532&gt;2008,1,IF(BE532&gt;2001,2,IF(BE532&gt;1990,3,IF(BE532&gt;1980,4,IF(BE532&gt;1973,5,IF(BE532&gt;1970,6,IF(BE532&gt;1960,7,IF(BE532&gt;1958,8,IF(BE532&gt;1953,9,10))))))))))</f>
        <v>1</v>
      </c>
      <c r="BG532" s="837">
        <v>1.5</v>
      </c>
      <c r="BH532" s="820" t="s">
        <v>4443</v>
      </c>
      <c r="BI532" s="820" t="s">
        <v>4444</v>
      </c>
    </row>
    <row r="533" spans="1:61" s="819" customFormat="1" x14ac:dyDescent="0.2">
      <c r="A533" s="819" t="s">
        <v>5035</v>
      </c>
      <c r="B533" s="830" t="s">
        <v>1530</v>
      </c>
      <c r="C533" s="885" t="s">
        <v>107</v>
      </c>
      <c r="D533" s="885" t="s">
        <v>117</v>
      </c>
      <c r="E533" s="699">
        <v>15</v>
      </c>
      <c r="F533" s="1122">
        <v>258</v>
      </c>
      <c r="G533" s="1105" t="s">
        <v>105</v>
      </c>
      <c r="H533" s="1105" t="s">
        <v>105</v>
      </c>
      <c r="I533" t="n">
        <v>79.4</v>
      </c>
      <c r="J533" s="618">
        <f>(M533/I533)*100</f>
        <v>5</v>
      </c>
      <c r="K533" s="832">
        <v>1.25</v>
      </c>
      <c r="L533" s="842">
        <v>4</v>
      </c>
      <c r="M533" s="609">
        <f>K533*L533</f>
        <v>5</v>
      </c>
      <c r="N533" s="825" t="s">
        <v>147</v>
      </c>
      <c r="O533" s="700">
        <v>1.2</v>
      </c>
      <c r="P533" s="603">
        <v>44974</v>
      </c>
      <c r="Q533" s="603">
        <v>45001</v>
      </c>
      <c r="R533" s="609">
        <f>(K533-O533)/O533*100</f>
        <v>4.1666666666666705</v>
      </c>
      <c r="S533" s="667">
        <f>IF(INDEX(Historical!$D$7:$D$1220,MATCH(B533,Historical!$B$7:$B$1244,0))=0,"n/a",(INDEX(Historical!$C$7:$C$1222,MATCH(B533,Historical!$B$7:$B$1244,0))/INDEX(Historical!$D$7:$D$1220,MATCH(B533,Historical!$B$7:$B$1244,0))-1)*100)</f>
        <v>4.3478260869565188</v>
      </c>
      <c r="T533" s="667">
        <f>IF(INDEX(Historical!$F$7:$F$1213,MATCH(B533,Historical!$B$7:$B$1244,0))=0,"n/a",((INDEX(Historical!$C$7:$C$1222,MATCH(B533,Historical!$B$7:$B$1244,0))/INDEX(Historical!$F$7:$F$1213,MATCH(B533,Historical!$B$7:$B$1244,0)))^(1/3)-1)*100)</f>
        <v>6.2658569182611146</v>
      </c>
      <c r="U533" s="667">
        <f>IF(INDEX(Historical!$H$7:$H$1213,MATCH(B533,Historical!$B$7:$B$1244,0))=0,"n/a",((INDEX(Historical!$C$7:$C$1222,MATCH(B533,Historical!$B$7:$B$1244,0))/INDEX(Historical!$H$7:$H$1213,MATCH(B533,Historical!$B$7:$B$1244,0)))^(1/5)-1)*100)</f>
        <v>9.8560543306117623</v>
      </c>
      <c r="V533" s="667">
        <f>IF(INDEX(Historical!$N$7:$N$1213,MATCH(B533,Historical!$B$7:$B$1244,0))=0,"n/a",((INDEX(Historical!$C$7:$C$1222,MATCH(B533,Historical!$B$7:$B$1244,0))/INDEX(Historical!$N$7:$N$1213,MATCH(B533,Historical!$B$7:$B$1244,0)))^(1/10)-1)*100)</f>
        <v>11.612317403390438</v>
      </c>
      <c r="W533" s="668">
        <f>IF(OR(U533&lt;=0,U533="n/a",V533&lt;=0,V533="n/a"),"n/a",U533/V533)</f>
        <v>0.84875860590359842</v>
      </c>
      <c r="X533" s="669" t="str">
        <f>IF(OR(AJ533&lt;=0,AJ533="n/a",U533&lt;=0,U533="n/a"),"n/a",U533/AJ533)</f>
        <v>n/a</v>
      </c>
      <c r="Y533" s="631"/>
      <c r="Z533" s="618" t="str">
        <f>IF(OR(AC533&lt;0.01,AC533="n/a"),"n/a",M533/AC533*100)</f>
        <v>n/a</v>
      </c>
      <c r="AA533" s="841" t="str">
        <f>IF(OR(AC533&lt;0.01,AC533="n/a"),"n/a",I533/AC533)</f>
        <v>n/a</v>
      </c>
      <c r="AB533" s="842">
        <v>12</v>
      </c>
      <c r="AC533" s="821">
        <v>-3.94</v>
      </c>
      <c r="AD533" s="821" t="s">
        <v>135</v>
      </c>
      <c r="AE533" s="821">
        <v>0.6</v>
      </c>
      <c r="AF533" s="821">
        <v>2.2400000000000002</v>
      </c>
      <c r="AG533" s="821">
        <v>-5.6000000000000005</v>
      </c>
      <c r="AH533" s="822">
        <v>-120.10000000000001</v>
      </c>
      <c r="AI533" s="822">
        <v>5.84</v>
      </c>
      <c r="AJ533" s="821">
        <v>-18.600000000000001</v>
      </c>
      <c r="AK533" s="821">
        <v>4.07</v>
      </c>
      <c r="AL533" s="833">
        <v>36050</v>
      </c>
      <c r="AM533" s="827">
        <v>0.13</v>
      </c>
      <c r="AN533" s="821">
        <v>1.3</v>
      </c>
      <c r="AO533" s="705" t="str">
        <f>IF(U533="n/a","n/a",IF(AA533&lt;0,"n/a",IF(AA533="n/a","n/a",J533+U533-AA533)))</f>
        <v>n/a</v>
      </c>
      <c r="AP533" s="706">
        <f>IF(U533="n/a","n/a",J533+U533)</f>
        <v>14.856054330611762</v>
      </c>
      <c r="AQ533" s="843" t="str">
        <f>IF(OR(AC533&lt;0.01,AC533="n/a",AF533="n/a"),"n/a",(I533/SQRT(22.5*AC533*(I533/AF533))-1)*100)</f>
        <v>n/a</v>
      </c>
      <c r="AR533" s="618">
        <f>INDEX(Historical!$C$7:$C$1222,MATCH(B533,Historical!$B$7:$B$1244,0))*IF(AH533="n/a",1.03,IF(AH533&lt;0,1.01,IF(AH533&gt;10,1.1,(1+AH533/100))))</f>
        <v>4.8479999999999999</v>
      </c>
      <c r="AS533" s="841">
        <f>IF($AI533="n/a",1.03*AR533,IF($AI533&lt;0,1.01*AR533,IF($AI533&gt;10,1.1*AR533,(1+$AI533/100)*AR533)))</f>
        <v>5.1311232000000002</v>
      </c>
      <c r="AT533" s="841">
        <f>IF($AK533="n/a",1.03*AS533,IF($AK533&lt;0,1.01*AS533,IF($AK533&gt;10,1.1*AS533,(1+$AK533/100)*AS533)))</f>
        <v>5.3399599142399996</v>
      </c>
      <c r="AU533" s="841">
        <f>IF($AK533="n/a",1.03*AT533,IF($AK533&lt;0,1.01*AT533,IF($AK533&gt;10,1.1*AT533,(1+$AK533/100)*AT533)))</f>
        <v>5.5572962827495678</v>
      </c>
      <c r="AV533" s="841">
        <f>IF($AK533="n/a",1.03*AU533,IF($AK533&lt;0,1.01*AU533,IF($AK533&gt;10,1.1*AU533,(1+$AK533/100)*AU533)))</f>
        <v>5.783478241457475</v>
      </c>
      <c r="AW533" s="618">
        <f>SUM(AR533:AV533)</f>
        <v>26.659857638447043</v>
      </c>
      <c r="AX533" s="713">
        <f>AW533/I533*100</f>
        <v>26.659857638447043</v>
      </c>
      <c r="AY533" s="887">
        <v>1.4</v>
      </c>
      <c r="AZ533" s="827">
        <v>17.010000000000002</v>
      </c>
      <c r="BA533" s="827">
        <v>-18.39</v>
      </c>
      <c r="BB533" s="827">
        <v>-0.71000000000000008</v>
      </c>
      <c r="BC533" s="827">
        <v>0.61</v>
      </c>
      <c r="BD533" s="861"/>
      <c r="BE533" s="594">
        <v>2009</v>
      </c>
      <c r="BF533" s="853">
        <f>IF(BE533&gt;2020,0,IF(BE533&gt;2008,1,IF(BE533&gt;2001,2,IF(BE533&gt;1990,3,IF(BE533&gt;1980,4,IF(BE533&gt;1973,5,IF(BE533&gt;1970,6,IF(BE533&gt;1960,7,IF(BE533&gt;1958,8,IF(BE533&gt;1953,9,10))))))))))</f>
        <v>1</v>
      </c>
      <c r="BG533" s="837">
        <v>-0.2</v>
      </c>
      <c r="BH533" s="820" t="s">
        <v>4443</v>
      </c>
      <c r="BI533" s="820" t="s">
        <v>4444</v>
      </c>
    </row>
    <row r="534" spans="1:61" s="819" customFormat="1" ht="12.75" customHeight="1" x14ac:dyDescent="0.2">
      <c r="A534" s="826" t="s">
        <v>5036</v>
      </c>
      <c r="B534" s="830" t="s">
        <v>726</v>
      </c>
      <c r="C534" s="885" t="s">
        <v>107</v>
      </c>
      <c r="D534" s="885" t="s">
        <v>4197</v>
      </c>
      <c r="E534" s="699">
        <v>29</v>
      </c>
      <c r="F534" s="1122">
        <v>113</v>
      </c>
      <c r="G534" s="1104" t="s">
        <v>105</v>
      </c>
      <c r="H534" s="1104" t="s">
        <v>105</v>
      </c>
      <c r="I534" s="829">
        <v>24</v>
      </c>
      <c r="J534" s="618">
        <f>(M534/I534)*100</f>
        <v>2.083333333333333</v>
      </c>
      <c r="K534" s="832">
        <v>0.25</v>
      </c>
      <c r="L534" s="842">
        <v>2</v>
      </c>
      <c r="M534" s="609">
        <f>K534*L534</f>
        <v>0.5</v>
      </c>
      <c r="N534" s="825" t="s">
        <v>228</v>
      </c>
      <c r="O534" s="703">
        <v>0.23</v>
      </c>
      <c r="P534" s="603">
        <v>44756</v>
      </c>
      <c r="Q534" s="603">
        <v>44771</v>
      </c>
      <c r="R534" s="609">
        <f>(K534-O534)/O534*100</f>
        <v>8.6956521739130395</v>
      </c>
      <c r="S534" s="667">
        <f>IF(INDEX(Historical!$D$7:$D$1220,MATCH(B534,Historical!$B$7:$B$1244,0))=0,"n/a",(INDEX(Historical!$C$7:$C$1222,MATCH(B534,Historical!$B$7:$B$1244,0))/INDEX(Historical!$D$7:$D$1220,MATCH(B534,Historical!$B$7:$B$1244,0))-1)*100)</f>
        <v>9.0909090909090828</v>
      </c>
      <c r="T534" s="667">
        <f>IF(INDEX(Historical!$F$7:$F$1213,MATCH(B534,Historical!$B$7:$B$1244,0))=0,"n/a",((INDEX(Historical!$C$7:$C$1222,MATCH(B534,Historical!$B$7:$B$1244,0))/INDEX(Historical!$F$7:$F$1213,MATCH(B534,Historical!$B$7:$B$1244,0)))^(1/3)-1)*100)</f>
        <v>8.0983869874452274</v>
      </c>
      <c r="U534" s="667">
        <f>IF(INDEX(Historical!$H$7:$H$1213,MATCH(B534,Historical!$B$7:$B$1244,0))=0,"n/a",((INDEX(Historical!$C$7:$C$1222,MATCH(B534,Historical!$B$7:$B$1244,0))/INDEX(Historical!$H$7:$H$1213,MATCH(B534,Historical!$B$7:$B$1244,0)))^(1/5)-1)*100)</f>
        <v>8.4471771197698544</v>
      </c>
      <c r="V534" s="667">
        <f>IF(INDEX(Historical!$N$7:$N$1213,MATCH(B534,Historical!$B$7:$B$1244,0))=0,"n/a",((INDEX(Historical!$C$7:$C$1222,MATCH(B534,Historical!$B$7:$B$1244,0))/INDEX(Historical!$N$7:$N$1213,MATCH(B534,Historical!$B$7:$B$1244,0)))^(1/10)-1)*100)</f>
        <v>7.7859739573856501</v>
      </c>
      <c r="W534" s="668">
        <f>IF(OR(U534&lt;=0,U534="n/a",V534&lt;=0,V534="n/a"),"n/a",U534/V534)</f>
        <v>1.0849223444623775</v>
      </c>
      <c r="X534" s="669" t="str">
        <f>IF(OR(AJ534&lt;=0,AJ534="n/a",U534&lt;=0,U534="n/a"),"n/a",U534/AJ534)</f>
        <v>n/a</v>
      </c>
      <c r="Y534" s="641" t="s">
        <v>4245</v>
      </c>
      <c r="Z534" s="618" t="str">
        <f>IF(OR(AC534&lt;0.01,AC534="n/a"),"n/a",M534/AC534*100)</f>
        <v>n/a</v>
      </c>
      <c r="AA534" s="841" t="str">
        <f>IF(OR(AC534&lt;0.01,AC534="n/a"),"n/a",I534/AC534)</f>
        <v>n/a</v>
      </c>
      <c r="AB534" s="842">
        <v>12</v>
      </c>
      <c r="AC534" s="821" t="s">
        <v>135</v>
      </c>
      <c r="AD534" s="821" t="s">
        <v>135</v>
      </c>
      <c r="AE534" s="821" t="s">
        <v>135</v>
      </c>
      <c r="AF534" s="821" t="s">
        <v>135</v>
      </c>
      <c r="AG534" s="821" t="s">
        <v>135</v>
      </c>
      <c r="AH534" s="821" t="s">
        <v>135</v>
      </c>
      <c r="AI534" s="821" t="s">
        <v>135</v>
      </c>
      <c r="AJ534" s="821" t="s">
        <v>135</v>
      </c>
      <c r="AK534" s="821" t="s">
        <v>135</v>
      </c>
      <c r="AL534" s="833" t="s">
        <v>135</v>
      </c>
      <c r="AM534" s="827" t="s">
        <v>135</v>
      </c>
      <c r="AN534" s="821" t="s">
        <v>135</v>
      </c>
      <c r="AO534" s="705" t="str">
        <f>IF(U534="n/a","n/a",IF(AA534&lt;0,"n/a",IF(AA534="n/a","n/a",J534+U534-AA534)))</f>
        <v>n/a</v>
      </c>
      <c r="AP534" s="706">
        <f>IF(U534="n/a","n/a",J534+U534)</f>
        <v>10.530510453103187</v>
      </c>
      <c r="AQ534" s="843" t="str">
        <f>IF(OR(AC534&lt;0.01,AC534="n/a",AF534="n/a"),"n/a",(I534/SQRT(22.5*AC534*(I534/AF534))-1)*100)</f>
        <v>n/a</v>
      </c>
      <c r="AR534" s="618">
        <f>INDEX(Historical!$C$7:$C$1222,MATCH(B534,Historical!$B$7:$B$1244,0))*IF(AH534="n/a",1.03,IF(AH534&lt;0,1.01,IF(AH534&gt;10,1.1,(1+AH534/100))))</f>
        <v>0.49440000000000001</v>
      </c>
      <c r="AS534" s="841">
        <f>IF($AI534="n/a",1.03*AR534,IF($AI534&lt;0,1.01*AR534,IF($AI534&gt;10,1.1*AR534,(1+$AI534/100)*AR534)))</f>
        <v>0.50923200000000002</v>
      </c>
      <c r="AT534" s="841">
        <f>IF($AK534="n/a",1.03*AS534,IF($AK534&lt;0,1.01*AS534,IF($AK534&gt;10,1.1*AS534,(1+$AK534/100)*AS534)))</f>
        <v>0.52450896000000002</v>
      </c>
      <c r="AU534" s="841">
        <f>IF($AK534="n/a",1.03*AT534,IF($AK534&lt;0,1.01*AT534,IF($AK534&gt;10,1.1*AT534,(1+$AK534/100)*AT534)))</f>
        <v>0.5402442288</v>
      </c>
      <c r="AV534" s="841">
        <f>IF($AK534="n/a",1.03*AU534,IF($AK534&lt;0,1.01*AU534,IF($AK534&gt;10,1.1*AU534,(1+$AK534/100)*AU534)))</f>
        <v>0.55645155566400006</v>
      </c>
      <c r="AW534" s="618">
        <f>SUM(AR534:AV534)</f>
        <v>2.6248367444639999</v>
      </c>
      <c r="AX534" s="713">
        <f>AW534/I534*100</f>
        <v>10.936819768599999</v>
      </c>
      <c r="AY534" s="887" t="s">
        <v>135</v>
      </c>
      <c r="AZ534" s="827" t="s">
        <v>135</v>
      </c>
      <c r="BA534" s="827" t="s">
        <v>135</v>
      </c>
      <c r="BB534" s="827" t="s">
        <v>135</v>
      </c>
      <c r="BC534" s="827" t="s">
        <v>135</v>
      </c>
      <c r="BD534" s="861" t="s">
        <v>4126</v>
      </c>
      <c r="BE534" s="594">
        <v>1994</v>
      </c>
      <c r="BF534" s="853">
        <f>IF(BE534&gt;2020,0,IF(BE534&gt;2008,1,IF(BE534&gt;2001,2,IF(BE534&gt;1990,3,IF(BE534&gt;1980,4,IF(BE534&gt;1973,5,IF(BE534&gt;1970,6,IF(BE534&gt;1960,7,IF(BE534&gt;1958,8,IF(BE534&gt;1953,9,10))))))))))</f>
        <v>3</v>
      </c>
      <c r="BG534" s="837" t="s">
        <v>135</v>
      </c>
      <c r="BH534" s="820" t="s">
        <v>4443</v>
      </c>
      <c r="BI534" s="820" t="s">
        <v>4444</v>
      </c>
    </row>
    <row r="535" spans="1:61" s="819" customFormat="1" ht="12.75" customHeight="1" x14ac:dyDescent="0.2">
      <c r="A535" s="836" t="s">
        <v>5383</v>
      </c>
      <c r="B535" s="830" t="s">
        <v>5378</v>
      </c>
      <c r="C535" s="885" t="s">
        <v>4178</v>
      </c>
      <c r="D535" s="885" t="s">
        <v>4179</v>
      </c>
      <c r="E535" s="699">
        <v>5</v>
      </c>
      <c r="F535" s="1122">
        <v>703</v>
      </c>
      <c r="G535" s="1116" t="s">
        <v>105</v>
      </c>
      <c r="H535" s="1116" t="s">
        <v>105</v>
      </c>
      <c r="I535" s="829">
        <v>14.63</v>
      </c>
      <c r="J535" s="618">
        <f>(M535/I535)*100</f>
        <v>6.4935064935064926</v>
      </c>
      <c r="K535" s="832">
        <v>0.23749999999999999</v>
      </c>
      <c r="L535" s="842">
        <v>4</v>
      </c>
      <c r="M535" s="609">
        <f>K535*L535</f>
        <v>0.95</v>
      </c>
      <c r="N535" s="825" t="s">
        <v>507</v>
      </c>
      <c r="O535" s="700">
        <v>0.23499999999999999</v>
      </c>
      <c r="P535" s="603">
        <v>44971</v>
      </c>
      <c r="Q535" s="603">
        <v>44985</v>
      </c>
      <c r="R535" s="609">
        <f>(K535-O535)/O535*100</f>
        <v>1.0638297872340436</v>
      </c>
      <c r="S535" s="667">
        <f>IF(INDEX(Historical!$D$7:$D$1220,MATCH(B535,Historical!$B$7:$B$1244,0))=0,"n/a",(INDEX(Historical!$C$7:$C$1222,MATCH(B535,Historical!$B$7:$B$1244,0))/INDEX(Historical!$D$7:$D$1220,MATCH(B535,Historical!$B$7:$B$1244,0))-1)*100)</f>
        <v>4.5197740112994378</v>
      </c>
      <c r="T535" s="667">
        <f>IF(INDEX(Historical!$F$7:$F$1213,MATCH(B535,Historical!$B$7:$B$1244,0))=0,"n/a",((INDEX(Historical!$C$7:$C$1222,MATCH(B535,Historical!$B$7:$B$1244,0))/INDEX(Historical!$F$7:$F$1213,MATCH(B535,Historical!$B$7:$B$1244,0)))^(1/3)-1)*100)</f>
        <v>65.786271683498271</v>
      </c>
      <c r="U535" s="667" t="str">
        <f>IF(INDEX(Historical!$H$7:$H$1213,MATCH(B535,Historical!$B$7:$B$1244,0))=0,"n/a",((INDEX(Historical!$C$7:$C$1222,MATCH(B535,Historical!$B$7:$B$1244,0))/INDEX(Historical!$H$7:$H$1213,MATCH(B535,Historical!$B$7:$B$1244,0)))^(1/5)-1)*100)</f>
        <v>n/a</v>
      </c>
      <c r="V535" s="667" t="str">
        <f>IF(INDEX(Historical!$N$7:$N$1213,MATCH(B535,Historical!$B$7:$B$1244,0))=0,"n/a",((INDEX(Historical!$C$7:$C$1222,MATCH(B535,Historical!$B$7:$B$1244,0))/INDEX(Historical!$N$7:$N$1213,MATCH(B535,Historical!$B$7:$B$1244,0)))^(1/10)-1)*100)</f>
        <v>n/a</v>
      </c>
      <c r="W535" s="668" t="str">
        <f>IF(OR(U535&lt;=0,U535="n/a",V535&lt;=0,V535="n/a"),"n/a",U535/V535)</f>
        <v>n/a</v>
      </c>
      <c r="X535" s="669" t="str">
        <f>IF(OR(AJ535&lt;=0,AJ535="n/a",U535&lt;=0,U535="n/a"),"n/a",U535/AJ535)</f>
        <v>n/a</v>
      </c>
      <c r="Y535" s="640"/>
      <c r="Z535" s="618">
        <f>IF(OR(AC535&lt;0.01,AC535="n/a"),"n/a",M535/AC535*100)</f>
        <v>730.76923076923072</v>
      </c>
      <c r="AA535" s="841">
        <f>IF(OR(AC535&lt;0.01,AC535="n/a"),"n/a",I535/AC535)</f>
        <v>112.53846153846155</v>
      </c>
      <c r="AB535" s="842">
        <v>12</v>
      </c>
      <c r="AC535" s="821">
        <v>0.13</v>
      </c>
      <c r="AD535" s="821" t="s">
        <v>135</v>
      </c>
      <c r="AE535" s="821">
        <v>5.75</v>
      </c>
      <c r="AF535" s="821">
        <v>1.22</v>
      </c>
      <c r="AG535" s="821">
        <v>1.0999999999999999</v>
      </c>
      <c r="AH535" s="821">
        <v>202.5</v>
      </c>
      <c r="AI535" s="821">
        <v>-113.3</v>
      </c>
      <c r="AJ535" s="821">
        <v>-17</v>
      </c>
      <c r="AK535" s="821" t="s">
        <v>135</v>
      </c>
      <c r="AL535" s="833">
        <v>285.08999999999997</v>
      </c>
      <c r="AM535" s="827">
        <v>1.7999999999999998</v>
      </c>
      <c r="AN535" s="821">
        <v>0.84</v>
      </c>
      <c r="AO535" s="705" t="str">
        <f>IF(U535="n/a","n/a",IF(AA535&lt;0,"n/a",IF(AA535="n/a","n/a",J535+U535-AA535)))</f>
        <v>n/a</v>
      </c>
      <c r="AP535" s="706" t="str">
        <f>IF(U535="n/a","n/a",J535+U535)</f>
        <v>n/a</v>
      </c>
      <c r="AQ535" s="843">
        <f>IF(OR(AC535&lt;0.01,AC535="n/a",AF535="n/a"),"n/a",(I535/SQRT(22.5*AC535*(I535/AF535))-1)*100)</f>
        <v>147.02399620452806</v>
      </c>
      <c r="AR535" s="618">
        <f>INDEX(Historical!$C$7:$C$1222,MATCH(B535,Historical!$B$7:$B$1244,0))*IF(AH535="n/a",1.03,IF(AH535&lt;0,1.01,IF(AH535&gt;10,1.1,(1+AH535/100))))</f>
        <v>1.0175000000000001</v>
      </c>
      <c r="AS535" s="841">
        <f>IF($AI535="n/a",1.03*AR535,IF($AI535&lt;0,1.01*AR535,IF($AI535&gt;10,1.1*AR535,(1+$AI535/100)*AR535)))</f>
        <v>1.0276750000000001</v>
      </c>
      <c r="AT535" s="841">
        <f>IF($AK535="n/a",1.03*AS535,IF($AK535&lt;0,1.01*AS535,IF($AK535&gt;10,1.1*AS535,(1+$AK535/100)*AS535)))</f>
        <v>1.0585052500000001</v>
      </c>
      <c r="AU535" s="841">
        <f>IF($AK535="n/a",1.03*AT535,IF($AK535&lt;0,1.01*AT535,IF($AK535&gt;10,1.1*AT535,(1+$AK535/100)*AT535)))</f>
        <v>1.0902604075000002</v>
      </c>
      <c r="AV535" s="841">
        <f>IF($AK535="n/a",1.03*AU535,IF($AK535&lt;0,1.01*AU535,IF($AK535&gt;10,1.1*AU535,(1+$AK535/100)*AU535)))</f>
        <v>1.1229682197250002</v>
      </c>
      <c r="AW535" s="618">
        <f>SUM(AR535:AV535)</f>
        <v>5.3169088772250008</v>
      </c>
      <c r="AX535" s="713">
        <f>AW535/I535*100</f>
        <v>36.342507704887225</v>
      </c>
      <c r="AY535" s="887">
        <v>0.63</v>
      </c>
      <c r="AZ535" s="827">
        <v>3.47</v>
      </c>
      <c r="BA535" s="827">
        <v>-22.1</v>
      </c>
      <c r="BB535" s="827">
        <v>-2.8000000000000003</v>
      </c>
      <c r="BC535" s="827">
        <v>-4.49</v>
      </c>
      <c r="BD535" s="861"/>
      <c r="BE535" s="594">
        <v>2019</v>
      </c>
      <c r="BF535" s="853">
        <f>IF(BE535&gt;2020,0,IF(BE535&gt;2008,1,IF(BE535&gt;2001,2,IF(BE535&gt;1990,3,IF(BE535&gt;1980,4,IF(BE535&gt;1973,5,IF(BE535&gt;1970,6,IF(BE535&gt;1960,7,IF(BE535&gt;1958,8,IF(BE535&gt;1953,9,10))))))))))</f>
        <v>1</v>
      </c>
      <c r="BG535" s="837">
        <v>0.5</v>
      </c>
      <c r="BH535" s="820" t="s">
        <v>4443</v>
      </c>
      <c r="BI535" s="820" t="s">
        <v>4445</v>
      </c>
    </row>
    <row r="536" spans="1:61" s="819" customFormat="1" ht="12.75" customHeight="1" x14ac:dyDescent="0.2">
      <c r="A536" s="826" t="s">
        <v>1498</v>
      </c>
      <c r="B536" s="830" t="s">
        <v>1499</v>
      </c>
      <c r="C536" s="885" t="s">
        <v>177</v>
      </c>
      <c r="D536" s="885" t="s">
        <v>4195</v>
      </c>
      <c r="E536" s="699">
        <v>12</v>
      </c>
      <c r="F536" s="1122">
        <v>401</v>
      </c>
      <c r="G536" s="1122" t="s">
        <v>36</v>
      </c>
      <c r="H536" s="1122" t="s">
        <v>36</v>
      </c>
      <c r="I536" t="n">
        <v>96.23</v>
      </c>
      <c r="J536" s="618">
        <f>(M536/I536)*100</f>
        <v>4.0951638065522618</v>
      </c>
      <c r="K536" s="832">
        <v>1.05</v>
      </c>
      <c r="L536" s="842">
        <v>4</v>
      </c>
      <c r="M536" s="609">
        <f>K536*L536</f>
        <v>4.2</v>
      </c>
      <c r="N536" s="825" t="s">
        <v>118</v>
      </c>
      <c r="O536" s="700">
        <v>0.97</v>
      </c>
      <c r="P536" s="603">
        <v>44974</v>
      </c>
      <c r="Q536" s="603">
        <v>44986</v>
      </c>
      <c r="R536" s="609">
        <f>(K536-O536)/O536*100</f>
        <v>8.2474226804123791</v>
      </c>
      <c r="S536" s="667">
        <f>IF(INDEX(Historical!$D$7:$D$1220,MATCH(B536,Historical!$B$7:$B$1244,0))=0,"n/a",(INDEX(Historical!$C$7:$C$1222,MATCH(B536,Historical!$B$7:$B$1244,0))/INDEX(Historical!$D$7:$D$1220,MATCH(B536,Historical!$B$7:$B$1244,0))-1)*100)</f>
        <v>5.8011049723756924</v>
      </c>
      <c r="T536" s="667">
        <f>IF(INDEX(Historical!$F$7:$F$1213,MATCH(B536,Historical!$B$7:$B$1244,0))=0,"n/a",((INDEX(Historical!$C$7:$C$1222,MATCH(B536,Historical!$B$7:$B$1244,0))/INDEX(Historical!$F$7:$F$1213,MATCH(B536,Historical!$B$7:$B$1244,0)))^(1/3)-1)*100)</f>
        <v>3.0489513222340614</v>
      </c>
      <c r="U536" s="667">
        <f>IF(INDEX(Historical!$H$7:$H$1213,MATCH(B536,Historical!$B$7:$B$1244,0))=0,"n/a",((INDEX(Historical!$C$7:$C$1222,MATCH(B536,Historical!$B$7:$B$1244,0))/INDEX(Historical!$H$7:$H$1213,MATCH(B536,Historical!$B$7:$B$1244,0)))^(1/5)-1)*100)</f>
        <v>7.0057771207624242</v>
      </c>
      <c r="V536" s="667">
        <f>IF(INDEX(Historical!$N$7:$N$1213,MATCH(B536,Historical!$B$7:$B$1244,0))=0,"n/a",((INDEX(Historical!$C$7:$C$1222,MATCH(B536,Historical!$B$7:$B$1244,0))/INDEX(Historical!$N$7:$N$1213,MATCH(B536,Historical!$B$7:$B$1244,0)))^(1/10)-1)*100)</f>
        <v>23.879266734662387</v>
      </c>
      <c r="W536" s="668">
        <f>IF(OR(U536&lt;=0,U536="n/a",V536&lt;=0,V536="n/a"),"n/a",U536/V536)</f>
        <v>0.29338325998901216</v>
      </c>
      <c r="X536" s="669">
        <f>IF(OR(AJ536&lt;=0,AJ536="n/a",U536&lt;=0,U536="n/a"),"n/a",U536/AJ536)</f>
        <v>0.18291846268309203</v>
      </c>
      <c r="Y536" s="640"/>
      <c r="Z536" s="618">
        <f>IF(OR(AC536&lt;0.01,AC536="n/a"),"n/a",M536/AC536*100)</f>
        <v>18.316615787178371</v>
      </c>
      <c r="AA536" s="841">
        <f>IF(OR(AC536&lt;0.01,AC536="n/a"),"n/a",I536/AC536)</f>
        <v>4.4727431312690795</v>
      </c>
      <c r="AB536" s="842">
        <v>12</v>
      </c>
      <c r="AC536" s="821">
        <v>22.93</v>
      </c>
      <c r="AD536" s="821">
        <v>0.15</v>
      </c>
      <c r="AE536" s="821">
        <v>0.28000000000000003</v>
      </c>
      <c r="AF536" s="821">
        <v>1.66</v>
      </c>
      <c r="AG536" s="821">
        <v>42.4</v>
      </c>
      <c r="AH536" s="821">
        <v>683.90000000000009</v>
      </c>
      <c r="AI536" s="821">
        <v>-12.950000000000001</v>
      </c>
      <c r="AJ536" s="821">
        <v>38.299999999999997</v>
      </c>
      <c r="AK536" s="821">
        <v>30.3</v>
      </c>
      <c r="AL536" s="833">
        <v>47310</v>
      </c>
      <c r="AM536" s="827">
        <v>0.2</v>
      </c>
      <c r="AN536" s="821">
        <v>0.57999999999999996</v>
      </c>
      <c r="AO536" s="705">
        <f>IF(U536="n/a","n/a",IF(AA536&lt;0,"n/a",IF(AA536="n/a","n/a",J536+U536-AA536)))</f>
        <v>6.6281977960456055</v>
      </c>
      <c r="AP536" s="706">
        <f>IF(U536="n/a","n/a",J536+U536)</f>
        <v>11.100940927314685</v>
      </c>
      <c r="AQ536" s="843">
        <f>IF(OR(AC536&lt;0.01,AC536="n/a",AF536="n/a"),"n/a",(I536/SQRT(22.5*AC536*(I536/AF536))-1)*100)</f>
        <v>-42.555326722501754</v>
      </c>
      <c r="AR536" s="618">
        <f>INDEX(Historical!$C$7:$C$1222,MATCH(B536,Historical!$B$7:$B$1244,0))*IF(AH536="n/a",1.03,IF(AH536&lt;0,1.01,IF(AH536&gt;10,1.1,(1+AH536/100))))</f>
        <v>4.2130000000000001</v>
      </c>
      <c r="AS536" s="841">
        <f>IF($AI536="n/a",1.03*AR536,IF($AI536&lt;0,1.01*AR536,IF($AI536&gt;10,1.1*AR536,(1+$AI536/100)*AR536)))</f>
        <v>4.2551300000000003</v>
      </c>
      <c r="AT536" s="841">
        <f>IF($AK536="n/a",1.03*AS536,IF($AK536&lt;0,1.01*AS536,IF($AK536&gt;10,1.1*AS536,(1+$AK536/100)*AS536)))</f>
        <v>4.6806430000000008</v>
      </c>
      <c r="AU536" s="841">
        <f>IF($AK536="n/a",1.03*AT536,IF($AK536&lt;0,1.01*AT536,IF($AK536&gt;10,1.1*AT536,(1+$AK536/100)*AT536)))</f>
        <v>5.1487073000000017</v>
      </c>
      <c r="AV536" s="841">
        <f>IF($AK536="n/a",1.03*AU536,IF($AK536&lt;0,1.01*AU536,IF($AK536&gt;10,1.1*AU536,(1+$AK536/100)*AU536)))</f>
        <v>5.6635780300000027</v>
      </c>
      <c r="AW536" s="618">
        <f>SUM(AR536:AV536)</f>
        <v>23.961058330000007</v>
      </c>
      <c r="AX536" s="713">
        <f>AW536/I536*100</f>
        <v>23.362966390405624</v>
      </c>
      <c r="AY536" s="887">
        <v>1.37</v>
      </c>
      <c r="AZ536" s="827">
        <v>38.879999999999995</v>
      </c>
      <c r="BA536" s="827">
        <v>-9.66</v>
      </c>
      <c r="BB536" s="827">
        <v>-0.57999999999999996</v>
      </c>
      <c r="BC536" s="827">
        <v>6.72</v>
      </c>
      <c r="BD536" s="861"/>
      <c r="BE536" s="594">
        <v>2012</v>
      </c>
      <c r="BF536" s="853">
        <f>IF(BE536&gt;2020,0,IF(BE536&gt;2008,1,IF(BE536&gt;2001,2,IF(BE536&gt;1990,3,IF(BE536&gt;1980,4,IF(BE536&gt;1973,5,IF(BE536&gt;1970,6,IF(BE536&gt;1960,7,IF(BE536&gt;1958,8,IF(BE536&gt;1953,9,10))))))))))</f>
        <v>1</v>
      </c>
      <c r="BG536" s="837">
        <v>15.9</v>
      </c>
      <c r="BH536" s="820" t="s">
        <v>4443</v>
      </c>
      <c r="BI536" s="820" t="s">
        <v>4444</v>
      </c>
    </row>
    <row r="537" spans="1:61" s="819" customFormat="1" ht="12.75" customHeight="1" x14ac:dyDescent="0.2">
      <c r="A537" s="819" t="s">
        <v>5367</v>
      </c>
      <c r="B537" s="575" t="s">
        <v>5364</v>
      </c>
      <c r="C537" s="885" t="s">
        <v>111</v>
      </c>
      <c r="D537" s="885" t="s">
        <v>4223</v>
      </c>
      <c r="E537" s="699">
        <v>5</v>
      </c>
      <c r="F537" s="1122">
        <v>701</v>
      </c>
      <c r="G537" s="1116" t="s">
        <v>105</v>
      </c>
      <c r="H537" s="1116" t="s">
        <v>105</v>
      </c>
      <c r="I537" t="n">
        <v>166.52</v>
      </c>
      <c r="J537" s="618">
        <f>(M537/I537)*100</f>
        <v>0.19826517967781909</v>
      </c>
      <c r="K537" s="832">
        <v>0.08</v>
      </c>
      <c r="L537" s="842">
        <v>4</v>
      </c>
      <c r="M537" s="609">
        <f>K537*L537</f>
        <v>0.32</v>
      </c>
      <c r="N537" s="825" t="s">
        <v>483</v>
      </c>
      <c r="O537" s="700">
        <v>7.0000000000000007E-2</v>
      </c>
      <c r="P537" s="603">
        <v>44925</v>
      </c>
      <c r="Q537" s="603">
        <v>44939</v>
      </c>
      <c r="R537" s="609">
        <f>(K537-O537)/O537*100</f>
        <v>14.285714285714276</v>
      </c>
      <c r="S537" s="667">
        <f>IF(INDEX(Historical!$D$7:$D$1220,MATCH(B537,Historical!$B$7:$B$1244,0))=0,"n/a",(INDEX(Historical!$C$7:$C$1222,MATCH(B537,Historical!$B$7:$B$1244,0))/INDEX(Historical!$D$7:$D$1220,MATCH(B537,Historical!$B$7:$B$1244,0))-1)*100)</f>
        <v>16.666666666666675</v>
      </c>
      <c r="T537" s="667">
        <f>IF(INDEX(Historical!$F$7:$F$1213,MATCH(B537,Historical!$B$7:$B$1244,0))=0,"n/a",((INDEX(Historical!$C$7:$C$1222,MATCH(B537,Historical!$B$7:$B$1244,0))/INDEX(Historical!$F$7:$F$1213,MATCH(B537,Historical!$B$7:$B$1244,0)))^(1/3)-1)*100)</f>
        <v>20.507113208761506</v>
      </c>
      <c r="U537" s="667" t="str">
        <f>IF(INDEX(Historical!$H$7:$H$1213,MATCH(B537,Historical!$B$7:$B$1244,0))=0,"n/a",((INDEX(Historical!$C$7:$C$1222,MATCH(B537,Historical!$B$7:$B$1244,0))/INDEX(Historical!$H$7:$H$1213,MATCH(B537,Historical!$B$7:$B$1244,0)))^(1/5)-1)*100)</f>
        <v>n/a</v>
      </c>
      <c r="V537" s="667" t="str">
        <f>IF(INDEX(Historical!$N$7:$N$1213,MATCH(B537,Historical!$B$7:$B$1244,0))=0,"n/a",((INDEX(Historical!$C$7:$C$1222,MATCH(B537,Historical!$B$7:$B$1244,0))/INDEX(Historical!$N$7:$N$1213,MATCH(B537,Historical!$B$7:$B$1244,0)))^(1/10)-1)*100)</f>
        <v>n/a</v>
      </c>
      <c r="W537" s="668" t="str">
        <f>IF(OR(U537&lt;=0,U537="n/a",V537&lt;=0,V537="n/a"),"n/a",U537/V537)</f>
        <v>n/a</v>
      </c>
      <c r="X537" s="669" t="str">
        <f>IF(OR(AJ537&lt;=0,AJ537="n/a",U537&lt;=0,U537="n/a"),"n/a",U537/AJ537)</f>
        <v>n/a</v>
      </c>
      <c r="Y537" s="830"/>
      <c r="Z537" s="618">
        <f>IF(OR(AC537&lt;0.01,AC537="n/a"),"n/a",M537/AC537*100)</f>
        <v>9.6385542168674707</v>
      </c>
      <c r="AA537" s="841">
        <f>IF(OR(AC537&lt;0.01,AC537="n/a"),"n/a",I537/AC537)</f>
        <v>48.614457831325304</v>
      </c>
      <c r="AB537" s="842">
        <v>12</v>
      </c>
      <c r="AC537" s="821">
        <v>3.32</v>
      </c>
      <c r="AD537" s="821">
        <v>4.07</v>
      </c>
      <c r="AE537" s="821">
        <v>1.35</v>
      </c>
      <c r="AF537" s="821">
        <v>4.33</v>
      </c>
      <c r="AG537" s="821">
        <v>9.4</v>
      </c>
      <c r="AH537" s="821">
        <v>-0.70000000000000007</v>
      </c>
      <c r="AI537" s="821">
        <v>13.58</v>
      </c>
      <c r="AJ537" s="821">
        <v>16.3</v>
      </c>
      <c r="AK537" s="821">
        <v>12.04</v>
      </c>
      <c r="AL537" s="833">
        <v>23130</v>
      </c>
      <c r="AM537" s="827">
        <v>0.2</v>
      </c>
      <c r="AN537" s="821">
        <v>0.69</v>
      </c>
      <c r="AO537" s="705" t="str">
        <f>IF(U537="n/a","n/a",IF(AA537&lt;0,"n/a",IF(AA537="n/a","n/a",J537+U537-AA537)))</f>
        <v>n/a</v>
      </c>
      <c r="AP537" s="706" t="str">
        <f>IF(U537="n/a","n/a",J537+U537)</f>
        <v>n/a</v>
      </c>
      <c r="AQ537" s="843">
        <f>IF(OR(AC537&lt;0.01,AC537="n/a",AF537="n/a"),"n/a",(I537/SQRT(22.5*AC537*(I537/AF537))-1)*100)</f>
        <v>205.86896425295049</v>
      </c>
      <c r="AR537" s="618">
        <f>INDEX(Historical!$C$7:$C$1222,MATCH(B537,Historical!$B$7:$B$1244,0))*IF(AH537="n/a",1.03,IF(AH537&lt;0,1.01,IF(AH537&gt;10,1.1,(1+AH537/100))))</f>
        <v>0.28280000000000005</v>
      </c>
      <c r="AS537" s="841">
        <f>IF($AI537="n/a",1.03*AR537,IF($AI537&lt;0,1.01*AR537,IF($AI537&gt;10,1.1*AR537,(1+$AI537/100)*AR537)))</f>
        <v>0.31108000000000008</v>
      </c>
      <c r="AT537" s="841">
        <f>IF($AK537="n/a",1.03*AS537,IF($AK537&lt;0,1.01*AS537,IF($AK537&gt;10,1.1*AS537,(1+$AK537/100)*AS537)))</f>
        <v>0.3421880000000001</v>
      </c>
      <c r="AU537" s="841">
        <f>IF($AK537="n/a",1.03*AT537,IF($AK537&lt;0,1.01*AT537,IF($AK537&gt;10,1.1*AT537,(1+$AK537/100)*AT537)))</f>
        <v>0.37640680000000015</v>
      </c>
      <c r="AV537" s="841">
        <f>IF($AK537="n/a",1.03*AU537,IF($AK537&lt;0,1.01*AU537,IF($AK537&gt;10,1.1*AU537,(1+$AK537/100)*AU537)))</f>
        <v>0.41404748000000019</v>
      </c>
      <c r="AW537" s="618">
        <f>SUM(AR537:AV537)</f>
        <v>1.7265222800000006</v>
      </c>
      <c r="AX537" s="713">
        <f>AW537/I537*100</f>
        <v>1.0697164064436189</v>
      </c>
      <c r="AY537" s="887">
        <v>1.0900000000000001</v>
      </c>
      <c r="AZ537" s="827">
        <v>52.09</v>
      </c>
      <c r="BA537" s="827">
        <v>-4.3600000000000003</v>
      </c>
      <c r="BB537" s="827">
        <v>8.99</v>
      </c>
      <c r="BC537" s="827">
        <v>16.989999999999998</v>
      </c>
      <c r="BD537" s="861"/>
      <c r="BE537" s="594">
        <v>2019</v>
      </c>
      <c r="BF537" s="853">
        <f>IF(BE537&gt;2020,0,IF(BE537&gt;2008,1,IF(BE537&gt;2001,2,IF(BE537&gt;1990,3,IF(BE537&gt;1980,4,IF(BE537&gt;1973,5,IF(BE537&gt;1970,6,IF(BE537&gt;1960,7,IF(BE537&gt;1958,8,IF(BE537&gt;1953,9,10))))))))))</f>
        <v>1</v>
      </c>
      <c r="BG537" s="837">
        <v>3.6999999999999997</v>
      </c>
      <c r="BH537" s="820" t="s">
        <v>4443</v>
      </c>
      <c r="BI537" s="820" t="s">
        <v>4444</v>
      </c>
    </row>
    <row r="538" spans="1:61" s="819" customFormat="1" ht="12.75" customHeight="1" x14ac:dyDescent="0.2">
      <c r="A538" s="826" t="s">
        <v>5037</v>
      </c>
      <c r="B538" s="575" t="s">
        <v>732</v>
      </c>
      <c r="C538" s="885" t="s">
        <v>4055</v>
      </c>
      <c r="D538" s="885" t="s">
        <v>4185</v>
      </c>
      <c r="E538" s="699">
        <v>20</v>
      </c>
      <c r="F538" s="1122">
        <v>173</v>
      </c>
      <c r="G538" s="1122" t="s">
        <v>36</v>
      </c>
      <c r="H538" s="1122" t="s">
        <v>114</v>
      </c>
      <c r="I538" t="n">
        <v>125.09</v>
      </c>
      <c r="J538" s="618">
        <f>(M538/I538)*100</f>
        <v>2.4285598640006478</v>
      </c>
      <c r="K538" s="832">
        <v>0.75</v>
      </c>
      <c r="L538" s="842">
        <v>4</v>
      </c>
      <c r="M538" s="609">
        <f>K538*L538</f>
        <v>3</v>
      </c>
      <c r="N538" s="825" t="s">
        <v>323</v>
      </c>
      <c r="O538" s="700">
        <v>0.68</v>
      </c>
      <c r="P538" s="603">
        <v>44713</v>
      </c>
      <c r="Q538" s="603">
        <v>44735</v>
      </c>
      <c r="R538" s="609">
        <f>(K538-O538)/O538*100</f>
        <v>10.294117647058815</v>
      </c>
      <c r="S538" s="667">
        <f>IF(INDEX(Historical!$D$7:$D$1220,MATCH(B538,Historical!$B$7:$B$1244,0))=0,"n/a",(INDEX(Historical!$C$7:$C$1222,MATCH(B538,Historical!$B$7:$B$1244,0))/INDEX(Historical!$D$7:$D$1220,MATCH(B538,Historical!$B$7:$B$1244,0))-1)*100)</f>
        <v>7.7205882352941124</v>
      </c>
      <c r="T538" s="667">
        <f>IF(INDEX(Historical!$F$7:$F$1213,MATCH(B538,Historical!$B$7:$B$1244,0))=0,"n/a",((INDEX(Historical!$C$7:$C$1222,MATCH(B538,Historical!$B$7:$B$1244,0))/INDEX(Historical!$F$7:$F$1213,MATCH(B538,Historical!$B$7:$B$1244,0)))^(1/3)-1)*100)</f>
        <v>5.7154947186687455</v>
      </c>
      <c r="U538" s="667">
        <f>IF(INDEX(Historical!$H$7:$H$1213,MATCH(B538,Historical!$B$7:$B$1244,0))=0,"n/a",((INDEX(Historical!$C$7:$C$1222,MATCH(B538,Historical!$B$7:$B$1244,0))/INDEX(Historical!$H$7:$H$1213,MATCH(B538,Historical!$B$7:$B$1244,0)))^(1/5)-1)*100)</f>
        <v>5.5173608734906177</v>
      </c>
      <c r="V538" s="667">
        <f>IF(INDEX(Historical!$N$7:$N$1213,MATCH(B538,Historical!$B$7:$B$1244,0))=0,"n/a",((INDEX(Historical!$C$7:$C$1222,MATCH(B538,Historical!$B$7:$B$1244,0))/INDEX(Historical!$N$7:$N$1213,MATCH(B538,Historical!$B$7:$B$1244,0)))^(1/10)-1)*100)</f>
        <v>11.74652603276034</v>
      </c>
      <c r="W538" s="668">
        <f>IF(OR(U538&lt;=0,U538="n/a",V538&lt;=0,V538="n/a"),"n/a",U538/V538)</f>
        <v>0.46970149796655086</v>
      </c>
      <c r="X538" s="669">
        <f>IF(OR(AJ538&lt;=0,AJ538="n/a",U538&lt;=0,U538="n/a"),"n/a",U538/AJ538)</f>
        <v>0.1164000184280721</v>
      </c>
      <c r="Y538" s="640"/>
      <c r="Z538" s="618">
        <f>IF(OR(AC538&lt;0.01,AC538="n/a"),"n/a",M538/AC538*100)</f>
        <v>28.68068833652007</v>
      </c>
      <c r="AA538" s="841">
        <f>IF(OR(AC538&lt;0.01,AC538="n/a"),"n/a",I538/AC538)</f>
        <v>11.809751434034416</v>
      </c>
      <c r="AB538" s="842">
        <v>9</v>
      </c>
      <c r="AC538" s="821">
        <v>10.46</v>
      </c>
      <c r="AD538" s="821" t="s">
        <v>135</v>
      </c>
      <c r="AE538" s="821">
        <v>3.25</v>
      </c>
      <c r="AF538" s="821">
        <v>7.36</v>
      </c>
      <c r="AG538" s="821">
        <v>71.099999999999994</v>
      </c>
      <c r="AH538" s="821">
        <v>45.1</v>
      </c>
      <c r="AI538" s="821">
        <v>22.08</v>
      </c>
      <c r="AJ538" s="821">
        <v>47.4</v>
      </c>
      <c r="AK538" s="821">
        <v>-7.24</v>
      </c>
      <c r="AL538" s="833">
        <v>139670</v>
      </c>
      <c r="AM538" s="827">
        <v>0.1</v>
      </c>
      <c r="AN538" s="821">
        <v>0.9</v>
      </c>
      <c r="AO538" s="705">
        <f>IF(U538="n/a","n/a",IF(AA538&lt;0,"n/a",IF(AA538="n/a","n/a",J538+U538-AA538)))</f>
        <v>-3.8638306965431504</v>
      </c>
      <c r="AP538" s="706">
        <f>IF(U538="n/a","n/a",J538+U538)</f>
        <v>7.9459207374912655</v>
      </c>
      <c r="AQ538" s="843">
        <f>IF(OR(AC538&lt;0.01,AC538="n/a",AF538="n/a"),"n/a",(I538/SQRT(22.5*AC538*(I538/AF538))-1)*100)</f>
        <v>96.547727372591012</v>
      </c>
      <c r="AR538" s="618">
        <f>INDEX(Historical!$C$7:$C$1222,MATCH(B538,Historical!$B$7:$B$1244,0))*IF(AH538="n/a",1.03,IF(AH538&lt;0,1.01,IF(AH538&gt;10,1.1,(1+AH538/100))))</f>
        <v>3.2230000000000003</v>
      </c>
      <c r="AS538" s="841">
        <f>IF($AI538="n/a",1.03*AR538,IF($AI538&lt;0,1.01*AR538,IF($AI538&gt;10,1.1*AR538,(1+$AI538/100)*AR538)))</f>
        <v>3.5453000000000006</v>
      </c>
      <c r="AT538" s="841">
        <f>IF($AK538="n/a",1.03*AS538,IF($AK538&lt;0,1.01*AS538,IF($AK538&gt;10,1.1*AS538,(1+$AK538/100)*AS538)))</f>
        <v>3.5807530000000005</v>
      </c>
      <c r="AU538" s="841">
        <f>IF($AK538="n/a",1.03*AT538,IF($AK538&lt;0,1.01*AT538,IF($AK538&gt;10,1.1*AT538,(1+$AK538/100)*AT538)))</f>
        <v>3.6165605300000006</v>
      </c>
      <c r="AV538" s="841">
        <f>IF($AK538="n/a",1.03*AU538,IF($AK538&lt;0,1.01*AU538,IF($AK538&gt;10,1.1*AU538,(1+$AK538/100)*AU538)))</f>
        <v>3.6527261353000005</v>
      </c>
      <c r="AW538" s="618">
        <f>SUM(AR538:AV538)</f>
        <v>17.618339665300002</v>
      </c>
      <c r="AX538" s="713">
        <f>AW538/I538*100</f>
        <v>14.262397527159395</v>
      </c>
      <c r="AY538" s="887">
        <v>1.29</v>
      </c>
      <c r="AZ538" s="827">
        <v>21.19</v>
      </c>
      <c r="BA538" s="827">
        <v>-28.59</v>
      </c>
      <c r="BB538" s="827">
        <v>0.61</v>
      </c>
      <c r="BC538" s="827">
        <v>-3.45</v>
      </c>
      <c r="BD538" s="861"/>
      <c r="BE538" s="594">
        <v>2003</v>
      </c>
      <c r="BF538" s="853">
        <f>IF(BE538&gt;2020,0,IF(BE538&gt;2008,1,IF(BE538&gt;2001,2,IF(BE538&gt;1990,3,IF(BE538&gt;1980,4,IF(BE538&gt;1973,5,IF(BE538&gt;1970,6,IF(BE538&gt;1960,7,IF(BE538&gt;1958,8,IF(BE538&gt;1953,9,10))))))))))</f>
        <v>2</v>
      </c>
      <c r="BG538" s="837">
        <v>24.7</v>
      </c>
      <c r="BH538" s="820" t="s">
        <v>4443</v>
      </c>
      <c r="BI538" s="820" t="s">
        <v>4444</v>
      </c>
    </row>
    <row r="539" spans="1:61" s="819" customFormat="1" x14ac:dyDescent="0.2">
      <c r="A539" s="819" t="s">
        <v>1534</v>
      </c>
      <c r="B539" s="575" t="s">
        <v>1535</v>
      </c>
      <c r="C539" s="885" t="s">
        <v>107</v>
      </c>
      <c r="D539" s="885" t="s">
        <v>4197</v>
      </c>
      <c r="E539" s="699">
        <v>12</v>
      </c>
      <c r="F539" s="1122">
        <v>356</v>
      </c>
      <c r="G539" s="1116" t="s">
        <v>105</v>
      </c>
      <c r="H539" s="1116" t="s">
        <v>105</v>
      </c>
      <c r="I539" s="829">
        <v>28.99</v>
      </c>
      <c r="J539" s="618">
        <f>(M539/I539)*100</f>
        <v>4.9672300793377024</v>
      </c>
      <c r="K539" s="832">
        <v>0.36</v>
      </c>
      <c r="L539" s="842">
        <v>4</v>
      </c>
      <c r="M539" s="609">
        <f>K539*L539</f>
        <v>1.44</v>
      </c>
      <c r="N539" s="825" t="s">
        <v>316</v>
      </c>
      <c r="O539" s="700">
        <v>0.35</v>
      </c>
      <c r="P539" s="999">
        <v>44630</v>
      </c>
      <c r="Q539" s="999">
        <v>44645</v>
      </c>
      <c r="R539" s="609">
        <f>(K539-O539)/O539*100</f>
        <v>2.8571428571428599</v>
      </c>
      <c r="S539" s="667">
        <f>IF(INDEX(Historical!$D$7:$D$1220,MATCH(B539,Historical!$B$7:$B$1244,0))=0,"n/a",(INDEX(Historical!$C$7:$C$1222,MATCH(B539,Historical!$B$7:$B$1244,0))/INDEX(Historical!$D$7:$D$1220,MATCH(B539,Historical!$B$7:$B$1244,0))-1)*100)</f>
        <v>2.8571428571428692</v>
      </c>
      <c r="T539" s="667">
        <f>IF(INDEX(Historical!$F$7:$F$1213,MATCH(B539,Historical!$B$7:$B$1244,0))=0,"n/a",((INDEX(Historical!$C$7:$C$1222,MATCH(B539,Historical!$B$7:$B$1244,0))/INDEX(Historical!$F$7:$F$1213,MATCH(B539,Historical!$B$7:$B$1244,0)))^(1/3)-1)*100)</f>
        <v>2.9428498400178693</v>
      </c>
      <c r="U539" s="667">
        <f>IF(INDEX(Historical!$H$7:$H$1213,MATCH(B539,Historical!$B$7:$B$1244,0))=0,"n/a",((INDEX(Historical!$C$7:$C$1222,MATCH(B539,Historical!$B$7:$B$1244,0))/INDEX(Historical!$H$7:$H$1213,MATCH(B539,Historical!$B$7:$B$1244,0)))^(1/5)-1)*100)</f>
        <v>3.0358033101851145</v>
      </c>
      <c r="V539" s="667">
        <f>IF(INDEX(Historical!$N$7:$N$1213,MATCH(B539,Historical!$B$7:$B$1244,0))=0,"n/a",((INDEX(Historical!$C$7:$C$1222,MATCH(B539,Historical!$B$7:$B$1244,0))/INDEX(Historical!$N$7:$N$1213,MATCH(B539,Historical!$B$7:$B$1244,0)))^(1/10)-1)*100)</f>
        <v>3.3077529462111066</v>
      </c>
      <c r="W539" s="668">
        <f>IF(OR(U539&lt;=0,U539="n/a",V539&lt;=0,V539="n/a"),"n/a",U539/V539)</f>
        <v>0.91778417540599611</v>
      </c>
      <c r="X539" s="669" t="str">
        <f>IF(OR(AJ539&lt;=0,AJ539="n/a",U539&lt;=0,U539="n/a"),"n/a",U539/AJ539)</f>
        <v>n/a</v>
      </c>
      <c r="Y539" s="632"/>
      <c r="Z539" s="618" t="str">
        <f>IF(OR(AC539&lt;0.01,AC539="n/a"),"n/a",M539/AC539*100)</f>
        <v>n/a</v>
      </c>
      <c r="AA539" s="841" t="str">
        <f>IF(OR(AC539&lt;0.01,AC539="n/a"),"n/a",I539/AC539)</f>
        <v>n/a</v>
      </c>
      <c r="AB539" s="842">
        <v>12</v>
      </c>
      <c r="AC539" s="821" t="s">
        <v>135</v>
      </c>
      <c r="AD539" s="821" t="s">
        <v>135</v>
      </c>
      <c r="AE539" s="821" t="s">
        <v>135</v>
      </c>
      <c r="AF539" s="821" t="s">
        <v>135</v>
      </c>
      <c r="AG539" s="821" t="s">
        <v>135</v>
      </c>
      <c r="AH539" s="821" t="s">
        <v>135</v>
      </c>
      <c r="AI539" s="821" t="s">
        <v>135</v>
      </c>
      <c r="AJ539" s="821" t="s">
        <v>135</v>
      </c>
      <c r="AK539" s="821" t="s">
        <v>135</v>
      </c>
      <c r="AL539" s="833" t="s">
        <v>135</v>
      </c>
      <c r="AM539" s="827" t="s">
        <v>135</v>
      </c>
      <c r="AN539" s="821" t="s">
        <v>135</v>
      </c>
      <c r="AO539" s="705" t="str">
        <f>IF(U539="n/a","n/a",IF(AA539&lt;0,"n/a",IF(AA539="n/a","n/a",J539+U539-AA539)))</f>
        <v>n/a</v>
      </c>
      <c r="AP539" s="706">
        <f>IF(U539="n/a","n/a",J539+U539)</f>
        <v>8.0030333895228161</v>
      </c>
      <c r="AQ539" s="843" t="str">
        <f>IF(OR(AC539&lt;0.01,AC539="n/a",AF539="n/a"),"n/a",(I539/SQRT(22.5*AC539*(I539/AF539))-1)*100)</f>
        <v>n/a</v>
      </c>
      <c r="AR539" s="618">
        <f>INDEX(Historical!$C$7:$C$1222,MATCH(B539,Historical!$B$7:$B$1244,0))*IF(AH539="n/a",1.03,IF(AH539&lt;0,1.01,IF(AH539&gt;10,1.1,(1+AH539/100))))</f>
        <v>1.4832000000000001</v>
      </c>
      <c r="AS539" s="841">
        <f>IF($AI539="n/a",1.03*AR539,IF($AI539&lt;0,1.01*AR539,IF($AI539&gt;10,1.1*AR539,(1+$AI539/100)*AR539)))</f>
        <v>1.5276960000000002</v>
      </c>
      <c r="AT539" s="841">
        <f>IF($AK539="n/a",1.03*AS539,IF($AK539&lt;0,1.01*AS539,IF($AK539&gt;10,1.1*AS539,(1+$AK539/100)*AS539)))</f>
        <v>1.5735268800000002</v>
      </c>
      <c r="AU539" s="841">
        <f>IF($AK539="n/a",1.03*AT539,IF($AK539&lt;0,1.01*AT539,IF($AK539&gt;10,1.1*AT539,(1+$AK539/100)*AT539)))</f>
        <v>1.6207326864000002</v>
      </c>
      <c r="AV539" s="841">
        <f>IF($AK539="n/a",1.03*AU539,IF($AK539&lt;0,1.01*AU539,IF($AK539&gt;10,1.1*AU539,(1+$AK539/100)*AU539)))</f>
        <v>1.6693546669920003</v>
      </c>
      <c r="AW539" s="618">
        <f>SUM(AR539:AV539)</f>
        <v>7.8745102333920007</v>
      </c>
      <c r="AX539" s="713">
        <f>AW539/I539*100</f>
        <v>27.162850063442573</v>
      </c>
      <c r="AY539" s="887" t="s">
        <v>135</v>
      </c>
      <c r="AZ539" s="827" t="s">
        <v>135</v>
      </c>
      <c r="BA539" s="827" t="s">
        <v>135</v>
      </c>
      <c r="BB539" s="827" t="s">
        <v>135</v>
      </c>
      <c r="BC539" s="827" t="s">
        <v>135</v>
      </c>
      <c r="BD539" s="861" t="s">
        <v>4126</v>
      </c>
      <c r="BE539" s="594">
        <v>2011</v>
      </c>
      <c r="BF539" s="853">
        <f>IF(BE539&gt;2020,0,IF(BE539&gt;2008,1,IF(BE539&gt;2001,2,IF(BE539&gt;1990,3,IF(BE539&gt;1980,4,IF(BE539&gt;1973,5,IF(BE539&gt;1970,6,IF(BE539&gt;1960,7,IF(BE539&gt;1958,8,IF(BE539&gt;1953,9,10))))))))))</f>
        <v>1</v>
      </c>
      <c r="BG539" s="837" t="s">
        <v>135</v>
      </c>
      <c r="BH539" s="820" t="s">
        <v>4443</v>
      </c>
      <c r="BI539" s="820" t="s">
        <v>4444</v>
      </c>
    </row>
    <row r="540" spans="1:61" s="819" customFormat="1" ht="12.75" customHeight="1" x14ac:dyDescent="0.2">
      <c r="A540" s="826" t="s">
        <v>5038</v>
      </c>
      <c r="B540" s="575" t="s">
        <v>728</v>
      </c>
      <c r="C540" s="885" t="s">
        <v>107</v>
      </c>
      <c r="D540" s="885" t="s">
        <v>4190</v>
      </c>
      <c r="E540" s="699">
        <v>15</v>
      </c>
      <c r="F540" s="1122">
        <v>250</v>
      </c>
      <c r="G540" s="1105" t="s">
        <v>105</v>
      </c>
      <c r="H540" s="1105" t="s">
        <v>105</v>
      </c>
      <c r="I540" s="829">
        <v>22</v>
      </c>
      <c r="J540" s="618">
        <f>(M540/I540)*100</f>
        <v>2.3636363636363638</v>
      </c>
      <c r="K540" s="832">
        <v>0.13</v>
      </c>
      <c r="L540" s="842">
        <v>4</v>
      </c>
      <c r="M540" s="609">
        <f>K540*L540</f>
        <v>0.52</v>
      </c>
      <c r="N540" s="825" t="s">
        <v>556</v>
      </c>
      <c r="O540" s="700">
        <v>0.11</v>
      </c>
      <c r="P540" s="603">
        <v>44673</v>
      </c>
      <c r="Q540" s="603">
        <v>44690</v>
      </c>
      <c r="R540" s="609">
        <f>(K540-O540)/O540*100</f>
        <v>18.181818181818183</v>
      </c>
      <c r="S540" s="667">
        <f>IF(INDEX(Historical!$D$7:$D$1220,MATCH(B540,Historical!$B$7:$B$1244,0))=0,"n/a",(INDEX(Historical!$C$7:$C$1222,MATCH(B540,Historical!$B$7:$B$1244,0))/INDEX(Historical!$D$7:$D$1220,MATCH(B540,Historical!$B$7:$B$1244,0))-1)*100)</f>
        <v>19.047619047619047</v>
      </c>
      <c r="T540" s="667">
        <f>IF(INDEX(Historical!$F$7:$F$1213,MATCH(B540,Historical!$B$7:$B$1244,0))=0,"n/a",((INDEX(Historical!$C$7:$C$1222,MATCH(B540,Historical!$B$7:$B$1244,0))/INDEX(Historical!$F$7:$F$1213,MATCH(B540,Historical!$B$7:$B$1244,0)))^(1/3)-1)*100)</f>
        <v>13.718300976297648</v>
      </c>
      <c r="U540" s="667">
        <f>IF(INDEX(Historical!$H$7:$H$1213,MATCH(B540,Historical!$B$7:$B$1244,0))=0,"n/a",((INDEX(Historical!$C$7:$C$1222,MATCH(B540,Historical!$B$7:$B$1244,0))/INDEX(Historical!$H$7:$H$1213,MATCH(B540,Historical!$B$7:$B$1244,0)))^(1/5)-1)*100)</f>
        <v>21.350977971820974</v>
      </c>
      <c r="V540" s="667">
        <f>IF(INDEX(Historical!$N$7:$N$1213,MATCH(B540,Historical!$B$7:$B$1244,0))=0,"n/a",((INDEX(Historical!$C$7:$C$1222,MATCH(B540,Historical!$B$7:$B$1244,0))/INDEX(Historical!$N$7:$N$1213,MATCH(B540,Historical!$B$7:$B$1244,0)))^(1/10)-1)*100)</f>
        <v>20.494390766830307</v>
      </c>
      <c r="W540" s="668">
        <f>IF(OR(U540&lt;=0,U540="n/a",V540&lt;=0,V540="n/a"),"n/a",U540/V540)</f>
        <v>1.0417961780243321</v>
      </c>
      <c r="X540" s="669" t="str">
        <f>IF(OR(AJ540&lt;=0,AJ540="n/a",U540&lt;=0,U540="n/a"),"n/a",U540/AJ540)</f>
        <v>n/a</v>
      </c>
      <c r="Y540" s="886"/>
      <c r="Z540" s="618" t="str">
        <f>IF(OR(AC540&lt;0.01,AC540="n/a"),"n/a",M540/AC540*100)</f>
        <v>n/a</v>
      </c>
      <c r="AA540" s="841" t="str">
        <f>IF(OR(AC540&lt;0.01,AC540="n/a"),"n/a",I540/AC540)</f>
        <v>n/a</v>
      </c>
      <c r="AB540" s="842">
        <v>12</v>
      </c>
      <c r="AC540" s="821" t="s">
        <v>135</v>
      </c>
      <c r="AD540" s="821" t="s">
        <v>135</v>
      </c>
      <c r="AE540" s="821" t="s">
        <v>135</v>
      </c>
      <c r="AF540" s="821" t="s">
        <v>135</v>
      </c>
      <c r="AG540" s="821" t="s">
        <v>135</v>
      </c>
      <c r="AH540" s="821" t="s">
        <v>135</v>
      </c>
      <c r="AI540" s="821" t="s">
        <v>135</v>
      </c>
      <c r="AJ540" s="821" t="s">
        <v>135</v>
      </c>
      <c r="AK540" s="821" t="s">
        <v>135</v>
      </c>
      <c r="AL540" s="833" t="s">
        <v>135</v>
      </c>
      <c r="AM540" s="827" t="s">
        <v>135</v>
      </c>
      <c r="AN540" s="821" t="s">
        <v>135</v>
      </c>
      <c r="AO540" s="705" t="str">
        <f>IF(U540="n/a","n/a",IF(AA540&lt;0,"n/a",IF(AA540="n/a","n/a",J540+U540-AA540)))</f>
        <v>n/a</v>
      </c>
      <c r="AP540" s="706">
        <f>IF(U540="n/a","n/a",J540+U540)</f>
        <v>23.714614335457338</v>
      </c>
      <c r="AQ540" s="843" t="str">
        <f>IF(OR(AC540&lt;0.01,AC540="n/a",AF540="n/a"),"n/a",(I540/SQRT(22.5*AC540*(I540/AF540))-1)*100)</f>
        <v>n/a</v>
      </c>
      <c r="AR540" s="618">
        <f>INDEX(Historical!$C$7:$C$1222,MATCH(B540,Historical!$B$7:$B$1244,0))*IF(AH540="n/a",1.03,IF(AH540&lt;0,1.01,IF(AH540&gt;10,1.1,(1+AH540/100))))</f>
        <v>0.51500000000000001</v>
      </c>
      <c r="AS540" s="841">
        <f>IF($AI540="n/a",1.03*AR540,IF($AI540&lt;0,1.01*AR540,IF($AI540&gt;10,1.1*AR540,(1+$AI540/100)*AR540)))</f>
        <v>0.53044999999999998</v>
      </c>
      <c r="AT540" s="841">
        <f>IF($AK540="n/a",1.03*AS540,IF($AK540&lt;0,1.01*AS540,IF($AK540&gt;10,1.1*AS540,(1+$AK540/100)*AS540)))</f>
        <v>0.5463635</v>
      </c>
      <c r="AU540" s="841">
        <f>IF($AK540="n/a",1.03*AT540,IF($AK540&lt;0,1.01*AT540,IF($AK540&gt;10,1.1*AT540,(1+$AK540/100)*AT540)))</f>
        <v>0.56275440500000007</v>
      </c>
      <c r="AV540" s="841">
        <f>IF($AK540="n/a",1.03*AU540,IF($AK540&lt;0,1.01*AU540,IF($AK540&gt;10,1.1*AU540,(1+$AK540/100)*AU540)))</f>
        <v>0.57963703715000003</v>
      </c>
      <c r="AW540" s="618">
        <f>SUM(AR540:AV540)</f>
        <v>2.7342049421499999</v>
      </c>
      <c r="AX540" s="713">
        <f>AW540/I540*100</f>
        <v>12.428204282499999</v>
      </c>
      <c r="AY540" s="887" t="s">
        <v>135</v>
      </c>
      <c r="AZ540" s="827" t="s">
        <v>135</v>
      </c>
      <c r="BA540" s="827" t="s">
        <v>135</v>
      </c>
      <c r="BB540" s="827" t="s">
        <v>135</v>
      </c>
      <c r="BC540" s="827" t="s">
        <v>135</v>
      </c>
      <c r="BD540" s="861" t="s">
        <v>4126</v>
      </c>
      <c r="BE540" s="594">
        <v>2008</v>
      </c>
      <c r="BF540" s="853">
        <f>IF(BE540&gt;2020,0,IF(BE540&gt;2008,1,IF(BE540&gt;2001,2,IF(BE540&gt;1990,3,IF(BE540&gt;1980,4,IF(BE540&gt;1973,5,IF(BE540&gt;1970,6,IF(BE540&gt;1960,7,IF(BE540&gt;1958,8,IF(BE540&gt;1953,9,10))))))))))</f>
        <v>2</v>
      </c>
      <c r="BG540" s="837" t="s">
        <v>135</v>
      </c>
      <c r="BH540" s="820" t="s">
        <v>4443</v>
      </c>
      <c r="BI540" s="820" t="s">
        <v>4444</v>
      </c>
    </row>
    <row r="541" spans="1:61" s="819" customFormat="1" ht="12.75" customHeight="1" x14ac:dyDescent="0.2">
      <c r="A541" s="10" t="s">
        <v>3817</v>
      </c>
      <c r="B541" s="793" t="s">
        <v>3818</v>
      </c>
      <c r="C541" s="885" t="s">
        <v>244</v>
      </c>
      <c r="D541" s="885" t="s">
        <v>4211</v>
      </c>
      <c r="E541" s="699">
        <v>9</v>
      </c>
      <c r="F541" s="1122">
        <v>572</v>
      </c>
      <c r="G541" s="1105" t="s">
        <v>105</v>
      </c>
      <c r="H541" s="1105" t="s">
        <v>105</v>
      </c>
      <c r="I541" t="n">
        <v>65.22</v>
      </c>
      <c r="J541" s="618">
        <f>(M541/I541)*100</f>
        <v>3.411381609551869</v>
      </c>
      <c r="K541" s="832">
        <v>0.55000000000000004</v>
      </c>
      <c r="L541" s="842">
        <v>4</v>
      </c>
      <c r="M541" s="609">
        <f>K541*L541</f>
        <v>2.2000000000000002</v>
      </c>
      <c r="N541" s="825" t="s">
        <v>4282</v>
      </c>
      <c r="O541" s="700">
        <v>0.54</v>
      </c>
      <c r="P541" s="603">
        <v>45006</v>
      </c>
      <c r="Q541" s="603">
        <v>45021</v>
      </c>
      <c r="R541" s="609">
        <f>(K541-O541)/O541*100</f>
        <v>1.8518518518518534</v>
      </c>
      <c r="S541" s="667">
        <f>IF(INDEX(Historical!$D$7:$D$1220,MATCH(B541,Historical!$B$7:$B$1244,0))=0,"n/a",(INDEX(Historical!$C$7:$C$1222,MATCH(B541,Historical!$B$7:$B$1244,0))/INDEX(Historical!$D$7:$D$1220,MATCH(B541,Historical!$B$7:$B$1244,0))-1)*100)</f>
        <v>1.8957345971563955</v>
      </c>
      <c r="T541" s="667">
        <f>IF(INDEX(Historical!$F$7:$F$1213,MATCH(B541,Historical!$B$7:$B$1244,0))=0,"n/a",((INDEX(Historical!$C$7:$C$1222,MATCH(B541,Historical!$B$7:$B$1244,0))/INDEX(Historical!$F$7:$F$1213,MATCH(B541,Historical!$B$7:$B$1244,0)))^(1/3)-1)*100)</f>
        <v>3.3081575495288007</v>
      </c>
      <c r="U541" s="667">
        <f>IF(INDEX(Historical!$H$7:$H$1213,MATCH(B541,Historical!$B$7:$B$1244,0))=0,"n/a",((INDEX(Historical!$C$7:$C$1222,MATCH(B541,Historical!$B$7:$B$1244,0))/INDEX(Historical!$H$7:$H$1213,MATCH(B541,Historical!$B$7:$B$1244,0)))^(1/5)-1)*100)</f>
        <v>22.481013517163827</v>
      </c>
      <c r="V541" s="667" t="str">
        <f>IF(INDEX(Historical!$N$7:$N$1213,MATCH(B541,Historical!$B$7:$B$1244,0))=0,"n/a",((INDEX(Historical!$C$7:$C$1222,MATCH(B541,Historical!$B$7:$B$1244,0))/INDEX(Historical!$N$7:$N$1213,MATCH(B541,Historical!$B$7:$B$1244,0)))^(1/10)-1)*100)</f>
        <v>n/a</v>
      </c>
      <c r="W541" s="668" t="str">
        <f>IF(OR(U541&lt;=0,U541="n/a",V541&lt;=0,V541="n/a"),"n/a",U541/V541)</f>
        <v>n/a</v>
      </c>
      <c r="X541" s="669">
        <f>IF(OR(AJ541&lt;=0,AJ541="n/a",U541&lt;=0,U541="n/a"),"n/a",U541/AJ541)</f>
        <v>2.5259565749622275</v>
      </c>
      <c r="Y541" s="831"/>
      <c r="Z541" s="618">
        <f>IF(OR(AC541&lt;0.01,AC541="n/a"),"n/a",M541/AC541*100)</f>
        <v>67.692307692307693</v>
      </c>
      <c r="AA541" s="841">
        <f>IF(OR(AC541&lt;0.01,AC541="n/a"),"n/a",I541/AC541)</f>
        <v>19.843076923076922</v>
      </c>
      <c r="AB541" s="842">
        <v>12</v>
      </c>
      <c r="AC541" s="821">
        <v>3.25</v>
      </c>
      <c r="AD541" s="821">
        <v>4.5599999999999996</v>
      </c>
      <c r="AE541" s="821">
        <v>3.12</v>
      </c>
      <c r="AF541" s="821">
        <v>7.94</v>
      </c>
      <c r="AG541" s="821">
        <v>43.3</v>
      </c>
      <c r="AH541" s="821">
        <v>20.8</v>
      </c>
      <c r="AI541" s="821">
        <v>10.77</v>
      </c>
      <c r="AJ541" s="821">
        <v>8.9</v>
      </c>
      <c r="AK541" s="821">
        <v>4.41</v>
      </c>
      <c r="AL541" s="833">
        <v>20300</v>
      </c>
      <c r="AM541" s="827">
        <v>0.4</v>
      </c>
      <c r="AN541" s="821">
        <v>5.31</v>
      </c>
      <c r="AO541" s="705">
        <f>IF(U541="n/a","n/a",IF(AA541&lt;0,"n/a",IF(AA541="n/a","n/a",J541+U541-AA541)))</f>
        <v>6.0493182036387765</v>
      </c>
      <c r="AP541" s="706">
        <f>IF(U541="n/a","n/a",J541+U541)</f>
        <v>25.892395126715698</v>
      </c>
      <c r="AQ541" s="843">
        <f>IF(OR(AC541&lt;0.01,AC541="n/a",AF541="n/a"),"n/a",(I541/SQRT(22.5*AC541*(I541/AF541))-1)*100)</f>
        <v>164.62050879554607</v>
      </c>
      <c r="AR541" s="618">
        <f>INDEX(Historical!$C$7:$C$1222,MATCH(B541,Historical!$B$7:$B$1244,0))*IF(AH541="n/a",1.03,IF(AH541&lt;0,1.01,IF(AH541&gt;10,1.1,(1+AH541/100))))</f>
        <v>2.3650000000000002</v>
      </c>
      <c r="AS541" s="841">
        <f>IF($AI541="n/a",1.03*AR541,IF($AI541&lt;0,1.01*AR541,IF($AI541&gt;10,1.1*AR541,(1+$AI541/100)*AR541)))</f>
        <v>2.6015000000000006</v>
      </c>
      <c r="AT541" s="841">
        <f>IF($AK541="n/a",1.03*AS541,IF($AK541&lt;0,1.01*AS541,IF($AK541&gt;10,1.1*AS541,(1+$AK541/100)*AS541)))</f>
        <v>2.7162261500000007</v>
      </c>
      <c r="AU541" s="841">
        <f>IF($AK541="n/a",1.03*AT541,IF($AK541&lt;0,1.01*AT541,IF($AK541&gt;10,1.1*AT541,(1+$AK541/100)*AT541)))</f>
        <v>2.8360117232150008</v>
      </c>
      <c r="AV541" s="841">
        <f>IF($AK541="n/a",1.03*AU541,IF($AK541&lt;0,1.01*AU541,IF($AK541&gt;10,1.1*AU541,(1+$AK541/100)*AU541)))</f>
        <v>2.9610798402087823</v>
      </c>
      <c r="AW541" s="618">
        <f>SUM(AR541:AV541)</f>
        <v>13.479817713423785</v>
      </c>
      <c r="AX541" s="713">
        <f>AW541/I541*100</f>
        <v>20.902182839857009</v>
      </c>
      <c r="AY541" s="887">
        <v>0.99</v>
      </c>
      <c r="AZ541" s="827">
        <v>38.15</v>
      </c>
      <c r="BA541" s="827">
        <v>-6.39</v>
      </c>
      <c r="BB541" s="827">
        <v>-2.74</v>
      </c>
      <c r="BC541" s="827">
        <v>9.51</v>
      </c>
      <c r="BD541" s="861"/>
      <c r="BE541" s="594">
        <v>2015</v>
      </c>
      <c r="BF541" s="853">
        <f>IF(BE541&gt;2020,0,IF(BE541&gt;2008,1,IF(BE541&gt;2001,2,IF(BE541&gt;1990,3,IF(BE541&gt;1980,4,IF(BE541&gt;1973,5,IF(BE541&gt;1970,6,IF(BE541&gt;1960,7,IF(BE541&gt;1958,8,IF(BE541&gt;1953,9,10))))))))))</f>
        <v>1</v>
      </c>
      <c r="BG541" s="837">
        <v>4.3999999999999995</v>
      </c>
      <c r="BH541" s="820" t="s">
        <v>4443</v>
      </c>
      <c r="BI541" s="820" t="s">
        <v>4444</v>
      </c>
    </row>
    <row r="542" spans="1:61" s="819" customFormat="1" ht="12.75" customHeight="1" x14ac:dyDescent="0.2">
      <c r="A542" s="826" t="s">
        <v>5040</v>
      </c>
      <c r="B542" s="575" t="s">
        <v>762</v>
      </c>
      <c r="C542" s="885" t="s">
        <v>111</v>
      </c>
      <c r="D542" s="885" t="s">
        <v>4215</v>
      </c>
      <c r="E542" s="699">
        <v>18</v>
      </c>
      <c r="F542" s="1122">
        <v>217</v>
      </c>
      <c r="G542" s="1097" t="s">
        <v>114</v>
      </c>
      <c r="H542" s="1097" t="s">
        <v>114</v>
      </c>
      <c r="I542" t="n">
        <v>87.04</v>
      </c>
      <c r="J542" s="618">
        <f>(M542/I542)*100</f>
        <v>2.5329384128281078</v>
      </c>
      <c r="K542" s="832">
        <v>0.62</v>
      </c>
      <c r="L542" s="842">
        <v>4</v>
      </c>
      <c r="M542" s="609">
        <f>K542*L542</f>
        <v>2.48</v>
      </c>
      <c r="N542" s="825" t="s">
        <v>584</v>
      </c>
      <c r="O542" s="700">
        <v>0.57999999999999996</v>
      </c>
      <c r="P542" s="603">
        <v>44792</v>
      </c>
      <c r="Q542" s="603">
        <v>44820</v>
      </c>
      <c r="R542" s="609">
        <f>(K542-O542)/O542*100</f>
        <v>6.8965517241379377</v>
      </c>
      <c r="S542" s="667">
        <f>IF(INDEX(Historical!$D$7:$D$1220,MATCH(B542,Historical!$B$7:$B$1244,0))=0,"n/a",(INDEX(Historical!$C$7:$C$1222,MATCH(B542,Historical!$B$7:$B$1244,0))/INDEX(Historical!$D$7:$D$1220,MATCH(B542,Historical!$B$7:$B$1244,0))-1)*100)</f>
        <v>5.2631578947368363</v>
      </c>
      <c r="T542" s="667">
        <f>IF(INDEX(Historical!$F$7:$F$1213,MATCH(B542,Historical!$B$7:$B$1244,0))=0,"n/a",((INDEX(Historical!$C$7:$C$1222,MATCH(B542,Historical!$B$7:$B$1244,0))/INDEX(Historical!$F$7:$F$1213,MATCH(B542,Historical!$B$7:$B$1244,0)))^(1/3)-1)*100)</f>
        <v>2.9428498400178693</v>
      </c>
      <c r="U542" s="667">
        <f>IF(INDEX(Historical!$H$7:$H$1213,MATCH(B542,Historical!$B$7:$B$1244,0))=0,"n/a",((INDEX(Historical!$C$7:$C$1222,MATCH(B542,Historical!$B$7:$B$1244,0))/INDEX(Historical!$H$7:$H$1213,MATCH(B542,Historical!$B$7:$B$1244,0)))^(1/5)-1)*100)</f>
        <v>5.9223841048812176</v>
      </c>
      <c r="V542" s="667">
        <f>IF(INDEX(Historical!$N$7:$N$1213,MATCH(B542,Historical!$B$7:$B$1244,0))=0,"n/a",((INDEX(Historical!$C$7:$C$1222,MATCH(B542,Historical!$B$7:$B$1244,0))/INDEX(Historical!$N$7:$N$1213,MATCH(B542,Historical!$B$7:$B$1244,0)))^(1/10)-1)*100)</f>
        <v>7.1773462536293131</v>
      </c>
      <c r="W542" s="668">
        <f>IF(OR(U542&lt;=0,U542="n/a",V542&lt;=0,V542="n/a"),"n/a",U542/V542)</f>
        <v>0.8251495602412231</v>
      </c>
      <c r="X542" s="669">
        <f>IF(OR(AJ542&lt;=0,AJ542="n/a",U542&lt;=0,U542="n/a"),"n/a",U542/AJ542)</f>
        <v>0.1731691258737198</v>
      </c>
      <c r="Y542" s="638"/>
      <c r="Z542" s="618">
        <f>IF(OR(AC542&lt;0.01,AC542="n/a"),"n/a",M542/AC542*100)</f>
        <v>14.683244523386618</v>
      </c>
      <c r="AA542" s="841">
        <f>IF(OR(AC542&lt;0.01,AC542="n/a"),"n/a",I542/AC542)</f>
        <v>5.79692125518058</v>
      </c>
      <c r="AB542" s="842">
        <v>12</v>
      </c>
      <c r="AC542" s="821">
        <v>16.89</v>
      </c>
      <c r="AD542" s="821" t="s">
        <v>135</v>
      </c>
      <c r="AE542" s="821">
        <v>0.38</v>
      </c>
      <c r="AF542" s="821">
        <v>1.58</v>
      </c>
      <c r="AG542" s="821">
        <v>30.2</v>
      </c>
      <c r="AH542" s="821">
        <v>73.8</v>
      </c>
      <c r="AI542" s="821">
        <v>-1</v>
      </c>
      <c r="AJ542" s="821">
        <v>34.200000000000003</v>
      </c>
      <c r="AK542" s="821" t="s">
        <v>135</v>
      </c>
      <c r="AL542" s="833">
        <v>4560</v>
      </c>
      <c r="AM542" s="827">
        <v>1.0999999999999999</v>
      </c>
      <c r="AN542" s="821">
        <v>2.16</v>
      </c>
      <c r="AO542" s="705">
        <f>IF(U542="n/a","n/a",IF(AA542&lt;0,"n/a",IF(AA542="n/a","n/a",J542+U542-AA542)))</f>
        <v>2.658401262528745</v>
      </c>
      <c r="AP542" s="706">
        <f>IF(U542="n/a","n/a",J542+U542)</f>
        <v>8.455322517709325</v>
      </c>
      <c r="AQ542" s="843">
        <f>IF(OR(AC542&lt;0.01,AC542="n/a",AF542="n/a"),"n/a",(I542/SQRT(22.5*AC542*(I542/AF542))-1)*100)</f>
        <v>-36.197751404357689</v>
      </c>
      <c r="AR542" s="618">
        <f>INDEX(Historical!$C$7:$C$1222,MATCH(B542,Historical!$B$7:$B$1244,0))*IF(AH542="n/a",1.03,IF(AH542&lt;0,1.01,IF(AH542&gt;10,1.1,(1+AH542/100))))</f>
        <v>2.64</v>
      </c>
      <c r="AS542" s="841">
        <f>IF($AI542="n/a",1.03*AR542,IF($AI542&lt;0,1.01*AR542,IF($AI542&gt;10,1.1*AR542,(1+$AI542/100)*AR542)))</f>
        <v>2.6664000000000003</v>
      </c>
      <c r="AT542" s="841">
        <f>IF($AK542="n/a",1.03*AS542,IF($AK542&lt;0,1.01*AS542,IF($AK542&gt;10,1.1*AS542,(1+$AK542/100)*AS542)))</f>
        <v>2.7463920000000006</v>
      </c>
      <c r="AU542" s="841">
        <f>IF($AK542="n/a",1.03*AT542,IF($AK542&lt;0,1.01*AT542,IF($AK542&gt;10,1.1*AT542,(1+$AK542/100)*AT542)))</f>
        <v>2.8287837600000008</v>
      </c>
      <c r="AV542" s="841">
        <f>IF($AK542="n/a",1.03*AU542,IF($AK542&lt;0,1.01*AU542,IF($AK542&gt;10,1.1*AU542,(1+$AK542/100)*AU542)))</f>
        <v>2.9136472728000009</v>
      </c>
      <c r="AW542" s="618">
        <f>SUM(AR542:AV542)</f>
        <v>13.795223032800001</v>
      </c>
      <c r="AX542" s="713">
        <f>AW542/I542*100</f>
        <v>14.08969771504443</v>
      </c>
      <c r="AY542" s="887">
        <v>1.58</v>
      </c>
      <c r="AZ542" s="827">
        <v>58.660000000000004</v>
      </c>
      <c r="BA542" s="827">
        <v>-4.3499999999999996</v>
      </c>
      <c r="BB542" s="827">
        <v>7.35</v>
      </c>
      <c r="BC542" s="827">
        <v>19.39</v>
      </c>
      <c r="BD542" s="861"/>
      <c r="BE542" s="594">
        <v>2005</v>
      </c>
      <c r="BF542" s="853">
        <f>IF(BE542&gt;2020,0,IF(BE542&gt;2008,1,IF(BE542&gt;2001,2,IF(BE542&gt;1990,3,IF(BE542&gt;1980,4,IF(BE542&gt;1973,5,IF(BE542&gt;1970,6,IF(BE542&gt;1960,7,IF(BE542&gt;1958,8,IF(BE542&gt;1953,9,10))))))))))</f>
        <v>2</v>
      </c>
      <c r="BG542" s="837">
        <v>6</v>
      </c>
      <c r="BH542" s="820" t="s">
        <v>4443</v>
      </c>
      <c r="BI542" s="820" t="s">
        <v>4444</v>
      </c>
    </row>
    <row r="543" spans="1:61" s="819" customFormat="1" ht="12.75" customHeight="1" x14ac:dyDescent="0.2">
      <c r="A543" s="826" t="s">
        <v>5041</v>
      </c>
      <c r="B543" s="575" t="s">
        <v>750</v>
      </c>
      <c r="C543" s="885" t="s">
        <v>111</v>
      </c>
      <c r="D543" s="885" t="s">
        <v>4181</v>
      </c>
      <c r="E543" s="699">
        <v>20</v>
      </c>
      <c r="F543" s="1122">
        <v>176</v>
      </c>
      <c r="G543" s="1104" t="s">
        <v>105</v>
      </c>
      <c r="H543" s="1104" t="s">
        <v>105</v>
      </c>
      <c r="I543" t="n">
        <v>55.37</v>
      </c>
      <c r="J543" s="618">
        <f>(M543/I543)*100</f>
        <v>1.7655713585090733</v>
      </c>
      <c r="K543" s="832">
        <v>0.27</v>
      </c>
      <c r="L543" s="842">
        <v>4</v>
      </c>
      <c r="M543" s="609">
        <f>K543*L543</f>
        <v>1.08</v>
      </c>
      <c r="N543" s="825" t="s">
        <v>587</v>
      </c>
      <c r="O543" s="700">
        <v>0.25</v>
      </c>
      <c r="P543" s="603">
        <v>44796</v>
      </c>
      <c r="Q543" s="603">
        <v>44818</v>
      </c>
      <c r="R543" s="609">
        <f>(K543-O543)/O543*100</f>
        <v>8.0000000000000071</v>
      </c>
      <c r="S543" s="667">
        <f>IF(INDEX(Historical!$D$7:$D$1220,MATCH(B543,Historical!$B$7:$B$1244,0))=0,"n/a",(INDEX(Historical!$C$7:$C$1222,MATCH(B543,Historical!$B$7:$B$1244,0))/INDEX(Historical!$D$7:$D$1220,MATCH(B543,Historical!$B$7:$B$1244,0))-1)*100)</f>
        <v>10.638297872340431</v>
      </c>
      <c r="T543" s="667">
        <f>IF(INDEX(Historical!$F$7:$F$1213,MATCH(B543,Historical!$B$7:$B$1244,0))=0,"n/a",((INDEX(Historical!$C$7:$C$1222,MATCH(B543,Historical!$B$7:$B$1244,0))/INDEX(Historical!$F$7:$F$1213,MATCH(B543,Historical!$B$7:$B$1244,0)))^(1/3)-1)*100)</f>
        <v>11.021370033491195</v>
      </c>
      <c r="U543" s="667">
        <f>IF(INDEX(Historical!$H$7:$H$1213,MATCH(B543,Historical!$B$7:$B$1244,0))=0,"n/a",((INDEX(Historical!$C$7:$C$1222,MATCH(B543,Historical!$B$7:$B$1244,0))/INDEX(Historical!$H$7:$H$1213,MATCH(B543,Historical!$B$7:$B$1244,0)))^(1/5)-1)*100)</f>
        <v>8.8691633250776114</v>
      </c>
      <c r="V543" s="667">
        <f>IF(INDEX(Historical!$N$7:$N$1213,MATCH(B543,Historical!$B$7:$B$1244,0))=0,"n/a",((INDEX(Historical!$C$7:$C$1222,MATCH(B543,Historical!$B$7:$B$1244,0))/INDEX(Historical!$N$7:$N$1213,MATCH(B543,Historical!$B$7:$B$1244,0)))^(1/10)-1)*100)</f>
        <v>8.2663630994641792</v>
      </c>
      <c r="W543" s="668">
        <f>IF(OR(U543&lt;=0,U543="n/a",V543&lt;=0,V543="n/a"),"n/a",U543/V543)</f>
        <v>1.0729220599628033</v>
      </c>
      <c r="X543" s="669">
        <f>IF(OR(AJ543&lt;=0,AJ543="n/a",U543&lt;=0,U543="n/a"),"n/a",U543/AJ543)</f>
        <v>0.27122823624090553</v>
      </c>
      <c r="Y543" s="622" t="s">
        <v>4068</v>
      </c>
      <c r="Z543" s="618">
        <f>IF(OR(AC543&lt;0.01,AC543="n/a"),"n/a",M543/AC543*100)</f>
        <v>37.762237762237767</v>
      </c>
      <c r="AA543" s="841">
        <f>IF(OR(AC543&lt;0.01,AC543="n/a"),"n/a",I543/AC543)</f>
        <v>21.38811188811189</v>
      </c>
      <c r="AB543" s="842">
        <v>12</v>
      </c>
      <c r="AC543" s="821">
        <v>2.86</v>
      </c>
      <c r="AD543" s="821">
        <v>3.04</v>
      </c>
      <c r="AE543" s="821">
        <v>3.99</v>
      </c>
      <c r="AF543" s="821">
        <v>5.24</v>
      </c>
      <c r="AG543" s="821">
        <v>25.6</v>
      </c>
      <c r="AH543" s="821">
        <v>109.60000000000001</v>
      </c>
      <c r="AI543" s="821">
        <v>12.42</v>
      </c>
      <c r="AJ543" s="821">
        <v>32.700000000000003</v>
      </c>
      <c r="AK543" s="821">
        <v>7.0000000000000009</v>
      </c>
      <c r="AL543" s="833">
        <v>6930</v>
      </c>
      <c r="AM543" s="827">
        <v>14.299999999999999</v>
      </c>
      <c r="AN543" s="821">
        <v>0.49</v>
      </c>
      <c r="AO543" s="705">
        <f>IF(U543="n/a","n/a",IF(AA543&lt;0,"n/a",IF(AA543="n/a","n/a",J543+U543-AA543)))</f>
        <v>-10.753377204525206</v>
      </c>
      <c r="AP543" s="706">
        <f>IF(U543="n/a","n/a",J543+U543)</f>
        <v>10.634734683586684</v>
      </c>
      <c r="AQ543" s="843">
        <f>IF(OR(AC543&lt;0.01,AC543="n/a",AF543="n/a"),"n/a",(I543/SQRT(22.5*AC543*(I543/AF543))-1)*100)</f>
        <v>123.18274156066846</v>
      </c>
      <c r="AR543" s="618">
        <f>INDEX(Historical!$C$7:$C$1222,MATCH(B543,Historical!$B$7:$B$1244,0))*IF(AH543="n/a",1.03,IF(AH543&lt;0,1.01,IF(AH543&gt;10,1.1,(1+AH543/100))))</f>
        <v>1.1440000000000001</v>
      </c>
      <c r="AS543" s="841">
        <f>IF($AI543="n/a",1.03*AR543,IF($AI543&lt;0,1.01*AR543,IF($AI543&gt;10,1.1*AR543,(1+$AI543/100)*AR543)))</f>
        <v>1.2584000000000002</v>
      </c>
      <c r="AT543" s="841">
        <f>IF($AK543="n/a",1.03*AS543,IF($AK543&lt;0,1.01*AS543,IF($AK543&gt;10,1.1*AS543,(1+$AK543/100)*AS543)))</f>
        <v>1.3464880000000004</v>
      </c>
      <c r="AU543" s="841">
        <f>IF($AK543="n/a",1.03*AT543,IF($AK543&lt;0,1.01*AT543,IF($AK543&gt;10,1.1*AT543,(1+$AK543/100)*AT543)))</f>
        <v>1.4407421600000005</v>
      </c>
      <c r="AV543" s="841">
        <f>IF($AK543="n/a",1.03*AU543,IF($AK543&lt;0,1.01*AU543,IF($AK543&gt;10,1.1*AU543,(1+$AK543/100)*AU543)))</f>
        <v>1.5415941112000007</v>
      </c>
      <c r="AW543" s="618">
        <f>SUM(AR543:AV543)</f>
        <v>6.7312242712000021</v>
      </c>
      <c r="AX543" s="713">
        <f>AW543/I543*100</f>
        <v>11.004126649010956</v>
      </c>
      <c r="AY543" s="887">
        <v>0.91</v>
      </c>
      <c r="AZ543" s="827">
        <v>25.55</v>
      </c>
      <c r="BA543" s="827">
        <v>-15.89</v>
      </c>
      <c r="BB543" s="827">
        <v>2.6</v>
      </c>
      <c r="BC543" s="827">
        <v>-1.7500000000000002</v>
      </c>
      <c r="BD543" s="861"/>
      <c r="BE543" s="594">
        <v>2001</v>
      </c>
      <c r="BF543" s="853">
        <f>IF(BE543&gt;2020,0,IF(BE543&gt;2008,1,IF(BE543&gt;2001,2,IF(BE543&gt;1990,3,IF(BE543&gt;1980,4,IF(BE543&gt;1973,5,IF(BE543&gt;1970,6,IF(BE543&gt;1960,7,IF(BE543&gt;1958,8,IF(BE543&gt;1953,9,10))))))))))</f>
        <v>3</v>
      </c>
      <c r="BG543" s="837">
        <v>10.299999999999999</v>
      </c>
      <c r="BH543" s="820" t="s">
        <v>4443</v>
      </c>
      <c r="BI543" s="820" t="s">
        <v>4444</v>
      </c>
    </row>
    <row r="544" spans="1:61" s="819" customFormat="1" ht="12.75" customHeight="1" x14ac:dyDescent="0.2">
      <c r="A544" s="819" t="s">
        <v>5043</v>
      </c>
      <c r="B544" s="575" t="s">
        <v>743</v>
      </c>
      <c r="C544" s="885" t="s">
        <v>107</v>
      </c>
      <c r="D544" s="885" t="s">
        <v>4197</v>
      </c>
      <c r="E544" s="699">
        <v>25</v>
      </c>
      <c r="F544" s="1122">
        <v>147</v>
      </c>
      <c r="G544" s="1122" t="s">
        <v>36</v>
      </c>
      <c r="H544" s="1122" t="s">
        <v>114</v>
      </c>
      <c r="I544" s="829">
        <v>44.5</v>
      </c>
      <c r="J544" s="618">
        <f>(M544/I544)*100</f>
        <v>3.3617977528089886</v>
      </c>
      <c r="K544" s="839">
        <v>0.374</v>
      </c>
      <c r="L544" s="842">
        <v>4</v>
      </c>
      <c r="M544" s="609">
        <f>K544*L544</f>
        <v>1.496</v>
      </c>
      <c r="N544" s="825" t="s">
        <v>450</v>
      </c>
      <c r="O544" s="701">
        <v>0.34100000000000003</v>
      </c>
      <c r="P544" s="603">
        <v>45001</v>
      </c>
      <c r="Q544" s="603">
        <v>45037</v>
      </c>
      <c r="R544" s="609">
        <f>(K544-O544)/O544*100</f>
        <v>9.6774193548387011</v>
      </c>
      <c r="S544" s="667">
        <f>IF(INDEX(Historical!$D$7:$D$1220,MATCH(B544,Historical!$B$7:$B$1244,0))=0,"n/a",(INDEX(Historical!$C$7:$C$1222,MATCH(B544,Historical!$B$7:$B$1244,0))/INDEX(Historical!$D$7:$D$1220,MATCH(B544,Historical!$B$7:$B$1244,0))-1)*100)</f>
        <v>10.000000000000009</v>
      </c>
      <c r="T544" s="667">
        <f>IF(INDEX(Historical!$F$7:$F$1213,MATCH(B544,Historical!$B$7:$B$1244,0))=0,"n/a",((INDEX(Historical!$C$7:$C$1222,MATCH(B544,Historical!$B$7:$B$1244,0))/INDEX(Historical!$F$7:$F$1213,MATCH(B544,Historical!$B$7:$B$1244,0)))^(1/3)-1)*100)</f>
        <v>8.7808644166906369</v>
      </c>
      <c r="U544" s="667">
        <f>IF(INDEX(Historical!$H$7:$H$1213,MATCH(B544,Historical!$B$7:$B$1244,0))=0,"n/a",((INDEX(Historical!$C$7:$C$1222,MATCH(B544,Historical!$B$7:$B$1244,0))/INDEX(Historical!$H$7:$H$1213,MATCH(B544,Historical!$B$7:$B$1244,0)))^(1/5)-1)*100)</f>
        <v>9.1787590034019715</v>
      </c>
      <c r="V544" s="667">
        <f>IF(INDEX(Historical!$N$7:$N$1213,MATCH(B544,Historical!$B$7:$B$1244,0))=0,"n/a",((INDEX(Historical!$C$7:$C$1222,MATCH(B544,Historical!$B$7:$B$1244,0))/INDEX(Historical!$N$7:$N$1213,MATCH(B544,Historical!$B$7:$B$1244,0)))^(1/10)-1)*100)</f>
        <v>7.6305941425866441</v>
      </c>
      <c r="W544" s="668">
        <f>IF(OR(U544&lt;=0,U544="n/a",V544&lt;=0,V544="n/a"),"n/a",U544/V544)</f>
        <v>1.2028891632664565</v>
      </c>
      <c r="X544" s="669">
        <f>IF(OR(AJ544&lt;=0,AJ544="n/a",U544&lt;=0,U544="n/a"),"n/a",U544/AJ544)</f>
        <v>0.66512746401463563</v>
      </c>
      <c r="Y544" s="637"/>
      <c r="Z544" s="618">
        <f>IF(OR(AC544&lt;0.01,AC544="n/a"),"n/a",M544/AC544*100)</f>
        <v>31.829787234042549</v>
      </c>
      <c r="AA544" s="841">
        <f>IF(OR(AC544&lt;0.01,AC544="n/a"),"n/a",I544/AC544)</f>
        <v>9.4680851063829792</v>
      </c>
      <c r="AB544" s="842">
        <v>12</v>
      </c>
      <c r="AC544" s="821">
        <v>4.7</v>
      </c>
      <c r="AD544" s="821">
        <v>0.96</v>
      </c>
      <c r="AE544" s="821">
        <v>3.73</v>
      </c>
      <c r="AF544" s="821">
        <v>1.06</v>
      </c>
      <c r="AG544" s="821">
        <v>10.5</v>
      </c>
      <c r="AH544" s="821">
        <v>5.8000000000000007</v>
      </c>
      <c r="AI544" s="821">
        <v>-2.37</v>
      </c>
      <c r="AJ544" s="821">
        <v>13.8</v>
      </c>
      <c r="AK544" s="821">
        <v>10</v>
      </c>
      <c r="AL544" s="833">
        <v>903.5</v>
      </c>
      <c r="AM544" s="827">
        <v>1.9</v>
      </c>
      <c r="AN544" s="821">
        <v>0</v>
      </c>
      <c r="AO544" s="705">
        <f>IF(U544="n/a","n/a",IF(AA544&lt;0,"n/a",IF(AA544="n/a","n/a",J544+U544-AA544)))</f>
        <v>3.0724716498279818</v>
      </c>
      <c r="AP544" s="706">
        <f>IF(U544="n/a","n/a",J544+U544)</f>
        <v>12.540556756210961</v>
      </c>
      <c r="AQ544" s="843">
        <f>IF(OR(AC544&lt;0.01,AC544="n/a",AF544="n/a"),"n/a",(I544/SQRT(22.5*AC544*(I544/AF544))-1)*100)</f>
        <v>-33.212874784411859</v>
      </c>
      <c r="AR544" s="618">
        <f>INDEX(Historical!$C$7:$C$1222,MATCH(B544,Historical!$B$7:$B$1244,0))*IF(AH544="n/a",1.03,IF(AH544&lt;0,1.01,IF(AH544&gt;10,1.1,(1+AH544/100))))</f>
        <v>1.4081980000000001</v>
      </c>
      <c r="AS544" s="841">
        <f>IF($AI544="n/a",1.03*AR544,IF($AI544&lt;0,1.01*AR544,IF($AI544&gt;10,1.1*AR544,(1+$AI544/100)*AR544)))</f>
        <v>1.4222799800000001</v>
      </c>
      <c r="AT544" s="841">
        <f>IF($AK544="n/a",1.03*AS544,IF($AK544&lt;0,1.01*AS544,IF($AK544&gt;10,1.1*AS544,(1+$AK544/100)*AS544)))</f>
        <v>1.5645079780000002</v>
      </c>
      <c r="AU544" s="841">
        <f>IF($AK544="n/a",1.03*AT544,IF($AK544&lt;0,1.01*AT544,IF($AK544&gt;10,1.1*AT544,(1+$AK544/100)*AT544)))</f>
        <v>1.7209587758000005</v>
      </c>
      <c r="AV544" s="841">
        <f>IF($AK544="n/a",1.03*AU544,IF($AK544&lt;0,1.01*AU544,IF($AK544&gt;10,1.1*AU544,(1+$AK544/100)*AU544)))</f>
        <v>1.8930546533800006</v>
      </c>
      <c r="AW544" s="618">
        <f>SUM(AR544:AV544)</f>
        <v>8.0089993871800012</v>
      </c>
      <c r="AX544" s="713">
        <f>AW544/I544*100</f>
        <v>17.997751431865172</v>
      </c>
      <c r="AY544" s="887">
        <v>0.62</v>
      </c>
      <c r="AZ544" s="827">
        <v>16.580000000000002</v>
      </c>
      <c r="BA544" s="827">
        <v>-11.28</v>
      </c>
      <c r="BB544" s="827">
        <v>2.71</v>
      </c>
      <c r="BC544" s="827">
        <v>1.24</v>
      </c>
      <c r="BD544" s="861"/>
      <c r="BE544" s="594">
        <v>1999</v>
      </c>
      <c r="BF544" s="853">
        <f>IF(BE544&gt;2020,0,IF(BE544&gt;2008,1,IF(BE544&gt;2001,2,IF(BE544&gt;1990,3,IF(BE544&gt;1980,4,IF(BE544&gt;1973,5,IF(BE544&gt;1970,6,IF(BE544&gt;1960,7,IF(BE544&gt;1958,8,IF(BE544&gt;1953,9,10))))))))))</f>
        <v>3</v>
      </c>
      <c r="BG544" s="837">
        <v>1.4000000000000001</v>
      </c>
      <c r="BH544" s="820" t="s">
        <v>4443</v>
      </c>
      <c r="BI544" s="820" t="s">
        <v>4444</v>
      </c>
    </row>
    <row r="545" spans="1:61" s="819" customFormat="1" ht="12.75" customHeight="1" x14ac:dyDescent="0.2">
      <c r="A545" s="826" t="s">
        <v>5045</v>
      </c>
      <c r="B545" s="575" t="s">
        <v>3816</v>
      </c>
      <c r="C545" s="885" t="s">
        <v>4178</v>
      </c>
      <c r="D545" s="885" t="s">
        <v>4179</v>
      </c>
      <c r="E545" s="699">
        <v>9</v>
      </c>
      <c r="F545" s="1122">
        <v>560</v>
      </c>
      <c r="G545" s="1104" t="s">
        <v>105</v>
      </c>
      <c r="H545" s="1104" t="s">
        <v>105</v>
      </c>
      <c r="I545" t="n">
        <v>59.51</v>
      </c>
      <c r="J545" s="618">
        <f>(M545/I545)*100</f>
        <v>4.133545310015899</v>
      </c>
      <c r="K545" s="832">
        <v>0.65</v>
      </c>
      <c r="L545" s="842">
        <v>4</v>
      </c>
      <c r="M545" s="609">
        <f>K545*L545</f>
        <v>2.6</v>
      </c>
      <c r="N545" s="825" t="s">
        <v>969</v>
      </c>
      <c r="O545" s="700">
        <v>0.625</v>
      </c>
      <c r="P545" s="603">
        <v>44910</v>
      </c>
      <c r="Q545" s="603">
        <v>44930</v>
      </c>
      <c r="R545" s="609">
        <f>(K545-O545)/O545*100</f>
        <v>4.0000000000000036</v>
      </c>
      <c r="S545" s="667">
        <f>IF(INDEX(Historical!$D$7:$D$1220,MATCH(B545,Historical!$B$7:$B$1244,0))=0,"n/a",(INDEX(Historical!$C$7:$C$1222,MATCH(B545,Historical!$B$7:$B$1244,0))/INDEX(Historical!$D$7:$D$1220,MATCH(B545,Historical!$B$7:$B$1244,0))-1)*100)</f>
        <v>3.734439834024883</v>
      </c>
      <c r="T545" s="667">
        <f>IF(INDEX(Historical!$F$7:$F$1213,MATCH(B545,Historical!$B$7:$B$1244,0))=0,"n/a",((INDEX(Historical!$C$7:$C$1222,MATCH(B545,Historical!$B$7:$B$1244,0))/INDEX(Historical!$F$7:$F$1213,MATCH(B545,Historical!$B$7:$B$1244,0)))^(1/3)-1)*100)</f>
        <v>2.2291422994201948</v>
      </c>
      <c r="U545" s="667">
        <f>IF(INDEX(Historical!$H$7:$H$1213,MATCH(B545,Historical!$B$7:$B$1244,0))=0,"n/a",((INDEX(Historical!$C$7:$C$1222,MATCH(B545,Historical!$B$7:$B$1244,0))/INDEX(Historical!$H$7:$H$1213,MATCH(B545,Historical!$B$7:$B$1244,0)))^(1/5)-1)*100)</f>
        <v>3.5485788455905221</v>
      </c>
      <c r="V545" s="667">
        <f>IF(INDEX(Historical!$N$7:$N$1213,MATCH(B545,Historical!$B$7:$B$1244,0))=0,"n/a",((INDEX(Historical!$C$7:$C$1222,MATCH(B545,Historical!$B$7:$B$1244,0))/INDEX(Historical!$N$7:$N$1213,MATCH(B545,Historical!$B$7:$B$1244,0)))^(1/10)-1)*100)</f>
        <v>3.0568415032822038</v>
      </c>
      <c r="W545" s="668">
        <f>IF(OR(U545&lt;=0,U545="n/a",V545&lt;=0,V545="n/a"),"n/a",U545/V545)</f>
        <v>1.1608645203816841</v>
      </c>
      <c r="X545" s="669">
        <f>IF(OR(AJ545&lt;=0,AJ545="n/a",U545&lt;=0,U545="n/a"),"n/a",U545/AJ545)</f>
        <v>0.14483995288124579</v>
      </c>
      <c r="Y545" s="643"/>
      <c r="Z545" s="618">
        <f>IF(OR(AC545&lt;0.01,AC545="n/a"),"n/a",M545/AC545*100)</f>
        <v>92.52669039145907</v>
      </c>
      <c r="AA545" s="841">
        <f>IF(OR(AC545&lt;0.01,AC545="n/a"),"n/a",I545/AC545)</f>
        <v>22.384341637010674</v>
      </c>
      <c r="AB545" s="842">
        <v>12</v>
      </c>
      <c r="AC545" s="821">
        <v>2.81</v>
      </c>
      <c r="AD545" s="821" t="s">
        <v>135</v>
      </c>
      <c r="AE545" s="821">
        <v>8.8699999999999992</v>
      </c>
      <c r="AF545" s="821">
        <v>1.77</v>
      </c>
      <c r="AG545" s="821">
        <v>7.9</v>
      </c>
      <c r="AH545" s="821">
        <v>32.800000000000004</v>
      </c>
      <c r="AI545" s="821">
        <v>7.55</v>
      </c>
      <c r="AJ545" s="821">
        <v>24.5</v>
      </c>
      <c r="AK545" s="821">
        <v>-0.69</v>
      </c>
      <c r="AL545" s="833">
        <v>10860</v>
      </c>
      <c r="AM545" s="827">
        <v>0.4</v>
      </c>
      <c r="AN545" s="821">
        <v>0.61</v>
      </c>
      <c r="AO545" s="705">
        <f>IF(U545="n/a","n/a",IF(AA545&lt;0,"n/a",IF(AA545="n/a","n/a",J545+U545-AA545)))</f>
        <v>-14.702217481404254</v>
      </c>
      <c r="AP545" s="706">
        <f>IF(U545="n/a","n/a",J545+U545)</f>
        <v>7.682124155606421</v>
      </c>
      <c r="AQ545" s="843">
        <f>IF(OR(AC545&lt;0.01,AC545="n/a",AF545="n/a"),"n/a",(I545/SQRT(22.5*AC545*(I545/AF545))-1)*100)</f>
        <v>32.698965410869206</v>
      </c>
      <c r="AR545" s="618">
        <f>INDEX(Historical!$C$7:$C$1222,MATCH(B545,Historical!$B$7:$B$1244,0))*IF(AH545="n/a",1.03,IF(AH545&lt;0,1.01,IF(AH545&gt;10,1.1,(1+AH545/100))))</f>
        <v>2.75</v>
      </c>
      <c r="AS545" s="841">
        <f>IF($AI545="n/a",1.03*AR545,IF($AI545&lt;0,1.01*AR545,IF($AI545&gt;10,1.1*AR545,(1+$AI545/100)*AR545)))</f>
        <v>2.9576249999999997</v>
      </c>
      <c r="AT545" s="841">
        <f>IF($AK545="n/a",1.03*AS545,IF($AK545&lt;0,1.01*AS545,IF($AK545&gt;10,1.1*AS545,(1+$AK545/100)*AS545)))</f>
        <v>2.9872012499999996</v>
      </c>
      <c r="AU545" s="841">
        <f>IF($AK545="n/a",1.03*AT545,IF($AK545&lt;0,1.01*AT545,IF($AK545&gt;10,1.1*AT545,(1+$AK545/100)*AT545)))</f>
        <v>3.0170732624999994</v>
      </c>
      <c r="AV545" s="841">
        <f>IF($AK545="n/a",1.03*AU545,IF($AK545&lt;0,1.01*AU545,IF($AK545&gt;10,1.1*AU545,(1+$AK545/100)*AU545)))</f>
        <v>3.0472439951249992</v>
      </c>
      <c r="AW545" s="618">
        <f>SUM(AR545:AV545)</f>
        <v>14.759143507625</v>
      </c>
      <c r="AX545" s="713">
        <f>AW545/I545*100</f>
        <v>23.464457086844199</v>
      </c>
      <c r="AY545" s="887">
        <v>1.1599999999999999</v>
      </c>
      <c r="AZ545" s="827">
        <v>21.029999999999998</v>
      </c>
      <c r="BA545" s="827">
        <v>-14.32</v>
      </c>
      <c r="BB545" s="827">
        <v>-2.23</v>
      </c>
      <c r="BC545" s="827">
        <v>0.91999999999999993</v>
      </c>
      <c r="BD545" s="861"/>
      <c r="BE545" s="594">
        <v>2014</v>
      </c>
      <c r="BF545" s="853">
        <f>IF(BE545&gt;2020,0,IF(BE545&gt;2008,1,IF(BE545&gt;2001,2,IF(BE545&gt;1990,3,IF(BE545&gt;1980,4,IF(BE545&gt;1973,5,IF(BE545&gt;1970,6,IF(BE545&gt;1960,7,IF(BE545&gt;1958,8,IF(BE545&gt;1953,9,10))))))))))</f>
        <v>1</v>
      </c>
      <c r="BG545" s="837">
        <v>4.3999999999999995</v>
      </c>
      <c r="BH545" s="820" t="s">
        <v>4443</v>
      </c>
      <c r="BI545" s="820" t="s">
        <v>4445</v>
      </c>
    </row>
    <row r="546" spans="1:61" s="819" customFormat="1" ht="12.75" customHeight="1" x14ac:dyDescent="0.2">
      <c r="A546" s="836" t="s">
        <v>5046</v>
      </c>
      <c r="B546" s="575" t="s">
        <v>3984</v>
      </c>
      <c r="C546" s="885" t="s">
        <v>4178</v>
      </c>
      <c r="D546" s="885" t="s">
        <v>4179</v>
      </c>
      <c r="E546" s="699">
        <v>10</v>
      </c>
      <c r="F546" s="1122">
        <v>526</v>
      </c>
      <c r="G546" s="1095" t="s">
        <v>105</v>
      </c>
      <c r="H546" s="1095" t="s">
        <v>105</v>
      </c>
      <c r="I546" t="n">
        <v>58.08</v>
      </c>
      <c r="J546" s="618">
        <f>(M546/I546)*100</f>
        <v>2.5140588819053922</v>
      </c>
      <c r="K546" s="832">
        <v>0.38</v>
      </c>
      <c r="L546" s="842">
        <v>4</v>
      </c>
      <c r="M546" s="609">
        <f>K546*L546</f>
        <v>1.52</v>
      </c>
      <c r="N546" s="825" t="s">
        <v>483</v>
      </c>
      <c r="O546" s="700">
        <v>0.315</v>
      </c>
      <c r="P546" s="603">
        <v>45015</v>
      </c>
      <c r="Q546" s="603">
        <v>45033</v>
      </c>
      <c r="R546" s="609">
        <f>(K546-O546)/O546*100</f>
        <v>20.634920634920636</v>
      </c>
      <c r="S546" s="667">
        <f>IF(INDEX(Historical!$D$7:$D$1220,MATCH(B546,Historical!$B$7:$B$1244,0))=0,"n/a",(INDEX(Historical!$C$7:$C$1222,MATCH(B546,Historical!$B$7:$B$1244,0))/INDEX(Historical!$D$7:$D$1220,MATCH(B546,Historical!$B$7:$B$1244,0))-1)*100)</f>
        <v>26.737967914438499</v>
      </c>
      <c r="T546" s="667">
        <f>IF(INDEX(Historical!$F$7:$F$1213,MATCH(B546,Historical!$B$7:$B$1244,0))=0,"n/a",((INDEX(Historical!$C$7:$C$1222,MATCH(B546,Historical!$B$7:$B$1244,0))/INDEX(Historical!$F$7:$F$1213,MATCH(B546,Historical!$B$7:$B$1244,0)))^(1/3)-1)*100)</f>
        <v>18.341599852976429</v>
      </c>
      <c r="U546" s="667">
        <f>IF(INDEX(Historical!$H$7:$H$1213,MATCH(B546,Historical!$B$7:$B$1244,0))=0,"n/a",((INDEX(Historical!$C$7:$C$1222,MATCH(B546,Historical!$B$7:$B$1244,0))/INDEX(Historical!$H$7:$H$1213,MATCH(B546,Historical!$B$7:$B$1244,0)))^(1/5)-1)*100)</f>
        <v>15.360750125902079</v>
      </c>
      <c r="V546" s="667" t="str">
        <f>IF(INDEX(Historical!$N$7:$N$1213,MATCH(B546,Historical!$B$7:$B$1244,0))=0,"n/a",((INDEX(Historical!$C$7:$C$1222,MATCH(B546,Historical!$B$7:$B$1244,0))/INDEX(Historical!$N$7:$N$1213,MATCH(B546,Historical!$B$7:$B$1244,0)))^(1/10)-1)*100)</f>
        <v>n/a</v>
      </c>
      <c r="W546" s="668" t="str">
        <f>IF(OR(U546&lt;=0,U546="n/a",V546&lt;=0,V546="n/a"),"n/a",U546/V546)</f>
        <v>n/a</v>
      </c>
      <c r="X546" s="669">
        <f>IF(OR(AJ546&lt;=0,AJ546="n/a",U546&lt;=0,U546="n/a"),"n/a",U546/AJ546)</f>
        <v>1.1050899371152574</v>
      </c>
      <c r="Y546" s="831"/>
      <c r="Z546" s="618">
        <f>IF(OR(AC546&lt;0.01,AC546="n/a"),"n/a",M546/AC546*100)</f>
        <v>165.21739130434781</v>
      </c>
      <c r="AA546" s="841">
        <f>IF(OR(AC546&lt;0.01,AC546="n/a"),"n/a",I546/AC546)</f>
        <v>65.717391304347828</v>
      </c>
      <c r="AB546" s="842">
        <v>12</v>
      </c>
      <c r="AC546" s="821">
        <v>0.92</v>
      </c>
      <c r="AD546" s="821">
        <v>6.58</v>
      </c>
      <c r="AE546" s="821">
        <v>18.46</v>
      </c>
      <c r="AF546" s="821">
        <v>1.75</v>
      </c>
      <c r="AG546" s="821">
        <v>2.8000000000000003</v>
      </c>
      <c r="AH546" s="821">
        <v>15.4</v>
      </c>
      <c r="AI546" s="821">
        <v>28.199999999999996</v>
      </c>
      <c r="AJ546" s="821">
        <v>13.900000000000002</v>
      </c>
      <c r="AK546" s="821">
        <v>10</v>
      </c>
      <c r="AL546" s="833">
        <v>11650</v>
      </c>
      <c r="AM546" s="827">
        <v>0.48</v>
      </c>
      <c r="AN546" s="821">
        <v>0</v>
      </c>
      <c r="AO546" s="705">
        <f>IF(U546="n/a","n/a",IF(AA546&lt;0,"n/a",IF(AA546="n/a","n/a",J546+U546-AA546)))</f>
        <v>-47.842582296540357</v>
      </c>
      <c r="AP546" s="706">
        <f>IF(U546="n/a","n/a",J546+U546)</f>
        <v>17.874809007807471</v>
      </c>
      <c r="AQ546" s="843">
        <f>IF(OR(AC546&lt;0.01,AC546="n/a",AF546="n/a"),"n/a",(I546/SQRT(22.5*AC546*(I546/AF546))-1)*100)</f>
        <v>126.08300814092223</v>
      </c>
      <c r="AR546" s="618">
        <f>INDEX(Historical!$C$7:$C$1222,MATCH(B546,Historical!$B$7:$B$1244,0))*IF(AH546="n/a",1.03,IF(AH546&lt;0,1.01,IF(AH546&gt;10,1.1,(1+AH546/100))))</f>
        <v>1.3035000000000001</v>
      </c>
      <c r="AS546" s="841">
        <f>IF($AI546="n/a",1.03*AR546,IF($AI546&lt;0,1.01*AR546,IF($AI546&gt;10,1.1*AR546,(1+$AI546/100)*AR546)))</f>
        <v>1.4338500000000003</v>
      </c>
      <c r="AT546" s="841">
        <f>IF($AK546="n/a",1.03*AS546,IF($AK546&lt;0,1.01*AS546,IF($AK546&gt;10,1.1*AS546,(1+$AK546/100)*AS546)))</f>
        <v>1.5772350000000004</v>
      </c>
      <c r="AU546" s="841">
        <f>IF($AK546="n/a",1.03*AT546,IF($AK546&lt;0,1.01*AT546,IF($AK546&gt;10,1.1*AT546,(1+$AK546/100)*AT546)))</f>
        <v>1.7349585000000005</v>
      </c>
      <c r="AV546" s="841">
        <f>IF($AK546="n/a",1.03*AU546,IF($AK546&lt;0,1.01*AU546,IF($AK546&gt;10,1.1*AU546,(1+$AK546/100)*AU546)))</f>
        <v>1.9084543500000006</v>
      </c>
      <c r="AW546" s="618">
        <f>SUM(AR546:AV546)</f>
        <v>7.9579978500000017</v>
      </c>
      <c r="AX546" s="713">
        <f>AW546/I546*100</f>
        <v>13.162417879589814</v>
      </c>
      <c r="AY546" s="887">
        <v>0.85</v>
      </c>
      <c r="AZ546" s="827">
        <v>24.05</v>
      </c>
      <c r="BA546" s="827">
        <v>-28.599999999999998</v>
      </c>
      <c r="BB546" s="827">
        <v>2</v>
      </c>
      <c r="BC546" s="827">
        <v>2.08</v>
      </c>
      <c r="BD546" s="861"/>
      <c r="BE546" s="594">
        <v>2014</v>
      </c>
      <c r="BF546" s="853">
        <f>IF(BE546&gt;2020,0,IF(BE546&gt;2008,1,IF(BE546&gt;2001,2,IF(BE546&gt;1990,3,IF(BE546&gt;1980,4,IF(BE546&gt;1973,5,IF(BE546&gt;1970,6,IF(BE546&gt;1960,7,IF(BE546&gt;1958,8,IF(BE546&gt;1953,9,10))))))))))</f>
        <v>1</v>
      </c>
      <c r="BG546" s="837">
        <v>1.9</v>
      </c>
      <c r="BH546" s="820" t="s">
        <v>4443</v>
      </c>
      <c r="BI546" s="820" t="s">
        <v>4445</v>
      </c>
    </row>
    <row r="547" spans="1:61" s="819" customFormat="1" ht="12.75" customHeight="1" x14ac:dyDescent="0.2">
      <c r="A547" s="826" t="s">
        <v>5047</v>
      </c>
      <c r="B547" s="575" t="s">
        <v>1543</v>
      </c>
      <c r="C547" s="885" t="s">
        <v>107</v>
      </c>
      <c r="D547" s="885" t="s">
        <v>4197</v>
      </c>
      <c r="E547" s="699">
        <v>10</v>
      </c>
      <c r="F547" s="1122">
        <v>492</v>
      </c>
      <c r="G547" s="1097" t="s">
        <v>114</v>
      </c>
      <c r="H547" s="1097" t="s">
        <v>114</v>
      </c>
      <c r="I547" t="n">
        <v>18.33</v>
      </c>
      <c r="J547" s="618">
        <f>(M547/I547)*100</f>
        <v>3.4305317324185252</v>
      </c>
      <c r="K547" s="832">
        <v>0.2</v>
      </c>
      <c r="L547" s="842">
        <v>4</v>
      </c>
      <c r="M547" s="609">
        <f>K547*L547</f>
        <v>0.8</v>
      </c>
      <c r="N547" s="825" t="s">
        <v>150</v>
      </c>
      <c r="O547" s="700">
        <v>0.17</v>
      </c>
      <c r="P547" s="603">
        <v>44805</v>
      </c>
      <c r="Q547" s="603">
        <v>44837</v>
      </c>
      <c r="R547" s="609">
        <f>(K547-O547)/O547*100</f>
        <v>17.647058823529409</v>
      </c>
      <c r="S547" s="667">
        <f>IF(INDEX(Historical!$D$7:$D$1220,MATCH(B547,Historical!$B$7:$B$1244,0))=0,"n/a",(INDEX(Historical!$C$7:$C$1222,MATCH(B547,Historical!$B$7:$B$1244,0))/INDEX(Historical!$D$7:$D$1220,MATCH(B547,Historical!$B$7:$B$1244,0))-1)*100)</f>
        <v>11.811023622047244</v>
      </c>
      <c r="T547" s="667">
        <f>IF(INDEX(Historical!$F$7:$F$1213,MATCH(B547,Historical!$B$7:$B$1244,0))=0,"n/a",((INDEX(Historical!$C$7:$C$1222,MATCH(B547,Historical!$B$7:$B$1244,0))/INDEX(Historical!$F$7:$F$1213,MATCH(B547,Historical!$B$7:$B$1244,0)))^(1/3)-1)*100)</f>
        <v>7.2828168622655509</v>
      </c>
      <c r="U547" s="667">
        <f>IF(INDEX(Historical!$H$7:$H$1213,MATCH(B547,Historical!$B$7:$B$1244,0))=0,"n/a",((INDEX(Historical!$C$7:$C$1222,MATCH(B547,Historical!$B$7:$B$1244,0))/INDEX(Historical!$H$7:$H$1213,MATCH(B547,Historical!$B$7:$B$1244,0)))^(1/5)-1)*100)</f>
        <v>17.649357286472256</v>
      </c>
      <c r="V547" s="667">
        <f>IF(INDEX(Historical!$N$7:$N$1213,MATCH(B547,Historical!$B$7:$B$1244,0))=0,"n/a",((INDEX(Historical!$C$7:$C$1222,MATCH(B547,Historical!$B$7:$B$1244,0))/INDEX(Historical!$N$7:$N$1213,MATCH(B547,Historical!$B$7:$B$1244,0)))^(1/10)-1)*100)</f>
        <v>33.327530678317395</v>
      </c>
      <c r="W547" s="668">
        <f>IF(OR(U547&lt;=0,U547="n/a",V547&lt;=0,V547="n/a"),"n/a",U547/V547)</f>
        <v>0.52957290646062705</v>
      </c>
      <c r="X547" s="669">
        <f>IF(OR(AJ547&lt;=0,AJ547="n/a",U547&lt;=0,U547="n/a"),"n/a",U547/AJ547)</f>
        <v>0.74785412230814652</v>
      </c>
      <c r="Y547" s="640"/>
      <c r="Z547" s="618">
        <f>IF(OR(AC547&lt;0.01,AC547="n/a"),"n/a",M547/AC547*100)</f>
        <v>35.087719298245617</v>
      </c>
      <c r="AA547" s="841">
        <f>IF(OR(AC547&lt;0.01,AC547="n/a"),"n/a",I547/AC547)</f>
        <v>10.228070175438598</v>
      </c>
      <c r="AB547" s="842">
        <v>12</v>
      </c>
      <c r="AC547" s="821">
        <v>2.2799999999999998</v>
      </c>
      <c r="AD547" s="821" t="s">
        <v>135</v>
      </c>
      <c r="AE547" s="821">
        <v>4.2300000000000004</v>
      </c>
      <c r="AF547" s="821">
        <v>1.61</v>
      </c>
      <c r="AG547" s="821">
        <v>14.099999999999998</v>
      </c>
      <c r="AH547" s="821">
        <v>141.9</v>
      </c>
      <c r="AI547" s="821">
        <v>0.24</v>
      </c>
      <c r="AJ547" s="821">
        <v>23.599999999999998</v>
      </c>
      <c r="AK547" s="821">
        <v>-0.88</v>
      </c>
      <c r="AL547" s="833">
        <v>21580</v>
      </c>
      <c r="AM547" s="827">
        <v>0.49</v>
      </c>
      <c r="AN547" s="821">
        <v>0.17</v>
      </c>
      <c r="AO547" s="705">
        <f>IF(U547="n/a","n/a",IF(AA547&lt;0,"n/a",IF(AA547="n/a","n/a",J547+U547-AA547)))</f>
        <v>10.851818843452184</v>
      </c>
      <c r="AP547" s="706">
        <f>IF(U547="n/a","n/a",J547+U547)</f>
        <v>21.079889018890782</v>
      </c>
      <c r="AQ547" s="843">
        <f>IF(OR(AC547&lt;0.01,AC547="n/a",AF547="n/a"),"n/a",(I547/SQRT(22.5*AC547*(I547/AF547))-1)*100)</f>
        <v>-14.450292597536162</v>
      </c>
      <c r="AR547" s="618">
        <f>INDEX(Historical!$C$7:$C$1222,MATCH(B547,Historical!$B$7:$B$1244,0))*IF(AH547="n/a",1.03,IF(AH547&lt;0,1.01,IF(AH547&gt;10,1.1,(1+AH547/100))))</f>
        <v>0.78100000000000003</v>
      </c>
      <c r="AS547" s="841">
        <f>IF($AI547="n/a",1.03*AR547,IF($AI547&lt;0,1.01*AR547,IF($AI547&gt;10,1.1*AR547,(1+$AI547/100)*AR547)))</f>
        <v>0.78287439999999997</v>
      </c>
      <c r="AT547" s="841">
        <f>IF($AK547="n/a",1.03*AS547,IF($AK547&lt;0,1.01*AS547,IF($AK547&gt;10,1.1*AS547,(1+$AK547/100)*AS547)))</f>
        <v>0.79070314399999997</v>
      </c>
      <c r="AU547" s="841">
        <f>IF($AK547="n/a",1.03*AT547,IF($AK547&lt;0,1.01*AT547,IF($AK547&gt;10,1.1*AT547,(1+$AK547/100)*AT547)))</f>
        <v>0.79861017544000001</v>
      </c>
      <c r="AV547" s="841">
        <f>IF($AK547="n/a",1.03*AU547,IF($AK547&lt;0,1.01*AU547,IF($AK547&gt;10,1.1*AU547,(1+$AK547/100)*AU547)))</f>
        <v>0.80659627719439997</v>
      </c>
      <c r="AW547" s="618">
        <f>SUM(AR547:AV547)</f>
        <v>3.9597839966343997</v>
      </c>
      <c r="AX547" s="713">
        <f>AW547/I547*100</f>
        <v>16.980205817471695</v>
      </c>
      <c r="AY547" s="887">
        <v>1.25</v>
      </c>
      <c r="AZ547" s="827">
        <v>29.48</v>
      </c>
      <c r="BA547" s="827">
        <v>-4.3099999999999996</v>
      </c>
      <c r="BB547" s="827">
        <v>3.4299999999999997</v>
      </c>
      <c r="BC547" s="827">
        <v>8.4699999999999989</v>
      </c>
      <c r="BD547" s="861"/>
      <c r="BE547" s="594">
        <v>2013</v>
      </c>
      <c r="BF547" s="853">
        <f>IF(BE547&gt;2020,0,IF(BE547&gt;2008,1,IF(BE547&gt;2001,2,IF(BE547&gt;1990,3,IF(BE547&gt;1980,4,IF(BE547&gt;1973,5,IF(BE547&gt;1970,6,IF(BE547&gt;1960,7,IF(BE547&gt;1958,8,IF(BE547&gt;1953,9,10))))))))))</f>
        <v>1</v>
      </c>
      <c r="BG547" s="837">
        <v>1.3</v>
      </c>
      <c r="BH547" s="820" t="s">
        <v>4443</v>
      </c>
      <c r="BI547" s="820" t="s">
        <v>4444</v>
      </c>
    </row>
    <row r="548" spans="1:61" s="819" customFormat="1" ht="12.75" customHeight="1" x14ac:dyDescent="0.2">
      <c r="A548" s="819" t="s">
        <v>5048</v>
      </c>
      <c r="B548" s="575" t="s">
        <v>1545</v>
      </c>
      <c r="C548" s="885" t="s">
        <v>107</v>
      </c>
      <c r="D548" s="885" t="s">
        <v>117</v>
      </c>
      <c r="E548" s="699">
        <v>14</v>
      </c>
      <c r="F548" s="1122">
        <v>264</v>
      </c>
      <c r="G548" s="1098" t="s">
        <v>105</v>
      </c>
      <c r="H548" s="1098" t="s">
        <v>105</v>
      </c>
      <c r="I548" t="n">
        <v>132.42</v>
      </c>
      <c r="J548" s="618">
        <f>(M548/I548)*100</f>
        <v>2.2149927320550979</v>
      </c>
      <c r="K548" s="832">
        <v>0.8</v>
      </c>
      <c r="L548" s="842">
        <v>4</v>
      </c>
      <c r="M548" s="609">
        <f>K548*L548</f>
        <v>3.2</v>
      </c>
      <c r="N548" s="825" t="s">
        <v>781</v>
      </c>
      <c r="O548" s="700">
        <v>0.73</v>
      </c>
      <c r="P548" s="603">
        <v>44788</v>
      </c>
      <c r="Q548" s="603">
        <v>44803</v>
      </c>
      <c r="R548" s="609">
        <f>(K548-O548)/O548*100</f>
        <v>9.5890410958904209</v>
      </c>
      <c r="S548" s="667">
        <f>IF(INDEX(Historical!$D$7:$D$1220,MATCH(B548,Historical!$B$7:$B$1244,0))=0,"n/a",(INDEX(Historical!$C$7:$C$1222,MATCH(B548,Historical!$B$7:$B$1244,0))/INDEX(Historical!$D$7:$D$1220,MATCH(B548,Historical!$B$7:$B$1244,0))-1)*100)</f>
        <v>6.9930069930070005</v>
      </c>
      <c r="T548" s="667">
        <f>IF(INDEX(Historical!$F$7:$F$1213,MATCH(B548,Historical!$B$7:$B$1244,0))=0,"n/a",((INDEX(Historical!$C$7:$C$1222,MATCH(B548,Historical!$B$7:$B$1244,0))/INDEX(Historical!$F$7:$F$1213,MATCH(B548,Historical!$B$7:$B$1244,0)))^(1/3)-1)*100)</f>
        <v>5.5802516577865058</v>
      </c>
      <c r="U548" s="667">
        <f>IF(INDEX(Historical!$H$7:$H$1213,MATCH(B548,Historical!$B$7:$B$1244,0))=0,"n/a",((INDEX(Historical!$C$7:$C$1222,MATCH(B548,Historical!$B$7:$B$1244,0))/INDEX(Historical!$H$7:$H$1213,MATCH(B548,Historical!$B$7:$B$1244,0)))^(1/5)-1)*100)</f>
        <v>10.950690065057934</v>
      </c>
      <c r="V548" s="667">
        <f>IF(INDEX(Historical!$N$7:$N$1213,MATCH(B548,Historical!$B$7:$B$1244,0))=0,"n/a",((INDEX(Historical!$C$7:$C$1222,MATCH(B548,Historical!$B$7:$B$1244,0))/INDEX(Historical!$N$7:$N$1213,MATCH(B548,Historical!$B$7:$B$1244,0)))^(1/10)-1)*100)</f>
        <v>13.800511487399604</v>
      </c>
      <c r="W548" s="668">
        <f>IF(OR(U548&lt;=0,U548="n/a",V548&lt;=0,V548="n/a"),"n/a",U548/V548)</f>
        <v>0.79349885510086593</v>
      </c>
      <c r="X548" s="669" t="str">
        <f>IF(OR(AJ548&lt;=0,AJ548="n/a",U548&lt;=0,U548="n/a"),"n/a",U548/AJ548)</f>
        <v>n/a</v>
      </c>
      <c r="Y548" s="640"/>
      <c r="Z548" s="618">
        <f>IF(OR(AC548&lt;0.01,AC548="n/a"),"n/a",M548/AC548*100)</f>
        <v>34.93449781659389</v>
      </c>
      <c r="AA548" s="841">
        <f>IF(OR(AC548&lt;0.01,AC548="n/a"),"n/a",I548/AC548)</f>
        <v>15.771834061135371</v>
      </c>
      <c r="AB548" s="842">
        <v>12</v>
      </c>
      <c r="AC548" s="821">
        <v>9.16</v>
      </c>
      <c r="AD548" s="821">
        <v>0.2</v>
      </c>
      <c r="AE548" s="821">
        <v>0.59</v>
      </c>
      <c r="AF548" s="821">
        <v>2.64</v>
      </c>
      <c r="AG548" s="821">
        <v>3.4000000000000004</v>
      </c>
      <c r="AH548" s="821">
        <v>43.3</v>
      </c>
      <c r="AI548" s="821">
        <v>9.31</v>
      </c>
      <c r="AJ548" s="821">
        <v>-3.5000000000000004</v>
      </c>
      <c r="AK548" s="821">
        <v>77.100000000000009</v>
      </c>
      <c r="AL548" s="833">
        <v>9560</v>
      </c>
      <c r="AM548" s="827">
        <v>0.1</v>
      </c>
      <c r="AN548" s="821">
        <v>1.1499999999999999</v>
      </c>
      <c r="AO548" s="705">
        <f>IF(U548="n/a","n/a",IF(AA548&lt;0,"n/a",IF(AA548="n/a","n/a",J548+U548-AA548)))</f>
        <v>-2.6061512640223388</v>
      </c>
      <c r="AP548" s="706">
        <f>IF(U548="n/a","n/a",J548+U548)</f>
        <v>13.165682797113032</v>
      </c>
      <c r="AQ548" s="843">
        <f>IF(OR(AC548&lt;0.01,AC548="n/a",AF548="n/a"),"n/a",(I548/SQRT(22.5*AC548*(I548/AF548))-1)*100)</f>
        <v>36.035358020377075</v>
      </c>
      <c r="AR548" s="618">
        <f>INDEX(Historical!$C$7:$C$1222,MATCH(B548,Historical!$B$7:$B$1244,0))*IF(AH548="n/a",1.03,IF(AH548&lt;0,1.01,IF(AH548&gt;10,1.1,(1+AH548/100))))</f>
        <v>3.3660000000000005</v>
      </c>
      <c r="AS548" s="841">
        <f>IF($AI548="n/a",1.03*AR548,IF($AI548&lt;0,1.01*AR548,IF($AI548&gt;10,1.1*AR548,(1+$AI548/100)*AR548)))</f>
        <v>3.6793746000000005</v>
      </c>
      <c r="AT548" s="841">
        <f>IF($AK548="n/a",1.03*AS548,IF($AK548&lt;0,1.01*AS548,IF($AK548&gt;10,1.1*AS548,(1+$AK548/100)*AS548)))</f>
        <v>4.0473120600000012</v>
      </c>
      <c r="AU548" s="841">
        <f>IF($AK548="n/a",1.03*AT548,IF($AK548&lt;0,1.01*AT548,IF($AK548&gt;10,1.1*AT548,(1+$AK548/100)*AT548)))</f>
        <v>4.4520432660000013</v>
      </c>
      <c r="AV548" s="841">
        <f>IF($AK548="n/a",1.03*AU548,IF($AK548&lt;0,1.01*AU548,IF($AK548&gt;10,1.1*AU548,(1+$AK548/100)*AU548)))</f>
        <v>4.8972475926000021</v>
      </c>
      <c r="AW548" s="618">
        <f>SUM(AR548:AV548)</f>
        <v>20.441977518600005</v>
      </c>
      <c r="AX548" s="713">
        <f>AW548/I548*100</f>
        <v>14.149634885166474</v>
      </c>
      <c r="AY548" s="887">
        <v>0.91</v>
      </c>
      <c r="AZ548" s="827">
        <v>48.010000000000005</v>
      </c>
      <c r="BA548" s="827">
        <v>-5.79</v>
      </c>
      <c r="BB548" s="827">
        <v>-0.44</v>
      </c>
      <c r="BC548" s="827">
        <v>9.370000000000001</v>
      </c>
      <c r="BD548" s="861"/>
      <c r="BE548" s="594">
        <v>2009</v>
      </c>
      <c r="BF548" s="853">
        <f>IF(BE548&gt;2020,0,IF(BE548&gt;2008,1,IF(BE548&gt;2001,2,IF(BE548&gt;1990,3,IF(BE548&gt;1980,4,IF(BE548&gt;1973,5,IF(BE548&gt;1970,6,IF(BE548&gt;1960,7,IF(BE548&gt;1958,8,IF(BE548&gt;1953,9,10))))))))))</f>
        <v>1</v>
      </c>
      <c r="BG548" s="837">
        <v>0.3</v>
      </c>
      <c r="BH548" s="820" t="s">
        <v>4443</v>
      </c>
      <c r="BI548" s="820" t="s">
        <v>4444</v>
      </c>
    </row>
    <row r="549" spans="1:61" s="819" customFormat="1" x14ac:dyDescent="0.2">
      <c r="A549" s="826" t="s">
        <v>5049</v>
      </c>
      <c r="B549" s="575" t="s">
        <v>748</v>
      </c>
      <c r="C549" s="885" t="s">
        <v>130</v>
      </c>
      <c r="D549" s="885" t="s">
        <v>4198</v>
      </c>
      <c r="E549" s="699">
        <v>19</v>
      </c>
      <c r="F549" s="1122">
        <v>204</v>
      </c>
      <c r="G549" s="1116" t="s">
        <v>36</v>
      </c>
      <c r="H549" s="1116" t="s">
        <v>36</v>
      </c>
      <c r="I549" s="829">
        <v>24.27</v>
      </c>
      <c r="J549" s="618">
        <f>(M549/I549)*100</f>
        <v>3.2550473836011542</v>
      </c>
      <c r="K549" s="832">
        <v>0.19750000000000001</v>
      </c>
      <c r="L549" s="842">
        <v>4</v>
      </c>
      <c r="M549" s="609">
        <f>K549*L549</f>
        <v>0.79</v>
      </c>
      <c r="N549" s="825" t="s">
        <v>138</v>
      </c>
      <c r="O549" s="700">
        <v>0.19500000000000001</v>
      </c>
      <c r="P549" s="603">
        <v>44943</v>
      </c>
      <c r="Q549" s="603">
        <v>44958</v>
      </c>
      <c r="R549" s="609">
        <f>(K549-O549)/O549*100</f>
        <v>1.2820512820512833</v>
      </c>
      <c r="S549" s="667">
        <f>IF(INDEX(Historical!$D$7:$D$1220,MATCH(B549,Historical!$B$7:$B$1244,0))=0,"n/a",(INDEX(Historical!$C$7:$C$1222,MATCH(B549,Historical!$B$7:$B$1244,0))/INDEX(Historical!$D$7:$D$1220,MATCH(B549,Historical!$B$7:$B$1244,0))-1)*100)</f>
        <v>5.4054054054054168</v>
      </c>
      <c r="T549" s="667">
        <f>IF(INDEX(Historical!$F$7:$F$1213,MATCH(B549,Historical!$B$7:$B$1244,0))=0,"n/a",((INDEX(Historical!$C$7:$C$1222,MATCH(B549,Historical!$B$7:$B$1244,0))/INDEX(Historical!$F$7:$F$1213,MATCH(B549,Historical!$B$7:$B$1244,0)))^(1/3)-1)*100)</f>
        <v>5.7264270346431223</v>
      </c>
      <c r="U549" s="667">
        <f>IF(INDEX(Historical!$H$7:$H$1213,MATCH(B549,Historical!$B$7:$B$1244,0))=0,"n/a",((INDEX(Historical!$C$7:$C$1222,MATCH(B549,Historical!$B$7:$B$1244,0))/INDEX(Historical!$H$7:$H$1213,MATCH(B549,Historical!$B$7:$B$1244,0)))^(1/5)-1)*100)</f>
        <v>6.1043824021231208</v>
      </c>
      <c r="V549" s="667">
        <f>IF(INDEX(Historical!$N$7:$N$1213,MATCH(B549,Historical!$B$7:$B$1244,0))=0,"n/a",((INDEX(Historical!$C$7:$C$1222,MATCH(B549,Historical!$B$7:$B$1244,0))/INDEX(Historical!$N$7:$N$1213,MATCH(B549,Historical!$B$7:$B$1244,0)))^(1/10)-1)*100)</f>
        <v>5.2710081755858118</v>
      </c>
      <c r="W549" s="668">
        <f>IF(OR(U549&lt;=0,U549="n/a",V549&lt;=0,V549="n/a"),"n/a",U549/V549)</f>
        <v>1.1581052805794005</v>
      </c>
      <c r="X549" s="669" t="str">
        <f>IF(OR(AJ549&lt;=0,AJ549="n/a",U549&lt;=0,U549="n/a"),"n/a",U549/AJ549)</f>
        <v>n/a</v>
      </c>
      <c r="Y549" s="634"/>
      <c r="Z549" s="618" t="str">
        <f>IF(OR(AC549&lt;0.01,AC549="n/a"),"n/a",M549/AC549*100)</f>
        <v>n/a</v>
      </c>
      <c r="AA549" s="841" t="str">
        <f>IF(OR(AC549&lt;0.01,AC549="n/a"),"n/a",I549/AC549)</f>
        <v>n/a</v>
      </c>
      <c r="AB549" s="842">
        <v>9</v>
      </c>
      <c r="AC549" s="821">
        <v>-3.66</v>
      </c>
      <c r="AD549" s="821" t="s">
        <v>135</v>
      </c>
      <c r="AE549" s="821">
        <v>2.57</v>
      </c>
      <c r="AF549" s="821">
        <v>2.52</v>
      </c>
      <c r="AG549" s="821">
        <v>-32.1</v>
      </c>
      <c r="AH549" s="821">
        <v>-384.6</v>
      </c>
      <c r="AI549" s="821">
        <v>30</v>
      </c>
      <c r="AJ549" s="821">
        <v>-43.3</v>
      </c>
      <c r="AK549" s="821" t="s">
        <v>135</v>
      </c>
      <c r="AL549" s="833">
        <v>241.83</v>
      </c>
      <c r="AM549" s="827">
        <v>5.2</v>
      </c>
      <c r="AN549" s="821">
        <v>1.55</v>
      </c>
      <c r="AO549" s="705" t="str">
        <f>IF(U549="n/a","n/a",IF(AA549&lt;0,"n/a",IF(AA549="n/a","n/a",J549+U549-AA549)))</f>
        <v>n/a</v>
      </c>
      <c r="AP549" s="706">
        <f>IF(U549="n/a","n/a",J549+U549)</f>
        <v>9.3594297857242754</v>
      </c>
      <c r="AQ549" s="843" t="str">
        <f>IF(OR(AC549&lt;0.01,AC549="n/a",AF549="n/a"),"n/a",(I549/SQRT(22.5*AC549*(I549/AF549))-1)*100)</f>
        <v>n/a</v>
      </c>
      <c r="AR549" s="618">
        <f>INDEX(Historical!$C$7:$C$1222,MATCH(B549,Historical!$B$7:$B$1244,0))*IF(AH549="n/a",1.03,IF(AH549&lt;0,1.01,IF(AH549&gt;10,1.1,(1+AH549/100))))</f>
        <v>0.78780000000000006</v>
      </c>
      <c r="AS549" s="841">
        <f>IF($AI549="n/a",1.03*AR549,IF($AI549&lt;0,1.01*AR549,IF($AI549&gt;10,1.1*AR549,(1+$AI549/100)*AR549)))</f>
        <v>0.86658000000000013</v>
      </c>
      <c r="AT549" s="841">
        <f>IF($AK549="n/a",1.03*AS549,IF($AK549&lt;0,1.01*AS549,IF($AK549&gt;10,1.1*AS549,(1+$AK549/100)*AS549)))</f>
        <v>0.89257740000000019</v>
      </c>
      <c r="AU549" s="841">
        <f>IF($AK549="n/a",1.03*AT549,IF($AK549&lt;0,1.01*AT549,IF($AK549&gt;10,1.1*AT549,(1+$AK549/100)*AT549)))</f>
        <v>0.91935472200000024</v>
      </c>
      <c r="AV549" s="841">
        <f>IF($AK549="n/a",1.03*AU549,IF($AK549&lt;0,1.01*AU549,IF($AK549&gt;10,1.1*AU549,(1+$AK549/100)*AU549)))</f>
        <v>0.94693536366000031</v>
      </c>
      <c r="AW549" s="618">
        <f>SUM(AR549:AV549)</f>
        <v>4.4132474856600012</v>
      </c>
      <c r="AX549" s="713">
        <f>AW549/I549*100</f>
        <v>18.183961622002478</v>
      </c>
      <c r="AY549" s="887">
        <v>-0.04</v>
      </c>
      <c r="AZ549" s="827">
        <v>34.79</v>
      </c>
      <c r="BA549" s="827">
        <v>-1.1199999999999999</v>
      </c>
      <c r="BB549" s="827">
        <v>4.9000000000000004</v>
      </c>
      <c r="BC549" s="827">
        <v>12.5</v>
      </c>
      <c r="BD549" s="861"/>
      <c r="BE549" s="594">
        <v>2004</v>
      </c>
      <c r="BF549" s="853">
        <f>IF(BE549&gt;2020,0,IF(BE549&gt;2008,1,IF(BE549&gt;2001,2,IF(BE549&gt;1990,3,IF(BE549&gt;1980,4,IF(BE549&gt;1973,5,IF(BE549&gt;1970,6,IF(BE549&gt;1960,7,IF(BE549&gt;1958,8,IF(BE549&gt;1953,9,10))))))))))</f>
        <v>2</v>
      </c>
      <c r="BG549" s="837">
        <v>-10.8</v>
      </c>
      <c r="BH549" s="820" t="s">
        <v>4443</v>
      </c>
      <c r="BI549" s="820" t="s">
        <v>4444</v>
      </c>
    </row>
    <row r="550" spans="1:61" s="819" customFormat="1" ht="12.75" customHeight="1" x14ac:dyDescent="0.2">
      <c r="A550" s="826" t="s">
        <v>5050</v>
      </c>
      <c r="B550" s="575" t="s">
        <v>760</v>
      </c>
      <c r="C550" s="885" t="s">
        <v>122</v>
      </c>
      <c r="D550" s="885" t="s">
        <v>4214</v>
      </c>
      <c r="E550" s="699">
        <v>22</v>
      </c>
      <c r="F550" s="1122">
        <v>158</v>
      </c>
      <c r="G550" s="1097" t="s">
        <v>105</v>
      </c>
      <c r="H550" s="1097" t="s">
        <v>105</v>
      </c>
      <c r="I550" t="n">
        <v>124.84</v>
      </c>
      <c r="J550" s="618">
        <f>(M550/I550)*100</f>
        <v>1.2627325532452227</v>
      </c>
      <c r="K550" s="832">
        <v>0.375</v>
      </c>
      <c r="L550" s="842">
        <v>4</v>
      </c>
      <c r="M550" s="609">
        <f>K550*L550</f>
        <v>1.5</v>
      </c>
      <c r="N550" s="825" t="s">
        <v>418</v>
      </c>
      <c r="O550" s="700">
        <v>0.35</v>
      </c>
      <c r="P550" s="603">
        <v>44931</v>
      </c>
      <c r="Q550" s="603">
        <v>44946</v>
      </c>
      <c r="R550" s="609">
        <f>(K550-O550)/O550*100</f>
        <v>7.1428571428571495</v>
      </c>
      <c r="S550" s="667">
        <f>IF(INDEX(Historical!$D$7:$D$1220,MATCH(B550,Historical!$B$7:$B$1244,0))=0,"n/a",(INDEX(Historical!$C$7:$C$1222,MATCH(B550,Historical!$B$7:$B$1244,0))/INDEX(Historical!$D$7:$D$1220,MATCH(B550,Historical!$B$7:$B$1244,0))-1)*100)</f>
        <v>16.666666666666675</v>
      </c>
      <c r="T550" s="667">
        <f>IF(INDEX(Historical!$F$7:$F$1213,MATCH(B550,Historical!$B$7:$B$1244,0))=0,"n/a",((INDEX(Historical!$C$7:$C$1222,MATCH(B550,Historical!$B$7:$B$1244,0))/INDEX(Historical!$F$7:$F$1213,MATCH(B550,Historical!$B$7:$B$1244,0)))^(1/3)-1)*100)</f>
        <v>9.7170335131538277</v>
      </c>
      <c r="U550" s="667">
        <f>IF(INDEX(Historical!$H$7:$H$1213,MATCH(B550,Historical!$B$7:$B$1244,0))=0,"n/a",((INDEX(Historical!$C$7:$C$1222,MATCH(B550,Historical!$B$7:$B$1244,0))/INDEX(Historical!$H$7:$H$1213,MATCH(B550,Historical!$B$7:$B$1244,0)))^(1/5)-1)*100)</f>
        <v>7.8378847447948985</v>
      </c>
      <c r="V550" s="667">
        <f>IF(INDEX(Historical!$N$7:$N$1213,MATCH(B550,Historical!$B$7:$B$1244,0))=0,"n/a",((INDEX(Historical!$C$7:$C$1222,MATCH(B550,Historical!$B$7:$B$1244,0))/INDEX(Historical!$N$7:$N$1213,MATCH(B550,Historical!$B$7:$B$1244,0)))^(1/10)-1)*100)</f>
        <v>8.842291989017026</v>
      </c>
      <c r="W550" s="668">
        <f>IF(OR(U550&lt;=0,U550="n/a",V550&lt;=0,V550="n/a"),"n/a",U550/V550)</f>
        <v>0.88640872236862367</v>
      </c>
      <c r="X550" s="669">
        <f>IF(OR(AJ550&lt;=0,AJ550="n/a",U550&lt;=0,U550="n/a"),"n/a",U550/AJ550)</f>
        <v>0.21013095830549328</v>
      </c>
      <c r="Y550" s="628"/>
      <c r="Z550" s="618">
        <f>IF(OR(AC550&lt;0.01,AC550="n/a"),"n/a",M550/AC550*100)</f>
        <v>41.208791208791204</v>
      </c>
      <c r="AA550" s="841">
        <f>IF(OR(AC550&lt;0.01,AC550="n/a"),"n/a",I550/AC550)</f>
        <v>32.634615384615387</v>
      </c>
      <c r="AB550" s="842">
        <v>6</v>
      </c>
      <c r="AC550" s="821">
        <v>3.64</v>
      </c>
      <c r="AD550" s="821">
        <v>4.09</v>
      </c>
      <c r="AE550" s="821">
        <v>12.98</v>
      </c>
      <c r="AF550" s="821">
        <v>2.83</v>
      </c>
      <c r="AG550" s="821">
        <v>8.9</v>
      </c>
      <c r="AH550" s="822">
        <v>72.7</v>
      </c>
      <c r="AI550" s="822">
        <v>-3.17</v>
      </c>
      <c r="AJ550" s="821">
        <v>37.299999999999997</v>
      </c>
      <c r="AK550" s="821">
        <v>7.95</v>
      </c>
      <c r="AL550" s="833">
        <v>7830</v>
      </c>
      <c r="AM550" s="827">
        <v>0.2</v>
      </c>
      <c r="AN550" s="821">
        <v>0.21</v>
      </c>
      <c r="AO550" s="705">
        <f>IF(U550="n/a","n/a",IF(AA550&lt;0,"n/a",IF(AA550="n/a","n/a",J550+U550-AA550)))</f>
        <v>-23.533998086575266</v>
      </c>
      <c r="AP550" s="706">
        <f>IF(U550="n/a","n/a",J550+U550)</f>
        <v>9.1006172980401203</v>
      </c>
      <c r="AQ550" s="843">
        <f>IF(OR(AC550&lt;0.01,AC550="n/a",AF550="n/a"),"n/a",(I550/SQRT(22.5*AC550*(I550/AF550))-1)*100)</f>
        <v>102.60082432481367</v>
      </c>
      <c r="AR550" s="618">
        <f>INDEX(Historical!$C$7:$C$1222,MATCH(B550,Historical!$B$7:$B$1244,0))*IF(AH550="n/a",1.03,IF(AH550&lt;0,1.01,IF(AH550&gt;10,1.1,(1+AH550/100))))</f>
        <v>1.54</v>
      </c>
      <c r="AS550" s="841">
        <f>IF($AI550="n/a",1.03*AR550,IF($AI550&lt;0,1.01*AR550,IF($AI550&gt;10,1.1*AR550,(1+$AI550/100)*AR550)))</f>
        <v>1.5554000000000001</v>
      </c>
      <c r="AT550" s="841">
        <f>IF($AK550="n/a",1.03*AS550,IF($AK550&lt;0,1.01*AS550,IF($AK550&gt;10,1.1*AS550,(1+$AK550/100)*AS550)))</f>
        <v>1.6790543</v>
      </c>
      <c r="AU550" s="841">
        <f>IF($AK550="n/a",1.03*AT550,IF($AK550&lt;0,1.01*AT550,IF($AK550&gt;10,1.1*AT550,(1+$AK550/100)*AT550)))</f>
        <v>1.8125391168499998</v>
      </c>
      <c r="AV550" s="841">
        <f>IF($AK550="n/a",1.03*AU550,IF($AK550&lt;0,1.01*AU550,IF($AK550&gt;10,1.1*AU550,(1+$AK550/100)*AU550)))</f>
        <v>1.9566359766395747</v>
      </c>
      <c r="AW550" s="618">
        <f>SUM(AR550:AV550)</f>
        <v>8.5436293934895744</v>
      </c>
      <c r="AX550" s="713">
        <f>AW550/I550*100</f>
        <v>7.1922126386813483</v>
      </c>
      <c r="AY550" s="887">
        <v>0.62</v>
      </c>
      <c r="AZ550" s="827">
        <v>40.510000000000005</v>
      </c>
      <c r="BA550" s="827">
        <v>-19.57</v>
      </c>
      <c r="BB550" s="827">
        <v>-1.8900000000000001</v>
      </c>
      <c r="BC550" s="827">
        <v>10.459999999999999</v>
      </c>
      <c r="BD550" s="861"/>
      <c r="BE550" s="594">
        <v>2002</v>
      </c>
      <c r="BF550" s="853">
        <f>IF(BE550&gt;2020,0,IF(BE550&gt;2008,1,IF(BE550&gt;2001,2,IF(BE550&gt;1990,3,IF(BE550&gt;1980,4,IF(BE550&gt;1973,5,IF(BE550&gt;1970,6,IF(BE550&gt;1960,7,IF(BE550&gt;1958,8,IF(BE550&gt;1953,9,10))))))))))</f>
        <v>2</v>
      </c>
      <c r="BG550" s="837">
        <v>7.6</v>
      </c>
      <c r="BH550" s="820" t="s">
        <v>4443</v>
      </c>
      <c r="BI550" s="820" t="s">
        <v>4444</v>
      </c>
    </row>
    <row r="551" spans="1:61" s="819" customFormat="1" ht="12.75" customHeight="1" x14ac:dyDescent="0.2">
      <c r="A551" s="826" t="s">
        <v>751</v>
      </c>
      <c r="B551" s="575" t="s">
        <v>752</v>
      </c>
      <c r="C551" s="885" t="s">
        <v>111</v>
      </c>
      <c r="D551" s="885" t="s">
        <v>4220</v>
      </c>
      <c r="E551" s="699">
        <v>20</v>
      </c>
      <c r="F551" s="1122">
        <v>188</v>
      </c>
      <c r="G551" s="1098" t="s">
        <v>105</v>
      </c>
      <c r="H551" s="1098" t="s">
        <v>105</v>
      </c>
      <c r="I551" t="n">
        <v>77.95</v>
      </c>
      <c r="J551" s="618">
        <f>(M551/I551)*100</f>
        <v>2.3815430414289258</v>
      </c>
      <c r="K551" s="832">
        <v>0.48</v>
      </c>
      <c r="L551" s="842">
        <v>4</v>
      </c>
      <c r="M551" s="609">
        <f>K551*L551</f>
        <v>1.92</v>
      </c>
      <c r="N551" s="825" t="s">
        <v>147</v>
      </c>
      <c r="O551" s="700">
        <v>0.43</v>
      </c>
      <c r="P551" s="603">
        <v>44980</v>
      </c>
      <c r="Q551" s="603">
        <v>45000</v>
      </c>
      <c r="R551" s="609">
        <f>(K551-O551)/O551*100</f>
        <v>11.627906976744184</v>
      </c>
      <c r="S551" s="667">
        <f>IF(INDEX(Historical!$D$7:$D$1220,MATCH(B551,Historical!$B$7:$B$1244,0))=0,"n/a",(INDEX(Historical!$C$7:$C$1222,MATCH(B551,Historical!$B$7:$B$1244,0))/INDEX(Historical!$D$7:$D$1220,MATCH(B551,Historical!$B$7:$B$1244,0))-1)*100)</f>
        <v>13.157894736842103</v>
      </c>
      <c r="T551" s="667">
        <f>IF(INDEX(Historical!$F$7:$F$1213,MATCH(B551,Historical!$B$7:$B$1244,0))=0,"n/a",((INDEX(Historical!$C$7:$C$1222,MATCH(B551,Historical!$B$7:$B$1244,0))/INDEX(Historical!$F$7:$F$1213,MATCH(B551,Historical!$B$7:$B$1244,0)))^(1/3)-1)*100)</f>
        <v>11.524149667113504</v>
      </c>
      <c r="U551" s="667">
        <f>IF(INDEX(Historical!$H$7:$H$1213,MATCH(B551,Historical!$B$7:$B$1244,0))=0,"n/a",((INDEX(Historical!$C$7:$C$1222,MATCH(B551,Historical!$B$7:$B$1244,0))/INDEX(Historical!$H$7:$H$1213,MATCH(B551,Historical!$B$7:$B$1244,0)))^(1/5)-1)*100)</f>
        <v>12.370274760425982</v>
      </c>
      <c r="V551" s="667">
        <f>IF(INDEX(Historical!$N$7:$N$1213,MATCH(B551,Historical!$B$7:$B$1244,0))=0,"n/a",((INDEX(Historical!$C$7:$C$1222,MATCH(B551,Historical!$B$7:$B$1244,0))/INDEX(Historical!$N$7:$N$1213,MATCH(B551,Historical!$B$7:$B$1244,0)))^(1/10)-1)*100)</f>
        <v>11.106052981946624</v>
      </c>
      <c r="W551" s="668">
        <f>IF(OR(U551&lt;=0,U551="n/a",V551&lt;=0,V551="n/a"),"n/a",U551/V551)</f>
        <v>1.1138317798892556</v>
      </c>
      <c r="X551" s="669">
        <f>IF(OR(AJ551&lt;=0,AJ551="n/a",U551&lt;=0,U551="n/a"),"n/a",U551/AJ551)</f>
        <v>0.6988855796850838</v>
      </c>
      <c r="Y551" s="830"/>
      <c r="Z551" s="618">
        <f>IF(OR(AC551&lt;0.01,AC551="n/a"),"n/a",M551/AC551*100)</f>
        <v>31.893687707641199</v>
      </c>
      <c r="AA551" s="841">
        <f>IF(OR(AC551&lt;0.01,AC551="n/a"),"n/a",I551/AC551)</f>
        <v>13.392026578073091</v>
      </c>
      <c r="AB551" s="842">
        <v>12</v>
      </c>
      <c r="AC551" s="821">
        <v>6.02</v>
      </c>
      <c r="AD551" s="821">
        <v>1.5</v>
      </c>
      <c r="AE551" s="821">
        <v>1.2</v>
      </c>
      <c r="AF551" s="821">
        <v>5.44</v>
      </c>
      <c r="AG551" s="821">
        <v>44</v>
      </c>
      <c r="AH551" s="821">
        <v>12.5</v>
      </c>
      <c r="AI551" s="821">
        <v>13.489999999999998</v>
      </c>
      <c r="AJ551" s="821">
        <v>17.7</v>
      </c>
      <c r="AK551" s="821">
        <v>8.7999999999999989</v>
      </c>
      <c r="AL551" s="833">
        <v>8690</v>
      </c>
      <c r="AM551" s="827">
        <v>0.2</v>
      </c>
      <c r="AN551" s="821">
        <v>0</v>
      </c>
      <c r="AO551" s="705">
        <f>IF(U551="n/a","n/a",IF(AA551&lt;0,"n/a",IF(AA551="n/a","n/a",J551+U551-AA551)))</f>
        <v>1.3597912237818175</v>
      </c>
      <c r="AP551" s="706">
        <f>IF(U551="n/a","n/a",J551+U551)</f>
        <v>14.751817801854909</v>
      </c>
      <c r="AQ551" s="843">
        <f>IF(OR(AC551&lt;0.01,AC551="n/a",AF551="n/a"),"n/a",(I551/SQRT(22.5*AC551*(I551/AF551))-1)*100)</f>
        <v>79.941502327491136</v>
      </c>
      <c r="AR551" s="618">
        <f>INDEX(Historical!$C$7:$C$1222,MATCH(B551,Historical!$B$7:$B$1244,0))*IF(AH551="n/a",1.03,IF(AH551&lt;0,1.01,IF(AH551&gt;10,1.1,(1+AH551/100))))</f>
        <v>1.8920000000000001</v>
      </c>
      <c r="AS551" s="841">
        <f>IF($AI551="n/a",1.03*AR551,IF($AI551&lt;0,1.01*AR551,IF($AI551&gt;10,1.1*AR551,(1+$AI551/100)*AR551)))</f>
        <v>2.0812000000000004</v>
      </c>
      <c r="AT551" s="841">
        <f>IF($AK551="n/a",1.03*AS551,IF($AK551&lt;0,1.01*AS551,IF($AK551&gt;10,1.1*AS551,(1+$AK551/100)*AS551)))</f>
        <v>2.2643456000000004</v>
      </c>
      <c r="AU551" s="841">
        <f>IF($AK551="n/a",1.03*AT551,IF($AK551&lt;0,1.01*AT551,IF($AK551&gt;10,1.1*AT551,(1+$AK551/100)*AT551)))</f>
        <v>2.4636080128000004</v>
      </c>
      <c r="AV551" s="841">
        <f>IF($AK551="n/a",1.03*AU551,IF($AK551&lt;0,1.01*AU551,IF($AK551&gt;10,1.1*AU551,(1+$AK551/100)*AU551)))</f>
        <v>2.6804055179264008</v>
      </c>
      <c r="AW551" s="618">
        <f>SUM(AR551:AV551)</f>
        <v>11.381559130726401</v>
      </c>
      <c r="AX551" s="713">
        <f>AW551/I551*100</f>
        <v>14.117537993954851</v>
      </c>
      <c r="AY551" s="887">
        <v>1.32</v>
      </c>
      <c r="AZ551" s="827">
        <v>23.27</v>
      </c>
      <c r="BA551" s="827">
        <v>-34.07</v>
      </c>
      <c r="BB551" s="827">
        <v>2.46</v>
      </c>
      <c r="BC551" s="827">
        <v>1.69</v>
      </c>
      <c r="BD551" s="861"/>
      <c r="BE551" s="594">
        <v>2004</v>
      </c>
      <c r="BF551" s="853">
        <f>IF(BE551&gt;2020,0,IF(BE551&gt;2008,1,IF(BE551&gt;2001,2,IF(BE551&gt;1990,3,IF(BE551&gt;1980,4,IF(BE551&gt;1973,5,IF(BE551&gt;1970,6,IF(BE551&gt;1960,7,IF(BE551&gt;1958,8,IF(BE551&gt;1953,9,10))))))))))</f>
        <v>2</v>
      </c>
      <c r="BG551" s="837">
        <v>22.400000000000002</v>
      </c>
      <c r="BH551" s="820" t="s">
        <v>4443</v>
      </c>
      <c r="BI551" s="820" t="s">
        <v>4444</v>
      </c>
    </row>
    <row r="552" spans="1:61" s="819" customFormat="1" x14ac:dyDescent="0.2">
      <c r="A552" s="826" t="s">
        <v>5052</v>
      </c>
      <c r="B552" s="575" t="s">
        <v>1541</v>
      </c>
      <c r="C552" s="885" t="s">
        <v>107</v>
      </c>
      <c r="D552" s="885" t="s">
        <v>4193</v>
      </c>
      <c r="E552" s="699">
        <v>11</v>
      </c>
      <c r="F552" s="1122">
        <v>447</v>
      </c>
      <c r="G552" s="1116" t="s">
        <v>105</v>
      </c>
      <c r="H552" s="1116" t="s">
        <v>105</v>
      </c>
      <c r="I552" t="n">
        <v>92.19</v>
      </c>
      <c r="J552" s="618">
        <f>(M552/I552)*100</f>
        <v>1.5489581412502305</v>
      </c>
      <c r="K552" s="832">
        <v>0.42</v>
      </c>
      <c r="L552" s="842">
        <v>4</v>
      </c>
      <c r="M552" s="609">
        <f>K552*L552</f>
        <v>1.68</v>
      </c>
      <c r="N552" s="825" t="s">
        <v>561</v>
      </c>
      <c r="O552" s="703">
        <v>0.34</v>
      </c>
      <c r="P552" s="603">
        <v>44925</v>
      </c>
      <c r="Q552" s="603">
        <v>44943</v>
      </c>
      <c r="R552" s="609">
        <f>(K552-O552)/O552*100</f>
        <v>23.52941176470587</v>
      </c>
      <c r="S552" s="667">
        <f>IF(INDEX(Historical!$D$7:$D$1220,MATCH(B552,Historical!$B$7:$B$1244,0))=0,"n/a",(INDEX(Historical!$C$7:$C$1222,MATCH(B552,Historical!$B$7:$B$1244,0))/INDEX(Historical!$D$7:$D$1220,MATCH(B552,Historical!$B$7:$B$1244,0))-1)*100)</f>
        <v>30.76923076923077</v>
      </c>
      <c r="T552" s="667">
        <f>IF(INDEX(Historical!$F$7:$F$1213,MATCH(B552,Historical!$B$7:$B$1244,0))=0,"n/a",((INDEX(Historical!$C$7:$C$1222,MATCH(B552,Historical!$B$7:$B$1244,0))/INDEX(Historical!$F$7:$F$1213,MATCH(B552,Historical!$B$7:$B$1244,0)))^(1/3)-1)*100)</f>
        <v>14.471424255333186</v>
      </c>
      <c r="U552" s="667">
        <f>IF(INDEX(Historical!$H$7:$H$1213,MATCH(B552,Historical!$B$7:$B$1244,0))=0,"n/a",((INDEX(Historical!$C$7:$C$1222,MATCH(B552,Historical!$B$7:$B$1244,0))/INDEX(Historical!$H$7:$H$1213,MATCH(B552,Historical!$B$7:$B$1244,0)))^(1/5)-1)*100)</f>
        <v>18.312191546907464</v>
      </c>
      <c r="V552" s="667">
        <f>IF(INDEX(Historical!$N$7:$N$1213,MATCH(B552,Historical!$B$7:$B$1244,0))=0,"n/a",((INDEX(Historical!$C$7:$C$1222,MATCH(B552,Historical!$B$7:$B$1244,0))/INDEX(Historical!$N$7:$N$1213,MATCH(B552,Historical!$B$7:$B$1244,0)))^(1/10)-1)*100)</f>
        <v>14.646996692066061</v>
      </c>
      <c r="W552" s="668">
        <f>IF(OR(U552&lt;=0,U552="n/a",V552&lt;=0,V552="n/a"),"n/a",U552/V552)</f>
        <v>1.2502352483514081</v>
      </c>
      <c r="X552" s="669">
        <f>IF(OR(AJ552&lt;=0,AJ552="n/a",U552&lt;=0,U552="n/a"),"n/a",U552/AJ552)</f>
        <v>0.94392739932512693</v>
      </c>
      <c r="Y552" s="641" t="s">
        <v>4245</v>
      </c>
      <c r="Z552" s="618">
        <f>IF(OR(AC552&lt;0.01,AC552="n/a"),"n/a",M552/AC552*100)</f>
        <v>23.398328690807798</v>
      </c>
      <c r="AA552" s="841">
        <f>IF(OR(AC552&lt;0.01,AC552="n/a"),"n/a",I552/AC552)</f>
        <v>15.105849582172702</v>
      </c>
      <c r="AB552" s="842">
        <v>9</v>
      </c>
      <c r="AC552" s="821">
        <v>7.18</v>
      </c>
      <c r="AD552" s="821">
        <v>0.91</v>
      </c>
      <c r="AE552" s="821">
        <v>2</v>
      </c>
      <c r="AF552" s="821">
        <v>2.37</v>
      </c>
      <c r="AG552" s="821">
        <v>16.900000000000002</v>
      </c>
      <c r="AH552" s="821">
        <v>5.2</v>
      </c>
      <c r="AI552" s="821">
        <v>12.280000000000001</v>
      </c>
      <c r="AJ552" s="821">
        <v>19.400000000000002</v>
      </c>
      <c r="AK552" s="821">
        <v>16.41</v>
      </c>
      <c r="AL552" s="833">
        <v>23070</v>
      </c>
      <c r="AM552" s="827">
        <v>0.4</v>
      </c>
      <c r="AN552" s="821">
        <v>5.69</v>
      </c>
      <c r="AO552" s="705">
        <f>IF(U552="n/a","n/a",IF(AA552&lt;0,"n/a",IF(AA552="n/a","n/a",J552+U552-AA552)))</f>
        <v>4.7553001059849933</v>
      </c>
      <c r="AP552" s="706">
        <f>IF(U552="n/a","n/a",J552+U552)</f>
        <v>19.861149688157695</v>
      </c>
      <c r="AQ552" s="843">
        <f>IF(OR(AC552&lt;0.01,AC552="n/a",AF552="n/a"),"n/a",(I552/SQRT(22.5*AC552*(I552/AF552))-1)*100)</f>
        <v>26.140774110601981</v>
      </c>
      <c r="AR552" s="618">
        <f>INDEX(Historical!$C$7:$C$1222,MATCH(B552,Historical!$B$7:$B$1244,0))*IF(AH552="n/a",1.03,IF(AH552&lt;0,1.01,IF(AH552&gt;10,1.1,(1+AH552/100))))</f>
        <v>1.4307200000000002</v>
      </c>
      <c r="AS552" s="841">
        <f>IF($AI552="n/a",1.03*AR552,IF($AI552&lt;0,1.01*AR552,IF($AI552&gt;10,1.1*AR552,(1+$AI552/100)*AR552)))</f>
        <v>1.5737920000000003</v>
      </c>
      <c r="AT552" s="841">
        <f>IF($AK552="n/a",1.03*AS552,IF($AK552&lt;0,1.01*AS552,IF($AK552&gt;10,1.1*AS552,(1+$AK552/100)*AS552)))</f>
        <v>1.7311712000000006</v>
      </c>
      <c r="AU552" s="841">
        <f>IF($AK552="n/a",1.03*AT552,IF($AK552&lt;0,1.01*AT552,IF($AK552&gt;10,1.1*AT552,(1+$AK552/100)*AT552)))</f>
        <v>1.9042883200000007</v>
      </c>
      <c r="AV552" s="841">
        <f>IF($AK552="n/a",1.03*AU552,IF($AK552&lt;0,1.01*AU552,IF($AK552&gt;10,1.1*AU552,(1+$AK552/100)*AU552)))</f>
        <v>2.0947171520000007</v>
      </c>
      <c r="AW552" s="618">
        <f>SUM(AR552:AV552)</f>
        <v>8.7346886720000025</v>
      </c>
      <c r="AX552" s="713">
        <f>AW552/I552*100</f>
        <v>8.0533732915360527</v>
      </c>
      <c r="AY552" s="887">
        <v>1.07</v>
      </c>
      <c r="AZ552" s="827">
        <v>27.810000000000002</v>
      </c>
      <c r="BA552" s="827">
        <v>-13.919999999999998</v>
      </c>
      <c r="BB552" s="827">
        <v>-2.09</v>
      </c>
      <c r="BC552" s="827">
        <v>3.04</v>
      </c>
      <c r="BD552" s="861"/>
      <c r="BE552" s="594">
        <v>2013</v>
      </c>
      <c r="BF552" s="853">
        <f>IF(BE552&gt;2020,0,IF(BE552&gt;2008,1,IF(BE552&gt;2001,2,IF(BE552&gt;1990,3,IF(BE552&gt;1980,4,IF(BE552&gt;1973,5,IF(BE552&gt;1970,6,IF(BE552&gt;1960,7,IF(BE552&gt;1958,8,IF(BE552&gt;1953,9,10))))))))))</f>
        <v>1</v>
      </c>
      <c r="BG552" s="837">
        <v>2</v>
      </c>
      <c r="BH552" s="820" t="s">
        <v>4443</v>
      </c>
      <c r="BI552" s="820" t="s">
        <v>4444</v>
      </c>
    </row>
    <row r="553" spans="1:61" s="819" customFormat="1" ht="12.75" customHeight="1" x14ac:dyDescent="0.2">
      <c r="A553" s="819" t="s">
        <v>321</v>
      </c>
      <c r="B553" s="575" t="s">
        <v>322</v>
      </c>
      <c r="C553" s="885" t="s">
        <v>107</v>
      </c>
      <c r="D553" s="885" t="s">
        <v>117</v>
      </c>
      <c r="E553" s="699">
        <v>47</v>
      </c>
      <c r="F553" s="1122">
        <v>52</v>
      </c>
      <c r="G553" s="1097" t="s">
        <v>36</v>
      </c>
      <c r="H553" s="1097" t="s">
        <v>36</v>
      </c>
      <c r="I553" s="821">
        <v>137.91</v>
      </c>
      <c r="J553" s="618">
        <f>(M553/I553)*100</f>
        <v>0.7541150025378871</v>
      </c>
      <c r="K553" s="832">
        <v>0.26</v>
      </c>
      <c r="L553" s="842">
        <v>4</v>
      </c>
      <c r="M553" s="609">
        <f>K553*L553</f>
        <v>1.04</v>
      </c>
      <c r="N553" s="825" t="s">
        <v>323</v>
      </c>
      <c r="O553" s="700">
        <v>0.25</v>
      </c>
      <c r="P553" s="603">
        <v>44708</v>
      </c>
      <c r="Q553" s="603">
        <v>44733</v>
      </c>
      <c r="R553" s="609">
        <f>(K553-O553)/O553*100</f>
        <v>4.0000000000000036</v>
      </c>
      <c r="S553" s="667">
        <f>IF(INDEX(Historical!$D$7:$D$1220,MATCH(B553,Historical!$B$7:$B$1244,0))=0,"n/a",(INDEX(Historical!$C$7:$C$1222,MATCH(B553,Historical!$B$7:$B$1244,0))/INDEX(Historical!$D$7:$D$1220,MATCH(B553,Historical!$B$7:$B$1244,0))-1)*100)</f>
        <v>4.0404040404040442</v>
      </c>
      <c r="T553" s="667">
        <f>IF(INDEX(Historical!$F$7:$F$1213,MATCH(B553,Historical!$B$7:$B$1244,0))=0,"n/a",((INDEX(Historical!$C$7:$C$1222,MATCH(B553,Historical!$B$7:$B$1244,0))/INDEX(Historical!$F$7:$F$1213,MATCH(B553,Historical!$B$7:$B$1244,0)))^(1/3)-1)*100)</f>
        <v>4.2154106425138949</v>
      </c>
      <c r="U553" s="667">
        <f>IF(INDEX(Historical!$H$7:$H$1213,MATCH(B553,Historical!$B$7:$B$1244,0))=0,"n/a",((INDEX(Historical!$C$7:$C$1222,MATCH(B553,Historical!$B$7:$B$1244,0))/INDEX(Historical!$H$7:$H$1213,MATCH(B553,Historical!$B$7:$B$1244,0)))^(1/5)-1)*100)</f>
        <v>4.4123394129335969</v>
      </c>
      <c r="V553" s="667">
        <f>IF(INDEX(Historical!$N$7:$N$1213,MATCH(B553,Historical!$B$7:$B$1244,0))=0,"n/a",((INDEX(Historical!$C$7:$C$1222,MATCH(B553,Historical!$B$7:$B$1244,0))/INDEX(Historical!$N$7:$N$1213,MATCH(B553,Historical!$B$7:$B$1244,0)))^(1/10)-1)*100)</f>
        <v>5.0387796709987942</v>
      </c>
      <c r="W553" s="668">
        <f>IF(OR(U553&lt;=0,U553="n/a",V553&lt;=0,V553="n/a"),"n/a",U553/V553)</f>
        <v>0.87567619563309396</v>
      </c>
      <c r="X553" s="669">
        <f>IF(OR(AJ553&lt;=0,AJ553="n/a",U553&lt;=0,U553="n/a"),"n/a",U553/AJ553)</f>
        <v>0.23469890494327642</v>
      </c>
      <c r="Y553" s="632"/>
      <c r="Z553" s="618">
        <f>IF(OR(AC553&lt;0.01,AC553="n/a"),"n/a",M553/AC553*100)</f>
        <v>8.1632653061224492</v>
      </c>
      <c r="AA553" s="841">
        <f>IF(OR(AC553&lt;0.01,AC553="n/a"),"n/a",I553/AC553)</f>
        <v>10.824960753532181</v>
      </c>
      <c r="AB553" s="842">
        <v>12</v>
      </c>
      <c r="AC553" s="821">
        <v>12.74</v>
      </c>
      <c r="AD553" s="821">
        <v>1.07</v>
      </c>
      <c r="AE553" s="821">
        <v>3.56</v>
      </c>
      <c r="AF553" s="821">
        <v>4.3499999999999996</v>
      </c>
      <c r="AG553" s="821">
        <v>14.099999999999998</v>
      </c>
      <c r="AH553" s="821">
        <v>76.5</v>
      </c>
      <c r="AI553" s="821">
        <v>3.53</v>
      </c>
      <c r="AJ553" s="821">
        <v>18.8</v>
      </c>
      <c r="AK553" s="821">
        <v>9.8000000000000007</v>
      </c>
      <c r="AL553" s="833">
        <v>6050</v>
      </c>
      <c r="AM553" s="827">
        <v>0.4</v>
      </c>
      <c r="AN553" s="821">
        <v>0.14000000000000001</v>
      </c>
      <c r="AO553" s="705">
        <f>IF(U553="n/a","n/a",IF(AA553&lt;0,"n/a",IF(AA553="n/a","n/a",J553+U553-AA553)))</f>
        <v>-5.6585063380606977</v>
      </c>
      <c r="AP553" s="706">
        <f>IF(U553="n/a","n/a",J553+U553)</f>
        <v>5.1664544154714838</v>
      </c>
      <c r="AQ553" s="843">
        <f>IF(OR(AC553&lt;0.01,AC553="n/a",AF553="n/a"),"n/a",(I553/SQRT(22.5*AC553*(I553/AF553))-1)*100)</f>
        <v>44.666020394662432</v>
      </c>
      <c r="AR553" s="618">
        <f>INDEX(Historical!$C$7:$C$1222,MATCH(B553,Historical!$B$7:$B$1244,0))*IF(AH553="n/a",1.03,IF(AH553&lt;0,1.01,IF(AH553&gt;10,1.1,(1+AH553/100))))</f>
        <v>1.1330000000000002</v>
      </c>
      <c r="AS553" s="841">
        <f>IF($AI553="n/a",1.03*AR553,IF($AI553&lt;0,1.01*AR553,IF($AI553&gt;10,1.1*AR553,(1+$AI553/100)*AR553)))</f>
        <v>1.1729949000000002</v>
      </c>
      <c r="AT553" s="841">
        <f>IF($AK553="n/a",1.03*AS553,IF($AK553&lt;0,1.01*AS553,IF($AK553&gt;10,1.1*AS553,(1+$AK553/100)*AS553)))</f>
        <v>1.2879484002000003</v>
      </c>
      <c r="AU553" s="841">
        <f>IF($AK553="n/a",1.03*AT553,IF($AK553&lt;0,1.01*AT553,IF($AK553&gt;10,1.1*AT553,(1+$AK553/100)*AT553)))</f>
        <v>1.4141673434196005</v>
      </c>
      <c r="AV553" s="841">
        <f>IF($AK553="n/a",1.03*AU553,IF($AK553&lt;0,1.01*AU553,IF($AK553&gt;10,1.1*AU553,(1+$AK553/100)*AU553)))</f>
        <v>1.5527557430747214</v>
      </c>
      <c r="AW553" s="618">
        <f>SUM(AR553:AV553)</f>
        <v>6.5608663866943226</v>
      </c>
      <c r="AX553" s="713">
        <f>AW553/I553*100</f>
        <v>4.7573536267814678</v>
      </c>
      <c r="AY553" s="887">
        <v>0.43</v>
      </c>
      <c r="AZ553" s="827">
        <v>48.41</v>
      </c>
      <c r="BA553" s="827">
        <v>-1.9800000000000002</v>
      </c>
      <c r="BB553" s="827">
        <v>4.1099999999999994</v>
      </c>
      <c r="BC553" s="827">
        <v>18.64</v>
      </c>
      <c r="BD553" s="861"/>
      <c r="BE553" s="594">
        <v>1976</v>
      </c>
      <c r="BF553" s="853">
        <f>IF(BE553&gt;2020,0,IF(BE553&gt;2008,1,IF(BE553&gt;2001,2,IF(BE553&gt;1990,3,IF(BE553&gt;1980,4,IF(BE553&gt;1973,5,IF(BE553&gt;1970,6,IF(BE553&gt;1960,7,IF(BE553&gt;1958,8,IF(BE553&gt;1953,9,10))))))))))</f>
        <v>5</v>
      </c>
      <c r="BG553" s="837">
        <v>3.6999999999999997</v>
      </c>
      <c r="BH553" s="820" t="s">
        <v>4443</v>
      </c>
      <c r="BI553" s="820" t="s">
        <v>4444</v>
      </c>
    </row>
    <row r="554" spans="1:61" s="819" customFormat="1" ht="12.75" customHeight="1" x14ac:dyDescent="0.2">
      <c r="A554" s="826" t="s">
        <v>1548</v>
      </c>
      <c r="B554" s="575" t="s">
        <v>1549</v>
      </c>
      <c r="C554" s="885" t="s">
        <v>152</v>
      </c>
      <c r="D554" s="885" t="s">
        <v>4183</v>
      </c>
      <c r="E554" s="699">
        <v>11</v>
      </c>
      <c r="F554" s="1122">
        <v>431</v>
      </c>
      <c r="G554" s="1097" t="s">
        <v>105</v>
      </c>
      <c r="H554" s="1097" t="s">
        <v>105</v>
      </c>
      <c r="I554" t="n">
        <v>215.82</v>
      </c>
      <c r="J554" s="618">
        <f>(M554/I554)*100</f>
        <v>0.82629107981220651</v>
      </c>
      <c r="K554" s="832">
        <v>0.44</v>
      </c>
      <c r="L554" s="842">
        <v>4</v>
      </c>
      <c r="M554" s="609">
        <f>K554*L554</f>
        <v>1.76</v>
      </c>
      <c r="N554" s="825" t="s">
        <v>695</v>
      </c>
      <c r="O554" s="700">
        <v>0.42</v>
      </c>
      <c r="P554" s="603">
        <v>44790</v>
      </c>
      <c r="Q554" s="603">
        <v>44826</v>
      </c>
      <c r="R554" s="609">
        <f>(K554-O554)/O554*100</f>
        <v>4.7619047619047663</v>
      </c>
      <c r="S554" s="667">
        <f>IF(INDEX(Historical!$D$7:$D$1220,MATCH(B554,Historical!$B$7:$B$1244,0))=0,"n/a",(INDEX(Historical!$C$7:$C$1222,MATCH(B554,Historical!$B$7:$B$1244,0))/INDEX(Historical!$D$7:$D$1220,MATCH(B554,Historical!$B$7:$B$1244,0))-1)*100)</f>
        <v>6.1728395061728225</v>
      </c>
      <c r="T554" s="667">
        <f>IF(INDEX(Historical!$F$7:$F$1213,MATCH(B554,Historical!$B$7:$B$1244,0))=0,"n/a",((INDEX(Historical!$C$7:$C$1222,MATCH(B554,Historical!$B$7:$B$1244,0))/INDEX(Historical!$F$7:$F$1213,MATCH(B554,Historical!$B$7:$B$1244,0)))^(1/3)-1)*100)</f>
        <v>4.2065344470325394</v>
      </c>
      <c r="U554" s="667">
        <f>IF(INDEX(Historical!$H$7:$H$1213,MATCH(B554,Historical!$B$7:$B$1244,0))=0,"n/a",((INDEX(Historical!$C$7:$C$1222,MATCH(B554,Historical!$B$7:$B$1244,0))/INDEX(Historical!$H$7:$H$1213,MATCH(B554,Historical!$B$7:$B$1244,0)))^(1/5)-1)*100)</f>
        <v>4.8088383994589146</v>
      </c>
      <c r="V554" s="667">
        <f>IF(INDEX(Historical!$N$7:$N$1213,MATCH(B554,Historical!$B$7:$B$1244,0))=0,"n/a",((INDEX(Historical!$C$7:$C$1222,MATCH(B554,Historical!$B$7:$B$1244,0))/INDEX(Historical!$N$7:$N$1213,MATCH(B554,Historical!$B$7:$B$1244,0)))^(1/10)-1)*100)</f>
        <v>17.599358581160619</v>
      </c>
      <c r="W554" s="668">
        <f>IF(OR(U554&lt;=0,U554="n/a",V554&lt;=0,V554="n/a"),"n/a",U554/V554)</f>
        <v>0.27323941252078221</v>
      </c>
      <c r="X554" s="669">
        <f>IF(OR(AJ554&lt;=0,AJ554="n/a",U554&lt;=0,U554="n/a"),"n/a",U554/AJ554)</f>
        <v>0.28121861985139851</v>
      </c>
      <c r="Y554" s="640"/>
      <c r="Z554" s="618">
        <f>IF(OR(AC554&lt;0.01,AC554="n/a"),"n/a",M554/AC554*100)</f>
        <v>32</v>
      </c>
      <c r="AA554" s="841">
        <f>IF(OR(AC554&lt;0.01,AC554="n/a"),"n/a",I554/AC554)</f>
        <v>38.727272727272727</v>
      </c>
      <c r="AB554" s="842">
        <v>6</v>
      </c>
      <c r="AC554" s="821">
        <v>5.5</v>
      </c>
      <c r="AD554" s="821">
        <v>3.78</v>
      </c>
      <c r="AE554" s="821">
        <v>8.41</v>
      </c>
      <c r="AF554" s="821">
        <v>8.32</v>
      </c>
      <c r="AG554" s="821">
        <v>23.400000000000002</v>
      </c>
      <c r="AH554" s="821">
        <v>63.6</v>
      </c>
      <c r="AI554" s="821">
        <v>13.320000000000002</v>
      </c>
      <c r="AJ554" s="821">
        <v>17.100000000000001</v>
      </c>
      <c r="AK554" s="821">
        <v>10.199999999999999</v>
      </c>
      <c r="AL554" s="833">
        <v>31640</v>
      </c>
      <c r="AM554" s="827">
        <v>0.70000000000000007</v>
      </c>
      <c r="AN554" s="821">
        <v>0.48</v>
      </c>
      <c r="AO554" s="705">
        <f>IF(U554="n/a","n/a",IF(AA554&lt;0,"n/a",IF(AA554="n/a","n/a",J554+U554-AA554)))</f>
        <v>-33.092143248001605</v>
      </c>
      <c r="AP554" s="706">
        <f>IF(U554="n/a","n/a",J554+U554)</f>
        <v>5.6351294792711215</v>
      </c>
      <c r="AQ554" s="843">
        <f>IF(OR(AC554&lt;0.01,AC554="n/a",AF554="n/a"),"n/a",(I554/SQRT(22.5*AC554*(I554/AF554))-1)*100)</f>
        <v>278.4241647739326</v>
      </c>
      <c r="AR554" s="618">
        <f>INDEX(Historical!$C$7:$C$1222,MATCH(B554,Historical!$B$7:$B$1244,0))*IF(AH554="n/a",1.03,IF(AH554&lt;0,1.01,IF(AH554&gt;10,1.1,(1+AH554/100))))</f>
        <v>1.8920000000000001</v>
      </c>
      <c r="AS554" s="841">
        <f>IF($AI554="n/a",1.03*AR554,IF($AI554&lt;0,1.01*AR554,IF($AI554&gt;10,1.1*AR554,(1+$AI554/100)*AR554)))</f>
        <v>2.0812000000000004</v>
      </c>
      <c r="AT554" s="841">
        <f>IF($AK554="n/a",1.03*AS554,IF($AK554&lt;0,1.01*AS554,IF($AK554&gt;10,1.1*AS554,(1+$AK554/100)*AS554)))</f>
        <v>2.2893200000000005</v>
      </c>
      <c r="AU554" s="841">
        <f>IF($AK554="n/a",1.03*AT554,IF($AK554&lt;0,1.01*AT554,IF($AK554&gt;10,1.1*AT554,(1+$AK554/100)*AT554)))</f>
        <v>2.5182520000000008</v>
      </c>
      <c r="AV554" s="841">
        <f>IF($AK554="n/a",1.03*AU554,IF($AK554&lt;0,1.01*AU554,IF($AK554&gt;10,1.1*AU554,(1+$AK554/100)*AU554)))</f>
        <v>2.7700772000000011</v>
      </c>
      <c r="AW554" s="618">
        <f>SUM(AR554:AV554)</f>
        <v>11.550849200000002</v>
      </c>
      <c r="AX554" s="713">
        <f>AW554/I554*100</f>
        <v>5.4229338967136158</v>
      </c>
      <c r="AY554" s="887">
        <v>0.47</v>
      </c>
      <c r="AZ554" s="827">
        <v>12.46</v>
      </c>
      <c r="BA554" s="827">
        <v>-18.82</v>
      </c>
      <c r="BB554" s="827">
        <v>-1.9900000000000002</v>
      </c>
      <c r="BC554" s="827">
        <v>-2.8899999999999997</v>
      </c>
      <c r="BD554" s="861"/>
      <c r="BE554" s="594">
        <v>2012</v>
      </c>
      <c r="BF554" s="853">
        <f>IF(BE554&gt;2020,0,IF(BE554&gt;2008,1,IF(BE554&gt;2001,2,IF(BE554&gt;1990,3,IF(BE554&gt;1980,4,IF(BE554&gt;1973,5,IF(BE554&gt;1970,6,IF(BE554&gt;1960,7,IF(BE554&gt;1958,8,IF(BE554&gt;1953,9,10))))))))))</f>
        <v>1</v>
      </c>
      <c r="BG554" s="837">
        <v>14.799999999999999</v>
      </c>
      <c r="BH554" s="820" t="s">
        <v>4443</v>
      </c>
      <c r="BI554" s="820" t="s">
        <v>4444</v>
      </c>
    </row>
    <row r="555" spans="1:61" s="819" customFormat="1" ht="12.75" customHeight="1" x14ac:dyDescent="0.2">
      <c r="A555" s="819" t="s">
        <v>5054</v>
      </c>
      <c r="B555" s="575" t="s">
        <v>740</v>
      </c>
      <c r="C555" s="885" t="s">
        <v>107</v>
      </c>
      <c r="D555" s="885" t="s">
        <v>117</v>
      </c>
      <c r="E555" s="699">
        <v>28</v>
      </c>
      <c r="F555" s="1122">
        <v>129</v>
      </c>
      <c r="G555" s="1098" t="s">
        <v>105</v>
      </c>
      <c r="H555" s="1098" t="s">
        <v>105</v>
      </c>
      <c r="I555" s="821">
        <v>214.9</v>
      </c>
      <c r="J555" s="618">
        <f>(M555/I555)*100</f>
        <v>0.70730572359236854</v>
      </c>
      <c r="K555" s="839">
        <v>0.38</v>
      </c>
      <c r="L555" s="842">
        <v>4</v>
      </c>
      <c r="M555" s="609">
        <f>K555*L555</f>
        <v>1.52</v>
      </c>
      <c r="N555" s="825" t="s">
        <v>150</v>
      </c>
      <c r="O555" s="701">
        <v>0.37</v>
      </c>
      <c r="P555" s="603">
        <v>44999</v>
      </c>
      <c r="Q555" s="603">
        <v>45016</v>
      </c>
      <c r="R555" s="609">
        <f>(K555-O555)/O555*100</f>
        <v>2.7027027027027053</v>
      </c>
      <c r="S555" s="667">
        <f>IF(INDEX(Historical!$D$7:$D$1220,MATCH(B555,Historical!$B$7:$B$1244,0))=0,"n/a",(INDEX(Historical!$C$7:$C$1222,MATCH(B555,Historical!$B$7:$B$1244,0))/INDEX(Historical!$D$7:$D$1220,MATCH(B555,Historical!$B$7:$B$1244,0))-1)*100)</f>
        <v>2.7777777777777901</v>
      </c>
      <c r="T555" s="667">
        <f>IF(INDEX(Historical!$F$7:$F$1213,MATCH(B555,Historical!$B$7:$B$1244,0))=0,"n/a",((INDEX(Historical!$C$7:$C$1222,MATCH(B555,Historical!$B$7:$B$1244,0))/INDEX(Historical!$F$7:$F$1213,MATCH(B555,Historical!$B$7:$B$1244,0)))^(1/3)-1)*100)</f>
        <v>2.8586773986917446</v>
      </c>
      <c r="U555" s="667">
        <f>IF(INDEX(Historical!$H$7:$H$1213,MATCH(B555,Historical!$B$7:$B$1244,0))=0,"n/a",((INDEX(Historical!$C$7:$C$1222,MATCH(B555,Historical!$B$7:$B$1244,0))/INDEX(Historical!$H$7:$H$1213,MATCH(B555,Historical!$B$7:$B$1244,0)))^(1/5)-1)*100)</f>
        <v>2.9462068239258565</v>
      </c>
      <c r="V555" s="667">
        <f>IF(INDEX(Historical!$N$7:$N$1213,MATCH(B555,Historical!$B$7:$B$1244,0))=0,"n/a",((INDEX(Historical!$C$7:$C$1222,MATCH(B555,Historical!$B$7:$B$1244,0))/INDEX(Historical!$N$7:$N$1213,MATCH(B555,Historical!$B$7:$B$1244,0)))^(1/10)-1)*100)</f>
        <v>3.2009739653925839</v>
      </c>
      <c r="W555" s="668">
        <f>IF(OR(U555&lt;=0,U555="n/a",V555&lt;=0,V555="n/a"),"n/a",U555/V555)</f>
        <v>0.9204094927915224</v>
      </c>
      <c r="X555" s="669" t="str">
        <f>IF(OR(AJ555&lt;=0,AJ555="n/a",U555&lt;=0,U555="n/a"),"n/a",U555/AJ555)</f>
        <v>n/a</v>
      </c>
      <c r="Y555" s="831" t="s">
        <v>741</v>
      </c>
      <c r="Z555" s="618" t="str">
        <f>IF(OR(AC555&lt;0.01,AC555="n/a"),"n/a",M555/AC555*100)</f>
        <v>n/a</v>
      </c>
      <c r="AA555" s="841" t="str">
        <f>IF(OR(AC555&lt;0.01,AC555="n/a"),"n/a",I555/AC555)</f>
        <v>n/a</v>
      </c>
      <c r="AB555" s="842">
        <v>12</v>
      </c>
      <c r="AC555" s="821">
        <v>-25.45</v>
      </c>
      <c r="AD555" s="821" t="s">
        <v>135</v>
      </c>
      <c r="AE555" s="821">
        <v>1.78</v>
      </c>
      <c r="AF555" s="821">
        <v>1.98</v>
      </c>
      <c r="AG555" s="821">
        <v>-23</v>
      </c>
      <c r="AH555" s="822">
        <v>241.2</v>
      </c>
      <c r="AI555" s="822">
        <v>13.56</v>
      </c>
      <c r="AJ555" s="821">
        <v>-37.5</v>
      </c>
      <c r="AK555" s="821">
        <v>23.599999999999998</v>
      </c>
      <c r="AL555" s="833">
        <v>9090</v>
      </c>
      <c r="AM555" s="827">
        <v>0.1</v>
      </c>
      <c r="AN555" s="821">
        <v>0.26</v>
      </c>
      <c r="AO555" s="705" t="str">
        <f>IF(U555="n/a","n/a",IF(AA555&lt;0,"n/a",IF(AA555="n/a","n/a",J555+U555-AA555)))</f>
        <v>n/a</v>
      </c>
      <c r="AP555" s="706">
        <f>IF(U555="n/a","n/a",J555+U555)</f>
        <v>3.6535125475182251</v>
      </c>
      <c r="AQ555" s="843" t="str">
        <f>IF(OR(AC555&lt;0.01,AC555="n/a",AF555="n/a"),"n/a",(I555/SQRT(22.5*AC555*(I555/AF555))-1)*100)</f>
        <v>n/a</v>
      </c>
      <c r="AR555" s="618">
        <f>INDEX(Historical!$C$7:$C$1222,MATCH(B555,Historical!$B$7:$B$1244,0))*IF(AH555="n/a",1.03,IF(AH555&lt;0,1.01,IF(AH555&gt;10,1.1,(1+AH555/100))))</f>
        <v>1.6280000000000001</v>
      </c>
      <c r="AS555" s="841">
        <f>IF($AI555="n/a",1.03*AR555,IF($AI555&lt;0,1.01*AR555,IF($AI555&gt;10,1.1*AR555,(1+$AI555/100)*AR555)))</f>
        <v>1.7908000000000002</v>
      </c>
      <c r="AT555" s="841">
        <f>IF($AK555="n/a",1.03*AS555,IF($AK555&lt;0,1.01*AS555,IF($AK555&gt;10,1.1*AS555,(1+$AK555/100)*AS555)))</f>
        <v>1.9698800000000003</v>
      </c>
      <c r="AU555" s="841">
        <f>IF($AK555="n/a",1.03*AT555,IF($AK555&lt;0,1.01*AT555,IF($AK555&gt;10,1.1*AT555,(1+$AK555/100)*AT555)))</f>
        <v>2.1668680000000005</v>
      </c>
      <c r="AV555" s="841">
        <f>IF($AK555="n/a",1.03*AU555,IF($AK555&lt;0,1.01*AU555,IF($AK555&gt;10,1.1*AU555,(1+$AK555/100)*AU555)))</f>
        <v>2.3835548000000006</v>
      </c>
      <c r="AW555" s="618">
        <f>SUM(AR555:AV555)</f>
        <v>9.9391028000000023</v>
      </c>
      <c r="AX555" s="713">
        <f>AW555/I555*100</f>
        <v>4.6249896696137753</v>
      </c>
      <c r="AY555" s="887">
        <v>0.44</v>
      </c>
      <c r="AZ555" s="827">
        <v>73.06</v>
      </c>
      <c r="BA555" s="827">
        <v>-3.9800000000000004</v>
      </c>
      <c r="BB555" s="827">
        <v>8.6199999999999992</v>
      </c>
      <c r="BC555" s="827">
        <v>32.33</v>
      </c>
      <c r="BD555" s="861"/>
      <c r="BE555" s="594">
        <v>1996</v>
      </c>
      <c r="BF555" s="853">
        <f>IF(BE555&gt;2020,0,IF(BE555&gt;2008,1,IF(BE555&gt;2001,2,IF(BE555&gt;1990,3,IF(BE555&gt;1980,4,IF(BE555&gt;1973,5,IF(BE555&gt;1970,6,IF(BE555&gt;1960,7,IF(BE555&gt;1958,8,IF(BE555&gt;1953,9,10))))))))))</f>
        <v>3</v>
      </c>
      <c r="BG555" s="837">
        <v>-3.1</v>
      </c>
      <c r="BH555" s="820" t="s">
        <v>4443</v>
      </c>
      <c r="BI555" s="820" t="s">
        <v>4444</v>
      </c>
    </row>
    <row r="556" spans="1:61" s="819" customFormat="1" ht="12.75" customHeight="1" x14ac:dyDescent="0.2">
      <c r="A556" s="819" t="s">
        <v>5055</v>
      </c>
      <c r="B556" s="575" t="s">
        <v>1555</v>
      </c>
      <c r="C556" s="885" t="s">
        <v>111</v>
      </c>
      <c r="D556" s="885" t="s">
        <v>4221</v>
      </c>
      <c r="E556" s="699">
        <v>13</v>
      </c>
      <c r="F556" s="1122">
        <v>306</v>
      </c>
      <c r="G556" s="1097" t="s">
        <v>36</v>
      </c>
      <c r="H556" s="1097" t="s">
        <v>114</v>
      </c>
      <c r="I556" t="n">
        <v>287.53</v>
      </c>
      <c r="J556" s="618">
        <f>(M556/I556)*100</f>
        <v>1.6003797511273861</v>
      </c>
      <c r="K556" s="832">
        <v>1.18</v>
      </c>
      <c r="L556" s="842">
        <v>4</v>
      </c>
      <c r="M556" s="609">
        <f>K556*L556</f>
        <v>4.72</v>
      </c>
      <c r="N556" s="825" t="s">
        <v>141</v>
      </c>
      <c r="O556" s="700">
        <v>1.1200000000000001</v>
      </c>
      <c r="P556" s="603">
        <v>44875</v>
      </c>
      <c r="Q556" s="603">
        <v>44907</v>
      </c>
      <c r="R556" s="609">
        <f>(K556-O556)/O556*100</f>
        <v>5.3571428571428417</v>
      </c>
      <c r="S556" s="667">
        <f>IF(INDEX(Historical!$D$7:$D$1220,MATCH(B556,Historical!$B$7:$B$1244,0))=0,"n/a",(INDEX(Historical!$C$7:$C$1222,MATCH(B556,Historical!$B$7:$B$1244,0))/INDEX(Historical!$D$7:$D$1220,MATCH(B556,Historical!$B$7:$B$1244,0))-1)*100)</f>
        <v>4.8498845265589008</v>
      </c>
      <c r="T556" s="667">
        <f>IF(INDEX(Historical!$F$7:$F$1213,MATCH(B556,Historical!$B$7:$B$1244,0))=0,"n/a",((INDEX(Historical!$C$7:$C$1222,MATCH(B556,Historical!$B$7:$B$1244,0))/INDEX(Historical!$F$7:$F$1213,MATCH(B556,Historical!$B$7:$B$1244,0)))^(1/3)-1)*100)</f>
        <v>4.9271235802862856</v>
      </c>
      <c r="U556" s="667">
        <f>IF(INDEX(Historical!$H$7:$H$1213,MATCH(B556,Historical!$B$7:$B$1244,0))=0,"n/a",((INDEX(Historical!$C$7:$C$1222,MATCH(B556,Historical!$B$7:$B$1244,0))/INDEX(Historical!$H$7:$H$1213,MATCH(B556,Historical!$B$7:$B$1244,0)))^(1/5)-1)*100)</f>
        <v>7.8250232273354037</v>
      </c>
      <c r="V556" s="667">
        <f>IF(INDEX(Historical!$N$7:$N$1213,MATCH(B556,Historical!$B$7:$B$1244,0))=0,"n/a",((INDEX(Historical!$C$7:$C$1222,MATCH(B556,Historical!$B$7:$B$1244,0))/INDEX(Historical!$N$7:$N$1213,MATCH(B556,Historical!$B$7:$B$1244,0)))^(1/10)-1)*100)</f>
        <v>9.7539810617050637</v>
      </c>
      <c r="W556" s="668">
        <f>IF(OR(U556&lt;=0,U556="n/a",V556&lt;=0,V556="n/a"),"n/a",U556/V556)</f>
        <v>0.80223891945588166</v>
      </c>
      <c r="X556" s="669">
        <f>IF(OR(AJ556&lt;=0,AJ556="n/a",U556&lt;=0,U556="n/a"),"n/a",U556/AJ556)</f>
        <v>1.7010920059424792</v>
      </c>
      <c r="Y556" s="637"/>
      <c r="Z556" s="618">
        <f>IF(OR(AC556&lt;0.01,AC556="n/a"),"n/a",M556/AC556*100)</f>
        <v>51.137594799566621</v>
      </c>
      <c r="AA556" s="841">
        <f>IF(OR(AC556&lt;0.01,AC556="n/a"),"n/a",I556/AC556)</f>
        <v>31.953412784398701</v>
      </c>
      <c r="AB556" s="842">
        <v>9</v>
      </c>
      <c r="AC556" s="821">
        <v>9.23</v>
      </c>
      <c r="AD556" s="821">
        <v>2.57</v>
      </c>
      <c r="AE556" s="821">
        <v>4.3099999999999996</v>
      </c>
      <c r="AF556" s="821">
        <v>11.59</v>
      </c>
      <c r="AG556" s="821">
        <v>40.200000000000003</v>
      </c>
      <c r="AH556" s="821">
        <v>-31.2</v>
      </c>
      <c r="AI556" s="821">
        <v>9.01</v>
      </c>
      <c r="AJ556" s="821">
        <v>4.5999999999999996</v>
      </c>
      <c r="AK556" s="821">
        <v>12.4</v>
      </c>
      <c r="AL556" s="833">
        <v>33970</v>
      </c>
      <c r="AM556" s="828">
        <v>0.2</v>
      </c>
      <c r="AN556" s="821">
        <v>1.38</v>
      </c>
      <c r="AO556" s="705">
        <f>IF(U556="n/a","n/a",IF(AA556&lt;0,"n/a",IF(AA556="n/a","n/a",J556+U556-AA556)))</f>
        <v>-22.528009805935909</v>
      </c>
      <c r="AP556" s="706">
        <f>IF(U556="n/a","n/a",J556+U556)</f>
        <v>9.42540297846279</v>
      </c>
      <c r="AQ556" s="843">
        <f>IF(OR(AC556&lt;0.01,AC556="n/a",AF556="n/a"),"n/a",(I556/SQRT(22.5*AC556*(I556/AF556))-1)*100)</f>
        <v>305.70380776082936</v>
      </c>
      <c r="AR556" s="618">
        <f>INDEX(Historical!$C$7:$C$1222,MATCH(B556,Historical!$B$7:$B$1244,0))*IF(AH556="n/a",1.03,IF(AH556&lt;0,1.01,IF(AH556&gt;10,1.1,(1+AH556/100))))</f>
        <v>4.5853999999999999</v>
      </c>
      <c r="AS556" s="841">
        <f>IF($AI556="n/a",1.03*AR556,IF($AI556&lt;0,1.01*AR556,IF($AI556&gt;10,1.1*AR556,(1+$AI556/100)*AR556)))</f>
        <v>4.9985445400000001</v>
      </c>
      <c r="AT556" s="841">
        <f>IF($AK556="n/a",1.03*AS556,IF($AK556&lt;0,1.01*AS556,IF($AK556&gt;10,1.1*AS556,(1+$AK556/100)*AS556)))</f>
        <v>5.4983989940000004</v>
      </c>
      <c r="AU556" s="841">
        <f>IF($AK556="n/a",1.03*AT556,IF($AK556&lt;0,1.01*AT556,IF($AK556&gt;10,1.1*AT556,(1+$AK556/100)*AT556)))</f>
        <v>6.0482388934000006</v>
      </c>
      <c r="AV556" s="841">
        <f>IF($AK556="n/a",1.03*AU556,IF($AK556&lt;0,1.01*AU556,IF($AK556&gt;10,1.1*AU556,(1+$AK556/100)*AU556)))</f>
        <v>6.6530627827400011</v>
      </c>
      <c r="AW556" s="618">
        <f>SUM(AR556:AV556)</f>
        <v>27.783645210140001</v>
      </c>
      <c r="AX556" s="713">
        <f>AW556/I556*100</f>
        <v>9.4204201709354773</v>
      </c>
      <c r="AY556" s="887">
        <v>1.45</v>
      </c>
      <c r="AZ556" s="827">
        <v>55.16</v>
      </c>
      <c r="BA556" s="827">
        <v>-1.49</v>
      </c>
      <c r="BB556" s="827">
        <v>6.8000000000000007</v>
      </c>
      <c r="BC556" s="827">
        <v>21.38</v>
      </c>
      <c r="BD556" s="861"/>
      <c r="BE556" s="594">
        <v>2010</v>
      </c>
      <c r="BF556" s="853">
        <f>IF(BE556&gt;2020,0,IF(BE556&gt;2008,1,IF(BE556&gt;2001,2,IF(BE556&gt;1990,3,IF(BE556&gt;1980,4,IF(BE556&gt;1973,5,IF(BE556&gt;1970,6,IF(BE556&gt;1960,7,IF(BE556&gt;1958,8,IF(BE556&gt;1953,9,10))))))))))</f>
        <v>1</v>
      </c>
      <c r="BG556" s="837">
        <v>9.9</v>
      </c>
      <c r="BH556" s="820" t="s">
        <v>4443</v>
      </c>
      <c r="BI556" s="820" t="s">
        <v>4444</v>
      </c>
    </row>
    <row r="557" spans="1:61" s="819" customFormat="1" ht="12.75" customHeight="1" x14ac:dyDescent="0.2">
      <c r="A557" s="826" t="s">
        <v>5056</v>
      </c>
      <c r="B557" s="575" t="s">
        <v>756</v>
      </c>
      <c r="C557" s="885" t="s">
        <v>111</v>
      </c>
      <c r="D557" s="885" t="s">
        <v>4219</v>
      </c>
      <c r="E557" s="699">
        <v>30</v>
      </c>
      <c r="F557" s="1122">
        <v>105</v>
      </c>
      <c r="G557" s="1098" t="s">
        <v>105</v>
      </c>
      <c r="H557" s="1098" t="s">
        <v>105</v>
      </c>
      <c r="I557" t="n">
        <v>431.92</v>
      </c>
      <c r="J557" s="618">
        <f>(M557/I557)*100</f>
        <v>0.63458856345885639</v>
      </c>
      <c r="K557" s="839">
        <v>0.6825</v>
      </c>
      <c r="L557" s="842">
        <v>4</v>
      </c>
      <c r="M557" s="609">
        <f>K557*L557</f>
        <v>2.73</v>
      </c>
      <c r="N557" s="825" t="s">
        <v>222</v>
      </c>
      <c r="O557" s="701">
        <v>0.62</v>
      </c>
      <c r="P557" s="603">
        <v>44932</v>
      </c>
      <c r="Q557" s="603">
        <v>44949</v>
      </c>
      <c r="R557" s="609">
        <f>(K557-O557)/O557*100</f>
        <v>10.080645161290324</v>
      </c>
      <c r="S557" s="667">
        <f>IF(INDEX(Historical!$D$7:$D$1220,MATCH(B557,Historical!$B$7:$B$1244,0))=0,"n/a",(INDEX(Historical!$C$7:$C$1222,MATCH(B557,Historical!$B$7:$B$1244,0))/INDEX(Historical!$D$7:$D$1220,MATCH(B557,Historical!$B$7:$B$1244,0))-1)*100)</f>
        <v>10.222222222222221</v>
      </c>
      <c r="T557" s="667">
        <f>IF(INDEX(Historical!$F$7:$F$1213,MATCH(B557,Historical!$B$7:$B$1244,0))=0,"n/a",((INDEX(Historical!$C$7:$C$1222,MATCH(B557,Historical!$B$7:$B$1244,0))/INDEX(Historical!$F$7:$F$1213,MATCH(B557,Historical!$B$7:$B$1244,0)))^(1/3)-1)*100)</f>
        <v>10.262199325461818</v>
      </c>
      <c r="U557" s="667">
        <f>IF(INDEX(Historical!$H$7:$H$1213,MATCH(B557,Historical!$B$7:$B$1244,0))=0,"n/a",((INDEX(Historical!$C$7:$C$1222,MATCH(B557,Historical!$B$7:$B$1244,0))/INDEX(Historical!$H$7:$H$1213,MATCH(B557,Historical!$B$7:$B$1244,0)))^(1/5)-1)*100)</f>
        <v>12.115260160214426</v>
      </c>
      <c r="V557" s="667">
        <f>IF(INDEX(Historical!$N$7:$N$1213,MATCH(B557,Historical!$B$7:$B$1244,0))=0,"n/a",((INDEX(Historical!$C$7:$C$1222,MATCH(B557,Historical!$B$7:$B$1244,0))/INDEX(Historical!$N$7:$N$1213,MATCH(B557,Historical!$B$7:$B$1244,0)))^(1/10)-1)*100)</f>
        <v>16.254266175891942</v>
      </c>
      <c r="W557" s="668">
        <f>IF(OR(U557&lt;=0,U557="n/a",V557&lt;=0,V557="n/a"),"n/a",U557/V557)</f>
        <v>0.74535878944714085</v>
      </c>
      <c r="X557" s="669">
        <f>IF(OR(AJ557&lt;=0,AJ557="n/a",U557&lt;=0,U557="n/a"),"n/a",U557/AJ557)</f>
        <v>3.6712909576407347</v>
      </c>
      <c r="Y557" s="634"/>
      <c r="Z557" s="618">
        <f>IF(OR(AC557&lt;0.01,AC557="n/a"),"n/a",M557/AC557*100)</f>
        <v>29.577464788732392</v>
      </c>
      <c r="AA557" s="841">
        <f>IF(OR(AC557&lt;0.01,AC557="n/a"),"n/a",I557/AC557)</f>
        <v>46.608884073672805</v>
      </c>
      <c r="AB557" s="842">
        <v>12</v>
      </c>
      <c r="AC557" s="821">
        <v>9.23</v>
      </c>
      <c r="AD557" s="821">
        <v>5.1100000000000003</v>
      </c>
      <c r="AE557" s="821">
        <v>8.52</v>
      </c>
      <c r="AF557" s="821">
        <v>3.28</v>
      </c>
      <c r="AG557" s="821">
        <v>22</v>
      </c>
      <c r="AH557" s="821">
        <v>-3.2</v>
      </c>
      <c r="AI557" s="821">
        <v>6.98</v>
      </c>
      <c r="AJ557" s="821">
        <v>3.3000000000000003</v>
      </c>
      <c r="AK557" s="821">
        <v>9.1</v>
      </c>
      <c r="AL557" s="833">
        <v>45770</v>
      </c>
      <c r="AM557" s="827">
        <v>0.3</v>
      </c>
      <c r="AN557" s="821">
        <v>0.48</v>
      </c>
      <c r="AO557" s="705">
        <f>IF(U557="n/a","n/a",IF(AA557&lt;0,"n/a",IF(AA557="n/a","n/a",J557+U557-AA557)))</f>
        <v>-33.859035349999523</v>
      </c>
      <c r="AP557" s="706">
        <f>IF(U557="n/a","n/a",J557+U557)</f>
        <v>12.749848723673281</v>
      </c>
      <c r="AQ557" s="843">
        <f>IF(OR(AC557&lt;0.01,AC557="n/a",AF557="n/a"),"n/a",(I557/SQRT(22.5*AC557*(I557/AF557))-1)*100)</f>
        <v>160.66337573510552</v>
      </c>
      <c r="AR557" s="618">
        <f>INDEX(Historical!$C$7:$C$1222,MATCH(B557,Historical!$B$7:$B$1244,0))*IF(AH557="n/a",1.03,IF(AH557&lt;0,1.01,IF(AH557&gt;10,1.1,(1+AH557/100))))</f>
        <v>2.5047999999999999</v>
      </c>
      <c r="AS557" s="841">
        <f>IF($AI557="n/a",1.03*AR557,IF($AI557&lt;0,1.01*AR557,IF($AI557&gt;10,1.1*AR557,(1+$AI557/100)*AR557)))</f>
        <v>2.67963504</v>
      </c>
      <c r="AT557" s="841">
        <f>IF($AK557="n/a",1.03*AS557,IF($AK557&lt;0,1.01*AS557,IF($AK557&gt;10,1.1*AS557,(1+$AK557/100)*AS557)))</f>
        <v>2.9234818286399999</v>
      </c>
      <c r="AU557" s="841">
        <f>IF($AK557="n/a",1.03*AT557,IF($AK557&lt;0,1.01*AT557,IF($AK557&gt;10,1.1*AT557,(1+$AK557/100)*AT557)))</f>
        <v>3.1895186750462399</v>
      </c>
      <c r="AV557" s="841">
        <f>IF($AK557="n/a",1.03*AU557,IF($AK557&lt;0,1.01*AU557,IF($AK557&gt;10,1.1*AU557,(1+$AK557/100)*AU557)))</f>
        <v>3.4797648744754475</v>
      </c>
      <c r="AW557" s="618">
        <f>SUM(AR557:AV557)</f>
        <v>14.777200418161689</v>
      </c>
      <c r="AX557" s="713">
        <f>AW557/I557*100</f>
        <v>3.4349605806977426</v>
      </c>
      <c r="AY557" s="887">
        <v>1.03</v>
      </c>
      <c r="AZ557" s="827">
        <v>20.77</v>
      </c>
      <c r="BA557" s="827">
        <v>-11.89</v>
      </c>
      <c r="BB557" s="827">
        <v>-0.8</v>
      </c>
      <c r="BC557" s="827">
        <v>3.75</v>
      </c>
      <c r="BD557" s="861"/>
      <c r="BE557" s="594">
        <v>1994</v>
      </c>
      <c r="BF557" s="853">
        <f>IF(BE557&gt;2020,0,IF(BE557&gt;2008,1,IF(BE557&gt;2001,2,IF(BE557&gt;1990,3,IF(BE557&gt;1980,4,IF(BE557&gt;1973,5,IF(BE557&gt;1970,6,IF(BE557&gt;1960,7,IF(BE557&gt;1958,8,IF(BE557&gt;1953,9,10))))))))))</f>
        <v>3</v>
      </c>
      <c r="BG557" s="837">
        <v>11.700000000000001</v>
      </c>
      <c r="BH557" s="820" t="s">
        <v>4443</v>
      </c>
      <c r="BI557" s="820" t="s">
        <v>4444</v>
      </c>
    </row>
    <row r="558" spans="1:61" s="819" customFormat="1" ht="12.75" customHeight="1" x14ac:dyDescent="0.2">
      <c r="A558" s="819" t="s">
        <v>324</v>
      </c>
      <c r="B558" s="575" t="s">
        <v>325</v>
      </c>
      <c r="C558" s="885" t="s">
        <v>122</v>
      </c>
      <c r="D558" s="885" t="s">
        <v>4037</v>
      </c>
      <c r="E558" s="699">
        <v>49</v>
      </c>
      <c r="F558" s="1122">
        <v>46</v>
      </c>
      <c r="G558" s="1097" t="s">
        <v>36</v>
      </c>
      <c r="H558" s="1097" t="s">
        <v>36</v>
      </c>
      <c r="I558" s="821">
        <v>88.63</v>
      </c>
      <c r="J558" s="618">
        <f>(M558/I558)*100</f>
        <v>1.8955207040505473</v>
      </c>
      <c r="K558" s="832">
        <v>0.42</v>
      </c>
      <c r="L558" s="842">
        <v>4</v>
      </c>
      <c r="M558" s="609">
        <f>K558*L558</f>
        <v>1.68</v>
      </c>
      <c r="N558" s="825" t="s">
        <v>159</v>
      </c>
      <c r="O558" s="700">
        <v>0.4</v>
      </c>
      <c r="P558" s="603">
        <v>44848</v>
      </c>
      <c r="Q558" s="603">
        <v>44865</v>
      </c>
      <c r="R558" s="609">
        <f>(K558-O558)/O558*100</f>
        <v>4.9999999999999902</v>
      </c>
      <c r="S558" s="667">
        <f>IF(INDEX(Historical!$D$7:$D$1220,MATCH(B558,Historical!$B$7:$B$1244,0))=0,"n/a",(INDEX(Historical!$C$7:$C$1222,MATCH(B558,Historical!$B$7:$B$1244,0))/INDEX(Historical!$D$7:$D$1220,MATCH(B558,Historical!$B$7:$B$1244,0))-1)*100)</f>
        <v>5.1948051948051965</v>
      </c>
      <c r="T558" s="667">
        <f>IF(INDEX(Historical!$F$7:$F$1213,MATCH(B558,Historical!$B$7:$B$1244,0))=0,"n/a",((INDEX(Historical!$C$7:$C$1222,MATCH(B558,Historical!$B$7:$B$1244,0))/INDEX(Historical!$F$7:$F$1213,MATCH(B558,Historical!$B$7:$B$1244,0)))^(1/3)-1)*100)</f>
        <v>4.7366391660347285</v>
      </c>
      <c r="U558" s="667">
        <f>IF(INDEX(Historical!$H$7:$H$1213,MATCH(B558,Historical!$B$7:$B$1244,0))=0,"n/a",((INDEX(Historical!$C$7:$C$1222,MATCH(B558,Historical!$B$7:$B$1244,0))/INDEX(Historical!$H$7:$H$1213,MATCH(B558,Historical!$B$7:$B$1244,0)))^(1/5)-1)*100)</f>
        <v>5.8354197970304833</v>
      </c>
      <c r="V558" s="667">
        <f>IF(INDEX(Historical!$N$7:$N$1213,MATCH(B558,Historical!$B$7:$B$1244,0))=0,"n/a",((INDEX(Historical!$C$7:$C$1222,MATCH(B558,Historical!$B$7:$B$1244,0))/INDEX(Historical!$N$7:$N$1213,MATCH(B558,Historical!$B$7:$B$1244,0)))^(1/10)-1)*100)</f>
        <v>6.4141979777603053</v>
      </c>
      <c r="W558" s="668">
        <f>IF(OR(U558&lt;=0,U558="n/a",V558&lt;=0,V558="n/a"),"n/a",U558/V558)</f>
        <v>0.90976608724323815</v>
      </c>
      <c r="X558" s="669">
        <f>IF(OR(AJ558&lt;=0,AJ558="n/a",U558&lt;=0,U558="n/a"),"n/a",U558/AJ558)</f>
        <v>0.25706695141103453</v>
      </c>
      <c r="Y558" s="626"/>
      <c r="Z558" s="618">
        <f>IF(OR(AC558&lt;0.01,AC558="n/a"),"n/a",M558/AC558*100)</f>
        <v>40.776699029126213</v>
      </c>
      <c r="AA558" s="841">
        <f>IF(OR(AC558&lt;0.01,AC558="n/a"),"n/a",I558/AC558)</f>
        <v>21.512135922330096</v>
      </c>
      <c r="AB558" s="842">
        <v>5</v>
      </c>
      <c r="AC558" s="821">
        <v>4.12</v>
      </c>
      <c r="AD558" s="821">
        <v>1.02</v>
      </c>
      <c r="AE558" s="821">
        <v>1.59</v>
      </c>
      <c r="AF558" s="821">
        <v>5.39</v>
      </c>
      <c r="AG558" s="821">
        <v>26.8</v>
      </c>
      <c r="AH558" s="821">
        <v>-1.9</v>
      </c>
      <c r="AI558" s="821">
        <v>11.04</v>
      </c>
      <c r="AJ558" s="821">
        <v>22.7</v>
      </c>
      <c r="AK558" s="821">
        <v>20.990000000000002</v>
      </c>
      <c r="AL558" s="833">
        <v>11340</v>
      </c>
      <c r="AM558" s="827">
        <v>1.2</v>
      </c>
      <c r="AN558" s="821">
        <v>1.36</v>
      </c>
      <c r="AO558" s="705">
        <f>IF(U558="n/a","n/a",IF(AA558&lt;0,"n/a",IF(AA558="n/a","n/a",J558+U558-AA558)))</f>
        <v>-13.781195421249066</v>
      </c>
      <c r="AP558" s="706">
        <f>IF(U558="n/a","n/a",J558+U558)</f>
        <v>7.7309405010810304</v>
      </c>
      <c r="AQ558" s="843">
        <f>IF(OR(AC558&lt;0.01,AC558="n/a",AF558="n/a"),"n/a",(I558/SQRT(22.5*AC558*(I558/AF558))-1)*100)</f>
        <v>127.00994850579588</v>
      </c>
      <c r="AR558" s="618">
        <f>INDEX(Historical!$C$7:$C$1222,MATCH(B558,Historical!$B$7:$B$1244,0))*IF(AH558="n/a",1.03,IF(AH558&lt;0,1.01,IF(AH558&gt;10,1.1,(1+AH558/100))))</f>
        <v>1.6362000000000001</v>
      </c>
      <c r="AS558" s="841">
        <f>IF($AI558="n/a",1.03*AR558,IF($AI558&lt;0,1.01*AR558,IF($AI558&gt;10,1.1*AR558,(1+$AI558/100)*AR558)))</f>
        <v>1.7998200000000002</v>
      </c>
      <c r="AT558" s="841">
        <f>IF($AK558="n/a",1.03*AS558,IF($AK558&lt;0,1.01*AS558,IF($AK558&gt;10,1.1*AS558,(1+$AK558/100)*AS558)))</f>
        <v>1.9798020000000003</v>
      </c>
      <c r="AU558" s="841">
        <f>IF($AK558="n/a",1.03*AT558,IF($AK558&lt;0,1.01*AT558,IF($AK558&gt;10,1.1*AT558,(1+$AK558/100)*AT558)))</f>
        <v>2.1777822000000007</v>
      </c>
      <c r="AV558" s="841">
        <f>IF($AK558="n/a",1.03*AU558,IF($AK558&lt;0,1.01*AU558,IF($AK558&gt;10,1.1*AU558,(1+$AK558/100)*AU558)))</f>
        <v>2.3955604200000011</v>
      </c>
      <c r="AW558" s="618">
        <f>SUM(AR558:AV558)</f>
        <v>9.9891646200000022</v>
      </c>
      <c r="AX558" s="713">
        <f>AW558/I558*100</f>
        <v>11.27063592463049</v>
      </c>
      <c r="AY558" s="887">
        <v>0.95</v>
      </c>
      <c r="AZ558" s="827">
        <v>18.88</v>
      </c>
      <c r="BA558" s="827">
        <v>-16.78</v>
      </c>
      <c r="BB558" s="827">
        <v>-2.63</v>
      </c>
      <c r="BC558" s="827">
        <v>-1.87</v>
      </c>
      <c r="BD558" s="861"/>
      <c r="BE558" s="594">
        <v>1975</v>
      </c>
      <c r="BF558" s="853">
        <f>IF(BE558&gt;2020,0,IF(BE558&gt;2008,1,IF(BE558&gt;2001,2,IF(BE558&gt;1990,3,IF(BE558&gt;1980,4,IF(BE558&gt;1973,5,IF(BE558&gt;1970,6,IF(BE558&gt;1960,7,IF(BE558&gt;1958,8,IF(BE558&gt;1953,9,10))))))))))</f>
        <v>5</v>
      </c>
      <c r="BG558" s="837">
        <v>7.9</v>
      </c>
      <c r="BH558" s="820" t="s">
        <v>4443</v>
      </c>
      <c r="BI558" s="820" t="s">
        <v>4444</v>
      </c>
    </row>
    <row r="559" spans="1:61" s="819" customFormat="1" ht="12.75" customHeight="1" x14ac:dyDescent="0.2">
      <c r="A559" s="826" t="s">
        <v>5205</v>
      </c>
      <c r="B559" s="575" t="s">
        <v>5204</v>
      </c>
      <c r="C559" s="885" t="s">
        <v>111</v>
      </c>
      <c r="D559" s="885" t="s">
        <v>4221</v>
      </c>
      <c r="E559" s="699">
        <v>18</v>
      </c>
      <c r="F559" s="1122">
        <v>213</v>
      </c>
      <c r="G559" s="1105" t="s">
        <v>105</v>
      </c>
      <c r="H559" s="1105" t="s">
        <v>105</v>
      </c>
      <c r="I559" s="829">
        <v>157.63999999999999</v>
      </c>
      <c r="J559" s="618">
        <f>(M559/I559)*100</f>
        <v>0.88809946714031962</v>
      </c>
      <c r="K559" s="832">
        <v>0.35</v>
      </c>
      <c r="L559" s="842">
        <v>4</v>
      </c>
      <c r="M559" s="609">
        <f>K559*L559</f>
        <v>1.4</v>
      </c>
      <c r="N559" s="825" t="s">
        <v>238</v>
      </c>
      <c r="O559" s="700">
        <v>0.33</v>
      </c>
      <c r="P559" s="603">
        <v>44741</v>
      </c>
      <c r="Q559" s="603">
        <v>44756</v>
      </c>
      <c r="R559" s="609">
        <f>(K559-O559)/O559*100</f>
        <v>6.060606060606049</v>
      </c>
      <c r="S559" s="667">
        <f>IF(INDEX(Historical!$D$7:$D$1220,MATCH(B559,Historical!$B$7:$B$1244,0))=0,"n/a",(INDEX(Historical!$C$7:$C$1222,MATCH(B559,Historical!$B$7:$B$1244,0))/INDEX(Historical!$D$7:$D$1220,MATCH(B559,Historical!$B$7:$B$1244,0))-1)*100)</f>
        <v>7.9365079365079527</v>
      </c>
      <c r="T559" s="667">
        <f>IF(INDEX(Historical!$F$7:$F$1213,MATCH(B559,Historical!$B$7:$B$1244,0))=0,"n/a",((INDEX(Historical!$C$7:$C$1222,MATCH(B559,Historical!$B$7:$B$1244,0))/INDEX(Historical!$F$7:$F$1213,MATCH(B559,Historical!$B$7:$B$1244,0)))^(1/3)-1)*100)</f>
        <v>5.4452384009676447</v>
      </c>
      <c r="U559" s="667">
        <f>IF(INDEX(Historical!$H$7:$H$1213,MATCH(B559,Historical!$B$7:$B$1244,0))=0,"n/a",((INDEX(Historical!$C$7:$C$1222,MATCH(B559,Historical!$B$7:$B$1244,0))/INDEX(Historical!$H$7:$H$1213,MATCH(B559,Historical!$B$7:$B$1244,0)))^(1/5)-1)*100)</f>
        <v>6.342724238285391</v>
      </c>
      <c r="V559" s="667">
        <f>IF(INDEX(Historical!$N$7:$N$1213,MATCH(B559,Historical!$B$7:$B$1244,0))=0,"n/a",((INDEX(Historical!$C$7:$C$1222,MATCH(B559,Historical!$B$7:$B$1244,0))/INDEX(Historical!$N$7:$N$1213,MATCH(B559,Historical!$B$7:$B$1244,0)))^(1/10)-1)*100)</f>
        <v>6.2749033956890576</v>
      </c>
      <c r="W559" s="668">
        <f>IF(OR(U559&lt;=0,U559="n/a",V559&lt;=0,V559="n/a"),"n/a",U559/V559)</f>
        <v>1.0108082688002697</v>
      </c>
      <c r="X559" s="669" t="str">
        <f>IF(OR(AJ559&lt;=0,AJ559="n/a",U559&lt;=0,U559="n/a"),"n/a",U559/AJ559)</f>
        <v>n/a</v>
      </c>
      <c r="Y559" s="638"/>
      <c r="Z559" s="618">
        <f>IF(OR(AC559&lt;0.01,AC559="n/a"),"n/a",M559/AC559*100)</f>
        <v>19.204389574759944</v>
      </c>
      <c r="AA559" s="841">
        <f>IF(OR(AC559&lt;0.01,AC559="n/a"),"n/a",I559/AC559)</f>
        <v>21.624142661179697</v>
      </c>
      <c r="AB559" s="842">
        <v>12</v>
      </c>
      <c r="AC559" s="821">
        <v>7.29</v>
      </c>
      <c r="AD559" s="821">
        <v>4.13</v>
      </c>
      <c r="AE559" s="821">
        <v>1.98</v>
      </c>
      <c r="AF559" s="821">
        <v>1.69</v>
      </c>
      <c r="AG559" s="821">
        <v>5.4</v>
      </c>
      <c r="AH559" s="821">
        <v>-5.2</v>
      </c>
      <c r="AI559" s="821">
        <v>11.360000000000001</v>
      </c>
      <c r="AJ559" s="821">
        <v>-0.5</v>
      </c>
      <c r="AK559" s="821">
        <v>5.2</v>
      </c>
      <c r="AL559" s="833">
        <v>10330</v>
      </c>
      <c r="AM559" s="827">
        <v>0.2</v>
      </c>
      <c r="AN559" s="821">
        <v>0.36</v>
      </c>
      <c r="AO559" s="705">
        <f>IF(U559="n/a","n/a",IF(AA559&lt;0,"n/a",IF(AA559="n/a","n/a",J559+U559-AA559)))</f>
        <v>-14.393318955753987</v>
      </c>
      <c r="AP559" s="706">
        <f>IF(U559="n/a","n/a",J559+U559)</f>
        <v>7.2308237054257107</v>
      </c>
      <c r="AQ559" s="843">
        <f>IF(OR(AC559&lt;0.01,AC559="n/a",AF559="n/a"),"n/a",(I559/SQRT(22.5*AC559*(I559/AF559))-1)*100)</f>
        <v>27.444630412834027</v>
      </c>
      <c r="AR559" s="618">
        <f>INDEX(Historical!$C$7:$C$1222,MATCH(B559,Historical!$B$7:$B$1244,0))*IF(AH559="n/a",1.03,IF(AH559&lt;0,1.01,IF(AH559&gt;10,1.1,(1+AH559/100))))</f>
        <v>1.3736000000000002</v>
      </c>
      <c r="AS559" s="841">
        <f>IF($AI559="n/a",1.03*AR559,IF($AI559&lt;0,1.01*AR559,IF($AI559&gt;10,1.1*AR559,(1+$AI559/100)*AR559)))</f>
        <v>1.5109600000000003</v>
      </c>
      <c r="AT559" s="841">
        <f>IF($AK559="n/a",1.03*AS559,IF($AK559&lt;0,1.01*AS559,IF($AK559&gt;10,1.1*AS559,(1+$AK559/100)*AS559)))</f>
        <v>1.5895299200000004</v>
      </c>
      <c r="AU559" s="841">
        <f>IF($AK559="n/a",1.03*AT559,IF($AK559&lt;0,1.01*AT559,IF($AK559&gt;10,1.1*AT559,(1+$AK559/100)*AT559)))</f>
        <v>1.6721854758400005</v>
      </c>
      <c r="AV559" s="841">
        <f>IF($AK559="n/a",1.03*AU559,IF($AK559&lt;0,1.01*AU559,IF($AK559&gt;10,1.1*AU559,(1+$AK559/100)*AU559)))</f>
        <v>1.7591391205836806</v>
      </c>
      <c r="AW559" s="618">
        <f>SUM(AR559:AV559)</f>
        <v>7.9054145164236829</v>
      </c>
      <c r="AX559" s="713">
        <f>AW559/I559*100</f>
        <v>5.0148531568280159</v>
      </c>
      <c r="AY559" s="887">
        <v>1.1000000000000001</v>
      </c>
      <c r="AZ559" s="827">
        <v>45.59</v>
      </c>
      <c r="BA559" s="827">
        <v>-3.9699999999999998</v>
      </c>
      <c r="BB559" s="827">
        <v>14.64</v>
      </c>
      <c r="BC559" s="827">
        <v>18.82</v>
      </c>
      <c r="BD559" s="861"/>
      <c r="BE559" s="594">
        <v>2005</v>
      </c>
      <c r="BF559" s="853">
        <f>IF(BE559&gt;2020,0,IF(BE559&gt;2008,1,IF(BE559&gt;2001,2,IF(BE559&gt;1990,3,IF(BE559&gt;1980,4,IF(BE559&gt;1973,5,IF(BE559&gt;1970,6,IF(BE559&gt;1960,7,IF(BE559&gt;1958,8,IF(BE559&gt;1953,9,10))))))))))</f>
        <v>2</v>
      </c>
      <c r="BG559" s="837">
        <v>3.3000000000000003</v>
      </c>
      <c r="BH559" s="820" t="s">
        <v>4443</v>
      </c>
      <c r="BI559" s="820" t="s">
        <v>4444</v>
      </c>
    </row>
    <row r="560" spans="1:61" s="819" customFormat="1" ht="12.75" customHeight="1" x14ac:dyDescent="0.2">
      <c r="A560" s="819" t="s">
        <v>1546</v>
      </c>
      <c r="B560" s="575" t="s">
        <v>1547</v>
      </c>
      <c r="C560" s="885" t="s">
        <v>122</v>
      </c>
      <c r="D560" s="885" t="s">
        <v>4214</v>
      </c>
      <c r="E560" s="699">
        <v>13</v>
      </c>
      <c r="F560" s="1122">
        <v>342</v>
      </c>
      <c r="G560" s="1104" t="s">
        <v>105</v>
      </c>
      <c r="H560" s="1104" t="s">
        <v>105</v>
      </c>
      <c r="I560" t="n">
        <v>256.23</v>
      </c>
      <c r="J560" s="618">
        <f>(M560/I560)*100</f>
        <v>1.6139444803098775</v>
      </c>
      <c r="K560" s="832">
        <v>1</v>
      </c>
      <c r="L560" s="842">
        <v>4</v>
      </c>
      <c r="M560" s="609">
        <f>K560*L560</f>
        <v>4</v>
      </c>
      <c r="N560" s="825" t="s">
        <v>316</v>
      </c>
      <c r="O560" s="700">
        <v>0.875</v>
      </c>
      <c r="P560" s="603">
        <v>44994</v>
      </c>
      <c r="Q560" s="603">
        <v>45009</v>
      </c>
      <c r="R560" s="609">
        <f>(K560-O560)/O560*100</f>
        <v>14.285714285714285</v>
      </c>
      <c r="S560" s="667">
        <f>IF(INDEX(Historical!$D$7:$D$1220,MATCH(B560,Historical!$B$7:$B$1244,0))=0,"n/a",(INDEX(Historical!$C$7:$C$1222,MATCH(B560,Historical!$B$7:$B$1244,0))/INDEX(Historical!$D$7:$D$1220,MATCH(B560,Historical!$B$7:$B$1244,0))-1)*100)</f>
        <v>27.27272727272727</v>
      </c>
      <c r="T560" s="667">
        <f>IF(INDEX(Historical!$F$7:$F$1213,MATCH(B560,Historical!$B$7:$B$1244,0))=0,"n/a",((INDEX(Historical!$C$7:$C$1222,MATCH(B560,Historical!$B$7:$B$1244,0))/INDEX(Historical!$F$7:$F$1213,MATCH(B560,Historical!$B$7:$B$1244,0)))^(1/3)-1)*100)</f>
        <v>16.738772165039471</v>
      </c>
      <c r="U560" s="667">
        <f>IF(INDEX(Historical!$H$7:$H$1213,MATCH(B560,Historical!$B$7:$B$1244,0))=0,"n/a",((INDEX(Historical!$C$7:$C$1222,MATCH(B560,Historical!$B$7:$B$1244,0))/INDEX(Historical!$H$7:$H$1213,MATCH(B560,Historical!$B$7:$B$1244,0)))^(1/5)-1)*100)</f>
        <v>14.224458489960789</v>
      </c>
      <c r="V560" s="667">
        <f>IF(INDEX(Historical!$N$7:$N$1213,MATCH(B560,Historical!$B$7:$B$1244,0))=0,"n/a",((INDEX(Historical!$C$7:$C$1222,MATCH(B560,Historical!$B$7:$B$1244,0))/INDEX(Historical!$N$7:$N$1213,MATCH(B560,Historical!$B$7:$B$1244,0)))^(1/10)-1)*100)</f>
        <v>15.9038349189893</v>
      </c>
      <c r="W560" s="668">
        <f>IF(OR(U560&lt;=0,U560="n/a",V560&lt;=0,V560="n/a"),"n/a",U560/V560)</f>
        <v>0.89440430955282846</v>
      </c>
      <c r="X560" s="669">
        <f>IF(OR(AJ560&lt;=0,AJ560="n/a",U560&lt;=0,U560="n/a"),"n/a",U560/AJ560)</f>
        <v>0.36011287316356427</v>
      </c>
      <c r="Y560" s="637"/>
      <c r="Z560" s="618">
        <f>IF(OR(AC560&lt;0.01,AC560="n/a"),"n/a",M560/AC560*100)</f>
        <v>13.418316001341832</v>
      </c>
      <c r="AA560" s="841">
        <f>IF(OR(AC560&lt;0.01,AC560="n/a"),"n/a",I560/AC560)</f>
        <v>8.3139885944313985</v>
      </c>
      <c r="AB560" s="842">
        <v>12</v>
      </c>
      <c r="AC560" s="821">
        <v>29.81</v>
      </c>
      <c r="AD560" s="821" t="s">
        <v>135</v>
      </c>
      <c r="AE560" s="821">
        <v>0.84</v>
      </c>
      <c r="AF560" s="821">
        <v>2.15</v>
      </c>
      <c r="AG560" s="821">
        <v>29.099999999999998</v>
      </c>
      <c r="AH560" s="821">
        <v>288.39999999999998</v>
      </c>
      <c r="AI560" s="821">
        <v>-1.26</v>
      </c>
      <c r="AJ560" s="821">
        <v>39.5</v>
      </c>
      <c r="AK560" s="821">
        <v>-0.6</v>
      </c>
      <c r="AL560" s="833">
        <v>14280</v>
      </c>
      <c r="AM560" s="827">
        <v>0.5</v>
      </c>
      <c r="AN560" s="821">
        <v>0.24</v>
      </c>
      <c r="AO560" s="705">
        <f>IF(U560="n/a","n/a",IF(AA560&lt;0,"n/a",IF(AA560="n/a","n/a",J560+U560-AA560)))</f>
        <v>7.5244143758392674</v>
      </c>
      <c r="AP560" s="706">
        <f>IF(U560="n/a","n/a",J560+U560)</f>
        <v>15.838402970270666</v>
      </c>
      <c r="AQ560" s="843">
        <f>IF(OR(AC560&lt;0.01,AC560="n/a",AF560="n/a"),"n/a",(I560/SQRT(22.5*AC560*(I560/AF560))-1)*100)</f>
        <v>-10.868198771513393</v>
      </c>
      <c r="AR560" s="618">
        <f>INDEX(Historical!$C$7:$C$1222,MATCH(B560,Historical!$B$7:$B$1244,0))*IF(AH560="n/a",1.03,IF(AH560&lt;0,1.01,IF(AH560&gt;10,1.1,(1+AH560/100))))</f>
        <v>3.8500000000000005</v>
      </c>
      <c r="AS560" s="841">
        <f>IF($AI560="n/a",1.03*AR560,IF($AI560&lt;0,1.01*AR560,IF($AI560&gt;10,1.1*AR560,(1+$AI560/100)*AR560)))</f>
        <v>3.8885000000000005</v>
      </c>
      <c r="AT560" s="841">
        <f>IF($AK560="n/a",1.03*AS560,IF($AK560&lt;0,1.01*AS560,IF($AK560&gt;10,1.1*AS560,(1+$AK560/100)*AS560)))</f>
        <v>3.9273850000000006</v>
      </c>
      <c r="AU560" s="841">
        <f>IF($AK560="n/a",1.03*AT560,IF($AK560&lt;0,1.01*AT560,IF($AK560&gt;10,1.1*AT560,(1+$AK560/100)*AT560)))</f>
        <v>3.9666588500000004</v>
      </c>
      <c r="AV560" s="841">
        <f>IF($AK560="n/a",1.03*AU560,IF($AK560&lt;0,1.01*AU560,IF($AK560&gt;10,1.1*AU560,(1+$AK560/100)*AU560)))</f>
        <v>4.0063254385000002</v>
      </c>
      <c r="AW560" s="618">
        <f>SUM(AR560:AV560)</f>
        <v>19.6388692885</v>
      </c>
      <c r="AX560" s="713">
        <f>AW560/I560*100</f>
        <v>7.9240111719254349</v>
      </c>
      <c r="AY560" s="887">
        <v>0.9</v>
      </c>
      <c r="AZ560" s="827">
        <v>54.620000000000005</v>
      </c>
      <c r="BA560" s="827">
        <v>-1.25</v>
      </c>
      <c r="BB560" s="827">
        <v>12.809999999999999</v>
      </c>
      <c r="BC560" s="827">
        <v>26.27</v>
      </c>
      <c r="BD560" s="861"/>
      <c r="BE560" s="594">
        <v>2011</v>
      </c>
      <c r="BF560" s="853">
        <f>IF(BE560&gt;2020,0,IF(BE560&gt;2008,1,IF(BE560&gt;2001,2,IF(BE560&gt;1990,3,IF(BE560&gt;1980,4,IF(BE560&gt;1973,5,IF(BE560&gt;1970,6,IF(BE560&gt;1960,7,IF(BE560&gt;1958,8,IF(BE560&gt;1953,9,10))))))))))</f>
        <v>1</v>
      </c>
      <c r="BG560" s="837">
        <v>19</v>
      </c>
      <c r="BH560" s="820" t="s">
        <v>4443</v>
      </c>
      <c r="BI560" s="820" t="s">
        <v>4444</v>
      </c>
    </row>
    <row r="561" spans="1:61" s="819" customFormat="1" ht="12.75" customHeight="1" x14ac:dyDescent="0.2">
      <c r="A561" s="826" t="s">
        <v>5057</v>
      </c>
      <c r="B561" s="575" t="s">
        <v>745</v>
      </c>
      <c r="C561" s="885" t="s">
        <v>111</v>
      </c>
      <c r="D561" s="885" t="s">
        <v>4181</v>
      </c>
      <c r="E561" s="699">
        <v>20</v>
      </c>
      <c r="F561" s="1122">
        <v>179</v>
      </c>
      <c r="G561" s="1097" t="s">
        <v>105</v>
      </c>
      <c r="H561" s="1097" t="s">
        <v>105</v>
      </c>
      <c r="I561" t="n">
        <v>130.54</v>
      </c>
      <c r="J561" s="618">
        <f>(M561/I561)*100</f>
        <v>1.535717055766695</v>
      </c>
      <c r="K561" s="832">
        <v>0.495</v>
      </c>
      <c r="L561" s="842">
        <v>4</v>
      </c>
      <c r="M561" s="609">
        <f>K561*L561</f>
        <v>1.98</v>
      </c>
      <c r="N561" s="825" t="s">
        <v>217</v>
      </c>
      <c r="O561" s="700">
        <v>0.46</v>
      </c>
      <c r="P561" s="603">
        <v>44834</v>
      </c>
      <c r="Q561" s="603">
        <v>44848</v>
      </c>
      <c r="R561" s="609">
        <f>(K561-O561)/O561*100</f>
        <v>7.6086956521739078</v>
      </c>
      <c r="S561" s="667">
        <f>IF(INDEX(Historical!$D$7:$D$1220,MATCH(B561,Historical!$B$7:$B$1244,0))=0,"n/a",(INDEX(Historical!$C$7:$C$1222,MATCH(B561,Historical!$B$7:$B$1244,0))/INDEX(Historical!$D$7:$D$1220,MATCH(B561,Historical!$B$7:$B$1244,0))-1)*100)</f>
        <v>8.0691642651296682</v>
      </c>
      <c r="T561" s="667">
        <f>IF(INDEX(Historical!$F$7:$F$1213,MATCH(B561,Historical!$B$7:$B$1244,0))=0,"n/a",((INDEX(Historical!$C$7:$C$1222,MATCH(B561,Historical!$B$7:$B$1244,0))/INDEX(Historical!$F$7:$F$1213,MATCH(B561,Historical!$B$7:$B$1244,0)))^(1/3)-1)*100)</f>
        <v>7.0130183618327457</v>
      </c>
      <c r="U561" s="667">
        <f>IF(INDEX(Historical!$H$7:$H$1213,MATCH(B561,Historical!$B$7:$B$1244,0))=0,"n/a",((INDEX(Historical!$C$7:$C$1222,MATCH(B561,Historical!$B$7:$B$1244,0))/INDEX(Historical!$H$7:$H$1213,MATCH(B561,Historical!$B$7:$B$1244,0)))^(1/5)-1)*100)</f>
        <v>7.5172510651505986</v>
      </c>
      <c r="V561" s="667">
        <f>IF(INDEX(Historical!$N$7:$N$1213,MATCH(B561,Historical!$B$7:$B$1244,0))=0,"n/a",((INDEX(Historical!$C$7:$C$1222,MATCH(B561,Historical!$B$7:$B$1244,0))/INDEX(Historical!$N$7:$N$1213,MATCH(B561,Historical!$B$7:$B$1244,0)))^(1/10)-1)*100)</f>
        <v>7.6757297225032328</v>
      </c>
      <c r="W561" s="668">
        <f>IF(OR(U561&lt;=0,U561="n/a",V561&lt;=0,V561="n/a"),"n/a",U561/V561)</f>
        <v>0.97935327804885886</v>
      </c>
      <c r="X561" s="669">
        <f>IF(OR(AJ561&lt;=0,AJ561="n/a",U561&lt;=0,U561="n/a"),"n/a",U561/AJ561)</f>
        <v>0.52568189266787402</v>
      </c>
      <c r="Y561" s="830"/>
      <c r="Z561" s="618">
        <f>IF(OR(AC561&lt;0.01,AC561="n/a"),"n/a",M561/AC561*100)</f>
        <v>42.217484008528785</v>
      </c>
      <c r="AA561" s="841">
        <f>IF(OR(AC561&lt;0.01,AC561="n/a"),"n/a",I561/AC561)</f>
        <v>27.49040511727079</v>
      </c>
      <c r="AB561" s="842">
        <v>12</v>
      </c>
      <c r="AC561" s="821">
        <v>4.6900000000000004</v>
      </c>
      <c r="AD561" s="821">
        <v>3.07</v>
      </c>
      <c r="AE561" s="821">
        <v>3</v>
      </c>
      <c r="AF561" s="821">
        <v>4.22</v>
      </c>
      <c r="AG561" s="821">
        <v>15.9</v>
      </c>
      <c r="AH561" s="821">
        <v>16.100000000000001</v>
      </c>
      <c r="AI561" s="821">
        <v>11.59</v>
      </c>
      <c r="AJ561" s="821">
        <v>14.299999999999999</v>
      </c>
      <c r="AK561" s="821">
        <v>8.9700000000000006</v>
      </c>
      <c r="AL561" s="833">
        <v>40580</v>
      </c>
      <c r="AM561" s="827">
        <v>0.12</v>
      </c>
      <c r="AN561" s="821">
        <v>1.22</v>
      </c>
      <c r="AO561" s="705">
        <f>IF(U561="n/a","n/a",IF(AA561&lt;0,"n/a",IF(AA561="n/a","n/a",J561+U561-AA561)))</f>
        <v>-18.437436996353497</v>
      </c>
      <c r="AP561" s="706">
        <f>IF(U561="n/a","n/a",J561+U561)</f>
        <v>9.0529681209172939</v>
      </c>
      <c r="AQ561" s="843">
        <f>IF(OR(AC561&lt;0.01,AC561="n/a",AF561="n/a"),"n/a",(I561/SQRT(22.5*AC561*(I561/AF561))-1)*100)</f>
        <v>127.0677917322712</v>
      </c>
      <c r="AR561" s="618">
        <f>INDEX(Historical!$C$7:$C$1222,MATCH(B561,Historical!$B$7:$B$1244,0))*IF(AH561="n/a",1.03,IF(AH561&lt;0,1.01,IF(AH561&gt;10,1.1,(1+AH561/100))))</f>
        <v>2.0625</v>
      </c>
      <c r="AS561" s="841">
        <f>IF($AI561="n/a",1.03*AR561,IF($AI561&lt;0,1.01*AR561,IF($AI561&gt;10,1.1*AR561,(1+$AI561/100)*AR561)))</f>
        <v>2.2687500000000003</v>
      </c>
      <c r="AT561" s="841">
        <f>IF($AK561="n/a",1.03*AS561,IF($AK561&lt;0,1.01*AS561,IF($AK561&gt;10,1.1*AS561,(1+$AK561/100)*AS561)))</f>
        <v>2.4722568750000007</v>
      </c>
      <c r="AU561" s="841">
        <f>IF($AK561="n/a",1.03*AT561,IF($AK561&lt;0,1.01*AT561,IF($AK561&gt;10,1.1*AT561,(1+$AK561/100)*AT561)))</f>
        <v>2.6940183166875009</v>
      </c>
      <c r="AV561" s="841">
        <f>IF($AK561="n/a",1.03*AU561,IF($AK561&lt;0,1.01*AU561,IF($AK561&gt;10,1.1*AU561,(1+$AK561/100)*AU561)))</f>
        <v>2.9356717596943702</v>
      </c>
      <c r="AW561" s="618">
        <f>SUM(AR561:AV561)</f>
        <v>12.433196951381873</v>
      </c>
      <c r="AX561" s="713">
        <f>AW561/I561*100</f>
        <v>9.643370008052333</v>
      </c>
      <c r="AY561" s="887">
        <v>0.67</v>
      </c>
      <c r="AZ561" s="827">
        <v>8.06</v>
      </c>
      <c r="BA561" s="827">
        <v>-13.569999999999999</v>
      </c>
      <c r="BB561" s="827">
        <v>1.48</v>
      </c>
      <c r="BC561" s="827">
        <v>-3.29</v>
      </c>
      <c r="BD561" s="861"/>
      <c r="BE561" s="594">
        <v>2003</v>
      </c>
      <c r="BF561" s="853">
        <f>IF(BE561&gt;2020,0,IF(BE561&gt;2008,1,IF(BE561&gt;2001,2,IF(BE561&gt;1990,3,IF(BE561&gt;1980,4,IF(BE561&gt;1973,5,IF(BE561&gt;1970,6,IF(BE561&gt;1960,7,IF(BE561&gt;1958,8,IF(BE561&gt;1953,9,10))))))))))</f>
        <v>2</v>
      </c>
      <c r="BG561" s="837">
        <v>5.4</v>
      </c>
      <c r="BH561" s="820" t="s">
        <v>4443</v>
      </c>
      <c r="BI561" s="820" t="s">
        <v>4444</v>
      </c>
    </row>
    <row r="562" spans="1:61" s="819" customFormat="1" ht="12.75" customHeight="1" x14ac:dyDescent="0.2">
      <c r="A562" s="836" t="s">
        <v>5319</v>
      </c>
      <c r="B562" s="575" t="s">
        <v>5320</v>
      </c>
      <c r="C562" s="885" t="s">
        <v>111</v>
      </c>
      <c r="D562" s="885" t="s">
        <v>4191</v>
      </c>
      <c r="E562" s="699">
        <v>5</v>
      </c>
      <c r="F562" s="1122">
        <v>690</v>
      </c>
      <c r="G562" s="1116" t="s">
        <v>105</v>
      </c>
      <c r="H562" s="1116" t="s">
        <v>105</v>
      </c>
      <c r="I562" s="829">
        <v>56.68</v>
      </c>
      <c r="J562" s="618">
        <f>(M562/I562)*100</f>
        <v>1.4820042342978121</v>
      </c>
      <c r="K562" s="832">
        <v>0.21</v>
      </c>
      <c r="L562" s="842">
        <v>4</v>
      </c>
      <c r="M562" s="609">
        <f>K562*L562</f>
        <v>0.84</v>
      </c>
      <c r="N562" s="825" t="s">
        <v>292</v>
      </c>
      <c r="O562" s="700">
        <v>0.19</v>
      </c>
      <c r="P562" s="603">
        <v>44784</v>
      </c>
      <c r="Q562" s="603">
        <v>44816</v>
      </c>
      <c r="R562" s="609">
        <f>(K562-O562)/O562*100</f>
        <v>10.52631578947368</v>
      </c>
      <c r="S562" s="667">
        <f>IF(INDEX(Historical!$D$7:$D$1220,MATCH(B562,Historical!$B$7:$B$1244,0))=0,"n/a",(INDEX(Historical!$C$7:$C$1222,MATCH(B562,Historical!$B$7:$B$1244,0))/INDEX(Historical!$D$7:$D$1220,MATCH(B562,Historical!$B$7:$B$1244,0))-1)*100)</f>
        <v>8.1081081081081141</v>
      </c>
      <c r="T562" s="667">
        <f>IF(INDEX(Historical!$F$7:$F$1213,MATCH(B562,Historical!$B$7:$B$1244,0))=0,"n/a",((INDEX(Historical!$C$7:$C$1222,MATCH(B562,Historical!$B$7:$B$1244,0))/INDEX(Historical!$F$7:$F$1213,MATCH(B562,Historical!$B$7:$B$1244,0)))^(1/3)-1)*100)</f>
        <v>33.886590016433907</v>
      </c>
      <c r="U562" s="667" t="str">
        <f>IF(INDEX(Historical!$H$7:$H$1213,MATCH(B562,Historical!$B$7:$B$1244,0))=0,"n/a",((INDEX(Historical!$C$7:$C$1222,MATCH(B562,Historical!$B$7:$B$1244,0))/INDEX(Historical!$H$7:$H$1213,MATCH(B562,Historical!$B$7:$B$1244,0)))^(1/5)-1)*100)</f>
        <v>n/a</v>
      </c>
      <c r="V562" s="667" t="str">
        <f>IF(INDEX(Historical!$N$7:$N$1213,MATCH(B562,Historical!$B$7:$B$1244,0))=0,"n/a",((INDEX(Historical!$C$7:$C$1222,MATCH(B562,Historical!$B$7:$B$1244,0))/INDEX(Historical!$N$7:$N$1213,MATCH(B562,Historical!$B$7:$B$1244,0)))^(1/10)-1)*100)</f>
        <v>n/a</v>
      </c>
      <c r="W562" s="668" t="str">
        <f>IF(OR(U562&lt;=0,U562="n/a",V562&lt;=0,V562="n/a"),"n/a",U562/V562)</f>
        <v>n/a</v>
      </c>
      <c r="X562" s="669" t="str">
        <f>IF(OR(AJ562&lt;=0,AJ562="n/a",U562&lt;=0,U562="n/a"),"n/a",U562/AJ562)</f>
        <v>n/a</v>
      </c>
      <c r="Y562" s="640"/>
      <c r="Z562" s="618">
        <f>IF(OR(AC562&lt;0.01,AC562="n/a"),"n/a",M562/AC562*100)</f>
        <v>12.262773722627736</v>
      </c>
      <c r="AA562" s="841">
        <f>IF(OR(AC562&lt;0.01,AC562="n/a"),"n/a",I562/AC562)</f>
        <v>8.274452554744526</v>
      </c>
      <c r="AB562" s="842">
        <v>12</v>
      </c>
      <c r="AC562" s="821">
        <v>6.85</v>
      </c>
      <c r="AD562" s="821" t="s">
        <v>135</v>
      </c>
      <c r="AE562" s="821">
        <v>0.45</v>
      </c>
      <c r="AF562" s="821">
        <v>1.8</v>
      </c>
      <c r="AG562" s="821">
        <v>23.9</v>
      </c>
      <c r="AH562" s="821">
        <v>64.2</v>
      </c>
      <c r="AI562" s="821">
        <v>-12.23</v>
      </c>
      <c r="AJ562" s="821">
        <v>36.4</v>
      </c>
      <c r="AK562" s="821">
        <v>-7.5600000000000005</v>
      </c>
      <c r="AL562" s="833">
        <v>3180</v>
      </c>
      <c r="AM562" s="827">
        <v>0.4</v>
      </c>
      <c r="AN562" s="821">
        <v>0.76</v>
      </c>
      <c r="AO562" s="705" t="str">
        <f>IF(U562="n/a","n/a",IF(AA562&lt;0,"n/a",IF(AA562="n/a","n/a",J562+U562-AA562)))</f>
        <v>n/a</v>
      </c>
      <c r="AP562" s="706" t="str">
        <f>IF(U562="n/a","n/a",J562+U562)</f>
        <v>n/a</v>
      </c>
      <c r="AQ562" s="843">
        <f>IF(OR(AC562&lt;0.01,AC562="n/a",AF562="n/a"),"n/a",(I562/SQRT(22.5*AC562*(I562/AF562))-1)*100)</f>
        <v>-18.639308976658629</v>
      </c>
      <c r="AR562" s="618">
        <f>INDEX(Historical!$C$7:$C$1222,MATCH(B562,Historical!$B$7:$B$1244,0))*IF(AH562="n/a",1.03,IF(AH562&lt;0,1.01,IF(AH562&gt;10,1.1,(1+AH562/100))))</f>
        <v>0.88000000000000012</v>
      </c>
      <c r="AS562" s="841">
        <f>IF($AI562="n/a",1.03*AR562,IF($AI562&lt;0,1.01*AR562,IF($AI562&gt;10,1.1*AR562,(1+$AI562/100)*AR562)))</f>
        <v>0.88880000000000015</v>
      </c>
      <c r="AT562" s="841">
        <f>IF($AK562="n/a",1.03*AS562,IF($AK562&lt;0,1.01*AS562,IF($AK562&gt;10,1.1*AS562,(1+$AK562/100)*AS562)))</f>
        <v>0.89768800000000015</v>
      </c>
      <c r="AU562" s="841">
        <f>IF($AK562="n/a",1.03*AT562,IF($AK562&lt;0,1.01*AT562,IF($AK562&gt;10,1.1*AT562,(1+$AK562/100)*AT562)))</f>
        <v>0.90666488000000012</v>
      </c>
      <c r="AV562" s="841">
        <f>IF($AK562="n/a",1.03*AU562,IF($AK562&lt;0,1.01*AU562,IF($AK562&gt;10,1.1*AU562,(1+$AK562/100)*AU562)))</f>
        <v>0.91573152880000008</v>
      </c>
      <c r="AW562" s="618">
        <f>SUM(AR562:AV562)</f>
        <v>4.4888844088000006</v>
      </c>
      <c r="AX562" s="713">
        <f>AW562/I562*100</f>
        <v>7.919697263232182</v>
      </c>
      <c r="AY562" s="887">
        <v>0.96</v>
      </c>
      <c r="AZ562" s="827">
        <v>32.68</v>
      </c>
      <c r="BA562" s="827">
        <v>-8.870000000000001</v>
      </c>
      <c r="BB562" s="827">
        <v>5.84</v>
      </c>
      <c r="BC562" s="827">
        <v>12.85</v>
      </c>
      <c r="BD562" s="861"/>
      <c r="BE562" s="594">
        <v>2018</v>
      </c>
      <c r="BF562" s="853">
        <f>IF(BE562&gt;2020,0,IF(BE562&gt;2008,1,IF(BE562&gt;2001,2,IF(BE562&gt;1990,3,IF(BE562&gt;1980,4,IF(BE562&gt;1973,5,IF(BE562&gt;1970,6,IF(BE562&gt;1960,7,IF(BE562&gt;1958,8,IF(BE562&gt;1953,9,10))))))))))</f>
        <v>1</v>
      </c>
      <c r="BG562" s="837">
        <v>10.8</v>
      </c>
      <c r="BH562" s="820" t="s">
        <v>4443</v>
      </c>
      <c r="BI562" s="820" t="s">
        <v>4444</v>
      </c>
    </row>
    <row r="563" spans="1:61" s="819" customFormat="1" ht="12.75" customHeight="1" x14ac:dyDescent="0.2">
      <c r="A563" s="836" t="s">
        <v>5058</v>
      </c>
      <c r="B563" s="575" t="s">
        <v>3852</v>
      </c>
      <c r="C563" s="885" t="s">
        <v>107</v>
      </c>
      <c r="D563" s="885" t="s">
        <v>4190</v>
      </c>
      <c r="E563" s="699">
        <v>8</v>
      </c>
      <c r="F563" s="1122">
        <v>587</v>
      </c>
      <c r="G563" s="1104" t="s">
        <v>105</v>
      </c>
      <c r="H563" s="1104" t="s">
        <v>105</v>
      </c>
      <c r="I563" s="829">
        <v>6.99</v>
      </c>
      <c r="J563" s="618">
        <f>(M563/I563)*100</f>
        <v>3.4334763948497855</v>
      </c>
      <c r="K563" s="832">
        <v>0.06</v>
      </c>
      <c r="L563" s="842">
        <v>4</v>
      </c>
      <c r="M563" s="609">
        <f>K563*L563</f>
        <v>0.24</v>
      </c>
      <c r="N563" s="825" t="s">
        <v>222</v>
      </c>
      <c r="O563" s="700">
        <v>5.5E-2</v>
      </c>
      <c r="P563" s="603">
        <v>44749</v>
      </c>
      <c r="Q563" s="603">
        <v>44763</v>
      </c>
      <c r="R563" s="609">
        <f>(K563-O563)/O563*100</f>
        <v>9.0909090909090864</v>
      </c>
      <c r="S563" s="667">
        <f>IF(INDEX(Historical!$D$7:$D$1220,MATCH(B563,Historical!$B$7:$B$1244,0))=0,"n/a",(INDEX(Historical!$C$7:$C$1222,MATCH(B563,Historical!$B$7:$B$1244,0))/INDEX(Historical!$D$7:$D$1220,MATCH(B563,Historical!$B$7:$B$1244,0))-1)*100)</f>
        <v>12.195121951219523</v>
      </c>
      <c r="T563" s="667">
        <f>IF(INDEX(Historical!$F$7:$F$1213,MATCH(B563,Historical!$B$7:$B$1244,0))=0,"n/a",((INDEX(Historical!$C$7:$C$1222,MATCH(B563,Historical!$B$7:$B$1244,0))/INDEX(Historical!$F$7:$F$1213,MATCH(B563,Historical!$B$7:$B$1244,0)))^(1/3)-1)*100)</f>
        <v>10.601148866139919</v>
      </c>
      <c r="U563" s="667">
        <f>IF(INDEX(Historical!$H$7:$H$1213,MATCH(B563,Historical!$B$7:$B$1244,0))=0,"n/a",((INDEX(Historical!$C$7:$C$1222,MATCH(B563,Historical!$B$7:$B$1244,0))/INDEX(Historical!$H$7:$H$1213,MATCH(B563,Historical!$B$7:$B$1244,0)))^(1/5)-1)*100)</f>
        <v>22.028643074326347</v>
      </c>
      <c r="V563" s="667" t="str">
        <f>IF(INDEX(Historical!$N$7:$N$1213,MATCH(B563,Historical!$B$7:$B$1244,0))=0,"n/a",((INDEX(Historical!$C$7:$C$1222,MATCH(B563,Historical!$B$7:$B$1244,0))/INDEX(Historical!$N$7:$N$1213,MATCH(B563,Historical!$B$7:$B$1244,0)))^(1/10)-1)*100)</f>
        <v>n/a</v>
      </c>
      <c r="W563" s="668" t="str">
        <f>IF(OR(U563&lt;=0,U563="n/a",V563&lt;=0,V563="n/a"),"n/a",U563/V563)</f>
        <v>n/a</v>
      </c>
      <c r="X563" s="669">
        <f>IF(OR(AJ563&lt;=0,AJ563="n/a",U563&lt;=0,U563="n/a"),"n/a",U563/AJ563)</f>
        <v>0.89912828874801409</v>
      </c>
      <c r="Y563" s="831"/>
      <c r="Z563" s="618">
        <f>IF(OR(AC563&lt;0.01,AC563="n/a"),"n/a",M563/AC563*100)</f>
        <v>27.27272727272727</v>
      </c>
      <c r="AA563" s="841">
        <f>IF(OR(AC563&lt;0.01,AC563="n/a"),"n/a",I563/AC563)</f>
        <v>7.9431818181818183</v>
      </c>
      <c r="AB563" s="842">
        <v>3</v>
      </c>
      <c r="AC563" s="821">
        <v>0.88</v>
      </c>
      <c r="AD563" s="821">
        <v>0.67</v>
      </c>
      <c r="AE563" s="821">
        <v>2.8</v>
      </c>
      <c r="AF563" s="821">
        <v>1</v>
      </c>
      <c r="AG563" s="821">
        <v>12.6</v>
      </c>
      <c r="AH563" s="821">
        <v>109.2</v>
      </c>
      <c r="AI563" s="821">
        <v>-16.669999999999998</v>
      </c>
      <c r="AJ563" s="821">
        <v>24.5</v>
      </c>
      <c r="AK563" s="821">
        <v>12</v>
      </c>
      <c r="AL563" s="833">
        <v>151.51</v>
      </c>
      <c r="AM563" s="827">
        <v>1.7000000000000002</v>
      </c>
      <c r="AN563" s="821">
        <v>0</v>
      </c>
      <c r="AO563" s="705">
        <f>IF(U563="n/a","n/a",IF(AA563&lt;0,"n/a",IF(AA563="n/a","n/a",J563+U563-AA563)))</f>
        <v>17.51893765099431</v>
      </c>
      <c r="AP563" s="706">
        <f>IF(U563="n/a","n/a",J563+U563)</f>
        <v>25.46211946917613</v>
      </c>
      <c r="AQ563" s="843">
        <f>IF(OR(AC563&lt;0.01,AC563="n/a",AF563="n/a"),"n/a",(I563/SQRT(22.5*AC563*(I563/AF563))-1)*100)</f>
        <v>-40.583646777145347</v>
      </c>
      <c r="AR563" s="618">
        <f>INDEX(Historical!$C$7:$C$1222,MATCH(B563,Historical!$B$7:$B$1244,0))*IF(AH563="n/a",1.03,IF(AH563&lt;0,1.01,IF(AH563&gt;10,1.1,(1+AH563/100))))</f>
        <v>0.25300000000000006</v>
      </c>
      <c r="AS563" s="841">
        <f>IF($AI563="n/a",1.03*AR563,IF($AI563&lt;0,1.01*AR563,IF($AI563&gt;10,1.1*AR563,(1+$AI563/100)*AR563)))</f>
        <v>0.25553000000000003</v>
      </c>
      <c r="AT563" s="841">
        <f>IF($AK563="n/a",1.03*AS563,IF($AK563&lt;0,1.01*AS563,IF($AK563&gt;10,1.1*AS563,(1+$AK563/100)*AS563)))</f>
        <v>0.28108300000000008</v>
      </c>
      <c r="AU563" s="841">
        <f>IF($AK563="n/a",1.03*AT563,IF($AK563&lt;0,1.01*AT563,IF($AK563&gt;10,1.1*AT563,(1+$AK563/100)*AT563)))</f>
        <v>0.30919130000000011</v>
      </c>
      <c r="AV563" s="841">
        <f>IF($AK563="n/a",1.03*AU563,IF($AK563&lt;0,1.01*AU563,IF($AK563&gt;10,1.1*AU563,(1+$AK563/100)*AU563)))</f>
        <v>0.34011043000000013</v>
      </c>
      <c r="AW563" s="618">
        <f>SUM(AR563:AV563)</f>
        <v>1.4389147300000005</v>
      </c>
      <c r="AX563" s="713">
        <f>AW563/I563*100</f>
        <v>20.585332331902727</v>
      </c>
      <c r="AY563" s="887">
        <v>0.7</v>
      </c>
      <c r="AZ563" s="827">
        <v>14.97</v>
      </c>
      <c r="BA563" s="827">
        <v>-12.629999999999999</v>
      </c>
      <c r="BB563" s="827">
        <v>-5.63</v>
      </c>
      <c r="BC563" s="827">
        <v>0.05</v>
      </c>
      <c r="BD563" s="861"/>
      <c r="BE563" s="594">
        <v>2015</v>
      </c>
      <c r="BF563" s="853">
        <f>IF(BE563&gt;2020,0,IF(BE563&gt;2008,1,IF(BE563&gt;2001,2,IF(BE563&gt;1990,3,IF(BE563&gt;1980,4,IF(BE563&gt;1973,5,IF(BE563&gt;1970,6,IF(BE563&gt;1960,7,IF(BE563&gt;1958,8,IF(BE563&gt;1953,9,10))))))))))</f>
        <v>1</v>
      </c>
      <c r="BG563" s="837">
        <v>1.0999999999999999</v>
      </c>
      <c r="BH563" s="820" t="s">
        <v>4443</v>
      </c>
      <c r="BI563" s="820" t="s">
        <v>4444</v>
      </c>
    </row>
    <row r="564" spans="1:61" s="819" customFormat="1" ht="12.75" customHeight="1" x14ac:dyDescent="0.2">
      <c r="A564" s="836" t="s">
        <v>2680</v>
      </c>
      <c r="B564" s="575" t="s">
        <v>2681</v>
      </c>
      <c r="C564" s="885" t="s">
        <v>107</v>
      </c>
      <c r="D564" s="885" t="s">
        <v>4197</v>
      </c>
      <c r="E564" s="699">
        <v>8</v>
      </c>
      <c r="F564" s="1122">
        <v>601</v>
      </c>
      <c r="G564" s="1122" t="s">
        <v>105</v>
      </c>
      <c r="H564" s="1122" t="s">
        <v>105</v>
      </c>
      <c r="I564" t="n">
        <v>94.95</v>
      </c>
      <c r="J564" s="618">
        <f>(M564/I564)*100</f>
        <v>3.8502167914860066</v>
      </c>
      <c r="K564" s="832">
        <v>0.9768</v>
      </c>
      <c r="L564" s="842">
        <v>4</v>
      </c>
      <c r="M564" s="609">
        <f>K564*L564</f>
        <v>3.9072</v>
      </c>
      <c r="N564" s="825" t="s">
        <v>962</v>
      </c>
      <c r="O564" s="700">
        <v>0.94720000000000004</v>
      </c>
      <c r="P564" s="603">
        <v>44951</v>
      </c>
      <c r="Q564" s="603">
        <v>44981</v>
      </c>
      <c r="R564" s="609">
        <f>(K564-O564)/O564*100</f>
        <v>3.1249999999999956</v>
      </c>
      <c r="S564" s="667">
        <f>IF(INDEX(Historical!$D$7:$D$1220,MATCH(B564,Historical!$B$7:$B$1244,0))=0,"n/a",(INDEX(Historical!$C$7:$C$1222,MATCH(B564,Historical!$B$7:$B$1244,0))/INDEX(Historical!$D$7:$D$1220,MATCH(B564,Historical!$B$7:$B$1244,0))-1)*100)</f>
        <v>11.230179473775914</v>
      </c>
      <c r="T564" s="667">
        <f>IF(INDEX(Historical!$F$7:$F$1213,MATCH(B564,Historical!$B$7:$B$1244,0))=0,"n/a",((INDEX(Historical!$C$7:$C$1222,MATCH(B564,Historical!$B$7:$B$1244,0))/INDEX(Historical!$F$7:$F$1213,MATCH(B564,Historical!$B$7:$B$1244,0)))^(1/3)-1)*100)</f>
        <v>7.6524486148802362</v>
      </c>
      <c r="U564" s="667">
        <f>IF(INDEX(Historical!$H$7:$H$1213,MATCH(B564,Historical!$B$7:$B$1244,0))=0,"n/a",((INDEX(Historical!$C$7:$C$1222,MATCH(B564,Historical!$B$7:$B$1244,0))/INDEX(Historical!$H$7:$H$1213,MATCH(B564,Historical!$B$7:$B$1244,0)))^(1/5)-1)*100)</f>
        <v>7.3978580790766024</v>
      </c>
      <c r="V564" s="667">
        <f>IF(INDEX(Historical!$N$7:$N$1213,MATCH(B564,Historical!$B$7:$B$1244,0))=0,"n/a",((INDEX(Historical!$C$7:$C$1222,MATCH(B564,Historical!$B$7:$B$1244,0))/INDEX(Historical!$N$7:$N$1213,MATCH(B564,Historical!$B$7:$B$1244,0)))^(1/10)-1)*100)</f>
        <v>5.3684941560272259</v>
      </c>
      <c r="W564" s="668">
        <f>IF(OR(U564&lt;=0,U564="n/a",V564&lt;=0,V564="n/a"),"n/a",U564/V564)</f>
        <v>1.3780136224551913</v>
      </c>
      <c r="X564" s="669">
        <f>IF(OR(AJ564&lt;=0,AJ564="n/a",U564&lt;=0,U564="n/a"),"n/a",U564/AJ564)</f>
        <v>0.93643773152868381</v>
      </c>
      <c r="Y564" s="640" t="s">
        <v>5273</v>
      </c>
      <c r="Z564" s="618">
        <f>IF(OR(AC564&lt;0.01,AC564="n/a"),"n/a",M564/AC564*100)</f>
        <v>47.882352941176471</v>
      </c>
      <c r="AA564" s="841">
        <f>IF(OR(AC564&lt;0.01,AC564="n/a"),"n/a",I564/AC564)</f>
        <v>12.436274509803923</v>
      </c>
      <c r="AB564" s="842">
        <v>10</v>
      </c>
      <c r="AC564" s="821">
        <v>8.16</v>
      </c>
      <c r="AD564" s="821">
        <v>2.61</v>
      </c>
      <c r="AE564" s="821">
        <v>4.66</v>
      </c>
      <c r="AF564" s="821">
        <v>1.9</v>
      </c>
      <c r="AG564" s="821">
        <v>16</v>
      </c>
      <c r="AH564" s="821">
        <v>0</v>
      </c>
      <c r="AI564" s="821">
        <v>7.4499999999999993</v>
      </c>
      <c r="AJ564" s="821">
        <v>7.9</v>
      </c>
      <c r="AK564" s="821">
        <v>4.7699999999999996</v>
      </c>
      <c r="AL564" s="833">
        <v>140110</v>
      </c>
      <c r="AM564" s="827">
        <v>0.1</v>
      </c>
      <c r="AN564" s="821">
        <v>3.17</v>
      </c>
      <c r="AO564" s="705">
        <f>IF(U564="n/a","n/a",IF(AA564&lt;0,"n/a",IF(AA564="n/a","n/a",J564+U564-AA564)))</f>
        <v>-1.1881996392413132</v>
      </c>
      <c r="AP564" s="706">
        <f>IF(U564="n/a","n/a",J564+U564)</f>
        <v>11.248074870562609</v>
      </c>
      <c r="AQ564" s="843">
        <f>IF(OR(AC564&lt;0.01,AC564="n/a",AF564="n/a"),"n/a",(I564/SQRT(22.5*AC564*(I564/AF564))-1)*100)</f>
        <v>2.4780118825008079</v>
      </c>
      <c r="AR564" s="618">
        <f>INDEX(Historical!$C$7:$C$1222,MATCH(B564,Historical!$B$7:$B$1244,0))*IF(AH564="n/a",1.03,IF(AH564&lt;0,1.01,IF(AH564&gt;10,1.1,(1+AH564/100))))</f>
        <v>3.8300999999999998</v>
      </c>
      <c r="AS564" s="841">
        <f>IF($AI564="n/a",1.03*AR564,IF($AI564&lt;0,1.01*AR564,IF($AI564&gt;10,1.1*AR564,(1+$AI564/100)*AR564)))</f>
        <v>4.1154424499999998</v>
      </c>
      <c r="AT564" s="841">
        <f>IF($AK564="n/a",1.03*AS564,IF($AK564&lt;0,1.01*AS564,IF($AK564&gt;10,1.1*AS564,(1+$AK564/100)*AS564)))</f>
        <v>4.3117490548650004</v>
      </c>
      <c r="AU564" s="841">
        <f>IF($AK564="n/a",1.03*AT564,IF($AK564&lt;0,1.01*AT564,IF($AK564&gt;10,1.1*AT564,(1+$AK564/100)*AT564)))</f>
        <v>4.517419484782061</v>
      </c>
      <c r="AV564" s="841">
        <f>IF($AK564="n/a",1.03*AU564,IF($AK564&lt;0,1.01*AU564,IF($AK564&gt;10,1.1*AU564,(1+$AK564/100)*AU564)))</f>
        <v>4.7329003942061654</v>
      </c>
      <c r="AW564" s="618">
        <f>SUM(AR564:AV564)</f>
        <v>21.507611383853227</v>
      </c>
      <c r="AX564" s="713">
        <f>AW564/I564*100</f>
        <v>21.193941056221153</v>
      </c>
      <c r="AY564" s="887">
        <v>0.82</v>
      </c>
      <c r="AZ564" s="827">
        <v>21.34</v>
      </c>
      <c r="BA564" s="827">
        <v>-11.41</v>
      </c>
      <c r="BB564" s="827">
        <v>2.19</v>
      </c>
      <c r="BC564" s="827">
        <v>4.55</v>
      </c>
      <c r="BD564" s="861"/>
      <c r="BE564" s="594">
        <v>2016</v>
      </c>
      <c r="BF564" s="853">
        <f>IF(BE564&gt;2020,0,IF(BE564&gt;2008,1,IF(BE564&gt;2001,2,IF(BE564&gt;1990,3,IF(BE564&gt;1980,4,IF(BE564&gt;1973,5,IF(BE564&gt;1970,6,IF(BE564&gt;1960,7,IF(BE564&gt;1958,8,IF(BE564&gt;1953,9,10))))))))))</f>
        <v>1</v>
      </c>
      <c r="BG564" s="837">
        <v>0.8</v>
      </c>
      <c r="BH564" s="820" t="s">
        <v>4447</v>
      </c>
      <c r="BI564" s="820" t="s">
        <v>4444</v>
      </c>
    </row>
    <row r="565" spans="1:61" s="819" customFormat="1" ht="12.75" customHeight="1" x14ac:dyDescent="0.2">
      <c r="A565" s="836" t="s">
        <v>5059</v>
      </c>
      <c r="B565" s="575" t="s">
        <v>4580</v>
      </c>
      <c r="C565" s="885" t="s">
        <v>244</v>
      </c>
      <c r="D565" s="885" t="s">
        <v>4176</v>
      </c>
      <c r="E565" s="699">
        <v>8</v>
      </c>
      <c r="F565" s="1122">
        <v>598</v>
      </c>
      <c r="G565" s="1122" t="s">
        <v>105</v>
      </c>
      <c r="H565" s="1122" t="s">
        <v>105</v>
      </c>
      <c r="I565" t="n">
        <v>51.64</v>
      </c>
      <c r="J565" s="618">
        <f>(M565/I565)*100</f>
        <v>1.9687115486025666</v>
      </c>
      <c r="K565" s="832">
        <v>0.28000000000000003</v>
      </c>
      <c r="L565" s="842">
        <v>4</v>
      </c>
      <c r="M565" s="609">
        <f>K565*L565</f>
        <v>1.1200000000000001</v>
      </c>
      <c r="N565" s="825" t="s">
        <v>483</v>
      </c>
      <c r="O565" s="701">
        <v>0.25</v>
      </c>
      <c r="P565" s="603">
        <v>44909</v>
      </c>
      <c r="Q565" s="603">
        <v>44939</v>
      </c>
      <c r="R565" s="609">
        <f>(K565-O565)/O565*100</f>
        <v>12.000000000000011</v>
      </c>
      <c r="S565" s="667">
        <f>IF(INDEX(Historical!$D$7:$D$1220,MATCH(B565,Historical!$B$7:$B$1244,0))=0,"n/a",(INDEX(Historical!$C$7:$C$1222,MATCH(B565,Historical!$B$7:$B$1244,0))/INDEX(Historical!$D$7:$D$1220,MATCH(B565,Historical!$B$7:$B$1244,0))-1)*100)</f>
        <v>97.727272727272734</v>
      </c>
      <c r="T565" s="667">
        <f>IF(INDEX(Historical!$F$7:$F$1213,MATCH(B565,Historical!$B$7:$B$1244,0))=0,"n/a",((INDEX(Historical!$C$7:$C$1222,MATCH(B565,Historical!$B$7:$B$1244,0))/INDEX(Historical!$F$7:$F$1213,MATCH(B565,Historical!$B$7:$B$1244,0)))^(1/3)-1)*100)</f>
        <v>34.195798019989645</v>
      </c>
      <c r="U565" s="667">
        <f>IF(INDEX(Historical!$H$7:$H$1213,MATCH(B565,Historical!$B$7:$B$1244,0))=0,"n/a",((INDEX(Historical!$C$7:$C$1222,MATCH(B565,Historical!$B$7:$B$1244,0))/INDEX(Historical!$H$7:$H$1213,MATCH(B565,Historical!$B$7:$B$1244,0)))^(1/5)-1)*100)</f>
        <v>34.183109372188333</v>
      </c>
      <c r="V565" s="667">
        <f>IF(INDEX(Historical!$N$7:$N$1213,MATCH(B565,Historical!$B$7:$B$1244,0))=0,"n/a",((INDEX(Historical!$C$7:$C$1222,MATCH(B565,Historical!$B$7:$B$1244,0))/INDEX(Historical!$N$7:$N$1213,MATCH(B565,Historical!$B$7:$B$1244,0)))^(1/10)-1)*100)</f>
        <v>24.151486903790232</v>
      </c>
      <c r="W565" s="668">
        <f>IF(OR(U565&lt;=0,U565="n/a",V565&lt;=0,V565="n/a"),"n/a",U565/V565)</f>
        <v>1.4153625202605551</v>
      </c>
      <c r="X565" s="669">
        <f>IF(OR(AJ565&lt;=0,AJ565="n/a",U565&lt;=0,U565="n/a"),"n/a",U565/AJ565)</f>
        <v>4.0215422790809807</v>
      </c>
      <c r="Y565" s="640"/>
      <c r="Z565" s="618">
        <f>IF(OR(AC565&lt;0.01,AC565="n/a"),"n/a",M565/AC565*100)</f>
        <v>66.666666666666671</v>
      </c>
      <c r="AA565" s="841">
        <f>IF(OR(AC565&lt;0.01,AC565="n/a"),"n/a",I565/AC565)</f>
        <v>33.863095238095241</v>
      </c>
      <c r="AB565" s="842">
        <v>12</v>
      </c>
      <c r="AC565" s="821">
        <v>1.68</v>
      </c>
      <c r="AD565" s="821">
        <v>2.21</v>
      </c>
      <c r="AE565" s="821">
        <v>0.15</v>
      </c>
      <c r="AF565" s="821">
        <v>2.3199999999999998</v>
      </c>
      <c r="AG565" s="821">
        <v>8.2000000000000011</v>
      </c>
      <c r="AH565" s="821">
        <v>-72.3</v>
      </c>
      <c r="AI565" s="821">
        <v>-1</v>
      </c>
      <c r="AJ565" s="821">
        <v>8.5</v>
      </c>
      <c r="AK565" s="821">
        <v>15.299999999999999</v>
      </c>
      <c r="AL565" s="833">
        <v>2080</v>
      </c>
      <c r="AM565" s="827">
        <v>7.1999999999999993</v>
      </c>
      <c r="AN565" s="821">
        <v>3.6</v>
      </c>
      <c r="AO565" s="705">
        <f>IF(U565="n/a","n/a",IF(AA565&lt;0,"n/a",IF(AA565="n/a","n/a",J565+U565-AA565)))</f>
        <v>2.2887256826956559</v>
      </c>
      <c r="AP565" s="706">
        <f>IF(U565="n/a","n/a",J565+U565)</f>
        <v>36.151820920790897</v>
      </c>
      <c r="AQ565" s="843">
        <f>IF(OR(AC565&lt;0.01,AC565="n/a",AF565="n/a"),"n/a",(I565/SQRT(22.5*AC565*(I565/AF565))-1)*100)</f>
        <v>86.859877332223888</v>
      </c>
      <c r="AR565" s="618">
        <f>INDEX(Historical!$C$7:$C$1222,MATCH(B565,Historical!$B$7:$B$1244,0))*IF(AH565="n/a",1.03,IF(AH565&lt;0,1.01,IF(AH565&gt;10,1.1,(1+AH565/100))))</f>
        <v>0.87870000000000004</v>
      </c>
      <c r="AS565" s="841">
        <f>IF($AI565="n/a",1.03*AR565,IF($AI565&lt;0,1.01*AR565,IF($AI565&gt;10,1.1*AR565,(1+$AI565/100)*AR565)))</f>
        <v>0.88748700000000003</v>
      </c>
      <c r="AT565" s="841">
        <f>IF($AK565="n/a",1.03*AS565,IF($AK565&lt;0,1.01*AS565,IF($AK565&gt;10,1.1*AS565,(1+$AK565/100)*AS565)))</f>
        <v>0.97623570000000015</v>
      </c>
      <c r="AU565" s="841">
        <f>IF($AK565="n/a",1.03*AT565,IF($AK565&lt;0,1.01*AT565,IF($AK565&gt;10,1.1*AT565,(1+$AK565/100)*AT565)))</f>
        <v>1.0738592700000003</v>
      </c>
      <c r="AV565" s="841">
        <f>IF($AK565="n/a",1.03*AU565,IF($AK565&lt;0,1.01*AU565,IF($AK565&gt;10,1.1*AU565,(1+$AK565/100)*AU565)))</f>
        <v>1.1812451970000004</v>
      </c>
      <c r="AW565" s="618">
        <f>SUM(AR565:AV565)</f>
        <v>4.9975271670000012</v>
      </c>
      <c r="AX565" s="713">
        <f>AW565/I565*100</f>
        <v>8.7845441501142574</v>
      </c>
      <c r="AY565" s="887">
        <v>1.86</v>
      </c>
      <c r="AZ565" s="827">
        <v>66.490000000000009</v>
      </c>
      <c r="BA565" s="827">
        <v>-8.6300000000000008</v>
      </c>
      <c r="BB565" s="827">
        <v>8.9599999999999991</v>
      </c>
      <c r="BC565" s="827">
        <v>20.62</v>
      </c>
      <c r="BD565" s="861"/>
      <c r="BE565" s="594">
        <v>2016</v>
      </c>
      <c r="BF565" s="853">
        <f>IF(BE565&gt;2020,0,IF(BE565&gt;2008,1,IF(BE565&gt;2001,2,IF(BE565&gt;1990,3,IF(BE565&gt;1980,4,IF(BE565&gt;1973,5,IF(BE565&gt;1970,6,IF(BE565&gt;1960,7,IF(BE565&gt;1958,8,IF(BE565&gt;1953,9,10))))))))))</f>
        <v>1</v>
      </c>
      <c r="BG565" s="837">
        <v>1.7999999999999998</v>
      </c>
      <c r="BH565" s="820" t="s">
        <v>4443</v>
      </c>
      <c r="BI565" s="820" t="s">
        <v>4444</v>
      </c>
    </row>
    <row r="566" spans="1:61" s="819" customFormat="1" x14ac:dyDescent="0.2">
      <c r="A566" s="836" t="s">
        <v>5327</v>
      </c>
      <c r="B566" s="575" t="s">
        <v>5328</v>
      </c>
      <c r="C566" s="885" t="s">
        <v>107</v>
      </c>
      <c r="D566" s="885" t="s">
        <v>4193</v>
      </c>
      <c r="E566" s="699">
        <v>5</v>
      </c>
      <c r="F566" s="1122">
        <v>691</v>
      </c>
      <c r="G566" s="1105" t="s">
        <v>105</v>
      </c>
      <c r="H566" s="1105" t="s">
        <v>105</v>
      </c>
      <c r="I566" t="n">
        <v>18.02</v>
      </c>
      <c r="J566" s="618">
        <f>(M566/I566)*100</f>
        <v>4.0472175379426645</v>
      </c>
      <c r="K566" s="832">
        <v>0.18</v>
      </c>
      <c r="L566" s="842">
        <v>4</v>
      </c>
      <c r="M566" s="609">
        <f>K566*L566</f>
        <v>0.72</v>
      </c>
      <c r="N566" s="825" t="s">
        <v>323</v>
      </c>
      <c r="O566" s="700">
        <v>0.17</v>
      </c>
      <c r="P566" s="603">
        <v>44819</v>
      </c>
      <c r="Q566" s="603">
        <v>44827</v>
      </c>
      <c r="R566" s="609">
        <f>(K566-O566)/O566*100</f>
        <v>5.8823529411764595</v>
      </c>
      <c r="S566" s="667">
        <f>IF(INDEX(Historical!$D$7:$D$1220,MATCH(B566,Historical!$B$7:$B$1244,0))=0,"n/a",(INDEX(Historical!$C$7:$C$1222,MATCH(B566,Historical!$B$7:$B$1244,0))/INDEX(Historical!$D$7:$D$1220,MATCH(B566,Historical!$B$7:$B$1244,0))-1)*100)</f>
        <v>6.0606060606060552</v>
      </c>
      <c r="T566" s="667">
        <f>IF(INDEX(Historical!$F$7:$F$1213,MATCH(B566,Historical!$B$7:$B$1244,0))=0,"n/a",((INDEX(Historical!$C$7:$C$1222,MATCH(B566,Historical!$B$7:$B$1244,0))/INDEX(Historical!$F$7:$F$1213,MATCH(B566,Historical!$B$7:$B$1244,0)))^(1/3)-1)*100)</f>
        <v>5.2726599609396629</v>
      </c>
      <c r="U566" s="667">
        <f>IF(INDEX(Historical!$H$7:$H$1213,MATCH(B566,Historical!$B$7:$B$1244,0))=0,"n/a",((INDEX(Historical!$C$7:$C$1222,MATCH(B566,Historical!$B$7:$B$1244,0))/INDEX(Historical!$H$7:$H$1213,MATCH(B566,Historical!$B$7:$B$1244,0)))^(1/5)-1)*100)</f>
        <v>7.8378847447948985</v>
      </c>
      <c r="V566" s="667" t="str">
        <f>IF(INDEX(Historical!$N$7:$N$1213,MATCH(B566,Historical!$B$7:$B$1244,0))=0,"n/a",((INDEX(Historical!$C$7:$C$1222,MATCH(B566,Historical!$B$7:$B$1244,0))/INDEX(Historical!$N$7:$N$1213,MATCH(B566,Historical!$B$7:$B$1244,0)))^(1/10)-1)*100)</f>
        <v>n/a</v>
      </c>
      <c r="W566" s="668" t="str">
        <f>IF(OR(U566&lt;=0,U566="n/a",V566&lt;=0,V566="n/a"),"n/a",U566/V566)</f>
        <v>n/a</v>
      </c>
      <c r="X566" s="669">
        <f>IF(OR(AJ566&lt;=0,AJ566="n/a",U566&lt;=0,U566="n/a"),"n/a",U566/AJ566)</f>
        <v>0.4040146775667473</v>
      </c>
      <c r="Y566" s="640"/>
      <c r="Z566" s="618">
        <f>IF(OR(AC566&lt;0.01,AC566="n/a"),"n/a",M566/AC566*100)</f>
        <v>32.432432432432428</v>
      </c>
      <c r="AA566" s="841">
        <f>IF(OR(AC566&lt;0.01,AC566="n/a"),"n/a",I566/AC566)</f>
        <v>8.0135135135135123</v>
      </c>
      <c r="AB566" s="842">
        <v>12</v>
      </c>
      <c r="AC566" s="821">
        <v>2.2200000000000002</v>
      </c>
      <c r="AD566" s="821">
        <v>0.67</v>
      </c>
      <c r="AE566" s="821">
        <v>2.02</v>
      </c>
      <c r="AF566" s="821">
        <v>2</v>
      </c>
      <c r="AG566" s="821">
        <v>25.4</v>
      </c>
      <c r="AH566" s="821">
        <v>44.800000000000004</v>
      </c>
      <c r="AI566" s="821">
        <v>12.32</v>
      </c>
      <c r="AJ566" s="821">
        <v>19.400000000000002</v>
      </c>
      <c r="AK566" s="821">
        <v>11.899999999999999</v>
      </c>
      <c r="AL566" s="833">
        <v>259.74</v>
      </c>
      <c r="AM566" s="827">
        <v>11.18</v>
      </c>
      <c r="AN566" s="821">
        <v>0.08</v>
      </c>
      <c r="AO566" s="705">
        <f>IF(U566="n/a","n/a",IF(AA566&lt;0,"n/a",IF(AA566="n/a","n/a",J566+U566-AA566)))</f>
        <v>3.8715887692240507</v>
      </c>
      <c r="AP566" s="706">
        <f>IF(U566="n/a","n/a",J566+U566)</f>
        <v>11.885102282737563</v>
      </c>
      <c r="AQ566" s="843">
        <f>IF(OR(AC566&lt;0.01,AC566="n/a",AF566="n/a"),"n/a",(I566/SQRT(22.5*AC566*(I566/AF566))-1)*100)</f>
        <v>-15.60140331069999</v>
      </c>
      <c r="AR566" s="618">
        <f>INDEX(Historical!$C$7:$C$1222,MATCH(B566,Historical!$B$7:$B$1244,0))*IF(AH566="n/a",1.03,IF(AH566&lt;0,1.01,IF(AH566&gt;10,1.1,(1+AH566/100))))</f>
        <v>0.77</v>
      </c>
      <c r="AS566" s="841">
        <f>IF($AI566="n/a",1.03*AR566,IF($AI566&lt;0,1.01*AR566,IF($AI566&gt;10,1.1*AR566,(1+$AI566/100)*AR566)))</f>
        <v>0.84700000000000009</v>
      </c>
      <c r="AT566" s="841">
        <f>IF($AK566="n/a",1.03*AS566,IF($AK566&lt;0,1.01*AS566,IF($AK566&gt;10,1.1*AS566,(1+$AK566/100)*AS566)))</f>
        <v>0.93170000000000019</v>
      </c>
      <c r="AU566" s="841">
        <f>IF($AK566="n/a",1.03*AT566,IF($AK566&lt;0,1.01*AT566,IF($AK566&gt;10,1.1*AT566,(1+$AK566/100)*AT566)))</f>
        <v>1.0248700000000004</v>
      </c>
      <c r="AV566" s="841">
        <f>IF($AK566="n/a",1.03*AU566,IF($AK566&lt;0,1.01*AU566,IF($AK566&gt;10,1.1*AU566,(1+$AK566/100)*AU566)))</f>
        <v>1.1273570000000006</v>
      </c>
      <c r="AW566" s="618">
        <f>SUM(AR566:AV566)</f>
        <v>4.700927000000001</v>
      </c>
      <c r="AX566" s="713">
        <f>AW566/I566*100</f>
        <v>26.424547498594723</v>
      </c>
      <c r="AY566" s="887">
        <v>0.85</v>
      </c>
      <c r="AZ566" s="827">
        <v>12.42</v>
      </c>
      <c r="BA566" s="827">
        <v>-21.560000000000002</v>
      </c>
      <c r="BB566" s="827">
        <v>-4.43</v>
      </c>
      <c r="BC566" s="827">
        <v>-2.6</v>
      </c>
      <c r="BD566" s="861"/>
      <c r="BE566" s="594">
        <v>2018</v>
      </c>
      <c r="BF566" s="853">
        <f>IF(BE566&gt;2020,0,IF(BE566&gt;2008,1,IF(BE566&gt;2001,2,IF(BE566&gt;1990,3,IF(BE566&gt;1980,4,IF(BE566&gt;1973,5,IF(BE566&gt;1970,6,IF(BE566&gt;1960,7,IF(BE566&gt;1958,8,IF(BE566&gt;1953,9,10))))))))))</f>
        <v>1</v>
      </c>
      <c r="BG566" s="837">
        <v>10.4</v>
      </c>
      <c r="BH566" s="820" t="s">
        <v>4443</v>
      </c>
      <c r="BI566" s="820" t="s">
        <v>4444</v>
      </c>
    </row>
    <row r="567" spans="1:61" s="819" customFormat="1" ht="12.75" customHeight="1" x14ac:dyDescent="0.2">
      <c r="A567" s="826" t="s">
        <v>5060</v>
      </c>
      <c r="B567" s="575" t="s">
        <v>1569</v>
      </c>
      <c r="C567" s="885" t="s">
        <v>107</v>
      </c>
      <c r="D567" s="885" t="s">
        <v>4197</v>
      </c>
      <c r="E567" s="699">
        <v>12</v>
      </c>
      <c r="F567" s="1122">
        <v>354</v>
      </c>
      <c r="G567" s="1122" t="s">
        <v>105</v>
      </c>
      <c r="H567" s="1122" t="s">
        <v>105</v>
      </c>
      <c r="I567" t="n">
        <v>25.83</v>
      </c>
      <c r="J567" s="618">
        <f>(M567/I567)*100</f>
        <v>4.1274658573596357</v>
      </c>
      <c r="K567" s="832">
        <v>0.34</v>
      </c>
      <c r="L567" s="842">
        <v>4</v>
      </c>
      <c r="M567" s="609">
        <f>K567*L567</f>
        <v>1.36</v>
      </c>
      <c r="N567" s="825" t="s">
        <v>942</v>
      </c>
      <c r="O567" s="700">
        <v>0.32</v>
      </c>
      <c r="P567" s="891">
        <v>44609</v>
      </c>
      <c r="Q567" s="891">
        <v>44620</v>
      </c>
      <c r="R567" s="609">
        <f>(K567-O567)/O567*100</f>
        <v>6.2500000000000053</v>
      </c>
      <c r="S567" s="667">
        <f>IF(INDEX(Historical!$D$7:$D$1220,MATCH(B567,Historical!$B$7:$B$1244,0))=0,"n/a",(INDEX(Historical!$C$7:$C$1222,MATCH(B567,Historical!$B$7:$B$1244,0))/INDEX(Historical!$D$7:$D$1220,MATCH(B567,Historical!$B$7:$B$1244,0))-1)*100)</f>
        <v>6.25</v>
      </c>
      <c r="T567" s="667">
        <f>IF(INDEX(Historical!$F$7:$F$1213,MATCH(B567,Historical!$B$7:$B$1244,0))=0,"n/a",((INDEX(Historical!$C$7:$C$1222,MATCH(B567,Historical!$B$7:$B$1244,0))/INDEX(Historical!$F$7:$F$1213,MATCH(B567,Historical!$B$7:$B$1244,0)))^(1/3)-1)*100)</f>
        <v>4.8461047966767312</v>
      </c>
      <c r="U567" s="667">
        <f>IF(INDEX(Historical!$H$7:$H$1213,MATCH(B567,Historical!$B$7:$B$1244,0))=0,"n/a",((INDEX(Historical!$C$7:$C$1222,MATCH(B567,Historical!$B$7:$B$1244,0))/INDEX(Historical!$H$7:$H$1213,MATCH(B567,Historical!$B$7:$B$1244,0)))^(1/5)-1)*100)</f>
        <v>5.5118198683204556</v>
      </c>
      <c r="V567" s="667">
        <f>IF(INDEX(Historical!$N$7:$N$1213,MATCH(B567,Historical!$B$7:$B$1244,0))=0,"n/a",((INDEX(Historical!$C$7:$C$1222,MATCH(B567,Historical!$B$7:$B$1244,0))/INDEX(Historical!$N$7:$N$1213,MATCH(B567,Historical!$B$7:$B$1244,0)))^(1/10)-1)*100)</f>
        <v>10.97617886603237</v>
      </c>
      <c r="W567" s="668">
        <f>IF(OR(U567&lt;=0,U567="n/a",V567&lt;=0,V567="n/a"),"n/a",U567/V567)</f>
        <v>0.50216199422348229</v>
      </c>
      <c r="X567" s="669">
        <f>IF(OR(AJ567&lt;=0,AJ567="n/a",U567&lt;=0,U567="n/a"),"n/a",U567/AJ567)</f>
        <v>0.63354251360005243</v>
      </c>
      <c r="Y567" s="640"/>
      <c r="Z567" s="618">
        <f>IF(OR(AC567&lt;0.01,AC567="n/a"),"n/a",M567/AC567*100)</f>
        <v>36.856368563685635</v>
      </c>
      <c r="AA567" s="841">
        <f>IF(OR(AC567&lt;0.01,AC567="n/a"),"n/a",I567/AC567)</f>
        <v>8.9295392953929547</v>
      </c>
      <c r="AB567" s="842">
        <v>12</v>
      </c>
      <c r="AC567" s="821">
        <v>3.69</v>
      </c>
      <c r="AD567" s="821">
        <v>0.97</v>
      </c>
      <c r="AE567" s="821">
        <v>3.03</v>
      </c>
      <c r="AF567" s="821">
        <v>1</v>
      </c>
      <c r="AG567" s="821">
        <v>11.200000000000001</v>
      </c>
      <c r="AH567" s="821">
        <v>-26.200000000000003</v>
      </c>
      <c r="AI567" s="821">
        <v>18.420000000000002</v>
      </c>
      <c r="AJ567" s="821">
        <v>8.6999999999999993</v>
      </c>
      <c r="AK567" s="821">
        <v>9.3000000000000007</v>
      </c>
      <c r="AL567" s="833">
        <v>1500</v>
      </c>
      <c r="AM567" s="827">
        <v>0.70000000000000007</v>
      </c>
      <c r="AN567" s="821">
        <v>0.25</v>
      </c>
      <c r="AO567" s="705">
        <f>IF(U567="n/a","n/a",IF(AA567&lt;0,"n/a",IF(AA567="n/a","n/a",J567+U567-AA567)))</f>
        <v>0.70974643028713658</v>
      </c>
      <c r="AP567" s="706">
        <f>IF(U567="n/a","n/a",J567+U567)</f>
        <v>9.6392857256800912</v>
      </c>
      <c r="AQ567" s="843">
        <f>IF(OR(AC567&lt;0.01,AC567="n/a",AF567="n/a"),"n/a",(I567/SQRT(22.5*AC567*(I567/AF567))-1)*100)</f>
        <v>-37.002506944436611</v>
      </c>
      <c r="AR567" s="618">
        <f>INDEX(Historical!$C$7:$C$1222,MATCH(B567,Historical!$B$7:$B$1244,0))*IF(AH567="n/a",1.03,IF(AH567&lt;0,1.01,IF(AH567&gt;10,1.1,(1+AH567/100))))</f>
        <v>1.3736000000000002</v>
      </c>
      <c r="AS567" s="841">
        <f>IF($AI567="n/a",1.03*AR567,IF($AI567&lt;0,1.01*AR567,IF($AI567&gt;10,1.1*AR567,(1+$AI567/100)*AR567)))</f>
        <v>1.5109600000000003</v>
      </c>
      <c r="AT567" s="841">
        <f>IF($AK567="n/a",1.03*AS567,IF($AK567&lt;0,1.01*AS567,IF($AK567&gt;10,1.1*AS567,(1+$AK567/100)*AS567)))</f>
        <v>1.6514792800000002</v>
      </c>
      <c r="AU567" s="841">
        <f>IF($AK567="n/a",1.03*AT567,IF($AK567&lt;0,1.01*AT567,IF($AK567&gt;10,1.1*AT567,(1+$AK567/100)*AT567)))</f>
        <v>1.8050668530400003</v>
      </c>
      <c r="AV567" s="841">
        <f>IF($AK567="n/a",1.03*AU567,IF($AK567&lt;0,1.01*AU567,IF($AK567&gt;10,1.1*AU567,(1+$AK567/100)*AU567)))</f>
        <v>1.9729380703727202</v>
      </c>
      <c r="AW567" s="618">
        <f>SUM(AR567:AV567)</f>
        <v>8.3140442034127204</v>
      </c>
      <c r="AX567" s="713">
        <f>AW567/I567*100</f>
        <v>25.232304107474114</v>
      </c>
      <c r="AY567" s="887">
        <v>0.93</v>
      </c>
      <c r="AZ567" s="827">
        <v>4.6399999999999997</v>
      </c>
      <c r="BA567" s="827">
        <v>-30.37</v>
      </c>
      <c r="BB567" s="827">
        <v>-4.3</v>
      </c>
      <c r="BC567" s="827">
        <v>-11.459999999999999</v>
      </c>
      <c r="BD567" s="861"/>
      <c r="BE567" s="594">
        <v>2011</v>
      </c>
      <c r="BF567" s="853">
        <f>IF(BE567&gt;2020,0,IF(BE567&gt;2008,1,IF(BE567&gt;2001,2,IF(BE567&gt;1990,3,IF(BE567&gt;1980,4,IF(BE567&gt;1973,5,IF(BE567&gt;1970,6,IF(BE567&gt;1960,7,IF(BE567&gt;1958,8,IF(BE567&gt;1953,9,10))))))))))</f>
        <v>1</v>
      </c>
      <c r="BG567" s="837">
        <v>1.2</v>
      </c>
      <c r="BH567" s="820" t="s">
        <v>4443</v>
      </c>
      <c r="BI567" s="820" t="s">
        <v>4444</v>
      </c>
    </row>
    <row r="568" spans="1:61" s="819" customFormat="1" ht="12.75" customHeight="1" x14ac:dyDescent="0.2">
      <c r="A568" s="826" t="s">
        <v>5061</v>
      </c>
      <c r="B568" s="575" t="s">
        <v>1571</v>
      </c>
      <c r="C568" s="885" t="s">
        <v>107</v>
      </c>
      <c r="D568" s="885" t="s">
        <v>4197</v>
      </c>
      <c r="E568" s="699">
        <v>10</v>
      </c>
      <c r="F568" s="1122">
        <v>499</v>
      </c>
      <c r="G568" s="1122" t="s">
        <v>105</v>
      </c>
      <c r="H568" s="1122" t="s">
        <v>105</v>
      </c>
      <c r="I568" s="829">
        <v>16.82</v>
      </c>
      <c r="J568" s="618">
        <f>(M568/I568)*100</f>
        <v>2.9726516052318668</v>
      </c>
      <c r="K568" s="832">
        <v>0.125</v>
      </c>
      <c r="L568" s="842">
        <v>4</v>
      </c>
      <c r="M568" s="609">
        <f>K568*L568</f>
        <v>0.5</v>
      </c>
      <c r="N568" s="825" t="s">
        <v>962</v>
      </c>
      <c r="O568" s="700">
        <v>0.12</v>
      </c>
      <c r="P568" s="603">
        <v>44874</v>
      </c>
      <c r="Q568" s="603">
        <v>44890</v>
      </c>
      <c r="R568" s="609">
        <f>(K568-O568)/O568*100</f>
        <v>4.1666666666666705</v>
      </c>
      <c r="S568" s="667">
        <f>IF(INDEX(Historical!$D$7:$D$1220,MATCH(B568,Historical!$B$7:$B$1244,0))=0,"n/a",(INDEX(Historical!$C$7:$C$1222,MATCH(B568,Historical!$B$7:$B$1244,0))/INDEX(Historical!$D$7:$D$1220,MATCH(B568,Historical!$B$7:$B$1244,0))-1)*100)</f>
        <v>9.0909090909090828</v>
      </c>
      <c r="T568" s="667">
        <f>IF(INDEX(Historical!$F$7:$F$1213,MATCH(B568,Historical!$B$7:$B$1244,0))=0,"n/a",((INDEX(Historical!$C$7:$C$1222,MATCH(B568,Historical!$B$7:$B$1244,0))/INDEX(Historical!$F$7:$F$1213,MATCH(B568,Historical!$B$7:$B$1244,0)))^(1/3)-1)*100)</f>
        <v>10.064241629820891</v>
      </c>
      <c r="U568" s="667">
        <f>IF(INDEX(Historical!$H$7:$H$1213,MATCH(B568,Historical!$B$7:$B$1244,0))=0,"n/a",((INDEX(Historical!$C$7:$C$1222,MATCH(B568,Historical!$B$7:$B$1244,0))/INDEX(Historical!$H$7:$H$1213,MATCH(B568,Historical!$B$7:$B$1244,0)))^(1/5)-1)*100)</f>
        <v>11.382417860287886</v>
      </c>
      <c r="V568" s="667" t="str">
        <f>IF(INDEX(Historical!$N$7:$N$1213,MATCH(B568,Historical!$B$7:$B$1244,0))=0,"n/a",((INDEX(Historical!$C$7:$C$1222,MATCH(B568,Historical!$B$7:$B$1244,0))/INDEX(Historical!$N$7:$N$1213,MATCH(B568,Historical!$B$7:$B$1244,0)))^(1/10)-1)*100)</f>
        <v>n/a</v>
      </c>
      <c r="W568" s="668" t="str">
        <f>IF(OR(U568&lt;=0,U568="n/a",V568&lt;=0,V568="n/a"),"n/a",U568/V568)</f>
        <v>n/a</v>
      </c>
      <c r="X568" s="669">
        <f>IF(OR(AJ568&lt;=0,AJ568="n/a",U568&lt;=0,U568="n/a"),"n/a",U568/AJ568)</f>
        <v>0.71587533712502427</v>
      </c>
      <c r="Y568" s="831"/>
      <c r="Z568" s="618">
        <f>IF(OR(AC568&lt;0.01,AC568="n/a"),"n/a",M568/AC568*100)</f>
        <v>27.027027027027025</v>
      </c>
      <c r="AA568" s="841">
        <f>IF(OR(AC568&lt;0.01,AC568="n/a"),"n/a",I568/AC568)</f>
        <v>9.0918918918918923</v>
      </c>
      <c r="AB568" s="842">
        <v>12</v>
      </c>
      <c r="AC568" s="821">
        <v>1.85</v>
      </c>
      <c r="AD568" s="821" t="s">
        <v>135</v>
      </c>
      <c r="AE568" s="821">
        <v>2.9</v>
      </c>
      <c r="AF568" s="821">
        <v>1.02</v>
      </c>
      <c r="AG568" s="821">
        <v>10.100000000000001</v>
      </c>
      <c r="AH568" s="821">
        <v>31</v>
      </c>
      <c r="AI568" s="821">
        <v>5.65</v>
      </c>
      <c r="AJ568" s="821">
        <v>15.9</v>
      </c>
      <c r="AK568" s="821" t="s">
        <v>135</v>
      </c>
      <c r="AL568" s="833">
        <v>118.46</v>
      </c>
      <c r="AM568" s="827">
        <v>1.5</v>
      </c>
      <c r="AN568" s="821">
        <v>0.26</v>
      </c>
      <c r="AO568" s="705">
        <f>IF(U568="n/a","n/a",IF(AA568&lt;0,"n/a",IF(AA568="n/a","n/a",J568+U568-AA568)))</f>
        <v>5.2631775736278605</v>
      </c>
      <c r="AP568" s="706">
        <f>IF(U568="n/a","n/a",J568+U568)</f>
        <v>14.355069465519753</v>
      </c>
      <c r="AQ568" s="843">
        <f>IF(OR(AC568&lt;0.01,AC568="n/a",AF568="n/a"),"n/a",(I568/SQRT(22.5*AC568*(I568/AF568))-1)*100)</f>
        <v>-35.799862479449018</v>
      </c>
      <c r="AR568" s="618">
        <f>INDEX(Historical!$C$7:$C$1222,MATCH(B568,Historical!$B$7:$B$1244,0))*IF(AH568="n/a",1.03,IF(AH568&lt;0,1.01,IF(AH568&gt;10,1.1,(1+AH568/100))))</f>
        <v>0.52800000000000002</v>
      </c>
      <c r="AS568" s="841">
        <f>IF($AI568="n/a",1.03*AR568,IF($AI568&lt;0,1.01*AR568,IF($AI568&gt;10,1.1*AR568,(1+$AI568/100)*AR568)))</f>
        <v>0.55783199999999999</v>
      </c>
      <c r="AT568" s="841">
        <f>IF($AK568="n/a",1.03*AS568,IF($AK568&lt;0,1.01*AS568,IF($AK568&gt;10,1.1*AS568,(1+$AK568/100)*AS568)))</f>
        <v>0.57456695999999996</v>
      </c>
      <c r="AU568" s="841">
        <f>IF($AK568="n/a",1.03*AT568,IF($AK568&lt;0,1.01*AT568,IF($AK568&gt;10,1.1*AT568,(1+$AK568/100)*AT568)))</f>
        <v>0.59180396879999997</v>
      </c>
      <c r="AV568" s="841">
        <f>IF($AK568="n/a",1.03*AU568,IF($AK568&lt;0,1.01*AU568,IF($AK568&gt;10,1.1*AU568,(1+$AK568/100)*AU568)))</f>
        <v>0.60955808786400001</v>
      </c>
      <c r="AW568" s="618">
        <f>SUM(AR568:AV568)</f>
        <v>2.8617610166639995</v>
      </c>
      <c r="AX568" s="713">
        <f>AW568/I568*100</f>
        <v>17.014036959952435</v>
      </c>
      <c r="AY568" s="887">
        <v>0.82</v>
      </c>
      <c r="AZ568" s="827">
        <v>3.32</v>
      </c>
      <c r="BA568" s="827">
        <v>-19.329999999999998</v>
      </c>
      <c r="BB568" s="827">
        <v>0.65</v>
      </c>
      <c r="BC568" s="827">
        <v>-2.13</v>
      </c>
      <c r="BD568" s="861"/>
      <c r="BE568" s="594">
        <v>2013</v>
      </c>
      <c r="BF568" s="853">
        <f>IF(BE568&gt;2020,0,IF(BE568&gt;2008,1,IF(BE568&gt;2001,2,IF(BE568&gt;1990,3,IF(BE568&gt;1980,4,IF(BE568&gt;1973,5,IF(BE568&gt;1970,6,IF(BE568&gt;1960,7,IF(BE568&gt;1958,8,IF(BE568&gt;1953,9,10))))))))))</f>
        <v>1</v>
      </c>
      <c r="BG568" s="837">
        <v>1</v>
      </c>
      <c r="BH568" s="820" t="s">
        <v>4443</v>
      </c>
      <c r="BI568" s="820" t="s">
        <v>4444</v>
      </c>
    </row>
    <row r="569" spans="1:61" s="819" customFormat="1" ht="12.75" customHeight="1" x14ac:dyDescent="0.2">
      <c r="A569" s="819" t="s">
        <v>5062</v>
      </c>
      <c r="B569" s="575" t="s">
        <v>776</v>
      </c>
      <c r="C569" s="885" t="s">
        <v>107</v>
      </c>
      <c r="D569" s="885" t="s">
        <v>4197</v>
      </c>
      <c r="E569" s="699">
        <v>29</v>
      </c>
      <c r="F569" s="1122">
        <v>119</v>
      </c>
      <c r="G569" s="1116" t="s">
        <v>36</v>
      </c>
      <c r="H569" s="1116" t="s">
        <v>105</v>
      </c>
      <c r="I569" t="n">
        <v>32.9</v>
      </c>
      <c r="J569" s="618">
        <f>(M569/I569)*100</f>
        <v>3.6658811207122284</v>
      </c>
      <c r="K569" s="839">
        <v>0.35</v>
      </c>
      <c r="L569" s="842">
        <v>4</v>
      </c>
      <c r="M569" s="609">
        <f>K569*L569</f>
        <v>1.4</v>
      </c>
      <c r="N569" s="825" t="s">
        <v>421</v>
      </c>
      <c r="O569" s="701">
        <v>0.34</v>
      </c>
      <c r="P569" s="603">
        <v>44972</v>
      </c>
      <c r="Q569" s="603">
        <v>44987</v>
      </c>
      <c r="R569" s="609">
        <f>(K569-O569)/O569*100</f>
        <v>2.9411764705882213</v>
      </c>
      <c r="S569" s="667">
        <f>IF(INDEX(Historical!$D$7:$D$1220,MATCH(B569,Historical!$B$7:$B$1244,0))=0,"n/a",(INDEX(Historical!$C$7:$C$1222,MATCH(B569,Historical!$B$7:$B$1244,0))/INDEX(Historical!$D$7:$D$1220,MATCH(B569,Historical!$B$7:$B$1244,0))-1)*100)</f>
        <v>3.8167938931297662</v>
      </c>
      <c r="T569" s="667">
        <f>IF(INDEX(Historical!$F$7:$F$1213,MATCH(B569,Historical!$B$7:$B$1244,0))=0,"n/a",((INDEX(Historical!$C$7:$C$1222,MATCH(B569,Historical!$B$7:$B$1244,0))/INDEX(Historical!$F$7:$F$1213,MATCH(B569,Historical!$B$7:$B$1244,0)))^(1/3)-1)*100)</f>
        <v>3.4057285912321822</v>
      </c>
      <c r="U569" s="667">
        <f>IF(INDEX(Historical!$H$7:$H$1213,MATCH(B569,Historical!$B$7:$B$1244,0))=0,"n/a",((INDEX(Historical!$C$7:$C$1222,MATCH(B569,Historical!$B$7:$B$1244,0))/INDEX(Historical!$H$7:$H$1213,MATCH(B569,Historical!$B$7:$B$1244,0)))^(1/5)-1)*100)</f>
        <v>4.7752421445453219</v>
      </c>
      <c r="V569" s="667">
        <f>IF(INDEX(Historical!$N$7:$N$1213,MATCH(B569,Historical!$B$7:$B$1244,0))=0,"n/a",((INDEX(Historical!$C$7:$C$1222,MATCH(B569,Historical!$B$7:$B$1244,0))/INDEX(Historical!$N$7:$N$1213,MATCH(B569,Historical!$B$7:$B$1244,0)))^(1/10)-1)*100)</f>
        <v>8.186739798759346</v>
      </c>
      <c r="W569" s="668">
        <f>IF(OR(U569&lt;=0,U569="n/a",V569&lt;=0,V569="n/a"),"n/a",U569/V569)</f>
        <v>0.58328983965863712</v>
      </c>
      <c r="X569" s="669">
        <f>IF(OR(AJ569&lt;=0,AJ569="n/a",U569&lt;=0,U569="n/a"),"n/a",U569/AJ569)</f>
        <v>0.34354260032700151</v>
      </c>
      <c r="Y569" s="627"/>
      <c r="Z569" s="618">
        <f>IF(OR(AC569&lt;0.01,AC569="n/a"),"n/a",M569/AC569*100)</f>
        <v>42.944785276073624</v>
      </c>
      <c r="AA569" s="841">
        <f>IF(OR(AC569&lt;0.01,AC569="n/a"),"n/a",I569/AC569)</f>
        <v>11.714723926380367</v>
      </c>
      <c r="AB569" s="842">
        <v>12</v>
      </c>
      <c r="AC569" s="821">
        <v>3.26</v>
      </c>
      <c r="AD569" s="821">
        <v>5.93</v>
      </c>
      <c r="AE569" s="821">
        <v>4.83</v>
      </c>
      <c r="AF569" s="821">
        <v>1.75</v>
      </c>
      <c r="AG569" s="821">
        <v>13.8</v>
      </c>
      <c r="AH569" s="821">
        <v>40.5</v>
      </c>
      <c r="AI569" s="821">
        <v>0.37</v>
      </c>
      <c r="AJ569" s="821">
        <v>13.900000000000002</v>
      </c>
      <c r="AK569" s="821">
        <v>2</v>
      </c>
      <c r="AL569" s="833">
        <v>1220</v>
      </c>
      <c r="AM569" s="827">
        <v>1.3</v>
      </c>
      <c r="AN569" s="821">
        <v>0.22</v>
      </c>
      <c r="AO569" s="705">
        <f>IF(U569="n/a","n/a",IF(AA569&lt;0,"n/a",IF(AA569="n/a","n/a",J569+U569-AA569)))</f>
        <v>-3.273600661122817</v>
      </c>
      <c r="AP569" s="706">
        <f>IF(U569="n/a","n/a",J569+U569)</f>
        <v>8.4411232652575503</v>
      </c>
      <c r="AQ569" s="843">
        <f>IF(OR(AC569&lt;0.01,AC569="n/a",AF569="n/a"),"n/a",(I569/SQRT(22.5*AC569*(I569/AF569))-1)*100)</f>
        <v>-4.5460742413373278</v>
      </c>
      <c r="AR569" s="618">
        <f>INDEX(Historical!$C$7:$C$1222,MATCH(B569,Historical!$B$7:$B$1244,0))*IF(AH569="n/a",1.03,IF(AH569&lt;0,1.01,IF(AH569&gt;10,1.1,(1+AH569/100))))</f>
        <v>1.4960000000000002</v>
      </c>
      <c r="AS569" s="841">
        <f>IF($AI569="n/a",1.03*AR569,IF($AI569&lt;0,1.01*AR569,IF($AI569&gt;10,1.1*AR569,(1+$AI569/100)*AR569)))</f>
        <v>1.5015352000000002</v>
      </c>
      <c r="AT569" s="841">
        <f>IF($AK569="n/a",1.03*AS569,IF($AK569&lt;0,1.01*AS569,IF($AK569&gt;10,1.1*AS569,(1+$AK569/100)*AS569)))</f>
        <v>1.5315659040000003</v>
      </c>
      <c r="AU569" s="841">
        <f>IF($AK569="n/a",1.03*AT569,IF($AK569&lt;0,1.01*AT569,IF($AK569&gt;10,1.1*AT569,(1+$AK569/100)*AT569)))</f>
        <v>1.5621972220800002</v>
      </c>
      <c r="AV569" s="841">
        <f>IF($AK569="n/a",1.03*AU569,IF($AK569&lt;0,1.01*AU569,IF($AK569&gt;10,1.1*AU569,(1+$AK569/100)*AU569)))</f>
        <v>1.5934411665216002</v>
      </c>
      <c r="AW569" s="618">
        <f>SUM(AR569:AV569)</f>
        <v>7.6847394926016008</v>
      </c>
      <c r="AX569" s="713">
        <f>AW569/I569*100</f>
        <v>20.12238673108563</v>
      </c>
      <c r="AY569" s="887">
        <v>0.54</v>
      </c>
      <c r="AZ569" s="827">
        <v>22.62</v>
      </c>
      <c r="BA569" s="827">
        <v>-11.41</v>
      </c>
      <c r="BB569" s="827">
        <v>3.4299999999999997</v>
      </c>
      <c r="BC569" s="827">
        <v>2.48</v>
      </c>
      <c r="BD569" s="861"/>
      <c r="BE569" s="594">
        <v>1995</v>
      </c>
      <c r="BF569" s="853">
        <f>IF(BE569&gt;2020,0,IF(BE569&gt;2008,1,IF(BE569&gt;2001,2,IF(BE569&gt;1990,3,IF(BE569&gt;1980,4,IF(BE569&gt;1973,5,IF(BE569&gt;1970,6,IF(BE569&gt;1960,7,IF(BE569&gt;1958,8,IF(BE569&gt;1953,9,10))))))))))</f>
        <v>3</v>
      </c>
      <c r="BG569" s="837">
        <v>1.5</v>
      </c>
      <c r="BH569" s="820" t="s">
        <v>4443</v>
      </c>
      <c r="BI569" s="820" t="s">
        <v>4444</v>
      </c>
    </row>
    <row r="570" spans="1:61" s="819" customFormat="1" x14ac:dyDescent="0.2">
      <c r="A570" s="819" t="s">
        <v>5063</v>
      </c>
      <c r="B570" s="575" t="s">
        <v>1629</v>
      </c>
      <c r="C570" s="885" t="s">
        <v>244</v>
      </c>
      <c r="D570" s="885" t="s">
        <v>4211</v>
      </c>
      <c r="E570" s="699">
        <v>13</v>
      </c>
      <c r="F570" s="1122">
        <v>305</v>
      </c>
      <c r="G570" s="1122" t="s">
        <v>114</v>
      </c>
      <c r="H570" s="1122" t="s">
        <v>114</v>
      </c>
      <c r="I570" t="n">
        <v>101.32</v>
      </c>
      <c r="J570" s="618">
        <f>(M570/I570)*100</f>
        <v>2.0765990792438043</v>
      </c>
      <c r="K570" s="832">
        <v>0.53</v>
      </c>
      <c r="L570" s="842">
        <v>4</v>
      </c>
      <c r="M570" s="609">
        <f>K570*L570</f>
        <v>2.12</v>
      </c>
      <c r="N570" s="825" t="s">
        <v>118</v>
      </c>
      <c r="O570" s="700">
        <v>0.49</v>
      </c>
      <c r="P570" s="603">
        <v>44874</v>
      </c>
      <c r="Q570" s="603">
        <v>44890</v>
      </c>
      <c r="R570" s="609">
        <f>(K570-O570)/O570*100</f>
        <v>8.1632653061224563</v>
      </c>
      <c r="S570" s="667">
        <f>IF(INDEX(Historical!$D$7:$D$1220,MATCH(B570,Historical!$B$7:$B$1244,0))=0,"n/a",(INDEX(Historical!$C$7:$C$1222,MATCH(B570,Historical!$B$7:$B$1244,0))/INDEX(Historical!$D$7:$D$1220,MATCH(B570,Historical!$B$7:$B$1244,0))-1)*100)</f>
        <v>8.6956521739130377</v>
      </c>
      <c r="T570" s="667">
        <f>IF(INDEX(Historical!$F$7:$F$1213,MATCH(B570,Historical!$B$7:$B$1244,0))=0,"n/a",((INDEX(Historical!$C$7:$C$1222,MATCH(B570,Historical!$B$7:$B$1244,0))/INDEX(Historical!$F$7:$F$1213,MATCH(B570,Historical!$B$7:$B$1244,0)))^(1/3)-1)*100)</f>
        <v>10.309921555754897</v>
      </c>
      <c r="U570" s="667">
        <f>IF(INDEX(Historical!$H$7:$H$1213,MATCH(B570,Historical!$B$7:$B$1244,0))=0,"n/a",((INDEX(Historical!$C$7:$C$1222,MATCH(B570,Historical!$B$7:$B$1244,0))/INDEX(Historical!$H$7:$H$1213,MATCH(B570,Historical!$B$7:$B$1244,0)))^(1/5)-1)*100)</f>
        <v>13.754383035188301</v>
      </c>
      <c r="V570" s="667">
        <f>IF(INDEX(Historical!$N$7:$N$1213,MATCH(B570,Historical!$B$7:$B$1244,0))=0,"n/a",((INDEX(Historical!$C$7:$C$1222,MATCH(B570,Historical!$B$7:$B$1244,0))/INDEX(Historical!$N$7:$N$1213,MATCH(B570,Historical!$B$7:$B$1244,0)))^(1/10)-1)*100)</f>
        <v>18.706021469188027</v>
      </c>
      <c r="W570" s="668">
        <f>IF(OR(U570&lt;=0,U570="n/a",V570&lt;=0,V570="n/a"),"n/a",U570/V570)</f>
        <v>0.73529173789541991</v>
      </c>
      <c r="X570" s="669">
        <f>IF(OR(AJ570&lt;=0,AJ570="n/a",U570&lt;=0,U570="n/a"),"n/a",U570/AJ570)</f>
        <v>1.8339177380251068</v>
      </c>
      <c r="Y570" s="631"/>
      <c r="Z570" s="618">
        <f>IF(OR(AC570&lt;0.01,AC570="n/a"),"n/a",M570/AC570*100)</f>
        <v>73.611111111111114</v>
      </c>
      <c r="AA570" s="841">
        <f>IF(OR(AC570&lt;0.01,AC570="n/a"),"n/a",I570/AC570)</f>
        <v>35.447916666666671</v>
      </c>
      <c r="AB570" s="842">
        <v>9</v>
      </c>
      <c r="AC570" s="821">
        <v>2.88</v>
      </c>
      <c r="AD570" s="821">
        <v>1.97</v>
      </c>
      <c r="AE570" s="821">
        <v>3.64</v>
      </c>
      <c r="AF570" s="821" t="s">
        <v>135</v>
      </c>
      <c r="AG570" s="821">
        <v>-38.200000000000003</v>
      </c>
      <c r="AH570" s="821">
        <v>-20</v>
      </c>
      <c r="AI570" s="821">
        <v>20.11</v>
      </c>
      <c r="AJ570" s="821">
        <v>7.5</v>
      </c>
      <c r="AK570" s="821">
        <v>18.02</v>
      </c>
      <c r="AL570" s="833">
        <v>119950</v>
      </c>
      <c r="AM570" s="827">
        <v>0.1</v>
      </c>
      <c r="AN570" s="821" t="s">
        <v>135</v>
      </c>
      <c r="AO570" s="705">
        <f>IF(U570="n/a","n/a",IF(AA570&lt;0,"n/a",IF(AA570="n/a","n/a",J570+U570-AA570)))</f>
        <v>-19.616934552234568</v>
      </c>
      <c r="AP570" s="706">
        <f>IF(U570="n/a","n/a",J570+U570)</f>
        <v>15.830982114432105</v>
      </c>
      <c r="AQ570" s="843" t="str">
        <f>IF(OR(AC570&lt;0.01,AC570="n/a",AF570="n/a"),"n/a",(I570/SQRT(22.5*AC570*(I570/AF570))-1)*100)</f>
        <v>n/a</v>
      </c>
      <c r="AR570" s="618">
        <f>INDEX(Historical!$C$7:$C$1222,MATCH(B570,Historical!$B$7:$B$1244,0))*IF(AH570="n/a",1.03,IF(AH570&lt;0,1.01,IF(AH570&gt;10,1.1,(1+AH570/100))))</f>
        <v>2.02</v>
      </c>
      <c r="AS570" s="841">
        <f>IF($AI570="n/a",1.03*AR570,IF($AI570&lt;0,1.01*AR570,IF($AI570&gt;10,1.1*AR570,(1+$AI570/100)*AR570)))</f>
        <v>2.2220000000000004</v>
      </c>
      <c r="AT570" s="841">
        <f>IF($AK570="n/a",1.03*AS570,IF($AK570&lt;0,1.01*AS570,IF($AK570&gt;10,1.1*AS570,(1+$AK570/100)*AS570)))</f>
        <v>2.4442000000000008</v>
      </c>
      <c r="AU570" s="841">
        <f>IF($AK570="n/a",1.03*AT570,IF($AK570&lt;0,1.01*AT570,IF($AK570&gt;10,1.1*AT570,(1+$AK570/100)*AT570)))</f>
        <v>2.6886200000000011</v>
      </c>
      <c r="AV570" s="841">
        <f>IF($AK570="n/a",1.03*AU570,IF($AK570&lt;0,1.01*AU570,IF($AK570&gt;10,1.1*AU570,(1+$AK570/100)*AU570)))</f>
        <v>2.9574820000000015</v>
      </c>
      <c r="AW570" s="618">
        <f>SUM(AR570:AV570)</f>
        <v>12.332302000000006</v>
      </c>
      <c r="AX570" s="713">
        <f>AW570/I570*100</f>
        <v>12.079833480262518</v>
      </c>
      <c r="AY570" s="887">
        <v>0.94</v>
      </c>
      <c r="AZ570" s="827">
        <v>49.28</v>
      </c>
      <c r="BA570" s="827">
        <v>-7.89</v>
      </c>
      <c r="BB570" s="827">
        <v>-2.2800000000000002</v>
      </c>
      <c r="BC570" s="827">
        <v>13.19</v>
      </c>
      <c r="BD570" s="612"/>
      <c r="BE570" s="594">
        <v>2010</v>
      </c>
      <c r="BF570" s="853">
        <f>IF(BE570&gt;2020,0,IF(BE570&gt;2008,1,IF(BE570&gt;2001,2,IF(BE570&gt;1990,3,IF(BE570&gt;1980,4,IF(BE570&gt;1973,5,IF(BE570&gt;1970,6,IF(BE570&gt;1960,7,IF(BE570&gt;1958,8,IF(BE570&gt;1953,9,10))))))))))</f>
        <v>1</v>
      </c>
      <c r="BG570" s="837">
        <v>11.700000000000001</v>
      </c>
      <c r="BH570" s="820" t="s">
        <v>4443</v>
      </c>
      <c r="BI570" s="820" t="s">
        <v>4444</v>
      </c>
    </row>
    <row r="571" spans="1:61" s="819" customFormat="1" ht="12.75" customHeight="1" x14ac:dyDescent="0.2">
      <c r="A571" s="826" t="s">
        <v>5065</v>
      </c>
      <c r="B571" s="575" t="s">
        <v>1581</v>
      </c>
      <c r="C571" s="885" t="s">
        <v>244</v>
      </c>
      <c r="D571" s="885" t="s">
        <v>4228</v>
      </c>
      <c r="E571" s="699">
        <v>12</v>
      </c>
      <c r="F571" s="1122">
        <v>390</v>
      </c>
      <c r="G571" s="1122" t="s">
        <v>105</v>
      </c>
      <c r="H571" s="1122" t="s">
        <v>105</v>
      </c>
      <c r="I571" t="n">
        <v>66.81</v>
      </c>
      <c r="J571" s="618">
        <f>(M571/I571)*100</f>
        <v>1.5992892047978677</v>
      </c>
      <c r="K571" s="832">
        <v>0.27</v>
      </c>
      <c r="L571" s="842">
        <v>4</v>
      </c>
      <c r="M571" s="609">
        <f>K571*L571</f>
        <v>1.08</v>
      </c>
      <c r="N571" s="825" t="s">
        <v>316</v>
      </c>
      <c r="O571" s="700">
        <v>0.25</v>
      </c>
      <c r="P571" s="603">
        <v>44909</v>
      </c>
      <c r="Q571" s="603">
        <v>44925</v>
      </c>
      <c r="R571" s="609">
        <f>(K571-O571)/O571*100</f>
        <v>8.0000000000000071</v>
      </c>
      <c r="S571" s="667">
        <f>IF(INDEX(Historical!$D$7:$D$1220,MATCH(B571,Historical!$B$7:$B$1244,0))=0,"n/a",(INDEX(Historical!$C$7:$C$1222,MATCH(B571,Historical!$B$7:$B$1244,0))/INDEX(Historical!$D$7:$D$1220,MATCH(B571,Historical!$B$7:$B$1244,0))-1)*100)</f>
        <v>15.909090909090917</v>
      </c>
      <c r="T571" s="667">
        <f>IF(INDEX(Historical!$F$7:$F$1213,MATCH(B571,Historical!$B$7:$B$1244,0))=0,"n/a",((INDEX(Historical!$C$7:$C$1222,MATCH(B571,Historical!$B$7:$B$1244,0))/INDEX(Historical!$F$7:$F$1213,MATCH(B571,Historical!$B$7:$B$1244,0)))^(1/3)-1)*100)</f>
        <v>12.311068346755549</v>
      </c>
      <c r="U571" s="667">
        <f>IF(INDEX(Historical!$H$7:$H$1213,MATCH(B571,Historical!$B$7:$B$1244,0))=0,"n/a",((INDEX(Historical!$C$7:$C$1222,MATCH(B571,Historical!$B$7:$B$1244,0))/INDEX(Historical!$H$7:$H$1213,MATCH(B571,Historical!$B$7:$B$1244,0)))^(1/5)-1)*100)</f>
        <v>11.952664832522043</v>
      </c>
      <c r="V571" s="667">
        <f>IF(INDEX(Historical!$N$7:$N$1213,MATCH(B571,Historical!$B$7:$B$1244,0))=0,"n/a",((INDEX(Historical!$C$7:$C$1222,MATCH(B571,Historical!$B$7:$B$1244,0))/INDEX(Historical!$N$7:$N$1213,MATCH(B571,Historical!$B$7:$B$1244,0)))^(1/10)-1)*100)</f>
        <v>16.578308362244965</v>
      </c>
      <c r="W571" s="668">
        <f>IF(OR(U571&lt;=0,U571="n/a",V571&lt;=0,V571="n/a"),"n/a",U571/V571)</f>
        <v>0.72098217570513712</v>
      </c>
      <c r="X571" s="669">
        <f>IF(OR(AJ571&lt;=0,AJ571="n/a",U571&lt;=0,U571="n/a"),"n/a",U571/AJ571)</f>
        <v>1.0768166515785624</v>
      </c>
      <c r="Y571" s="831"/>
      <c r="Z571" s="618">
        <f>IF(OR(AC571&lt;0.01,AC571="n/a"),"n/a",M571/AC571*100)</f>
        <v>30.76923076923077</v>
      </c>
      <c r="AA571" s="841">
        <f>IF(OR(AC571&lt;0.01,AC571="n/a"),"n/a",I571/AC571)</f>
        <v>19.239316239316242</v>
      </c>
      <c r="AB571" s="842">
        <v>12</v>
      </c>
      <c r="AC571" s="821">
        <v>3.51</v>
      </c>
      <c r="AD571" s="821">
        <v>1.62</v>
      </c>
      <c r="AE571" s="821">
        <v>2.57</v>
      </c>
      <c r="AF571" s="821">
        <v>6.28</v>
      </c>
      <c r="AG571" s="821">
        <v>32.200000000000003</v>
      </c>
      <c r="AH571" s="821">
        <v>-25.2</v>
      </c>
      <c r="AI571" s="821">
        <v>9.6199999999999992</v>
      </c>
      <c r="AJ571" s="821">
        <v>11.1</v>
      </c>
      <c r="AK571" s="821">
        <v>12</v>
      </c>
      <c r="AL571" s="833">
        <v>10580</v>
      </c>
      <c r="AM571" s="827">
        <v>1.0999999999999999</v>
      </c>
      <c r="AN571" s="821">
        <v>2.59</v>
      </c>
      <c r="AO571" s="705">
        <f>IF(U571="n/a","n/a",IF(AA571&lt;0,"n/a",IF(AA571="n/a","n/a",J571+U571-AA571)))</f>
        <v>-5.687362201996331</v>
      </c>
      <c r="AP571" s="706">
        <f>IF(U571="n/a","n/a",J571+U571)</f>
        <v>13.551954037319911</v>
      </c>
      <c r="AQ571" s="843">
        <f>IF(OR(AC571&lt;0.01,AC571="n/a",AF571="n/a"),"n/a",(I571/SQRT(22.5*AC571*(I571/AF571))-1)*100)</f>
        <v>131.73059643848498</v>
      </c>
      <c r="AR571" s="618">
        <f>INDEX(Historical!$C$7:$C$1222,MATCH(B571,Historical!$B$7:$B$1244,0))*IF(AH571="n/a",1.03,IF(AH571&lt;0,1.01,IF(AH571&gt;10,1.1,(1+AH571/100))))</f>
        <v>1.0302</v>
      </c>
      <c r="AS571" s="841">
        <f>IF($AI571="n/a",1.03*AR571,IF($AI571&lt;0,1.01*AR571,IF($AI571&gt;10,1.1*AR571,(1+$AI571/100)*AR571)))</f>
        <v>1.1293052400000001</v>
      </c>
      <c r="AT571" s="841">
        <f>IF($AK571="n/a",1.03*AS571,IF($AK571&lt;0,1.01*AS571,IF($AK571&gt;10,1.1*AS571,(1+$AK571/100)*AS571)))</f>
        <v>1.2422357640000001</v>
      </c>
      <c r="AU571" s="841">
        <f>IF($AK571="n/a",1.03*AT571,IF($AK571&lt;0,1.01*AT571,IF($AK571&gt;10,1.1*AT571,(1+$AK571/100)*AT571)))</f>
        <v>1.3664593404000003</v>
      </c>
      <c r="AV571" s="841">
        <f>IF($AK571="n/a",1.03*AU571,IF($AK571&lt;0,1.01*AU571,IF($AK571&gt;10,1.1*AU571,(1+$AK571/100)*AU571)))</f>
        <v>1.5031052744400004</v>
      </c>
      <c r="AW571" s="618">
        <f>SUM(AR571:AV571)</f>
        <v>6.2713056188400005</v>
      </c>
      <c r="AX571" s="713">
        <f>AW571/I571*100</f>
        <v>9.2866957187027985</v>
      </c>
      <c r="AY571" s="887">
        <v>0.78</v>
      </c>
      <c r="AZ571" s="827">
        <v>18.790000000000003</v>
      </c>
      <c r="BA571" s="827">
        <v>-10.100000000000001</v>
      </c>
      <c r="BB571" s="827">
        <v>-4.21</v>
      </c>
      <c r="BC571" s="827">
        <v>0.11</v>
      </c>
      <c r="BD571" s="861"/>
      <c r="BE571" s="594">
        <v>2011</v>
      </c>
      <c r="BF571" s="853">
        <f>IF(BE571&gt;2020,0,IF(BE571&gt;2008,1,IF(BE571&gt;2001,2,IF(BE571&gt;1990,3,IF(BE571&gt;1980,4,IF(BE571&gt;1973,5,IF(BE571&gt;1970,6,IF(BE571&gt;1960,7,IF(BE571&gt;1958,8,IF(BE571&gt;1953,9,10))))))))))</f>
        <v>1</v>
      </c>
      <c r="BG571" s="837">
        <v>3.8</v>
      </c>
      <c r="BH571" s="820" t="s">
        <v>4443</v>
      </c>
      <c r="BI571" s="820" t="s">
        <v>4444</v>
      </c>
    </row>
    <row r="572" spans="1:61" s="819" customFormat="1" ht="12.75" customHeight="1" x14ac:dyDescent="0.2">
      <c r="A572" s="819" t="s">
        <v>340</v>
      </c>
      <c r="B572" s="575" t="s">
        <v>341</v>
      </c>
      <c r="C572" s="885" t="s">
        <v>122</v>
      </c>
      <c r="D572" s="885" t="s">
        <v>4037</v>
      </c>
      <c r="E572" s="699">
        <v>55</v>
      </c>
      <c r="F572" s="1122">
        <v>25</v>
      </c>
      <c r="G572" s="1122" t="s">
        <v>105</v>
      </c>
      <c r="H572" s="1122" t="s">
        <v>105</v>
      </c>
      <c r="I572" s="821">
        <v>104.09</v>
      </c>
      <c r="J572" s="618">
        <f>(M572/I572)*100</f>
        <v>1.4026323374003267</v>
      </c>
      <c r="K572" s="832">
        <v>0.36499999999999999</v>
      </c>
      <c r="L572" s="842">
        <v>4</v>
      </c>
      <c r="M572" s="609">
        <f>K572*L572</f>
        <v>1.46</v>
      </c>
      <c r="N572" s="825" t="s">
        <v>147</v>
      </c>
      <c r="O572" s="700">
        <v>0.33500000000000002</v>
      </c>
      <c r="P572" s="603">
        <v>44894</v>
      </c>
      <c r="Q572" s="603">
        <v>44910</v>
      </c>
      <c r="R572" s="609">
        <f>(K572-O572)/O572*100</f>
        <v>8.9552238805970052</v>
      </c>
      <c r="S572" s="667">
        <f>IF(INDEX(Historical!$D$7:$D$1220,MATCH(B572,Historical!$B$7:$B$1244,0))=0,"n/a",(INDEX(Historical!$C$7:$C$1222,MATCH(B572,Historical!$B$7:$B$1244,0))/INDEX(Historical!$D$7:$D$1220,MATCH(B572,Historical!$B$7:$B$1244,0))-1)*100)</f>
        <v>9.6000000000000085</v>
      </c>
      <c r="T572" s="667">
        <f>IF(INDEX(Historical!$F$7:$F$1213,MATCH(B572,Historical!$B$7:$B$1244,0))=0,"n/a",((INDEX(Historical!$C$7:$C$1222,MATCH(B572,Historical!$B$7:$B$1244,0))/INDEX(Historical!$F$7:$F$1213,MATCH(B572,Historical!$B$7:$B$1244,0)))^(1/3)-1)*100)</f>
        <v>10.153652101008358</v>
      </c>
      <c r="U572" s="667">
        <f>IF(INDEX(Historical!$H$7:$H$1213,MATCH(B572,Historical!$B$7:$B$1244,0))=0,"n/a",((INDEX(Historical!$C$7:$C$1222,MATCH(B572,Historical!$B$7:$B$1244,0))/INDEX(Historical!$H$7:$H$1213,MATCH(B572,Historical!$B$7:$B$1244,0)))^(1/5)-1)*100)</f>
        <v>10.277841315432546</v>
      </c>
      <c r="V572" s="667">
        <f>IF(INDEX(Historical!$N$7:$N$1213,MATCH(B572,Historical!$B$7:$B$1244,0))=0,"n/a",((INDEX(Historical!$C$7:$C$1222,MATCH(B572,Historical!$B$7:$B$1244,0))/INDEX(Historical!$N$7:$N$1213,MATCH(B572,Historical!$B$7:$B$1244,0)))^(1/10)-1)*100)</f>
        <v>8.9755971183579355</v>
      </c>
      <c r="W572" s="668">
        <f>IF(OR(U572&lt;=0,U572="n/a",V572&lt;=0,V572="n/a"),"n/a",U572/V572)</f>
        <v>1.1450871936320659</v>
      </c>
      <c r="X572" s="669">
        <f>IF(OR(AJ572&lt;=0,AJ572="n/a",U572&lt;=0,U572="n/a"),"n/a",U572/AJ572)</f>
        <v>1.0595712696322213</v>
      </c>
      <c r="Y572" s="631"/>
      <c r="Z572" s="618">
        <f>IF(OR(AC572&lt;0.01,AC572="n/a"),"n/a",M572/AC572*100)</f>
        <v>22.884012539184955</v>
      </c>
      <c r="AA572" s="841">
        <f>IF(OR(AC572&lt;0.01,AC572="n/a"),"n/a",I572/AC572)</f>
        <v>16.315047021943574</v>
      </c>
      <c r="AB572" s="842">
        <v>12</v>
      </c>
      <c r="AC572" s="821">
        <v>6.38</v>
      </c>
      <c r="AD572" s="821">
        <v>3.73</v>
      </c>
      <c r="AE572" s="821">
        <v>0.84</v>
      </c>
      <c r="AF572" s="821">
        <v>2.11</v>
      </c>
      <c r="AG572" s="821">
        <v>13.600000000000001</v>
      </c>
      <c r="AH572" s="821">
        <v>8.6</v>
      </c>
      <c r="AI572" s="821">
        <v>29.439999999999998</v>
      </c>
      <c r="AJ572" s="821">
        <v>9.7000000000000011</v>
      </c>
      <c r="AK572" s="821">
        <v>4.3999999999999995</v>
      </c>
      <c r="AL572" s="833">
        <v>2320</v>
      </c>
      <c r="AM572" s="827">
        <v>1.5</v>
      </c>
      <c r="AN572" s="821">
        <v>0.5</v>
      </c>
      <c r="AO572" s="705">
        <f>IF(U572="n/a","n/a",IF(AA572&lt;0,"n/a",IF(AA572="n/a","n/a",J572+U572-AA572)))</f>
        <v>-4.6345733691107007</v>
      </c>
      <c r="AP572" s="706">
        <f>IF(U572="n/a","n/a",J572+U572)</f>
        <v>11.680473652832873</v>
      </c>
      <c r="AQ572" s="843">
        <f>IF(OR(AC572&lt;0.01,AC572="n/a",AF572="n/a"),"n/a",(I572/SQRT(22.5*AC572*(I572/AF572))-1)*100)</f>
        <v>23.69271821970036</v>
      </c>
      <c r="AR572" s="618">
        <f>INDEX(Historical!$C$7:$C$1222,MATCH(B572,Historical!$B$7:$B$1244,0))*IF(AH572="n/a",1.03,IF(AH572&lt;0,1.01,IF(AH572&gt;10,1.1,(1+AH572/100))))</f>
        <v>1.4878200000000001</v>
      </c>
      <c r="AS572" s="841">
        <f>IF($AI572="n/a",1.03*AR572,IF($AI572&lt;0,1.01*AR572,IF($AI572&gt;10,1.1*AR572,(1+$AI572/100)*AR572)))</f>
        <v>1.6366020000000003</v>
      </c>
      <c r="AT572" s="841">
        <f>IF($AK572="n/a",1.03*AS572,IF($AK572&lt;0,1.01*AS572,IF($AK572&gt;10,1.1*AS572,(1+$AK572/100)*AS572)))</f>
        <v>1.7086124880000004</v>
      </c>
      <c r="AU572" s="841">
        <f>IF($AK572="n/a",1.03*AT572,IF($AK572&lt;0,1.01*AT572,IF($AK572&gt;10,1.1*AT572,(1+$AK572/100)*AT572)))</f>
        <v>1.7837914374720005</v>
      </c>
      <c r="AV572" s="841">
        <f>IF($AK572="n/a",1.03*AU572,IF($AK572&lt;0,1.01*AU572,IF($AK572&gt;10,1.1*AU572,(1+$AK572/100)*AU572)))</f>
        <v>1.8622782607207686</v>
      </c>
      <c r="AW572" s="618">
        <f>SUM(AR572:AV572)</f>
        <v>8.479104186192771</v>
      </c>
      <c r="AX572" s="713">
        <f>AW572/I572*100</f>
        <v>8.1459354272194933</v>
      </c>
      <c r="AY572" s="887">
        <v>0.83</v>
      </c>
      <c r="AZ572" s="827">
        <v>13.59</v>
      </c>
      <c r="BA572" s="827">
        <v>-10.82</v>
      </c>
      <c r="BB572" s="827">
        <v>-3.8</v>
      </c>
      <c r="BC572" s="827">
        <v>-1.18</v>
      </c>
      <c r="BD572" s="861"/>
      <c r="BE572" s="594">
        <v>1969</v>
      </c>
      <c r="BF572" s="853">
        <f>IF(BE572&gt;2020,0,IF(BE572&gt;2008,1,IF(BE572&gt;2001,2,IF(BE572&gt;1990,3,IF(BE572&gt;1980,4,IF(BE572&gt;1973,5,IF(BE572&gt;1970,6,IF(BE572&gt;1960,7,IF(BE572&gt;1958,8,IF(BE572&gt;1953,9,10))))))))))</f>
        <v>7</v>
      </c>
      <c r="BG572" s="837">
        <v>6.7</v>
      </c>
      <c r="BH572" s="820" t="s">
        <v>4443</v>
      </c>
      <c r="BI572" s="820" t="s">
        <v>4444</v>
      </c>
    </row>
    <row r="573" spans="1:61" s="819" customFormat="1" ht="12.75" customHeight="1" x14ac:dyDescent="0.2">
      <c r="A573" s="826" t="s">
        <v>5066</v>
      </c>
      <c r="B573" s="575" t="s">
        <v>1585</v>
      </c>
      <c r="C573" s="885" t="s">
        <v>244</v>
      </c>
      <c r="D573" s="885" t="s">
        <v>4176</v>
      </c>
      <c r="E573" s="699">
        <v>11</v>
      </c>
      <c r="F573" s="1122">
        <v>417</v>
      </c>
      <c r="G573" s="1094" t="s">
        <v>105</v>
      </c>
      <c r="H573" s="1094" t="s">
        <v>105</v>
      </c>
      <c r="I573" t="n">
        <v>25.37</v>
      </c>
      <c r="J573" s="618">
        <f>(M573/I573)*100</f>
        <v>1.3662239089184058</v>
      </c>
      <c r="K573" s="832">
        <v>0.09</v>
      </c>
      <c r="L573" s="842">
        <v>4</v>
      </c>
      <c r="M573" s="609">
        <f>K573*L573</f>
        <v>0.36</v>
      </c>
      <c r="N573" s="825" t="s">
        <v>561</v>
      </c>
      <c r="O573" s="700">
        <v>7.0000000000000007E-2</v>
      </c>
      <c r="P573" s="603">
        <v>44652</v>
      </c>
      <c r="Q573" s="603">
        <v>44669</v>
      </c>
      <c r="R573" s="609">
        <f>(K573-O573)/O573*100</f>
        <v>28.571428571428552</v>
      </c>
      <c r="S573" s="667">
        <f>IF(INDEX(Historical!$D$7:$D$1220,MATCH(B573,Historical!$B$7:$B$1244,0))=0,"n/a",(INDEX(Historical!$C$7:$C$1222,MATCH(B573,Historical!$B$7:$B$1244,0))/INDEX(Historical!$D$7:$D$1220,MATCH(B573,Historical!$B$7:$B$1244,0))-1)*100)</f>
        <v>33.33333333333335</v>
      </c>
      <c r="T573" s="667">
        <f>IF(INDEX(Historical!$F$7:$F$1213,MATCH(B573,Historical!$B$7:$B$1244,0))=0,"n/a",((INDEX(Historical!$C$7:$C$1222,MATCH(B573,Historical!$B$7:$B$1244,0))/INDEX(Historical!$F$7:$F$1213,MATCH(B573,Historical!$B$7:$B$1244,0)))^(1/3)-1)*100)</f>
        <v>27.252109626607137</v>
      </c>
      <c r="U573" s="667">
        <f>IF(INDEX(Historical!$H$7:$H$1213,MATCH(B573,Historical!$B$7:$B$1244,0))=0,"n/a",((INDEX(Historical!$C$7:$C$1222,MATCH(B573,Historical!$B$7:$B$1244,0))/INDEX(Historical!$H$7:$H$1213,MATCH(B573,Historical!$B$7:$B$1244,0)))^(1/5)-1)*100)</f>
        <v>18.582931659554291</v>
      </c>
      <c r="V573" s="667">
        <f>IF(INDEX(Historical!$N$7:$N$1213,MATCH(B573,Historical!$B$7:$B$1244,0))=0,"n/a",((INDEX(Historical!$C$7:$C$1222,MATCH(B573,Historical!$B$7:$B$1244,0))/INDEX(Historical!$N$7:$N$1213,MATCH(B573,Historical!$B$7:$B$1244,0)))^(1/10)-1)*100)</f>
        <v>18.941323482294514</v>
      </c>
      <c r="W573" s="668">
        <f>IF(OR(U573&lt;=0,U573="n/a",V573&lt;=0,V573="n/a"),"n/a",U573/V573)</f>
        <v>0.98107883944460206</v>
      </c>
      <c r="X573" s="669">
        <f>IF(OR(AJ573&lt;=0,AJ573="n/a",U573&lt;=0,U573="n/a"),"n/a",U573/AJ573)</f>
        <v>0.3486478735376039</v>
      </c>
      <c r="Y573" s="830"/>
      <c r="Z573" s="618">
        <f>IF(OR(AC573&lt;0.01,AC573="n/a"),"n/a",M573/AC573*100)</f>
        <v>9.2544987146529554</v>
      </c>
      <c r="AA573" s="841">
        <f>IF(OR(AC573&lt;0.01,AC573="n/a"),"n/a",I573/AC573)</f>
        <v>6.7737789203084837</v>
      </c>
      <c r="AB573" s="842">
        <v>1</v>
      </c>
      <c r="AC573" s="821">
        <v>3.89</v>
      </c>
      <c r="AD573" s="821">
        <v>0.69</v>
      </c>
      <c r="AE573" s="821">
        <v>0.56000000000000005</v>
      </c>
      <c r="AF573" s="821">
        <v>1.45</v>
      </c>
      <c r="AG573" s="821">
        <v>23</v>
      </c>
      <c r="AH573" s="821">
        <v>865.19999999999993</v>
      </c>
      <c r="AI573" s="821">
        <v>10.84</v>
      </c>
      <c r="AJ573" s="821">
        <v>53.300000000000004</v>
      </c>
      <c r="AK573" s="821">
        <v>10</v>
      </c>
      <c r="AL573" s="833">
        <v>725.18</v>
      </c>
      <c r="AM573" s="827">
        <v>1.5</v>
      </c>
      <c r="AN573" s="821">
        <v>0</v>
      </c>
      <c r="AO573" s="705">
        <f>IF(U573="n/a","n/a",IF(AA573&lt;0,"n/a",IF(AA573="n/a","n/a",J573+U573-AA573)))</f>
        <v>13.175376648164214</v>
      </c>
      <c r="AP573" s="706">
        <f>IF(U573="n/a","n/a",J573+U573)</f>
        <v>19.949155568472698</v>
      </c>
      <c r="AQ573" s="843">
        <f>IF(OR(AC573&lt;0.01,AC573="n/a",AF573="n/a"),"n/a",(I573/SQRT(22.5*AC573*(I573/AF573))-1)*100)</f>
        <v>-33.929399933951785</v>
      </c>
      <c r="AR573" s="618">
        <f>INDEX(Historical!$C$7:$C$1222,MATCH(B573,Historical!$B$7:$B$1244,0))*IF(AH573="n/a",1.03,IF(AH573&lt;0,1.01,IF(AH573&gt;10,1.1,(1+AH573/100))))</f>
        <v>0.37400000000000005</v>
      </c>
      <c r="AS573" s="841">
        <f>IF($AI573="n/a",1.03*AR573,IF($AI573&lt;0,1.01*AR573,IF($AI573&gt;10,1.1*AR573,(1+$AI573/100)*AR573)))</f>
        <v>0.4114000000000001</v>
      </c>
      <c r="AT573" s="841">
        <f>IF($AK573="n/a",1.03*AS573,IF($AK573&lt;0,1.01*AS573,IF($AK573&gt;10,1.1*AS573,(1+$AK573/100)*AS573)))</f>
        <v>0.45254000000000016</v>
      </c>
      <c r="AU573" s="841">
        <f>IF($AK573="n/a",1.03*AT573,IF($AK573&lt;0,1.01*AT573,IF($AK573&gt;10,1.1*AT573,(1+$AK573/100)*AT573)))</f>
        <v>0.49779400000000024</v>
      </c>
      <c r="AV573" s="841">
        <f>IF($AK573="n/a",1.03*AU573,IF($AK573&lt;0,1.01*AU573,IF($AK573&gt;10,1.1*AU573,(1+$AK573/100)*AU573)))</f>
        <v>0.54757340000000032</v>
      </c>
      <c r="AW573" s="618">
        <f>SUM(AR573:AV573)</f>
        <v>2.2833074000000009</v>
      </c>
      <c r="AX573" s="713">
        <f>AW573/I573*100</f>
        <v>8.6653032258064542</v>
      </c>
      <c r="AY573" s="887">
        <v>1.42</v>
      </c>
      <c r="AZ573" s="827">
        <v>35.65</v>
      </c>
      <c r="BA573" s="827">
        <v>-27.779999999999998</v>
      </c>
      <c r="BB573" s="827">
        <v>1.76</v>
      </c>
      <c r="BC573" s="827">
        <v>7.22</v>
      </c>
      <c r="BD573" s="861"/>
      <c r="BE573" s="594">
        <v>2012</v>
      </c>
      <c r="BF573" s="853">
        <f>IF(BE573&gt;2020,0,IF(BE573&gt;2008,1,IF(BE573&gt;2001,2,IF(BE573&gt;1990,3,IF(BE573&gt;1980,4,IF(BE573&gt;1973,5,IF(BE573&gt;1970,6,IF(BE573&gt;1960,7,IF(BE573&gt;1958,8,IF(BE573&gt;1953,9,10))))))))))</f>
        <v>1</v>
      </c>
      <c r="BG573" s="837">
        <v>12.3</v>
      </c>
      <c r="BH573" s="820" t="s">
        <v>4443</v>
      </c>
      <c r="BI573" s="820" t="s">
        <v>4444</v>
      </c>
    </row>
    <row r="574" spans="1:61" s="819" customFormat="1" ht="12.75" customHeight="1" x14ac:dyDescent="0.2">
      <c r="A574" s="826" t="s">
        <v>328</v>
      </c>
      <c r="B574" s="575" t="s">
        <v>329</v>
      </c>
      <c r="C574" s="885" t="s">
        <v>107</v>
      </c>
      <c r="D574" s="885" t="s">
        <v>4193</v>
      </c>
      <c r="E574" s="699">
        <v>32</v>
      </c>
      <c r="F574" s="1122">
        <v>89</v>
      </c>
      <c r="G574" s="1087" t="s">
        <v>105</v>
      </c>
      <c r="H574" s="1087" t="s">
        <v>105</v>
      </c>
      <c r="I574" t="n">
        <v>56.64</v>
      </c>
      <c r="J574" s="618">
        <f>(M574/I574)*100</f>
        <v>1.4273858921161826</v>
      </c>
      <c r="K574" s="839">
        <v>0.43</v>
      </c>
      <c r="L574" s="842">
        <v>2</v>
      </c>
      <c r="M574" s="609">
        <f>K574*L574</f>
        <v>0.86</v>
      </c>
      <c r="N574" s="825" t="s">
        <v>330</v>
      </c>
      <c r="O574" s="701">
        <v>0.4</v>
      </c>
      <c r="P574" s="603">
        <v>44911</v>
      </c>
      <c r="Q574" s="603">
        <v>44931</v>
      </c>
      <c r="R574" s="609">
        <f>(K574-O574)/O574*100</f>
        <v>7.4999999999999929</v>
      </c>
      <c r="S574" s="667">
        <f>IF(INDEX(Historical!$D$7:$D$1220,MATCH(B574,Historical!$B$7:$B$1244,0))=0,"n/a",(INDEX(Historical!$C$7:$C$1222,MATCH(B574,Historical!$B$7:$B$1244,0))/INDEX(Historical!$D$7:$D$1220,MATCH(B574,Historical!$B$7:$B$1244,0))-1)*100)</f>
        <v>8.1081081081081141</v>
      </c>
      <c r="T574" s="667">
        <f>IF(INDEX(Historical!$F$7:$F$1213,MATCH(B574,Historical!$B$7:$B$1244,0))=0,"n/a",((INDEX(Historical!$C$7:$C$1222,MATCH(B574,Historical!$B$7:$B$1244,0))/INDEX(Historical!$F$7:$F$1213,MATCH(B574,Historical!$B$7:$B$1244,0)))^(1/3)-1)*100)</f>
        <v>6.6224564261434971</v>
      </c>
      <c r="U574" s="667">
        <f>IF(INDEX(Historical!$H$7:$H$1213,MATCH(B574,Historical!$B$7:$B$1244,0))=0,"n/a",((INDEX(Historical!$C$7:$C$1222,MATCH(B574,Historical!$B$7:$B$1244,0))/INDEX(Historical!$H$7:$H$1213,MATCH(B574,Historical!$B$7:$B$1244,0)))^(1/5)-1)*100)</f>
        <v>6.6430110168431922</v>
      </c>
      <c r="V574" s="667">
        <f>IF(INDEX(Historical!$N$7:$N$1213,MATCH(B574,Historical!$B$7:$B$1244,0))=0,"n/a",((INDEX(Historical!$C$7:$C$1222,MATCH(B574,Historical!$B$7:$B$1244,0))/INDEX(Historical!$N$7:$N$1213,MATCH(B574,Historical!$B$7:$B$1244,0)))^(1/10)-1)*100)</f>
        <v>10.30542524220699</v>
      </c>
      <c r="W574" s="668">
        <f>IF(OR(U574&lt;=0,U574="n/a",V574&lt;=0,V574="n/a"),"n/a",U574/V574)</f>
        <v>0.64461299371092595</v>
      </c>
      <c r="X574" s="669">
        <f>IF(OR(AJ574&lt;=0,AJ574="n/a",U574&lt;=0,U574="n/a"),"n/a",U574/AJ574)</f>
        <v>0.88573480224575896</v>
      </c>
      <c r="Y574" s="831"/>
      <c r="Z574" s="618">
        <f>IF(OR(AC574&lt;0.01,AC574="n/a"),"n/a",M574/AC574*100)</f>
        <v>24.927536231884055</v>
      </c>
      <c r="AA574" s="841">
        <f>IF(OR(AC574&lt;0.01,AC574="n/a"),"n/a",I574/AC574)</f>
        <v>17.463768115942027</v>
      </c>
      <c r="AB574" s="842">
        <v>12</v>
      </c>
      <c r="AC574" s="821">
        <v>3.45</v>
      </c>
      <c r="AD574" s="821">
        <v>1.44</v>
      </c>
      <c r="AE574" s="821">
        <v>4.0599999999999996</v>
      </c>
      <c r="AF574" s="821">
        <v>4.12</v>
      </c>
      <c r="AG574" s="821">
        <v>24.4</v>
      </c>
      <c r="AH574" s="821">
        <v>-9.3000000000000007</v>
      </c>
      <c r="AI574" s="821">
        <v>11.84</v>
      </c>
      <c r="AJ574" s="821">
        <v>7.5</v>
      </c>
      <c r="AK574" s="821">
        <v>12</v>
      </c>
      <c r="AL574" s="833">
        <v>8080</v>
      </c>
      <c r="AM574" s="827">
        <v>7.9</v>
      </c>
      <c r="AN574" s="821">
        <v>0</v>
      </c>
      <c r="AO574" s="705">
        <f>IF(U574="n/a","n/a",IF(AA574&lt;0,"n/a",IF(AA574="n/a","n/a",J574+U574-AA574)))</f>
        <v>-9.3933712069826534</v>
      </c>
      <c r="AP574" s="706">
        <f>IF(U574="n/a","n/a",J574+U574)</f>
        <v>8.0703969089593741</v>
      </c>
      <c r="AQ574" s="843">
        <f>IF(OR(AC574&lt;0.01,AC574="n/a",AF574="n/a"),"n/a",(I574/SQRT(22.5*AC574*(I574/AF574))-1)*100)</f>
        <v>78.824214912213165</v>
      </c>
      <c r="AR574" s="618">
        <f>INDEX(Historical!$C$7:$C$1222,MATCH(B574,Historical!$B$7:$B$1244,0))*IF(AH574="n/a",1.03,IF(AH574&lt;0,1.01,IF(AH574&gt;10,1.1,(1+AH574/100))))</f>
        <v>0.80800000000000005</v>
      </c>
      <c r="AS574" s="841">
        <f>IF($AI574="n/a",1.03*AR574,IF($AI574&lt;0,1.01*AR574,IF($AI574&gt;10,1.1*AR574,(1+$AI574/100)*AR574)))</f>
        <v>0.88880000000000015</v>
      </c>
      <c r="AT574" s="841">
        <f>IF($AK574="n/a",1.03*AS574,IF($AK574&lt;0,1.01*AS574,IF($AK574&gt;10,1.1*AS574,(1+$AK574/100)*AS574)))</f>
        <v>0.97768000000000022</v>
      </c>
      <c r="AU574" s="841">
        <f>IF($AK574="n/a",1.03*AT574,IF($AK574&lt;0,1.01*AT574,IF($AK574&gt;10,1.1*AT574,(1+$AK574/100)*AT574)))</f>
        <v>1.0754480000000004</v>
      </c>
      <c r="AV574" s="841">
        <f>IF($AK574="n/a",1.03*AU574,IF($AK574&lt;0,1.01*AU574,IF($AK574&gt;10,1.1*AU574,(1+$AK574/100)*AU574)))</f>
        <v>1.1829928000000005</v>
      </c>
      <c r="AW574" s="618">
        <f>SUM(AR574:AV574)</f>
        <v>4.9329208000000015</v>
      </c>
      <c r="AX574" s="713">
        <f>AW574/I574*100</f>
        <v>8.1874204149377618</v>
      </c>
      <c r="AY574" s="887">
        <v>1.02</v>
      </c>
      <c r="AZ574" s="827">
        <v>30.130000000000003</v>
      </c>
      <c r="BA574" s="827">
        <v>-6.8599999999999994</v>
      </c>
      <c r="BB574" s="827">
        <v>-1.2</v>
      </c>
      <c r="BC574" s="827">
        <v>6.4600000000000009</v>
      </c>
      <c r="BD574" s="861"/>
      <c r="BE574" s="594">
        <v>1992</v>
      </c>
      <c r="BF574" s="853">
        <f>IF(BE574&gt;2020,0,IF(BE574&gt;2008,1,IF(BE574&gt;2001,2,IF(BE574&gt;1990,3,IF(BE574&gt;1980,4,IF(BE574&gt;1973,5,IF(BE574&gt;1970,6,IF(BE574&gt;1960,7,IF(BE574&gt;1958,8,IF(BE574&gt;1953,9,10))))))))))</f>
        <v>3</v>
      </c>
      <c r="BG574" s="837">
        <v>20.5</v>
      </c>
      <c r="BH574" s="820" t="s">
        <v>4443</v>
      </c>
      <c r="BI574" s="820" t="s">
        <v>4444</v>
      </c>
    </row>
    <row r="575" spans="1:61" s="819" customFormat="1" ht="12.75" customHeight="1" x14ac:dyDescent="0.2">
      <c r="A575" s="836" t="s">
        <v>4548</v>
      </c>
      <c r="B575" s="575" t="s">
        <v>4538</v>
      </c>
      <c r="C575" s="885" t="s">
        <v>107</v>
      </c>
      <c r="D575" s="885" t="s">
        <v>4193</v>
      </c>
      <c r="E575" s="699">
        <v>7</v>
      </c>
      <c r="F575" s="1122">
        <v>640</v>
      </c>
      <c r="G575" s="1097" t="s">
        <v>105</v>
      </c>
      <c r="H575" s="1097" t="s">
        <v>105</v>
      </c>
      <c r="I575" t="n">
        <v>56.75</v>
      </c>
      <c r="J575" s="618">
        <f>(M575/I575)*100</f>
        <v>2.1547209337124045</v>
      </c>
      <c r="K575" s="832">
        <v>0.36</v>
      </c>
      <c r="L575" s="842">
        <v>4</v>
      </c>
      <c r="M575" s="609">
        <f>K575*L575</f>
        <v>1.44</v>
      </c>
      <c r="N575" s="825" t="s">
        <v>147</v>
      </c>
      <c r="O575" s="700">
        <v>0.3</v>
      </c>
      <c r="P575" s="603">
        <v>44985</v>
      </c>
      <c r="Q575" s="603">
        <v>45000</v>
      </c>
      <c r="R575" s="609">
        <f>(K575-O575)/O575*100</f>
        <v>20</v>
      </c>
      <c r="S575" s="667">
        <f>IF(INDEX(Historical!$D$7:$D$1220,MATCH(B575,Historical!$B$7:$B$1244,0))=0,"n/a",(INDEX(Historical!$C$7:$C$1222,MATCH(B575,Historical!$B$7:$B$1244,0))/INDEX(Historical!$D$7:$D$1220,MATCH(B575,Historical!$B$7:$B$1244,0))-1)*100)</f>
        <v>100</v>
      </c>
      <c r="T575" s="667">
        <f>IF(INDEX(Historical!$F$7:$F$1213,MATCH(B575,Historical!$B$7:$B$1244,0))=0,"n/a",((INDEX(Historical!$C$7:$C$1222,MATCH(B575,Historical!$B$7:$B$1244,0))/INDEX(Historical!$F$7:$F$1213,MATCH(B575,Historical!$B$7:$B$1244,0)))^(1/3)-1)*100)</f>
        <v>44.224957030740832</v>
      </c>
      <c r="U575" s="667">
        <f>IF(INDEX(Historical!$H$7:$H$1213,MATCH(B575,Historical!$B$7:$B$1244,0))=0,"n/a",((INDEX(Historical!$C$7:$C$1222,MATCH(B575,Historical!$B$7:$B$1244,0))/INDEX(Historical!$H$7:$H$1213,MATCH(B575,Historical!$B$7:$B$1244,0)))^(1/5)-1)*100)</f>
        <v>55.184557391535982</v>
      </c>
      <c r="V575" s="667" t="str">
        <f>IF(INDEX(Historical!$N$7:$N$1213,MATCH(B575,Historical!$B$7:$B$1244,0))=0,"n/a",((INDEX(Historical!$C$7:$C$1222,MATCH(B575,Historical!$B$7:$B$1244,0))/INDEX(Historical!$N$7:$N$1213,MATCH(B575,Historical!$B$7:$B$1244,0)))^(1/10)-1)*100)</f>
        <v>n/a</v>
      </c>
      <c r="W575" s="668" t="str">
        <f>IF(OR(U575&lt;=0,U575="n/a",V575&lt;=0,V575="n/a"),"n/a",U575/V575)</f>
        <v>n/a</v>
      </c>
      <c r="X575" s="669">
        <f>IF(OR(AJ575&lt;=0,AJ575="n/a",U575&lt;=0,U575="n/a"),"n/a",U575/AJ575)</f>
        <v>2.2524309139402443</v>
      </c>
      <c r="Y575" s="640"/>
      <c r="Z575" s="618">
        <f>IF(OR(AC575&lt;0.01,AC575="n/a"),"n/a",M575/AC575*100)</f>
        <v>27.06766917293233</v>
      </c>
      <c r="AA575" s="841">
        <f>IF(OR(AC575&lt;0.01,AC575="n/a"),"n/a",I575/AC575)</f>
        <v>12.56203007518797</v>
      </c>
      <c r="AB575" s="842">
        <v>12</v>
      </c>
      <c r="AC575" s="821">
        <v>5.32</v>
      </c>
      <c r="AD575" s="821">
        <v>0.89</v>
      </c>
      <c r="AE575" s="821">
        <v>1.54</v>
      </c>
      <c r="AF575" s="821">
        <v>1.56</v>
      </c>
      <c r="AG575" s="821">
        <v>13.900000000000002</v>
      </c>
      <c r="AH575" s="821">
        <v>-20.200000000000003</v>
      </c>
      <c r="AI575" s="821">
        <v>15.709999999999999</v>
      </c>
      <c r="AJ575" s="821">
        <v>24.5</v>
      </c>
      <c r="AK575" s="821">
        <v>14.180000000000001</v>
      </c>
      <c r="AL575" s="833">
        <v>7050</v>
      </c>
      <c r="AM575" s="827">
        <v>0.3</v>
      </c>
      <c r="AN575" s="821">
        <v>6.24</v>
      </c>
      <c r="AO575" s="705">
        <f>IF(U575="n/a","n/a",IF(AA575&lt;0,"n/a",IF(AA575="n/a","n/a",J575+U575-AA575)))</f>
        <v>44.777248250060417</v>
      </c>
      <c r="AP575" s="706">
        <f>IF(U575="n/a","n/a",J575+U575)</f>
        <v>57.339278325248387</v>
      </c>
      <c r="AQ575" s="843">
        <f>IF(OR(AC575&lt;0.01,AC575="n/a",AF575="n/a"),"n/a",(I575/SQRT(22.5*AC575*(I575/AF575))-1)*100)</f>
        <v>-6.6743648001061811</v>
      </c>
      <c r="AR575" s="618">
        <f>INDEX(Historical!$C$7:$C$1222,MATCH(B575,Historical!$B$7:$B$1244,0))*IF(AH575="n/a",1.03,IF(AH575&lt;0,1.01,IF(AH575&gt;10,1.1,(1+AH575/100))))</f>
        <v>1.212</v>
      </c>
      <c r="AS575" s="841">
        <f>IF($AI575="n/a",1.03*AR575,IF($AI575&lt;0,1.01*AR575,IF($AI575&gt;10,1.1*AR575,(1+$AI575/100)*AR575)))</f>
        <v>1.3332000000000002</v>
      </c>
      <c r="AT575" s="841">
        <f>IF($AK575="n/a",1.03*AS575,IF($AK575&lt;0,1.01*AS575,IF($AK575&gt;10,1.1*AS575,(1+$AK575/100)*AS575)))</f>
        <v>1.4665200000000003</v>
      </c>
      <c r="AU575" s="841">
        <f>IF($AK575="n/a",1.03*AT575,IF($AK575&lt;0,1.01*AT575,IF($AK575&gt;10,1.1*AT575,(1+$AK575/100)*AT575)))</f>
        <v>1.6131720000000005</v>
      </c>
      <c r="AV575" s="841">
        <f>IF($AK575="n/a",1.03*AU575,IF($AK575&lt;0,1.01*AU575,IF($AK575&gt;10,1.1*AU575,(1+$AK575/100)*AU575)))</f>
        <v>1.7744892000000008</v>
      </c>
      <c r="AW575" s="618">
        <f>SUM(AR575:AV575)</f>
        <v>7.3993812000000014</v>
      </c>
      <c r="AX575" s="713">
        <f>AW575/I575*100</f>
        <v>11.071945533443067</v>
      </c>
      <c r="AY575" s="887">
        <v>1.29</v>
      </c>
      <c r="AZ575" s="827">
        <v>35.53</v>
      </c>
      <c r="BA575" s="827">
        <v>-9.59</v>
      </c>
      <c r="BB575" s="827">
        <v>5.99</v>
      </c>
      <c r="BC575" s="827">
        <v>10.58</v>
      </c>
      <c r="BD575" s="861"/>
      <c r="BE575" s="594">
        <v>2017</v>
      </c>
      <c r="BF575" s="853">
        <f>IF(BE575&gt;2020,0,IF(BE575&gt;2008,1,IF(BE575&gt;2001,2,IF(BE575&gt;1990,3,IF(BE575&gt;1980,4,IF(BE575&gt;1973,5,IF(BE575&gt;1970,6,IF(BE575&gt;1960,7,IF(BE575&gt;1958,8,IF(BE575&gt;1953,9,10))))))))))</f>
        <v>1</v>
      </c>
      <c r="BG575" s="837">
        <v>1.7000000000000002</v>
      </c>
      <c r="BH575" s="820" t="s">
        <v>4443</v>
      </c>
      <c r="BI575" s="820" t="s">
        <v>4444</v>
      </c>
    </row>
    <row r="576" spans="1:61" s="819" customFormat="1" ht="12.75" customHeight="1" x14ac:dyDescent="0.2">
      <c r="A576" s="835" t="s">
        <v>5068</v>
      </c>
      <c r="B576" s="575" t="s">
        <v>3947</v>
      </c>
      <c r="C576" s="885" t="s">
        <v>107</v>
      </c>
      <c r="D576" s="885" t="s">
        <v>4197</v>
      </c>
      <c r="E576" s="699">
        <v>10</v>
      </c>
      <c r="F576" s="1122">
        <v>502</v>
      </c>
      <c r="G576" s="1122" t="s">
        <v>105</v>
      </c>
      <c r="H576" s="1122" t="s">
        <v>105</v>
      </c>
      <c r="I576" t="n">
        <v>54.88</v>
      </c>
      <c r="J576" s="618">
        <f>(M576/I576)*100</f>
        <v>1.5145368492224478</v>
      </c>
      <c r="K576" s="832">
        <v>0.28000000000000003</v>
      </c>
      <c r="L576" s="842">
        <v>4</v>
      </c>
      <c r="M576" s="609">
        <f>K576*L576</f>
        <v>1.1200000000000001</v>
      </c>
      <c r="N576" s="825" t="s">
        <v>238</v>
      </c>
      <c r="O576" s="700">
        <v>0.23</v>
      </c>
      <c r="P576" s="603">
        <v>44925</v>
      </c>
      <c r="Q576" s="603">
        <v>44932</v>
      </c>
      <c r="R576" s="609">
        <f>(K576-O576)/O576*100</f>
        <v>21.739130434782613</v>
      </c>
      <c r="S576" s="667">
        <f>IF(INDEX(Historical!$D$7:$D$1220,MATCH(B576,Historical!$B$7:$B$1244,0))=0,"n/a",(INDEX(Historical!$C$7:$C$1222,MATCH(B576,Historical!$B$7:$B$1244,0))/INDEX(Historical!$D$7:$D$1220,MATCH(B576,Historical!$B$7:$B$1244,0))-1)*100)</f>
        <v>14.999999999999991</v>
      </c>
      <c r="T576" s="667">
        <f>IF(INDEX(Historical!$F$7:$F$1213,MATCH(B576,Historical!$B$7:$B$1244,0))=0,"n/a",((INDEX(Historical!$C$7:$C$1222,MATCH(B576,Historical!$B$7:$B$1244,0))/INDEX(Historical!$F$7:$F$1213,MATCH(B576,Historical!$B$7:$B$1244,0)))^(1/3)-1)*100)</f>
        <v>15.313156133323268</v>
      </c>
      <c r="U576" s="667">
        <f>IF(INDEX(Historical!$H$7:$H$1213,MATCH(B576,Historical!$B$7:$B$1244,0))=0,"n/a",((INDEX(Historical!$C$7:$C$1222,MATCH(B576,Historical!$B$7:$B$1244,0))/INDEX(Historical!$H$7:$H$1213,MATCH(B576,Historical!$B$7:$B$1244,0)))^(1/5)-1)*100)</f>
        <v>37.090337394917626</v>
      </c>
      <c r="V576" s="667" t="str">
        <f>IF(INDEX(Historical!$N$7:$N$1213,MATCH(B576,Historical!$B$7:$B$1244,0))=0,"n/a",((INDEX(Historical!$C$7:$C$1222,MATCH(B576,Historical!$B$7:$B$1244,0))/INDEX(Historical!$N$7:$N$1213,MATCH(B576,Historical!$B$7:$B$1244,0)))^(1/10)-1)*100)</f>
        <v>n/a</v>
      </c>
      <c r="W576" s="668" t="str">
        <f>IF(OR(U576&lt;=0,U576="n/a",V576&lt;=0,V576="n/a"),"n/a",U576/V576)</f>
        <v>n/a</v>
      </c>
      <c r="X576" s="669">
        <f>IF(OR(AJ576&lt;=0,AJ576="n/a",U576&lt;=0,U576="n/a"),"n/a",U576/AJ576)</f>
        <v>1.8361553165800801</v>
      </c>
      <c r="Y576" s="631"/>
      <c r="Z576" s="618">
        <f>IF(OR(AC576&lt;0.01,AC576="n/a"),"n/a",M576/AC576*100)</f>
        <v>24.295010845986987</v>
      </c>
      <c r="AA576" s="841">
        <f>IF(OR(AC576&lt;0.01,AC576="n/a"),"n/a",I576/AC576)</f>
        <v>16.041214750542299</v>
      </c>
      <c r="AB576" s="842">
        <v>12</v>
      </c>
      <c r="AC576" s="821">
        <v>4.6100000000000003</v>
      </c>
      <c r="AD576" s="821" t="s">
        <v>135</v>
      </c>
      <c r="AE576" s="821">
        <v>7.22</v>
      </c>
      <c r="AF576" s="821">
        <v>3.25</v>
      </c>
      <c r="AG576" s="821">
        <v>18.899999999999999</v>
      </c>
      <c r="AH576" s="821">
        <v>22</v>
      </c>
      <c r="AI576" s="821">
        <v>4.75</v>
      </c>
      <c r="AJ576" s="821">
        <v>20.200000000000003</v>
      </c>
      <c r="AK576" s="821" t="s">
        <v>135</v>
      </c>
      <c r="AL576" s="833">
        <v>4040</v>
      </c>
      <c r="AM576" s="827">
        <v>1.5</v>
      </c>
      <c r="AN576" s="821">
        <v>0.05</v>
      </c>
      <c r="AO576" s="705">
        <f>IF(U576="n/a","n/a",IF(AA576&lt;0,"n/a",IF(AA576="n/a","n/a",J576+U576-AA576)))</f>
        <v>22.563659493597772</v>
      </c>
      <c r="AP576" s="706">
        <f>IF(U576="n/a","n/a",J576+U576)</f>
        <v>38.604874244140071</v>
      </c>
      <c r="AQ576" s="843">
        <f>IF(OR(AC576&lt;0.01,AC576="n/a",AF576="n/a"),"n/a",(I576/SQRT(22.5*AC576*(I576/AF576))-1)*100)</f>
        <v>52.219064274357898</v>
      </c>
      <c r="AR576" s="618">
        <f>INDEX(Historical!$C$7:$C$1222,MATCH(B576,Historical!$B$7:$B$1244,0))*IF(AH576="n/a",1.03,IF(AH576&lt;0,1.01,IF(AH576&gt;10,1.1,(1+AH576/100))))</f>
        <v>1.0120000000000002</v>
      </c>
      <c r="AS576" s="841">
        <f>IF($AI576="n/a",1.03*AR576,IF($AI576&lt;0,1.01*AR576,IF($AI576&gt;10,1.1*AR576,(1+$AI576/100)*AR576)))</f>
        <v>1.0600700000000003</v>
      </c>
      <c r="AT576" s="841">
        <f>IF($AK576="n/a",1.03*AS576,IF($AK576&lt;0,1.01*AS576,IF($AK576&gt;10,1.1*AS576,(1+$AK576/100)*AS576)))</f>
        <v>1.0918721000000002</v>
      </c>
      <c r="AU576" s="841">
        <f>IF($AK576="n/a",1.03*AT576,IF($AK576&lt;0,1.01*AT576,IF($AK576&gt;10,1.1*AT576,(1+$AK576/100)*AT576)))</f>
        <v>1.1246282630000002</v>
      </c>
      <c r="AV576" s="841">
        <f>IF($AK576="n/a",1.03*AU576,IF($AK576&lt;0,1.01*AU576,IF($AK576&gt;10,1.1*AU576,(1+$AK576/100)*AU576)))</f>
        <v>1.1583671108900002</v>
      </c>
      <c r="AW576" s="618">
        <f>SUM(AR576:AV576)</f>
        <v>5.4469374738900012</v>
      </c>
      <c r="AX576" s="713">
        <f>AW576/I576*100</f>
        <v>7.3657031425152146</v>
      </c>
      <c r="AY576" s="887">
        <v>0.9</v>
      </c>
      <c r="AZ576" s="827">
        <v>16.39</v>
      </c>
      <c r="BA576" s="827">
        <v>-23.96</v>
      </c>
      <c r="BB576" s="827">
        <v>5.59</v>
      </c>
      <c r="BC576" s="827">
        <v>-4.97</v>
      </c>
      <c r="BD576" s="861"/>
      <c r="BE576" s="594">
        <v>2014</v>
      </c>
      <c r="BF576" s="853">
        <f>IF(BE576&gt;2020,0,IF(BE576&gt;2008,1,IF(BE576&gt;2001,2,IF(BE576&gt;1990,3,IF(BE576&gt;1980,4,IF(BE576&gt;1973,5,IF(BE576&gt;1970,6,IF(BE576&gt;1960,7,IF(BE576&gt;1958,8,IF(BE576&gt;1953,9,10))))))))))</f>
        <v>1</v>
      </c>
      <c r="BG576" s="837">
        <v>1.5</v>
      </c>
      <c r="BH576" s="820" t="s">
        <v>4443</v>
      </c>
      <c r="BI576" s="820" t="s">
        <v>4444</v>
      </c>
    </row>
    <row r="577" spans="1:61" s="819" customFormat="1" ht="12.75" customHeight="1" x14ac:dyDescent="0.2">
      <c r="A577" s="826" t="s">
        <v>5069</v>
      </c>
      <c r="B577" s="575" t="s">
        <v>1591</v>
      </c>
      <c r="C577" s="885" t="s">
        <v>107</v>
      </c>
      <c r="D577" s="885" t="s">
        <v>4197</v>
      </c>
      <c r="E577" s="699">
        <v>12</v>
      </c>
      <c r="F577" s="1122">
        <v>408</v>
      </c>
      <c r="G577" s="1085" t="s">
        <v>105</v>
      </c>
      <c r="H577" s="1085" t="s">
        <v>105</v>
      </c>
      <c r="I577" t="n">
        <v>17.84</v>
      </c>
      <c r="J577" s="618">
        <f>(M577/I577)*100</f>
        <v>3.5987404408457038</v>
      </c>
      <c r="K577" s="832">
        <v>0.2</v>
      </c>
      <c r="L577" s="842">
        <v>4</v>
      </c>
      <c r="M577" s="609">
        <f>K577*L577</f>
        <v>0.8</v>
      </c>
      <c r="N577" s="825" t="s">
        <v>496</v>
      </c>
      <c r="O577" s="700">
        <v>0.19</v>
      </c>
      <c r="P577" s="603">
        <v>44999</v>
      </c>
      <c r="Q577" s="603">
        <v>45019</v>
      </c>
      <c r="R577" s="609">
        <f>(K577-O577)/O577*100</f>
        <v>5.2631578947368469</v>
      </c>
      <c r="S577" s="667">
        <f>IF(INDEX(Historical!$D$7:$D$1220,MATCH(B577,Historical!$B$7:$B$1244,0))=0,"n/a",(INDEX(Historical!$C$7:$C$1222,MATCH(B577,Historical!$B$7:$B$1244,0))/INDEX(Historical!$D$7:$D$1220,MATCH(B577,Historical!$B$7:$B$1244,0))-1)*100)</f>
        <v>5.6338028169014231</v>
      </c>
      <c r="T577" s="667">
        <f>IF(INDEX(Historical!$F$7:$F$1213,MATCH(B577,Historical!$B$7:$B$1244,0))=0,"n/a",((INDEX(Historical!$C$7:$C$1222,MATCH(B577,Historical!$B$7:$B$1244,0))/INDEX(Historical!$F$7:$F$1213,MATCH(B577,Historical!$B$7:$B$1244,0)))^(1/3)-1)*100)</f>
        <v>5.983983294832651</v>
      </c>
      <c r="U577" s="667">
        <f>IF(INDEX(Historical!$H$7:$H$1213,MATCH(B577,Historical!$B$7:$B$1244,0))=0,"n/a",((INDEX(Historical!$C$7:$C$1222,MATCH(B577,Historical!$B$7:$B$1244,0))/INDEX(Historical!$H$7:$H$1213,MATCH(B577,Historical!$B$7:$B$1244,0)))^(1/5)-1)*100)</f>
        <v>8.6653824604801635</v>
      </c>
      <c r="V577" s="667">
        <f>IF(INDEX(Historical!$N$7:$N$1213,MATCH(B577,Historical!$B$7:$B$1244,0))=0,"n/a",((INDEX(Historical!$C$7:$C$1222,MATCH(B577,Historical!$B$7:$B$1244,0))/INDEX(Historical!$N$7:$N$1213,MATCH(B577,Historical!$B$7:$B$1244,0)))^(1/10)-1)*100)</f>
        <v>6.6218998527338035</v>
      </c>
      <c r="W577" s="668">
        <f>IF(OR(U577&lt;=0,U577="n/a",V577&lt;=0,V577="n/a"),"n/a",U577/V577)</f>
        <v>1.3085946107902438</v>
      </c>
      <c r="X577" s="669">
        <f>IF(OR(AJ577&lt;=0,AJ577="n/a",U577&lt;=0,U577="n/a"),"n/a",U577/AJ577)</f>
        <v>0.91214552215580669</v>
      </c>
      <c r="Y577" s="634"/>
      <c r="Z577" s="618">
        <f>IF(OR(AC577&lt;0.01,AC577="n/a"),"n/a",M577/AC577*100)</f>
        <v>38.64734299516909</v>
      </c>
      <c r="AA577" s="841">
        <f>IF(OR(AC577&lt;0.01,AC577="n/a"),"n/a",I577/AC577)</f>
        <v>10.739130434782609</v>
      </c>
      <c r="AB577" s="842">
        <v>12</v>
      </c>
      <c r="AC577" s="821">
        <v>2.0699999999999998</v>
      </c>
      <c r="AD577" s="821">
        <v>2.16</v>
      </c>
      <c r="AE577" s="821">
        <v>3.33</v>
      </c>
      <c r="AF577" s="821">
        <v>0.91</v>
      </c>
      <c r="AG577" s="821">
        <v>7.0000000000000009</v>
      </c>
      <c r="AH577" s="821">
        <v>6.4</v>
      </c>
      <c r="AI577" s="821">
        <v>4.18</v>
      </c>
      <c r="AJ577" s="821">
        <v>9.5</v>
      </c>
      <c r="AK577" s="821">
        <v>5</v>
      </c>
      <c r="AL577" s="833">
        <v>2870</v>
      </c>
      <c r="AM577" s="827">
        <v>0.70000000000000007</v>
      </c>
      <c r="AN577" s="821">
        <v>0.13</v>
      </c>
      <c r="AO577" s="705">
        <f>IF(U577="n/a","n/a",IF(AA577&lt;0,"n/a",IF(AA577="n/a","n/a",J577+U577-AA577)))</f>
        <v>1.5249924665432584</v>
      </c>
      <c r="AP577" s="706">
        <f>IF(U577="n/a","n/a",J577+U577)</f>
        <v>12.264122901325868</v>
      </c>
      <c r="AQ577" s="843">
        <f>IF(OR(AC577&lt;0.01,AC577="n/a",AF577="n/a"),"n/a",(I577/SQRT(22.5*AC577*(I577/AF577))-1)*100)</f>
        <v>-34.095662946115013</v>
      </c>
      <c r="AR577" s="618">
        <f>INDEX(Historical!$C$7:$C$1222,MATCH(B577,Historical!$B$7:$B$1244,0))*IF(AH577="n/a",1.03,IF(AH577&lt;0,1.01,IF(AH577&gt;10,1.1,(1+AH577/100))))</f>
        <v>0.79800000000000004</v>
      </c>
      <c r="AS577" s="841">
        <f>IF($AI577="n/a",1.03*AR577,IF($AI577&lt;0,1.01*AR577,IF($AI577&gt;10,1.1*AR577,(1+$AI577/100)*AR577)))</f>
        <v>0.83135640000000011</v>
      </c>
      <c r="AT577" s="841">
        <f>IF($AK577="n/a",1.03*AS577,IF($AK577&lt;0,1.01*AS577,IF($AK577&gt;10,1.1*AS577,(1+$AK577/100)*AS577)))</f>
        <v>0.87292422000000014</v>
      </c>
      <c r="AU577" s="841">
        <f>IF($AK577="n/a",1.03*AT577,IF($AK577&lt;0,1.01*AT577,IF($AK577&gt;10,1.1*AT577,(1+$AK577/100)*AT577)))</f>
        <v>0.91657043100000013</v>
      </c>
      <c r="AV577" s="841">
        <f>IF($AK577="n/a",1.03*AU577,IF($AK577&lt;0,1.01*AU577,IF($AK577&gt;10,1.1*AU577,(1+$AK577/100)*AU577)))</f>
        <v>0.96239895255000019</v>
      </c>
      <c r="AW577" s="618">
        <f>SUM(AR577:AV577)</f>
        <v>4.3812500035500008</v>
      </c>
      <c r="AX577" s="713">
        <f>AW577/I577*100</f>
        <v>19.708726961538463</v>
      </c>
      <c r="AY577" s="887">
        <v>0.86</v>
      </c>
      <c r="AZ577" s="827">
        <v>14.940000000000001</v>
      </c>
      <c r="BA577" s="827">
        <v>-23.21</v>
      </c>
      <c r="BB577" s="827">
        <v>0.76</v>
      </c>
      <c r="BC577" s="827">
        <v>-3.1399999999999997</v>
      </c>
      <c r="BD577" s="861"/>
      <c r="BE577" s="594">
        <v>2012</v>
      </c>
      <c r="BF577" s="853">
        <f>IF(BE577&gt;2020,0,IF(BE577&gt;2008,1,IF(BE577&gt;2001,2,IF(BE577&gt;1990,3,IF(BE577&gt;1980,4,IF(BE577&gt;1973,5,IF(BE577&gt;1970,6,IF(BE577&gt;1960,7,IF(BE577&gt;1958,8,IF(BE577&gt;1953,9,10))))))))))</f>
        <v>1</v>
      </c>
      <c r="BG577" s="837">
        <v>0.89999999999999991</v>
      </c>
      <c r="BH577" s="820" t="s">
        <v>4443</v>
      </c>
      <c r="BI577" s="820" t="s">
        <v>4444</v>
      </c>
    </row>
    <row r="578" spans="1:61" s="819" customFormat="1" ht="12.75" customHeight="1" x14ac:dyDescent="0.2">
      <c r="A578" s="826" t="s">
        <v>5070</v>
      </c>
      <c r="B578" s="575" t="s">
        <v>1627</v>
      </c>
      <c r="C578" s="885" t="s">
        <v>130</v>
      </c>
      <c r="D578" s="885" t="s">
        <v>4198</v>
      </c>
      <c r="E578" s="699">
        <v>10</v>
      </c>
      <c r="F578" s="1122">
        <v>482</v>
      </c>
      <c r="G578" s="1098" t="s">
        <v>105</v>
      </c>
      <c r="H578" s="1098" t="s">
        <v>105</v>
      </c>
      <c r="I578" s="829">
        <v>12.57</v>
      </c>
      <c r="J578" s="618">
        <f>(M578/I578)*100</f>
        <v>4.8528241845664271</v>
      </c>
      <c r="K578" s="832">
        <v>0.1525</v>
      </c>
      <c r="L578" s="842">
        <v>4</v>
      </c>
      <c r="M578" s="609">
        <f>K578*L578</f>
        <v>0.61</v>
      </c>
      <c r="N578" s="825" t="s">
        <v>556</v>
      </c>
      <c r="O578" s="700">
        <v>0.14249999999999999</v>
      </c>
      <c r="P578" s="603">
        <v>44673</v>
      </c>
      <c r="Q578" s="603">
        <v>44684</v>
      </c>
      <c r="R578" s="609">
        <f>(K578-O578)/O578*100</f>
        <v>7.0175438596491295</v>
      </c>
      <c r="S578" s="667">
        <f>IF(INDEX(Historical!$D$7:$D$1220,MATCH(B578,Historical!$B$7:$B$1244,0))=0,"n/a",(INDEX(Historical!$C$7:$C$1222,MATCH(B578,Historical!$B$7:$B$1244,0))/INDEX(Historical!$D$7:$D$1220,MATCH(B578,Historical!$B$7:$B$1244,0))-1)*100)</f>
        <v>7.1428571428571397</v>
      </c>
      <c r="T578" s="667">
        <f>IF(INDEX(Historical!$F$7:$F$1213,MATCH(B578,Historical!$B$7:$B$1244,0))=0,"n/a",((INDEX(Historical!$C$7:$C$1222,MATCH(B578,Historical!$B$7:$B$1244,0))/INDEX(Historical!$F$7:$F$1213,MATCH(B578,Historical!$B$7:$B$1244,0)))^(1/3)-1)*100)</f>
        <v>6.8025622691793464</v>
      </c>
      <c r="U578" s="667">
        <f>IF(INDEX(Historical!$H$7:$H$1213,MATCH(B578,Historical!$B$7:$B$1244,0))=0,"n/a",((INDEX(Historical!$C$7:$C$1222,MATCH(B578,Historical!$B$7:$B$1244,0))/INDEX(Historical!$H$7:$H$1213,MATCH(B578,Historical!$B$7:$B$1244,0)))^(1/5)-1)*100)</f>
        <v>6.7660136634372536</v>
      </c>
      <c r="V578" s="667">
        <f>IF(INDEX(Historical!$N$7:$N$1213,MATCH(B578,Historical!$B$7:$B$1244,0))=0,"n/a",((INDEX(Historical!$C$7:$C$1222,MATCH(B578,Historical!$B$7:$B$1244,0))/INDEX(Historical!$N$7:$N$1213,MATCH(B578,Historical!$B$7:$B$1244,0)))^(1/10)-1)*100)</f>
        <v>6.8264891756308677</v>
      </c>
      <c r="W578" s="668">
        <f>IF(OR(U578&lt;=0,U578="n/a",V578&lt;=0,V578="n/a"),"n/a",U578/V578)</f>
        <v>0.99114105206384873</v>
      </c>
      <c r="X578" s="669">
        <f>IF(OR(AJ578&lt;=0,AJ578="n/a",U578&lt;=0,U578="n/a"),"n/a",U578/AJ578)</f>
        <v>0.55459128388829948</v>
      </c>
      <c r="Y578" s="831"/>
      <c r="Z578" s="618">
        <f>IF(OR(AC578&lt;0.01,AC578="n/a"),"n/a",M578/AC578*100)</f>
        <v>74.390243902439025</v>
      </c>
      <c r="AA578" s="841">
        <f>IF(OR(AC578&lt;0.01,AC578="n/a"),"n/a",I578/AC578)</f>
        <v>15.329268292682928</v>
      </c>
      <c r="AB578" s="842">
        <v>9</v>
      </c>
      <c r="AC578" s="821">
        <v>0.82</v>
      </c>
      <c r="AD578" s="821" t="s">
        <v>135</v>
      </c>
      <c r="AE578" s="821">
        <v>0.2</v>
      </c>
      <c r="AF578" s="821">
        <v>1.67</v>
      </c>
      <c r="AG578" s="821" t="s">
        <v>135</v>
      </c>
      <c r="AH578" s="821">
        <v>-53.300000000000004</v>
      </c>
      <c r="AI578" s="821" t="s">
        <v>135</v>
      </c>
      <c r="AJ578" s="821">
        <v>12.2</v>
      </c>
      <c r="AK578" s="821" t="s">
        <v>135</v>
      </c>
      <c r="AL578" s="833">
        <v>437.82</v>
      </c>
      <c r="AM578" s="827">
        <v>3.5000000000000004</v>
      </c>
      <c r="AN578" s="821">
        <v>1.1100000000000001</v>
      </c>
      <c r="AO578" s="705">
        <f>IF(U578="n/a","n/a",IF(AA578&lt;0,"n/a",IF(AA578="n/a","n/a",J578+U578-AA578)))</f>
        <v>-3.7104304446792469</v>
      </c>
      <c r="AP578" s="706">
        <f>IF(U578="n/a","n/a",J578+U578)</f>
        <v>11.618837848003681</v>
      </c>
      <c r="AQ578" s="843">
        <f>IF(OR(AC578&lt;0.01,AC578="n/a",AF578="n/a"),"n/a",(I578/SQRT(22.5*AC578*(I578/AF578))-1)*100)</f>
        <v>6.6664126013234348</v>
      </c>
      <c r="AR578" s="618">
        <f>INDEX(Historical!$C$7:$C$1222,MATCH(B578,Historical!$B$7:$B$1244,0))*IF(AH578="n/a",1.03,IF(AH578&lt;0,1.01,IF(AH578&gt;10,1.1,(1+AH578/100))))</f>
        <v>0.60599999999999998</v>
      </c>
      <c r="AS578" s="841">
        <f>IF($AI578="n/a",1.03*AR578,IF($AI578&lt;0,1.01*AR578,IF($AI578&gt;10,1.1*AR578,(1+$AI578/100)*AR578)))</f>
        <v>0.62417999999999996</v>
      </c>
      <c r="AT578" s="841">
        <f>IF($AK578="n/a",1.03*AS578,IF($AK578&lt;0,1.01*AS578,IF($AK578&gt;10,1.1*AS578,(1+$AK578/100)*AS578)))</f>
        <v>0.64290539999999996</v>
      </c>
      <c r="AU578" s="841">
        <f>IF($AK578="n/a",1.03*AT578,IF($AK578&lt;0,1.01*AT578,IF($AK578&gt;10,1.1*AT578,(1+$AK578/100)*AT578)))</f>
        <v>0.66219256199999998</v>
      </c>
      <c r="AV578" s="841">
        <f>IF($AK578="n/a",1.03*AU578,IF($AK578&lt;0,1.01*AU578,IF($AK578&gt;10,1.1*AU578,(1+$AK578/100)*AU578)))</f>
        <v>0.68205833886</v>
      </c>
      <c r="AW578" s="618">
        <f>SUM(AR578:AV578)</f>
        <v>3.21733630086</v>
      </c>
      <c r="AX578" s="713">
        <f>AW578/I578*100</f>
        <v>25.595356410978521</v>
      </c>
      <c r="AY578" s="887">
        <v>0.46</v>
      </c>
      <c r="AZ578" s="827">
        <v>57.120000000000005</v>
      </c>
      <c r="BA578" s="827">
        <v>-3.3099999999999996</v>
      </c>
      <c r="BB578" s="827">
        <v>3.85</v>
      </c>
      <c r="BC578" s="827">
        <v>26.369999999999997</v>
      </c>
      <c r="BD578" s="861"/>
      <c r="BE578" s="594">
        <v>2013</v>
      </c>
      <c r="BF578" s="853">
        <f>IF(BE578&gt;2020,0,IF(BE578&gt;2008,1,IF(BE578&gt;2001,2,IF(BE578&gt;1990,3,IF(BE578&gt;1980,4,IF(BE578&gt;1973,5,IF(BE578&gt;1970,6,IF(BE578&gt;1960,7,IF(BE578&gt;1958,8,IF(BE578&gt;1953,9,10))))))))))</f>
        <v>1</v>
      </c>
      <c r="BG578" s="837" t="s">
        <v>135</v>
      </c>
      <c r="BH578" s="820" t="s">
        <v>4443</v>
      </c>
      <c r="BI578" s="820" t="s">
        <v>4444</v>
      </c>
    </row>
    <row r="579" spans="1:61" s="819" customFormat="1" ht="12.75" customHeight="1" x14ac:dyDescent="0.2">
      <c r="A579" s="819" t="s">
        <v>5072</v>
      </c>
      <c r="B579" s="819" t="s">
        <v>332</v>
      </c>
      <c r="C579" s="885" t="s">
        <v>122</v>
      </c>
      <c r="D579" s="885" t="s">
        <v>4037</v>
      </c>
      <c r="E579" s="699">
        <v>45</v>
      </c>
      <c r="F579" s="1122">
        <v>61</v>
      </c>
      <c r="G579" s="1105" t="s">
        <v>36</v>
      </c>
      <c r="H579" s="1105" t="s">
        <v>36</v>
      </c>
      <c r="I579" t="n">
        <v>217.02</v>
      </c>
      <c r="J579" s="618">
        <f>(M579/I579)*100</f>
        <v>1.0932911678337476</v>
      </c>
      <c r="K579" s="832">
        <v>0.60499999999999998</v>
      </c>
      <c r="L579" s="842">
        <v>4</v>
      </c>
      <c r="M579" s="609">
        <f>K579*L579</f>
        <v>2.42</v>
      </c>
      <c r="N579" s="825" t="s">
        <v>225</v>
      </c>
      <c r="O579" s="700">
        <v>0.6</v>
      </c>
      <c r="P579" s="603">
        <v>44981</v>
      </c>
      <c r="Q579" s="603">
        <v>44995</v>
      </c>
      <c r="R579" s="609">
        <f>(K579-O579)/O579*100</f>
        <v>0.83333333333333415</v>
      </c>
      <c r="S579" s="667">
        <f>IF(INDEX(Historical!$D$7:$D$1220,MATCH(B579,Historical!$B$7:$B$1244,0))=0,"n/a",(INDEX(Historical!$C$7:$C$1222,MATCH(B579,Historical!$B$7:$B$1244,0))/INDEX(Historical!$D$7:$D$1220,MATCH(B579,Historical!$B$7:$B$1244,0))-1)*100)</f>
        <v>9.0909090909090828</v>
      </c>
      <c r="T579" s="667">
        <f>IF(INDEX(Historical!$F$7:$F$1213,MATCH(B579,Historical!$B$7:$B$1244,0))=0,"n/a",((INDEX(Historical!$C$7:$C$1222,MATCH(B579,Historical!$B$7:$B$1244,0))/INDEX(Historical!$F$7:$F$1213,MATCH(B579,Historical!$B$7:$B$1244,0)))^(1/3)-1)*100)</f>
        <v>16.787946042870637</v>
      </c>
      <c r="U579" s="667">
        <f>IF(INDEX(Historical!$H$7:$H$1213,MATCH(B579,Historical!$B$7:$B$1244,0))=0,"n/a",((INDEX(Historical!$C$7:$C$1222,MATCH(B579,Historical!$B$7:$B$1244,0))/INDEX(Historical!$H$7:$H$1213,MATCH(B579,Historical!$B$7:$B$1244,0)))^(1/5)-1)*100)</f>
        <v>16.190525490599008</v>
      </c>
      <c r="V579" s="667">
        <f>IF(INDEX(Historical!$N$7:$N$1213,MATCH(B579,Historical!$B$7:$B$1244,0))=0,"n/a",((INDEX(Historical!$C$7:$C$1222,MATCH(B579,Historical!$B$7:$B$1244,0))/INDEX(Historical!$N$7:$N$1213,MATCH(B579,Historical!$B$7:$B$1244,0)))^(1/10)-1)*100)</f>
        <v>16.525450277397582</v>
      </c>
      <c r="W579" s="668">
        <f>IF(OR(U579&lt;=0,U579="n/a",V579&lt;=0,V579="n/a"),"n/a",U579/V579)</f>
        <v>0.97973278905103955</v>
      </c>
      <c r="X579" s="669">
        <f>IF(OR(AJ579&lt;=0,AJ579="n/a",U579&lt;=0,U579="n/a"),"n/a",U579/AJ579)</f>
        <v>1.190479815485221</v>
      </c>
      <c r="Y579" s="830"/>
      <c r="Z579" s="618">
        <f>IF(OR(AC579&lt;0.01,AC579="n/a"),"n/a",M579/AC579*100)</f>
        <v>31.347150259067359</v>
      </c>
      <c r="AA579" s="841">
        <f>IF(OR(AC579&lt;0.01,AC579="n/a"),"n/a",I579/AC579)</f>
        <v>28.672279792746114</v>
      </c>
      <c r="AB579" s="842">
        <v>12</v>
      </c>
      <c r="AC579" s="821">
        <v>7.72</v>
      </c>
      <c r="AD579" s="821">
        <v>3.17</v>
      </c>
      <c r="AE579" s="821">
        <v>2.61</v>
      </c>
      <c r="AF579" s="821">
        <v>18.420000000000002</v>
      </c>
      <c r="AG579" s="822">
        <v>79.5</v>
      </c>
      <c r="AH579" s="821">
        <v>10.5</v>
      </c>
      <c r="AI579" s="821">
        <v>17.23</v>
      </c>
      <c r="AJ579" s="821">
        <v>13.600000000000001</v>
      </c>
      <c r="AK579" s="821">
        <v>9.07</v>
      </c>
      <c r="AL579" s="833">
        <v>57870</v>
      </c>
      <c r="AM579" s="827">
        <v>0.1</v>
      </c>
      <c r="AN579" s="821">
        <v>3.41</v>
      </c>
      <c r="AO579" s="705">
        <f>IF(U579="n/a","n/a",IF(AA579&lt;0,"n/a",IF(AA579="n/a","n/a",J579+U579-AA579)))</f>
        <v>-11.388463134313358</v>
      </c>
      <c r="AP579" s="706">
        <f>IF(U579="n/a","n/a",J579+U579)</f>
        <v>17.283816658432755</v>
      </c>
      <c r="AQ579" s="843">
        <f>IF(OR(AC579&lt;0.01,AC579="n/a",AF579="n/a"),"n/a",(I579/SQRT(22.5*AC579*(I579/AF579))-1)*100)</f>
        <v>384.48983192283288</v>
      </c>
      <c r="AR579" s="618">
        <f>INDEX(Historical!$C$7:$C$1222,MATCH(B579,Historical!$B$7:$B$1244,0))*IF(AH579="n/a",1.03,IF(AH579&lt;0,1.01,IF(AH579&gt;10,1.1,(1+AH579/100))))</f>
        <v>2.64</v>
      </c>
      <c r="AS579" s="841">
        <f>IF($AI579="n/a",1.03*AR579,IF($AI579&lt;0,1.01*AR579,IF($AI579&gt;10,1.1*AR579,(1+$AI579/100)*AR579)))</f>
        <v>2.9040000000000004</v>
      </c>
      <c r="AT579" s="841">
        <f>IF($AK579="n/a",1.03*AS579,IF($AK579&lt;0,1.01*AS579,IF($AK579&gt;10,1.1*AS579,(1+$AK579/100)*AS579)))</f>
        <v>3.1673928000000005</v>
      </c>
      <c r="AU579" s="841">
        <f>IF($AK579="n/a",1.03*AT579,IF($AK579&lt;0,1.01*AT579,IF($AK579&gt;10,1.1*AT579,(1+$AK579/100)*AT579)))</f>
        <v>3.4546753269600003</v>
      </c>
      <c r="AV579" s="841">
        <f>IF($AK579="n/a",1.03*AU579,IF($AK579&lt;0,1.01*AU579,IF($AK579&gt;10,1.1*AU579,(1+$AK579/100)*AU579)))</f>
        <v>3.7680143791152725</v>
      </c>
      <c r="AW579" s="618">
        <f>SUM(AR579:AV579)</f>
        <v>15.934082506075274</v>
      </c>
      <c r="AX579" s="713">
        <f>AW579/I579*100</f>
        <v>7.1985915997629437</v>
      </c>
      <c r="AY579" s="887">
        <v>1.07</v>
      </c>
      <c r="AZ579" s="827">
        <v>13.370000000000001</v>
      </c>
      <c r="BA579" s="827">
        <v>-22.33</v>
      </c>
      <c r="BB579" s="827">
        <v>-6.6199999999999992</v>
      </c>
      <c r="BC579" s="827">
        <v>-6.77</v>
      </c>
      <c r="BD579" s="861"/>
      <c r="BE579" s="594">
        <v>1979</v>
      </c>
      <c r="BF579" s="853">
        <f>IF(BE579&gt;2020,0,IF(BE579&gt;2008,1,IF(BE579&gt;2001,2,IF(BE579&gt;1990,3,IF(BE579&gt;1980,4,IF(BE579&gt;1973,5,IF(BE579&gt;1970,6,IF(BE579&gt;1960,7,IF(BE579&gt;1958,8,IF(BE579&gt;1953,9,10))))))))))</f>
        <v>5</v>
      </c>
      <c r="BG579" s="837">
        <v>9.1</v>
      </c>
      <c r="BH579" s="820" t="s">
        <v>4443</v>
      </c>
      <c r="BI579" s="820" t="s">
        <v>4444</v>
      </c>
    </row>
    <row r="580" spans="1:61" s="819" customFormat="1" x14ac:dyDescent="0.2">
      <c r="A580" s="835" t="s">
        <v>5073</v>
      </c>
      <c r="B580" s="793" t="s">
        <v>3820</v>
      </c>
      <c r="C580" s="885" t="s">
        <v>107</v>
      </c>
      <c r="D580" s="885" t="s">
        <v>117</v>
      </c>
      <c r="E580" s="699">
        <v>9</v>
      </c>
      <c r="F580" s="1122">
        <v>554</v>
      </c>
      <c r="G580" s="1116" t="s">
        <v>105</v>
      </c>
      <c r="H580" s="1116" t="s">
        <v>105</v>
      </c>
      <c r="I580" t="n">
        <v>92.21</v>
      </c>
      <c r="J580" s="618">
        <f>(M580/I580)*100</f>
        <v>1.1819166748744214</v>
      </c>
      <c r="K580" s="832">
        <v>0.3</v>
      </c>
      <c r="L580" s="842">
        <v>4</v>
      </c>
      <c r="M580" s="609">
        <f>K580*L580</f>
        <v>1.2</v>
      </c>
      <c r="N580" s="825" t="s">
        <v>4165</v>
      </c>
      <c r="O580" s="700">
        <v>0.28000000000000003</v>
      </c>
      <c r="P580" s="603">
        <v>44879</v>
      </c>
      <c r="Q580" s="603">
        <v>44896</v>
      </c>
      <c r="R580" s="609">
        <f>(K580-O580)/O580*100</f>
        <v>7.1428571428571281</v>
      </c>
      <c r="S580" s="667">
        <f>IF(INDEX(Historical!$D$7:$D$1220,MATCH(B580,Historical!$B$7:$B$1244,0))=0,"n/a",(INDEX(Historical!$C$7:$C$1222,MATCH(B580,Historical!$B$7:$B$1244,0))/INDEX(Historical!$D$7:$D$1220,MATCH(B580,Historical!$B$7:$B$1244,0))-1)*100)</f>
        <v>10.679611650485432</v>
      </c>
      <c r="T580" s="667">
        <f>IF(INDEX(Historical!$F$7:$F$1213,MATCH(B580,Historical!$B$7:$B$1244,0))=0,"n/a",((INDEX(Historical!$C$7:$C$1222,MATCH(B580,Historical!$B$7:$B$1244,0))/INDEX(Historical!$F$7:$F$1213,MATCH(B580,Historical!$B$7:$B$1244,0)))^(1/3)-1)*100)</f>
        <v>11.158391301870063</v>
      </c>
      <c r="U580" s="667">
        <f>IF(INDEX(Historical!$H$7:$H$1213,MATCH(B580,Historical!$B$7:$B$1244,0))=0,"n/a",((INDEX(Historical!$C$7:$C$1222,MATCH(B580,Historical!$B$7:$B$1244,0))/INDEX(Historical!$H$7:$H$1213,MATCH(B580,Historical!$B$7:$B$1244,0)))^(1/5)-1)*100)</f>
        <v>11.550670014054099</v>
      </c>
      <c r="V580" s="667">
        <f>IF(INDEX(Historical!$N$7:$N$1213,MATCH(B580,Historical!$B$7:$B$1244,0))=0,"n/a",((INDEX(Historical!$C$7:$C$1222,MATCH(B580,Historical!$B$7:$B$1244,0))/INDEX(Historical!$N$7:$N$1213,MATCH(B580,Historical!$B$7:$B$1244,0)))^(1/10)-1)*100)</f>
        <v>8.1658458463131911</v>
      </c>
      <c r="W580" s="668">
        <f>IF(OR(U580&lt;=0,U580="n/a",V580&lt;=0,V580="n/a"),"n/a",U580/V580)</f>
        <v>1.4145099272562347</v>
      </c>
      <c r="X580" s="669">
        <f>IF(OR(AJ580&lt;=0,AJ580="n/a",U580&lt;=0,U580="n/a"),"n/a",U580/AJ580)</f>
        <v>5.2503045518427731</v>
      </c>
      <c r="Y580" s="628"/>
      <c r="Z580" s="618">
        <f>IF(OR(AC580&lt;0.01,AC580="n/a"),"n/a",M580/AC580*100)</f>
        <v>33.898305084745758</v>
      </c>
      <c r="AA580" s="841">
        <f>IF(OR(AC580&lt;0.01,AC580="n/a"),"n/a",I580/AC580)</f>
        <v>28.680790960451976</v>
      </c>
      <c r="AB580" s="842">
        <v>12</v>
      </c>
      <c r="AC580" s="821">
        <v>3.54</v>
      </c>
      <c r="AD580" s="821">
        <v>2.11</v>
      </c>
      <c r="AE580" s="821">
        <v>1.69</v>
      </c>
      <c r="AF580" s="821">
        <v>2.59</v>
      </c>
      <c r="AG580" s="821">
        <v>9.1</v>
      </c>
      <c r="AH580" s="821">
        <v>-45.5</v>
      </c>
      <c r="AI580" s="821">
        <v>16.64</v>
      </c>
      <c r="AJ580" s="821">
        <v>2.1999999999999997</v>
      </c>
      <c r="AK580" s="821">
        <v>13.4</v>
      </c>
      <c r="AL580" s="833">
        <v>6070</v>
      </c>
      <c r="AM580" s="827">
        <v>0.8</v>
      </c>
      <c r="AN580" s="821">
        <v>0.22</v>
      </c>
      <c r="AO580" s="705">
        <f>IF(U580="n/a","n/a",IF(AA580&lt;0,"n/a",IF(AA580="n/a","n/a",J580+U580-AA580)))</f>
        <v>-15.948204271523455</v>
      </c>
      <c r="AP580" s="706">
        <f>IF(U580="n/a","n/a",J580+U580)</f>
        <v>12.732586688928521</v>
      </c>
      <c r="AQ580" s="843">
        <f>IF(OR(AC580&lt;0.01,AC580="n/a",AF580="n/a"),"n/a",(I580/SQRT(22.5*AC580*(I580/AF580))-1)*100)</f>
        <v>81.699689460470395</v>
      </c>
      <c r="AR580" s="618">
        <f>INDEX(Historical!$C$7:$C$1222,MATCH(B580,Historical!$B$7:$B$1244,0))*IF(AH580="n/a",1.03,IF(AH580&lt;0,1.01,IF(AH580&gt;10,1.1,(1+AH580/100))))</f>
        <v>1.1514</v>
      </c>
      <c r="AS580" s="841">
        <f>IF($AI580="n/a",1.03*AR580,IF($AI580&lt;0,1.01*AR580,IF($AI580&gt;10,1.1*AR580,(1+$AI580/100)*AR580)))</f>
        <v>1.26654</v>
      </c>
      <c r="AT580" s="841">
        <f>IF($AK580="n/a",1.03*AS580,IF($AK580&lt;0,1.01*AS580,IF($AK580&gt;10,1.1*AS580,(1+$AK580/100)*AS580)))</f>
        <v>1.393194</v>
      </c>
      <c r="AU580" s="841">
        <f>IF($AK580="n/a",1.03*AT580,IF($AK580&lt;0,1.01*AT580,IF($AK580&gt;10,1.1*AT580,(1+$AK580/100)*AT580)))</f>
        <v>1.5325134000000002</v>
      </c>
      <c r="AV580" s="841">
        <f>IF($AK580="n/a",1.03*AU580,IF($AK580&lt;0,1.01*AU580,IF($AK580&gt;10,1.1*AU580,(1+$AK580/100)*AU580)))</f>
        <v>1.6857647400000004</v>
      </c>
      <c r="AW580" s="618">
        <f>SUM(AR580:AV580)</f>
        <v>7.0294121400000007</v>
      </c>
      <c r="AX580" s="713">
        <f>AW580/I580*100</f>
        <v>6.9234828523589087</v>
      </c>
      <c r="AY580" s="887">
        <v>0.63</v>
      </c>
      <c r="AZ580" s="827">
        <v>51.970000000000006</v>
      </c>
      <c r="BA580" s="827">
        <v>-2.0099999999999998</v>
      </c>
      <c r="BB580" s="827">
        <v>7.6700000000000008</v>
      </c>
      <c r="BC580" s="827">
        <v>17.03</v>
      </c>
      <c r="BD580" s="861"/>
      <c r="BE580" s="594">
        <v>2014</v>
      </c>
      <c r="BF580" s="853">
        <f>IF(BE580&gt;2020,0,IF(BE580&gt;2008,1,IF(BE580&gt;2001,2,IF(BE580&gt;1990,3,IF(BE580&gt;1980,4,IF(BE580&gt;1973,5,IF(BE580&gt;1970,6,IF(BE580&gt;1960,7,IF(BE580&gt;1958,8,IF(BE580&gt;1953,9,10))))))))))</f>
        <v>1</v>
      </c>
      <c r="BG580" s="837">
        <v>2.1</v>
      </c>
      <c r="BH580" s="820" t="s">
        <v>4443</v>
      </c>
      <c r="BI580" s="820" t="s">
        <v>4444</v>
      </c>
    </row>
    <row r="581" spans="1:61" s="819" customFormat="1" ht="12.75" customHeight="1" x14ac:dyDescent="0.2">
      <c r="A581" s="836" t="s">
        <v>5197</v>
      </c>
      <c r="B581" s="575" t="s">
        <v>5192</v>
      </c>
      <c r="C581" s="885" t="s">
        <v>4201</v>
      </c>
      <c r="D581" s="885" t="s">
        <v>513</v>
      </c>
      <c r="E581" s="699">
        <v>7</v>
      </c>
      <c r="F581" s="1122">
        <v>623</v>
      </c>
      <c r="G581" s="1105" t="s">
        <v>105</v>
      </c>
      <c r="H581" s="1105" t="s">
        <v>105</v>
      </c>
      <c r="I581" t="n">
        <v>3.75</v>
      </c>
      <c r="J581" s="618">
        <f>(M581/I581)*100</f>
        <v>2.2050113895216401</v>
      </c>
      <c r="K581" s="832">
        <v>2.4199999999999999E-2</v>
      </c>
      <c r="L581" s="842">
        <v>4</v>
      </c>
      <c r="M581" s="609">
        <f>K581*L581</f>
        <v>9.6799999999999997E-2</v>
      </c>
      <c r="N581" s="825" t="s">
        <v>510</v>
      </c>
      <c r="O581" s="700">
        <v>2.1961499999999998E-2</v>
      </c>
      <c r="P581" s="603">
        <v>44874</v>
      </c>
      <c r="Q581" s="603">
        <v>44895</v>
      </c>
      <c r="R581" s="609">
        <f>(K581-O581)/O581*100</f>
        <v>10.192837465564743</v>
      </c>
      <c r="S581" s="667">
        <f>IF(INDEX(Historical!$D$7:$D$1220,MATCH(B581,Historical!$B$7:$B$1244,0))=0,"n/a",(INDEX(Historical!$C$7:$C$1222,MATCH(B581,Historical!$B$7:$B$1244,0))/INDEX(Historical!$D$7:$D$1220,MATCH(B581,Historical!$B$7:$B$1244,0))-1)*100)</f>
        <v>36.858696808106558</v>
      </c>
      <c r="T581" s="667">
        <f>IF(INDEX(Historical!$F$7:$F$1213,MATCH(B581,Historical!$B$7:$B$1244,0))=0,"n/a",((INDEX(Historical!$C$7:$C$1222,MATCH(B581,Historical!$B$7:$B$1244,0))/INDEX(Historical!$F$7:$F$1213,MATCH(B581,Historical!$B$7:$B$1244,0)))^(1/3)-1)*100)</f>
        <v>22.000126725134539</v>
      </c>
      <c r="U581" s="667">
        <f>IF(INDEX(Historical!$H$7:$H$1213,MATCH(B581,Historical!$B$7:$B$1244,0))=0,"n/a",((INDEX(Historical!$C$7:$C$1222,MATCH(B581,Historical!$B$7:$B$1244,0))/INDEX(Historical!$H$7:$H$1213,MATCH(B581,Historical!$B$7:$B$1244,0)))^(1/5)-1)*100)</f>
        <v>17.050491898747588</v>
      </c>
      <c r="V581" s="667" t="str">
        <f>IF(INDEX(Historical!$N$7:$N$1213,MATCH(B581,Historical!$B$7:$B$1244,0))=0,"n/a",((INDEX(Historical!$C$7:$C$1222,MATCH(B581,Historical!$B$7:$B$1244,0))/INDEX(Historical!$N$7:$N$1213,MATCH(B581,Historical!$B$7:$B$1244,0)))^(1/10)-1)*100)</f>
        <v>n/a</v>
      </c>
      <c r="W581" s="668" t="str">
        <f>IF(OR(U581&lt;=0,U581="n/a",V581&lt;=0,V581="n/a"),"n/a",U581/V581)</f>
        <v>n/a</v>
      </c>
      <c r="X581" s="669">
        <f>IF(OR(AJ581&lt;=0,AJ581="n/a",U581&lt;=0,U581="n/a"),"n/a",U581/AJ581)</f>
        <v>1.4698699912713435</v>
      </c>
      <c r="Y581" s="640"/>
      <c r="Z581" s="618">
        <f>IF(OR(AC581&lt;0.01,AC581="n/a"),"n/a",M581/AC581*100)</f>
        <v>32.266666666666666</v>
      </c>
      <c r="AA581" s="841">
        <f>IF(OR(AC581&lt;0.01,AC581="n/a"),"n/a",I581/AC581)</f>
        <v>14.633333333333333</v>
      </c>
      <c r="AB581" s="842">
        <v>12</v>
      </c>
      <c r="AC581" s="821">
        <v>0.3</v>
      </c>
      <c r="AD581" s="821">
        <v>3.91</v>
      </c>
      <c r="AE581" s="821">
        <v>1.93</v>
      </c>
      <c r="AF581" s="821" t="s">
        <v>135</v>
      </c>
      <c r="AG581" s="821">
        <v>-34.300000000000004</v>
      </c>
      <c r="AH581" s="821">
        <v>-4.3999999999999995</v>
      </c>
      <c r="AI581" s="821">
        <v>6.98</v>
      </c>
      <c r="AJ581" s="821">
        <v>11.600000000000001</v>
      </c>
      <c r="AK581" s="821">
        <v>3.74</v>
      </c>
      <c r="AL581" s="833">
        <v>17350</v>
      </c>
      <c r="AM581" s="827">
        <v>0.3</v>
      </c>
      <c r="AN581" s="821" t="s">
        <v>135</v>
      </c>
      <c r="AO581" s="705">
        <f>IF(U581="n/a","n/a",IF(AA581&lt;0,"n/a",IF(AA581="n/a","n/a",J581+U581-AA581)))</f>
        <v>4.6221699549358952</v>
      </c>
      <c r="AP581" s="706">
        <f>IF(U581="n/a","n/a",J581+U581)</f>
        <v>19.255503288269228</v>
      </c>
      <c r="AQ581" s="843" t="str">
        <f>IF(OR(AC581&lt;0.01,AC581="n/a",AF581="n/a"),"n/a",(I581/SQRT(22.5*AC581*(I581/AF581))-1)*100)</f>
        <v>n/a</v>
      </c>
      <c r="AR581" s="618">
        <f>INDEX(Historical!$C$7:$C$1222,MATCH(B581,Historical!$B$7:$B$1244,0))*IF(AH581="n/a",1.03,IF(AH581&lt;0,1.01,IF(AH581&gt;10,1.1,(1+AH581/100))))</f>
        <v>9.0985344999999995E-2</v>
      </c>
      <c r="AS581" s="841">
        <f>IF($AI581="n/a",1.03*AR581,IF($AI581&lt;0,1.01*AR581,IF($AI581&gt;10,1.1*AR581,(1+$AI581/100)*AR581)))</f>
        <v>9.7336122081000009E-2</v>
      </c>
      <c r="AT581" s="841">
        <f>IF($AK581="n/a",1.03*AS581,IF($AK581&lt;0,1.01*AS581,IF($AK581&gt;10,1.1*AS581,(1+$AK581/100)*AS581)))</f>
        <v>0.10097649304682942</v>
      </c>
      <c r="AU581" s="841">
        <f>IF($AK581="n/a",1.03*AT581,IF($AK581&lt;0,1.01*AT581,IF($AK581&gt;10,1.1*AT581,(1+$AK581/100)*AT581)))</f>
        <v>0.10475301388678085</v>
      </c>
      <c r="AV581" s="841">
        <f>IF($AK581="n/a",1.03*AU581,IF($AK581&lt;0,1.01*AU581,IF($AK581&gt;10,1.1*AU581,(1+$AK581/100)*AU581)))</f>
        <v>0.10867077660614646</v>
      </c>
      <c r="AW581" s="618">
        <f>SUM(AR581:AV581)</f>
        <v>0.50272175062075675</v>
      </c>
      <c r="AX581" s="713">
        <f>AW581/I581*100</f>
        <v>11.451520515279197</v>
      </c>
      <c r="AY581" s="887">
        <v>0.95</v>
      </c>
      <c r="AZ581" s="827">
        <v>1.6199999999999999</v>
      </c>
      <c r="BA581" s="827">
        <v>-35.909999999999997</v>
      </c>
      <c r="BB581" s="827">
        <v>-20.05</v>
      </c>
      <c r="BC581" s="827">
        <v>-27.33</v>
      </c>
      <c r="BD581" s="861"/>
      <c r="BE581" s="594">
        <v>2016</v>
      </c>
      <c r="BF581" s="853">
        <f>IF(BE581&gt;2020,0,IF(BE581&gt;2008,1,IF(BE581&gt;2001,2,IF(BE581&gt;1990,3,IF(BE581&gt;1980,4,IF(BE581&gt;1973,5,IF(BE581&gt;1970,6,IF(BE581&gt;1960,7,IF(BE581&gt;1958,8,IF(BE581&gt;1953,9,10))))))))))</f>
        <v>1</v>
      </c>
      <c r="BG581" s="837">
        <v>12</v>
      </c>
      <c r="BH581" s="820" t="s">
        <v>4443</v>
      </c>
      <c r="BI581" s="820" t="s">
        <v>4444</v>
      </c>
    </row>
    <row r="582" spans="1:61" s="819" customFormat="1" ht="12.75" customHeight="1" x14ac:dyDescent="0.2">
      <c r="A582" s="819" t="s">
        <v>5075</v>
      </c>
      <c r="B582" s="575" t="s">
        <v>627</v>
      </c>
      <c r="C582" s="885" t="s">
        <v>127</v>
      </c>
      <c r="D582" s="885" t="s">
        <v>4186</v>
      </c>
      <c r="E582" s="699">
        <v>25</v>
      </c>
      <c r="F582" s="1122">
        <v>140</v>
      </c>
      <c r="G582" s="1094" t="s">
        <v>36</v>
      </c>
      <c r="H582" s="1094" t="s">
        <v>114</v>
      </c>
      <c r="I582" t="n">
        <v>157.54</v>
      </c>
      <c r="J582" s="618">
        <f>(M582/I582)*100</f>
        <v>2.7588072215836097</v>
      </c>
      <c r="K582" s="839">
        <v>1.02</v>
      </c>
      <c r="L582" s="842">
        <v>4</v>
      </c>
      <c r="M582" s="609">
        <f>K582*L582</f>
        <v>4.08</v>
      </c>
      <c r="N582" s="825" t="s">
        <v>118</v>
      </c>
      <c r="O582" s="701">
        <v>0.99</v>
      </c>
      <c r="P582" s="603">
        <v>44784</v>
      </c>
      <c r="Q582" s="603">
        <v>44805</v>
      </c>
      <c r="R582" s="609">
        <f>(K582-O582)/O582*100</f>
        <v>3.0303030303030329</v>
      </c>
      <c r="S582" s="667">
        <f>IF(INDEX(Historical!$D$7:$D$1220,MATCH(B582,Historical!$B$7:$B$1244,0))=0,"n/a",(INDEX(Historical!$C$7:$C$1222,MATCH(B582,Historical!$B$7:$B$1244,0))/INDEX(Historical!$D$7:$D$1220,MATCH(B582,Historical!$B$7:$B$1244,0))-1)*100)</f>
        <v>6.3492063492063489</v>
      </c>
      <c r="T582" s="667">
        <f>IF(INDEX(Historical!$F$7:$F$1213,MATCH(B582,Historical!$B$7:$B$1244,0))=0,"n/a",((INDEX(Historical!$C$7:$C$1222,MATCH(B582,Historical!$B$7:$B$1244,0))/INDEX(Historical!$F$7:$F$1213,MATCH(B582,Historical!$B$7:$B$1244,0)))^(1/3)-1)*100)</f>
        <v>5.1275761773769801</v>
      </c>
      <c r="U582" s="667">
        <f>IF(INDEX(Historical!$H$7:$H$1213,MATCH(B582,Historical!$B$7:$B$1244,0))=0,"n/a",((INDEX(Historical!$C$7:$C$1222,MATCH(B582,Historical!$B$7:$B$1244,0))/INDEX(Historical!$H$7:$H$1213,MATCH(B582,Historical!$B$7:$B$1244,0)))^(1/5)-1)*100)</f>
        <v>5.6089987757983018</v>
      </c>
      <c r="V582" s="667">
        <f>IF(INDEX(Historical!$N$7:$N$1213,MATCH(B582,Historical!$B$7:$B$1244,0))=0,"n/a",((INDEX(Historical!$C$7:$C$1222,MATCH(B582,Historical!$B$7:$B$1244,0))/INDEX(Historical!$N$7:$N$1213,MATCH(B582,Historical!$B$7:$B$1244,0)))^(1/10)-1)*100)</f>
        <v>7.230814732682167</v>
      </c>
      <c r="W582" s="668">
        <f>IF(OR(U582&lt;=0,U582="n/a",V582&lt;=0,V582="n/a"),"n/a",U582/V582)</f>
        <v>0.77570771526567994</v>
      </c>
      <c r="X582" s="669">
        <f>IF(OR(AJ582&lt;=0,AJ582="n/a",U582&lt;=0,U582="n/a"),"n/a",U582/AJ582)</f>
        <v>2.0774069539993709</v>
      </c>
      <c r="Y582" s="831"/>
      <c r="Z582" s="618">
        <f>IF(OR(AC582&lt;0.01,AC582="n/a"),"n/a",M582/AC582*100)</f>
        <v>76.404494382022463</v>
      </c>
      <c r="AA582" s="841">
        <f>IF(OR(AC582&lt;0.01,AC582="n/a"),"n/a",I582/AC582)</f>
        <v>27.694756554307116</v>
      </c>
      <c r="AB582" s="842">
        <v>4</v>
      </c>
      <c r="AC582" s="821">
        <v>5.34</v>
      </c>
      <c r="AD582" s="821">
        <v>5.87</v>
      </c>
      <c r="AE582" s="821">
        <v>1.94</v>
      </c>
      <c r="AF582" s="821">
        <v>1.92</v>
      </c>
      <c r="AG582" s="821">
        <v>7.0000000000000009</v>
      </c>
      <c r="AH582" s="821">
        <v>-25.1</v>
      </c>
      <c r="AI582" s="821">
        <v>12.389999999999999</v>
      </c>
      <c r="AJ582" s="821">
        <v>2.7</v>
      </c>
      <c r="AK582" s="821">
        <v>4.72</v>
      </c>
      <c r="AL582" s="833">
        <v>15860</v>
      </c>
      <c r="AM582" s="827">
        <v>1.3</v>
      </c>
      <c r="AN582" s="821">
        <v>0.56000000000000005</v>
      </c>
      <c r="AO582" s="705">
        <f>IF(U582="n/a","n/a",IF(AA582&lt;0,"n/a",IF(AA582="n/a","n/a",J582+U582-AA582)))</f>
        <v>-19.326950556925205</v>
      </c>
      <c r="AP582" s="706">
        <f>IF(U582="n/a","n/a",J582+U582)</f>
        <v>8.367805997381911</v>
      </c>
      <c r="AQ582" s="843">
        <f>IF(OR(AC582&lt;0.01,AC582="n/a",AF582="n/a"),"n/a",(I582/SQRT(22.5*AC582*(I582/AF582))-1)*100)</f>
        <v>53.729824452973588</v>
      </c>
      <c r="AR582" s="618">
        <f>INDEX(Historical!$C$7:$C$1222,MATCH(B582,Historical!$B$7:$B$1244,0))*IF(AH582="n/a",1.03,IF(AH582&lt;0,1.01,IF(AH582&gt;10,1.1,(1+AH582/100))))</f>
        <v>4.0602</v>
      </c>
      <c r="AS582" s="841">
        <f>IF($AI582="n/a",1.03*AR582,IF($AI582&lt;0,1.01*AR582,IF($AI582&gt;10,1.1*AR582,(1+$AI582/100)*AR582)))</f>
        <v>4.4662200000000007</v>
      </c>
      <c r="AT582" s="841">
        <f>IF($AK582="n/a",1.03*AS582,IF($AK582&lt;0,1.01*AS582,IF($AK582&gt;10,1.1*AS582,(1+$AK582/100)*AS582)))</f>
        <v>4.6770255840000008</v>
      </c>
      <c r="AU582" s="841">
        <f>IF($AK582="n/a",1.03*AT582,IF($AK582&lt;0,1.01*AT582,IF($AK582&gt;10,1.1*AT582,(1+$AK582/100)*AT582)))</f>
        <v>4.8977811915648006</v>
      </c>
      <c r="AV582" s="841">
        <f>IF($AK582="n/a",1.03*AU582,IF($AK582&lt;0,1.01*AU582,IF($AK582&gt;10,1.1*AU582,(1+$AK582/100)*AU582)))</f>
        <v>5.1289564638066585</v>
      </c>
      <c r="AW582" s="618">
        <f>SUM(AR582:AV582)</f>
        <v>23.230183239371463</v>
      </c>
      <c r="AX582" s="713">
        <f>AW582/I582*100</f>
        <v>15.707744431247187</v>
      </c>
      <c r="AY582" s="887">
        <v>0.21</v>
      </c>
      <c r="AZ582" s="827">
        <v>23.43</v>
      </c>
      <c r="BA582" s="827">
        <v>-9.31</v>
      </c>
      <c r="BB582" s="827">
        <v>-3.36</v>
      </c>
      <c r="BC582" s="827">
        <v>4.25</v>
      </c>
      <c r="BD582" s="861"/>
      <c r="BE582" s="594">
        <v>1998</v>
      </c>
      <c r="BF582" s="853">
        <f>IF(BE582&gt;2020,0,IF(BE582&gt;2008,1,IF(BE582&gt;2001,2,IF(BE582&gt;1990,3,IF(BE582&gt;1980,4,IF(BE582&gt;1973,5,IF(BE582&gt;1970,6,IF(BE582&gt;1960,7,IF(BE582&gt;1958,8,IF(BE582&gt;1953,9,10))))))))))</f>
        <v>3</v>
      </c>
      <c r="BG582" s="837">
        <v>3.5000000000000004</v>
      </c>
      <c r="BH582" s="820" t="s">
        <v>4443</v>
      </c>
      <c r="BI582" s="820" t="s">
        <v>4444</v>
      </c>
    </row>
    <row r="583" spans="1:61" s="819" customFormat="1" ht="12.75" customHeight="1" x14ac:dyDescent="0.2">
      <c r="A583" s="819" t="s">
        <v>5076</v>
      </c>
      <c r="B583" s="575" t="s">
        <v>334</v>
      </c>
      <c r="C583" s="885" t="s">
        <v>130</v>
      </c>
      <c r="D583" s="885" t="s">
        <v>4199</v>
      </c>
      <c r="E583" s="699">
        <v>56</v>
      </c>
      <c r="F583" s="1122">
        <v>21</v>
      </c>
      <c r="G583" s="1122" t="s">
        <v>36</v>
      </c>
      <c r="H583" s="1122" t="s">
        <v>36</v>
      </c>
      <c r="I583" t="n">
        <v>75.79</v>
      </c>
      <c r="J583" s="618">
        <f>(M583/I583)*100</f>
        <v>1.9884877027734171</v>
      </c>
      <c r="K583" s="832">
        <v>0.38</v>
      </c>
      <c r="L583" s="842">
        <v>4</v>
      </c>
      <c r="M583" s="609">
        <f>K583*L583</f>
        <v>1.52</v>
      </c>
      <c r="N583" s="825" t="s">
        <v>118</v>
      </c>
      <c r="O583" s="700">
        <v>0.36</v>
      </c>
      <c r="P583" s="603">
        <v>44960</v>
      </c>
      <c r="Q583" s="603">
        <v>44986</v>
      </c>
      <c r="R583" s="609">
        <f>(K583-O583)/O583*100</f>
        <v>5.5555555555555607</v>
      </c>
      <c r="S583" s="667">
        <f>IF(INDEX(Historical!$D$7:$D$1220,MATCH(B583,Historical!$B$7:$B$1244,0))=0,"n/a",(INDEX(Historical!$C$7:$C$1222,MATCH(B583,Historical!$B$7:$B$1244,0))/INDEX(Historical!$D$7:$D$1220,MATCH(B583,Historical!$B$7:$B$1244,0))-1)*100)</f>
        <v>5.8823529411764497</v>
      </c>
      <c r="T583" s="667">
        <f>IF(INDEX(Historical!$F$7:$F$1213,MATCH(B583,Historical!$B$7:$B$1244,0))=0,"n/a",((INDEX(Historical!$C$7:$C$1222,MATCH(B583,Historical!$B$7:$B$1244,0))/INDEX(Historical!$F$7:$F$1213,MATCH(B583,Historical!$B$7:$B$1244,0)))^(1/3)-1)*100)</f>
        <v>6.2658569182611146</v>
      </c>
      <c r="U583" s="667">
        <f>IF(INDEX(Historical!$H$7:$H$1213,MATCH(B583,Historical!$B$7:$B$1244,0))=0,"n/a",((INDEX(Historical!$C$7:$C$1222,MATCH(B583,Historical!$B$7:$B$1244,0))/INDEX(Historical!$H$7:$H$1213,MATCH(B583,Historical!$B$7:$B$1244,0)))^(1/5)-1)*100)</f>
        <v>10.603443372707044</v>
      </c>
      <c r="V583" s="667">
        <f>IF(INDEX(Historical!$N$7:$N$1213,MATCH(B583,Historical!$B$7:$B$1244,0))=0,"n/a",((INDEX(Historical!$C$7:$C$1222,MATCH(B583,Historical!$B$7:$B$1244,0))/INDEX(Historical!$N$7:$N$1213,MATCH(B583,Historical!$B$7:$B$1244,0)))^(1/10)-1)*100)</f>
        <v>7.3273519598731518</v>
      </c>
      <c r="W583" s="668">
        <f>IF(OR(U583&lt;=0,U583="n/a",V583&lt;=0,V583="n/a"),"n/a",U583/V583)</f>
        <v>1.4471044151795607</v>
      </c>
      <c r="X583" s="669" t="str">
        <f>IF(OR(AJ583&lt;=0,AJ583="n/a",U583&lt;=0,U583="n/a"),"n/a",U583/AJ583)</f>
        <v>n/a</v>
      </c>
      <c r="Y583" s="639"/>
      <c r="Z583" s="618">
        <f>IF(OR(AC583&lt;0.01,AC583="n/a"),"n/a",M583/AC583*100)</f>
        <v>62.809917355371901</v>
      </c>
      <c r="AA583" s="841">
        <f>IF(OR(AC583&lt;0.01,AC583="n/a"),"n/a",I583/AC583)</f>
        <v>31.58677685950413</v>
      </c>
      <c r="AB583" s="842">
        <v>12</v>
      </c>
      <c r="AC583" s="821">
        <v>2.42</v>
      </c>
      <c r="AD583" s="821">
        <v>3.28</v>
      </c>
      <c r="AE583" s="821">
        <v>3.78</v>
      </c>
      <c r="AF583" s="821">
        <v>2.2400000000000002</v>
      </c>
      <c r="AG583" s="821">
        <v>5.0999999999999996</v>
      </c>
      <c r="AH583" s="821">
        <v>-5.0999999999999996</v>
      </c>
      <c r="AI583" s="821">
        <v>9.81</v>
      </c>
      <c r="AJ583" s="821">
        <v>-4.5</v>
      </c>
      <c r="AK583" s="821">
        <v>9.8000000000000007</v>
      </c>
      <c r="AL583" s="833">
        <v>2340</v>
      </c>
      <c r="AM583" s="827">
        <v>0.5</v>
      </c>
      <c r="AN583" s="821">
        <v>1.58</v>
      </c>
      <c r="AO583" s="705">
        <f>IF(U583="n/a","n/a",IF(AA583&lt;0,"n/a",IF(AA583="n/a","n/a",J583+U583-AA583)))</f>
        <v>-18.994845784023667</v>
      </c>
      <c r="AP583" s="706">
        <f>IF(U583="n/a","n/a",J583+U583)</f>
        <v>12.591931075480462</v>
      </c>
      <c r="AQ583" s="843">
        <f>IF(OR(AC583&lt;0.01,AC583="n/a",AF583="n/a"),"n/a",(I583/SQRT(22.5*AC583*(I583/AF583))-1)*100)</f>
        <v>77.331303453657085</v>
      </c>
      <c r="AR583" s="618">
        <f>INDEX(Historical!$C$7:$C$1222,MATCH(B583,Historical!$B$7:$B$1244,0))*IF(AH583="n/a",1.03,IF(AH583&lt;0,1.01,IF(AH583&gt;10,1.1,(1+AH583/100))))</f>
        <v>1.4543999999999999</v>
      </c>
      <c r="AS583" s="841">
        <f>IF($AI583="n/a",1.03*AR583,IF($AI583&lt;0,1.01*AR583,IF($AI583&gt;10,1.1*AR583,(1+$AI583/100)*AR583)))</f>
        <v>1.59707664</v>
      </c>
      <c r="AT583" s="841">
        <f>IF($AK583="n/a",1.03*AS583,IF($AK583&lt;0,1.01*AS583,IF($AK583&gt;10,1.1*AS583,(1+$AK583/100)*AS583)))</f>
        <v>1.7535901507200002</v>
      </c>
      <c r="AU583" s="841">
        <f>IF($AK583="n/a",1.03*AT583,IF($AK583&lt;0,1.01*AT583,IF($AK583&gt;10,1.1*AT583,(1+$AK583/100)*AT583)))</f>
        <v>1.9254419854905604</v>
      </c>
      <c r="AV583" s="841">
        <f>IF($AK583="n/a",1.03*AU583,IF($AK583&lt;0,1.01*AU583,IF($AK583&gt;10,1.1*AU583,(1+$AK583/100)*AU583)))</f>
        <v>2.1141353000686354</v>
      </c>
      <c r="AW583" s="618">
        <f>SUM(AR583:AV583)</f>
        <v>8.8446440762791951</v>
      </c>
      <c r="AX583" s="713">
        <f>AW583/I583*100</f>
        <v>11.570701303347979</v>
      </c>
      <c r="AY583" s="887">
        <v>0.56999999999999995</v>
      </c>
      <c r="AZ583" s="827">
        <v>37.15</v>
      </c>
      <c r="BA583" s="827">
        <v>-8.870000000000001</v>
      </c>
      <c r="BB583" s="827">
        <v>-3.08</v>
      </c>
      <c r="BC583" s="827">
        <v>11.37</v>
      </c>
      <c r="BD583" s="861"/>
      <c r="BE583" s="594">
        <v>1968</v>
      </c>
      <c r="BF583" s="853">
        <f>IF(BE583&gt;2020,0,IF(BE583&gt;2008,1,IF(BE583&gt;2001,2,IF(BE583&gt;1990,3,IF(BE583&gt;1980,4,IF(BE583&gt;1973,5,IF(BE583&gt;1970,6,IF(BE583&gt;1960,7,IF(BE583&gt;1958,8,IF(BE583&gt;1953,9,10))))))))))</f>
        <v>7</v>
      </c>
      <c r="BG583" s="837">
        <v>1.5</v>
      </c>
      <c r="BH583" s="820" t="s">
        <v>4443</v>
      </c>
      <c r="BI583" s="820" t="s">
        <v>4444</v>
      </c>
    </row>
    <row r="584" spans="1:61" s="819" customFormat="1" ht="12.75" customHeight="1" x14ac:dyDescent="0.2">
      <c r="A584" s="826" t="s">
        <v>769</v>
      </c>
      <c r="B584" s="575" t="s">
        <v>770</v>
      </c>
      <c r="C584" s="885" t="s">
        <v>122</v>
      </c>
      <c r="D584" s="885" t="s">
        <v>4200</v>
      </c>
      <c r="E584" s="699">
        <v>20</v>
      </c>
      <c r="F584" s="1122">
        <v>191</v>
      </c>
      <c r="G584" s="1097" t="s">
        <v>105</v>
      </c>
      <c r="H584" s="1097" t="s">
        <v>105</v>
      </c>
      <c r="I584" t="n">
        <v>52.66</v>
      </c>
      <c r="J584" s="618">
        <f>(M584/I584)*100</f>
        <v>1.348314606741573</v>
      </c>
      <c r="K584" s="832">
        <v>0.18</v>
      </c>
      <c r="L584" s="842">
        <v>4</v>
      </c>
      <c r="M584" s="609">
        <f>K584*L584</f>
        <v>0.72</v>
      </c>
      <c r="N584" s="825" t="s">
        <v>316</v>
      </c>
      <c r="O584" s="700">
        <v>0.16</v>
      </c>
      <c r="P584" s="603">
        <v>45001</v>
      </c>
      <c r="Q584" s="603">
        <v>45016</v>
      </c>
      <c r="R584" s="609">
        <f>(K584-O584)/O584*100</f>
        <v>12.499999999999993</v>
      </c>
      <c r="S584" s="667">
        <f>IF(INDEX(Historical!$D$7:$D$1220,MATCH(B584,Historical!$B$7:$B$1244,0))=0,"n/a",(INDEX(Historical!$C$7:$C$1222,MATCH(B584,Historical!$B$7:$B$1244,0))/INDEX(Historical!$D$7:$D$1220,MATCH(B584,Historical!$B$7:$B$1244,0))-1)*100)</f>
        <v>14.285714285714279</v>
      </c>
      <c r="T584" s="667">
        <f>IF(INDEX(Historical!$F$7:$F$1213,MATCH(B584,Historical!$B$7:$B$1244,0))=0,"n/a",((INDEX(Historical!$C$7:$C$1222,MATCH(B584,Historical!$B$7:$B$1244,0))/INDEX(Historical!$F$7:$F$1213,MATCH(B584,Historical!$B$7:$B$1244,0)))^(1/3)-1)*100)</f>
        <v>13.30326698854094</v>
      </c>
      <c r="U584" s="667">
        <f>IF(INDEX(Historical!$H$7:$H$1213,MATCH(B584,Historical!$B$7:$B$1244,0))=0,"n/a",((INDEX(Historical!$C$7:$C$1222,MATCH(B584,Historical!$B$7:$B$1244,0))/INDEX(Historical!$H$7:$H$1213,MATCH(B584,Historical!$B$7:$B$1244,0)))^(1/5)-1)*100)</f>
        <v>12.195514544619957</v>
      </c>
      <c r="V584" s="667">
        <f>IF(INDEX(Historical!$N$7:$N$1213,MATCH(B584,Historical!$B$7:$B$1244,0))=0,"n/a",((INDEX(Historical!$C$7:$C$1222,MATCH(B584,Historical!$B$7:$B$1244,0))/INDEX(Historical!$N$7:$N$1213,MATCH(B584,Historical!$B$7:$B$1244,0)))^(1/10)-1)*100)</f>
        <v>10.30542524220699</v>
      </c>
      <c r="W584" s="668">
        <f>IF(OR(U584&lt;=0,U584="n/a",V584&lt;=0,V584="n/a"),"n/a",U584/V584)</f>
        <v>1.1834072110553868</v>
      </c>
      <c r="X584" s="669">
        <f>IF(OR(AJ584&lt;=0,AJ584="n/a",U584&lt;=0,U584="n/a"),"n/a",U584/AJ584)</f>
        <v>0.73027033201317115</v>
      </c>
      <c r="Y584" s="628"/>
      <c r="Z584" s="618">
        <f>IF(OR(AC584&lt;0.01,AC584="n/a"),"n/a",M584/AC584*100)</f>
        <v>23.452768729641694</v>
      </c>
      <c r="AA584" s="841">
        <f>IF(OR(AC584&lt;0.01,AC584="n/a"),"n/a",I584/AC584)</f>
        <v>17.394136807817588</v>
      </c>
      <c r="AB584" s="842">
        <v>12</v>
      </c>
      <c r="AC584" s="821">
        <v>3.07</v>
      </c>
      <c r="AD584" s="821">
        <v>4.49</v>
      </c>
      <c r="AE584" s="821">
        <v>0.92</v>
      </c>
      <c r="AF584" s="821">
        <v>3.42</v>
      </c>
      <c r="AG584" s="821">
        <v>20.399999999999999</v>
      </c>
      <c r="AH584" s="821">
        <v>-5</v>
      </c>
      <c r="AI584" s="821">
        <v>7.4300000000000006</v>
      </c>
      <c r="AJ584" s="821">
        <v>16.7</v>
      </c>
      <c r="AK584" s="821">
        <v>3.88</v>
      </c>
      <c r="AL584" s="833">
        <v>5880</v>
      </c>
      <c r="AM584" s="827">
        <v>0.89999999999999991</v>
      </c>
      <c r="AN584" s="821">
        <v>1.99</v>
      </c>
      <c r="AO584" s="705">
        <f>IF(U584="n/a","n/a",IF(AA584&lt;0,"n/a",IF(AA584="n/a","n/a",J584+U584-AA584)))</f>
        <v>-3.8503076564560583</v>
      </c>
      <c r="AP584" s="706">
        <f>IF(U584="n/a","n/a",J584+U584)</f>
        <v>13.54382915136153</v>
      </c>
      <c r="AQ584" s="843">
        <f>IF(OR(AC584&lt;0.01,AC584="n/a",AF584="n/a"),"n/a",(I584/SQRT(22.5*AC584*(I584/AF584))-1)*100)</f>
        <v>62.601008446696717</v>
      </c>
      <c r="AR584" s="618">
        <f>INDEX(Historical!$C$7:$C$1222,MATCH(B584,Historical!$B$7:$B$1244,0))*IF(AH584="n/a",1.03,IF(AH584&lt;0,1.01,IF(AH584&gt;10,1.1,(1+AH584/100))))</f>
        <v>0.64639999999999997</v>
      </c>
      <c r="AS584" s="841">
        <f>IF($AI584="n/a",1.03*AR584,IF($AI584&lt;0,1.01*AR584,IF($AI584&gt;10,1.1*AR584,(1+$AI584/100)*AR584)))</f>
        <v>0.69442751999999996</v>
      </c>
      <c r="AT584" s="841">
        <f>IF($AK584="n/a",1.03*AS584,IF($AK584&lt;0,1.01*AS584,IF($AK584&gt;10,1.1*AS584,(1+$AK584/100)*AS584)))</f>
        <v>0.72137130777599989</v>
      </c>
      <c r="AU584" s="841">
        <f>IF($AK584="n/a",1.03*AT584,IF($AK584&lt;0,1.01*AT584,IF($AK584&gt;10,1.1*AT584,(1+$AK584/100)*AT584)))</f>
        <v>0.74936051451770869</v>
      </c>
      <c r="AV584" s="841">
        <f>IF($AK584="n/a",1.03*AU584,IF($AK584&lt;0,1.01*AU584,IF($AK584&gt;10,1.1*AU584,(1+$AK584/100)*AU584)))</f>
        <v>0.77843570248099569</v>
      </c>
      <c r="AW584" s="618">
        <f>SUM(AR584:AV584)</f>
        <v>3.589995044774704</v>
      </c>
      <c r="AX584" s="713">
        <f>AW584/I584*100</f>
        <v>6.7228371624994452</v>
      </c>
      <c r="AY584" s="887">
        <v>0.8</v>
      </c>
      <c r="AZ584" s="827">
        <v>38.379999999999995</v>
      </c>
      <c r="BA584" s="827">
        <v>-3.63</v>
      </c>
      <c r="BB584" s="827">
        <v>1.1599999999999999</v>
      </c>
      <c r="BC584" s="827">
        <v>13.43</v>
      </c>
      <c r="BD584" s="861"/>
      <c r="BE584" s="594">
        <v>2004</v>
      </c>
      <c r="BF584" s="853">
        <f>IF(BE584&gt;2020,0,IF(BE584&gt;2008,1,IF(BE584&gt;2001,2,IF(BE584&gt;1990,3,IF(BE584&gt;1980,4,IF(BE584&gt;1973,5,IF(BE584&gt;1970,6,IF(BE584&gt;1960,7,IF(BE584&gt;1958,8,IF(BE584&gt;1953,9,10))))))))))</f>
        <v>2</v>
      </c>
      <c r="BG584" s="837">
        <v>4.5</v>
      </c>
      <c r="BH584" s="820" t="s">
        <v>4443</v>
      </c>
      <c r="BI584" s="820" t="s">
        <v>4444</v>
      </c>
    </row>
    <row r="585" spans="1:61" s="819" customFormat="1" ht="12.75" customHeight="1" x14ac:dyDescent="0.2">
      <c r="A585" s="826" t="s">
        <v>5077</v>
      </c>
      <c r="B585" s="575" t="s">
        <v>1610</v>
      </c>
      <c r="C585" s="885" t="s">
        <v>107</v>
      </c>
      <c r="D585" s="885" t="s">
        <v>4190</v>
      </c>
      <c r="E585" s="699">
        <v>11</v>
      </c>
      <c r="F585" s="1122">
        <v>430</v>
      </c>
      <c r="G585" s="1122" t="s">
        <v>105</v>
      </c>
      <c r="H585" s="1122" t="s">
        <v>105</v>
      </c>
      <c r="I585" t="n">
        <v>37.05</v>
      </c>
      <c r="J585" s="618">
        <f>(M585/I585)*100</f>
        <v>1.8150388936905788</v>
      </c>
      <c r="K585" s="832">
        <v>0.21</v>
      </c>
      <c r="L585" s="842">
        <v>4</v>
      </c>
      <c r="M585" s="609">
        <f>K585*L585</f>
        <v>0.84</v>
      </c>
      <c r="N585" s="825" t="s">
        <v>207</v>
      </c>
      <c r="O585" s="700">
        <v>0.2</v>
      </c>
      <c r="P585" s="603">
        <v>44785</v>
      </c>
      <c r="Q585" s="603">
        <v>44804</v>
      </c>
      <c r="R585" s="609">
        <f>(K585-O585)/O585*100</f>
        <v>4.9999999999999902</v>
      </c>
      <c r="S585" s="667">
        <f>IF(INDEX(Historical!$D$7:$D$1220,MATCH(B585,Historical!$B$7:$B$1244,0))=0,"n/a",(INDEX(Historical!$C$7:$C$1222,MATCH(B585,Historical!$B$7:$B$1244,0))/INDEX(Historical!$D$7:$D$1220,MATCH(B585,Historical!$B$7:$B$1244,0))-1)*100)</f>
        <v>13.888888888888884</v>
      </c>
      <c r="T585" s="667">
        <f>IF(INDEX(Historical!$F$7:$F$1213,MATCH(B585,Historical!$B$7:$B$1244,0))=0,"n/a",((INDEX(Historical!$C$7:$C$1222,MATCH(B585,Historical!$B$7:$B$1244,0))/INDEX(Historical!$F$7:$F$1213,MATCH(B585,Historical!$B$7:$B$1244,0)))^(1/3)-1)*100)</f>
        <v>13.555613628301177</v>
      </c>
      <c r="U585" s="667">
        <f>IF(INDEX(Historical!$H$7:$H$1213,MATCH(B585,Historical!$B$7:$B$1244,0))=0,"n/a",((INDEX(Historical!$C$7:$C$1222,MATCH(B585,Historical!$B$7:$B$1244,0))/INDEX(Historical!$H$7:$H$1213,MATCH(B585,Historical!$B$7:$B$1244,0)))^(1/5)-1)*100)</f>
        <v>14.31755108178514</v>
      </c>
      <c r="V585" s="667">
        <f>IF(INDEX(Historical!$N$7:$N$1213,MATCH(B585,Historical!$B$7:$B$1244,0))=0,"n/a",((INDEX(Historical!$C$7:$C$1222,MATCH(B585,Historical!$B$7:$B$1244,0))/INDEX(Historical!$N$7:$N$1213,MATCH(B585,Historical!$B$7:$B$1244,0)))^(1/10)-1)*100)</f>
        <v>11.749350803716041</v>
      </c>
      <c r="W585" s="668">
        <f>IF(OR(U585&lt;=0,U585="n/a",V585&lt;=0,V585="n/a"),"n/a",U585/V585)</f>
        <v>1.2185823132676266</v>
      </c>
      <c r="X585" s="669">
        <f>IF(OR(AJ585&lt;=0,AJ585="n/a",U585&lt;=0,U585="n/a"),"n/a",U585/AJ585)</f>
        <v>0.70529808284655859</v>
      </c>
      <c r="Y585" s="640"/>
      <c r="Z585" s="618">
        <f>IF(OR(AC585&lt;0.01,AC585="n/a"),"n/a",M585/AC585*100)</f>
        <v>17.721518987341771</v>
      </c>
      <c r="AA585" s="841">
        <f>IF(OR(AC585&lt;0.01,AC585="n/a"),"n/a",I585/AC585)</f>
        <v>9.7637130801687757</v>
      </c>
      <c r="AB585" s="842">
        <v>12</v>
      </c>
      <c r="AC585" s="821">
        <v>4.74</v>
      </c>
      <c r="AD585" s="821" t="s">
        <v>135</v>
      </c>
      <c r="AE585" s="821">
        <v>3.92</v>
      </c>
      <c r="AF585" s="821">
        <v>1.26</v>
      </c>
      <c r="AG585" s="821">
        <v>13.3</v>
      </c>
      <c r="AH585" s="821">
        <v>-0.1</v>
      </c>
      <c r="AI585" s="821">
        <v>15.35</v>
      </c>
      <c r="AJ585" s="821">
        <v>20.3</v>
      </c>
      <c r="AK585" s="821" t="s">
        <v>135</v>
      </c>
      <c r="AL585" s="833">
        <v>524.62</v>
      </c>
      <c r="AM585" s="827">
        <v>0.5</v>
      </c>
      <c r="AN585" s="821">
        <v>7.0000000000000007E-2</v>
      </c>
      <c r="AO585" s="705">
        <f>IF(U585="n/a","n/a",IF(AA585&lt;0,"n/a",IF(AA585="n/a","n/a",J585+U585-AA585)))</f>
        <v>6.3688768953069417</v>
      </c>
      <c r="AP585" s="706">
        <f>IF(U585="n/a","n/a",J585+U585)</f>
        <v>16.132589975475717</v>
      </c>
      <c r="AQ585" s="843">
        <f>IF(OR(AC585&lt;0.01,AC585="n/a",AF585="n/a"),"n/a",(I585/SQRT(22.5*AC585*(I585/AF585))-1)*100)</f>
        <v>-26.056242150574239</v>
      </c>
      <c r="AR585" s="618">
        <f>INDEX(Historical!$C$7:$C$1222,MATCH(B585,Historical!$B$7:$B$1244,0))*IF(AH585="n/a",1.03,IF(AH585&lt;0,1.01,IF(AH585&gt;10,1.1,(1+AH585/100))))</f>
        <v>0.82819999999999994</v>
      </c>
      <c r="AS585" s="841">
        <f>IF($AI585="n/a",1.03*AR585,IF($AI585&lt;0,1.01*AR585,IF($AI585&gt;10,1.1*AR585,(1+$AI585/100)*AR585)))</f>
        <v>0.91102000000000005</v>
      </c>
      <c r="AT585" s="841">
        <f>IF($AK585="n/a",1.03*AS585,IF($AK585&lt;0,1.01*AS585,IF($AK585&gt;10,1.1*AS585,(1+$AK585/100)*AS585)))</f>
        <v>0.93835060000000003</v>
      </c>
      <c r="AU585" s="841">
        <f>IF($AK585="n/a",1.03*AT585,IF($AK585&lt;0,1.01*AT585,IF($AK585&gt;10,1.1*AT585,(1+$AK585/100)*AT585)))</f>
        <v>0.96650111800000005</v>
      </c>
      <c r="AV585" s="841">
        <f>IF($AK585="n/a",1.03*AU585,IF($AK585&lt;0,1.01*AU585,IF($AK585&gt;10,1.1*AU585,(1+$AK585/100)*AU585)))</f>
        <v>0.99549615154000004</v>
      </c>
      <c r="AW585" s="618">
        <f>SUM(AR585:AV585)</f>
        <v>4.6395678695400004</v>
      </c>
      <c r="AX585" s="713">
        <f>AW585/I585*100</f>
        <v>10.024995396585998</v>
      </c>
      <c r="AY585" s="887">
        <v>0.89</v>
      </c>
      <c r="AZ585" s="827">
        <v>10.74</v>
      </c>
      <c r="BA585" s="827">
        <v>-17.419999999999998</v>
      </c>
      <c r="BB585" s="827">
        <v>-1.69</v>
      </c>
      <c r="BC585" s="827">
        <v>-5.8500000000000005</v>
      </c>
      <c r="BD585" s="861"/>
      <c r="BE585" s="594">
        <v>2012</v>
      </c>
      <c r="BF585" s="853">
        <f>IF(BE585&gt;2020,0,IF(BE585&gt;2008,1,IF(BE585&gt;2001,2,IF(BE585&gt;1990,3,IF(BE585&gt;1980,4,IF(BE585&gt;1973,5,IF(BE585&gt;1970,6,IF(BE585&gt;1960,7,IF(BE585&gt;1958,8,IF(BE585&gt;1953,9,10))))))))))</f>
        <v>1</v>
      </c>
      <c r="BG585" s="837">
        <v>1.3</v>
      </c>
      <c r="BH585" s="820" t="s">
        <v>4443</v>
      </c>
      <c r="BI585" s="820" t="s">
        <v>4444</v>
      </c>
    </row>
    <row r="586" spans="1:61" s="819" customFormat="1" x14ac:dyDescent="0.2">
      <c r="A586" s="826" t="s">
        <v>5078</v>
      </c>
      <c r="B586" s="575" t="s">
        <v>1575</v>
      </c>
      <c r="C586" s="885" t="s">
        <v>122</v>
      </c>
      <c r="D586" s="885" t="s">
        <v>4037</v>
      </c>
      <c r="E586" s="699">
        <v>13</v>
      </c>
      <c r="F586" s="1122">
        <v>287</v>
      </c>
      <c r="G586" s="1122" t="s">
        <v>105</v>
      </c>
      <c r="H586" s="1122" t="s">
        <v>105</v>
      </c>
      <c r="I586" t="n">
        <v>67.07</v>
      </c>
      <c r="J586" s="618">
        <f>(M586/I586)*100</f>
        <v>3.2</v>
      </c>
      <c r="K586" s="832">
        <v>0.66</v>
      </c>
      <c r="L586" s="842">
        <v>4</v>
      </c>
      <c r="M586" s="609">
        <f>K586*L586</f>
        <v>2.64</v>
      </c>
      <c r="N586" s="825" t="s">
        <v>247</v>
      </c>
      <c r="O586" s="700">
        <v>0.62</v>
      </c>
      <c r="P586" s="891">
        <v>44434</v>
      </c>
      <c r="Q586" s="891">
        <v>44449</v>
      </c>
      <c r="R586" s="609">
        <f>(K586-O586)/O586*100</f>
        <v>6.4516129032258114</v>
      </c>
      <c r="S586" s="667">
        <f>IF(INDEX(Historical!$D$7:$D$1220,MATCH(B586,Historical!$B$7:$B$1244,0))=0,"n/a",(INDEX(Historical!$C$7:$C$1222,MATCH(B586,Historical!$B$7:$B$1244,0))/INDEX(Historical!$D$7:$D$1220,MATCH(B586,Historical!$B$7:$B$1244,0))-1)*100)</f>
        <v>3.125</v>
      </c>
      <c r="T586" s="667">
        <f>IF(INDEX(Historical!$F$7:$F$1213,MATCH(B586,Historical!$B$7:$B$1244,0))=0,"n/a",((INDEX(Historical!$C$7:$C$1222,MATCH(B586,Historical!$B$7:$B$1244,0))/INDEX(Historical!$F$7:$F$1213,MATCH(B586,Historical!$B$7:$B$1244,0)))^(1/3)-1)*100)</f>
        <v>5.3170039678524628</v>
      </c>
      <c r="U586" s="667">
        <f>IF(INDEX(Historical!$H$7:$H$1213,MATCH(B586,Historical!$B$7:$B$1244,0))=0,"n/a",((INDEX(Historical!$C$7:$C$1222,MATCH(B586,Historical!$B$7:$B$1244,0))/INDEX(Historical!$H$7:$H$1213,MATCH(B586,Historical!$B$7:$B$1244,0)))^(1/5)-1)*100)</f>
        <v>5.0866000763305497</v>
      </c>
      <c r="V586" s="667">
        <f>IF(INDEX(Historical!$N$7:$N$1213,MATCH(B586,Historical!$B$7:$B$1244,0))=0,"n/a",((INDEX(Historical!$C$7:$C$1222,MATCH(B586,Historical!$B$7:$B$1244,0))/INDEX(Historical!$N$7:$N$1213,MATCH(B586,Historical!$B$7:$B$1244,0)))^(1/10)-1)*100)</f>
        <v>7.762930084923636</v>
      </c>
      <c r="W586" s="668">
        <f>IF(OR(U586&lt;=0,U586="n/a",V586&lt;=0,V586="n/a"),"n/a",U586/V586)</f>
        <v>0.65524228876017077</v>
      </c>
      <c r="X586" s="669" t="str">
        <f>IF(OR(AJ586&lt;=0,AJ586="n/a",U586&lt;=0,U586="n/a"),"n/a",U586/AJ586)</f>
        <v>n/a</v>
      </c>
      <c r="Y586" s="640" t="s">
        <v>5347</v>
      </c>
      <c r="Z586" s="618" t="str">
        <f>IF(OR(AC586&lt;0.01,AC586="n/a"),"n/a",M586/AC586*100)</f>
        <v>n/a</v>
      </c>
      <c r="AA586" s="841" t="str">
        <f>IF(OR(AC586&lt;0.01,AC586="n/a"),"n/a",I586/AC586)</f>
        <v>n/a</v>
      </c>
      <c r="AB586" s="842">
        <v>9</v>
      </c>
      <c r="AC586" s="821">
        <v>-8.23</v>
      </c>
      <c r="AD586" s="821" t="s">
        <v>135</v>
      </c>
      <c r="AE586" s="821">
        <v>1.19</v>
      </c>
      <c r="AF586" s="821">
        <v>77.31</v>
      </c>
      <c r="AG586" s="821">
        <v>-112.99999999999999</v>
      </c>
      <c r="AH586" s="821">
        <v>-187.3</v>
      </c>
      <c r="AI586" s="821">
        <v>33.94</v>
      </c>
      <c r="AJ586" s="821">
        <v>-34.5</v>
      </c>
      <c r="AK586" s="821">
        <v>11</v>
      </c>
      <c r="AL586" s="833">
        <v>4630</v>
      </c>
      <c r="AM586" s="828">
        <v>0.89999999999999991</v>
      </c>
      <c r="AN586" s="821">
        <v>57.25</v>
      </c>
      <c r="AO586" s="705" t="str">
        <f>IF(U586="n/a","n/a",IF(AA586&lt;0,"n/a",IF(AA586="n/a","n/a",J586+U586-AA586)))</f>
        <v>n/a</v>
      </c>
      <c r="AP586" s="706">
        <f>IF(U586="n/a","n/a",J586+U586)</f>
        <v>8.2866000763305507</v>
      </c>
      <c r="AQ586" s="843" t="str">
        <f>IF(OR(AC586&lt;0.01,AC586="n/a",AF586="n/a"),"n/a",(I586/SQRT(22.5*AC586*(I586/AF586))-1)*100)</f>
        <v>n/a</v>
      </c>
      <c r="AR586" s="618">
        <f>INDEX(Historical!$C$7:$C$1222,MATCH(B586,Historical!$B$7:$B$1244,0))*IF(AH586="n/a",1.03,IF(AH586&lt;0,1.01,IF(AH586&gt;10,1.1,(1+AH586/100))))</f>
        <v>2.6664000000000003</v>
      </c>
      <c r="AS586" s="841">
        <f>IF($AI586="n/a",1.03*AR586,IF($AI586&lt;0,1.01*AR586,IF($AI586&gt;10,1.1*AR586,(1+$AI586/100)*AR586)))</f>
        <v>2.9330400000000005</v>
      </c>
      <c r="AT586" s="841">
        <f>IF($AK586="n/a",1.03*AS586,IF($AK586&lt;0,1.01*AS586,IF($AK586&gt;10,1.1*AS586,(1+$AK586/100)*AS586)))</f>
        <v>3.226344000000001</v>
      </c>
      <c r="AU586" s="841">
        <f>IF($AK586="n/a",1.03*AT586,IF($AK586&lt;0,1.01*AT586,IF($AK586&gt;10,1.1*AT586,(1+$AK586/100)*AT586)))</f>
        <v>3.5489784000000015</v>
      </c>
      <c r="AV586" s="841">
        <f>IF($AK586="n/a",1.03*AU586,IF($AK586&lt;0,1.01*AU586,IF($AK586&gt;10,1.1*AU586,(1+$AK586/100)*AU586)))</f>
        <v>3.903876240000002</v>
      </c>
      <c r="AW586" s="618">
        <f>SUM(AR586:AV586)</f>
        <v>16.278638640000004</v>
      </c>
      <c r="AX586" s="713">
        <f>AW586/I586*100</f>
        <v>19.731683200000006</v>
      </c>
      <c r="AY586" s="887">
        <v>1.67</v>
      </c>
      <c r="AZ586" s="827">
        <v>111.24000000000001</v>
      </c>
      <c r="BA586" s="827">
        <v>-42.230000000000004</v>
      </c>
      <c r="BB586" s="827">
        <v>26.640000000000004</v>
      </c>
      <c r="BC586" s="827">
        <v>21.81</v>
      </c>
      <c r="BD586" s="861"/>
      <c r="BE586" s="594">
        <v>2010</v>
      </c>
      <c r="BF586" s="853">
        <f>IF(BE586&gt;2020,0,IF(BE586&gt;2008,1,IF(BE586&gt;2001,2,IF(BE586&gt;1990,3,IF(BE586&gt;1980,4,IF(BE586&gt;1973,5,IF(BE586&gt;1970,6,IF(BE586&gt;1960,7,IF(BE586&gt;1958,8,IF(BE586&gt;1953,9,10))))))))))</f>
        <v>1</v>
      </c>
      <c r="BG586" s="837">
        <v>-9</v>
      </c>
      <c r="BH586" s="820" t="s">
        <v>4443</v>
      </c>
      <c r="BI586" s="820" t="s">
        <v>4444</v>
      </c>
    </row>
    <row r="587" spans="1:61" s="819" customFormat="1" ht="12.75" customHeight="1" x14ac:dyDescent="0.2">
      <c r="A587" s="836" t="s">
        <v>4378</v>
      </c>
      <c r="B587" s="575" t="s">
        <v>3951</v>
      </c>
      <c r="C587" s="885" t="s">
        <v>107</v>
      </c>
      <c r="D587" s="885" t="s">
        <v>4197</v>
      </c>
      <c r="E587" s="699">
        <v>8</v>
      </c>
      <c r="F587" s="1122">
        <v>589</v>
      </c>
      <c r="G587" s="1105" t="s">
        <v>105</v>
      </c>
      <c r="H587" s="1105" t="s">
        <v>105</v>
      </c>
      <c r="I587" s="829">
        <v>25.47</v>
      </c>
      <c r="J587" s="618">
        <f>(M587/I587)*100</f>
        <v>3.1409501374165689</v>
      </c>
      <c r="K587" s="832">
        <v>0.2</v>
      </c>
      <c r="L587" s="842">
        <v>4</v>
      </c>
      <c r="M587" s="609">
        <f>K587*L587</f>
        <v>0.8</v>
      </c>
      <c r="N587" s="825" t="s">
        <v>316</v>
      </c>
      <c r="O587" s="700">
        <v>0.18</v>
      </c>
      <c r="P587" s="603">
        <v>44818</v>
      </c>
      <c r="Q587" s="603">
        <v>44834</v>
      </c>
      <c r="R587" s="609">
        <f>(K587-O587)/O587*100</f>
        <v>11.111111111111121</v>
      </c>
      <c r="S587" s="667">
        <f>IF(INDEX(Historical!$D$7:$D$1220,MATCH(B587,Historical!$B$7:$B$1244,0))=0,"n/a",(INDEX(Historical!$C$7:$C$1222,MATCH(B587,Historical!$B$7:$B$1244,0))/INDEX(Historical!$D$7:$D$1220,MATCH(B587,Historical!$B$7:$B$1244,0))-1)*100)</f>
        <v>8.5714285714285854</v>
      </c>
      <c r="T587" s="667">
        <f>IF(INDEX(Historical!$F$7:$F$1213,MATCH(B587,Historical!$B$7:$B$1244,0))=0,"n/a",((INDEX(Historical!$C$7:$C$1222,MATCH(B587,Historical!$B$7:$B$1244,0))/INDEX(Historical!$F$7:$F$1213,MATCH(B587,Historical!$B$7:$B$1244,0)))^(1/3)-1)*100)</f>
        <v>8.8062544055728544</v>
      </c>
      <c r="U587" s="667">
        <f>IF(INDEX(Historical!$H$7:$H$1213,MATCH(B587,Historical!$B$7:$B$1244,0))=0,"n/a",((INDEX(Historical!$C$7:$C$1222,MATCH(B587,Historical!$B$7:$B$1244,0))/INDEX(Historical!$H$7:$H$1213,MATCH(B587,Historical!$B$7:$B$1244,0)))^(1/5)-1)*100)</f>
        <v>11.550670014054099</v>
      </c>
      <c r="V587" s="667" t="str">
        <f>IF(INDEX(Historical!$N$7:$N$1213,MATCH(B587,Historical!$B$7:$B$1244,0))=0,"n/a",((INDEX(Historical!$C$7:$C$1222,MATCH(B587,Historical!$B$7:$B$1244,0))/INDEX(Historical!$N$7:$N$1213,MATCH(B587,Historical!$B$7:$B$1244,0)))^(1/10)-1)*100)</f>
        <v>n/a</v>
      </c>
      <c r="W587" s="668" t="str">
        <f>IF(OR(U587&lt;=0,U587="n/a",V587&lt;=0,V587="n/a"),"n/a",U587/V587)</f>
        <v>n/a</v>
      </c>
      <c r="X587" s="669">
        <f>IF(OR(AJ587&lt;=0,AJ587="n/a",U587&lt;=0,U587="n/a"),"n/a",U587/AJ587)</f>
        <v>0.69582349482253603</v>
      </c>
      <c r="Y587" s="831"/>
      <c r="Z587" s="618">
        <f>IF(OR(AC587&lt;0.01,AC587="n/a"),"n/a",M587/AC587*100)</f>
        <v>19.607843137254903</v>
      </c>
      <c r="AA587" s="841">
        <f>IF(OR(AC587&lt;0.01,AC587="n/a"),"n/a",I587/AC587)</f>
        <v>6.242647058823529</v>
      </c>
      <c r="AB587" s="842">
        <v>12</v>
      </c>
      <c r="AC587" s="821">
        <v>4.08</v>
      </c>
      <c r="AD587" s="821">
        <v>0.78</v>
      </c>
      <c r="AE587" s="821">
        <v>2.0699999999999998</v>
      </c>
      <c r="AF587" s="821">
        <v>1</v>
      </c>
      <c r="AG587" s="821">
        <v>15</v>
      </c>
      <c r="AH587" s="821">
        <v>43.8</v>
      </c>
      <c r="AI587" s="821">
        <v>4.4400000000000004</v>
      </c>
      <c r="AJ587" s="821">
        <v>16.600000000000001</v>
      </c>
      <c r="AK587" s="821">
        <v>8</v>
      </c>
      <c r="AL587" s="833">
        <v>328.57</v>
      </c>
      <c r="AM587" s="827">
        <v>0.2</v>
      </c>
      <c r="AN587" s="821">
        <v>0.38</v>
      </c>
      <c r="AO587" s="705">
        <f>IF(U587="n/a","n/a",IF(AA587&lt;0,"n/a",IF(AA587="n/a","n/a",J587+U587-AA587)))</f>
        <v>8.4489730926471385</v>
      </c>
      <c r="AP587" s="706">
        <f>IF(U587="n/a","n/a",J587+U587)</f>
        <v>14.691620151470667</v>
      </c>
      <c r="AQ587" s="843">
        <f>IF(OR(AC587&lt;0.01,AC587="n/a",AF587="n/a"),"n/a",(I587/SQRT(22.5*AC587*(I587/AF587))-1)*100)</f>
        <v>-47.326384176500959</v>
      </c>
      <c r="AR587" s="618">
        <f>INDEX(Historical!$C$7:$C$1222,MATCH(B587,Historical!$B$7:$B$1244,0))*IF(AH587="n/a",1.03,IF(AH587&lt;0,1.01,IF(AH587&gt;10,1.1,(1+AH587/100))))</f>
        <v>0.83600000000000008</v>
      </c>
      <c r="AS587" s="841">
        <f>IF($AI587="n/a",1.03*AR587,IF($AI587&lt;0,1.01*AR587,IF($AI587&gt;10,1.1*AR587,(1+$AI587/100)*AR587)))</f>
        <v>0.87311840000000007</v>
      </c>
      <c r="AT587" s="841">
        <f>IF($AK587="n/a",1.03*AS587,IF($AK587&lt;0,1.01*AS587,IF($AK587&gt;10,1.1*AS587,(1+$AK587/100)*AS587)))</f>
        <v>0.9429678720000001</v>
      </c>
      <c r="AU587" s="841">
        <f>IF($AK587="n/a",1.03*AT587,IF($AK587&lt;0,1.01*AT587,IF($AK587&gt;10,1.1*AT587,(1+$AK587/100)*AT587)))</f>
        <v>1.0184053017600001</v>
      </c>
      <c r="AV587" s="841">
        <f>IF($AK587="n/a",1.03*AU587,IF($AK587&lt;0,1.01*AU587,IF($AK587&gt;10,1.1*AU587,(1+$AK587/100)*AU587)))</f>
        <v>1.0998777259008001</v>
      </c>
      <c r="AW587" s="618">
        <f>SUM(AR587:AV587)</f>
        <v>4.7703692996607998</v>
      </c>
      <c r="AX587" s="713">
        <f>AW587/I587*100</f>
        <v>18.729365134121711</v>
      </c>
      <c r="AY587" s="887">
        <v>0.43</v>
      </c>
      <c r="AZ587" s="827">
        <v>5.25</v>
      </c>
      <c r="BA587" s="827">
        <v>-17.39</v>
      </c>
      <c r="BB587" s="827">
        <v>0.38999999999999996</v>
      </c>
      <c r="BC587" s="827">
        <v>-7.1099999999999994</v>
      </c>
      <c r="BD587" s="861"/>
      <c r="BE587" s="594">
        <v>2015</v>
      </c>
      <c r="BF587" s="853">
        <f>IF(BE587&gt;2020,0,IF(BE587&gt;2008,1,IF(BE587&gt;2001,2,IF(BE587&gt;1990,3,IF(BE587&gt;1980,4,IF(BE587&gt;1973,5,IF(BE587&gt;1970,6,IF(BE587&gt;1960,7,IF(BE587&gt;1958,8,IF(BE587&gt;1953,9,10))))))))))</f>
        <v>1</v>
      </c>
      <c r="BG587" s="837">
        <v>1.3</v>
      </c>
      <c r="BH587" s="820" t="s">
        <v>4443</v>
      </c>
      <c r="BI587" s="820" t="s">
        <v>4444</v>
      </c>
    </row>
    <row r="588" spans="1:61" s="819" customFormat="1" ht="12.75" customHeight="1" x14ac:dyDescent="0.2">
      <c r="A588" s="819" t="s">
        <v>5079</v>
      </c>
      <c r="B588" s="575" t="s">
        <v>1601</v>
      </c>
      <c r="C588" s="885" t="s">
        <v>111</v>
      </c>
      <c r="D588" s="885" t="s">
        <v>210</v>
      </c>
      <c r="E588" s="699">
        <v>13</v>
      </c>
      <c r="F588" s="1122">
        <v>308</v>
      </c>
      <c r="G588" s="1076" t="s">
        <v>36</v>
      </c>
      <c r="H588" s="1076" t="s">
        <v>36</v>
      </c>
      <c r="I588" t="n">
        <v>237.72</v>
      </c>
      <c r="J588" s="618">
        <f>(M588/I588)*100</f>
        <v>2.6057584043751008</v>
      </c>
      <c r="K588" s="832">
        <v>1.62</v>
      </c>
      <c r="L588" s="842">
        <v>4</v>
      </c>
      <c r="M588" s="609">
        <f>K588*L588</f>
        <v>6.48</v>
      </c>
      <c r="N588" s="825" t="s">
        <v>247</v>
      </c>
      <c r="O588" s="700">
        <v>1.42</v>
      </c>
      <c r="P588" s="603">
        <v>44883</v>
      </c>
      <c r="Q588" s="603">
        <v>44904</v>
      </c>
      <c r="R588" s="609">
        <f>(K588-O588)/O588*100</f>
        <v>14.084507042253536</v>
      </c>
      <c r="S588" s="667">
        <f>IF(INDEX(Historical!$D$7:$D$1220,MATCH(B588,Historical!$B$7:$B$1244,0))=0,"n/a",(INDEX(Historical!$C$7:$C$1222,MATCH(B588,Historical!$B$7:$B$1244,0))/INDEX(Historical!$D$7:$D$1220,MATCH(B588,Historical!$B$7:$B$1244,0))-1)*100)</f>
        <v>15.068493150684926</v>
      </c>
      <c r="T588" s="667">
        <f>IF(INDEX(Historical!$F$7:$F$1213,MATCH(B588,Historical!$B$7:$B$1244,0))=0,"n/a",((INDEX(Historical!$C$7:$C$1222,MATCH(B588,Historical!$B$7:$B$1244,0))/INDEX(Historical!$F$7:$F$1213,MATCH(B588,Historical!$B$7:$B$1244,0)))^(1/3)-1)*100)</f>
        <v>14.374249824711182</v>
      </c>
      <c r="U588" s="667">
        <f>IF(INDEX(Historical!$H$7:$H$1213,MATCH(B588,Historical!$B$7:$B$1244,0))=0,"n/a",((INDEX(Historical!$C$7:$C$1222,MATCH(B588,Historical!$B$7:$B$1244,0))/INDEX(Historical!$H$7:$H$1213,MATCH(B588,Historical!$B$7:$B$1244,0)))^(1/5)-1)*100)</f>
        <v>14.791851832751778</v>
      </c>
      <c r="V588" s="667">
        <f>IF(INDEX(Historical!$N$7:$N$1213,MATCH(B588,Historical!$B$7:$B$1244,0))=0,"n/a",((INDEX(Historical!$C$7:$C$1222,MATCH(B588,Historical!$B$7:$B$1244,0))/INDEX(Historical!$N$7:$N$1213,MATCH(B588,Historical!$B$7:$B$1244,0)))^(1/10)-1)*100)</f>
        <v>15.431656766005775</v>
      </c>
      <c r="W588" s="668">
        <f>IF(OR(U588&lt;=0,U588="n/a",V588&lt;=0,V588="n/a"),"n/a",U588/V588)</f>
        <v>0.95853945283027442</v>
      </c>
      <c r="X588" s="669">
        <f>IF(OR(AJ588&lt;=0,AJ588="n/a",U588&lt;=0,U588="n/a"),"n/a",U588/AJ588)</f>
        <v>1.253546765487439</v>
      </c>
      <c r="Y588" s="830"/>
      <c r="Z588" s="618">
        <f>IF(OR(AC588&lt;0.01,AC588="n/a"),"n/a",M588/AC588*100)</f>
        <v>38.525564803804997</v>
      </c>
      <c r="AA588" s="841">
        <f>IF(OR(AC588&lt;0.01,AC588="n/a"),"n/a",I588/AC588)</f>
        <v>14.784780023781213</v>
      </c>
      <c r="AB588" s="842">
        <v>12</v>
      </c>
      <c r="AC588" s="821">
        <v>16.82</v>
      </c>
      <c r="AD588" s="821">
        <v>5.24</v>
      </c>
      <c r="AE588" s="821">
        <v>2.7</v>
      </c>
      <c r="AF588" s="821">
        <v>2.91</v>
      </c>
      <c r="AG588" s="821">
        <v>20.9</v>
      </c>
      <c r="AH588" s="821">
        <v>12.8</v>
      </c>
      <c r="AI588" s="821">
        <v>4.58</v>
      </c>
      <c r="AJ588" s="821">
        <v>11.799999999999999</v>
      </c>
      <c r="AK588" s="821">
        <v>2.8000000000000003</v>
      </c>
      <c r="AL588" s="833">
        <v>13080</v>
      </c>
      <c r="AM588" s="827">
        <v>1.5</v>
      </c>
      <c r="AN588" s="821">
        <v>0.27</v>
      </c>
      <c r="AO588" s="705">
        <f>IF(U588="n/a","n/a",IF(AA588&lt;0,"n/a",IF(AA588="n/a","n/a",J588+U588-AA588)))</f>
        <v>2.6128302133456671</v>
      </c>
      <c r="AP588" s="706">
        <f>IF(U588="n/a","n/a",J588+U588)</f>
        <v>17.39761023712688</v>
      </c>
      <c r="AQ588" s="843">
        <f>IF(OR(AC588&lt;0.01,AC588="n/a",AF588="n/a"),"n/a",(I588/SQRT(22.5*AC588*(I588/AF588))-1)*100)</f>
        <v>38.281050150615492</v>
      </c>
      <c r="AR588" s="618">
        <f>INDEX(Historical!$C$7:$C$1222,MATCH(B588,Historical!$B$7:$B$1244,0))*IF(AH588="n/a",1.03,IF(AH588&lt;0,1.01,IF(AH588&gt;10,1.1,(1+AH588/100))))</f>
        <v>6.468</v>
      </c>
      <c r="AS588" s="841">
        <f>IF($AI588="n/a",1.03*AR588,IF($AI588&lt;0,1.01*AR588,IF($AI588&gt;10,1.1*AR588,(1+$AI588/100)*AR588)))</f>
        <v>6.7642344000000003</v>
      </c>
      <c r="AT588" s="841">
        <f>IF($AK588="n/a",1.03*AS588,IF($AK588&lt;0,1.01*AS588,IF($AK588&gt;10,1.1*AS588,(1+$AK588/100)*AS588)))</f>
        <v>6.9536329632000005</v>
      </c>
      <c r="AU588" s="841">
        <f>IF($AK588="n/a",1.03*AT588,IF($AK588&lt;0,1.01*AT588,IF($AK588&gt;10,1.1*AT588,(1+$AK588/100)*AT588)))</f>
        <v>7.1483346861696004</v>
      </c>
      <c r="AV588" s="841">
        <f>IF($AK588="n/a",1.03*AU588,IF($AK588&lt;0,1.01*AU588,IF($AK588&gt;10,1.1*AU588,(1+$AK588/100)*AU588)))</f>
        <v>7.3484880573823492</v>
      </c>
      <c r="AW588" s="618">
        <f>SUM(AR588:AV588)</f>
        <v>34.682690106751949</v>
      </c>
      <c r="AX588" s="713">
        <f>AW588/I588*100</f>
        <v>13.946714696297228</v>
      </c>
      <c r="AY588" s="887">
        <v>1.1100000000000001</v>
      </c>
      <c r="AZ588" s="827">
        <v>30.830000000000002</v>
      </c>
      <c r="BA588" s="827">
        <v>-4.2700000000000005</v>
      </c>
      <c r="BB588" s="827">
        <v>2.94</v>
      </c>
      <c r="BC588" s="827">
        <v>11.12</v>
      </c>
      <c r="BD588" s="861"/>
      <c r="BE588" s="594">
        <v>2011</v>
      </c>
      <c r="BF588" s="853">
        <f>IF(BE588&gt;2020,0,IF(BE588&gt;2008,1,IF(BE588&gt;2001,2,IF(BE588&gt;1990,3,IF(BE588&gt;1980,4,IF(BE588&gt;1973,5,IF(BE588&gt;1970,6,IF(BE588&gt;1960,7,IF(BE588&gt;1958,8,IF(BE588&gt;1953,9,10))))))))))</f>
        <v>1</v>
      </c>
      <c r="BG588" s="837">
        <v>13.200000000000001</v>
      </c>
      <c r="BH588" s="820" t="s">
        <v>4443</v>
      </c>
      <c r="BI588" s="820" t="s">
        <v>4444</v>
      </c>
    </row>
    <row r="589" spans="1:61" s="819" customFormat="1" ht="12.75" customHeight="1" x14ac:dyDescent="0.2">
      <c r="A589" s="836" t="s">
        <v>5225</v>
      </c>
      <c r="B589" s="575" t="s">
        <v>5220</v>
      </c>
      <c r="C589" s="885" t="s">
        <v>111</v>
      </c>
      <c r="D589" s="885" t="s">
        <v>4215</v>
      </c>
      <c r="E589" s="699">
        <v>7</v>
      </c>
      <c r="F589" s="1122">
        <v>643</v>
      </c>
      <c r="G589" s="1116" t="s">
        <v>105</v>
      </c>
      <c r="H589" s="1116" t="s">
        <v>105</v>
      </c>
      <c r="I589" s="829">
        <v>28.06</v>
      </c>
      <c r="J589" s="618">
        <f>(M589/I589)*100</f>
        <v>1.2829650748396295</v>
      </c>
      <c r="K589" s="832">
        <v>0.09</v>
      </c>
      <c r="L589" s="842">
        <v>4</v>
      </c>
      <c r="M589" s="609">
        <f>K589*L589</f>
        <v>0.36</v>
      </c>
      <c r="N589" s="825" t="s">
        <v>126</v>
      </c>
      <c r="O589" s="700">
        <v>0.08</v>
      </c>
      <c r="P589" s="603">
        <v>44994</v>
      </c>
      <c r="Q589" s="603">
        <v>45026</v>
      </c>
      <c r="R589" s="609">
        <f>(K589-O589)/O589*100</f>
        <v>12.499999999999993</v>
      </c>
      <c r="S589" s="667">
        <f>IF(INDEX(Historical!$D$7:$D$1220,MATCH(B589,Historical!$B$7:$B$1244,0))=0,"n/a",(INDEX(Historical!$C$7:$C$1222,MATCH(B589,Historical!$B$7:$B$1244,0))/INDEX(Historical!$D$7:$D$1220,MATCH(B589,Historical!$B$7:$B$1244,0))-1)*100)</f>
        <v>12.72727272727272</v>
      </c>
      <c r="T589" s="667">
        <f>IF(INDEX(Historical!$F$7:$F$1213,MATCH(B589,Historical!$B$7:$B$1244,0))=0,"n/a",((INDEX(Historical!$C$7:$C$1222,MATCH(B589,Historical!$B$7:$B$1244,0))/INDEX(Historical!$F$7:$F$1213,MATCH(B589,Historical!$B$7:$B$1244,0)))^(1/3)-1)*100)</f>
        <v>8.9055846181262268</v>
      </c>
      <c r="U589" s="667">
        <f>IF(INDEX(Historical!$H$7:$H$1213,MATCH(B589,Historical!$B$7:$B$1244,0))=0,"n/a",((INDEX(Historical!$C$7:$C$1222,MATCH(B589,Historical!$B$7:$B$1244,0))/INDEX(Historical!$H$7:$H$1213,MATCH(B589,Historical!$B$7:$B$1244,0)))^(1/5)-1)*100)</f>
        <v>25.39272451403496</v>
      </c>
      <c r="V589" s="667" t="str">
        <f>IF(INDEX(Historical!$N$7:$N$1213,MATCH(B589,Historical!$B$7:$B$1244,0))=0,"n/a",((INDEX(Historical!$C$7:$C$1222,MATCH(B589,Historical!$B$7:$B$1244,0))/INDEX(Historical!$N$7:$N$1213,MATCH(B589,Historical!$B$7:$B$1244,0)))^(1/10)-1)*100)</f>
        <v>n/a</v>
      </c>
      <c r="W589" s="668" t="str">
        <f>IF(OR(U589&lt;=0,U589="n/a",V589&lt;=0,V589="n/a"),"n/a",U589/V589)</f>
        <v>n/a</v>
      </c>
      <c r="X589" s="669">
        <f>IF(OR(AJ589&lt;=0,AJ589="n/a",U589&lt;=0,U589="n/a"),"n/a",U589/AJ589)</f>
        <v>1.1386871979387874</v>
      </c>
      <c r="Y589" s="640"/>
      <c r="Z589" s="618">
        <f>IF(OR(AC589&lt;0.01,AC589="n/a"),"n/a",M589/AC589*100)</f>
        <v>14.0625</v>
      </c>
      <c r="AA589" s="841">
        <f>IF(OR(AC589&lt;0.01,AC589="n/a"),"n/a",I589/AC589)</f>
        <v>10.9609375</v>
      </c>
      <c r="AB589" s="842">
        <v>12</v>
      </c>
      <c r="AC589" s="821">
        <v>2.56</v>
      </c>
      <c r="AD589" s="821">
        <v>2.89</v>
      </c>
      <c r="AE589" s="821">
        <v>0.76</v>
      </c>
      <c r="AF589" s="821">
        <v>1.76</v>
      </c>
      <c r="AG589" s="821">
        <v>17.100000000000001</v>
      </c>
      <c r="AH589" s="821">
        <v>12.5</v>
      </c>
      <c r="AI589" s="821">
        <v>11.3</v>
      </c>
      <c r="AJ589" s="821">
        <v>22.3</v>
      </c>
      <c r="AK589" s="821">
        <v>3.7900000000000005</v>
      </c>
      <c r="AL589" s="833">
        <v>5020</v>
      </c>
      <c r="AM589" s="827">
        <v>0.70000000000000007</v>
      </c>
      <c r="AN589" s="821">
        <v>0.08</v>
      </c>
      <c r="AO589" s="705">
        <f>IF(U589="n/a","n/a",IF(AA589&lt;0,"n/a",IF(AA589="n/a","n/a",J589+U589-AA589)))</f>
        <v>15.71475208887459</v>
      </c>
      <c r="AP589" s="706">
        <f>IF(U589="n/a","n/a",J589+U589)</f>
        <v>26.67568958887459</v>
      </c>
      <c r="AQ589" s="843">
        <f>IF(OR(AC589&lt;0.01,AC589="n/a",AF589="n/a"),"n/a",(I589/SQRT(22.5*AC589*(I589/AF589))-1)*100)</f>
        <v>-7.4047037431766221</v>
      </c>
      <c r="AR589" s="618">
        <f>INDEX(Historical!$C$7:$C$1222,MATCH(B589,Historical!$B$7:$B$1244,0))*IF(AH589="n/a",1.03,IF(AH589&lt;0,1.01,IF(AH589&gt;10,1.1,(1+AH589/100))))</f>
        <v>0.34100000000000003</v>
      </c>
      <c r="AS589" s="841">
        <f>IF($AI589="n/a",1.03*AR589,IF($AI589&lt;0,1.01*AR589,IF($AI589&gt;10,1.1*AR589,(1+$AI589/100)*AR589)))</f>
        <v>0.37510000000000004</v>
      </c>
      <c r="AT589" s="841">
        <f>IF($AK589="n/a",1.03*AS589,IF($AK589&lt;0,1.01*AS589,IF($AK589&gt;10,1.1*AS589,(1+$AK589/100)*AS589)))</f>
        <v>0.38931629000000006</v>
      </c>
      <c r="AU589" s="841">
        <f>IF($AK589="n/a",1.03*AT589,IF($AK589&lt;0,1.01*AT589,IF($AK589&gt;10,1.1*AT589,(1+$AK589/100)*AT589)))</f>
        <v>0.40407137739100008</v>
      </c>
      <c r="AV589" s="841">
        <f>IF($AK589="n/a",1.03*AU589,IF($AK589&lt;0,1.01*AU589,IF($AK589&gt;10,1.1*AU589,(1+$AK589/100)*AU589)))</f>
        <v>0.41938568259411901</v>
      </c>
      <c r="AW589" s="618">
        <f>SUM(AR589:AV589)</f>
        <v>1.9288733499851194</v>
      </c>
      <c r="AX589" s="713">
        <f>AW589/I589*100</f>
        <v>6.874103171721738</v>
      </c>
      <c r="AY589" s="887">
        <v>1.06</v>
      </c>
      <c r="AZ589" s="827">
        <v>38.5</v>
      </c>
      <c r="BA589" s="827">
        <v>-9.2799999999999994</v>
      </c>
      <c r="BB589" s="827">
        <v>6.94</v>
      </c>
      <c r="BC589" s="827">
        <v>17.059999999999999</v>
      </c>
      <c r="BD589" s="861"/>
      <c r="BE589" s="594">
        <v>2017</v>
      </c>
      <c r="BF589" s="853">
        <f>IF(BE589&gt;2020,0,IF(BE589&gt;2008,1,IF(BE589&gt;2001,2,IF(BE589&gt;1990,3,IF(BE589&gt;1980,4,IF(BE589&gt;1973,5,IF(BE589&gt;1970,6,IF(BE589&gt;1960,7,IF(BE589&gt;1958,8,IF(BE589&gt;1953,9,10))))))))))</f>
        <v>1</v>
      </c>
      <c r="BG589" s="837">
        <v>10.8</v>
      </c>
      <c r="BH589" s="820" t="s">
        <v>4443</v>
      </c>
      <c r="BI589" s="820" t="s">
        <v>4444</v>
      </c>
    </row>
    <row r="590" spans="1:61" s="819" customFormat="1" ht="12.75" customHeight="1" x14ac:dyDescent="0.2">
      <c r="A590" s="826" t="s">
        <v>5080</v>
      </c>
      <c r="B590" s="575" t="s">
        <v>2777</v>
      </c>
      <c r="C590" s="885" t="s">
        <v>107</v>
      </c>
      <c r="D590" s="885" t="s">
        <v>4197</v>
      </c>
      <c r="E590" s="699">
        <v>9</v>
      </c>
      <c r="F590" s="1122">
        <v>533</v>
      </c>
      <c r="G590" s="1116" t="s">
        <v>114</v>
      </c>
      <c r="H590" s="1116" t="s">
        <v>114</v>
      </c>
      <c r="I590" t="n">
        <v>30.25</v>
      </c>
      <c r="J590" s="618">
        <f>(M590/I590)*100</f>
        <v>3.2528103324563502</v>
      </c>
      <c r="K590" s="832">
        <v>0.34</v>
      </c>
      <c r="L590" s="842">
        <v>4</v>
      </c>
      <c r="M590" s="609">
        <f>K590*L590</f>
        <v>1.36</v>
      </c>
      <c r="N590" s="825" t="s">
        <v>162</v>
      </c>
      <c r="O590" s="700">
        <v>0.33</v>
      </c>
      <c r="P590" s="999">
        <v>44636</v>
      </c>
      <c r="Q590" s="999">
        <v>44652</v>
      </c>
      <c r="R590" s="609">
        <f>(K590-O590)/O590*100</f>
        <v>3.0303030303030329</v>
      </c>
      <c r="S590" s="667">
        <f>IF(INDEX(Historical!$D$7:$D$1220,MATCH(B590,Historical!$B$7:$B$1244,0))=0,"n/a",(INDEX(Historical!$C$7:$C$1222,MATCH(B590,Historical!$B$7:$B$1244,0))/INDEX(Historical!$D$7:$D$1220,MATCH(B590,Historical!$B$7:$B$1244,0))-1)*100)</f>
        <v>2.2727272727272707</v>
      </c>
      <c r="T590" s="667">
        <f>IF(INDEX(Historical!$F$7:$F$1213,MATCH(B590,Historical!$B$7:$B$1244,0))=0,"n/a",((INDEX(Historical!$C$7:$C$1222,MATCH(B590,Historical!$B$7:$B$1244,0))/INDEX(Historical!$F$7:$F$1213,MATCH(B590,Historical!$B$7:$B$1244,0)))^(1/3)-1)*100)</f>
        <v>5.4901660750877879</v>
      </c>
      <c r="U590" s="667">
        <f>IF(INDEX(Historical!$H$7:$H$1213,MATCH(B590,Historical!$B$7:$B$1244,0))=0,"n/a",((INDEX(Historical!$C$7:$C$1222,MATCH(B590,Historical!$B$7:$B$1244,0))/INDEX(Historical!$H$7:$H$1213,MATCH(B590,Historical!$B$7:$B$1244,0)))^(1/5)-1)*100)</f>
        <v>18.820611352011476</v>
      </c>
      <c r="V590" s="667">
        <f>IF(INDEX(Historical!$N$7:$N$1213,MATCH(B590,Historical!$B$7:$B$1244,0))=0,"n/a",((INDEX(Historical!$C$7:$C$1222,MATCH(B590,Historical!$B$7:$B$1244,0))/INDEX(Historical!$N$7:$N$1213,MATCH(B590,Historical!$B$7:$B$1244,0)))^(1/10)-1)*100)</f>
        <v>42.176355577850266</v>
      </c>
      <c r="W590" s="668">
        <f>IF(OR(U590&lt;=0,U590="n/a",V590&lt;=0,V590="n/a"),"n/a",U590/V590)</f>
        <v>0.44623607455300113</v>
      </c>
      <c r="X590" s="669">
        <f>IF(OR(AJ590&lt;=0,AJ590="n/a",U590&lt;=0,U590="n/a"),"n/a",U590/AJ590)</f>
        <v>0.89621958819102265</v>
      </c>
      <c r="Y590" s="640"/>
      <c r="Z590" s="618">
        <f>IF(OR(AC590&lt;0.01,AC590="n/a"),"n/a",M590/AC590*100)</f>
        <v>27.474747474747474</v>
      </c>
      <c r="AA590" s="841">
        <f>IF(OR(AC590&lt;0.01,AC590="n/a"),"n/a",I590/AC590)</f>
        <v>8.446464646464646</v>
      </c>
      <c r="AB590" s="842">
        <v>12</v>
      </c>
      <c r="AC590" s="821">
        <v>4.95</v>
      </c>
      <c r="AD590" s="821">
        <v>1.06</v>
      </c>
      <c r="AE590" s="821">
        <v>2.95</v>
      </c>
      <c r="AF590" s="821">
        <v>1.65</v>
      </c>
      <c r="AG590" s="821">
        <v>16.8</v>
      </c>
      <c r="AH590" s="821">
        <v>114.9</v>
      </c>
      <c r="AI590" s="821">
        <v>4.1099999999999994</v>
      </c>
      <c r="AJ590" s="821">
        <v>21</v>
      </c>
      <c r="AK590" s="821">
        <v>8</v>
      </c>
      <c r="AL590" s="833">
        <v>6120</v>
      </c>
      <c r="AM590" s="827">
        <v>0.5</v>
      </c>
      <c r="AN590" s="821">
        <v>1.2</v>
      </c>
      <c r="AO590" s="705">
        <f>IF(U590="n/a","n/a",IF(AA590&lt;0,"n/a",IF(AA590="n/a","n/a",J590+U590-AA590)))</f>
        <v>13.626957038003178</v>
      </c>
      <c r="AP590" s="706">
        <f>IF(U590="n/a","n/a",J590+U590)</f>
        <v>22.073421684467824</v>
      </c>
      <c r="AQ590" s="843">
        <f>IF(OR(AC590&lt;0.01,AC590="n/a",AF590="n/a"),"n/a",(I590/SQRT(22.5*AC590*(I590/AF590))-1)*100)</f>
        <v>-21.297559922998111</v>
      </c>
      <c r="AR590" s="618">
        <f>INDEX(Historical!$C$7:$C$1222,MATCH(B590,Historical!$B$7:$B$1244,0))*IF(AH590="n/a",1.03,IF(AH590&lt;0,1.01,IF(AH590&gt;10,1.1,(1+AH590/100))))</f>
        <v>1.4850000000000003</v>
      </c>
      <c r="AS590" s="841">
        <f>IF($AI590="n/a",1.03*AR590,IF($AI590&lt;0,1.01*AR590,IF($AI590&gt;10,1.1*AR590,(1+$AI590/100)*AR590)))</f>
        <v>1.5460335000000003</v>
      </c>
      <c r="AT590" s="841">
        <f>IF($AK590="n/a",1.03*AS590,IF($AK590&lt;0,1.01*AS590,IF($AK590&gt;10,1.1*AS590,(1+$AK590/100)*AS590)))</f>
        <v>1.6697161800000004</v>
      </c>
      <c r="AU590" s="841">
        <f>IF($AK590="n/a",1.03*AT590,IF($AK590&lt;0,1.01*AT590,IF($AK590&gt;10,1.1*AT590,(1+$AK590/100)*AT590)))</f>
        <v>1.8032934744000007</v>
      </c>
      <c r="AV590" s="841">
        <f>IF($AK590="n/a",1.03*AU590,IF($AK590&lt;0,1.01*AU590,IF($AK590&gt;10,1.1*AU590,(1+$AK590/100)*AU590)))</f>
        <v>1.9475569523520009</v>
      </c>
      <c r="AW590" s="618">
        <f>SUM(AR590:AV590)</f>
        <v>8.4516001067520019</v>
      </c>
      <c r="AX590" s="713">
        <f>AW590/I590*100</f>
        <v>20.214303053700075</v>
      </c>
      <c r="AY590" s="887">
        <v>1.39</v>
      </c>
      <c r="AZ590" s="827">
        <v>22.45</v>
      </c>
      <c r="BA590" s="827">
        <v>-20.74</v>
      </c>
      <c r="BB590" s="827">
        <v>4.66</v>
      </c>
      <c r="BC590" s="827">
        <v>4.99</v>
      </c>
      <c r="BD590" s="861"/>
      <c r="BE590" s="594">
        <v>2014</v>
      </c>
      <c r="BF590" s="853">
        <f>IF(BE590&gt;2020,0,IF(BE590&gt;2008,1,IF(BE590&gt;2001,2,IF(BE590&gt;1990,3,IF(BE590&gt;1980,4,IF(BE590&gt;1973,5,IF(BE590&gt;1970,6,IF(BE590&gt;1960,7,IF(BE590&gt;1958,8,IF(BE590&gt;1953,9,10))))))))))</f>
        <v>1</v>
      </c>
      <c r="BG590" s="837">
        <v>1.2</v>
      </c>
      <c r="BH590" s="820" t="s">
        <v>4443</v>
      </c>
      <c r="BI590" s="820" t="s">
        <v>4444</v>
      </c>
    </row>
    <row r="591" spans="1:61" s="819" customFormat="1" ht="12.75" customHeight="1" x14ac:dyDescent="0.2">
      <c r="A591" s="819" t="s">
        <v>5081</v>
      </c>
      <c r="B591" s="575" t="s">
        <v>773</v>
      </c>
      <c r="C591" s="885" t="s">
        <v>130</v>
      </c>
      <c r="D591" s="885" t="s">
        <v>4188</v>
      </c>
      <c r="E591" s="699">
        <v>22</v>
      </c>
      <c r="F591" s="1122">
        <v>155</v>
      </c>
      <c r="G591" s="1095" t="s">
        <v>36</v>
      </c>
      <c r="H591" s="1095" t="s">
        <v>114</v>
      </c>
      <c r="I591" t="n">
        <v>69.34</v>
      </c>
      <c r="J591" s="618">
        <f>(M591/I591)*100</f>
        <v>4.3133523628290513</v>
      </c>
      <c r="K591" s="832">
        <v>0.68</v>
      </c>
      <c r="L591" s="842">
        <v>4</v>
      </c>
      <c r="M591" s="609">
        <f>K591*L591</f>
        <v>2.72</v>
      </c>
      <c r="N591" s="825" t="s">
        <v>774</v>
      </c>
      <c r="O591" s="700">
        <v>0.66</v>
      </c>
      <c r="P591" s="603">
        <v>44694</v>
      </c>
      <c r="Q591" s="603">
        <v>44718</v>
      </c>
      <c r="R591" s="609">
        <f>(K591-O591)/O591*100</f>
        <v>3.0303030303030329</v>
      </c>
      <c r="S591" s="667">
        <f>IF(INDEX(Historical!$D$7:$D$1220,MATCH(B591,Historical!$B$7:$B$1244,0))=0,"n/a",(INDEX(Historical!$C$7:$C$1222,MATCH(B591,Historical!$B$7:$B$1244,0))/INDEX(Historical!$D$7:$D$1220,MATCH(B591,Historical!$B$7:$B$1244,0))-1)*100)</f>
        <v>3.0534351145038219</v>
      </c>
      <c r="T591" s="667">
        <f>IF(INDEX(Historical!$F$7:$F$1213,MATCH(B591,Historical!$B$7:$B$1244,0))=0,"n/a",((INDEX(Historical!$C$7:$C$1222,MATCH(B591,Historical!$B$7:$B$1244,0))/INDEX(Historical!$F$7:$F$1213,MATCH(B591,Historical!$B$7:$B$1244,0)))^(1/3)-1)*100)</f>
        <v>3.1516594382339447</v>
      </c>
      <c r="U591" s="667">
        <f>IF(INDEX(Historical!$H$7:$H$1213,MATCH(B591,Historical!$B$7:$B$1244,0))=0,"n/a",((INDEX(Historical!$C$7:$C$1222,MATCH(B591,Historical!$B$7:$B$1244,0))/INDEX(Historical!$H$7:$H$1213,MATCH(B591,Historical!$B$7:$B$1244,0)))^(1/5)-1)*100)</f>
        <v>3.2588266169875757</v>
      </c>
      <c r="V591" s="667">
        <f>IF(INDEX(Historical!$N$7:$N$1213,MATCH(B591,Historical!$B$7:$B$1244,0))=0,"n/a",((INDEX(Historical!$C$7:$C$1222,MATCH(B591,Historical!$B$7:$B$1244,0))/INDEX(Historical!$N$7:$N$1213,MATCH(B591,Historical!$B$7:$B$1244,0)))^(1/10)-1)*100)</f>
        <v>3.3475709764810846</v>
      </c>
      <c r="W591" s="668">
        <f>IF(OR(U591&lt;=0,U591="n/a",V591&lt;=0,V591="n/a"),"n/a",U591/V591)</f>
        <v>0.97348992445059501</v>
      </c>
      <c r="X591" s="669">
        <f>IF(OR(AJ591&lt;=0,AJ591="n/a",U591&lt;=0,U591="n/a"),"n/a",U591/AJ591)</f>
        <v>7.8337178292970572E-2</v>
      </c>
      <c r="Y591" s="830"/>
      <c r="Z591" s="618">
        <f>IF(OR(AC591&lt;0.01,AC591="n/a"),"n/a",M591/AC591*100)</f>
        <v>83.180428134556578</v>
      </c>
      <c r="AA591" s="841">
        <f>IF(OR(AC591&lt;0.01,AC591="n/a"),"n/a",I591/AC591)</f>
        <v>19.284403669724771</v>
      </c>
      <c r="AB591" s="842">
        <v>12</v>
      </c>
      <c r="AC591" s="821">
        <v>3.27</v>
      </c>
      <c r="AD591" s="821">
        <v>3.04</v>
      </c>
      <c r="AE591" s="821">
        <v>2.4</v>
      </c>
      <c r="AF591" s="821">
        <v>2.31</v>
      </c>
      <c r="AG591" s="821">
        <v>11.899999999999999</v>
      </c>
      <c r="AH591" s="821">
        <v>45.5</v>
      </c>
      <c r="AI591" s="821">
        <v>11.459999999999999</v>
      </c>
      <c r="AJ591" s="821">
        <v>41.6</v>
      </c>
      <c r="AK591" s="821">
        <v>6.4799999999999995</v>
      </c>
      <c r="AL591" s="833">
        <v>70290</v>
      </c>
      <c r="AM591" s="827">
        <v>0.1</v>
      </c>
      <c r="AN591" s="821">
        <v>1.89</v>
      </c>
      <c r="AO591" s="705">
        <f>IF(U591="n/a","n/a",IF(AA591&lt;0,"n/a",IF(AA591="n/a","n/a",J591+U591-AA591)))</f>
        <v>-11.712224689908144</v>
      </c>
      <c r="AP591" s="706">
        <f>IF(U591="n/a","n/a",J591+U591)</f>
        <v>7.572178979816627</v>
      </c>
      <c r="AQ591" s="843">
        <f>IF(OR(AC591&lt;0.01,AC591="n/a",AF591="n/a"),"n/a",(I591/SQRT(22.5*AC591*(I591/AF591))-1)*100)</f>
        <v>40.707691453775062</v>
      </c>
      <c r="AR591" s="618">
        <f>INDEX(Historical!$C$7:$C$1222,MATCH(B591,Historical!$B$7:$B$1244,0))*IF(AH591="n/a",1.03,IF(AH591&lt;0,1.01,IF(AH591&gt;10,1.1,(1+AH591/100))))</f>
        <v>2.9700000000000006</v>
      </c>
      <c r="AS591" s="841">
        <f>IF($AI591="n/a",1.03*AR591,IF($AI591&lt;0,1.01*AR591,IF($AI591&gt;10,1.1*AR591,(1+$AI591/100)*AR591)))</f>
        <v>3.2670000000000008</v>
      </c>
      <c r="AT591" s="841">
        <f>IF($AK591="n/a",1.03*AS591,IF($AK591&lt;0,1.01*AS591,IF($AK591&gt;10,1.1*AS591,(1+$AK591/100)*AS591)))</f>
        <v>3.4787016000000008</v>
      </c>
      <c r="AU591" s="841">
        <f>IF($AK591="n/a",1.03*AT591,IF($AK591&lt;0,1.01*AT591,IF($AK591&gt;10,1.1*AT591,(1+$AK591/100)*AT591)))</f>
        <v>3.7041214636800008</v>
      </c>
      <c r="AV591" s="841">
        <f>IF($AK591="n/a",1.03*AU591,IF($AK591&lt;0,1.01*AU591,IF($AK591&gt;10,1.1*AU591,(1+$AK591/100)*AU591)))</f>
        <v>3.9441485345264646</v>
      </c>
      <c r="AW591" s="618">
        <f>SUM(AR591:AV591)</f>
        <v>17.363971598206469</v>
      </c>
      <c r="AX591" s="713">
        <f>AW591/I591*100</f>
        <v>27.535635265154561</v>
      </c>
      <c r="AY591" s="887">
        <v>0.48</v>
      </c>
      <c r="AZ591" s="827">
        <v>7.1499999999999995</v>
      </c>
      <c r="BA591" s="827">
        <v>-21.73</v>
      </c>
      <c r="BB591" s="827">
        <v>-8.1</v>
      </c>
      <c r="BC591" s="827">
        <v>-11.01</v>
      </c>
      <c r="BD591" s="861"/>
      <c r="BE591" s="594">
        <v>2001</v>
      </c>
      <c r="BF591" s="853">
        <f>IF(BE591&gt;2020,0,IF(BE591&gt;2008,1,IF(BE591&gt;2001,2,IF(BE591&gt;1990,3,IF(BE591&gt;1980,4,IF(BE591&gt;1973,5,IF(BE591&gt;1970,6,IF(BE591&gt;1960,7,IF(BE591&gt;1958,8,IF(BE591&gt;1953,9,10))))))))))</f>
        <v>3</v>
      </c>
      <c r="BG591" s="837">
        <v>2.7</v>
      </c>
      <c r="BH591" s="820" t="s">
        <v>4443</v>
      </c>
      <c r="BI591" s="820" t="s">
        <v>4444</v>
      </c>
    </row>
    <row r="592" spans="1:61" s="819" customFormat="1" ht="12.75" customHeight="1" x14ac:dyDescent="0.2">
      <c r="A592" s="826" t="s">
        <v>5082</v>
      </c>
      <c r="B592" s="575" t="s">
        <v>1608</v>
      </c>
      <c r="C592" s="885" t="s">
        <v>107</v>
      </c>
      <c r="D592" s="885" t="s">
        <v>4197</v>
      </c>
      <c r="E592" s="699">
        <v>11</v>
      </c>
      <c r="F592" s="1122">
        <v>418</v>
      </c>
      <c r="G592" s="1105" t="s">
        <v>105</v>
      </c>
      <c r="H592" s="1105" t="s">
        <v>105</v>
      </c>
      <c r="I592" t="n">
        <v>18.2</v>
      </c>
      <c r="J592" s="618">
        <f>(M592/I592)*100</f>
        <v>2.4516737388024517</v>
      </c>
      <c r="K592" s="832">
        <v>0.13</v>
      </c>
      <c r="L592" s="842">
        <v>4</v>
      </c>
      <c r="M592" s="609">
        <f>K592*L592</f>
        <v>0.52</v>
      </c>
      <c r="N592" s="825" t="s">
        <v>499</v>
      </c>
      <c r="O592" s="700">
        <v>0.12</v>
      </c>
      <c r="P592" s="603">
        <v>44658</v>
      </c>
      <c r="Q592" s="603">
        <v>44673</v>
      </c>
      <c r="R592" s="609">
        <f>(K592-O592)/O592*100</f>
        <v>8.333333333333341</v>
      </c>
      <c r="S592" s="667">
        <f>IF(INDEX(Historical!$D$7:$D$1220,MATCH(B592,Historical!$B$7:$B$1244,0))=0,"n/a",(INDEX(Historical!$C$7:$C$1222,MATCH(B592,Historical!$B$7:$B$1244,0))/INDEX(Historical!$D$7:$D$1220,MATCH(B592,Historical!$B$7:$B$1244,0))-1)*100)</f>
        <v>7.3684210526315796</v>
      </c>
      <c r="T592" s="667">
        <f>IF(INDEX(Historical!$F$7:$F$1213,MATCH(B592,Historical!$B$7:$B$1244,0))=0,"n/a",((INDEX(Historical!$C$7:$C$1222,MATCH(B592,Historical!$B$7:$B$1244,0))/INDEX(Historical!$F$7:$F$1213,MATCH(B592,Historical!$B$7:$B$1244,0)))^(1/3)-1)*100)</f>
        <v>4.2603601458844453</v>
      </c>
      <c r="U592" s="667">
        <f>IF(INDEX(Historical!$H$7:$H$1213,MATCH(B592,Historical!$B$7:$B$1244,0))=0,"n/a",((INDEX(Historical!$C$7:$C$1222,MATCH(B592,Historical!$B$7:$B$1244,0))/INDEX(Historical!$H$7:$H$1213,MATCH(B592,Historical!$B$7:$B$1244,0)))^(1/5)-1)*100)</f>
        <v>4.4617420086995985</v>
      </c>
      <c r="V592" s="667">
        <f>IF(INDEX(Historical!$N$7:$N$1213,MATCH(B592,Historical!$B$7:$B$1244,0))=0,"n/a",((INDEX(Historical!$C$7:$C$1222,MATCH(B592,Historical!$B$7:$B$1244,0))/INDEX(Historical!$N$7:$N$1213,MATCH(B592,Historical!$B$7:$B$1244,0)))^(1/10)-1)*100)</f>
        <v>12.29101807652131</v>
      </c>
      <c r="W592" s="668">
        <f>IF(OR(U592&lt;=0,U592="n/a",V592&lt;=0,V592="n/a"),"n/a",U592/V592)</f>
        <v>0.36300833510468583</v>
      </c>
      <c r="X592" s="669" t="str">
        <f>IF(OR(AJ592&lt;=0,AJ592="n/a",U592&lt;=0,U592="n/a"),"n/a",U592/AJ592)</f>
        <v>n/a</v>
      </c>
      <c r="Y592" s="640"/>
      <c r="Z592" s="618" t="str">
        <f>IF(OR(AC592&lt;0.01,AC592="n/a"),"n/a",M592/AC592*100)</f>
        <v>n/a</v>
      </c>
      <c r="AA592" s="841" t="str">
        <f>IF(OR(AC592&lt;0.01,AC592="n/a"),"n/a",I592/AC592)</f>
        <v>n/a</v>
      </c>
      <c r="AB592" s="842">
        <v>12</v>
      </c>
      <c r="AC592" s="821" t="s">
        <v>135</v>
      </c>
      <c r="AD592" s="821" t="s">
        <v>135</v>
      </c>
      <c r="AE592" s="821" t="s">
        <v>135</v>
      </c>
      <c r="AF592" s="821" t="s">
        <v>135</v>
      </c>
      <c r="AG592" s="821" t="s">
        <v>135</v>
      </c>
      <c r="AH592" s="821" t="s">
        <v>135</v>
      </c>
      <c r="AI592" s="821" t="s">
        <v>135</v>
      </c>
      <c r="AJ592" s="821" t="s">
        <v>135</v>
      </c>
      <c r="AK592" s="821" t="s">
        <v>135</v>
      </c>
      <c r="AL592" s="833" t="s">
        <v>135</v>
      </c>
      <c r="AM592" s="827" t="s">
        <v>135</v>
      </c>
      <c r="AN592" s="821" t="s">
        <v>135</v>
      </c>
      <c r="AO592" s="705" t="str">
        <f>IF(U592="n/a","n/a",IF(AA592&lt;0,"n/a",IF(AA592="n/a","n/a",J592+U592-AA592)))</f>
        <v>n/a</v>
      </c>
      <c r="AP592" s="706">
        <f>IF(U592="n/a","n/a",J592+U592)</f>
        <v>6.9134157475020501</v>
      </c>
      <c r="AQ592" s="843" t="str">
        <f>IF(OR(AC592&lt;0.01,AC592="n/a",AF592="n/a"),"n/a",(I592/SQRT(22.5*AC592*(I592/AF592))-1)*100)</f>
        <v>n/a</v>
      </c>
      <c r="AR592" s="618">
        <f>INDEX(Historical!$C$7:$C$1222,MATCH(B592,Historical!$B$7:$B$1244,0))*IF(AH592="n/a",1.03,IF(AH592&lt;0,1.01,IF(AH592&gt;10,1.1,(1+AH592/100))))</f>
        <v>0.52529999999999999</v>
      </c>
      <c r="AS592" s="841">
        <f>IF($AI592="n/a",1.03*AR592,IF($AI592&lt;0,1.01*AR592,IF($AI592&gt;10,1.1*AR592,(1+$AI592/100)*AR592)))</f>
        <v>0.54105899999999996</v>
      </c>
      <c r="AT592" s="841">
        <f>IF($AK592="n/a",1.03*AS592,IF($AK592&lt;0,1.01*AS592,IF($AK592&gt;10,1.1*AS592,(1+$AK592/100)*AS592)))</f>
        <v>0.55729076999999994</v>
      </c>
      <c r="AU592" s="841">
        <f>IF($AK592="n/a",1.03*AT592,IF($AK592&lt;0,1.01*AT592,IF($AK592&gt;10,1.1*AT592,(1+$AK592/100)*AT592)))</f>
        <v>0.57400949309999993</v>
      </c>
      <c r="AV592" s="841">
        <f>IF($AK592="n/a",1.03*AU592,IF($AK592&lt;0,1.01*AU592,IF($AK592&gt;10,1.1*AU592,(1+$AK592/100)*AU592)))</f>
        <v>0.59122977789299991</v>
      </c>
      <c r="AW592" s="618">
        <f>SUM(AR592:AV592)</f>
        <v>2.7888890409929994</v>
      </c>
      <c r="AX592" s="713">
        <f>AW592/I592*100</f>
        <v>13.148934658147096</v>
      </c>
      <c r="AY592" s="887" t="s">
        <v>135</v>
      </c>
      <c r="AZ592" s="827" t="s">
        <v>135</v>
      </c>
      <c r="BA592" s="827" t="s">
        <v>135</v>
      </c>
      <c r="BB592" s="827" t="s">
        <v>135</v>
      </c>
      <c r="BC592" s="827" t="s">
        <v>135</v>
      </c>
      <c r="BD592" s="861" t="s">
        <v>4126</v>
      </c>
      <c r="BE592" s="594">
        <v>2012</v>
      </c>
      <c r="BF592" s="853">
        <f>IF(BE592&gt;2020,0,IF(BE592&gt;2008,1,IF(BE592&gt;2001,2,IF(BE592&gt;1990,3,IF(BE592&gt;1980,4,IF(BE592&gt;1973,5,IF(BE592&gt;1970,6,IF(BE592&gt;1960,7,IF(BE592&gt;1958,8,IF(BE592&gt;1953,9,10))))))))))</f>
        <v>1</v>
      </c>
      <c r="BG592" s="837" t="s">
        <v>135</v>
      </c>
      <c r="BH592" s="820" t="s">
        <v>4443</v>
      </c>
      <c r="BI592" s="820" t="s">
        <v>4444</v>
      </c>
    </row>
    <row r="593" spans="1:61" s="819" customFormat="1" ht="12.75" customHeight="1" x14ac:dyDescent="0.2">
      <c r="A593" s="819" t="s">
        <v>5083</v>
      </c>
      <c r="B593" s="575" t="s">
        <v>336</v>
      </c>
      <c r="C593" s="885" t="s">
        <v>122</v>
      </c>
      <c r="D593" s="885" t="s">
        <v>4200</v>
      </c>
      <c r="E593" s="699">
        <v>40</v>
      </c>
      <c r="F593" s="1122">
        <v>67</v>
      </c>
      <c r="G593" s="1116" t="s">
        <v>36</v>
      </c>
      <c r="H593" s="1116" t="s">
        <v>36</v>
      </c>
      <c r="I593" t="n">
        <v>57.96</v>
      </c>
      <c r="J593" s="618">
        <f>(M593/I593)*100</f>
        <v>3.3186589908567559</v>
      </c>
      <c r="K593" s="832">
        <v>0.49</v>
      </c>
      <c r="L593" s="842">
        <v>4</v>
      </c>
      <c r="M593" s="609">
        <f>K593*L593</f>
        <v>1.96</v>
      </c>
      <c r="N593" s="825" t="s">
        <v>247</v>
      </c>
      <c r="O593" s="700">
        <v>0.45</v>
      </c>
      <c r="P593" s="603">
        <v>44690</v>
      </c>
      <c r="Q593" s="603">
        <v>44722</v>
      </c>
      <c r="R593" s="609">
        <f>(K593-O593)/O593*100</f>
        <v>8.888888888888884</v>
      </c>
      <c r="S593" s="667">
        <f>IF(INDEX(Historical!$D$7:$D$1220,MATCH(B593,Historical!$B$7:$B$1244,0))=0,"n/a",(INDEX(Historical!$C$7:$C$1222,MATCH(B593,Historical!$B$7:$B$1244,0))/INDEX(Historical!$D$7:$D$1220,MATCH(B593,Historical!$B$7:$B$1244,0))-1)*100)</f>
        <v>6.6666666666666652</v>
      </c>
      <c r="T593" s="667">
        <f>IF(INDEX(Historical!$F$7:$F$1213,MATCH(B593,Historical!$B$7:$B$1244,0))=0,"n/a",((INDEX(Historical!$C$7:$C$1222,MATCH(B593,Historical!$B$7:$B$1244,0))/INDEX(Historical!$F$7:$F$1213,MATCH(B593,Historical!$B$7:$B$1244,0)))^(1/3)-1)*100)</f>
        <v>4.139967013227519</v>
      </c>
      <c r="U593" s="667">
        <f>IF(INDEX(Historical!$H$7:$H$1213,MATCH(B593,Historical!$B$7:$B$1244,0))=0,"n/a",((INDEX(Historical!$C$7:$C$1222,MATCH(B593,Historical!$B$7:$B$1244,0))/INDEX(Historical!$H$7:$H$1213,MATCH(B593,Historical!$B$7:$B$1244,0)))^(1/5)-1)*100)</f>
        <v>4.5095797979590513</v>
      </c>
      <c r="V593" s="667">
        <f>IF(INDEX(Historical!$N$7:$N$1213,MATCH(B593,Historical!$B$7:$B$1244,0))=0,"n/a",((INDEX(Historical!$C$7:$C$1222,MATCH(B593,Historical!$B$7:$B$1244,0))/INDEX(Historical!$N$7:$N$1213,MATCH(B593,Historical!$B$7:$B$1244,0)))^(1/10)-1)*100)</f>
        <v>4.8999851542871342</v>
      </c>
      <c r="W593" s="668">
        <f>IF(OR(U593&lt;=0,U593="n/a",V593&lt;=0,V593="n/a"),"n/a",U593/V593)</f>
        <v>0.92032519609033792</v>
      </c>
      <c r="X593" s="669" t="str">
        <f>IF(OR(AJ593&lt;=0,AJ593="n/a",U593&lt;=0,U593="n/a"),"n/a",U593/AJ593)</f>
        <v>n/a</v>
      </c>
      <c r="Y593" s="638"/>
      <c r="Z593" s="618">
        <f>IF(OR(AC593&lt;0.01,AC593="n/a"),"n/a",M593/AC593*100)</f>
        <v>41.525423728813557</v>
      </c>
      <c r="AA593" s="841">
        <f>IF(OR(AC593&lt;0.01,AC593="n/a"),"n/a",I593/AC593)</f>
        <v>12.51271186440678</v>
      </c>
      <c r="AB593" s="842">
        <v>12</v>
      </c>
      <c r="AC593" s="821">
        <v>4.72</v>
      </c>
      <c r="AD593" s="821" t="s">
        <v>135</v>
      </c>
      <c r="AE593" s="821">
        <v>0.8</v>
      </c>
      <c r="AF593" s="821">
        <v>3.02</v>
      </c>
      <c r="AG593" s="821">
        <v>22.3</v>
      </c>
      <c r="AH593" s="821">
        <v>-141.9</v>
      </c>
      <c r="AI593" s="821">
        <v>5.24</v>
      </c>
      <c r="AJ593" s="821">
        <v>-18.2</v>
      </c>
      <c r="AK593" s="821">
        <v>-2.5499999999999998</v>
      </c>
      <c r="AL593" s="833">
        <v>5770</v>
      </c>
      <c r="AM593" s="827">
        <v>0.1</v>
      </c>
      <c r="AN593" s="821">
        <v>1.63</v>
      </c>
      <c r="AO593" s="705">
        <f>IF(U593="n/a","n/a",IF(AA593&lt;0,"n/a",IF(AA593="n/a","n/a",J593+U593-AA593)))</f>
        <v>-4.6844730755909731</v>
      </c>
      <c r="AP593" s="706">
        <f>IF(U593="n/a","n/a",J593+U593)</f>
        <v>7.8282387888158071</v>
      </c>
      <c r="AQ593" s="843">
        <f>IF(OR(AC593&lt;0.01,AC593="n/a",AF593="n/a"),"n/a",(I593/SQRT(22.5*AC593*(I593/AF593))-1)*100)</f>
        <v>29.594907016712789</v>
      </c>
      <c r="AR593" s="618">
        <f>INDEX(Historical!$C$7:$C$1222,MATCH(B593,Historical!$B$7:$B$1244,0))*IF(AH593="n/a",1.03,IF(AH593&lt;0,1.01,IF(AH593&gt;10,1.1,(1+AH593/100))))</f>
        <v>1.9392</v>
      </c>
      <c r="AS593" s="841">
        <f>IF($AI593="n/a",1.03*AR593,IF($AI593&lt;0,1.01*AR593,IF($AI593&gt;10,1.1*AR593,(1+$AI593/100)*AR593)))</f>
        <v>2.0408140800000001</v>
      </c>
      <c r="AT593" s="841">
        <f>IF($AK593="n/a",1.03*AS593,IF($AK593&lt;0,1.01*AS593,IF($AK593&gt;10,1.1*AS593,(1+$AK593/100)*AS593)))</f>
        <v>2.0612222207999999</v>
      </c>
      <c r="AU593" s="841">
        <f>IF($AK593="n/a",1.03*AT593,IF($AK593&lt;0,1.01*AT593,IF($AK593&gt;10,1.1*AT593,(1+$AK593/100)*AT593)))</f>
        <v>2.0818344430079998</v>
      </c>
      <c r="AV593" s="841">
        <f>IF($AK593="n/a",1.03*AU593,IF($AK593&lt;0,1.01*AU593,IF($AK593&gt;10,1.1*AU593,(1+$AK593/100)*AU593)))</f>
        <v>2.10265278743808</v>
      </c>
      <c r="AW593" s="618">
        <f>SUM(AR593:AV593)</f>
        <v>10.22572353124608</v>
      </c>
      <c r="AX593" s="713">
        <f>AW593/I593*100</f>
        <v>17.314127211727193</v>
      </c>
      <c r="AY593" s="887">
        <v>0.7</v>
      </c>
      <c r="AZ593" s="827">
        <v>14.64</v>
      </c>
      <c r="BA593" s="827">
        <v>-11.93</v>
      </c>
      <c r="BB593" s="827">
        <v>-1.68</v>
      </c>
      <c r="BC593" s="827">
        <v>-1.59</v>
      </c>
      <c r="BD593" s="861"/>
      <c r="BE593" s="594">
        <v>1983</v>
      </c>
      <c r="BF593" s="853">
        <f>IF(BE593&gt;2020,0,IF(BE593&gt;2008,1,IF(BE593&gt;2001,2,IF(BE593&gt;1990,3,IF(BE593&gt;1980,4,IF(BE593&gt;1973,5,IF(BE593&gt;1970,6,IF(BE593&gt;1960,7,IF(BE593&gt;1958,8,IF(BE593&gt;1953,9,10))))))))))</f>
        <v>4</v>
      </c>
      <c r="BG593" s="837">
        <v>6.5</v>
      </c>
      <c r="BH593" s="820" t="s">
        <v>4443</v>
      </c>
      <c r="BI593" s="820" t="s">
        <v>4444</v>
      </c>
    </row>
    <row r="594" spans="1:61" s="819" customFormat="1" ht="12.75" customHeight="1" x14ac:dyDescent="0.2">
      <c r="A594" s="819" t="s">
        <v>5369</v>
      </c>
      <c r="B594" s="575" t="s">
        <v>5365</v>
      </c>
      <c r="C594" s="885" t="s">
        <v>107</v>
      </c>
      <c r="D594" s="885" t="s">
        <v>4197</v>
      </c>
      <c r="E594" s="699">
        <v>5</v>
      </c>
      <c r="F594" s="1122">
        <v>702</v>
      </c>
      <c r="G594" s="1122" t="s">
        <v>105</v>
      </c>
      <c r="H594" s="1122" t="s">
        <v>105</v>
      </c>
      <c r="I594" s="829">
        <v>26.29</v>
      </c>
      <c r="J594" s="618">
        <f>(M594/I594)*100</f>
        <v>1.9779383796120198</v>
      </c>
      <c r="K594" s="832">
        <v>0.13</v>
      </c>
      <c r="L594" s="842">
        <v>4</v>
      </c>
      <c r="M594" s="609">
        <f>K594*L594</f>
        <v>0.52</v>
      </c>
      <c r="N594" s="825" t="s">
        <v>106</v>
      </c>
      <c r="O594" s="700">
        <v>0.12</v>
      </c>
      <c r="P594" s="603">
        <v>44953</v>
      </c>
      <c r="Q594" s="603">
        <v>44970</v>
      </c>
      <c r="R594" s="609">
        <f>(K594-O594)/O594*100</f>
        <v>8.333333333333341</v>
      </c>
      <c r="S594" s="667">
        <f>IF(INDEX(Historical!$D$7:$D$1220,MATCH(B594,Historical!$B$7:$B$1244,0))=0,"n/a",(INDEX(Historical!$C$7:$C$1222,MATCH(B594,Historical!$B$7:$B$1244,0))/INDEX(Historical!$D$7:$D$1220,MATCH(B594,Historical!$B$7:$B$1244,0))-1)*100)</f>
        <v>53.333333333333321</v>
      </c>
      <c r="T594" s="667">
        <f>IF(INDEX(Historical!$F$7:$F$1213,MATCH(B594,Historical!$B$7:$B$1244,0))=0,"n/a",((INDEX(Historical!$C$7:$C$1222,MATCH(B594,Historical!$B$7:$B$1244,0))/INDEX(Historical!$F$7:$F$1213,MATCH(B594,Historical!$B$7:$B$1244,0)))^(1/3)-1)*100)</f>
        <v>97.182723323357223</v>
      </c>
      <c r="U594" s="667" t="str">
        <f>IF(INDEX(Historical!$H$7:$H$1213,MATCH(B594,Historical!$B$7:$B$1244,0))=0,"n/a",((INDEX(Historical!$C$7:$C$1222,MATCH(B594,Historical!$B$7:$B$1244,0))/INDEX(Historical!$H$7:$H$1213,MATCH(B594,Historical!$B$7:$B$1244,0)))^(1/5)-1)*100)</f>
        <v>n/a</v>
      </c>
      <c r="V594" s="667" t="str">
        <f>IF(INDEX(Historical!$N$7:$N$1213,MATCH(B594,Historical!$B$7:$B$1244,0))=0,"n/a",((INDEX(Historical!$C$7:$C$1222,MATCH(B594,Historical!$B$7:$B$1244,0))/INDEX(Historical!$N$7:$N$1213,MATCH(B594,Historical!$B$7:$B$1244,0)))^(1/10)-1)*100)</f>
        <v>n/a</v>
      </c>
      <c r="W594" s="668" t="str">
        <f>IF(OR(U594&lt;=0,U594="n/a",V594&lt;=0,V594="n/a"),"n/a",U594/V594)</f>
        <v>n/a</v>
      </c>
      <c r="X594" s="669" t="str">
        <f>IF(OR(AJ594&lt;=0,AJ594="n/a",U594&lt;=0,U594="n/a"),"n/a",U594/AJ594)</f>
        <v>n/a</v>
      </c>
      <c r="Y594" s="830"/>
      <c r="Z594" s="618">
        <f>IF(OR(AC594&lt;0.01,AC594="n/a"),"n/a",M594/AC594*100)</f>
        <v>16.099071207430342</v>
      </c>
      <c r="AA594" s="841">
        <f>IF(OR(AC594&lt;0.01,AC594="n/a"),"n/a",I594/AC594)</f>
        <v>8.1393188854489154</v>
      </c>
      <c r="AB594" s="842">
        <v>12</v>
      </c>
      <c r="AC594" s="821">
        <v>3.23</v>
      </c>
      <c r="AD594" s="821" t="s">
        <v>135</v>
      </c>
      <c r="AE594" s="821">
        <v>2.81</v>
      </c>
      <c r="AF594" s="821">
        <v>1.35</v>
      </c>
      <c r="AG594" s="821">
        <v>16</v>
      </c>
      <c r="AH594" s="821">
        <v>28.199999999999996</v>
      </c>
      <c r="AI594" s="821">
        <v>-4.42</v>
      </c>
      <c r="AJ594" s="821">
        <v>28.57</v>
      </c>
      <c r="AK594" s="821" t="s">
        <v>135</v>
      </c>
      <c r="AL594" s="833">
        <v>452.95</v>
      </c>
      <c r="AM594" s="827">
        <v>9.3000000000000007</v>
      </c>
      <c r="AN594" s="821">
        <v>0.36</v>
      </c>
      <c r="AO594" s="705" t="str">
        <f>IF(U594="n/a","n/a",IF(AA594&lt;0,"n/a",IF(AA594="n/a","n/a",J594+U594-AA594)))</f>
        <v>n/a</v>
      </c>
      <c r="AP594" s="706" t="str">
        <f>IF(U594="n/a","n/a",J594+U594)</f>
        <v>n/a</v>
      </c>
      <c r="AQ594" s="843">
        <f>IF(OR(AC594&lt;0.01,AC594="n/a",AF594="n/a"),"n/a",(I594/SQRT(22.5*AC594*(I594/AF594))-1)*100)</f>
        <v>-30.117303062422163</v>
      </c>
      <c r="AR594" s="618">
        <f>INDEX(Historical!$C$7:$C$1222,MATCH(B594,Historical!$B$7:$B$1244,0))*IF(AH594="n/a",1.03,IF(AH594&lt;0,1.01,IF(AH594&gt;10,1.1,(1+AH594/100))))</f>
        <v>0.50600000000000001</v>
      </c>
      <c r="AS594" s="841">
        <f>IF($AI594="n/a",1.03*AR594,IF($AI594&lt;0,1.01*AR594,IF($AI594&gt;10,1.1*AR594,(1+$AI594/100)*AR594)))</f>
        <v>0.51105999999999996</v>
      </c>
      <c r="AT594" s="841">
        <f>IF($AK594="n/a",1.03*AS594,IF($AK594&lt;0,1.01*AS594,IF($AK594&gt;10,1.1*AS594,(1+$AK594/100)*AS594)))</f>
        <v>0.52639179999999997</v>
      </c>
      <c r="AU594" s="841">
        <f>IF($AK594="n/a",1.03*AT594,IF($AK594&lt;0,1.01*AT594,IF($AK594&gt;10,1.1*AT594,(1+$AK594/100)*AT594)))</f>
        <v>0.54218355399999996</v>
      </c>
      <c r="AV594" s="841">
        <f>IF($AK594="n/a",1.03*AU594,IF($AK594&lt;0,1.01*AU594,IF($AK594&gt;10,1.1*AU594,(1+$AK594/100)*AU594)))</f>
        <v>0.55844906061999999</v>
      </c>
      <c r="AW594" s="618">
        <f>SUM(AR594:AV594)</f>
        <v>2.64408441462</v>
      </c>
      <c r="AX594" s="713">
        <f>AW594/I594*100</f>
        <v>10.057377005020921</v>
      </c>
      <c r="AY594" s="887">
        <v>0.64</v>
      </c>
      <c r="AZ594" s="827">
        <v>17</v>
      </c>
      <c r="BA594" s="827">
        <v>-17.740000000000002</v>
      </c>
      <c r="BB594" s="827">
        <v>-5.67</v>
      </c>
      <c r="BC594" s="827">
        <v>-3.2</v>
      </c>
      <c r="BD594" s="861"/>
      <c r="BE594" s="594">
        <v>2019</v>
      </c>
      <c r="BF594" s="853">
        <f>IF(BE594&gt;2020,0,IF(BE594&gt;2008,1,IF(BE594&gt;2001,2,IF(BE594&gt;1990,3,IF(BE594&gt;1980,4,IF(BE594&gt;1973,5,IF(BE594&gt;1970,6,IF(BE594&gt;1960,7,IF(BE594&gt;1958,8,IF(BE594&gt;1953,9,10))))))))))</f>
        <v>1</v>
      </c>
      <c r="BG594" s="837">
        <v>1.5</v>
      </c>
      <c r="BH594" s="820" t="s">
        <v>4443</v>
      </c>
      <c r="BI594" s="820" t="s">
        <v>4444</v>
      </c>
    </row>
    <row r="595" spans="1:61" s="819" customFormat="1" ht="12.75" customHeight="1" x14ac:dyDescent="0.2">
      <c r="A595" s="826" t="s">
        <v>326</v>
      </c>
      <c r="B595" s="1080" t="s">
        <v>327</v>
      </c>
      <c r="C595" s="885" t="s">
        <v>107</v>
      </c>
      <c r="D595" s="885" t="s">
        <v>4193</v>
      </c>
      <c r="E595" s="699">
        <v>50</v>
      </c>
      <c r="F595" s="1122">
        <v>44</v>
      </c>
      <c r="G595" s="1122" t="s">
        <v>36</v>
      </c>
      <c r="H595" s="1122" t="s">
        <v>36</v>
      </c>
      <c r="I595" t="n">
        <v>333.64</v>
      </c>
      <c r="J595" s="618">
        <f>(M595/I595)*100</f>
        <v>1.0550996483001174</v>
      </c>
      <c r="K595" s="832">
        <v>0.9</v>
      </c>
      <c r="L595" s="842">
        <v>4</v>
      </c>
      <c r="M595" s="609">
        <f>K595*L595</f>
        <v>3.6</v>
      </c>
      <c r="N595" s="825" t="s">
        <v>110</v>
      </c>
      <c r="O595" s="700">
        <v>0.85</v>
      </c>
      <c r="P595" s="603">
        <v>44980</v>
      </c>
      <c r="Q595" s="603">
        <v>44995</v>
      </c>
      <c r="R595" s="609">
        <f>(K595-O595)/O595*100</f>
        <v>5.8823529411764763</v>
      </c>
      <c r="S595" s="667">
        <f>IF(INDEX(Historical!$D$7:$D$1220,MATCH(B595,Historical!$B$7:$B$1244,0))=0,"n/a",(INDEX(Historical!$C$7:$C$1222,MATCH(B595,Historical!$B$7:$B$1244,0))/INDEX(Historical!$D$7:$D$1220,MATCH(B595,Historical!$B$7:$B$1244,0))-1)*100)</f>
        <v>7.7922077922077948</v>
      </c>
      <c r="T595" s="667">
        <f>IF(INDEX(Historical!$F$7:$F$1213,MATCH(B595,Historical!$B$7:$B$1244,0))=0,"n/a",((INDEX(Historical!$C$7:$C$1222,MATCH(B595,Historical!$B$7:$B$1244,0))/INDEX(Historical!$F$7:$F$1213,MATCH(B595,Historical!$B$7:$B$1244,0)))^(1/3)-1)*100)</f>
        <v>13.344663874573094</v>
      </c>
      <c r="U595" s="667">
        <f>IF(INDEX(Historical!$H$7:$H$1213,MATCH(B595,Historical!$B$7:$B$1244,0))=0,"n/a",((INDEX(Historical!$C$7:$C$1222,MATCH(B595,Historical!$B$7:$B$1244,0))/INDEX(Historical!$H$7:$H$1213,MATCH(B595,Historical!$B$7:$B$1244,0)))^(1/5)-1)*100)</f>
        <v>15.148649061198993</v>
      </c>
      <c r="V595" s="667">
        <f>IF(INDEX(Historical!$N$7:$N$1213,MATCH(B595,Historical!$B$7:$B$1244,0))=0,"n/a",((INDEX(Historical!$C$7:$C$1222,MATCH(B595,Historical!$B$7:$B$1244,0))/INDEX(Historical!$N$7:$N$1213,MATCH(B595,Historical!$B$7:$B$1244,0)))^(1/10)-1)*100)</f>
        <v>12.526235798230934</v>
      </c>
      <c r="W595" s="668">
        <f>IF(OR(U595&lt;=0,U595="n/a",V595&lt;=0,V595="n/a"),"n/a",U595/V595)</f>
        <v>1.209353656214776</v>
      </c>
      <c r="X595" s="669">
        <f>IF(OR(AJ595&lt;=0,AJ595="n/a",U595&lt;=0,U595="n/a"),"n/a",U595/AJ595)</f>
        <v>1.5301665718382822</v>
      </c>
      <c r="Y595" s="637"/>
      <c r="Z595" s="618">
        <f>IF(OR(AC595&lt;0.01,AC595="n/a"),"n/a",M595/AC595*100)</f>
        <v>34.285714285714285</v>
      </c>
      <c r="AA595" s="841">
        <f>IF(OR(AC595&lt;0.01,AC595="n/a"),"n/a",I595/AC595)</f>
        <v>32.495238095238093</v>
      </c>
      <c r="AB595" s="842">
        <v>12</v>
      </c>
      <c r="AC595" s="821">
        <v>10.5</v>
      </c>
      <c r="AD595" s="821">
        <v>2.48</v>
      </c>
      <c r="AE595" s="821">
        <v>9.9700000000000006</v>
      </c>
      <c r="AF595" s="823">
        <v>3.04</v>
      </c>
      <c r="AG595" s="822">
        <v>8.5</v>
      </c>
      <c r="AH595" s="821">
        <v>-18.5</v>
      </c>
      <c r="AI595" s="821">
        <v>15.17</v>
      </c>
      <c r="AJ595" s="821">
        <v>9.9</v>
      </c>
      <c r="AK595" s="821">
        <v>13.100000000000001</v>
      </c>
      <c r="AL595" s="833">
        <v>111490</v>
      </c>
      <c r="AM595" s="827">
        <v>0.1</v>
      </c>
      <c r="AN595" s="823">
        <v>0.3</v>
      </c>
      <c r="AO595" s="705">
        <f>IF(U595="n/a","n/a",IF(AA595&lt;0,"n/a",IF(AA595="n/a","n/a",J595+U595-AA595)))</f>
        <v>-16.291489385738984</v>
      </c>
      <c r="AP595" s="706">
        <f>IF(U595="n/a","n/a",J595+U595)</f>
        <v>16.203748709499109</v>
      </c>
      <c r="AQ595" s="843">
        <f>IF(OR(AC595&lt;0.01,AC595="n/a",AF595="n/a"),"n/a",(I595/SQRT(22.5*AC595*(I595/AF595))-1)*100)</f>
        <v>109.53442974527418</v>
      </c>
      <c r="AR595" s="618">
        <f>INDEX(Historical!$C$7:$C$1222,MATCH(B595,Historical!$B$7:$B$1244,0))*IF(AH595="n/a",1.03,IF(AH595&lt;0,1.01,IF(AH595&gt;10,1.1,(1+AH595/100))))</f>
        <v>3.3531999999999997</v>
      </c>
      <c r="AS595" s="841">
        <f>IF($AI595="n/a",1.03*AR595,IF($AI595&lt;0,1.01*AR595,IF($AI595&gt;10,1.1*AR595,(1+$AI595/100)*AR595)))</f>
        <v>3.68852</v>
      </c>
      <c r="AT595" s="841">
        <f>IF($AK595="n/a",1.03*AS595,IF($AK595&lt;0,1.01*AS595,IF($AK595&gt;10,1.1*AS595,(1+$AK595/100)*AS595)))</f>
        <v>4.057372</v>
      </c>
      <c r="AU595" s="841">
        <f>IF($AK595="n/a",1.03*AT595,IF($AK595&lt;0,1.01*AT595,IF($AK595&gt;10,1.1*AT595,(1+$AK595/100)*AT595)))</f>
        <v>4.4631092000000008</v>
      </c>
      <c r="AV595" s="841">
        <f>IF($AK595="n/a",1.03*AU595,IF($AK595&lt;0,1.01*AU595,IF($AK595&gt;10,1.1*AU595,(1+$AK595/100)*AU595)))</f>
        <v>4.9094201200000009</v>
      </c>
      <c r="AW595" s="618">
        <f>SUM(AR595:AV595)</f>
        <v>20.471621320000001</v>
      </c>
      <c r="AX595" s="713">
        <f>AW595/I595*100</f>
        <v>5.9998890152403286</v>
      </c>
      <c r="AY595" s="887">
        <v>1.1100000000000001</v>
      </c>
      <c r="AZ595" s="827">
        <v>22.15</v>
      </c>
      <c r="BA595" s="827">
        <v>-19.439999999999998</v>
      </c>
      <c r="BB595" s="827">
        <v>-4.01</v>
      </c>
      <c r="BC595" s="827">
        <v>-1.3</v>
      </c>
      <c r="BD595" s="861"/>
      <c r="BE595" s="594">
        <v>1974</v>
      </c>
      <c r="BF595" s="853">
        <f>IF(BE595&gt;2020,0,IF(BE595&gt;2008,1,IF(BE595&gt;2001,2,IF(BE595&gt;1990,3,IF(BE595&gt;1980,4,IF(BE595&gt;1973,5,IF(BE595&gt;1970,6,IF(BE595&gt;1960,7,IF(BE595&gt;1958,8,IF(BE595&gt;1953,9,10))))))))))</f>
        <v>5</v>
      </c>
      <c r="BG595" s="837">
        <v>5.0999999999999996</v>
      </c>
      <c r="BH595" s="820" t="s">
        <v>4443</v>
      </c>
      <c r="BI595" s="820" t="s">
        <v>4444</v>
      </c>
    </row>
    <row r="596" spans="1:61" s="819" customFormat="1" ht="12.75" customHeight="1" x14ac:dyDescent="0.2">
      <c r="A596" s="826" t="s">
        <v>1615</v>
      </c>
      <c r="B596" s="575" t="s">
        <v>1616</v>
      </c>
      <c r="C596" s="885" t="s">
        <v>127</v>
      </c>
      <c r="D596" s="885" t="s">
        <v>4194</v>
      </c>
      <c r="E596" s="699">
        <v>12</v>
      </c>
      <c r="F596" s="1122">
        <v>357</v>
      </c>
      <c r="G596" s="1098" t="s">
        <v>105</v>
      </c>
      <c r="H596" s="1098" t="s">
        <v>105</v>
      </c>
      <c r="I596" s="829">
        <v>26.76</v>
      </c>
      <c r="J596" s="618">
        <f>(M596/I596)*100</f>
        <v>3.1390134529147984</v>
      </c>
      <c r="K596" s="832">
        <v>0.21</v>
      </c>
      <c r="L596" s="842">
        <v>4</v>
      </c>
      <c r="M596" s="609">
        <f>K596*L596</f>
        <v>0.84</v>
      </c>
      <c r="N596" s="825" t="s">
        <v>150</v>
      </c>
      <c r="O596" s="700">
        <v>0.2</v>
      </c>
      <c r="P596" s="999">
        <v>44636</v>
      </c>
      <c r="Q596" s="999">
        <v>44651</v>
      </c>
      <c r="R596" s="609">
        <f>(K596-O596)/O596*100</f>
        <v>4.9999999999999902</v>
      </c>
      <c r="S596" s="667">
        <f>IF(INDEX(Historical!$D$7:$D$1220,MATCH(B596,Historical!$B$7:$B$1244,0))=0,"n/a",(INDEX(Historical!$C$7:$C$1222,MATCH(B596,Historical!$B$7:$B$1244,0))/INDEX(Historical!$D$7:$D$1220,MATCH(B596,Historical!$B$7:$B$1244,0))-1)*100)</f>
        <v>4.9999999999999822</v>
      </c>
      <c r="T596" s="667">
        <f>IF(INDEX(Historical!$F$7:$F$1213,MATCH(B596,Historical!$B$7:$B$1244,0))=0,"n/a",((INDEX(Historical!$C$7:$C$1222,MATCH(B596,Historical!$B$7:$B$1244,0))/INDEX(Historical!$F$7:$F$1213,MATCH(B596,Historical!$B$7:$B$1244,0)))^(1/3)-1)*100)</f>
        <v>3.3923876378405105</v>
      </c>
      <c r="U596" s="667">
        <f>IF(INDEX(Historical!$H$7:$H$1213,MATCH(B596,Historical!$B$7:$B$1244,0))=0,"n/a",((INDEX(Historical!$C$7:$C$1222,MATCH(B596,Historical!$B$7:$B$1244,0))/INDEX(Historical!$H$7:$H$1213,MATCH(B596,Historical!$B$7:$B$1244,0)))^(1/5)-1)*100)</f>
        <v>4.9414522844583919</v>
      </c>
      <c r="V596" s="667">
        <f>IF(INDEX(Historical!$N$7:$N$1213,MATCH(B596,Historical!$B$7:$B$1244,0))=0,"n/a",((INDEX(Historical!$C$7:$C$1222,MATCH(B596,Historical!$B$7:$B$1244,0))/INDEX(Historical!$N$7:$N$1213,MATCH(B596,Historical!$B$7:$B$1244,0)))^(1/10)-1)*100)</f>
        <v>10.661854681692828</v>
      </c>
      <c r="W596" s="668">
        <f>IF(OR(U596&lt;=0,U596="n/a",V596&lt;=0,V596="n/a"),"n/a",U596/V596)</f>
        <v>0.46347023402440674</v>
      </c>
      <c r="X596" s="669">
        <f>IF(OR(AJ596&lt;=0,AJ596="n/a",U596&lt;=0,U596="n/a"),"n/a",U596/AJ596)</f>
        <v>0.79700843297715995</v>
      </c>
      <c r="Y596" s="830"/>
      <c r="Z596" s="618">
        <f>IF(OR(AC596&lt;0.01,AC596="n/a"),"n/a",M596/AC596*100)</f>
        <v>49.122807017543856</v>
      </c>
      <c r="AA596" s="841">
        <f>IF(OR(AC596&lt;0.01,AC596="n/a"),"n/a",I596/AC596)</f>
        <v>15.649122807017545</v>
      </c>
      <c r="AB596" s="842">
        <v>12</v>
      </c>
      <c r="AC596" s="821">
        <v>1.71</v>
      </c>
      <c r="AD596" s="821">
        <v>1.71</v>
      </c>
      <c r="AE596" s="821">
        <v>0.1</v>
      </c>
      <c r="AF596" s="821">
        <v>1.19</v>
      </c>
      <c r="AG596" s="821">
        <v>7.7</v>
      </c>
      <c r="AH596" s="822">
        <v>-3.1</v>
      </c>
      <c r="AI596" s="822">
        <v>4.7600000000000007</v>
      </c>
      <c r="AJ596" s="821">
        <v>6.2</v>
      </c>
      <c r="AK596" s="821">
        <v>9.09</v>
      </c>
      <c r="AL596" s="833">
        <v>915.42</v>
      </c>
      <c r="AM596" s="827">
        <v>0.1</v>
      </c>
      <c r="AN596" s="821">
        <v>0.67</v>
      </c>
      <c r="AO596" s="705">
        <f>IF(U596="n/a","n/a",IF(AA596&lt;0,"n/a",IF(AA596="n/a","n/a",J596+U596-AA596)))</f>
        <v>-7.5686570696443543</v>
      </c>
      <c r="AP596" s="706">
        <f>IF(U596="n/a","n/a",J596+U596)</f>
        <v>8.0804657373731903</v>
      </c>
      <c r="AQ596" s="843">
        <f>IF(OR(AC596&lt;0.01,AC596="n/a",AF596="n/a"),"n/a",(I596/SQRT(22.5*AC596*(I596/AF596))-1)*100)</f>
        <v>-9.0239197728915084</v>
      </c>
      <c r="AR596" s="618">
        <f>INDEX(Historical!$C$7:$C$1222,MATCH(B596,Historical!$B$7:$B$1244,0))*IF(AH596="n/a",1.03,IF(AH596&lt;0,1.01,IF(AH596&gt;10,1.1,(1+AH596/100))))</f>
        <v>0.84839999999999993</v>
      </c>
      <c r="AS596" s="841">
        <f>IF($AI596="n/a",1.03*AR596,IF($AI596&lt;0,1.01*AR596,IF($AI596&gt;10,1.1*AR596,(1+$AI596/100)*AR596)))</f>
        <v>0.88878383999999999</v>
      </c>
      <c r="AT596" s="841">
        <f>IF($AK596="n/a",1.03*AS596,IF($AK596&lt;0,1.01*AS596,IF($AK596&gt;10,1.1*AS596,(1+$AK596/100)*AS596)))</f>
        <v>0.96957429105600001</v>
      </c>
      <c r="AU596" s="841">
        <f>IF($AK596="n/a",1.03*AT596,IF($AK596&lt;0,1.01*AT596,IF($AK596&gt;10,1.1*AT596,(1+$AK596/100)*AT596)))</f>
        <v>1.0577085941129905</v>
      </c>
      <c r="AV596" s="841">
        <f>IF($AK596="n/a",1.03*AU596,IF($AK596&lt;0,1.01*AU596,IF($AK596&gt;10,1.1*AU596,(1+$AK596/100)*AU596)))</f>
        <v>1.1538543053178614</v>
      </c>
      <c r="AW596" s="618">
        <f>SUM(AR596:AV596)</f>
        <v>4.9183210304868519</v>
      </c>
      <c r="AX596" s="713">
        <f>AW596/I596*100</f>
        <v>18.379376048157141</v>
      </c>
      <c r="AY596" s="887">
        <v>0.73</v>
      </c>
      <c r="AZ596" s="827">
        <v>7.86</v>
      </c>
      <c r="BA596" s="827">
        <v>-29.110000000000003</v>
      </c>
      <c r="BB596" s="827">
        <v>-13.43</v>
      </c>
      <c r="BC596" s="827">
        <v>-15.659999999999998</v>
      </c>
      <c r="BD596" s="861"/>
      <c r="BE596" s="594">
        <v>2011</v>
      </c>
      <c r="BF596" s="853">
        <f>IF(BE596&gt;2020,0,IF(BE596&gt;2008,1,IF(BE596&gt;2001,2,IF(BE596&gt;1990,3,IF(BE596&gt;1980,4,IF(BE596&gt;1973,5,IF(BE596&gt;1970,6,IF(BE596&gt;1960,7,IF(BE596&gt;1958,8,IF(BE596&gt;1953,9,10))))))))))</f>
        <v>1</v>
      </c>
      <c r="BG596" s="837">
        <v>2.7</v>
      </c>
      <c r="BH596" s="820" t="s">
        <v>4443</v>
      </c>
      <c r="BI596" s="820" t="s">
        <v>4444</v>
      </c>
    </row>
    <row r="597" spans="1:61" s="819" customFormat="1" ht="12.75" customHeight="1" x14ac:dyDescent="0.2">
      <c r="A597" s="826" t="s">
        <v>782</v>
      </c>
      <c r="B597" s="575" t="s">
        <v>783</v>
      </c>
      <c r="C597" s="885" t="s">
        <v>130</v>
      </c>
      <c r="D597" s="885" t="s">
        <v>4198</v>
      </c>
      <c r="E597" s="699">
        <v>20</v>
      </c>
      <c r="F597" s="1122">
        <v>182</v>
      </c>
      <c r="G597" s="1122" t="s">
        <v>36</v>
      </c>
      <c r="H597" s="1122" t="s">
        <v>36</v>
      </c>
      <c r="I597" s="829">
        <v>70.400000000000006</v>
      </c>
      <c r="J597" s="618">
        <f>(M597/I597)*100</f>
        <v>4.0909090909090899</v>
      </c>
      <c r="K597" s="832">
        <v>0.72</v>
      </c>
      <c r="L597" s="842">
        <v>4</v>
      </c>
      <c r="M597" s="609">
        <f>K597*L597</f>
        <v>2.88</v>
      </c>
      <c r="N597" s="825" t="s">
        <v>187</v>
      </c>
      <c r="O597" s="700">
        <v>0.68500000000000005</v>
      </c>
      <c r="P597" s="603">
        <v>44904</v>
      </c>
      <c r="Q597" s="603">
        <v>44930</v>
      </c>
      <c r="R597" s="609">
        <f>(K597-O597)/O597*100</f>
        <v>5.1094890510948785</v>
      </c>
      <c r="S597" s="667">
        <f>IF(INDEX(Historical!$D$7:$D$1220,MATCH(B597,Historical!$B$7:$B$1244,0))=0,"n/a",(INDEX(Historical!$C$7:$C$1222,MATCH(B597,Historical!$B$7:$B$1244,0))/INDEX(Historical!$D$7:$D$1220,MATCH(B597,Historical!$B$7:$B$1244,0))-1)*100)</f>
        <v>5.3846153846153877</v>
      </c>
      <c r="T597" s="667">
        <f>IF(INDEX(Historical!$F$7:$F$1213,MATCH(B597,Historical!$B$7:$B$1244,0))=0,"n/a",((INDEX(Historical!$C$7:$C$1222,MATCH(B597,Historical!$B$7:$B$1244,0))/INDEX(Historical!$F$7:$F$1213,MATCH(B597,Historical!$B$7:$B$1244,0)))^(1/3)-1)*100)</f>
        <v>4.9544214413309806</v>
      </c>
      <c r="U597" s="667">
        <f>IF(INDEX(Historical!$H$7:$H$1213,MATCH(B597,Historical!$B$7:$B$1244,0))=0,"n/a",((INDEX(Historical!$C$7:$C$1222,MATCH(B597,Historical!$B$7:$B$1244,0))/INDEX(Historical!$H$7:$H$1213,MATCH(B597,Historical!$B$7:$B$1244,0)))^(1/5)-1)*100)</f>
        <v>5.4644892134629197</v>
      </c>
      <c r="V597" s="667">
        <f>IF(INDEX(Historical!$N$7:$N$1213,MATCH(B597,Historical!$B$7:$B$1244,0))=0,"n/a",((INDEX(Historical!$C$7:$C$1222,MATCH(B597,Historical!$B$7:$B$1244,0))/INDEX(Historical!$N$7:$N$1213,MATCH(B597,Historical!$B$7:$B$1244,0)))^(1/10)-1)*100)</f>
        <v>5.1390981549977566</v>
      </c>
      <c r="W597" s="668">
        <f>IF(OR(U597&lt;=0,U597="n/a",V597&lt;=0,V597="n/a"),"n/a",U597/V597)</f>
        <v>1.0633167627181281</v>
      </c>
      <c r="X597" s="669">
        <f>IF(OR(AJ597&lt;=0,AJ597="n/a",U597&lt;=0,U597="n/a"),"n/a",U597/AJ597)</f>
        <v>1.8843066253320411</v>
      </c>
      <c r="Y597" s="1118"/>
      <c r="Z597" s="618">
        <f>IF(OR(AC597&lt;0.01,AC597="n/a"),"n/a",M597/AC597*100)</f>
        <v>62.337662337662337</v>
      </c>
      <c r="AA597" s="841">
        <f>IF(OR(AC597&lt;0.01,AC597="n/a"),"n/a",I597/AC597)</f>
        <v>15.238095238095239</v>
      </c>
      <c r="AB597" s="842">
        <v>9</v>
      </c>
      <c r="AC597" s="821">
        <v>4.62</v>
      </c>
      <c r="AD597" s="821">
        <v>2.5299999999999998</v>
      </c>
      <c r="AE597" s="821">
        <v>1.53</v>
      </c>
      <c r="AF597" s="821">
        <v>1.42</v>
      </c>
      <c r="AG597" s="821">
        <v>9.3000000000000007</v>
      </c>
      <c r="AH597" s="821">
        <v>-20.399999999999999</v>
      </c>
      <c r="AI597" s="821">
        <v>2.48</v>
      </c>
      <c r="AJ597" s="821">
        <v>2.9000000000000004</v>
      </c>
      <c r="AK597" s="821">
        <v>6.1</v>
      </c>
      <c r="AL597" s="833">
        <v>3760</v>
      </c>
      <c r="AM597" s="827">
        <v>0.2</v>
      </c>
      <c r="AN597" s="821">
        <v>1.77</v>
      </c>
      <c r="AO597" s="705">
        <f>IF(U597="n/a","n/a",IF(AA597&lt;0,"n/a",IF(AA597="n/a","n/a",J597+U597-AA597)))</f>
        <v>-5.6826969337232303</v>
      </c>
      <c r="AP597" s="706">
        <f>IF(U597="n/a","n/a",J597+U597)</f>
        <v>9.5553983043720088</v>
      </c>
      <c r="AQ597" s="843">
        <f>IF(OR(AC597&lt;0.01,AC597="n/a",AF597="n/a"),"n/a",(I597/SQRT(22.5*AC597*(I597/AF597))-1)*100)</f>
        <v>-1.9340465965317022</v>
      </c>
      <c r="AR597" s="618">
        <f>INDEX(Historical!$C$7:$C$1222,MATCH(B597,Historical!$B$7:$B$1244,0))*IF(AH597="n/a",1.03,IF(AH597&lt;0,1.01,IF(AH597&gt;10,1.1,(1+AH597/100))))</f>
        <v>2.7674000000000003</v>
      </c>
      <c r="AS597" s="841">
        <f>IF($AI597="n/a",1.03*AR597,IF($AI597&lt;0,1.01*AR597,IF($AI597&gt;10,1.1*AR597,(1+$AI597/100)*AR597)))</f>
        <v>2.8360315200000001</v>
      </c>
      <c r="AT597" s="841">
        <f>IF($AK597="n/a",1.03*AS597,IF($AK597&lt;0,1.01*AS597,IF($AK597&gt;10,1.1*AS597,(1+$AK597/100)*AS597)))</f>
        <v>3.0090294427200002</v>
      </c>
      <c r="AU597" s="841">
        <f>IF($AK597="n/a",1.03*AT597,IF($AK597&lt;0,1.01*AT597,IF($AK597&gt;10,1.1*AT597,(1+$AK597/100)*AT597)))</f>
        <v>3.1925802387259199</v>
      </c>
      <c r="AV597" s="841">
        <f>IF($AK597="n/a",1.03*AU597,IF($AK597&lt;0,1.01*AU597,IF($AK597&gt;10,1.1*AU597,(1+$AK597/100)*AU597)))</f>
        <v>3.387327633288201</v>
      </c>
      <c r="AW597" s="618">
        <f>SUM(AR597:AV597)</f>
        <v>15.192368834734122</v>
      </c>
      <c r="AX597" s="713">
        <f>AW597/I597*100</f>
        <v>21.580069367520057</v>
      </c>
      <c r="AY597" s="887">
        <v>0.49</v>
      </c>
      <c r="AZ597" s="827">
        <v>14.430000000000001</v>
      </c>
      <c r="BA597" s="827">
        <v>-11.16</v>
      </c>
      <c r="BB597" s="827">
        <v>-0.97</v>
      </c>
      <c r="BC597" s="827">
        <v>-1.1199999999999999</v>
      </c>
      <c r="BD597" s="861"/>
      <c r="BE597" s="594">
        <v>2004</v>
      </c>
      <c r="BF597" s="853">
        <f>IF(BE597&gt;2020,0,IF(BE597&gt;2008,1,IF(BE597&gt;2001,2,IF(BE597&gt;1990,3,IF(BE597&gt;1980,4,IF(BE597&gt;1973,5,IF(BE597&gt;1970,6,IF(BE597&gt;1960,7,IF(BE597&gt;1958,8,IF(BE597&gt;1953,9,10))))))))))</f>
        <v>2</v>
      </c>
      <c r="BG597" s="837">
        <v>2.4</v>
      </c>
      <c r="BH597" s="820" t="s">
        <v>4443</v>
      </c>
      <c r="BI597" s="820" t="s">
        <v>4444</v>
      </c>
    </row>
    <row r="598" spans="1:61" s="819" customFormat="1" ht="12.75" customHeight="1" x14ac:dyDescent="0.2">
      <c r="A598" s="826" t="s">
        <v>5084</v>
      </c>
      <c r="B598" s="575" t="s">
        <v>104</v>
      </c>
      <c r="C598" s="885" t="s">
        <v>107</v>
      </c>
      <c r="D598" s="885" t="s">
        <v>4197</v>
      </c>
      <c r="E598" s="699">
        <v>35</v>
      </c>
      <c r="F598" s="1122">
        <v>82</v>
      </c>
      <c r="G598" s="1104" t="s">
        <v>105</v>
      </c>
      <c r="H598" s="1104" t="s">
        <v>105</v>
      </c>
      <c r="I598" s="821">
        <v>49.82</v>
      </c>
      <c r="J598" s="618">
        <f>(M598/I598)*100</f>
        <v>2.5692492974708951</v>
      </c>
      <c r="K598" s="839">
        <v>0.32</v>
      </c>
      <c r="L598" s="842">
        <v>4</v>
      </c>
      <c r="M598" s="609">
        <f>K598*L598</f>
        <v>1.28</v>
      </c>
      <c r="N598" s="825" t="s">
        <v>106</v>
      </c>
      <c r="O598" s="701">
        <v>0.31</v>
      </c>
      <c r="P598" s="603">
        <v>44774</v>
      </c>
      <c r="Q598" s="603">
        <v>44785</v>
      </c>
      <c r="R598" s="609">
        <f>(K598-O598)/O598*100</f>
        <v>3.2258064516129057</v>
      </c>
      <c r="S598" s="667">
        <f>IF(INDEX(Historical!$D$7:$D$1220,MATCH(B598,Historical!$B$7:$B$1244,0))=0,"n/a",(INDEX(Historical!$C$7:$C$1222,MATCH(B598,Historical!$B$7:$B$1244,0))/INDEX(Historical!$D$7:$D$1220,MATCH(B598,Historical!$B$7:$B$1244,0))-1)*100)</f>
        <v>4.1322314049586861</v>
      </c>
      <c r="T598" s="667">
        <f>IF(INDEX(Historical!$F$7:$F$1213,MATCH(B598,Historical!$B$7:$B$1244,0))=0,"n/a",((INDEX(Historical!$C$7:$C$1222,MATCH(B598,Historical!$B$7:$B$1244,0))/INDEX(Historical!$F$7:$F$1213,MATCH(B598,Historical!$B$7:$B$1244,0)))^(1/3)-1)*100)</f>
        <v>4.6307375375326698</v>
      </c>
      <c r="U598" s="667">
        <f>IF(INDEX(Historical!$H$7:$H$1213,MATCH(B598,Historical!$B$7:$B$1244,0))=0,"n/a",((INDEX(Historical!$C$7:$C$1222,MATCH(B598,Historical!$B$7:$B$1244,0))/INDEX(Historical!$H$7:$H$1213,MATCH(B598,Historical!$B$7:$B$1244,0)))^(1/5)-1)*100)</f>
        <v>10.639802171942204</v>
      </c>
      <c r="V598" s="667">
        <f>IF(INDEX(Historical!$N$7:$N$1213,MATCH(B598,Historical!$B$7:$B$1244,0))=0,"n/a",((INDEX(Historical!$C$7:$C$1222,MATCH(B598,Historical!$B$7:$B$1244,0))/INDEX(Historical!$N$7:$N$1213,MATCH(B598,Historical!$B$7:$B$1244,0)))^(1/10)-1)*100)</f>
        <v>7.7015440304363247</v>
      </c>
      <c r="W598" s="668">
        <f>IF(OR(U598&lt;=0,U598="n/a",V598&lt;=0,V598="n/a"),"n/a",U598/V598)</f>
        <v>1.3815154636387132</v>
      </c>
      <c r="X598" s="669">
        <f>IF(OR(AJ598&lt;=0,AJ598="n/a",U598&lt;=0,U598="n/a"),"n/a",U598/AJ598)</f>
        <v>0.75459589871930532</v>
      </c>
      <c r="Y598" s="640"/>
      <c r="Z598" s="618">
        <f>IF(OR(AC598&lt;0.01,AC598="n/a"),"n/a",M598/AC598*100)</f>
        <v>26.446280991735538</v>
      </c>
      <c r="AA598" s="841">
        <f>IF(OR(AC598&lt;0.01,AC598="n/a"),"n/a",I598/AC598)</f>
        <v>10.293388429752067</v>
      </c>
      <c r="AB598" s="842">
        <v>12</v>
      </c>
      <c r="AC598" s="821">
        <v>4.84</v>
      </c>
      <c r="AD598" s="821">
        <v>1.03</v>
      </c>
      <c r="AE598" s="821">
        <v>4.1900000000000004</v>
      </c>
      <c r="AF598" s="821">
        <v>1.42</v>
      </c>
      <c r="AG598" s="821">
        <v>14.000000000000002</v>
      </c>
      <c r="AH598" s="821">
        <v>3.1</v>
      </c>
      <c r="AI598" s="821">
        <v>-7.99</v>
      </c>
      <c r="AJ598" s="821">
        <v>14.099999999999998</v>
      </c>
      <c r="AK598" s="821">
        <v>10</v>
      </c>
      <c r="AL598" s="833">
        <v>1230</v>
      </c>
      <c r="AM598" s="827">
        <v>0.4</v>
      </c>
      <c r="AN598" s="821">
        <v>0.12</v>
      </c>
      <c r="AO598" s="705">
        <f>IF(U598="n/a","n/a",IF(AA598&lt;0,"n/a",IF(AA598="n/a","n/a",J598+U598-AA598)))</f>
        <v>2.9156630396610321</v>
      </c>
      <c r="AP598" s="706">
        <f>IF(U598="n/a","n/a",J598+U598)</f>
        <v>13.209051469413099</v>
      </c>
      <c r="AQ598" s="843">
        <f>IF(OR(AC598&lt;0.01,AC598="n/a",AF598="n/a"),"n/a",(I598/SQRT(22.5*AC598*(I598/AF598))-1)*100)</f>
        <v>-19.400547092433172</v>
      </c>
      <c r="AR598" s="618">
        <f>INDEX(Historical!$C$7:$C$1222,MATCH(B598,Historical!$B$7:$B$1244,0))*IF(AH598="n/a",1.03,IF(AH598&lt;0,1.01,IF(AH598&gt;10,1.1,(1+AH598/100))))</f>
        <v>1.2990599999999999</v>
      </c>
      <c r="AS598" s="841">
        <f>IF($AI598="n/a",1.03*AR598,IF($AI598&lt;0,1.01*AR598,IF($AI598&gt;10,1.1*AR598,(1+$AI598/100)*AR598)))</f>
        <v>1.3120505999999998</v>
      </c>
      <c r="AT598" s="841">
        <f>IF($AK598="n/a",1.03*AS598,IF($AK598&lt;0,1.01*AS598,IF($AK598&gt;10,1.1*AS598,(1+$AK598/100)*AS598)))</f>
        <v>1.4432556599999999</v>
      </c>
      <c r="AU598" s="841">
        <f>IF($AK598="n/a",1.03*AT598,IF($AK598&lt;0,1.01*AT598,IF($AK598&gt;10,1.1*AT598,(1+$AK598/100)*AT598)))</f>
        <v>1.587581226</v>
      </c>
      <c r="AV598" s="841">
        <f>IF($AK598="n/a",1.03*AU598,IF($AK598&lt;0,1.01*AU598,IF($AK598&gt;10,1.1*AU598,(1+$AK598/100)*AU598)))</f>
        <v>1.7463393486000001</v>
      </c>
      <c r="AW598" s="618">
        <f>SUM(AR598:AV598)</f>
        <v>7.3882868346000006</v>
      </c>
      <c r="AX598" s="713">
        <f>AW598/I598*100</f>
        <v>14.829961530710559</v>
      </c>
      <c r="AY598" s="887">
        <v>0.93</v>
      </c>
      <c r="AZ598" s="827">
        <v>17.810000000000002</v>
      </c>
      <c r="BA598" s="827">
        <v>-16.88</v>
      </c>
      <c r="BB598" s="827">
        <v>-2.5299999999999998</v>
      </c>
      <c r="BC598" s="827">
        <v>-0.11</v>
      </c>
      <c r="BD598" s="861"/>
      <c r="BE598" s="594">
        <v>1988</v>
      </c>
      <c r="BF598" s="853">
        <f>IF(BE598&gt;2020,0,IF(BE598&gt;2008,1,IF(BE598&gt;2001,2,IF(BE598&gt;1990,3,IF(BE598&gt;1980,4,IF(BE598&gt;1973,5,IF(BE598&gt;1970,6,IF(BE598&gt;1960,7,IF(BE598&gt;1958,8,IF(BE598&gt;1953,9,10))))))))))</f>
        <v>4</v>
      </c>
      <c r="BG598" s="837">
        <v>1.5</v>
      </c>
      <c r="BH598" s="820" t="s">
        <v>4443</v>
      </c>
      <c r="BI598" s="820" t="s">
        <v>4444</v>
      </c>
    </row>
    <row r="599" spans="1:61" s="819" customFormat="1" ht="12.75" customHeight="1" x14ac:dyDescent="0.2">
      <c r="A599" s="826" t="s">
        <v>5085</v>
      </c>
      <c r="B599" s="575" t="s">
        <v>764</v>
      </c>
      <c r="C599" s="885" t="s">
        <v>130</v>
      </c>
      <c r="D599" s="885" t="s">
        <v>4187</v>
      </c>
      <c r="E599" s="699">
        <v>19</v>
      </c>
      <c r="F599" s="1122">
        <v>194</v>
      </c>
      <c r="G599" s="1122" t="s">
        <v>36</v>
      </c>
      <c r="H599" s="1122" t="s">
        <v>36</v>
      </c>
      <c r="I599" t="n">
        <v>149.56</v>
      </c>
      <c r="J599" s="618">
        <f>(M599/I599)*100</f>
        <v>3.0541477727393969</v>
      </c>
      <c r="K599" s="832">
        <v>1.145</v>
      </c>
      <c r="L599" s="842">
        <v>4</v>
      </c>
      <c r="M599" s="609">
        <f>K599*L599</f>
        <v>4.58</v>
      </c>
      <c r="N599" s="825" t="s">
        <v>483</v>
      </c>
      <c r="O599" s="700">
        <v>1.1000000000000001</v>
      </c>
      <c r="P599" s="999">
        <v>44644</v>
      </c>
      <c r="Q599" s="999">
        <v>44666</v>
      </c>
      <c r="R599" s="609">
        <f>(K599-O599)/O599*100</f>
        <v>4.0909090909090837</v>
      </c>
      <c r="S599" s="667">
        <f>IF(INDEX(Historical!$D$7:$D$1220,MATCH(B599,Historical!$B$7:$B$1244,0))=0,"n/a",(INDEX(Historical!$C$7:$C$1222,MATCH(B599,Historical!$B$7:$B$1244,0))/INDEX(Historical!$D$7:$D$1220,MATCH(B599,Historical!$B$7:$B$1244,0))-1)*100)</f>
        <v>4.3728423475259071</v>
      </c>
      <c r="T599" s="667">
        <f>IF(INDEX(Historical!$F$7:$F$1213,MATCH(B599,Historical!$B$7:$B$1244,0))=0,"n/a",((INDEX(Historical!$C$7:$C$1222,MATCH(B599,Historical!$B$7:$B$1244,0))/INDEX(Historical!$F$7:$F$1213,MATCH(B599,Historical!$B$7:$B$1244,0)))^(1/3)-1)*100)</f>
        <v>6.0945730949277133</v>
      </c>
      <c r="U599" s="667">
        <f>IF(INDEX(Historical!$H$7:$H$1213,MATCH(B599,Historical!$B$7:$B$1244,0))=0,"n/a",((INDEX(Historical!$C$7:$C$1222,MATCH(B599,Historical!$B$7:$B$1244,0))/INDEX(Historical!$H$7:$H$1213,MATCH(B599,Historical!$B$7:$B$1244,0)))^(1/5)-1)*100)</f>
        <v>7.0722362193924138</v>
      </c>
      <c r="V599" s="667">
        <f>IF(INDEX(Historical!$N$7:$N$1213,MATCH(B599,Historical!$B$7:$B$1244,0))=0,"n/a",((INDEX(Historical!$C$7:$C$1222,MATCH(B599,Historical!$B$7:$B$1244,0))/INDEX(Historical!$N$7:$N$1213,MATCH(B599,Historical!$B$7:$B$1244,0)))^(1/10)-1)*100)</f>
        <v>7.1184412723623192</v>
      </c>
      <c r="W599" s="668">
        <f>IF(OR(U599&lt;=0,U599="n/a",V599&lt;=0,V599="n/a"),"n/a",U599/V599)</f>
        <v>0.99350910526588188</v>
      </c>
      <c r="X599" s="669" t="str">
        <f>IF(OR(AJ599&lt;=0,AJ599="n/a",U599&lt;=0,U599="n/a"),"n/a",U599/AJ599)</f>
        <v>n/a</v>
      </c>
      <c r="Y599" s="830"/>
      <c r="Z599" s="618">
        <f>IF(OR(AC599&lt;0.01,AC599="n/a"),"n/a",M599/AC599*100)</f>
        <v>64.325842696629209</v>
      </c>
      <c r="AA599" s="841">
        <f>IF(OR(AC599&lt;0.01,AC599="n/a"),"n/a",I599/AC599)</f>
        <v>21.061797752808989</v>
      </c>
      <c r="AB599" s="842">
        <v>12</v>
      </c>
      <c r="AC599" s="821">
        <v>7.12</v>
      </c>
      <c r="AD599" s="821">
        <v>5.25</v>
      </c>
      <c r="AE599" s="821">
        <v>3.29</v>
      </c>
      <c r="AF599" s="821">
        <v>1.86</v>
      </c>
      <c r="AG599" s="821">
        <v>8.7999999999999989</v>
      </c>
      <c r="AH599" s="821">
        <v>-38.800000000000004</v>
      </c>
      <c r="AI599" s="821">
        <v>1.5599999999999998</v>
      </c>
      <c r="AJ599" s="821">
        <v>-6</v>
      </c>
      <c r="AK599" s="821">
        <v>4.1399999999999997</v>
      </c>
      <c r="AL599" s="833">
        <v>48800</v>
      </c>
      <c r="AM599" s="827">
        <v>0.05</v>
      </c>
      <c r="AN599" s="821">
        <v>1.02</v>
      </c>
      <c r="AO599" s="705">
        <f>IF(U599="n/a","n/a",IF(AA599&lt;0,"n/a",IF(AA599="n/a","n/a",J599+U599-AA599)))</f>
        <v>-10.935413760677179</v>
      </c>
      <c r="AP599" s="706">
        <f>IF(U599="n/a","n/a",J599+U599)</f>
        <v>10.12638399213181</v>
      </c>
      <c r="AQ599" s="843">
        <f>IF(OR(AC599&lt;0.01,AC599="n/a",AF599="n/a"),"n/a",(I599/SQRT(22.5*AC599*(I599/AF599))-1)*100)</f>
        <v>31.951074805482737</v>
      </c>
      <c r="AR599" s="618">
        <f>INDEX(Historical!$C$7:$C$1222,MATCH(B599,Historical!$B$7:$B$1244,0))*IF(AH599="n/a",1.03,IF(AH599&lt;0,1.01,IF(AH599&gt;10,1.1,(1+AH599/100))))</f>
        <v>4.5803500000000001</v>
      </c>
      <c r="AS599" s="841">
        <f>IF($AI599="n/a",1.03*AR599,IF($AI599&lt;0,1.01*AR599,IF($AI599&gt;10,1.1*AR599,(1+$AI599/100)*AR599)))</f>
        <v>4.65180346</v>
      </c>
      <c r="AT599" s="841">
        <f>IF($AK599="n/a",1.03*AS599,IF($AK599&lt;0,1.01*AS599,IF($AK599&gt;10,1.1*AS599,(1+$AK599/100)*AS599)))</f>
        <v>4.8443881232440003</v>
      </c>
      <c r="AU599" s="841">
        <f>IF($AK599="n/a",1.03*AT599,IF($AK599&lt;0,1.01*AT599,IF($AK599&gt;10,1.1*AT599,(1+$AK599/100)*AT599)))</f>
        <v>5.0449457915463025</v>
      </c>
      <c r="AV599" s="841">
        <f>IF($AK599="n/a",1.03*AU599,IF($AK599&lt;0,1.01*AU599,IF($AK599&gt;10,1.1*AU599,(1+$AK599/100)*AU599)))</f>
        <v>5.2538065473163202</v>
      </c>
      <c r="AW599" s="618">
        <f>SUM(AR599:AV599)</f>
        <v>24.375293922106621</v>
      </c>
      <c r="AX599" s="713">
        <f>AW599/I599*100</f>
        <v>16.254530489534957</v>
      </c>
      <c r="AY599" s="887">
        <v>0.72</v>
      </c>
      <c r="AZ599" s="827">
        <v>9.83</v>
      </c>
      <c r="BA599" s="827">
        <v>-15.02</v>
      </c>
      <c r="BB599" s="827">
        <v>-4.88</v>
      </c>
      <c r="BC599" s="827">
        <v>-4.96</v>
      </c>
      <c r="BD599" s="861"/>
      <c r="BE599" s="594">
        <v>2004</v>
      </c>
      <c r="BF599" s="853">
        <f>IF(BE599&gt;2020,0,IF(BE599&gt;2008,1,IF(BE599&gt;2001,2,IF(BE599&gt;1990,3,IF(BE599&gt;1980,4,IF(BE599&gt;1973,5,IF(BE599&gt;1970,6,IF(BE599&gt;1960,7,IF(BE599&gt;1958,8,IF(BE599&gt;1953,9,10))))))))))</f>
        <v>2</v>
      </c>
      <c r="BG599" s="837">
        <v>3</v>
      </c>
      <c r="BH599" s="820" t="s">
        <v>4443</v>
      </c>
      <c r="BI599" s="820" t="s">
        <v>4444</v>
      </c>
    </row>
    <row r="600" spans="1:61" s="819" customFormat="1" ht="12.75" customHeight="1" x14ac:dyDescent="0.2">
      <c r="A600" s="819" t="s">
        <v>5086</v>
      </c>
      <c r="B600" s="575" t="s">
        <v>1606</v>
      </c>
      <c r="C600" s="885" t="s">
        <v>107</v>
      </c>
      <c r="D600" s="885" t="s">
        <v>4197</v>
      </c>
      <c r="E600" s="699">
        <v>11</v>
      </c>
      <c r="F600" s="1122">
        <v>429</v>
      </c>
      <c r="G600" s="1105" t="s">
        <v>105</v>
      </c>
      <c r="H600" s="1105" t="s">
        <v>105</v>
      </c>
      <c r="I600" t="n">
        <v>71.31</v>
      </c>
      <c r="J600" s="618">
        <f>(M600/I600)*100</f>
        <v>2.4789291026276645</v>
      </c>
      <c r="K600" s="832">
        <v>0.5</v>
      </c>
      <c r="L600" s="842">
        <v>4</v>
      </c>
      <c r="M600" s="609">
        <f>K600*L600</f>
        <v>2</v>
      </c>
      <c r="N600" s="825" t="s">
        <v>235</v>
      </c>
      <c r="O600" s="700">
        <v>0.49</v>
      </c>
      <c r="P600" s="603">
        <v>44784</v>
      </c>
      <c r="Q600" s="603">
        <v>44792</v>
      </c>
      <c r="R600" s="609">
        <f>(K600-O600)/O600*100</f>
        <v>2.0408163265306141</v>
      </c>
      <c r="S600" s="667">
        <f>IF(INDEX(Historical!$D$7:$D$1220,MATCH(B600,Historical!$B$7:$B$1244,0))=0,"n/a",(INDEX(Historical!$C$7:$C$1222,MATCH(B600,Historical!$B$7:$B$1244,0))/INDEX(Historical!$D$7:$D$1220,MATCH(B600,Historical!$B$7:$B$1244,0))-1)*100)</f>
        <v>3.125</v>
      </c>
      <c r="T600" s="667">
        <f>IF(INDEX(Historical!$F$7:$F$1213,MATCH(B600,Historical!$B$7:$B$1244,0))=0,"n/a",((INDEX(Historical!$C$7:$C$1222,MATCH(B600,Historical!$B$7:$B$1244,0))/INDEX(Historical!$F$7:$F$1213,MATCH(B600,Historical!$B$7:$B$1244,0)))^(1/3)-1)*100)</f>
        <v>5.8399370894972158</v>
      </c>
      <c r="U600" s="667">
        <f>IF(INDEX(Historical!$H$7:$H$1213,MATCH(B600,Historical!$B$7:$B$1244,0))=0,"n/a",((INDEX(Historical!$C$7:$C$1222,MATCH(B600,Historical!$B$7:$B$1244,0))/INDEX(Historical!$H$7:$H$1213,MATCH(B600,Historical!$B$7:$B$1244,0)))^(1/5)-1)*100)</f>
        <v>8.4471771197698544</v>
      </c>
      <c r="V600" s="667">
        <f>IF(INDEX(Historical!$N$7:$N$1213,MATCH(B600,Historical!$B$7:$B$1244,0))=0,"n/a",((INDEX(Historical!$C$7:$C$1222,MATCH(B600,Historical!$B$7:$B$1244,0))/INDEX(Historical!$N$7:$N$1213,MATCH(B600,Historical!$B$7:$B$1244,0)))^(1/10)-1)*100)</f>
        <v>11.117282054900702</v>
      </c>
      <c r="W600" s="668">
        <f>IF(OR(U600&lt;=0,U600="n/a",V600&lt;=0,V600="n/a"),"n/a",U600/V600)</f>
        <v>0.75982394600181824</v>
      </c>
      <c r="X600" s="669">
        <f>IF(OR(AJ600&lt;=0,AJ600="n/a",U600&lt;=0,U600="n/a"),"n/a",U600/AJ600)</f>
        <v>0.85325021411816704</v>
      </c>
      <c r="Y600" s="831"/>
      <c r="Z600" s="618">
        <f>IF(OR(AC600&lt;0.01,AC600="n/a"),"n/a",M600/AC600*100)</f>
        <v>30.627871362940272</v>
      </c>
      <c r="AA600" s="841">
        <f>IF(OR(AC600&lt;0.01,AC600="n/a"),"n/a",I600/AC600)</f>
        <v>12.355283307810108</v>
      </c>
      <c r="AB600" s="842">
        <v>12</v>
      </c>
      <c r="AC600" s="821">
        <v>6.53</v>
      </c>
      <c r="AD600" s="821">
        <v>1.03</v>
      </c>
      <c r="AE600" s="821">
        <v>4.3499999999999996</v>
      </c>
      <c r="AF600" s="821">
        <v>1.24</v>
      </c>
      <c r="AG600" s="821">
        <v>9</v>
      </c>
      <c r="AH600" s="821">
        <v>206.2</v>
      </c>
      <c r="AI600" s="821">
        <v>-3.6700000000000004</v>
      </c>
      <c r="AJ600" s="821">
        <v>9.9</v>
      </c>
      <c r="AK600" s="821">
        <v>12</v>
      </c>
      <c r="AL600" s="833">
        <v>6080</v>
      </c>
      <c r="AM600" s="827">
        <v>0.8</v>
      </c>
      <c r="AN600" s="821">
        <v>0.08</v>
      </c>
      <c r="AO600" s="705">
        <f>IF(U600="n/a","n/a",IF(AA600&lt;0,"n/a",IF(AA600="n/a","n/a",J600+U600-AA600)))</f>
        <v>-1.42917708541259</v>
      </c>
      <c r="AP600" s="706">
        <f>IF(U600="n/a","n/a",J600+U600)</f>
        <v>10.926106222397518</v>
      </c>
      <c r="AQ600" s="843">
        <f>IF(OR(AC600&lt;0.01,AC600="n/a",AF600="n/a"),"n/a",(I600/SQRT(22.5*AC600*(I600/AF600))-1)*100)</f>
        <v>-17.482523597362775</v>
      </c>
      <c r="AR600" s="618">
        <f>INDEX(Historical!$C$7:$C$1222,MATCH(B600,Historical!$B$7:$B$1244,0))*IF(AH600="n/a",1.03,IF(AH600&lt;0,1.01,IF(AH600&gt;10,1.1,(1+AH600/100))))</f>
        <v>2.1779999999999999</v>
      </c>
      <c r="AS600" s="841">
        <f>IF($AI600="n/a",1.03*AR600,IF($AI600&lt;0,1.01*AR600,IF($AI600&gt;10,1.1*AR600,(1+$AI600/100)*AR600)))</f>
        <v>2.1997800000000001</v>
      </c>
      <c r="AT600" s="841">
        <f>IF($AK600="n/a",1.03*AS600,IF($AK600&lt;0,1.01*AS600,IF($AK600&gt;10,1.1*AS600,(1+$AK600/100)*AS600)))</f>
        <v>2.4197580000000003</v>
      </c>
      <c r="AU600" s="841">
        <f>IF($AK600="n/a",1.03*AT600,IF($AK600&lt;0,1.01*AT600,IF($AK600&gt;10,1.1*AT600,(1+$AK600/100)*AT600)))</f>
        <v>2.6617338000000004</v>
      </c>
      <c r="AV600" s="841">
        <f>IF($AK600="n/a",1.03*AU600,IF($AK600&lt;0,1.01*AU600,IF($AK600&gt;10,1.1*AU600,(1+$AK600/100)*AU600)))</f>
        <v>2.9279071800000005</v>
      </c>
      <c r="AW600" s="618">
        <f>SUM(AR600:AV600)</f>
        <v>12.38717898</v>
      </c>
      <c r="AX600" s="713">
        <f>AW600/I600*100</f>
        <v>15.353469236489836</v>
      </c>
      <c r="AY600" s="887">
        <v>0.81</v>
      </c>
      <c r="AZ600" s="827">
        <v>11.66</v>
      </c>
      <c r="BA600" s="827">
        <v>-12.06</v>
      </c>
      <c r="BB600" s="827">
        <v>2.4899999999999998</v>
      </c>
      <c r="BC600" s="827">
        <v>-0.21</v>
      </c>
      <c r="BD600" s="861"/>
      <c r="BE600" s="594">
        <v>2012</v>
      </c>
      <c r="BF600" s="853">
        <f>IF(BE600&gt;2020,0,IF(BE600&gt;2008,1,IF(BE600&gt;2001,2,IF(BE600&gt;1990,3,IF(BE600&gt;1980,4,IF(BE600&gt;1973,5,IF(BE600&gt;1970,6,IF(BE600&gt;1960,7,IF(BE600&gt;1958,8,IF(BE600&gt;1953,9,10))))))))))</f>
        <v>1</v>
      </c>
      <c r="BG600" s="837">
        <v>1</v>
      </c>
      <c r="BH600" s="820" t="s">
        <v>4443</v>
      </c>
      <c r="BI600" s="820" t="s">
        <v>4444</v>
      </c>
    </row>
    <row r="601" spans="1:61" s="819" customFormat="1" ht="12.75" customHeight="1" x14ac:dyDescent="0.2">
      <c r="A601" s="819" t="s">
        <v>5087</v>
      </c>
      <c r="B601" s="575" t="s">
        <v>3821</v>
      </c>
      <c r="C601" s="885" t="s">
        <v>111</v>
      </c>
      <c r="D601" s="885" t="s">
        <v>1181</v>
      </c>
      <c r="E601" s="699">
        <v>9</v>
      </c>
      <c r="F601" s="1122">
        <v>542</v>
      </c>
      <c r="G601" s="1122" t="s">
        <v>105</v>
      </c>
      <c r="H601" s="1122" t="s">
        <v>105</v>
      </c>
      <c r="I601" s="834">
        <v>107.86</v>
      </c>
      <c r="J601" s="618">
        <f>(M601/I601)*100</f>
        <v>0.96421286853328392</v>
      </c>
      <c r="K601" s="839">
        <v>0.26</v>
      </c>
      <c r="L601" s="594">
        <v>4</v>
      </c>
      <c r="M601" s="609">
        <f>K601*L601</f>
        <v>1.04</v>
      </c>
      <c r="N601" s="594" t="s">
        <v>405</v>
      </c>
      <c r="O601" s="701">
        <v>0.25</v>
      </c>
      <c r="P601" s="603">
        <v>44748</v>
      </c>
      <c r="Q601" s="603">
        <v>44770</v>
      </c>
      <c r="R601" s="609">
        <f>(K601-O601)/O601*100</f>
        <v>4.0000000000000036</v>
      </c>
      <c r="S601" s="667">
        <f>IF(INDEX(Historical!$D$7:$D$1220,MATCH(B601,Historical!$B$7:$B$1244,0))=0,"n/a",(INDEX(Historical!$C$7:$C$1222,MATCH(B601,Historical!$B$7:$B$1244,0))/INDEX(Historical!$D$7:$D$1220,MATCH(B601,Historical!$B$7:$B$1244,0))-1)*100)</f>
        <v>6.25</v>
      </c>
      <c r="T601" s="667">
        <f>IF(INDEX(Historical!$F$7:$F$1213,MATCH(B601,Historical!$B$7:$B$1244,0))=0,"n/a",((INDEX(Historical!$C$7:$C$1222,MATCH(B601,Historical!$B$7:$B$1244,0))/INDEX(Historical!$F$7:$F$1213,MATCH(B601,Historical!$B$7:$B$1244,0)))^(1/3)-1)*100)</f>
        <v>4.2603601458844453</v>
      </c>
      <c r="U601" s="667">
        <f>IF(INDEX(Historical!$H$7:$H$1213,MATCH(B601,Historical!$B$7:$B$1244,0))=0,"n/a",((INDEX(Historical!$C$7:$C$1222,MATCH(B601,Historical!$B$7:$B$1244,0))/INDEX(Historical!$H$7:$H$1213,MATCH(B601,Historical!$B$7:$B$1244,0)))^(1/5)-1)*100)</f>
        <v>5.5118198683204556</v>
      </c>
      <c r="V601" s="667">
        <f>IF(INDEX(Historical!$N$7:$N$1213,MATCH(B601,Historical!$B$7:$B$1244,0))=0,"n/a",((INDEX(Historical!$C$7:$C$1222,MATCH(B601,Historical!$B$7:$B$1244,0))/INDEX(Historical!$N$7:$N$1213,MATCH(B601,Historical!$B$7:$B$1244,0)))^(1/10)-1)*100)</f>
        <v>7.3897958414493869</v>
      </c>
      <c r="W601" s="668">
        <f>IF(OR(U601&lt;=0,U601="n/a",V601&lt;=0,V601="n/a"),"n/a",U601/V601)</f>
        <v>0.74586903164558915</v>
      </c>
      <c r="X601" s="669">
        <f>IF(OR(AJ601&lt;=0,AJ601="n/a",U601&lt;=0,U601="n/a"),"n/a",U601/AJ601)</f>
        <v>0.20490036685206153</v>
      </c>
      <c r="Y601" s="638"/>
      <c r="Z601" s="618">
        <f>IF(OR(AC601&lt;0.01,AC601="n/a"),"n/a",M601/AC601*100)</f>
        <v>13.419354838709676</v>
      </c>
      <c r="AA601" s="841">
        <f>IF(OR(AC601&lt;0.01,AC601="n/a"),"n/a",I601/AC601)</f>
        <v>13.91741935483871</v>
      </c>
      <c r="AB601" s="1122">
        <v>12</v>
      </c>
      <c r="AC601" s="834">
        <v>7.75</v>
      </c>
      <c r="AD601" s="834">
        <v>2.79</v>
      </c>
      <c r="AE601" s="834">
        <v>2.19</v>
      </c>
      <c r="AF601" s="834">
        <v>3.46</v>
      </c>
      <c r="AG601" s="834">
        <v>26.3</v>
      </c>
      <c r="AH601" s="834">
        <v>43.5</v>
      </c>
      <c r="AI601" s="834">
        <v>9.3000000000000007</v>
      </c>
      <c r="AJ601" s="834">
        <v>26.900000000000002</v>
      </c>
      <c r="AK601" s="834">
        <v>5</v>
      </c>
      <c r="AL601" s="834">
        <v>4640</v>
      </c>
      <c r="AM601" s="834">
        <v>0.1</v>
      </c>
      <c r="AN601" s="834">
        <v>0.51</v>
      </c>
      <c r="AO601" s="705">
        <f>IF(U601="n/a","n/a",IF(AA601&lt;0,"n/a",IF(AA601="n/a","n/a",J601+U601-AA601)))</f>
        <v>-7.4413866179849704</v>
      </c>
      <c r="AP601" s="706">
        <f>IF(U601="n/a","n/a",J601+U601)</f>
        <v>6.4760327368537398</v>
      </c>
      <c r="AQ601" s="843">
        <f>IF(OR(AC601&lt;0.01,AC601="n/a",AF601="n/a"),"n/a",(I601/SQRT(22.5*AC601*(I601/AF601))-1)*100)</f>
        <v>46.293876180396907</v>
      </c>
      <c r="AR601" s="618">
        <f>INDEX(Historical!$C$7:$C$1222,MATCH(B601,Historical!$B$7:$B$1244,0))*IF(AH601="n/a",1.03,IF(AH601&lt;0,1.01,IF(AH601&gt;10,1.1,(1+AH601/100))))</f>
        <v>1.1220000000000001</v>
      </c>
      <c r="AS601" s="841">
        <f>IF($AI601="n/a",1.03*AR601,IF($AI601&lt;0,1.01*AR601,IF($AI601&gt;10,1.1*AR601,(1+$AI601/100)*AR601)))</f>
        <v>1.2263460000000002</v>
      </c>
      <c r="AT601" s="841">
        <f>IF($AK601="n/a",1.03*AS601,IF($AK601&lt;0,1.01*AS601,IF($AK601&gt;10,1.1*AS601,(1+$AK601/100)*AS601)))</f>
        <v>1.2876633000000002</v>
      </c>
      <c r="AU601" s="841">
        <f>IF($AK601="n/a",1.03*AT601,IF($AK601&lt;0,1.01*AT601,IF($AK601&gt;10,1.1*AT601,(1+$AK601/100)*AT601)))</f>
        <v>1.3520464650000001</v>
      </c>
      <c r="AV601" s="841">
        <f>IF($AK601="n/a",1.03*AU601,IF($AK601&lt;0,1.01*AU601,IF($AK601&gt;10,1.1*AU601,(1+$AK601/100)*AU601)))</f>
        <v>1.4196487882500002</v>
      </c>
      <c r="AW601" s="618">
        <f>SUM(AR601:AV601)</f>
        <v>6.4077045532500003</v>
      </c>
      <c r="AX601" s="713">
        <f>AW601/I601*100</f>
        <v>5.9407607576951609</v>
      </c>
      <c r="AY601" s="695">
        <v>1.21</v>
      </c>
      <c r="AZ601" s="837">
        <v>43.34</v>
      </c>
      <c r="BA601" s="837">
        <v>-11.12</v>
      </c>
      <c r="BB601" s="837">
        <v>6.93</v>
      </c>
      <c r="BC601" s="837">
        <v>12.2</v>
      </c>
      <c r="BD601" s="861"/>
      <c r="BE601" s="594">
        <v>2014</v>
      </c>
      <c r="BF601" s="853">
        <f>IF(BE601&gt;2020,0,IF(BE601&gt;2008,1,IF(BE601&gt;2001,2,IF(BE601&gt;1990,3,IF(BE601&gt;1980,4,IF(BE601&gt;1973,5,IF(BE601&gt;1970,6,IF(BE601&gt;1960,7,IF(BE601&gt;1958,8,IF(BE601&gt;1953,9,10))))))))))</f>
        <v>1</v>
      </c>
      <c r="BG601" s="837">
        <v>15.2</v>
      </c>
      <c r="BH601" s="820" t="s">
        <v>4443</v>
      </c>
      <c r="BI601" s="820" t="s">
        <v>4444</v>
      </c>
    </row>
    <row r="602" spans="1:61" s="819" customFormat="1" ht="12.75" customHeight="1" x14ac:dyDescent="0.2">
      <c r="A602" s="836" t="s">
        <v>5088</v>
      </c>
      <c r="B602" s="575" t="s">
        <v>4568</v>
      </c>
      <c r="C602" s="885" t="s">
        <v>4055</v>
      </c>
      <c r="D602" s="885" t="s">
        <v>4226</v>
      </c>
      <c r="E602" s="699">
        <v>6</v>
      </c>
      <c r="F602" s="1122">
        <v>649</v>
      </c>
      <c r="G602" s="1097" t="s">
        <v>105</v>
      </c>
      <c r="H602" s="1097" t="s">
        <v>105</v>
      </c>
      <c r="I602" t="n">
        <v>55.49</v>
      </c>
      <c r="J602" s="618">
        <f>(M602/I602)*100</f>
        <v>1.362862010221465</v>
      </c>
      <c r="K602" s="832">
        <v>0.2</v>
      </c>
      <c r="L602" s="842">
        <v>4</v>
      </c>
      <c r="M602" s="609">
        <f>K602*L602</f>
        <v>0.8</v>
      </c>
      <c r="N602" s="825" t="s">
        <v>147</v>
      </c>
      <c r="O602" s="700">
        <v>0.16</v>
      </c>
      <c r="P602" s="891">
        <v>44530</v>
      </c>
      <c r="Q602" s="891">
        <v>44545</v>
      </c>
      <c r="R602" s="609">
        <f>(K602-O602)/O602*100</f>
        <v>25.000000000000007</v>
      </c>
      <c r="S602" s="667">
        <f>IF(INDEX(Historical!$D$7:$D$1220,MATCH(B602,Historical!$B$7:$B$1244,0))=0,"n/a",(INDEX(Historical!$C$7:$C$1222,MATCH(B602,Historical!$B$7:$B$1244,0))/INDEX(Historical!$D$7:$D$1220,MATCH(B602,Historical!$B$7:$B$1244,0))-1)*100)</f>
        <v>17.647058823529417</v>
      </c>
      <c r="T602" s="667">
        <f>IF(INDEX(Historical!$F$7:$F$1213,MATCH(B602,Historical!$B$7:$B$1244,0))=0,"n/a",((INDEX(Historical!$C$7:$C$1222,MATCH(B602,Historical!$B$7:$B$1244,0))/INDEX(Historical!$F$7:$F$1213,MATCH(B602,Historical!$B$7:$B$1244,0)))^(1/3)-1)*100)</f>
        <v>23.47158379972165</v>
      </c>
      <c r="U602" s="667">
        <f>IF(INDEX(Historical!$H$7:$H$1213,MATCH(B602,Historical!$B$7:$B$1244,0))=0,"n/a",((INDEX(Historical!$C$7:$C$1222,MATCH(B602,Historical!$B$7:$B$1244,0))/INDEX(Historical!$H$7:$H$1213,MATCH(B602,Historical!$B$7:$B$1244,0)))^(1/5)-1)*100)</f>
        <v>24.729396955209193</v>
      </c>
      <c r="V602" s="667" t="str">
        <f>IF(INDEX(Historical!$N$7:$N$1213,MATCH(B602,Historical!$B$7:$B$1244,0))=0,"n/a",((INDEX(Historical!$C$7:$C$1222,MATCH(B602,Historical!$B$7:$B$1244,0))/INDEX(Historical!$N$7:$N$1213,MATCH(B602,Historical!$B$7:$B$1244,0)))^(1/10)-1)*100)</f>
        <v>n/a</v>
      </c>
      <c r="W602" s="668" t="str">
        <f>IF(OR(U602&lt;=0,U602="n/a",V602&lt;=0,V602="n/a"),"n/a",U602/V602)</f>
        <v>n/a</v>
      </c>
      <c r="X602" s="669">
        <f>IF(OR(AJ602&lt;=0,AJ602="n/a",U602&lt;=0,U602="n/a"),"n/a",U602/AJ602)</f>
        <v>0.68125060482669964</v>
      </c>
      <c r="Y602" s="640" t="s">
        <v>5355</v>
      </c>
      <c r="Z602" s="618">
        <f>IF(OR(AC602&lt;0.01,AC602="n/a"),"n/a",M602/AC602*100)</f>
        <v>32.258064516129039</v>
      </c>
      <c r="AA602" s="841">
        <f>IF(OR(AC602&lt;0.01,AC602="n/a"),"n/a",I602/AC602)</f>
        <v>23.66935483870968</v>
      </c>
      <c r="AB602" s="842">
        <v>12</v>
      </c>
      <c r="AC602" s="821">
        <v>2.48</v>
      </c>
      <c r="AD602" s="821">
        <v>3.04</v>
      </c>
      <c r="AE602" s="821">
        <v>2.86</v>
      </c>
      <c r="AF602" s="821">
        <v>2.64</v>
      </c>
      <c r="AG602" s="821">
        <v>11.899999999999999</v>
      </c>
      <c r="AH602" s="821">
        <v>27.6</v>
      </c>
      <c r="AI602" s="821">
        <v>11.19</v>
      </c>
      <c r="AJ602" s="821">
        <v>36.299999999999997</v>
      </c>
      <c r="AK602" s="821">
        <v>7.870000000000001</v>
      </c>
      <c r="AL602" s="833">
        <v>15110</v>
      </c>
      <c r="AM602" s="827">
        <v>0.1</v>
      </c>
      <c r="AN602" s="821">
        <v>1.26</v>
      </c>
      <c r="AO602" s="705">
        <f>IF(U602="n/a","n/a",IF(AA602&lt;0,"n/a",IF(AA602="n/a","n/a",J602+U602-AA602)))</f>
        <v>2.4229041267209794</v>
      </c>
      <c r="AP602" s="706">
        <f>IF(U602="n/a","n/a",J602+U602)</f>
        <v>26.092258965430659</v>
      </c>
      <c r="AQ602" s="843">
        <f>IF(OR(AC602&lt;0.01,AC602="n/a",AF602="n/a"),"n/a",(I602/SQRT(22.5*AC602*(I602/AF602))-1)*100)</f>
        <v>66.649461477535837</v>
      </c>
      <c r="AR602" s="618">
        <f>INDEX(Historical!$C$7:$C$1222,MATCH(B602,Historical!$B$7:$B$1244,0))*IF(AH602="n/a",1.03,IF(AH602&lt;0,1.01,IF(AH602&gt;10,1.1,(1+AH602/100))))</f>
        <v>0.88000000000000012</v>
      </c>
      <c r="AS602" s="841">
        <f>IF($AI602="n/a",1.03*AR602,IF($AI602&lt;0,1.01*AR602,IF($AI602&gt;10,1.1*AR602,(1+$AI602/100)*AR602)))</f>
        <v>0.96800000000000019</v>
      </c>
      <c r="AT602" s="841">
        <f>IF($AK602="n/a",1.03*AS602,IF($AK602&lt;0,1.01*AS602,IF($AK602&gt;10,1.1*AS602,(1+$AK602/100)*AS602)))</f>
        <v>1.0441816000000002</v>
      </c>
      <c r="AU602" s="841">
        <f>IF($AK602="n/a",1.03*AT602,IF($AK602&lt;0,1.01*AT602,IF($AK602&gt;10,1.1*AT602,(1+$AK602/100)*AT602)))</f>
        <v>1.1263586919200002</v>
      </c>
      <c r="AV602" s="841">
        <f>IF($AK602="n/a",1.03*AU602,IF($AK602&lt;0,1.01*AU602,IF($AK602&gt;10,1.1*AU602,(1+$AK602/100)*AU602)))</f>
        <v>1.2150031209741041</v>
      </c>
      <c r="AW602" s="618">
        <f>SUM(AR602:AV602)</f>
        <v>5.2335434128941047</v>
      </c>
      <c r="AX602" s="713">
        <f>AW602/I602*100</f>
        <v>8.9157468703477072</v>
      </c>
      <c r="AY602" s="887">
        <v>1.4</v>
      </c>
      <c r="AZ602" s="827">
        <v>29.720000000000002</v>
      </c>
      <c r="BA602" s="827">
        <v>-25.75</v>
      </c>
      <c r="BB602" s="827">
        <v>3.15</v>
      </c>
      <c r="BC602" s="827">
        <v>4.55</v>
      </c>
      <c r="BD602" s="861"/>
      <c r="BE602" s="594">
        <v>2017</v>
      </c>
      <c r="BF602" s="853">
        <f>IF(BE602&gt;2020,0,IF(BE602&gt;2008,1,IF(BE602&gt;2001,2,IF(BE602&gt;1990,3,IF(BE602&gt;1980,4,IF(BE602&gt;1973,5,IF(BE602&gt;1970,6,IF(BE602&gt;1960,7,IF(BE602&gt;1958,8,IF(BE602&gt;1953,9,10))))))))))</f>
        <v>1</v>
      </c>
      <c r="BG602" s="837">
        <v>4.1000000000000005</v>
      </c>
      <c r="BH602" s="820" t="s">
        <v>4443</v>
      </c>
      <c r="BI602" s="820" t="s">
        <v>4444</v>
      </c>
    </row>
    <row r="603" spans="1:61" s="819" customFormat="1" ht="12.75" customHeight="1" x14ac:dyDescent="0.2">
      <c r="A603" s="819" t="s">
        <v>5089</v>
      </c>
      <c r="B603" s="575" t="s">
        <v>1621</v>
      </c>
      <c r="C603" s="885" t="s">
        <v>4178</v>
      </c>
      <c r="D603" s="885" t="s">
        <v>4179</v>
      </c>
      <c r="E603" s="699">
        <v>13</v>
      </c>
      <c r="F603" s="1122">
        <v>326</v>
      </c>
      <c r="G603" s="1097" t="s">
        <v>105</v>
      </c>
      <c r="H603" s="1097" t="s">
        <v>105</v>
      </c>
      <c r="I603" t="n">
        <v>33.33</v>
      </c>
      <c r="J603" s="618">
        <f>(M603/I603)*100</f>
        <v>4.369797859690844</v>
      </c>
      <c r="K603" s="832">
        <v>0.1225</v>
      </c>
      <c r="L603" s="842">
        <v>12</v>
      </c>
      <c r="M603" s="609">
        <f>K603*L603</f>
        <v>1.47</v>
      </c>
      <c r="N603" s="825" t="s">
        <v>1022</v>
      </c>
      <c r="O603" s="700">
        <v>0.121667</v>
      </c>
      <c r="P603" s="603">
        <v>44956</v>
      </c>
      <c r="Q603" s="603">
        <v>44972</v>
      </c>
      <c r="R603" s="609">
        <f>(K603-O603)/O603*100</f>
        <v>0.68465565847764831</v>
      </c>
      <c r="S603" s="667">
        <f>IF(INDEX(Historical!$D$7:$D$1220,MATCH(B603,Historical!$B$7:$B$1244,0))=0,"n/a",(INDEX(Historical!$C$7:$C$1222,MATCH(B603,Historical!$B$7:$B$1244,0))/INDEX(Historical!$D$7:$D$1220,MATCH(B603,Historical!$B$7:$B$1244,0))-1)*100)</f>
        <v>0.632691400527996</v>
      </c>
      <c r="T603" s="667">
        <f>IF(INDEX(Historical!$F$7:$F$1213,MATCH(B603,Historical!$B$7:$B$1244,0))=0,"n/a",((INDEX(Historical!$C$7:$C$1222,MATCH(B603,Historical!$B$7:$B$1244,0))/INDEX(Historical!$F$7:$F$1213,MATCH(B603,Historical!$B$7:$B$1244,0)))^(1/3)-1)*100)</f>
        <v>0.68711816984512453</v>
      </c>
      <c r="U603" s="667">
        <f>IF(INDEX(Historical!$H$7:$H$1213,MATCH(B603,Historical!$B$7:$B$1244,0))=0,"n/a",((INDEX(Historical!$C$7:$C$1222,MATCH(B603,Historical!$B$7:$B$1244,0))/INDEX(Historical!$H$7:$H$1213,MATCH(B603,Historical!$B$7:$B$1244,0)))^(1/5)-1)*100)</f>
        <v>0.78337715246525885</v>
      </c>
      <c r="V603" s="667">
        <f>IF(INDEX(Historical!$N$7:$N$1213,MATCH(B603,Historical!$B$7:$B$1244,0))=0,"n/a",((INDEX(Historical!$C$7:$C$1222,MATCH(B603,Historical!$B$7:$B$1244,0))/INDEX(Historical!$N$7:$N$1213,MATCH(B603,Historical!$B$7:$B$1244,0)))^(1/10)-1)*100)</f>
        <v>3.2476089049380708</v>
      </c>
      <c r="W603" s="668">
        <f>IF(OR(U603&lt;=0,U603="n/a",V603&lt;=0,V603="n/a"),"n/a",U603/V603)</f>
        <v>0.2412165920822899</v>
      </c>
      <c r="X603" s="669">
        <f>IF(OR(AJ603&lt;=0,AJ603="n/a",U603&lt;=0,U603="n/a"),"n/a",U603/AJ603)</f>
        <v>2.3384392610903248E-2</v>
      </c>
      <c r="Y603" s="831"/>
      <c r="Z603" s="618">
        <f>IF(OR(AC603&lt;0.01,AC603="n/a"),"n/a",M603/AC603*100)</f>
        <v>147</v>
      </c>
      <c r="AA603" s="841">
        <f>IF(OR(AC603&lt;0.01,AC603="n/a"),"n/a",I603/AC603)</f>
        <v>33.64</v>
      </c>
      <c r="AB603" s="842">
        <v>12</v>
      </c>
      <c r="AC603" s="821">
        <v>1</v>
      </c>
      <c r="AD603" s="821">
        <v>4.88</v>
      </c>
      <c r="AE603" s="821">
        <v>9.36</v>
      </c>
      <c r="AF603" s="821">
        <v>1.8</v>
      </c>
      <c r="AG603" s="821">
        <v>5.2</v>
      </c>
      <c r="AH603" s="822">
        <v>-13.200000000000001</v>
      </c>
      <c r="AI603" s="822">
        <v>20.69</v>
      </c>
      <c r="AJ603" s="821">
        <v>33.5</v>
      </c>
      <c r="AK603" s="821">
        <v>7.0000000000000009</v>
      </c>
      <c r="AL603" s="833">
        <v>6150</v>
      </c>
      <c r="AM603" s="827">
        <v>0.1</v>
      </c>
      <c r="AN603" s="821">
        <v>0.74</v>
      </c>
      <c r="AO603" s="705">
        <f>IF(U603="n/a","n/a",IF(AA603&lt;0,"n/a",IF(AA603="n/a","n/a",J603+U603-AA603)))</f>
        <v>-28.486824987843896</v>
      </c>
      <c r="AP603" s="706">
        <f>IF(U603="n/a","n/a",J603+U603)</f>
        <v>5.1531750121561029</v>
      </c>
      <c r="AQ603" s="843">
        <f>IF(OR(AC603&lt;0.01,AC603="n/a",AF603="n/a"),"n/a",(I603/SQRT(22.5*AC603*(I603/AF603))-1)*100)</f>
        <v>64.048773235279043</v>
      </c>
      <c r="AR603" s="618">
        <f>INDEX(Historical!$C$7:$C$1222,MATCH(B603,Historical!$B$7:$B$1244,0))*IF(AH603="n/a",1.03,IF(AH603&lt;0,1.01,IF(AH603&gt;10,1.1,(1+AH603/100))))</f>
        <v>1.4737617000000001</v>
      </c>
      <c r="AS603" s="841">
        <f>IF($AI603="n/a",1.03*AR603,IF($AI603&lt;0,1.01*AR603,IF($AI603&gt;10,1.1*AR603,(1+$AI603/100)*AR603)))</f>
        <v>1.6211378700000001</v>
      </c>
      <c r="AT603" s="841">
        <f>IF($AK603="n/a",1.03*AS603,IF($AK603&lt;0,1.01*AS603,IF($AK603&gt;10,1.1*AS603,(1+$AK603/100)*AS603)))</f>
        <v>1.7346175209000001</v>
      </c>
      <c r="AU603" s="841">
        <f>IF($AK603="n/a",1.03*AT603,IF($AK603&lt;0,1.01*AT603,IF($AK603&gt;10,1.1*AT603,(1+$AK603/100)*AT603)))</f>
        <v>1.8560407473630003</v>
      </c>
      <c r="AV603" s="841">
        <f>IF($AK603="n/a",1.03*AU603,IF($AK603&lt;0,1.01*AU603,IF($AK603&gt;10,1.1*AU603,(1+$AK603/100)*AU603)))</f>
        <v>1.9859635996784104</v>
      </c>
      <c r="AW603" s="618">
        <f>SUM(AR603:AV603)</f>
        <v>8.6715214379414096</v>
      </c>
      <c r="AX603" s="713">
        <f>AW603/I603*100</f>
        <v>25.777412122299076</v>
      </c>
      <c r="AY603" s="887">
        <v>1.01</v>
      </c>
      <c r="AZ603" s="827">
        <v>26.66</v>
      </c>
      <c r="BA603" s="827">
        <v>-20.830000000000002</v>
      </c>
      <c r="BB603" s="827">
        <v>-2.1800000000000002</v>
      </c>
      <c r="BC603" s="827">
        <v>4.29</v>
      </c>
      <c r="BD603" s="861"/>
      <c r="BE603" s="594">
        <v>2011</v>
      </c>
      <c r="BF603" s="853">
        <f>IF(BE603&gt;2020,0,IF(BE603&gt;2008,1,IF(BE603&gt;2001,2,IF(BE603&gt;1990,3,IF(BE603&gt;1980,4,IF(BE603&gt;1973,5,IF(BE603&gt;1970,6,IF(BE603&gt;1960,7,IF(BE603&gt;1958,8,IF(BE603&gt;1953,9,10))))))))))</f>
        <v>1</v>
      </c>
      <c r="BG603" s="837">
        <v>2.9000000000000004</v>
      </c>
      <c r="BH603" s="820" t="s">
        <v>4443</v>
      </c>
      <c r="BI603" s="820" t="s">
        <v>4445</v>
      </c>
    </row>
    <row r="604" spans="1:61" s="819" customFormat="1" ht="12.75" customHeight="1" x14ac:dyDescent="0.2">
      <c r="A604" s="826" t="s">
        <v>5090</v>
      </c>
      <c r="B604" s="575" t="s">
        <v>1563</v>
      </c>
      <c r="C604" s="885" t="s">
        <v>107</v>
      </c>
      <c r="D604" s="885" t="s">
        <v>4197</v>
      </c>
      <c r="E604" s="699">
        <v>11</v>
      </c>
      <c r="F604" s="1122">
        <v>456</v>
      </c>
      <c r="G604" s="1116" t="s">
        <v>114</v>
      </c>
      <c r="H604" s="1116" t="s">
        <v>114</v>
      </c>
      <c r="I604" s="829">
        <v>37.26</v>
      </c>
      <c r="J604" s="618">
        <f>(M604/I604)*100</f>
        <v>3.435319377348363</v>
      </c>
      <c r="K604" s="832">
        <v>0.32</v>
      </c>
      <c r="L604" s="842">
        <v>4</v>
      </c>
      <c r="M604" s="609">
        <f>K604*L604</f>
        <v>1.28</v>
      </c>
      <c r="N604" s="825" t="s">
        <v>167</v>
      </c>
      <c r="O604" s="700">
        <v>0.31</v>
      </c>
      <c r="P604" s="603">
        <v>44966</v>
      </c>
      <c r="Q604" s="603">
        <v>44980</v>
      </c>
      <c r="R604" s="609">
        <f>(K604-O604)/O604*100</f>
        <v>3.2258064516129057</v>
      </c>
      <c r="S604" s="667">
        <f>IF(INDEX(Historical!$D$7:$D$1220,MATCH(B604,Historical!$B$7:$B$1244,0))=0,"n/a",(INDEX(Historical!$C$7:$C$1222,MATCH(B604,Historical!$B$7:$B$1244,0))/INDEX(Historical!$D$7:$D$1220,MATCH(B604,Historical!$B$7:$B$1244,0))-1)*100)</f>
        <v>6.1946902654867353</v>
      </c>
      <c r="T604" s="667">
        <f>IF(INDEX(Historical!$F$7:$F$1213,MATCH(B604,Historical!$B$7:$B$1244,0))=0,"n/a",((INDEX(Historical!$C$7:$C$1222,MATCH(B604,Historical!$B$7:$B$1244,0))/INDEX(Historical!$F$7:$F$1213,MATCH(B604,Historical!$B$7:$B$1244,0)))^(1/3)-1)*100)</f>
        <v>3.2567019338693104</v>
      </c>
      <c r="U604" s="667">
        <f>IF(INDEX(Historical!$H$7:$H$1213,MATCH(B604,Historical!$B$7:$B$1244,0))=0,"n/a",((INDEX(Historical!$C$7:$C$1222,MATCH(B604,Historical!$B$7:$B$1244,0))/INDEX(Historical!$H$7:$H$1213,MATCH(B604,Historical!$B$7:$B$1244,0)))^(1/5)-1)*100)</f>
        <v>7.9129285785831449</v>
      </c>
      <c r="V604" s="667">
        <f>IF(INDEX(Historical!$N$7:$N$1213,MATCH(B604,Historical!$B$7:$B$1244,0))=0,"n/a",((INDEX(Historical!$C$7:$C$1222,MATCH(B604,Historical!$B$7:$B$1244,0))/INDEX(Historical!$N$7:$N$1213,MATCH(B604,Historical!$B$7:$B$1244,0)))^(1/10)-1)*100)</f>
        <v>7.1773462536293131</v>
      </c>
      <c r="W604" s="668">
        <f>IF(OR(U604&lt;=0,U604="n/a",V604&lt;=0,V604="n/a"),"n/a",U604/V604)</f>
        <v>1.1024866711121644</v>
      </c>
      <c r="X604" s="669">
        <f>IF(OR(AJ604&lt;=0,AJ604="n/a",U604&lt;=0,U604="n/a"),"n/a",U604/AJ604)</f>
        <v>1.1989285725125975</v>
      </c>
      <c r="Y604" s="640"/>
      <c r="Z604" s="618">
        <f>IF(OR(AC604&lt;0.01,AC604="n/a"),"n/a",M604/AC604*100)</f>
        <v>45.714285714285715</v>
      </c>
      <c r="AA604" s="841">
        <f>IF(OR(AC604&lt;0.01,AC604="n/a"),"n/a",I604/AC604)</f>
        <v>13.307142857142857</v>
      </c>
      <c r="AB604" s="842">
        <v>12</v>
      </c>
      <c r="AC604" s="821">
        <v>2.8</v>
      </c>
      <c r="AD604" s="821">
        <v>1.34</v>
      </c>
      <c r="AE604" s="821">
        <v>5.1100000000000003</v>
      </c>
      <c r="AF604" s="821">
        <v>1.26</v>
      </c>
      <c r="AG604" s="821">
        <v>9.3000000000000007</v>
      </c>
      <c r="AH604" s="821">
        <v>424.6</v>
      </c>
      <c r="AI604" s="821">
        <v>-5.37</v>
      </c>
      <c r="AJ604" s="821">
        <v>6.6000000000000005</v>
      </c>
      <c r="AK604" s="821">
        <v>10</v>
      </c>
      <c r="AL604" s="833">
        <v>1480</v>
      </c>
      <c r="AM604" s="827">
        <v>0.5</v>
      </c>
      <c r="AN604" s="821">
        <v>0.06</v>
      </c>
      <c r="AO604" s="705">
        <f>IF(U604="n/a","n/a",IF(AA604&lt;0,"n/a",IF(AA604="n/a","n/a",J604+U604-AA604)))</f>
        <v>-1.9588949012113481</v>
      </c>
      <c r="AP604" s="706">
        <f>IF(U604="n/a","n/a",J604+U604)</f>
        <v>11.348247955931509</v>
      </c>
      <c r="AQ604" s="843">
        <f>IF(OR(AC604&lt;0.01,AC604="n/a",AF604="n/a"),"n/a",(I604/SQRT(22.5*AC604*(I604/AF604))-1)*100)</f>
        <v>-13.675032580371049</v>
      </c>
      <c r="AR604" s="618">
        <f>INDEX(Historical!$C$7:$C$1222,MATCH(B604,Historical!$B$7:$B$1244,0))*IF(AH604="n/a",1.03,IF(AH604&lt;0,1.01,IF(AH604&gt;10,1.1,(1+AH604/100))))</f>
        <v>1.32</v>
      </c>
      <c r="AS604" s="841">
        <f>IF($AI604="n/a",1.03*AR604,IF($AI604&lt;0,1.01*AR604,IF($AI604&gt;10,1.1*AR604,(1+$AI604/100)*AR604)))</f>
        <v>1.3332000000000002</v>
      </c>
      <c r="AT604" s="841">
        <f>IF($AK604="n/a",1.03*AS604,IF($AK604&lt;0,1.01*AS604,IF($AK604&gt;10,1.1*AS604,(1+$AK604/100)*AS604)))</f>
        <v>1.4665200000000003</v>
      </c>
      <c r="AU604" s="841">
        <f>IF($AK604="n/a",1.03*AT604,IF($AK604&lt;0,1.01*AT604,IF($AK604&gt;10,1.1*AT604,(1+$AK604/100)*AT604)))</f>
        <v>1.6131720000000005</v>
      </c>
      <c r="AV604" s="841">
        <f>IF($AK604="n/a",1.03*AU604,IF($AK604&lt;0,1.01*AU604,IF($AK604&gt;10,1.1*AU604,(1+$AK604/100)*AU604)))</f>
        <v>1.7744892000000008</v>
      </c>
      <c r="AW604" s="618">
        <f>SUM(AR604:AV604)</f>
        <v>7.5073812000000011</v>
      </c>
      <c r="AX604" s="713">
        <f>AW604/I604*100</f>
        <v>20.148634460547505</v>
      </c>
      <c r="AY604" s="887">
        <v>0.76</v>
      </c>
      <c r="AZ604" s="827">
        <v>40.550000000000004</v>
      </c>
      <c r="BA604" s="827">
        <v>-3.04</v>
      </c>
      <c r="BB604" s="827">
        <v>5.82</v>
      </c>
      <c r="BC604" s="827">
        <v>15.36</v>
      </c>
      <c r="BD604" s="861"/>
      <c r="BE604" s="594">
        <v>2013</v>
      </c>
      <c r="BF604" s="853">
        <f>IF(BE604&gt;2020,0,IF(BE604&gt;2008,1,IF(BE604&gt;2001,2,IF(BE604&gt;1990,3,IF(BE604&gt;1980,4,IF(BE604&gt;1973,5,IF(BE604&gt;1970,6,IF(BE604&gt;1960,7,IF(BE604&gt;1958,8,IF(BE604&gt;1953,9,10))))))))))</f>
        <v>1</v>
      </c>
      <c r="BG604" s="837">
        <v>1.2</v>
      </c>
      <c r="BH604" s="820" t="s">
        <v>4443</v>
      </c>
      <c r="BI604" s="820" t="s">
        <v>4444</v>
      </c>
    </row>
    <row r="605" spans="1:61" s="819" customFormat="1" ht="12.75" customHeight="1" x14ac:dyDescent="0.2">
      <c r="A605" s="826" t="s">
        <v>5092</v>
      </c>
      <c r="B605" s="575" t="s">
        <v>785</v>
      </c>
      <c r="C605" s="885" t="s">
        <v>152</v>
      </c>
      <c r="D605" s="885" t="s">
        <v>4183</v>
      </c>
      <c r="E605" s="699">
        <v>18</v>
      </c>
      <c r="F605" s="1122">
        <v>218</v>
      </c>
      <c r="G605" s="1095" t="s">
        <v>105</v>
      </c>
      <c r="H605" s="1095" t="s">
        <v>105</v>
      </c>
      <c r="I605" s="829">
        <v>188.03</v>
      </c>
      <c r="J605" s="618">
        <f>(M605/I605)*100</f>
        <v>0.99984045099186292</v>
      </c>
      <c r="K605" s="832">
        <v>0.47</v>
      </c>
      <c r="L605" s="842">
        <v>4</v>
      </c>
      <c r="M605" s="609">
        <f>K605*L605</f>
        <v>1.88</v>
      </c>
      <c r="N605" s="825" t="s">
        <v>285</v>
      </c>
      <c r="O605" s="700">
        <v>0.43</v>
      </c>
      <c r="P605" s="603">
        <v>44810</v>
      </c>
      <c r="Q605" s="603">
        <v>44827</v>
      </c>
      <c r="R605" s="609">
        <f>(K605-O605)/O605*100</f>
        <v>9.302325581395344</v>
      </c>
      <c r="S605" s="667">
        <f>IF(INDEX(Historical!$D$7:$D$1220,MATCH(B605,Historical!$B$7:$B$1244,0))=0,"n/a",(INDEX(Historical!$C$7:$C$1222,MATCH(B605,Historical!$B$7:$B$1244,0))/INDEX(Historical!$D$7:$D$1220,MATCH(B605,Historical!$B$7:$B$1244,0))-1)*100)</f>
        <v>8.4337349397590522</v>
      </c>
      <c r="T605" s="667">
        <f>IF(INDEX(Historical!$F$7:$F$1213,MATCH(B605,Historical!$B$7:$B$1244,0))=0,"n/a",((INDEX(Historical!$C$7:$C$1222,MATCH(B605,Historical!$B$7:$B$1244,0))/INDEX(Historical!$F$7:$F$1213,MATCH(B605,Historical!$B$7:$B$1244,0)))^(1/3)-1)*100)</f>
        <v>8.2251144035929258</v>
      </c>
      <c r="U605" s="667">
        <f>IF(INDEX(Historical!$H$7:$H$1213,MATCH(B605,Historical!$B$7:$B$1244,0))=0,"n/a",((INDEX(Historical!$C$7:$C$1222,MATCH(B605,Historical!$B$7:$B$1244,0))/INDEX(Historical!$H$7:$H$1213,MATCH(B605,Historical!$B$7:$B$1244,0)))^(1/5)-1)*100)</f>
        <v>8.8123273957203985</v>
      </c>
      <c r="V605" s="667">
        <f>IF(INDEX(Historical!$N$7:$N$1213,MATCH(B605,Historical!$B$7:$B$1244,0))=0,"n/a",((INDEX(Historical!$C$7:$C$1222,MATCH(B605,Historical!$B$7:$B$1244,0))/INDEX(Historical!$N$7:$N$1213,MATCH(B605,Historical!$B$7:$B$1244,0)))^(1/10)-1)*100)</f>
        <v>9.5958226385217227</v>
      </c>
      <c r="W605" s="668">
        <f>IF(OR(U605&lt;=0,U605="n/a",V605&lt;=0,V605="n/a"),"n/a",U605/V605)</f>
        <v>0.91835038304521799</v>
      </c>
      <c r="X605" s="669">
        <f>IF(OR(AJ605&lt;=0,AJ605="n/a",U605&lt;=0,U605="n/a"),"n/a",U605/AJ605)</f>
        <v>0.62058643631833799</v>
      </c>
      <c r="Y605" s="830" t="s">
        <v>715</v>
      </c>
      <c r="Z605" s="618" t="str">
        <f>IF(OR(AC605&lt;0.01,AC605="n/a"),"n/a",M605/AC605*100)</f>
        <v>n/a</v>
      </c>
      <c r="AA605" s="841" t="str">
        <f>IF(OR(AC605&lt;0.01,AC605="n/a"),"n/a",I605/AC605)</f>
        <v>n/a</v>
      </c>
      <c r="AB605" s="842">
        <v>3</v>
      </c>
      <c r="AC605" s="821">
        <v>-0.28999999999999998</v>
      </c>
      <c r="AD605" s="821" t="s">
        <v>135</v>
      </c>
      <c r="AE605" s="821">
        <v>3.94</v>
      </c>
      <c r="AF605" s="821">
        <v>3.11</v>
      </c>
      <c r="AG605" s="821">
        <v>-0.5</v>
      </c>
      <c r="AH605" s="821">
        <v>-46.400000000000006</v>
      </c>
      <c r="AI605" s="821">
        <v>9.1300000000000008</v>
      </c>
      <c r="AJ605" s="821">
        <v>14.2</v>
      </c>
      <c r="AK605" s="821">
        <v>10</v>
      </c>
      <c r="AL605" s="833">
        <v>18870</v>
      </c>
      <c r="AM605" s="827">
        <v>0.1</v>
      </c>
      <c r="AN605" s="821">
        <v>0.51</v>
      </c>
      <c r="AO605" s="705" t="str">
        <f>IF(U605="n/a","n/a",IF(AA605&lt;0,"n/a",IF(AA605="n/a","n/a",J605+U605-AA605)))</f>
        <v>n/a</v>
      </c>
      <c r="AP605" s="706">
        <f>IF(U605="n/a","n/a",J605+U605)</f>
        <v>9.8121678467122617</v>
      </c>
      <c r="AQ605" s="843" t="str">
        <f>IF(OR(AC605&lt;0.01,AC605="n/a",AF605="n/a"),"n/a",(I605/SQRT(22.5*AC605*(I605/AF605))-1)*100)</f>
        <v>n/a</v>
      </c>
      <c r="AR605" s="618">
        <f>INDEX(Historical!$C$7:$C$1222,MATCH(B605,Historical!$B$7:$B$1244,0))*IF(AH605="n/a",1.03,IF(AH605&lt;0,1.01,IF(AH605&gt;10,1.1,(1+AH605/100))))</f>
        <v>1.8180000000000001</v>
      </c>
      <c r="AS605" s="841">
        <f>IF($AI605="n/a",1.03*AR605,IF($AI605&lt;0,1.01*AR605,IF($AI605&gt;10,1.1*AR605,(1+$AI605/100)*AR605)))</f>
        <v>1.9839833999999998</v>
      </c>
      <c r="AT605" s="841">
        <f>IF($AK605="n/a",1.03*AS605,IF($AK605&lt;0,1.01*AS605,IF($AK605&gt;10,1.1*AS605,(1+$AK605/100)*AS605)))</f>
        <v>2.1823817399999998</v>
      </c>
      <c r="AU605" s="841">
        <f>IF($AK605="n/a",1.03*AT605,IF($AK605&lt;0,1.01*AT605,IF($AK605&gt;10,1.1*AT605,(1+$AK605/100)*AT605)))</f>
        <v>2.400619914</v>
      </c>
      <c r="AV605" s="841">
        <f>IF($AK605="n/a",1.03*AU605,IF($AK605&lt;0,1.01*AU605,IF($AK605&gt;10,1.1*AU605,(1+$AK605/100)*AU605)))</f>
        <v>2.6406819054000001</v>
      </c>
      <c r="AW605" s="618">
        <f>SUM(AR605:AV605)</f>
        <v>11.025666959399999</v>
      </c>
      <c r="AX605" s="713">
        <f>AW605/I605*100</f>
        <v>5.8637807580705203</v>
      </c>
      <c r="AY605" s="887">
        <v>0.84</v>
      </c>
      <c r="AZ605" s="827">
        <v>18.099999999999998</v>
      </c>
      <c r="BA605" s="827">
        <v>-26.529999999999998</v>
      </c>
      <c r="BB605" s="827">
        <v>-3.92</v>
      </c>
      <c r="BC605" s="827">
        <v>-4.16</v>
      </c>
      <c r="BD605" s="861"/>
      <c r="BE605" s="594">
        <v>2005</v>
      </c>
      <c r="BF605" s="853">
        <f>IF(BE605&gt;2020,0,IF(BE605&gt;2008,1,IF(BE605&gt;2001,2,IF(BE605&gt;1990,3,IF(BE605&gt;1980,4,IF(BE605&gt;1973,5,IF(BE605&gt;1970,6,IF(BE605&gt;1960,7,IF(BE605&gt;1958,8,IF(BE605&gt;1953,9,10))))))))))</f>
        <v>2</v>
      </c>
      <c r="BG605" s="837">
        <v>-0.3</v>
      </c>
      <c r="BH605" s="820" t="s">
        <v>4443</v>
      </c>
      <c r="BI605" s="820" t="s">
        <v>4444</v>
      </c>
    </row>
    <row r="606" spans="1:61" s="819" customFormat="1" ht="12.75" customHeight="1" x14ac:dyDescent="0.2">
      <c r="A606" s="836" t="s">
        <v>5093</v>
      </c>
      <c r="B606" s="575" t="s">
        <v>1633</v>
      </c>
      <c r="C606" s="885" t="s">
        <v>122</v>
      </c>
      <c r="D606" s="885" t="s">
        <v>4214</v>
      </c>
      <c r="E606" s="699">
        <v>13</v>
      </c>
      <c r="F606" s="1122">
        <v>346</v>
      </c>
      <c r="G606" s="1094" t="s">
        <v>36</v>
      </c>
      <c r="H606" s="1094" t="s">
        <v>114</v>
      </c>
      <c r="I606" t="n">
        <v>108.05</v>
      </c>
      <c r="J606" s="618">
        <f>(M606/I606)*100</f>
        <v>1.3480294980572516</v>
      </c>
      <c r="K606" s="832">
        <v>0.42499999999999999</v>
      </c>
      <c r="L606" s="842">
        <v>4</v>
      </c>
      <c r="M606" s="609">
        <f>K606*L606</f>
        <v>1.7</v>
      </c>
      <c r="N606" s="825" t="s">
        <v>238</v>
      </c>
      <c r="O606" s="700">
        <v>0.34</v>
      </c>
      <c r="P606" s="603">
        <v>45015</v>
      </c>
      <c r="Q606" s="603">
        <v>45030</v>
      </c>
      <c r="R606" s="609">
        <f>(K606-O606)/O606*100</f>
        <v>24.999999999999989</v>
      </c>
      <c r="S606" s="667">
        <f>IF(INDEX(Historical!$D$7:$D$1220,MATCH(B606,Historical!$B$7:$B$1244,0))=0,"n/a",(INDEX(Historical!$C$7:$C$1222,MATCH(B606,Historical!$B$7:$B$1244,0))/INDEX(Historical!$D$7:$D$1220,MATCH(B606,Historical!$B$7:$B$1244,0))-1)*100)</f>
        <v>24.271844660194162</v>
      </c>
      <c r="T606" s="667">
        <f>IF(INDEX(Historical!$F$7:$F$1213,MATCH(B606,Historical!$B$7:$B$1244,0))=0,"n/a",((INDEX(Historical!$C$7:$C$1222,MATCH(B606,Historical!$B$7:$B$1244,0))/INDEX(Historical!$F$7:$F$1213,MATCH(B606,Historical!$B$7:$B$1244,0)))^(1/3)-1)*100)</f>
        <v>12.147030525642233</v>
      </c>
      <c r="U606" s="667">
        <f>IF(INDEX(Historical!$H$7:$H$1213,MATCH(B606,Historical!$B$7:$B$1244,0))=0,"n/a",((INDEX(Historical!$C$7:$C$1222,MATCH(B606,Historical!$B$7:$B$1244,0))/INDEX(Historical!$H$7:$H$1213,MATCH(B606,Historical!$B$7:$B$1244,0)))^(1/5)-1)*100)</f>
        <v>16.169178708799414</v>
      </c>
      <c r="V606" s="667">
        <f>IF(INDEX(Historical!$N$7:$N$1213,MATCH(B606,Historical!$B$7:$B$1244,0))=0,"n/a",((INDEX(Historical!$C$7:$C$1222,MATCH(B606,Historical!$B$7:$B$1244,0))/INDEX(Historical!$N$7:$N$1213,MATCH(B606,Historical!$B$7:$B$1244,0)))^(1/10)-1)*100)</f>
        <v>12.334976252295826</v>
      </c>
      <c r="W606" s="668">
        <f>IF(OR(U606&lt;=0,U606="n/a",V606&lt;=0,V606="n/a"),"n/a",U606/V606)</f>
        <v>1.3108398733876729</v>
      </c>
      <c r="X606" s="669">
        <f>IF(OR(AJ606&lt;=0,AJ606="n/a",U606&lt;=0,U606="n/a"),"n/a",U606/AJ606)</f>
        <v>0.27686949843834613</v>
      </c>
      <c r="Y606" s="631"/>
      <c r="Z606" s="618">
        <f>IF(OR(AC606&lt;0.01,AC606="n/a"),"n/a",M606/AC606*100)</f>
        <v>8.1730769230769234</v>
      </c>
      <c r="AA606" s="841">
        <f>IF(OR(AC606&lt;0.01,AC606="n/a"),"n/a",I606/AC606)</f>
        <v>6.0629807692307693</v>
      </c>
      <c r="AB606" s="842">
        <v>12</v>
      </c>
      <c r="AC606" s="821">
        <v>20.8</v>
      </c>
      <c r="AD606" s="821">
        <v>0.21</v>
      </c>
      <c r="AE606" s="821">
        <v>0.96</v>
      </c>
      <c r="AF606" s="821">
        <v>2.74</v>
      </c>
      <c r="AG606" s="821">
        <v>61</v>
      </c>
      <c r="AH606" s="822">
        <v>499.7</v>
      </c>
      <c r="AI606" s="822">
        <v>-29.48</v>
      </c>
      <c r="AJ606" s="821">
        <v>58.4</v>
      </c>
      <c r="AK606" s="821">
        <v>28.060000000000002</v>
      </c>
      <c r="AL606" s="833">
        <v>21400</v>
      </c>
      <c r="AM606" s="827">
        <v>5.8000000000000007</v>
      </c>
      <c r="AN606" s="821">
        <v>0.38</v>
      </c>
      <c r="AO606" s="705">
        <f>IF(U606="n/a","n/a",IF(AA606&lt;0,"n/a",IF(AA606="n/a","n/a",J606+U606-AA606)))</f>
        <v>11.454227437625896</v>
      </c>
      <c r="AP606" s="706">
        <f>IF(U606="n/a","n/a",J606+U606)</f>
        <v>17.517208206856665</v>
      </c>
      <c r="AQ606" s="843">
        <f>IF(OR(AC606&lt;0.01,AC606="n/a",AF606="n/a"),"n/a",(I606/SQRT(22.5*AC606*(I606/AF606))-1)*100)</f>
        <v>-14.073500898365177</v>
      </c>
      <c r="AR606" s="618">
        <f>INDEX(Historical!$C$7:$C$1222,MATCH(B606,Historical!$B$7:$B$1244,0))*IF(AH606="n/a",1.03,IF(AH606&lt;0,1.01,IF(AH606&gt;10,1.1,(1+AH606/100))))</f>
        <v>1.4080000000000001</v>
      </c>
      <c r="AS606" s="841">
        <f>IF($AI606="n/a",1.03*AR606,IF($AI606&lt;0,1.01*AR606,IF($AI606&gt;10,1.1*AR606,(1+$AI606/100)*AR606)))</f>
        <v>1.4220800000000002</v>
      </c>
      <c r="AT606" s="841">
        <f>IF($AK606="n/a",1.03*AS606,IF($AK606&lt;0,1.01*AS606,IF($AK606&gt;10,1.1*AS606,(1+$AK606/100)*AS606)))</f>
        <v>1.5642880000000003</v>
      </c>
      <c r="AU606" s="841">
        <f>IF($AK606="n/a",1.03*AT606,IF($AK606&lt;0,1.01*AT606,IF($AK606&gt;10,1.1*AT606,(1+$AK606/100)*AT606)))</f>
        <v>1.7207168000000006</v>
      </c>
      <c r="AV606" s="841">
        <f>IF($AK606="n/a",1.03*AU606,IF($AK606&lt;0,1.01*AU606,IF($AK606&gt;10,1.1*AU606,(1+$AK606/100)*AU606)))</f>
        <v>1.8927884800000008</v>
      </c>
      <c r="AW606" s="618">
        <f>SUM(AR606:AV606)</f>
        <v>8.0078732800000019</v>
      </c>
      <c r="AX606" s="713">
        <f>AW606/I606*100</f>
        <v>6.3499114106732231</v>
      </c>
      <c r="AY606" s="887">
        <v>1.54</v>
      </c>
      <c r="AZ606" s="827">
        <v>101.97</v>
      </c>
      <c r="BA606" s="827">
        <v>-4.82</v>
      </c>
      <c r="BB606" s="827">
        <v>12.139999999999999</v>
      </c>
      <c r="BC606" s="827">
        <v>40.479999999999997</v>
      </c>
      <c r="BD606" s="861"/>
      <c r="BE606" s="594">
        <v>2011</v>
      </c>
      <c r="BF606" s="853">
        <f>IF(BE606&gt;2020,0,IF(BE606&gt;2008,1,IF(BE606&gt;2001,2,IF(BE606&gt;1990,3,IF(BE606&gt;1980,4,IF(BE606&gt;1973,5,IF(BE606&gt;1970,6,IF(BE606&gt;1960,7,IF(BE606&gt;1958,8,IF(BE606&gt;1953,9,10))))))))))</f>
        <v>1</v>
      </c>
      <c r="BG606" s="837">
        <v>33</v>
      </c>
      <c r="BH606" s="820" t="s">
        <v>4443</v>
      </c>
      <c r="BI606" s="820" t="s">
        <v>4444</v>
      </c>
    </row>
    <row r="607" spans="1:61" s="819" customFormat="1" ht="12.75" customHeight="1" x14ac:dyDescent="0.2">
      <c r="A607" s="819" t="s">
        <v>5095</v>
      </c>
      <c r="B607" s="575" t="s">
        <v>1631</v>
      </c>
      <c r="C607" s="885" t="s">
        <v>107</v>
      </c>
      <c r="D607" s="885" t="s">
        <v>4193</v>
      </c>
      <c r="E607" s="699">
        <v>12</v>
      </c>
      <c r="F607" s="1122">
        <v>381</v>
      </c>
      <c r="G607" s="1122" t="s">
        <v>114</v>
      </c>
      <c r="H607" s="1122" t="s">
        <v>114</v>
      </c>
      <c r="I607" t="n">
        <v>75.0</v>
      </c>
      <c r="J607" s="618">
        <f>(M607/I607)*100</f>
        <v>2.8416779431664407</v>
      </c>
      <c r="K607" s="832">
        <v>0.63</v>
      </c>
      <c r="L607" s="842">
        <v>4</v>
      </c>
      <c r="M607" s="609">
        <f>K607*L607</f>
        <v>2.52</v>
      </c>
      <c r="N607" s="825" t="s">
        <v>217</v>
      </c>
      <c r="O607" s="700">
        <v>0.56999999999999995</v>
      </c>
      <c r="P607" s="603">
        <v>44834</v>
      </c>
      <c r="Q607" s="603">
        <v>44847</v>
      </c>
      <c r="R607" s="609">
        <f>(K607-O607)/O607*100</f>
        <v>10.526315789473696</v>
      </c>
      <c r="S607" s="667">
        <f>IF(INDEX(Historical!$D$7:$D$1220,MATCH(B607,Historical!$B$7:$B$1244,0))=0,"n/a",(INDEX(Historical!$C$7:$C$1222,MATCH(B607,Historical!$B$7:$B$1244,0))/INDEX(Historical!$D$7:$D$1220,MATCH(B607,Historical!$B$7:$B$1244,0))-1)*100)</f>
        <v>9.8591549295774747</v>
      </c>
      <c r="T607" s="667">
        <f>IF(INDEX(Historical!$F$7:$F$1213,MATCH(B607,Historical!$B$7:$B$1244,0))=0,"n/a",((INDEX(Historical!$C$7:$C$1222,MATCH(B607,Historical!$B$7:$B$1244,0))/INDEX(Historical!$F$7:$F$1213,MATCH(B607,Historical!$B$7:$B$1244,0)))^(1/3)-1)*100)</f>
        <v>6.6316630971525736</v>
      </c>
      <c r="U607" s="667">
        <f>IF(INDEX(Historical!$H$7:$H$1213,MATCH(B607,Historical!$B$7:$B$1244,0))=0,"n/a",((INDEX(Historical!$C$7:$C$1222,MATCH(B607,Historical!$B$7:$B$1244,0))/INDEX(Historical!$H$7:$H$1213,MATCH(B607,Historical!$B$7:$B$1244,0)))^(1/5)-1)*100)</f>
        <v>8.4471771197698544</v>
      </c>
      <c r="V607" s="667">
        <f>IF(INDEX(Historical!$N$7:$N$1213,MATCH(B607,Historical!$B$7:$B$1244,0))=0,"n/a",((INDEX(Historical!$C$7:$C$1222,MATCH(B607,Historical!$B$7:$B$1244,0))/INDEX(Historical!$N$7:$N$1213,MATCH(B607,Historical!$B$7:$B$1244,0)))^(1/10)-1)*100)</f>
        <v>10.026509310601806</v>
      </c>
      <c r="W607" s="668">
        <f>IF(OR(U607&lt;=0,U607="n/a",V607&lt;=0,V607="n/a"),"n/a",U607/V607)</f>
        <v>0.84248434406159667</v>
      </c>
      <c r="X607" s="669">
        <f>IF(OR(AJ607&lt;=0,AJ607="n/a",U607&lt;=0,U607="n/a"),"n/a",U607/AJ607)</f>
        <v>2.0112326475642508</v>
      </c>
      <c r="Y607" s="640"/>
      <c r="Z607" s="618">
        <f>IF(OR(AC607&lt;0.01,AC607="n/a"),"n/a",M607/AC607*100)</f>
        <v>35.048678720445061</v>
      </c>
      <c r="AA607" s="841">
        <f>IF(OR(AC607&lt;0.01,AC607="n/a"),"n/a",I607/AC607)</f>
        <v>12.333796940194715</v>
      </c>
      <c r="AB607" s="842">
        <v>12</v>
      </c>
      <c r="AC607" s="821">
        <v>7.19</v>
      </c>
      <c r="AD607" s="821">
        <v>1.33</v>
      </c>
      <c r="AE607" s="821">
        <v>7.48</v>
      </c>
      <c r="AF607" s="821">
        <v>1.37</v>
      </c>
      <c r="AG607" s="821">
        <v>11.200000000000001</v>
      </c>
      <c r="AH607" s="821">
        <v>0</v>
      </c>
      <c r="AI607" s="821">
        <v>10.8</v>
      </c>
      <c r="AJ607" s="821">
        <v>4.2</v>
      </c>
      <c r="AK607" s="821">
        <v>9.3000000000000007</v>
      </c>
      <c r="AL607" s="833">
        <v>30570</v>
      </c>
      <c r="AM607" s="827">
        <v>0.1</v>
      </c>
      <c r="AN607" s="821">
        <v>0.65</v>
      </c>
      <c r="AO607" s="705">
        <f>IF(U607="n/a","n/a",IF(AA607&lt;0,"n/a",IF(AA607="n/a","n/a",J607+U607-AA607)))</f>
        <v>-1.0449418772584185</v>
      </c>
      <c r="AP607" s="706">
        <f>IF(U607="n/a","n/a",J607+U607)</f>
        <v>11.288855062936296</v>
      </c>
      <c r="AQ607" s="843">
        <f>IF(OR(AC607&lt;0.01,AC607="n/a",AF607="n/a"),"n/a",(I607/SQRT(22.5*AC607*(I607/AF607))-1)*100)</f>
        <v>-13.34025205035304</v>
      </c>
      <c r="AR607" s="618">
        <f>INDEX(Historical!$C$7:$C$1222,MATCH(B607,Historical!$B$7:$B$1244,0))*IF(AH607="n/a",1.03,IF(AH607&lt;0,1.01,IF(AH607&gt;10,1.1,(1+AH607/100))))</f>
        <v>2.34</v>
      </c>
      <c r="AS607" s="841">
        <f>IF($AI607="n/a",1.03*AR607,IF($AI607&lt;0,1.01*AR607,IF($AI607&gt;10,1.1*AR607,(1+$AI607/100)*AR607)))</f>
        <v>2.5739999999999998</v>
      </c>
      <c r="AT607" s="841">
        <f>IF($AK607="n/a",1.03*AS607,IF($AK607&lt;0,1.01*AS607,IF($AK607&gt;10,1.1*AS607,(1+$AK607/100)*AS607)))</f>
        <v>2.8133819999999998</v>
      </c>
      <c r="AU607" s="841">
        <f>IF($AK607="n/a",1.03*AT607,IF($AK607&lt;0,1.01*AT607,IF($AK607&gt;10,1.1*AT607,(1+$AK607/100)*AT607)))</f>
        <v>3.0750265259999998</v>
      </c>
      <c r="AV607" s="841">
        <f>IF($AK607="n/a",1.03*AU607,IF($AK607&lt;0,1.01*AU607,IF($AK607&gt;10,1.1*AU607,(1+$AK607/100)*AU607)))</f>
        <v>3.3610039929179996</v>
      </c>
      <c r="AW607" s="618">
        <f>SUM(AR607:AV607)</f>
        <v>14.163412518917998</v>
      </c>
      <c r="AX607" s="713">
        <f>AW607/I607*100</f>
        <v>15.971371807530444</v>
      </c>
      <c r="AY607" s="887">
        <v>1.62</v>
      </c>
      <c r="AZ607" s="827">
        <v>51.29</v>
      </c>
      <c r="BA607" s="827">
        <v>-6.39</v>
      </c>
      <c r="BB607" s="827">
        <v>4.0599999999999996</v>
      </c>
      <c r="BC607" s="827">
        <v>20.72</v>
      </c>
      <c r="BD607" s="861"/>
      <c r="BE607" s="594">
        <v>2011</v>
      </c>
      <c r="BF607" s="853">
        <f>IF(BE607&gt;2020,0,IF(BE607&gt;2008,1,IF(BE607&gt;2001,2,IF(BE607&gt;1990,3,IF(BE607&gt;1980,4,IF(BE607&gt;1973,5,IF(BE607&gt;1970,6,IF(BE607&gt;1960,7,IF(BE607&gt;1958,8,IF(BE607&gt;1953,9,10))))))))))</f>
        <v>1</v>
      </c>
      <c r="BG607" s="837">
        <v>0.89999999999999991</v>
      </c>
      <c r="BH607" s="820" t="s">
        <v>4443</v>
      </c>
      <c r="BI607" s="820" t="s">
        <v>4444</v>
      </c>
    </row>
    <row r="608" spans="1:61" s="819" customFormat="1" ht="12.75" customHeight="1" x14ac:dyDescent="0.2">
      <c r="A608" s="836" t="s">
        <v>5096</v>
      </c>
      <c r="B608" s="575" t="s">
        <v>3987</v>
      </c>
      <c r="C608" s="885" t="s">
        <v>127</v>
      </c>
      <c r="D608" s="885" t="s">
        <v>4205</v>
      </c>
      <c r="E608" s="699">
        <v>8</v>
      </c>
      <c r="F608" s="1122">
        <v>583</v>
      </c>
      <c r="G608" s="1098" t="s">
        <v>105</v>
      </c>
      <c r="H608" s="1098" t="s">
        <v>105</v>
      </c>
      <c r="I608" t="n">
        <v>224.91</v>
      </c>
      <c r="J608" s="618">
        <f>(M608/I608)*100</f>
        <v>1.4304872597228433</v>
      </c>
      <c r="K608" s="832">
        <v>0.8</v>
      </c>
      <c r="L608" s="842">
        <v>4</v>
      </c>
      <c r="M608" s="609">
        <f>K608*L608</f>
        <v>3.2</v>
      </c>
      <c r="N608" s="825" t="s">
        <v>962</v>
      </c>
      <c r="O608" s="700">
        <v>0.76</v>
      </c>
      <c r="P608" s="603">
        <v>44685</v>
      </c>
      <c r="Q608" s="603">
        <v>44700</v>
      </c>
      <c r="R608" s="609">
        <f>(K608-O608)/O608*100</f>
        <v>5.2631578947368469</v>
      </c>
      <c r="S608" s="667">
        <f>IF(INDEX(Historical!$D$7:$D$1220,MATCH(B608,Historical!$B$7:$B$1244,0))=0,"n/a",(INDEX(Historical!$C$7:$C$1222,MATCH(B608,Historical!$B$7:$B$1244,0))/INDEX(Historical!$D$7:$D$1220,MATCH(B608,Historical!$B$7:$B$1244,0))-1)*100)</f>
        <v>4.290429042904309</v>
      </c>
      <c r="T608" s="667">
        <f>IF(INDEX(Historical!$F$7:$F$1213,MATCH(B608,Historical!$B$7:$B$1244,0))=0,"n/a",((INDEX(Historical!$C$7:$C$1222,MATCH(B608,Historical!$B$7:$B$1244,0))/INDEX(Historical!$F$7:$F$1213,MATCH(B608,Historical!$B$7:$B$1244,0)))^(1/3)-1)*100)</f>
        <v>1.8603814253687734</v>
      </c>
      <c r="U608" s="667">
        <f>IF(INDEX(Historical!$H$7:$H$1213,MATCH(B608,Historical!$B$7:$B$1244,0))=0,"n/a",((INDEX(Historical!$C$7:$C$1222,MATCH(B608,Historical!$B$7:$B$1244,0))/INDEX(Historical!$H$7:$H$1213,MATCH(B608,Historical!$B$7:$B$1244,0)))^(1/5)-1)*100)</f>
        <v>10.023688967758781</v>
      </c>
      <c r="V608" s="667" t="str">
        <f>IF(INDEX(Historical!$N$7:$N$1213,MATCH(B608,Historical!$B$7:$B$1244,0))=0,"n/a",((INDEX(Historical!$C$7:$C$1222,MATCH(B608,Historical!$B$7:$B$1244,0))/INDEX(Historical!$N$7:$N$1213,MATCH(B608,Historical!$B$7:$B$1244,0)))^(1/10)-1)*100)</f>
        <v>n/a</v>
      </c>
      <c r="W608" s="668" t="str">
        <f>IF(OR(U608&lt;=0,U608="n/a",V608&lt;=0,V608="n/a"),"n/a",U608/V608)</f>
        <v>n/a</v>
      </c>
      <c r="X608" s="669" t="str">
        <f>IF(OR(AJ608&lt;=0,AJ608="n/a",U608&lt;=0,U608="n/a"),"n/a",U608/AJ608)</f>
        <v>n/a</v>
      </c>
      <c r="Y608" s="640"/>
      <c r="Z608" s="618">
        <f>IF(OR(AC608&lt;0.01,AC608="n/a"),"n/a",M608/AC608*100)</f>
        <v>941.17647058823536</v>
      </c>
      <c r="AA608" s="841">
        <f>IF(OR(AC608&lt;0.01,AC608="n/a"),"n/a",I608/AC608)</f>
        <v>657.94117647058818</v>
      </c>
      <c r="AB608" s="842">
        <v>2</v>
      </c>
      <c r="AC608" s="821">
        <v>0.34</v>
      </c>
      <c r="AD608" s="821">
        <v>77.09</v>
      </c>
      <c r="AE608" s="821">
        <v>4.37</v>
      </c>
      <c r="AF608" s="821">
        <v>5.09</v>
      </c>
      <c r="AG608" s="821">
        <v>1</v>
      </c>
      <c r="AH608" s="821">
        <v>-102.3</v>
      </c>
      <c r="AI608" s="821">
        <v>10.72</v>
      </c>
      <c r="AJ608" s="821">
        <v>-15.2</v>
      </c>
      <c r="AK608" s="821">
        <v>8.6199999999999992</v>
      </c>
      <c r="AL608" s="833">
        <v>41730</v>
      </c>
      <c r="AM608" s="827">
        <v>7.8</v>
      </c>
      <c r="AN608" s="821">
        <v>1.45</v>
      </c>
      <c r="AO608" s="705">
        <f>IF(U608="n/a","n/a",IF(AA608&lt;0,"n/a",IF(AA608="n/a","n/a",J608+U608-AA608)))</f>
        <v>-646.48700024310654</v>
      </c>
      <c r="AP608" s="706">
        <f>IF(U608="n/a","n/a",J608+U608)</f>
        <v>11.454176227481625</v>
      </c>
      <c r="AQ608" s="843">
        <f>IF(OR(AC608&lt;0.01,AC608="n/a",AF608="n/a"),"n/a",(I608/SQRT(22.5*AC608*(I608/AF608))-1)*100)</f>
        <v>1120.0037501281695</v>
      </c>
      <c r="AR608" s="618">
        <f>INDEX(Historical!$C$7:$C$1222,MATCH(B608,Historical!$B$7:$B$1244,0))*IF(AH608="n/a",1.03,IF(AH608&lt;0,1.01,IF(AH608&gt;10,1.1,(1+AH608/100))))</f>
        <v>3.1916000000000002</v>
      </c>
      <c r="AS608" s="841">
        <f>IF($AI608="n/a",1.03*AR608,IF($AI608&lt;0,1.01*AR608,IF($AI608&gt;10,1.1*AR608,(1+$AI608/100)*AR608)))</f>
        <v>3.5107600000000003</v>
      </c>
      <c r="AT608" s="841">
        <f>IF($AK608="n/a",1.03*AS608,IF($AK608&lt;0,1.01*AS608,IF($AK608&gt;10,1.1*AS608,(1+$AK608/100)*AS608)))</f>
        <v>3.8133875120000007</v>
      </c>
      <c r="AU608" s="841">
        <f>IF($AK608="n/a",1.03*AT608,IF($AK608&lt;0,1.01*AT608,IF($AK608&gt;10,1.1*AT608,(1+$AK608/100)*AT608)))</f>
        <v>4.1421015155344012</v>
      </c>
      <c r="AV608" s="841">
        <f>IF($AK608="n/a",1.03*AU608,IF($AK608&lt;0,1.01*AU608,IF($AK608&gt;10,1.1*AU608,(1+$AK608/100)*AU608)))</f>
        <v>4.4991506661734668</v>
      </c>
      <c r="AW608" s="618">
        <f>SUM(AR608:AV608)</f>
        <v>19.156999693707867</v>
      </c>
      <c r="AX608" s="713">
        <f>AW608/I608*100</f>
        <v>8.5637012488635982</v>
      </c>
      <c r="AY608" s="887">
        <v>1.01</v>
      </c>
      <c r="AZ608" s="827">
        <v>7.4899999999999993</v>
      </c>
      <c r="BA608" s="827">
        <v>-14.46</v>
      </c>
      <c r="BB608" s="827">
        <v>-1.51</v>
      </c>
      <c r="BC608" s="827">
        <v>-6.15</v>
      </c>
      <c r="BD608" s="861"/>
      <c r="BE608" s="594">
        <v>2015</v>
      </c>
      <c r="BF608" s="853">
        <f>IF(BE608&gt;2020,0,IF(BE608&gt;2008,1,IF(BE608&gt;2001,2,IF(BE608&gt;1990,3,IF(BE608&gt;1980,4,IF(BE608&gt;1973,5,IF(BE608&gt;1970,6,IF(BE608&gt;1960,7,IF(BE608&gt;1958,8,IF(BE608&gt;1953,9,10))))))))))</f>
        <v>1</v>
      </c>
      <c r="BG608" s="837">
        <v>0.4</v>
      </c>
      <c r="BH608" s="820" t="s">
        <v>4443</v>
      </c>
      <c r="BI608" s="820" t="s">
        <v>4444</v>
      </c>
    </row>
    <row r="609" spans="1:61" s="819" customFormat="1" ht="12.75" customHeight="1" x14ac:dyDescent="0.2">
      <c r="A609" s="836" t="s">
        <v>4559</v>
      </c>
      <c r="B609" s="575" t="s">
        <v>4556</v>
      </c>
      <c r="C609" s="885" t="s">
        <v>4178</v>
      </c>
      <c r="D609" s="885" t="s">
        <v>4179</v>
      </c>
      <c r="E609" s="699">
        <v>6</v>
      </c>
      <c r="F609" s="1122">
        <v>655</v>
      </c>
      <c r="G609" s="1095" t="s">
        <v>105</v>
      </c>
      <c r="H609" s="1095" t="s">
        <v>105</v>
      </c>
      <c r="I609" t="n">
        <v>138.98</v>
      </c>
      <c r="J609" s="618">
        <f>(M609/I609)*100</f>
        <v>2.4591309207768619</v>
      </c>
      <c r="K609" s="832">
        <v>0.88</v>
      </c>
      <c r="L609" s="842">
        <v>4</v>
      </c>
      <c r="M609" s="609">
        <f>K609*L609</f>
        <v>3.52</v>
      </c>
      <c r="N609" s="825" t="s">
        <v>483</v>
      </c>
      <c r="O609" s="700">
        <v>0.83</v>
      </c>
      <c r="P609" s="999">
        <v>44650</v>
      </c>
      <c r="Q609" s="999">
        <v>44666</v>
      </c>
      <c r="R609" s="609">
        <f>(K609-O609)/O609*100</f>
        <v>6.0240963855421743</v>
      </c>
      <c r="S609" s="667">
        <f>IF(INDEX(Historical!$D$7:$D$1220,MATCH(B609,Historical!$B$7:$B$1244,0))=0,"n/a",(INDEX(Historical!$C$7:$C$1222,MATCH(B609,Historical!$B$7:$B$1244,0))/INDEX(Historical!$D$7:$D$1220,MATCH(B609,Historical!$B$7:$B$1244,0))-1)*100)</f>
        <v>5.7926829268292845</v>
      </c>
      <c r="T609" s="667">
        <f>IF(INDEX(Historical!$F$7:$F$1213,MATCH(B609,Historical!$B$7:$B$1244,0))=0,"n/a",((INDEX(Historical!$C$7:$C$1222,MATCH(B609,Historical!$B$7:$B$1244,0))/INDEX(Historical!$F$7:$F$1213,MATCH(B609,Historical!$B$7:$B$1244,0)))^(1/3)-1)*100)</f>
        <v>5.4417457959370807</v>
      </c>
      <c r="U609" s="667">
        <f>IF(INDEX(Historical!$H$7:$H$1213,MATCH(B609,Historical!$B$7:$B$1244,0))=0,"n/a",((INDEX(Historical!$C$7:$C$1222,MATCH(B609,Historical!$B$7:$B$1244,0))/INDEX(Historical!$H$7:$H$1213,MATCH(B609,Historical!$B$7:$B$1244,0)))^(1/5)-1)*100)</f>
        <v>5.4604372505950627</v>
      </c>
      <c r="V609" s="667">
        <f>IF(INDEX(Historical!$N$7:$N$1213,MATCH(B609,Historical!$B$7:$B$1244,0))=0,"n/a",((INDEX(Historical!$C$7:$C$1222,MATCH(B609,Historical!$B$7:$B$1244,0))/INDEX(Historical!$N$7:$N$1213,MATCH(B609,Historical!$B$7:$B$1244,0)))^(1/10)-1)*100)</f>
        <v>3.2506735422652699</v>
      </c>
      <c r="W609" s="668">
        <f>IF(OR(U609&lt;=0,U609="n/a",V609&lt;=0,V609="n/a"),"n/a",U609/V609)</f>
        <v>1.6797864133689331</v>
      </c>
      <c r="X609" s="669">
        <f>IF(OR(AJ609&lt;=0,AJ609="n/a",U609&lt;=0,U609="n/a"),"n/a",U609/AJ609)</f>
        <v>0.29676289405407952</v>
      </c>
      <c r="Y609" s="640"/>
      <c r="Z609" s="618">
        <f>IF(OR(AC609&lt;0.01,AC609="n/a"),"n/a",M609/AC609*100)</f>
        <v>177.7777777777778</v>
      </c>
      <c r="AA609" s="841">
        <f>IF(OR(AC609&lt;0.01,AC609="n/a"),"n/a",I609/AC609)</f>
        <v>72.292929292929287</v>
      </c>
      <c r="AB609" s="842">
        <v>12</v>
      </c>
      <c r="AC609" s="821">
        <v>1.98</v>
      </c>
      <c r="AD609" s="821">
        <v>24.39</v>
      </c>
      <c r="AE609" s="821">
        <v>6.11</v>
      </c>
      <c r="AF609" s="821">
        <v>2.23</v>
      </c>
      <c r="AG609" s="821">
        <v>3.2</v>
      </c>
      <c r="AH609" s="821">
        <v>-40.400000000000006</v>
      </c>
      <c r="AI609" s="821">
        <v>0</v>
      </c>
      <c r="AJ609" s="821">
        <v>18.399999999999999</v>
      </c>
      <c r="AK609" s="821">
        <v>3</v>
      </c>
      <c r="AL609" s="833">
        <v>18140</v>
      </c>
      <c r="AM609" s="827">
        <v>1.2</v>
      </c>
      <c r="AN609" s="821">
        <v>0.9</v>
      </c>
      <c r="AO609" s="705">
        <f>IF(U609="n/a","n/a",IF(AA609&lt;0,"n/a",IF(AA609="n/a","n/a",J609+U609-AA609)))</f>
        <v>-64.373361121557366</v>
      </c>
      <c r="AP609" s="706">
        <f>IF(U609="n/a","n/a",J609+U609)</f>
        <v>7.9195681713719246</v>
      </c>
      <c r="AQ609" s="843">
        <f>IF(OR(AC609&lt;0.01,AC609="n/a",AF609="n/a"),"n/a",(I609/SQRT(22.5*AC609*(I609/AF609))-1)*100)</f>
        <v>167.67578425586453</v>
      </c>
      <c r="AR609" s="618">
        <f>INDEX(Historical!$C$7:$C$1222,MATCH(B609,Historical!$B$7:$B$1244,0))*IF(AH609="n/a",1.03,IF(AH609&lt;0,1.01,IF(AH609&gt;10,1.1,(1+AH609/100))))</f>
        <v>3.5047000000000001</v>
      </c>
      <c r="AS609" s="841">
        <f>IF($AI609="n/a",1.03*AR609,IF($AI609&lt;0,1.01*AR609,IF($AI609&gt;10,1.1*AR609,(1+$AI609/100)*AR609)))</f>
        <v>3.5047000000000001</v>
      </c>
      <c r="AT609" s="841">
        <f>IF($AK609="n/a",1.03*AS609,IF($AK609&lt;0,1.01*AS609,IF($AK609&gt;10,1.1*AS609,(1+$AK609/100)*AS609)))</f>
        <v>3.6098410000000003</v>
      </c>
      <c r="AU609" s="841">
        <f>IF($AK609="n/a",1.03*AT609,IF($AK609&lt;0,1.01*AT609,IF($AK609&gt;10,1.1*AT609,(1+$AK609/100)*AT609)))</f>
        <v>3.7181362300000003</v>
      </c>
      <c r="AV609" s="841">
        <f>IF($AK609="n/a",1.03*AU609,IF($AK609&lt;0,1.01*AU609,IF($AK609&gt;10,1.1*AU609,(1+$AK609/100)*AU609)))</f>
        <v>3.8296803169000002</v>
      </c>
      <c r="AW609" s="618">
        <f>SUM(AR609:AV609)</f>
        <v>18.167057546900001</v>
      </c>
      <c r="AX609" s="713">
        <f>AW609/I609*100</f>
        <v>12.691810498043873</v>
      </c>
      <c r="AY609" s="887">
        <v>0.7</v>
      </c>
      <c r="AZ609" s="827">
        <v>21.69</v>
      </c>
      <c r="BA609" s="827">
        <v>-26.090000000000003</v>
      </c>
      <c r="BB609" s="827">
        <v>-4.18</v>
      </c>
      <c r="BC609" s="827">
        <v>-4.7600000000000007</v>
      </c>
      <c r="BD609" s="861"/>
      <c r="BE609" s="594">
        <v>2017</v>
      </c>
      <c r="BF609" s="853">
        <f>IF(BE609&gt;2020,0,IF(BE609&gt;2008,1,IF(BE609&gt;2001,2,IF(BE609&gt;1990,3,IF(BE609&gt;1980,4,IF(BE609&gt;1973,5,IF(BE609&gt;1970,6,IF(BE609&gt;1960,7,IF(BE609&gt;1958,8,IF(BE609&gt;1953,9,10))))))))))</f>
        <v>1</v>
      </c>
      <c r="BG609" s="837">
        <v>1.5</v>
      </c>
      <c r="BH609" s="820" t="s">
        <v>4443</v>
      </c>
      <c r="BI609" s="820" t="s">
        <v>4445</v>
      </c>
    </row>
    <row r="610" spans="1:61" s="819" customFormat="1" ht="12.75" customHeight="1" x14ac:dyDescent="0.2">
      <c r="A610" s="826" t="s">
        <v>5097</v>
      </c>
      <c r="B610" s="575" t="s">
        <v>338</v>
      </c>
      <c r="C610" s="885" t="s">
        <v>111</v>
      </c>
      <c r="D610" s="885" t="s">
        <v>210</v>
      </c>
      <c r="E610" s="699">
        <v>55</v>
      </c>
      <c r="F610" s="1122">
        <v>23</v>
      </c>
      <c r="G610" s="1116" t="s">
        <v>114</v>
      </c>
      <c r="H610" s="1116" t="s">
        <v>114</v>
      </c>
      <c r="I610" t="n">
        <v>78.04</v>
      </c>
      <c r="J610" s="618">
        <f>(M610/I610)*100</f>
        <v>3.7378810886578671</v>
      </c>
      <c r="K610" s="832">
        <v>0.8</v>
      </c>
      <c r="L610" s="842">
        <v>4</v>
      </c>
      <c r="M610" s="609">
        <f>K610*L610</f>
        <v>3.2</v>
      </c>
      <c r="N610" s="825" t="s">
        <v>339</v>
      </c>
      <c r="O610" s="700">
        <v>0.79</v>
      </c>
      <c r="P610" s="603">
        <v>44806</v>
      </c>
      <c r="Q610" s="603">
        <v>44824</v>
      </c>
      <c r="R610" s="609">
        <f>(K610-O610)/O610*100</f>
        <v>1.2658227848101276</v>
      </c>
      <c r="S610" s="667">
        <f>IF(INDEX(Historical!$D$7:$D$1220,MATCH(B610,Historical!$B$7:$B$1244,0))=0,"n/a",(INDEX(Historical!$C$7:$C$1222,MATCH(B610,Historical!$B$7:$B$1244,0))/INDEX(Historical!$D$7:$D$1220,MATCH(B610,Historical!$B$7:$B$1244,0))-1)*100)</f>
        <v>6.7114093959731669</v>
      </c>
      <c r="T610" s="667">
        <f>IF(INDEX(Historical!$F$7:$F$1213,MATCH(B610,Historical!$B$7:$B$1244,0))=0,"n/a",((INDEX(Historical!$C$7:$C$1222,MATCH(B610,Historical!$B$7:$B$1244,0))/INDEX(Historical!$F$7:$F$1213,MATCH(B610,Historical!$B$7:$B$1244,0)))^(1/3)-1)*100)</f>
        <v>5.6058035105890136</v>
      </c>
      <c r="U610" s="667">
        <f>IF(INDEX(Historical!$H$7:$H$1213,MATCH(B610,Historical!$B$7:$B$1244,0))=0,"n/a",((INDEX(Historical!$C$7:$C$1222,MATCH(B610,Historical!$B$7:$B$1244,0))/INDEX(Historical!$H$7:$H$1213,MATCH(B610,Historical!$B$7:$B$1244,0)))^(1/5)-1)*100)</f>
        <v>5.6142090177524695</v>
      </c>
      <c r="V610" s="667">
        <f>IF(INDEX(Historical!$N$7:$N$1213,MATCH(B610,Historical!$B$7:$B$1244,0))=0,"n/a",((INDEX(Historical!$C$7:$C$1222,MATCH(B610,Historical!$B$7:$B$1244,0))/INDEX(Historical!$N$7:$N$1213,MATCH(B610,Historical!$B$7:$B$1244,0)))^(1/10)-1)*100)</f>
        <v>5.8559956827601622</v>
      </c>
      <c r="W610" s="668">
        <f>IF(OR(U610&lt;=0,U610="n/a",V610&lt;=0,V610="n/a"),"n/a",U610/V610)</f>
        <v>0.95871126310432508</v>
      </c>
      <c r="X610" s="669">
        <f>IF(OR(AJ610&lt;=0,AJ610="n/a",U610&lt;=0,U610="n/a"),"n/a",U610/AJ610)</f>
        <v>0.6931122244138852</v>
      </c>
      <c r="Y610" s="830"/>
      <c r="Z610" s="618">
        <f>IF(OR(AC610&lt;0.01,AC610="n/a"),"n/a",M610/AC610*100)</f>
        <v>329.89690721649487</v>
      </c>
      <c r="AA610" s="841">
        <f>IF(OR(AC610&lt;0.01,AC610="n/a"),"n/a",I610/AC610)</f>
        <v>88.257731958762889</v>
      </c>
      <c r="AB610" s="842">
        <v>12</v>
      </c>
      <c r="AC610" s="821">
        <v>0.97</v>
      </c>
      <c r="AD610" s="821">
        <v>3.62</v>
      </c>
      <c r="AE610" s="821">
        <v>0.76</v>
      </c>
      <c r="AF610" s="821">
        <v>1.37</v>
      </c>
      <c r="AG610" s="821">
        <v>10.9</v>
      </c>
      <c r="AH610" s="821">
        <v>34.4</v>
      </c>
      <c r="AI610" s="821">
        <v>408.71000000000004</v>
      </c>
      <c r="AJ610" s="821">
        <v>8.1</v>
      </c>
      <c r="AK610" s="821">
        <v>24.060000000000002</v>
      </c>
      <c r="AL610" s="833">
        <v>12820</v>
      </c>
      <c r="AM610" s="827">
        <v>0.2</v>
      </c>
      <c r="AN610" s="821">
        <v>0.89</v>
      </c>
      <c r="AO610" s="705">
        <f>IF(U610="n/a","n/a",IF(AA610&lt;0,"n/a",IF(AA610="n/a","n/a",J610+U610-AA610)))</f>
        <v>-78.905641852352545</v>
      </c>
      <c r="AP610" s="706">
        <f>IF(U610="n/a","n/a",J610+U610)</f>
        <v>9.352090106410337</v>
      </c>
      <c r="AQ610" s="843">
        <f>IF(OR(AC610&lt;0.01,AC610="n/a",AF610="n/a"),"n/a",(I610/SQRT(22.5*AC610*(I610/AF610))-1)*100)</f>
        <v>131.81706655944149</v>
      </c>
      <c r="AR610" s="618">
        <f>INDEX(Historical!$C$7:$C$1222,MATCH(B610,Historical!$B$7:$B$1244,0))*IF(AH610="n/a",1.03,IF(AH610&lt;0,1.01,IF(AH610&gt;10,1.1,(1+AH610/100))))</f>
        <v>3.4980000000000007</v>
      </c>
      <c r="AS610" s="841">
        <f>IF($AI610="n/a",1.03*AR610,IF($AI610&lt;0,1.01*AR610,IF($AI610&gt;10,1.1*AR610,(1+$AI610/100)*AR610)))</f>
        <v>3.8478000000000012</v>
      </c>
      <c r="AT610" s="841">
        <f>IF($AK610="n/a",1.03*AS610,IF($AK610&lt;0,1.01*AS610,IF($AK610&gt;10,1.1*AS610,(1+$AK610/100)*AS610)))</f>
        <v>4.2325800000000013</v>
      </c>
      <c r="AU610" s="841">
        <f>IF($AK610="n/a",1.03*AT610,IF($AK610&lt;0,1.01*AT610,IF($AK610&gt;10,1.1*AT610,(1+$AK610/100)*AT610)))</f>
        <v>4.6558380000000019</v>
      </c>
      <c r="AV610" s="841">
        <f>IF($AK610="n/a",1.03*AU610,IF($AK610&lt;0,1.01*AU610,IF($AK610&gt;10,1.1*AU610,(1+$AK610/100)*AU610)))</f>
        <v>5.1214218000000029</v>
      </c>
      <c r="AW610" s="618">
        <f>SUM(AR610:AV610)</f>
        <v>21.355639800000009</v>
      </c>
      <c r="AX610" s="713">
        <f>AW610/I610*100</f>
        <v>24.945263170190408</v>
      </c>
      <c r="AY610" s="887">
        <v>1.31</v>
      </c>
      <c r="AZ610" s="827">
        <v>21.88</v>
      </c>
      <c r="BA610" s="827">
        <v>-49.13</v>
      </c>
      <c r="BB610" s="827">
        <v>2.08</v>
      </c>
      <c r="BC610" s="827">
        <v>-6.6000000000000005</v>
      </c>
      <c r="BD610" s="861"/>
      <c r="BE610" s="594">
        <v>1968</v>
      </c>
      <c r="BF610" s="853">
        <f>IF(BE610&gt;2020,0,IF(BE610&gt;2008,1,IF(BE610&gt;2001,2,IF(BE610&gt;1990,3,IF(BE610&gt;1980,4,IF(BE610&gt;1973,5,IF(BE610&gt;1970,6,IF(BE610&gt;1960,7,IF(BE610&gt;1958,8,IF(BE610&gt;1953,9,10))))))))))</f>
        <v>7</v>
      </c>
      <c r="BG610" s="837">
        <v>3.5999999999999996</v>
      </c>
      <c r="BH610" s="820" t="s">
        <v>4443</v>
      </c>
      <c r="BI610" s="820" t="s">
        <v>4444</v>
      </c>
    </row>
    <row r="611" spans="1:61" s="819" customFormat="1" ht="12.75" customHeight="1" x14ac:dyDescent="0.2">
      <c r="A611" s="819" t="s">
        <v>5098</v>
      </c>
      <c r="B611" s="575" t="s">
        <v>4050</v>
      </c>
      <c r="C611" s="885" t="s">
        <v>4055</v>
      </c>
      <c r="D611" s="885" t="s">
        <v>4185</v>
      </c>
      <c r="E611" s="699">
        <v>9</v>
      </c>
      <c r="F611" s="1122">
        <v>549</v>
      </c>
      <c r="G611" s="1122" t="s">
        <v>105</v>
      </c>
      <c r="H611" s="1122" t="s">
        <v>105</v>
      </c>
      <c r="I611" t="n">
        <v>113.3</v>
      </c>
      <c r="J611" s="618">
        <f>(M611/I611)*100</f>
        <v>2.2228197544142692</v>
      </c>
      <c r="K611" s="839">
        <v>0.62</v>
      </c>
      <c r="L611" s="594">
        <v>4</v>
      </c>
      <c r="M611" s="609">
        <f>K611*L611</f>
        <v>2.48</v>
      </c>
      <c r="N611" s="594" t="s">
        <v>147</v>
      </c>
      <c r="O611" s="701">
        <v>0.56000000000000005</v>
      </c>
      <c r="P611" s="603">
        <v>44797</v>
      </c>
      <c r="Q611" s="603">
        <v>44819</v>
      </c>
      <c r="R611" s="609">
        <f>(K611-O611)/O611*100</f>
        <v>10.714285714285703</v>
      </c>
      <c r="S611" s="667">
        <f>IF(INDEX(Historical!$D$7:$D$1220,MATCH(B611,Historical!$B$7:$B$1244,0))=0,"n/a",(INDEX(Historical!$C$7:$C$1222,MATCH(B611,Historical!$B$7:$B$1244,0))/INDEX(Historical!$D$7:$D$1220,MATCH(B611,Historical!$B$7:$B$1244,0))-1)*100)</f>
        <v>11.32075471698113</v>
      </c>
      <c r="T611" s="667">
        <f>IF(INDEX(Historical!$F$7:$F$1213,MATCH(B611,Historical!$B$7:$B$1244,0))=0,"n/a",((INDEX(Historical!$C$7:$C$1222,MATCH(B611,Historical!$B$7:$B$1244,0))/INDEX(Historical!$F$7:$F$1213,MATCH(B611,Historical!$B$7:$B$1244,0)))^(1/3)-1)*100)</f>
        <v>12.898815372814564</v>
      </c>
      <c r="U611" s="667">
        <f>IF(INDEX(Historical!$H$7:$H$1213,MATCH(B611,Historical!$B$7:$B$1244,0))=0,"n/a",((INDEX(Historical!$C$7:$C$1222,MATCH(B611,Historical!$B$7:$B$1244,0))/INDEX(Historical!$H$7:$H$1213,MATCH(B611,Historical!$B$7:$B$1244,0)))^(1/5)-1)*100)</f>
        <v>14.484357556762649</v>
      </c>
      <c r="V611" s="667" t="str">
        <f>IF(INDEX(Historical!$N$7:$N$1213,MATCH(B611,Historical!$B$7:$B$1244,0))=0,"n/a",((INDEX(Historical!$C$7:$C$1222,MATCH(B611,Historical!$B$7:$B$1244,0))/INDEX(Historical!$N$7:$N$1213,MATCH(B611,Historical!$B$7:$B$1244,0)))^(1/10)-1)*100)</f>
        <v>n/a</v>
      </c>
      <c r="W611" s="668" t="str">
        <f>IF(OR(U611&lt;=0,U611="n/a",V611&lt;=0,V611="n/a"),"n/a",U611/V611)</f>
        <v>n/a</v>
      </c>
      <c r="X611" s="669">
        <f>IF(OR(AJ611&lt;=0,AJ611="n/a",U611&lt;=0,U611="n/a"),"n/a",U611/AJ611)</f>
        <v>1.9058365206266645</v>
      </c>
      <c r="Y611" s="830"/>
      <c r="Z611" s="618">
        <f>IF(OR(AC611&lt;0.01,AC611="n/a"),"n/a",M611/AC611*100)</f>
        <v>33.833560709413369</v>
      </c>
      <c r="AA611" s="841">
        <f>IF(OR(AC611&lt;0.01,AC611="n/a"),"n/a",I611/AC611)</f>
        <v>15.22100954979536</v>
      </c>
      <c r="AB611" s="1122">
        <v>12</v>
      </c>
      <c r="AC611" s="834">
        <v>7.33</v>
      </c>
      <c r="AD611" s="834">
        <v>1.01</v>
      </c>
      <c r="AE611" s="834">
        <v>3.36</v>
      </c>
      <c r="AF611" s="834">
        <v>3.21</v>
      </c>
      <c r="AG611" s="834">
        <v>22</v>
      </c>
      <c r="AH611" s="834">
        <v>-13</v>
      </c>
      <c r="AI611" s="834">
        <v>15.229999999999999</v>
      </c>
      <c r="AJ611" s="834">
        <v>7.6</v>
      </c>
      <c r="AK611" s="834">
        <v>15</v>
      </c>
      <c r="AL611" s="834">
        <v>17850</v>
      </c>
      <c r="AM611" s="834">
        <v>0.2</v>
      </c>
      <c r="AN611" s="834">
        <v>0.39</v>
      </c>
      <c r="AO611" s="705">
        <f>IF(U611="n/a","n/a",IF(AA611&lt;0,"n/a",IF(AA611="n/a","n/a",J611+U611-AA611)))</f>
        <v>1.4861677613815605</v>
      </c>
      <c r="AP611" s="706">
        <f>IF(U611="n/a","n/a",J611+U611)</f>
        <v>16.70717731117692</v>
      </c>
      <c r="AQ611" s="843">
        <f>IF(OR(AC611&lt;0.01,AC611="n/a",AF611="n/a"),"n/a",(I611/SQRT(22.5*AC611*(I611/AF611))-1)*100)</f>
        <v>47.361144667473475</v>
      </c>
      <c r="AR611" s="618">
        <f>INDEX(Historical!$C$7:$C$1222,MATCH(B611,Historical!$B$7:$B$1244,0))*IF(AH611="n/a",1.03,IF(AH611&lt;0,1.01,IF(AH611&gt;10,1.1,(1+AH611/100))))</f>
        <v>2.3835999999999999</v>
      </c>
      <c r="AS611" s="841">
        <f>IF($AI611="n/a",1.03*AR611,IF($AI611&lt;0,1.01*AR611,IF($AI611&gt;10,1.1*AR611,(1+$AI611/100)*AR611)))</f>
        <v>2.6219600000000001</v>
      </c>
      <c r="AT611" s="841">
        <f>IF($AK611="n/a",1.03*AS611,IF($AK611&lt;0,1.01*AS611,IF($AK611&gt;10,1.1*AS611,(1+$AK611/100)*AS611)))</f>
        <v>2.8841560000000004</v>
      </c>
      <c r="AU611" s="841">
        <f>IF($AK611="n/a",1.03*AT611,IF($AK611&lt;0,1.01*AT611,IF($AK611&gt;10,1.1*AT611,(1+$AK611/100)*AT611)))</f>
        <v>3.1725716000000008</v>
      </c>
      <c r="AV611" s="841">
        <f>IF($AK611="n/a",1.03*AU611,IF($AK611&lt;0,1.01*AU611,IF($AK611&gt;10,1.1*AU611,(1+$AK611/100)*AU611)))</f>
        <v>3.4898287600000013</v>
      </c>
      <c r="AW611" s="618">
        <f>SUM(AR611:AV611)</f>
        <v>14.552116360000003</v>
      </c>
      <c r="AX611" s="713">
        <f>AW611/I611*100</f>
        <v>13.04303698126737</v>
      </c>
      <c r="AY611" s="695">
        <v>1.29</v>
      </c>
      <c r="AZ611" s="837">
        <v>46.489999999999995</v>
      </c>
      <c r="BA611" s="837">
        <v>-21.02</v>
      </c>
      <c r="BB611" s="837">
        <v>6.7299999999999995</v>
      </c>
      <c r="BC611" s="837">
        <v>12.47</v>
      </c>
      <c r="BD611" s="861"/>
      <c r="BE611" s="594">
        <v>2014</v>
      </c>
      <c r="BF611" s="853">
        <f>IF(BE611&gt;2020,0,IF(BE611&gt;2008,1,IF(BE611&gt;2001,2,IF(BE611&gt;1990,3,IF(BE611&gt;1980,4,IF(BE611&gt;1973,5,IF(BE611&gt;1970,6,IF(BE611&gt;1960,7,IF(BE611&gt;1958,8,IF(BE611&gt;1953,9,10))))))))))</f>
        <v>1</v>
      </c>
      <c r="BG611" s="837">
        <v>13.5</v>
      </c>
      <c r="BH611" s="820" t="s">
        <v>4443</v>
      </c>
      <c r="BI611" s="820" t="s">
        <v>4444</v>
      </c>
    </row>
    <row r="612" spans="1:61" s="819" customFormat="1" ht="12.75" customHeight="1" x14ac:dyDescent="0.2">
      <c r="A612" s="826" t="s">
        <v>5099</v>
      </c>
      <c r="B612" s="575" t="s">
        <v>778</v>
      </c>
      <c r="C612" s="885" t="s">
        <v>130</v>
      </c>
      <c r="D612" s="885" t="s">
        <v>4198</v>
      </c>
      <c r="E612" s="699">
        <v>16</v>
      </c>
      <c r="F612" s="1122">
        <v>238</v>
      </c>
      <c r="G612" s="1098" t="s">
        <v>36</v>
      </c>
      <c r="H612" s="1098" t="s">
        <v>36</v>
      </c>
      <c r="I612" t="n">
        <v>62.83</v>
      </c>
      <c r="J612" s="618">
        <f>(M612/I612)*100</f>
        <v>3.9358831931439457</v>
      </c>
      <c r="K612" s="832">
        <v>0.62</v>
      </c>
      <c r="L612" s="842">
        <v>4</v>
      </c>
      <c r="M612" s="609">
        <f>K612*L612</f>
        <v>2.48</v>
      </c>
      <c r="N612" s="825" t="s">
        <v>118</v>
      </c>
      <c r="O612" s="700">
        <v>0.59499999999999997</v>
      </c>
      <c r="P612" s="603">
        <v>44694</v>
      </c>
      <c r="Q612" s="603">
        <v>44713</v>
      </c>
      <c r="R612" s="609">
        <f>(K612-O612)/O612*100</f>
        <v>4.2016806722689113</v>
      </c>
      <c r="S612" s="667">
        <f>IF(INDEX(Historical!$D$7:$D$1220,MATCH(B612,Historical!$B$7:$B$1244,0))=0,"n/a",(INDEX(Historical!$C$7:$C$1222,MATCH(B612,Historical!$B$7:$B$1244,0))/INDEX(Historical!$D$7:$D$1220,MATCH(B612,Historical!$B$7:$B$1244,0))-1)*100)</f>
        <v>4.2462845010615702</v>
      </c>
      <c r="T612" s="667">
        <f>IF(INDEX(Historical!$F$7:$F$1213,MATCH(B612,Historical!$B$7:$B$1244,0))=0,"n/a",((INDEX(Historical!$C$7:$C$1222,MATCH(B612,Historical!$B$7:$B$1244,0))/INDEX(Historical!$F$7:$F$1213,MATCH(B612,Historical!$B$7:$B$1244,0)))^(1/3)-1)*100)</f>
        <v>4.440291184774825</v>
      </c>
      <c r="U612" s="667">
        <f>IF(INDEX(Historical!$H$7:$H$1213,MATCH(B612,Historical!$B$7:$B$1244,0))=0,"n/a",((INDEX(Historical!$C$7:$C$1222,MATCH(B612,Historical!$B$7:$B$1244,0))/INDEX(Historical!$H$7:$H$1213,MATCH(B612,Historical!$B$7:$B$1244,0)))^(1/5)-1)*100)</f>
        <v>4.875514743879239</v>
      </c>
      <c r="V612" s="667">
        <f>IF(INDEX(Historical!$N$7:$N$1213,MATCH(B612,Historical!$B$7:$B$1244,0))=0,"n/a",((INDEX(Historical!$C$7:$C$1222,MATCH(B612,Historical!$B$7:$B$1244,0))/INDEX(Historical!$N$7:$N$1213,MATCH(B612,Historical!$B$7:$B$1244,0)))^(1/10)-1)*100)</f>
        <v>7.8786158657260907</v>
      </c>
      <c r="W612" s="668">
        <f>IF(OR(U612&lt;=0,U612="n/a",V612&lt;=0,V612="n/a"),"n/a",U612/V612)</f>
        <v>0.61882884341257482</v>
      </c>
      <c r="X612" s="669">
        <f>IF(OR(AJ612&lt;=0,AJ612="n/a",U612&lt;=0,U612="n/a"),"n/a",U612/AJ612)</f>
        <v>3.7503959568301837</v>
      </c>
      <c r="Y612" s="631"/>
      <c r="Z612" s="618">
        <f>IF(OR(AC612&lt;0.01,AC612="n/a"),"n/a",M612/AC612*100)</f>
        <v>101.22448979591836</v>
      </c>
      <c r="AA612" s="841">
        <f>IF(OR(AC612&lt;0.01,AC612="n/a"),"n/a",I612/AC612)</f>
        <v>25.718367346938773</v>
      </c>
      <c r="AB612" s="842">
        <v>12</v>
      </c>
      <c r="AC612" s="821">
        <v>2.4500000000000002</v>
      </c>
      <c r="AD612" s="821">
        <v>6.53</v>
      </c>
      <c r="AE612" s="821">
        <v>0.94</v>
      </c>
      <c r="AF612" s="821">
        <v>1.26</v>
      </c>
      <c r="AG612" s="821">
        <v>4.3999999999999995</v>
      </c>
      <c r="AH612" s="821">
        <v>-18.2</v>
      </c>
      <c r="AI612" s="821">
        <v>17.79</v>
      </c>
      <c r="AJ612" s="821">
        <v>1.3</v>
      </c>
      <c r="AK612" s="821">
        <v>4</v>
      </c>
      <c r="AL612" s="833">
        <v>4320</v>
      </c>
      <c r="AM612" s="827">
        <v>0.1</v>
      </c>
      <c r="AN612" s="821">
        <v>1.84</v>
      </c>
      <c r="AO612" s="705">
        <f>IF(U612="n/a","n/a",IF(AA612&lt;0,"n/a",IF(AA612="n/a","n/a",J612+U612-AA612)))</f>
        <v>-16.90696940991559</v>
      </c>
      <c r="AP612" s="706">
        <f>IF(U612="n/a","n/a",J612+U612)</f>
        <v>8.8113979370231839</v>
      </c>
      <c r="AQ612" s="843">
        <f>IF(OR(AC612&lt;0.01,AC612="n/a",AF612="n/a"),"n/a",(I612/SQRT(22.5*AC612*(I612/AF612))-1)*100)</f>
        <v>20.009523431624853</v>
      </c>
      <c r="AR612" s="618">
        <f>INDEX(Historical!$C$7:$C$1222,MATCH(B612,Historical!$B$7:$B$1244,0))*IF(AH612="n/a",1.03,IF(AH612&lt;0,1.01,IF(AH612&gt;10,1.1,(1+AH612/100))))</f>
        <v>2.4795500000000001</v>
      </c>
      <c r="AS612" s="841">
        <f>IF($AI612="n/a",1.03*AR612,IF($AI612&lt;0,1.01*AR612,IF($AI612&gt;10,1.1*AR612,(1+$AI612/100)*AR612)))</f>
        <v>2.7275050000000003</v>
      </c>
      <c r="AT612" s="841">
        <f>IF($AK612="n/a",1.03*AS612,IF($AK612&lt;0,1.01*AS612,IF($AK612&gt;10,1.1*AS612,(1+$AK612/100)*AS612)))</f>
        <v>2.8366052000000006</v>
      </c>
      <c r="AU612" s="841">
        <f>IF($AK612="n/a",1.03*AT612,IF($AK612&lt;0,1.01*AT612,IF($AK612&gt;10,1.1*AT612,(1+$AK612/100)*AT612)))</f>
        <v>2.9500694080000009</v>
      </c>
      <c r="AV612" s="841">
        <f>IF($AK612="n/a",1.03*AU612,IF($AK612&lt;0,1.01*AU612,IF($AK612&gt;10,1.1*AU612,(1+$AK612/100)*AU612)))</f>
        <v>3.068072184320001</v>
      </c>
      <c r="AW612" s="618">
        <f>SUM(AR612:AV612)</f>
        <v>14.061801792320004</v>
      </c>
      <c r="AX612" s="713">
        <f>AW612/I612*100</f>
        <v>22.316777959561982</v>
      </c>
      <c r="AY612" s="887">
        <v>0.26</v>
      </c>
      <c r="AZ612" s="827">
        <v>5.88</v>
      </c>
      <c r="BA612" s="827">
        <v>-34.1</v>
      </c>
      <c r="BB612" s="827">
        <v>-3.08</v>
      </c>
      <c r="BC612" s="827">
        <v>-16.7</v>
      </c>
      <c r="BD612" s="861"/>
      <c r="BE612" s="594">
        <v>2007</v>
      </c>
      <c r="BF612" s="853">
        <f>IF(BE612&gt;2020,0,IF(BE612&gt;2008,1,IF(BE612&gt;2001,2,IF(BE612&gt;1990,3,IF(BE612&gt;1980,4,IF(BE612&gt;1973,5,IF(BE612&gt;1970,6,IF(BE612&gt;1960,7,IF(BE612&gt;1958,8,IF(BE612&gt;1953,9,10))))))))))</f>
        <v>2</v>
      </c>
      <c r="BG612" s="837">
        <v>1.0999999999999999</v>
      </c>
      <c r="BH612" s="820" t="s">
        <v>4443</v>
      </c>
      <c r="BI612" s="820" t="s">
        <v>4444</v>
      </c>
    </row>
    <row r="613" spans="1:61" s="819" customFormat="1" ht="12.75" customHeight="1" x14ac:dyDescent="0.2">
      <c r="A613" s="826" t="s">
        <v>5100</v>
      </c>
      <c r="B613" s="575" t="s">
        <v>1625</v>
      </c>
      <c r="C613" s="885" t="s">
        <v>111</v>
      </c>
      <c r="D613" s="885" t="s">
        <v>210</v>
      </c>
      <c r="E613" s="699">
        <v>12</v>
      </c>
      <c r="F613" s="1122">
        <v>384</v>
      </c>
      <c r="G613" s="1104" t="s">
        <v>105</v>
      </c>
      <c r="H613" s="1104" t="s">
        <v>105</v>
      </c>
      <c r="I613" s="829">
        <v>115.68</v>
      </c>
      <c r="J613" s="618">
        <f>(M613/I613)*100</f>
        <v>0.9681881051175657</v>
      </c>
      <c r="K613" s="832">
        <v>0.28000000000000003</v>
      </c>
      <c r="L613" s="842">
        <v>4</v>
      </c>
      <c r="M613" s="609">
        <f>K613*L613</f>
        <v>1.1200000000000001</v>
      </c>
      <c r="N613" s="825" t="s">
        <v>507</v>
      </c>
      <c r="O613" s="700">
        <v>0.26</v>
      </c>
      <c r="P613" s="603">
        <v>44873</v>
      </c>
      <c r="Q613" s="603">
        <v>44888</v>
      </c>
      <c r="R613" s="609">
        <f>(K613-O613)/O613*100</f>
        <v>7.6923076923076987</v>
      </c>
      <c r="S613" s="667">
        <f>IF(INDEX(Historical!$D$7:$D$1220,MATCH(B613,Historical!$B$7:$B$1244,0))=0,"n/a",(INDEX(Historical!$C$7:$C$1222,MATCH(B613,Historical!$B$7:$B$1244,0))/INDEX(Historical!$D$7:$D$1220,MATCH(B613,Historical!$B$7:$B$1244,0))-1)*100)</f>
        <v>8.163265306122458</v>
      </c>
      <c r="T613" s="667">
        <f>IF(INDEX(Historical!$F$7:$F$1213,MATCH(B613,Historical!$B$7:$B$1244,0))=0,"n/a",((INDEX(Historical!$C$7:$C$1222,MATCH(B613,Historical!$B$7:$B$1244,0))/INDEX(Historical!$F$7:$F$1213,MATCH(B613,Historical!$B$7:$B$1244,0)))^(1/3)-1)*100)</f>
        <v>8.9341387842532871</v>
      </c>
      <c r="U613" s="667">
        <f>IF(INDEX(Historical!$H$7:$H$1213,MATCH(B613,Historical!$B$7:$B$1244,0))=0,"n/a",((INDEX(Historical!$C$7:$C$1222,MATCH(B613,Historical!$B$7:$B$1244,0))/INDEX(Historical!$H$7:$H$1213,MATCH(B613,Historical!$B$7:$B$1244,0)))^(1/5)-1)*100)</f>
        <v>9.9391528026234965</v>
      </c>
      <c r="V613" s="667">
        <f>IF(INDEX(Historical!$N$7:$N$1213,MATCH(B613,Historical!$B$7:$B$1244,0))=0,"n/a",((INDEX(Historical!$C$7:$C$1222,MATCH(B613,Historical!$B$7:$B$1244,0))/INDEX(Historical!$N$7:$N$1213,MATCH(B613,Historical!$B$7:$B$1244,0)))^(1/10)-1)*100)</f>
        <v>13.838925198266905</v>
      </c>
      <c r="W613" s="668">
        <f>IF(OR(U613&lt;=0,U613="n/a",V613&lt;=0,V613="n/a"),"n/a",U613/V613)</f>
        <v>0.71820265376304004</v>
      </c>
      <c r="X613" s="669">
        <f>IF(OR(AJ613&lt;=0,AJ613="n/a",U613&lt;=0,U613="n/a"),"n/a",U613/AJ613)</f>
        <v>0.93765592477580162</v>
      </c>
      <c r="Y613" s="831"/>
      <c r="Z613" s="618">
        <f>IF(OR(AC613&lt;0.01,AC613="n/a"),"n/a",M613/AC613*100)</f>
        <v>19.478260869565219</v>
      </c>
      <c r="AA613" s="841">
        <f>IF(OR(AC613&lt;0.01,AC613="n/a"),"n/a",I613/AC613)</f>
        <v>20.118260869565219</v>
      </c>
      <c r="AB613" s="842">
        <v>6</v>
      </c>
      <c r="AC613" s="821">
        <v>5.75</v>
      </c>
      <c r="AD613" s="821">
        <v>1.43</v>
      </c>
      <c r="AE613" s="821">
        <v>1.86</v>
      </c>
      <c r="AF613" s="821">
        <v>2.58</v>
      </c>
      <c r="AG613" s="821">
        <v>13.5</v>
      </c>
      <c r="AH613" s="821">
        <v>65.600000000000009</v>
      </c>
      <c r="AI613" s="821">
        <v>11.78</v>
      </c>
      <c r="AJ613" s="821">
        <v>10.6</v>
      </c>
      <c r="AK613" s="821">
        <v>14.000000000000002</v>
      </c>
      <c r="AL613" s="833">
        <v>1380</v>
      </c>
      <c r="AM613" s="827">
        <v>1.9</v>
      </c>
      <c r="AN613" s="821">
        <v>0.35</v>
      </c>
      <c r="AO613" s="705">
        <f>IF(U613="n/a","n/a",IF(AA613&lt;0,"n/a",IF(AA613="n/a","n/a",J613+U613-AA613)))</f>
        <v>-9.2109199618241568</v>
      </c>
      <c r="AP613" s="706">
        <f>IF(U613="n/a","n/a",J613+U613)</f>
        <v>10.907340907741062</v>
      </c>
      <c r="AQ613" s="843">
        <f>IF(OR(AC613&lt;0.01,AC613="n/a",AF613="n/a"),"n/a",(I613/SQRT(22.5*AC613*(I613/AF613))-1)*100)</f>
        <v>51.884624404298371</v>
      </c>
      <c r="AR613" s="618">
        <f>INDEX(Historical!$C$7:$C$1222,MATCH(B613,Historical!$B$7:$B$1244,0))*IF(AH613="n/a",1.03,IF(AH613&lt;0,1.01,IF(AH613&gt;10,1.1,(1+AH613/100))))</f>
        <v>1.1660000000000001</v>
      </c>
      <c r="AS613" s="841">
        <f>IF($AI613="n/a",1.03*AR613,IF($AI613&lt;0,1.01*AR613,IF($AI613&gt;10,1.1*AR613,(1+$AI613/100)*AR613)))</f>
        <v>1.2826000000000002</v>
      </c>
      <c r="AT613" s="841">
        <f>IF($AK613="n/a",1.03*AS613,IF($AK613&lt;0,1.01*AS613,IF($AK613&gt;10,1.1*AS613,(1+$AK613/100)*AS613)))</f>
        <v>1.4108600000000002</v>
      </c>
      <c r="AU613" s="841">
        <f>IF($AK613="n/a",1.03*AT613,IF($AK613&lt;0,1.01*AT613,IF($AK613&gt;10,1.1*AT613,(1+$AK613/100)*AT613)))</f>
        <v>1.5519460000000003</v>
      </c>
      <c r="AV613" s="841">
        <f>IF($AK613="n/a",1.03*AU613,IF($AK613&lt;0,1.01*AU613,IF($AK613&gt;10,1.1*AU613,(1+$AK613/100)*AU613)))</f>
        <v>1.7071406000000005</v>
      </c>
      <c r="AW613" s="618">
        <f>SUM(AR613:AV613)</f>
        <v>7.1185466000000011</v>
      </c>
      <c r="AX613" s="713">
        <f>AW613/I613*100</f>
        <v>6.153653699861688</v>
      </c>
      <c r="AY613" s="887">
        <v>1.19</v>
      </c>
      <c r="AZ613" s="827">
        <v>46.39</v>
      </c>
      <c r="BA613" s="827">
        <v>-5.0599999999999996</v>
      </c>
      <c r="BB613" s="827">
        <v>5.7700000000000005</v>
      </c>
      <c r="BC613" s="827">
        <v>19.79</v>
      </c>
      <c r="BD613" s="861"/>
      <c r="BE613" s="594">
        <v>2012</v>
      </c>
      <c r="BF613" s="853">
        <f>IF(BE613&gt;2020,0,IF(BE613&gt;2008,1,IF(BE613&gt;2001,2,IF(BE613&gt;1990,3,IF(BE613&gt;1980,4,IF(BE613&gt;1973,5,IF(BE613&gt;1970,6,IF(BE613&gt;1960,7,IF(BE613&gt;1958,8,IF(BE613&gt;1953,9,10))))))))))</f>
        <v>1</v>
      </c>
      <c r="BG613" s="837">
        <v>7.3</v>
      </c>
      <c r="BH613" s="820" t="s">
        <v>4443</v>
      </c>
      <c r="BI613" s="820" t="s">
        <v>4444</v>
      </c>
    </row>
    <row r="614" spans="1:61" s="819" customFormat="1" ht="12.75" customHeight="1" x14ac:dyDescent="0.2">
      <c r="A614" s="826" t="s">
        <v>5101</v>
      </c>
      <c r="B614" s="575" t="s">
        <v>766</v>
      </c>
      <c r="C614" s="885" t="s">
        <v>122</v>
      </c>
      <c r="D614" s="885" t="s">
        <v>4037</v>
      </c>
      <c r="E614" s="699">
        <v>17</v>
      </c>
      <c r="F614" s="1122">
        <v>231</v>
      </c>
      <c r="G614" s="1095" t="s">
        <v>36</v>
      </c>
      <c r="H614" s="1095" t="s">
        <v>36</v>
      </c>
      <c r="I614" s="829">
        <v>75.39</v>
      </c>
      <c r="J614" s="618">
        <f>(M614/I614)*100</f>
        <v>2.1753548215943757</v>
      </c>
      <c r="K614" s="832">
        <v>0.41</v>
      </c>
      <c r="L614" s="842">
        <v>4</v>
      </c>
      <c r="M614" s="609">
        <f>K614*L614</f>
        <v>1.64</v>
      </c>
      <c r="N614" s="825" t="s">
        <v>118</v>
      </c>
      <c r="O614" s="700">
        <v>0.39</v>
      </c>
      <c r="P614" s="891">
        <v>44498</v>
      </c>
      <c r="Q614" s="891">
        <v>44531</v>
      </c>
      <c r="R614" s="609">
        <f>(K614-O614)/O614*100</f>
        <v>5.128205128205118</v>
      </c>
      <c r="S614" s="667">
        <f>IF(INDEX(Historical!$D$7:$D$1220,MATCH(B614,Historical!$B$7:$B$1244,0))=0,"n/a",(INDEX(Historical!$C$7:$C$1222,MATCH(B614,Historical!$B$7:$B$1244,0))/INDEX(Historical!$D$7:$D$1220,MATCH(B614,Historical!$B$7:$B$1244,0))-1)*100)</f>
        <v>3.7974683544303778</v>
      </c>
      <c r="T614" s="667">
        <f>IF(INDEX(Historical!$F$7:$F$1213,MATCH(B614,Historical!$B$7:$B$1244,0))=0,"n/a",((INDEX(Historical!$C$7:$C$1222,MATCH(B614,Historical!$B$7:$B$1244,0))/INDEX(Historical!$F$7:$F$1213,MATCH(B614,Historical!$B$7:$B$1244,0)))^(1/3)-1)*100)</f>
        <v>3.7151431480745289</v>
      </c>
      <c r="U614" s="667">
        <f>IF(INDEX(Historical!$H$7:$H$1213,MATCH(B614,Historical!$B$7:$B$1244,0))=0,"n/a",((INDEX(Historical!$C$7:$C$1222,MATCH(B614,Historical!$B$7:$B$1244,0))/INDEX(Historical!$H$7:$H$1213,MATCH(B614,Historical!$B$7:$B$1244,0)))^(1/5)-1)*100)</f>
        <v>5.9223841048812176</v>
      </c>
      <c r="V614" s="667">
        <f>IF(INDEX(Historical!$N$7:$N$1213,MATCH(B614,Historical!$B$7:$B$1244,0))=0,"n/a",((INDEX(Historical!$C$7:$C$1222,MATCH(B614,Historical!$B$7:$B$1244,0))/INDEX(Historical!$N$7:$N$1213,MATCH(B614,Historical!$B$7:$B$1244,0)))^(1/10)-1)*100)</f>
        <v>6.54484932280055</v>
      </c>
      <c r="W614" s="668">
        <f>IF(OR(U614&lt;=0,U614="n/a",V614&lt;=0,V614="n/a"),"n/a",U614/V614)</f>
        <v>0.90489235317445338</v>
      </c>
      <c r="X614" s="669">
        <f>IF(OR(AJ614&lt;=0,AJ614="n/a",U614&lt;=0,U614="n/a"),"n/a",U614/AJ614)</f>
        <v>0.92537251638769025</v>
      </c>
      <c r="Y614" s="640" t="s">
        <v>5357</v>
      </c>
      <c r="Z614" s="618">
        <f>IF(OR(AC614&lt;0.01,AC614="n/a"),"n/a",M614/AC614*100)</f>
        <v>49.101796407185624</v>
      </c>
      <c r="AA614" s="841">
        <f>IF(OR(AC614&lt;0.01,AC614="n/a"),"n/a",I614/AC614)</f>
        <v>22.571856287425152</v>
      </c>
      <c r="AB614" s="842">
        <v>12</v>
      </c>
      <c r="AC614" s="821">
        <v>3.34</v>
      </c>
      <c r="AD614" s="821">
        <v>5.94</v>
      </c>
      <c r="AE614" s="821">
        <v>2.21</v>
      </c>
      <c r="AF614" s="821">
        <v>3.16</v>
      </c>
      <c r="AG614" s="821">
        <v>14.499999999999998</v>
      </c>
      <c r="AH614" s="821">
        <v>18.8</v>
      </c>
      <c r="AI614" s="821">
        <v>11.31</v>
      </c>
      <c r="AJ614" s="821">
        <v>6.4</v>
      </c>
      <c r="AK614" s="821">
        <v>3.8</v>
      </c>
      <c r="AL614" s="833">
        <v>3180</v>
      </c>
      <c r="AM614" s="827">
        <v>0.8</v>
      </c>
      <c r="AN614" s="821">
        <v>0.65</v>
      </c>
      <c r="AO614" s="705">
        <f>IF(U614="n/a","n/a",IF(AA614&lt;0,"n/a",IF(AA614="n/a","n/a",J614+U614-AA614)))</f>
        <v>-14.47411736094956</v>
      </c>
      <c r="AP614" s="706">
        <f>IF(U614="n/a","n/a",J614+U614)</f>
        <v>8.0977389264755928</v>
      </c>
      <c r="AQ614" s="843">
        <f>IF(OR(AC614&lt;0.01,AC614="n/a",AF614="n/a"),"n/a",(I614/SQRT(22.5*AC614*(I614/AF614))-1)*100)</f>
        <v>78.047516589456151</v>
      </c>
      <c r="AR614" s="618">
        <f>INDEX(Historical!$C$7:$C$1222,MATCH(B614,Historical!$B$7:$B$1244,0))*IF(AH614="n/a",1.03,IF(AH614&lt;0,1.01,IF(AH614&gt;10,1.1,(1+AH614/100))))</f>
        <v>1.804</v>
      </c>
      <c r="AS614" s="841">
        <f>IF($AI614="n/a",1.03*AR614,IF($AI614&lt;0,1.01*AR614,IF($AI614&gt;10,1.1*AR614,(1+$AI614/100)*AR614)))</f>
        <v>1.9844000000000002</v>
      </c>
      <c r="AT614" s="841">
        <f>IF($AK614="n/a",1.03*AS614,IF($AK614&lt;0,1.01*AS614,IF($AK614&gt;10,1.1*AS614,(1+$AK614/100)*AS614)))</f>
        <v>2.0598072000000003</v>
      </c>
      <c r="AU614" s="841">
        <f>IF($AK614="n/a",1.03*AT614,IF($AK614&lt;0,1.01*AT614,IF($AK614&gt;10,1.1*AT614,(1+$AK614/100)*AT614)))</f>
        <v>2.1380798736000002</v>
      </c>
      <c r="AV614" s="841">
        <f>IF($AK614="n/a",1.03*AU614,IF($AK614&lt;0,1.01*AU614,IF($AK614&gt;10,1.1*AU614,(1+$AK614/100)*AU614)))</f>
        <v>2.2193269087968002</v>
      </c>
      <c r="AW614" s="618">
        <f>SUM(AR614:AV614)</f>
        <v>10.205613982396802</v>
      </c>
      <c r="AX614" s="713">
        <f>AW614/I614*100</f>
        <v>13.537092429230405</v>
      </c>
      <c r="AY614" s="887">
        <v>0.9</v>
      </c>
      <c r="AZ614" s="827">
        <v>19.34</v>
      </c>
      <c r="BA614" s="827">
        <v>-15.61</v>
      </c>
      <c r="BB614" s="827">
        <v>0.75</v>
      </c>
      <c r="BC614" s="827">
        <v>-2.19</v>
      </c>
      <c r="BD614" s="612"/>
      <c r="BE614" s="594">
        <v>2007</v>
      </c>
      <c r="BF614" s="853">
        <f>IF(BE614&gt;2020,0,IF(BE614&gt;2008,1,IF(BE614&gt;2001,2,IF(BE614&gt;1990,3,IF(BE614&gt;1980,4,IF(BE614&gt;1973,5,IF(BE614&gt;1970,6,IF(BE614&gt;1960,7,IF(BE614&gt;1958,8,IF(BE614&gt;1953,9,10))))))))))</f>
        <v>2</v>
      </c>
      <c r="BG614" s="837">
        <v>7.6</v>
      </c>
      <c r="BH614" s="820" t="s">
        <v>4443</v>
      </c>
      <c r="BI614" s="820" t="s">
        <v>4444</v>
      </c>
    </row>
    <row r="615" spans="1:61" s="819" customFormat="1" ht="12.75" customHeight="1" x14ac:dyDescent="0.2">
      <c r="A615" s="819" t="s">
        <v>5102</v>
      </c>
      <c r="B615" s="575" t="s">
        <v>1637</v>
      </c>
      <c r="C615" s="885" t="s">
        <v>107</v>
      </c>
      <c r="D615" s="885" t="s">
        <v>4197</v>
      </c>
      <c r="E615" s="699">
        <v>13</v>
      </c>
      <c r="F615" s="1122">
        <v>300</v>
      </c>
      <c r="G615" s="1122" t="s">
        <v>36</v>
      </c>
      <c r="H615" s="1122" t="s">
        <v>36</v>
      </c>
      <c r="I615" t="n">
        <v>53.94</v>
      </c>
      <c r="J615" s="618">
        <f>(M615/I615)*100</f>
        <v>1.9818896292499573</v>
      </c>
      <c r="K615" s="832">
        <v>0.28999999999999998</v>
      </c>
      <c r="L615" s="842">
        <v>4</v>
      </c>
      <c r="M615" s="609">
        <f>K615*L615</f>
        <v>1.1599999999999999</v>
      </c>
      <c r="N615" s="825" t="s">
        <v>162</v>
      </c>
      <c r="O615" s="700">
        <v>0.28000000000000003</v>
      </c>
      <c r="P615" s="603">
        <v>44820</v>
      </c>
      <c r="Q615" s="603">
        <v>44837</v>
      </c>
      <c r="R615" s="609">
        <f>(K615-O615)/O615*100</f>
        <v>3.5714285714285547</v>
      </c>
      <c r="S615" s="667">
        <f>IF(INDEX(Historical!$D$7:$D$1220,MATCH(B615,Historical!$B$7:$B$1244,0))=0,"n/a",(INDEX(Historical!$C$7:$C$1222,MATCH(B615,Historical!$B$7:$B$1244,0))/INDEX(Historical!$D$7:$D$1220,MATCH(B615,Historical!$B$7:$B$1244,0))-1)*100)</f>
        <v>3.6363636363636154</v>
      </c>
      <c r="T615" s="667">
        <f>IF(INDEX(Historical!$F$7:$F$1213,MATCH(B615,Historical!$B$7:$B$1244,0))=0,"n/a",((INDEX(Historical!$C$7:$C$1222,MATCH(B615,Historical!$B$7:$B$1244,0))/INDEX(Historical!$F$7:$F$1213,MATCH(B615,Historical!$B$7:$B$1244,0)))^(1/3)-1)*100)</f>
        <v>3.1075586806406985</v>
      </c>
      <c r="U615" s="667">
        <f>IF(INDEX(Historical!$H$7:$H$1213,MATCH(B615,Historical!$B$7:$B$1244,0))=0,"n/a",((INDEX(Historical!$C$7:$C$1222,MATCH(B615,Historical!$B$7:$B$1244,0))/INDEX(Historical!$H$7:$H$1213,MATCH(B615,Historical!$B$7:$B$1244,0)))^(1/5)-1)*100)</f>
        <v>7.3403415546556605</v>
      </c>
      <c r="V615" s="667">
        <f>IF(INDEX(Historical!$N$7:$N$1213,MATCH(B615,Historical!$B$7:$B$1244,0))=0,"n/a",((INDEX(Historical!$C$7:$C$1222,MATCH(B615,Historical!$B$7:$B$1244,0))/INDEX(Historical!$N$7:$N$1213,MATCH(B615,Historical!$B$7:$B$1244,0)))^(1/10)-1)*100)</f>
        <v>8.3055067018007467</v>
      </c>
      <c r="W615" s="668">
        <f>IF(OR(U615&lt;=0,U615="n/a",V615&lt;=0,V615="n/a"),"n/a",U615/V615)</f>
        <v>0.88379214155160146</v>
      </c>
      <c r="X615" s="669">
        <f>IF(OR(AJ615&lt;=0,AJ615="n/a",U615&lt;=0,U615="n/a"),"n/a",U615/AJ615)</f>
        <v>0.6990801480624439</v>
      </c>
      <c r="Y615" s="640"/>
      <c r="Z615" s="618">
        <f>IF(OR(AC615&lt;0.01,AC615="n/a"),"n/a",M615/AC615*100)</f>
        <v>36.477987421383645</v>
      </c>
      <c r="AA615" s="841">
        <f>IF(OR(AC615&lt;0.01,AC615="n/a"),"n/a",I615/AC615)</f>
        <v>18.40566037735849</v>
      </c>
      <c r="AB615" s="842">
        <v>12</v>
      </c>
      <c r="AC615" s="821">
        <v>3.18</v>
      </c>
      <c r="AD615" s="821">
        <v>1.82</v>
      </c>
      <c r="AE615" s="821">
        <v>6.78</v>
      </c>
      <c r="AF615" s="821">
        <v>2.3199999999999998</v>
      </c>
      <c r="AG615" s="821">
        <v>11.3</v>
      </c>
      <c r="AH615" s="821">
        <v>14.799999999999999</v>
      </c>
      <c r="AI615" s="821">
        <v>-0.91999999999999993</v>
      </c>
      <c r="AJ615" s="821">
        <v>10.5</v>
      </c>
      <c r="AK615" s="821">
        <v>10</v>
      </c>
      <c r="AL615" s="833">
        <v>1710</v>
      </c>
      <c r="AM615" s="827">
        <v>1.2</v>
      </c>
      <c r="AN615" s="821">
        <v>0.04</v>
      </c>
      <c r="AO615" s="705">
        <f>IF(U615="n/a","n/a",IF(AA615&lt;0,"n/a",IF(AA615="n/a","n/a",J615+U615-AA615)))</f>
        <v>-9.0834291934528721</v>
      </c>
      <c r="AP615" s="706">
        <f>IF(U615="n/a","n/a",J615+U615)</f>
        <v>9.3222311839056182</v>
      </c>
      <c r="AQ615" s="843">
        <f>IF(OR(AC615&lt;0.01,AC615="n/a",AF615="n/a"),"n/a",(I615/SQRT(22.5*AC615*(I615/AF615))-1)*100)</f>
        <v>37.761681618771867</v>
      </c>
      <c r="AR615" s="618">
        <f>INDEX(Historical!$C$7:$C$1222,MATCH(B615,Historical!$B$7:$B$1244,0))*IF(AH615="n/a",1.03,IF(AH615&lt;0,1.01,IF(AH615&gt;10,1.1,(1+AH615/100))))</f>
        <v>1.254</v>
      </c>
      <c r="AS615" s="841">
        <f>IF($AI615="n/a",1.03*AR615,IF($AI615&lt;0,1.01*AR615,IF($AI615&gt;10,1.1*AR615,(1+$AI615/100)*AR615)))</f>
        <v>1.26654</v>
      </c>
      <c r="AT615" s="841">
        <f>IF($AK615="n/a",1.03*AS615,IF($AK615&lt;0,1.01*AS615,IF($AK615&gt;10,1.1*AS615,(1+$AK615/100)*AS615)))</f>
        <v>1.393194</v>
      </c>
      <c r="AU615" s="841">
        <f>IF($AK615="n/a",1.03*AT615,IF($AK615&lt;0,1.01*AT615,IF($AK615&gt;10,1.1*AT615,(1+$AK615/100)*AT615)))</f>
        <v>1.5325134000000002</v>
      </c>
      <c r="AV615" s="841">
        <f>IF($AK615="n/a",1.03*AU615,IF($AK615&lt;0,1.01*AU615,IF($AK615&gt;10,1.1*AU615,(1+$AK615/100)*AU615)))</f>
        <v>1.6857647400000004</v>
      </c>
      <c r="AW615" s="618">
        <f>SUM(AR615:AV615)</f>
        <v>7.1320121400000005</v>
      </c>
      <c r="AX615" s="713">
        <f>AW615/I615*100</f>
        <v>12.185224910302409</v>
      </c>
      <c r="AY615" s="887">
        <v>0.7</v>
      </c>
      <c r="AZ615" s="827">
        <v>15.15</v>
      </c>
      <c r="BA615" s="827">
        <v>-25.64</v>
      </c>
      <c r="BB615" s="827">
        <v>-5.17</v>
      </c>
      <c r="BC615" s="827">
        <v>-10.66</v>
      </c>
      <c r="BD615" s="861"/>
      <c r="BE615" s="594">
        <v>2010</v>
      </c>
      <c r="BF615" s="853">
        <f>IF(BE615&gt;2020,0,IF(BE615&gt;2008,1,IF(BE615&gt;2001,2,IF(BE615&gt;1990,3,IF(BE615&gt;1980,4,IF(BE615&gt;1973,5,IF(BE615&gt;1970,6,IF(BE615&gt;1960,7,IF(BE615&gt;1958,8,IF(BE615&gt;1953,9,10))))))))))</f>
        <v>1</v>
      </c>
      <c r="BG615" s="837">
        <v>1.0999999999999999</v>
      </c>
      <c r="BH615" s="820" t="s">
        <v>4443</v>
      </c>
      <c r="BI615" s="820" t="s">
        <v>4444</v>
      </c>
    </row>
    <row r="616" spans="1:61" s="819" customFormat="1" ht="12.75" customHeight="1" x14ac:dyDescent="0.2">
      <c r="A616" s="819" t="s">
        <v>5103</v>
      </c>
      <c r="B616" s="575" t="s">
        <v>343</v>
      </c>
      <c r="C616" s="885" t="s">
        <v>152</v>
      </c>
      <c r="D616" s="885" t="s">
        <v>4183</v>
      </c>
      <c r="E616" s="699">
        <v>30</v>
      </c>
      <c r="F616" s="1122">
        <v>104</v>
      </c>
      <c r="G616" s="1122" t="s">
        <v>105</v>
      </c>
      <c r="H616" s="1122" t="s">
        <v>105</v>
      </c>
      <c r="I616" t="n">
        <v>276.69</v>
      </c>
      <c r="J616" s="618">
        <f>(M616/I616)*100</f>
        <v>1.1412051125989044</v>
      </c>
      <c r="K616" s="839">
        <v>0.75</v>
      </c>
      <c r="L616" s="842">
        <v>4</v>
      </c>
      <c r="M616" s="609">
        <f>K616*L616</f>
        <v>3</v>
      </c>
      <c r="N616" s="825" t="s">
        <v>159</v>
      </c>
      <c r="O616" s="701">
        <v>0.69499999999999995</v>
      </c>
      <c r="P616" s="603">
        <v>44924</v>
      </c>
      <c r="Q616" s="603">
        <v>44957</v>
      </c>
      <c r="R616" s="609">
        <f>(K616-O616)/O616*100</f>
        <v>7.9136690647482091</v>
      </c>
      <c r="S616" s="667">
        <f>IF(INDEX(Historical!$D$7:$D$1220,MATCH(B616,Historical!$B$7:$B$1244,0))=0,"n/a",(INDEX(Historical!$C$7:$C$1222,MATCH(B616,Historical!$B$7:$B$1244,0))/INDEX(Historical!$D$7:$D$1220,MATCH(B616,Historical!$B$7:$B$1244,0))-1)*100)</f>
        <v>10.317460317460302</v>
      </c>
      <c r="T616" s="667">
        <f>IF(INDEX(Historical!$F$7:$F$1213,MATCH(B616,Historical!$B$7:$B$1244,0))=0,"n/a",((INDEX(Historical!$C$7:$C$1222,MATCH(B616,Historical!$B$7:$B$1244,0))/INDEX(Historical!$F$7:$F$1213,MATCH(B616,Historical!$B$7:$B$1244,0)))^(1/3)-1)*100)</f>
        <v>10.152363558281262</v>
      </c>
      <c r="U616" s="667">
        <f>IF(INDEX(Historical!$H$7:$H$1213,MATCH(B616,Historical!$B$7:$B$1244,0))=0,"n/a",((INDEX(Historical!$C$7:$C$1222,MATCH(B616,Historical!$B$7:$B$1244,0))/INDEX(Historical!$H$7:$H$1213,MATCH(B616,Historical!$B$7:$B$1244,0)))^(1/5)-1)*100)</f>
        <v>10.336492730229697</v>
      </c>
      <c r="V616" s="667">
        <f>IF(INDEX(Historical!$N$7:$N$1213,MATCH(B616,Historical!$B$7:$B$1244,0))=0,"n/a",((INDEX(Historical!$C$7:$C$1222,MATCH(B616,Historical!$B$7:$B$1244,0))/INDEX(Historical!$N$7:$N$1213,MATCH(B616,Historical!$B$7:$B$1244,0)))^(1/10)-1)*100)</f>
        <v>12.580348060999146</v>
      </c>
      <c r="W616" s="668">
        <f>IF(OR(U616&lt;=0,U616="n/a",V616&lt;=0,V616="n/a"),"n/a",U616/V616)</f>
        <v>0.82163805644410448</v>
      </c>
      <c r="X616" s="669">
        <f>IF(OR(AJ616&lt;=0,AJ616="n/a",U616&lt;=0,U616="n/a"),"n/a",U616/AJ616)</f>
        <v>2.1534359854645202</v>
      </c>
      <c r="Y616" s="626"/>
      <c r="Z616" s="618">
        <f>IF(OR(AC616&lt;0.01,AC616="n/a"),"n/a",M616/AC616*100)</f>
        <v>48.622366288492707</v>
      </c>
      <c r="AA616" s="841">
        <f>IF(OR(AC616&lt;0.01,AC616="n/a"),"n/a",I616/AC616)</f>
        <v>42.606158833063212</v>
      </c>
      <c r="AB616" s="842">
        <v>12</v>
      </c>
      <c r="AC616" s="821">
        <v>6.17</v>
      </c>
      <c r="AD616" s="821">
        <v>4.5999999999999996</v>
      </c>
      <c r="AE616" s="821">
        <v>5.41</v>
      </c>
      <c r="AF616" s="821">
        <v>5.98</v>
      </c>
      <c r="AG616" s="821">
        <v>14.799999999999999</v>
      </c>
      <c r="AH616" s="821">
        <v>18.3</v>
      </c>
      <c r="AI616" s="821">
        <v>10.94</v>
      </c>
      <c r="AJ616" s="821">
        <v>4.8</v>
      </c>
      <c r="AK616" s="821">
        <v>9.24</v>
      </c>
      <c r="AL616" s="833">
        <v>99880</v>
      </c>
      <c r="AM616" s="827">
        <v>0.1</v>
      </c>
      <c r="AN616" s="821">
        <v>0.79</v>
      </c>
      <c r="AO616" s="705">
        <f>IF(U616="n/a","n/a",IF(AA616&lt;0,"n/a",IF(AA616="n/a","n/a",J616+U616-AA616)))</f>
        <v>-31.128460990234611</v>
      </c>
      <c r="AP616" s="706">
        <f>IF(U616="n/a","n/a",J616+U616)</f>
        <v>11.477697842828601</v>
      </c>
      <c r="AQ616" s="843">
        <f>IF(OR(AC616&lt;0.01,AC616="n/a",AF616="n/a"),"n/a",(I616/SQRT(22.5*AC616*(I616/AF616))-1)*100)</f>
        <v>236.50810115506249</v>
      </c>
      <c r="AR616" s="618">
        <f>INDEX(Historical!$C$7:$C$1222,MATCH(B616,Historical!$B$7:$B$1244,0))*IF(AH616="n/a",1.03,IF(AH616&lt;0,1.01,IF(AH616&gt;10,1.1,(1+AH616/100))))</f>
        <v>3.0579999999999998</v>
      </c>
      <c r="AS616" s="841">
        <f>IF($AI616="n/a",1.03*AR616,IF($AI616&lt;0,1.01*AR616,IF($AI616&gt;10,1.1*AR616,(1+$AI616/100)*AR616)))</f>
        <v>3.3637999999999999</v>
      </c>
      <c r="AT616" s="841">
        <f>IF($AK616="n/a",1.03*AS616,IF($AK616&lt;0,1.01*AS616,IF($AK616&gt;10,1.1*AS616,(1+$AK616/100)*AS616)))</f>
        <v>3.6746151199999999</v>
      </c>
      <c r="AU616" s="841">
        <f>IF($AK616="n/a",1.03*AT616,IF($AK616&lt;0,1.01*AT616,IF($AK616&gt;10,1.1*AT616,(1+$AK616/100)*AT616)))</f>
        <v>4.0141495570880004</v>
      </c>
      <c r="AV616" s="841">
        <f>IF($AK616="n/a",1.03*AU616,IF($AK616&lt;0,1.01*AU616,IF($AK616&gt;10,1.1*AU616,(1+$AK616/100)*AU616)))</f>
        <v>4.3850569761629314</v>
      </c>
      <c r="AW616" s="618">
        <f>SUM(AR616:AV616)</f>
        <v>18.495621653250932</v>
      </c>
      <c r="AX616" s="713">
        <f>AW616/I616*100</f>
        <v>7.0357659971283226</v>
      </c>
      <c r="AY616" s="887">
        <v>0.94</v>
      </c>
      <c r="AZ616" s="827">
        <v>39.21</v>
      </c>
      <c r="BA616" s="827">
        <v>-7.4399999999999995</v>
      </c>
      <c r="BB616" s="827">
        <v>2.4</v>
      </c>
      <c r="BC616" s="827">
        <v>15.939999999999998</v>
      </c>
      <c r="BD616" s="861"/>
      <c r="BE616" s="594">
        <v>1994</v>
      </c>
      <c r="BF616" s="853">
        <f>IF(BE616&gt;2020,0,IF(BE616&gt;2008,1,IF(BE616&gt;2001,2,IF(BE616&gt;1990,3,IF(BE616&gt;1980,4,IF(BE616&gt;1973,5,IF(BE616&gt;1970,6,IF(BE616&gt;1960,7,IF(BE616&gt;1958,8,IF(BE616&gt;1953,9,10))))))))))</f>
        <v>3</v>
      </c>
      <c r="BG616" s="837">
        <v>6.5</v>
      </c>
      <c r="BH616" s="820" t="s">
        <v>4443</v>
      </c>
      <c r="BI616" s="820" t="s">
        <v>4444</v>
      </c>
    </row>
    <row r="617" spans="1:61" s="819" customFormat="1" ht="12.75" customHeight="1" x14ac:dyDescent="0.2">
      <c r="A617" s="819" t="s">
        <v>5104</v>
      </c>
      <c r="B617" s="575" t="s">
        <v>345</v>
      </c>
      <c r="C617" s="885" t="s">
        <v>127</v>
      </c>
      <c r="D617" s="885" t="s">
        <v>4194</v>
      </c>
      <c r="E617" s="699">
        <v>52</v>
      </c>
      <c r="F617" s="1122">
        <v>30</v>
      </c>
      <c r="G617" s="1098" t="s">
        <v>36</v>
      </c>
      <c r="H617" s="1098" t="s">
        <v>114</v>
      </c>
      <c r="I617" t="n">
        <v>76.94</v>
      </c>
      <c r="J617" s="618">
        <f>(M617/I617)*100</f>
        <v>2.6284028429663406</v>
      </c>
      <c r="K617" s="832">
        <v>0.49</v>
      </c>
      <c r="L617" s="842">
        <v>4</v>
      </c>
      <c r="M617" s="609">
        <f>K617*L617</f>
        <v>1.96</v>
      </c>
      <c r="N617" s="825" t="s">
        <v>282</v>
      </c>
      <c r="O617" s="700">
        <v>0.47</v>
      </c>
      <c r="P617" s="603">
        <v>44742</v>
      </c>
      <c r="Q617" s="603">
        <v>44764</v>
      </c>
      <c r="R617" s="609">
        <f>(K617-O617)/O617*100</f>
        <v>4.2553191489361746</v>
      </c>
      <c r="S617" s="667">
        <f>IF(INDEX(Historical!$D$7:$D$1220,MATCH(B617,Historical!$B$7:$B$1244,0))=0,"n/a",(INDEX(Historical!$C$7:$C$1222,MATCH(B617,Historical!$B$7:$B$1244,0))/INDEX(Historical!$D$7:$D$1220,MATCH(B617,Historical!$B$7:$B$1244,0))-1)*100)</f>
        <v>4.3478260869565188</v>
      </c>
      <c r="T617" s="667">
        <f>IF(INDEX(Historical!$F$7:$F$1213,MATCH(B617,Historical!$B$7:$B$1244,0))=0,"n/a",((INDEX(Historical!$C$7:$C$1222,MATCH(B617,Historical!$B$7:$B$1244,0))/INDEX(Historical!$F$7:$F$1213,MATCH(B617,Historical!$B$7:$B$1244,0)))^(1/3)-1)*100)</f>
        <v>7.1664579674248552</v>
      </c>
      <c r="U617" s="667">
        <f>IF(INDEX(Historical!$H$7:$H$1213,MATCH(B617,Historical!$B$7:$B$1244,0))=0,"n/a",((INDEX(Historical!$C$7:$C$1222,MATCH(B617,Historical!$B$7:$B$1244,0))/INDEX(Historical!$H$7:$H$1213,MATCH(B617,Historical!$B$7:$B$1244,0)))^(1/5)-1)*100)</f>
        <v>7.7818067712725814</v>
      </c>
      <c r="V617" s="667">
        <f>IF(INDEX(Historical!$N$7:$N$1213,MATCH(B617,Historical!$B$7:$B$1244,0))=0,"n/a",((INDEX(Historical!$C$7:$C$1222,MATCH(B617,Historical!$B$7:$B$1244,0))/INDEX(Historical!$N$7:$N$1213,MATCH(B617,Historical!$B$7:$B$1244,0)))^(1/10)-1)*100)</f>
        <v>5.9223841048812176</v>
      </c>
      <c r="W617" s="668">
        <f>IF(OR(U617&lt;=0,U617="n/a",V617&lt;=0,V617="n/a"),"n/a",U617/V617)</f>
        <v>1.3139652264125914</v>
      </c>
      <c r="X617" s="669">
        <f>IF(OR(AJ617&lt;=0,AJ617="n/a",U617&lt;=0,U617="n/a"),"n/a",U617/AJ617)</f>
        <v>1.5881238308719552</v>
      </c>
      <c r="Y617" s="626"/>
      <c r="Z617" s="618">
        <f>IF(OR(AC617&lt;0.01,AC617="n/a"),"n/a",M617/AC617*100)</f>
        <v>70.758122743682307</v>
      </c>
      <c r="AA617" s="841">
        <f>IF(OR(AC617&lt;0.01,AC617="n/a"),"n/a",I617/AC617)</f>
        <v>26.920577617328519</v>
      </c>
      <c r="AB617" s="842">
        <v>6</v>
      </c>
      <c r="AC617" s="821">
        <v>2.77</v>
      </c>
      <c r="AD617" s="821">
        <v>1.71</v>
      </c>
      <c r="AE617" s="821">
        <v>0.53</v>
      </c>
      <c r="AF617" s="821">
        <v>26.75</v>
      </c>
      <c r="AG617" s="821">
        <v>108.1</v>
      </c>
      <c r="AH617" s="821">
        <v>159</v>
      </c>
      <c r="AI617" s="821">
        <v>14.45</v>
      </c>
      <c r="AJ617" s="821">
        <v>4.9000000000000004</v>
      </c>
      <c r="AK617" s="821">
        <v>15.939999999999998</v>
      </c>
      <c r="AL617" s="833">
        <v>38790</v>
      </c>
      <c r="AM617" s="827">
        <v>0.2</v>
      </c>
      <c r="AN617" s="821">
        <v>7.69</v>
      </c>
      <c r="AO617" s="705">
        <f>IF(U617="n/a","n/a",IF(AA617&lt;0,"n/a",IF(AA617="n/a","n/a",J617+U617-AA617)))</f>
        <v>-16.510368003089596</v>
      </c>
      <c r="AP617" s="706">
        <f>IF(U617="n/a","n/a",J617+U617)</f>
        <v>10.410209614238923</v>
      </c>
      <c r="AQ617" s="843">
        <f>IF(OR(AC617&lt;0.01,AC617="n/a",AF617="n/a"),"n/a",(I617/SQRT(22.5*AC617*(I617/AF617))-1)*100)</f>
        <v>465.73470471337356</v>
      </c>
      <c r="AR617" s="618">
        <f>INDEX(Historical!$C$7:$C$1222,MATCH(B617,Historical!$B$7:$B$1244,0))*IF(AH617="n/a",1.03,IF(AH617&lt;0,1.01,IF(AH617&gt;10,1.1,(1+AH617/100))))</f>
        <v>2.1120000000000001</v>
      </c>
      <c r="AS617" s="841">
        <f>IF($AI617="n/a",1.03*AR617,IF($AI617&lt;0,1.01*AR617,IF($AI617&gt;10,1.1*AR617,(1+$AI617/100)*AR617)))</f>
        <v>2.3232000000000004</v>
      </c>
      <c r="AT617" s="841">
        <f>IF($AK617="n/a",1.03*AS617,IF($AK617&lt;0,1.01*AS617,IF($AK617&gt;10,1.1*AS617,(1+$AK617/100)*AS617)))</f>
        <v>2.5555200000000005</v>
      </c>
      <c r="AU617" s="841">
        <f>IF($AK617="n/a",1.03*AT617,IF($AK617&lt;0,1.01*AT617,IF($AK617&gt;10,1.1*AT617,(1+$AK617/100)*AT617)))</f>
        <v>2.8110720000000007</v>
      </c>
      <c r="AV617" s="841">
        <f>IF($AK617="n/a",1.03*AU617,IF($AK617&lt;0,1.01*AU617,IF($AK617&gt;10,1.1*AU617,(1+$AK617/100)*AU617)))</f>
        <v>3.0921792000000008</v>
      </c>
      <c r="AW617" s="618">
        <f>SUM(AR617:AV617)</f>
        <v>12.893971200000001</v>
      </c>
      <c r="AX617" s="713">
        <f>AW617/I617*100</f>
        <v>17.291097224084755</v>
      </c>
      <c r="AY617" s="887">
        <v>1.0900000000000001</v>
      </c>
      <c r="AZ617" s="827">
        <v>5.6099999999999994</v>
      </c>
      <c r="BA617" s="827">
        <v>-18.529999999999998</v>
      </c>
      <c r="BB617" s="827">
        <v>-4.21</v>
      </c>
      <c r="BC617" s="827">
        <v>-8.2600000000000016</v>
      </c>
      <c r="BD617" s="861"/>
      <c r="BE617" s="594">
        <v>1971</v>
      </c>
      <c r="BF617" s="853">
        <f>IF(BE617&gt;2020,0,IF(BE617&gt;2008,1,IF(BE617&gt;2001,2,IF(BE617&gt;1990,3,IF(BE617&gt;1980,4,IF(BE617&gt;1973,5,IF(BE617&gt;1970,6,IF(BE617&gt;1960,7,IF(BE617&gt;1958,8,IF(BE617&gt;1953,9,10))))))))))</f>
        <v>6</v>
      </c>
      <c r="BG617" s="837">
        <v>6.4</v>
      </c>
      <c r="BH617" s="820" t="s">
        <v>4443</v>
      </c>
      <c r="BI617" s="820" t="s">
        <v>4444</v>
      </c>
    </row>
    <row r="618" spans="1:61" s="819" customFormat="1" ht="12.75" customHeight="1" x14ac:dyDescent="0.2">
      <c r="A618" s="836" t="s">
        <v>5105</v>
      </c>
      <c r="B618" s="575" t="s">
        <v>4482</v>
      </c>
      <c r="C618" s="885" t="s">
        <v>4055</v>
      </c>
      <c r="D618" s="885" t="s">
        <v>4196</v>
      </c>
      <c r="E618" s="699">
        <v>7</v>
      </c>
      <c r="F618" s="1122">
        <v>624</v>
      </c>
      <c r="G618" s="1098" t="s">
        <v>105</v>
      </c>
      <c r="H618" s="1098" t="s">
        <v>105</v>
      </c>
      <c r="I618" t="n">
        <v>3.61</v>
      </c>
      <c r="J618" s="618">
        <f>(M618/I618)*100</f>
        <v>5.2493438320209975</v>
      </c>
      <c r="K618" s="832">
        <v>0.05</v>
      </c>
      <c r="L618" s="842">
        <v>4</v>
      </c>
      <c r="M618" s="609">
        <f>K618*L618</f>
        <v>0.2</v>
      </c>
      <c r="N618" s="825" t="s">
        <v>106</v>
      </c>
      <c r="O618" s="700">
        <v>4.4999999999999998E-2</v>
      </c>
      <c r="P618" s="603">
        <v>44874</v>
      </c>
      <c r="Q618" s="603">
        <v>44895</v>
      </c>
      <c r="R618" s="609">
        <f>(K618-O618)/O618*100</f>
        <v>11.111111111111121</v>
      </c>
      <c r="S618" s="667">
        <f>IF(INDEX(Historical!$D$7:$D$1220,MATCH(B618,Historical!$B$7:$B$1244,0))=0,"n/a",(INDEX(Historical!$C$7:$C$1222,MATCH(B618,Historical!$B$7:$B$1244,0))/INDEX(Historical!$D$7:$D$1220,MATCH(B618,Historical!$B$7:$B$1244,0))-1)*100)</f>
        <v>12.12121212121211</v>
      </c>
      <c r="T618" s="667">
        <f>IF(INDEX(Historical!$F$7:$F$1213,MATCH(B618,Historical!$B$7:$B$1244,0))=0,"n/a",((INDEX(Historical!$C$7:$C$1222,MATCH(B618,Historical!$B$7:$B$1244,0))/INDEX(Historical!$F$7:$F$1213,MATCH(B618,Historical!$B$7:$B$1244,0)))^(1/3)-1)*100)</f>
        <v>13.960384306101293</v>
      </c>
      <c r="U618" s="667">
        <f>IF(INDEX(Historical!$H$7:$H$1213,MATCH(B618,Historical!$B$7:$B$1244,0))=0,"n/a",((INDEX(Historical!$C$7:$C$1222,MATCH(B618,Historical!$B$7:$B$1244,0))/INDEX(Historical!$H$7:$H$1213,MATCH(B618,Historical!$B$7:$B$1244,0)))^(1/5)-1)*100)</f>
        <v>13.09264089979596</v>
      </c>
      <c r="V618" s="667" t="str">
        <f>IF(INDEX(Historical!$N$7:$N$1213,MATCH(B618,Historical!$B$7:$B$1244,0))=0,"n/a",((INDEX(Historical!$C$7:$C$1222,MATCH(B618,Historical!$B$7:$B$1244,0))/INDEX(Historical!$N$7:$N$1213,MATCH(B618,Historical!$B$7:$B$1244,0)))^(1/10)-1)*100)</f>
        <v>n/a</v>
      </c>
      <c r="W618" s="668" t="str">
        <f>IF(OR(U618&lt;=0,U618="n/a",V618&lt;=0,V618="n/a"),"n/a",U618/V618)</f>
        <v>n/a</v>
      </c>
      <c r="X618" s="669">
        <f>IF(OR(AJ618&lt;=0,AJ618="n/a",U618&lt;=0,U618="n/a"),"n/a",U618/AJ618)</f>
        <v>0.62050430804720191</v>
      </c>
      <c r="Y618" s="831"/>
      <c r="Z618" s="618">
        <f>IF(OR(AC618&lt;0.01,AC618="n/a"),"n/a",M618/AC618*100)</f>
        <v>33.898305084745765</v>
      </c>
      <c r="AA618" s="841">
        <f>IF(OR(AC618&lt;0.01,AC618="n/a"),"n/a",I618/AC618)</f>
        <v>6.4576271186440684</v>
      </c>
      <c r="AB618" s="842">
        <v>12</v>
      </c>
      <c r="AC618" s="821">
        <v>0.59</v>
      </c>
      <c r="AD618" s="821" t="s">
        <v>135</v>
      </c>
      <c r="AE618" s="821">
        <v>2.54</v>
      </c>
      <c r="AF618" s="821">
        <v>1.39</v>
      </c>
      <c r="AG618" s="821">
        <v>22.5</v>
      </c>
      <c r="AH618" s="821">
        <v>46.300000000000004</v>
      </c>
      <c r="AI618" s="821" t="s">
        <v>135</v>
      </c>
      <c r="AJ618" s="821">
        <v>21.099999999999998</v>
      </c>
      <c r="AK618" s="821" t="s">
        <v>135</v>
      </c>
      <c r="AL618" s="833">
        <v>22.59</v>
      </c>
      <c r="AM618" s="827">
        <v>39.03</v>
      </c>
      <c r="AN618" s="821">
        <v>0</v>
      </c>
      <c r="AO618" s="705">
        <f>IF(U618="n/a","n/a",IF(AA618&lt;0,"n/a",IF(AA618="n/a","n/a",J618+U618-AA618)))</f>
        <v>11.884357613172888</v>
      </c>
      <c r="AP618" s="706">
        <f>IF(U618="n/a","n/a",J618+U618)</f>
        <v>18.341984731816957</v>
      </c>
      <c r="AQ618" s="843">
        <f>IF(OR(AC618&lt;0.01,AC618="n/a",AF618="n/a"),"n/a",(I618/SQRT(22.5*AC618*(I618/AF618))-1)*100)</f>
        <v>-36.838472698378744</v>
      </c>
      <c r="AR618" s="618">
        <f>INDEX(Historical!$C$7:$C$1222,MATCH(B618,Historical!$B$7:$B$1244,0))*IF(AH618="n/a",1.03,IF(AH618&lt;0,1.01,IF(AH618&gt;10,1.1,(1+AH618/100))))</f>
        <v>0.20350000000000001</v>
      </c>
      <c r="AS618" s="841">
        <f>IF($AI618="n/a",1.03*AR618,IF($AI618&lt;0,1.01*AR618,IF($AI618&gt;10,1.1*AR618,(1+$AI618/100)*AR618)))</f>
        <v>0.20960500000000001</v>
      </c>
      <c r="AT618" s="841">
        <f>IF($AK618="n/a",1.03*AS618,IF($AK618&lt;0,1.01*AS618,IF($AK618&gt;10,1.1*AS618,(1+$AK618/100)*AS618)))</f>
        <v>0.21589315000000001</v>
      </c>
      <c r="AU618" s="841">
        <f>IF($AK618="n/a",1.03*AT618,IF($AK618&lt;0,1.01*AT618,IF($AK618&gt;10,1.1*AT618,(1+$AK618/100)*AT618)))</f>
        <v>0.2223699445</v>
      </c>
      <c r="AV618" s="841">
        <f>IF($AK618="n/a",1.03*AU618,IF($AK618&lt;0,1.01*AU618,IF($AK618&gt;10,1.1*AU618,(1+$AK618/100)*AU618)))</f>
        <v>0.22904104283500001</v>
      </c>
      <c r="AW618" s="618">
        <f>SUM(AR618:AV618)</f>
        <v>1.080409137335</v>
      </c>
      <c r="AX618" s="713">
        <f>AW618/I618*100</f>
        <v>28.357195205643045</v>
      </c>
      <c r="AY618" s="887">
        <v>1.06</v>
      </c>
      <c r="AZ618" s="827">
        <v>20.57</v>
      </c>
      <c r="BA618" s="827">
        <v>-11.81</v>
      </c>
      <c r="BB618" s="827">
        <v>2.71</v>
      </c>
      <c r="BC618" s="827">
        <v>1.73</v>
      </c>
      <c r="BD618" s="861"/>
      <c r="BE618" s="594">
        <v>2016</v>
      </c>
      <c r="BF618" s="853">
        <f>IF(BE618&gt;2020,0,IF(BE618&gt;2008,1,IF(BE618&gt;2001,2,IF(BE618&gt;1990,3,IF(BE618&gt;1980,4,IF(BE618&gt;1973,5,IF(BE618&gt;1970,6,IF(BE618&gt;1960,7,IF(BE618&gt;1958,8,IF(BE618&gt;1953,9,10))))))))))</f>
        <v>1</v>
      </c>
      <c r="BG618" s="837">
        <v>20.399999999999999</v>
      </c>
      <c r="BH618" s="820" t="s">
        <v>4443</v>
      </c>
      <c r="BI618" s="820" t="s">
        <v>4444</v>
      </c>
    </row>
    <row r="619" spans="1:61" s="819" customFormat="1" ht="12.75" customHeight="1" x14ac:dyDescent="0.2">
      <c r="A619" s="835" t="s">
        <v>1668</v>
      </c>
      <c r="B619" s="575" t="s">
        <v>1669</v>
      </c>
      <c r="C619" s="885" t="s">
        <v>107</v>
      </c>
      <c r="D619" s="885" t="s">
        <v>4197</v>
      </c>
      <c r="E619" s="699">
        <v>10</v>
      </c>
      <c r="F619" s="1122">
        <v>493</v>
      </c>
      <c r="G619" s="1116" t="s">
        <v>105</v>
      </c>
      <c r="H619" s="1116" t="s">
        <v>105</v>
      </c>
      <c r="I619" s="829">
        <v>50.51</v>
      </c>
      <c r="J619" s="618">
        <f>(M619/I619)*100</f>
        <v>2.3757671748168683</v>
      </c>
      <c r="K619" s="832">
        <v>0.3</v>
      </c>
      <c r="L619" s="842">
        <v>4</v>
      </c>
      <c r="M619" s="609">
        <f>K619*L619</f>
        <v>1.2</v>
      </c>
      <c r="N619" s="825" t="s">
        <v>316</v>
      </c>
      <c r="O619" s="700">
        <v>0.25</v>
      </c>
      <c r="P619" s="603">
        <v>44812</v>
      </c>
      <c r="Q619" s="603">
        <v>44827</v>
      </c>
      <c r="R619" s="609">
        <f>(K619-O619)/O619*100</f>
        <v>19.999999999999996</v>
      </c>
      <c r="S619" s="667">
        <f>IF(INDEX(Historical!$D$7:$D$1220,MATCH(B619,Historical!$B$7:$B$1244,0))=0,"n/a",(INDEX(Historical!$C$7:$C$1222,MATCH(B619,Historical!$B$7:$B$1244,0))/INDEX(Historical!$D$7:$D$1220,MATCH(B619,Historical!$B$7:$B$1244,0))-1)*100)</f>
        <v>10.000000000000009</v>
      </c>
      <c r="T619" s="667">
        <f>IF(INDEX(Historical!$F$7:$F$1213,MATCH(B619,Historical!$B$7:$B$1244,0))=0,"n/a",((INDEX(Historical!$C$7:$C$1222,MATCH(B619,Historical!$B$7:$B$1244,0))/INDEX(Historical!$F$7:$F$1213,MATCH(B619,Historical!$B$7:$B$1244,0)))^(1/3)-1)*100)</f>
        <v>10.287496281391139</v>
      </c>
      <c r="U619" s="667">
        <f>IF(INDEX(Historical!$H$7:$H$1213,MATCH(B619,Historical!$B$7:$B$1244,0))=0,"n/a",((INDEX(Historical!$C$7:$C$1222,MATCH(B619,Historical!$B$7:$B$1244,0))/INDEX(Historical!$H$7:$H$1213,MATCH(B619,Historical!$B$7:$B$1244,0)))^(1/5)-1)*100)</f>
        <v>10.756634324829006</v>
      </c>
      <c r="V619" s="667">
        <f>IF(INDEX(Historical!$N$7:$N$1213,MATCH(B619,Historical!$B$7:$B$1244,0))=0,"n/a",((INDEX(Historical!$C$7:$C$1222,MATCH(B619,Historical!$B$7:$B$1244,0))/INDEX(Historical!$N$7:$N$1213,MATCH(B619,Historical!$B$7:$B$1244,0)))^(1/10)-1)*100)</f>
        <v>11.817304401530127</v>
      </c>
      <c r="W619" s="668">
        <f>IF(OR(U619&lt;=0,U619="n/a",V619&lt;=0,V619="n/a"),"n/a",U619/V619)</f>
        <v>0.91024432978439795</v>
      </c>
      <c r="X619" s="669">
        <f>IF(OR(AJ619&lt;=0,AJ619="n/a",U619&lt;=0,U619="n/a"),"n/a",U619/AJ619)</f>
        <v>0.70767331084401364</v>
      </c>
      <c r="Y619" s="640"/>
      <c r="Z619" s="618">
        <f>IF(OR(AC619&lt;0.01,AC619="n/a"),"n/a",M619/AC619*100)</f>
        <v>31.496062992125985</v>
      </c>
      <c r="AA619" s="841">
        <f>IF(OR(AC619&lt;0.01,AC619="n/a"),"n/a",I619/AC619)</f>
        <v>13.257217847769029</v>
      </c>
      <c r="AB619" s="842">
        <v>12</v>
      </c>
      <c r="AC619" s="821">
        <v>3.81</v>
      </c>
      <c r="AD619" s="821">
        <v>1.88</v>
      </c>
      <c r="AE619" s="821">
        <v>4.7300000000000004</v>
      </c>
      <c r="AF619" s="821">
        <v>1.69</v>
      </c>
      <c r="AG619" s="821">
        <v>10.4</v>
      </c>
      <c r="AH619" s="821">
        <v>82.399999999999991</v>
      </c>
      <c r="AI619" s="821">
        <v>-2.1</v>
      </c>
      <c r="AJ619" s="821">
        <v>15.2</v>
      </c>
      <c r="AK619" s="821">
        <v>7.0000000000000009</v>
      </c>
      <c r="AL619" s="833">
        <v>1680</v>
      </c>
      <c r="AM619" s="827">
        <v>1.4000000000000001</v>
      </c>
      <c r="AN619" s="821">
        <v>0.1</v>
      </c>
      <c r="AO619" s="705">
        <f>IF(U619="n/a","n/a",IF(AA619&lt;0,"n/a",IF(AA619="n/a","n/a",J619+U619-AA619)))</f>
        <v>-0.12481634812315434</v>
      </c>
      <c r="AP619" s="706">
        <f>IF(U619="n/a","n/a",J619+U619)</f>
        <v>13.132401499645875</v>
      </c>
      <c r="AQ619" s="843">
        <f>IF(OR(AC619&lt;0.01,AC619="n/a",AF619="n/a"),"n/a",(I619/SQRT(22.5*AC619*(I619/AF619))-1)*100)</f>
        <v>-0.21200659458148197</v>
      </c>
      <c r="AR619" s="618">
        <f>INDEX(Historical!$C$7:$C$1222,MATCH(B619,Historical!$B$7:$B$1244,0))*IF(AH619="n/a",1.03,IF(AH619&lt;0,1.01,IF(AH619&gt;10,1.1,(1+AH619/100))))</f>
        <v>1.2100000000000002</v>
      </c>
      <c r="AS619" s="841">
        <f>IF($AI619="n/a",1.03*AR619,IF($AI619&lt;0,1.01*AR619,IF($AI619&gt;10,1.1*AR619,(1+$AI619/100)*AR619)))</f>
        <v>1.2221000000000002</v>
      </c>
      <c r="AT619" s="841">
        <f>IF($AK619="n/a",1.03*AS619,IF($AK619&lt;0,1.01*AS619,IF($AK619&gt;10,1.1*AS619,(1+$AK619/100)*AS619)))</f>
        <v>1.3076470000000002</v>
      </c>
      <c r="AU619" s="841">
        <f>IF($AK619="n/a",1.03*AT619,IF($AK619&lt;0,1.01*AT619,IF($AK619&gt;10,1.1*AT619,(1+$AK619/100)*AT619)))</f>
        <v>1.3991822900000004</v>
      </c>
      <c r="AV619" s="841">
        <f>IF($AK619="n/a",1.03*AU619,IF($AK619&lt;0,1.01*AU619,IF($AK619&gt;10,1.1*AU619,(1+$AK619/100)*AU619)))</f>
        <v>1.4971250503000004</v>
      </c>
      <c r="AW619" s="618">
        <f>SUM(AR619:AV619)</f>
        <v>6.6360543403000012</v>
      </c>
      <c r="AX619" s="713">
        <f>AW619/I619*100</f>
        <v>13.138100059988126</v>
      </c>
      <c r="AY619" s="887">
        <v>0.61</v>
      </c>
      <c r="AZ619" s="827">
        <v>35.020000000000003</v>
      </c>
      <c r="BA619" s="827">
        <v>-13.83</v>
      </c>
      <c r="BB619" s="827">
        <v>1.0699999999999998</v>
      </c>
      <c r="BC619" s="827">
        <v>3.6700000000000004</v>
      </c>
      <c r="BD619" s="861"/>
      <c r="BE619" s="594">
        <v>2014</v>
      </c>
      <c r="BF619" s="853">
        <f>IF(BE619&gt;2020,0,IF(BE619&gt;2008,1,IF(BE619&gt;2001,2,IF(BE619&gt;1990,3,IF(BE619&gt;1980,4,IF(BE619&gt;1973,5,IF(BE619&gt;1970,6,IF(BE619&gt;1960,7,IF(BE619&gt;1958,8,IF(BE619&gt;1953,9,10))))))))))</f>
        <v>1</v>
      </c>
      <c r="BG619" s="837">
        <v>1.0999999999999999</v>
      </c>
      <c r="BH619" s="820" t="s">
        <v>4443</v>
      </c>
      <c r="BI619" s="820" t="s">
        <v>4444</v>
      </c>
    </row>
    <row r="620" spans="1:61" s="819" customFormat="1" ht="12.75" customHeight="1" x14ac:dyDescent="0.2">
      <c r="A620" s="836" t="s">
        <v>5268</v>
      </c>
      <c r="B620" s="575" t="s">
        <v>5261</v>
      </c>
      <c r="C620" s="885" t="s">
        <v>107</v>
      </c>
      <c r="D620" s="885" t="s">
        <v>4197</v>
      </c>
      <c r="E620" s="699">
        <v>9</v>
      </c>
      <c r="F620" s="1122">
        <v>561</v>
      </c>
      <c r="G620" s="1094" t="s">
        <v>105</v>
      </c>
      <c r="H620" s="1094" t="s">
        <v>105</v>
      </c>
      <c r="I620" t="n">
        <v>59.43</v>
      </c>
      <c r="J620" s="618">
        <f>(M620/I620)*100</f>
        <v>4.2458302028549966</v>
      </c>
      <c r="K620" s="832">
        <v>0.70640000000000003</v>
      </c>
      <c r="L620" s="842">
        <v>4</v>
      </c>
      <c r="M620" s="609">
        <f>K620*L620</f>
        <v>2.8256000000000001</v>
      </c>
      <c r="N620" s="825" t="s">
        <v>706</v>
      </c>
      <c r="O620" s="700">
        <v>0.70220000000000005</v>
      </c>
      <c r="P620" s="603">
        <v>44931</v>
      </c>
      <c r="Q620" s="603">
        <v>44957</v>
      </c>
      <c r="R620" s="609">
        <f>(K620-O620)/O620*100</f>
        <v>0.59812019367701241</v>
      </c>
      <c r="S620" s="667">
        <f>IF(INDEX(Historical!$D$7:$D$1220,MATCH(B620,Historical!$B$7:$B$1244,0))=0,"n/a",(INDEX(Historical!$C$7:$C$1222,MATCH(B620,Historical!$B$7:$B$1244,0))/INDEX(Historical!$D$7:$D$1220,MATCH(B620,Historical!$B$7:$B$1244,0))-1)*100)</f>
        <v>9.2901837312183488</v>
      </c>
      <c r="T620" s="667">
        <f>IF(INDEX(Historical!$F$7:$F$1213,MATCH(B620,Historical!$B$7:$B$1244,0))=0,"n/a",((INDEX(Historical!$C$7:$C$1222,MATCH(B620,Historical!$B$7:$B$1244,0))/INDEX(Historical!$F$7:$F$1213,MATCH(B620,Historical!$B$7:$B$1244,0)))^(1/3)-1)*100)</f>
        <v>7.936351623334903</v>
      </c>
      <c r="U620" s="667">
        <f>IF(INDEX(Historical!$H$7:$H$1213,MATCH(B620,Historical!$B$7:$B$1244,0))=0,"n/a",((INDEX(Historical!$C$7:$C$1222,MATCH(B620,Historical!$B$7:$B$1244,0))/INDEX(Historical!$H$7:$H$1213,MATCH(B620,Historical!$B$7:$B$1244,0)))^(1/5)-1)*100)</f>
        <v>8.7141051825745599</v>
      </c>
      <c r="V620" s="667">
        <f>IF(INDEX(Historical!$N$7:$N$1213,MATCH(B620,Historical!$B$7:$B$1244,0))=0,"n/a",((INDEX(Historical!$C$7:$C$1222,MATCH(B620,Historical!$B$7:$B$1244,0))/INDEX(Historical!$N$7:$N$1213,MATCH(B620,Historical!$B$7:$B$1244,0)))^(1/10)-1)*100)</f>
        <v>6.6165513784102181</v>
      </c>
      <c r="W620" s="668">
        <f>IF(OR(U620&lt;=0,U620="n/a",V620&lt;=0,V620="n/a"),"n/a",U620/V620)</f>
        <v>1.3170161741672031</v>
      </c>
      <c r="X620" s="669">
        <f>IF(OR(AJ620&lt;=0,AJ620="n/a",U620&lt;=0,U620="n/a"),"n/a",U620/AJ620)</f>
        <v>0.75774827674561396</v>
      </c>
      <c r="Y620" s="640" t="s">
        <v>5273</v>
      </c>
      <c r="Z620" s="618">
        <f>IF(OR(AC620&lt;0.01,AC620="n/a"),"n/a",M620/AC620*100)</f>
        <v>40.423462088698145</v>
      </c>
      <c r="AA620" s="841">
        <f>IF(OR(AC620&lt;0.01,AC620="n/a"),"n/a",I620/AC620)</f>
        <v>9.5207439198855504</v>
      </c>
      <c r="AB620" s="842">
        <v>10</v>
      </c>
      <c r="AC620" s="821">
        <v>6.99</v>
      </c>
      <c r="AD620" s="821">
        <v>1.21</v>
      </c>
      <c r="AE620" s="821">
        <v>4</v>
      </c>
      <c r="AF620" s="821">
        <v>1.63</v>
      </c>
      <c r="AG620" s="821">
        <v>17.899999999999999</v>
      </c>
      <c r="AH620" s="821">
        <v>22.7</v>
      </c>
      <c r="AI620" s="821">
        <v>7.0900000000000007</v>
      </c>
      <c r="AJ620" s="821">
        <v>11.5</v>
      </c>
      <c r="AK620" s="821">
        <v>7.9</v>
      </c>
      <c r="AL620" s="833">
        <v>121080</v>
      </c>
      <c r="AM620" s="827">
        <v>0.09</v>
      </c>
      <c r="AN620" s="821">
        <v>3.52</v>
      </c>
      <c r="AO620" s="705">
        <f>IF(U620="n/a","n/a",IF(AA620&lt;0,"n/a",IF(AA620="n/a","n/a",J620+U620-AA620)))</f>
        <v>3.4391914655440061</v>
      </c>
      <c r="AP620" s="706">
        <f>IF(U620="n/a","n/a",J620+U620)</f>
        <v>12.959935385429556</v>
      </c>
      <c r="AQ620" s="843">
        <f>IF(OR(AC620&lt;0.01,AC620="n/a",AF620="n/a"),"n/a",(I620/SQRT(22.5*AC620*(I620/AF620))-1)*100)</f>
        <v>-16.950315836005082</v>
      </c>
      <c r="AR620" s="618">
        <f>INDEX(Historical!$C$7:$C$1222,MATCH(B620,Historical!$B$7:$B$1244,0))*IF(AH620="n/a",1.03,IF(AH620&lt;0,1.01,IF(AH620&gt;10,1.1,(1+AH620/100))))</f>
        <v>3.0164200000000001</v>
      </c>
      <c r="AS620" s="841">
        <f>IF($AI620="n/a",1.03*AR620,IF($AI620&lt;0,1.01*AR620,IF($AI620&gt;10,1.1*AR620,(1+$AI620/100)*AR620)))</f>
        <v>3.2302841779999998</v>
      </c>
      <c r="AT620" s="841">
        <f>IF($AK620="n/a",1.03*AS620,IF($AK620&lt;0,1.01*AS620,IF($AK620&gt;10,1.1*AS620,(1+$AK620/100)*AS620)))</f>
        <v>3.4854766280619995</v>
      </c>
      <c r="AU620" s="841">
        <f>IF($AK620="n/a",1.03*AT620,IF($AK620&lt;0,1.01*AT620,IF($AK620&gt;10,1.1*AT620,(1+$AK620/100)*AT620)))</f>
        <v>3.7608292816788973</v>
      </c>
      <c r="AV620" s="841">
        <f>IF($AK620="n/a",1.03*AU620,IF($AK620&lt;0,1.01*AU620,IF($AK620&gt;10,1.1*AU620,(1+$AK620/100)*AU620)))</f>
        <v>4.0579347949315299</v>
      </c>
      <c r="AW620" s="618">
        <f>SUM(AR620:AV620)</f>
        <v>17.550944882672425</v>
      </c>
      <c r="AX620" s="713">
        <f>AW620/I620*100</f>
        <v>26.372569320319201</v>
      </c>
      <c r="AY620" s="887">
        <v>0.88</v>
      </c>
      <c r="AZ620" s="827">
        <v>16.2</v>
      </c>
      <c r="BA620" s="827">
        <v>-19.470000000000002</v>
      </c>
      <c r="BB620" s="827">
        <v>-0.13</v>
      </c>
      <c r="BC620" s="827">
        <v>0.37</v>
      </c>
      <c r="BD620" s="861"/>
      <c r="BE620" s="594">
        <v>2015</v>
      </c>
      <c r="BF620" s="853">
        <f>IF(BE620&gt;2020,0,IF(BE620&gt;2008,1,IF(BE620&gt;2001,2,IF(BE620&gt;1990,3,IF(BE620&gt;1980,4,IF(BE620&gt;1973,5,IF(BE620&gt;1970,6,IF(BE620&gt;1960,7,IF(BE620&gt;1958,8,IF(BE620&gt;1953,9,10))))))))))</f>
        <v>1</v>
      </c>
      <c r="BG620" s="837">
        <v>0.89999999999999991</v>
      </c>
      <c r="BH620" s="820" t="s">
        <v>4447</v>
      </c>
      <c r="BI620" s="820" t="s">
        <v>4444</v>
      </c>
    </row>
    <row r="621" spans="1:61" s="819" customFormat="1" ht="12.75" customHeight="1" x14ac:dyDescent="0.2">
      <c r="A621" s="819" t="s">
        <v>5107</v>
      </c>
      <c r="B621" s="575" t="s">
        <v>351</v>
      </c>
      <c r="C621" s="885" t="s">
        <v>4201</v>
      </c>
      <c r="D621" s="885" t="s">
        <v>4229</v>
      </c>
      <c r="E621" s="699">
        <v>49</v>
      </c>
      <c r="F621" s="1122">
        <v>48</v>
      </c>
      <c r="G621" s="1095" t="s">
        <v>36</v>
      </c>
      <c r="H621" s="1095" t="s">
        <v>36</v>
      </c>
      <c r="I621" t="n">
        <v>9.91</v>
      </c>
      <c r="J621" s="618">
        <f>(M621/I621)*100</f>
        <v>5.8313632781717892</v>
      </c>
      <c r="K621" s="832">
        <v>0.185</v>
      </c>
      <c r="L621" s="842">
        <v>4</v>
      </c>
      <c r="M621" s="609">
        <f>K621*L621</f>
        <v>0.74</v>
      </c>
      <c r="N621" s="825" t="s">
        <v>150</v>
      </c>
      <c r="O621" s="700">
        <v>0.18</v>
      </c>
      <c r="P621" s="603">
        <v>44999</v>
      </c>
      <c r="Q621" s="603">
        <v>45016</v>
      </c>
      <c r="R621" s="609">
        <f>(K621-O621)/O621*100</f>
        <v>2.7777777777777803</v>
      </c>
      <c r="S621" s="667">
        <f>IF(INDEX(Historical!$D$7:$D$1220,MATCH(B621,Historical!$B$7:$B$1244,0))=0,"n/a",(INDEX(Historical!$C$7:$C$1222,MATCH(B621,Historical!$B$7:$B$1244,0))/INDEX(Historical!$D$7:$D$1220,MATCH(B621,Historical!$B$7:$B$1244,0))-1)*100)</f>
        <v>2.8571428571428692</v>
      </c>
      <c r="T621" s="667">
        <f>IF(INDEX(Historical!$F$7:$F$1213,MATCH(B621,Historical!$B$7:$B$1244,0))=0,"n/a",((INDEX(Historical!$C$7:$C$1222,MATCH(B621,Historical!$B$7:$B$1244,0))/INDEX(Historical!$F$7:$F$1213,MATCH(B621,Historical!$B$7:$B$1244,0)))^(1/3)-1)*100)</f>
        <v>2.9428498400178693</v>
      </c>
      <c r="U621" s="667">
        <f>IF(INDEX(Historical!$H$7:$H$1213,MATCH(B621,Historical!$B$7:$B$1244,0))=0,"n/a",((INDEX(Historical!$C$7:$C$1222,MATCH(B621,Historical!$B$7:$B$1244,0))/INDEX(Historical!$H$7:$H$1213,MATCH(B621,Historical!$B$7:$B$1244,0)))^(1/5)-1)*100)</f>
        <v>3.0358033101851145</v>
      </c>
      <c r="V621" s="667">
        <f>IF(INDEX(Historical!$N$7:$N$1213,MATCH(B621,Historical!$B$7:$B$1244,0))=0,"n/a",((INDEX(Historical!$C$7:$C$1222,MATCH(B621,Historical!$B$7:$B$1244,0))/INDEX(Historical!$N$7:$N$1213,MATCH(B621,Historical!$B$7:$B$1244,0)))^(1/10)-1)*100)</f>
        <v>3.923470540787144</v>
      </c>
      <c r="W621" s="668">
        <f>IF(OR(U621&lt;=0,U621="n/a",V621&lt;=0,V621="n/a"),"n/a",U621/V621)</f>
        <v>0.77375458248657025</v>
      </c>
      <c r="X621" s="669">
        <f>IF(OR(AJ621&lt;=0,AJ621="n/a",U621&lt;=0,U621="n/a"),"n/a",U621/AJ621)</f>
        <v>6.3643675265935326E-2</v>
      </c>
      <c r="Y621" s="830"/>
      <c r="Z621" s="618" t="str">
        <f>IF(OR(AC621&lt;0.01,AC621="n/a"),"n/a",M621/AC621*100)</f>
        <v>n/a</v>
      </c>
      <c r="AA621" s="841" t="str">
        <f>IF(OR(AC621&lt;0.01,AC621="n/a"),"n/a",I621/AC621)</f>
        <v>n/a</v>
      </c>
      <c r="AB621" s="842">
        <v>12</v>
      </c>
      <c r="AC621" s="821">
        <v>-0.05</v>
      </c>
      <c r="AD621" s="821" t="s">
        <v>135</v>
      </c>
      <c r="AE621" s="821">
        <v>0.24</v>
      </c>
      <c r="AF621" s="821">
        <v>0.28999999999999998</v>
      </c>
      <c r="AG621" s="821">
        <v>-0.1</v>
      </c>
      <c r="AH621" s="822">
        <v>-106.1</v>
      </c>
      <c r="AI621" s="822">
        <v>33.300000000000004</v>
      </c>
      <c r="AJ621" s="821">
        <v>47.699999999999996</v>
      </c>
      <c r="AK621" s="821" t="s">
        <v>135</v>
      </c>
      <c r="AL621" s="833">
        <v>1310</v>
      </c>
      <c r="AM621" s="827">
        <v>7.02</v>
      </c>
      <c r="AN621" s="821">
        <v>0.79</v>
      </c>
      <c r="AO621" s="705" t="str">
        <f>IF(U621="n/a","n/a",IF(AA621&lt;0,"n/a",IF(AA621="n/a","n/a",J621+U621-AA621)))</f>
        <v>n/a</v>
      </c>
      <c r="AP621" s="706">
        <f>IF(U621="n/a","n/a",J621+U621)</f>
        <v>8.8671665883569037</v>
      </c>
      <c r="AQ621" s="843" t="str">
        <f>IF(OR(AC621&lt;0.01,AC621="n/a",AF621="n/a"),"n/a",(I621/SQRT(22.5*AC621*(I621/AF621))-1)*100)</f>
        <v>n/a</v>
      </c>
      <c r="AR621" s="618">
        <f>INDEX(Historical!$C$7:$C$1222,MATCH(B621,Historical!$B$7:$B$1244,0))*IF(AH621="n/a",1.03,IF(AH621&lt;0,1.01,IF(AH621&gt;10,1.1,(1+AH621/100))))</f>
        <v>0.72719999999999996</v>
      </c>
      <c r="AS621" s="841">
        <f>IF($AI621="n/a",1.03*AR621,IF($AI621&lt;0,1.01*AR621,IF($AI621&gt;10,1.1*AR621,(1+$AI621/100)*AR621)))</f>
        <v>0.79991999999999996</v>
      </c>
      <c r="AT621" s="841">
        <f>IF($AK621="n/a",1.03*AS621,IF($AK621&lt;0,1.01*AS621,IF($AK621&gt;10,1.1*AS621,(1+$AK621/100)*AS621)))</f>
        <v>0.82391760000000003</v>
      </c>
      <c r="AU621" s="841">
        <f>IF($AK621="n/a",1.03*AT621,IF($AK621&lt;0,1.01*AT621,IF($AK621&gt;10,1.1*AT621,(1+$AK621/100)*AT621)))</f>
        <v>0.84863512800000007</v>
      </c>
      <c r="AV621" s="841">
        <f>IF($AK621="n/a",1.03*AU621,IF($AK621&lt;0,1.01*AU621,IF($AK621&gt;10,1.1*AU621,(1+$AK621/100)*AU621)))</f>
        <v>0.8740941818400001</v>
      </c>
      <c r="AW621" s="618">
        <f>SUM(AR621:AV621)</f>
        <v>4.0737669098400007</v>
      </c>
      <c r="AX621" s="713">
        <f>AW621/I621*100</f>
        <v>32.102182110638303</v>
      </c>
      <c r="AY621" s="887">
        <v>1.07</v>
      </c>
      <c r="AZ621" s="827">
        <v>31.5</v>
      </c>
      <c r="BA621" s="827">
        <v>-39.57</v>
      </c>
      <c r="BB621" s="827">
        <v>7.7399999999999993</v>
      </c>
      <c r="BC621" s="827">
        <v>-10.879999999999999</v>
      </c>
      <c r="BD621" s="861"/>
      <c r="BE621" s="594">
        <v>1975</v>
      </c>
      <c r="BF621" s="853">
        <f>IF(BE621&gt;2020,0,IF(BE621&gt;2008,1,IF(BE621&gt;2001,2,IF(BE621&gt;1990,3,IF(BE621&gt;1980,4,IF(BE621&gt;1973,5,IF(BE621&gt;1970,6,IF(BE621&gt;1960,7,IF(BE621&gt;1958,8,IF(BE621&gt;1953,9,10))))))))))</f>
        <v>5</v>
      </c>
      <c r="BG621" s="837">
        <v>0</v>
      </c>
      <c r="BH621" s="820" t="s">
        <v>4443</v>
      </c>
      <c r="BI621" s="820" t="s">
        <v>4444</v>
      </c>
    </row>
    <row r="622" spans="1:61" s="819" customFormat="1" ht="12.75" customHeight="1" x14ac:dyDescent="0.2">
      <c r="A622" s="819" t="s">
        <v>1648</v>
      </c>
      <c r="B622" s="575" t="s">
        <v>1649</v>
      </c>
      <c r="C622" s="885" t="s">
        <v>4055</v>
      </c>
      <c r="D622" s="885" t="s">
        <v>4196</v>
      </c>
      <c r="E622" s="699">
        <v>9</v>
      </c>
      <c r="F622" s="1122">
        <v>539</v>
      </c>
      <c r="G622" s="1122" t="s">
        <v>105</v>
      </c>
      <c r="H622" s="1122" t="s">
        <v>105</v>
      </c>
      <c r="I622" t="n">
        <v>125.09</v>
      </c>
      <c r="J622" s="618">
        <f>(M622/I622)*100</f>
        <v>1.7593465284322967</v>
      </c>
      <c r="K622" s="832">
        <v>0.56000000000000005</v>
      </c>
      <c r="L622" s="842">
        <v>4</v>
      </c>
      <c r="M622" s="609">
        <f>K622*L622</f>
        <v>2.2400000000000002</v>
      </c>
      <c r="N622" s="825" t="s">
        <v>225</v>
      </c>
      <c r="O622" s="700">
        <v>0.5</v>
      </c>
      <c r="P622" s="603">
        <v>44700</v>
      </c>
      <c r="Q622" s="603">
        <v>44715</v>
      </c>
      <c r="R622" s="609">
        <f>(K622-O622)/O622*100</f>
        <v>12.000000000000011</v>
      </c>
      <c r="S622" s="667">
        <f>IF(INDEX(Historical!$D$7:$D$1220,MATCH(B622,Historical!$B$7:$B$1244,0))=0,"n/a",(INDEX(Historical!$C$7:$C$1222,MATCH(B622,Historical!$B$7:$B$1244,0))/INDEX(Historical!$D$7:$D$1220,MATCH(B622,Historical!$B$7:$B$1244,0))-1)*100)</f>
        <v>10.1010101010101</v>
      </c>
      <c r="T622" s="667">
        <f>IF(INDEX(Historical!$F$7:$F$1213,MATCH(B622,Historical!$B$7:$B$1244,0))=0,"n/a",((INDEX(Historical!$C$7:$C$1222,MATCH(B622,Historical!$B$7:$B$1244,0))/INDEX(Historical!$F$7:$F$1213,MATCH(B622,Historical!$B$7:$B$1244,0)))^(1/3)-1)*100)</f>
        <v>6.200941900934942</v>
      </c>
      <c r="U622" s="667">
        <f>IF(INDEX(Historical!$H$7:$H$1213,MATCH(B622,Historical!$B$7:$B$1244,0))=0,"n/a",((INDEX(Historical!$C$7:$C$1222,MATCH(B622,Historical!$B$7:$B$1244,0))/INDEX(Historical!$H$7:$H$1213,MATCH(B622,Historical!$B$7:$B$1244,0)))^(1/5)-1)*100)</f>
        <v>6.7852744647447061</v>
      </c>
      <c r="V622" s="667">
        <f>IF(INDEX(Historical!$N$7:$N$1213,MATCH(B622,Historical!$B$7:$B$1244,0))=0,"n/a",((INDEX(Historical!$C$7:$C$1222,MATCH(B622,Historical!$B$7:$B$1244,0))/INDEX(Historical!$N$7:$N$1213,MATCH(B622,Historical!$B$7:$B$1244,0)))^(1/10)-1)*100)</f>
        <v>10.407136813096329</v>
      </c>
      <c r="W622" s="668">
        <f>IF(OR(U622&lt;=0,U622="n/a",V622&lt;=0,V622="n/a"),"n/a",U622/V622)</f>
        <v>0.65198282549779918</v>
      </c>
      <c r="X622" s="669">
        <f>IF(OR(AJ622&lt;=0,AJ622="n/a",U622&lt;=0,U622="n/a"),"n/a",U622/AJ622)</f>
        <v>0.57993798843971844</v>
      </c>
      <c r="Y622" s="831" t="s">
        <v>1650</v>
      </c>
      <c r="Z622" s="618">
        <f>IF(OR(AC622&lt;0.01,AC622="n/a"),"n/a",M622/AC622*100)</f>
        <v>32</v>
      </c>
      <c r="AA622" s="841">
        <f>IF(OR(AC622&lt;0.01,AC622="n/a"),"n/a",I622/AC622)</f>
        <v>18.188571428571429</v>
      </c>
      <c r="AB622" s="842">
        <v>9</v>
      </c>
      <c r="AC622" s="821">
        <v>7</v>
      </c>
      <c r="AD622" s="821">
        <v>1.65</v>
      </c>
      <c r="AE622" s="821">
        <v>2.5099999999999998</v>
      </c>
      <c r="AF622" s="821">
        <v>3.55</v>
      </c>
      <c r="AG622" s="821">
        <v>21</v>
      </c>
      <c r="AH622" s="821">
        <v>10.299999999999999</v>
      </c>
      <c r="AI622" s="821">
        <v>16.37</v>
      </c>
      <c r="AJ622" s="821">
        <v>11.700000000000001</v>
      </c>
      <c r="AK622" s="821">
        <v>11</v>
      </c>
      <c r="AL622" s="833">
        <v>40920</v>
      </c>
      <c r="AM622" s="827">
        <v>0.2</v>
      </c>
      <c r="AN622" s="821">
        <v>0.37</v>
      </c>
      <c r="AO622" s="705">
        <f>IF(U622="n/a","n/a",IF(AA622&lt;0,"n/a",IF(AA622="n/a","n/a",J622+U622-AA622)))</f>
        <v>-9.6439504353944265</v>
      </c>
      <c r="AP622" s="706">
        <f>IF(U622="n/a","n/a",J622+U622)</f>
        <v>8.5446209931770021</v>
      </c>
      <c r="AQ622" s="843">
        <f>IF(OR(AC622&lt;0.01,AC622="n/a",AF622="n/a"),"n/a",(I622/SQRT(22.5*AC622*(I622/AF622))-1)*100)</f>
        <v>69.403435058217752</v>
      </c>
      <c r="AR622" s="618">
        <f>INDEX(Historical!$C$7:$C$1222,MATCH(B622,Historical!$B$7:$B$1244,0))*IF(AH622="n/a",1.03,IF(AH622&lt;0,1.01,IF(AH622&gt;10,1.1,(1+AH622/100))))</f>
        <v>2.3980000000000006</v>
      </c>
      <c r="AS622" s="841">
        <f>IF($AI622="n/a",1.03*AR622,IF($AI622&lt;0,1.01*AR622,IF($AI622&gt;10,1.1*AR622,(1+$AI622/100)*AR622)))</f>
        <v>2.6378000000000008</v>
      </c>
      <c r="AT622" s="841">
        <f>IF($AK622="n/a",1.03*AS622,IF($AK622&lt;0,1.01*AS622,IF($AK622&gt;10,1.1*AS622,(1+$AK622/100)*AS622)))</f>
        <v>2.9015800000000009</v>
      </c>
      <c r="AU622" s="841">
        <f>IF($AK622="n/a",1.03*AT622,IF($AK622&lt;0,1.01*AT622,IF($AK622&gt;10,1.1*AT622,(1+$AK622/100)*AT622)))</f>
        <v>3.1917380000000013</v>
      </c>
      <c r="AV622" s="841">
        <f>IF($AK622="n/a",1.03*AU622,IF($AK622&lt;0,1.01*AU622,IF($AK622&gt;10,1.1*AU622,(1+$AK622/100)*AU622)))</f>
        <v>3.5109118000000019</v>
      </c>
      <c r="AW622" s="618">
        <f>SUM(AR622:AV622)</f>
        <v>14.640029800000006</v>
      </c>
      <c r="AX622" s="713">
        <f>AW622/I622*100</f>
        <v>11.49860964498901</v>
      </c>
      <c r="AY622" s="887">
        <v>1.32</v>
      </c>
      <c r="AZ622" s="827">
        <v>21.529999999999998</v>
      </c>
      <c r="BA622" s="827">
        <v>-11.08</v>
      </c>
      <c r="BB622" s="827">
        <v>2.73</v>
      </c>
      <c r="BC622" s="827">
        <v>3.74</v>
      </c>
      <c r="BD622" s="861"/>
      <c r="BE622" s="594">
        <v>2013</v>
      </c>
      <c r="BF622" s="853">
        <f>IF(BE622&gt;2020,0,IF(BE622&gt;2008,1,IF(BE622&gt;2001,2,IF(BE622&gt;1990,3,IF(BE622&gt;1980,4,IF(BE622&gt;1973,5,IF(BE622&gt;1970,6,IF(BE622&gt;1960,7,IF(BE622&gt;1958,8,IF(BE622&gt;1953,9,10))))))))))</f>
        <v>1</v>
      </c>
      <c r="BG622" s="837">
        <v>10.6</v>
      </c>
      <c r="BH622" s="820" t="s">
        <v>4443</v>
      </c>
      <c r="BI622" s="820" t="s">
        <v>4444</v>
      </c>
    </row>
    <row r="623" spans="1:61" s="819" customFormat="1" ht="12.75" customHeight="1" x14ac:dyDescent="0.2">
      <c r="A623" s="819" t="s">
        <v>5108</v>
      </c>
      <c r="B623" s="575" t="s">
        <v>4334</v>
      </c>
      <c r="C623" s="885" t="s">
        <v>107</v>
      </c>
      <c r="D623" s="885" t="s">
        <v>4197</v>
      </c>
      <c r="E623" s="699">
        <v>12</v>
      </c>
      <c r="F623" s="1122">
        <v>374</v>
      </c>
      <c r="G623" s="1122" t="s">
        <v>114</v>
      </c>
      <c r="H623" s="1122" t="s">
        <v>114</v>
      </c>
      <c r="I623" t="n">
        <v>33.26</v>
      </c>
      <c r="J623" s="618">
        <f>(M623/I623)*100</f>
        <v>4.4302449414270502</v>
      </c>
      <c r="K623" s="832">
        <v>0.52</v>
      </c>
      <c r="L623" s="842">
        <v>4</v>
      </c>
      <c r="M623" s="609">
        <f>K623*L623</f>
        <v>2.08</v>
      </c>
      <c r="N623" s="825" t="s">
        <v>118</v>
      </c>
      <c r="O623" s="700">
        <v>0.48</v>
      </c>
      <c r="P623" s="603">
        <v>44784</v>
      </c>
      <c r="Q623" s="603">
        <v>44805</v>
      </c>
      <c r="R623" s="609">
        <f>(K623-O623)/O623*100</f>
        <v>8.333333333333341</v>
      </c>
      <c r="S623" s="667">
        <f>IF(INDEX(Historical!$D$7:$D$1220,MATCH(B623,Historical!$B$7:$B$1244,0))=0,"n/a",(INDEX(Historical!$C$7:$C$1222,MATCH(B623,Historical!$B$7:$B$1244,0))/INDEX(Historical!$D$7:$D$1220,MATCH(B623,Historical!$B$7:$B$1244,0))-1)*100)</f>
        <v>7.5268817204301008</v>
      </c>
      <c r="T623" s="667">
        <f>IF(INDEX(Historical!$F$7:$F$1213,MATCH(B623,Historical!$B$7:$B$1244,0))=0,"n/a",((INDEX(Historical!$C$7:$C$1222,MATCH(B623,Historical!$B$7:$B$1244,0))/INDEX(Historical!$F$7:$F$1213,MATCH(B623,Historical!$B$7:$B$1244,0)))^(1/3)-1)*100)</f>
        <v>5.3605336744962262</v>
      </c>
      <c r="U623" s="667">
        <f>IF(INDEX(Historical!$H$7:$H$1213,MATCH(B623,Historical!$B$7:$B$1244,0))=0,"n/a",((INDEX(Historical!$C$7:$C$1222,MATCH(B623,Historical!$B$7:$B$1244,0))/INDEX(Historical!$H$7:$H$1213,MATCH(B623,Historical!$B$7:$B$1244,0)))^(1/5)-1)*100)</f>
        <v>9.681123419972181</v>
      </c>
      <c r="V623" s="667">
        <f>IF(INDEX(Historical!$N$7:$N$1213,MATCH(B623,Historical!$B$7:$B$1244,0))=0,"n/a",((INDEX(Historical!$C$7:$C$1222,MATCH(B623,Historical!$B$7:$B$1244,0))/INDEX(Historical!$N$7:$N$1213,MATCH(B623,Historical!$B$7:$B$1244,0)))^(1/10)-1)*100)</f>
        <v>10.159419920323188</v>
      </c>
      <c r="W623" s="668">
        <f>IF(OR(U623&lt;=0,U623="n/a",V623&lt;=0,V623="n/a"),"n/a",U623/V623)</f>
        <v>0.95292088484361104</v>
      </c>
      <c r="X623" s="669">
        <f>IF(OR(AJ623&lt;=0,AJ623="n/a",U623&lt;=0,U623="n/a"),"n/a",U623/AJ623)</f>
        <v>0.96811234199721807</v>
      </c>
      <c r="Y623" s="640"/>
      <c r="Z623" s="618">
        <f>IF(OR(AC623&lt;0.01,AC623="n/a"),"n/a",M623/AC623*100)</f>
        <v>46.952595936794587</v>
      </c>
      <c r="AA623" s="841">
        <f>IF(OR(AC623&lt;0.01,AC623="n/a"),"n/a",I623/AC623)</f>
        <v>10.59819413092551</v>
      </c>
      <c r="AB623" s="842">
        <v>12</v>
      </c>
      <c r="AC623" s="821">
        <v>4.43</v>
      </c>
      <c r="AD623" s="821" t="s">
        <v>135</v>
      </c>
      <c r="AE623" s="821">
        <v>3.73</v>
      </c>
      <c r="AF623" s="821">
        <v>1.1599999999999999</v>
      </c>
      <c r="AG623" s="821">
        <v>10.199999999999999</v>
      </c>
      <c r="AH623" s="821">
        <v>45.1</v>
      </c>
      <c r="AI623" s="821">
        <v>5.09</v>
      </c>
      <c r="AJ623" s="821">
        <v>10</v>
      </c>
      <c r="AK623" s="821">
        <v>-0.28999999999999998</v>
      </c>
      <c r="AL623" s="833">
        <v>62020</v>
      </c>
      <c r="AM623" s="827">
        <v>0.1</v>
      </c>
      <c r="AN623" s="821">
        <v>0.57999999999999996</v>
      </c>
      <c r="AO623" s="705">
        <f>IF(U623="n/a","n/a",IF(AA623&lt;0,"n/a",IF(AA623="n/a","n/a",J623+U623-AA623)))</f>
        <v>3.5131742304737212</v>
      </c>
      <c r="AP623" s="706">
        <f>IF(U623="n/a","n/a",J623+U623)</f>
        <v>14.111368361399231</v>
      </c>
      <c r="AQ623" s="843">
        <f>IF(OR(AC623&lt;0.01,AC623="n/a",AF623="n/a"),"n/a",(I623/SQRT(22.5*AC623*(I623/AF623))-1)*100)</f>
        <v>-26.081410571799136</v>
      </c>
      <c r="AR623" s="618">
        <f>INDEX(Historical!$C$7:$C$1222,MATCH(B623,Historical!$B$7:$B$1244,0))*IF(AH623="n/a",1.03,IF(AH623&lt;0,1.01,IF(AH623&gt;10,1.1,(1+AH623/100))))</f>
        <v>2.2000000000000002</v>
      </c>
      <c r="AS623" s="841">
        <f>IF($AI623="n/a",1.03*AR623,IF($AI623&lt;0,1.01*AR623,IF($AI623&gt;10,1.1*AR623,(1+$AI623/100)*AR623)))</f>
        <v>2.3119800000000001</v>
      </c>
      <c r="AT623" s="841">
        <f>IF($AK623="n/a",1.03*AS623,IF($AK623&lt;0,1.01*AS623,IF($AK623&gt;10,1.1*AS623,(1+$AK623/100)*AS623)))</f>
        <v>2.3350998000000001</v>
      </c>
      <c r="AU623" s="841">
        <f>IF($AK623="n/a",1.03*AT623,IF($AK623&lt;0,1.01*AT623,IF($AK623&gt;10,1.1*AT623,(1+$AK623/100)*AT623)))</f>
        <v>2.3584507980000002</v>
      </c>
      <c r="AV623" s="841">
        <f>IF($AK623="n/a",1.03*AU623,IF($AK623&lt;0,1.01*AU623,IF($AK623&gt;10,1.1*AU623,(1+$AK623/100)*AU623)))</f>
        <v>2.3820353059800001</v>
      </c>
      <c r="AW623" s="618">
        <f>SUM(AR623:AV623)</f>
        <v>11.587565903980002</v>
      </c>
      <c r="AX623" s="713">
        <f>AW623/I623*100</f>
        <v>24.680651552673059</v>
      </c>
      <c r="AY623" s="887">
        <v>1.1000000000000001</v>
      </c>
      <c r="AZ623" s="827">
        <v>17.36</v>
      </c>
      <c r="BA623" s="827">
        <v>-24.92</v>
      </c>
      <c r="BB623" s="827">
        <v>1.1400000000000001</v>
      </c>
      <c r="BC623" s="827">
        <v>0.72</v>
      </c>
      <c r="BD623" s="861"/>
      <c r="BE623" s="594">
        <v>2011</v>
      </c>
      <c r="BF623" s="853">
        <f>IF(BE623&gt;2020,0,IF(BE623&gt;2008,1,IF(BE623&gt;2001,2,IF(BE623&gt;1990,3,IF(BE623&gt;1980,4,IF(BE623&gt;1973,5,IF(BE623&gt;1970,6,IF(BE623&gt;1960,7,IF(BE623&gt;1958,8,IF(BE623&gt;1953,9,10))))))))))</f>
        <v>1</v>
      </c>
      <c r="BG623" s="837">
        <v>1.0999999999999999</v>
      </c>
      <c r="BH623" s="820" t="s">
        <v>4443</v>
      </c>
      <c r="BI623" s="820" t="s">
        <v>4444</v>
      </c>
    </row>
    <row r="624" spans="1:61" s="819" customFormat="1" ht="12.75" customHeight="1" x14ac:dyDescent="0.2">
      <c r="A624" s="835" t="s">
        <v>4072</v>
      </c>
      <c r="B624" s="575" t="s">
        <v>3830</v>
      </c>
      <c r="C624" s="885" t="s">
        <v>107</v>
      </c>
      <c r="D624" s="885" t="s">
        <v>4190</v>
      </c>
      <c r="E624" s="699">
        <v>9</v>
      </c>
      <c r="F624" s="1122">
        <v>528</v>
      </c>
      <c r="G624" s="1097" t="s">
        <v>105</v>
      </c>
      <c r="H624" s="1097" t="s">
        <v>105</v>
      </c>
      <c r="I624" t="n">
        <v>12.69</v>
      </c>
      <c r="J624" s="618">
        <f>(M624/I624)*100</f>
        <v>7.7984817115251888</v>
      </c>
      <c r="K624" s="832">
        <v>0.28249999999999997</v>
      </c>
      <c r="L624" s="842">
        <v>4</v>
      </c>
      <c r="M624" s="609">
        <f>K624*L624</f>
        <v>1.1299999999999999</v>
      </c>
      <c r="N624" s="825" t="s">
        <v>200</v>
      </c>
      <c r="O624" s="700">
        <v>0.28000000000000003</v>
      </c>
      <c r="P624" s="891">
        <v>44442</v>
      </c>
      <c r="Q624" s="891">
        <v>44460</v>
      </c>
      <c r="R624" s="609">
        <f>(K624-O624)/O624*100</f>
        <v>0.8928571428571237</v>
      </c>
      <c r="S624" s="667">
        <f>IF(INDEX(Historical!$D$7:$D$1220,MATCH(B624,Historical!$B$7:$B$1244,0))=0,"n/a",(INDEX(Historical!$C$7:$C$1222,MATCH(B624,Historical!$B$7:$B$1244,0))/INDEX(Historical!$D$7:$D$1220,MATCH(B624,Historical!$B$7:$B$1244,0))-1)*100)</f>
        <v>0.4444444444444251</v>
      </c>
      <c r="T624" s="667">
        <f>IF(INDEX(Historical!$F$7:$F$1213,MATCH(B624,Historical!$B$7:$B$1244,0))=0,"n/a",((INDEX(Historical!$C$7:$C$1222,MATCH(B624,Historical!$B$7:$B$1244,0))/INDEX(Historical!$F$7:$F$1213,MATCH(B624,Historical!$B$7:$B$1244,0)))^(1/3)-1)*100)</f>
        <v>2.8051887372528395</v>
      </c>
      <c r="U624" s="667">
        <f>IF(INDEX(Historical!$H$7:$H$1213,MATCH(B624,Historical!$B$7:$B$1244,0))=0,"n/a",((INDEX(Historical!$C$7:$C$1222,MATCH(B624,Historical!$B$7:$B$1244,0))/INDEX(Historical!$H$7:$H$1213,MATCH(B624,Historical!$B$7:$B$1244,0)))^(1/5)-1)*100)</f>
        <v>13.879430435111573</v>
      </c>
      <c r="V624" s="667" t="str">
        <f>IF(INDEX(Historical!$N$7:$N$1213,MATCH(B624,Historical!$B$7:$B$1244,0))=0,"n/a",((INDEX(Historical!$C$7:$C$1222,MATCH(B624,Historical!$B$7:$B$1244,0))/INDEX(Historical!$N$7:$N$1213,MATCH(B624,Historical!$B$7:$B$1244,0)))^(1/10)-1)*100)</f>
        <v>n/a</v>
      </c>
      <c r="W624" s="668" t="str">
        <f>IF(OR(U624&lt;=0,U624="n/a",V624&lt;=0,V624="n/a"),"n/a",U624/V624)</f>
        <v>n/a</v>
      </c>
      <c r="X624" s="669" t="str">
        <f>IF(OR(AJ624&lt;=0,AJ624="n/a",U624&lt;=0,U624="n/a"),"n/a",U624/AJ624)</f>
        <v>n/a</v>
      </c>
      <c r="Y624" s="640" t="s">
        <v>5350</v>
      </c>
      <c r="Z624" s="618">
        <f>IF(OR(AC624&lt;0.01,AC624="n/a"),"n/a",M624/AC624*100)</f>
        <v>403.57142857142844</v>
      </c>
      <c r="AA624" s="841">
        <f>IF(OR(AC624&lt;0.01,AC624="n/a"),"n/a",I624/AC624)</f>
        <v>51.749999999999993</v>
      </c>
      <c r="AB624" s="842">
        <v>12</v>
      </c>
      <c r="AC624" s="821">
        <v>0.28000000000000003</v>
      </c>
      <c r="AD624" s="821" t="s">
        <v>135</v>
      </c>
      <c r="AE624" s="821">
        <v>8.8699999999999992</v>
      </c>
      <c r="AF624" s="821">
        <v>2.16</v>
      </c>
      <c r="AG624" s="821">
        <v>4.3</v>
      </c>
      <c r="AH624" s="821">
        <v>-8.1</v>
      </c>
      <c r="AI624" s="821">
        <v>-6.25</v>
      </c>
      <c r="AJ624" s="821">
        <v>-3.5999999999999996</v>
      </c>
      <c r="AK624" s="821" t="s">
        <v>135</v>
      </c>
      <c r="AL624" s="833">
        <v>4050</v>
      </c>
      <c r="AM624" s="827">
        <v>0.4</v>
      </c>
      <c r="AN624" s="821">
        <v>0</v>
      </c>
      <c r="AO624" s="705">
        <f>IF(U624="n/a","n/a",IF(AA624&lt;0,"n/a",IF(AA624="n/a","n/a",J624+U624-AA624)))</f>
        <v>-30.072087853363232</v>
      </c>
      <c r="AP624" s="706">
        <f>IF(U624="n/a","n/a",J624+U624)</f>
        <v>21.677912146636761</v>
      </c>
      <c r="AQ624" s="843">
        <f>IF(OR(AC624&lt;0.01,AC624="n/a",AF624="n/a"),"n/a",(I624/SQRT(22.5*AC624*(I624/AF624))-1)*100)</f>
        <v>122.89010745208051</v>
      </c>
      <c r="AR624" s="618">
        <f>INDEX(Historical!$C$7:$C$1222,MATCH(B624,Historical!$B$7:$B$1244,0))*IF(AH624="n/a",1.03,IF(AH624&lt;0,1.01,IF(AH624&gt;10,1.1,(1+AH624/100))))</f>
        <v>1.1413</v>
      </c>
      <c r="AS624" s="841">
        <f>IF($AI624="n/a",1.03*AR624,IF($AI624&lt;0,1.01*AR624,IF($AI624&gt;10,1.1*AR624,(1+$AI624/100)*AR624)))</f>
        <v>1.1527130000000001</v>
      </c>
      <c r="AT624" s="841">
        <f>IF($AK624="n/a",1.03*AS624,IF($AK624&lt;0,1.01*AS624,IF($AK624&gt;10,1.1*AS624,(1+$AK624/100)*AS624)))</f>
        <v>1.1872943900000001</v>
      </c>
      <c r="AU624" s="841">
        <f>IF($AK624="n/a",1.03*AT624,IF($AK624&lt;0,1.01*AT624,IF($AK624&gt;10,1.1*AT624,(1+$AK624/100)*AT624)))</f>
        <v>1.2229132217000003</v>
      </c>
      <c r="AV624" s="841">
        <f>IF($AK624="n/a",1.03*AU624,IF($AK624&lt;0,1.01*AU624,IF($AK624&gt;10,1.1*AU624,(1+$AK624/100)*AU624)))</f>
        <v>1.2596006183510002</v>
      </c>
      <c r="AW624" s="618">
        <f>SUM(AR624:AV624)</f>
        <v>5.9638212300510007</v>
      </c>
      <c r="AX624" s="713">
        <f>AW624/I624*100</f>
        <v>41.158186542795036</v>
      </c>
      <c r="AY624" s="887">
        <v>0.5</v>
      </c>
      <c r="AZ624" s="827">
        <v>16.39</v>
      </c>
      <c r="BA624" s="827">
        <v>-16.68</v>
      </c>
      <c r="BB624" s="827">
        <v>0.57000000000000006</v>
      </c>
      <c r="BC624" s="827">
        <v>2.87</v>
      </c>
      <c r="BD624" s="861"/>
      <c r="BE624" s="594">
        <v>2014</v>
      </c>
      <c r="BF624" s="853">
        <f>IF(BE624&gt;2020,0,IF(BE624&gt;2008,1,IF(BE624&gt;2001,2,IF(BE624&gt;1990,3,IF(BE624&gt;1980,4,IF(BE624&gt;1973,5,IF(BE624&gt;1970,6,IF(BE624&gt;1960,7,IF(BE624&gt;1958,8,IF(BE624&gt;1953,9,10))))))))))</f>
        <v>1</v>
      </c>
      <c r="BG624" s="837">
        <v>0.5</v>
      </c>
      <c r="BH624" s="820" t="s">
        <v>4443</v>
      </c>
      <c r="BI624" s="820" t="s">
        <v>4444</v>
      </c>
    </row>
    <row r="625" spans="1:61" s="819" customFormat="1" ht="12.75" customHeight="1" x14ac:dyDescent="0.2">
      <c r="A625" s="819" t="s">
        <v>5109</v>
      </c>
      <c r="B625" s="575" t="s">
        <v>349</v>
      </c>
      <c r="C625" s="885" t="s">
        <v>244</v>
      </c>
      <c r="D625" s="885" t="s">
        <v>4206</v>
      </c>
      <c r="E625" s="699">
        <v>55</v>
      </c>
      <c r="F625" s="1122">
        <v>22</v>
      </c>
      <c r="G625" s="1105" t="s">
        <v>114</v>
      </c>
      <c r="H625" s="1105" t="s">
        <v>114</v>
      </c>
      <c r="I625" t="n">
        <v>160.27</v>
      </c>
      <c r="J625" s="618">
        <f>(M625/I625)*100</f>
        <v>2.5637982195845699</v>
      </c>
      <c r="K625" s="832">
        <v>1.08</v>
      </c>
      <c r="L625" s="842">
        <v>4</v>
      </c>
      <c r="M625" s="609">
        <f>K625*L625</f>
        <v>4.32</v>
      </c>
      <c r="N625" s="825" t="s">
        <v>292</v>
      </c>
      <c r="O625" s="700">
        <v>0.9</v>
      </c>
      <c r="P625" s="603">
        <v>44789</v>
      </c>
      <c r="Q625" s="603">
        <v>44814</v>
      </c>
      <c r="R625" s="609">
        <f>(K625-O625)/O625*100</f>
        <v>20.000000000000004</v>
      </c>
      <c r="S625" s="667">
        <f>IF(INDEX(Historical!$D$7:$D$1220,MATCH(B625,Historical!$B$7:$B$1244,0))=0,"n/a",(INDEX(Historical!$C$7:$C$1222,MATCH(B625,Historical!$B$7:$B$1244,0))/INDEX(Historical!$D$7:$D$1220,MATCH(B625,Historical!$B$7:$B$1244,0))-1)*100)</f>
        <v>25.316455696202532</v>
      </c>
      <c r="T625" s="667">
        <f>IF(INDEX(Historical!$F$7:$F$1213,MATCH(B625,Historical!$B$7:$B$1244,0))=0,"n/a",((INDEX(Historical!$C$7:$C$1222,MATCH(B625,Historical!$B$7:$B$1244,0))/INDEX(Historical!$F$7:$F$1213,MATCH(B625,Historical!$B$7:$B$1244,0)))^(1/3)-1)*100)</f>
        <v>15.055472244048484</v>
      </c>
      <c r="U625" s="667">
        <f>IF(INDEX(Historical!$H$7:$H$1213,MATCH(B625,Historical!$B$7:$B$1244,0))=0,"n/a",((INDEX(Historical!$C$7:$C$1222,MATCH(B625,Historical!$B$7:$B$1244,0))/INDEX(Historical!$H$7:$H$1213,MATCH(B625,Historical!$B$7:$B$1244,0)))^(1/5)-1)*100)</f>
        <v>10.169422251126825</v>
      </c>
      <c r="V625" s="667">
        <f>IF(INDEX(Historical!$N$7:$N$1213,MATCH(B625,Historical!$B$7:$B$1244,0))=0,"n/a",((INDEX(Historical!$C$7:$C$1222,MATCH(B625,Historical!$B$7:$B$1244,0))/INDEX(Historical!$N$7:$N$1213,MATCH(B625,Historical!$B$7:$B$1244,0)))^(1/10)-1)*100)</f>
        <v>11.612317403390438</v>
      </c>
      <c r="W625" s="668">
        <f>IF(OR(U625&lt;=0,U625="n/a",V625&lt;=0,V625="n/a"),"n/a",U625/V625)</f>
        <v>0.87574442704758204</v>
      </c>
      <c r="X625" s="669">
        <f>IF(OR(AJ625&lt;=0,AJ625="n/a",U625&lt;=0,U625="n/a"),"n/a",U625/AJ625)</f>
        <v>0.40354850202884229</v>
      </c>
      <c r="Y625" s="830"/>
      <c r="Z625" s="618">
        <f>IF(OR(AC625&lt;0.01,AC625="n/a"),"n/a",M625/AC625*100)</f>
        <v>59.178082191780824</v>
      </c>
      <c r="AA625" s="841">
        <f>IF(OR(AC625&lt;0.01,AC625="n/a"),"n/a",I625/AC625)</f>
        <v>23.082191780821919</v>
      </c>
      <c r="AB625" s="842">
        <v>1</v>
      </c>
      <c r="AC625" s="821">
        <v>7.3</v>
      </c>
      <c r="AD625" s="821" t="s">
        <v>135</v>
      </c>
      <c r="AE625" s="821">
        <v>0.7</v>
      </c>
      <c r="AF625" s="821">
        <v>6.97</v>
      </c>
      <c r="AG625" s="821">
        <v>30.5</v>
      </c>
      <c r="AH625" s="821">
        <v>63.1</v>
      </c>
      <c r="AI625" s="821">
        <v>66.600000000000009</v>
      </c>
      <c r="AJ625" s="821">
        <v>25.2</v>
      </c>
      <c r="AK625" s="821">
        <v>-7.51</v>
      </c>
      <c r="AL625" s="833">
        <v>76110</v>
      </c>
      <c r="AM625" s="827">
        <v>0.2</v>
      </c>
      <c r="AN625" s="821">
        <v>1.49</v>
      </c>
      <c r="AO625" s="705">
        <f>IF(U625="n/a","n/a",IF(AA625&lt;0,"n/a",IF(AA625="n/a","n/a",J625+U625-AA625)))</f>
        <v>-10.348971310110525</v>
      </c>
      <c r="AP625" s="706">
        <f>IF(U625="n/a","n/a",J625+U625)</f>
        <v>12.733220470711395</v>
      </c>
      <c r="AQ625" s="843">
        <f>IF(OR(AC625&lt;0.01,AC625="n/a",AF625="n/a"),"n/a",(I625/SQRT(22.5*AC625*(I625/AF625))-1)*100)</f>
        <v>167.40138511427909</v>
      </c>
      <c r="AR625" s="618">
        <f>INDEX(Historical!$C$7:$C$1222,MATCH(B625,Historical!$B$7:$B$1244,0))*IF(AH625="n/a",1.03,IF(AH625&lt;0,1.01,IF(AH625&gt;10,1.1,(1+AH625/100))))</f>
        <v>4.3559999999999999</v>
      </c>
      <c r="AS625" s="841">
        <f>IF($AI625="n/a",1.03*AR625,IF($AI625&lt;0,1.01*AR625,IF($AI625&gt;10,1.1*AR625,(1+$AI625/100)*AR625)))</f>
        <v>4.7915999999999999</v>
      </c>
      <c r="AT625" s="841">
        <f>IF($AK625="n/a",1.03*AS625,IF($AK625&lt;0,1.01*AS625,IF($AK625&gt;10,1.1*AS625,(1+$AK625/100)*AS625)))</f>
        <v>4.8395159999999997</v>
      </c>
      <c r="AU625" s="841">
        <f>IF($AK625="n/a",1.03*AT625,IF($AK625&lt;0,1.01*AT625,IF($AK625&gt;10,1.1*AT625,(1+$AK625/100)*AT625)))</f>
        <v>4.8879111599999998</v>
      </c>
      <c r="AV625" s="841">
        <f>IF($AK625="n/a",1.03*AU625,IF($AK625&lt;0,1.01*AU625,IF($AK625&gt;10,1.1*AU625,(1+$AK625/100)*AU625)))</f>
        <v>4.9367902715999996</v>
      </c>
      <c r="AW625" s="618">
        <f>SUM(AR625:AV625)</f>
        <v>23.811817431600002</v>
      </c>
      <c r="AX625" s="713">
        <f>AW625/I625*100</f>
        <v>14.13164239264095</v>
      </c>
      <c r="AY625" s="887">
        <v>1.05</v>
      </c>
      <c r="AZ625" s="827">
        <v>22.85</v>
      </c>
      <c r="BA625" s="827">
        <v>-33.89</v>
      </c>
      <c r="BB625" s="827">
        <v>4.3499999999999996</v>
      </c>
      <c r="BC625" s="827">
        <v>5</v>
      </c>
      <c r="BD625" s="861"/>
      <c r="BE625" s="594">
        <v>1968</v>
      </c>
      <c r="BF625" s="853">
        <f>IF(BE625&gt;2020,0,IF(BE625&gt;2008,1,IF(BE625&gt;2001,2,IF(BE625&gt;1990,3,IF(BE625&gt;1980,4,IF(BE625&gt;1973,5,IF(BE625&gt;1970,6,IF(BE625&gt;1960,7,IF(BE625&gt;1958,8,IF(BE625&gt;1953,9,10))))))))))</f>
        <v>7</v>
      </c>
      <c r="BG625" s="837">
        <v>6.5</v>
      </c>
      <c r="BH625" s="820" t="s">
        <v>4443</v>
      </c>
      <c r="BI625" s="820" t="s">
        <v>4444</v>
      </c>
    </row>
    <row r="626" spans="1:61" s="819" customFormat="1" ht="12.75" customHeight="1" x14ac:dyDescent="0.2">
      <c r="A626" s="826" t="s">
        <v>5110</v>
      </c>
      <c r="B626" s="575" t="s">
        <v>232</v>
      </c>
      <c r="C626" s="885" t="s">
        <v>107</v>
      </c>
      <c r="D626" s="885" t="s">
        <v>4197</v>
      </c>
      <c r="E626" s="699">
        <v>33</v>
      </c>
      <c r="F626" s="1122">
        <v>83</v>
      </c>
      <c r="G626" s="1105" t="s">
        <v>105</v>
      </c>
      <c r="H626" s="1105" t="s">
        <v>105</v>
      </c>
      <c r="I626" s="821">
        <v>43.95</v>
      </c>
      <c r="J626" s="618">
        <f>(M626/I626)*100</f>
        <v>2.4573378839590441</v>
      </c>
      <c r="K626" s="839">
        <v>0.54</v>
      </c>
      <c r="L626" s="842">
        <v>2</v>
      </c>
      <c r="M626" s="609">
        <f>K626*L626</f>
        <v>1.08</v>
      </c>
      <c r="N626" s="825" t="s">
        <v>228</v>
      </c>
      <c r="O626" s="701">
        <v>0.53</v>
      </c>
      <c r="P626" s="603">
        <v>44728</v>
      </c>
      <c r="Q626" s="603">
        <v>44743</v>
      </c>
      <c r="R626" s="609">
        <f>(K626-O626)/O626*100</f>
        <v>1.8867924528301903</v>
      </c>
      <c r="S626" s="667">
        <f>IF(INDEX(Historical!$D$7:$D$1220,MATCH(B626,Historical!$B$7:$B$1244,0))=0,"n/a",(INDEX(Historical!$C$7:$C$1222,MATCH(B626,Historical!$B$7:$B$1244,0))/INDEX(Historical!$D$7:$D$1220,MATCH(B626,Historical!$B$7:$B$1244,0))-1)*100)</f>
        <v>0.94339622641510523</v>
      </c>
      <c r="T626" s="667">
        <f>IF(INDEX(Historical!$F$7:$F$1213,MATCH(B626,Historical!$B$7:$B$1244,0))=0,"n/a",((INDEX(Historical!$C$7:$C$1222,MATCH(B626,Historical!$B$7:$B$1244,0))/INDEX(Historical!$F$7:$F$1213,MATCH(B626,Historical!$B$7:$B$1244,0)))^(1/3)-1)*100)</f>
        <v>1.2780935572852092</v>
      </c>
      <c r="U626" s="667">
        <f>IF(INDEX(Historical!$H$7:$H$1213,MATCH(B626,Historical!$B$7:$B$1244,0))=0,"n/a",((INDEX(Historical!$C$7:$C$1222,MATCH(B626,Historical!$B$7:$B$1244,0))/INDEX(Historical!$H$7:$H$1213,MATCH(B626,Historical!$B$7:$B$1244,0)))^(1/5)-1)*100)</f>
        <v>1.3623697910505994</v>
      </c>
      <c r="V626" s="667">
        <f>IF(INDEX(Historical!$N$7:$N$1213,MATCH(B626,Historical!$B$7:$B$1244,0))=0,"n/a",((INDEX(Historical!$C$7:$C$1222,MATCH(B626,Historical!$B$7:$B$1244,0))/INDEX(Historical!$N$7:$N$1213,MATCH(B626,Historical!$B$7:$B$1244,0)))^(1/10)-1)*100)</f>
        <v>1.3037663992196746</v>
      </c>
      <c r="W626" s="668">
        <f>IF(OR(U626&lt;=0,U626="n/a",V626&lt;=0,V626="n/a"),"n/a",U626/V626)</f>
        <v>1.0449493036988833</v>
      </c>
      <c r="X626" s="669">
        <f>IF(OR(AJ626&lt;=0,AJ626="n/a",U626&lt;=0,U626="n/a"),"n/a",U626/AJ626)</f>
        <v>0.26199419058665374</v>
      </c>
      <c r="Y626" s="831"/>
      <c r="Z626" s="618">
        <f>IF(OR(AC626&lt;0.01,AC626="n/a"),"n/a",M626/AC626*100)</f>
        <v>18.556701030927837</v>
      </c>
      <c r="AA626" s="841">
        <f>IF(OR(AC626&lt;0.01,AC626="n/a"),"n/a",I626/AC626)</f>
        <v>7.5515463917525771</v>
      </c>
      <c r="AB626" s="842">
        <v>12</v>
      </c>
      <c r="AC626" s="821">
        <v>5.82</v>
      </c>
      <c r="AD626" s="821" t="s">
        <v>135</v>
      </c>
      <c r="AE626" s="821">
        <v>2.92</v>
      </c>
      <c r="AF626" s="821">
        <v>1.21</v>
      </c>
      <c r="AG626" s="821">
        <v>12</v>
      </c>
      <c r="AH626" s="821">
        <v>2.2999999999999998</v>
      </c>
      <c r="AI626" s="821">
        <v>-2.83</v>
      </c>
      <c r="AJ626" s="821">
        <v>5.2</v>
      </c>
      <c r="AK626" s="821" t="s">
        <v>135</v>
      </c>
      <c r="AL626" s="837">
        <v>534.62</v>
      </c>
      <c r="AM626" s="827">
        <v>0.2</v>
      </c>
      <c r="AN626" s="821">
        <v>0</v>
      </c>
      <c r="AO626" s="705">
        <f>IF(U626="n/a","n/a",IF(AA626&lt;0,"n/a",IF(AA626="n/a","n/a",J626+U626-AA626)))</f>
        <v>-3.7318387167429337</v>
      </c>
      <c r="AP626" s="706">
        <f>IF(U626="n/a","n/a",J626+U626)</f>
        <v>3.8197076750096435</v>
      </c>
      <c r="AQ626" s="843">
        <f>IF(OR(AC626&lt;0.01,AC626="n/a",AF626="n/a"),"n/a",(I626/SQRT(22.5*AC626*(I626/AF626))-1)*100)</f>
        <v>-36.273601723128138</v>
      </c>
      <c r="AR626" s="618">
        <f>INDEX(Historical!$C$7:$C$1222,MATCH(B626,Historical!$B$7:$B$1244,0))*IF(AH626="n/a",1.03,IF(AH626&lt;0,1.01,IF(AH626&gt;10,1.1,(1+AH626/100))))</f>
        <v>1.0946099999999999</v>
      </c>
      <c r="AS626" s="841">
        <f>IF($AI626="n/a",1.03*AR626,IF($AI626&lt;0,1.01*AR626,IF($AI626&gt;10,1.1*AR626,(1+$AI626/100)*AR626)))</f>
        <v>1.1055560999999998</v>
      </c>
      <c r="AT626" s="841">
        <f>IF($AK626="n/a",1.03*AS626,IF($AK626&lt;0,1.01*AS626,IF($AK626&gt;10,1.1*AS626,(1+$AK626/100)*AS626)))</f>
        <v>1.1387227829999997</v>
      </c>
      <c r="AU626" s="841">
        <f>IF($AK626="n/a",1.03*AT626,IF($AK626&lt;0,1.01*AT626,IF($AK626&gt;10,1.1*AT626,(1+$AK626/100)*AT626)))</f>
        <v>1.1728844664899998</v>
      </c>
      <c r="AV626" s="841">
        <f>IF($AK626="n/a",1.03*AU626,IF($AK626&lt;0,1.01*AU626,IF($AK626&gt;10,1.1*AU626,(1+$AK626/100)*AU626)))</f>
        <v>1.2080710004846997</v>
      </c>
      <c r="AW626" s="618">
        <f>SUM(AR626:AV626)</f>
        <v>5.7198443499746991</v>
      </c>
      <c r="AX626" s="713">
        <f>AW626/I626*100</f>
        <v>13.014435381057336</v>
      </c>
      <c r="AY626" s="887">
        <v>0.56999999999999995</v>
      </c>
      <c r="AZ626" s="827">
        <v>6.370000000000001</v>
      </c>
      <c r="BA626" s="827">
        <v>-11.540000000000001</v>
      </c>
      <c r="BB626" s="827">
        <v>-2.1800000000000002</v>
      </c>
      <c r="BC626" s="827">
        <v>-3.92</v>
      </c>
      <c r="BD626" s="861"/>
      <c r="BE626" s="594">
        <v>1989</v>
      </c>
      <c r="BF626" s="853">
        <f>IF(BE626&gt;2020,0,IF(BE626&gt;2008,1,IF(BE626&gt;2001,2,IF(BE626&gt;1990,3,IF(BE626&gt;1980,4,IF(BE626&gt;1973,5,IF(BE626&gt;1970,6,IF(BE626&gt;1960,7,IF(BE626&gt;1958,8,IF(BE626&gt;1953,9,10))))))))))</f>
        <v>4</v>
      </c>
      <c r="BG626" s="837">
        <v>1.2</v>
      </c>
      <c r="BH626" s="820" t="s">
        <v>4443</v>
      </c>
      <c r="BI626" s="820" t="s">
        <v>4444</v>
      </c>
    </row>
    <row r="627" spans="1:61" s="819" customFormat="1" ht="12.75" customHeight="1" x14ac:dyDescent="0.2">
      <c r="A627" s="826" t="s">
        <v>5111</v>
      </c>
      <c r="B627" s="575" t="s">
        <v>596</v>
      </c>
      <c r="C627" s="885" t="s">
        <v>107</v>
      </c>
      <c r="D627" s="885" t="s">
        <v>117</v>
      </c>
      <c r="E627" s="699">
        <v>18</v>
      </c>
      <c r="F627" s="1122">
        <v>227</v>
      </c>
      <c r="G627" s="1122" t="s">
        <v>105</v>
      </c>
      <c r="H627" s="1122" t="s">
        <v>105</v>
      </c>
      <c r="I627" t="n">
        <v>128.11</v>
      </c>
      <c r="J627" s="618">
        <f>(M627/I627)*100</f>
        <v>2.3229136793805569</v>
      </c>
      <c r="K627" s="832">
        <v>0.81</v>
      </c>
      <c r="L627" s="842">
        <v>4</v>
      </c>
      <c r="M627" s="609">
        <f>K627*L627</f>
        <v>3.24</v>
      </c>
      <c r="N627" s="825" t="s">
        <v>150</v>
      </c>
      <c r="O627" s="700">
        <v>0.75</v>
      </c>
      <c r="P627" s="603">
        <v>44909</v>
      </c>
      <c r="Q627" s="603">
        <v>44925</v>
      </c>
      <c r="R627" s="609">
        <f>(K627-O627)/O627*100</f>
        <v>8.0000000000000071</v>
      </c>
      <c r="S627" s="667">
        <f>IF(INDEX(Historical!$D$7:$D$1220,MATCH(B627,Historical!$B$7:$B$1244,0))=0,"n/a",(INDEX(Historical!$C$7:$C$1222,MATCH(B627,Historical!$B$7:$B$1244,0))/INDEX(Historical!$D$7:$D$1220,MATCH(B627,Historical!$B$7:$B$1244,0))-1)*100)</f>
        <v>7.3684210526315796</v>
      </c>
      <c r="T627" s="667">
        <f>IF(INDEX(Historical!$F$7:$F$1213,MATCH(B627,Historical!$B$7:$B$1244,0))=0,"n/a",((INDEX(Historical!$C$7:$C$1222,MATCH(B627,Historical!$B$7:$B$1244,0))/INDEX(Historical!$F$7:$F$1213,MATCH(B627,Historical!$B$7:$B$1244,0)))^(1/3)-1)*100)</f>
        <v>7.6924144853115051</v>
      </c>
      <c r="U627" s="667">
        <f>IF(INDEX(Historical!$H$7:$H$1213,MATCH(B627,Historical!$B$7:$B$1244,0))=0,"n/a",((INDEX(Historical!$C$7:$C$1222,MATCH(B627,Historical!$B$7:$B$1244,0))/INDEX(Historical!$H$7:$H$1213,MATCH(B627,Historical!$B$7:$B$1244,0)))^(1/5)-1)*100)</f>
        <v>8.4471771197698544</v>
      </c>
      <c r="V627" s="667">
        <f>IF(INDEX(Historical!$N$7:$N$1213,MATCH(B627,Historical!$B$7:$B$1244,0))=0,"n/a",((INDEX(Historical!$C$7:$C$1222,MATCH(B627,Historical!$B$7:$B$1244,0))/INDEX(Historical!$N$7:$N$1213,MATCH(B627,Historical!$B$7:$B$1244,0)))^(1/10)-1)*100)</f>
        <v>9.5422435435379871</v>
      </c>
      <c r="W627" s="668">
        <f>IF(OR(U627&lt;=0,U627="n/a",V627&lt;=0,V627="n/a"),"n/a",U627/V627)</f>
        <v>0.88524015146210433</v>
      </c>
      <c r="X627" s="669">
        <f>IF(OR(AJ627&lt;=0,AJ627="n/a",U627&lt;=0,U627="n/a"),"n/a",U627/AJ627)</f>
        <v>0.17099548825445049</v>
      </c>
      <c r="Y627" s="640"/>
      <c r="Z627" s="618">
        <f>IF(OR(AC627&lt;0.01,AC627="n/a"),"n/a",M627/AC627*100)</f>
        <v>100.30959752321982</v>
      </c>
      <c r="AA627" s="841">
        <f>IF(OR(AC627&lt;0.01,AC627="n/a"),"n/a",I627/AC627)</f>
        <v>43.182662538699688</v>
      </c>
      <c r="AB627" s="842">
        <v>12</v>
      </c>
      <c r="AC627" s="821">
        <v>3.23</v>
      </c>
      <c r="AD627" s="821">
        <v>1.29</v>
      </c>
      <c r="AE627" s="821">
        <v>0.9</v>
      </c>
      <c r="AF627" s="821">
        <v>2.17</v>
      </c>
      <c r="AG627" s="821">
        <v>12</v>
      </c>
      <c r="AH627" s="821">
        <v>21.4</v>
      </c>
      <c r="AI627" s="821">
        <v>24.57</v>
      </c>
      <c r="AJ627" s="822">
        <v>49.4</v>
      </c>
      <c r="AK627" s="822">
        <v>33.5</v>
      </c>
      <c r="AL627" s="833">
        <v>5020</v>
      </c>
      <c r="AM627" s="827">
        <v>0.70000000000000007</v>
      </c>
      <c r="AN627" s="821">
        <v>0.34</v>
      </c>
      <c r="AO627" s="705">
        <f>IF(U627="n/a","n/a",IF(AA627&lt;0,"n/a",IF(AA627="n/a","n/a",J627+U627-AA627)))</f>
        <v>-32.412571739549279</v>
      </c>
      <c r="AP627" s="706">
        <f>IF(U627="n/a","n/a",J627+U627)</f>
        <v>10.770090799150411</v>
      </c>
      <c r="AQ627" s="843">
        <f>IF(OR(AC627&lt;0.01,AC627="n/a",AF627="n/a"),"n/a",(I627/SQRT(22.5*AC627*(I627/AF627))-1)*100)</f>
        <v>104.07664977103126</v>
      </c>
      <c r="AR627" s="618">
        <f>INDEX(Historical!$C$7:$C$1222,MATCH(B627,Historical!$B$7:$B$1244,0))*IF(AH627="n/a",1.03,IF(AH627&lt;0,1.01,IF(AH627&gt;10,1.1,(1+AH627/100))))</f>
        <v>3.3660000000000005</v>
      </c>
      <c r="AS627" s="841">
        <f>IF($AI627="n/a",1.03*AR627,IF($AI627&lt;0,1.01*AR627,IF($AI627&gt;10,1.1*AR627,(1+$AI627/100)*AR627)))</f>
        <v>3.7026000000000008</v>
      </c>
      <c r="AT627" s="841">
        <f>IF($AK627="n/a",1.03*AS627,IF($AK627&lt;0,1.01*AS627,IF($AK627&gt;10,1.1*AS627,(1+$AK627/100)*AS627)))</f>
        <v>4.0728600000000013</v>
      </c>
      <c r="AU627" s="841">
        <f>IF($AK627="n/a",1.03*AT627,IF($AK627&lt;0,1.01*AT627,IF($AK627&gt;10,1.1*AT627,(1+$AK627/100)*AT627)))</f>
        <v>4.4801460000000022</v>
      </c>
      <c r="AV627" s="841">
        <f>IF($AK627="n/a",1.03*AU627,IF($AK627&lt;0,1.01*AU627,IF($AK627&gt;10,1.1*AU627,(1+$AK627/100)*AU627)))</f>
        <v>4.9281606000000027</v>
      </c>
      <c r="AW627" s="618">
        <f>SUM(AR627:AV627)</f>
        <v>20.549766600000005</v>
      </c>
      <c r="AX627" s="713">
        <f>AW627/I627*100</f>
        <v>14.733127760252371</v>
      </c>
      <c r="AY627" s="887">
        <v>0.7</v>
      </c>
      <c r="AZ627" s="827">
        <v>13.07</v>
      </c>
      <c r="BA627" s="827">
        <v>-10.33</v>
      </c>
      <c r="BB627" s="827">
        <v>1.69</v>
      </c>
      <c r="BC627" s="827">
        <v>0.72</v>
      </c>
      <c r="BD627" s="861"/>
      <c r="BE627" s="594">
        <v>2006</v>
      </c>
      <c r="BF627" s="853">
        <f>IF(BE627&gt;2020,0,IF(BE627&gt;2008,1,IF(BE627&gt;2001,2,IF(BE627&gt;1990,3,IF(BE627&gt;1980,4,IF(BE627&gt;1973,5,IF(BE627&gt;1970,6,IF(BE627&gt;1960,7,IF(BE627&gt;1958,8,IF(BE627&gt;1953,9,10))))))))))</f>
        <v>2</v>
      </c>
      <c r="BG627" s="837">
        <v>2.2999999999999998</v>
      </c>
      <c r="BH627" s="820" t="s">
        <v>4443</v>
      </c>
      <c r="BI627" s="820" t="s">
        <v>4444</v>
      </c>
    </row>
    <row r="628" spans="1:61" s="819" customFormat="1" ht="12.75" customHeight="1" x14ac:dyDescent="0.2">
      <c r="A628" s="819" t="s">
        <v>5112</v>
      </c>
      <c r="B628" s="575" t="s">
        <v>1659</v>
      </c>
      <c r="C628" s="885" t="s">
        <v>244</v>
      </c>
      <c r="D628" s="885" t="s">
        <v>4225</v>
      </c>
      <c r="E628" s="699">
        <v>13</v>
      </c>
      <c r="F628" s="1122">
        <v>301</v>
      </c>
      <c r="G628" s="1098" t="s">
        <v>105</v>
      </c>
      <c r="H628" s="1098" t="s">
        <v>105</v>
      </c>
      <c r="I628" t="n">
        <v>78.58</v>
      </c>
      <c r="J628" s="618">
        <f>(M628/I628)*100</f>
        <v>1.9782393669634029</v>
      </c>
      <c r="K628" s="832">
        <v>0.45</v>
      </c>
      <c r="L628" s="842">
        <v>4</v>
      </c>
      <c r="M628" s="609">
        <f>K628*L628</f>
        <v>1.8</v>
      </c>
      <c r="N628" s="825" t="s">
        <v>556</v>
      </c>
      <c r="O628" s="700">
        <v>0.43</v>
      </c>
      <c r="P628" s="603">
        <v>44859</v>
      </c>
      <c r="Q628" s="603">
        <v>44874</v>
      </c>
      <c r="R628" s="609">
        <f>(K628-O628)/O628*100</f>
        <v>4.6511627906976782</v>
      </c>
      <c r="S628" s="667">
        <f>IF(INDEX(Historical!$D$7:$D$1220,MATCH(B628,Historical!$B$7:$B$1244,0))=0,"n/a",(INDEX(Historical!$C$7:$C$1222,MATCH(B628,Historical!$B$7:$B$1244,0))/INDEX(Historical!$D$7:$D$1220,MATCH(B628,Historical!$B$7:$B$1244,0))-1)*100)</f>
        <v>4.8192771084337505</v>
      </c>
      <c r="T628" s="667">
        <f>IF(INDEX(Historical!$F$7:$F$1213,MATCH(B628,Historical!$B$7:$B$1244,0))=0,"n/a",((INDEX(Historical!$C$7:$C$1222,MATCH(B628,Historical!$B$7:$B$1244,0))/INDEX(Historical!$F$7:$F$1213,MATCH(B628,Historical!$B$7:$B$1244,0)))^(1/3)-1)*100)</f>
        <v>3.4863807692746329</v>
      </c>
      <c r="U628" s="667">
        <f>IF(INDEX(Historical!$H$7:$H$1213,MATCH(B628,Historical!$B$7:$B$1244,0))=0,"n/a",((INDEX(Historical!$C$7:$C$1222,MATCH(B628,Historical!$B$7:$B$1244,0))/INDEX(Historical!$H$7:$H$1213,MATCH(B628,Historical!$B$7:$B$1244,0)))^(1/5)-1)*100)</f>
        <v>5.0514540483742598</v>
      </c>
      <c r="V628" s="667">
        <f>IF(INDEX(Historical!$N$7:$N$1213,MATCH(B628,Historical!$B$7:$B$1244,0))=0,"n/a",((INDEX(Historical!$C$7:$C$1222,MATCH(B628,Historical!$B$7:$B$1244,0))/INDEX(Historical!$N$7:$N$1213,MATCH(B628,Historical!$B$7:$B$1244,0)))^(1/10)-1)*100)</f>
        <v>10.693181483627367</v>
      </c>
      <c r="W628" s="668">
        <f>IF(OR(U628&lt;=0,U628="n/a",V628&lt;=0,V628="n/a"),"n/a",U628/V628)</f>
        <v>0.47239954321440109</v>
      </c>
      <c r="X628" s="669">
        <f>IF(OR(AJ628&lt;=0,AJ628="n/a",U628&lt;=0,U628="n/a"),"n/a",U628/AJ628)</f>
        <v>0.21224596841908658</v>
      </c>
      <c r="Y628" s="628"/>
      <c r="Z628" s="618">
        <f>IF(OR(AC628&lt;0.01,AC628="n/a"),"n/a",M628/AC628*100)</f>
        <v>9.5795635976583284</v>
      </c>
      <c r="AA628" s="841">
        <f>IF(OR(AC628&lt;0.01,AC628="n/a"),"n/a",I628/AC628)</f>
        <v>4.8424693986162852</v>
      </c>
      <c r="AB628" s="842">
        <v>7</v>
      </c>
      <c r="AC628" s="821">
        <v>18.79</v>
      </c>
      <c r="AD628" s="821">
        <v>0.83</v>
      </c>
      <c r="AE628" s="821">
        <v>0.32</v>
      </c>
      <c r="AF628" s="821">
        <v>1.35</v>
      </c>
      <c r="AG628" s="821">
        <v>29.7</v>
      </c>
      <c r="AH628" s="821">
        <v>73.7</v>
      </c>
      <c r="AI628" s="821">
        <v>4.2299999999999995</v>
      </c>
      <c r="AJ628" s="821">
        <v>23.799999999999997</v>
      </c>
      <c r="AK628" s="821">
        <v>5.8999999999999995</v>
      </c>
      <c r="AL628" s="833">
        <v>4940</v>
      </c>
      <c r="AM628" s="827">
        <v>2.9000000000000004</v>
      </c>
      <c r="AN628" s="821">
        <v>0.48</v>
      </c>
      <c r="AO628" s="705">
        <f>IF(U628="n/a","n/a",IF(AA628&lt;0,"n/a",IF(AA628="n/a","n/a",J628+U628-AA628)))</f>
        <v>2.1872240167213777</v>
      </c>
      <c r="AP628" s="706">
        <f>IF(U628="n/a","n/a",J628+U628)</f>
        <v>7.0296934153376629</v>
      </c>
      <c r="AQ628" s="843">
        <f>IF(OR(AC628&lt;0.01,AC628="n/a",AF628="n/a"),"n/a",(I628/SQRT(22.5*AC628*(I628/AF628))-1)*100)</f>
        <v>-46.097480215023609</v>
      </c>
      <c r="AR628" s="618">
        <f>INDEX(Historical!$C$7:$C$1222,MATCH(B628,Historical!$B$7:$B$1244,0))*IF(AH628="n/a",1.03,IF(AH628&lt;0,1.01,IF(AH628&gt;10,1.1,(1+AH628/100))))</f>
        <v>1.9140000000000001</v>
      </c>
      <c r="AS628" s="841">
        <f>IF($AI628="n/a",1.03*AR628,IF($AI628&lt;0,1.01*AR628,IF($AI628&gt;10,1.1*AR628,(1+$AI628/100)*AR628)))</f>
        <v>1.9949622000000002</v>
      </c>
      <c r="AT628" s="841">
        <f>IF($AK628="n/a",1.03*AS628,IF($AK628&lt;0,1.01*AS628,IF($AK628&gt;10,1.1*AS628,(1+$AK628/100)*AS628)))</f>
        <v>2.1126649698</v>
      </c>
      <c r="AU628" s="841">
        <f>IF($AK628="n/a",1.03*AT628,IF($AK628&lt;0,1.01*AT628,IF($AK628&gt;10,1.1*AT628,(1+$AK628/100)*AT628)))</f>
        <v>2.2373122030181998</v>
      </c>
      <c r="AV628" s="841">
        <f>IF($AK628="n/a",1.03*AU628,IF($AK628&lt;0,1.01*AU628,IF($AK628&gt;10,1.1*AU628,(1+$AK628/100)*AU628)))</f>
        <v>2.3693136229962732</v>
      </c>
      <c r="AW628" s="618">
        <f>SUM(AR628:AV628)</f>
        <v>10.628252995814474</v>
      </c>
      <c r="AX628" s="713">
        <f>AW628/I628*100</f>
        <v>11.680682487981619</v>
      </c>
      <c r="AY628" s="887">
        <v>1.78</v>
      </c>
      <c r="AZ628" s="827">
        <v>37.32</v>
      </c>
      <c r="BA628" s="827">
        <v>-13.639999999999999</v>
      </c>
      <c r="BB628" s="827">
        <v>2.9899999999999998</v>
      </c>
      <c r="BC628" s="827">
        <v>10.9</v>
      </c>
      <c r="BD628" s="861"/>
      <c r="BE628" s="594">
        <v>2011</v>
      </c>
      <c r="BF628" s="853">
        <f>IF(BE628&gt;2020,0,IF(BE628&gt;2008,1,IF(BE628&gt;2001,2,IF(BE628&gt;1990,3,IF(BE628&gt;1980,4,IF(BE628&gt;1973,5,IF(BE628&gt;1970,6,IF(BE628&gt;1960,7,IF(BE628&gt;1958,8,IF(BE628&gt;1953,9,10))))))))))</f>
        <v>1</v>
      </c>
      <c r="BG628" s="837">
        <v>13.700000000000001</v>
      </c>
      <c r="BH628" s="820" t="s">
        <v>4443</v>
      </c>
      <c r="BI628" s="820" t="s">
        <v>4444</v>
      </c>
    </row>
    <row r="629" spans="1:61" s="819" customFormat="1" ht="12.75" customHeight="1" x14ac:dyDescent="0.2">
      <c r="A629" s="670" t="s">
        <v>5113</v>
      </c>
      <c r="B629" s="951" t="s">
        <v>3831</v>
      </c>
      <c r="C629" s="885" t="s">
        <v>111</v>
      </c>
      <c r="D629" s="885" t="s">
        <v>210</v>
      </c>
      <c r="E629" s="699">
        <v>9</v>
      </c>
      <c r="F629" s="1122">
        <v>538</v>
      </c>
      <c r="G629" s="1116" t="s">
        <v>105</v>
      </c>
      <c r="H629" s="1116" t="s">
        <v>105</v>
      </c>
      <c r="I629" t="n">
        <v>80.12</v>
      </c>
      <c r="J629" s="618">
        <f>(M629/I629)*100</f>
        <v>1.4511410181392628</v>
      </c>
      <c r="K629" s="819">
        <v>0.31</v>
      </c>
      <c r="L629" s="1122">
        <v>4</v>
      </c>
      <c r="M629" s="609">
        <f>K629*L629</f>
        <v>1.24</v>
      </c>
      <c r="N629" s="1122" t="s">
        <v>4036</v>
      </c>
      <c r="O629" s="575">
        <v>0.3</v>
      </c>
      <c r="P629" s="603">
        <v>44694</v>
      </c>
      <c r="Q629" s="603">
        <v>44714</v>
      </c>
      <c r="R629" s="609">
        <f>(K629-O629)/O629*100</f>
        <v>3.3333333333333366</v>
      </c>
      <c r="S629" s="667">
        <f>IF(INDEX(Historical!$D$7:$D$1220,MATCH(B629,Historical!$B$7:$B$1244,0))=0,"n/a",(INDEX(Historical!$C$7:$C$1222,MATCH(B629,Historical!$B$7:$B$1244,0))/INDEX(Historical!$D$7:$D$1220,MATCH(B629,Historical!$B$7:$B$1244,0))-1)*100)</f>
        <v>3.3613445378151363</v>
      </c>
      <c r="T629" s="667">
        <f>IF(INDEX(Historical!$F$7:$F$1213,MATCH(B629,Historical!$B$7:$B$1244,0))=0,"n/a",((INDEX(Historical!$C$7:$C$1222,MATCH(B629,Historical!$B$7:$B$1244,0))/INDEX(Historical!$F$7:$F$1213,MATCH(B629,Historical!$B$7:$B$1244,0)))^(1/3)-1)*100)</f>
        <v>3.172121977838005</v>
      </c>
      <c r="U629" s="667">
        <f>IF(INDEX(Historical!$H$7:$H$1213,MATCH(B629,Historical!$B$7:$B$1244,0))=0,"n/a",((INDEX(Historical!$C$7:$C$1222,MATCH(B629,Historical!$B$7:$B$1244,0))/INDEX(Historical!$H$7:$H$1213,MATCH(B629,Historical!$B$7:$B$1244,0)))^(1/5)-1)*100)</f>
        <v>2.8263137061142807</v>
      </c>
      <c r="V629" s="667">
        <f>IF(INDEX(Historical!$N$7:$N$1213,MATCH(B629,Historical!$B$7:$B$1244,0))=0,"n/a",((INDEX(Historical!$C$7:$C$1222,MATCH(B629,Historical!$B$7:$B$1244,0))/INDEX(Historical!$N$7:$N$1213,MATCH(B629,Historical!$B$7:$B$1244,0)))^(1/10)-1)*100)</f>
        <v>2.9465337675393721</v>
      </c>
      <c r="W629" s="668">
        <f>IF(OR(U629&lt;=0,U629="n/a",V629&lt;=0,V629="n/a"),"n/a",U629/V629)</f>
        <v>0.95919949645597091</v>
      </c>
      <c r="X629" s="669">
        <f>IF(OR(AJ629&lt;=0,AJ629="n/a",U629&lt;=0,U629="n/a"),"n/a",U629/AJ629)</f>
        <v>0.22080575829017818</v>
      </c>
      <c r="Y629" s="640"/>
      <c r="Z629" s="618">
        <f>IF(OR(AC629&lt;0.01,AC629="n/a"),"n/a",M629/AC629*100)</f>
        <v>22.586520947176684</v>
      </c>
      <c r="AA629" s="841">
        <f>IF(OR(AC629&lt;0.01,AC629="n/a"),"n/a",I629/AC629)</f>
        <v>15.564663023679417</v>
      </c>
      <c r="AB629" s="842">
        <v>12</v>
      </c>
      <c r="AC629" s="837">
        <v>5.49</v>
      </c>
      <c r="AD629" s="837">
        <v>1.3</v>
      </c>
      <c r="AE629" s="821">
        <v>1.38</v>
      </c>
      <c r="AF629" s="821">
        <v>2.75</v>
      </c>
      <c r="AG629" s="821">
        <v>18.399999999999999</v>
      </c>
      <c r="AH629" s="821">
        <v>15.5</v>
      </c>
      <c r="AI629" s="821">
        <v>5.91</v>
      </c>
      <c r="AJ629" s="647">
        <v>12.8</v>
      </c>
      <c r="AK629" s="647">
        <v>12</v>
      </c>
      <c r="AL629" s="837">
        <v>6220</v>
      </c>
      <c r="AM629" s="837">
        <v>0.8</v>
      </c>
      <c r="AN629" s="837">
        <v>0.87</v>
      </c>
      <c r="AO629" s="705">
        <f>IF(U629="n/a","n/a",IF(AA629&lt;0,"n/a",IF(AA629="n/a","n/a",J629+U629-AA629)))</f>
        <v>-11.287208299425874</v>
      </c>
      <c r="AP629" s="706">
        <f>IF(U629="n/a","n/a",J629+U629)</f>
        <v>4.277454724253543</v>
      </c>
      <c r="AQ629" s="843">
        <f>IF(OR(AC629&lt;0.01,AC629="n/a",AF629="n/a"),"n/a",(I629/SQRT(22.5*AC629*(I629/AF629))-1)*100)</f>
        <v>37.925621365073091</v>
      </c>
      <c r="AR629" s="618">
        <f>INDEX(Historical!$C$7:$C$1222,MATCH(B629,Historical!$B$7:$B$1244,0))*IF(AH629="n/a",1.03,IF(AH629&lt;0,1.01,IF(AH629&gt;10,1.1,(1+AH629/100))))</f>
        <v>1.353</v>
      </c>
      <c r="AS629" s="841">
        <f>IF($AI629="n/a",1.03*AR629,IF($AI629&lt;0,1.01*AR629,IF($AI629&gt;10,1.1*AR629,(1+$AI629/100)*AR629)))</f>
        <v>1.4329622999999998</v>
      </c>
      <c r="AT629" s="841">
        <f>IF($AK629="n/a",1.03*AS629,IF($AK629&lt;0,1.01*AS629,IF($AK629&gt;10,1.1*AS629,(1+$AK629/100)*AS629)))</f>
        <v>1.5762585299999998</v>
      </c>
      <c r="AU629" s="841">
        <f>IF($AK629="n/a",1.03*AT629,IF($AK629&lt;0,1.01*AT629,IF($AK629&gt;10,1.1*AT629,(1+$AK629/100)*AT629)))</f>
        <v>1.7338843829999999</v>
      </c>
      <c r="AV629" s="841">
        <f>IF($AK629="n/a",1.03*AU629,IF($AK629&lt;0,1.01*AU629,IF($AK629&gt;10,1.1*AU629,(1+$AK629/100)*AU629)))</f>
        <v>1.9072728213000001</v>
      </c>
      <c r="AW629" s="618">
        <f>SUM(AR629:AV629)</f>
        <v>8.0033780342999989</v>
      </c>
      <c r="AX629" s="713">
        <f>AW629/I629*100</f>
        <v>9.3661533461673478</v>
      </c>
      <c r="AY629" s="695">
        <v>1.55</v>
      </c>
      <c r="AZ629" s="821">
        <v>68.040000000000006</v>
      </c>
      <c r="BA629" s="821">
        <v>-2.74</v>
      </c>
      <c r="BB629" s="821">
        <v>9.5200000000000014</v>
      </c>
      <c r="BC629" s="821">
        <v>26.93</v>
      </c>
      <c r="BD629" s="861"/>
      <c r="BE629" s="594">
        <v>2014</v>
      </c>
      <c r="BF629" s="853">
        <f>IF(BE629&gt;2020,0,IF(BE629&gt;2008,1,IF(BE629&gt;2001,2,IF(BE629&gt;1990,3,IF(BE629&gt;1980,4,IF(BE629&gt;1973,5,IF(BE629&gt;1970,6,IF(BE629&gt;1960,7,IF(BE629&gt;1958,8,IF(BE629&gt;1953,9,10))))))))))</f>
        <v>1</v>
      </c>
      <c r="BG629" s="837">
        <v>7.3999999999999995</v>
      </c>
      <c r="BH629" s="820" t="s">
        <v>4443</v>
      </c>
      <c r="BI629" s="820" t="s">
        <v>4444</v>
      </c>
    </row>
    <row r="630" spans="1:61" s="819" customFormat="1" ht="12.75" customHeight="1" x14ac:dyDescent="0.2">
      <c r="A630" s="836" t="s">
        <v>5241</v>
      </c>
      <c r="B630" s="575" t="s">
        <v>5233</v>
      </c>
      <c r="C630" s="885" t="s">
        <v>152</v>
      </c>
      <c r="D630" s="885" t="s">
        <v>4175</v>
      </c>
      <c r="E630" s="699">
        <v>6</v>
      </c>
      <c r="F630" s="1122">
        <v>682</v>
      </c>
      <c r="G630" s="1098" t="s">
        <v>105</v>
      </c>
      <c r="H630" s="1098" t="s">
        <v>105</v>
      </c>
      <c r="I630" t="n">
        <v>562.97</v>
      </c>
      <c r="J630" s="618">
        <f>(M630/I630)*100</f>
        <v>0.25841701122268163</v>
      </c>
      <c r="K630" s="832">
        <v>0.35</v>
      </c>
      <c r="L630" s="842">
        <v>4</v>
      </c>
      <c r="M630" s="609">
        <f>K630*L630</f>
        <v>1.4</v>
      </c>
      <c r="N630" s="825" t="s">
        <v>483</v>
      </c>
      <c r="O630" s="700">
        <v>0.3</v>
      </c>
      <c r="P630" s="603">
        <v>44999</v>
      </c>
      <c r="Q630" s="603">
        <v>45030</v>
      </c>
      <c r="R630" s="609">
        <f>(K630-O630)/O630*100</f>
        <v>16.666666666666664</v>
      </c>
      <c r="S630" s="667">
        <f>IF(INDEX(Historical!$D$7:$D$1220,MATCH(B630,Historical!$B$7:$B$1244,0))=0,"n/a",(INDEX(Historical!$C$7:$C$1222,MATCH(B630,Historical!$B$7:$B$1244,0))/INDEX(Historical!$D$7:$D$1220,MATCH(B630,Historical!$B$7:$B$1244,0))-1)*100)</f>
        <v>15.999999999999993</v>
      </c>
      <c r="T630" s="667">
        <f>IF(INDEX(Historical!$F$7:$F$1213,MATCH(B630,Historical!$B$7:$B$1244,0))=0,"n/a",((INDEX(Historical!$C$7:$C$1222,MATCH(B630,Historical!$B$7:$B$1244,0))/INDEX(Historical!$F$7:$F$1213,MATCH(B630,Historical!$B$7:$B$1244,0)))^(1/3)-1)*100)</f>
        <v>16.165033811172403</v>
      </c>
      <c r="U630" s="667">
        <f>IF(INDEX(Historical!$H$7:$H$1213,MATCH(B630,Historical!$B$7:$B$1244,0))=0,"n/a",((INDEX(Historical!$C$7:$C$1222,MATCH(B630,Historical!$B$7:$B$1244,0))/INDEX(Historical!$H$7:$H$1213,MATCH(B630,Historical!$B$7:$B$1244,0)))^(1/5)-1)*100)</f>
        <v>14.093616842292779</v>
      </c>
      <c r="V630" s="667">
        <f>IF(INDEX(Historical!$N$7:$N$1213,MATCH(B630,Historical!$B$7:$B$1244,0))=0,"n/a",((INDEX(Historical!$C$7:$C$1222,MATCH(B630,Historical!$B$7:$B$1244,0))/INDEX(Historical!$N$7:$N$1213,MATCH(B630,Historical!$B$7:$B$1244,0)))^(1/10)-1)*100)</f>
        <v>11.262421940938383</v>
      </c>
      <c r="W630" s="668">
        <f>IF(OR(U630&lt;=0,U630="n/a",V630&lt;=0,V630="n/a"),"n/a",U630/V630)</f>
        <v>1.2513841974844802</v>
      </c>
      <c r="X630" s="669">
        <f>IF(OR(AJ630&lt;=0,AJ630="n/a",U630&lt;=0,U630="n/a"),"n/a",U630/AJ630)</f>
        <v>0.59718715433443981</v>
      </c>
      <c r="Y630" s="640"/>
      <c r="Z630" s="618">
        <f>IF(OR(AC630&lt;0.01,AC630="n/a"),"n/a",M630/AC630*100)</f>
        <v>7.9410096426545662</v>
      </c>
      <c r="AA630" s="841">
        <f>IF(OR(AC630&lt;0.01,AC630="n/a"),"n/a",I630/AC630)</f>
        <v>30.72943845717527</v>
      </c>
      <c r="AB630" s="842">
        <v>12</v>
      </c>
      <c r="AC630" s="821">
        <v>17.63</v>
      </c>
      <c r="AD630" s="821">
        <v>5.27</v>
      </c>
      <c r="AE630" s="821">
        <v>4.8</v>
      </c>
      <c r="AF630" s="821">
        <v>4.83</v>
      </c>
      <c r="AG630" s="821">
        <v>16.3</v>
      </c>
      <c r="AH630" s="821">
        <v>-9.3000000000000007</v>
      </c>
      <c r="AI630" s="821">
        <v>12.68</v>
      </c>
      <c r="AJ630" s="821">
        <v>23.599999999999998</v>
      </c>
      <c r="AK630" s="821">
        <v>5.83</v>
      </c>
      <c r="AL630" s="833">
        <v>215510</v>
      </c>
      <c r="AM630" s="827">
        <v>0.1</v>
      </c>
      <c r="AN630" s="821">
        <v>0.78</v>
      </c>
      <c r="AO630" s="705">
        <f>IF(U630="n/a","n/a",IF(AA630&lt;0,"n/a",IF(AA630="n/a","n/a",J630+U630-AA630)))</f>
        <v>-16.377404603659812</v>
      </c>
      <c r="AP630" s="706">
        <f>IF(U630="n/a","n/a",J630+U630)</f>
        <v>14.35203385351546</v>
      </c>
      <c r="AQ630" s="843">
        <f>IF(OR(AC630&lt;0.01,AC630="n/a",AF630="n/a"),"n/a",(I630/SQRT(22.5*AC630*(I630/AF630))-1)*100)</f>
        <v>156.83820047143092</v>
      </c>
      <c r="AR630" s="618">
        <f>INDEX(Historical!$C$7:$C$1222,MATCH(B630,Historical!$B$7:$B$1244,0))*IF(AH630="n/a",1.03,IF(AH630&lt;0,1.01,IF(AH630&gt;10,1.1,(1+AH630/100))))</f>
        <v>1.1716</v>
      </c>
      <c r="AS630" s="841">
        <f>IF($AI630="n/a",1.03*AR630,IF($AI630&lt;0,1.01*AR630,IF($AI630&gt;10,1.1*AR630,(1+$AI630/100)*AR630)))</f>
        <v>1.2887600000000001</v>
      </c>
      <c r="AT630" s="841">
        <f>IF($AK630="n/a",1.03*AS630,IF($AK630&lt;0,1.01*AS630,IF($AK630&gt;10,1.1*AS630,(1+$AK630/100)*AS630)))</f>
        <v>1.3638947080000001</v>
      </c>
      <c r="AU630" s="841">
        <f>IF($AK630="n/a",1.03*AT630,IF($AK630&lt;0,1.01*AT630,IF($AK630&gt;10,1.1*AT630,(1+$AK630/100)*AT630)))</f>
        <v>1.4434097694764001</v>
      </c>
      <c r="AV630" s="841">
        <f>IF($AK630="n/a",1.03*AU630,IF($AK630&lt;0,1.01*AU630,IF($AK630&gt;10,1.1*AU630,(1+$AK630/100)*AU630)))</f>
        <v>1.5275605590368742</v>
      </c>
      <c r="AW630" s="618">
        <f>SUM(AR630:AV630)</f>
        <v>6.7952250365132745</v>
      </c>
      <c r="AX630" s="713">
        <f>AW630/I630*100</f>
        <v>1.2542869603723557</v>
      </c>
      <c r="AY630" s="887">
        <v>0.78</v>
      </c>
      <c r="AZ630" s="827">
        <v>13.87</v>
      </c>
      <c r="BA630" s="827">
        <v>-12.389999999999999</v>
      </c>
      <c r="BB630" s="827">
        <v>-3.94</v>
      </c>
      <c r="BC630" s="827">
        <v>-1.27</v>
      </c>
      <c r="BD630" s="861"/>
      <c r="BE630" s="594">
        <v>2018</v>
      </c>
      <c r="BF630" s="853">
        <f>IF(BE630&gt;2020,0,IF(BE630&gt;2008,1,IF(BE630&gt;2001,2,IF(BE630&gt;1990,3,IF(BE630&gt;1980,4,IF(BE630&gt;1973,5,IF(BE630&gt;1970,6,IF(BE630&gt;1960,7,IF(BE630&gt;1958,8,IF(BE630&gt;1953,9,10))))))))))</f>
        <v>1</v>
      </c>
      <c r="BG630" s="837">
        <v>7.5</v>
      </c>
      <c r="BH630" s="820" t="s">
        <v>4443</v>
      </c>
      <c r="BI630" s="820" t="s">
        <v>4444</v>
      </c>
    </row>
    <row r="631" spans="1:61" s="819" customFormat="1" ht="12.75" customHeight="1" x14ac:dyDescent="0.2">
      <c r="A631" s="819" t="s">
        <v>5114</v>
      </c>
      <c r="B631" s="575" t="s">
        <v>356</v>
      </c>
      <c r="C631" s="885" t="s">
        <v>107</v>
      </c>
      <c r="D631" s="885" t="s">
        <v>4197</v>
      </c>
      <c r="E631" s="699">
        <v>36</v>
      </c>
      <c r="F631" s="1122">
        <v>78</v>
      </c>
      <c r="G631" s="1098" t="s">
        <v>36</v>
      </c>
      <c r="H631" s="1098" t="s">
        <v>36</v>
      </c>
      <c r="I631" t="n">
        <v>65.48</v>
      </c>
      <c r="J631" s="618">
        <f>(M631/I631)*100</f>
        <v>3.208985158443642</v>
      </c>
      <c r="K631" s="839">
        <v>0.6</v>
      </c>
      <c r="L631" s="842">
        <v>4</v>
      </c>
      <c r="M631" s="609">
        <f>K631*L631</f>
        <v>2.4</v>
      </c>
      <c r="N631" s="825" t="s">
        <v>106</v>
      </c>
      <c r="O631" s="701">
        <v>0.56999999999999995</v>
      </c>
      <c r="P631" s="603">
        <v>44872</v>
      </c>
      <c r="Q631" s="603">
        <v>44880</v>
      </c>
      <c r="R631" s="609">
        <f>(K631-O631)/O631*100</f>
        <v>5.2631578947368478</v>
      </c>
      <c r="S631" s="667">
        <f>IF(INDEX(Historical!$D$7:$D$1220,MATCH(B631,Historical!$B$7:$B$1244,0))=0,"n/a",(INDEX(Historical!$C$7:$C$1222,MATCH(B631,Historical!$B$7:$B$1244,0))/INDEX(Historical!$D$7:$D$1220,MATCH(B631,Historical!$B$7:$B$1244,0))-1)*100)</f>
        <v>5.4794520547945202</v>
      </c>
      <c r="T631" s="667">
        <f>IF(INDEX(Historical!$F$7:$F$1213,MATCH(B631,Historical!$B$7:$B$1244,0))=0,"n/a",((INDEX(Historical!$C$7:$C$1222,MATCH(B631,Historical!$B$7:$B$1244,0))/INDEX(Historical!$F$7:$F$1213,MATCH(B631,Historical!$B$7:$B$1244,0)))^(1/3)-1)*100)</f>
        <v>4.5731531904378064</v>
      </c>
      <c r="U631" s="667">
        <f>IF(INDEX(Historical!$H$7:$H$1213,MATCH(B631,Historical!$B$7:$B$1244,0))=0,"n/a",((INDEX(Historical!$C$7:$C$1222,MATCH(B631,Historical!$B$7:$B$1244,0))/INDEX(Historical!$H$7:$H$1213,MATCH(B631,Historical!$B$7:$B$1244,0)))^(1/5)-1)*100)</f>
        <v>4.8837286784054301</v>
      </c>
      <c r="V631" s="667">
        <f>IF(INDEX(Historical!$N$7:$N$1213,MATCH(B631,Historical!$B$7:$B$1244,0))=0,"n/a",((INDEX(Historical!$C$7:$C$1222,MATCH(B631,Historical!$B$7:$B$1244,0))/INDEX(Historical!$N$7:$N$1213,MATCH(B631,Historical!$B$7:$B$1244,0)))^(1/10)-1)*100)</f>
        <v>4.694993050886076</v>
      </c>
      <c r="W631" s="668">
        <f>IF(OR(U631&lt;=0,U631="n/a",V631&lt;=0,V631="n/a"),"n/a",U631/V631)</f>
        <v>1.0401993411861887</v>
      </c>
      <c r="X631" s="669">
        <f>IF(OR(AJ631&lt;=0,AJ631="n/a",U631&lt;=0,U631="n/a"),"n/a",U631/AJ631)</f>
        <v>0.53667348114345392</v>
      </c>
      <c r="Y631" s="645"/>
      <c r="Z631" s="618">
        <f>IF(OR(AC631&lt;0.01,AC631="n/a"),"n/a",M631/AC631*100)</f>
        <v>41.166380789022291</v>
      </c>
      <c r="AA631" s="841">
        <f>IF(OR(AC631&lt;0.01,AC631="n/a"),"n/a",I631/AC631)</f>
        <v>12.828473413379074</v>
      </c>
      <c r="AB631" s="842">
        <v>12</v>
      </c>
      <c r="AC631" s="821">
        <v>5.83</v>
      </c>
      <c r="AD631" s="821">
        <v>1.61</v>
      </c>
      <c r="AE631" s="821">
        <v>4.5</v>
      </c>
      <c r="AF631" s="821">
        <v>1.88</v>
      </c>
      <c r="AG631" s="821">
        <v>13.100000000000001</v>
      </c>
      <c r="AH631" s="821">
        <v>16.3</v>
      </c>
      <c r="AI631" s="821">
        <v>1.46</v>
      </c>
      <c r="AJ631" s="821">
        <v>9.1</v>
      </c>
      <c r="AK631" s="821">
        <v>8</v>
      </c>
      <c r="AL631" s="833">
        <v>1090</v>
      </c>
      <c r="AM631" s="827">
        <v>2.4</v>
      </c>
      <c r="AN631" s="821">
        <v>0</v>
      </c>
      <c r="AO631" s="705">
        <f>IF(U631="n/a","n/a",IF(AA631&lt;0,"n/a",IF(AA631="n/a","n/a",J631+U631-AA631)))</f>
        <v>-4.7357595765300022</v>
      </c>
      <c r="AP631" s="706">
        <f>IF(U631="n/a","n/a",J631+U631)</f>
        <v>8.0927138368490716</v>
      </c>
      <c r="AQ631" s="843">
        <f>IF(OR(AC631&lt;0.01,AC631="n/a",AF631="n/a"),"n/a",(I631/SQRT(22.5*AC631*(I631/AF631))-1)*100)</f>
        <v>3.5321313884999928</v>
      </c>
      <c r="AR631" s="618">
        <f>INDEX(Historical!$C$7:$C$1222,MATCH(B631,Historical!$B$7:$B$1244,0))*IF(AH631="n/a",1.03,IF(AH631&lt;0,1.01,IF(AH631&gt;10,1.1,(1+AH631/100))))</f>
        <v>2.5410000000000004</v>
      </c>
      <c r="AS631" s="841">
        <f>IF($AI631="n/a",1.03*AR631,IF($AI631&lt;0,1.01*AR631,IF($AI631&gt;10,1.1*AR631,(1+$AI631/100)*AR631)))</f>
        <v>2.5780986000000001</v>
      </c>
      <c r="AT631" s="841">
        <f>IF($AK631="n/a",1.03*AS631,IF($AK631&lt;0,1.01*AS631,IF($AK631&gt;10,1.1*AS631,(1+$AK631/100)*AS631)))</f>
        <v>2.7843464880000002</v>
      </c>
      <c r="AU631" s="841">
        <f>IF($AK631="n/a",1.03*AT631,IF($AK631&lt;0,1.01*AT631,IF($AK631&gt;10,1.1*AT631,(1+$AK631/100)*AT631)))</f>
        <v>3.0070942070400002</v>
      </c>
      <c r="AV631" s="841">
        <f>IF($AK631="n/a",1.03*AU631,IF($AK631&lt;0,1.01*AU631,IF($AK631&gt;10,1.1*AU631,(1+$AK631/100)*AU631)))</f>
        <v>3.2476617436032003</v>
      </c>
      <c r="AW631" s="618">
        <f>SUM(AR631:AV631)</f>
        <v>14.158201038643202</v>
      </c>
      <c r="AX631" s="713">
        <f>AW631/I631*100</f>
        <v>18.930607084694749</v>
      </c>
      <c r="AY631" s="887">
        <v>0.63</v>
      </c>
      <c r="AZ631" s="827">
        <v>9.1800000000000015</v>
      </c>
      <c r="BA631" s="827">
        <v>-12.01</v>
      </c>
      <c r="BB631" s="827">
        <v>-1.97</v>
      </c>
      <c r="BC631" s="827">
        <v>-1.82</v>
      </c>
      <c r="BD631" s="861"/>
      <c r="BE631" s="594">
        <v>1987</v>
      </c>
      <c r="BF631" s="853">
        <f>IF(BE631&gt;2020,0,IF(BE631&gt;2008,1,IF(BE631&gt;2001,2,IF(BE631&gt;1990,3,IF(BE631&gt;1980,4,IF(BE631&gt;1973,5,IF(BE631&gt;1970,6,IF(BE631&gt;1960,7,IF(BE631&gt;1958,8,IF(BE631&gt;1953,9,10))))))))))</f>
        <v>4</v>
      </c>
      <c r="BG631" s="837">
        <v>1.0999999999999999</v>
      </c>
      <c r="BH631" s="820" t="s">
        <v>4443</v>
      </c>
      <c r="BI631" s="820" t="s">
        <v>4444</v>
      </c>
    </row>
    <row r="632" spans="1:61" s="819" customFormat="1" ht="12.75" customHeight="1" x14ac:dyDescent="0.2">
      <c r="A632" s="819" t="s">
        <v>353</v>
      </c>
      <c r="B632" s="575" t="s">
        <v>354</v>
      </c>
      <c r="C632" s="885" t="s">
        <v>111</v>
      </c>
      <c r="D632" s="885" t="s">
        <v>210</v>
      </c>
      <c r="E632" s="699">
        <v>51</v>
      </c>
      <c r="F632" s="1122">
        <v>37</v>
      </c>
      <c r="G632" s="1122" t="s">
        <v>36</v>
      </c>
      <c r="H632" s="1122" t="s">
        <v>36</v>
      </c>
      <c r="I632" t="n">
        <v>66.98</v>
      </c>
      <c r="J632" s="618">
        <f>(M632/I632)*100</f>
        <v>1.4967523298503249</v>
      </c>
      <c r="K632" s="832">
        <v>0.26500000000000001</v>
      </c>
      <c r="L632" s="842">
        <v>4</v>
      </c>
      <c r="M632" s="609">
        <f>K632*L632</f>
        <v>1.06</v>
      </c>
      <c r="N632" s="825" t="s">
        <v>147</v>
      </c>
      <c r="O632" s="700">
        <v>0.25</v>
      </c>
      <c r="P632" s="603">
        <v>44894</v>
      </c>
      <c r="Q632" s="603">
        <v>44910</v>
      </c>
      <c r="R632" s="609">
        <f>(K632-O632)/O632*100</f>
        <v>6.0000000000000053</v>
      </c>
      <c r="S632" s="667">
        <f>IF(INDEX(Historical!$D$7:$D$1220,MATCH(B632,Historical!$B$7:$B$1244,0))=0,"n/a",(INDEX(Historical!$C$7:$C$1222,MATCH(B632,Historical!$B$7:$B$1244,0))/INDEX(Historical!$D$7:$D$1220,MATCH(B632,Historical!$B$7:$B$1244,0))-1)*100)</f>
        <v>7.9787234042553168</v>
      </c>
      <c r="T632" s="667">
        <f>IF(INDEX(Historical!$F$7:$F$1213,MATCH(B632,Historical!$B$7:$B$1244,0))=0,"n/a",((INDEX(Historical!$C$7:$C$1222,MATCH(B632,Historical!$B$7:$B$1244,0))/INDEX(Historical!$F$7:$F$1213,MATCH(B632,Historical!$B$7:$B$1244,0)))^(1/3)-1)*100)</f>
        <v>4.8723798219509673</v>
      </c>
      <c r="U632" s="667">
        <f>IF(INDEX(Historical!$H$7:$H$1213,MATCH(B632,Historical!$B$7:$B$1244,0))=0,"n/a",((INDEX(Historical!$C$7:$C$1222,MATCH(B632,Historical!$B$7:$B$1244,0))/INDEX(Historical!$H$7:$H$1213,MATCH(B632,Historical!$B$7:$B$1244,0)))^(1/5)-1)*100)</f>
        <v>3.8573773084258578</v>
      </c>
      <c r="V632" s="667">
        <f>IF(INDEX(Historical!$N$7:$N$1213,MATCH(B632,Historical!$B$7:$B$1244,0))=0,"n/a",((INDEX(Historical!$C$7:$C$1222,MATCH(B632,Historical!$B$7:$B$1244,0))/INDEX(Historical!$N$7:$N$1213,MATCH(B632,Historical!$B$7:$B$1244,0)))^(1/10)-1)*100)</f>
        <v>3.934970028174356</v>
      </c>
      <c r="W632" s="668">
        <f>IF(OR(U632&lt;=0,U632="n/a",V632&lt;=0,V632="n/a"),"n/a",U632/V632)</f>
        <v>0.98028124250173831</v>
      </c>
      <c r="X632" s="669">
        <f>IF(OR(AJ632&lt;=0,AJ632="n/a",U632&lt;=0,U632="n/a"),"n/a",U632/AJ632)</f>
        <v>0.66506505317687192</v>
      </c>
      <c r="Y632" s="640"/>
      <c r="Z632" s="618">
        <f>IF(OR(AC632&lt;0.01,AC632="n/a"),"n/a",M632/AC632*100)</f>
        <v>29.943502824858758</v>
      </c>
      <c r="AA632" s="841">
        <f>IF(OR(AC632&lt;0.01,AC632="n/a"),"n/a",I632/AC632)</f>
        <v>20.005649717514121</v>
      </c>
      <c r="AB632" s="842">
        <v>12</v>
      </c>
      <c r="AC632" s="821">
        <v>3.54</v>
      </c>
      <c r="AD632" s="821">
        <v>1.37</v>
      </c>
      <c r="AE632" s="821">
        <v>1.26</v>
      </c>
      <c r="AF632" s="821">
        <v>3.17</v>
      </c>
      <c r="AG632" s="821">
        <v>13</v>
      </c>
      <c r="AH632" s="822">
        <v>90.4</v>
      </c>
      <c r="AI632" s="822">
        <v>14.17</v>
      </c>
      <c r="AJ632" s="821">
        <v>5.8000000000000007</v>
      </c>
      <c r="AK632" s="821">
        <v>15</v>
      </c>
      <c r="AL632" s="833">
        <v>1380</v>
      </c>
      <c r="AM632" s="827">
        <v>0.3</v>
      </c>
      <c r="AN632" s="821">
        <v>0.66</v>
      </c>
      <c r="AO632" s="705">
        <f>IF(U632="n/a","n/a",IF(AA632&lt;0,"n/a",IF(AA632="n/a","n/a",J632+U632-AA632)))</f>
        <v>-14.651520079237939</v>
      </c>
      <c r="AP632" s="706">
        <f>IF(U632="n/a","n/a",J632+U632)</f>
        <v>5.3541296382761825</v>
      </c>
      <c r="AQ632" s="843">
        <f>IF(OR(AC632&lt;0.01,AC632="n/a",AF632="n/a"),"n/a",(I632/SQRT(22.5*AC632*(I632/AF632))-1)*100)</f>
        <v>67.88608519472001</v>
      </c>
      <c r="AR632" s="618">
        <f>INDEX(Historical!$C$7:$C$1222,MATCH(B632,Historical!$B$7:$B$1244,0))*IF(AH632="n/a",1.03,IF(AH632&lt;0,1.01,IF(AH632&gt;10,1.1,(1+AH632/100))))</f>
        <v>1.1165</v>
      </c>
      <c r="AS632" s="841">
        <f>IF($AI632="n/a",1.03*AR632,IF($AI632&lt;0,1.01*AR632,IF($AI632&gt;10,1.1*AR632,(1+$AI632/100)*AR632)))</f>
        <v>1.2281500000000001</v>
      </c>
      <c r="AT632" s="841">
        <f>IF($AK632="n/a",1.03*AS632,IF($AK632&lt;0,1.01*AS632,IF($AK632&gt;10,1.1*AS632,(1+$AK632/100)*AS632)))</f>
        <v>1.3509650000000002</v>
      </c>
      <c r="AU632" s="841">
        <f>IF($AK632="n/a",1.03*AT632,IF($AK632&lt;0,1.01*AT632,IF($AK632&gt;10,1.1*AT632,(1+$AK632/100)*AT632)))</f>
        <v>1.4860615000000004</v>
      </c>
      <c r="AV632" s="841">
        <f>IF($AK632="n/a",1.03*AU632,IF($AK632&lt;0,1.01*AU632,IF($AK632&gt;10,1.1*AU632,(1+$AK632/100)*AU632)))</f>
        <v>1.6346676500000006</v>
      </c>
      <c r="AW632" s="618">
        <f>SUM(AR632:AV632)</f>
        <v>6.8163441500000008</v>
      </c>
      <c r="AX632" s="713">
        <f>AW632/I632*100</f>
        <v>9.6248858373340873</v>
      </c>
      <c r="AY632" s="887">
        <v>1.08</v>
      </c>
      <c r="AZ632" s="827">
        <v>28.99</v>
      </c>
      <c r="BA632" s="827">
        <v>-17</v>
      </c>
      <c r="BB632" s="827">
        <v>7.0000000000000009</v>
      </c>
      <c r="BC632" s="827">
        <v>12.86</v>
      </c>
      <c r="BD632" s="861"/>
      <c r="BE632" s="594">
        <v>1973</v>
      </c>
      <c r="BF632" s="853">
        <f>IF(BE632&gt;2020,0,IF(BE632&gt;2008,1,IF(BE632&gt;2001,2,IF(BE632&gt;1990,3,IF(BE632&gt;1980,4,IF(BE632&gt;1973,5,IF(BE632&gt;1970,6,IF(BE632&gt;1960,7,IF(BE632&gt;1958,8,IF(BE632&gt;1953,9,10))))))))))</f>
        <v>6</v>
      </c>
      <c r="BG632" s="837">
        <v>5.4</v>
      </c>
      <c r="BH632" s="820" t="s">
        <v>4443</v>
      </c>
      <c r="BI632" s="820" t="s">
        <v>4444</v>
      </c>
    </row>
    <row r="633" spans="1:61" s="819" customFormat="1" ht="12.75" customHeight="1" x14ac:dyDescent="0.2">
      <c r="A633" s="835" t="s">
        <v>5115</v>
      </c>
      <c r="B633" s="575" t="s">
        <v>1665</v>
      </c>
      <c r="C633" s="885" t="s">
        <v>107</v>
      </c>
      <c r="D633" s="885" t="s">
        <v>4197</v>
      </c>
      <c r="E633" s="699">
        <v>11</v>
      </c>
      <c r="F633" s="1122">
        <v>426</v>
      </c>
      <c r="G633" s="1098" t="s">
        <v>36</v>
      </c>
      <c r="H633" s="1098" t="s">
        <v>36</v>
      </c>
      <c r="I633" t="n">
        <v>27.61</v>
      </c>
      <c r="J633" s="618">
        <f>(M633/I633)*100</f>
        <v>3.0333003626772177</v>
      </c>
      <c r="K633" s="832">
        <v>0.23</v>
      </c>
      <c r="L633" s="842">
        <v>4</v>
      </c>
      <c r="M633" s="609">
        <f>K633*L633</f>
        <v>0.92</v>
      </c>
      <c r="N633" s="825" t="s">
        <v>457</v>
      </c>
      <c r="O633" s="700">
        <v>0.2</v>
      </c>
      <c r="P633" s="603">
        <v>44741</v>
      </c>
      <c r="Q633" s="603">
        <v>44754</v>
      </c>
      <c r="R633" s="609">
        <f>(K633-O633)/O633*100</f>
        <v>15</v>
      </c>
      <c r="S633" s="667">
        <f>IF(INDEX(Historical!$D$7:$D$1220,MATCH(B633,Historical!$B$7:$B$1244,0))=0,"n/a",(INDEX(Historical!$C$7:$C$1222,MATCH(B633,Historical!$B$7:$B$1244,0))/INDEX(Historical!$D$7:$D$1220,MATCH(B633,Historical!$B$7:$B$1244,0))-1)*100)</f>
        <v>13.157894736842103</v>
      </c>
      <c r="T633" s="667">
        <f>IF(INDEX(Historical!$F$7:$F$1213,MATCH(B633,Historical!$B$7:$B$1244,0))=0,"n/a",((INDEX(Historical!$C$7:$C$1222,MATCH(B633,Historical!$B$7:$B$1244,0))/INDEX(Historical!$F$7:$F$1213,MATCH(B633,Historical!$B$7:$B$1244,0)))^(1/3)-1)*100)</f>
        <v>8.1425267992054184</v>
      </c>
      <c r="U633" s="667">
        <f>IF(INDEX(Historical!$H$7:$H$1213,MATCH(B633,Historical!$B$7:$B$1244,0))=0,"n/a",((INDEX(Historical!$C$7:$C$1222,MATCH(B633,Historical!$B$7:$B$1244,0))/INDEX(Historical!$H$7:$H$1213,MATCH(B633,Historical!$B$7:$B$1244,0)))^(1/5)-1)*100)</f>
        <v>9.7541468691217261</v>
      </c>
      <c r="V633" s="667">
        <f>IF(INDEX(Historical!$N$7:$N$1213,MATCH(B633,Historical!$B$7:$B$1244,0))=0,"n/a",((INDEX(Historical!$C$7:$C$1222,MATCH(B633,Historical!$B$7:$B$1244,0))/INDEX(Historical!$N$7:$N$1213,MATCH(B633,Historical!$B$7:$B$1244,0)))^(1/10)-1)*100)</f>
        <v>10.553358054616924</v>
      </c>
      <c r="W633" s="668">
        <f>IF(OR(U633&lt;=0,U633="n/a",V633&lt;=0,V633="n/a"),"n/a",U633/V633)</f>
        <v>0.92426949020785332</v>
      </c>
      <c r="X633" s="669">
        <f>IF(OR(AJ633&lt;=0,AJ633="n/a",U633&lt;=0,U633="n/a"),"n/a",U633/AJ633)</f>
        <v>0.48049984576954313</v>
      </c>
      <c r="Y633" s="640"/>
      <c r="Z633" s="618">
        <f>IF(OR(AC633&lt;0.01,AC633="n/a"),"n/a",M633/AC633*100)</f>
        <v>35.384615384615387</v>
      </c>
      <c r="AA633" s="841">
        <f>IF(OR(AC633&lt;0.01,AC633="n/a"),"n/a",I633/AC633)</f>
        <v>11.665384615384614</v>
      </c>
      <c r="AB633" s="842">
        <v>12</v>
      </c>
      <c r="AC633" s="821">
        <v>2.6</v>
      </c>
      <c r="AD633" s="821" t="s">
        <v>135</v>
      </c>
      <c r="AE633" s="821">
        <v>4.38</v>
      </c>
      <c r="AF633" s="821">
        <v>1.2</v>
      </c>
      <c r="AG633" s="821">
        <v>9.8000000000000007</v>
      </c>
      <c r="AH633" s="821">
        <v>47.699999999999996</v>
      </c>
      <c r="AI633" s="821">
        <v>-2.34</v>
      </c>
      <c r="AJ633" s="821">
        <v>20.3</v>
      </c>
      <c r="AK633" s="821" t="s">
        <v>135</v>
      </c>
      <c r="AL633" s="833">
        <v>2270</v>
      </c>
      <c r="AM633" s="827">
        <v>5.0999999999999996</v>
      </c>
      <c r="AN633" s="821">
        <v>0.14000000000000001</v>
      </c>
      <c r="AO633" s="705">
        <f>IF(U633="n/a","n/a",IF(AA633&lt;0,"n/a",IF(AA633="n/a","n/a",J633+U633-AA633)))</f>
        <v>1.122062616414329</v>
      </c>
      <c r="AP633" s="706">
        <f>IF(U633="n/a","n/a",J633+U633)</f>
        <v>12.787447231798943</v>
      </c>
      <c r="AQ633" s="843">
        <f>IF(OR(AC633&lt;0.01,AC633="n/a",AF633="n/a"),"n/a",(I633/SQRT(22.5*AC633*(I633/AF633))-1)*100)</f>
        <v>-21.123270468797561</v>
      </c>
      <c r="AR633" s="618">
        <f>INDEX(Historical!$C$7:$C$1222,MATCH(B633,Historical!$B$7:$B$1244,0))*IF(AH633="n/a",1.03,IF(AH633&lt;0,1.01,IF(AH633&gt;10,1.1,(1+AH633/100))))</f>
        <v>0.94600000000000006</v>
      </c>
      <c r="AS633" s="841">
        <f>IF($AI633="n/a",1.03*AR633,IF($AI633&lt;0,1.01*AR633,IF($AI633&gt;10,1.1*AR633,(1+$AI633/100)*AR633)))</f>
        <v>0.95546000000000009</v>
      </c>
      <c r="AT633" s="841">
        <f>IF($AK633="n/a",1.03*AS633,IF($AK633&lt;0,1.01*AS633,IF($AK633&gt;10,1.1*AS633,(1+$AK633/100)*AS633)))</f>
        <v>0.9841238000000001</v>
      </c>
      <c r="AU633" s="841">
        <f>IF($AK633="n/a",1.03*AT633,IF($AK633&lt;0,1.01*AT633,IF($AK633&gt;10,1.1*AT633,(1+$AK633/100)*AT633)))</f>
        <v>1.0136475140000001</v>
      </c>
      <c r="AV633" s="841">
        <f>IF($AK633="n/a",1.03*AU633,IF($AK633&lt;0,1.01*AU633,IF($AK633&gt;10,1.1*AU633,(1+$AK633/100)*AU633)))</f>
        <v>1.0440569394200001</v>
      </c>
      <c r="AW633" s="618">
        <f>SUM(AR633:AV633)</f>
        <v>4.9432882534200004</v>
      </c>
      <c r="AX633" s="713">
        <f>AW633/I633*100</f>
        <v>16.298345708605343</v>
      </c>
      <c r="AY633" s="887">
        <v>0.99</v>
      </c>
      <c r="AZ633" s="827">
        <v>15.85</v>
      </c>
      <c r="BA633" s="827">
        <v>-9.26</v>
      </c>
      <c r="BB633" s="827">
        <v>-0.55999999999999994</v>
      </c>
      <c r="BC633" s="827">
        <v>2.1800000000000002</v>
      </c>
      <c r="BD633" s="861"/>
      <c r="BE633" s="594">
        <v>2012</v>
      </c>
      <c r="BF633" s="853">
        <f>IF(BE633&gt;2020,0,IF(BE633&gt;2008,1,IF(BE633&gt;2001,2,IF(BE633&gt;1990,3,IF(BE633&gt;1980,4,IF(BE633&gt;1973,5,IF(BE633&gt;1970,6,IF(BE633&gt;1960,7,IF(BE633&gt;1958,8,IF(BE633&gt;1953,9,10))))))))))</f>
        <v>1</v>
      </c>
      <c r="BG633" s="837">
        <v>1.0999999999999999</v>
      </c>
      <c r="BH633" s="820" t="s">
        <v>4443</v>
      </c>
      <c r="BI633" s="820" t="s">
        <v>4444</v>
      </c>
    </row>
    <row r="634" spans="1:61" s="819" customFormat="1" ht="12.75" customHeight="1" x14ac:dyDescent="0.2">
      <c r="A634" s="826" t="s">
        <v>5116</v>
      </c>
      <c r="B634" s="575" t="s">
        <v>795</v>
      </c>
      <c r="C634" s="885" t="s">
        <v>177</v>
      </c>
      <c r="D634" s="885" t="s">
        <v>4195</v>
      </c>
      <c r="E634" s="699">
        <v>18</v>
      </c>
      <c r="F634" s="1122">
        <v>228</v>
      </c>
      <c r="G634" s="1098" t="s">
        <v>105</v>
      </c>
      <c r="H634" s="1098" t="s">
        <v>105</v>
      </c>
      <c r="I634" s="829">
        <v>1780.19</v>
      </c>
      <c r="J634" s="618">
        <f>(M634/I634)*100</f>
        <v>0.73025912964346495</v>
      </c>
      <c r="K634" s="832">
        <v>3.25</v>
      </c>
      <c r="L634" s="842">
        <v>4</v>
      </c>
      <c r="M634" s="609">
        <f>K634*L634</f>
        <v>13</v>
      </c>
      <c r="N634" s="825" t="s">
        <v>147</v>
      </c>
      <c r="O634" s="700">
        <v>3</v>
      </c>
      <c r="P634" s="603">
        <v>44992</v>
      </c>
      <c r="Q634" s="603">
        <v>45000</v>
      </c>
      <c r="R634" s="609">
        <f>(K634-O634)/O634*100</f>
        <v>8.3333333333333321</v>
      </c>
      <c r="S634" s="667">
        <f>IF(INDEX(Historical!$D$7:$D$1220,MATCH(B634,Historical!$B$7:$B$1244,0))=0,"n/a",(INDEX(Historical!$C$7:$C$1222,MATCH(B634,Historical!$B$7:$B$1244,0))/INDEX(Historical!$D$7:$D$1220,MATCH(B634,Historical!$B$7:$B$1244,0))-1)*100)</f>
        <v>9.0909090909090828</v>
      </c>
      <c r="T634" s="667">
        <f>IF(INDEX(Historical!$F$7:$F$1213,MATCH(B634,Historical!$B$7:$B$1244,0))=0,"n/a",((INDEX(Historical!$C$7:$C$1222,MATCH(B634,Historical!$B$7:$B$1244,0))/INDEX(Historical!$F$7:$F$1213,MATCH(B634,Historical!$B$7:$B$1244,0)))^(1/3)-1)*100)</f>
        <v>89.98285031859929</v>
      </c>
      <c r="U634" s="667">
        <f>IF(INDEX(Historical!$H$7:$H$1213,MATCH(B634,Historical!$B$7:$B$1244,0))=0,"n/a",((INDEX(Historical!$C$7:$C$1222,MATCH(B634,Historical!$B$7:$B$1244,0))/INDEX(Historical!$H$7:$H$1213,MATCH(B634,Historical!$B$7:$B$1244,0)))^(1/5)-1)*100)</f>
        <v>102.7788428029329</v>
      </c>
      <c r="V634" s="667">
        <f>IF(INDEX(Historical!$N$7:$N$1213,MATCH(B634,Historical!$B$7:$B$1244,0))=0,"n/a",((INDEX(Historical!$C$7:$C$1222,MATCH(B634,Historical!$B$7:$B$1244,0))/INDEX(Historical!$N$7:$N$1213,MATCH(B634,Historical!$B$7:$B$1244,0)))^(1/10)-1)*100)</f>
        <v>48.506458365344905</v>
      </c>
      <c r="W634" s="668">
        <f>IF(OR(U634&lt;=0,U634="n/a",V634&lt;=0,V634="n/a"),"n/a",U634/V634)</f>
        <v>2.1188692447676725</v>
      </c>
      <c r="X634" s="669">
        <f>IF(OR(AJ634&lt;=0,AJ634="n/a",U634&lt;=0,U634="n/a"),"n/a",U634/AJ634)</f>
        <v>2.8470593574219638</v>
      </c>
      <c r="Y634" s="831"/>
      <c r="Z634" s="618">
        <f>IF(OR(AC634&lt;0.01,AC634="n/a"),"n/a",M634/AC634*100)</f>
        <v>22.503029253938028</v>
      </c>
      <c r="AA634" s="841">
        <f>IF(OR(AC634&lt;0.01,AC634="n/a"),"n/a",I634/AC634)</f>
        <v>30.815128959667646</v>
      </c>
      <c r="AB634" s="842">
        <v>12</v>
      </c>
      <c r="AC634" s="821">
        <v>57.77</v>
      </c>
      <c r="AD634" s="821">
        <v>1.54</v>
      </c>
      <c r="AE634" s="821">
        <v>20.56</v>
      </c>
      <c r="AF634" s="821">
        <v>17.72</v>
      </c>
      <c r="AG634" s="822">
        <v>62.3</v>
      </c>
      <c r="AH634" s="821">
        <v>65.900000000000006</v>
      </c>
      <c r="AI634" s="821" t="s">
        <v>135</v>
      </c>
      <c r="AJ634" s="821">
        <v>36.1</v>
      </c>
      <c r="AK634" s="821">
        <v>20.03</v>
      </c>
      <c r="AL634" s="833">
        <v>13720</v>
      </c>
      <c r="AM634" s="827">
        <v>0.80999999999999994</v>
      </c>
      <c r="AN634" s="821">
        <v>0</v>
      </c>
      <c r="AO634" s="705">
        <f>IF(U634="n/a","n/a",IF(AA634&lt;0,"n/a",IF(AA634="n/a","n/a",J634+U634-AA634)))</f>
        <v>72.693972972908725</v>
      </c>
      <c r="AP634" s="706">
        <f>IF(U634="n/a","n/a",J634+U634)</f>
        <v>103.50910193257637</v>
      </c>
      <c r="AQ634" s="843">
        <f>IF(OR(AC634&lt;0.01,AC634="n/a",AF634="n/a"),"n/a",(I634/SQRT(22.5*AC634*(I634/AF634))-1)*100)</f>
        <v>392.63197224040528</v>
      </c>
      <c r="AR634" s="618">
        <f>INDEX(Historical!$C$7:$C$1222,MATCH(B634,Historical!$B$7:$B$1244,0))*IF(AH634="n/a",1.03,IF(AH634&lt;0,1.01,IF(AH634&gt;10,1.1,(1+AH634/100))))</f>
        <v>13.200000000000001</v>
      </c>
      <c r="AS634" s="841">
        <f>IF($AI634="n/a",1.03*AR634,IF($AI634&lt;0,1.01*AR634,IF($AI634&gt;10,1.1*AR634,(1+$AI634/100)*AR634)))</f>
        <v>13.596000000000002</v>
      </c>
      <c r="AT634" s="841">
        <f>IF($AK634="n/a",1.03*AS634,IF($AK634&lt;0,1.01*AS634,IF($AK634&gt;10,1.1*AS634,(1+$AK634/100)*AS634)))</f>
        <v>14.955600000000004</v>
      </c>
      <c r="AU634" s="841">
        <f>IF($AK634="n/a",1.03*AT634,IF($AK634&lt;0,1.01*AT634,IF($AK634&gt;10,1.1*AT634,(1+$AK634/100)*AT634)))</f>
        <v>16.451160000000005</v>
      </c>
      <c r="AV634" s="841">
        <f>IF($AK634="n/a",1.03*AU634,IF($AK634&lt;0,1.01*AU634,IF($AK634&gt;10,1.1*AU634,(1+$AK634/100)*AU634)))</f>
        <v>18.096276000000007</v>
      </c>
      <c r="AW634" s="618">
        <f>SUM(AR634:AV634)</f>
        <v>76.299036000000015</v>
      </c>
      <c r="AX634" s="713">
        <f>AW634/I634*100</f>
        <v>4.286005201691955</v>
      </c>
      <c r="AY634" s="887">
        <v>1.91</v>
      </c>
      <c r="AZ634" s="827">
        <v>67.28</v>
      </c>
      <c r="BA634" s="827">
        <v>-35.010000000000005</v>
      </c>
      <c r="BB634" s="827">
        <v>-15.22</v>
      </c>
      <c r="BC634" s="827">
        <v>-8.5500000000000007</v>
      </c>
      <c r="BD634" s="861"/>
      <c r="BE634" s="594">
        <v>2004</v>
      </c>
      <c r="BF634" s="853">
        <f>IF(BE634&gt;2020,0,IF(BE634&gt;2008,1,IF(BE634&gt;2001,2,IF(BE634&gt;1990,3,IF(BE634&gt;1980,4,IF(BE634&gt;1973,5,IF(BE634&gt;1970,6,IF(BE634&gt;1960,7,IF(BE634&gt;1958,8,IF(BE634&gt;1953,9,10))))))))))</f>
        <v>2</v>
      </c>
      <c r="BG634" s="837">
        <v>53.7</v>
      </c>
      <c r="BH634" s="820" t="s">
        <v>4443</v>
      </c>
      <c r="BI634" s="820" t="s">
        <v>4444</v>
      </c>
    </row>
    <row r="635" spans="1:61" s="819" customFormat="1" ht="12.75" customHeight="1" x14ac:dyDescent="0.2">
      <c r="A635" s="819" t="s">
        <v>5117</v>
      </c>
      <c r="B635" s="575" t="s">
        <v>358</v>
      </c>
      <c r="C635" s="885" t="s">
        <v>127</v>
      </c>
      <c r="D635" s="885" t="s">
        <v>4186</v>
      </c>
      <c r="E635" s="699">
        <v>56</v>
      </c>
      <c r="F635" s="1122">
        <v>18</v>
      </c>
      <c r="G635" s="1097" t="s">
        <v>105</v>
      </c>
      <c r="H635" s="1097" t="s">
        <v>105</v>
      </c>
      <c r="I635" s="821">
        <v>44.03</v>
      </c>
      <c r="J635" s="618">
        <f>(M635/I635)*100</f>
        <v>0.81762434703611164</v>
      </c>
      <c r="K635" s="832">
        <v>0.09</v>
      </c>
      <c r="L635" s="842">
        <v>4</v>
      </c>
      <c r="M635" s="609">
        <f>K635*L635</f>
        <v>0.36</v>
      </c>
      <c r="N635" s="825" t="s">
        <v>193</v>
      </c>
      <c r="O635" s="703">
        <v>8.7378640776699018E-2</v>
      </c>
      <c r="P635" s="603">
        <v>44729</v>
      </c>
      <c r="Q635" s="603">
        <v>44749</v>
      </c>
      <c r="R635" s="609">
        <f>(K635-O635)/O635*100</f>
        <v>3.0000000000000093</v>
      </c>
      <c r="S635" s="667">
        <f>IF(INDEX(Historical!$D$7:$D$1220,MATCH(B635,Historical!$B$7:$B$1244,0))=0,"n/a",(INDEX(Historical!$C$7:$C$1222,MATCH(B635,Historical!$B$7:$B$1244,0))/INDEX(Historical!$D$7:$D$1220,MATCH(B635,Historical!$B$7:$B$1244,0))-1)*100)</f>
        <v>3.0000000000000027</v>
      </c>
      <c r="T635" s="667">
        <f>IF(INDEX(Historical!$F$7:$F$1213,MATCH(B635,Historical!$B$7:$B$1244,0))=0,"n/a",((INDEX(Historical!$C$7:$C$1222,MATCH(B635,Historical!$B$7:$B$1244,0))/INDEX(Historical!$F$7:$F$1213,MATCH(B635,Historical!$B$7:$B$1244,0)))^(1/3)-1)*100)</f>
        <v>3.0000000000000027</v>
      </c>
      <c r="U635" s="667">
        <f>IF(INDEX(Historical!$H$7:$H$1213,MATCH(B635,Historical!$B$7:$B$1244,0))=0,"n/a",((INDEX(Historical!$C$7:$C$1222,MATCH(B635,Historical!$B$7:$B$1244,0))/INDEX(Historical!$H$7:$H$1213,MATCH(B635,Historical!$B$7:$B$1244,0)))^(1/5)-1)*100)</f>
        <v>3.0000000000000027</v>
      </c>
      <c r="V635" s="667">
        <f>IF(INDEX(Historical!$N$7:$N$1213,MATCH(B635,Historical!$B$7:$B$1244,0))=0,"n/a",((INDEX(Historical!$C$7:$C$1222,MATCH(B635,Historical!$B$7:$B$1244,0))/INDEX(Historical!$N$7:$N$1213,MATCH(B635,Historical!$B$7:$B$1244,0)))^(1/10)-1)*100)</f>
        <v>4.4519275182816953</v>
      </c>
      <c r="W635" s="668">
        <f>IF(OR(U635&lt;=0,U635="n/a",V635&lt;=0,V635="n/a"),"n/a",U635/V635)</f>
        <v>0.67386541844641457</v>
      </c>
      <c r="X635" s="669">
        <f>IF(OR(AJ635&lt;=0,AJ635="n/a",U635&lt;=0,U635="n/a"),"n/a",U635/AJ635)</f>
        <v>4.2857142857142891</v>
      </c>
      <c r="Y635" s="641" t="s">
        <v>359</v>
      </c>
      <c r="Z635" s="618">
        <f>IF(OR(AC635&lt;0.01,AC635="n/a"),"n/a",M635/AC635*100)</f>
        <v>34.95145631067961</v>
      </c>
      <c r="AA635" s="841">
        <f>IF(OR(AC635&lt;0.01,AC635="n/a"),"n/a",I635/AC635)</f>
        <v>42.747572815533978</v>
      </c>
      <c r="AB635" s="842">
        <v>12</v>
      </c>
      <c r="AC635" s="821">
        <v>1.03</v>
      </c>
      <c r="AD635" s="821">
        <v>4.7300000000000004</v>
      </c>
      <c r="AE635" s="821">
        <v>4.67</v>
      </c>
      <c r="AF635" s="821">
        <v>3.87</v>
      </c>
      <c r="AG635" s="821">
        <v>9.1</v>
      </c>
      <c r="AH635" s="821">
        <v>12.5</v>
      </c>
      <c r="AI635" s="821" t="s">
        <v>135</v>
      </c>
      <c r="AJ635" s="821">
        <v>0.70000000000000007</v>
      </c>
      <c r="AK635" s="821">
        <v>9</v>
      </c>
      <c r="AL635" s="833">
        <v>3100</v>
      </c>
      <c r="AM635" s="827">
        <v>35.29</v>
      </c>
      <c r="AN635" s="821">
        <v>0.01</v>
      </c>
      <c r="AO635" s="705">
        <f>IF(U635="n/a","n/a",IF(AA635&lt;0,"n/a",IF(AA635="n/a","n/a",J635+U635-AA635)))</f>
        <v>-38.929948468497862</v>
      </c>
      <c r="AP635" s="706">
        <f>IF(U635="n/a","n/a",J635+U635)</f>
        <v>3.8176243470361144</v>
      </c>
      <c r="AQ635" s="843">
        <f>IF(OR(AC635&lt;0.01,AC635="n/a",AF635="n/a"),"n/a",(I635/SQRT(22.5*AC635*(I635/AF635))-1)*100)</f>
        <v>171.15645897289343</v>
      </c>
      <c r="AR635" s="618">
        <f>INDEX(Historical!$C$7:$C$1222,MATCH(B635,Historical!$B$7:$B$1244,0))*IF(AH635="n/a",1.03,IF(AH635&lt;0,1.01,IF(AH635&gt;10,1.1,(1+AH635/100))))</f>
        <v>0.39023300970873787</v>
      </c>
      <c r="AS635" s="841">
        <f>IF($AI635="n/a",1.03*AR635,IF($AI635&lt;0,1.01*AR635,IF($AI635&gt;10,1.1*AR635,(1+$AI635/100)*AR635)))</f>
        <v>0.40194000000000002</v>
      </c>
      <c r="AT635" s="841">
        <f>IF($AK635="n/a",1.03*AS635,IF($AK635&lt;0,1.01*AS635,IF($AK635&gt;10,1.1*AS635,(1+$AK635/100)*AS635)))</f>
        <v>0.43811460000000008</v>
      </c>
      <c r="AU635" s="841">
        <f>IF($AK635="n/a",1.03*AT635,IF($AK635&lt;0,1.01*AT635,IF($AK635&gt;10,1.1*AT635,(1+$AK635/100)*AT635)))</f>
        <v>0.4775449140000001</v>
      </c>
      <c r="AV635" s="841">
        <f>IF($AK635="n/a",1.03*AU635,IF($AK635&lt;0,1.01*AU635,IF($AK635&gt;10,1.1*AU635,(1+$AK635/100)*AU635)))</f>
        <v>0.52052395626000014</v>
      </c>
      <c r="AW635" s="618">
        <f>SUM(AR635:AV635)</f>
        <v>2.2283564799687383</v>
      </c>
      <c r="AX635" s="713">
        <f>AW635/I635*100</f>
        <v>5.0609958663836894</v>
      </c>
      <c r="AY635" s="887">
        <v>0.14000000000000001</v>
      </c>
      <c r="AZ635" s="827">
        <v>41.83</v>
      </c>
      <c r="BA635" s="827">
        <v>-7.2900000000000009</v>
      </c>
      <c r="BB635" s="827">
        <v>-0.89999999999999991</v>
      </c>
      <c r="BC635" s="827">
        <v>14.45</v>
      </c>
      <c r="BD635" s="861"/>
      <c r="BE635" s="594">
        <v>1967</v>
      </c>
      <c r="BF635" s="853">
        <f>IF(BE635&gt;2020,0,IF(BE635&gt;2008,1,IF(BE635&gt;2001,2,IF(BE635&gt;1990,3,IF(BE635&gt;1980,4,IF(BE635&gt;1973,5,IF(BE635&gt;1970,6,IF(BE635&gt;1960,7,IF(BE635&gt;1958,8,IF(BE635&gt;1953,9,10))))))))))</f>
        <v>7</v>
      </c>
      <c r="BG635" s="837">
        <v>7.0000000000000009</v>
      </c>
      <c r="BH635" s="820" t="s">
        <v>4443</v>
      </c>
      <c r="BI635" s="820" t="s">
        <v>4444</v>
      </c>
    </row>
    <row r="636" spans="1:61" s="819" customFormat="1" ht="12.75" customHeight="1" x14ac:dyDescent="0.2">
      <c r="A636" s="819" t="s">
        <v>5118</v>
      </c>
      <c r="B636" s="575" t="s">
        <v>799</v>
      </c>
      <c r="C636" s="885" t="s">
        <v>107</v>
      </c>
      <c r="D636" s="885" t="s">
        <v>4193</v>
      </c>
      <c r="E636" s="699">
        <v>30</v>
      </c>
      <c r="F636" s="1122">
        <v>106</v>
      </c>
      <c r="G636" s="1105" t="s">
        <v>105</v>
      </c>
      <c r="H636" s="1105" t="s">
        <v>105</v>
      </c>
      <c r="I636" s="829">
        <v>121.03</v>
      </c>
      <c r="J636" s="618">
        <f>(M636/I636)*100</f>
        <v>1.6194331983805668</v>
      </c>
      <c r="K636" s="832">
        <v>0.49</v>
      </c>
      <c r="L636" s="842">
        <v>4</v>
      </c>
      <c r="M636" s="609">
        <f>K636*L636</f>
        <v>1.96</v>
      </c>
      <c r="N636" s="825" t="s">
        <v>147</v>
      </c>
      <c r="O636" s="700">
        <v>0.44500000000000001</v>
      </c>
      <c r="P636" s="603">
        <v>44979</v>
      </c>
      <c r="Q636" s="603">
        <v>45001</v>
      </c>
      <c r="R636" s="609">
        <f>(K636-O636)/O636*100</f>
        <v>10.112359550561795</v>
      </c>
      <c r="S636" s="667">
        <f>IF(INDEX(Historical!$D$7:$D$1220,MATCH(B636,Historical!$B$7:$B$1244,0))=0,"n/a",(INDEX(Historical!$C$7:$C$1222,MATCH(B636,Historical!$B$7:$B$1244,0))/INDEX(Historical!$D$7:$D$1220,MATCH(B636,Historical!$B$7:$B$1244,0))-1)*100)</f>
        <v>9.8765432098765427</v>
      </c>
      <c r="T636" s="667">
        <f>IF(INDEX(Historical!$F$7:$F$1213,MATCH(B636,Historical!$B$7:$B$1244,0))=0,"n/a",((INDEX(Historical!$C$7:$C$1222,MATCH(B636,Historical!$B$7:$B$1244,0))/INDEX(Historical!$F$7:$F$1213,MATCH(B636,Historical!$B$7:$B$1244,0)))^(1/3)-1)*100)</f>
        <v>7.3212782606484783</v>
      </c>
      <c r="U636" s="667">
        <f>IF(INDEX(Historical!$H$7:$H$1213,MATCH(B636,Historical!$B$7:$B$1244,0))=0,"n/a",((INDEX(Historical!$C$7:$C$1222,MATCH(B636,Historical!$B$7:$B$1244,0))/INDEX(Historical!$H$7:$H$1213,MATCH(B636,Historical!$B$7:$B$1244,0)))^(1/5)-1)*100)</f>
        <v>5.2223951198590024</v>
      </c>
      <c r="V636" s="667">
        <f>IF(INDEX(Historical!$N$7:$N$1213,MATCH(B636,Historical!$B$7:$B$1244,0))=0,"n/a",((INDEX(Historical!$C$7:$C$1222,MATCH(B636,Historical!$B$7:$B$1244,0))/INDEX(Historical!$N$7:$N$1213,MATCH(B636,Historical!$B$7:$B$1244,0)))^(1/10)-1)*100)</f>
        <v>3.3525040455574251</v>
      </c>
      <c r="W636" s="668">
        <f>IF(OR(U636&lt;=0,U636="n/a",V636&lt;=0,V636="n/a"),"n/a",U636/V636)</f>
        <v>1.5577595280696128</v>
      </c>
      <c r="X636" s="669">
        <f>IF(OR(AJ636&lt;=0,AJ636="n/a",U636&lt;=0,U636="n/a"),"n/a",U636/AJ636)</f>
        <v>0.10239990431096083</v>
      </c>
      <c r="Y636" s="831" t="s">
        <v>800</v>
      </c>
      <c r="Z636" s="618">
        <f>IF(OR(AC636&lt;0.01,AC636="n/a"),"n/a",M636/AC636*100)</f>
        <v>65.551839464882931</v>
      </c>
      <c r="AA636" s="841">
        <f>IF(OR(AC636&lt;0.01,AC636="n/a"),"n/a",I636/AC636)</f>
        <v>40.478260869565212</v>
      </c>
      <c r="AB636" s="842">
        <v>12</v>
      </c>
      <c r="AC636" s="821">
        <v>2.99</v>
      </c>
      <c r="AD636" s="821">
        <v>2.39</v>
      </c>
      <c r="AE636" s="821">
        <v>8.83</v>
      </c>
      <c r="AF636" s="821">
        <v>4.83</v>
      </c>
      <c r="AG636" s="821">
        <v>3.5000000000000004</v>
      </c>
      <c r="AH636" s="821">
        <v>399.2</v>
      </c>
      <c r="AI636" s="821">
        <v>13.81</v>
      </c>
      <c r="AJ636" s="821">
        <v>51</v>
      </c>
      <c r="AK636" s="821">
        <v>17</v>
      </c>
      <c r="AL636" s="833">
        <v>58530</v>
      </c>
      <c r="AM636" s="827">
        <v>55.000000000000007</v>
      </c>
      <c r="AN636" s="821">
        <v>0.35</v>
      </c>
      <c r="AO636" s="705">
        <f>IF(U636="n/a","n/a",IF(AA636&lt;0,"n/a",IF(AA636="n/a","n/a",J636+U636-AA636)))</f>
        <v>-33.63643255132564</v>
      </c>
      <c r="AP636" s="706">
        <f>IF(U636="n/a","n/a",J636+U636)</f>
        <v>6.8418283182395694</v>
      </c>
      <c r="AQ636" s="843">
        <f>IF(OR(AC636&lt;0.01,AC636="n/a",AF636="n/a"),"n/a",(I636/SQRT(22.5*AC636*(I636/AF636))-1)*100)</f>
        <v>194.77675168393679</v>
      </c>
      <c r="AR636" s="618">
        <f>INDEX(Historical!$C$7:$C$1222,MATCH(B636,Historical!$B$7:$B$1244,0))*IF(AH636="n/a",1.03,IF(AH636&lt;0,1.01,IF(AH636&gt;10,1.1,(1+AH636/100))))</f>
        <v>1.9580000000000002</v>
      </c>
      <c r="AS636" s="841">
        <f>IF($AI636="n/a",1.03*AR636,IF($AI636&lt;0,1.01*AR636,IF($AI636&gt;10,1.1*AR636,(1+$AI636/100)*AR636)))</f>
        <v>2.1538000000000004</v>
      </c>
      <c r="AT636" s="841">
        <f>IF($AK636="n/a",1.03*AS636,IF($AK636&lt;0,1.01*AS636,IF($AK636&gt;10,1.1*AS636,(1+$AK636/100)*AS636)))</f>
        <v>2.3691800000000005</v>
      </c>
      <c r="AU636" s="841">
        <f>IF($AK636="n/a",1.03*AT636,IF($AK636&lt;0,1.01*AT636,IF($AK636&gt;10,1.1*AT636,(1+$AK636/100)*AT636)))</f>
        <v>2.6060980000000007</v>
      </c>
      <c r="AV636" s="841">
        <f>IF($AK636="n/a",1.03*AU636,IF($AK636&lt;0,1.01*AU636,IF($AK636&gt;10,1.1*AU636,(1+$AK636/100)*AU636)))</f>
        <v>2.8667078000000008</v>
      </c>
      <c r="AW636" s="618">
        <f>SUM(AR636:AV636)</f>
        <v>11.953785800000002</v>
      </c>
      <c r="AX636" s="713">
        <f>AW636/I636*100</f>
        <v>9.8767130463521458</v>
      </c>
      <c r="AY636" s="887">
        <v>0.57999999999999996</v>
      </c>
      <c r="AZ636" s="827">
        <v>32.200000000000003</v>
      </c>
      <c r="BA636" s="827">
        <v>-3.42</v>
      </c>
      <c r="BB636" s="827">
        <v>2.87</v>
      </c>
      <c r="BC636" s="827">
        <v>10.530000000000001</v>
      </c>
      <c r="BD636" s="861"/>
      <c r="BE636" s="594">
        <v>1995</v>
      </c>
      <c r="BF636" s="853">
        <f>IF(BE636&gt;2020,0,IF(BE636&gt;2008,1,IF(BE636&gt;2001,2,IF(BE636&gt;1990,3,IF(BE636&gt;1980,4,IF(BE636&gt;1973,5,IF(BE636&gt;1970,6,IF(BE636&gt;1960,7,IF(BE636&gt;1958,8,IF(BE636&gt;1953,9,10))))))))))</f>
        <v>3</v>
      </c>
      <c r="BG636" s="837">
        <v>2.1999999999999997</v>
      </c>
      <c r="BH636" s="820" t="s">
        <v>4443</v>
      </c>
      <c r="BI636" s="820" t="s">
        <v>4444</v>
      </c>
    </row>
    <row r="637" spans="1:61" s="819" customFormat="1" ht="12.75" customHeight="1" x14ac:dyDescent="0.2">
      <c r="A637" s="835" t="s">
        <v>5119</v>
      </c>
      <c r="B637" s="575" t="s">
        <v>1673</v>
      </c>
      <c r="C637" s="885" t="s">
        <v>111</v>
      </c>
      <c r="D637" s="885" t="s">
        <v>210</v>
      </c>
      <c r="E637" s="699">
        <v>13</v>
      </c>
      <c r="F637" s="1122">
        <v>324</v>
      </c>
      <c r="G637" s="1116" t="s">
        <v>105</v>
      </c>
      <c r="H637" s="1116" t="s">
        <v>105</v>
      </c>
      <c r="I637" t="n">
        <v>23.15</v>
      </c>
      <c r="J637" s="618">
        <f>(M637/I637)*100</f>
        <v>3.7262629881762805</v>
      </c>
      <c r="K637" s="832">
        <v>0.26</v>
      </c>
      <c r="L637" s="842">
        <v>4</v>
      </c>
      <c r="M637" s="609">
        <f>K637*L637</f>
        <v>1.04</v>
      </c>
      <c r="N637" s="825" t="s">
        <v>159</v>
      </c>
      <c r="O637" s="700">
        <v>0.23</v>
      </c>
      <c r="P637" s="603">
        <v>44938</v>
      </c>
      <c r="Q637" s="603">
        <v>44957</v>
      </c>
      <c r="R637" s="609">
        <f>(K637-O637)/O637*100</f>
        <v>13.043478260869565</v>
      </c>
      <c r="S637" s="667">
        <f>IF(INDEX(Historical!$D$7:$D$1220,MATCH(B637,Historical!$B$7:$B$1244,0))=0,"n/a",(INDEX(Historical!$C$7:$C$1222,MATCH(B637,Historical!$B$7:$B$1244,0))/INDEX(Historical!$D$7:$D$1220,MATCH(B637,Historical!$B$7:$B$1244,0))-1)*100)</f>
        <v>9.5238095238095344</v>
      </c>
      <c r="T637" s="667">
        <f>IF(INDEX(Historical!$F$7:$F$1213,MATCH(B637,Historical!$B$7:$B$1244,0))=0,"n/a",((INDEX(Historical!$C$7:$C$1222,MATCH(B637,Historical!$B$7:$B$1244,0))/INDEX(Historical!$F$7:$F$1213,MATCH(B637,Historical!$B$7:$B$1244,0)))^(1/3)-1)*100)</f>
        <v>12.858935886850031</v>
      </c>
      <c r="U637" s="667">
        <f>IF(INDEX(Historical!$H$7:$H$1213,MATCH(B637,Historical!$B$7:$B$1244,0))=0,"n/a",((INDEX(Historical!$C$7:$C$1222,MATCH(B637,Historical!$B$7:$B$1244,0))/INDEX(Historical!$H$7:$H$1213,MATCH(B637,Historical!$B$7:$B$1244,0)))^(1/5)-1)*100)</f>
        <v>13.896221858789914</v>
      </c>
      <c r="V637" s="667">
        <f>IF(INDEX(Historical!$N$7:$N$1213,MATCH(B637,Historical!$B$7:$B$1244,0))=0,"n/a",((INDEX(Historical!$C$7:$C$1222,MATCH(B637,Historical!$B$7:$B$1244,0))/INDEX(Historical!$N$7:$N$1213,MATCH(B637,Historical!$B$7:$B$1244,0)))^(1/10)-1)*100)</f>
        <v>16.486550074616211</v>
      </c>
      <c r="W637" s="668">
        <f>IF(OR(U637&lt;=0,U637="n/a",V637&lt;=0,V637="n/a"),"n/a",U637/V637)</f>
        <v>0.84288233717164762</v>
      </c>
      <c r="X637" s="669">
        <f>IF(OR(AJ637&lt;=0,AJ637="n/a",U637&lt;=0,U637="n/a"),"n/a",U637/AJ637)</f>
        <v>1.9035920354506732</v>
      </c>
      <c r="Y637" s="640"/>
      <c r="Z637" s="618">
        <f>IF(OR(AC637&lt;0.01,AC637="n/a"),"n/a",M637/AC637*100)</f>
        <v>100.97087378640776</v>
      </c>
      <c r="AA637" s="841">
        <f>IF(OR(AC637&lt;0.01,AC637="n/a"),"n/a",I637/AC637)</f>
        <v>27.097087378640776</v>
      </c>
      <c r="AB637" s="842">
        <v>12</v>
      </c>
      <c r="AC637" s="821">
        <v>1.03</v>
      </c>
      <c r="AD637" s="821">
        <v>2.65</v>
      </c>
      <c r="AE637" s="821">
        <v>1.1100000000000001</v>
      </c>
      <c r="AF637" s="821">
        <v>2.1800000000000002</v>
      </c>
      <c r="AG637" s="821">
        <v>5.8999999999999995</v>
      </c>
      <c r="AH637" s="821">
        <v>152.69999999999999</v>
      </c>
      <c r="AI637" s="821">
        <v>4.17</v>
      </c>
      <c r="AJ637" s="821">
        <v>7.3</v>
      </c>
      <c r="AK637" s="821">
        <v>10</v>
      </c>
      <c r="AL637" s="833">
        <v>2200</v>
      </c>
      <c r="AM637" s="827">
        <v>0.2</v>
      </c>
      <c r="AN637" s="821">
        <v>5.54</v>
      </c>
      <c r="AO637" s="705">
        <f>IF(U637="n/a","n/a",IF(AA637&lt;0,"n/a",IF(AA637="n/a","n/a",J637+U637-AA637)))</f>
        <v>-9.4746025316745808</v>
      </c>
      <c r="AP637" s="706">
        <f>IF(U637="n/a","n/a",J637+U637)</f>
        <v>17.622484846966195</v>
      </c>
      <c r="AQ637" s="843">
        <f>IF(OR(AC637&lt;0.01,AC637="n/a",AF637="n/a"),"n/a",(I637/SQRT(22.5*AC637*(I637/AF637))-1)*100)</f>
        <v>62.031067645733899</v>
      </c>
      <c r="AR637" s="618">
        <f>INDEX(Historical!$C$7:$C$1222,MATCH(B637,Historical!$B$7:$B$1244,0))*IF(AH637="n/a",1.03,IF(AH637&lt;0,1.01,IF(AH637&gt;10,1.1,(1+AH637/100))))</f>
        <v>1.0120000000000002</v>
      </c>
      <c r="AS637" s="841">
        <f>IF($AI637="n/a",1.03*AR637,IF($AI637&lt;0,1.01*AR637,IF($AI637&gt;10,1.1*AR637,(1+$AI637/100)*AR637)))</f>
        <v>1.0542004000000003</v>
      </c>
      <c r="AT637" s="841">
        <f>IF($AK637="n/a",1.03*AS637,IF($AK637&lt;0,1.01*AS637,IF($AK637&gt;10,1.1*AS637,(1+$AK637/100)*AS637)))</f>
        <v>1.1596204400000003</v>
      </c>
      <c r="AU637" s="841">
        <f>IF($AK637="n/a",1.03*AT637,IF($AK637&lt;0,1.01*AT637,IF($AK637&gt;10,1.1*AT637,(1+$AK637/100)*AT637)))</f>
        <v>1.2755824840000005</v>
      </c>
      <c r="AV637" s="841">
        <f>IF($AK637="n/a",1.03*AU637,IF($AK637&lt;0,1.01*AU637,IF($AK637&gt;10,1.1*AU637,(1+$AK637/100)*AU637)))</f>
        <v>1.4031407324000007</v>
      </c>
      <c r="AW637" s="618">
        <f>SUM(AR637:AV637)</f>
        <v>5.9045440564000025</v>
      </c>
      <c r="AX637" s="713">
        <f>AW637/I637*100</f>
        <v>21.155657672518817</v>
      </c>
      <c r="AY637" s="887">
        <v>1.39</v>
      </c>
      <c r="AZ637" s="827">
        <v>33.29</v>
      </c>
      <c r="BA637" s="827">
        <v>-21.05</v>
      </c>
      <c r="BB637" s="827">
        <v>-1.2</v>
      </c>
      <c r="BC637" s="827">
        <v>6.63</v>
      </c>
      <c r="BD637" s="861"/>
      <c r="BE637" s="594">
        <v>2012</v>
      </c>
      <c r="BF637" s="853">
        <f>IF(BE637&gt;2020,0,IF(BE637&gt;2008,1,IF(BE637&gt;2001,2,IF(BE637&gt;1990,3,IF(BE637&gt;1980,4,IF(BE637&gt;1973,5,IF(BE637&gt;1970,6,IF(BE637&gt;1960,7,IF(BE637&gt;1958,8,IF(BE637&gt;1953,9,10))))))))))</f>
        <v>1</v>
      </c>
      <c r="BG637" s="837">
        <v>0.70000000000000007</v>
      </c>
      <c r="BH637" s="820" t="s">
        <v>4443</v>
      </c>
      <c r="BI637" s="820" t="s">
        <v>4444</v>
      </c>
    </row>
    <row r="638" spans="1:61" s="819" customFormat="1" ht="12.75" customHeight="1" x14ac:dyDescent="0.2">
      <c r="A638" s="826" t="s">
        <v>5120</v>
      </c>
      <c r="B638" s="575" t="s">
        <v>1654</v>
      </c>
      <c r="C638" s="885" t="s">
        <v>4178</v>
      </c>
      <c r="D638" s="885" t="s">
        <v>4179</v>
      </c>
      <c r="E638" s="699">
        <v>12</v>
      </c>
      <c r="F638" s="1122">
        <v>379</v>
      </c>
      <c r="G638" s="1122" t="s">
        <v>105</v>
      </c>
      <c r="H638" s="1122" t="s">
        <v>105</v>
      </c>
      <c r="I638" t="n">
        <v>63.25</v>
      </c>
      <c r="J638" s="618">
        <f>(M638/I638)*100</f>
        <v>2.5719337727053531</v>
      </c>
      <c r="K638" s="832">
        <v>0.4</v>
      </c>
      <c r="L638" s="842">
        <v>4</v>
      </c>
      <c r="M638" s="609">
        <f>K638*L638</f>
        <v>1.6</v>
      </c>
      <c r="N638" s="825" t="s">
        <v>450</v>
      </c>
      <c r="O638" s="700">
        <v>0.34</v>
      </c>
      <c r="P638" s="603">
        <v>44833</v>
      </c>
      <c r="Q638" s="603">
        <v>44848</v>
      </c>
      <c r="R638" s="609">
        <f>(K638-O638)/O638*100</f>
        <v>17.647058823529409</v>
      </c>
      <c r="S638" s="667">
        <f>IF(INDEX(Historical!$D$7:$D$1220,MATCH(B638,Historical!$B$7:$B$1244,0))=0,"n/a",(INDEX(Historical!$C$7:$C$1222,MATCH(B638,Historical!$B$7:$B$1244,0))/INDEX(Historical!$D$7:$D$1220,MATCH(B638,Historical!$B$7:$B$1244,0))-1)*100)</f>
        <v>17.355371900826434</v>
      </c>
      <c r="T638" s="667">
        <f>IF(INDEX(Historical!$F$7:$F$1213,MATCH(B638,Historical!$B$7:$B$1244,0))=0,"n/a",((INDEX(Historical!$C$7:$C$1222,MATCH(B638,Historical!$B$7:$B$1244,0))/INDEX(Historical!$F$7:$F$1213,MATCH(B638,Historical!$B$7:$B$1244,0)))^(1/3)-1)*100)</f>
        <v>12.776267430747602</v>
      </c>
      <c r="U638" s="667">
        <f>IF(INDEX(Historical!$H$7:$H$1213,MATCH(B638,Historical!$B$7:$B$1244,0))=0,"n/a",((INDEX(Historical!$C$7:$C$1222,MATCH(B638,Historical!$B$7:$B$1244,0))/INDEX(Historical!$H$7:$H$1213,MATCH(B638,Historical!$B$7:$B$1244,0)))^(1/5)-1)*100)</f>
        <v>11.607890187791693</v>
      </c>
      <c r="V638" s="667">
        <f>IF(INDEX(Historical!$N$7:$N$1213,MATCH(B638,Historical!$B$7:$B$1244,0))=0,"n/a",((INDEX(Historical!$C$7:$C$1222,MATCH(B638,Historical!$B$7:$B$1244,0))/INDEX(Historical!$N$7:$N$1213,MATCH(B638,Historical!$B$7:$B$1244,0)))^(1/10)-1)*100)</f>
        <v>12.430351073872847</v>
      </c>
      <c r="W638" s="668">
        <f>IF(OR(U638&lt;=0,U638="n/a",V638&lt;=0,V638="n/a"),"n/a",U638/V638)</f>
        <v>0.93383446041118889</v>
      </c>
      <c r="X638" s="669">
        <f>IF(OR(AJ638&lt;=0,AJ638="n/a",U638&lt;=0,U638="n/a"),"n/a",U638/AJ638)</f>
        <v>0.52053319227765438</v>
      </c>
      <c r="Y638" s="831"/>
      <c r="Z638" s="618">
        <f>IF(OR(AC638&lt;0.01,AC638="n/a"),"n/a",M638/AC638*100)</f>
        <v>61.53846153846154</v>
      </c>
      <c r="AA638" s="841">
        <f>IF(OR(AC638&lt;0.01,AC638="n/a"),"n/a",I638/AC638)</f>
        <v>23.926923076923078</v>
      </c>
      <c r="AB638" s="842">
        <v>12</v>
      </c>
      <c r="AC638" s="821">
        <v>2.6</v>
      </c>
      <c r="AD638" s="821">
        <v>2.42</v>
      </c>
      <c r="AE638" s="821">
        <v>19.239999999999998</v>
      </c>
      <c r="AF638" s="821">
        <v>2.15</v>
      </c>
      <c r="AG638" s="821">
        <v>9.1999999999999993</v>
      </c>
      <c r="AH638" s="821">
        <v>112.4</v>
      </c>
      <c r="AI638" s="821">
        <v>12.75</v>
      </c>
      <c r="AJ638" s="821">
        <v>22.3</v>
      </c>
      <c r="AK638" s="821">
        <v>10</v>
      </c>
      <c r="AL638" s="833">
        <v>5310</v>
      </c>
      <c r="AM638" s="827">
        <v>1.6</v>
      </c>
      <c r="AN638" s="821">
        <v>0.35</v>
      </c>
      <c r="AO638" s="705">
        <f>IF(U638="n/a","n/a",IF(AA638&lt;0,"n/a",IF(AA638="n/a","n/a",J638+U638-AA638)))</f>
        <v>-9.7470991164260319</v>
      </c>
      <c r="AP638" s="706">
        <f>IF(U638="n/a","n/a",J638+U638)</f>
        <v>14.179823960497046</v>
      </c>
      <c r="AQ638" s="843">
        <f>IF(OR(AC638&lt;0.01,AC638="n/a",AF638="n/a"),"n/a",(I638/SQRT(22.5*AC638*(I638/AF638))-1)*100)</f>
        <v>51.206826147182504</v>
      </c>
      <c r="AR638" s="618">
        <f>INDEX(Historical!$C$7:$C$1222,MATCH(B638,Historical!$B$7:$B$1244,0))*IF(AH638="n/a",1.03,IF(AH638&lt;0,1.01,IF(AH638&gt;10,1.1,(1+AH638/100))))</f>
        <v>1.5620000000000001</v>
      </c>
      <c r="AS638" s="841">
        <f>IF($AI638="n/a",1.03*AR638,IF($AI638&lt;0,1.01*AR638,IF($AI638&gt;10,1.1*AR638,(1+$AI638/100)*AR638)))</f>
        <v>1.7182000000000002</v>
      </c>
      <c r="AT638" s="841">
        <f>IF($AK638="n/a",1.03*AS638,IF($AK638&lt;0,1.01*AS638,IF($AK638&gt;10,1.1*AS638,(1+$AK638/100)*AS638)))</f>
        <v>1.8900200000000003</v>
      </c>
      <c r="AU638" s="841">
        <f>IF($AK638="n/a",1.03*AT638,IF($AK638&lt;0,1.01*AT638,IF($AK638&gt;10,1.1*AT638,(1+$AK638/100)*AT638)))</f>
        <v>2.0790220000000006</v>
      </c>
      <c r="AV638" s="841">
        <f>IF($AK638="n/a",1.03*AU638,IF($AK638&lt;0,1.01*AU638,IF($AK638&gt;10,1.1*AU638,(1+$AK638/100)*AU638)))</f>
        <v>2.286924200000001</v>
      </c>
      <c r="AW638" s="618">
        <f>SUM(AR638:AV638)</f>
        <v>9.536166200000002</v>
      </c>
      <c r="AX638" s="713">
        <f>AW638/I638*100</f>
        <v>15.328992444944545</v>
      </c>
      <c r="AY638" s="887">
        <v>0.83</v>
      </c>
      <c r="AZ638" s="827">
        <v>23.53</v>
      </c>
      <c r="BA638" s="827">
        <v>-23.21</v>
      </c>
      <c r="BB638" s="827">
        <v>1.34</v>
      </c>
      <c r="BC638" s="827">
        <v>4.9399999999999995</v>
      </c>
      <c r="BD638" s="861"/>
      <c r="BE638" s="594">
        <v>2011</v>
      </c>
      <c r="BF638" s="853">
        <f>IF(BE638&gt;2020,0,IF(BE638&gt;2008,1,IF(BE638&gt;2001,2,IF(BE638&gt;1990,3,IF(BE638&gt;1980,4,IF(BE638&gt;1973,5,IF(BE638&gt;1970,6,IF(BE638&gt;1960,7,IF(BE638&gt;1958,8,IF(BE638&gt;1953,9,10))))))))))</f>
        <v>1</v>
      </c>
      <c r="BG638" s="837">
        <v>6.5</v>
      </c>
      <c r="BH638" s="820" t="s">
        <v>4443</v>
      </c>
      <c r="BI638" s="820" t="s">
        <v>4445</v>
      </c>
    </row>
    <row r="639" spans="1:61" s="819" customFormat="1" ht="12.75" customHeight="1" x14ac:dyDescent="0.2">
      <c r="A639" s="826" t="s">
        <v>5121</v>
      </c>
      <c r="B639" s="575" t="s">
        <v>347</v>
      </c>
      <c r="C639" s="885" t="s">
        <v>107</v>
      </c>
      <c r="D639" s="885" t="s">
        <v>4193</v>
      </c>
      <c r="E639" s="699">
        <v>37</v>
      </c>
      <c r="F639" s="1122">
        <v>75</v>
      </c>
      <c r="G639" s="1116" t="s">
        <v>105</v>
      </c>
      <c r="H639" s="1116" t="s">
        <v>105</v>
      </c>
      <c r="I639" t="n">
        <v>110.37</v>
      </c>
      <c r="J639" s="618">
        <f>(M639/I639)*100</f>
        <v>4.3462771642322764</v>
      </c>
      <c r="K639" s="839">
        <v>1.22</v>
      </c>
      <c r="L639" s="842">
        <v>4</v>
      </c>
      <c r="M639" s="609">
        <f>K639*L639</f>
        <v>4.88</v>
      </c>
      <c r="N639" s="825" t="s">
        <v>316</v>
      </c>
      <c r="O639" s="701">
        <v>1.2</v>
      </c>
      <c r="P639" s="603">
        <v>44999</v>
      </c>
      <c r="Q639" s="603">
        <v>45015</v>
      </c>
      <c r="R639" s="609">
        <f>(K639-O639)/O639*100</f>
        <v>1.6666666666666683</v>
      </c>
      <c r="S639" s="667">
        <f>IF(INDEX(Historical!$D$7:$D$1220,MATCH(B639,Historical!$B$7:$B$1244,0))=0,"n/a",(INDEX(Historical!$C$7:$C$1222,MATCH(B639,Historical!$B$7:$B$1244,0))/INDEX(Historical!$D$7:$D$1220,MATCH(B639,Historical!$B$7:$B$1244,0))-1)*100)</f>
        <v>11.111111111111093</v>
      </c>
      <c r="T639" s="667">
        <f>IF(INDEX(Historical!$F$7:$F$1213,MATCH(B639,Historical!$B$7:$B$1244,0))=0,"n/a",((INDEX(Historical!$C$7:$C$1222,MATCH(B639,Historical!$B$7:$B$1244,0))/INDEX(Historical!$F$7:$F$1213,MATCH(B639,Historical!$B$7:$B$1244,0)))^(1/3)-1)*100)</f>
        <v>16.445457431121579</v>
      </c>
      <c r="U639" s="667">
        <f>IF(INDEX(Historical!$H$7:$H$1213,MATCH(B639,Historical!$B$7:$B$1244,0))=0,"n/a",((INDEX(Historical!$C$7:$C$1222,MATCH(B639,Historical!$B$7:$B$1244,0))/INDEX(Historical!$H$7:$H$1213,MATCH(B639,Historical!$B$7:$B$1244,0)))^(1/5)-1)*100)</f>
        <v>16.054311135316702</v>
      </c>
      <c r="V639" s="667">
        <f>IF(INDEX(Historical!$N$7:$N$1213,MATCH(B639,Historical!$B$7:$B$1244,0))=0,"n/a",((INDEX(Historical!$C$7:$C$1222,MATCH(B639,Historical!$B$7:$B$1244,0))/INDEX(Historical!$N$7:$N$1213,MATCH(B639,Historical!$B$7:$B$1244,0)))^(1/10)-1)*100)</f>
        <v>13.441048760014528</v>
      </c>
      <c r="W639" s="668">
        <f>IF(OR(U639&lt;=0,U639="n/a",V639&lt;=0,V639="n/a"),"n/a",U639/V639)</f>
        <v>1.1944239933922649</v>
      </c>
      <c r="X639" s="669">
        <f>IF(OR(AJ639&lt;=0,AJ639="n/a",U639&lt;=0,U639="n/a"),"n/a",U639/AJ639)</f>
        <v>11.467365096654786</v>
      </c>
      <c r="Y639" s="628"/>
      <c r="Z639" s="618">
        <f>IF(OR(AC639&lt;0.01,AC639="n/a"),"n/a",M639/AC639*100)</f>
        <v>72.944693572496249</v>
      </c>
      <c r="AA639" s="841">
        <f>IF(OR(AC639&lt;0.01,AC639="n/a"),"n/a",I639/AC639)</f>
        <v>16.783258594917786</v>
      </c>
      <c r="AB639" s="842">
        <v>12</v>
      </c>
      <c r="AC639" s="821">
        <v>6.69</v>
      </c>
      <c r="AD639" s="821" t="s">
        <v>135</v>
      </c>
      <c r="AE639" s="821">
        <v>3.95</v>
      </c>
      <c r="AF639" s="821">
        <v>2.83</v>
      </c>
      <c r="AG639" s="821">
        <v>17</v>
      </c>
      <c r="AH639" s="821">
        <v>-48.9</v>
      </c>
      <c r="AI639" s="821">
        <v>6.87</v>
      </c>
      <c r="AJ639" s="821">
        <v>1.4000000000000001</v>
      </c>
      <c r="AK639" s="821" t="s">
        <v>135</v>
      </c>
      <c r="AL639" s="833">
        <v>25600</v>
      </c>
      <c r="AM639" s="827">
        <v>0.8</v>
      </c>
      <c r="AN639" s="821">
        <v>0</v>
      </c>
      <c r="AO639" s="705">
        <f>IF(U639="n/a","n/a",IF(AA639&lt;0,"n/a",IF(AA639="n/a","n/a",J639+U639-AA639)))</f>
        <v>3.6173297046311923</v>
      </c>
      <c r="AP639" s="706">
        <f>IF(U639="n/a","n/a",J639+U639)</f>
        <v>20.400588299548978</v>
      </c>
      <c r="AQ639" s="843">
        <f>IF(OR(AC639&lt;0.01,AC639="n/a",AF639="n/a"),"n/a",(I639/SQRT(22.5*AC639*(I639/AF639))-1)*100)</f>
        <v>45.291464647395884</v>
      </c>
      <c r="AR639" s="618">
        <f>INDEX(Historical!$C$7:$C$1222,MATCH(B639,Historical!$B$7:$B$1244,0))*IF(AH639="n/a",1.03,IF(AH639&lt;0,1.01,IF(AH639&gt;10,1.1,(1+AH639/100))))</f>
        <v>4.8479999999999999</v>
      </c>
      <c r="AS639" s="841">
        <f>IF($AI639="n/a",1.03*AR639,IF($AI639&lt;0,1.01*AR639,IF($AI639&gt;10,1.1*AR639,(1+$AI639/100)*AR639)))</f>
        <v>5.1810575999999999</v>
      </c>
      <c r="AT639" s="841">
        <f>IF($AK639="n/a",1.03*AS639,IF($AK639&lt;0,1.01*AS639,IF($AK639&gt;10,1.1*AS639,(1+$AK639/100)*AS639)))</f>
        <v>5.3364893279999999</v>
      </c>
      <c r="AU639" s="841">
        <f>IF($AK639="n/a",1.03*AT639,IF($AK639&lt;0,1.01*AT639,IF($AK639&gt;10,1.1*AT639,(1+$AK639/100)*AT639)))</f>
        <v>5.4965840078400001</v>
      </c>
      <c r="AV639" s="841">
        <f>IF($AK639="n/a",1.03*AU639,IF($AK639&lt;0,1.01*AU639,IF($AK639&gt;10,1.1*AU639,(1+$AK639/100)*AU639)))</f>
        <v>5.6614815280752007</v>
      </c>
      <c r="AW639" s="618">
        <f>SUM(AR639:AV639)</f>
        <v>26.5236124639152</v>
      </c>
      <c r="AX639" s="713">
        <f>AW639/I639*100</f>
        <v>23.622739992799431</v>
      </c>
      <c r="AY639" s="887">
        <v>1.32</v>
      </c>
      <c r="AZ639" s="827">
        <v>20.05</v>
      </c>
      <c r="BA639" s="827">
        <v>-28.83</v>
      </c>
      <c r="BB639" s="827">
        <v>-2.94</v>
      </c>
      <c r="BC639" s="827">
        <v>-3.95</v>
      </c>
      <c r="BD639" s="861"/>
      <c r="BE639" s="594">
        <v>1987</v>
      </c>
      <c r="BF639" s="853">
        <f>IF(BE639&gt;2020,0,IF(BE639&gt;2008,1,IF(BE639&gt;2001,2,IF(BE639&gt;1990,3,IF(BE639&gt;1980,4,IF(BE639&gt;1973,5,IF(BE639&gt;1970,6,IF(BE639&gt;1960,7,IF(BE639&gt;1958,8,IF(BE639&gt;1953,9,10))))))))))</f>
        <v>4</v>
      </c>
      <c r="BG639" s="837">
        <v>12.7</v>
      </c>
      <c r="BH639" s="820" t="s">
        <v>4443</v>
      </c>
      <c r="BI639" s="820" t="s">
        <v>4444</v>
      </c>
    </row>
    <row r="640" spans="1:61" s="819" customFormat="1" ht="12.75" customHeight="1" x14ac:dyDescent="0.2">
      <c r="A640" s="836" t="s">
        <v>4576</v>
      </c>
      <c r="B640" s="575" t="s">
        <v>4569</v>
      </c>
      <c r="C640" s="885" t="s">
        <v>111</v>
      </c>
      <c r="D640" s="885" t="s">
        <v>4191</v>
      </c>
      <c r="E640" s="699">
        <v>7</v>
      </c>
      <c r="F640" s="1122">
        <v>627</v>
      </c>
      <c r="G640" s="1116" t="s">
        <v>105</v>
      </c>
      <c r="H640" s="1116" t="s">
        <v>105</v>
      </c>
      <c r="I640" t="n">
        <v>61.39</v>
      </c>
      <c r="J640" s="618">
        <f>(M640/I640)*100</f>
        <v>4.0615027560197268</v>
      </c>
      <c r="K640" s="832">
        <v>0.7</v>
      </c>
      <c r="L640" s="842">
        <v>4</v>
      </c>
      <c r="M640" s="609">
        <f>K640*L640</f>
        <v>2.8</v>
      </c>
      <c r="N640" s="825" t="s">
        <v>200</v>
      </c>
      <c r="O640" s="700">
        <v>0.65</v>
      </c>
      <c r="P640" s="603">
        <v>44902</v>
      </c>
      <c r="Q640" s="603">
        <v>44917</v>
      </c>
      <c r="R640" s="609">
        <f>(K640-O640)/O640*100</f>
        <v>7.6923076923076819</v>
      </c>
      <c r="S640" s="667">
        <f>IF(INDEX(Historical!$D$7:$D$1220,MATCH(B640,Historical!$B$7:$B$1244,0))=0,"n/a",(INDEX(Historical!$C$7:$C$1222,MATCH(B640,Historical!$B$7:$B$1244,0))/INDEX(Historical!$D$7:$D$1220,MATCH(B640,Historical!$B$7:$B$1244,0))-1)*100)</f>
        <v>12.28813559322035</v>
      </c>
      <c r="T640" s="667">
        <f>IF(INDEX(Historical!$F$7:$F$1213,MATCH(B640,Historical!$B$7:$B$1244,0))=0,"n/a",((INDEX(Historical!$C$7:$C$1222,MATCH(B640,Historical!$B$7:$B$1244,0))/INDEX(Historical!$F$7:$F$1213,MATCH(B640,Historical!$B$7:$B$1244,0)))^(1/3)-1)*100)</f>
        <v>8.4078786983072575</v>
      </c>
      <c r="U640" s="667">
        <f>IF(INDEX(Historical!$H$7:$H$1213,MATCH(B640,Historical!$B$7:$B$1244,0))=0,"n/a",((INDEX(Historical!$C$7:$C$1222,MATCH(B640,Historical!$B$7:$B$1244,0))/INDEX(Historical!$H$7:$H$1213,MATCH(B640,Historical!$B$7:$B$1244,0)))^(1/5)-1)*100)</f>
        <v>8.0425121842408807</v>
      </c>
      <c r="V640" s="667" t="str">
        <f>IF(INDEX(Historical!$N$7:$N$1213,MATCH(B640,Historical!$B$7:$B$1244,0))=0,"n/a",((INDEX(Historical!$C$7:$C$1222,MATCH(B640,Historical!$B$7:$B$1244,0))/INDEX(Historical!$N$7:$N$1213,MATCH(B640,Historical!$B$7:$B$1244,0)))^(1/10)-1)*100)</f>
        <v>n/a</v>
      </c>
      <c r="W640" s="668" t="str">
        <f>IF(OR(U640&lt;=0,U640="n/a",V640&lt;=0,V640="n/a"),"n/a",U640/V640)</f>
        <v>n/a</v>
      </c>
      <c r="X640" s="669">
        <f>IF(OR(AJ640&lt;=0,AJ640="n/a",U640&lt;=0,U640="n/a"),"n/a",U640/AJ640)</f>
        <v>0.24371249043154183</v>
      </c>
      <c r="Y640" s="640"/>
      <c r="Z640" s="618">
        <f>IF(OR(AC640&lt;0.01,AC640="n/a"),"n/a",M640/AC640*100)</f>
        <v>25.067144136078777</v>
      </c>
      <c r="AA640" s="841">
        <f>IF(OR(AC640&lt;0.01,AC640="n/a"),"n/a",I640/AC640)</f>
        <v>6.1718889883616832</v>
      </c>
      <c r="AB640" s="842">
        <v>12</v>
      </c>
      <c r="AC640" s="821">
        <v>11.17</v>
      </c>
      <c r="AD640" s="821">
        <v>0.62</v>
      </c>
      <c r="AE640" s="821">
        <v>2.13</v>
      </c>
      <c r="AF640" s="821">
        <v>1.61</v>
      </c>
      <c r="AG640" s="821">
        <v>27.700000000000003</v>
      </c>
      <c r="AH640" s="821">
        <v>54.900000000000006</v>
      </c>
      <c r="AI640" s="821">
        <v>3.19</v>
      </c>
      <c r="AJ640" s="821">
        <v>33</v>
      </c>
      <c r="AK640" s="821">
        <v>10</v>
      </c>
      <c r="AL640" s="833">
        <v>3890</v>
      </c>
      <c r="AM640" s="827">
        <v>2.33</v>
      </c>
      <c r="AN640" s="821">
        <v>3.26</v>
      </c>
      <c r="AO640" s="705">
        <f>IF(U640="n/a","n/a",IF(AA640&lt;0,"n/a",IF(AA640="n/a","n/a",J640+U640-AA640)))</f>
        <v>5.9321259518989251</v>
      </c>
      <c r="AP640" s="706">
        <f>IF(U640="n/a","n/a",J640+U640)</f>
        <v>12.104014940260608</v>
      </c>
      <c r="AQ640" s="843">
        <f>IF(OR(AC640&lt;0.01,AC640="n/a",AF640="n/a"),"n/a",(I640/SQRT(22.5*AC640*(I640/AF640))-1)*100)</f>
        <v>-33.544530293629251</v>
      </c>
      <c r="AR640" s="618">
        <f>INDEX(Historical!$C$7:$C$1222,MATCH(B640,Historical!$B$7:$B$1244,0))*IF(AH640="n/a",1.03,IF(AH640&lt;0,1.01,IF(AH640&gt;10,1.1,(1+AH640/100))))</f>
        <v>2.915</v>
      </c>
      <c r="AS640" s="841">
        <f>IF($AI640="n/a",1.03*AR640,IF($AI640&lt;0,1.01*AR640,IF($AI640&gt;10,1.1*AR640,(1+$AI640/100)*AR640)))</f>
        <v>3.0079885000000002</v>
      </c>
      <c r="AT640" s="841">
        <f>IF($AK640="n/a",1.03*AS640,IF($AK640&lt;0,1.01*AS640,IF($AK640&gt;10,1.1*AS640,(1+$AK640/100)*AS640)))</f>
        <v>3.3087873500000007</v>
      </c>
      <c r="AU640" s="841">
        <f>IF($AK640="n/a",1.03*AT640,IF($AK640&lt;0,1.01*AT640,IF($AK640&gt;10,1.1*AT640,(1+$AK640/100)*AT640)))</f>
        <v>3.6396660850000009</v>
      </c>
      <c r="AV640" s="841">
        <f>IF($AK640="n/a",1.03*AU640,IF($AK640&lt;0,1.01*AU640,IF($AK640&gt;10,1.1*AU640,(1+$AK640/100)*AU640)))</f>
        <v>4.0036326935000011</v>
      </c>
      <c r="AW640" s="618">
        <f>SUM(AR640:AV640)</f>
        <v>16.875074628500006</v>
      </c>
      <c r="AX640" s="713">
        <f>AW640/I640*100</f>
        <v>24.477915039889769</v>
      </c>
      <c r="AY640" s="887">
        <v>1.37</v>
      </c>
      <c r="AZ640" s="827">
        <v>41.74</v>
      </c>
      <c r="BA640" s="827">
        <v>-5.56</v>
      </c>
      <c r="BB640" s="827">
        <v>-1.18</v>
      </c>
      <c r="BC640" s="827">
        <v>9.93</v>
      </c>
      <c r="BD640" s="861"/>
      <c r="BE640" s="594">
        <v>2016</v>
      </c>
      <c r="BF640" s="853">
        <f>IF(BE640&gt;2020,0,IF(BE640&gt;2008,1,IF(BE640&gt;2001,2,IF(BE640&gt;1990,3,IF(BE640&gt;1980,4,IF(BE640&gt;1973,5,IF(BE640&gt;1970,6,IF(BE640&gt;1960,7,IF(BE640&gt;1958,8,IF(BE640&gt;1953,9,10))))))))))</f>
        <v>1</v>
      </c>
      <c r="BG640" s="837">
        <v>5.6000000000000005</v>
      </c>
      <c r="BH640" s="820" t="s">
        <v>4443</v>
      </c>
      <c r="BI640" s="820" t="s">
        <v>4444</v>
      </c>
    </row>
    <row r="641" spans="1:61" s="819" customFormat="1" ht="12.75" customHeight="1" x14ac:dyDescent="0.2">
      <c r="A641" s="826" t="s">
        <v>5122</v>
      </c>
      <c r="B641" s="575" t="s">
        <v>1675</v>
      </c>
      <c r="C641" s="885" t="s">
        <v>107</v>
      </c>
      <c r="D641" s="885" t="s">
        <v>4197</v>
      </c>
      <c r="E641" s="699">
        <v>11</v>
      </c>
      <c r="F641" s="1122">
        <v>469</v>
      </c>
      <c r="G641" s="1095" t="s">
        <v>105</v>
      </c>
      <c r="H641" s="1095" t="s">
        <v>105</v>
      </c>
      <c r="I641" s="829">
        <v>69.94</v>
      </c>
      <c r="J641" s="618">
        <f>(M641/I641)*100</f>
        <v>2.1732913926222475</v>
      </c>
      <c r="K641" s="832">
        <v>0.38</v>
      </c>
      <c r="L641" s="842">
        <v>4</v>
      </c>
      <c r="M641" s="609">
        <f>K641*L641</f>
        <v>1.52</v>
      </c>
      <c r="N641" s="825" t="s">
        <v>150</v>
      </c>
      <c r="O641" s="700">
        <v>0.34</v>
      </c>
      <c r="P641" s="603">
        <v>44994</v>
      </c>
      <c r="Q641" s="603">
        <v>45009</v>
      </c>
      <c r="R641" s="609">
        <f>(K641-O641)/O641*100</f>
        <v>11.764705882352935</v>
      </c>
      <c r="S641" s="667">
        <f>IF(INDEX(Historical!$D$7:$D$1220,MATCH(B641,Historical!$B$7:$B$1244,0))=0,"n/a",(INDEX(Historical!$C$7:$C$1222,MATCH(B641,Historical!$B$7:$B$1244,0))/INDEX(Historical!$D$7:$D$1220,MATCH(B641,Historical!$B$7:$B$1244,0))-1)*100)</f>
        <v>13.333333333333353</v>
      </c>
      <c r="T641" s="667">
        <f>IF(INDEX(Historical!$F$7:$F$1213,MATCH(B641,Historical!$B$7:$B$1244,0))=0,"n/a",((INDEX(Historical!$C$7:$C$1222,MATCH(B641,Historical!$B$7:$B$1244,0))/INDEX(Historical!$F$7:$F$1213,MATCH(B641,Historical!$B$7:$B$1244,0)))^(1/3)-1)*100)</f>
        <v>10.793165135089279</v>
      </c>
      <c r="U641" s="667">
        <f>IF(INDEX(Historical!$H$7:$H$1213,MATCH(B641,Historical!$B$7:$B$1244,0))=0,"n/a",((INDEX(Historical!$C$7:$C$1222,MATCH(B641,Historical!$B$7:$B$1244,0))/INDEX(Historical!$H$7:$H$1213,MATCH(B641,Historical!$B$7:$B$1244,0)))^(1/5)-1)*100)</f>
        <v>11.196158593857874</v>
      </c>
      <c r="V641" s="667" t="str">
        <f>IF(INDEX(Historical!$N$7:$N$1213,MATCH(B641,Historical!$B$7:$B$1244,0))=0,"n/a",((INDEX(Historical!$C$7:$C$1222,MATCH(B641,Historical!$B$7:$B$1244,0))/INDEX(Historical!$N$7:$N$1213,MATCH(B641,Historical!$B$7:$B$1244,0)))^(1/10)-1)*100)</f>
        <v>n/a</v>
      </c>
      <c r="W641" s="668" t="str">
        <f>IF(OR(U641&lt;=0,U641="n/a",V641&lt;=0,V641="n/a"),"n/a",U641/V641)</f>
        <v>n/a</v>
      </c>
      <c r="X641" s="669" t="str">
        <f>IF(OR(AJ641&lt;=0,AJ641="n/a",U641&lt;=0,U641="n/a"),"n/a",U641/AJ641)</f>
        <v>n/a</v>
      </c>
      <c r="Y641" s="630"/>
      <c r="Z641" s="618" t="str">
        <f>IF(OR(AC641&lt;0.01,AC641="n/a"),"n/a",M641/AC641*100)</f>
        <v>n/a</v>
      </c>
      <c r="AA641" s="841" t="str">
        <f>IF(OR(AC641&lt;0.01,AC641="n/a"),"n/a",I641/AC641)</f>
        <v>n/a</v>
      </c>
      <c r="AB641" s="842">
        <v>12</v>
      </c>
      <c r="AC641" s="821" t="s">
        <v>135</v>
      </c>
      <c r="AD641" s="821" t="s">
        <v>135</v>
      </c>
      <c r="AE641" s="821" t="s">
        <v>135</v>
      </c>
      <c r="AF641" s="821" t="s">
        <v>135</v>
      </c>
      <c r="AG641" s="821" t="s">
        <v>135</v>
      </c>
      <c r="AH641" s="821" t="s">
        <v>135</v>
      </c>
      <c r="AI641" s="821" t="s">
        <v>135</v>
      </c>
      <c r="AJ641" s="821" t="s">
        <v>135</v>
      </c>
      <c r="AK641" s="821" t="s">
        <v>135</v>
      </c>
      <c r="AL641" s="833" t="s">
        <v>135</v>
      </c>
      <c r="AM641" s="827" t="s">
        <v>135</v>
      </c>
      <c r="AN641" s="821" t="s">
        <v>135</v>
      </c>
      <c r="AO641" s="705" t="str">
        <f>IF(U641="n/a","n/a",IF(AA641&lt;0,"n/a",IF(AA641="n/a","n/a",J641+U641-AA641)))</f>
        <v>n/a</v>
      </c>
      <c r="AP641" s="706">
        <f>IF(U641="n/a","n/a",J641+U641)</f>
        <v>13.36944998648012</v>
      </c>
      <c r="AQ641" s="843" t="str">
        <f>IF(OR(AC641&lt;0.01,AC641="n/a",AF641="n/a"),"n/a",(I641/SQRT(22.5*AC641*(I641/AF641))-1)*100)</f>
        <v>n/a</v>
      </c>
      <c r="AR641" s="618">
        <f>INDEX(Historical!$C$7:$C$1222,MATCH(B641,Historical!$B$7:$B$1244,0))*IF(AH641="n/a",1.03,IF(AH641&lt;0,1.01,IF(AH641&gt;10,1.1,(1+AH641/100))))</f>
        <v>1.4008</v>
      </c>
      <c r="AS641" s="841">
        <f>IF($AI641="n/a",1.03*AR641,IF($AI641&lt;0,1.01*AR641,IF($AI641&gt;10,1.1*AR641,(1+$AI641/100)*AR641)))</f>
        <v>1.4428240000000001</v>
      </c>
      <c r="AT641" s="841">
        <f>IF($AK641="n/a",1.03*AS641,IF($AK641&lt;0,1.01*AS641,IF($AK641&gt;10,1.1*AS641,(1+$AK641/100)*AS641)))</f>
        <v>1.48610872</v>
      </c>
      <c r="AU641" s="841">
        <f>IF($AK641="n/a",1.03*AT641,IF($AK641&lt;0,1.01*AT641,IF($AK641&gt;10,1.1*AT641,(1+$AK641/100)*AT641)))</f>
        <v>1.5306919816000002</v>
      </c>
      <c r="AV641" s="841">
        <f>IF($AK641="n/a",1.03*AU641,IF($AK641&lt;0,1.01*AU641,IF($AK641&gt;10,1.1*AU641,(1+$AK641/100)*AU641)))</f>
        <v>1.5766127410480002</v>
      </c>
      <c r="AW641" s="618">
        <f>SUM(AR641:AV641)</f>
        <v>7.4370374426480002</v>
      </c>
      <c r="AX641" s="713">
        <f>AW641/I641*100</f>
        <v>10.633453592576494</v>
      </c>
      <c r="AY641" s="887" t="s">
        <v>135</v>
      </c>
      <c r="AZ641" s="827" t="s">
        <v>135</v>
      </c>
      <c r="BA641" s="827" t="s">
        <v>135</v>
      </c>
      <c r="BB641" s="827" t="s">
        <v>135</v>
      </c>
      <c r="BC641" s="827" t="s">
        <v>135</v>
      </c>
      <c r="BD641" s="861" t="s">
        <v>4126</v>
      </c>
      <c r="BE641" s="594">
        <v>2013</v>
      </c>
      <c r="BF641" s="853">
        <f>IF(BE641&gt;2020,0,IF(BE641&gt;2008,1,IF(BE641&gt;2001,2,IF(BE641&gt;1990,3,IF(BE641&gt;1980,4,IF(BE641&gt;1973,5,IF(BE641&gt;1970,6,IF(BE641&gt;1960,7,IF(BE641&gt;1958,8,IF(BE641&gt;1953,9,10))))))))))</f>
        <v>1</v>
      </c>
      <c r="BG641" s="837" t="s">
        <v>135</v>
      </c>
      <c r="BH641" s="820" t="s">
        <v>4443</v>
      </c>
      <c r="BI641" s="820" t="s">
        <v>4444</v>
      </c>
    </row>
    <row r="642" spans="1:61" s="819" customFormat="1" ht="12.75" customHeight="1" x14ac:dyDescent="0.2">
      <c r="A642" s="826" t="s">
        <v>5123</v>
      </c>
      <c r="B642" s="575" t="s">
        <v>810</v>
      </c>
      <c r="C642" s="885" t="s">
        <v>107</v>
      </c>
      <c r="D642" s="885" t="s">
        <v>117</v>
      </c>
      <c r="E642" s="699">
        <v>18</v>
      </c>
      <c r="F642" s="1122">
        <v>212</v>
      </c>
      <c r="G642" s="1105" t="s">
        <v>114</v>
      </c>
      <c r="H642" s="1105" t="s">
        <v>114</v>
      </c>
      <c r="I642" t="n">
        <v>170.82</v>
      </c>
      <c r="J642" s="618">
        <f>(M642/I642)*100</f>
        <v>2.0095073465859983</v>
      </c>
      <c r="K642" s="832">
        <v>0.93</v>
      </c>
      <c r="L642" s="842">
        <v>4</v>
      </c>
      <c r="M642" s="609">
        <f>K642*L642</f>
        <v>3.72</v>
      </c>
      <c r="N642" s="825" t="s">
        <v>150</v>
      </c>
      <c r="O642" s="700">
        <v>0.88</v>
      </c>
      <c r="P642" s="603">
        <v>44721</v>
      </c>
      <c r="Q642" s="603">
        <v>44742</v>
      </c>
      <c r="R642" s="609">
        <f>(K642-O642)/O642*100</f>
        <v>5.681818181818187</v>
      </c>
      <c r="S642" s="667">
        <f>IF(INDEX(Historical!$D$7:$D$1220,MATCH(B642,Historical!$B$7:$B$1244,0))=0,"n/a",(INDEX(Historical!$C$7:$C$1222,MATCH(B642,Historical!$B$7:$B$1244,0))/INDEX(Historical!$D$7:$D$1220,MATCH(B642,Historical!$B$7:$B$1244,0))-1)*100)</f>
        <v>5.1575931232091587</v>
      </c>
      <c r="T642" s="667">
        <f>IF(INDEX(Historical!$F$7:$F$1213,MATCH(B642,Historical!$B$7:$B$1244,0))=0,"n/a",((INDEX(Historical!$C$7:$C$1222,MATCH(B642,Historical!$B$7:$B$1244,0))/INDEX(Historical!$F$7:$F$1213,MATCH(B642,Historical!$B$7:$B$1244,0)))^(1/3)-1)*100)</f>
        <v>4.3488932776493794</v>
      </c>
      <c r="U642" s="667">
        <f>IF(INDEX(Historical!$H$7:$H$1213,MATCH(B642,Historical!$B$7:$B$1244,0))=0,"n/a",((INDEX(Historical!$C$7:$C$1222,MATCH(B642,Historical!$B$7:$B$1244,0))/INDEX(Historical!$H$7:$H$1213,MATCH(B642,Historical!$B$7:$B$1244,0)))^(1/5)-1)*100)</f>
        <v>5.3357824831031797</v>
      </c>
      <c r="V642" s="667">
        <f>IF(INDEX(Historical!$N$7:$N$1213,MATCH(B642,Historical!$B$7:$B$1244,0))=0,"n/a",((INDEX(Historical!$C$7:$C$1222,MATCH(B642,Historical!$B$7:$B$1244,0))/INDEX(Historical!$N$7:$N$1213,MATCH(B642,Historical!$B$7:$B$1244,0)))^(1/10)-1)*100)</f>
        <v>7.443786036833866</v>
      </c>
      <c r="W642" s="668">
        <f>IF(OR(U642&lt;=0,U642="n/a",V642&lt;=0,V642="n/a"),"n/a",U642/V642)</f>
        <v>0.71681029743470392</v>
      </c>
      <c r="X642" s="669">
        <f>IF(OR(AJ642&lt;=0,AJ642="n/a",U642&lt;=0,U642="n/a"),"n/a",U642/AJ642)</f>
        <v>0.62043982361664884</v>
      </c>
      <c r="Y642" s="830"/>
      <c r="Z642" s="618">
        <f>IF(OR(AC642&lt;0.01,AC642="n/a"),"n/a",M642/AC642*100)</f>
        <v>31.632653061224492</v>
      </c>
      <c r="AA642" s="841">
        <f>IF(OR(AC642&lt;0.01,AC642="n/a"),"n/a",I642/AC642)</f>
        <v>15.741496598639456</v>
      </c>
      <c r="AB642" s="842">
        <v>12</v>
      </c>
      <c r="AC642" s="821">
        <v>11.76</v>
      </c>
      <c r="AD642" s="821">
        <v>1.78</v>
      </c>
      <c r="AE642" s="821">
        <v>1.17</v>
      </c>
      <c r="AF642" s="821">
        <v>2</v>
      </c>
      <c r="AG642" s="821">
        <v>12.6</v>
      </c>
      <c r="AH642" s="821">
        <v>-18.8</v>
      </c>
      <c r="AI642" s="821">
        <v>16.59</v>
      </c>
      <c r="AJ642" s="821">
        <v>8.6</v>
      </c>
      <c r="AK642" s="821">
        <v>8.83</v>
      </c>
      <c r="AL642" s="833">
        <v>43050</v>
      </c>
      <c r="AM642" s="827">
        <v>0.2</v>
      </c>
      <c r="AN642" s="821">
        <v>0.34</v>
      </c>
      <c r="AO642" s="705">
        <f>IF(U642="n/a","n/a",IF(AA642&lt;0,"n/a",IF(AA642="n/a","n/a",J642+U642-AA642)))</f>
        <v>-8.3962067689502788</v>
      </c>
      <c r="AP642" s="706">
        <f>IF(U642="n/a","n/a",J642+U642)</f>
        <v>7.345289829689178</v>
      </c>
      <c r="AQ642" s="843">
        <f>IF(OR(AC642&lt;0.01,AC642="n/a",AF642="n/a"),"n/a",(I642/SQRT(22.5*AC642*(I642/AF642))-1)*100)</f>
        <v>18.28965052367364</v>
      </c>
      <c r="AR642" s="618">
        <f>INDEX(Historical!$C$7:$C$1222,MATCH(B642,Historical!$B$7:$B$1244,0))*IF(AH642="n/a",1.03,IF(AH642&lt;0,1.01,IF(AH642&gt;10,1.1,(1+AH642/100))))</f>
        <v>3.7067000000000001</v>
      </c>
      <c r="AS642" s="841">
        <f>IF($AI642="n/a",1.03*AR642,IF($AI642&lt;0,1.01*AR642,IF($AI642&gt;10,1.1*AR642,(1+$AI642/100)*AR642)))</f>
        <v>4.0773700000000002</v>
      </c>
      <c r="AT642" s="841">
        <f>IF($AK642="n/a",1.03*AS642,IF($AK642&lt;0,1.01*AS642,IF($AK642&gt;10,1.1*AS642,(1+$AK642/100)*AS642)))</f>
        <v>4.4374017710000002</v>
      </c>
      <c r="AU642" s="841">
        <f>IF($AK642="n/a",1.03*AT642,IF($AK642&lt;0,1.01*AT642,IF($AK642&gt;10,1.1*AT642,(1+$AK642/100)*AT642)))</f>
        <v>4.8292243473793004</v>
      </c>
      <c r="AV642" s="841">
        <f>IF($AK642="n/a",1.03*AU642,IF($AK642&lt;0,1.01*AU642,IF($AK642&gt;10,1.1*AU642,(1+$AK642/100)*AU642)))</f>
        <v>5.2556448572528929</v>
      </c>
      <c r="AW642" s="618">
        <f>SUM(AR642:AV642)</f>
        <v>22.306340975632192</v>
      </c>
      <c r="AX642" s="713">
        <f>AW642/I642*100</f>
        <v>12.049665609135801</v>
      </c>
      <c r="AY642" s="887">
        <v>0.63</v>
      </c>
      <c r="AZ642" s="827">
        <v>23.7</v>
      </c>
      <c r="BA642" s="827">
        <v>-4.83</v>
      </c>
      <c r="BB642" s="827">
        <v>-1.1499999999999999</v>
      </c>
      <c r="BC642" s="827">
        <v>6.2799999999999994</v>
      </c>
      <c r="BD642" s="861"/>
      <c r="BE642" s="594">
        <v>2005</v>
      </c>
      <c r="BF642" s="853">
        <f>IF(BE642&gt;2020,0,IF(BE642&gt;2008,1,IF(BE642&gt;2001,2,IF(BE642&gt;1990,3,IF(BE642&gt;1980,4,IF(BE642&gt;1973,5,IF(BE642&gt;1970,6,IF(BE642&gt;1960,7,IF(BE642&gt;1958,8,IF(BE642&gt;1953,9,10))))))))))</f>
        <v>2</v>
      </c>
      <c r="BG642" s="837">
        <v>2.4</v>
      </c>
      <c r="BH642" s="820" t="s">
        <v>4443</v>
      </c>
      <c r="BI642" s="820" t="s">
        <v>4444</v>
      </c>
    </row>
    <row r="643" spans="1:61" s="819" customFormat="1" ht="12.75" customHeight="1" x14ac:dyDescent="0.2">
      <c r="A643" s="826" t="s">
        <v>5124</v>
      </c>
      <c r="B643" s="575" t="s">
        <v>1661</v>
      </c>
      <c r="C643" s="885" t="s">
        <v>107</v>
      </c>
      <c r="D643" s="885" t="s">
        <v>4190</v>
      </c>
      <c r="E643" s="699">
        <v>11</v>
      </c>
      <c r="F643" s="1122">
        <v>457</v>
      </c>
      <c r="G643" s="1116" t="s">
        <v>105</v>
      </c>
      <c r="H643" s="1116" t="s">
        <v>105</v>
      </c>
      <c r="I643" s="829">
        <v>33.78</v>
      </c>
      <c r="J643" s="618">
        <f>(M643/I643)*100</f>
        <v>2.7235050325636472</v>
      </c>
      <c r="K643" s="832">
        <v>0.23</v>
      </c>
      <c r="L643" s="842">
        <v>4</v>
      </c>
      <c r="M643" s="609">
        <f>K643*L643</f>
        <v>0.92</v>
      </c>
      <c r="N643" s="825" t="s">
        <v>507</v>
      </c>
      <c r="O643" s="700">
        <v>0.22</v>
      </c>
      <c r="P643" s="603">
        <v>44966</v>
      </c>
      <c r="Q643" s="603">
        <v>44981</v>
      </c>
      <c r="R643" s="609">
        <f>(K643-O643)/O643*100</f>
        <v>4.5454545454545494</v>
      </c>
      <c r="S643" s="667">
        <f>IF(INDEX(Historical!$D$7:$D$1220,MATCH(B643,Historical!$B$7:$B$1244,0))=0,"n/a",(INDEX(Historical!$C$7:$C$1222,MATCH(B643,Historical!$B$7:$B$1244,0))/INDEX(Historical!$D$7:$D$1220,MATCH(B643,Historical!$B$7:$B$1244,0))-1)*100)</f>
        <v>4.7619047619047672</v>
      </c>
      <c r="T643" s="667">
        <f>IF(INDEX(Historical!$F$7:$F$1213,MATCH(B643,Historical!$B$7:$B$1244,0))=0,"n/a",((INDEX(Historical!$C$7:$C$1222,MATCH(B643,Historical!$B$7:$B$1244,0))/INDEX(Historical!$F$7:$F$1213,MATCH(B643,Historical!$B$7:$B$1244,0)))^(1/3)-1)*100)</f>
        <v>13.617128057248994</v>
      </c>
      <c r="U643" s="667">
        <f>IF(INDEX(Historical!$H$7:$H$1213,MATCH(B643,Historical!$B$7:$B$1244,0))=0,"n/a",((INDEX(Historical!$C$7:$C$1222,MATCH(B643,Historical!$B$7:$B$1244,0))/INDEX(Historical!$H$7:$H$1213,MATCH(B643,Historical!$B$7:$B$1244,0)))^(1/5)-1)*100)</f>
        <v>14.869835499703509</v>
      </c>
      <c r="V643" s="667" t="str">
        <f>IF(INDEX(Historical!$N$7:$N$1213,MATCH(B643,Historical!$B$7:$B$1244,0))=0,"n/a",((INDEX(Historical!$C$7:$C$1222,MATCH(B643,Historical!$B$7:$B$1244,0))/INDEX(Historical!$N$7:$N$1213,MATCH(B643,Historical!$B$7:$B$1244,0)))^(1/10)-1)*100)</f>
        <v>n/a</v>
      </c>
      <c r="W643" s="668" t="str">
        <f>IF(OR(U643&lt;=0,U643="n/a",V643&lt;=0,V643="n/a"),"n/a",U643/V643)</f>
        <v>n/a</v>
      </c>
      <c r="X643" s="669">
        <f>IF(OR(AJ643&lt;=0,AJ643="n/a",U643&lt;=0,U643="n/a"),"n/a",U643/AJ643)</f>
        <v>1.8587294374629386</v>
      </c>
      <c r="Y643" s="628" t="s">
        <v>4015</v>
      </c>
      <c r="Z643" s="618">
        <f>IF(OR(AC643&lt;0.01,AC643="n/a"),"n/a",M643/AC643*100)</f>
        <v>29.967426710097723</v>
      </c>
      <c r="AA643" s="841">
        <f>IF(OR(AC643&lt;0.01,AC643="n/a"),"n/a",I643/AC643)</f>
        <v>11.003257328990228</v>
      </c>
      <c r="AB643" s="842">
        <v>12</v>
      </c>
      <c r="AC643" s="821">
        <v>3.07</v>
      </c>
      <c r="AD643" s="821">
        <v>0.85</v>
      </c>
      <c r="AE643" s="821">
        <v>4.3499999999999996</v>
      </c>
      <c r="AF643" s="821">
        <v>1.25</v>
      </c>
      <c r="AG643" s="821">
        <v>11.799999999999999</v>
      </c>
      <c r="AH643" s="821">
        <v>-13.8</v>
      </c>
      <c r="AI643" s="821" t="s">
        <v>135</v>
      </c>
      <c r="AJ643" s="821">
        <v>8</v>
      </c>
      <c r="AK643" s="821">
        <v>13</v>
      </c>
      <c r="AL643" s="833">
        <v>280</v>
      </c>
      <c r="AM643" s="827">
        <v>2.2999999999999998</v>
      </c>
      <c r="AN643" s="821">
        <v>0</v>
      </c>
      <c r="AO643" s="705">
        <f>IF(U643="n/a","n/a",IF(AA643&lt;0,"n/a",IF(AA643="n/a","n/a",J643+U643-AA643)))</f>
        <v>6.5900832032769276</v>
      </c>
      <c r="AP643" s="706">
        <f>IF(U643="n/a","n/a",J643+U643)</f>
        <v>17.593340532267156</v>
      </c>
      <c r="AQ643" s="843">
        <f>IF(OR(AC643&lt;0.01,AC643="n/a",AF643="n/a"),"n/a",(I643/SQRT(22.5*AC643*(I643/AF643))-1)*100)</f>
        <v>-21.81483044510356</v>
      </c>
      <c r="AR643" s="618">
        <f>INDEX(Historical!$C$7:$C$1222,MATCH(B643,Historical!$B$7:$B$1244,0))*IF(AH643="n/a",1.03,IF(AH643&lt;0,1.01,IF(AH643&gt;10,1.1,(1+AH643/100))))</f>
        <v>0.88880000000000003</v>
      </c>
      <c r="AS643" s="841">
        <f>IF($AI643="n/a",1.03*AR643,IF($AI643&lt;0,1.01*AR643,IF($AI643&gt;10,1.1*AR643,(1+$AI643/100)*AR643)))</f>
        <v>0.91546400000000006</v>
      </c>
      <c r="AT643" s="841">
        <f>IF($AK643="n/a",1.03*AS643,IF($AK643&lt;0,1.01*AS643,IF($AK643&gt;10,1.1*AS643,(1+$AK643/100)*AS643)))</f>
        <v>1.0070104000000002</v>
      </c>
      <c r="AU643" s="841">
        <f>IF($AK643="n/a",1.03*AT643,IF($AK643&lt;0,1.01*AT643,IF($AK643&gt;10,1.1*AT643,(1+$AK643/100)*AT643)))</f>
        <v>1.1077114400000003</v>
      </c>
      <c r="AV643" s="841">
        <f>IF($AK643="n/a",1.03*AU643,IF($AK643&lt;0,1.01*AU643,IF($AK643&gt;10,1.1*AU643,(1+$AK643/100)*AU643)))</f>
        <v>1.2184825840000004</v>
      </c>
      <c r="AW643" s="618">
        <f>SUM(AR643:AV643)</f>
        <v>5.1374684240000006</v>
      </c>
      <c r="AX643" s="713">
        <f>AW643/I643*100</f>
        <v>15.20860989934873</v>
      </c>
      <c r="AY643" s="887">
        <v>0.95</v>
      </c>
      <c r="AZ643" s="827">
        <v>40.880000000000003</v>
      </c>
      <c r="BA643" s="827">
        <v>-5.17</v>
      </c>
      <c r="BB643" s="827">
        <v>0.13</v>
      </c>
      <c r="BC643" s="827">
        <v>15.299999999999999</v>
      </c>
      <c r="BD643" s="861"/>
      <c r="BE643" s="594">
        <v>2013</v>
      </c>
      <c r="BF643" s="853">
        <f>IF(BE643&gt;2020,0,IF(BE643&gt;2008,1,IF(BE643&gt;2001,2,IF(BE643&gt;1990,3,IF(BE643&gt;1980,4,IF(BE643&gt;1973,5,IF(BE643&gt;1970,6,IF(BE643&gt;1960,7,IF(BE643&gt;1958,8,IF(BE643&gt;1953,9,10))))))))))</f>
        <v>1</v>
      </c>
      <c r="BG643" s="837">
        <v>1.4000000000000001</v>
      </c>
      <c r="BH643" s="820" t="s">
        <v>4443</v>
      </c>
      <c r="BI643" s="820" t="s">
        <v>4444</v>
      </c>
    </row>
    <row r="644" spans="1:61" s="819" customFormat="1" ht="12.75" customHeight="1" x14ac:dyDescent="0.2">
      <c r="A644" s="819" t="s">
        <v>1666</v>
      </c>
      <c r="B644" s="575" t="s">
        <v>1667</v>
      </c>
      <c r="C644" s="885" t="s">
        <v>244</v>
      </c>
      <c r="D644" s="885" t="s">
        <v>4176</v>
      </c>
      <c r="E644" s="699">
        <v>14</v>
      </c>
      <c r="F644" s="1122">
        <v>276</v>
      </c>
      <c r="G644" s="1105" t="s">
        <v>105</v>
      </c>
      <c r="H644" s="1105" t="s">
        <v>105</v>
      </c>
      <c r="I644" t="n">
        <v>230.39</v>
      </c>
      <c r="J644" s="618">
        <f>(M644/I644)*100</f>
        <v>1.7662693989539573</v>
      </c>
      <c r="K644" s="832">
        <v>1.03</v>
      </c>
      <c r="L644" s="842">
        <v>4</v>
      </c>
      <c r="M644" s="609">
        <f>K644*L644</f>
        <v>4.12</v>
      </c>
      <c r="N644" s="825" t="s">
        <v>774</v>
      </c>
      <c r="O644" s="700">
        <v>0.92</v>
      </c>
      <c r="P644" s="603">
        <v>44981</v>
      </c>
      <c r="Q644" s="603">
        <v>44999</v>
      </c>
      <c r="R644" s="609">
        <f>(K644-O644)/O644*100</f>
        <v>11.956521739130432</v>
      </c>
      <c r="S644" s="667">
        <f>IF(INDEX(Historical!$D$7:$D$1220,MATCH(B644,Historical!$B$7:$B$1244,0))=0,"n/a",(INDEX(Historical!$C$7:$C$1222,MATCH(B644,Historical!$B$7:$B$1244,0))/INDEX(Historical!$D$7:$D$1220,MATCH(B644,Historical!$B$7:$B$1244,0))-1)*100)</f>
        <v>76.92307692307692</v>
      </c>
      <c r="T644" s="667">
        <f>IF(INDEX(Historical!$F$7:$F$1213,MATCH(B644,Historical!$B$7:$B$1244,0))=0,"n/a",((INDEX(Historical!$C$7:$C$1222,MATCH(B644,Historical!$B$7:$B$1244,0))/INDEX(Historical!$F$7:$F$1213,MATCH(B644,Historical!$B$7:$B$1244,0)))^(1/3)-1)*100)</f>
        <v>39.348715599006169</v>
      </c>
      <c r="U644" s="667">
        <f>IF(INDEX(Historical!$H$7:$H$1213,MATCH(B644,Historical!$B$7:$B$1244,0))=0,"n/a",((INDEX(Historical!$C$7:$C$1222,MATCH(B644,Historical!$B$7:$B$1244,0))/INDEX(Historical!$H$7:$H$1213,MATCH(B644,Historical!$B$7:$B$1244,0)))^(1/5)-1)*100)</f>
        <v>28.508455482459325</v>
      </c>
      <c r="V644" s="667">
        <f>IF(INDEX(Historical!$N$7:$N$1213,MATCH(B644,Historical!$B$7:$B$1244,0))=0,"n/a",((INDEX(Historical!$C$7:$C$1222,MATCH(B644,Historical!$B$7:$B$1244,0))/INDEX(Historical!$N$7:$N$1213,MATCH(B644,Historical!$B$7:$B$1244,0)))^(1/10)-1)*100)</f>
        <v>26.16954352025429</v>
      </c>
      <c r="W644" s="668">
        <f>IF(OR(U644&lt;=0,U644="n/a",V644&lt;=0,V644="n/a"),"n/a",U644/V644)</f>
        <v>1.0893753442965026</v>
      </c>
      <c r="X644" s="669">
        <f>IF(OR(AJ644&lt;=0,AJ644="n/a",U644&lt;=0,U644="n/a"),"n/a",U644/AJ644)</f>
        <v>1.3321708169373518</v>
      </c>
      <c r="Y644" s="830"/>
      <c r="Z644" s="618">
        <f>IF(OR(AC644&lt;0.01,AC644="n/a"),"n/a",M644/AC644*100)</f>
        <v>42.430484037075175</v>
      </c>
      <c r="AA644" s="841">
        <f>IF(OR(AC644&lt;0.01,AC644="n/a"),"n/a",I644/AC644)</f>
        <v>24.022657054582901</v>
      </c>
      <c r="AB644" s="842">
        <v>12</v>
      </c>
      <c r="AC644" s="821">
        <v>9.7100000000000009</v>
      </c>
      <c r="AD644" s="821">
        <v>2.39</v>
      </c>
      <c r="AE644" s="821">
        <v>1.84</v>
      </c>
      <c r="AF644" s="821">
        <v>13.39</v>
      </c>
      <c r="AG644" s="821">
        <v>53.800000000000004</v>
      </c>
      <c r="AH644" s="821">
        <v>35</v>
      </c>
      <c r="AI644" s="821">
        <v>10.290000000000001</v>
      </c>
      <c r="AJ644" s="821">
        <v>21.4</v>
      </c>
      <c r="AK644" s="821">
        <v>10.11</v>
      </c>
      <c r="AL644" s="833">
        <v>26170</v>
      </c>
      <c r="AM644" s="827">
        <v>0.1</v>
      </c>
      <c r="AN644" s="821">
        <v>0.57999999999999996</v>
      </c>
      <c r="AO644" s="705">
        <f>IF(U644="n/a","n/a",IF(AA644&lt;0,"n/a",IF(AA644="n/a","n/a",J644+U644-AA644)))</f>
        <v>6.252067826830384</v>
      </c>
      <c r="AP644" s="706">
        <f>IF(U644="n/a","n/a",J644+U644)</f>
        <v>30.274724881413285</v>
      </c>
      <c r="AQ644" s="843">
        <f>IF(OR(AC644&lt;0.01,AC644="n/a",AF644="n/a"),"n/a",(I644/SQRT(22.5*AC644*(I644/AF644))-1)*100)</f>
        <v>278.10250107072824</v>
      </c>
      <c r="AR644" s="618">
        <f>INDEX(Historical!$C$7:$C$1222,MATCH(B644,Historical!$B$7:$B$1244,0))*IF(AH644="n/a",1.03,IF(AH644&lt;0,1.01,IF(AH644&gt;10,1.1,(1+AH644/100))))</f>
        <v>4.0480000000000009</v>
      </c>
      <c r="AS644" s="841">
        <f>IF($AI644="n/a",1.03*AR644,IF($AI644&lt;0,1.01*AR644,IF($AI644&gt;10,1.1*AR644,(1+$AI644/100)*AR644)))</f>
        <v>4.4528000000000016</v>
      </c>
      <c r="AT644" s="841">
        <f>IF($AK644="n/a",1.03*AS644,IF($AK644&lt;0,1.01*AS644,IF($AK644&gt;10,1.1*AS644,(1+$AK644/100)*AS644)))</f>
        <v>4.898080000000002</v>
      </c>
      <c r="AU644" s="841">
        <f>IF($AK644="n/a",1.03*AT644,IF($AK644&lt;0,1.01*AT644,IF($AK644&gt;10,1.1*AT644,(1+$AK644/100)*AT644)))</f>
        <v>5.3878880000000029</v>
      </c>
      <c r="AV644" s="841">
        <f>IF($AK644="n/a",1.03*AU644,IF($AK644&lt;0,1.01*AU644,IF($AK644&gt;10,1.1*AU644,(1+$AK644/100)*AU644)))</f>
        <v>5.9266768000000036</v>
      </c>
      <c r="AW644" s="618">
        <f>SUM(AR644:AV644)</f>
        <v>24.713444800000008</v>
      </c>
      <c r="AX644" s="713">
        <f>AW644/I644*100</f>
        <v>10.594806139072285</v>
      </c>
      <c r="AY644" s="887">
        <v>0.83</v>
      </c>
      <c r="AZ644" s="827">
        <v>40.1</v>
      </c>
      <c r="BA644" s="827">
        <v>-3.4299999999999997</v>
      </c>
      <c r="BB644" s="827">
        <v>4.16</v>
      </c>
      <c r="BC644" s="827">
        <v>13.28</v>
      </c>
      <c r="BD644" s="861"/>
      <c r="BE644" s="594">
        <v>2010</v>
      </c>
      <c r="BF644" s="853">
        <f>IF(BE644&gt;2020,0,IF(BE644&gt;2008,1,IF(BE644&gt;2001,2,IF(BE644&gt;1990,3,IF(BE644&gt;1980,4,IF(BE644&gt;1973,5,IF(BE644&gt;1970,6,IF(BE644&gt;1960,7,IF(BE644&gt;1958,8,IF(BE644&gt;1953,9,10))))))))))</f>
        <v>1</v>
      </c>
      <c r="BG644" s="837">
        <v>13.200000000000001</v>
      </c>
      <c r="BH644" s="820" t="s">
        <v>4443</v>
      </c>
      <c r="BI644" s="820" t="s">
        <v>4444</v>
      </c>
    </row>
    <row r="645" spans="1:61" s="819" customFormat="1" ht="12.75" customHeight="1" x14ac:dyDescent="0.2">
      <c r="A645" s="826" t="s">
        <v>5125</v>
      </c>
      <c r="B645" s="575" t="s">
        <v>1681</v>
      </c>
      <c r="C645" s="885" t="s">
        <v>127</v>
      </c>
      <c r="D645" s="885" t="s">
        <v>4186</v>
      </c>
      <c r="E645" s="699">
        <v>11</v>
      </c>
      <c r="F645" s="1122">
        <v>463</v>
      </c>
      <c r="G645" s="1094" t="s">
        <v>36</v>
      </c>
      <c r="H645" s="1094" t="s">
        <v>114</v>
      </c>
      <c r="I645" t="n">
        <v>58.32</v>
      </c>
      <c r="J645" s="618">
        <f>(M645/I645)*100</f>
        <v>3.2410533423362593</v>
      </c>
      <c r="K645" s="832">
        <v>0.48</v>
      </c>
      <c r="L645" s="842">
        <v>4</v>
      </c>
      <c r="M645" s="609">
        <f>K645*L645</f>
        <v>1.92</v>
      </c>
      <c r="N645" s="825" t="s">
        <v>147</v>
      </c>
      <c r="O645" s="700">
        <v>0.46</v>
      </c>
      <c r="P645" s="603">
        <v>44985</v>
      </c>
      <c r="Q645" s="603">
        <v>45000</v>
      </c>
      <c r="R645" s="609">
        <f>(K645-O645)/O645*100</f>
        <v>4.3478260869565135</v>
      </c>
      <c r="S645" s="667">
        <f>IF(INDEX(Historical!$D$7:$D$1220,MATCH(B645,Historical!$B$7:$B$1244,0))=0,"n/a",(INDEX(Historical!$C$7:$C$1222,MATCH(B645,Historical!$B$7:$B$1244,0))/INDEX(Historical!$D$7:$D$1220,MATCH(B645,Historical!$B$7:$B$1244,0))-1)*100)</f>
        <v>3.6211699164345523</v>
      </c>
      <c r="T645" s="667">
        <f>IF(INDEX(Historical!$F$7:$F$1213,MATCH(B645,Historical!$B$7:$B$1244,0))=0,"n/a",((INDEX(Historical!$C$7:$C$1222,MATCH(B645,Historical!$B$7:$B$1244,0))/INDEX(Historical!$F$7:$F$1213,MATCH(B645,Historical!$B$7:$B$1244,0)))^(1/3)-1)*100)</f>
        <v>6.3803676285385524</v>
      </c>
      <c r="U645" s="667">
        <f>IF(INDEX(Historical!$H$7:$H$1213,MATCH(B645,Historical!$B$7:$B$1244,0))=0,"n/a",((INDEX(Historical!$C$7:$C$1222,MATCH(B645,Historical!$B$7:$B$1244,0))/INDEX(Historical!$H$7:$H$1213,MATCH(B645,Historical!$B$7:$B$1244,0)))^(1/5)-1)*100)</f>
        <v>13.789362864384081</v>
      </c>
      <c r="V645" s="667">
        <f>IF(INDEX(Historical!$N$7:$N$1213,MATCH(B645,Historical!$B$7:$B$1244,0))=0,"n/a",((INDEX(Historical!$C$7:$C$1222,MATCH(B645,Historical!$B$7:$B$1244,0))/INDEX(Historical!$N$7:$N$1213,MATCH(B645,Historical!$B$7:$B$1244,0)))^(1/10)-1)*100)</f>
        <v>27.030030476840604</v>
      </c>
      <c r="W645" s="668">
        <f>IF(OR(U645&lt;=0,U645="n/a",V645&lt;=0,V645="n/a"),"n/a",U645/V645)</f>
        <v>0.51014973424461507</v>
      </c>
      <c r="X645" s="669">
        <f>IF(OR(AJ645&lt;=0,AJ645="n/a",U645&lt;=0,U645="n/a"),"n/a",U645/AJ645)</f>
        <v>1.0446487018472788</v>
      </c>
      <c r="Y645" s="831"/>
      <c r="Z645" s="618">
        <f>IF(OR(AC645&lt;0.01,AC645="n/a"),"n/a",M645/AC645*100)</f>
        <v>28.52897473997028</v>
      </c>
      <c r="AA645" s="841">
        <f>IF(OR(AC645&lt;0.01,AC645="n/a"),"n/a",I645/AC645)</f>
        <v>8.8023774145616631</v>
      </c>
      <c r="AB645" s="842">
        <v>9</v>
      </c>
      <c r="AC645" s="821">
        <v>6.73</v>
      </c>
      <c r="AD645" s="821">
        <v>1.2</v>
      </c>
      <c r="AE645" s="821">
        <v>0.41</v>
      </c>
      <c r="AF645" s="821">
        <v>1.1000000000000001</v>
      </c>
      <c r="AG645" s="821">
        <v>12.5</v>
      </c>
      <c r="AH645" s="821">
        <v>6.9</v>
      </c>
      <c r="AI645" s="821">
        <v>26.419999999999998</v>
      </c>
      <c r="AJ645" s="821">
        <v>13.200000000000001</v>
      </c>
      <c r="AK645" s="821">
        <v>7.5</v>
      </c>
      <c r="AL645" s="833">
        <v>21880</v>
      </c>
      <c r="AM645" s="827">
        <v>1.2</v>
      </c>
      <c r="AN645" s="821">
        <v>0.43</v>
      </c>
      <c r="AO645" s="705">
        <f>IF(U645="n/a","n/a",IF(AA645&lt;0,"n/a",IF(AA645="n/a","n/a",J645+U645-AA645)))</f>
        <v>8.2280387921586762</v>
      </c>
      <c r="AP645" s="706">
        <f>IF(U645="n/a","n/a",J645+U645)</f>
        <v>17.030416206720339</v>
      </c>
      <c r="AQ645" s="843">
        <f>IF(OR(AC645&lt;0.01,AC645="n/a",AF645="n/a"),"n/a",(I645/SQRT(22.5*AC645*(I645/AF645))-1)*100)</f>
        <v>-34.399813157387257</v>
      </c>
      <c r="AR645" s="618">
        <f>INDEX(Historical!$C$7:$C$1222,MATCH(B645,Historical!$B$7:$B$1244,0))*IF(AH645="n/a",1.03,IF(AH645&lt;0,1.01,IF(AH645&gt;10,1.1,(1+AH645/100))))</f>
        <v>1.98834</v>
      </c>
      <c r="AS645" s="841">
        <f>IF($AI645="n/a",1.03*AR645,IF($AI645&lt;0,1.01*AR645,IF($AI645&gt;10,1.1*AR645,(1+$AI645/100)*AR645)))</f>
        <v>2.1871740000000002</v>
      </c>
      <c r="AT645" s="841">
        <f>IF($AK645="n/a",1.03*AS645,IF($AK645&lt;0,1.01*AS645,IF($AK645&gt;10,1.1*AS645,(1+$AK645/100)*AS645)))</f>
        <v>2.35121205</v>
      </c>
      <c r="AU645" s="841">
        <f>IF($AK645="n/a",1.03*AT645,IF($AK645&lt;0,1.01*AT645,IF($AK645&gt;10,1.1*AT645,(1+$AK645/100)*AT645)))</f>
        <v>2.5275529537499999</v>
      </c>
      <c r="AV645" s="841">
        <f>IF($AK645="n/a",1.03*AU645,IF($AK645&lt;0,1.01*AU645,IF($AK645&gt;10,1.1*AU645,(1+$AK645/100)*AU645)))</f>
        <v>2.7171194252812496</v>
      </c>
      <c r="AW645" s="618">
        <f>SUM(AR645:AV645)</f>
        <v>11.771398429031251</v>
      </c>
      <c r="AX645" s="713">
        <f>AW645/I645*100</f>
        <v>19.870692824158088</v>
      </c>
      <c r="AY645" s="887">
        <v>0.73</v>
      </c>
      <c r="AZ645" s="827">
        <v>-0.24</v>
      </c>
      <c r="BA645" s="827">
        <v>-40.489999999999995</v>
      </c>
      <c r="BB645" s="827">
        <v>-6.01</v>
      </c>
      <c r="BC645" s="827">
        <v>-18.89</v>
      </c>
      <c r="BD645" s="861"/>
      <c r="BE645" s="594">
        <v>2013</v>
      </c>
      <c r="BF645" s="853">
        <f>IF(BE645&gt;2020,0,IF(BE645&gt;2008,1,IF(BE645&gt;2001,2,IF(BE645&gt;1990,3,IF(BE645&gt;1980,4,IF(BE645&gt;1973,5,IF(BE645&gt;1970,6,IF(BE645&gt;1960,7,IF(BE645&gt;1958,8,IF(BE645&gt;1953,9,10))))))))))</f>
        <v>1</v>
      </c>
      <c r="BG645" s="837">
        <v>6.7</v>
      </c>
      <c r="BH645" s="820" t="s">
        <v>4443</v>
      </c>
      <c r="BI645" s="820" t="s">
        <v>4444</v>
      </c>
    </row>
    <row r="646" spans="1:61" s="819" customFormat="1" ht="12.75" customHeight="1" x14ac:dyDescent="0.2">
      <c r="A646" s="819" t="s">
        <v>5126</v>
      </c>
      <c r="B646" s="575" t="s">
        <v>1663</v>
      </c>
      <c r="C646" s="885" t="s">
        <v>111</v>
      </c>
      <c r="D646" s="885" t="s">
        <v>210</v>
      </c>
      <c r="E646" s="699">
        <v>14</v>
      </c>
      <c r="F646" s="1122">
        <v>267</v>
      </c>
      <c r="G646" s="1122" t="s">
        <v>36</v>
      </c>
      <c r="H646" s="1122" t="s">
        <v>114</v>
      </c>
      <c r="I646" t="n">
        <v>110.29</v>
      </c>
      <c r="J646" s="618">
        <f>(M646/I646)*100</f>
        <v>1.231437884824339</v>
      </c>
      <c r="K646" s="832">
        <v>0.34</v>
      </c>
      <c r="L646" s="842">
        <v>4</v>
      </c>
      <c r="M646" s="609">
        <f>K646*L646</f>
        <v>1.36</v>
      </c>
      <c r="N646" s="825" t="s">
        <v>126</v>
      </c>
      <c r="O646" s="700">
        <v>0.3</v>
      </c>
      <c r="P646" s="603">
        <v>44922</v>
      </c>
      <c r="Q646" s="603">
        <v>44937</v>
      </c>
      <c r="R646" s="609">
        <f>(K646-O646)/O646*100</f>
        <v>13.333333333333346</v>
      </c>
      <c r="S646" s="667">
        <f>IF(INDEX(Historical!$D$7:$D$1220,MATCH(B646,Historical!$B$7:$B$1244,0))=0,"n/a",(INDEX(Historical!$C$7:$C$1222,MATCH(B646,Historical!$B$7:$B$1244,0))/INDEX(Historical!$D$7:$D$1220,MATCH(B646,Historical!$B$7:$B$1244,0))-1)*100)</f>
        <v>14.285714285714279</v>
      </c>
      <c r="T646" s="667">
        <f>IF(INDEX(Historical!$F$7:$F$1213,MATCH(B646,Historical!$B$7:$B$1244,0))=0,"n/a",((INDEX(Historical!$C$7:$C$1222,MATCH(B646,Historical!$B$7:$B$1244,0))/INDEX(Historical!$F$7:$F$1213,MATCH(B646,Historical!$B$7:$B$1244,0)))^(1/3)-1)*100)</f>
        <v>10.064241629820891</v>
      </c>
      <c r="U646" s="667">
        <f>IF(INDEX(Historical!$H$7:$H$1213,MATCH(B646,Historical!$B$7:$B$1244,0))=0,"n/a",((INDEX(Historical!$C$7:$C$1222,MATCH(B646,Historical!$B$7:$B$1244,0))/INDEX(Historical!$H$7:$H$1213,MATCH(B646,Historical!$B$7:$B$1244,0)))^(1/5)-1)*100)</f>
        <v>11.382417860287886</v>
      </c>
      <c r="V646" s="667">
        <f>IF(INDEX(Historical!$N$7:$N$1213,MATCH(B646,Historical!$B$7:$B$1244,0))=0,"n/a",((INDEX(Historical!$C$7:$C$1222,MATCH(B646,Historical!$B$7:$B$1244,0))/INDEX(Historical!$N$7:$N$1213,MATCH(B646,Historical!$B$7:$B$1244,0)))^(1/10)-1)*100)</f>
        <v>18.488405858327894</v>
      </c>
      <c r="W646" s="668">
        <f>IF(OR(U646&lt;=0,U646="n/a",V646&lt;=0,V646="n/a"),"n/a",U646/V646)</f>
        <v>0.61565166556319417</v>
      </c>
      <c r="X646" s="669">
        <f>IF(OR(AJ646&lt;=0,AJ646="n/a",U646&lt;=0,U646="n/a"),"n/a",U646/AJ646)</f>
        <v>0.96461168307524459</v>
      </c>
      <c r="Y646" s="628"/>
      <c r="Z646" s="618">
        <f>IF(OR(AC646&lt;0.01,AC646="n/a"),"n/a",M646/AC646*100)</f>
        <v>32.38095238095238</v>
      </c>
      <c r="AA646" s="841">
        <f>IF(OR(AC646&lt;0.01,AC646="n/a"),"n/a",I646/AC646)</f>
        <v>26.295238095238094</v>
      </c>
      <c r="AB646" s="842">
        <v>10</v>
      </c>
      <c r="AC646" s="821">
        <v>4.2</v>
      </c>
      <c r="AD646" s="821">
        <v>2.59</v>
      </c>
      <c r="AE646" s="821">
        <v>2.58</v>
      </c>
      <c r="AF646" s="821">
        <v>8.56</v>
      </c>
      <c r="AG646" s="821">
        <v>35.6</v>
      </c>
      <c r="AH646" s="821">
        <v>11.1</v>
      </c>
      <c r="AI646" s="821">
        <v>14.13</v>
      </c>
      <c r="AJ646" s="821">
        <v>11.799999999999999</v>
      </c>
      <c r="AK646" s="821">
        <v>10.199999999999999</v>
      </c>
      <c r="AL646" s="833">
        <v>11640</v>
      </c>
      <c r="AM646" s="827">
        <v>0.4</v>
      </c>
      <c r="AN646" s="821">
        <v>0</v>
      </c>
      <c r="AO646" s="705">
        <f>IF(U646="n/a","n/a",IF(AA646&lt;0,"n/a",IF(AA646="n/a","n/a",J646+U646-AA646)))</f>
        <v>-13.681382350125869</v>
      </c>
      <c r="AP646" s="706">
        <f>IF(U646="n/a","n/a",J646+U646)</f>
        <v>12.613855745112225</v>
      </c>
      <c r="AQ646" s="843">
        <f>IF(OR(AC646&lt;0.01,AC646="n/a",AF646="n/a"),"n/a",(I646/SQRT(22.5*AC646*(I646/AF646))-1)*100)</f>
        <v>216.28906476002689</v>
      </c>
      <c r="AR646" s="618">
        <f>INDEX(Historical!$C$7:$C$1222,MATCH(B646,Historical!$B$7:$B$1244,0))*IF(AH646="n/a",1.03,IF(AH646&lt;0,1.01,IF(AH646&gt;10,1.1,(1+AH646/100))))</f>
        <v>1.32</v>
      </c>
      <c r="AS646" s="841">
        <f>IF($AI646="n/a",1.03*AR646,IF($AI646&lt;0,1.01*AR646,IF($AI646&gt;10,1.1*AR646,(1+$AI646/100)*AR646)))</f>
        <v>1.4520000000000002</v>
      </c>
      <c r="AT646" s="841">
        <f>IF($AK646="n/a",1.03*AS646,IF($AK646&lt;0,1.01*AS646,IF($AK646&gt;10,1.1*AS646,(1+$AK646/100)*AS646)))</f>
        <v>1.5972000000000004</v>
      </c>
      <c r="AU646" s="841">
        <f>IF($AK646="n/a",1.03*AT646,IF($AK646&lt;0,1.01*AT646,IF($AK646&gt;10,1.1*AT646,(1+$AK646/100)*AT646)))</f>
        <v>1.7569200000000005</v>
      </c>
      <c r="AV646" s="841">
        <f>IF($AK646="n/a",1.03*AU646,IF($AK646&lt;0,1.01*AU646,IF($AK646&gt;10,1.1*AU646,(1+$AK646/100)*AU646)))</f>
        <v>1.9326120000000007</v>
      </c>
      <c r="AW646" s="618">
        <f>SUM(AR646:AV646)</f>
        <v>8.0587320000000027</v>
      </c>
      <c r="AX646" s="713">
        <f>AW646/I646*100</f>
        <v>7.2969322709163373</v>
      </c>
      <c r="AY646" s="887">
        <v>0.73</v>
      </c>
      <c r="AZ646" s="827">
        <v>53.690000000000005</v>
      </c>
      <c r="BA646" s="827">
        <v>-6.1400000000000006</v>
      </c>
      <c r="BB646" s="827">
        <v>-1.5699999999999998</v>
      </c>
      <c r="BC646" s="827">
        <v>15.129999999999999</v>
      </c>
      <c r="BD646" s="861"/>
      <c r="BE646" s="594">
        <v>2010</v>
      </c>
      <c r="BF646" s="853">
        <f>IF(BE646&gt;2020,0,IF(BE646&gt;2008,1,IF(BE646&gt;2001,2,IF(BE646&gt;1990,3,IF(BE646&gt;1980,4,IF(BE646&gt;1973,5,IF(BE646&gt;1970,6,IF(BE646&gt;1960,7,IF(BE646&gt;1958,8,IF(BE646&gt;1953,9,10))))))))))</f>
        <v>1</v>
      </c>
      <c r="BG646" s="837">
        <v>12.9</v>
      </c>
      <c r="BH646" s="820" t="s">
        <v>4443</v>
      </c>
      <c r="BI646" s="820" t="s">
        <v>4444</v>
      </c>
    </row>
    <row r="647" spans="1:61" s="819" customFormat="1" ht="12.75" customHeight="1" x14ac:dyDescent="0.2">
      <c r="A647" s="836" t="s">
        <v>5127</v>
      </c>
      <c r="B647" s="575" t="s">
        <v>3967</v>
      </c>
      <c r="C647" s="885" t="s">
        <v>4055</v>
      </c>
      <c r="D647" s="885" t="s">
        <v>4184</v>
      </c>
      <c r="E647" s="699">
        <v>8</v>
      </c>
      <c r="F647" s="1122">
        <v>590</v>
      </c>
      <c r="G647" s="1085" t="s">
        <v>105</v>
      </c>
      <c r="H647" s="1085" t="s">
        <v>105</v>
      </c>
      <c r="I647" t="n">
        <v>43.48</v>
      </c>
      <c r="J647" s="618">
        <f>(M647/I647)*100</f>
        <v>2.5832091405861899</v>
      </c>
      <c r="K647" s="832">
        <v>0.52</v>
      </c>
      <c r="L647" s="842">
        <v>2</v>
      </c>
      <c r="M647" s="609">
        <f>K647*L647</f>
        <v>1.04</v>
      </c>
      <c r="N647" s="825" t="s">
        <v>4277</v>
      </c>
      <c r="O647" s="700">
        <v>0.5</v>
      </c>
      <c r="P647" s="603">
        <v>44844</v>
      </c>
      <c r="Q647" s="603">
        <v>44860</v>
      </c>
      <c r="R647" s="609">
        <f>(K647-O647)/O647*100</f>
        <v>4.0000000000000036</v>
      </c>
      <c r="S647" s="667">
        <f>IF(INDEX(Historical!$D$7:$D$1220,MATCH(B647,Historical!$B$7:$B$1244,0))=0,"n/a",(INDEX(Historical!$C$7:$C$1222,MATCH(B647,Historical!$B$7:$B$1244,0))/INDEX(Historical!$D$7:$D$1220,MATCH(B647,Historical!$B$7:$B$1244,0))-1)*100)</f>
        <v>13.33333333333333</v>
      </c>
      <c r="T647" s="667">
        <f>IF(INDEX(Historical!$F$7:$F$1213,MATCH(B647,Historical!$B$7:$B$1244,0))=0,"n/a",((INDEX(Historical!$C$7:$C$1222,MATCH(B647,Historical!$B$7:$B$1244,0))/INDEX(Historical!$F$7:$F$1213,MATCH(B647,Historical!$B$7:$B$1244,0)))^(1/3)-1)*100)</f>
        <v>18.050952101049166</v>
      </c>
      <c r="U647" s="667">
        <f>IF(INDEX(Historical!$H$7:$H$1213,MATCH(B647,Historical!$B$7:$B$1244,0))=0,"n/a",((INDEX(Historical!$C$7:$C$1222,MATCH(B647,Historical!$B$7:$B$1244,0))/INDEX(Historical!$H$7:$H$1213,MATCH(B647,Historical!$B$7:$B$1244,0)))^(1/5)-1)*100)</f>
        <v>16.761714319920308</v>
      </c>
      <c r="V647" s="667" t="str">
        <f>IF(INDEX(Historical!$N$7:$N$1213,MATCH(B647,Historical!$B$7:$B$1244,0))=0,"n/a",((INDEX(Historical!$C$7:$C$1222,MATCH(B647,Historical!$B$7:$B$1244,0))/INDEX(Historical!$N$7:$N$1213,MATCH(B647,Historical!$B$7:$B$1244,0)))^(1/10)-1)*100)</f>
        <v>n/a</v>
      </c>
      <c r="W647" s="668" t="str">
        <f>IF(OR(U647&lt;=0,U647="n/a",V647&lt;=0,V647="n/a"),"n/a",U647/V647)</f>
        <v>n/a</v>
      </c>
      <c r="X647" s="669">
        <f>IF(OR(AJ647&lt;=0,AJ647="n/a",U647&lt;=0,U647="n/a"),"n/a",U647/AJ647)</f>
        <v>0.50184773412935058</v>
      </c>
      <c r="Y647" s="831"/>
      <c r="Z647" s="618">
        <f>IF(OR(AC647&lt;0.01,AC647="n/a"),"n/a",M647/AC647*100)</f>
        <v>45.021645021645021</v>
      </c>
      <c r="AA647" s="841">
        <f>IF(OR(AC647&lt;0.01,AC647="n/a"),"n/a",I647/AC647)</f>
        <v>17.428571428571427</v>
      </c>
      <c r="AB647" s="842">
        <v>12</v>
      </c>
      <c r="AC647" s="821">
        <v>2.31</v>
      </c>
      <c r="AD647" s="821">
        <v>2.67</v>
      </c>
      <c r="AE647" s="821">
        <v>0.97</v>
      </c>
      <c r="AF647" s="821">
        <v>4.45</v>
      </c>
      <c r="AG647" s="821">
        <v>20.9</v>
      </c>
      <c r="AH647" s="821">
        <v>17.8</v>
      </c>
      <c r="AI647" s="821">
        <v>5.82</v>
      </c>
      <c r="AJ647" s="821">
        <v>33.4</v>
      </c>
      <c r="AK647" s="821">
        <v>7.75</v>
      </c>
      <c r="AL647" s="833">
        <v>2330</v>
      </c>
      <c r="AM647" s="827">
        <v>0.6</v>
      </c>
      <c r="AN647" s="821">
        <v>0</v>
      </c>
      <c r="AO647" s="705">
        <f>IF(U647="n/a","n/a",IF(AA647&lt;0,"n/a",IF(AA647="n/a","n/a",J647+U647-AA647)))</f>
        <v>1.9163520319350731</v>
      </c>
      <c r="AP647" s="706">
        <f>IF(U647="n/a","n/a",J647+U647)</f>
        <v>19.3449234605065</v>
      </c>
      <c r="AQ647" s="843">
        <f>IF(OR(AC647&lt;0.01,AC647="n/a",AF647="n/a"),"n/a",(I647/SQRT(22.5*AC647*(I647/AF647))-1)*100)</f>
        <v>85.660553887575361</v>
      </c>
      <c r="AR647" s="618">
        <f>INDEX(Historical!$C$7:$C$1222,MATCH(B647,Historical!$B$7:$B$1244,0))*IF(AH647="n/a",1.03,IF(AH647&lt;0,1.01,IF(AH647&gt;10,1.1,(1+AH647/100))))</f>
        <v>1.1220000000000001</v>
      </c>
      <c r="AS647" s="841">
        <f>IF($AI647="n/a",1.03*AR647,IF($AI647&lt;0,1.01*AR647,IF($AI647&gt;10,1.1*AR647,(1+$AI647/100)*AR647)))</f>
        <v>1.1873004000000003</v>
      </c>
      <c r="AT647" s="841">
        <f>IF($AK647="n/a",1.03*AS647,IF($AK647&lt;0,1.01*AS647,IF($AK647&gt;10,1.1*AS647,(1+$AK647/100)*AS647)))</f>
        <v>1.2793161810000002</v>
      </c>
      <c r="AU647" s="841">
        <f>IF($AK647="n/a",1.03*AT647,IF($AK647&lt;0,1.01*AT647,IF($AK647&gt;10,1.1*AT647,(1+$AK647/100)*AT647)))</f>
        <v>1.3784631850275002</v>
      </c>
      <c r="AV647" s="841">
        <f>IF($AK647="n/a",1.03*AU647,IF($AK647&lt;0,1.01*AU647,IF($AK647&gt;10,1.1*AU647,(1+$AK647/100)*AU647)))</f>
        <v>1.4852940818671314</v>
      </c>
      <c r="AW647" s="618">
        <f>SUM(AR647:AV647)</f>
        <v>6.4523738478946324</v>
      </c>
      <c r="AX647" s="713">
        <f>AW647/I647*100</f>
        <v>16.026760675346825</v>
      </c>
      <c r="AY647" s="887">
        <v>1.02</v>
      </c>
      <c r="AZ647" s="827">
        <v>1.92</v>
      </c>
      <c r="BA647" s="827">
        <v>-54.500000000000007</v>
      </c>
      <c r="BB647" s="827">
        <v>-16.239999999999998</v>
      </c>
      <c r="BC647" s="827">
        <v>-25.44</v>
      </c>
      <c r="BD647" s="861"/>
      <c r="BE647" s="594">
        <v>2015</v>
      </c>
      <c r="BF647" s="853">
        <f>IF(BE647&gt;2020,0,IF(BE647&gt;2008,1,IF(BE647&gt;2001,2,IF(BE647&gt;1990,3,IF(BE647&gt;1980,4,IF(BE647&gt;1973,5,IF(BE647&gt;1970,6,IF(BE647&gt;1960,7,IF(BE647&gt;1958,8,IF(BE647&gt;1953,9,10))))))))))</f>
        <v>1</v>
      </c>
      <c r="BG647" s="837">
        <v>5.2</v>
      </c>
      <c r="BH647" s="820" t="s">
        <v>4443</v>
      </c>
      <c r="BI647" s="820" t="s">
        <v>4444</v>
      </c>
    </row>
    <row r="648" spans="1:61" s="819" customFormat="1" ht="12.75" customHeight="1" x14ac:dyDescent="0.2">
      <c r="A648" s="670" t="s">
        <v>5128</v>
      </c>
      <c r="B648" s="951" t="s">
        <v>3829</v>
      </c>
      <c r="C648" s="885" t="s">
        <v>111</v>
      </c>
      <c r="D648" s="885" t="s">
        <v>4181</v>
      </c>
      <c r="E648" s="699">
        <v>9</v>
      </c>
      <c r="F648" s="1122">
        <v>537</v>
      </c>
      <c r="G648" s="1086" t="s">
        <v>105</v>
      </c>
      <c r="H648" s="1086" t="s">
        <v>105</v>
      </c>
      <c r="I648" s="838">
        <v>136.88999999999999</v>
      </c>
      <c r="J648" s="618">
        <f>(M648/I648)*100</f>
        <v>0.67207246694426193</v>
      </c>
      <c r="K648" s="819">
        <v>0.23</v>
      </c>
      <c r="L648" s="1122">
        <v>4</v>
      </c>
      <c r="M648" s="609">
        <f>K648*L648</f>
        <v>0.92</v>
      </c>
      <c r="N648" s="1122" t="s">
        <v>106</v>
      </c>
      <c r="O648" s="575">
        <v>0.2</v>
      </c>
      <c r="P648" s="603">
        <v>44693</v>
      </c>
      <c r="Q648" s="603">
        <v>44708</v>
      </c>
      <c r="R648" s="609">
        <f>(K648-O648)/O648*100</f>
        <v>15</v>
      </c>
      <c r="S648" s="667">
        <f>IF(INDEX(Historical!$D$7:$D$1220,MATCH(B648,Historical!$B$7:$B$1244,0))=0,"n/a",(INDEX(Historical!$C$7:$C$1222,MATCH(B648,Historical!$B$7:$B$1244,0))/INDEX(Historical!$D$7:$D$1220,MATCH(B648,Historical!$B$7:$B$1244,0))-1)*100)</f>
        <v>15.58441558441559</v>
      </c>
      <c r="T648" s="667">
        <f>IF(INDEX(Historical!$F$7:$F$1213,MATCH(B648,Historical!$B$7:$B$1244,0))=0,"n/a",((INDEX(Historical!$C$7:$C$1222,MATCH(B648,Historical!$B$7:$B$1244,0))/INDEX(Historical!$F$7:$F$1213,MATCH(B648,Historical!$B$7:$B$1244,0)))^(1/3)-1)*100)</f>
        <v>16.012570694068717</v>
      </c>
      <c r="U648" s="667">
        <f>IF(INDEX(Historical!$H$7:$H$1213,MATCH(B648,Historical!$B$7:$B$1244,0))=0,"n/a",((INDEX(Historical!$C$7:$C$1222,MATCH(B648,Historical!$B$7:$B$1244,0))/INDEX(Historical!$H$7:$H$1213,MATCH(B648,Historical!$B$7:$B$1244,0)))^(1/5)-1)*100)</f>
        <v>17.941074454361395</v>
      </c>
      <c r="V648" s="667" t="str">
        <f>IF(INDEX(Historical!$N$7:$N$1213,MATCH(B648,Historical!$B$7:$B$1244,0))=0,"n/a",((INDEX(Historical!$C$7:$C$1222,MATCH(B648,Historical!$B$7:$B$1244,0))/INDEX(Historical!$N$7:$N$1213,MATCH(B648,Historical!$B$7:$B$1244,0)))^(1/10)-1)*100)</f>
        <v>n/a</v>
      </c>
      <c r="W648" s="668" t="str">
        <f>IF(OR(U648&lt;=0,U648="n/a",V648&lt;=0,V648="n/a"),"n/a",U648/V648)</f>
        <v>n/a</v>
      </c>
      <c r="X648" s="669">
        <f>IF(OR(AJ648&lt;=0,AJ648="n/a",U648&lt;=0,U648="n/a"),"n/a",U648/AJ648)</f>
        <v>0.94426707654533659</v>
      </c>
      <c r="Y648" s="619"/>
      <c r="Z648" s="618">
        <f>IF(OR(AC648&lt;0.01,AC648="n/a"),"n/a",M648/AC648*100)</f>
        <v>15.889464594127809</v>
      </c>
      <c r="AA648" s="841">
        <f>IF(OR(AC648&lt;0.01,AC648="n/a"),"n/a",I648/AC648)</f>
        <v>23.642487046632123</v>
      </c>
      <c r="AB648" s="842">
        <v>9</v>
      </c>
      <c r="AC648" s="837">
        <v>5.79</v>
      </c>
      <c r="AD648" s="837">
        <v>4.79</v>
      </c>
      <c r="AE648" s="821">
        <v>2.56</v>
      </c>
      <c r="AF648" s="821">
        <v>5.45</v>
      </c>
      <c r="AG648" s="821">
        <v>25.1</v>
      </c>
      <c r="AH648" s="821">
        <v>14.099999999999998</v>
      </c>
      <c r="AI648" s="821">
        <v>13.469999999999999</v>
      </c>
      <c r="AJ648" s="647">
        <v>19</v>
      </c>
      <c r="AK648" s="647">
        <v>4.9000000000000004</v>
      </c>
      <c r="AL648" s="837">
        <v>7400</v>
      </c>
      <c r="AM648" s="837">
        <v>1.0999999999999999</v>
      </c>
      <c r="AN648" s="837">
        <v>0.19</v>
      </c>
      <c r="AO648" s="705">
        <f>IF(U648="n/a","n/a",IF(AA648&lt;0,"n/a",IF(AA648="n/a","n/a",J648+U648-AA648)))</f>
        <v>-5.0293401253264669</v>
      </c>
      <c r="AP648" s="706">
        <f>IF(U648="n/a","n/a",J648+U648)</f>
        <v>18.613146921305656</v>
      </c>
      <c r="AQ648" s="843">
        <f>IF(OR(AC648&lt;0.01,AC648="n/a",AF648="n/a"),"n/a",(I648/SQRT(22.5*AC648*(I648/AF648))-1)*100)</f>
        <v>139.30599138540884</v>
      </c>
      <c r="AR648" s="618">
        <f>INDEX(Historical!$C$7:$C$1222,MATCH(B648,Historical!$B$7:$B$1244,0))*IF(AH648="n/a",1.03,IF(AH648&lt;0,1.01,IF(AH648&gt;10,1.1,(1+AH648/100))))</f>
        <v>0.97900000000000009</v>
      </c>
      <c r="AS648" s="841">
        <f>IF($AI648="n/a",1.03*AR648,IF($AI648&lt;0,1.01*AR648,IF($AI648&gt;10,1.1*AR648,(1+$AI648/100)*AR648)))</f>
        <v>1.0769000000000002</v>
      </c>
      <c r="AT648" s="841">
        <f>IF($AK648="n/a",1.03*AS648,IF($AK648&lt;0,1.01*AS648,IF($AK648&gt;10,1.1*AS648,(1+$AK648/100)*AS648)))</f>
        <v>1.1296681000000002</v>
      </c>
      <c r="AU648" s="841">
        <f>IF($AK648="n/a",1.03*AT648,IF($AK648&lt;0,1.01*AT648,IF($AK648&gt;10,1.1*AT648,(1+$AK648/100)*AT648)))</f>
        <v>1.1850218369000001</v>
      </c>
      <c r="AV648" s="841">
        <f>IF($AK648="n/a",1.03*AU648,IF($AK648&lt;0,1.01*AU648,IF($AK648&gt;10,1.1*AU648,(1+$AK648/100)*AU648)))</f>
        <v>1.2430879069081</v>
      </c>
      <c r="AW648" s="618">
        <f>SUM(AR648:AV648)</f>
        <v>5.6136778438080999</v>
      </c>
      <c r="AX648" s="713">
        <f>AW648/I648*100</f>
        <v>4.1008677359983201</v>
      </c>
      <c r="AY648" s="695">
        <v>0.96</v>
      </c>
      <c r="AZ648" s="821">
        <v>15.47</v>
      </c>
      <c r="BA648" s="821">
        <v>-19.45</v>
      </c>
      <c r="BB648" s="821">
        <v>-7.04</v>
      </c>
      <c r="BC648" s="821">
        <v>-2.81</v>
      </c>
      <c r="BD648" s="861"/>
      <c r="BE648" s="594">
        <v>2014</v>
      </c>
      <c r="BF648" s="853">
        <f>IF(BE648&gt;2020,0,IF(BE648&gt;2008,1,IF(BE648&gt;2001,2,IF(BE648&gt;1990,3,IF(BE648&gt;1980,4,IF(BE648&gt;1973,5,IF(BE648&gt;1970,6,IF(BE648&gt;1960,7,IF(BE648&gt;1958,8,IF(BE648&gt;1953,9,10))))))))))</f>
        <v>1</v>
      </c>
      <c r="BG648" s="837">
        <v>11.700000000000001</v>
      </c>
      <c r="BH648" s="820" t="s">
        <v>4443</v>
      </c>
      <c r="BI648" s="820" t="s">
        <v>4444</v>
      </c>
    </row>
    <row r="649" spans="1:61" s="819" customFormat="1" ht="12.75" customHeight="1" x14ac:dyDescent="0.2">
      <c r="A649" s="826" t="s">
        <v>5129</v>
      </c>
      <c r="B649" s="575" t="s">
        <v>792</v>
      </c>
      <c r="C649" s="885" t="s">
        <v>4055</v>
      </c>
      <c r="D649" s="885" t="s">
        <v>4185</v>
      </c>
      <c r="E649" s="699">
        <v>19</v>
      </c>
      <c r="F649" s="1122">
        <v>201</v>
      </c>
      <c r="G649" s="1105" t="s">
        <v>36</v>
      </c>
      <c r="H649" s="1105" t="s">
        <v>114</v>
      </c>
      <c r="I649" t="n">
        <v>176.73</v>
      </c>
      <c r="J649" s="618">
        <f>(M649/I649)*100</f>
        <v>2.8929717118693499</v>
      </c>
      <c r="K649" s="832">
        <v>1.24</v>
      </c>
      <c r="L649" s="842">
        <v>4</v>
      </c>
      <c r="M649" s="609">
        <f>K649*L649</f>
        <v>4.96</v>
      </c>
      <c r="N649" s="825" t="s">
        <v>793</v>
      </c>
      <c r="O649" s="700">
        <v>1.1499999999999999</v>
      </c>
      <c r="P649" s="603">
        <v>44862</v>
      </c>
      <c r="Q649" s="603">
        <v>44880</v>
      </c>
      <c r="R649" s="609">
        <f>(K649-O649)/O649*100</f>
        <v>7.8260869565217464</v>
      </c>
      <c r="S649" s="667">
        <f>IF(INDEX(Historical!$D$7:$D$1220,MATCH(B649,Historical!$B$7:$B$1244,0))=0,"n/a",(INDEX(Historical!$C$7:$C$1222,MATCH(B649,Historical!$B$7:$B$1244,0))/INDEX(Historical!$D$7:$D$1220,MATCH(B649,Historical!$B$7:$B$1244,0))-1)*100)</f>
        <v>11.401425178147285</v>
      </c>
      <c r="T649" s="667">
        <f>IF(INDEX(Historical!$F$7:$F$1213,MATCH(B649,Historical!$B$7:$B$1244,0))=0,"n/a",((INDEX(Historical!$C$7:$C$1222,MATCH(B649,Historical!$B$7:$B$1244,0))/INDEX(Historical!$F$7:$F$1213,MATCH(B649,Historical!$B$7:$B$1244,0)))^(1/3)-1)*100)</f>
        <v>13.472146451797418</v>
      </c>
      <c r="U649" s="667">
        <f>IF(INDEX(Historical!$H$7:$H$1213,MATCH(B649,Historical!$B$7:$B$1244,0))=0,"n/a",((INDEX(Historical!$C$7:$C$1222,MATCH(B649,Historical!$B$7:$B$1244,0))/INDEX(Historical!$H$7:$H$1213,MATCH(B649,Historical!$B$7:$B$1244,0)))^(1/5)-1)*100)</f>
        <v>17.210736902507229</v>
      </c>
      <c r="V649" s="667">
        <f>IF(INDEX(Historical!$N$7:$N$1213,MATCH(B649,Historical!$B$7:$B$1244,0))=0,"n/a",((INDEX(Historical!$C$7:$C$1222,MATCH(B649,Historical!$B$7:$B$1244,0))/INDEX(Historical!$N$7:$N$1213,MATCH(B649,Historical!$B$7:$B$1244,0)))^(1/10)-1)*100)</f>
        <v>20.779005531628126</v>
      </c>
      <c r="W649" s="668">
        <f>IF(OR(U649&lt;=0,U649="n/a",V649&lt;=0,V649="n/a"),"n/a",U649/V649)</f>
        <v>0.82827529336331485</v>
      </c>
      <c r="X649" s="669">
        <f>IF(OR(AJ649&lt;=0,AJ649="n/a",U649&lt;=0,U649="n/a"),"n/a",U649/AJ649)</f>
        <v>0.82743927415900131</v>
      </c>
      <c r="Y649" s="831"/>
      <c r="Z649" s="618">
        <f>IF(OR(AC649&lt;0.01,AC649="n/a"),"n/a",M649/AC649*100)</f>
        <v>52.765957446808507</v>
      </c>
      <c r="AA649" s="841">
        <f>IF(OR(AC649&lt;0.01,AC649="n/a"),"n/a",I649/AC649)</f>
        <v>18.239361702127656</v>
      </c>
      <c r="AB649" s="842">
        <v>12</v>
      </c>
      <c r="AC649" s="821">
        <v>9.4</v>
      </c>
      <c r="AD649" s="821">
        <v>1.82</v>
      </c>
      <c r="AE649" s="821">
        <v>7.85</v>
      </c>
      <c r="AF649" s="821">
        <v>10.62</v>
      </c>
      <c r="AG649" s="821">
        <v>60.9</v>
      </c>
      <c r="AH649" s="821">
        <v>13.8</v>
      </c>
      <c r="AI649" s="821">
        <v>10.94</v>
      </c>
      <c r="AJ649" s="821">
        <v>20.8</v>
      </c>
      <c r="AK649" s="821">
        <v>10</v>
      </c>
      <c r="AL649" s="833">
        <v>157180</v>
      </c>
      <c r="AM649" s="827">
        <v>0.21</v>
      </c>
      <c r="AN649" s="821">
        <v>0.6</v>
      </c>
      <c r="AO649" s="705">
        <f>IF(U649="n/a","n/a",IF(AA649&lt;0,"n/a",IF(AA649="n/a","n/a",J649+U649-AA649)))</f>
        <v>1.8643469122489229</v>
      </c>
      <c r="AP649" s="706">
        <f>IF(U649="n/a","n/a",J649+U649)</f>
        <v>20.103708614376579</v>
      </c>
      <c r="AQ649" s="843">
        <f>IF(OR(AC649&lt;0.01,AC649="n/a",AF649="n/a"),"n/a",(I649/SQRT(22.5*AC649*(I649/AF649))-1)*100)</f>
        <v>193.4106119997069</v>
      </c>
      <c r="AR649" s="618">
        <f>INDEX(Historical!$C$7:$C$1222,MATCH(B649,Historical!$B$7:$B$1244,0))*IF(AH649="n/a",1.03,IF(AH649&lt;0,1.01,IF(AH649&gt;10,1.1,(1+AH649/100))))</f>
        <v>5.1590000000000007</v>
      </c>
      <c r="AS649" s="841">
        <f>IF($AI649="n/a",1.03*AR649,IF($AI649&lt;0,1.01*AR649,IF($AI649&gt;10,1.1*AR649,(1+$AI649/100)*AR649)))</f>
        <v>5.6749000000000009</v>
      </c>
      <c r="AT649" s="841">
        <f>IF($AK649="n/a",1.03*AS649,IF($AK649&lt;0,1.01*AS649,IF($AK649&gt;10,1.1*AS649,(1+$AK649/100)*AS649)))</f>
        <v>6.2423900000000012</v>
      </c>
      <c r="AU649" s="841">
        <f>IF($AK649="n/a",1.03*AT649,IF($AK649&lt;0,1.01*AT649,IF($AK649&gt;10,1.1*AT649,(1+$AK649/100)*AT649)))</f>
        <v>6.8666290000000023</v>
      </c>
      <c r="AV649" s="841">
        <f>IF($AK649="n/a",1.03*AU649,IF($AK649&lt;0,1.01*AU649,IF($AK649&gt;10,1.1*AU649,(1+$AK649/100)*AU649)))</f>
        <v>7.5532919000000032</v>
      </c>
      <c r="AW649" s="618">
        <f>SUM(AR649:AV649)</f>
        <v>31.496210900000008</v>
      </c>
      <c r="AX649" s="713">
        <f>AW649/I649*100</f>
        <v>18.370493379994173</v>
      </c>
      <c r="AY649" s="887">
        <v>1.02</v>
      </c>
      <c r="AZ649" s="827">
        <v>18.68</v>
      </c>
      <c r="BA649" s="827">
        <v>-10.4</v>
      </c>
      <c r="BB649" s="827">
        <v>-1.0900000000000001</v>
      </c>
      <c r="BC649" s="827">
        <v>1.96</v>
      </c>
      <c r="BD649" s="861"/>
      <c r="BE649" s="594">
        <v>2004</v>
      </c>
      <c r="BF649" s="853">
        <f>IF(BE649&gt;2020,0,IF(BE649&gt;2008,1,IF(BE649&gt;2001,2,IF(BE649&gt;1990,3,IF(BE649&gt;1980,4,IF(BE649&gt;1973,5,IF(BE649&gt;1970,6,IF(BE649&gt;1960,7,IF(BE649&gt;1958,8,IF(BE649&gt;1953,9,10))))))))))</f>
        <v>2</v>
      </c>
      <c r="BG649" s="837">
        <v>33.700000000000003</v>
      </c>
      <c r="BH649" s="820" t="s">
        <v>4443</v>
      </c>
      <c r="BI649" s="820" t="s">
        <v>4444</v>
      </c>
    </row>
    <row r="650" spans="1:61" s="819" customFormat="1" ht="12.75" customHeight="1" x14ac:dyDescent="0.2">
      <c r="A650" s="826" t="s">
        <v>5130</v>
      </c>
      <c r="B650" s="575" t="s">
        <v>1671</v>
      </c>
      <c r="C650" s="885" t="s">
        <v>107</v>
      </c>
      <c r="D650" s="885" t="s">
        <v>4197</v>
      </c>
      <c r="E650" s="699">
        <v>11</v>
      </c>
      <c r="F650" s="1122">
        <v>434</v>
      </c>
      <c r="G650" s="1105" t="s">
        <v>105</v>
      </c>
      <c r="H650" s="1105" t="s">
        <v>105</v>
      </c>
      <c r="I650" s="829">
        <v>87.75</v>
      </c>
      <c r="J650" s="618">
        <f>(M650/I650)*100</f>
        <v>1.7777777777777777</v>
      </c>
      <c r="K650" s="832">
        <v>0.78</v>
      </c>
      <c r="L650" s="842">
        <v>2</v>
      </c>
      <c r="M650" s="609">
        <f>K650*L650</f>
        <v>1.56</v>
      </c>
      <c r="N650" s="825" t="s">
        <v>602</v>
      </c>
      <c r="O650" s="700">
        <v>0.75</v>
      </c>
      <c r="P650" s="603">
        <v>44847</v>
      </c>
      <c r="Q650" s="603">
        <v>44865</v>
      </c>
      <c r="R650" s="609">
        <f>(K650-O650)/O650*100</f>
        <v>4.0000000000000036</v>
      </c>
      <c r="S650" s="667">
        <f>IF(INDEX(Historical!$D$7:$D$1220,MATCH(B650,Historical!$B$7:$B$1244,0))=0,"n/a",(INDEX(Historical!$C$7:$C$1222,MATCH(B650,Historical!$B$7:$B$1244,0))/INDEX(Historical!$D$7:$D$1220,MATCH(B650,Historical!$B$7:$B$1244,0))-1)*100)</f>
        <v>7.7464788732394485</v>
      </c>
      <c r="T650" s="667">
        <f>IF(INDEX(Historical!$F$7:$F$1213,MATCH(B650,Historical!$B$7:$B$1244,0))=0,"n/a",((INDEX(Historical!$C$7:$C$1222,MATCH(B650,Historical!$B$7:$B$1244,0))/INDEX(Historical!$F$7:$F$1213,MATCH(B650,Historical!$B$7:$B$1244,0)))^(1/3)-1)*100)</f>
        <v>7.8393347418176162</v>
      </c>
      <c r="U650" s="667">
        <f>IF(INDEX(Historical!$H$7:$H$1213,MATCH(B650,Historical!$B$7:$B$1244,0))=0,"n/a",((INDEX(Historical!$C$7:$C$1222,MATCH(B650,Historical!$B$7:$B$1244,0))/INDEX(Historical!$H$7:$H$1213,MATCH(B650,Historical!$B$7:$B$1244,0)))^(1/5)-1)*100)</f>
        <v>8.8775365880074055</v>
      </c>
      <c r="V650" s="667">
        <f>IF(INDEX(Historical!$N$7:$N$1213,MATCH(B650,Historical!$B$7:$B$1244,0))=0,"n/a",((INDEX(Historical!$C$7:$C$1222,MATCH(B650,Historical!$B$7:$B$1244,0))/INDEX(Historical!$N$7:$N$1213,MATCH(B650,Historical!$B$7:$B$1244,0)))^(1/10)-1)*100)</f>
        <v>14.357102756043517</v>
      </c>
      <c r="W650" s="668">
        <f>IF(OR(U650&lt;=0,U650="n/a",V650&lt;=0,V650="n/a"),"n/a",U650/V650)</f>
        <v>0.61833760883758193</v>
      </c>
      <c r="X650" s="669" t="str">
        <f>IF(OR(AJ650&lt;=0,AJ650="n/a",U650&lt;=0,U650="n/a"),"n/a",U650/AJ650)</f>
        <v>n/a</v>
      </c>
      <c r="Y650" s="831"/>
      <c r="Z650" s="618" t="str">
        <f>IF(OR(AC650&lt;0.01,AC650="n/a"),"n/a",M650/AC650*100)</f>
        <v>n/a</v>
      </c>
      <c r="AA650" s="841" t="str">
        <f>IF(OR(AC650&lt;0.01,AC650="n/a"),"n/a",I650/AC650)</f>
        <v>n/a</v>
      </c>
      <c r="AB650" s="842">
        <v>12</v>
      </c>
      <c r="AC650" s="821" t="s">
        <v>135</v>
      </c>
      <c r="AD650" s="821" t="s">
        <v>135</v>
      </c>
      <c r="AE650" s="821" t="s">
        <v>135</v>
      </c>
      <c r="AF650" s="821" t="s">
        <v>135</v>
      </c>
      <c r="AG650" s="821" t="s">
        <v>135</v>
      </c>
      <c r="AH650" s="821" t="s">
        <v>135</v>
      </c>
      <c r="AI650" s="821" t="s">
        <v>135</v>
      </c>
      <c r="AJ650" s="821" t="s">
        <v>135</v>
      </c>
      <c r="AK650" s="821" t="s">
        <v>135</v>
      </c>
      <c r="AL650" s="833" t="s">
        <v>135</v>
      </c>
      <c r="AM650" s="827" t="s">
        <v>135</v>
      </c>
      <c r="AN650" s="821" t="s">
        <v>135</v>
      </c>
      <c r="AO650" s="705" t="str">
        <f>IF(U650="n/a","n/a",IF(AA650&lt;0,"n/a",IF(AA650="n/a","n/a",J650+U650-AA650)))</f>
        <v>n/a</v>
      </c>
      <c r="AP650" s="706">
        <f>IF(U650="n/a","n/a",J650+U650)</f>
        <v>10.655314365785184</v>
      </c>
      <c r="AQ650" s="843" t="str">
        <f>IF(OR(AC650&lt;0.01,AC650="n/a",AF650="n/a"),"n/a",(I650/SQRT(22.5*AC650*(I650/AF650))-1)*100)</f>
        <v>n/a</v>
      </c>
      <c r="AR650" s="618">
        <f>INDEX(Historical!$C$7:$C$1222,MATCH(B650,Historical!$B$7:$B$1244,0))*IF(AH650="n/a",1.03,IF(AH650&lt;0,1.01,IF(AH650&gt;10,1.1,(1+AH650/100))))</f>
        <v>1.5759000000000001</v>
      </c>
      <c r="AS650" s="841">
        <f>IF($AI650="n/a",1.03*AR650,IF($AI650&lt;0,1.01*AR650,IF($AI650&gt;10,1.1*AR650,(1+$AI650/100)*AR650)))</f>
        <v>1.6231770000000001</v>
      </c>
      <c r="AT650" s="841">
        <f>IF($AK650="n/a",1.03*AS650,IF($AK650&lt;0,1.01*AS650,IF($AK650&gt;10,1.1*AS650,(1+$AK650/100)*AS650)))</f>
        <v>1.6718723100000001</v>
      </c>
      <c r="AU650" s="841">
        <f>IF($AK650="n/a",1.03*AT650,IF($AK650&lt;0,1.01*AT650,IF($AK650&gt;10,1.1*AT650,(1+$AK650/100)*AT650)))</f>
        <v>1.7220284793000002</v>
      </c>
      <c r="AV650" s="841">
        <f>IF($AK650="n/a",1.03*AU650,IF($AK650&lt;0,1.01*AU650,IF($AK650&gt;10,1.1*AU650,(1+$AK650/100)*AU650)))</f>
        <v>1.7736893336790003</v>
      </c>
      <c r="AW650" s="618">
        <f>SUM(AR650:AV650)</f>
        <v>8.3666671229790008</v>
      </c>
      <c r="AX650" s="713">
        <f>AW650/I650*100</f>
        <v>9.5346633880102569</v>
      </c>
      <c r="AY650" s="887" t="s">
        <v>135</v>
      </c>
      <c r="AZ650" s="827" t="s">
        <v>135</v>
      </c>
      <c r="BA650" s="827" t="s">
        <v>135</v>
      </c>
      <c r="BB650" s="827" t="s">
        <v>135</v>
      </c>
      <c r="BC650" s="827" t="s">
        <v>135</v>
      </c>
      <c r="BD650" s="861" t="s">
        <v>4126</v>
      </c>
      <c r="BE650" s="594">
        <v>2012</v>
      </c>
      <c r="BF650" s="853">
        <f>IF(BE650&gt;2020,0,IF(BE650&gt;2008,1,IF(BE650&gt;2001,2,IF(BE650&gt;1990,3,IF(BE650&gt;1980,4,IF(BE650&gt;1973,5,IF(BE650&gt;1970,6,IF(BE650&gt;1960,7,IF(BE650&gt;1958,8,IF(BE650&gt;1953,9,10))))))))))</f>
        <v>1</v>
      </c>
      <c r="BG650" s="837" t="s">
        <v>135</v>
      </c>
      <c r="BH650" s="820" t="s">
        <v>4443</v>
      </c>
      <c r="BI650" s="820" t="s">
        <v>4444</v>
      </c>
    </row>
    <row r="651" spans="1:61" s="819" customFormat="1" ht="12.75" customHeight="1" x14ac:dyDescent="0.2">
      <c r="A651" s="826" t="s">
        <v>5131</v>
      </c>
      <c r="B651" s="575" t="s">
        <v>169</v>
      </c>
      <c r="C651" s="885" t="s">
        <v>107</v>
      </c>
      <c r="D651" s="885" t="s">
        <v>4197</v>
      </c>
      <c r="E651" s="699">
        <v>33</v>
      </c>
      <c r="F651" s="1122">
        <v>85</v>
      </c>
      <c r="G651" s="1104" t="s">
        <v>105</v>
      </c>
      <c r="H651" s="1104" t="s">
        <v>105</v>
      </c>
      <c r="I651" s="829">
        <v>41.41</v>
      </c>
      <c r="J651" s="618">
        <f>(M651/I651)*100</f>
        <v>3.1876358367544078</v>
      </c>
      <c r="K651" s="832">
        <v>0.33</v>
      </c>
      <c r="L651" s="842">
        <v>4</v>
      </c>
      <c r="M651" s="609">
        <f>K651*L651</f>
        <v>1.32</v>
      </c>
      <c r="N651" s="825" t="s">
        <v>483</v>
      </c>
      <c r="O651" s="700">
        <v>0.3</v>
      </c>
      <c r="P651" s="603">
        <v>44833</v>
      </c>
      <c r="Q651" s="603">
        <v>44848</v>
      </c>
      <c r="R651" s="609">
        <f>(K651-O651)/O651*100</f>
        <v>10.000000000000009</v>
      </c>
      <c r="S651" s="667">
        <f>IF(INDEX(Historical!$D$7:$D$1220,MATCH(B651,Historical!$B$7:$B$1244,0))=0,"n/a",(INDEX(Historical!$C$7:$C$1222,MATCH(B651,Historical!$B$7:$B$1244,0))/INDEX(Historical!$D$7:$D$1220,MATCH(B651,Historical!$B$7:$B$1244,0))-1)*100)</f>
        <v>5.1724137931034475</v>
      </c>
      <c r="T651" s="667">
        <f>IF(INDEX(Historical!$F$7:$F$1213,MATCH(B651,Historical!$B$7:$B$1244,0))=0,"n/a",((INDEX(Historical!$C$7:$C$1222,MATCH(B651,Historical!$B$7:$B$1244,0))/INDEX(Historical!$F$7:$F$1213,MATCH(B651,Historical!$B$7:$B$1244,0)))^(1/3)-1)*100)</f>
        <v>6.8529730148876533</v>
      </c>
      <c r="U651" s="667">
        <f>IF(INDEX(Historical!$H$7:$H$1213,MATCH(B651,Historical!$B$7:$B$1244,0))=0,"n/a",((INDEX(Historical!$C$7:$C$1222,MATCH(B651,Historical!$B$7:$B$1244,0))/INDEX(Historical!$H$7:$H$1213,MATCH(B651,Historical!$B$7:$B$1244,0)))^(1/5)-1)*100)</f>
        <v>4.478457225494159</v>
      </c>
      <c r="V651" s="667">
        <f>IF(INDEX(Historical!$N$7:$N$1213,MATCH(B651,Historical!$B$7:$B$1244,0))=0,"n/a",((INDEX(Historical!$C$7:$C$1222,MATCH(B651,Historical!$B$7:$B$1244,0))/INDEX(Historical!$N$7:$N$1213,MATCH(B651,Historical!$B$7:$B$1244,0)))^(1/10)-1)*100)</f>
        <v>2.7513858776877287</v>
      </c>
      <c r="W651" s="668">
        <f>IF(OR(U651&lt;=0,U651="n/a",V651&lt;=0,V651="n/a"),"n/a",U651/V651)</f>
        <v>1.6277096069337484</v>
      </c>
      <c r="X651" s="669" t="str">
        <f>IF(OR(AJ651&lt;=0,AJ651="n/a",U651&lt;=0,U651="n/a"),"n/a",U651/AJ651)</f>
        <v>n/a</v>
      </c>
      <c r="Y651" s="640"/>
      <c r="Z651" s="618" t="str">
        <f>IF(OR(AC651&lt;0.01,AC651="n/a"),"n/a",M651/AC651*100)</f>
        <v>n/a</v>
      </c>
      <c r="AA651" s="841" t="str">
        <f>IF(OR(AC651&lt;0.01,AC651="n/a"),"n/a",I651/AC651)</f>
        <v>n/a</v>
      </c>
      <c r="AB651" s="842">
        <v>12</v>
      </c>
      <c r="AC651" s="821" t="s">
        <v>135</v>
      </c>
      <c r="AD651" s="821" t="s">
        <v>135</v>
      </c>
      <c r="AE651" s="821" t="s">
        <v>135</v>
      </c>
      <c r="AF651" s="821" t="s">
        <v>135</v>
      </c>
      <c r="AG651" s="821" t="s">
        <v>135</v>
      </c>
      <c r="AH651" s="821" t="s">
        <v>135</v>
      </c>
      <c r="AI651" s="821" t="s">
        <v>135</v>
      </c>
      <c r="AJ651" s="821" t="s">
        <v>135</v>
      </c>
      <c r="AK651" s="821" t="s">
        <v>135</v>
      </c>
      <c r="AL651" s="833" t="s">
        <v>135</v>
      </c>
      <c r="AM651" s="827" t="s">
        <v>135</v>
      </c>
      <c r="AN651" s="821" t="s">
        <v>135</v>
      </c>
      <c r="AO651" s="705" t="str">
        <f>IF(U651="n/a","n/a",IF(AA651&lt;0,"n/a",IF(AA651="n/a","n/a",J651+U651-AA651)))</f>
        <v>n/a</v>
      </c>
      <c r="AP651" s="706">
        <f>IF(U651="n/a","n/a",J651+U651)</f>
        <v>7.6660930622485672</v>
      </c>
      <c r="AQ651" s="843" t="str">
        <f>IF(OR(AC651&lt;0.01,AC651="n/a",AF651="n/a"),"n/a",(I651/SQRT(22.5*AC651*(I651/AF651))-1)*100)</f>
        <v>n/a</v>
      </c>
      <c r="AR651" s="618">
        <f>INDEX(Historical!$C$7:$C$1222,MATCH(B651,Historical!$B$7:$B$1244,0))*IF(AH651="n/a",1.03,IF(AH651&lt;0,1.01,IF(AH651&gt;10,1.1,(1+AH651/100))))</f>
        <v>1.2565999999999999</v>
      </c>
      <c r="AS651" s="841">
        <f>IF($AI651="n/a",1.03*AR651,IF($AI651&lt;0,1.01*AR651,IF($AI651&gt;10,1.1*AR651,(1+$AI651/100)*AR651)))</f>
        <v>1.2942979999999999</v>
      </c>
      <c r="AT651" s="841">
        <f>IF($AK651="n/a",1.03*AS651,IF($AK651&lt;0,1.01*AS651,IF($AK651&gt;10,1.1*AS651,(1+$AK651/100)*AS651)))</f>
        <v>1.3331269399999999</v>
      </c>
      <c r="AU651" s="841">
        <f>IF($AK651="n/a",1.03*AT651,IF($AK651&lt;0,1.01*AT651,IF($AK651&gt;10,1.1*AT651,(1+$AK651/100)*AT651)))</f>
        <v>1.3731207481999999</v>
      </c>
      <c r="AV651" s="841">
        <f>IF($AK651="n/a",1.03*AU651,IF($AK651&lt;0,1.01*AU651,IF($AK651&gt;10,1.1*AU651,(1+$AK651/100)*AU651)))</f>
        <v>1.414314370646</v>
      </c>
      <c r="AW651" s="618">
        <f>SUM(AR651:AV651)</f>
        <v>6.6714600588459998</v>
      </c>
      <c r="AX651" s="713">
        <f>AW651/I651*100</f>
        <v>16.110746338676648</v>
      </c>
      <c r="AY651" s="887" t="s">
        <v>135</v>
      </c>
      <c r="AZ651" s="827" t="s">
        <v>135</v>
      </c>
      <c r="BA651" s="827" t="s">
        <v>135</v>
      </c>
      <c r="BB651" s="827" t="s">
        <v>135</v>
      </c>
      <c r="BC651" s="827" t="s">
        <v>135</v>
      </c>
      <c r="BD651" s="861" t="s">
        <v>4126</v>
      </c>
      <c r="BE651" s="594">
        <v>1992</v>
      </c>
      <c r="BF651" s="853">
        <f>IF(BE651&gt;2020,0,IF(BE651&gt;2008,1,IF(BE651&gt;2001,2,IF(BE651&gt;1990,3,IF(BE651&gt;1980,4,IF(BE651&gt;1973,5,IF(BE651&gt;1970,6,IF(BE651&gt;1960,7,IF(BE651&gt;1958,8,IF(BE651&gt;1953,9,10))))))))))</f>
        <v>3</v>
      </c>
      <c r="BG651" s="837" t="s">
        <v>135</v>
      </c>
      <c r="BH651" s="820" t="s">
        <v>4443</v>
      </c>
      <c r="BI651" s="820" t="s">
        <v>4444</v>
      </c>
    </row>
    <row r="652" spans="1:61" s="819" customFormat="1" ht="12.75" customHeight="1" x14ac:dyDescent="0.2">
      <c r="A652" s="826" t="s">
        <v>5132</v>
      </c>
      <c r="B652" s="575" t="s">
        <v>2853</v>
      </c>
      <c r="C652" s="885" t="s">
        <v>107</v>
      </c>
      <c r="D652" s="885" t="s">
        <v>4197</v>
      </c>
      <c r="E652" s="699">
        <v>10</v>
      </c>
      <c r="F652" s="1122">
        <v>519</v>
      </c>
      <c r="G652" s="1097" t="s">
        <v>105</v>
      </c>
      <c r="H652" s="1097" t="s">
        <v>105</v>
      </c>
      <c r="I652" s="829">
        <v>14.95</v>
      </c>
      <c r="J652" s="618">
        <f>(M652/I652)*100</f>
        <v>4.3478260869565224</v>
      </c>
      <c r="K652" s="832">
        <v>0.16250000000000001</v>
      </c>
      <c r="L652" s="842">
        <v>4</v>
      </c>
      <c r="M652" s="609">
        <f>K652*L652</f>
        <v>0.65</v>
      </c>
      <c r="N652" s="825" t="s">
        <v>323</v>
      </c>
      <c r="O652" s="700">
        <v>0.16</v>
      </c>
      <c r="P652" s="603">
        <v>44994</v>
      </c>
      <c r="Q652" s="603">
        <v>45005</v>
      </c>
      <c r="R652" s="609">
        <f>(K652-O652)/O652*100</f>
        <v>1.5625000000000013</v>
      </c>
      <c r="S652" s="667">
        <f>IF(INDEX(Historical!$D$7:$D$1220,MATCH(B652,Historical!$B$7:$B$1244,0))=0,"n/a",(INDEX(Historical!$C$7:$C$1222,MATCH(B652,Historical!$B$7:$B$1244,0))/INDEX(Historical!$D$7:$D$1220,MATCH(B652,Historical!$B$7:$B$1244,0))-1)*100)</f>
        <v>6.8376068376068355</v>
      </c>
      <c r="T652" s="667">
        <f>IF(INDEX(Historical!$F$7:$F$1213,MATCH(B652,Historical!$B$7:$B$1244,0))=0,"n/a",((INDEX(Historical!$C$7:$C$1222,MATCH(B652,Historical!$B$7:$B$1244,0))/INDEX(Historical!$F$7:$F$1213,MATCH(B652,Historical!$B$7:$B$1244,0)))^(1/3)-1)*100)</f>
        <v>4.6713530930846181</v>
      </c>
      <c r="U652" s="667">
        <f>IF(INDEX(Historical!$H$7:$H$1213,MATCH(B652,Historical!$B$7:$B$1244,0))=0,"n/a",((INDEX(Historical!$C$7:$C$1222,MATCH(B652,Historical!$B$7:$B$1244,0))/INDEX(Historical!$H$7:$H$1213,MATCH(B652,Historical!$B$7:$B$1244,0)))^(1/5)-1)*100)</f>
        <v>6.322318187613063</v>
      </c>
      <c r="V652" s="667">
        <f>IF(INDEX(Historical!$N$7:$N$1213,MATCH(B652,Historical!$B$7:$B$1244,0))=0,"n/a",((INDEX(Historical!$C$7:$C$1222,MATCH(B652,Historical!$B$7:$B$1244,0))/INDEX(Historical!$N$7:$N$1213,MATCH(B652,Historical!$B$7:$B$1244,0)))^(1/10)-1)*100)</f>
        <v>4.0550285452680246</v>
      </c>
      <c r="W652" s="668">
        <f>IF(OR(U652&lt;=0,U652="n/a",V652&lt;=0,V652="n/a"),"n/a",U652/V652)</f>
        <v>1.5591303777604302</v>
      </c>
      <c r="X652" s="669">
        <f>IF(OR(AJ652&lt;=0,AJ652="n/a",U652&lt;=0,U652="n/a"),"n/a",U652/AJ652)</f>
        <v>0.35123989931183686</v>
      </c>
      <c r="Y652" s="631"/>
      <c r="Z652" s="618">
        <f>IF(OR(AC652&lt;0.01,AC652="n/a"),"n/a",M652/AC652*100)</f>
        <v>42.763157894736842</v>
      </c>
      <c r="AA652" s="841">
        <f>IF(OR(AC652&lt;0.01,AC652="n/a"),"n/a",I652/AC652)</f>
        <v>9.8355263157894726</v>
      </c>
      <c r="AB652" s="842">
        <v>12</v>
      </c>
      <c r="AC652" s="821">
        <v>1.52</v>
      </c>
      <c r="AD652" s="821">
        <v>1.08</v>
      </c>
      <c r="AE652" s="821">
        <v>3.26</v>
      </c>
      <c r="AF652" s="821">
        <v>1.54</v>
      </c>
      <c r="AG652" s="821">
        <v>12.4</v>
      </c>
      <c r="AH652" s="821">
        <v>17.100000000000001</v>
      </c>
      <c r="AI652" s="821">
        <v>17.899999999999999</v>
      </c>
      <c r="AJ652" s="821">
        <v>18</v>
      </c>
      <c r="AK652" s="821">
        <v>9.1</v>
      </c>
      <c r="AL652" s="833">
        <v>84.5</v>
      </c>
      <c r="AM652" s="827">
        <v>7.1</v>
      </c>
      <c r="AN652" s="821">
        <v>0.45</v>
      </c>
      <c r="AO652" s="705">
        <f>IF(U652="n/a","n/a",IF(AA652&lt;0,"n/a",IF(AA652="n/a","n/a",J652+U652-AA652)))</f>
        <v>0.8346179587801128</v>
      </c>
      <c r="AP652" s="706">
        <f>IF(U652="n/a","n/a",J652+U652)</f>
        <v>10.670144274569585</v>
      </c>
      <c r="AQ652" s="843">
        <f>IF(OR(AC652&lt;0.01,AC652="n/a",AF652="n/a"),"n/a",(I652/SQRT(22.5*AC652*(I652/AF652))-1)*100)</f>
        <v>-17.952018031951333</v>
      </c>
      <c r="AR652" s="618">
        <f>INDEX(Historical!$C$7:$C$1222,MATCH(B652,Historical!$B$7:$B$1244,0))*IF(AH652="n/a",1.03,IF(AH652&lt;0,1.01,IF(AH652&gt;10,1.1,(1+AH652/100))))</f>
        <v>0.6875</v>
      </c>
      <c r="AS652" s="841">
        <f>IF($AI652="n/a",1.03*AR652,IF($AI652&lt;0,1.01*AR652,IF($AI652&gt;10,1.1*AR652,(1+$AI652/100)*AR652)))</f>
        <v>0.75625000000000009</v>
      </c>
      <c r="AT652" s="841">
        <f>IF($AK652="n/a",1.03*AS652,IF($AK652&lt;0,1.01*AS652,IF($AK652&gt;10,1.1*AS652,(1+$AK652/100)*AS652)))</f>
        <v>0.82506875000000013</v>
      </c>
      <c r="AU652" s="841">
        <f>IF($AK652="n/a",1.03*AT652,IF($AK652&lt;0,1.01*AT652,IF($AK652&gt;10,1.1*AT652,(1+$AK652/100)*AT652)))</f>
        <v>0.90015000625000008</v>
      </c>
      <c r="AV652" s="841">
        <f>IF($AK652="n/a",1.03*AU652,IF($AK652&lt;0,1.01*AU652,IF($AK652&gt;10,1.1*AU652,(1+$AK652/100)*AU652)))</f>
        <v>0.98206365681875007</v>
      </c>
      <c r="AW652" s="618">
        <f>SUM(AR652:AV652)</f>
        <v>4.1510324130687506</v>
      </c>
      <c r="AX652" s="713">
        <f>AW652/I652*100</f>
        <v>27.76610309744984</v>
      </c>
      <c r="AY652" s="887">
        <v>0.25</v>
      </c>
      <c r="AZ652" s="827">
        <v>4.99</v>
      </c>
      <c r="BA652" s="827">
        <v>-27.800000000000004</v>
      </c>
      <c r="BB652" s="827">
        <v>1.91</v>
      </c>
      <c r="BC652" s="827">
        <v>-3.3300000000000005</v>
      </c>
      <c r="BD652" s="861"/>
      <c r="BE652" s="594">
        <v>2014</v>
      </c>
      <c r="BF652" s="853">
        <f>IF(BE652&gt;2020,0,IF(BE652&gt;2008,1,IF(BE652&gt;2001,2,IF(BE652&gt;1990,3,IF(BE652&gt;1980,4,IF(BE652&gt;1973,5,IF(BE652&gt;1970,6,IF(BE652&gt;1960,7,IF(BE652&gt;1958,8,IF(BE652&gt;1953,9,10))))))))))</f>
        <v>1</v>
      </c>
      <c r="BG652" s="837">
        <v>1</v>
      </c>
      <c r="BH652" s="820" t="s">
        <v>4443</v>
      </c>
      <c r="BI652" s="820" t="s">
        <v>4444</v>
      </c>
    </row>
    <row r="653" spans="1:61" s="819" customFormat="1" ht="12.75" customHeight="1" x14ac:dyDescent="0.2">
      <c r="A653" s="836" t="s">
        <v>364</v>
      </c>
      <c r="B653" s="575" t="s">
        <v>365</v>
      </c>
      <c r="C653" s="885" t="s">
        <v>107</v>
      </c>
      <c r="D653" s="885" t="s">
        <v>4197</v>
      </c>
      <c r="E653" s="699">
        <v>47</v>
      </c>
      <c r="F653" s="1122">
        <v>51</v>
      </c>
      <c r="G653" s="1094" t="s">
        <v>105</v>
      </c>
      <c r="H653" s="1094" t="s">
        <v>105</v>
      </c>
      <c r="I653" t="n">
        <v>35.03</v>
      </c>
      <c r="J653" s="618">
        <f>(M653/I653)*100</f>
        <v>3.5320088300220744</v>
      </c>
      <c r="K653" s="832">
        <v>0.36</v>
      </c>
      <c r="L653" s="842">
        <v>4</v>
      </c>
      <c r="M653" s="609">
        <f>K653*L653</f>
        <v>1.44</v>
      </c>
      <c r="N653" s="825" t="s">
        <v>162</v>
      </c>
      <c r="O653" s="700">
        <v>0.35</v>
      </c>
      <c r="P653" s="891">
        <v>44531</v>
      </c>
      <c r="Q653" s="891">
        <v>44564</v>
      </c>
      <c r="R653" s="609">
        <f>(K653-O653)/O653*100</f>
        <v>2.8571428571428599</v>
      </c>
      <c r="S653" s="667">
        <f>IF(INDEX(Historical!$D$7:$D$1220,MATCH(B653,Historical!$B$7:$B$1244,0))=0,"n/a",(INDEX(Historical!$C$7:$C$1222,MATCH(B653,Historical!$B$7:$B$1244,0))/INDEX(Historical!$D$7:$D$1220,MATCH(B653,Historical!$B$7:$B$1244,0))-1)*100)</f>
        <v>2.8571428571428692</v>
      </c>
      <c r="T653" s="667">
        <f>IF(INDEX(Historical!$F$7:$F$1213,MATCH(B653,Historical!$B$7:$B$1244,0))=0,"n/a",((INDEX(Historical!$C$7:$C$1222,MATCH(B653,Historical!$B$7:$B$1244,0))/INDEX(Historical!$F$7:$F$1213,MATCH(B653,Historical!$B$7:$B$1244,0)))^(1/3)-1)*100)</f>
        <v>1.9235467531193207</v>
      </c>
      <c r="U653" s="667">
        <f>IF(INDEX(Historical!$H$7:$H$1213,MATCH(B653,Historical!$B$7:$B$1244,0))=0,"n/a",((INDEX(Historical!$C$7:$C$1222,MATCH(B653,Historical!$B$7:$B$1244,0))/INDEX(Historical!$H$7:$H$1213,MATCH(B653,Historical!$B$7:$B$1244,0)))^(1/5)-1)*100)</f>
        <v>1.7554577175587616</v>
      </c>
      <c r="V653" s="667">
        <f>IF(INDEX(Historical!$N$7:$N$1213,MATCH(B653,Historical!$B$7:$B$1244,0))=0,"n/a",((INDEX(Historical!$C$7:$C$1222,MATCH(B653,Historical!$B$7:$B$1244,0))/INDEX(Historical!$N$7:$N$1213,MATCH(B653,Historical!$B$7:$B$1244,0)))^(1/10)-1)*100)</f>
        <v>1.5065531432257417</v>
      </c>
      <c r="W653" s="668">
        <f>IF(OR(U653&lt;=0,U653="n/a",V653&lt;=0,V653="n/a"),"n/a",U653/V653)</f>
        <v>1.1652145995992416</v>
      </c>
      <c r="X653" s="669">
        <f>IF(OR(AJ653&lt;=0,AJ653="n/a",U653&lt;=0,U653="n/a"),"n/a",U653/AJ653)</f>
        <v>0.23722401588631914</v>
      </c>
      <c r="Y653" s="640" t="s">
        <v>366</v>
      </c>
      <c r="Z653" s="618">
        <f>IF(OR(AC653&lt;0.01,AC653="n/a"),"n/a",M653/AC653*100)</f>
        <v>51.245551601423486</v>
      </c>
      <c r="AA653" s="841">
        <f>IF(OR(AC653&lt;0.01,AC653="n/a"),"n/a",I653/AC653)</f>
        <v>14.508896797153026</v>
      </c>
      <c r="AB653" s="842">
        <v>12</v>
      </c>
      <c r="AC653" s="821">
        <v>2.81</v>
      </c>
      <c r="AD653" s="821">
        <v>1.82</v>
      </c>
      <c r="AE653" s="821">
        <v>5.49</v>
      </c>
      <c r="AF653" s="821">
        <v>1.23</v>
      </c>
      <c r="AG653" s="821">
        <v>7.5</v>
      </c>
      <c r="AH653" s="821">
        <v>18</v>
      </c>
      <c r="AI653" s="821">
        <v>6.9999999999999993E-2</v>
      </c>
      <c r="AJ653" s="821">
        <v>7.3999999999999995</v>
      </c>
      <c r="AK653" s="821">
        <v>8</v>
      </c>
      <c r="AL653" s="833">
        <v>5500</v>
      </c>
      <c r="AM653" s="827">
        <v>1.7000000000000002</v>
      </c>
      <c r="AN653" s="821">
        <v>0.06</v>
      </c>
      <c r="AO653" s="705">
        <f>IF(U653="n/a","n/a",IF(AA653&lt;0,"n/a",IF(AA653="n/a","n/a",J653+U653-AA653)))</f>
        <v>-9.2214302495721903</v>
      </c>
      <c r="AP653" s="706">
        <f>IF(U653="n/a","n/a",J653+U653)</f>
        <v>5.287466547580836</v>
      </c>
      <c r="AQ653" s="843">
        <f>IF(OR(AC653&lt;0.01,AC653="n/a",AF653="n/a"),"n/a",(I653/SQRT(22.5*AC653*(I653/AF653))-1)*100)</f>
        <v>-10.940860945603569</v>
      </c>
      <c r="AR653" s="618">
        <f>INDEX(Historical!$C$7:$C$1222,MATCH(B653,Historical!$B$7:$B$1244,0))*IF(AH653="n/a",1.03,IF(AH653&lt;0,1.01,IF(AH653&gt;10,1.1,(1+AH653/100))))</f>
        <v>1.5840000000000001</v>
      </c>
      <c r="AS653" s="841">
        <f>IF($AI653="n/a",1.03*AR653,IF($AI653&lt;0,1.01*AR653,IF($AI653&gt;10,1.1*AR653,(1+$AI653/100)*AR653)))</f>
        <v>1.5851088</v>
      </c>
      <c r="AT653" s="841">
        <f>IF($AK653="n/a",1.03*AS653,IF($AK653&lt;0,1.01*AS653,IF($AK653&gt;10,1.1*AS653,(1+$AK653/100)*AS653)))</f>
        <v>1.7119175040000001</v>
      </c>
      <c r="AU653" s="841">
        <f>IF($AK653="n/a",1.03*AT653,IF($AK653&lt;0,1.01*AT653,IF($AK653&gt;10,1.1*AT653,(1+$AK653/100)*AT653)))</f>
        <v>1.8488709043200002</v>
      </c>
      <c r="AV653" s="841">
        <f>IF($AK653="n/a",1.03*AU653,IF($AK653&lt;0,1.01*AU653,IF($AK653&gt;10,1.1*AU653,(1+$AK653/100)*AU653)))</f>
        <v>1.9967805766656004</v>
      </c>
      <c r="AW653" s="618">
        <f>SUM(AR653:AV653)</f>
        <v>8.7266777849856005</v>
      </c>
      <c r="AX653" s="713">
        <f>AW653/I653*100</f>
        <v>21.404654856476821</v>
      </c>
      <c r="AY653" s="887">
        <v>1.07</v>
      </c>
      <c r="AZ653" s="827">
        <v>23.14</v>
      </c>
      <c r="BA653" s="827">
        <v>-7.66</v>
      </c>
      <c r="BB653" s="827">
        <v>1.04</v>
      </c>
      <c r="BC653" s="827">
        <v>5.5100000000000007</v>
      </c>
      <c r="BD653" s="861"/>
      <c r="BE653" s="594">
        <v>1975</v>
      </c>
      <c r="BF653" s="853">
        <f>IF(BE653&gt;2020,0,IF(BE653&gt;2008,1,IF(BE653&gt;2001,2,IF(BE653&gt;1990,3,IF(BE653&gt;1980,4,IF(BE653&gt;1973,5,IF(BE653&gt;1970,6,IF(BE653&gt;1960,7,IF(BE653&gt;1958,8,IF(BE653&gt;1953,9,10))))))))))</f>
        <v>5</v>
      </c>
      <c r="BG653" s="837">
        <v>1.2</v>
      </c>
      <c r="BH653" s="820" t="s">
        <v>4443</v>
      </c>
      <c r="BI653" s="820" t="s">
        <v>4444</v>
      </c>
    </row>
    <row r="654" spans="1:61" s="819" customFormat="1" ht="12.75" customHeight="1" x14ac:dyDescent="0.2">
      <c r="A654" s="826" t="s">
        <v>5133</v>
      </c>
      <c r="B654" s="575" t="s">
        <v>3833</v>
      </c>
      <c r="C654" s="885" t="s">
        <v>107</v>
      </c>
      <c r="D654" s="885" t="s">
        <v>4197</v>
      </c>
      <c r="E654" s="699">
        <v>10</v>
      </c>
      <c r="F654" s="1122">
        <v>523</v>
      </c>
      <c r="G654" s="1116" t="s">
        <v>105</v>
      </c>
      <c r="H654" s="1116" t="s">
        <v>105</v>
      </c>
      <c r="I654" t="n">
        <v>27.83</v>
      </c>
      <c r="J654" s="618">
        <f>(M654/I654)*100</f>
        <v>2.7786167321051045</v>
      </c>
      <c r="K654" s="832">
        <v>0.23</v>
      </c>
      <c r="L654" s="842">
        <v>4</v>
      </c>
      <c r="M654" s="609">
        <f>K654*L654</f>
        <v>0.92</v>
      </c>
      <c r="N654" s="825" t="s">
        <v>496</v>
      </c>
      <c r="O654" s="700">
        <v>0.22</v>
      </c>
      <c r="P654" s="603">
        <v>44999</v>
      </c>
      <c r="Q654" s="603">
        <v>45021</v>
      </c>
      <c r="R654" s="609">
        <f>(K654-O654)/O654*100</f>
        <v>4.5454545454545494</v>
      </c>
      <c r="S654" s="667">
        <f>IF(INDEX(Historical!$D$7:$D$1220,MATCH(B654,Historical!$B$7:$B$1244,0))=0,"n/a",(INDEX(Historical!$C$7:$C$1222,MATCH(B654,Historical!$B$7:$B$1244,0))/INDEX(Historical!$D$7:$D$1220,MATCH(B654,Historical!$B$7:$B$1244,0))-1)*100)</f>
        <v>10.526315789473673</v>
      </c>
      <c r="T654" s="667">
        <f>IF(INDEX(Historical!$F$7:$F$1213,MATCH(B654,Historical!$B$7:$B$1244,0))=0,"n/a",((INDEX(Historical!$C$7:$C$1222,MATCH(B654,Historical!$B$7:$B$1244,0))/INDEX(Historical!$F$7:$F$1213,MATCH(B654,Historical!$B$7:$B$1244,0)))^(1/3)-1)*100)</f>
        <v>8.3706762661827092</v>
      </c>
      <c r="U654" s="667">
        <f>IF(INDEX(Historical!$H$7:$H$1213,MATCH(B654,Historical!$B$7:$B$1244,0))=0,"n/a",((INDEX(Historical!$C$7:$C$1222,MATCH(B654,Historical!$B$7:$B$1244,0))/INDEX(Historical!$H$7:$H$1213,MATCH(B654,Historical!$B$7:$B$1244,0)))^(1/5)-1)*100)</f>
        <v>18.466445254224407</v>
      </c>
      <c r="V654" s="667" t="str">
        <f>IF(INDEX(Historical!$N$7:$N$1213,MATCH(B654,Historical!$B$7:$B$1244,0))=0,"n/a",((INDEX(Historical!$C$7:$C$1222,MATCH(B654,Historical!$B$7:$B$1244,0))/INDEX(Historical!$N$7:$N$1213,MATCH(B654,Historical!$B$7:$B$1244,0)))^(1/10)-1)*100)</f>
        <v>n/a</v>
      </c>
      <c r="W654" s="668" t="str">
        <f>IF(OR(U654&lt;=0,U654="n/a",V654&lt;=0,V654="n/a"),"n/a",U654/V654)</f>
        <v>n/a</v>
      </c>
      <c r="X654" s="669">
        <f>IF(OR(AJ654&lt;=0,AJ654="n/a",U654&lt;=0,U654="n/a"),"n/a",U654/AJ654)</f>
        <v>1.1399040280385437</v>
      </c>
      <c r="Y654" s="831"/>
      <c r="Z654" s="618">
        <f>IF(OR(AC654&lt;0.01,AC654="n/a"),"n/a",M654/AC654*100)</f>
        <v>36.507936507936513</v>
      </c>
      <c r="AA654" s="841">
        <f>IF(OR(AC654&lt;0.01,AC654="n/a"),"n/a",I654/AC654)</f>
        <v>13.138888888888889</v>
      </c>
      <c r="AB654" s="842">
        <v>12</v>
      </c>
      <c r="AC654" s="821">
        <v>2.52</v>
      </c>
      <c r="AD654" s="821">
        <v>13.14</v>
      </c>
      <c r="AE654" s="821">
        <v>4.6399999999999997</v>
      </c>
      <c r="AF654" s="821">
        <v>1.39</v>
      </c>
      <c r="AG654" s="821">
        <v>8.4</v>
      </c>
      <c r="AH654" s="821">
        <v>55.000000000000007</v>
      </c>
      <c r="AI654" s="821">
        <v>1.03</v>
      </c>
      <c r="AJ654" s="821">
        <v>16.2</v>
      </c>
      <c r="AK654" s="821">
        <v>1</v>
      </c>
      <c r="AL654" s="833">
        <v>3770</v>
      </c>
      <c r="AM654" s="827">
        <v>0.4</v>
      </c>
      <c r="AN654" s="821">
        <v>0.13</v>
      </c>
      <c r="AO654" s="705">
        <f>IF(U654="n/a","n/a",IF(AA654&lt;0,"n/a",IF(AA654="n/a","n/a",J654+U654-AA654)))</f>
        <v>8.106173097440621</v>
      </c>
      <c r="AP654" s="706">
        <f>IF(U654="n/a","n/a",J654+U654)</f>
        <v>21.24506198632951</v>
      </c>
      <c r="AQ654" s="843">
        <f>IF(OR(AC654&lt;0.01,AC654="n/a",AF654="n/a"),"n/a",(I654/SQRT(22.5*AC654*(I654/AF654))-1)*100)</f>
        <v>-9.9060846657949231</v>
      </c>
      <c r="AR654" s="618">
        <f>INDEX(Historical!$C$7:$C$1222,MATCH(B654,Historical!$B$7:$B$1244,0))*IF(AH654="n/a",1.03,IF(AH654&lt;0,1.01,IF(AH654&gt;10,1.1,(1+AH654/100))))</f>
        <v>0.92400000000000004</v>
      </c>
      <c r="AS654" s="841">
        <f>IF($AI654="n/a",1.03*AR654,IF($AI654&lt;0,1.01*AR654,IF($AI654&gt;10,1.1*AR654,(1+$AI654/100)*AR654)))</f>
        <v>0.93351720000000005</v>
      </c>
      <c r="AT654" s="841">
        <f>IF($AK654="n/a",1.03*AS654,IF($AK654&lt;0,1.01*AS654,IF($AK654&gt;10,1.1*AS654,(1+$AK654/100)*AS654)))</f>
        <v>0.94285237200000005</v>
      </c>
      <c r="AU654" s="841">
        <f>IF($AK654="n/a",1.03*AT654,IF($AK654&lt;0,1.01*AT654,IF($AK654&gt;10,1.1*AT654,(1+$AK654/100)*AT654)))</f>
        <v>0.95228089572000008</v>
      </c>
      <c r="AV654" s="841">
        <f>IF($AK654="n/a",1.03*AU654,IF($AK654&lt;0,1.01*AU654,IF($AK654&gt;10,1.1*AU654,(1+$AK654/100)*AU654)))</f>
        <v>0.96180370467720011</v>
      </c>
      <c r="AW654" s="618">
        <f>SUM(AR654:AV654)</f>
        <v>4.7144541723972004</v>
      </c>
      <c r="AX654" s="713">
        <f>AW654/I654*100</f>
        <v>14.238762224093024</v>
      </c>
      <c r="AY654" s="887">
        <v>1</v>
      </c>
      <c r="AZ654" s="827">
        <v>18.89</v>
      </c>
      <c r="BA654" s="827">
        <v>-16.18</v>
      </c>
      <c r="BB654" s="827">
        <v>-0.01</v>
      </c>
      <c r="BC654" s="827">
        <v>-1.58</v>
      </c>
      <c r="BD654" s="861"/>
      <c r="BE654" s="594">
        <v>2014</v>
      </c>
      <c r="BF654" s="853">
        <f>IF(BE654&gt;2020,0,IF(BE654&gt;2008,1,IF(BE654&gt;2001,2,IF(BE654&gt;1990,3,IF(BE654&gt;1980,4,IF(BE654&gt;1973,5,IF(BE654&gt;1970,6,IF(BE654&gt;1960,7,IF(BE654&gt;1958,8,IF(BE654&gt;1953,9,10))))))))))</f>
        <v>1</v>
      </c>
      <c r="BG654" s="837">
        <v>0.89999999999999991</v>
      </c>
      <c r="BH654" s="820" t="s">
        <v>4443</v>
      </c>
      <c r="BI654" s="820" t="s">
        <v>4444</v>
      </c>
    </row>
    <row r="655" spans="1:61" s="819" customFormat="1" ht="12.75" customHeight="1" x14ac:dyDescent="0.2">
      <c r="A655" s="819" t="s">
        <v>5134</v>
      </c>
      <c r="B655" s="575" t="s">
        <v>1685</v>
      </c>
      <c r="C655" s="885" t="s">
        <v>4178</v>
      </c>
      <c r="D655" s="885" t="s">
        <v>4179</v>
      </c>
      <c r="E655" s="699">
        <v>12</v>
      </c>
      <c r="F655" s="1122">
        <v>358</v>
      </c>
      <c r="G655" s="1116" t="s">
        <v>36</v>
      </c>
      <c r="H655" s="1116" t="s">
        <v>36</v>
      </c>
      <c r="I655" t="n">
        <v>38.58</v>
      </c>
      <c r="J655" s="618">
        <f>(M655/I655)*100</f>
        <v>3.5480859010270773</v>
      </c>
      <c r="K655" s="832">
        <v>0.38</v>
      </c>
      <c r="L655" s="842">
        <v>4</v>
      </c>
      <c r="M655" s="609">
        <f>K655*L655</f>
        <v>1.52</v>
      </c>
      <c r="N655" s="825" t="s">
        <v>706</v>
      </c>
      <c r="O655" s="700">
        <v>0.36249999999999999</v>
      </c>
      <c r="P655" s="603">
        <v>44659</v>
      </c>
      <c r="Q655" s="603">
        <v>44683</v>
      </c>
      <c r="R655" s="609">
        <f>(K655-O655)/O655*100</f>
        <v>4.827586206896556</v>
      </c>
      <c r="S655" s="667">
        <f>IF(INDEX(Historical!$D$7:$D$1220,MATCH(B655,Historical!$B$7:$B$1244,0))=0,"n/a",(INDEX(Historical!$C$7:$C$1222,MATCH(B655,Historical!$B$7:$B$1244,0))/INDEX(Historical!$D$7:$D$1220,MATCH(B655,Historical!$B$7:$B$1244,0))-1)*100)</f>
        <v>3.7996545768566481</v>
      </c>
      <c r="T655" s="667">
        <f>IF(INDEX(Historical!$F$7:$F$1213,MATCH(B655,Historical!$B$7:$B$1244,0))=0,"n/a",((INDEX(Historical!$C$7:$C$1222,MATCH(B655,Historical!$B$7:$B$1244,0))/INDEX(Historical!$F$7:$F$1213,MATCH(B655,Historical!$B$7:$B$1244,0)))^(1/3)-1)*100)</f>
        <v>3.6319262699854749</v>
      </c>
      <c r="U655" s="667">
        <f>IF(INDEX(Historical!$H$7:$H$1213,MATCH(B655,Historical!$B$7:$B$1244,0))=0,"n/a",((INDEX(Historical!$C$7:$C$1222,MATCH(B655,Historical!$B$7:$B$1244,0))/INDEX(Historical!$H$7:$H$1213,MATCH(B655,Historical!$B$7:$B$1244,0)))^(1/5)-1)*100)</f>
        <v>4.1683244054669721</v>
      </c>
      <c r="V655" s="667">
        <f>IF(INDEX(Historical!$N$7:$N$1213,MATCH(B655,Historical!$B$7:$B$1244,0))=0,"n/a",((INDEX(Historical!$C$7:$C$1222,MATCH(B655,Historical!$B$7:$B$1244,0))/INDEX(Historical!$N$7:$N$1213,MATCH(B655,Historical!$B$7:$B$1244,0)))^(1/10)-1)*100)</f>
        <v>5.5554454331856684</v>
      </c>
      <c r="W655" s="668">
        <f>IF(OR(U655&lt;=0,U655="n/a",V655&lt;=0,V655="n/a"),"n/a",U655/V655)</f>
        <v>0.75031326571355106</v>
      </c>
      <c r="X655" s="669" t="str">
        <f>IF(OR(AJ655&lt;=0,AJ655="n/a",U655&lt;=0,U655="n/a"),"n/a",U655/AJ655)</f>
        <v>n/a</v>
      </c>
      <c r="Y655" s="632"/>
      <c r="Z655" s="618">
        <f>IF(OR(AC655&lt;0.01,AC655="n/a"),"n/a",M655/AC655*100)</f>
        <v>608</v>
      </c>
      <c r="AA655" s="841">
        <f>IF(OR(AC655&lt;0.01,AC655="n/a"),"n/a",I655/AC655)</f>
        <v>171.36</v>
      </c>
      <c r="AB655" s="842">
        <v>12</v>
      </c>
      <c r="AC655" s="821">
        <v>0.25</v>
      </c>
      <c r="AD655" s="821" t="s">
        <v>135</v>
      </c>
      <c r="AE655" s="821">
        <v>9.4600000000000009</v>
      </c>
      <c r="AF655" s="821">
        <v>3.46</v>
      </c>
      <c r="AG655" s="821">
        <v>2.1999999999999997</v>
      </c>
      <c r="AH655" s="821">
        <v>-47.099999999999994</v>
      </c>
      <c r="AI655" s="821">
        <v>25.1</v>
      </c>
      <c r="AJ655" s="821">
        <v>-10</v>
      </c>
      <c r="AK655" s="821" t="s">
        <v>135</v>
      </c>
      <c r="AL655" s="833">
        <v>14360</v>
      </c>
      <c r="AM655" s="827">
        <v>0.3</v>
      </c>
      <c r="AN655" s="821">
        <v>1.35</v>
      </c>
      <c r="AO655" s="705">
        <f>IF(U655="n/a","n/a",IF(AA655&lt;0,"n/a",IF(AA655="n/a","n/a",J655+U655-AA655)))</f>
        <v>-163.64358969350596</v>
      </c>
      <c r="AP655" s="706">
        <f>IF(U655="n/a","n/a",J655+U655)</f>
        <v>7.7164103064940495</v>
      </c>
      <c r="AQ655" s="843">
        <f>IF(OR(AC655&lt;0.01,AC655="n/a",AF655="n/a"),"n/a",(I655/SQRT(22.5*AC655*(I655/AF655))-1)*100)</f>
        <v>413.33575757003337</v>
      </c>
      <c r="AR655" s="618">
        <f>INDEX(Historical!$C$7:$C$1222,MATCH(B655,Historical!$B$7:$B$1244,0))*IF(AH655="n/a",1.03,IF(AH655&lt;0,1.01,IF(AH655&gt;10,1.1,(1+AH655/100))))</f>
        <v>1.517525</v>
      </c>
      <c r="AS655" s="841">
        <f>IF($AI655="n/a",1.03*AR655,IF($AI655&lt;0,1.01*AR655,IF($AI655&gt;10,1.1*AR655,(1+$AI655/100)*AR655)))</f>
        <v>1.6692775000000002</v>
      </c>
      <c r="AT655" s="841">
        <f>IF($AK655="n/a",1.03*AS655,IF($AK655&lt;0,1.01*AS655,IF($AK655&gt;10,1.1*AS655,(1+$AK655/100)*AS655)))</f>
        <v>1.7193558250000003</v>
      </c>
      <c r="AU655" s="841">
        <f>IF($AK655="n/a",1.03*AT655,IF($AK655&lt;0,1.01*AT655,IF($AK655&gt;10,1.1*AT655,(1+$AK655/100)*AT655)))</f>
        <v>1.7709364997500003</v>
      </c>
      <c r="AV655" s="841">
        <f>IF($AK655="n/a",1.03*AU655,IF($AK655&lt;0,1.01*AU655,IF($AK655&gt;10,1.1*AU655,(1+$AK655/100)*AU655)))</f>
        <v>1.8240645947425005</v>
      </c>
      <c r="AW655" s="618">
        <f>SUM(AR655:AV655)</f>
        <v>8.5011594194925024</v>
      </c>
      <c r="AX655" s="713">
        <f>AW655/I655*100</f>
        <v>19.843976235976896</v>
      </c>
      <c r="AY655" s="887">
        <v>0.73</v>
      </c>
      <c r="AZ655" s="827">
        <v>15.22</v>
      </c>
      <c r="BA655" s="827">
        <v>-28.610000000000003</v>
      </c>
      <c r="BB655" s="827">
        <v>4.03</v>
      </c>
      <c r="BC655" s="827">
        <v>-0.83</v>
      </c>
      <c r="BD655" s="861"/>
      <c r="BE655" s="594">
        <v>2011</v>
      </c>
      <c r="BF655" s="853">
        <f>IF(BE655&gt;2020,0,IF(BE655&gt;2008,1,IF(BE655&gt;2001,2,IF(BE655&gt;1990,3,IF(BE655&gt;1980,4,IF(BE655&gt;1973,5,IF(BE655&gt;1970,6,IF(BE655&gt;1960,7,IF(BE655&gt;1958,8,IF(BE655&gt;1953,9,10))))))))))</f>
        <v>1</v>
      </c>
      <c r="BG655" s="837">
        <v>0.8</v>
      </c>
      <c r="BH655" s="820" t="s">
        <v>4443</v>
      </c>
      <c r="BI655" s="820" t="s">
        <v>4445</v>
      </c>
    </row>
    <row r="656" spans="1:61" s="819" customFormat="1" ht="12.75" customHeight="1" x14ac:dyDescent="0.2">
      <c r="A656" s="819" t="s">
        <v>5135</v>
      </c>
      <c r="B656" s="575" t="s">
        <v>1699</v>
      </c>
      <c r="C656" s="885" t="s">
        <v>111</v>
      </c>
      <c r="D656" s="885" t="s">
        <v>1181</v>
      </c>
      <c r="E656" s="699">
        <v>10</v>
      </c>
      <c r="F656" s="1122">
        <v>486</v>
      </c>
      <c r="G656" s="1105" t="s">
        <v>105</v>
      </c>
      <c r="H656" s="1105" t="s">
        <v>105</v>
      </c>
      <c r="I656" t="n">
        <v>77.25</v>
      </c>
      <c r="J656" s="618">
        <f>(M656/I656)*100</f>
        <v>1.16918040453642</v>
      </c>
      <c r="K656" s="832">
        <v>0.25</v>
      </c>
      <c r="L656" s="842">
        <v>4</v>
      </c>
      <c r="M656" s="609">
        <f>K656*L656</f>
        <v>1</v>
      </c>
      <c r="N656" s="825" t="s">
        <v>147</v>
      </c>
      <c r="O656" s="700">
        <v>0.2</v>
      </c>
      <c r="P656" s="603">
        <v>44712</v>
      </c>
      <c r="Q656" s="603">
        <v>44727</v>
      </c>
      <c r="R656" s="609">
        <f>(K656-O656)/O656*100</f>
        <v>24.999999999999993</v>
      </c>
      <c r="S656" s="667">
        <f>IF(INDEX(Historical!$D$7:$D$1220,MATCH(B656,Historical!$B$7:$B$1244,0))=0,"n/a",(INDEX(Historical!$C$7:$C$1222,MATCH(B656,Historical!$B$7:$B$1244,0))/INDEX(Historical!$D$7:$D$1220,MATCH(B656,Historical!$B$7:$B$1244,0))-1)*100)</f>
        <v>46.153846153846146</v>
      </c>
      <c r="T656" s="667">
        <f>IF(INDEX(Historical!$F$7:$F$1213,MATCH(B656,Historical!$B$7:$B$1244,0))=0,"n/a",((INDEX(Historical!$C$7:$C$1222,MATCH(B656,Historical!$B$7:$B$1244,0))/INDEX(Historical!$F$7:$F$1213,MATCH(B656,Historical!$B$7:$B$1244,0)))^(1/3)-1)*100)</f>
        <v>33.420082436097218</v>
      </c>
      <c r="U656" s="667">
        <f>IF(INDEX(Historical!$H$7:$H$1213,MATCH(B656,Historical!$B$7:$B$1244,0))=0,"n/a",((INDEX(Historical!$C$7:$C$1222,MATCH(B656,Historical!$B$7:$B$1244,0))/INDEX(Historical!$H$7:$H$1213,MATCH(B656,Historical!$B$7:$B$1244,0)))^(1/5)-1)*100)</f>
        <v>24.312478510605096</v>
      </c>
      <c r="V656" s="667">
        <f>IF(INDEX(Historical!$N$7:$N$1213,MATCH(B656,Historical!$B$7:$B$1244,0))=0,"n/a",((INDEX(Historical!$C$7:$C$1222,MATCH(B656,Historical!$B$7:$B$1244,0))/INDEX(Historical!$N$7:$N$1213,MATCH(B656,Historical!$B$7:$B$1244,0)))^(1/10)-1)*100)</f>
        <v>21.696611750013915</v>
      </c>
      <c r="W656" s="668">
        <f>IF(OR(U656&lt;=0,U656="n/a",V656&lt;=0,V656="n/a"),"n/a",U656/V656)</f>
        <v>1.1205656805187336</v>
      </c>
      <c r="X656" s="669">
        <f>IF(OR(AJ656&lt;=0,AJ656="n/a",U656&lt;=0,U656="n/a"),"n/a",U656/AJ656)</f>
        <v>0.62339688488731015</v>
      </c>
      <c r="Y656" s="831"/>
      <c r="Z656" s="618">
        <f>IF(OR(AC656&lt;0.01,AC656="n/a"),"n/a",M656/AC656*100)</f>
        <v>8.7108013937282216</v>
      </c>
      <c r="AA656" s="841">
        <f>IF(OR(AC656&lt;0.01,AC656="n/a"),"n/a",I656/AC656)</f>
        <v>7.4503484320557494</v>
      </c>
      <c r="AB656" s="842">
        <v>12</v>
      </c>
      <c r="AC656" s="821">
        <v>11.48</v>
      </c>
      <c r="AD656" s="821">
        <v>0.44</v>
      </c>
      <c r="AE656" s="821">
        <v>0.54</v>
      </c>
      <c r="AF656" s="821">
        <v>2.12</v>
      </c>
      <c r="AG656" s="821">
        <v>31.3</v>
      </c>
      <c r="AH656" s="821">
        <v>114.5</v>
      </c>
      <c r="AI656" s="821">
        <v>11.469999999999999</v>
      </c>
      <c r="AJ656" s="821">
        <v>39</v>
      </c>
      <c r="AK656" s="821">
        <v>17</v>
      </c>
      <c r="AL656" s="833">
        <v>5320</v>
      </c>
      <c r="AM656" s="827">
        <v>2</v>
      </c>
      <c r="AN656" s="821">
        <v>0.13</v>
      </c>
      <c r="AO656" s="705">
        <f>IF(U656="n/a","n/a",IF(AA656&lt;0,"n/a",IF(AA656="n/a","n/a",J656+U656-AA656)))</f>
        <v>18.031310483085768</v>
      </c>
      <c r="AP656" s="706">
        <f>IF(U656="n/a","n/a",J656+U656)</f>
        <v>25.481658915141516</v>
      </c>
      <c r="AQ656" s="843">
        <f>IF(OR(AC656&lt;0.01,AC656="n/a",AF656="n/a"),"n/a",(I656/SQRT(22.5*AC656*(I656/AF656))-1)*100)</f>
        <v>-16.215252844080162</v>
      </c>
      <c r="AR656" s="618">
        <f>INDEX(Historical!$C$7:$C$1222,MATCH(B656,Historical!$B$7:$B$1244,0))*IF(AH656="n/a",1.03,IF(AH656&lt;0,1.01,IF(AH656&gt;10,1.1,(1+AH656/100))))</f>
        <v>1.0449999999999999</v>
      </c>
      <c r="AS656" s="841">
        <f>IF($AI656="n/a",1.03*AR656,IF($AI656&lt;0,1.01*AR656,IF($AI656&gt;10,1.1*AR656,(1+$AI656/100)*AR656)))</f>
        <v>1.1495</v>
      </c>
      <c r="AT656" s="841">
        <f>IF($AK656="n/a",1.03*AS656,IF($AK656&lt;0,1.01*AS656,IF($AK656&gt;10,1.1*AS656,(1+$AK656/100)*AS656)))</f>
        <v>1.2644500000000001</v>
      </c>
      <c r="AU656" s="841">
        <f>IF($AK656="n/a",1.03*AT656,IF($AK656&lt;0,1.01*AT656,IF($AK656&gt;10,1.1*AT656,(1+$AK656/100)*AT656)))</f>
        <v>1.3908950000000002</v>
      </c>
      <c r="AV656" s="841">
        <f>IF($AK656="n/a",1.03*AU656,IF($AK656&lt;0,1.01*AU656,IF($AK656&gt;10,1.1*AU656,(1+$AK656/100)*AU656)))</f>
        <v>1.5299845000000003</v>
      </c>
      <c r="AW656" s="618">
        <f>SUM(AR656:AV656)</f>
        <v>6.3798295000000005</v>
      </c>
      <c r="AX656" s="713">
        <f>AW656/I656*100</f>
        <v>7.4591716356833873</v>
      </c>
      <c r="AY656" s="887">
        <v>1.5</v>
      </c>
      <c r="AZ656" s="827">
        <v>33.379999999999995</v>
      </c>
      <c r="BA656" s="827">
        <v>-13.950000000000001</v>
      </c>
      <c r="BB656" s="827">
        <v>-1.3</v>
      </c>
      <c r="BC656" s="827">
        <v>7.85</v>
      </c>
      <c r="BD656" s="861"/>
      <c r="BE656" s="594">
        <v>2013</v>
      </c>
      <c r="BF656" s="853">
        <f>IF(BE656&gt;2020,0,IF(BE656&gt;2008,1,IF(BE656&gt;2001,2,IF(BE656&gt;1990,3,IF(BE656&gt;1980,4,IF(BE656&gt;1973,5,IF(BE656&gt;1970,6,IF(BE656&gt;1960,7,IF(BE656&gt;1958,8,IF(BE656&gt;1953,9,10))))))))))</f>
        <v>1</v>
      </c>
      <c r="BG656" s="837">
        <v>19.5</v>
      </c>
      <c r="BH656" s="820" t="s">
        <v>4443</v>
      </c>
      <c r="BI656" s="820" t="s">
        <v>4444</v>
      </c>
    </row>
    <row r="657" spans="1:61" s="819" customFormat="1" ht="12.75" customHeight="1" x14ac:dyDescent="0.2">
      <c r="A657" s="826" t="s">
        <v>5136</v>
      </c>
      <c r="B657" s="575" t="s">
        <v>361</v>
      </c>
      <c r="C657" s="885" t="s">
        <v>130</v>
      </c>
      <c r="D657" s="885" t="s">
        <v>4198</v>
      </c>
      <c r="E657" s="699">
        <v>35</v>
      </c>
      <c r="F657" s="1122">
        <v>81</v>
      </c>
      <c r="G657" s="1122" t="s">
        <v>36</v>
      </c>
      <c r="H657" s="1122" t="s">
        <v>36</v>
      </c>
      <c r="I657" t="n">
        <v>33.56</v>
      </c>
      <c r="J657" s="618">
        <f>(M657/I657)*100</f>
        <v>3.8678485092667207</v>
      </c>
      <c r="K657" s="839">
        <v>0.36</v>
      </c>
      <c r="L657" s="842">
        <v>4</v>
      </c>
      <c r="M657" s="609">
        <f>K657*L657</f>
        <v>1.44</v>
      </c>
      <c r="N657" s="825" t="s">
        <v>144</v>
      </c>
      <c r="O657" s="701">
        <v>0.34499999999999997</v>
      </c>
      <c r="P657" s="603">
        <v>44726</v>
      </c>
      <c r="Q657" s="603">
        <v>44743</v>
      </c>
      <c r="R657" s="609">
        <f>(K657-O657)/O657*100</f>
        <v>4.3478260869565259</v>
      </c>
      <c r="S657" s="667">
        <f>IF(INDEX(Historical!$D$7:$D$1220,MATCH(B657,Historical!$B$7:$B$1244,0))=0,"n/a",(INDEX(Historical!$C$7:$C$1222,MATCH(B657,Historical!$B$7:$B$1244,0))/INDEX(Historical!$D$7:$D$1220,MATCH(B657,Historical!$B$7:$B$1244,0))-1)*100)</f>
        <v>4.4444444444444287</v>
      </c>
      <c r="T657" s="667">
        <f>IF(INDEX(Historical!$F$7:$F$1213,MATCH(B657,Historical!$B$7:$B$1244,0))=0,"n/a",((INDEX(Historical!$C$7:$C$1222,MATCH(B657,Historical!$B$7:$B$1244,0))/INDEX(Historical!$F$7:$F$1213,MATCH(B657,Historical!$B$7:$B$1244,0)))^(1/3)-1)*100)</f>
        <v>7.1859534122732605</v>
      </c>
      <c r="U657" s="667">
        <f>IF(INDEX(Historical!$H$7:$H$1213,MATCH(B657,Historical!$B$7:$B$1244,0))=0,"n/a",((INDEX(Historical!$C$7:$C$1222,MATCH(B657,Historical!$B$7:$B$1244,0))/INDEX(Historical!$H$7:$H$1213,MATCH(B657,Historical!$B$7:$B$1244,0)))^(1/5)-1)*100)</f>
        <v>7.6571551576315011</v>
      </c>
      <c r="V657" s="667">
        <f>IF(INDEX(Historical!$N$7:$N$1213,MATCH(B657,Historical!$B$7:$B$1244,0))=0,"n/a",((INDEX(Historical!$C$7:$C$1222,MATCH(B657,Historical!$B$7:$B$1244,0))/INDEX(Historical!$N$7:$N$1213,MATCH(B657,Historical!$B$7:$B$1244,0)))^(1/10)-1)*100)</f>
        <v>7.1520417097624245</v>
      </c>
      <c r="W657" s="668">
        <f>IF(OR(U657&lt;=0,U657="n/a",V657&lt;=0,V657="n/a"),"n/a",U657/V657)</f>
        <v>1.0706250702061209</v>
      </c>
      <c r="X657" s="669">
        <f>IF(OR(AJ657&lt;=0,AJ657="n/a",U657&lt;=0,U657="n/a"),"n/a",U657/AJ657)</f>
        <v>0.5070963680550663</v>
      </c>
      <c r="Y657" s="831"/>
      <c r="Z657" s="618">
        <f>IF(OR(AC657&lt;0.01,AC657="n/a"),"n/a",M657/AC657*100)</f>
        <v>163.63636363636363</v>
      </c>
      <c r="AA657" s="841">
        <f>IF(OR(AC657&lt;0.01,AC657="n/a"),"n/a",I657/AC657)</f>
        <v>42.30681818181818</v>
      </c>
      <c r="AB657" s="842">
        <v>9</v>
      </c>
      <c r="AC657" s="821">
        <v>0.88</v>
      </c>
      <c r="AD657" s="821">
        <v>6.06</v>
      </c>
      <c r="AE657" s="821">
        <v>0.78</v>
      </c>
      <c r="AF657" s="821">
        <v>1.58</v>
      </c>
      <c r="AG657" s="821">
        <v>3.8</v>
      </c>
      <c r="AH657" s="821">
        <v>-27</v>
      </c>
      <c r="AI657" s="821">
        <v>9.16</v>
      </c>
      <c r="AJ657" s="821">
        <v>15.1</v>
      </c>
      <c r="AK657" s="821">
        <v>7.1</v>
      </c>
      <c r="AL657" s="833">
        <v>7970</v>
      </c>
      <c r="AM657" s="827">
        <v>0.5</v>
      </c>
      <c r="AN657" s="821">
        <v>1.54</v>
      </c>
      <c r="AO657" s="705">
        <f>IF(U657="n/a","n/a",IF(AA657&lt;0,"n/a",IF(AA657="n/a","n/a",J657+U657-AA657)))</f>
        <v>-30.781814514919958</v>
      </c>
      <c r="AP657" s="706">
        <f>IF(U657="n/a","n/a",J657+U657)</f>
        <v>11.525003666898222</v>
      </c>
      <c r="AQ657" s="843">
        <f>IF(OR(AC657&lt;0.01,AC657="n/a",AF657="n/a"),"n/a",(I657/SQRT(22.5*AC657*(I657/AF657))-1)*100)</f>
        <v>72.362373732749077</v>
      </c>
      <c r="AR657" s="618">
        <f>INDEX(Historical!$C$7:$C$1222,MATCH(B657,Historical!$B$7:$B$1244,0))*IF(AH657="n/a",1.03,IF(AH657&lt;0,1.01,IF(AH657&gt;10,1.1,(1+AH657/100))))</f>
        <v>1.4240999999999999</v>
      </c>
      <c r="AS657" s="841">
        <f>IF($AI657="n/a",1.03*AR657,IF($AI657&lt;0,1.01*AR657,IF($AI657&gt;10,1.1*AR657,(1+$AI657/100)*AR657)))</f>
        <v>1.5545475599999998</v>
      </c>
      <c r="AT657" s="841">
        <f>IF($AK657="n/a",1.03*AS657,IF($AK657&lt;0,1.01*AS657,IF($AK657&gt;10,1.1*AS657,(1+$AK657/100)*AS657)))</f>
        <v>1.6649204367599997</v>
      </c>
      <c r="AU657" s="841">
        <f>IF($AK657="n/a",1.03*AT657,IF($AK657&lt;0,1.01*AT657,IF($AK657&gt;10,1.1*AT657,(1+$AK657/100)*AT657)))</f>
        <v>1.7831297877699597</v>
      </c>
      <c r="AV657" s="841">
        <f>IF($AK657="n/a",1.03*AU657,IF($AK657&lt;0,1.01*AU657,IF($AK657&gt;10,1.1*AU657,(1+$AK657/100)*AU657)))</f>
        <v>1.9097320027016267</v>
      </c>
      <c r="AW657" s="618">
        <f>SUM(AR657:AV657)</f>
        <v>8.3364297872315873</v>
      </c>
      <c r="AX657" s="713">
        <f>AW657/I657*100</f>
        <v>22.39169967024332</v>
      </c>
      <c r="AY657" s="887">
        <v>1.0900000000000001</v>
      </c>
      <c r="AZ657" s="827">
        <v>19.37</v>
      </c>
      <c r="BA657" s="827">
        <v>-16.41</v>
      </c>
      <c r="BB657" s="827">
        <v>-4.5999999999999996</v>
      </c>
      <c r="BC657" s="827">
        <v>-3.65</v>
      </c>
      <c r="BD657" s="861"/>
      <c r="BE657" s="594">
        <v>1988</v>
      </c>
      <c r="BF657" s="853">
        <f>IF(BE657&gt;2020,0,IF(BE657&gt;2008,1,IF(BE657&gt;2001,2,IF(BE657&gt;1990,3,IF(BE657&gt;1980,4,IF(BE657&gt;1973,5,IF(BE657&gt;1970,6,IF(BE657&gt;1960,7,IF(BE657&gt;1958,8,IF(BE657&gt;1953,9,10))))))))))</f>
        <v>4</v>
      </c>
      <c r="BG657" s="837">
        <v>1.2</v>
      </c>
      <c r="BH657" s="820" t="s">
        <v>4443</v>
      </c>
      <c r="BI657" s="820" t="s">
        <v>4444</v>
      </c>
    </row>
    <row r="658" spans="1:61" s="819" customFormat="1" ht="12.75" customHeight="1" x14ac:dyDescent="0.2">
      <c r="A658" s="826" t="s">
        <v>5137</v>
      </c>
      <c r="B658" s="575" t="s">
        <v>370</v>
      </c>
      <c r="C658" s="885" t="s">
        <v>4178</v>
      </c>
      <c r="D658" s="885" t="s">
        <v>4179</v>
      </c>
      <c r="E658" s="699">
        <v>37</v>
      </c>
      <c r="F658" s="1122">
        <v>74</v>
      </c>
      <c r="G658" s="1104" t="s">
        <v>36</v>
      </c>
      <c r="H658" s="1104" t="s">
        <v>36</v>
      </c>
      <c r="I658" t="n">
        <v>47.49</v>
      </c>
      <c r="J658" s="618">
        <f>(M658/I658)*100</f>
        <v>5.3941908713692941</v>
      </c>
      <c r="K658" s="839">
        <v>0.71499999999999997</v>
      </c>
      <c r="L658" s="842">
        <v>4</v>
      </c>
      <c r="M658" s="609">
        <f>K658*L658</f>
        <v>2.86</v>
      </c>
      <c r="N658" s="825" t="s">
        <v>150</v>
      </c>
      <c r="O658" s="701">
        <v>0.71</v>
      </c>
      <c r="P658" s="603">
        <v>44910</v>
      </c>
      <c r="Q658" s="603">
        <v>44925</v>
      </c>
      <c r="R658" s="609">
        <f>(K658-O658)/O658*100</f>
        <v>0.70422535211267667</v>
      </c>
      <c r="S658" s="667">
        <f>IF(INDEX(Historical!$D$7:$D$1220,MATCH(B658,Historical!$B$7:$B$1244,0))=0,"n/a",(INDEX(Historical!$C$7:$C$1222,MATCH(B658,Historical!$B$7:$B$1244,0))/INDEX(Historical!$D$7:$D$1220,MATCH(B658,Historical!$B$7:$B$1244,0))-1)*100)</f>
        <v>1.4285714285714235</v>
      </c>
      <c r="T658" s="667">
        <f>IF(INDEX(Historical!$F$7:$F$1213,MATCH(B658,Historical!$B$7:$B$1244,0))=0,"n/a",((INDEX(Historical!$C$7:$C$1222,MATCH(B658,Historical!$B$7:$B$1244,0))/INDEX(Historical!$F$7:$F$1213,MATCH(B658,Historical!$B$7:$B$1244,0)))^(1/3)-1)*100)</f>
        <v>1.4494768918058121</v>
      </c>
      <c r="U658" s="667">
        <f>IF(INDEX(Historical!$H$7:$H$1213,MATCH(B658,Historical!$B$7:$B$1244,0))=0,"n/a",((INDEX(Historical!$C$7:$C$1222,MATCH(B658,Historical!$B$7:$B$1244,0))/INDEX(Historical!$H$7:$H$1213,MATCH(B658,Historical!$B$7:$B$1244,0)))^(1/5)-1)*100)</f>
        <v>1.4328277021919078</v>
      </c>
      <c r="V658" s="667">
        <f>IF(INDEX(Historical!$N$7:$N$1213,MATCH(B658,Historical!$B$7:$B$1244,0))=0,"n/a",((INDEX(Historical!$C$7:$C$1222,MATCH(B658,Historical!$B$7:$B$1244,0))/INDEX(Historical!$N$7:$N$1213,MATCH(B658,Historical!$B$7:$B$1244,0)))^(1/10)-1)*100)</f>
        <v>1.4881242069967993</v>
      </c>
      <c r="W658" s="668">
        <f>IF(OR(U658&lt;=0,U658="n/a",V658&lt;=0,V658="n/a"),"n/a",U658/V658)</f>
        <v>0.96284147213995941</v>
      </c>
      <c r="X658" s="669">
        <f>IF(OR(AJ658&lt;=0,AJ658="n/a",U658&lt;=0,U658="n/a"),"n/a",U658/AJ658)</f>
        <v>3.2564265958906997E-2</v>
      </c>
      <c r="Y658" s="831"/>
      <c r="Z658" s="618">
        <f>IF(OR(AC658&lt;0.01,AC658="n/a"),"n/a",M658/AC658*100)</f>
        <v>36.808236808236813</v>
      </c>
      <c r="AA658" s="841">
        <f>IF(OR(AC658&lt;0.01,AC658="n/a"),"n/a",I658/AC658)</f>
        <v>6.8236808236808244</v>
      </c>
      <c r="AB658" s="842">
        <v>12</v>
      </c>
      <c r="AC658" s="821">
        <v>7.77</v>
      </c>
      <c r="AD658" s="821" t="s">
        <v>135</v>
      </c>
      <c r="AE658" s="821">
        <v>8.58</v>
      </c>
      <c r="AF658" s="821">
        <v>3.14</v>
      </c>
      <c r="AG658" s="821">
        <v>45.5</v>
      </c>
      <c r="AH658" s="821">
        <v>460.79999999999995</v>
      </c>
      <c r="AI658" s="821" t="s">
        <v>135</v>
      </c>
      <c r="AJ658" s="821">
        <v>44</v>
      </c>
      <c r="AK658" s="821" t="s">
        <v>135</v>
      </c>
      <c r="AL658" s="833">
        <v>753.8</v>
      </c>
      <c r="AM658" s="827">
        <v>1</v>
      </c>
      <c r="AN658" s="821">
        <v>1.46</v>
      </c>
      <c r="AO658" s="705">
        <f>IF(U658="n/a","n/a",IF(AA658&lt;0,"n/a",IF(AA658="n/a","n/a",J658+U658-AA658)))</f>
        <v>3.3377498803774941E-3</v>
      </c>
      <c r="AP658" s="706">
        <f>IF(U658="n/a","n/a",J658+U658)</f>
        <v>6.8270185735612019</v>
      </c>
      <c r="AQ658" s="843">
        <f>IF(OR(AC658&lt;0.01,AC658="n/a",AF658="n/a"),"n/a",(I658/SQRT(22.5*AC658*(I658/AF658))-1)*100)</f>
        <v>-2.4150335203947382</v>
      </c>
      <c r="AR658" s="618">
        <f>INDEX(Historical!$C$7:$C$1222,MATCH(B658,Historical!$B$7:$B$1244,0))*IF(AH658="n/a",1.03,IF(AH658&lt;0,1.01,IF(AH658&gt;10,1.1,(1+AH658/100))))</f>
        <v>3.1240000000000001</v>
      </c>
      <c r="AS658" s="841">
        <f>IF($AI658="n/a",1.03*AR658,IF($AI658&lt;0,1.01*AR658,IF($AI658&gt;10,1.1*AR658,(1+$AI658/100)*AR658)))</f>
        <v>3.2177200000000004</v>
      </c>
      <c r="AT658" s="841">
        <f>IF($AK658="n/a",1.03*AS658,IF($AK658&lt;0,1.01*AS658,IF($AK658&gt;10,1.1*AS658,(1+$AK658/100)*AS658)))</f>
        <v>3.3142516000000004</v>
      </c>
      <c r="AU658" s="841">
        <f>IF($AK658="n/a",1.03*AT658,IF($AK658&lt;0,1.01*AT658,IF($AK658&gt;10,1.1*AT658,(1+$AK658/100)*AT658)))</f>
        <v>3.4136791480000004</v>
      </c>
      <c r="AV658" s="841">
        <f>IF($AK658="n/a",1.03*AU658,IF($AK658&lt;0,1.01*AU658,IF($AK658&gt;10,1.1*AU658,(1+$AK658/100)*AU658)))</f>
        <v>3.5160895224400006</v>
      </c>
      <c r="AW658" s="618">
        <f>SUM(AR658:AV658)</f>
        <v>16.585740270440002</v>
      </c>
      <c r="AX658" s="713">
        <f>AW658/I658*100</f>
        <v>31.282045021576764</v>
      </c>
      <c r="AY658" s="887">
        <v>0.89</v>
      </c>
      <c r="AZ658" s="827">
        <v>29.57</v>
      </c>
      <c r="BA658" s="827">
        <v>-12.65</v>
      </c>
      <c r="BB658" s="827">
        <v>1.71</v>
      </c>
      <c r="BC658" s="827">
        <v>4.6399999999999997</v>
      </c>
      <c r="BD658" s="861"/>
      <c r="BE658" s="594">
        <v>1986</v>
      </c>
      <c r="BF658" s="853">
        <f>IF(BE658&gt;2020,0,IF(BE658&gt;2008,1,IF(BE658&gt;2001,2,IF(BE658&gt;1990,3,IF(BE658&gt;1980,4,IF(BE658&gt;1973,5,IF(BE658&gt;1970,6,IF(BE658&gt;1960,7,IF(BE658&gt;1958,8,IF(BE658&gt;1953,9,10))))))))))</f>
        <v>4</v>
      </c>
      <c r="BG658" s="837">
        <v>17.7</v>
      </c>
      <c r="BH658" s="820" t="s">
        <v>4443</v>
      </c>
      <c r="BI658" s="820" t="s">
        <v>4445</v>
      </c>
    </row>
    <row r="659" spans="1:61" s="819" customFormat="1" ht="12.75" customHeight="1" x14ac:dyDescent="0.2">
      <c r="A659" s="826" t="s">
        <v>5138</v>
      </c>
      <c r="B659" s="575" t="s">
        <v>363</v>
      </c>
      <c r="C659" s="885" t="s">
        <v>107</v>
      </c>
      <c r="D659" s="885" t="s">
        <v>4197</v>
      </c>
      <c r="E659" s="699">
        <v>30</v>
      </c>
      <c r="F659" s="1122">
        <v>103</v>
      </c>
      <c r="G659" s="1097" t="s">
        <v>36</v>
      </c>
      <c r="H659" s="1097" t="s">
        <v>36</v>
      </c>
      <c r="I659" t="n">
        <v>59.22</v>
      </c>
      <c r="J659" s="618">
        <f>(M659/I659)*100</f>
        <v>1.6765938671961176</v>
      </c>
      <c r="K659" s="839">
        <v>0.38</v>
      </c>
      <c r="L659" s="842">
        <v>4</v>
      </c>
      <c r="M659" s="609">
        <f>K659*L659</f>
        <v>1.52</v>
      </c>
      <c r="N659" s="825" t="s">
        <v>162</v>
      </c>
      <c r="O659" s="701">
        <v>0.37</v>
      </c>
      <c r="P659" s="603">
        <v>44904</v>
      </c>
      <c r="Q659" s="603">
        <v>44929</v>
      </c>
      <c r="R659" s="609">
        <f>(K659-O659)/O659*100</f>
        <v>2.7027027027027053</v>
      </c>
      <c r="S659" s="667">
        <f>IF(INDEX(Historical!$D$7:$D$1220,MATCH(B659,Historical!$B$7:$B$1244,0))=0,"n/a",(INDEX(Historical!$C$7:$C$1222,MATCH(B659,Historical!$B$7:$B$1244,0))/INDEX(Historical!$D$7:$D$1220,MATCH(B659,Historical!$B$7:$B$1244,0))-1)*100)</f>
        <v>11.278195488721799</v>
      </c>
      <c r="T659" s="667">
        <f>IF(INDEX(Historical!$F$7:$F$1213,MATCH(B659,Historical!$B$7:$B$1244,0))=0,"n/a",((INDEX(Historical!$C$7:$C$1222,MATCH(B659,Historical!$B$7:$B$1244,0))/INDEX(Historical!$F$7:$F$1213,MATCH(B659,Historical!$B$7:$B$1244,0)))^(1/3)-1)*100)</f>
        <v>7.2408274971694553</v>
      </c>
      <c r="U659" s="667">
        <f>IF(INDEX(Historical!$H$7:$H$1213,MATCH(B659,Historical!$B$7:$B$1244,0))=0,"n/a",((INDEX(Historical!$C$7:$C$1222,MATCH(B659,Historical!$B$7:$B$1244,0))/INDEX(Historical!$H$7:$H$1213,MATCH(B659,Historical!$B$7:$B$1244,0)))^(1/5)-1)*100)</f>
        <v>7.7289206777082953</v>
      </c>
      <c r="V659" s="667">
        <f>IF(INDEX(Historical!$N$7:$N$1213,MATCH(B659,Historical!$B$7:$B$1244,0))=0,"n/a",((INDEX(Historical!$C$7:$C$1222,MATCH(B659,Historical!$B$7:$B$1244,0))/INDEX(Historical!$N$7:$N$1213,MATCH(B659,Historical!$B$7:$B$1244,0)))^(1/10)-1)*100)</f>
        <v>6.0827541059828905</v>
      </c>
      <c r="W659" s="668">
        <f>IF(OR(U659&lt;=0,U659="n/a",V659&lt;=0,V659="n/a"),"n/a",U659/V659)</f>
        <v>1.2706284921342232</v>
      </c>
      <c r="X659" s="669">
        <f>IF(OR(AJ659&lt;=0,AJ659="n/a",U659&lt;=0,U659="n/a"),"n/a",U659/AJ659)</f>
        <v>0.42005003683197262</v>
      </c>
      <c r="Y659" s="831"/>
      <c r="Z659" s="618">
        <f>IF(OR(AC659&lt;0.01,AC659="n/a"),"n/a",M659/AC659*100)</f>
        <v>17.155756207674944</v>
      </c>
      <c r="AA659" s="841">
        <f>IF(OR(AC659&lt;0.01,AC659="n/a"),"n/a",I659/AC659)</f>
        <v>10.232505643340858</v>
      </c>
      <c r="AB659" s="842">
        <v>12</v>
      </c>
      <c r="AC659" s="821">
        <v>8.86</v>
      </c>
      <c r="AD659" s="821" t="s">
        <v>135</v>
      </c>
      <c r="AE659" s="821">
        <v>3.87</v>
      </c>
      <c r="AF659" s="821">
        <v>1.74</v>
      </c>
      <c r="AG659" s="821">
        <v>15.1</v>
      </c>
      <c r="AH659" s="821">
        <v>22.2</v>
      </c>
      <c r="AI659" s="821">
        <v>3.7900000000000005</v>
      </c>
      <c r="AJ659" s="821">
        <v>18.399999999999999</v>
      </c>
      <c r="AK659" s="821" t="s">
        <v>135</v>
      </c>
      <c r="AL659" s="833">
        <v>4400</v>
      </c>
      <c r="AM659" s="827">
        <v>0.70000000000000007</v>
      </c>
      <c r="AN659" s="821">
        <v>0.15</v>
      </c>
      <c r="AO659" s="705">
        <f>IF(U659="n/a","n/a",IF(AA659&lt;0,"n/a",IF(AA659="n/a","n/a",J659+U659-AA659)))</f>
        <v>-0.82699109843644436</v>
      </c>
      <c r="AP659" s="706">
        <f>IF(U659="n/a","n/a",J659+U659)</f>
        <v>9.4055145449044133</v>
      </c>
      <c r="AQ659" s="843">
        <f>IF(OR(AC659&lt;0.01,AC659="n/a",AF659="n/a"),"n/a",(I659/SQRT(22.5*AC659*(I659/AF659))-1)*100)</f>
        <v>-11.044181204842307</v>
      </c>
      <c r="AR659" s="618">
        <f>INDEX(Historical!$C$7:$C$1222,MATCH(B659,Historical!$B$7:$B$1244,0))*IF(AH659="n/a",1.03,IF(AH659&lt;0,1.01,IF(AH659&gt;10,1.1,(1+AH659/100))))</f>
        <v>1.6280000000000001</v>
      </c>
      <c r="AS659" s="841">
        <f>IF($AI659="n/a",1.03*AR659,IF($AI659&lt;0,1.01*AR659,IF($AI659&gt;10,1.1*AR659,(1+$AI659/100)*AR659)))</f>
        <v>1.6897012000000002</v>
      </c>
      <c r="AT659" s="841">
        <f>IF($AK659="n/a",1.03*AS659,IF($AK659&lt;0,1.01*AS659,IF($AK659&gt;10,1.1*AS659,(1+$AK659/100)*AS659)))</f>
        <v>1.7403922360000004</v>
      </c>
      <c r="AU659" s="841">
        <f>IF($AK659="n/a",1.03*AT659,IF($AK659&lt;0,1.01*AT659,IF($AK659&gt;10,1.1*AT659,(1+$AK659/100)*AT659)))</f>
        <v>1.7926040030800003</v>
      </c>
      <c r="AV659" s="841">
        <f>IF($AK659="n/a",1.03*AU659,IF($AK659&lt;0,1.01*AU659,IF($AK659&gt;10,1.1*AU659,(1+$AK659/100)*AU659)))</f>
        <v>1.8463821231724005</v>
      </c>
      <c r="AW659" s="618">
        <f>SUM(AR659:AV659)</f>
        <v>8.6970795622524015</v>
      </c>
      <c r="AX659" s="713">
        <f>AW659/I659*100</f>
        <v>9.5930725372296504</v>
      </c>
      <c r="AY659" s="887">
        <v>0.84</v>
      </c>
      <c r="AZ659" s="827">
        <v>17.79</v>
      </c>
      <c r="BA659" s="827">
        <v>-11.940000000000001</v>
      </c>
      <c r="BB659" s="827">
        <v>4.91</v>
      </c>
      <c r="BC659" s="827">
        <v>3.4299999999999997</v>
      </c>
      <c r="BD659" s="861"/>
      <c r="BE659" s="594">
        <v>1993</v>
      </c>
      <c r="BF659" s="853">
        <f>IF(BE659&gt;2020,0,IF(BE659&gt;2008,1,IF(BE659&gt;2001,2,IF(BE659&gt;1990,3,IF(BE659&gt;1980,4,IF(BE659&gt;1973,5,IF(BE659&gt;1970,6,IF(BE659&gt;1960,7,IF(BE659&gt;1958,8,IF(BE659&gt;1953,9,10))))))))))</f>
        <v>3</v>
      </c>
      <c r="BG659" s="837">
        <v>1.0999999999999999</v>
      </c>
      <c r="BH659" s="820" t="s">
        <v>4443</v>
      </c>
      <c r="BI659" s="820" t="s">
        <v>4444</v>
      </c>
    </row>
    <row r="660" spans="1:61" s="819" customFormat="1" ht="12.75" customHeight="1" x14ac:dyDescent="0.2">
      <c r="A660" s="835" t="s">
        <v>5139</v>
      </c>
      <c r="B660" s="575" t="s">
        <v>1689</v>
      </c>
      <c r="C660" s="885" t="s">
        <v>107</v>
      </c>
      <c r="D660" s="885" t="s">
        <v>4197</v>
      </c>
      <c r="E660" s="699">
        <v>11</v>
      </c>
      <c r="F660" s="1122">
        <v>450</v>
      </c>
      <c r="G660" s="1105" t="s">
        <v>105</v>
      </c>
      <c r="H660" s="1105" t="s">
        <v>105</v>
      </c>
      <c r="I660" t="n">
        <v>22.54</v>
      </c>
      <c r="J660" s="618">
        <f>(M660/I660)*100</f>
        <v>5.7120190400634669</v>
      </c>
      <c r="K660" s="832">
        <v>0.36</v>
      </c>
      <c r="L660" s="842">
        <v>4</v>
      </c>
      <c r="M660" s="609">
        <f>K660*L660</f>
        <v>1.44</v>
      </c>
      <c r="N660" s="825" t="s">
        <v>121</v>
      </c>
      <c r="O660" s="700">
        <v>0.35</v>
      </c>
      <c r="P660" s="603">
        <v>44952</v>
      </c>
      <c r="Q660" s="603">
        <v>44959</v>
      </c>
      <c r="R660" s="609">
        <f>(K660-O660)/O660*100</f>
        <v>2.8571428571428599</v>
      </c>
      <c r="S660" s="667">
        <f>IF(INDEX(Historical!$D$7:$D$1220,MATCH(B660,Historical!$B$7:$B$1244,0))=0,"n/a",(INDEX(Historical!$C$7:$C$1222,MATCH(B660,Historical!$B$7:$B$1244,0))/INDEX(Historical!$D$7:$D$1220,MATCH(B660,Historical!$B$7:$B$1244,0))-1)*100)</f>
        <v>6.0606060606060552</v>
      </c>
      <c r="T660" s="667">
        <f>IF(INDEX(Historical!$F$7:$F$1213,MATCH(B660,Historical!$B$7:$B$1244,0))=0,"n/a",((INDEX(Historical!$C$7:$C$1222,MATCH(B660,Historical!$B$7:$B$1244,0))/INDEX(Historical!$F$7:$F$1213,MATCH(B660,Historical!$B$7:$B$1244,0)))^(1/3)-1)*100)</f>
        <v>4.128301283656044</v>
      </c>
      <c r="U660" s="667">
        <f>IF(INDEX(Historical!$H$7:$H$1213,MATCH(B660,Historical!$B$7:$B$1244,0))=0,"n/a",((INDEX(Historical!$C$7:$C$1222,MATCH(B660,Historical!$B$7:$B$1244,0))/INDEX(Historical!$H$7:$H$1213,MATCH(B660,Historical!$B$7:$B$1244,0)))^(1/5)-1)*100)</f>
        <v>3.8326670088616899</v>
      </c>
      <c r="V660" s="667">
        <f>IF(INDEX(Historical!$N$7:$N$1213,MATCH(B660,Historical!$B$7:$B$1244,0))=0,"n/a",((INDEX(Historical!$C$7:$C$1222,MATCH(B660,Historical!$B$7:$B$1244,0))/INDEX(Historical!$N$7:$N$1213,MATCH(B660,Historical!$B$7:$B$1244,0)))^(1/10)-1)*100)</f>
        <v>3.4219694129380196</v>
      </c>
      <c r="W660" s="668">
        <f>IF(OR(U660&lt;=0,U660="n/a",V660&lt;=0,V660="n/a"),"n/a",U660/V660)</f>
        <v>1.1200179038336451</v>
      </c>
      <c r="X660" s="669">
        <f>IF(OR(AJ660&lt;=0,AJ660="n/a",U660&lt;=0,U660="n/a"),"n/a",U660/AJ660)</f>
        <v>0.43063674256872919</v>
      </c>
      <c r="Y660" s="631"/>
      <c r="Z660" s="618">
        <f>IF(OR(AC660&lt;0.01,AC660="n/a"),"n/a",M660/AC660*100)</f>
        <v>51.428571428571438</v>
      </c>
      <c r="AA660" s="841">
        <f>IF(OR(AC660&lt;0.01,AC660="n/a"),"n/a",I660/AC660)</f>
        <v>9.0035714285714299</v>
      </c>
      <c r="AB660" s="842">
        <v>12</v>
      </c>
      <c r="AC660" s="821">
        <v>2.8</v>
      </c>
      <c r="AD660" s="821" t="s">
        <v>135</v>
      </c>
      <c r="AE660" s="821">
        <v>2.65</v>
      </c>
      <c r="AF660" s="821">
        <v>2.2599999999999998</v>
      </c>
      <c r="AG660" s="821">
        <v>19.3</v>
      </c>
      <c r="AH660" s="821">
        <v>2.5</v>
      </c>
      <c r="AI660" s="821" t="s">
        <v>135</v>
      </c>
      <c r="AJ660" s="821">
        <v>8.9</v>
      </c>
      <c r="AK660" s="821" t="s">
        <v>135</v>
      </c>
      <c r="AL660" s="833">
        <v>116.5</v>
      </c>
      <c r="AM660" s="827">
        <v>0.1</v>
      </c>
      <c r="AN660" s="821">
        <v>0.33</v>
      </c>
      <c r="AO660" s="705">
        <f>IF(U660="n/a","n/a",IF(AA660&lt;0,"n/a",IF(AA660="n/a","n/a",J660+U660-AA660)))</f>
        <v>0.54111462035372782</v>
      </c>
      <c r="AP660" s="706">
        <f>IF(U660="n/a","n/a",J660+U660)</f>
        <v>9.5446860489251577</v>
      </c>
      <c r="AQ660" s="843">
        <f>IF(OR(AC660&lt;0.01,AC660="n/a",AF660="n/a"),"n/a",(I660/SQRT(22.5*AC660*(I660/AF660))-1)*100)</f>
        <v>-4.902222415098989</v>
      </c>
      <c r="AR660" s="618">
        <f>INDEX(Historical!$C$7:$C$1222,MATCH(B660,Historical!$B$7:$B$1244,0))*IF(AH660="n/a",1.03,IF(AH660&lt;0,1.01,IF(AH660&gt;10,1.1,(1+AH660/100))))</f>
        <v>1.4349999999999998</v>
      </c>
      <c r="AS660" s="841">
        <f>IF($AI660="n/a",1.03*AR660,IF($AI660&lt;0,1.01*AR660,IF($AI660&gt;10,1.1*AR660,(1+$AI660/100)*AR660)))</f>
        <v>1.4780499999999999</v>
      </c>
      <c r="AT660" s="841">
        <f>IF($AK660="n/a",1.03*AS660,IF($AK660&lt;0,1.01*AS660,IF($AK660&gt;10,1.1*AS660,(1+$AK660/100)*AS660)))</f>
        <v>1.5223914999999999</v>
      </c>
      <c r="AU660" s="841">
        <f>IF($AK660="n/a",1.03*AT660,IF($AK660&lt;0,1.01*AT660,IF($AK660&gt;10,1.1*AT660,(1+$AK660/100)*AT660)))</f>
        <v>1.5680632449999998</v>
      </c>
      <c r="AV660" s="841">
        <f>IF($AK660="n/a",1.03*AU660,IF($AK660&lt;0,1.01*AU660,IF($AK660&gt;10,1.1*AU660,(1+$AK660/100)*AU660)))</f>
        <v>1.6151051423499998</v>
      </c>
      <c r="AW660" s="618">
        <f>SUM(AR660:AV660)</f>
        <v>7.618609887349999</v>
      </c>
      <c r="AX660" s="713">
        <f>AW660/I660*100</f>
        <v>30.220586621777066</v>
      </c>
      <c r="AY660" s="887">
        <v>0.78</v>
      </c>
      <c r="AZ660" s="827">
        <v>18.41</v>
      </c>
      <c r="BA660" s="827">
        <v>-21.22</v>
      </c>
      <c r="BB660" s="827">
        <v>0.51</v>
      </c>
      <c r="BC660" s="827">
        <v>-1.3299999999999998</v>
      </c>
      <c r="BD660" s="861"/>
      <c r="BE660" s="594">
        <v>2013</v>
      </c>
      <c r="BF660" s="853">
        <f>IF(BE660&gt;2020,0,IF(BE660&gt;2008,1,IF(BE660&gt;2001,2,IF(BE660&gt;1990,3,IF(BE660&gt;1980,4,IF(BE660&gt;1973,5,IF(BE660&gt;1970,6,IF(BE660&gt;1960,7,IF(BE660&gt;1958,8,IF(BE660&gt;1953,9,10))))))))))</f>
        <v>1</v>
      </c>
      <c r="BG660" s="837">
        <v>1</v>
      </c>
      <c r="BH660" s="820" t="s">
        <v>4443</v>
      </c>
      <c r="BI660" s="820" t="s">
        <v>4444</v>
      </c>
    </row>
    <row r="661" spans="1:61" s="819" customFormat="1" ht="12.75" customHeight="1" x14ac:dyDescent="0.2">
      <c r="A661" s="819" t="s">
        <v>5140</v>
      </c>
      <c r="B661" s="575" t="s">
        <v>1697</v>
      </c>
      <c r="C661" s="885" t="s">
        <v>152</v>
      </c>
      <c r="D661" s="885" t="s">
        <v>4180</v>
      </c>
      <c r="E661" s="699">
        <v>13</v>
      </c>
      <c r="F661" s="1122">
        <v>292</v>
      </c>
      <c r="G661" s="1116" t="s">
        <v>105</v>
      </c>
      <c r="H661" s="1116" t="s">
        <v>105</v>
      </c>
      <c r="I661" t="n">
        <v>470.06</v>
      </c>
      <c r="J661" s="618">
        <f>(M661/I661)*100</f>
        <v>1.3867294196747488</v>
      </c>
      <c r="K661" s="832">
        <v>1.65</v>
      </c>
      <c r="L661" s="842">
        <v>4</v>
      </c>
      <c r="M661" s="609">
        <f>K661*L661</f>
        <v>6.6</v>
      </c>
      <c r="N661" s="825" t="s">
        <v>193</v>
      </c>
      <c r="O661" s="700">
        <v>1.45</v>
      </c>
      <c r="P661" s="603">
        <v>44728</v>
      </c>
      <c r="Q661" s="603">
        <v>44740</v>
      </c>
      <c r="R661" s="609">
        <f>(K661-O661)/O661*100</f>
        <v>13.793103448275859</v>
      </c>
      <c r="S661" s="667">
        <f>IF(INDEX(Historical!$D$7:$D$1220,MATCH(B661,Historical!$B$7:$B$1244,0))=0,"n/a",(INDEX(Historical!$C$7:$C$1222,MATCH(B661,Historical!$B$7:$B$1244,0))/INDEX(Historical!$D$7:$D$1220,MATCH(B661,Historical!$B$7:$B$1244,0))-1)*100)</f>
        <v>14.285714285714302</v>
      </c>
      <c r="T661" s="667">
        <f>IF(INDEX(Historical!$F$7:$F$1213,MATCH(B661,Historical!$B$7:$B$1244,0))=0,"n/a",((INDEX(Historical!$C$7:$C$1222,MATCH(B661,Historical!$B$7:$B$1244,0))/INDEX(Historical!$F$7:$F$1213,MATCH(B661,Historical!$B$7:$B$1244,0)))^(1/3)-1)*100)</f>
        <v>17.156296363618708</v>
      </c>
      <c r="U661" s="667">
        <f>IF(INDEX(Historical!$H$7:$H$1213,MATCH(B661,Historical!$B$7:$B$1244,0))=0,"n/a",((INDEX(Historical!$C$7:$C$1222,MATCH(B661,Historical!$B$7:$B$1244,0))/INDEX(Historical!$H$7:$H$1213,MATCH(B661,Historical!$B$7:$B$1244,0)))^(1/5)-1)*100)</f>
        <v>17.356844863013542</v>
      </c>
      <c r="V661" s="667">
        <f>IF(INDEX(Historical!$N$7:$N$1213,MATCH(B661,Historical!$B$7:$B$1244,0))=0,"n/a",((INDEX(Historical!$C$7:$C$1222,MATCH(B661,Historical!$B$7:$B$1244,0))/INDEX(Historical!$N$7:$N$1213,MATCH(B661,Historical!$B$7:$B$1244,0)))^(1/10)-1)*100)</f>
        <v>23.11444133449163</v>
      </c>
      <c r="W661" s="668">
        <f>IF(OR(U661&lt;=0,U661="n/a",V661&lt;=0,V661="n/a"),"n/a",U661/V661)</f>
        <v>0.75090912264937426</v>
      </c>
      <c r="X661" s="669">
        <f>IF(OR(AJ661&lt;=0,AJ661="n/a",U661&lt;=0,U661="n/a"),"n/a",U661/AJ661)</f>
        <v>0.86352462005042496</v>
      </c>
      <c r="Y661" s="830"/>
      <c r="Z661" s="618">
        <f>IF(OR(AC661&lt;0.01,AC661="n/a"),"n/a",M661/AC661*100)</f>
        <v>31.161473087818699</v>
      </c>
      <c r="AA661" s="841">
        <f>IF(OR(AC661&lt;0.01,AC661="n/a"),"n/a",I661/AC661)</f>
        <v>22.47119924457035</v>
      </c>
      <c r="AB661" s="842">
        <v>12</v>
      </c>
      <c r="AC661" s="821">
        <v>21.18</v>
      </c>
      <c r="AD661" s="821">
        <v>1.64</v>
      </c>
      <c r="AE661" s="821">
        <v>1.41</v>
      </c>
      <c r="AF661" s="821">
        <v>6.05</v>
      </c>
      <c r="AG661" s="821">
        <v>25</v>
      </c>
      <c r="AH661" s="821">
        <v>12.8</v>
      </c>
      <c r="AI661" s="821">
        <v>13.41</v>
      </c>
      <c r="AJ661" s="821">
        <v>20.100000000000001</v>
      </c>
      <c r="AK661" s="821">
        <v>13.91</v>
      </c>
      <c r="AL661" s="833">
        <v>458450</v>
      </c>
      <c r="AM661" s="827">
        <v>0.1</v>
      </c>
      <c r="AN661" s="821">
        <v>0.65</v>
      </c>
      <c r="AO661" s="705">
        <f>IF(U661="n/a","n/a",IF(AA661&lt;0,"n/a",IF(AA661="n/a","n/a",J661+U661-AA661)))</f>
        <v>-3.7276249618820607</v>
      </c>
      <c r="AP661" s="706">
        <f>IF(U661="n/a","n/a",J661+U661)</f>
        <v>18.743574282688289</v>
      </c>
      <c r="AQ661" s="843">
        <f>IF(OR(AC661&lt;0.01,AC661="n/a",AF661="n/a"),"n/a",(I661/SQRT(22.5*AC661*(I661/AF661))-1)*100)</f>
        <v>145.81000380117487</v>
      </c>
      <c r="AR661" s="618">
        <f>INDEX(Historical!$C$7:$C$1222,MATCH(B661,Historical!$B$7:$B$1244,0))*IF(AH661="n/a",1.03,IF(AH661&lt;0,1.01,IF(AH661&gt;10,1.1,(1+AH661/100))))</f>
        <v>7.0400000000000009</v>
      </c>
      <c r="AS661" s="841">
        <f>IF($AI661="n/a",1.03*AR661,IF($AI661&lt;0,1.01*AR661,IF($AI661&gt;10,1.1*AR661,(1+$AI661/100)*AR661)))</f>
        <v>7.7440000000000015</v>
      </c>
      <c r="AT661" s="841">
        <f>IF($AK661="n/a",1.03*AS661,IF($AK661&lt;0,1.01*AS661,IF($AK661&gt;10,1.1*AS661,(1+$AK661/100)*AS661)))</f>
        <v>8.5184000000000015</v>
      </c>
      <c r="AU661" s="841">
        <f>IF($AK661="n/a",1.03*AT661,IF($AK661&lt;0,1.01*AT661,IF($AK661&gt;10,1.1*AT661,(1+$AK661/100)*AT661)))</f>
        <v>9.3702400000000026</v>
      </c>
      <c r="AV661" s="841">
        <f>IF($AK661="n/a",1.03*AU661,IF($AK661&lt;0,1.01*AU661,IF($AK661&gt;10,1.1*AU661,(1+$AK661/100)*AU661)))</f>
        <v>10.307264000000004</v>
      </c>
      <c r="AW661" s="618">
        <f>SUM(AR661:AV661)</f>
        <v>42.979904000000012</v>
      </c>
      <c r="AX661" s="713">
        <f>AW661/I661*100</f>
        <v>9.0305298987267335</v>
      </c>
      <c r="AY661" s="887">
        <v>0.69</v>
      </c>
      <c r="AZ661" s="827">
        <v>5.83</v>
      </c>
      <c r="BA661" s="827">
        <v>-14.719999999999999</v>
      </c>
      <c r="BB661" s="827">
        <v>-4.5199999999999996</v>
      </c>
      <c r="BC661" s="827">
        <v>-7.32</v>
      </c>
      <c r="BD661" s="861"/>
      <c r="BE661" s="594">
        <v>2010</v>
      </c>
      <c r="BF661" s="853">
        <f>IF(BE661&gt;2020,0,IF(BE661&gt;2008,1,IF(BE661&gt;2001,2,IF(BE661&gt;1990,3,IF(BE661&gt;1980,4,IF(BE661&gt;1973,5,IF(BE661&gt;1970,6,IF(BE661&gt;1960,7,IF(BE661&gt;1958,8,IF(BE661&gt;1953,9,10))))))))))</f>
        <v>1</v>
      </c>
      <c r="BG661" s="837">
        <v>8.1</v>
      </c>
      <c r="BH661" s="820" t="s">
        <v>4443</v>
      </c>
      <c r="BI661" s="820" t="s">
        <v>4444</v>
      </c>
    </row>
    <row r="662" spans="1:61" s="819" customFormat="1" ht="12.75" customHeight="1" x14ac:dyDescent="0.2">
      <c r="A662" s="819" t="s">
        <v>1700</v>
      </c>
      <c r="B662" s="575" t="s">
        <v>1701</v>
      </c>
      <c r="C662" s="885" t="s">
        <v>107</v>
      </c>
      <c r="D662" s="885" t="s">
        <v>117</v>
      </c>
      <c r="E662" s="699">
        <v>14</v>
      </c>
      <c r="F662" s="1122">
        <v>262</v>
      </c>
      <c r="G662" s="1104" t="s">
        <v>114</v>
      </c>
      <c r="H662" s="1104" t="s">
        <v>114</v>
      </c>
      <c r="I662" t="n">
        <v>39.31</v>
      </c>
      <c r="J662" s="618">
        <f>(M662/I662)*100</f>
        <v>2.9629629629629632</v>
      </c>
      <c r="K662" s="832">
        <v>0.33</v>
      </c>
      <c r="L662" s="842">
        <v>4</v>
      </c>
      <c r="M662" s="609">
        <f>K662*L662</f>
        <v>1.32</v>
      </c>
      <c r="N662" s="825" t="s">
        <v>235</v>
      </c>
      <c r="O662" s="700">
        <v>0.3</v>
      </c>
      <c r="P662" s="603">
        <v>44770</v>
      </c>
      <c r="Q662" s="603">
        <v>44792</v>
      </c>
      <c r="R662" s="609">
        <f>(K662-O662)/O662*100</f>
        <v>10.000000000000009</v>
      </c>
      <c r="S662" s="667">
        <f>IF(INDEX(Historical!$D$7:$D$1220,MATCH(B662,Historical!$B$7:$B$1244,0))=0,"n/a",(INDEX(Historical!$C$7:$C$1222,MATCH(B662,Historical!$B$7:$B$1244,0))/INDEX(Historical!$D$7:$D$1220,MATCH(B662,Historical!$B$7:$B$1244,0))-1)*100)</f>
        <v>7.6923076923077094</v>
      </c>
      <c r="T662" s="667">
        <f>IF(INDEX(Historical!$F$7:$F$1213,MATCH(B662,Historical!$B$7:$B$1244,0))=0,"n/a",((INDEX(Historical!$C$7:$C$1222,MATCH(B662,Historical!$B$7:$B$1244,0))/INDEX(Historical!$F$7:$F$1213,MATCH(B662,Historical!$B$7:$B$1244,0)))^(1/3)-1)*100)</f>
        <v>4.9497356623019906</v>
      </c>
      <c r="U662" s="667">
        <f>IF(INDEX(Historical!$H$7:$H$1213,MATCH(B662,Historical!$B$7:$B$1244,0))=0,"n/a",((INDEX(Historical!$C$7:$C$1222,MATCH(B662,Historical!$B$7:$B$1244,0))/INDEX(Historical!$H$7:$H$1213,MATCH(B662,Historical!$B$7:$B$1244,0)))^(1/5)-1)*100)</f>
        <v>7.9380129440501213</v>
      </c>
      <c r="V662" s="667">
        <f>IF(INDEX(Historical!$N$7:$N$1213,MATCH(B662,Historical!$B$7:$B$1244,0))=0,"n/a",((INDEX(Historical!$C$7:$C$1222,MATCH(B662,Historical!$B$7:$B$1244,0))/INDEX(Historical!$N$7:$N$1213,MATCH(B662,Historical!$B$7:$B$1244,0)))^(1/10)-1)*100)</f>
        <v>10.36395837111237</v>
      </c>
      <c r="W662" s="668">
        <f>IF(OR(U662&lt;=0,U662="n/a",V662&lt;=0,V662="n/a"),"n/a",U662/V662)</f>
        <v>0.76592481943731794</v>
      </c>
      <c r="X662" s="669">
        <f>IF(OR(AJ662&lt;=0,AJ662="n/a",U662&lt;=0,U662="n/a"),"n/a",U662/AJ662)</f>
        <v>0.8820014382277912</v>
      </c>
      <c r="Y662" s="640"/>
      <c r="Z662" s="618">
        <f>IF(OR(AC662&lt;0.01,AC662="n/a"),"n/a",M662/AC662*100)</f>
        <v>20.30769230769231</v>
      </c>
      <c r="AA662" s="841">
        <f>IF(OR(AC662&lt;0.01,AC662="n/a"),"n/a",I662/AC662)</f>
        <v>6.8538461538461535</v>
      </c>
      <c r="AB662" s="842">
        <v>12</v>
      </c>
      <c r="AC662" s="821">
        <v>6.5</v>
      </c>
      <c r="AD662" s="821">
        <v>0.69</v>
      </c>
      <c r="AE662" s="821">
        <v>0.72</v>
      </c>
      <c r="AF662" s="821">
        <v>0.96</v>
      </c>
      <c r="AG662" s="821">
        <v>13.8</v>
      </c>
      <c r="AH662" s="821">
        <v>61.6</v>
      </c>
      <c r="AI662" s="821">
        <v>6.11</v>
      </c>
      <c r="AJ662" s="821">
        <v>9</v>
      </c>
      <c r="AK662" s="821">
        <v>9.91</v>
      </c>
      <c r="AL662" s="833">
        <v>8660</v>
      </c>
      <c r="AM662" s="827">
        <v>0.6</v>
      </c>
      <c r="AN662" s="821">
        <v>0.37</v>
      </c>
      <c r="AO662" s="705">
        <f>IF(U662="n/a","n/a",IF(AA662&lt;0,"n/a",IF(AA662="n/a","n/a",J662+U662-AA662)))</f>
        <v>4.0471297531669306</v>
      </c>
      <c r="AP662" s="706">
        <f>IF(U662="n/a","n/a",J662+U662)</f>
        <v>10.900975907013084</v>
      </c>
      <c r="AQ662" s="843">
        <f>IF(OR(AC662&lt;0.01,AC662="n/a",AF662="n/a"),"n/a",(I662/SQRT(22.5*AC662*(I662/AF662))-1)*100)</f>
        <v>-45.923131633685635</v>
      </c>
      <c r="AR662" s="618">
        <f>INDEX(Historical!$C$7:$C$1222,MATCH(B662,Historical!$B$7:$B$1244,0))*IF(AH662="n/a",1.03,IF(AH662&lt;0,1.01,IF(AH662&gt;10,1.1,(1+AH662/100))))</f>
        <v>1.3860000000000001</v>
      </c>
      <c r="AS662" s="841">
        <f>IF($AI662="n/a",1.03*AR662,IF($AI662&lt;0,1.01*AR662,IF($AI662&gt;10,1.1*AR662,(1+$AI662/100)*AR662)))</f>
        <v>1.4706846</v>
      </c>
      <c r="AT662" s="841">
        <f>IF($AK662="n/a",1.03*AS662,IF($AK662&lt;0,1.01*AS662,IF($AK662&gt;10,1.1*AS662,(1+$AK662/100)*AS662)))</f>
        <v>1.61642944386</v>
      </c>
      <c r="AU662" s="841">
        <f>IF($AK662="n/a",1.03*AT662,IF($AK662&lt;0,1.01*AT662,IF($AK662&gt;10,1.1*AT662,(1+$AK662/100)*AT662)))</f>
        <v>1.7766176017465258</v>
      </c>
      <c r="AV662" s="841">
        <f>IF($AK662="n/a",1.03*AU662,IF($AK662&lt;0,1.01*AU662,IF($AK662&gt;10,1.1*AU662,(1+$AK662/100)*AU662)))</f>
        <v>1.9526804060796066</v>
      </c>
      <c r="AW662" s="618">
        <f>SUM(AR662:AV662)</f>
        <v>8.2024120516861334</v>
      </c>
      <c r="AX662" s="713">
        <f>AW662/I662*100</f>
        <v>18.411699330384142</v>
      </c>
      <c r="AY662" s="887">
        <v>1.08</v>
      </c>
      <c r="AZ662" s="827">
        <v>70.59</v>
      </c>
      <c r="BA662" s="827">
        <v>-4.4799999999999995</v>
      </c>
      <c r="BB662" s="827">
        <v>7.62</v>
      </c>
      <c r="BC662" s="827">
        <v>14.41</v>
      </c>
      <c r="BD662" s="861"/>
      <c r="BE662" s="594">
        <v>2009</v>
      </c>
      <c r="BF662" s="853">
        <f>IF(BE662&gt;2020,0,IF(BE662&gt;2008,1,IF(BE662&gt;2001,2,IF(BE662&gt;1990,3,IF(BE662&gt;1980,4,IF(BE662&gt;1973,5,IF(BE662&gt;1970,6,IF(BE662&gt;1960,7,IF(BE662&gt;1958,8,IF(BE662&gt;1953,9,10))))))))))</f>
        <v>1</v>
      </c>
      <c r="BG662" s="837">
        <v>2.1</v>
      </c>
      <c r="BH662" s="820" t="s">
        <v>4443</v>
      </c>
      <c r="BI662" s="820" t="s">
        <v>4444</v>
      </c>
    </row>
    <row r="663" spans="1:61" s="819" customFormat="1" ht="12.75" customHeight="1" x14ac:dyDescent="0.2">
      <c r="A663" s="826" t="s">
        <v>5141</v>
      </c>
      <c r="B663" s="575" t="s">
        <v>812</v>
      </c>
      <c r="C663" s="885" t="s">
        <v>111</v>
      </c>
      <c r="D663" s="885" t="s">
        <v>4215</v>
      </c>
      <c r="E663" s="699">
        <v>16</v>
      </c>
      <c r="F663" s="1122">
        <v>240</v>
      </c>
      <c r="G663" s="1116" t="s">
        <v>36</v>
      </c>
      <c r="H663" s="1116" t="s">
        <v>36</v>
      </c>
      <c r="I663" t="n">
        <v>198.36</v>
      </c>
      <c r="J663" s="618">
        <f>(M663/I663)*100</f>
        <v>2.508683905827866</v>
      </c>
      <c r="K663" s="832">
        <v>1.3</v>
      </c>
      <c r="L663" s="842">
        <v>4</v>
      </c>
      <c r="M663" s="609">
        <f>K663*L663</f>
        <v>5.2</v>
      </c>
      <c r="N663" s="825" t="s">
        <v>316</v>
      </c>
      <c r="O663" s="700">
        <v>1.18</v>
      </c>
      <c r="P663" s="603">
        <v>44708</v>
      </c>
      <c r="Q663" s="603">
        <v>44742</v>
      </c>
      <c r="R663" s="609">
        <f>(K663-O663)/O663*100</f>
        <v>10.169491525423737</v>
      </c>
      <c r="S663" s="667">
        <f>IF(INDEX(Historical!$D$7:$D$1220,MATCH(B663,Historical!$B$7:$B$1244,0))=0,"n/a",(INDEX(Historical!$C$7:$C$1222,MATCH(B663,Historical!$B$7:$B$1244,0))/INDEX(Historical!$D$7:$D$1220,MATCH(B663,Historical!$B$7:$B$1244,0))-1)*100)</f>
        <v>18.414918414918425</v>
      </c>
      <c r="T663" s="667">
        <f>IF(INDEX(Historical!$F$7:$F$1213,MATCH(B663,Historical!$B$7:$B$1244,0))=0,"n/a",((INDEX(Historical!$C$7:$C$1222,MATCH(B663,Historical!$B$7:$B$1244,0))/INDEX(Historical!$F$7:$F$1213,MATCH(B663,Historical!$B$7:$B$1244,0)))^(1/3)-1)*100)</f>
        <v>11.144334409266342</v>
      </c>
      <c r="U663" s="667">
        <f>IF(INDEX(Historical!$H$7:$H$1213,MATCH(B663,Historical!$B$7:$B$1244,0))=0,"n/a",((INDEX(Historical!$C$7:$C$1222,MATCH(B663,Historical!$B$7:$B$1244,0))/INDEX(Historical!$H$7:$H$1213,MATCH(B663,Historical!$B$7:$B$1244,0)))^(1/5)-1)*100)</f>
        <v>15.420355146498</v>
      </c>
      <c r="V663" s="667">
        <f>IF(INDEX(Historical!$N$7:$N$1213,MATCH(B663,Historical!$B$7:$B$1244,0))=0,"n/a",((INDEX(Historical!$C$7:$C$1222,MATCH(B663,Historical!$B$7:$B$1244,0))/INDEX(Historical!$N$7:$N$1213,MATCH(B663,Historical!$B$7:$B$1244,0)))^(1/10)-1)*100)</f>
        <v>15.098439649096317</v>
      </c>
      <c r="W663" s="668">
        <f>IF(OR(U663&lt;=0,U663="n/a",V663&lt;=0,V663="n/a"),"n/a",U663/V663)</f>
        <v>1.021321110318903</v>
      </c>
      <c r="X663" s="669">
        <f>IF(OR(AJ663&lt;=0,AJ663="n/a",U663&lt;=0,U663="n/a"),"n/a",U663/AJ663)</f>
        <v>1.1771263470609159</v>
      </c>
      <c r="Y663" s="640"/>
      <c r="Z663" s="618">
        <f>IF(OR(AC663&lt;0.01,AC663="n/a"),"n/a",M663/AC663*100)</f>
        <v>46.345811051693403</v>
      </c>
      <c r="AA663" s="841">
        <f>IF(OR(AC663&lt;0.01,AC663="n/a"),"n/a",I663/AC663)</f>
        <v>18.474153297682708</v>
      </c>
      <c r="AB663" s="842">
        <v>12</v>
      </c>
      <c r="AC663" s="821">
        <v>11.22</v>
      </c>
      <c r="AD663" s="821">
        <v>2.09</v>
      </c>
      <c r="AE663" s="821">
        <v>5.2</v>
      </c>
      <c r="AF663" s="821">
        <v>10.68</v>
      </c>
      <c r="AG663" s="821">
        <v>57.699999999999996</v>
      </c>
      <c r="AH663" s="821">
        <v>12.7</v>
      </c>
      <c r="AI663" s="821">
        <v>9.379999999999999</v>
      </c>
      <c r="AJ663" s="821">
        <v>13.100000000000001</v>
      </c>
      <c r="AK663" s="821">
        <v>9.0499999999999989</v>
      </c>
      <c r="AL663" s="833">
        <v>129350</v>
      </c>
      <c r="AM663" s="827">
        <v>0.1</v>
      </c>
      <c r="AN663" s="821">
        <v>2.74</v>
      </c>
      <c r="AO663" s="705">
        <f>IF(U663="n/a","n/a",IF(AA663&lt;0,"n/a",IF(AA663="n/a","n/a",J663+U663-AA663)))</f>
        <v>-0.54511424535684228</v>
      </c>
      <c r="AP663" s="706">
        <f>IF(U663="n/a","n/a",J663+U663)</f>
        <v>17.929039052325866</v>
      </c>
      <c r="AQ663" s="843">
        <f>IF(OR(AC663&lt;0.01,AC663="n/a",AF663="n/a"),"n/a",(I663/SQRT(22.5*AC663*(I663/AF663))-1)*100)</f>
        <v>196.12606716228237</v>
      </c>
      <c r="AR663" s="618">
        <f>INDEX(Historical!$C$7:$C$1222,MATCH(B663,Historical!$B$7:$B$1244,0))*IF(AH663="n/a",1.03,IF(AH663&lt;0,1.01,IF(AH663&gt;10,1.1,(1+AH663/100))))</f>
        <v>5.588000000000001</v>
      </c>
      <c r="AS663" s="841">
        <f>IF($AI663="n/a",1.03*AR663,IF($AI663&lt;0,1.01*AR663,IF($AI663&gt;10,1.1*AR663,(1+$AI663/100)*AR663)))</f>
        <v>6.1121544000000005</v>
      </c>
      <c r="AT663" s="841">
        <f>IF($AK663="n/a",1.03*AS663,IF($AK663&lt;0,1.01*AS663,IF($AK663&gt;10,1.1*AS663,(1+$AK663/100)*AS663)))</f>
        <v>6.6653043732000006</v>
      </c>
      <c r="AU663" s="841">
        <f>IF($AK663="n/a",1.03*AT663,IF($AK663&lt;0,1.01*AT663,IF($AK663&gt;10,1.1*AT663,(1+$AK663/100)*AT663)))</f>
        <v>7.2685144189746005</v>
      </c>
      <c r="AV663" s="841">
        <f>IF($AK663="n/a",1.03*AU663,IF($AK663&lt;0,1.01*AU663,IF($AK663&gt;10,1.1*AU663,(1+$AK663/100)*AU663)))</f>
        <v>7.9263149738918024</v>
      </c>
      <c r="AW663" s="618">
        <f>SUM(AR663:AV663)</f>
        <v>33.560288166066407</v>
      </c>
      <c r="AX663" s="713">
        <f>AW663/I663*100</f>
        <v>16.190798999453111</v>
      </c>
      <c r="AY663" s="887">
        <v>1.1200000000000001</v>
      </c>
      <c r="AZ663" s="827">
        <v>12.839999999999998</v>
      </c>
      <c r="BA663" s="827">
        <v>-25.69</v>
      </c>
      <c r="BB663" s="827">
        <v>0.27999999999999997</v>
      </c>
      <c r="BC663" s="827">
        <v>-2.52</v>
      </c>
      <c r="BD663" s="861"/>
      <c r="BE663" s="594">
        <v>2007</v>
      </c>
      <c r="BF663" s="853">
        <f>IF(BE663&gt;2020,0,IF(BE663&gt;2008,1,IF(BE663&gt;2001,2,IF(BE663&gt;1990,3,IF(BE663&gt;1980,4,IF(BE663&gt;1973,5,IF(BE663&gt;1970,6,IF(BE663&gt;1960,7,IF(BE663&gt;1958,8,IF(BE663&gt;1953,9,10))))))))))</f>
        <v>2</v>
      </c>
      <c r="BG663" s="837">
        <v>10.8</v>
      </c>
      <c r="BH663" s="820" t="s">
        <v>4443</v>
      </c>
      <c r="BI663" s="820" t="s">
        <v>4444</v>
      </c>
    </row>
    <row r="664" spans="1:61" s="819" customFormat="1" ht="12.75" customHeight="1" x14ac:dyDescent="0.2">
      <c r="A664" s="826" t="s">
        <v>5142</v>
      </c>
      <c r="B664" s="575" t="s">
        <v>3835</v>
      </c>
      <c r="C664" s="885" t="s">
        <v>107</v>
      </c>
      <c r="D664" s="885" t="s">
        <v>4197</v>
      </c>
      <c r="E664" s="699">
        <v>11</v>
      </c>
      <c r="F664" s="1122">
        <v>470</v>
      </c>
      <c r="G664" s="1122" t="s">
        <v>105</v>
      </c>
      <c r="H664" s="1122" t="s">
        <v>105</v>
      </c>
      <c r="I664" s="829">
        <v>26.41</v>
      </c>
      <c r="J664" s="618">
        <f>(M664/I664)*100</f>
        <v>1.8174933737220751</v>
      </c>
      <c r="K664" s="832">
        <v>0.12</v>
      </c>
      <c r="L664" s="842">
        <v>4</v>
      </c>
      <c r="M664" s="609">
        <f>K664*L664</f>
        <v>0.48</v>
      </c>
      <c r="N664" s="825" t="s">
        <v>150</v>
      </c>
      <c r="O664" s="700">
        <v>0.11</v>
      </c>
      <c r="P664" s="603">
        <v>44994</v>
      </c>
      <c r="Q664" s="603">
        <v>45009</v>
      </c>
      <c r="R664" s="609">
        <f>(K664-O664)/O664*100</f>
        <v>9.0909090909090864</v>
      </c>
      <c r="S664" s="667">
        <f>IF(INDEX(Historical!$D$7:$D$1220,MATCH(B664,Historical!$B$7:$B$1244,0))=0,"n/a",(INDEX(Historical!$C$7:$C$1222,MATCH(B664,Historical!$B$7:$B$1244,0))/INDEX(Historical!$D$7:$D$1220,MATCH(B664,Historical!$B$7:$B$1244,0))-1)*100)</f>
        <v>19.444444444444443</v>
      </c>
      <c r="T664" s="667">
        <f>IF(INDEX(Historical!$F$7:$F$1213,MATCH(B664,Historical!$B$7:$B$1244,0))=0,"n/a",((INDEX(Historical!$C$7:$C$1222,MATCH(B664,Historical!$B$7:$B$1244,0))/INDEX(Historical!$F$7:$F$1213,MATCH(B664,Historical!$B$7:$B$1244,0)))^(1/3)-1)*100)</f>
        <v>11.524149667113504</v>
      </c>
      <c r="U664" s="667">
        <f>IF(INDEX(Historical!$H$7:$H$1213,MATCH(B664,Historical!$B$7:$B$1244,0))=0,"n/a",((INDEX(Historical!$C$7:$C$1222,MATCH(B664,Historical!$B$7:$B$1244,0))/INDEX(Historical!$H$7:$H$1213,MATCH(B664,Historical!$B$7:$B$1244,0)))^(1/5)-1)*100)</f>
        <v>13.330844220540294</v>
      </c>
      <c r="V664" s="667" t="str">
        <f>IF(INDEX(Historical!$N$7:$N$1213,MATCH(B664,Historical!$B$7:$B$1244,0))=0,"n/a",((INDEX(Historical!$C$7:$C$1222,MATCH(B664,Historical!$B$7:$B$1244,0))/INDEX(Historical!$N$7:$N$1213,MATCH(B664,Historical!$B$7:$B$1244,0)))^(1/10)-1)*100)</f>
        <v>n/a</v>
      </c>
      <c r="W664" s="668" t="str">
        <f>IF(OR(U664&lt;=0,U664="n/a",V664&lt;=0,V664="n/a"),"n/a",U664/V664)</f>
        <v>n/a</v>
      </c>
      <c r="X664" s="669">
        <f>IF(OR(AJ664&lt;=0,AJ664="n/a",U664&lt;=0,U664="n/a"),"n/a",U664/AJ664)</f>
        <v>0.66989166937388411</v>
      </c>
      <c r="Y664" s="640"/>
      <c r="Z664" s="618">
        <f>IF(OR(AC664&lt;0.01,AC664="n/a"),"n/a",M664/AC664*100)</f>
        <v>13.370473537604457</v>
      </c>
      <c r="AA664" s="841">
        <f>IF(OR(AC664&lt;0.01,AC664="n/a"),"n/a",I664/AC664)</f>
        <v>7.3565459610027855</v>
      </c>
      <c r="AB664" s="842">
        <v>12</v>
      </c>
      <c r="AC664" s="821">
        <v>3.59</v>
      </c>
      <c r="AD664" s="821" t="s">
        <v>135</v>
      </c>
      <c r="AE664" s="821">
        <v>2.8</v>
      </c>
      <c r="AF664" s="821">
        <v>1.21</v>
      </c>
      <c r="AG664" s="821">
        <v>17.299999999999997</v>
      </c>
      <c r="AH664" s="821">
        <v>56.599999999999994</v>
      </c>
      <c r="AI664" s="821">
        <v>7.16</v>
      </c>
      <c r="AJ664" s="821">
        <v>19.900000000000002</v>
      </c>
      <c r="AK664" s="821" t="s">
        <v>135</v>
      </c>
      <c r="AL664" s="833">
        <v>281.69</v>
      </c>
      <c r="AM664" s="827">
        <v>1.7000000000000002</v>
      </c>
      <c r="AN664" s="821">
        <v>0.04</v>
      </c>
      <c r="AO664" s="705">
        <f>IF(U664="n/a","n/a",IF(AA664&lt;0,"n/a",IF(AA664="n/a","n/a",J664+U664-AA664)))</f>
        <v>7.7917916332595833</v>
      </c>
      <c r="AP664" s="706">
        <f>IF(U664="n/a","n/a",J664+U664)</f>
        <v>15.148337594262369</v>
      </c>
      <c r="AQ664" s="843">
        <f>IF(OR(AC664&lt;0.01,AC664="n/a",AF664="n/a"),"n/a",(I664/SQRT(22.5*AC664*(I664/AF664))-1)*100)</f>
        <v>-37.101773164673666</v>
      </c>
      <c r="AR664" s="618">
        <f>INDEX(Historical!$C$7:$C$1222,MATCH(B664,Historical!$B$7:$B$1244,0))*IF(AH664="n/a",1.03,IF(AH664&lt;0,1.01,IF(AH664&gt;10,1.1,(1+AH664/100))))</f>
        <v>0.47300000000000003</v>
      </c>
      <c r="AS664" s="841">
        <f>IF($AI664="n/a",1.03*AR664,IF($AI664&lt;0,1.01*AR664,IF($AI664&gt;10,1.1*AR664,(1+$AI664/100)*AR664)))</f>
        <v>0.50686680000000006</v>
      </c>
      <c r="AT664" s="841">
        <f>IF($AK664="n/a",1.03*AS664,IF($AK664&lt;0,1.01*AS664,IF($AK664&gt;10,1.1*AS664,(1+$AK664/100)*AS664)))</f>
        <v>0.52207280400000011</v>
      </c>
      <c r="AU664" s="841">
        <f>IF($AK664="n/a",1.03*AT664,IF($AK664&lt;0,1.01*AT664,IF($AK664&gt;10,1.1*AT664,(1+$AK664/100)*AT664)))</f>
        <v>0.53773498812000009</v>
      </c>
      <c r="AV664" s="841">
        <f>IF($AK664="n/a",1.03*AU664,IF($AK664&lt;0,1.01*AU664,IF($AK664&gt;10,1.1*AU664,(1+$AK664/100)*AU664)))</f>
        <v>0.55386703776360013</v>
      </c>
      <c r="AW664" s="618">
        <f>SUM(AR664:AV664)</f>
        <v>2.5935416298836005</v>
      </c>
      <c r="AX664" s="713">
        <f>AW664/I664*100</f>
        <v>9.8203015141370713</v>
      </c>
      <c r="AY664" s="887">
        <v>1.02</v>
      </c>
      <c r="AZ664" s="827">
        <v>6.49</v>
      </c>
      <c r="BA664" s="827">
        <v>-11.97</v>
      </c>
      <c r="BB664" s="827">
        <v>-1.0999999999999999</v>
      </c>
      <c r="BC664" s="827">
        <v>-3.45</v>
      </c>
      <c r="BD664" s="861"/>
      <c r="BE664" s="594">
        <v>2013</v>
      </c>
      <c r="BF664" s="853">
        <f>IF(BE664&gt;2020,0,IF(BE664&gt;2008,1,IF(BE664&gt;2001,2,IF(BE664&gt;1990,3,IF(BE664&gt;1980,4,IF(BE664&gt;1973,5,IF(BE664&gt;1970,6,IF(BE664&gt;1960,7,IF(BE664&gt;1958,8,IF(BE664&gt;1953,9,10))))))))))</f>
        <v>1</v>
      </c>
      <c r="BG664" s="837">
        <v>1.7999999999999998</v>
      </c>
      <c r="BH664" s="820" t="s">
        <v>4443</v>
      </c>
      <c r="BI664" s="820" t="s">
        <v>4444</v>
      </c>
    </row>
    <row r="665" spans="1:61" s="819" customFormat="1" ht="12.75" customHeight="1" x14ac:dyDescent="0.2">
      <c r="A665" s="819" t="s">
        <v>5143</v>
      </c>
      <c r="B665" s="575" t="s">
        <v>1695</v>
      </c>
      <c r="C665" s="885" t="s">
        <v>111</v>
      </c>
      <c r="D665" s="885" t="s">
        <v>4213</v>
      </c>
      <c r="E665" s="699">
        <v>14</v>
      </c>
      <c r="F665" s="1122">
        <v>273</v>
      </c>
      <c r="G665" s="1098" t="s">
        <v>114</v>
      </c>
      <c r="H665" s="1098" t="s">
        <v>114</v>
      </c>
      <c r="I665" t="n">
        <v>187.32</v>
      </c>
      <c r="J665" s="618">
        <f>(M665/I665)*100</f>
        <v>3.5508795002465892</v>
      </c>
      <c r="K665" s="832">
        <v>1.62</v>
      </c>
      <c r="L665" s="842">
        <v>4</v>
      </c>
      <c r="M665" s="609">
        <f>K665*L665</f>
        <v>6.48</v>
      </c>
      <c r="N665" s="825" t="s">
        <v>421</v>
      </c>
      <c r="O665" s="700">
        <v>1.52</v>
      </c>
      <c r="P665" s="603">
        <v>44974</v>
      </c>
      <c r="Q665" s="603">
        <v>44995</v>
      </c>
      <c r="R665" s="609">
        <f>(K665-O665)/O665*100</f>
        <v>6.5789473684210575</v>
      </c>
      <c r="S665" s="667">
        <f>IF(INDEX(Historical!$D$7:$D$1220,MATCH(B665,Historical!$B$7:$B$1244,0))=0,"n/a",(INDEX(Historical!$C$7:$C$1222,MATCH(B665,Historical!$B$7:$B$1244,0))/INDEX(Historical!$D$7:$D$1220,MATCH(B665,Historical!$B$7:$B$1244,0))-1)*100)</f>
        <v>49.019607843137258</v>
      </c>
      <c r="T665" s="667">
        <f>IF(INDEX(Historical!$F$7:$F$1213,MATCH(B665,Historical!$B$7:$B$1244,0))=0,"n/a",((INDEX(Historical!$C$7:$C$1222,MATCH(B665,Historical!$B$7:$B$1244,0))/INDEX(Historical!$F$7:$F$1213,MATCH(B665,Historical!$B$7:$B$1244,0)))^(1/3)-1)*100)</f>
        <v>16.553177619681136</v>
      </c>
      <c r="U665" s="667">
        <f>IF(INDEX(Historical!$H$7:$H$1213,MATCH(B665,Historical!$B$7:$B$1244,0))=0,"n/a",((INDEX(Historical!$C$7:$C$1222,MATCH(B665,Historical!$B$7:$B$1244,0))/INDEX(Historical!$H$7:$H$1213,MATCH(B665,Historical!$B$7:$B$1244,0)))^(1/5)-1)*100)</f>
        <v>12.863392177574241</v>
      </c>
      <c r="V665" s="667">
        <f>IF(INDEX(Historical!$N$7:$N$1213,MATCH(B665,Historical!$B$7:$B$1244,0))=0,"n/a",((INDEX(Historical!$C$7:$C$1222,MATCH(B665,Historical!$B$7:$B$1244,0))/INDEX(Historical!$N$7:$N$1213,MATCH(B665,Historical!$B$7:$B$1244,0)))^(1/10)-1)*100)</f>
        <v>10.30542524220699</v>
      </c>
      <c r="W665" s="668">
        <f>IF(OR(U665&lt;=0,U665="n/a",V665&lt;=0,V665="n/a"),"n/a",U665/V665)</f>
        <v>1.2482155636713388</v>
      </c>
      <c r="X665" s="669">
        <f>IF(OR(AJ665&lt;=0,AJ665="n/a",U665&lt;=0,U665="n/a"),"n/a",U665/AJ665)</f>
        <v>0.643169608878712</v>
      </c>
      <c r="Y665" s="631"/>
      <c r="Z665" s="618">
        <f>IF(OR(AC665&lt;0.01,AC665="n/a"),"n/a",M665/AC665*100)</f>
        <v>49.053747161241482</v>
      </c>
      <c r="AA665" s="841">
        <f>IF(OR(AC665&lt;0.01,AC665="n/a"),"n/a",I665/AC665)</f>
        <v>13.81453444360333</v>
      </c>
      <c r="AB665" s="842">
        <v>12</v>
      </c>
      <c r="AC665" s="821">
        <v>13.21</v>
      </c>
      <c r="AD665" s="821">
        <v>3.46</v>
      </c>
      <c r="AE665" s="821">
        <v>1.56</v>
      </c>
      <c r="AF665" s="821">
        <v>7.97</v>
      </c>
      <c r="AG665" s="822">
        <v>67.5</v>
      </c>
      <c r="AH665" s="821">
        <v>-10.100000000000001</v>
      </c>
      <c r="AI665" s="821">
        <v>6.88</v>
      </c>
      <c r="AJ665" s="821">
        <v>20</v>
      </c>
      <c r="AK665" s="821">
        <v>3.9899999999999998</v>
      </c>
      <c r="AL665" s="833">
        <v>156310</v>
      </c>
      <c r="AM665" s="828">
        <v>0.01</v>
      </c>
      <c r="AN665" s="822">
        <v>0.99</v>
      </c>
      <c r="AO665" s="705">
        <f>IF(U665="n/a","n/a",IF(AA665&lt;0,"n/a",IF(AA665="n/a","n/a",J665+U665-AA665)))</f>
        <v>2.599737234217498</v>
      </c>
      <c r="AP665" s="706">
        <f>IF(U665="n/a","n/a",J665+U665)</f>
        <v>16.414271677820828</v>
      </c>
      <c r="AQ665" s="843">
        <f>IF(OR(AC665&lt;0.01,AC665="n/a",AF665="n/a"),"n/a",(I665/SQRT(22.5*AC665*(I665/AF665))-1)*100)</f>
        <v>121.21064824231679</v>
      </c>
      <c r="AR665" s="618">
        <f>INDEX(Historical!$C$7:$C$1222,MATCH(B665,Historical!$B$7:$B$1244,0))*IF(AH665="n/a",1.03,IF(AH665&lt;0,1.01,IF(AH665&gt;10,1.1,(1+AH665/100))))</f>
        <v>6.1408000000000005</v>
      </c>
      <c r="AS665" s="841">
        <f>IF($AI665="n/a",1.03*AR665,IF($AI665&lt;0,1.01*AR665,IF($AI665&gt;10,1.1*AR665,(1+$AI665/100)*AR665)))</f>
        <v>6.5632870400000005</v>
      </c>
      <c r="AT665" s="841">
        <f>IF($AK665="n/a",1.03*AS665,IF($AK665&lt;0,1.01*AS665,IF($AK665&gt;10,1.1*AS665,(1+$AK665/100)*AS665)))</f>
        <v>6.8251621928960011</v>
      </c>
      <c r="AU665" s="841">
        <f>IF($AK665="n/a",1.03*AT665,IF($AK665&lt;0,1.01*AT665,IF($AK665&gt;10,1.1*AT665,(1+$AK665/100)*AT665)))</f>
        <v>7.097486164392552</v>
      </c>
      <c r="AV665" s="841">
        <f>IF($AK665="n/a",1.03*AU665,IF($AK665&lt;0,1.01*AU665,IF($AK665&gt;10,1.1*AU665,(1+$AK665/100)*AU665)))</f>
        <v>7.3806758623518149</v>
      </c>
      <c r="AW665" s="618">
        <f>SUM(AR665:AV665)</f>
        <v>34.007411259640371</v>
      </c>
      <c r="AX665" s="713">
        <f>AW665/I665*100</f>
        <v>18.635219058381484</v>
      </c>
      <c r="AY665" s="887">
        <v>1.08</v>
      </c>
      <c r="AZ665" s="827">
        <v>17.829999999999998</v>
      </c>
      <c r="BA665" s="827">
        <v>-18.52</v>
      </c>
      <c r="BB665" s="827">
        <v>0.95</v>
      </c>
      <c r="BC665" s="827">
        <v>0.91999999999999993</v>
      </c>
      <c r="BD665" s="861"/>
      <c r="BE665" s="594">
        <v>2010</v>
      </c>
      <c r="BF665" s="853">
        <f>IF(BE665&gt;2020,0,IF(BE665&gt;2008,1,IF(BE665&gt;2001,2,IF(BE665&gt;1990,3,IF(BE665&gt;1980,4,IF(BE665&gt;1973,5,IF(BE665&gt;1970,6,IF(BE665&gt;1960,7,IF(BE665&gt;1958,8,IF(BE665&gt;1953,9,10))))))))))</f>
        <v>1</v>
      </c>
      <c r="BG665" s="837">
        <v>16.400000000000002</v>
      </c>
      <c r="BH665" s="820" t="s">
        <v>4443</v>
      </c>
      <c r="BI665" s="820" t="s">
        <v>4444</v>
      </c>
    </row>
    <row r="666" spans="1:61" s="819" customFormat="1" ht="12.75" customHeight="1" x14ac:dyDescent="0.2">
      <c r="A666" s="826" t="s">
        <v>1682</v>
      </c>
      <c r="B666" s="575" t="s">
        <v>1683</v>
      </c>
      <c r="C666" s="885" t="s">
        <v>107</v>
      </c>
      <c r="D666" s="885" t="s">
        <v>4197</v>
      </c>
      <c r="E666" s="699">
        <v>12</v>
      </c>
      <c r="F666" s="1122">
        <v>380</v>
      </c>
      <c r="G666" s="1095" t="s">
        <v>36</v>
      </c>
      <c r="H666" s="1095" t="s">
        <v>36</v>
      </c>
      <c r="I666" t="n">
        <v>36.22</v>
      </c>
      <c r="J666" s="618">
        <f>(M666/I666)*100</f>
        <v>4.0226272784412318</v>
      </c>
      <c r="K666" s="832">
        <v>0.48</v>
      </c>
      <c r="L666" s="842">
        <v>4</v>
      </c>
      <c r="M666" s="609">
        <f>K666*L666</f>
        <v>1.92</v>
      </c>
      <c r="N666" s="825" t="s">
        <v>217</v>
      </c>
      <c r="O666" s="700">
        <v>0.46</v>
      </c>
      <c r="P666" s="603">
        <v>44833</v>
      </c>
      <c r="Q666" s="603">
        <v>44851</v>
      </c>
      <c r="R666" s="609">
        <f>(K666-O666)/O666*100</f>
        <v>4.3478260869565135</v>
      </c>
      <c r="S666" s="667">
        <f>IF(INDEX(Historical!$D$7:$D$1220,MATCH(B666,Historical!$B$7:$B$1244,0))=0,"n/a",(INDEX(Historical!$C$7:$C$1222,MATCH(B666,Historical!$B$7:$B$1244,0))/INDEX(Historical!$D$7:$D$1220,MATCH(B666,Historical!$B$7:$B$1244,0))-1)*100)</f>
        <v>8.1395348837209447</v>
      </c>
      <c r="T666" s="667">
        <f>IF(INDEX(Historical!$F$7:$F$1213,MATCH(B666,Historical!$B$7:$B$1244,0))=0,"n/a",((INDEX(Historical!$C$7:$C$1222,MATCH(B666,Historical!$B$7:$B$1244,0))/INDEX(Historical!$F$7:$F$1213,MATCH(B666,Historical!$B$7:$B$1244,0)))^(1/3)-1)*100)</f>
        <v>6.7268859311195417</v>
      </c>
      <c r="U666" s="667">
        <f>IF(INDEX(Historical!$H$7:$H$1213,MATCH(B666,Historical!$B$7:$B$1244,0))=0,"n/a",((INDEX(Historical!$C$7:$C$1222,MATCH(B666,Historical!$B$7:$B$1244,0))/INDEX(Historical!$H$7:$H$1213,MATCH(B666,Historical!$B$7:$B$1244,0)))^(1/5)-1)*100)</f>
        <v>10.286313147852999</v>
      </c>
      <c r="V666" s="667">
        <f>IF(INDEX(Historical!$N$7:$N$1213,MATCH(B666,Historical!$B$7:$B$1244,0))=0,"n/a",((INDEX(Historical!$C$7:$C$1222,MATCH(B666,Historical!$B$7:$B$1244,0))/INDEX(Historical!$N$7:$N$1213,MATCH(B666,Historical!$B$7:$B$1244,0)))^(1/10)-1)*100)</f>
        <v>10.109669618719753</v>
      </c>
      <c r="W666" s="668">
        <f>IF(OR(U666&lt;=0,U666="n/a",V666&lt;=0,V666="n/a"),"n/a",U666/V666)</f>
        <v>1.0174727301479922</v>
      </c>
      <c r="X666" s="669">
        <f>IF(OR(AJ666&lt;=0,AJ666="n/a",U666&lt;=0,U666="n/a"),"n/a",U666/AJ666)</f>
        <v>1.0827698050371577</v>
      </c>
      <c r="Y666" s="640"/>
      <c r="Z666" s="618">
        <f>IF(OR(AC666&lt;0.01,AC666="n/a"),"n/a",M666/AC666*100)</f>
        <v>52.032520325203244</v>
      </c>
      <c r="AA666" s="841">
        <f>IF(OR(AC666&lt;0.01,AC666="n/a"),"n/a",I666/AC666)</f>
        <v>12.934959349593495</v>
      </c>
      <c r="AB666" s="842">
        <v>12</v>
      </c>
      <c r="AC666" s="821">
        <v>3.69</v>
      </c>
      <c r="AD666" s="821">
        <v>3.35</v>
      </c>
      <c r="AE666" s="821">
        <v>4.07</v>
      </c>
      <c r="AF666" s="821">
        <v>1.74</v>
      </c>
      <c r="AG666" s="821">
        <v>14.7</v>
      </c>
      <c r="AH666" s="821">
        <v>66.8</v>
      </c>
      <c r="AI666" s="821">
        <v>9.07</v>
      </c>
      <c r="AJ666" s="821">
        <v>9.5</v>
      </c>
      <c r="AK666" s="821">
        <v>3.85</v>
      </c>
      <c r="AL666" s="833">
        <v>72970</v>
      </c>
      <c r="AM666" s="827">
        <v>0.13</v>
      </c>
      <c r="AN666" s="821">
        <v>0.79</v>
      </c>
      <c r="AO666" s="705">
        <f>IF(U666="n/a","n/a",IF(AA666&lt;0,"n/a",IF(AA666="n/a","n/a",J666+U666-AA666)))</f>
        <v>1.373981076700737</v>
      </c>
      <c r="AP666" s="706">
        <f>IF(U666="n/a","n/a",J666+U666)</f>
        <v>14.308940426294232</v>
      </c>
      <c r="AQ666" s="843">
        <f>IF(OR(AC666&lt;0.01,AC666="n/a",AF666="n/a"),"n/a",(I666/SQRT(22.5*AC666*(I666/AF666))-1)*100)</f>
        <v>1.5175000358325086E-2</v>
      </c>
      <c r="AR666" s="618">
        <f>INDEX(Historical!$C$7:$C$1222,MATCH(B666,Historical!$B$7:$B$1244,0))*IF(AH666="n/a",1.03,IF(AH666&lt;0,1.01,IF(AH666&gt;10,1.1,(1+AH666/100))))</f>
        <v>2.0460000000000003</v>
      </c>
      <c r="AS666" s="841">
        <f>IF($AI666="n/a",1.03*AR666,IF($AI666&lt;0,1.01*AR666,IF($AI666&gt;10,1.1*AR666,(1+$AI666/100)*AR666)))</f>
        <v>2.2315722000000004</v>
      </c>
      <c r="AT666" s="841">
        <f>IF($AK666="n/a",1.03*AS666,IF($AK666&lt;0,1.01*AS666,IF($AK666&gt;10,1.1*AS666,(1+$AK666/100)*AS666)))</f>
        <v>2.3174877297000003</v>
      </c>
      <c r="AU666" s="841">
        <f>IF($AK666="n/a",1.03*AT666,IF($AK666&lt;0,1.01*AT666,IF($AK666&gt;10,1.1*AT666,(1+$AK666/100)*AT666)))</f>
        <v>2.4067110072934503</v>
      </c>
      <c r="AV666" s="841">
        <f>IF($AK666="n/a",1.03*AU666,IF($AK666&lt;0,1.01*AU666,IF($AK666&gt;10,1.1*AU666,(1+$AK666/100)*AU666)))</f>
        <v>2.4993693810742483</v>
      </c>
      <c r="AW666" s="618">
        <f>SUM(AR666:AV666)</f>
        <v>11.501140318067701</v>
      </c>
      <c r="AX666" s="713">
        <f>AW666/I666*100</f>
        <v>24.096250404499692</v>
      </c>
      <c r="AY666" s="887">
        <v>1</v>
      </c>
      <c r="AZ666" s="827">
        <v>24.33</v>
      </c>
      <c r="BA666" s="827">
        <v>-17.59</v>
      </c>
      <c r="BB666" s="827">
        <v>2.27</v>
      </c>
      <c r="BC666" s="827">
        <v>3.85</v>
      </c>
      <c r="BD666" s="861"/>
      <c r="BE666" s="594">
        <v>2011</v>
      </c>
      <c r="BF666" s="853">
        <f>IF(BE666&gt;2020,0,IF(BE666&gt;2008,1,IF(BE666&gt;2001,2,IF(BE666&gt;1990,3,IF(BE666&gt;1980,4,IF(BE666&gt;1973,5,IF(BE666&gt;1970,6,IF(BE666&gt;1960,7,IF(BE666&gt;1958,8,IF(BE666&gt;1953,9,10))))))))))</f>
        <v>1</v>
      </c>
      <c r="BG666" s="837">
        <v>1.0999999999999999</v>
      </c>
      <c r="BH666" s="820" t="s">
        <v>4443</v>
      </c>
      <c r="BI666" s="820" t="s">
        <v>4444</v>
      </c>
    </row>
    <row r="667" spans="1:61" s="819" customFormat="1" ht="12.75" customHeight="1" x14ac:dyDescent="0.2">
      <c r="A667" s="148" t="s">
        <v>5144</v>
      </c>
      <c r="B667" s="793" t="s">
        <v>3912</v>
      </c>
      <c r="C667" s="885" t="s">
        <v>130</v>
      </c>
      <c r="D667" s="885" t="s">
        <v>4187</v>
      </c>
      <c r="E667" s="699">
        <v>9</v>
      </c>
      <c r="F667" s="1122">
        <v>565</v>
      </c>
      <c r="G667" s="1098" t="s">
        <v>105</v>
      </c>
      <c r="H667" s="1098" t="s">
        <v>105</v>
      </c>
      <c r="I667" s="829">
        <v>54.32</v>
      </c>
      <c r="J667" s="618">
        <f>(M667/I667)*100</f>
        <v>2.9823269513991164</v>
      </c>
      <c r="K667" s="832">
        <v>0.40500000000000003</v>
      </c>
      <c r="L667" s="842">
        <v>4</v>
      </c>
      <c r="M667" s="609">
        <f>K667*L667</f>
        <v>1.62</v>
      </c>
      <c r="N667" s="825" t="s">
        <v>507</v>
      </c>
      <c r="O667" s="700">
        <v>0.39</v>
      </c>
      <c r="P667" s="603">
        <v>44970</v>
      </c>
      <c r="Q667" s="603">
        <v>44985</v>
      </c>
      <c r="R667" s="609">
        <f>(K667-O667)/O667*100</f>
        <v>3.8461538461538494</v>
      </c>
      <c r="S667" s="667">
        <f>IF(INDEX(Historical!$D$7:$D$1220,MATCH(B667,Historical!$B$7:$B$1244,0))=0,"n/a",(INDEX(Historical!$C$7:$C$1222,MATCH(B667,Historical!$B$7:$B$1244,0))/INDEX(Historical!$D$7:$D$1220,MATCH(B667,Historical!$B$7:$B$1244,0))-1)*100)</f>
        <v>2.6315789473684292</v>
      </c>
      <c r="T667" s="667">
        <f>IF(INDEX(Historical!$F$7:$F$1213,MATCH(B667,Historical!$B$7:$B$1244,0))=0,"n/a",((INDEX(Historical!$C$7:$C$1222,MATCH(B667,Historical!$B$7:$B$1244,0))/INDEX(Historical!$F$7:$F$1213,MATCH(B667,Historical!$B$7:$B$1244,0)))^(1/3)-1)*100)</f>
        <v>1.7702780305301591</v>
      </c>
      <c r="U667" s="667">
        <f>IF(INDEX(Historical!$H$7:$H$1213,MATCH(B667,Historical!$B$7:$B$1244,0))=0,"n/a",((INDEX(Historical!$C$7:$C$1222,MATCH(B667,Historical!$B$7:$B$1244,0))/INDEX(Historical!$H$7:$H$1213,MATCH(B667,Historical!$B$7:$B$1244,0)))^(1/5)-1)*100)</f>
        <v>1.6137364741595661</v>
      </c>
      <c r="V667" s="667">
        <f>IF(INDEX(Historical!$N$7:$N$1213,MATCH(B667,Historical!$B$7:$B$1244,0))=0,"n/a",((INDEX(Historical!$C$7:$C$1222,MATCH(B667,Historical!$B$7:$B$1244,0))/INDEX(Historical!$N$7:$N$1213,MATCH(B667,Historical!$B$7:$B$1244,0)))^(1/10)-1)*100)</f>
        <v>1.2335696945859898</v>
      </c>
      <c r="W667" s="668">
        <f>IF(OR(U667&lt;=0,U667="n/a",V667&lt;=0,V667="n/a"),"n/a",U667/V667)</f>
        <v>1.3081842730427711</v>
      </c>
      <c r="X667" s="669">
        <f>IF(OR(AJ667&lt;=0,AJ667="n/a",U667&lt;=0,U667="n/a"),"n/a",U667/AJ667)</f>
        <v>0.34334818599139705</v>
      </c>
      <c r="Y667" s="831"/>
      <c r="Z667" s="618">
        <f>IF(OR(AC667&lt;0.01,AC667="n/a"),"n/a",M667/AC667*100)</f>
        <v>62.548262548262556</v>
      </c>
      <c r="AA667" s="841">
        <f>IF(OR(AC667&lt;0.01,AC667="n/a"),"n/a",I667/AC667)</f>
        <v>20.972972972972975</v>
      </c>
      <c r="AB667" s="842">
        <v>12</v>
      </c>
      <c r="AC667" s="821">
        <v>2.59</v>
      </c>
      <c r="AD667" s="821">
        <v>3.74</v>
      </c>
      <c r="AE667" s="821">
        <v>1.55</v>
      </c>
      <c r="AF667" s="821">
        <v>1.87</v>
      </c>
      <c r="AG667" s="821">
        <v>8.9</v>
      </c>
      <c r="AH667" s="821">
        <v>10.4</v>
      </c>
      <c r="AI667" s="821">
        <v>5.42</v>
      </c>
      <c r="AJ667" s="821">
        <v>4.7</v>
      </c>
      <c r="AK667" s="821">
        <v>5.65</v>
      </c>
      <c r="AL667" s="833">
        <v>875.68</v>
      </c>
      <c r="AM667" s="827">
        <v>0.70000000000000007</v>
      </c>
      <c r="AN667" s="821">
        <v>1.31</v>
      </c>
      <c r="AO667" s="705">
        <f>IF(U667="n/a","n/a",IF(AA667&lt;0,"n/a",IF(AA667="n/a","n/a",J667+U667-AA667)))</f>
        <v>-16.376909547414293</v>
      </c>
      <c r="AP667" s="706">
        <f>IF(U667="n/a","n/a",J667+U667)</f>
        <v>4.5960634255586825</v>
      </c>
      <c r="AQ667" s="843">
        <f>IF(OR(AC667&lt;0.01,AC667="n/a",AF667="n/a"),"n/a",(I667/SQRT(22.5*AC667*(I667/AF667))-1)*100)</f>
        <v>32.026023460796836</v>
      </c>
      <c r="AR667" s="618">
        <f>INDEX(Historical!$C$7:$C$1222,MATCH(B667,Historical!$B$7:$B$1244,0))*IF(AH667="n/a",1.03,IF(AH667&lt;0,1.01,IF(AH667&gt;10,1.1,(1+AH667/100))))</f>
        <v>1.7160000000000002</v>
      </c>
      <c r="AS667" s="841">
        <f>IF($AI667="n/a",1.03*AR667,IF($AI667&lt;0,1.01*AR667,IF($AI667&gt;10,1.1*AR667,(1+$AI667/100)*AR667)))</f>
        <v>1.8090072000000001</v>
      </c>
      <c r="AT667" s="841">
        <f>IF($AK667="n/a",1.03*AS667,IF($AK667&lt;0,1.01*AS667,IF($AK667&gt;10,1.1*AS667,(1+$AK667/100)*AS667)))</f>
        <v>1.9112161068000002</v>
      </c>
      <c r="AU667" s="841">
        <f>IF($AK667="n/a",1.03*AT667,IF($AK667&lt;0,1.01*AT667,IF($AK667&gt;10,1.1*AT667,(1+$AK667/100)*AT667)))</f>
        <v>2.0191998168342002</v>
      </c>
      <c r="AV667" s="841">
        <f>IF($AK667="n/a",1.03*AU667,IF($AK667&lt;0,1.01*AU667,IF($AK667&gt;10,1.1*AU667,(1+$AK667/100)*AU667)))</f>
        <v>2.1332846064853324</v>
      </c>
      <c r="AW667" s="618">
        <f>SUM(AR667:AV667)</f>
        <v>9.588707730119534</v>
      </c>
      <c r="AX667" s="713">
        <f>AW667/I667*100</f>
        <v>17.652260180632425</v>
      </c>
      <c r="AY667" s="887">
        <v>0.49</v>
      </c>
      <c r="AZ667" s="827">
        <v>21.6</v>
      </c>
      <c r="BA667" s="827">
        <v>-11.1</v>
      </c>
      <c r="BB667" s="827">
        <v>3.83</v>
      </c>
      <c r="BC667" s="827">
        <v>2.2999999999999998</v>
      </c>
      <c r="BD667" s="861"/>
      <c r="BE667" s="594">
        <v>2015</v>
      </c>
      <c r="BF667" s="853">
        <f>IF(BE667&gt;2020,0,IF(BE667&gt;2008,1,IF(BE667&gt;2001,2,IF(BE667&gt;1990,3,IF(BE667&gt;1980,4,IF(BE667&gt;1973,5,IF(BE667&gt;1970,6,IF(BE667&gt;1960,7,IF(BE667&gt;1958,8,IF(BE667&gt;1953,9,10))))))))))</f>
        <v>1</v>
      </c>
      <c r="BG667" s="837">
        <v>2.6</v>
      </c>
      <c r="BH667" s="820" t="s">
        <v>4443</v>
      </c>
      <c r="BI667" s="820" t="s">
        <v>4444</v>
      </c>
    </row>
    <row r="668" spans="1:61" s="819" customFormat="1" ht="12.75" customHeight="1" x14ac:dyDescent="0.2">
      <c r="A668" s="826" t="s">
        <v>5145</v>
      </c>
      <c r="B668" s="575" t="s">
        <v>818</v>
      </c>
      <c r="C668" s="885" t="s">
        <v>152</v>
      </c>
      <c r="D668" s="885" t="s">
        <v>4183</v>
      </c>
      <c r="E668" s="699">
        <v>20</v>
      </c>
      <c r="F668" s="1122">
        <v>183</v>
      </c>
      <c r="G668" s="1122" t="s">
        <v>105</v>
      </c>
      <c r="H668" s="1122" t="s">
        <v>105</v>
      </c>
      <c r="I668" t="n">
        <v>96.45</v>
      </c>
      <c r="J668" s="618">
        <f>(M668/I668)*100</f>
        <v>1.2856831553715407</v>
      </c>
      <c r="K668" s="832">
        <v>0.29499999999999998</v>
      </c>
      <c r="L668" s="842">
        <v>4</v>
      </c>
      <c r="M668" s="609">
        <f>K668*L668</f>
        <v>1.18</v>
      </c>
      <c r="N668" s="825" t="s">
        <v>187</v>
      </c>
      <c r="O668" s="700">
        <v>0.28999999999999998</v>
      </c>
      <c r="P668" s="603">
        <v>44910</v>
      </c>
      <c r="Q668" s="603">
        <v>44930</v>
      </c>
      <c r="R668" s="609">
        <f>(K668-O668)/O668*100</f>
        <v>1.7241379310344844</v>
      </c>
      <c r="S668" s="667">
        <f>IF(INDEX(Historical!$D$7:$D$1220,MATCH(B668,Historical!$B$7:$B$1244,0))=0,"n/a",(INDEX(Historical!$C$7:$C$1222,MATCH(B668,Historical!$B$7:$B$1244,0))/INDEX(Historical!$D$7:$D$1220,MATCH(B668,Historical!$B$7:$B$1244,0))-1)*100)</f>
        <v>1.7543859649122862</v>
      </c>
      <c r="T668" s="667">
        <f>IF(INDEX(Historical!$F$7:$F$1213,MATCH(B668,Historical!$B$7:$B$1244,0))=0,"n/a",((INDEX(Historical!$C$7:$C$1222,MATCH(B668,Historical!$B$7:$B$1244,0))/INDEX(Historical!$F$7:$F$1213,MATCH(B668,Historical!$B$7:$B$1244,0)))^(1/3)-1)*100)</f>
        <v>1.786090690515918</v>
      </c>
      <c r="U668" s="667">
        <f>IF(INDEX(Historical!$H$7:$H$1213,MATCH(B668,Historical!$B$7:$B$1244,0))=0,"n/a",((INDEX(Historical!$C$7:$C$1222,MATCH(B668,Historical!$B$7:$B$1244,0))/INDEX(Historical!$H$7:$H$1213,MATCH(B668,Historical!$B$7:$B$1244,0)))^(1/5)-1)*100)</f>
        <v>1.8193745127785377</v>
      </c>
      <c r="V668" s="667">
        <f>IF(INDEX(Historical!$N$7:$N$1213,MATCH(B668,Historical!$B$7:$B$1244,0))=0,"n/a",((INDEX(Historical!$C$7:$C$1222,MATCH(B668,Historical!$B$7:$B$1244,0))/INDEX(Historical!$N$7:$N$1213,MATCH(B668,Historical!$B$7:$B$1244,0)))^(1/10)-1)*100)</f>
        <v>1.8575128951641595</v>
      </c>
      <c r="W668" s="668">
        <f>IF(OR(U668&lt;=0,U668="n/a",V668&lt;=0,V668="n/a"),"n/a",U668/V668)</f>
        <v>0.9794680389649455</v>
      </c>
      <c r="X668" s="669">
        <f>IF(OR(AJ668&lt;=0,AJ668="n/a",U668&lt;=0,U668="n/a"),"n/a",U668/AJ668)</f>
        <v>0.39551619843011693</v>
      </c>
      <c r="Y668" s="626"/>
      <c r="Z668" s="618">
        <f>IF(OR(AC668&lt;0.01,AC668="n/a"),"n/a",M668/AC668*100)</f>
        <v>27.064220183486238</v>
      </c>
      <c r="AA668" s="841">
        <f>IF(OR(AC668&lt;0.01,AC668="n/a"),"n/a",I668/AC668)</f>
        <v>21.050458715596328</v>
      </c>
      <c r="AB668" s="842">
        <v>12</v>
      </c>
      <c r="AC668" s="821">
        <v>4.3600000000000003</v>
      </c>
      <c r="AD668" s="821" t="s">
        <v>135</v>
      </c>
      <c r="AE668" s="821">
        <v>6.68</v>
      </c>
      <c r="AF668" s="821">
        <v>3.06</v>
      </c>
      <c r="AG668" s="821">
        <v>14.799999999999999</v>
      </c>
      <c r="AH668" s="821">
        <v>34.1</v>
      </c>
      <c r="AI668" s="821" t="s">
        <v>135</v>
      </c>
      <c r="AJ668" s="821">
        <v>4.5999999999999996</v>
      </c>
      <c r="AK668" s="821" t="s">
        <v>135</v>
      </c>
      <c r="AL668" s="833">
        <v>341.84</v>
      </c>
      <c r="AM668" s="827">
        <v>6.49</v>
      </c>
      <c r="AN668" s="821">
        <v>0</v>
      </c>
      <c r="AO668" s="705">
        <f>IF(U668="n/a","n/a",IF(AA668&lt;0,"n/a",IF(AA668="n/a","n/a",J668+U668-AA668)))</f>
        <v>-17.94540104744625</v>
      </c>
      <c r="AP668" s="706">
        <f>IF(U668="n/a","n/a",J668+U668)</f>
        <v>3.1050576681500783</v>
      </c>
      <c r="AQ668" s="843">
        <f>IF(OR(AC668&lt;0.01,AC668="n/a",AF668="n/a"),"n/a",(I668/SQRT(22.5*AC668*(I668/AF668))-1)*100)</f>
        <v>69.199952284895772</v>
      </c>
      <c r="AR668" s="618">
        <f>INDEX(Historical!$C$7:$C$1222,MATCH(B668,Historical!$B$7:$B$1244,0))*IF(AH668="n/a",1.03,IF(AH668&lt;0,1.01,IF(AH668&gt;10,1.1,(1+AH668/100))))</f>
        <v>1.276</v>
      </c>
      <c r="AS668" s="841">
        <f>IF($AI668="n/a",1.03*AR668,IF($AI668&lt;0,1.01*AR668,IF($AI668&gt;10,1.1*AR668,(1+$AI668/100)*AR668)))</f>
        <v>1.3142800000000001</v>
      </c>
      <c r="AT668" s="841">
        <f>IF($AK668="n/a",1.03*AS668,IF($AK668&lt;0,1.01*AS668,IF($AK668&gt;10,1.1*AS668,(1+$AK668/100)*AS668)))</f>
        <v>1.3537084000000001</v>
      </c>
      <c r="AU668" s="841">
        <f>IF($AK668="n/a",1.03*AT668,IF($AK668&lt;0,1.01*AT668,IF($AK668&gt;10,1.1*AT668,(1+$AK668/100)*AT668)))</f>
        <v>1.3943196520000001</v>
      </c>
      <c r="AV668" s="841">
        <f>IF($AK668="n/a",1.03*AU668,IF($AK668&lt;0,1.01*AU668,IF($AK668&gt;10,1.1*AU668,(1+$AK668/100)*AU668)))</f>
        <v>1.4361492415600001</v>
      </c>
      <c r="AW668" s="618">
        <f>SUM(AR668:AV668)</f>
        <v>6.7744572935600003</v>
      </c>
      <c r="AX668" s="713">
        <f>AW668/I668*100</f>
        <v>7.3811912111135332</v>
      </c>
      <c r="AY668" s="887">
        <v>0.17</v>
      </c>
      <c r="AZ668" s="827">
        <v>14.580000000000002</v>
      </c>
      <c r="BA668" s="827">
        <v>-16.18</v>
      </c>
      <c r="BB668" s="827">
        <v>-1.08</v>
      </c>
      <c r="BC668" s="827">
        <v>2.9000000000000004</v>
      </c>
      <c r="BD668" s="861"/>
      <c r="BE668" s="594">
        <v>2004</v>
      </c>
      <c r="BF668" s="853">
        <f>IF(BE668&gt;2020,0,IF(BE668&gt;2008,1,IF(BE668&gt;2001,2,IF(BE668&gt;1990,3,IF(BE668&gt;1980,4,IF(BE668&gt;1973,5,IF(BE668&gt;1970,6,IF(BE668&gt;1960,7,IF(BE668&gt;1958,8,IF(BE668&gt;1953,9,10))))))))))</f>
        <v>2</v>
      </c>
      <c r="BG668" s="837">
        <v>13.600000000000001</v>
      </c>
      <c r="BH668" s="820" t="s">
        <v>4443</v>
      </c>
      <c r="BI668" s="820" t="s">
        <v>4444</v>
      </c>
    </row>
    <row r="669" spans="1:61" s="819" customFormat="1" ht="12.75" customHeight="1" x14ac:dyDescent="0.2">
      <c r="A669" s="819" t="s">
        <v>5146</v>
      </c>
      <c r="B669" s="575" t="s">
        <v>368</v>
      </c>
      <c r="C669" s="885" t="s">
        <v>127</v>
      </c>
      <c r="D669" s="885" t="s">
        <v>125</v>
      </c>
      <c r="E669" s="699">
        <v>52</v>
      </c>
      <c r="F669" s="1122">
        <v>31</v>
      </c>
      <c r="G669" s="1105" t="s">
        <v>36</v>
      </c>
      <c r="H669" s="1105" t="s">
        <v>36</v>
      </c>
      <c r="I669" t="n">
        <v>51.71</v>
      </c>
      <c r="J669" s="618">
        <f>(M669/I669)*100</f>
        <v>6.2462937339395133</v>
      </c>
      <c r="K669" s="832">
        <v>0.79</v>
      </c>
      <c r="L669" s="842">
        <v>4</v>
      </c>
      <c r="M669" s="609">
        <f>K669*L669</f>
        <v>3.16</v>
      </c>
      <c r="N669" s="825" t="s">
        <v>241</v>
      </c>
      <c r="O669" s="700">
        <v>0.78</v>
      </c>
      <c r="P669" s="603">
        <v>44750</v>
      </c>
      <c r="Q669" s="603">
        <v>44774</v>
      </c>
      <c r="R669" s="609">
        <f>(K669-O669)/O669*100</f>
        <v>1.2820512820512833</v>
      </c>
      <c r="S669" s="667">
        <f>IF(INDEX(Historical!$D$7:$D$1220,MATCH(B669,Historical!$B$7:$B$1244,0))=0,"n/a",(INDEX(Historical!$C$7:$C$1222,MATCH(B669,Historical!$B$7:$B$1244,0))/INDEX(Historical!$D$7:$D$1220,MATCH(B669,Historical!$B$7:$B$1244,0))-1)*100)</f>
        <v>1.2903225806451646</v>
      </c>
      <c r="T669" s="667">
        <f>IF(INDEX(Historical!$F$7:$F$1213,MATCH(B669,Historical!$B$7:$B$1244,0))=0,"n/a",((INDEX(Historical!$C$7:$C$1222,MATCH(B669,Historical!$B$7:$B$1244,0))/INDEX(Historical!$F$7:$F$1213,MATCH(B669,Historical!$B$7:$B$1244,0)))^(1/3)-1)*100)</f>
        <v>1.3073375170377544</v>
      </c>
      <c r="U669" s="667">
        <f>IF(INDEX(Historical!$H$7:$H$1213,MATCH(B669,Historical!$B$7:$B$1244,0))=0,"n/a",((INDEX(Historical!$C$7:$C$1222,MATCH(B669,Historical!$B$7:$B$1244,0))/INDEX(Historical!$H$7:$H$1213,MATCH(B669,Historical!$B$7:$B$1244,0)))^(1/5)-1)*100)</f>
        <v>7.7693291364427264</v>
      </c>
      <c r="V669" s="667">
        <f>IF(INDEX(Historical!$N$7:$N$1213,MATCH(B669,Historical!$B$7:$B$1244,0))=0,"n/a",((INDEX(Historical!$C$7:$C$1222,MATCH(B669,Historical!$B$7:$B$1244,0))/INDEX(Historical!$N$7:$N$1213,MATCH(B669,Historical!$B$7:$B$1244,0)))^(1/10)-1)*100)</f>
        <v>4.8256001876374466</v>
      </c>
      <c r="W669" s="668">
        <f>IF(OR(U669&lt;=0,U669="n/a",V669&lt;=0,V669="n/a"),"n/a",U669/V669)</f>
        <v>1.6100233824482033</v>
      </c>
      <c r="X669" s="669">
        <f>IF(OR(AJ669&lt;=0,AJ669="n/a",U669&lt;=0,U669="n/a"),"n/a",U669/AJ669)</f>
        <v>0.24586484608995968</v>
      </c>
      <c r="Y669" s="831"/>
      <c r="Z669" s="618">
        <f>IF(OR(AC669&lt;0.01,AC669="n/a"),"n/a",M669/AC669*100)</f>
        <v>82.077922077922082</v>
      </c>
      <c r="AA669" s="841">
        <f>IF(OR(AC669&lt;0.01,AC669="n/a"),"n/a",I669/AC669)</f>
        <v>13.14025974025974</v>
      </c>
      <c r="AB669" s="842">
        <v>3</v>
      </c>
      <c r="AC669" s="821">
        <v>3.85</v>
      </c>
      <c r="AD669" s="821" t="s">
        <v>135</v>
      </c>
      <c r="AE669" s="821">
        <v>0.5</v>
      </c>
      <c r="AF669" s="821">
        <v>0.93</v>
      </c>
      <c r="AG669" s="821">
        <v>7.1999999999999993</v>
      </c>
      <c r="AH669" s="821">
        <v>-1.5</v>
      </c>
      <c r="AI669" s="821" t="s">
        <v>135</v>
      </c>
      <c r="AJ669" s="821">
        <v>31.6</v>
      </c>
      <c r="AK669" s="821" t="s">
        <v>135</v>
      </c>
      <c r="AL669" s="833">
        <v>1270</v>
      </c>
      <c r="AM669" s="827">
        <v>0.70000000000000007</v>
      </c>
      <c r="AN669" s="821">
        <v>0.71</v>
      </c>
      <c r="AO669" s="705">
        <f>IF(U669="n/a","n/a",IF(AA669&lt;0,"n/a",IF(AA669="n/a","n/a",J669+U669-AA669)))</f>
        <v>0.87536313012249956</v>
      </c>
      <c r="AP669" s="706">
        <f>IF(U669="n/a","n/a",J669+U669)</f>
        <v>14.01562287038224</v>
      </c>
      <c r="AQ669" s="843">
        <f>IF(OR(AC669&lt;0.01,AC669="n/a",AF669="n/a"),"n/a",(I669/SQRT(22.5*AC669*(I669/AF669))-1)*100)</f>
        <v>-26.30259597986263</v>
      </c>
      <c r="AR669" s="618">
        <f>INDEX(Historical!$C$7:$C$1222,MATCH(B669,Historical!$B$7:$B$1244,0))*IF(AH669="n/a",1.03,IF(AH669&lt;0,1.01,IF(AH669&gt;10,1.1,(1+AH669/100))))</f>
        <v>3.1714000000000002</v>
      </c>
      <c r="AS669" s="841">
        <f>IF($AI669="n/a",1.03*AR669,IF($AI669&lt;0,1.01*AR669,IF($AI669&gt;10,1.1*AR669,(1+$AI669/100)*AR669)))</f>
        <v>3.2665420000000003</v>
      </c>
      <c r="AT669" s="841">
        <f>IF($AK669="n/a",1.03*AS669,IF($AK669&lt;0,1.01*AS669,IF($AK669&gt;10,1.1*AS669,(1+$AK669/100)*AS669)))</f>
        <v>3.3645382600000002</v>
      </c>
      <c r="AU669" s="841">
        <f>IF($AK669="n/a",1.03*AT669,IF($AK669&lt;0,1.01*AT669,IF($AK669&gt;10,1.1*AT669,(1+$AK669/100)*AT669)))</f>
        <v>3.4654744078000004</v>
      </c>
      <c r="AV669" s="841">
        <f>IF($AK669="n/a",1.03*AU669,IF($AK669&lt;0,1.01*AU669,IF($AK669&gt;10,1.1*AU669,(1+$AK669/100)*AU669)))</f>
        <v>3.5694386400340004</v>
      </c>
      <c r="AW669" s="618">
        <f>SUM(AR669:AV669)</f>
        <v>16.837393307834002</v>
      </c>
      <c r="AX669" s="713">
        <f>AW669/I669*100</f>
        <v>33.282058327404627</v>
      </c>
      <c r="AY669" s="887">
        <v>0.71</v>
      </c>
      <c r="AZ669" s="827">
        <v>15.93</v>
      </c>
      <c r="BA669" s="827">
        <v>-21.11</v>
      </c>
      <c r="BB669" s="827">
        <v>-4.8899999999999997</v>
      </c>
      <c r="BC669" s="827">
        <v>-6.03</v>
      </c>
      <c r="BD669" s="861"/>
      <c r="BE669" s="594">
        <v>1972</v>
      </c>
      <c r="BF669" s="853">
        <f>IF(BE669&gt;2020,0,IF(BE669&gt;2008,1,IF(BE669&gt;2001,2,IF(BE669&gt;1990,3,IF(BE669&gt;1980,4,IF(BE669&gt;1973,5,IF(BE669&gt;1970,6,IF(BE669&gt;1960,7,IF(BE669&gt;1958,8,IF(BE669&gt;1953,9,10))))))))))</f>
        <v>6</v>
      </c>
      <c r="BG669" s="837">
        <v>3.5000000000000004</v>
      </c>
      <c r="BH669" s="820" t="s">
        <v>4443</v>
      </c>
      <c r="BI669" s="820" t="s">
        <v>4444</v>
      </c>
    </row>
    <row r="670" spans="1:61" s="819" customFormat="1" ht="12.75" customHeight="1" x14ac:dyDescent="0.2">
      <c r="A670" s="819" t="s">
        <v>823</v>
      </c>
      <c r="B670" s="575" t="s">
        <v>824</v>
      </c>
      <c r="C670" s="885" t="s">
        <v>4055</v>
      </c>
      <c r="D670" s="885" t="s">
        <v>4184</v>
      </c>
      <c r="E670" s="699">
        <v>15</v>
      </c>
      <c r="F670" s="1122">
        <v>255</v>
      </c>
      <c r="G670" s="1122" t="s">
        <v>105</v>
      </c>
      <c r="H670" s="1122" t="s">
        <v>105</v>
      </c>
      <c r="I670" t="n">
        <v>222.36</v>
      </c>
      <c r="J670" s="618">
        <f>(M670/I670)*100</f>
        <v>0.81840501955078671</v>
      </c>
      <c r="K670" s="832">
        <v>0.45</v>
      </c>
      <c r="L670" s="842">
        <v>4</v>
      </c>
      <c r="M670" s="609">
        <f>K670*L670</f>
        <v>1.8</v>
      </c>
      <c r="N670" s="825" t="s">
        <v>774</v>
      </c>
      <c r="O670" s="700">
        <v>0.375</v>
      </c>
      <c r="P670" s="603">
        <v>44875</v>
      </c>
      <c r="Q670" s="603">
        <v>44896</v>
      </c>
      <c r="R670" s="609">
        <f>(K670-O670)/O670*100</f>
        <v>20.000000000000004</v>
      </c>
      <c r="S670" s="667">
        <f>IF(INDEX(Historical!$D$7:$D$1220,MATCH(B670,Historical!$B$7:$B$1244,0))=0,"n/a",(INDEX(Historical!$C$7:$C$1222,MATCH(B670,Historical!$B$7:$B$1244,0))/INDEX(Historical!$D$7:$D$1220,MATCH(B670,Historical!$B$7:$B$1244,0))-1)*100)</f>
        <v>17.977528089887642</v>
      </c>
      <c r="T670" s="667">
        <f>IF(INDEX(Historical!$F$7:$F$1213,MATCH(B670,Historical!$B$7:$B$1244,0))=0,"n/a",((INDEX(Historical!$C$7:$C$1222,MATCH(B670,Historical!$B$7:$B$1244,0))/INDEX(Historical!$F$7:$F$1213,MATCH(B670,Historical!$B$7:$B$1244,0)))^(1/3)-1)*100)</f>
        <v>14.471424255333186</v>
      </c>
      <c r="U670" s="667">
        <f>IF(INDEX(Historical!$H$7:$H$1213,MATCH(B670,Historical!$B$7:$B$1244,0))=0,"n/a",((INDEX(Historical!$C$7:$C$1222,MATCH(B670,Historical!$B$7:$B$1244,0))/INDEX(Historical!$H$7:$H$1213,MATCH(B670,Historical!$B$7:$B$1244,0)))^(1/5)-1)*100)</f>
        <v>17.946835546341532</v>
      </c>
      <c r="V670" s="667">
        <f>IF(INDEX(Historical!$N$7:$N$1213,MATCH(B670,Historical!$B$7:$B$1244,0))=0,"n/a",((INDEX(Historical!$C$7:$C$1222,MATCH(B670,Historical!$B$7:$B$1244,0))/INDEX(Historical!$N$7:$N$1213,MATCH(B670,Historical!$B$7:$B$1244,0)))^(1/10)-1)*100)</f>
        <v>20.329063169993987</v>
      </c>
      <c r="W670" s="668">
        <f>IF(OR(U670&lt;=0,U670="n/a",V670&lt;=0,V670="n/a"),"n/a",U670/V670)</f>
        <v>0.88281665496673456</v>
      </c>
      <c r="X670" s="669">
        <f>IF(OR(AJ670&lt;=0,AJ670="n/a",U670&lt;=0,U670="n/a"),"n/a",U670/AJ670)</f>
        <v>0.89287739036525027</v>
      </c>
      <c r="Y670" s="831"/>
      <c r="Z670" s="618">
        <f>IF(OR(AC670&lt;0.01,AC670="n/a"),"n/a",M670/AC670*100)</f>
        <v>25.139664804469277</v>
      </c>
      <c r="AA670" s="841">
        <f>IF(OR(AC670&lt;0.01,AC670="n/a"),"n/a",I670/AC670)</f>
        <v>30.717877094972067</v>
      </c>
      <c r="AB670" s="842">
        <v>9</v>
      </c>
      <c r="AC670" s="821">
        <v>7.16</v>
      </c>
      <c r="AD670" s="821">
        <v>1.99</v>
      </c>
      <c r="AE670" s="821">
        <v>15.13</v>
      </c>
      <c r="AF670" s="821">
        <v>12.99</v>
      </c>
      <c r="AG670" s="821">
        <v>44.4</v>
      </c>
      <c r="AH670" s="821">
        <v>24.5</v>
      </c>
      <c r="AI670" s="821">
        <v>14.530000000000001</v>
      </c>
      <c r="AJ670" s="821">
        <v>20.100000000000001</v>
      </c>
      <c r="AK670" s="821">
        <v>15.479999999999999</v>
      </c>
      <c r="AL670" s="833">
        <v>456790</v>
      </c>
      <c r="AM670" s="827">
        <v>0.15</v>
      </c>
      <c r="AN670" s="821">
        <v>0.59</v>
      </c>
      <c r="AO670" s="705">
        <f>IF(U670="n/a","n/a",IF(AA670&lt;0,"n/a",IF(AA670="n/a","n/a",J670+U670-AA670)))</f>
        <v>-11.952636529079747</v>
      </c>
      <c r="AP670" s="706">
        <f>IF(U670="n/a","n/a",J670+U670)</f>
        <v>18.76524056589232</v>
      </c>
      <c r="AQ670" s="843">
        <f>IF(OR(AC670&lt;0.01,AC670="n/a",AF670="n/a"),"n/a",(I670/SQRT(22.5*AC670*(I670/AF670))-1)*100)</f>
        <v>321.12295563367087</v>
      </c>
      <c r="AR670" s="618">
        <f>INDEX(Historical!$C$7:$C$1222,MATCH(B670,Historical!$B$7:$B$1244,0))*IF(AH670="n/a",1.03,IF(AH670&lt;0,1.01,IF(AH670&gt;10,1.1,(1+AH670/100))))</f>
        <v>1.7325000000000002</v>
      </c>
      <c r="AS670" s="841">
        <f>IF($AI670="n/a",1.03*AR670,IF($AI670&lt;0,1.01*AR670,IF($AI670&gt;10,1.1*AR670,(1+$AI670/100)*AR670)))</f>
        <v>1.9057500000000003</v>
      </c>
      <c r="AT670" s="841">
        <f>IF($AK670="n/a",1.03*AS670,IF($AK670&lt;0,1.01*AS670,IF($AK670&gt;10,1.1*AS670,(1+$AK670/100)*AS670)))</f>
        <v>2.0963250000000007</v>
      </c>
      <c r="AU670" s="841">
        <f>IF($AK670="n/a",1.03*AT670,IF($AK670&lt;0,1.01*AT670,IF($AK670&gt;10,1.1*AT670,(1+$AK670/100)*AT670)))</f>
        <v>2.3059575000000008</v>
      </c>
      <c r="AV670" s="841">
        <f>IF($AK670="n/a",1.03*AU670,IF($AK670&lt;0,1.01*AU670,IF($AK670&gt;10,1.1*AU670,(1+$AK670/100)*AU670)))</f>
        <v>2.5365532500000012</v>
      </c>
      <c r="AW670" s="618">
        <f>SUM(AR670:AV670)</f>
        <v>10.577085750000002</v>
      </c>
      <c r="AX670" s="713">
        <f>AW670/I670*100</f>
        <v>4.8090778166772763</v>
      </c>
      <c r="AY670" s="887">
        <v>0.97</v>
      </c>
      <c r="AZ670" s="827">
        <v>25.97</v>
      </c>
      <c r="BA670" s="827">
        <v>-6.13</v>
      </c>
      <c r="BB670" s="827">
        <v>0.04</v>
      </c>
      <c r="BC670" s="827">
        <v>6.49</v>
      </c>
      <c r="BD670" s="861"/>
      <c r="BE670" s="594">
        <v>2008</v>
      </c>
      <c r="BF670" s="853">
        <f>IF(BE670&gt;2020,0,IF(BE670&gt;2008,1,IF(BE670&gt;2001,2,IF(BE670&gt;1990,3,IF(BE670&gt;1980,4,IF(BE670&gt;1973,5,IF(BE670&gt;1970,6,IF(BE670&gt;1960,7,IF(BE670&gt;1958,8,IF(BE670&gt;1953,9,10))))))))))</f>
        <v>2</v>
      </c>
      <c r="BG670" s="837">
        <v>17.599999999999998</v>
      </c>
      <c r="BH670" s="820" t="s">
        <v>4443</v>
      </c>
      <c r="BI670" s="820" t="s">
        <v>4444</v>
      </c>
    </row>
    <row r="671" spans="1:61" s="819" customFormat="1" ht="12.75" customHeight="1" x14ac:dyDescent="0.2">
      <c r="A671" s="836" t="s">
        <v>5147</v>
      </c>
      <c r="B671" s="575" t="s">
        <v>4004</v>
      </c>
      <c r="C671" s="885" t="s">
        <v>107</v>
      </c>
      <c r="D671" s="885" t="s">
        <v>4193</v>
      </c>
      <c r="E671" s="699">
        <v>8</v>
      </c>
      <c r="F671" s="1122">
        <v>582</v>
      </c>
      <c r="G671" s="1097" t="s">
        <v>105</v>
      </c>
      <c r="H671" s="1097" t="s">
        <v>105</v>
      </c>
      <c r="I671" s="829">
        <v>50.26</v>
      </c>
      <c r="J671" s="618">
        <f>(M671/I671)*100</f>
        <v>1.9896538002387585</v>
      </c>
      <c r="K671" s="832">
        <v>0.25</v>
      </c>
      <c r="L671" s="842">
        <v>4</v>
      </c>
      <c r="M671" s="609">
        <f>K671*L671</f>
        <v>1</v>
      </c>
      <c r="N671" s="604" t="s">
        <v>679</v>
      </c>
      <c r="O671" s="700">
        <v>0.22</v>
      </c>
      <c r="P671" s="603">
        <v>44680</v>
      </c>
      <c r="Q671" s="603">
        <v>44692</v>
      </c>
      <c r="R671" s="609">
        <f>(K671-O671)/O671*100</f>
        <v>13.636363636363635</v>
      </c>
      <c r="S671" s="667">
        <f>IF(INDEX(Historical!$D$7:$D$1220,MATCH(B671,Historical!$B$7:$B$1244,0))=0,"n/a",(INDEX(Historical!$C$7:$C$1222,MATCH(B671,Historical!$B$7:$B$1244,0))/INDEX(Historical!$D$7:$D$1220,MATCH(B671,Historical!$B$7:$B$1244,0))-1)*100)</f>
        <v>11.494252873563227</v>
      </c>
      <c r="T671" s="667">
        <f>IF(INDEX(Historical!$F$7:$F$1213,MATCH(B671,Historical!$B$7:$B$1244,0))=0,"n/a",((INDEX(Historical!$C$7:$C$1222,MATCH(B671,Historical!$B$7:$B$1244,0))/INDEX(Historical!$F$7:$F$1213,MATCH(B671,Historical!$B$7:$B$1244,0)))^(1/3)-1)*100)</f>
        <v>7.0816072130518437</v>
      </c>
      <c r="U671" s="667">
        <f>IF(INDEX(Historical!$H$7:$H$1213,MATCH(B671,Historical!$B$7:$B$1244,0))=0,"n/a",((INDEX(Historical!$C$7:$C$1222,MATCH(B671,Historical!$B$7:$B$1244,0))/INDEX(Historical!$H$7:$H$1213,MATCH(B671,Historical!$B$7:$B$1244,0)))^(1/5)-1)*100)</f>
        <v>6.4394635619547724</v>
      </c>
      <c r="V671" s="667">
        <f>IF(INDEX(Historical!$N$7:$N$1213,MATCH(B671,Historical!$B$7:$B$1244,0))=0,"n/a",((INDEX(Historical!$C$7:$C$1222,MATCH(B671,Historical!$B$7:$B$1244,0))/INDEX(Historical!$N$7:$N$1213,MATCH(B671,Historical!$B$7:$B$1244,0)))^(1/10)-1)*100)</f>
        <v>4.9209099349787566</v>
      </c>
      <c r="W671" s="668">
        <f>IF(OR(U671&lt;=0,U671="n/a",V671&lt;=0,V671="n/a"),"n/a",U671/V671)</f>
        <v>1.3085920382695586</v>
      </c>
      <c r="X671" s="669">
        <f>IF(OR(AJ671&lt;=0,AJ671="n/a",U671&lt;=0,U671="n/a"),"n/a",U671/AJ671)</f>
        <v>0.3480791114570147</v>
      </c>
      <c r="Y671" s="831"/>
      <c r="Z671" s="618">
        <f>IF(OR(AC671&lt;0.01,AC671="n/a"),"n/a",M671/AC671*100)</f>
        <v>52.083333333333336</v>
      </c>
      <c r="AA671" s="841">
        <f>IF(OR(AC671&lt;0.01,AC671="n/a"),"n/a",I671/AC671)</f>
        <v>26.177083333333332</v>
      </c>
      <c r="AB671" s="842">
        <v>13</v>
      </c>
      <c r="AC671" s="821">
        <v>1.92</v>
      </c>
      <c r="AD671" s="821" t="s">
        <v>135</v>
      </c>
      <c r="AE671" s="821">
        <v>12.87</v>
      </c>
      <c r="AF671" s="821">
        <v>6.35</v>
      </c>
      <c r="AG671" s="821">
        <v>22.900000000000002</v>
      </c>
      <c r="AH671" s="821">
        <v>2.9000000000000004</v>
      </c>
      <c r="AI671" s="821" t="s">
        <v>135</v>
      </c>
      <c r="AJ671" s="821">
        <v>18.5</v>
      </c>
      <c r="AK671" s="821" t="s">
        <v>135</v>
      </c>
      <c r="AL671" s="833">
        <v>519.96</v>
      </c>
      <c r="AM671" s="827">
        <v>91.39</v>
      </c>
      <c r="AN671" s="821">
        <v>0</v>
      </c>
      <c r="AO671" s="705">
        <f>IF(U671="n/a","n/a",IF(AA671&lt;0,"n/a",IF(AA671="n/a","n/a",J671+U671-AA671)))</f>
        <v>-17.747965971139802</v>
      </c>
      <c r="AP671" s="706">
        <f>IF(U671="n/a","n/a",J671+U671)</f>
        <v>8.42911736219353</v>
      </c>
      <c r="AQ671" s="843">
        <f>IF(OR(AC671&lt;0.01,AC671="n/a",AF671="n/a"),"n/a",(I671/SQRT(22.5*AC671*(I671/AF671))-1)*100)</f>
        <v>171.80424260172299</v>
      </c>
      <c r="AR671" s="618">
        <f>INDEX(Historical!$C$7:$C$1222,MATCH(B671,Historical!$B$7:$B$1244,0))*IF(AH671="n/a",1.03,IF(AH671&lt;0,1.01,IF(AH671&gt;10,1.1,(1+AH671/100))))</f>
        <v>0.99812999999999985</v>
      </c>
      <c r="AS671" s="841">
        <f>IF($AI671="n/a",1.03*AR671,IF($AI671&lt;0,1.01*AR671,IF($AI671&gt;10,1.1*AR671,(1+$AI671/100)*AR671)))</f>
        <v>1.0280738999999999</v>
      </c>
      <c r="AT671" s="841">
        <f>IF($AK671="n/a",1.03*AS671,IF($AK671&lt;0,1.01*AS671,IF($AK671&gt;10,1.1*AS671,(1+$AK671/100)*AS671)))</f>
        <v>1.0589161169999999</v>
      </c>
      <c r="AU671" s="841">
        <f>IF($AK671="n/a",1.03*AT671,IF($AK671&lt;0,1.01*AT671,IF($AK671&gt;10,1.1*AT671,(1+$AK671/100)*AT671)))</f>
        <v>1.0906836005099998</v>
      </c>
      <c r="AV671" s="841">
        <f>IF($AK671="n/a",1.03*AU671,IF($AK671&lt;0,1.01*AU671,IF($AK671&gt;10,1.1*AU671,(1+$AK671/100)*AU671)))</f>
        <v>1.1234041085252999</v>
      </c>
      <c r="AW671" s="618">
        <f>SUM(AR671:AV671)</f>
        <v>5.2992077260352985</v>
      </c>
      <c r="AX671" s="713">
        <f>AW671/I671*100</f>
        <v>10.543588790360722</v>
      </c>
      <c r="AY671" s="887">
        <v>0.57999999999999996</v>
      </c>
      <c r="AZ671" s="827">
        <v>19.61</v>
      </c>
      <c r="BA671" s="827">
        <v>-57.550000000000004</v>
      </c>
      <c r="BB671" s="827">
        <v>-1.32</v>
      </c>
      <c r="BC671" s="827">
        <v>-19.489999999999998</v>
      </c>
      <c r="BD671" s="861"/>
      <c r="BE671" s="594">
        <v>2015</v>
      </c>
      <c r="BF671" s="853">
        <f>IF(BE671&gt;2020,0,IF(BE671&gt;2008,1,IF(BE671&gt;2001,2,IF(BE671&gt;1990,3,IF(BE671&gt;1980,4,IF(BE671&gt;1973,5,IF(BE671&gt;1970,6,IF(BE671&gt;1960,7,IF(BE671&gt;1958,8,IF(BE671&gt;1953,9,10))))))))))</f>
        <v>1</v>
      </c>
      <c r="BG671" s="837">
        <v>14.2</v>
      </c>
      <c r="BH671" s="820" t="s">
        <v>4443</v>
      </c>
      <c r="BI671" s="820" t="s">
        <v>4444</v>
      </c>
    </row>
    <row r="672" spans="1:61" s="819" customFormat="1" ht="12.75" customHeight="1" x14ac:dyDescent="0.2">
      <c r="A672" s="836" t="s">
        <v>5385</v>
      </c>
      <c r="B672" s="575" t="s">
        <v>5380</v>
      </c>
      <c r="C672" s="885" t="s">
        <v>107</v>
      </c>
      <c r="D672" s="885" t="s">
        <v>4193</v>
      </c>
      <c r="E672" s="699">
        <v>5</v>
      </c>
      <c r="F672" s="1122">
        <v>707</v>
      </c>
      <c r="G672" s="1104" t="s">
        <v>105</v>
      </c>
      <c r="H672" s="1104" t="s">
        <v>105</v>
      </c>
      <c r="I672" t="n">
        <v>29.71</v>
      </c>
      <c r="J672" s="618">
        <f>(M672/I672)*100</f>
        <v>3.7691401648998819</v>
      </c>
      <c r="K672" s="832">
        <v>0.32</v>
      </c>
      <c r="L672" s="842">
        <v>4</v>
      </c>
      <c r="M672" s="609">
        <f>K672*L672</f>
        <v>1.28</v>
      </c>
      <c r="N672" s="825" t="s">
        <v>200</v>
      </c>
      <c r="O672" s="700">
        <v>0.25</v>
      </c>
      <c r="P672" s="603">
        <v>44994</v>
      </c>
      <c r="Q672" s="603">
        <v>45012</v>
      </c>
      <c r="R672" s="609">
        <f>(K672-O672)/O672*100</f>
        <v>28.000000000000004</v>
      </c>
      <c r="S672" s="667">
        <f>IF(INDEX(Historical!$D$7:$D$1220,MATCH(B672,Historical!$B$7:$B$1244,0))=0,"n/a",(INDEX(Historical!$C$7:$C$1222,MATCH(B672,Historical!$B$7:$B$1244,0))/INDEX(Historical!$D$7:$D$1220,MATCH(B672,Historical!$B$7:$B$1244,0))-1)*100)</f>
        <v>88.679245283018844</v>
      </c>
      <c r="T672" s="667">
        <f>IF(INDEX(Historical!$F$7:$F$1213,MATCH(B672,Historical!$B$7:$B$1244,0))=0,"n/a",((INDEX(Historical!$C$7:$C$1222,MATCH(B672,Historical!$B$7:$B$1244,0))/INDEX(Historical!$F$7:$F$1213,MATCH(B672,Historical!$B$7:$B$1244,0)))^(1/3)-1)*100)</f>
        <v>115.44346900318838</v>
      </c>
      <c r="U672" s="667" t="str">
        <f>IF(INDEX(Historical!$H$7:$H$1213,MATCH(B672,Historical!$B$7:$B$1244,0))=0,"n/a",((INDEX(Historical!$C$7:$C$1222,MATCH(B672,Historical!$B$7:$B$1244,0))/INDEX(Historical!$H$7:$H$1213,MATCH(B672,Historical!$B$7:$B$1244,0)))^(1/5)-1)*100)</f>
        <v>n/a</v>
      </c>
      <c r="V672" s="667" t="str">
        <f>IF(INDEX(Historical!$N$7:$N$1213,MATCH(B672,Historical!$B$7:$B$1244,0))=0,"n/a",((INDEX(Historical!$C$7:$C$1222,MATCH(B672,Historical!$B$7:$B$1244,0))/INDEX(Historical!$N$7:$N$1213,MATCH(B672,Historical!$B$7:$B$1244,0)))^(1/10)-1)*100)</f>
        <v>n/a</v>
      </c>
      <c r="W672" s="668" t="str">
        <f>IF(OR(U672&lt;=0,U672="n/a",V672&lt;=0,V672="n/a"),"n/a",U672/V672)</f>
        <v>n/a</v>
      </c>
      <c r="X672" s="669" t="str">
        <f>IF(OR(AJ672&lt;=0,AJ672="n/a",U672&lt;=0,U672="n/a"),"n/a",U672/AJ672)</f>
        <v>n/a</v>
      </c>
      <c r="Y672" s="640"/>
      <c r="Z672" s="618">
        <f>IF(OR(AC672&lt;0.01,AC672="n/a"),"n/a",M672/AC672*100)</f>
        <v>33.595800524934383</v>
      </c>
      <c r="AA672" s="841">
        <f>IF(OR(AC672&lt;0.01,AC672="n/a"),"n/a",I672/AC672)</f>
        <v>8.9133858267716537</v>
      </c>
      <c r="AB672" s="842">
        <v>12</v>
      </c>
      <c r="AC672" s="821">
        <v>3.81</v>
      </c>
      <c r="AD672" s="821">
        <v>0.71</v>
      </c>
      <c r="AE672" s="821">
        <v>2.62</v>
      </c>
      <c r="AF672" s="821">
        <v>2.13</v>
      </c>
      <c r="AG672" s="821">
        <v>29.299999999999997</v>
      </c>
      <c r="AH672" s="821">
        <v>30.2</v>
      </c>
      <c r="AI672" s="821">
        <v>10.280000000000001</v>
      </c>
      <c r="AJ672" s="821">
        <v>112.5</v>
      </c>
      <c r="AK672" s="821">
        <v>12.2</v>
      </c>
      <c r="AL672" s="833">
        <v>2240</v>
      </c>
      <c r="AM672" s="827">
        <v>6.9</v>
      </c>
      <c r="AN672" s="821">
        <v>0.94</v>
      </c>
      <c r="AO672" s="705" t="str">
        <f>IF(U672="n/a","n/a",IF(AA672&lt;0,"n/a",IF(AA672="n/a","n/a",J672+U672-AA672)))</f>
        <v>n/a</v>
      </c>
      <c r="AP672" s="706" t="str">
        <f>IF(U672="n/a","n/a",J672+U672)</f>
        <v>n/a</v>
      </c>
      <c r="AQ672" s="843">
        <f>IF(OR(AC672&lt;0.01,AC672="n/a",AF672="n/a"),"n/a",(I672/SQRT(22.5*AC672*(I672/AF672))-1)*100)</f>
        <v>-8.141384457723122</v>
      </c>
      <c r="AR672" s="618">
        <f>INDEX(Historical!$C$7:$C$1222,MATCH(B672,Historical!$B$7:$B$1244,0))*IF(AH672="n/a",1.03,IF(AH672&lt;0,1.01,IF(AH672&gt;10,1.1,(1+AH672/100))))</f>
        <v>1.1000000000000001</v>
      </c>
      <c r="AS672" s="841">
        <f>IF($AI672="n/a",1.03*AR672,IF($AI672&lt;0,1.01*AR672,IF($AI672&gt;10,1.1*AR672,(1+$AI672/100)*AR672)))</f>
        <v>1.2100000000000002</v>
      </c>
      <c r="AT672" s="841">
        <f>IF($AK672="n/a",1.03*AS672,IF($AK672&lt;0,1.01*AS672,IF($AK672&gt;10,1.1*AS672,(1+$AK672/100)*AS672)))</f>
        <v>1.3310000000000004</v>
      </c>
      <c r="AU672" s="841">
        <f>IF($AK672="n/a",1.03*AT672,IF($AK672&lt;0,1.01*AT672,IF($AK672&gt;10,1.1*AT672,(1+$AK672/100)*AT672)))</f>
        <v>1.4641000000000006</v>
      </c>
      <c r="AV672" s="841">
        <f>IF($AK672="n/a",1.03*AU672,IF($AK672&lt;0,1.01*AU672,IF($AK672&gt;10,1.1*AU672,(1+$AK672/100)*AU672)))</f>
        <v>1.6105100000000008</v>
      </c>
      <c r="AW672" s="618">
        <f>SUM(AR672:AV672)</f>
        <v>6.7156100000000025</v>
      </c>
      <c r="AX672" s="713">
        <f>AW672/I672*100</f>
        <v>19.775058892815085</v>
      </c>
      <c r="AY672" s="887">
        <v>1.17</v>
      </c>
      <c r="AZ672" s="827">
        <v>52.839999999999996</v>
      </c>
      <c r="BA672" s="827">
        <v>-1.51</v>
      </c>
      <c r="BB672" s="827">
        <v>15.040000000000001</v>
      </c>
      <c r="BC672" s="827">
        <v>22.49</v>
      </c>
      <c r="BD672" s="861"/>
      <c r="BE672" s="594">
        <v>2019</v>
      </c>
      <c r="BF672" s="853"/>
      <c r="BG672" s="837">
        <v>11.4</v>
      </c>
      <c r="BH672" s="820" t="s">
        <v>4443</v>
      </c>
      <c r="BI672" s="820" t="s">
        <v>4444</v>
      </c>
    </row>
    <row r="673" spans="1:61" s="819" customFormat="1" ht="12.75" customHeight="1" x14ac:dyDescent="0.2">
      <c r="A673" s="836" t="s">
        <v>5330</v>
      </c>
      <c r="B673" s="575" t="s">
        <v>5331</v>
      </c>
      <c r="C673" s="885" t="s">
        <v>4178</v>
      </c>
      <c r="D673" s="885" t="s">
        <v>4179</v>
      </c>
      <c r="E673" s="699">
        <v>5</v>
      </c>
      <c r="F673" s="1122">
        <v>692</v>
      </c>
      <c r="G673" s="1105" t="s">
        <v>105</v>
      </c>
      <c r="H673" s="1105" t="s">
        <v>105</v>
      </c>
      <c r="I673" t="n">
        <v>31.34</v>
      </c>
      <c r="J673" s="618">
        <f>(M673/I673)*100</f>
        <v>4.6525499552639422</v>
      </c>
      <c r="K673" s="832">
        <v>0.39</v>
      </c>
      <c r="L673" s="842">
        <v>4</v>
      </c>
      <c r="M673" s="609">
        <f>K673*L673</f>
        <v>1.56</v>
      </c>
      <c r="N673" s="825" t="s">
        <v>126</v>
      </c>
      <c r="O673" s="700">
        <v>0.36</v>
      </c>
      <c r="P673" s="603">
        <v>44825</v>
      </c>
      <c r="Q673" s="603">
        <v>44840</v>
      </c>
      <c r="R673" s="609">
        <f>(K673-O673)/O673*100</f>
        <v>8.333333333333341</v>
      </c>
      <c r="S673" s="667">
        <f>IF(INDEX(Historical!$D$7:$D$1220,MATCH(B673,Historical!$B$7:$B$1244,0))=0,"n/a",(INDEX(Historical!$C$7:$C$1222,MATCH(B673,Historical!$B$7:$B$1244,0))/INDEX(Historical!$D$7:$D$1220,MATCH(B673,Historical!$B$7:$B$1244,0))-1)*100)</f>
        <v>8.8888888888888786</v>
      </c>
      <c r="T673" s="667">
        <f>IF(INDEX(Historical!$F$7:$F$1213,MATCH(B673,Historical!$B$7:$B$1244,0))=0,"n/a",((INDEX(Historical!$C$7:$C$1222,MATCH(B673,Historical!$B$7:$B$1244,0))/INDEX(Historical!$F$7:$F$1213,MATCH(B673,Historical!$B$7:$B$1244,0)))^(1/3)-1)*100)</f>
        <v>8.2147470202165849</v>
      </c>
      <c r="U673" s="667" t="str">
        <f>IF(INDEX(Historical!$H$7:$H$1213,MATCH(B673,Historical!$B$7:$B$1244,0))=0,"n/a",((INDEX(Historical!$C$7:$C$1222,MATCH(B673,Historical!$B$7:$B$1244,0))/INDEX(Historical!$H$7:$H$1213,MATCH(B673,Historical!$B$7:$B$1244,0)))^(1/5)-1)*100)</f>
        <v>n/a</v>
      </c>
      <c r="V673" s="667" t="str">
        <f>IF(INDEX(Historical!$N$7:$N$1213,MATCH(B673,Historical!$B$7:$B$1244,0))=0,"n/a",((INDEX(Historical!$C$7:$C$1222,MATCH(B673,Historical!$B$7:$B$1244,0))/INDEX(Historical!$N$7:$N$1213,MATCH(B673,Historical!$B$7:$B$1244,0)))^(1/10)-1)*100)</f>
        <v>n/a</v>
      </c>
      <c r="W673" s="668" t="str">
        <f>IF(OR(U673&lt;=0,U673="n/a",V673&lt;=0,V673="n/a"),"n/a",U673/V673)</f>
        <v>n/a</v>
      </c>
      <c r="X673" s="669" t="str">
        <f>IF(OR(AJ673&lt;=0,AJ673="n/a",U673&lt;=0,U673="n/a"),"n/a",U673/AJ673)</f>
        <v>n/a</v>
      </c>
      <c r="Y673" s="640"/>
      <c r="Z673" s="618">
        <f>IF(OR(AC673&lt;0.01,AC673="n/a"),"n/a",M673/AC673*100)</f>
        <v>145.79439252336448</v>
      </c>
      <c r="AA673" s="841">
        <f>IF(OR(AC673&lt;0.01,AC673="n/a"),"n/a",I673/AC673)</f>
        <v>31.33644859813084</v>
      </c>
      <c r="AB673" s="842">
        <v>12</v>
      </c>
      <c r="AC673" s="821">
        <v>1.07</v>
      </c>
      <c r="AD673" s="821">
        <v>4.43</v>
      </c>
      <c r="AE673" s="821">
        <v>15.82</v>
      </c>
      <c r="AF673" s="821">
        <v>1.48</v>
      </c>
      <c r="AG673" s="821">
        <v>5.5</v>
      </c>
      <c r="AH673" s="821">
        <v>-27.700000000000003</v>
      </c>
      <c r="AI673" s="821">
        <v>2.94</v>
      </c>
      <c r="AJ673" s="821">
        <v>48.4</v>
      </c>
      <c r="AK673" s="821">
        <v>7.1</v>
      </c>
      <c r="AL673" s="833">
        <v>35020</v>
      </c>
      <c r="AM673" s="827">
        <v>0.36</v>
      </c>
      <c r="AN673" s="821">
        <v>0.66</v>
      </c>
      <c r="AO673" s="705" t="str">
        <f>IF(U673="n/a","n/a",IF(AA673&lt;0,"n/a",IF(AA673="n/a","n/a",J673+U673-AA673)))</f>
        <v>n/a</v>
      </c>
      <c r="AP673" s="706" t="str">
        <f>IF(U673="n/a","n/a",J673+U673)</f>
        <v>n/a</v>
      </c>
      <c r="AQ673" s="843">
        <f>IF(OR(AC673&lt;0.01,AC673="n/a",AF673="n/a"),"n/a",(I673/SQRT(22.5*AC673*(I673/AF673))-1)*100)</f>
        <v>43.570259881098153</v>
      </c>
      <c r="AR673" s="618">
        <f>INDEX(Historical!$C$7:$C$1222,MATCH(B673,Historical!$B$7:$B$1244,0))*IF(AH673="n/a",1.03,IF(AH673&lt;0,1.01,IF(AH673&gt;10,1.1,(1+AH673/100))))</f>
        <v>1.4846999999999999</v>
      </c>
      <c r="AS673" s="841">
        <f>IF($AI673="n/a",1.03*AR673,IF($AI673&lt;0,1.01*AR673,IF($AI673&gt;10,1.1*AR673,(1+$AI673/100)*AR673)))</f>
        <v>1.5283501800000001</v>
      </c>
      <c r="AT673" s="841">
        <f>IF($AK673="n/a",1.03*AS673,IF($AK673&lt;0,1.01*AS673,IF($AK673&gt;10,1.1*AS673,(1+$AK673/100)*AS673)))</f>
        <v>1.6368630427799999</v>
      </c>
      <c r="AU673" s="841">
        <f>IF($AK673="n/a",1.03*AT673,IF($AK673&lt;0,1.01*AT673,IF($AK673&gt;10,1.1*AT673,(1+$AK673/100)*AT673)))</f>
        <v>1.7530803188173798</v>
      </c>
      <c r="AV673" s="841">
        <f>IF($AK673="n/a",1.03*AU673,IF($AK673&lt;0,1.01*AU673,IF($AK673&gt;10,1.1*AU673,(1+$AK673/100)*AU673)))</f>
        <v>1.8775490214534136</v>
      </c>
      <c r="AW673" s="618">
        <f>SUM(AR673:AV673)</f>
        <v>8.2805425630507941</v>
      </c>
      <c r="AX673" s="713">
        <f>AW673/I673*100</f>
        <v>24.695921750822528</v>
      </c>
      <c r="AY673" s="887">
        <v>0.98</v>
      </c>
      <c r="AZ673" s="827">
        <v>26.91</v>
      </c>
      <c r="BA673" s="827">
        <v>-6.05</v>
      </c>
      <c r="BB673" s="827">
        <v>0.25</v>
      </c>
      <c r="BC673" s="827">
        <v>3.8600000000000003</v>
      </c>
      <c r="BD673" s="861"/>
      <c r="BE673" s="594">
        <v>2018</v>
      </c>
      <c r="BF673" s="853">
        <f>IF(BE673&gt;2020,0,IF(BE673&gt;2008,1,IF(BE673&gt;2001,2,IF(BE673&gt;1990,3,IF(BE673&gt;1980,4,IF(BE673&gt;1973,5,IF(BE673&gt;1970,6,IF(BE673&gt;1960,7,IF(BE673&gt;1958,8,IF(BE673&gt;1953,9,10))))))))))</f>
        <v>1</v>
      </c>
      <c r="BG673" s="837">
        <v>3.3000000000000003</v>
      </c>
      <c r="BH673" s="820" t="s">
        <v>4443</v>
      </c>
      <c r="BI673" s="820" t="s">
        <v>4445</v>
      </c>
    </row>
    <row r="674" spans="1:61" s="819" customFormat="1" ht="12.75" customHeight="1" x14ac:dyDescent="0.2">
      <c r="A674" s="819" t="s">
        <v>5150</v>
      </c>
      <c r="B674" s="575" t="s">
        <v>2886</v>
      </c>
      <c r="C674" s="885" t="s">
        <v>122</v>
      </c>
      <c r="D674" s="885" t="s">
        <v>4230</v>
      </c>
      <c r="E674" s="699">
        <v>10</v>
      </c>
      <c r="F674" s="1122">
        <v>518</v>
      </c>
      <c r="G674" s="1097" t="s">
        <v>105</v>
      </c>
      <c r="H674" s="1097" t="s">
        <v>105</v>
      </c>
      <c r="I674" t="n">
        <v>170.14</v>
      </c>
      <c r="J674" s="618">
        <f>(M674/I674)*100</f>
        <v>0.95074899121109957</v>
      </c>
      <c r="K674" s="832">
        <v>0.43</v>
      </c>
      <c r="L674" s="842">
        <v>4</v>
      </c>
      <c r="M674" s="609">
        <f>K674*L674</f>
        <v>1.72</v>
      </c>
      <c r="N674" s="825" t="s">
        <v>225</v>
      </c>
      <c r="O674" s="700">
        <v>0.4</v>
      </c>
      <c r="P674" s="603">
        <v>44988</v>
      </c>
      <c r="Q674" s="603">
        <v>45005</v>
      </c>
      <c r="R674" s="609">
        <f>(K674-O674)/O674*100</f>
        <v>7.4999999999999929</v>
      </c>
      <c r="S674" s="667">
        <f>IF(INDEX(Historical!$D$7:$D$1220,MATCH(B674,Historical!$B$7:$B$1244,0))=0,"n/a",(INDEX(Historical!$C$7:$C$1222,MATCH(B674,Historical!$B$7:$B$1244,0))/INDEX(Historical!$D$7:$D$1220,MATCH(B674,Historical!$B$7:$B$1244,0))-1)*100)</f>
        <v>8.1081081081081141</v>
      </c>
      <c r="T674" s="667">
        <f>IF(INDEX(Historical!$F$7:$F$1213,MATCH(B674,Historical!$B$7:$B$1244,0))=0,"n/a",((INDEX(Historical!$C$7:$C$1222,MATCH(B674,Historical!$B$7:$B$1244,0))/INDEX(Historical!$F$7:$F$1213,MATCH(B674,Historical!$B$7:$B$1244,0)))^(1/3)-1)*100)</f>
        <v>8.8677964177928281</v>
      </c>
      <c r="U674" s="667">
        <f>IF(INDEX(Historical!$H$7:$H$1213,MATCH(B674,Historical!$B$7:$B$1244,0))=0,"n/a",((INDEX(Historical!$C$7:$C$1222,MATCH(B674,Historical!$B$7:$B$1244,0))/INDEX(Historical!$H$7:$H$1213,MATCH(B674,Historical!$B$7:$B$1244,0)))^(1/5)-1)*100)</f>
        <v>9.8560543306117854</v>
      </c>
      <c r="V674" s="667">
        <f>IF(INDEX(Historical!$N$7:$N$1213,MATCH(B674,Historical!$B$7:$B$1244,0))=0,"n/a",((INDEX(Historical!$C$7:$C$1222,MATCH(B674,Historical!$B$7:$B$1244,0))/INDEX(Historical!$N$7:$N$1213,MATCH(B674,Historical!$B$7:$B$1244,0)))^(1/10)-1)*100)</f>
        <v>44.612554959192472</v>
      </c>
      <c r="W674" s="668">
        <f>IF(OR(U674&lt;=0,U674="n/a",V674&lt;=0,V674="n/a"),"n/a",U674/V674)</f>
        <v>0.22092557441794605</v>
      </c>
      <c r="X674" s="669">
        <f>IF(OR(AJ674&lt;=0,AJ674="n/a",U674&lt;=0,U674="n/a"),"n/a",U674/AJ674)</f>
        <v>0.96627983633448888</v>
      </c>
      <c r="Y674" s="628"/>
      <c r="Z674" s="618">
        <f>IF(OR(AC674&lt;0.01,AC674="n/a"),"n/a",M674/AC674*100)</f>
        <v>38.651685393258425</v>
      </c>
      <c r="AA674" s="841">
        <f>IF(OR(AC674&lt;0.01,AC674="n/a"),"n/a",I674/AC674)</f>
        <v>40.653932584269661</v>
      </c>
      <c r="AB674" s="842">
        <v>12</v>
      </c>
      <c r="AC674" s="821">
        <v>4.45</v>
      </c>
      <c r="AD674" s="821">
        <v>2.72</v>
      </c>
      <c r="AE674" s="821">
        <v>3.28</v>
      </c>
      <c r="AF674" s="821">
        <v>3.52</v>
      </c>
      <c r="AG674" s="821">
        <v>8.9</v>
      </c>
      <c r="AH674" s="821">
        <v>14.399999999999999</v>
      </c>
      <c r="AI674" s="821">
        <v>21.83</v>
      </c>
      <c r="AJ674" s="821">
        <v>10.199999999999999</v>
      </c>
      <c r="AK674" s="821">
        <v>15</v>
      </c>
      <c r="AL674" s="833">
        <v>23990</v>
      </c>
      <c r="AM674" s="827">
        <v>0.22999999999999998</v>
      </c>
      <c r="AN674" s="821">
        <v>0.62</v>
      </c>
      <c r="AO674" s="705">
        <f>IF(U674="n/a","n/a",IF(AA674&lt;0,"n/a",IF(AA674="n/a","n/a",J674+U674-AA674)))</f>
        <v>-29.847129262446778</v>
      </c>
      <c r="AP674" s="706">
        <f>IF(U674="n/a","n/a",J674+U674)</f>
        <v>10.806803321822885</v>
      </c>
      <c r="AQ674" s="843">
        <f>IF(OR(AC674&lt;0.01,AC674="n/a",AF674="n/a"),"n/a",(I674/SQRT(22.5*AC674*(I674/AF674))-1)*100)</f>
        <v>152.19202797923577</v>
      </c>
      <c r="AR674" s="618">
        <f>INDEX(Historical!$C$7:$C$1222,MATCH(B674,Historical!$B$7:$B$1244,0))*IF(AH674="n/a",1.03,IF(AH674&lt;0,1.01,IF(AH674&gt;10,1.1,(1+AH674/100))))</f>
        <v>1.7600000000000002</v>
      </c>
      <c r="AS674" s="841">
        <f>IF($AI674="n/a",1.03*AR674,IF($AI674&lt;0,1.01*AR674,IF($AI674&gt;10,1.1*AR674,(1+$AI674/100)*AR674)))</f>
        <v>1.9360000000000004</v>
      </c>
      <c r="AT674" s="841">
        <f>IF($AK674="n/a",1.03*AS674,IF($AK674&lt;0,1.01*AS674,IF($AK674&gt;10,1.1*AS674,(1+$AK674/100)*AS674)))</f>
        <v>2.1296000000000004</v>
      </c>
      <c r="AU674" s="841">
        <f>IF($AK674="n/a",1.03*AT674,IF($AK674&lt;0,1.01*AT674,IF($AK674&gt;10,1.1*AT674,(1+$AK674/100)*AT674)))</f>
        <v>2.3425600000000006</v>
      </c>
      <c r="AV674" s="841">
        <f>IF($AK674="n/a",1.03*AU674,IF($AK674&lt;0,1.01*AU674,IF($AK674&gt;10,1.1*AU674,(1+$AK674/100)*AU674)))</f>
        <v>2.5768160000000009</v>
      </c>
      <c r="AW674" s="618">
        <f>SUM(AR674:AV674)</f>
        <v>10.744976000000003</v>
      </c>
      <c r="AX674" s="713">
        <f>AW674/I674*100</f>
        <v>5.9394041235973711</v>
      </c>
      <c r="AY674" s="887">
        <v>0.76</v>
      </c>
      <c r="AZ674" s="827">
        <v>31.53</v>
      </c>
      <c r="BA674" s="827">
        <v>-8.52</v>
      </c>
      <c r="BB674" s="827">
        <v>0.16999999999999998</v>
      </c>
      <c r="BC674" s="827">
        <v>7.7799999999999994</v>
      </c>
      <c r="BD674" s="861"/>
      <c r="BE674" s="594">
        <v>2014</v>
      </c>
      <c r="BF674" s="853">
        <f>IF(BE674&gt;2020,0,IF(BE674&gt;2008,1,IF(BE674&gt;2001,2,IF(BE674&gt;1990,3,IF(BE674&gt;1980,4,IF(BE674&gt;1973,5,IF(BE674&gt;1970,6,IF(BE674&gt;1960,7,IF(BE674&gt;1958,8,IF(BE674&gt;1953,9,10))))))))))</f>
        <v>1</v>
      </c>
      <c r="BG674" s="837">
        <v>4.2</v>
      </c>
      <c r="BH674" s="820" t="s">
        <v>4443</v>
      </c>
      <c r="BI674" s="820" t="s">
        <v>4444</v>
      </c>
    </row>
    <row r="675" spans="1:61" s="819" customFormat="1" ht="12.75" customHeight="1" x14ac:dyDescent="0.2">
      <c r="A675" s="836" t="s">
        <v>5207</v>
      </c>
      <c r="B675" s="575" t="s">
        <v>5206</v>
      </c>
      <c r="C675" s="885" t="s">
        <v>4055</v>
      </c>
      <c r="D675" s="885" t="s">
        <v>4196</v>
      </c>
      <c r="E675" s="699">
        <v>7</v>
      </c>
      <c r="F675" s="1122">
        <v>610</v>
      </c>
      <c r="G675" s="1116" t="s">
        <v>105</v>
      </c>
      <c r="H675" s="1116" t="s">
        <v>105</v>
      </c>
      <c r="I675" s="829">
        <v>21.23</v>
      </c>
      <c r="J675" s="618">
        <f>(M675/I675)*100</f>
        <v>1.8841262364578428</v>
      </c>
      <c r="K675" s="832">
        <v>0.1</v>
      </c>
      <c r="L675" s="842">
        <v>4</v>
      </c>
      <c r="M675" s="609">
        <f>K675*L675</f>
        <v>0.4</v>
      </c>
      <c r="N675" s="825" t="s">
        <v>316</v>
      </c>
      <c r="O675" s="700">
        <v>9.5000000000000001E-2</v>
      </c>
      <c r="P675" s="891">
        <v>44536</v>
      </c>
      <c r="Q675" s="891">
        <v>44547</v>
      </c>
      <c r="R675" s="609">
        <f>(K675-O675)/O675*100</f>
        <v>5.2631578947368469</v>
      </c>
      <c r="S675" s="667">
        <f>IF(INDEX(Historical!$D$7:$D$1220,MATCH(B675,Historical!$B$7:$B$1244,0))=0,"n/a",(INDEX(Historical!$C$7:$C$1222,MATCH(B675,Historical!$B$7:$B$1244,0))/INDEX(Historical!$D$7:$D$1220,MATCH(B675,Historical!$B$7:$B$1244,0))-1)*100)</f>
        <v>3.8961038961039085</v>
      </c>
      <c r="T675" s="667">
        <f>IF(INDEX(Historical!$F$7:$F$1213,MATCH(B675,Historical!$B$7:$B$1244,0))=0,"n/a",((INDEX(Historical!$C$7:$C$1222,MATCH(B675,Historical!$B$7:$B$1244,0))/INDEX(Historical!$F$7:$F$1213,MATCH(B675,Historical!$B$7:$B$1244,0)))^(1/3)-1)*100)</f>
        <v>2.6327791369625153</v>
      </c>
      <c r="U675" s="667">
        <f>IF(INDEX(Historical!$H$7:$H$1213,MATCH(B675,Historical!$B$7:$B$1244,0))=0,"n/a",((INDEX(Historical!$C$7:$C$1222,MATCH(B675,Historical!$B$7:$B$1244,0))/INDEX(Historical!$H$7:$H$1213,MATCH(B675,Historical!$B$7:$B$1244,0)))^(1/5)-1)*100)</f>
        <v>9.4218270822189698</v>
      </c>
      <c r="V675" s="667" t="str">
        <f>IF(INDEX(Historical!$N$7:$N$1213,MATCH(B675,Historical!$B$7:$B$1244,0))=0,"n/a",((INDEX(Historical!$C$7:$C$1222,MATCH(B675,Historical!$B$7:$B$1244,0))/INDEX(Historical!$N$7:$N$1213,MATCH(B675,Historical!$B$7:$B$1244,0)))^(1/10)-1)*100)</f>
        <v>n/a</v>
      </c>
      <c r="W675" s="668" t="str">
        <f>IF(OR(U675&lt;=0,U675="n/a",V675&lt;=0,V675="n/a"),"n/a",U675/V675)</f>
        <v>n/a</v>
      </c>
      <c r="X675" s="669">
        <f>IF(OR(AJ675&lt;=0,AJ675="n/a",U675&lt;=0,U675="n/a"),"n/a",U675/AJ675)</f>
        <v>0.62396205842509733</v>
      </c>
      <c r="Y675" s="640" t="s">
        <v>5356</v>
      </c>
      <c r="Z675" s="618">
        <f>IF(OR(AC675&lt;0.01,AC675="n/a"),"n/a",M675/AC675*100)</f>
        <v>13.422818791946309</v>
      </c>
      <c r="AA675" s="841">
        <f>IF(OR(AC675&lt;0.01,AC675="n/a"),"n/a",I675/AC675)</f>
        <v>7.1241610738255039</v>
      </c>
      <c r="AB675" s="842">
        <v>12</v>
      </c>
      <c r="AC675" s="821">
        <v>2.98</v>
      </c>
      <c r="AD675" s="821" t="s">
        <v>135</v>
      </c>
      <c r="AE675" s="821">
        <v>0.86</v>
      </c>
      <c r="AF675" s="821">
        <v>1.47</v>
      </c>
      <c r="AG675" s="821">
        <v>22.6</v>
      </c>
      <c r="AH675" s="821">
        <v>45.5</v>
      </c>
      <c r="AI675" s="821">
        <v>9.26</v>
      </c>
      <c r="AJ675" s="821">
        <v>15.1</v>
      </c>
      <c r="AK675" s="821">
        <v>-11.899999999999999</v>
      </c>
      <c r="AL675" s="833">
        <v>3000</v>
      </c>
      <c r="AM675" s="827">
        <v>0.2</v>
      </c>
      <c r="AN675" s="821">
        <v>0.24</v>
      </c>
      <c r="AO675" s="705">
        <f>IF(U675="n/a","n/a",IF(AA675&lt;0,"n/a",IF(AA675="n/a","n/a",J675+U675-AA675)))</f>
        <v>4.1817922448513096</v>
      </c>
      <c r="AP675" s="706">
        <f>IF(U675="n/a","n/a",J675+U675)</f>
        <v>11.305953318676814</v>
      </c>
      <c r="AQ675" s="843">
        <f>IF(OR(AC675&lt;0.01,AC675="n/a",AF675="n/a"),"n/a",(I675/SQRT(22.5*AC675*(I675/AF675))-1)*100)</f>
        <v>-31.776456398351783</v>
      </c>
      <c r="AR675" s="618">
        <f>INDEX(Historical!$C$7:$C$1222,MATCH(B675,Historical!$B$7:$B$1244,0))*IF(AH675="n/a",1.03,IF(AH675&lt;0,1.01,IF(AH675&gt;10,1.1,(1+AH675/100))))</f>
        <v>0.44000000000000006</v>
      </c>
      <c r="AS675" s="841">
        <f>IF($AI675="n/a",1.03*AR675,IF($AI675&lt;0,1.01*AR675,IF($AI675&gt;10,1.1*AR675,(1+$AI675/100)*AR675)))</f>
        <v>0.48074400000000006</v>
      </c>
      <c r="AT675" s="841">
        <f>IF($AK675="n/a",1.03*AS675,IF($AK675&lt;0,1.01*AS675,IF($AK675&gt;10,1.1*AS675,(1+$AK675/100)*AS675)))</f>
        <v>0.48555144000000006</v>
      </c>
      <c r="AU675" s="841">
        <f>IF($AK675="n/a",1.03*AT675,IF($AK675&lt;0,1.01*AT675,IF($AK675&gt;10,1.1*AT675,(1+$AK675/100)*AT675)))</f>
        <v>0.49040695440000004</v>
      </c>
      <c r="AV675" s="841">
        <f>IF($AK675="n/a",1.03*AU675,IF($AK675&lt;0,1.01*AU675,IF($AK675&gt;10,1.1*AU675,(1+$AK675/100)*AU675)))</f>
        <v>0.49531102394400006</v>
      </c>
      <c r="AW675" s="618">
        <f>SUM(AR675:AV675)</f>
        <v>2.3920134183440003</v>
      </c>
      <c r="AX675" s="713">
        <f>AW675/I675*100</f>
        <v>11.26713809865285</v>
      </c>
      <c r="AY675" s="887">
        <v>1.3</v>
      </c>
      <c r="AZ675" s="827">
        <v>26.939999999999998</v>
      </c>
      <c r="BA675" s="827">
        <v>-13.26</v>
      </c>
      <c r="BB675" s="827">
        <v>-3.64</v>
      </c>
      <c r="BC675" s="827">
        <v>3.6900000000000004</v>
      </c>
      <c r="BD675" s="861"/>
      <c r="BE675" s="594">
        <v>2016</v>
      </c>
      <c r="BF675" s="853">
        <f>IF(BE675&gt;2020,0,IF(BE675&gt;2008,1,IF(BE675&gt;2001,2,IF(BE675&gt;1990,3,IF(BE675&gt;1980,4,IF(BE675&gt;1973,5,IF(BE675&gt;1970,6,IF(BE675&gt;1960,7,IF(BE675&gt;1958,8,IF(BE675&gt;1953,9,10))))))))))</f>
        <v>1</v>
      </c>
      <c r="BG675" s="837">
        <v>11.700000000000001</v>
      </c>
      <c r="BH675" s="820" t="s">
        <v>4443</v>
      </c>
      <c r="BI675" s="820" t="s">
        <v>4444</v>
      </c>
    </row>
    <row r="676" spans="1:61" s="819" customFormat="1" ht="12.75" customHeight="1" x14ac:dyDescent="0.2">
      <c r="A676" s="826" t="s">
        <v>5152</v>
      </c>
      <c r="B676" s="575" t="s">
        <v>822</v>
      </c>
      <c r="C676" s="885" t="s">
        <v>4201</v>
      </c>
      <c r="D676" s="885" t="s">
        <v>4210</v>
      </c>
      <c r="E676" s="699">
        <v>18</v>
      </c>
      <c r="F676" s="1122">
        <v>221</v>
      </c>
      <c r="G676" s="1067" t="s">
        <v>114</v>
      </c>
      <c r="H676" s="1067" t="s">
        <v>36</v>
      </c>
      <c r="I676" t="n">
        <v>37.92</v>
      </c>
      <c r="J676" s="618">
        <f>(M676/I676)*100</f>
        <v>6.7250708580262817</v>
      </c>
      <c r="K676" s="832">
        <v>0.65249999999999997</v>
      </c>
      <c r="L676" s="842">
        <v>4</v>
      </c>
      <c r="M676" s="609">
        <f>K676*L676</f>
        <v>2.61</v>
      </c>
      <c r="N676" s="825" t="s">
        <v>138</v>
      </c>
      <c r="O676" s="700">
        <v>0.64</v>
      </c>
      <c r="P676" s="603">
        <v>44840</v>
      </c>
      <c r="Q676" s="603">
        <v>44866</v>
      </c>
      <c r="R676" s="609">
        <f>(K676-O676)/O676*100</f>
        <v>1.9531249999999931</v>
      </c>
      <c r="S676" s="667">
        <f>IF(INDEX(Historical!$D$7:$D$1220,MATCH(B676,Historical!$B$7:$B$1244,0))=0,"n/a",(INDEX(Historical!$C$7:$C$1222,MATCH(B676,Historical!$B$7:$B$1244,0))/INDEX(Historical!$D$7:$D$1220,MATCH(B676,Historical!$B$7:$B$1244,0))-1)*100)</f>
        <v>1.9821605550049526</v>
      </c>
      <c r="T676" s="667">
        <f>IF(INDEX(Historical!$F$7:$F$1213,MATCH(B676,Historical!$B$7:$B$1244,0))=0,"n/a",((INDEX(Historical!$C$7:$C$1222,MATCH(B676,Historical!$B$7:$B$1244,0))/INDEX(Historical!$F$7:$F$1213,MATCH(B676,Historical!$B$7:$B$1244,0)))^(1/3)-1)*100)</f>
        <v>2.0227907756558805</v>
      </c>
      <c r="U676" s="667">
        <f>IF(INDEX(Historical!$H$7:$H$1213,MATCH(B676,Historical!$B$7:$B$1244,0))=0,"n/a",((INDEX(Historical!$C$7:$C$1222,MATCH(B676,Historical!$B$7:$B$1244,0))/INDEX(Historical!$H$7:$H$1213,MATCH(B676,Historical!$B$7:$B$1244,0)))^(1/5)-1)*100)</f>
        <v>2.0657267223898046</v>
      </c>
      <c r="V676" s="667">
        <f>IF(INDEX(Historical!$N$7:$N$1213,MATCH(B676,Historical!$B$7:$B$1244,0))=0,"n/a",((INDEX(Historical!$C$7:$C$1222,MATCH(B676,Historical!$B$7:$B$1244,0))/INDEX(Historical!$N$7:$N$1213,MATCH(B676,Historical!$B$7:$B$1244,0)))^(1/10)-1)*100)</f>
        <v>2.4726655364869288</v>
      </c>
      <c r="W676" s="668">
        <f>IF(OR(U676&lt;=0,U676="n/a",V676&lt;=0,V676="n/a"),"n/a",U676/V676)</f>
        <v>0.83542504714354227</v>
      </c>
      <c r="X676" s="669">
        <f>IF(OR(AJ676&lt;=0,AJ676="n/a",U676&lt;=0,U676="n/a"),"n/a",U676/AJ676)</f>
        <v>0.22453551330323965</v>
      </c>
      <c r="Y676" s="631"/>
      <c r="Z676" s="618">
        <f>IF(OR(AC676&lt;0.01,AC676="n/a"),"n/a",M676/AC676*100)</f>
        <v>51.581027667984195</v>
      </c>
      <c r="AA676" s="841">
        <f>IF(OR(AC676&lt;0.01,AC676="n/a"),"n/a",I676/AC676)</f>
        <v>7.6699604743083016</v>
      </c>
      <c r="AB676" s="842">
        <v>12</v>
      </c>
      <c r="AC676" s="821">
        <v>5.0599999999999996</v>
      </c>
      <c r="AD676" s="821">
        <v>9.32</v>
      </c>
      <c r="AE676" s="821">
        <v>1.19</v>
      </c>
      <c r="AF676" s="821">
        <v>1.79</v>
      </c>
      <c r="AG676" s="822">
        <v>24.4</v>
      </c>
      <c r="AH676" s="821">
        <v>-4.9000000000000004</v>
      </c>
      <c r="AI676" s="821">
        <v>0.80999999999999994</v>
      </c>
      <c r="AJ676" s="821">
        <v>9.1999999999999993</v>
      </c>
      <c r="AK676" s="821">
        <v>0.82000000000000006</v>
      </c>
      <c r="AL676" s="833">
        <v>162410</v>
      </c>
      <c r="AM676" s="827">
        <v>0.03</v>
      </c>
      <c r="AN676" s="821">
        <v>1.65</v>
      </c>
      <c r="AO676" s="705">
        <f>IF(U676="n/a","n/a",IF(AA676&lt;0,"n/a",IF(AA676="n/a","n/a",J676+U676-AA676)))</f>
        <v>1.1208371061077846</v>
      </c>
      <c r="AP676" s="706">
        <f>IF(U676="n/a","n/a",J676+U676)</f>
        <v>8.7907975804160863</v>
      </c>
      <c r="AQ676" s="843">
        <f>IF(OR(AC676&lt;0.01,AC676="n/a",AF676="n/a"),"n/a",(I676/SQRT(22.5*AC676*(I676/AF676))-1)*100)</f>
        <v>-21.885470837830091</v>
      </c>
      <c r="AR676" s="618">
        <f>INDEX(Historical!$C$7:$C$1222,MATCH(B676,Historical!$B$7:$B$1244,0))*IF(AH676="n/a",1.03,IF(AH676&lt;0,1.01,IF(AH676&gt;10,1.1,(1+AH676/100))))</f>
        <v>2.5982249999999998</v>
      </c>
      <c r="AS676" s="841">
        <f>IF($AI676="n/a",1.03*AR676,IF($AI676&lt;0,1.01*AR676,IF($AI676&gt;10,1.1*AR676,(1+$AI676/100)*AR676)))</f>
        <v>2.6192706224999998</v>
      </c>
      <c r="AT676" s="841">
        <f>IF($AK676="n/a",1.03*AS676,IF($AK676&lt;0,1.01*AS676,IF($AK676&gt;10,1.1*AS676,(1+$AK676/100)*AS676)))</f>
        <v>2.6407486416044996</v>
      </c>
      <c r="AU676" s="841">
        <f>IF($AK676="n/a",1.03*AT676,IF($AK676&lt;0,1.01*AT676,IF($AK676&gt;10,1.1*AT676,(1+$AK676/100)*AT676)))</f>
        <v>2.6624027804656567</v>
      </c>
      <c r="AV676" s="841">
        <f>IF($AK676="n/a",1.03*AU676,IF($AK676&lt;0,1.01*AU676,IF($AK676&gt;10,1.1*AU676,(1+$AK676/100)*AU676)))</f>
        <v>2.6842344832654752</v>
      </c>
      <c r="AW676" s="618">
        <f>SUM(AR676:AV676)</f>
        <v>13.204881527835632</v>
      </c>
      <c r="AX676" s="713">
        <f>AW676/I676*100</f>
        <v>34.024430630857069</v>
      </c>
      <c r="AY676" s="887">
        <v>0.33</v>
      </c>
      <c r="AZ676" s="827">
        <v>18.360000000000003</v>
      </c>
      <c r="BA676" s="827">
        <v>-30.080000000000002</v>
      </c>
      <c r="BB676" s="827">
        <v>-2.91</v>
      </c>
      <c r="BC676" s="827">
        <v>-8.93</v>
      </c>
      <c r="BD676" s="861"/>
      <c r="BE676" s="594">
        <v>2005</v>
      </c>
      <c r="BF676" s="853">
        <f>IF(BE676&gt;2020,0,IF(BE676&gt;2008,1,IF(BE676&gt;2001,2,IF(BE676&gt;1990,3,IF(BE676&gt;1980,4,IF(BE676&gt;1973,5,IF(BE676&gt;1970,6,IF(BE676&gt;1960,7,IF(BE676&gt;1958,8,IF(BE676&gt;1953,9,10))))))))))</f>
        <v>2</v>
      </c>
      <c r="BG676" s="837">
        <v>5.7</v>
      </c>
      <c r="BH676" s="820" t="s">
        <v>4443</v>
      </c>
      <c r="BI676" s="820" t="s">
        <v>4444</v>
      </c>
    </row>
    <row r="677" spans="1:61" s="819" customFormat="1" ht="12.75" customHeight="1" x14ac:dyDescent="0.2">
      <c r="A677" s="819" t="s">
        <v>5153</v>
      </c>
      <c r="B677" s="575" t="s">
        <v>384</v>
      </c>
      <c r="C677" s="885" t="s">
        <v>107</v>
      </c>
      <c r="D677" s="885" t="s">
        <v>4197</v>
      </c>
      <c r="E677" s="699">
        <v>31</v>
      </c>
      <c r="F677" s="1122">
        <v>90</v>
      </c>
      <c r="G677" s="1104" t="s">
        <v>36</v>
      </c>
      <c r="H677" s="1104" t="s">
        <v>114</v>
      </c>
      <c r="I677" t="n">
        <v>44.04</v>
      </c>
      <c r="J677" s="618">
        <f>(M677/I677)*100</f>
        <v>3.0478955007256894</v>
      </c>
      <c r="K677" s="839">
        <v>0.42</v>
      </c>
      <c r="L677" s="842">
        <v>4</v>
      </c>
      <c r="M677" s="609">
        <f>K677*L677</f>
        <v>1.68</v>
      </c>
      <c r="N677" s="825" t="s">
        <v>167</v>
      </c>
      <c r="O677" s="701">
        <v>0.41</v>
      </c>
      <c r="P677" s="891">
        <v>44505</v>
      </c>
      <c r="Q677" s="891">
        <v>44519</v>
      </c>
      <c r="R677" s="609">
        <f>(K677-O677)/O677*100</f>
        <v>2.4390243902439046</v>
      </c>
      <c r="S677" s="667">
        <f>IF(INDEX(Historical!$D$7:$D$1220,MATCH(B677,Historical!$B$7:$B$1244,0))=0,"n/a",(INDEX(Historical!$C$7:$C$1222,MATCH(B677,Historical!$B$7:$B$1244,0))/INDEX(Historical!$D$7:$D$1220,MATCH(B677,Historical!$B$7:$B$1244,0))-1)*100)</f>
        <v>1.8181818181818299</v>
      </c>
      <c r="T677" s="667">
        <f>IF(INDEX(Historical!$F$7:$F$1213,MATCH(B677,Historical!$B$7:$B$1244,0))=0,"n/a",((INDEX(Historical!$C$7:$C$1222,MATCH(B677,Historical!$B$7:$B$1244,0))/INDEX(Historical!$F$7:$F$1213,MATCH(B677,Historical!$B$7:$B$1244,0)))^(1/3)-1)*100)</f>
        <v>1.0122145351076473</v>
      </c>
      <c r="U677" s="667">
        <f>IF(INDEX(Historical!$H$7:$H$1213,MATCH(B677,Historical!$B$7:$B$1244,0))=0,"n/a",((INDEX(Historical!$C$7:$C$1222,MATCH(B677,Historical!$B$7:$B$1244,0))/INDEX(Historical!$H$7:$H$1213,MATCH(B677,Historical!$B$7:$B$1244,0)))^(1/5)-1)*100)</f>
        <v>1.3635765290271884</v>
      </c>
      <c r="V677" s="667">
        <f>IF(INDEX(Historical!$N$7:$N$1213,MATCH(B677,Historical!$B$7:$B$1244,0))=0,"n/a",((INDEX(Historical!$C$7:$C$1222,MATCH(B677,Historical!$B$7:$B$1244,0))/INDEX(Historical!$N$7:$N$1213,MATCH(B677,Historical!$B$7:$B$1244,0)))^(1/10)-1)*100)</f>
        <v>1.2755841015251956</v>
      </c>
      <c r="W677" s="668">
        <f>IF(OR(U677&lt;=0,U677="n/a",V677&lt;=0,V677="n/a"),"n/a",U677/V677)</f>
        <v>1.068982066644435</v>
      </c>
      <c r="X677" s="669">
        <f>IF(OR(AJ677&lt;=0,AJ677="n/a",U677&lt;=0,U677="n/a"),"n/a",U677/AJ677)</f>
        <v>0.19479664700388402</v>
      </c>
      <c r="Y677" s="640" t="s">
        <v>5358</v>
      </c>
      <c r="Z677" s="618">
        <f>IF(OR(AC677&lt;0.01,AC677="n/a"),"n/a",M677/AC677*100)</f>
        <v>37.004405286343612</v>
      </c>
      <c r="AA677" s="841">
        <f>IF(OR(AC677&lt;0.01,AC677="n/a"),"n/a",I677/AC677)</f>
        <v>12.140969162995594</v>
      </c>
      <c r="AB677" s="842">
        <v>12</v>
      </c>
      <c r="AC677" s="821">
        <v>4.54</v>
      </c>
      <c r="AD677" s="821">
        <v>4.05</v>
      </c>
      <c r="AE677" s="821">
        <v>6.77</v>
      </c>
      <c r="AF677" s="821">
        <v>2.75</v>
      </c>
      <c r="AG677" s="821">
        <v>13.700000000000001</v>
      </c>
      <c r="AH677" s="821">
        <v>7.9</v>
      </c>
      <c r="AI677" s="821">
        <v>-7.3999999999999995</v>
      </c>
      <c r="AJ677" s="821">
        <v>7.0000000000000009</v>
      </c>
      <c r="AK677" s="821">
        <v>3</v>
      </c>
      <c r="AL677" s="833">
        <v>1500</v>
      </c>
      <c r="AM677" s="827">
        <v>3.92</v>
      </c>
      <c r="AN677" s="821">
        <v>0</v>
      </c>
      <c r="AO677" s="705">
        <f>IF(U677="n/a","n/a",IF(AA677&lt;0,"n/a",IF(AA677="n/a","n/a",J677+U677-AA677)))</f>
        <v>-7.7294971332427167</v>
      </c>
      <c r="AP677" s="706">
        <f>IF(U677="n/a","n/a",J677+U677)</f>
        <v>4.4114720297528773</v>
      </c>
      <c r="AQ677" s="843">
        <f>IF(OR(AC677&lt;0.01,AC677="n/a",AF677="n/a"),"n/a",(I677/SQRT(22.5*AC677*(I677/AF677))-1)*100)</f>
        <v>21.81527946168309</v>
      </c>
      <c r="AR677" s="618">
        <f>INDEX(Historical!$C$7:$C$1222,MATCH(B677,Historical!$B$7:$B$1244,0))*IF(AH677="n/a",1.03,IF(AH677&lt;0,1.01,IF(AH677&gt;10,1.1,(1+AH677/100))))</f>
        <v>1.8127199999999999</v>
      </c>
      <c r="AS677" s="841">
        <f>IF($AI677="n/a",1.03*AR677,IF($AI677&lt;0,1.01*AR677,IF($AI677&gt;10,1.1*AR677,(1+$AI677/100)*AR677)))</f>
        <v>1.8308472</v>
      </c>
      <c r="AT677" s="841">
        <f>IF($AK677="n/a",1.03*AS677,IF($AK677&lt;0,1.01*AS677,IF($AK677&gt;10,1.1*AS677,(1+$AK677/100)*AS677)))</f>
        <v>1.8857726160000001</v>
      </c>
      <c r="AU677" s="841">
        <f>IF($AK677="n/a",1.03*AT677,IF($AK677&lt;0,1.01*AT677,IF($AK677&gt;10,1.1*AT677,(1+$AK677/100)*AT677)))</f>
        <v>1.9423457944800002</v>
      </c>
      <c r="AV677" s="841">
        <f>IF($AK677="n/a",1.03*AU677,IF($AK677&lt;0,1.01*AU677,IF($AK677&gt;10,1.1*AU677,(1+$AK677/100)*AU677)))</f>
        <v>2.0006161683144001</v>
      </c>
      <c r="AW677" s="618">
        <f>SUM(AR677:AV677)</f>
        <v>9.4723017787944013</v>
      </c>
      <c r="AX677" s="713">
        <f>AW677/I677*100</f>
        <v>17.184872603037739</v>
      </c>
      <c r="AY677" s="887">
        <v>0.64</v>
      </c>
      <c r="AZ677" s="827">
        <v>5.92</v>
      </c>
      <c r="BA677" s="827">
        <v>-13.69</v>
      </c>
      <c r="BB677" s="827">
        <v>-2.86</v>
      </c>
      <c r="BC677" s="827">
        <v>-4.32</v>
      </c>
      <c r="BD677" s="861"/>
      <c r="BE677" s="594">
        <v>1993</v>
      </c>
      <c r="BF677" s="853">
        <f>IF(BE677&gt;2020,0,IF(BE677&gt;2008,1,IF(BE677&gt;2001,2,IF(BE677&gt;1990,3,IF(BE677&gt;1980,4,IF(BE677&gt;1973,5,IF(BE677&gt;1970,6,IF(BE677&gt;1960,7,IF(BE677&gt;1958,8,IF(BE677&gt;1953,9,10))))))))))</f>
        <v>3</v>
      </c>
      <c r="BG677" s="837">
        <v>1.3</v>
      </c>
      <c r="BH677" s="820" t="s">
        <v>4443</v>
      </c>
      <c r="BI677" s="820" t="s">
        <v>4444</v>
      </c>
    </row>
    <row r="678" spans="1:61" s="819" customFormat="1" ht="12.75" customHeight="1" x14ac:dyDescent="0.2">
      <c r="A678" s="819" t="s">
        <v>5154</v>
      </c>
      <c r="B678" s="575" t="s">
        <v>1713</v>
      </c>
      <c r="C678" s="885" t="s">
        <v>107</v>
      </c>
      <c r="D678" s="885" t="s">
        <v>4190</v>
      </c>
      <c r="E678" s="699">
        <v>13</v>
      </c>
      <c r="F678" s="1122">
        <v>333</v>
      </c>
      <c r="G678" s="1122" t="s">
        <v>105</v>
      </c>
      <c r="H678" s="1122" t="s">
        <v>105</v>
      </c>
      <c r="I678" t="n">
        <v>30.13</v>
      </c>
      <c r="J678" s="618">
        <f>(M678/I678)*100</f>
        <v>2.8514399771884804</v>
      </c>
      <c r="K678" s="832">
        <v>0.25</v>
      </c>
      <c r="L678" s="842">
        <v>4</v>
      </c>
      <c r="M678" s="609">
        <f>K678*L678</f>
        <v>1</v>
      </c>
      <c r="N678" s="825" t="s">
        <v>426</v>
      </c>
      <c r="O678" s="700">
        <v>0.24</v>
      </c>
      <c r="P678" s="603">
        <v>44980</v>
      </c>
      <c r="Q678" s="603">
        <v>44995</v>
      </c>
      <c r="R678" s="609">
        <f>(K678-O678)/O678*100</f>
        <v>4.1666666666666705</v>
      </c>
      <c r="S678" s="667">
        <f>IF(INDEX(Historical!$D$7:$D$1220,MATCH(B678,Historical!$B$7:$B$1244,0))=0,"n/a",(INDEX(Historical!$C$7:$C$1222,MATCH(B678,Historical!$B$7:$B$1244,0))/INDEX(Historical!$D$7:$D$1220,MATCH(B678,Historical!$B$7:$B$1244,0))-1)*100)</f>
        <v>4.3478260869565188</v>
      </c>
      <c r="T678" s="667">
        <f>IF(INDEX(Historical!$F$7:$F$1213,MATCH(B678,Historical!$B$7:$B$1244,0))=0,"n/a",((INDEX(Historical!$C$7:$C$1222,MATCH(B678,Historical!$B$7:$B$1244,0))/INDEX(Historical!$F$7:$F$1213,MATCH(B678,Historical!$B$7:$B$1244,0)))^(1/3)-1)*100)</f>
        <v>5.3947861260881913</v>
      </c>
      <c r="U678" s="667">
        <f>IF(INDEX(Historical!$H$7:$H$1213,MATCH(B678,Historical!$B$7:$B$1244,0))=0,"n/a",((INDEX(Historical!$C$7:$C$1222,MATCH(B678,Historical!$B$7:$B$1244,0))/INDEX(Historical!$H$7:$H$1213,MATCH(B678,Historical!$B$7:$B$1244,0)))^(1/5)-1)*100)</f>
        <v>9.8560543306117854</v>
      </c>
      <c r="V678" s="667">
        <f>IF(INDEX(Historical!$N$7:$N$1213,MATCH(B678,Historical!$B$7:$B$1244,0))=0,"n/a",((INDEX(Historical!$C$7:$C$1222,MATCH(B678,Historical!$B$7:$B$1244,0))/INDEX(Historical!$N$7:$N$1213,MATCH(B678,Historical!$B$7:$B$1244,0)))^(1/10)-1)*100)</f>
        <v>11.612317403390438</v>
      </c>
      <c r="W678" s="668">
        <f>IF(OR(U678&lt;=0,U678="n/a",V678&lt;=0,V678="n/a"),"n/a",U678/V678)</f>
        <v>0.84875860590360042</v>
      </c>
      <c r="X678" s="669">
        <f>IF(OR(AJ678&lt;=0,AJ678="n/a",U678&lt;=0,U678="n/a"),"n/a",U678/AJ678)</f>
        <v>0.83525884157727004</v>
      </c>
      <c r="Y678" s="632"/>
      <c r="Z678" s="618">
        <f>IF(OR(AC678&lt;0.01,AC678="n/a"),"n/a",M678/AC678*100)</f>
        <v>26.041666666666668</v>
      </c>
      <c r="AA678" s="841">
        <f>IF(OR(AC678&lt;0.01,AC678="n/a"),"n/a",I678/AC678)</f>
        <v>9.1328125</v>
      </c>
      <c r="AB678" s="842">
        <v>9</v>
      </c>
      <c r="AC678" s="821">
        <v>3.84</v>
      </c>
      <c r="AD678" s="821">
        <v>1.32</v>
      </c>
      <c r="AE678" s="821">
        <v>3.09</v>
      </c>
      <c r="AF678" s="821">
        <v>1.1399999999999999</v>
      </c>
      <c r="AG678" s="821">
        <v>12.9</v>
      </c>
      <c r="AH678" s="821">
        <v>41.699999999999996</v>
      </c>
      <c r="AI678" s="821">
        <v>5.89</v>
      </c>
      <c r="AJ678" s="821">
        <v>11.799999999999999</v>
      </c>
      <c r="AK678" s="821">
        <v>7.0000000000000009</v>
      </c>
      <c r="AL678" s="833">
        <v>2320</v>
      </c>
      <c r="AM678" s="827">
        <v>1</v>
      </c>
      <c r="AN678" s="821">
        <v>0</v>
      </c>
      <c r="AO678" s="705">
        <f>IF(U678="n/a","n/a",IF(AA678&lt;0,"n/a",IF(AA678="n/a","n/a",J678+U678-AA678)))</f>
        <v>3.5746818078002658</v>
      </c>
      <c r="AP678" s="706">
        <f>IF(U678="n/a","n/a",J678+U678)</f>
        <v>12.707494307800266</v>
      </c>
      <c r="AQ678" s="843">
        <f>IF(OR(AC678&lt;0.01,AC678="n/a",AF678="n/a"),"n/a",(I678/SQRT(22.5*AC678*(I678/AF678))-1)*100)</f>
        <v>-31.975800874492709</v>
      </c>
      <c r="AR678" s="618">
        <f>INDEX(Historical!$C$7:$C$1222,MATCH(B678,Historical!$B$7:$B$1244,0))*IF(AH678="n/a",1.03,IF(AH678&lt;0,1.01,IF(AH678&gt;10,1.1,(1+AH678/100))))</f>
        <v>1.056</v>
      </c>
      <c r="AS678" s="841">
        <f>IF($AI678="n/a",1.03*AR678,IF($AI678&lt;0,1.01*AR678,IF($AI678&gt;10,1.1*AR678,(1+$AI678/100)*AR678)))</f>
        <v>1.1181984</v>
      </c>
      <c r="AT678" s="841">
        <f>IF($AK678="n/a",1.03*AS678,IF($AK678&lt;0,1.01*AS678,IF($AK678&gt;10,1.1*AS678,(1+$AK678/100)*AS678)))</f>
        <v>1.1964722880000001</v>
      </c>
      <c r="AU678" s="841">
        <f>IF($AK678="n/a",1.03*AT678,IF($AK678&lt;0,1.01*AT678,IF($AK678&gt;10,1.1*AT678,(1+$AK678/100)*AT678)))</f>
        <v>1.2802253481600001</v>
      </c>
      <c r="AV678" s="841">
        <f>IF($AK678="n/a",1.03*AU678,IF($AK678&lt;0,1.01*AU678,IF($AK678&gt;10,1.1*AU678,(1+$AK678/100)*AU678)))</f>
        <v>1.3698411225312002</v>
      </c>
      <c r="AW678" s="618">
        <f>SUM(AR678:AV678)</f>
        <v>6.0207371586912002</v>
      </c>
      <c r="AX678" s="713">
        <f>AW678/I678*100</f>
        <v>17.167770626436273</v>
      </c>
      <c r="AY678" s="887">
        <v>0.85</v>
      </c>
      <c r="AZ678" s="827">
        <v>19.040000000000003</v>
      </c>
      <c r="BA678" s="827">
        <v>-10.48</v>
      </c>
      <c r="BB678" s="827">
        <v>1.1299999999999999</v>
      </c>
      <c r="BC678" s="827">
        <v>4.66</v>
      </c>
      <c r="BD678" s="861"/>
      <c r="BE678" s="594">
        <v>2011</v>
      </c>
      <c r="BF678" s="853">
        <f>IF(BE678&gt;2020,0,IF(BE678&gt;2008,1,IF(BE678&gt;2001,2,IF(BE678&gt;1990,3,IF(BE678&gt;1980,4,IF(BE678&gt;1973,5,IF(BE678&gt;1970,6,IF(BE678&gt;1960,7,IF(BE678&gt;1958,8,IF(BE678&gt;1953,9,10))))))))))</f>
        <v>1</v>
      </c>
      <c r="BG678" s="837">
        <v>1.2</v>
      </c>
      <c r="BH678" s="820" t="s">
        <v>4443</v>
      </c>
      <c r="BI678" s="820" t="s">
        <v>4444</v>
      </c>
    </row>
    <row r="679" spans="1:61" s="819" customFormat="1" ht="12.75" customHeight="1" x14ac:dyDescent="0.2">
      <c r="A679" s="826" t="s">
        <v>5155</v>
      </c>
      <c r="B679" s="575" t="s">
        <v>1715</v>
      </c>
      <c r="C679" s="885" t="s">
        <v>107</v>
      </c>
      <c r="D679" s="885" t="s">
        <v>4197</v>
      </c>
      <c r="E679" s="699">
        <v>12</v>
      </c>
      <c r="F679" s="1122">
        <v>393</v>
      </c>
      <c r="G679" s="1105" t="s">
        <v>36</v>
      </c>
      <c r="H679" s="1105" t="s">
        <v>36</v>
      </c>
      <c r="I679" t="n">
        <v>34.78</v>
      </c>
      <c r="J679" s="618">
        <f>(M679/I679)*100</f>
        <v>5.3333333333333339</v>
      </c>
      <c r="K679" s="832">
        <v>0.56000000000000005</v>
      </c>
      <c r="L679" s="842">
        <v>4</v>
      </c>
      <c r="M679" s="609">
        <f>K679*L679</f>
        <v>2.2400000000000002</v>
      </c>
      <c r="N679" s="825" t="s">
        <v>238</v>
      </c>
      <c r="O679" s="700">
        <v>0.54</v>
      </c>
      <c r="P679" s="603">
        <v>44925</v>
      </c>
      <c r="Q679" s="603">
        <v>44932</v>
      </c>
      <c r="R679" s="609">
        <f>(K679-O679)/O679*100</f>
        <v>3.7037037037037068</v>
      </c>
      <c r="S679" s="667">
        <f>IF(INDEX(Historical!$D$7:$D$1220,MATCH(B679,Historical!$B$7:$B$1244,0))=0,"n/a",(INDEX(Historical!$C$7:$C$1222,MATCH(B679,Historical!$B$7:$B$1244,0))/INDEX(Historical!$D$7:$D$1220,MATCH(B679,Historical!$B$7:$B$1244,0))-1)*100)</f>
        <v>3.8461538461538547</v>
      </c>
      <c r="T679" s="667">
        <f>IF(INDEX(Historical!$F$7:$F$1213,MATCH(B679,Historical!$B$7:$B$1244,0))=0,"n/a",((INDEX(Historical!$C$7:$C$1222,MATCH(B679,Historical!$B$7:$B$1244,0))/INDEX(Historical!$F$7:$F$1213,MATCH(B679,Historical!$B$7:$B$1244,0)))^(1/3)-1)*100)</f>
        <v>3.291811321795568</v>
      </c>
      <c r="U679" s="667">
        <f>IF(INDEX(Historical!$H$7:$H$1213,MATCH(B679,Historical!$B$7:$B$1244,0))=0,"n/a",((INDEX(Historical!$C$7:$C$1222,MATCH(B679,Historical!$B$7:$B$1244,0))/INDEX(Historical!$H$7:$H$1213,MATCH(B679,Historical!$B$7:$B$1244,0)))^(1/5)-1)*100)</f>
        <v>7.0006968483604215</v>
      </c>
      <c r="V679" s="667">
        <f>IF(INDEX(Historical!$N$7:$N$1213,MATCH(B679,Historical!$B$7:$B$1244,0))=0,"n/a",((INDEX(Historical!$C$7:$C$1222,MATCH(B679,Historical!$B$7:$B$1244,0))/INDEX(Historical!$N$7:$N$1213,MATCH(B679,Historical!$B$7:$B$1244,0)))^(1/10)-1)*100)</f>
        <v>8.9097076820324972</v>
      </c>
      <c r="W679" s="668">
        <f>IF(OR(U679&lt;=0,U679="n/a",V679&lt;=0,V679="n/a"),"n/a",U679/V679)</f>
        <v>0.78573810704005176</v>
      </c>
      <c r="X679" s="669">
        <f>IF(OR(AJ679&lt;=0,AJ679="n/a",U679&lt;=0,U679="n/a"),"n/a",U679/AJ679)</f>
        <v>1.0770302843631419</v>
      </c>
      <c r="Y679" s="640"/>
      <c r="Z679" s="618">
        <f>IF(OR(AC679&lt;0.01,AC679="n/a"),"n/a",M679/AC679*100)</f>
        <v>54.501216545012163</v>
      </c>
      <c r="AA679" s="841">
        <f>IF(OR(AC679&lt;0.01,AC679="n/a"),"n/a",I679/AC679)</f>
        <v>10.21897810218978</v>
      </c>
      <c r="AB679" s="842">
        <v>12</v>
      </c>
      <c r="AC679" s="821">
        <v>4.1100000000000003</v>
      </c>
      <c r="AD679" s="821">
        <v>2.0499999999999998</v>
      </c>
      <c r="AE679" s="821">
        <v>3.8</v>
      </c>
      <c r="AF679" s="821">
        <v>1.6</v>
      </c>
      <c r="AG679" s="821">
        <v>15.2</v>
      </c>
      <c r="AH679" s="821">
        <v>-6.3</v>
      </c>
      <c r="AI679" s="821">
        <v>6.63</v>
      </c>
      <c r="AJ679" s="821">
        <v>6.5</v>
      </c>
      <c r="AK679" s="821">
        <v>5</v>
      </c>
      <c r="AL679" s="833">
        <v>738.5</v>
      </c>
      <c r="AM679" s="827">
        <v>0.2</v>
      </c>
      <c r="AN679" s="821">
        <v>0.05</v>
      </c>
      <c r="AO679" s="705">
        <f>IF(U679="n/a","n/a",IF(AA679&lt;0,"n/a",IF(AA679="n/a","n/a",J679+U679-AA679)))</f>
        <v>2.1150520795039753</v>
      </c>
      <c r="AP679" s="706">
        <f>IF(U679="n/a","n/a",J679+U679)</f>
        <v>12.334030181693755</v>
      </c>
      <c r="AQ679" s="843">
        <f>IF(OR(AC679&lt;0.01,AC679="n/a",AF679="n/a"),"n/a",(I679/SQRT(22.5*AC679*(I679/AF679))-1)*100)</f>
        <v>-14.754302908191963</v>
      </c>
      <c r="AR679" s="618">
        <f>INDEX(Historical!$C$7:$C$1222,MATCH(B679,Historical!$B$7:$B$1244,0))*IF(AH679="n/a",1.03,IF(AH679&lt;0,1.01,IF(AH679&gt;10,1.1,(1+AH679/100))))</f>
        <v>2.1816</v>
      </c>
      <c r="AS679" s="841">
        <f>IF($AI679="n/a",1.03*AR679,IF($AI679&lt;0,1.01*AR679,IF($AI679&gt;10,1.1*AR679,(1+$AI679/100)*AR679)))</f>
        <v>2.3262400799999998</v>
      </c>
      <c r="AT679" s="841">
        <f>IF($AK679="n/a",1.03*AS679,IF($AK679&lt;0,1.01*AS679,IF($AK679&gt;10,1.1*AS679,(1+$AK679/100)*AS679)))</f>
        <v>2.4425520839999999</v>
      </c>
      <c r="AU679" s="841">
        <f>IF($AK679="n/a",1.03*AT679,IF($AK679&lt;0,1.01*AT679,IF($AK679&gt;10,1.1*AT679,(1+$AK679/100)*AT679)))</f>
        <v>2.5646796882</v>
      </c>
      <c r="AV679" s="841">
        <f>IF($AK679="n/a",1.03*AU679,IF($AK679&lt;0,1.01*AU679,IF($AK679&gt;10,1.1*AU679,(1+$AK679/100)*AU679)))</f>
        <v>2.69291367261</v>
      </c>
      <c r="AW679" s="618">
        <f>SUM(AR679:AV679)</f>
        <v>12.207985524809999</v>
      </c>
      <c r="AX679" s="713">
        <f>AW679/I679*100</f>
        <v>29.066632201928567</v>
      </c>
      <c r="AY679" s="887">
        <v>0.75</v>
      </c>
      <c r="AZ679" s="827">
        <v>2.36</v>
      </c>
      <c r="BA679" s="827">
        <v>-24.91</v>
      </c>
      <c r="BB679" s="827">
        <v>-8.129999999999999</v>
      </c>
      <c r="BC679" s="827">
        <v>-13.55</v>
      </c>
      <c r="BD679" s="861"/>
      <c r="BE679" s="594">
        <v>2011</v>
      </c>
      <c r="BF679" s="853">
        <f>IF(BE679&gt;2020,0,IF(BE679&gt;2008,1,IF(BE679&gt;2001,2,IF(BE679&gt;1990,3,IF(BE679&gt;1980,4,IF(BE679&gt;1973,5,IF(BE679&gt;1970,6,IF(BE679&gt;1960,7,IF(BE679&gt;1958,8,IF(BE679&gt;1953,9,10))))))))))</f>
        <v>1</v>
      </c>
      <c r="BG679" s="837">
        <v>1.0999999999999999</v>
      </c>
      <c r="BH679" s="820" t="s">
        <v>4443</v>
      </c>
      <c r="BI679" s="820" t="s">
        <v>4444</v>
      </c>
    </row>
    <row r="680" spans="1:61" s="819" customFormat="1" ht="12.75" customHeight="1" x14ac:dyDescent="0.2">
      <c r="A680" s="826" t="s">
        <v>5156</v>
      </c>
      <c r="B680" s="575" t="s">
        <v>380</v>
      </c>
      <c r="C680" s="885" t="s">
        <v>127</v>
      </c>
      <c r="D680" s="885" t="s">
        <v>4194</v>
      </c>
      <c r="E680" s="699">
        <v>47</v>
      </c>
      <c r="F680" s="1122">
        <v>53</v>
      </c>
      <c r="G680" s="1122" t="s">
        <v>36</v>
      </c>
      <c r="H680" s="1122" t="s">
        <v>114</v>
      </c>
      <c r="I680" t="n">
        <v>33.82</v>
      </c>
      <c r="J680" s="618">
        <f>(M680/I680)*100</f>
        <v>5.4038840416549387</v>
      </c>
      <c r="K680" s="832">
        <v>0.48</v>
      </c>
      <c r="L680" s="842">
        <v>4</v>
      </c>
      <c r="M680" s="609">
        <f>K680*L680</f>
        <v>1.92</v>
      </c>
      <c r="N680" s="825" t="s">
        <v>110</v>
      </c>
      <c r="O680" s="700">
        <v>0.47749999999999998</v>
      </c>
      <c r="P680" s="603">
        <v>44791</v>
      </c>
      <c r="Q680" s="603">
        <v>44813</v>
      </c>
      <c r="R680" s="609">
        <f>(K680-O680)/O680*100</f>
        <v>0.52356020942408421</v>
      </c>
      <c r="S680" s="667">
        <f>IF(INDEX(Historical!$D$7:$D$1220,MATCH(B680,Historical!$B$7:$B$1244,0))=0,"n/a",(INDEX(Historical!$C$7:$C$1222,MATCH(B680,Historical!$B$7:$B$1244,0))/INDEX(Historical!$D$7:$D$1220,MATCH(B680,Historical!$B$7:$B$1244,0))-1)*100)</f>
        <v>1.3227513227513255</v>
      </c>
      <c r="T680" s="667">
        <f>IF(INDEX(Historical!$F$7:$F$1213,MATCH(B680,Historical!$B$7:$B$1244,0))=0,"n/a",((INDEX(Historical!$C$7:$C$1222,MATCH(B680,Historical!$B$7:$B$1244,0))/INDEX(Historical!$F$7:$F$1213,MATCH(B680,Historical!$B$7:$B$1244,0)))^(1/3)-1)*100)</f>
        <v>2.1805199935953423</v>
      </c>
      <c r="U680" s="667">
        <f>IF(INDEX(Historical!$H$7:$H$1213,MATCH(B680,Historical!$B$7:$B$1244,0))=0,"n/a",((INDEX(Historical!$C$7:$C$1222,MATCH(B680,Historical!$B$7:$B$1244,0))/INDEX(Historical!$H$7:$H$1213,MATCH(B680,Historical!$B$7:$B$1244,0)))^(1/5)-1)*100)</f>
        <v>4.3199609999793998</v>
      </c>
      <c r="V680" s="667">
        <f>IF(INDEX(Historical!$N$7:$N$1213,MATCH(B680,Historical!$B$7:$B$1244,0))=0,"n/a",((INDEX(Historical!$C$7:$C$1222,MATCH(B680,Historical!$B$7:$B$1244,0))/INDEX(Historical!$N$7:$N$1213,MATCH(B680,Historical!$B$7:$B$1244,0)))^(1/10)-1)*100)</f>
        <v>6.712889065405947</v>
      </c>
      <c r="W680" s="668">
        <f>IF(OR(U680&lt;=0,U680="n/a",V680&lt;=0,V680="n/a"),"n/a",U680/V680)</f>
        <v>0.64353230894903213</v>
      </c>
      <c r="X680" s="669">
        <f>IF(OR(AJ680&lt;=0,AJ680="n/a",U680&lt;=0,U680="n/a"),"n/a",U680/AJ680)</f>
        <v>0.74482086206541365</v>
      </c>
      <c r="Y680" s="830"/>
      <c r="Z680" s="618" t="str">
        <f>IF(OR(AC680&lt;0.01,AC680="n/a"),"n/a",M680/AC680*100)</f>
        <v>n/a</v>
      </c>
      <c r="AA680" s="841" t="str">
        <f>IF(OR(AC680&lt;0.01,AC680="n/a"),"n/a",I680/AC680)</f>
        <v>n/a</v>
      </c>
      <c r="AB680" s="842">
        <v>8</v>
      </c>
      <c r="AC680" s="821">
        <v>-3.43</v>
      </c>
      <c r="AD680" s="821" t="s">
        <v>135</v>
      </c>
      <c r="AE680" s="821">
        <v>0.23</v>
      </c>
      <c r="AF680" s="821">
        <v>1.49</v>
      </c>
      <c r="AG680" s="821">
        <v>-12</v>
      </c>
      <c r="AH680" s="821">
        <v>117.6</v>
      </c>
      <c r="AI680" s="821">
        <v>7.17</v>
      </c>
      <c r="AJ680" s="821">
        <v>5.8000000000000007</v>
      </c>
      <c r="AK680" s="821">
        <v>2.2999999999999998</v>
      </c>
      <c r="AL680" s="833">
        <v>30870</v>
      </c>
      <c r="AM680" s="827">
        <v>0.3</v>
      </c>
      <c r="AN680" s="821">
        <v>0.62</v>
      </c>
      <c r="AO680" s="705" t="str">
        <f>IF(U680="n/a","n/a",IF(AA680&lt;0,"n/a",IF(AA680="n/a","n/a",J680+U680-AA680)))</f>
        <v>n/a</v>
      </c>
      <c r="AP680" s="706">
        <f>IF(U680="n/a","n/a",J680+U680)</f>
        <v>9.7238450416343376</v>
      </c>
      <c r="AQ680" s="843" t="str">
        <f>IF(OR(AC680&lt;0.01,AC680="n/a",AF680="n/a"),"n/a",(I680/SQRT(22.5*AC680*(I680/AF680))-1)*100)</f>
        <v>n/a</v>
      </c>
      <c r="AR680" s="618">
        <f>INDEX(Historical!$C$7:$C$1222,MATCH(B680,Historical!$B$7:$B$1244,0))*IF(AH680="n/a",1.03,IF(AH680&lt;0,1.01,IF(AH680&gt;10,1.1,(1+AH680/100))))</f>
        <v>2.1065</v>
      </c>
      <c r="AS680" s="841">
        <f>IF($AI680="n/a",1.03*AR680,IF($AI680&lt;0,1.01*AR680,IF($AI680&gt;10,1.1*AR680,(1+$AI680/100)*AR680)))</f>
        <v>2.2575360500000001</v>
      </c>
      <c r="AT680" s="841">
        <f>IF($AK680="n/a",1.03*AS680,IF($AK680&lt;0,1.01*AS680,IF($AK680&gt;10,1.1*AS680,(1+$AK680/100)*AS680)))</f>
        <v>2.3094593791499998</v>
      </c>
      <c r="AU680" s="841">
        <f>IF($AK680="n/a",1.03*AT680,IF($AK680&lt;0,1.01*AT680,IF($AK680&gt;10,1.1*AT680,(1+$AK680/100)*AT680)))</f>
        <v>2.3625769448704497</v>
      </c>
      <c r="AV680" s="841">
        <f>IF($AK680="n/a",1.03*AU680,IF($AK680&lt;0,1.01*AU680,IF($AK680&gt;10,1.1*AU680,(1+$AK680/100)*AU680)))</f>
        <v>2.4169162146024696</v>
      </c>
      <c r="AW680" s="618">
        <f>SUM(AR680:AV680)</f>
        <v>11.452988588622919</v>
      </c>
      <c r="AX680" s="713">
        <f>AW680/I680*100</f>
        <v>32.234699095476834</v>
      </c>
      <c r="AY680" s="887">
        <v>0.72</v>
      </c>
      <c r="AZ680" s="827">
        <v>16.91</v>
      </c>
      <c r="BA680" s="827">
        <v>-27.450000000000003</v>
      </c>
      <c r="BB680" s="827">
        <v>-4.01</v>
      </c>
      <c r="BC680" s="827">
        <v>-6.41</v>
      </c>
      <c r="BD680" s="861"/>
      <c r="BE680" s="594">
        <v>1976</v>
      </c>
      <c r="BF680" s="853">
        <f>IF(BE680&gt;2020,0,IF(BE680&gt;2008,1,IF(BE680&gt;2001,2,IF(BE680&gt;1990,3,IF(BE680&gt;1980,4,IF(BE680&gt;1973,5,IF(BE680&gt;1970,6,IF(BE680&gt;1960,7,IF(BE680&gt;1958,8,IF(BE680&gt;1953,9,10))))))))))</f>
        <v>5</v>
      </c>
      <c r="BG680" s="837">
        <v>-3.2</v>
      </c>
      <c r="BH680" s="820" t="s">
        <v>4443</v>
      </c>
      <c r="BI680" s="820" t="s">
        <v>4444</v>
      </c>
    </row>
    <row r="681" spans="1:61" s="819" customFormat="1" ht="12.75" customHeight="1" x14ac:dyDescent="0.2">
      <c r="A681" s="826" t="s">
        <v>5158</v>
      </c>
      <c r="B681" s="575" t="s">
        <v>1717</v>
      </c>
      <c r="C681" s="885" t="s">
        <v>111</v>
      </c>
      <c r="D681" s="885" t="s">
        <v>4181</v>
      </c>
      <c r="E681" s="699">
        <v>13</v>
      </c>
      <c r="F681" s="1122">
        <v>307</v>
      </c>
      <c r="G681" s="1104" t="s">
        <v>105</v>
      </c>
      <c r="H681" s="1104" t="s">
        <v>105</v>
      </c>
      <c r="I681" s="829">
        <v>133.91999999999999</v>
      </c>
      <c r="J681" s="618">
        <f>(M681/I681)*100</f>
        <v>0.76164874551971329</v>
      </c>
      <c r="K681" s="832">
        <v>0.255</v>
      </c>
      <c r="L681" s="842">
        <v>4</v>
      </c>
      <c r="M681" s="609">
        <f>K681*L681</f>
        <v>1.02</v>
      </c>
      <c r="N681" s="825" t="s">
        <v>434</v>
      </c>
      <c r="O681" s="700">
        <v>0.23</v>
      </c>
      <c r="P681" s="603">
        <v>44880</v>
      </c>
      <c r="Q681" s="603">
        <v>44896</v>
      </c>
      <c r="R681" s="609">
        <f>(K681-O681)/O681*100</f>
        <v>10.869565217391301</v>
      </c>
      <c r="S681" s="667">
        <f>IF(INDEX(Historical!$D$7:$D$1220,MATCH(B681,Historical!$B$7:$B$1244,0))=0,"n/a",(INDEX(Historical!$C$7:$C$1222,MATCH(B681,Historical!$B$7:$B$1244,0))/INDEX(Historical!$D$7:$D$1220,MATCH(B681,Historical!$B$7:$B$1244,0))-1)*100)</f>
        <v>11.834319526627212</v>
      </c>
      <c r="T681" s="667">
        <f>IF(INDEX(Historical!$F$7:$F$1213,MATCH(B681,Historical!$B$7:$B$1244,0))=0,"n/a",((INDEX(Historical!$C$7:$C$1222,MATCH(B681,Historical!$B$7:$B$1244,0))/INDEX(Historical!$F$7:$F$1213,MATCH(B681,Historical!$B$7:$B$1244,0)))^(1/3)-1)*100)</f>
        <v>12.426853035294627</v>
      </c>
      <c r="U681" s="667">
        <f>IF(INDEX(Historical!$H$7:$H$1213,MATCH(B681,Historical!$B$7:$B$1244,0))=0,"n/a",((INDEX(Historical!$C$7:$C$1222,MATCH(B681,Historical!$B$7:$B$1244,0))/INDEX(Historical!$H$7:$H$1213,MATCH(B681,Historical!$B$7:$B$1244,0)))^(1/5)-1)*100)</f>
        <v>13.577514596160523</v>
      </c>
      <c r="V681" s="667">
        <f>IF(INDEX(Historical!$N$7:$N$1213,MATCH(B681,Historical!$B$7:$B$1244,0))=0,"n/a",((INDEX(Historical!$C$7:$C$1222,MATCH(B681,Historical!$B$7:$B$1244,0))/INDEX(Historical!$N$7:$N$1213,MATCH(B681,Historical!$B$7:$B$1244,0)))^(1/10)-1)*100)</f>
        <v>14.375270541660502</v>
      </c>
      <c r="W681" s="668">
        <f>IF(OR(U681&lt;=0,U681="n/a",V681&lt;=0,V681="n/a"),"n/a",U681/V681)</f>
        <v>0.94450497865845173</v>
      </c>
      <c r="X681" s="669">
        <f>IF(OR(AJ681&lt;=0,AJ681="n/a",U681&lt;=0,U681="n/a"),"n/a",U681/AJ681)</f>
        <v>0.59550502614739131</v>
      </c>
      <c r="Y681" s="830"/>
      <c r="Z681" s="618">
        <f>IF(OR(AC681&lt;0.01,AC681="n/a"),"n/a",M681/AC681*100)</f>
        <v>31.481481481481481</v>
      </c>
      <c r="AA681" s="841">
        <f>IF(OR(AC681&lt;0.01,AC681="n/a"),"n/a",I681/AC681)</f>
        <v>41.333333333333329</v>
      </c>
      <c r="AB681" s="842">
        <v>12</v>
      </c>
      <c r="AC681" s="821">
        <v>3.24</v>
      </c>
      <c r="AD681" s="821">
        <v>3.56</v>
      </c>
      <c r="AE681" s="821">
        <v>4.87</v>
      </c>
      <c r="AF681" s="821">
        <v>4.92</v>
      </c>
      <c r="AG681" s="821">
        <v>12.1</v>
      </c>
      <c r="AH681" s="822">
        <v>37.1</v>
      </c>
      <c r="AI681" s="822">
        <v>13.71</v>
      </c>
      <c r="AJ681" s="821">
        <v>22.8</v>
      </c>
      <c r="AK681" s="821">
        <v>11.799999999999999</v>
      </c>
      <c r="AL681" s="833">
        <v>35130</v>
      </c>
      <c r="AM681" s="827">
        <v>1</v>
      </c>
      <c r="AN681" s="821">
        <v>0.97</v>
      </c>
      <c r="AO681" s="705">
        <f>IF(U681="n/a","n/a",IF(AA681&lt;0,"n/a",IF(AA681="n/a","n/a",J681+U681-AA681)))</f>
        <v>-26.994169991653095</v>
      </c>
      <c r="AP681" s="706">
        <f>IF(U681="n/a","n/a",J681+U681)</f>
        <v>14.339163341680235</v>
      </c>
      <c r="AQ681" s="843">
        <f>IF(OR(AC681&lt;0.01,AC681="n/a",AF681="n/a"),"n/a",(I681/SQRT(22.5*AC681*(I681/AF681))-1)*100)</f>
        <v>200.63636210914706</v>
      </c>
      <c r="AR681" s="618">
        <f>INDEX(Historical!$C$7:$C$1222,MATCH(B681,Historical!$B$7:$B$1244,0))*IF(AH681="n/a",1.03,IF(AH681&lt;0,1.01,IF(AH681&gt;10,1.1,(1+AH681/100))))</f>
        <v>1.0395000000000001</v>
      </c>
      <c r="AS681" s="841">
        <f>IF($AI681="n/a",1.03*AR681,IF($AI681&lt;0,1.01*AR681,IF($AI681&gt;10,1.1*AR681,(1+$AI681/100)*AR681)))</f>
        <v>1.1434500000000003</v>
      </c>
      <c r="AT681" s="841">
        <f>IF($AK681="n/a",1.03*AS681,IF($AK681&lt;0,1.01*AS681,IF($AK681&gt;10,1.1*AS681,(1+$AK681/100)*AS681)))</f>
        <v>1.2577950000000004</v>
      </c>
      <c r="AU681" s="841">
        <f>IF($AK681="n/a",1.03*AT681,IF($AK681&lt;0,1.01*AT681,IF($AK681&gt;10,1.1*AT681,(1+$AK681/100)*AT681)))</f>
        <v>1.3835745000000006</v>
      </c>
      <c r="AV681" s="841">
        <f>IF($AK681="n/a",1.03*AU681,IF($AK681&lt;0,1.01*AU681,IF($AK681&gt;10,1.1*AU681,(1+$AK681/100)*AU681)))</f>
        <v>1.5219319500000008</v>
      </c>
      <c r="AW681" s="618">
        <f>SUM(AR681:AV681)</f>
        <v>6.3462514500000022</v>
      </c>
      <c r="AX681" s="713">
        <f>AW681/I681*100</f>
        <v>4.7388377016129049</v>
      </c>
      <c r="AY681" s="887">
        <v>0.67</v>
      </c>
      <c r="AZ681" s="827">
        <v>17.990000000000002</v>
      </c>
      <c r="BA681" s="827">
        <v>-9.64</v>
      </c>
      <c r="BB681" s="827">
        <v>0.82000000000000006</v>
      </c>
      <c r="BC681" s="827">
        <v>0.44999999999999996</v>
      </c>
      <c r="BD681" s="861"/>
      <c r="BE681" s="594">
        <v>2011</v>
      </c>
      <c r="BF681" s="853">
        <f>IF(BE681&gt;2020,0,IF(BE681&gt;2008,1,IF(BE681&gt;2001,2,IF(BE681&gt;1990,3,IF(BE681&gt;1980,4,IF(BE681&gt;1973,5,IF(BE681&gt;1970,6,IF(BE681&gt;1960,7,IF(BE681&gt;1958,8,IF(BE681&gt;1953,9,10))))))))))</f>
        <v>1</v>
      </c>
      <c r="BG681" s="837">
        <v>5.2</v>
      </c>
      <c r="BH681" s="820" t="s">
        <v>4443</v>
      </c>
      <c r="BI681" s="820" t="s">
        <v>4444</v>
      </c>
    </row>
    <row r="682" spans="1:61" s="819" customFormat="1" ht="12.75" customHeight="1" x14ac:dyDescent="0.2">
      <c r="A682" s="836" t="s">
        <v>5247</v>
      </c>
      <c r="B682" s="575" t="s">
        <v>5237</v>
      </c>
      <c r="C682" s="885" t="s">
        <v>107</v>
      </c>
      <c r="D682" s="885" t="s">
        <v>4190</v>
      </c>
      <c r="E682" s="699">
        <v>6</v>
      </c>
      <c r="F682" s="1122">
        <v>676</v>
      </c>
      <c r="G682" s="1098" t="s">
        <v>105</v>
      </c>
      <c r="H682" s="1098" t="s">
        <v>105</v>
      </c>
      <c r="I682" t="n">
        <v>72.55</v>
      </c>
      <c r="J682" s="618">
        <f>(M682/I682)*100</f>
        <v>2.8889143643242003</v>
      </c>
      <c r="K682" s="832">
        <v>0.63</v>
      </c>
      <c r="L682" s="842">
        <v>4</v>
      </c>
      <c r="M682" s="609">
        <f>K682*L682</f>
        <v>2.52</v>
      </c>
      <c r="N682" s="825" t="s">
        <v>292</v>
      </c>
      <c r="O682" s="700">
        <v>0.6</v>
      </c>
      <c r="P682" s="603">
        <v>44992</v>
      </c>
      <c r="Q682" s="603">
        <v>45008</v>
      </c>
      <c r="R682" s="609">
        <f>(K682-O682)/O682*100</f>
        <v>5.0000000000000044</v>
      </c>
      <c r="S682" s="667">
        <f>IF(INDEX(Historical!$D$7:$D$1220,MATCH(B682,Historical!$B$7:$B$1244,0))=0,"n/a",(INDEX(Historical!$C$7:$C$1222,MATCH(B682,Historical!$B$7:$B$1244,0))/INDEX(Historical!$D$7:$D$1220,MATCH(B682,Historical!$B$7:$B$1244,0))-1)*100)</f>
        <v>19.999999999999996</v>
      </c>
      <c r="T682" s="667">
        <f>IF(INDEX(Historical!$F$7:$F$1213,MATCH(B682,Historical!$B$7:$B$1244,0))=0,"n/a",((INDEX(Historical!$C$7:$C$1222,MATCH(B682,Historical!$B$7:$B$1244,0))/INDEX(Historical!$F$7:$F$1213,MATCH(B682,Historical!$B$7:$B$1244,0)))^(1/3)-1)*100)</f>
        <v>25.99210498948732</v>
      </c>
      <c r="U682" s="667" t="str">
        <f>IF(INDEX(Historical!$H$7:$H$1213,MATCH(B682,Historical!$B$7:$B$1244,0))=0,"n/a",((INDEX(Historical!$C$7:$C$1222,MATCH(B682,Historical!$B$7:$B$1244,0))/INDEX(Historical!$H$7:$H$1213,MATCH(B682,Historical!$B$7:$B$1244,0)))^(1/5)-1)*100)</f>
        <v>n/a</v>
      </c>
      <c r="V682" s="667" t="str">
        <f>IF(INDEX(Historical!$N$7:$N$1213,MATCH(B682,Historical!$B$7:$B$1244,0))=0,"n/a",((INDEX(Historical!$C$7:$C$1222,MATCH(B682,Historical!$B$7:$B$1244,0))/INDEX(Historical!$N$7:$N$1213,MATCH(B682,Historical!$B$7:$B$1244,0)))^(1/10)-1)*100)</f>
        <v>n/a</v>
      </c>
      <c r="W682" s="668" t="str">
        <f>IF(OR(U682&lt;=0,U682="n/a",V682&lt;=0,V682="n/a"),"n/a",U682/V682)</f>
        <v>n/a</v>
      </c>
      <c r="X682" s="669" t="str">
        <f>IF(OR(AJ682&lt;=0,AJ682="n/a",U682&lt;=0,U682="n/a"),"n/a",U682/AJ682)</f>
        <v>n/a</v>
      </c>
      <c r="Y682" s="640"/>
      <c r="Z682" s="618">
        <f>IF(OR(AC682&lt;0.01,AC682="n/a"),"n/a",M682/AC682*100)</f>
        <v>30.508474576271187</v>
      </c>
      <c r="AA682" s="841">
        <f>IF(OR(AC682&lt;0.01,AC682="n/a"),"n/a",I682/AC682)</f>
        <v>10.560532687651332</v>
      </c>
      <c r="AB682" s="842">
        <v>12</v>
      </c>
      <c r="AC682" s="821">
        <v>8.26</v>
      </c>
      <c r="AD682" s="821">
        <v>1.06</v>
      </c>
      <c r="AE682" s="821">
        <v>2.11</v>
      </c>
      <c r="AF682" s="821">
        <v>1.71</v>
      </c>
      <c r="AG682" s="821">
        <v>16.7</v>
      </c>
      <c r="AH682" s="821">
        <v>6</v>
      </c>
      <c r="AI682" s="821">
        <v>16.46</v>
      </c>
      <c r="AJ682" s="821">
        <v>17.899999999999999</v>
      </c>
      <c r="AK682" s="821">
        <v>10</v>
      </c>
      <c r="AL682" s="833">
        <v>2930</v>
      </c>
      <c r="AM682" s="827">
        <v>0.3</v>
      </c>
      <c r="AN682" s="821">
        <v>0</v>
      </c>
      <c r="AO682" s="705" t="str">
        <f>IF(U682="n/a","n/a",IF(AA682&lt;0,"n/a",IF(AA682="n/a","n/a",J682+U682-AA682)))</f>
        <v>n/a</v>
      </c>
      <c r="AP682" s="706" t="str">
        <f>IF(U682="n/a","n/a",J682+U682)</f>
        <v>n/a</v>
      </c>
      <c r="AQ682" s="843">
        <f>IF(OR(AC682&lt;0.01,AC682="n/a",AF682="n/a"),"n/a",(I682/SQRT(22.5*AC682*(I682/AF682))-1)*100)</f>
        <v>-10.412027355146536</v>
      </c>
      <c r="AR682" s="618">
        <f>INDEX(Historical!$C$7:$C$1222,MATCH(B682,Historical!$B$7:$B$1244,0))*IF(AH682="n/a",1.03,IF(AH682&lt;0,1.01,IF(AH682&gt;10,1.1,(1+AH682/100))))</f>
        <v>2.544</v>
      </c>
      <c r="AS682" s="841">
        <f>IF($AI682="n/a",1.03*AR682,IF($AI682&lt;0,1.01*AR682,IF($AI682&gt;10,1.1*AR682,(1+$AI682/100)*AR682)))</f>
        <v>2.7984000000000004</v>
      </c>
      <c r="AT682" s="841">
        <f>IF($AK682="n/a",1.03*AS682,IF($AK682&lt;0,1.01*AS682,IF($AK682&gt;10,1.1*AS682,(1+$AK682/100)*AS682)))</f>
        <v>3.0782400000000005</v>
      </c>
      <c r="AU682" s="841">
        <f>IF($AK682="n/a",1.03*AT682,IF($AK682&lt;0,1.01*AT682,IF($AK682&gt;10,1.1*AT682,(1+$AK682/100)*AT682)))</f>
        <v>3.3860640000000011</v>
      </c>
      <c r="AV682" s="841">
        <f>IF($AK682="n/a",1.03*AU682,IF($AK682&lt;0,1.01*AU682,IF($AK682&gt;10,1.1*AU682,(1+$AK682/100)*AU682)))</f>
        <v>3.7246704000000013</v>
      </c>
      <c r="AW682" s="618">
        <f>SUM(AR682:AV682)</f>
        <v>15.531374400000002</v>
      </c>
      <c r="AX682" s="713">
        <f>AW682/I682*100</f>
        <v>17.805083572165543</v>
      </c>
      <c r="AY682" s="887">
        <v>1.36</v>
      </c>
      <c r="AZ682" s="827">
        <v>15.8</v>
      </c>
      <c r="BA682" s="827">
        <v>-37.54</v>
      </c>
      <c r="BB682" s="827">
        <v>-1.18</v>
      </c>
      <c r="BC682" s="827">
        <v>-7.24</v>
      </c>
      <c r="BD682" s="861"/>
      <c r="BE682" s="594">
        <v>2018</v>
      </c>
      <c r="BF682" s="853">
        <f>IF(BE682&gt;2020,0,IF(BE682&gt;2008,1,IF(BE682&gt;2001,2,IF(BE682&gt;1990,3,IF(BE682&gt;1980,4,IF(BE682&gt;1973,5,IF(BE682&gt;1970,6,IF(BE682&gt;1960,7,IF(BE682&gt;1958,8,IF(BE682&gt;1953,9,10))))))))))</f>
        <v>1</v>
      </c>
      <c r="BG682" s="837">
        <v>5.3</v>
      </c>
      <c r="BH682" s="820" t="s">
        <v>4443</v>
      </c>
      <c r="BI682" s="820" t="s">
        <v>4444</v>
      </c>
    </row>
    <row r="683" spans="1:61" s="819" customFormat="1" ht="12.75" customHeight="1" x14ac:dyDescent="0.2">
      <c r="A683" s="819" t="s">
        <v>1720</v>
      </c>
      <c r="B683" s="575" t="s">
        <v>1721</v>
      </c>
      <c r="C683" s="885" t="s">
        <v>127</v>
      </c>
      <c r="D683" s="885" t="s">
        <v>4212</v>
      </c>
      <c r="E683" s="699">
        <v>14</v>
      </c>
      <c r="F683" s="1122">
        <v>269</v>
      </c>
      <c r="G683" s="1104" t="s">
        <v>105</v>
      </c>
      <c r="H683" s="1104" t="s">
        <v>105</v>
      </c>
      <c r="I683" t="n">
        <v>175.36</v>
      </c>
      <c r="J683" s="618">
        <f>(M683/I683)*100</f>
        <v>1.9143170155105804</v>
      </c>
      <c r="K683" s="832">
        <v>0.83</v>
      </c>
      <c r="L683" s="842">
        <v>4</v>
      </c>
      <c r="M683" s="609">
        <f>K683*L683</f>
        <v>3.32</v>
      </c>
      <c r="N683" s="825" t="s">
        <v>159</v>
      </c>
      <c r="O683" s="700">
        <v>0.78</v>
      </c>
      <c r="P683" s="603">
        <v>44938</v>
      </c>
      <c r="Q683" s="603">
        <v>44957</v>
      </c>
      <c r="R683" s="609">
        <f>(K683-O683)/O683*100</f>
        <v>6.4102564102564017</v>
      </c>
      <c r="S683" s="667">
        <f>IF(INDEX(Historical!$D$7:$D$1220,MATCH(B683,Historical!$B$7:$B$1244,0))=0,"n/a",(INDEX(Historical!$C$7:$C$1222,MATCH(B683,Historical!$B$7:$B$1244,0))/INDEX(Historical!$D$7:$D$1220,MATCH(B683,Historical!$B$7:$B$1244,0))-1)*100)</f>
        <v>10.24734982332156</v>
      </c>
      <c r="T683" s="667">
        <f>IF(INDEX(Historical!$F$7:$F$1213,MATCH(B683,Historical!$B$7:$B$1244,0))=0,"n/a",((INDEX(Historical!$C$7:$C$1222,MATCH(B683,Historical!$B$7:$B$1244,0))/INDEX(Historical!$F$7:$F$1213,MATCH(B683,Historical!$B$7:$B$1244,0)))^(1/3)-1)*100)</f>
        <v>8.5396097840169318</v>
      </c>
      <c r="U683" s="667">
        <f>IF(INDEX(Historical!$H$7:$H$1213,MATCH(B683,Historical!$B$7:$B$1244,0))=0,"n/a",((INDEX(Historical!$C$7:$C$1222,MATCH(B683,Historical!$B$7:$B$1244,0))/INDEX(Historical!$H$7:$H$1213,MATCH(B683,Historical!$B$7:$B$1244,0)))^(1/5)-1)*100)</f>
        <v>9.7437268416986189</v>
      </c>
      <c r="V683" s="667">
        <f>IF(INDEX(Historical!$N$7:$N$1213,MATCH(B683,Historical!$B$7:$B$1244,0))=0,"n/a",((INDEX(Historical!$C$7:$C$1222,MATCH(B683,Historical!$B$7:$B$1244,0))/INDEX(Historical!$N$7:$N$1213,MATCH(B683,Historical!$B$7:$B$1244,0)))^(1/10)-1)*100)</f>
        <v>10.40014924052195</v>
      </c>
      <c r="W683" s="668">
        <f>IF(OR(U683&lt;=0,U683="n/a",V683&lt;=0,V683="n/a"),"n/a",U683/V683)</f>
        <v>0.93688336737844857</v>
      </c>
      <c r="X683" s="669">
        <f>IF(OR(AJ683&lt;=0,AJ683="n/a",U683&lt;=0,U683="n/a"),"n/a",U683/AJ683)</f>
        <v>1.739951221731896</v>
      </c>
      <c r="Y683" s="628"/>
      <c r="Z683" s="618">
        <f>IF(OR(AC683&lt;0.01,AC683="n/a"),"n/a",M683/AC683*100)</f>
        <v>72.489082969432303</v>
      </c>
      <c r="AA683" s="841">
        <f>IF(OR(AC683&lt;0.01,AC683="n/a"),"n/a",I683/AC683)</f>
        <v>37.866812227074234</v>
      </c>
      <c r="AB683" s="842">
        <v>8</v>
      </c>
      <c r="AC683" s="821">
        <v>4.58</v>
      </c>
      <c r="AD683" s="821">
        <v>3.79</v>
      </c>
      <c r="AE683" s="821">
        <v>4.68</v>
      </c>
      <c r="AF683" s="821">
        <v>12.31</v>
      </c>
      <c r="AG683" s="821">
        <v>32.300000000000004</v>
      </c>
      <c r="AH683" s="821">
        <v>-3.8</v>
      </c>
      <c r="AI683" s="821">
        <v>21.349999999999998</v>
      </c>
      <c r="AJ683" s="821">
        <v>5.6000000000000005</v>
      </c>
      <c r="AK683" s="821">
        <v>10</v>
      </c>
      <c r="AL683" s="833">
        <v>2380</v>
      </c>
      <c r="AM683" s="827">
        <v>1.0999999999999999</v>
      </c>
      <c r="AN683" s="821">
        <v>0.79</v>
      </c>
      <c r="AO683" s="705">
        <f>IF(U683="n/a","n/a",IF(AA683&lt;0,"n/a",IF(AA683="n/a","n/a",J683+U683-AA683)))</f>
        <v>-26.208768369865034</v>
      </c>
      <c r="AP683" s="706">
        <f>IF(U683="n/a","n/a",J683+U683)</f>
        <v>11.658043857209199</v>
      </c>
      <c r="AQ683" s="843">
        <f>IF(OR(AC683&lt;0.01,AC683="n/a",AF683="n/a"),"n/a",(I683/SQRT(22.5*AC683*(I683/AF683))-1)*100)</f>
        <v>355.16319833429407</v>
      </c>
      <c r="AR683" s="618">
        <f>INDEX(Historical!$C$7:$C$1222,MATCH(B683,Historical!$B$7:$B$1244,0))*IF(AH683="n/a",1.03,IF(AH683&lt;0,1.01,IF(AH683&gt;10,1.1,(1+AH683/100))))</f>
        <v>3.1512000000000002</v>
      </c>
      <c r="AS683" s="841">
        <f>IF($AI683="n/a",1.03*AR683,IF($AI683&lt;0,1.01*AR683,IF($AI683&gt;10,1.1*AR683,(1+$AI683/100)*AR683)))</f>
        <v>3.4663200000000005</v>
      </c>
      <c r="AT683" s="841">
        <f>IF($AK683="n/a",1.03*AS683,IF($AK683&lt;0,1.01*AS683,IF($AK683&gt;10,1.1*AS683,(1+$AK683/100)*AS683)))</f>
        <v>3.812952000000001</v>
      </c>
      <c r="AU683" s="841">
        <f>IF($AK683="n/a",1.03*AT683,IF($AK683&lt;0,1.01*AT683,IF($AK683&gt;10,1.1*AT683,(1+$AK683/100)*AT683)))</f>
        <v>4.1942472000000013</v>
      </c>
      <c r="AV683" s="841">
        <f>IF($AK683="n/a",1.03*AU683,IF($AK683&lt;0,1.01*AU683,IF($AK683&gt;10,1.1*AU683,(1+$AK683/100)*AU683)))</f>
        <v>4.6136719200000016</v>
      </c>
      <c r="AW683" s="618">
        <f>SUM(AR683:AV683)</f>
        <v>19.238391120000003</v>
      </c>
      <c r="AX683" s="713">
        <f>AW683/I683*100</f>
        <v>11.092885383151705</v>
      </c>
      <c r="AY683" s="887">
        <v>-0.18</v>
      </c>
      <c r="AZ683" s="827">
        <v>19.48</v>
      </c>
      <c r="BA683" s="827">
        <v>-19.470000000000002</v>
      </c>
      <c r="BB683" s="827">
        <v>2.0099999999999998</v>
      </c>
      <c r="BC683" s="827">
        <v>-2.52</v>
      </c>
      <c r="BD683" s="861"/>
      <c r="BE683" s="594">
        <v>2010</v>
      </c>
      <c r="BF683" s="853">
        <f>IF(BE683&gt;2020,0,IF(BE683&gt;2008,1,IF(BE683&gt;2001,2,IF(BE683&gt;1990,3,IF(BE683&gt;1980,4,IF(BE683&gt;1973,5,IF(BE683&gt;1970,6,IF(BE683&gt;1960,7,IF(BE683&gt;1958,8,IF(BE683&gt;1953,9,10))))))))))</f>
        <v>1</v>
      </c>
      <c r="BG683" s="837">
        <v>14.499999999999998</v>
      </c>
      <c r="BH683" s="820" t="s">
        <v>4443</v>
      </c>
      <c r="BI683" s="820" t="s">
        <v>4444</v>
      </c>
    </row>
    <row r="684" spans="1:61" s="819" customFormat="1" ht="12.75" customHeight="1" x14ac:dyDescent="0.2">
      <c r="A684" s="835" t="s">
        <v>5159</v>
      </c>
      <c r="B684" s="575" t="s">
        <v>3907</v>
      </c>
      <c r="C684" s="885" t="s">
        <v>107</v>
      </c>
      <c r="D684" s="885" t="s">
        <v>4197</v>
      </c>
      <c r="E684" s="699">
        <v>9</v>
      </c>
      <c r="F684" s="1122">
        <v>547</v>
      </c>
      <c r="G684" s="1105" t="s">
        <v>105</v>
      </c>
      <c r="H684" s="1105" t="s">
        <v>105</v>
      </c>
      <c r="I684" t="n">
        <v>24.51</v>
      </c>
      <c r="J684" s="618">
        <f>(M684/I684)*100</f>
        <v>4.0682891391209592</v>
      </c>
      <c r="K684" s="832">
        <v>0.28000000000000003</v>
      </c>
      <c r="L684" s="842">
        <v>4</v>
      </c>
      <c r="M684" s="609">
        <f>K684*L684</f>
        <v>1.1200000000000001</v>
      </c>
      <c r="N684" s="825" t="s">
        <v>426</v>
      </c>
      <c r="O684" s="700">
        <v>0.27</v>
      </c>
      <c r="P684" s="603">
        <v>44784</v>
      </c>
      <c r="Q684" s="603">
        <v>44799</v>
      </c>
      <c r="R684" s="609">
        <f>(K684-O684)/O684*100</f>
        <v>3.7037037037037068</v>
      </c>
      <c r="S684" s="667">
        <f>IF(INDEX(Historical!$D$7:$D$1220,MATCH(B684,Historical!$B$7:$B$1244,0))=0,"n/a",(INDEX(Historical!$C$7:$C$1222,MATCH(B684,Historical!$B$7:$B$1244,0))/INDEX(Historical!$D$7:$D$1220,MATCH(B684,Historical!$B$7:$B$1244,0))-1)*100)</f>
        <v>3.7735849056603765</v>
      </c>
      <c r="T684" s="667">
        <f>IF(INDEX(Historical!$F$7:$F$1213,MATCH(B684,Historical!$B$7:$B$1244,0))=0,"n/a",((INDEX(Historical!$C$7:$C$1222,MATCH(B684,Historical!$B$7:$B$1244,0))/INDEX(Historical!$F$7:$F$1213,MATCH(B684,Historical!$B$7:$B$1244,0)))^(1/3)-1)*100)</f>
        <v>2.5488602286219519</v>
      </c>
      <c r="U684" s="667">
        <f>IF(INDEX(Historical!$H$7:$H$1213,MATCH(B684,Historical!$B$7:$B$1244,0))=0,"n/a",((INDEX(Historical!$C$7:$C$1222,MATCH(B684,Historical!$B$7:$B$1244,0))/INDEX(Historical!$H$7:$H$1213,MATCH(B684,Historical!$B$7:$B$1244,0)))^(1/5)-1)*100)</f>
        <v>6.0512438341298491</v>
      </c>
      <c r="V684" s="667">
        <f>IF(INDEX(Historical!$N$7:$N$1213,MATCH(B684,Historical!$B$7:$B$1244,0))=0,"n/a",((INDEX(Historical!$C$7:$C$1222,MATCH(B684,Historical!$B$7:$B$1244,0))/INDEX(Historical!$N$7:$N$1213,MATCH(B684,Historical!$B$7:$B$1244,0)))^(1/10)-1)*100)</f>
        <v>5.3210399005957365</v>
      </c>
      <c r="W684" s="668">
        <f>IF(OR(U684&lt;=0,U684="n/a",V684&lt;=0,V684="n/a"),"n/a",U684/V684)</f>
        <v>1.1372295542178437</v>
      </c>
      <c r="X684" s="669" t="str">
        <f>IF(OR(AJ684&lt;=0,AJ684="n/a",U684&lt;=0,U684="n/a"),"n/a",U684/AJ684)</f>
        <v>n/a</v>
      </c>
      <c r="Y684" s="640"/>
      <c r="Z684" s="618" t="str">
        <f>IF(OR(AC684&lt;0.01,AC684="n/a"),"n/a",M684/AC684*100)</f>
        <v>n/a</v>
      </c>
      <c r="AA684" s="841" t="str">
        <f>IF(OR(AC684&lt;0.01,AC684="n/a"),"n/a",I684/AC684)</f>
        <v>n/a</v>
      </c>
      <c r="AB684" s="842">
        <v>12</v>
      </c>
      <c r="AC684" s="821" t="s">
        <v>135</v>
      </c>
      <c r="AD684" s="821" t="s">
        <v>135</v>
      </c>
      <c r="AE684" s="821" t="s">
        <v>135</v>
      </c>
      <c r="AF684" s="821" t="s">
        <v>135</v>
      </c>
      <c r="AG684" s="821" t="s">
        <v>135</v>
      </c>
      <c r="AH684" s="821" t="s">
        <v>135</v>
      </c>
      <c r="AI684" s="821" t="s">
        <v>135</v>
      </c>
      <c r="AJ684" s="821" t="s">
        <v>135</v>
      </c>
      <c r="AK684" s="821" t="s">
        <v>135</v>
      </c>
      <c r="AL684" s="833" t="s">
        <v>135</v>
      </c>
      <c r="AM684" s="827" t="s">
        <v>135</v>
      </c>
      <c r="AN684" s="821" t="s">
        <v>135</v>
      </c>
      <c r="AO684" s="705" t="str">
        <f>IF(U684="n/a","n/a",IF(AA684&lt;0,"n/a",IF(AA684="n/a","n/a",J684+U684-AA684)))</f>
        <v>n/a</v>
      </c>
      <c r="AP684" s="706">
        <f>IF(U684="n/a","n/a",J684+U684)</f>
        <v>10.119532973250809</v>
      </c>
      <c r="AQ684" s="843" t="str">
        <f>IF(OR(AC684&lt;0.01,AC684="n/a",AF684="n/a"),"n/a",(I684/SQRT(22.5*AC684*(I684/AF684))-1)*100)</f>
        <v>n/a</v>
      </c>
      <c r="AR684" s="618">
        <f>INDEX(Historical!$C$7:$C$1222,MATCH(B684,Historical!$B$7:$B$1244,0))*IF(AH684="n/a",1.03,IF(AH684&lt;0,1.01,IF(AH684&gt;10,1.1,(1+AH684/100))))</f>
        <v>1.1330000000000002</v>
      </c>
      <c r="AS684" s="841">
        <f>IF($AI684="n/a",1.03*AR684,IF($AI684&lt;0,1.01*AR684,IF($AI684&gt;10,1.1*AR684,(1+$AI684/100)*AR684)))</f>
        <v>1.1669900000000002</v>
      </c>
      <c r="AT684" s="841">
        <f>IF($AK684="n/a",1.03*AS684,IF($AK684&lt;0,1.01*AS684,IF($AK684&gt;10,1.1*AS684,(1+$AK684/100)*AS684)))</f>
        <v>1.2019997000000002</v>
      </c>
      <c r="AU684" s="841">
        <f>IF($AK684="n/a",1.03*AT684,IF($AK684&lt;0,1.01*AT684,IF($AK684&gt;10,1.1*AT684,(1+$AK684/100)*AT684)))</f>
        <v>1.2380596910000004</v>
      </c>
      <c r="AV684" s="841">
        <f>IF($AK684="n/a",1.03*AU684,IF($AK684&lt;0,1.01*AU684,IF($AK684&gt;10,1.1*AU684,(1+$AK684/100)*AU684)))</f>
        <v>1.2752014817300004</v>
      </c>
      <c r="AW684" s="618">
        <f>SUM(AR684:AV684)</f>
        <v>6.0152508727300003</v>
      </c>
      <c r="AX684" s="713">
        <f>AW684/I684*100</f>
        <v>21.849803388049402</v>
      </c>
      <c r="AY684" s="887" t="s">
        <v>135</v>
      </c>
      <c r="AZ684" s="827" t="s">
        <v>135</v>
      </c>
      <c r="BA684" s="827" t="s">
        <v>135</v>
      </c>
      <c r="BB684" s="827" t="s">
        <v>135</v>
      </c>
      <c r="BC684" s="827" t="s">
        <v>135</v>
      </c>
      <c r="BD684" s="861" t="s">
        <v>4126</v>
      </c>
      <c r="BE684" s="594">
        <v>2014</v>
      </c>
      <c r="BF684" s="853">
        <f>IF(BE684&gt;2020,0,IF(BE684&gt;2008,1,IF(BE684&gt;2001,2,IF(BE684&gt;1990,3,IF(BE684&gt;1980,4,IF(BE684&gt;1973,5,IF(BE684&gt;1970,6,IF(BE684&gt;1960,7,IF(BE684&gt;1958,8,IF(BE684&gt;1953,9,10))))))))))</f>
        <v>1</v>
      </c>
      <c r="BG684" s="837" t="s">
        <v>135</v>
      </c>
      <c r="BH684" s="820" t="s">
        <v>4443</v>
      </c>
      <c r="BI684" s="820" t="s">
        <v>4444</v>
      </c>
    </row>
    <row r="685" spans="1:61" s="819" customFormat="1" ht="12.75" customHeight="1" x14ac:dyDescent="0.2">
      <c r="A685" s="826" t="s">
        <v>5160</v>
      </c>
      <c r="B685" s="575" t="s">
        <v>832</v>
      </c>
      <c r="C685" s="885" t="s">
        <v>130</v>
      </c>
      <c r="D685" s="885" t="s">
        <v>4187</v>
      </c>
      <c r="E685" s="699">
        <v>20</v>
      </c>
      <c r="F685" s="1122">
        <v>187</v>
      </c>
      <c r="G685" s="1098" t="s">
        <v>36</v>
      </c>
      <c r="H685" s="1098" t="s">
        <v>36</v>
      </c>
      <c r="I685" t="n">
        <v>92.8</v>
      </c>
      <c r="J685" s="618">
        <f>(M685/I685)*100</f>
        <v>3.519061583577713</v>
      </c>
      <c r="K685" s="832">
        <v>0.78</v>
      </c>
      <c r="L685" s="842">
        <v>4</v>
      </c>
      <c r="M685" s="609">
        <f>K685*L685</f>
        <v>3.12</v>
      </c>
      <c r="N685" s="825" t="s">
        <v>118</v>
      </c>
      <c r="O685" s="700">
        <v>0.72750000000000004</v>
      </c>
      <c r="P685" s="603">
        <v>44970</v>
      </c>
      <c r="Q685" s="603">
        <v>44986</v>
      </c>
      <c r="R685" s="609">
        <f>(K685-O685)/O685*100</f>
        <v>7.2164948453608231</v>
      </c>
      <c r="S685" s="667">
        <f>IF(INDEX(Historical!$D$7:$D$1220,MATCH(B685,Historical!$B$7:$B$1244,0))=0,"n/a",(INDEX(Historical!$C$7:$C$1222,MATCH(B685,Historical!$B$7:$B$1244,0))/INDEX(Historical!$D$7:$D$1220,MATCH(B685,Historical!$B$7:$B$1244,0))-1)*100)</f>
        <v>7.3800738007380184</v>
      </c>
      <c r="T685" s="667">
        <f>IF(INDEX(Historical!$F$7:$F$1213,MATCH(B685,Historical!$B$7:$B$1244,0))=0,"n/a",((INDEX(Historical!$C$7:$C$1222,MATCH(B685,Historical!$B$7:$B$1244,0))/INDEX(Historical!$F$7:$F$1213,MATCH(B685,Historical!$B$7:$B$1244,0)))^(1/3)-1)*100)</f>
        <v>7.2326392992680955</v>
      </c>
      <c r="U685" s="667">
        <f>IF(INDEX(Historical!$H$7:$H$1213,MATCH(B685,Historical!$B$7:$B$1244,0))=0,"n/a",((INDEX(Historical!$C$7:$C$1222,MATCH(B685,Historical!$B$7:$B$1244,0))/INDEX(Historical!$H$7:$H$1213,MATCH(B685,Historical!$B$7:$B$1244,0)))^(1/5)-1)*100)</f>
        <v>6.9463410842393047</v>
      </c>
      <c r="V685" s="667">
        <f>IF(INDEX(Historical!$N$7:$N$1213,MATCH(B685,Historical!$B$7:$B$1244,0))=0,"n/a",((INDEX(Historical!$C$7:$C$1222,MATCH(B685,Historical!$B$7:$B$1244,0))/INDEX(Historical!$N$7:$N$1213,MATCH(B685,Historical!$B$7:$B$1244,0)))^(1/10)-1)*100)</f>
        <v>9.26251032753893</v>
      </c>
      <c r="W685" s="668">
        <f>IF(OR(U685&lt;=0,U685="n/a",V685&lt;=0,V685="n/a"),"n/a",U685/V685)</f>
        <v>0.74994152110003243</v>
      </c>
      <c r="X685" s="669">
        <f>IF(OR(AJ685&lt;=0,AJ685="n/a",U685&lt;=0,U685="n/a"),"n/a",U685/AJ685)</f>
        <v>0.96476959503323689</v>
      </c>
      <c r="Y685" s="628"/>
      <c r="Z685" s="618">
        <f>IF(OR(AC685&lt;0.01,AC685="n/a"),"n/a",M685/AC685*100)</f>
        <v>70.112359550561791</v>
      </c>
      <c r="AA685" s="841">
        <f>IF(OR(AC685&lt;0.01,AC685="n/a"),"n/a",I685/AC685)</f>
        <v>19.923595505617975</v>
      </c>
      <c r="AB685" s="842">
        <v>12</v>
      </c>
      <c r="AC685" s="821">
        <v>4.45</v>
      </c>
      <c r="AD685" s="821">
        <v>3.35</v>
      </c>
      <c r="AE685" s="821">
        <v>2.96</v>
      </c>
      <c r="AF685" s="821">
        <v>2.5</v>
      </c>
      <c r="AG685" s="821">
        <v>12.4</v>
      </c>
      <c r="AH685" s="821">
        <v>8.4</v>
      </c>
      <c r="AI685" s="821">
        <v>6.38</v>
      </c>
      <c r="AJ685" s="821">
        <v>7.1999999999999993</v>
      </c>
      <c r="AK685" s="821">
        <v>6.03</v>
      </c>
      <c r="AL685" s="833">
        <v>28430</v>
      </c>
      <c r="AM685" s="827">
        <v>0.13</v>
      </c>
      <c r="AN685" s="821">
        <v>1.52</v>
      </c>
      <c r="AO685" s="705">
        <f>IF(U685="n/a","n/a",IF(AA685&lt;0,"n/a",IF(AA685="n/a","n/a",J685+U685-AA685)))</f>
        <v>-9.4581928378009579</v>
      </c>
      <c r="AP685" s="706">
        <f>IF(U685="n/a","n/a",J685+U685)</f>
        <v>10.465402667817017</v>
      </c>
      <c r="AQ685" s="843">
        <f>IF(OR(AC685&lt;0.01,AC685="n/a",AF685="n/a"),"n/a",(I685/SQRT(22.5*AC685*(I685/AF685))-1)*100)</f>
        <v>48.786183295276196</v>
      </c>
      <c r="AR685" s="618">
        <f>INDEX(Historical!$C$7:$C$1222,MATCH(B685,Historical!$B$7:$B$1244,0))*IF(AH685="n/a",1.03,IF(AH685&lt;0,1.01,IF(AH685&gt;10,1.1,(1+AH685/100))))</f>
        <v>3.1544400000000006</v>
      </c>
      <c r="AS685" s="841">
        <f>IF($AI685="n/a",1.03*AR685,IF($AI685&lt;0,1.01*AR685,IF($AI685&gt;10,1.1*AR685,(1+$AI685/100)*AR685)))</f>
        <v>3.3556932720000008</v>
      </c>
      <c r="AT685" s="841">
        <f>IF($AK685="n/a",1.03*AS685,IF($AK685&lt;0,1.01*AS685,IF($AK685&gt;10,1.1*AS685,(1+$AK685/100)*AS685)))</f>
        <v>3.5580415763016009</v>
      </c>
      <c r="AU685" s="841">
        <f>IF($AK685="n/a",1.03*AT685,IF($AK685&lt;0,1.01*AT685,IF($AK685&gt;10,1.1*AT685,(1+$AK685/100)*AT685)))</f>
        <v>3.7725914833525875</v>
      </c>
      <c r="AV685" s="841">
        <f>IF($AK685="n/a",1.03*AU685,IF($AK685&lt;0,1.01*AU685,IF($AK685&gt;10,1.1*AU685,(1+$AK685/100)*AU685)))</f>
        <v>4.0000787497987487</v>
      </c>
      <c r="AW685" s="618">
        <f>SUM(AR685:AV685)</f>
        <v>17.84084508145294</v>
      </c>
      <c r="AX685" s="713">
        <f>AW685/I685*100</f>
        <v>20.12276684125078</v>
      </c>
      <c r="AY685" s="887">
        <v>0.38</v>
      </c>
      <c r="AZ685" s="827">
        <v>9.7000000000000011</v>
      </c>
      <c r="BA685" s="827">
        <v>-18.2</v>
      </c>
      <c r="BB685" s="827">
        <v>-5.46</v>
      </c>
      <c r="BC685" s="827">
        <v>-8.7099999999999991</v>
      </c>
      <c r="BD685" s="861"/>
      <c r="BE685" s="594">
        <v>2004</v>
      </c>
      <c r="BF685" s="853">
        <f>IF(BE685&gt;2020,0,IF(BE685&gt;2008,1,IF(BE685&gt;2001,2,IF(BE685&gt;1990,3,IF(BE685&gt;1980,4,IF(BE685&gt;1973,5,IF(BE685&gt;1970,6,IF(BE685&gt;1960,7,IF(BE685&gt;1958,8,IF(BE685&gt;1953,9,10))))))))))</f>
        <v>2</v>
      </c>
      <c r="BG685" s="837">
        <v>3.5000000000000004</v>
      </c>
      <c r="BH685" s="820" t="s">
        <v>4443</v>
      </c>
      <c r="BI685" s="820" t="s">
        <v>4444</v>
      </c>
    </row>
    <row r="686" spans="1:61" s="819" customFormat="1" ht="12.75" customHeight="1" x14ac:dyDescent="0.2">
      <c r="A686" s="819" t="s">
        <v>5162</v>
      </c>
      <c r="B686" s="575" t="s">
        <v>1741</v>
      </c>
      <c r="C686" s="885" t="s">
        <v>244</v>
      </c>
      <c r="D686" s="885" t="s">
        <v>4209</v>
      </c>
      <c r="E686" s="699">
        <v>12</v>
      </c>
      <c r="F686" s="1122">
        <v>355</v>
      </c>
      <c r="G686" s="1105" t="s">
        <v>114</v>
      </c>
      <c r="H686" s="1105" t="s">
        <v>114</v>
      </c>
      <c r="I686" t="n">
        <v>128.7</v>
      </c>
      <c r="J686" s="618">
        <f>(M686/I686)*100</f>
        <v>5.0731990143499068</v>
      </c>
      <c r="K686" s="832">
        <v>1.75</v>
      </c>
      <c r="L686" s="842">
        <v>4</v>
      </c>
      <c r="M686" s="609">
        <f>K686*L686</f>
        <v>7</v>
      </c>
      <c r="N686" s="825" t="s">
        <v>147</v>
      </c>
      <c r="O686" s="700">
        <v>1.4</v>
      </c>
      <c r="P686" s="891">
        <v>44616</v>
      </c>
      <c r="Q686" s="891">
        <v>44635</v>
      </c>
      <c r="R686" s="609">
        <f>(K686-O686)/O686*100</f>
        <v>25.000000000000007</v>
      </c>
      <c r="S686" s="667">
        <f>IF(INDEX(Historical!$D$7:$D$1220,MATCH(B686,Historical!$B$7:$B$1244,0))=0,"n/a",(INDEX(Historical!$C$7:$C$1222,MATCH(B686,Historical!$B$7:$B$1244,0))/INDEX(Historical!$D$7:$D$1220,MATCH(B686,Historical!$B$7:$B$1244,0))-1)*100)</f>
        <v>28.440366972477051</v>
      </c>
      <c r="T686" s="667">
        <f>IF(INDEX(Historical!$F$7:$F$1213,MATCH(B686,Historical!$B$7:$B$1244,0))=0,"n/a",((INDEX(Historical!$C$7:$C$1222,MATCH(B686,Historical!$B$7:$B$1244,0))/INDEX(Historical!$F$7:$F$1213,MATCH(B686,Historical!$B$7:$B$1244,0)))^(1/3)-1)*100)</f>
        <v>13.798047356553855</v>
      </c>
      <c r="U686" s="667">
        <f>IF(INDEX(Historical!$H$7:$H$1213,MATCH(B686,Historical!$B$7:$B$1244,0))=0,"n/a",((INDEX(Historical!$C$7:$C$1222,MATCH(B686,Historical!$B$7:$B$1244,0))/INDEX(Historical!$H$7:$H$1213,MATCH(B686,Historical!$B$7:$B$1244,0)))^(1/5)-1)*100)</f>
        <v>10.236627147885935</v>
      </c>
      <c r="V686" s="667">
        <f>IF(INDEX(Historical!$N$7:$N$1213,MATCH(B686,Historical!$B$7:$B$1244,0))=0,"n/a",((INDEX(Historical!$C$7:$C$1222,MATCH(B686,Historical!$B$7:$B$1244,0))/INDEX(Historical!$N$7:$N$1213,MATCH(B686,Historical!$B$7:$B$1244,0)))^(1/10)-1)*100)</f>
        <v>13.346158167069744</v>
      </c>
      <c r="W686" s="668">
        <f>IF(OR(U686&lt;=0,U686="n/a",V686&lt;=0,V686="n/a"),"n/a",U686/V686)</f>
        <v>0.76700927860601464</v>
      </c>
      <c r="X686" s="669" t="str">
        <f>IF(OR(AJ686&lt;=0,AJ686="n/a",U686&lt;=0,U686="n/a"),"n/a",U686/AJ686)</f>
        <v>n/a</v>
      </c>
      <c r="Y686" s="631"/>
      <c r="Z686" s="618" t="str">
        <f>IF(OR(AC686&lt;0.01,AC686="n/a"),"n/a",M686/AC686*100)</f>
        <v>n/a</v>
      </c>
      <c r="AA686" s="841" t="str">
        <f>IF(OR(AC686&lt;0.01,AC686="n/a"),"n/a",I686/AC686)</f>
        <v>n/a</v>
      </c>
      <c r="AB686" s="842">
        <v>12</v>
      </c>
      <c r="AC686" s="821">
        <v>-28.02</v>
      </c>
      <c r="AD686" s="821" t="s">
        <v>135</v>
      </c>
      <c r="AE686" s="821">
        <v>0.39</v>
      </c>
      <c r="AF686" s="821">
        <v>3.25</v>
      </c>
      <c r="AG686" s="821">
        <v>-40.200000000000003</v>
      </c>
      <c r="AH686" s="821">
        <v>-196.6</v>
      </c>
      <c r="AI686" s="821">
        <v>13.59</v>
      </c>
      <c r="AJ686" s="821">
        <v>-35.799999999999997</v>
      </c>
      <c r="AK686" s="821">
        <v>-11.67</v>
      </c>
      <c r="AL686" s="833">
        <v>7680</v>
      </c>
      <c r="AM686" s="827">
        <v>0.86</v>
      </c>
      <c r="AN686" s="821">
        <v>3.26</v>
      </c>
      <c r="AO686" s="705" t="str">
        <f>IF(U686="n/a","n/a",IF(AA686&lt;0,"n/a",IF(AA686="n/a","n/a",J686+U686-AA686)))</f>
        <v>n/a</v>
      </c>
      <c r="AP686" s="706">
        <f>IF(U686="n/a","n/a",J686+U686)</f>
        <v>15.309826162235842</v>
      </c>
      <c r="AQ686" s="843" t="str">
        <f>IF(OR(AC686&lt;0.01,AC686="n/a",AF686="n/a"),"n/a",(I686/SQRT(22.5*AC686*(I686/AF686))-1)*100)</f>
        <v>n/a</v>
      </c>
      <c r="AR686" s="618">
        <f>INDEX(Historical!$C$7:$C$1222,MATCH(B686,Historical!$B$7:$B$1244,0))*IF(AH686="n/a",1.03,IF(AH686&lt;0,1.01,IF(AH686&gt;10,1.1,(1+AH686/100))))</f>
        <v>7.07</v>
      </c>
      <c r="AS686" s="841">
        <f>IF($AI686="n/a",1.03*AR686,IF($AI686&lt;0,1.01*AR686,IF($AI686&gt;10,1.1*AR686,(1+$AI686/100)*AR686)))</f>
        <v>7.777000000000001</v>
      </c>
      <c r="AT686" s="841">
        <f>IF($AK686="n/a",1.03*AS686,IF($AK686&lt;0,1.01*AS686,IF($AK686&gt;10,1.1*AS686,(1+$AK686/100)*AS686)))</f>
        <v>7.8547700000000011</v>
      </c>
      <c r="AU686" s="841">
        <f>IF($AK686="n/a",1.03*AT686,IF($AK686&lt;0,1.01*AT686,IF($AK686&gt;10,1.1*AT686,(1+$AK686/100)*AT686)))</f>
        <v>7.9333177000000008</v>
      </c>
      <c r="AV686" s="841">
        <f>IF($AK686="n/a",1.03*AU686,IF($AK686&lt;0,1.01*AU686,IF($AK686&gt;10,1.1*AU686,(1+$AK686/100)*AU686)))</f>
        <v>8.0126508770000004</v>
      </c>
      <c r="AW686" s="618">
        <f>SUM(AR686:AV686)</f>
        <v>38.647738577000005</v>
      </c>
      <c r="AX686" s="713">
        <f>AW686/I686*100</f>
        <v>28.009667036527041</v>
      </c>
      <c r="AY686" s="887">
        <v>1.5</v>
      </c>
      <c r="AZ686" s="827">
        <v>10.89</v>
      </c>
      <c r="BA686" s="827">
        <v>-34.599999999999994</v>
      </c>
      <c r="BB686" s="827">
        <v>-6.3</v>
      </c>
      <c r="BC686" s="827">
        <v>-10.220000000000001</v>
      </c>
      <c r="BD686" s="861"/>
      <c r="BE686" s="594">
        <v>2011</v>
      </c>
      <c r="BF686" s="853">
        <f>IF(BE686&gt;2020,0,IF(BE686&gt;2008,1,IF(BE686&gt;2001,2,IF(BE686&gt;1990,3,IF(BE686&gt;1980,4,IF(BE686&gt;1973,5,IF(BE686&gt;1970,6,IF(BE686&gt;1960,7,IF(BE686&gt;1958,8,IF(BE686&gt;1953,9,10))))))))))</f>
        <v>1</v>
      </c>
      <c r="BG686" s="837">
        <v>-8.4</v>
      </c>
      <c r="BH686" s="820" t="s">
        <v>4443</v>
      </c>
      <c r="BI686" s="820" t="s">
        <v>4444</v>
      </c>
    </row>
    <row r="687" spans="1:61" s="819" customFormat="1" ht="12.75" customHeight="1" x14ac:dyDescent="0.2">
      <c r="A687" s="836" t="s">
        <v>4615</v>
      </c>
      <c r="B687" s="575" t="s">
        <v>4613</v>
      </c>
      <c r="C687" s="885" t="s">
        <v>244</v>
      </c>
      <c r="D687" s="885" t="s">
        <v>4211</v>
      </c>
      <c r="E687" s="699">
        <v>6</v>
      </c>
      <c r="F687" s="1122">
        <v>665</v>
      </c>
      <c r="G687" s="1116" t="s">
        <v>105</v>
      </c>
      <c r="H687" s="1116" t="s">
        <v>105</v>
      </c>
      <c r="I687" t="n">
        <v>179.72</v>
      </c>
      <c r="J687" s="618">
        <f>(M687/I687)*100</f>
        <v>0.44614029938362199</v>
      </c>
      <c r="K687" s="832">
        <v>0.19</v>
      </c>
      <c r="L687" s="842">
        <v>4</v>
      </c>
      <c r="M687" s="609">
        <f>K687*L687</f>
        <v>0.76</v>
      </c>
      <c r="N687" s="825" t="s">
        <v>4360</v>
      </c>
      <c r="O687" s="700">
        <v>0.17</v>
      </c>
      <c r="P687" s="603">
        <v>44784</v>
      </c>
      <c r="Q687" s="603">
        <v>44806</v>
      </c>
      <c r="R687" s="609">
        <f>(K687-O687)/O687*100</f>
        <v>11.764705882352935</v>
      </c>
      <c r="S687" s="667">
        <f>IF(INDEX(Historical!$D$7:$D$1220,MATCH(B687,Historical!$B$7:$B$1244,0))=0,"n/a",(INDEX(Historical!$C$7:$C$1222,MATCH(B687,Historical!$B$7:$B$1244,0))/INDEX(Historical!$D$7:$D$1220,MATCH(B687,Historical!$B$7:$B$1244,0))-1)*100)</f>
        <v>16.129032258064502</v>
      </c>
      <c r="T687" s="667">
        <f>IF(INDEX(Historical!$F$7:$F$1213,MATCH(B687,Historical!$B$7:$B$1244,0))=0,"n/a",((INDEX(Historical!$C$7:$C$1222,MATCH(B687,Historical!$B$7:$B$1244,0))/INDEX(Historical!$F$7:$F$1213,MATCH(B687,Historical!$B$7:$B$1244,0)))^(1/3)-1)*100)</f>
        <v>21.644039911467992</v>
      </c>
      <c r="U687" s="667">
        <f>IF(INDEX(Historical!$H$7:$H$1213,MATCH(B687,Historical!$B$7:$B$1244,0))=0,"n/a",((INDEX(Historical!$C$7:$C$1222,MATCH(B687,Historical!$B$7:$B$1244,0))/INDEX(Historical!$H$7:$H$1213,MATCH(B687,Historical!$B$7:$B$1244,0)))^(1/5)-1)*100)</f>
        <v>38.75252405774463</v>
      </c>
      <c r="V687" s="667" t="str">
        <f>IF(INDEX(Historical!$N$7:$N$1213,MATCH(B687,Historical!$B$7:$B$1244,0))=0,"n/a",((INDEX(Historical!$C$7:$C$1222,MATCH(B687,Historical!$B$7:$B$1244,0))/INDEX(Historical!$N$7:$N$1213,MATCH(B687,Historical!$B$7:$B$1244,0)))^(1/10)-1)*100)</f>
        <v>n/a</v>
      </c>
      <c r="W687" s="668" t="str">
        <f>IF(OR(U687&lt;=0,U687="n/a",V687&lt;=0,V687="n/a"),"n/a",U687/V687)</f>
        <v>n/a</v>
      </c>
      <c r="X687" s="669">
        <f>IF(OR(AJ687&lt;=0,AJ687="n/a",U687&lt;=0,U687="n/a"),"n/a",U687/AJ687)</f>
        <v>1.684892350336723</v>
      </c>
      <c r="Y687" s="640"/>
      <c r="Z687" s="618">
        <f>IF(OR(AC687&lt;0.01,AC687="n/a"),"n/a",M687/AC687*100)</f>
        <v>42.93785310734463</v>
      </c>
      <c r="AA687" s="841">
        <f>IF(OR(AC687&lt;0.01,AC687="n/a"),"n/a",I687/AC687)</f>
        <v>96.242937853107335</v>
      </c>
      <c r="AB687" s="842">
        <v>12</v>
      </c>
      <c r="AC687" s="821">
        <v>1.77</v>
      </c>
      <c r="AD687" s="821">
        <v>5.85</v>
      </c>
      <c r="AE687" s="821">
        <v>14.76</v>
      </c>
      <c r="AF687" s="821" t="s">
        <v>135</v>
      </c>
      <c r="AG687" s="821">
        <v>-12.9</v>
      </c>
      <c r="AH687" s="821">
        <v>24</v>
      </c>
      <c r="AI687" s="821">
        <v>21.5</v>
      </c>
      <c r="AJ687" s="821">
        <v>23</v>
      </c>
      <c r="AK687" s="821">
        <v>16.75</v>
      </c>
      <c r="AL687" s="833">
        <v>5280</v>
      </c>
      <c r="AM687" s="827">
        <v>0.1</v>
      </c>
      <c r="AN687" s="821" t="s">
        <v>135</v>
      </c>
      <c r="AO687" s="705">
        <f>IF(U687="n/a","n/a",IF(AA687&lt;0,"n/a",IF(AA687="n/a","n/a",J687+U687-AA687)))</f>
        <v>-57.044273495979084</v>
      </c>
      <c r="AP687" s="706">
        <f>IF(U687="n/a","n/a",J687+U687)</f>
        <v>39.198664357128251</v>
      </c>
      <c r="AQ687" s="843" t="str">
        <f>IF(OR(AC687&lt;0.01,AC687="n/a",AF687="n/a"),"n/a",(I687/SQRT(22.5*AC687*(I687/AF687))-1)*100)</f>
        <v>n/a</v>
      </c>
      <c r="AR687" s="618">
        <f>INDEX(Historical!$C$7:$C$1222,MATCH(B687,Historical!$B$7:$B$1244,0))*IF(AH687="n/a",1.03,IF(AH687&lt;0,1.01,IF(AH687&gt;10,1.1,(1+AH687/100))))</f>
        <v>0.79200000000000004</v>
      </c>
      <c r="AS687" s="841">
        <f>IF($AI687="n/a",1.03*AR687,IF($AI687&lt;0,1.01*AR687,IF($AI687&gt;10,1.1*AR687,(1+$AI687/100)*AR687)))</f>
        <v>0.87120000000000009</v>
      </c>
      <c r="AT687" s="841">
        <f>IF($AK687="n/a",1.03*AS687,IF($AK687&lt;0,1.01*AS687,IF($AK687&gt;10,1.1*AS687,(1+$AK687/100)*AS687)))</f>
        <v>0.95832000000000017</v>
      </c>
      <c r="AU687" s="841">
        <f>IF($AK687="n/a",1.03*AT687,IF($AK687&lt;0,1.01*AT687,IF($AK687&gt;10,1.1*AT687,(1+$AK687/100)*AT687)))</f>
        <v>1.0541520000000002</v>
      </c>
      <c r="AV687" s="841">
        <f>IF($AK687="n/a",1.03*AU687,IF($AK687&lt;0,1.01*AU687,IF($AK687&gt;10,1.1*AU687,(1+$AK687/100)*AU687)))</f>
        <v>1.1595672000000004</v>
      </c>
      <c r="AW687" s="618">
        <f>SUM(AR687:AV687)</f>
        <v>4.8352392000000011</v>
      </c>
      <c r="AX687" s="713">
        <f>AW687/I687*100</f>
        <v>2.8384145582624019</v>
      </c>
      <c r="AY687" s="887">
        <v>1.6</v>
      </c>
      <c r="AZ687" s="827">
        <v>151.74</v>
      </c>
      <c r="BA687" s="827">
        <v>-12.07</v>
      </c>
      <c r="BB687" s="827">
        <v>10.38</v>
      </c>
      <c r="BC687" s="827">
        <v>33.25</v>
      </c>
      <c r="BD687" s="861"/>
      <c r="BE687" s="594">
        <v>2017</v>
      </c>
      <c r="BF687" s="853">
        <f>IF(BE687&gt;2020,0,IF(BE687&gt;2008,1,IF(BE687&gt;2001,2,IF(BE687&gt;1990,3,IF(BE687&gt;1980,4,IF(BE687&gt;1973,5,IF(BE687&gt;1970,6,IF(BE687&gt;1960,7,IF(BE687&gt;1958,8,IF(BE687&gt;1953,9,10))))))))))</f>
        <v>1</v>
      </c>
      <c r="BG687" s="837">
        <v>12.2</v>
      </c>
      <c r="BH687" s="820" t="s">
        <v>4443</v>
      </c>
      <c r="BI687" s="820" t="s">
        <v>4444</v>
      </c>
    </row>
    <row r="688" spans="1:61" s="819" customFormat="1" ht="12.75" customHeight="1" x14ac:dyDescent="0.2">
      <c r="A688" s="826" t="s">
        <v>5163</v>
      </c>
      <c r="B688" s="575" t="s">
        <v>838</v>
      </c>
      <c r="C688" s="885" t="s">
        <v>122</v>
      </c>
      <c r="D688" s="885" t="s">
        <v>4037</v>
      </c>
      <c r="E688" s="699">
        <v>19</v>
      </c>
      <c r="F688" s="1122">
        <v>199</v>
      </c>
      <c r="G688" s="1105" t="s">
        <v>105</v>
      </c>
      <c r="H688" s="1105" t="s">
        <v>105</v>
      </c>
      <c r="I688" t="n">
        <v>113.67</v>
      </c>
      <c r="J688" s="618">
        <f>(M688/I688)*100</f>
        <v>1.1985898942420681</v>
      </c>
      <c r="K688" s="832">
        <v>0.35699999999999998</v>
      </c>
      <c r="L688" s="842">
        <v>4</v>
      </c>
      <c r="M688" s="609">
        <f>K688*L688</f>
        <v>1.4279999999999999</v>
      </c>
      <c r="N688" s="825" t="s">
        <v>374</v>
      </c>
      <c r="O688" s="700">
        <v>0.29749999999999999</v>
      </c>
      <c r="P688" s="603">
        <v>44792</v>
      </c>
      <c r="Q688" s="603">
        <v>44810</v>
      </c>
      <c r="R688" s="609">
        <f>(K688-O688)/O688*100</f>
        <v>20</v>
      </c>
      <c r="S688" s="667">
        <f>IF(INDEX(Historical!$D$7:$D$1220,MATCH(B688,Historical!$B$7:$B$1244,0))=0,"n/a",(INDEX(Historical!$C$7:$C$1222,MATCH(B688,Historical!$B$7:$B$1244,0))/INDEX(Historical!$D$7:$D$1220,MATCH(B688,Historical!$B$7:$B$1244,0))-1)*100)</f>
        <v>15.330396475770925</v>
      </c>
      <c r="T688" s="667">
        <f>IF(INDEX(Historical!$F$7:$F$1213,MATCH(B688,Historical!$B$7:$B$1244,0))=0,"n/a",((INDEX(Historical!$C$7:$C$1222,MATCH(B688,Historical!$B$7:$B$1244,0))/INDEX(Historical!$F$7:$F$1213,MATCH(B688,Historical!$B$7:$B$1244,0)))^(1/3)-1)*100)</f>
        <v>8.4938848721904705</v>
      </c>
      <c r="U688" s="667">
        <f>IF(INDEX(Historical!$H$7:$H$1213,MATCH(B688,Historical!$B$7:$B$1244,0))=0,"n/a",((INDEX(Historical!$C$7:$C$1222,MATCH(B688,Historical!$B$7:$B$1244,0))/INDEX(Historical!$H$7:$H$1213,MATCH(B688,Historical!$B$7:$B$1244,0)))^(1/5)-1)*100)</f>
        <v>10.316313710701852</v>
      </c>
      <c r="V688" s="667">
        <f>IF(INDEX(Historical!$N$7:$N$1213,MATCH(B688,Historical!$B$7:$B$1244,0))=0,"n/a",((INDEX(Historical!$C$7:$C$1222,MATCH(B688,Historical!$B$7:$B$1244,0))/INDEX(Historical!$N$7:$N$1213,MATCH(B688,Historical!$B$7:$B$1244,0)))^(1/10)-1)*100)</f>
        <v>17.486599732542164</v>
      </c>
      <c r="W688" s="668">
        <f>IF(OR(U688&lt;=0,U688="n/a",V688&lt;=0,V688="n/a"),"n/a",U688/V688)</f>
        <v>0.58995538689568261</v>
      </c>
      <c r="X688" s="669">
        <f>IF(OR(AJ688&lt;=0,AJ688="n/a",U688&lt;=0,U688="n/a"),"n/a",U688/AJ688)</f>
        <v>0.39526106171271463</v>
      </c>
      <c r="Y688" s="831"/>
      <c r="Z688" s="618">
        <f>IF(OR(AC688&lt;0.01,AC688="n/a"),"n/a",M688/AC688*100)</f>
        <v>8.2448036951501145</v>
      </c>
      <c r="AA688" s="841">
        <f>IF(OR(AC688&lt;0.01,AC688="n/a"),"n/a",I688/AC688)</f>
        <v>6.8787528868360273</v>
      </c>
      <c r="AB688" s="842">
        <v>12</v>
      </c>
      <c r="AC688" s="821">
        <v>17.32</v>
      </c>
      <c r="AD688" s="821" t="s">
        <v>135</v>
      </c>
      <c r="AE688" s="821">
        <v>0.96</v>
      </c>
      <c r="AF688" s="821">
        <v>1.55</v>
      </c>
      <c r="AG688" s="821">
        <v>23.7</v>
      </c>
      <c r="AH688" s="821">
        <v>11.3</v>
      </c>
      <c r="AI688" s="821">
        <v>25.85</v>
      </c>
      <c r="AJ688" s="821">
        <v>26.1</v>
      </c>
      <c r="AK688" s="821">
        <v>-12.520000000000001</v>
      </c>
      <c r="AL688" s="833">
        <v>15210</v>
      </c>
      <c r="AM688" s="827">
        <v>0.1</v>
      </c>
      <c r="AN688" s="821">
        <v>0.49</v>
      </c>
      <c r="AO688" s="705">
        <f>IF(U688="n/a","n/a",IF(AA688&lt;0,"n/a",IF(AA688="n/a","n/a",J688+U688-AA688)))</f>
        <v>4.6361507181078938</v>
      </c>
      <c r="AP688" s="706">
        <f>IF(U688="n/a","n/a",J688+U688)</f>
        <v>11.514903604943921</v>
      </c>
      <c r="AQ688" s="843">
        <f>IF(OR(AC688&lt;0.01,AC688="n/a",AF688="n/a"),"n/a",(I688/SQRT(22.5*AC688*(I688/AF688))-1)*100)</f>
        <v>-31.161809777175954</v>
      </c>
      <c r="AR688" s="618">
        <f>INDEX(Historical!$C$7:$C$1222,MATCH(B688,Historical!$B$7:$B$1244,0))*IF(AH688="n/a",1.03,IF(AH688&lt;0,1.01,IF(AH688&gt;10,1.1,(1+AH688/100))))</f>
        <v>1.4399</v>
      </c>
      <c r="AS688" s="841">
        <f>IF($AI688="n/a",1.03*AR688,IF($AI688&lt;0,1.01*AR688,IF($AI688&gt;10,1.1*AR688,(1+$AI688/100)*AR688)))</f>
        <v>1.58389</v>
      </c>
      <c r="AT688" s="841">
        <f>IF($AK688="n/a",1.03*AS688,IF($AK688&lt;0,1.01*AS688,IF($AK688&gt;10,1.1*AS688,(1+$AK688/100)*AS688)))</f>
        <v>1.5997289000000001</v>
      </c>
      <c r="AU688" s="841">
        <f>IF($AK688="n/a",1.03*AT688,IF($AK688&lt;0,1.01*AT688,IF($AK688&gt;10,1.1*AT688,(1+$AK688/100)*AT688)))</f>
        <v>1.6157261890000001</v>
      </c>
      <c r="AV688" s="841">
        <f>IF($AK688="n/a",1.03*AU688,IF($AK688&lt;0,1.01*AU688,IF($AK688&gt;10,1.1*AU688,(1+$AK688/100)*AU688)))</f>
        <v>1.6318834508900002</v>
      </c>
      <c r="AW688" s="618">
        <f>SUM(AR688:AV688)</f>
        <v>7.8711285398900008</v>
      </c>
      <c r="AX688" s="713">
        <f>AW688/I688*100</f>
        <v>6.606621235428908</v>
      </c>
      <c r="AY688" s="887">
        <v>1.24</v>
      </c>
      <c r="AZ688" s="827">
        <v>46.57</v>
      </c>
      <c r="BA688" s="827">
        <v>-15.620000000000001</v>
      </c>
      <c r="BB688" s="827">
        <v>4.5699999999999994</v>
      </c>
      <c r="BC688" s="827">
        <v>12.870000000000001</v>
      </c>
      <c r="BD688" s="861"/>
      <c r="BE688" s="594">
        <v>2004</v>
      </c>
      <c r="BF688" s="853">
        <f>IF(BE688&gt;2020,0,IF(BE688&gt;2008,1,IF(BE688&gt;2001,2,IF(BE688&gt;1990,3,IF(BE688&gt;1980,4,IF(BE688&gt;1973,5,IF(BE688&gt;1970,6,IF(BE688&gt;1960,7,IF(BE688&gt;1958,8,IF(BE688&gt;1953,9,10))))))))))</f>
        <v>2</v>
      </c>
      <c r="BG688" s="837">
        <v>11</v>
      </c>
      <c r="BH688" s="820" t="s">
        <v>4443</v>
      </c>
      <c r="BI688" s="820" t="s">
        <v>4444</v>
      </c>
    </row>
    <row r="689" spans="1:61" s="819" customFormat="1" ht="12.75" customHeight="1" x14ac:dyDescent="0.2">
      <c r="A689" s="819" t="s">
        <v>4895</v>
      </c>
      <c r="B689" s="575" t="s">
        <v>5274</v>
      </c>
      <c r="C689" s="885" t="s">
        <v>4201</v>
      </c>
      <c r="D689" s="885" t="s">
        <v>513</v>
      </c>
      <c r="E689" s="699">
        <v>29</v>
      </c>
      <c r="F689" s="1122">
        <v>112</v>
      </c>
      <c r="G689" s="1097" t="s">
        <v>105</v>
      </c>
      <c r="H689" s="1097" t="s">
        <v>105</v>
      </c>
      <c r="I689" t="n">
        <v>36.08</v>
      </c>
      <c r="J689" s="618">
        <f>(M689/I689)*100</f>
        <v>3.1242975949651601</v>
      </c>
      <c r="K689" s="839">
        <v>0.34749999999999998</v>
      </c>
      <c r="L689" s="842">
        <v>4</v>
      </c>
      <c r="M689" s="609">
        <f>K689*L689</f>
        <v>1.39</v>
      </c>
      <c r="N689" s="825" t="s">
        <v>418</v>
      </c>
      <c r="O689" s="701">
        <v>0.34499999999999997</v>
      </c>
      <c r="P689" s="603">
        <v>44747</v>
      </c>
      <c r="Q689" s="603">
        <v>44762</v>
      </c>
      <c r="R689" s="609">
        <f>(K689-O689)/O689*100</f>
        <v>0.72463768115942095</v>
      </c>
      <c r="S689" s="667">
        <f>IF(INDEX(Historical!$D$7:$D$1220,MATCH(B689,Historical!$B$7:$B$1244,0))=0,"n/a",(INDEX(Historical!$C$7:$C$1222,MATCH(B689,Historical!$B$7:$B$1244,0))/INDEX(Historical!$D$7:$D$1220,MATCH(B689,Historical!$B$7:$B$1244,0))-1)*100)</f>
        <v>0.72727272727273196</v>
      </c>
      <c r="T689" s="667">
        <f>IF(INDEX(Historical!$F$7:$F$1213,MATCH(B689,Historical!$B$7:$B$1244,0))=0,"n/a",((INDEX(Historical!$C$7:$C$1222,MATCH(B689,Historical!$B$7:$B$1244,0))/INDEX(Historical!$F$7:$F$1213,MATCH(B689,Historical!$B$7:$B$1244,0)))^(1/3)-1)*100)</f>
        <v>1.1071010267898806</v>
      </c>
      <c r="U689" s="667">
        <f>IF(INDEX(Historical!$H$7:$H$1213,MATCH(B689,Historical!$B$7:$B$1244,0))=0,"n/a",((INDEX(Historical!$C$7:$C$1222,MATCH(B689,Historical!$B$7:$B$1244,0))/INDEX(Historical!$H$7:$H$1213,MATCH(B689,Historical!$B$7:$B$1244,0)))^(1/5)-1)*100)</f>
        <v>1.9097756843799996</v>
      </c>
      <c r="V689" s="667">
        <f>IF(INDEX(Historical!$N$7:$N$1213,MATCH(B689,Historical!$B$7:$B$1244,0))=0,"n/a",((INDEX(Historical!$C$7:$C$1222,MATCH(B689,Historical!$B$7:$B$1244,0))/INDEX(Historical!$N$7:$N$1213,MATCH(B689,Historical!$B$7:$B$1244,0)))^(1/10)-1)*100)</f>
        <v>4.6397540328899645</v>
      </c>
      <c r="W689" s="668">
        <f>IF(OR(U689&lt;=0,U689="n/a",V689&lt;=0,V689="n/a"),"n/a",U689/V689)</f>
        <v>0.41161140673451979</v>
      </c>
      <c r="X689" s="669">
        <f>IF(OR(AJ689&lt;=0,AJ689="n/a",U689&lt;=0,U689="n/a"),"n/a",U689/AJ689)</f>
        <v>0.31307798104590157</v>
      </c>
      <c r="Y689" s="831" t="s">
        <v>635</v>
      </c>
      <c r="Z689" s="618">
        <f>IF(OR(AC689&lt;0.01,AC689="n/a"),"n/a",M689/AC689*100)</f>
        <v>79.885057471264361</v>
      </c>
      <c r="AA689" s="841">
        <f>IF(OR(AC689&lt;0.01,AC689="n/a"),"n/a",I689/AC689)</f>
        <v>25.568965517241381</v>
      </c>
      <c r="AB689" s="842">
        <v>4</v>
      </c>
      <c r="AC689" s="821">
        <v>1.74</v>
      </c>
      <c r="AD689" s="821">
        <v>9.86</v>
      </c>
      <c r="AE689" s="821">
        <v>1.2</v>
      </c>
      <c r="AF689" s="821">
        <v>2.31</v>
      </c>
      <c r="AG689" s="821">
        <v>8.9</v>
      </c>
      <c r="AH689" s="821">
        <v>-0.2</v>
      </c>
      <c r="AI689" s="821">
        <v>3.66</v>
      </c>
      <c r="AJ689" s="821">
        <v>6.1</v>
      </c>
      <c r="AK689" s="821">
        <v>2.6</v>
      </c>
      <c r="AL689" s="833">
        <v>2470</v>
      </c>
      <c r="AM689" s="827">
        <v>0.6</v>
      </c>
      <c r="AN689" s="821">
        <v>0.93</v>
      </c>
      <c r="AO689" s="705">
        <f>IF(U689="n/a","n/a",IF(AA689&lt;0,"n/a",IF(AA689="n/a","n/a",J689+U689-AA689)))</f>
        <v>-20.534892237896223</v>
      </c>
      <c r="AP689" s="706">
        <f>IF(U689="n/a","n/a",J689+U689)</f>
        <v>5.0340732793451597</v>
      </c>
      <c r="AQ689" s="843">
        <f>IF(OR(AC689&lt;0.01,AC689="n/a",AF689="n/a"),"n/a",(I689/SQRT(22.5*AC689*(I689/AF689))-1)*100)</f>
        <v>62.021000483582853</v>
      </c>
      <c r="AR689" s="618">
        <f>INDEX(Historical!$C$7:$C$1222,MATCH(B689,Historical!$B$7:$B$1244,0))*IF(AH689="n/a",1.03,IF(AH689&lt;0,1.01,IF(AH689&gt;10,1.1,(1+AH689/100))))</f>
        <v>1.3988499999999999</v>
      </c>
      <c r="AS689" s="841">
        <f>IF($AI689="n/a",1.03*AR689,IF($AI689&lt;0,1.01*AR689,IF($AI689&gt;10,1.1*AR689,(1+$AI689/100)*AR689)))</f>
        <v>1.4500479099999999</v>
      </c>
      <c r="AT689" s="841">
        <f>IF($AK689="n/a",1.03*AS689,IF($AK689&lt;0,1.01*AS689,IF($AK689&gt;10,1.1*AS689,(1+$AK689/100)*AS689)))</f>
        <v>1.48774915566</v>
      </c>
      <c r="AU689" s="841">
        <f>IF($AK689="n/a",1.03*AT689,IF($AK689&lt;0,1.01*AT689,IF($AK689&gt;10,1.1*AT689,(1+$AK689/100)*AT689)))</f>
        <v>1.52643063370716</v>
      </c>
      <c r="AV689" s="841">
        <f>IF($AK689="n/a",1.03*AU689,IF($AK689&lt;0,1.01*AU689,IF($AK689&gt;10,1.1*AU689,(1+$AK689/100)*AU689)))</f>
        <v>1.5661178301835463</v>
      </c>
      <c r="AW689" s="618">
        <f>SUM(AR689:AV689)</f>
        <v>7.4291955295507055</v>
      </c>
      <c r="AX689" s="713">
        <f>AW689/I689*100</f>
        <v>16.698573903238266</v>
      </c>
      <c r="AY689" s="887">
        <v>1.05</v>
      </c>
      <c r="AZ689" s="827">
        <v>21.66</v>
      </c>
      <c r="BA689" s="827">
        <v>-21.029999999999998</v>
      </c>
      <c r="BB689" s="827">
        <v>1.87</v>
      </c>
      <c r="BC689" s="827">
        <v>-2.74</v>
      </c>
      <c r="BD689" s="861"/>
      <c r="BE689" s="594">
        <v>1994</v>
      </c>
      <c r="BF689" s="853">
        <f>IF(BE689&gt;2020,0,IF(BE689&gt;2008,1,IF(BE689&gt;2001,2,IF(BE689&gt;1990,3,IF(BE689&gt;1980,4,IF(BE689&gt;1973,5,IF(BE689&gt;1970,6,IF(BE689&gt;1960,7,IF(BE689&gt;1958,8,IF(BE689&gt;1953,9,10))))))))))</f>
        <v>3</v>
      </c>
      <c r="BG689" s="837">
        <v>3</v>
      </c>
      <c r="BH689" s="820" t="s">
        <v>4443</v>
      </c>
      <c r="BI689" s="820" t="s">
        <v>4444</v>
      </c>
    </row>
    <row r="690" spans="1:61" s="819" customFormat="1" ht="12.75" customHeight="1" x14ac:dyDescent="0.2">
      <c r="A690" s="826" t="s">
        <v>5165</v>
      </c>
      <c r="B690" s="575" t="s">
        <v>830</v>
      </c>
      <c r="C690" s="885" t="s">
        <v>111</v>
      </c>
      <c r="D690" s="885" t="s">
        <v>4181</v>
      </c>
      <c r="E690" s="699">
        <v>20</v>
      </c>
      <c r="F690" s="1122">
        <v>189</v>
      </c>
      <c r="G690" s="1097" t="s">
        <v>36</v>
      </c>
      <c r="H690" s="1097" t="s">
        <v>114</v>
      </c>
      <c r="I690" t="n">
        <v>153.58</v>
      </c>
      <c r="J690" s="618">
        <f>(M690/I690)*100</f>
        <v>1.8696581196581197</v>
      </c>
      <c r="K690" s="832">
        <v>0.7</v>
      </c>
      <c r="L690" s="842">
        <v>4</v>
      </c>
      <c r="M690" s="609">
        <f>K690*L690</f>
        <v>2.8</v>
      </c>
      <c r="N690" s="825" t="s">
        <v>3851</v>
      </c>
      <c r="O690" s="700">
        <v>0.65</v>
      </c>
      <c r="P690" s="603">
        <v>44994</v>
      </c>
      <c r="Q690" s="603">
        <v>45009</v>
      </c>
      <c r="R690" s="609">
        <f>(K690-O690)/O690*100</f>
        <v>7.6923076923076819</v>
      </c>
      <c r="S690" s="667">
        <f>IF(INDEX(Historical!$D$7:$D$1220,MATCH(B690,Historical!$B$7:$B$1244,0))=0,"n/a",(INDEX(Historical!$C$7:$C$1222,MATCH(B690,Historical!$B$7:$B$1244,0))/INDEX(Historical!$D$7:$D$1220,MATCH(B690,Historical!$B$7:$B$1244,0))-1)*100)</f>
        <v>13.043478260869579</v>
      </c>
      <c r="T690" s="667">
        <f>IF(INDEX(Historical!$F$7:$F$1213,MATCH(B690,Historical!$B$7:$B$1244,0))=0,"n/a",((INDEX(Historical!$C$7:$C$1222,MATCH(B690,Historical!$B$7:$B$1244,0))/INDEX(Historical!$F$7:$F$1213,MATCH(B690,Historical!$B$7:$B$1244,0)))^(1/3)-1)*100)</f>
        <v>8.2446637382673558</v>
      </c>
      <c r="U690" s="667">
        <f>IF(INDEX(Historical!$H$7:$H$1213,MATCH(B690,Historical!$B$7:$B$1244,0))=0,"n/a",((INDEX(Historical!$C$7:$C$1222,MATCH(B690,Historical!$B$7:$B$1244,0))/INDEX(Historical!$H$7:$H$1213,MATCH(B690,Historical!$B$7:$B$1244,0)))^(1/5)-1)*100)</f>
        <v>8.8691633250776327</v>
      </c>
      <c r="V690" s="667">
        <f>IF(INDEX(Historical!$N$7:$N$1213,MATCH(B690,Historical!$B$7:$B$1244,0))=0,"n/a",((INDEX(Historical!$C$7:$C$1222,MATCH(B690,Historical!$B$7:$B$1244,0))/INDEX(Historical!$N$7:$N$1213,MATCH(B690,Historical!$B$7:$B$1244,0)))^(1/10)-1)*100)</f>
        <v>6.2352148033413046</v>
      </c>
      <c r="W690" s="668">
        <f>IF(OR(U690&lt;=0,U690="n/a",V690&lt;=0,V690="n/a"),"n/a",U690/V690)</f>
        <v>1.4224310797319857</v>
      </c>
      <c r="X690" s="669" t="str">
        <f>IF(OR(AJ690&lt;=0,AJ690="n/a",U690&lt;=0,U690="n/a"),"n/a",U690/AJ690)</f>
        <v>n/a</v>
      </c>
      <c r="Y690" s="638" t="s">
        <v>3873</v>
      </c>
      <c r="Z690" s="618">
        <f>IF(OR(AC690&lt;0.01,AC690="n/a"),"n/a",M690/AC690*100)</f>
        <v>51.94805194805194</v>
      </c>
      <c r="AA690" s="841">
        <f>IF(OR(AC690&lt;0.01,AC690="n/a"),"n/a",I690/AC690)</f>
        <v>27.7847866419295</v>
      </c>
      <c r="AB690" s="842">
        <v>12</v>
      </c>
      <c r="AC690" s="821">
        <v>5.39</v>
      </c>
      <c r="AD690" s="821">
        <v>3.2</v>
      </c>
      <c r="AE690" s="821">
        <v>3.12</v>
      </c>
      <c r="AF690" s="821">
        <v>9.02</v>
      </c>
      <c r="AG690" s="821">
        <v>31.8</v>
      </c>
      <c r="AH690" s="821">
        <v>25.6</v>
      </c>
      <c r="AI690" s="821">
        <v>11.59</v>
      </c>
      <c r="AJ690" s="821">
        <v>-1.3</v>
      </c>
      <c r="AK690" s="821">
        <v>8.75</v>
      </c>
      <c r="AL690" s="833">
        <v>61520</v>
      </c>
      <c r="AM690" s="827">
        <v>0.1</v>
      </c>
      <c r="AN690" s="821">
        <v>2.19</v>
      </c>
      <c r="AO690" s="705">
        <f>IF(U690="n/a","n/a",IF(AA690&lt;0,"n/a",IF(AA690="n/a","n/a",J690+U690-AA690)))</f>
        <v>-17.045965197193748</v>
      </c>
      <c r="AP690" s="706">
        <f>IF(U690="n/a","n/a",J690+U690)</f>
        <v>10.738821444735752</v>
      </c>
      <c r="AQ690" s="843">
        <f>IF(OR(AC690&lt;0.01,AC690="n/a",AF690="n/a"),"n/a",(I690/SQRT(22.5*AC690*(I690/AF690))-1)*100)</f>
        <v>233.7455954001185</v>
      </c>
      <c r="AR690" s="618">
        <f>INDEX(Historical!$C$7:$C$1222,MATCH(B690,Historical!$B$7:$B$1244,0))*IF(AH690="n/a",1.03,IF(AH690&lt;0,1.01,IF(AH690&gt;10,1.1,(1+AH690/100))))</f>
        <v>2.8600000000000003</v>
      </c>
      <c r="AS690" s="841">
        <f>IF($AI690="n/a",1.03*AR690,IF($AI690&lt;0,1.01*AR690,IF($AI690&gt;10,1.1*AR690,(1+$AI690/100)*AR690)))</f>
        <v>3.1460000000000008</v>
      </c>
      <c r="AT690" s="841">
        <f>IF($AK690="n/a",1.03*AS690,IF($AK690&lt;0,1.01*AS690,IF($AK690&gt;10,1.1*AS690,(1+$AK690/100)*AS690)))</f>
        <v>3.4212750000000005</v>
      </c>
      <c r="AU690" s="841">
        <f>IF($AK690="n/a",1.03*AT690,IF($AK690&lt;0,1.01*AT690,IF($AK690&gt;10,1.1*AT690,(1+$AK690/100)*AT690)))</f>
        <v>3.7206365625000002</v>
      </c>
      <c r="AV690" s="841">
        <f>IF($AK690="n/a",1.03*AU690,IF($AK690&lt;0,1.01*AU690,IF($AK690&gt;10,1.1*AU690,(1+$AK690/100)*AU690)))</f>
        <v>4.0461922617187502</v>
      </c>
      <c r="AW690" s="618">
        <f>SUM(AR690:AV690)</f>
        <v>17.194103824218754</v>
      </c>
      <c r="AX690" s="713">
        <f>AW690/I690*100</f>
        <v>11.481105651855472</v>
      </c>
      <c r="AY690" s="887">
        <v>0.72</v>
      </c>
      <c r="AZ690" s="827">
        <v>7.8299999999999992</v>
      </c>
      <c r="BA690" s="827">
        <v>-14.899999999999999</v>
      </c>
      <c r="BB690" s="827">
        <v>-3.2099999999999995</v>
      </c>
      <c r="BC690" s="827">
        <v>-6.0600000000000005</v>
      </c>
      <c r="BD690" s="861"/>
      <c r="BE690" s="594">
        <v>2004</v>
      </c>
      <c r="BF690" s="853">
        <f>IF(BE690&gt;2020,0,IF(BE690&gt;2008,1,IF(BE690&gt;2001,2,IF(BE690&gt;1990,3,IF(BE690&gt;1980,4,IF(BE690&gt;1973,5,IF(BE690&gt;1970,6,IF(BE690&gt;1960,7,IF(BE690&gt;1958,8,IF(BE690&gt;1953,9,10))))))))))</f>
        <v>2</v>
      </c>
      <c r="BG690" s="837">
        <v>7.3999999999999995</v>
      </c>
      <c r="BH690" s="820" t="s">
        <v>4443</v>
      </c>
      <c r="BI690" s="820" t="s">
        <v>4444</v>
      </c>
    </row>
    <row r="691" spans="1:61" s="819" customFormat="1" ht="12.75" customHeight="1" x14ac:dyDescent="0.2">
      <c r="A691" s="836" t="s">
        <v>5249</v>
      </c>
      <c r="B691" s="575" t="s">
        <v>2922</v>
      </c>
      <c r="C691" s="885" t="s">
        <v>177</v>
      </c>
      <c r="D691" s="885" t="s">
        <v>4195</v>
      </c>
      <c r="E691" s="699">
        <v>6</v>
      </c>
      <c r="F691" s="1122">
        <v>679</v>
      </c>
      <c r="G691" s="1094" t="s">
        <v>105</v>
      </c>
      <c r="H691" s="1094" t="s">
        <v>105</v>
      </c>
      <c r="I691" t="n">
        <v>29.41</v>
      </c>
      <c r="J691" s="618">
        <f>(M691/I691)*100</f>
        <v>5.9468438538205977</v>
      </c>
      <c r="K691" s="832">
        <v>0.44750000000000001</v>
      </c>
      <c r="L691" s="842">
        <v>4</v>
      </c>
      <c r="M691" s="609">
        <f>K691*L691</f>
        <v>1.79</v>
      </c>
      <c r="N691" s="825" t="s">
        <v>316</v>
      </c>
      <c r="O691" s="700">
        <v>0.42499999999999999</v>
      </c>
      <c r="P691" s="603">
        <v>44995</v>
      </c>
      <c r="Q691" s="603">
        <v>45012</v>
      </c>
      <c r="R691" s="609">
        <f>(K691-O691)/O691*100</f>
        <v>5.2941176470588287</v>
      </c>
      <c r="S691" s="667">
        <f>IF(INDEX(Historical!$D$7:$D$1220,MATCH(B691,Historical!$B$7:$B$1244,0))=0,"n/a",(INDEX(Historical!$C$7:$C$1222,MATCH(B691,Historical!$B$7:$B$1244,0))/INDEX(Historical!$D$7:$D$1220,MATCH(B691,Historical!$B$7:$B$1244,0))-1)*100)</f>
        <v>3.6585365853658569</v>
      </c>
      <c r="T691" s="667">
        <f>IF(INDEX(Historical!$F$7:$F$1213,MATCH(B691,Historical!$B$7:$B$1244,0))=0,"n/a",((INDEX(Historical!$C$7:$C$1222,MATCH(B691,Historical!$B$7:$B$1244,0))/INDEX(Historical!$F$7:$F$1213,MATCH(B691,Historical!$B$7:$B$1244,0)))^(1/3)-1)*100)</f>
        <v>3.8010574496484484</v>
      </c>
      <c r="U691" s="667">
        <f>IF(INDEX(Historical!$H$7:$H$1213,MATCH(B691,Historical!$B$7:$B$1244,0))=0,"n/a",((INDEX(Historical!$C$7:$C$1222,MATCH(B691,Historical!$B$7:$B$1244,0))/INDEX(Historical!$H$7:$H$1213,MATCH(B691,Historical!$B$7:$B$1244,0)))^(1/5)-1)*100)</f>
        <v>7.2145025900850923</v>
      </c>
      <c r="V691" s="667">
        <f>IF(INDEX(Historical!$N$7:$N$1213,MATCH(B691,Historical!$B$7:$B$1244,0))=0,"n/a",((INDEX(Historical!$C$7:$C$1222,MATCH(B691,Historical!$B$7:$B$1244,0))/INDEX(Historical!$N$7:$N$1213,MATCH(B691,Historical!$B$7:$B$1244,0)))^(1/10)-1)*100)</f>
        <v>3.576849529636883</v>
      </c>
      <c r="W691" s="668">
        <f>IF(OR(U691&lt;=0,U691="n/a",V691&lt;=0,V691="n/a"),"n/a",U691/V691)</f>
        <v>2.0169991861014904</v>
      </c>
      <c r="X691" s="669">
        <f>IF(OR(AJ691&lt;=0,AJ691="n/a",U691&lt;=0,U691="n/a"),"n/a",U691/AJ691)</f>
        <v>0.21730429488208108</v>
      </c>
      <c r="Y691" s="640"/>
      <c r="Z691" s="618">
        <f>IF(OR(AC691&lt;0.01,AC691="n/a"),"n/a",M691/AC691*100)</f>
        <v>107.18562874251498</v>
      </c>
      <c r="AA691" s="841">
        <f>IF(OR(AC691&lt;0.01,AC691="n/a"),"n/a",I691/AC691)</f>
        <v>18.023952095808387</v>
      </c>
      <c r="AB691" s="842">
        <v>12</v>
      </c>
      <c r="AC691" s="821">
        <v>1.67</v>
      </c>
      <c r="AD691" s="821">
        <v>4.96</v>
      </c>
      <c r="AE691" s="821">
        <v>3.2</v>
      </c>
      <c r="AF691" s="821">
        <v>3.32</v>
      </c>
      <c r="AG691" s="821">
        <v>13.900000000000002</v>
      </c>
      <c r="AH691" s="821">
        <v>626.1</v>
      </c>
      <c r="AI691" s="821">
        <v>-0.16999999999999998</v>
      </c>
      <c r="AJ691" s="821">
        <v>33.200000000000003</v>
      </c>
      <c r="AK691" s="821">
        <v>3.6999999999999997</v>
      </c>
      <c r="AL691" s="833">
        <v>35100</v>
      </c>
      <c r="AM691" s="827">
        <v>0.32</v>
      </c>
      <c r="AN691" s="821">
        <v>2.0699999999999998</v>
      </c>
      <c r="AO691" s="705">
        <f>IF(U691="n/a","n/a",IF(AA691&lt;0,"n/a",IF(AA691="n/a","n/a",J691+U691-AA691)))</f>
        <v>-4.8626056519026974</v>
      </c>
      <c r="AP691" s="706">
        <f>IF(U691="n/a","n/a",J691+U691)</f>
        <v>13.161346443905689</v>
      </c>
      <c r="AQ691" s="843">
        <f>IF(OR(AC691&lt;0.01,AC691="n/a",AF691="n/a"),"n/a",(I691/SQRT(22.5*AC691*(I691/AF691))-1)*100)</f>
        <v>63.08078564943591</v>
      </c>
      <c r="AR691" s="618">
        <f>INDEX(Historical!$C$7:$C$1222,MATCH(B691,Historical!$B$7:$B$1244,0))*IF(AH691="n/a",1.03,IF(AH691&lt;0,1.01,IF(AH691&gt;10,1.1,(1+AH691/100))))</f>
        <v>1.87</v>
      </c>
      <c r="AS691" s="841">
        <f>IF($AI691="n/a",1.03*AR691,IF($AI691&lt;0,1.01*AR691,IF($AI691&gt;10,1.1*AR691,(1+$AI691/100)*AR691)))</f>
        <v>1.8887</v>
      </c>
      <c r="AT691" s="841">
        <f>IF($AK691="n/a",1.03*AS691,IF($AK691&lt;0,1.01*AS691,IF($AK691&gt;10,1.1*AS691,(1+$AK691/100)*AS691)))</f>
        <v>1.9585819</v>
      </c>
      <c r="AU691" s="841">
        <f>IF($AK691="n/a",1.03*AT691,IF($AK691&lt;0,1.01*AT691,IF($AK691&gt;10,1.1*AT691,(1+$AK691/100)*AT691)))</f>
        <v>2.0310494303</v>
      </c>
      <c r="AV691" s="841">
        <f>IF($AK691="n/a",1.03*AU691,IF($AK691&lt;0,1.01*AU691,IF($AK691&gt;10,1.1*AU691,(1+$AK691/100)*AU691)))</f>
        <v>2.1061982592210997</v>
      </c>
      <c r="AW691" s="618">
        <f>SUM(AR691:AV691)</f>
        <v>9.8545295895210998</v>
      </c>
      <c r="AX691" s="713">
        <f>AW691/I691*100</f>
        <v>32.739300961864117</v>
      </c>
      <c r="AY691" s="887">
        <v>1.2</v>
      </c>
      <c r="AZ691" s="827">
        <v>6.38</v>
      </c>
      <c r="BA691" s="827">
        <v>-20.73</v>
      </c>
      <c r="BB691" s="827">
        <v>-6.18</v>
      </c>
      <c r="BC691" s="827">
        <v>-8.0500000000000007</v>
      </c>
      <c r="BD691" s="861"/>
      <c r="BE691" s="594">
        <v>2018</v>
      </c>
      <c r="BF691" s="853">
        <f>IF(BE691&gt;2020,0,IF(BE691&gt;2008,1,IF(BE691&gt;2001,2,IF(BE691&gt;1990,3,IF(BE691&gt;1980,4,IF(BE691&gt;1973,5,IF(BE691&gt;1970,6,IF(BE691&gt;1960,7,IF(BE691&gt;1958,8,IF(BE691&gt;1953,9,10))))))))))</f>
        <v>1</v>
      </c>
      <c r="BG691" s="837">
        <v>3.3000000000000003</v>
      </c>
      <c r="BH691" s="820" t="s">
        <v>4443</v>
      </c>
      <c r="BI691" s="820" t="s">
        <v>4444</v>
      </c>
    </row>
    <row r="692" spans="1:61" s="819" customFormat="1" ht="12.75" customHeight="1" x14ac:dyDescent="0.2">
      <c r="A692" s="670" t="s">
        <v>5167</v>
      </c>
      <c r="B692" s="951" t="s">
        <v>3722</v>
      </c>
      <c r="C692" s="885" t="s">
        <v>111</v>
      </c>
      <c r="D692" s="885" t="s">
        <v>1181</v>
      </c>
      <c r="E692" s="699">
        <v>9</v>
      </c>
      <c r="F692" s="1122">
        <v>540</v>
      </c>
      <c r="G692" s="1116" t="s">
        <v>105</v>
      </c>
      <c r="H692" s="1116" t="s">
        <v>105</v>
      </c>
      <c r="I692" t="n">
        <v>83.68</v>
      </c>
      <c r="J692" s="618">
        <f>(M692/I692)*100</f>
        <v>0.54096697847402231</v>
      </c>
      <c r="K692" s="819">
        <v>0.12</v>
      </c>
      <c r="L692" s="1122">
        <v>4</v>
      </c>
      <c r="M692" s="609">
        <f>K692*L692</f>
        <v>0.48</v>
      </c>
      <c r="N692" s="1122" t="s">
        <v>510</v>
      </c>
      <c r="O692" s="575">
        <v>0.11</v>
      </c>
      <c r="P692" s="603">
        <v>44712</v>
      </c>
      <c r="Q692" s="603">
        <v>44727</v>
      </c>
      <c r="R692" s="609">
        <f>(K692-O692)/O692*100</f>
        <v>9.0909090909090864</v>
      </c>
      <c r="S692" s="667">
        <f>IF(INDEX(Historical!$D$7:$D$1220,MATCH(B692,Historical!$B$7:$B$1244,0))=0,"n/a",(INDEX(Historical!$C$7:$C$1222,MATCH(B692,Historical!$B$7:$B$1244,0))/INDEX(Historical!$D$7:$D$1220,MATCH(B692,Historical!$B$7:$B$1244,0))-1)*100)</f>
        <v>11.904761904761907</v>
      </c>
      <c r="T692" s="667">
        <f>IF(INDEX(Historical!$F$7:$F$1213,MATCH(B692,Historical!$B$7:$B$1244,0))=0,"n/a",((INDEX(Historical!$C$7:$C$1222,MATCH(B692,Historical!$B$7:$B$1244,0))/INDEX(Historical!$F$7:$F$1213,MATCH(B692,Historical!$B$7:$B$1244,0)))^(1/3)-1)*100)</f>
        <v>10.325677865290107</v>
      </c>
      <c r="U692" s="667">
        <f>IF(INDEX(Historical!$H$7:$H$1213,MATCH(B692,Historical!$B$7:$B$1244,0))=0,"n/a",((INDEX(Historical!$C$7:$C$1222,MATCH(B692,Historical!$B$7:$B$1244,0))/INDEX(Historical!$H$7:$H$1213,MATCH(B692,Historical!$B$7:$B$1244,0)))^(1/5)-1)*100)</f>
        <v>11.724088138874865</v>
      </c>
      <c r="V692" s="667" t="str">
        <f>IF(INDEX(Historical!$N$7:$N$1213,MATCH(B692,Historical!$B$7:$B$1244,0))=0,"n/a",((INDEX(Historical!$C$7:$C$1222,MATCH(B692,Historical!$B$7:$B$1244,0))/INDEX(Historical!$N$7:$N$1213,MATCH(B692,Historical!$B$7:$B$1244,0)))^(1/10)-1)*100)</f>
        <v>n/a</v>
      </c>
      <c r="W692" s="668" t="str">
        <f>IF(OR(U692&lt;=0,U692="n/a",V692&lt;=0,V692="n/a"),"n/a",U692/V692)</f>
        <v>n/a</v>
      </c>
      <c r="X692" s="669">
        <f>IF(OR(AJ692&lt;=0,AJ692="n/a",U692&lt;=0,U692="n/a"),"n/a",U692/AJ692)</f>
        <v>0.2646521024576719</v>
      </c>
      <c r="Y692" s="638"/>
      <c r="Z692" s="618">
        <f>IF(OR(AC692&lt;0.01,AC692="n/a"),"n/a",M692/AC692*100)</f>
        <v>8.6486486486486491</v>
      </c>
      <c r="AA692" s="841">
        <f>IF(OR(AC692&lt;0.01,AC692="n/a"),"n/a",I692/AC692)</f>
        <v>15.987387387387388</v>
      </c>
      <c r="AB692" s="842">
        <v>3</v>
      </c>
      <c r="AC692" s="837">
        <v>5.55</v>
      </c>
      <c r="AD692" s="837">
        <v>1.1200000000000001</v>
      </c>
      <c r="AE692" s="821">
        <v>2.37</v>
      </c>
      <c r="AF692" s="821">
        <v>6.59</v>
      </c>
      <c r="AG692" s="821">
        <v>42.199999999999996</v>
      </c>
      <c r="AH692" s="821">
        <v>21.5</v>
      </c>
      <c r="AI692" s="821">
        <v>-3.1399999999999997</v>
      </c>
      <c r="AJ692" s="647">
        <v>44.3</v>
      </c>
      <c r="AK692" s="647">
        <v>14.2</v>
      </c>
      <c r="AL692" s="837">
        <v>7410</v>
      </c>
      <c r="AM692" s="837">
        <v>0.6</v>
      </c>
      <c r="AN692" s="837">
        <v>1.19</v>
      </c>
      <c r="AO692" s="705">
        <f>IF(U692="n/a","n/a",IF(AA692&lt;0,"n/a",IF(AA692="n/a","n/a",J692+U692-AA692)))</f>
        <v>-3.7223322700384998</v>
      </c>
      <c r="AP692" s="706">
        <f>IF(U692="n/a","n/a",J692+U692)</f>
        <v>12.265055117348888</v>
      </c>
      <c r="AQ692" s="843">
        <f>IF(OR(AC692&lt;0.01,AC692="n/a",AF692="n/a"),"n/a",(I692/SQRT(22.5*AC692*(I692/AF692))-1)*100)</f>
        <v>116.39150002086791</v>
      </c>
      <c r="AR692" s="618">
        <f>INDEX(Historical!$C$7:$C$1222,MATCH(B692,Historical!$B$7:$B$1244,0))*IF(AH692="n/a",1.03,IF(AH692&lt;0,1.01,IF(AH692&gt;10,1.1,(1+AH692/100))))</f>
        <v>0.51700000000000002</v>
      </c>
      <c r="AS692" s="841">
        <f>IF($AI692="n/a",1.03*AR692,IF($AI692&lt;0,1.01*AR692,IF($AI692&gt;10,1.1*AR692,(1+$AI692/100)*AR692)))</f>
        <v>0.52217000000000002</v>
      </c>
      <c r="AT692" s="841">
        <f>IF($AK692="n/a",1.03*AS692,IF($AK692&lt;0,1.01*AS692,IF($AK692&gt;10,1.1*AS692,(1+$AK692/100)*AS692)))</f>
        <v>0.57438700000000009</v>
      </c>
      <c r="AU692" s="841">
        <f>IF($AK692="n/a",1.03*AT692,IF($AK692&lt;0,1.01*AT692,IF($AK692&gt;10,1.1*AT692,(1+$AK692/100)*AT692)))</f>
        <v>0.63182570000000016</v>
      </c>
      <c r="AV692" s="841">
        <f>IF($AK692="n/a",1.03*AU692,IF($AK692&lt;0,1.01*AU692,IF($AK692&gt;10,1.1*AU692,(1+$AK692/100)*AU692)))</f>
        <v>0.69500827000000021</v>
      </c>
      <c r="AW692" s="618">
        <f>SUM(AR692:AV692)</f>
        <v>2.9403909700000006</v>
      </c>
      <c r="AX692" s="713">
        <f>AW692/I692*100</f>
        <v>3.3138633720274999</v>
      </c>
      <c r="AY692" s="695">
        <v>1.39</v>
      </c>
      <c r="AZ692" s="821">
        <v>11.05</v>
      </c>
      <c r="BA692" s="821">
        <v>-42.14</v>
      </c>
      <c r="BB692" s="821">
        <v>0.01</v>
      </c>
      <c r="BC692" s="821">
        <v>-16.5</v>
      </c>
      <c r="BD692" s="861"/>
      <c r="BE692" s="594">
        <v>2014</v>
      </c>
      <c r="BF692" s="853">
        <f>IF(BE692&gt;2020,0,IF(BE692&gt;2008,1,IF(BE692&gt;2001,2,IF(BE692&gt;1990,3,IF(BE692&gt;1980,4,IF(BE692&gt;1973,5,IF(BE692&gt;1970,6,IF(BE692&gt;1960,7,IF(BE692&gt;1958,8,IF(BE692&gt;1953,9,10))))))))))</f>
        <v>1</v>
      </c>
      <c r="BG692" s="837">
        <v>15.299999999999999</v>
      </c>
      <c r="BH692" s="820" t="s">
        <v>4443</v>
      </c>
      <c r="BI692" s="820" t="s">
        <v>4444</v>
      </c>
    </row>
    <row r="693" spans="1:61" s="819" customFormat="1" ht="12.75" customHeight="1" x14ac:dyDescent="0.2">
      <c r="A693" s="819" t="s">
        <v>5168</v>
      </c>
      <c r="B693" s="575" t="s">
        <v>378</v>
      </c>
      <c r="C693" s="885" t="s">
        <v>127</v>
      </c>
      <c r="D693" s="885" t="s">
        <v>4194</v>
      </c>
      <c r="E693" s="699">
        <v>50</v>
      </c>
      <c r="F693" s="1122">
        <v>45</v>
      </c>
      <c r="G693" s="1098" t="s">
        <v>36</v>
      </c>
      <c r="H693" s="1098" t="s">
        <v>114</v>
      </c>
      <c r="I693" t="n">
        <v>145.67</v>
      </c>
      <c r="J693" s="618">
        <f>(M693/I693)*100</f>
        <v>1.6041652008724407</v>
      </c>
      <c r="K693" s="832">
        <v>0.56999999999999995</v>
      </c>
      <c r="L693" s="842">
        <v>4</v>
      </c>
      <c r="M693" s="609">
        <f>K693*L693</f>
        <v>2.2799999999999998</v>
      </c>
      <c r="N693" s="825" t="s">
        <v>162</v>
      </c>
      <c r="O693" s="700">
        <v>0.56000000000000005</v>
      </c>
      <c r="P693" s="603">
        <v>45001</v>
      </c>
      <c r="Q693" s="603">
        <v>45019</v>
      </c>
      <c r="R693" s="609">
        <f>(K693-O693)/O693*100</f>
        <v>1.7857142857142672</v>
      </c>
      <c r="S693" s="667">
        <f>IF(INDEX(Historical!$D$7:$D$1220,MATCH(B693,Historical!$B$7:$B$1244,0))=0,"n/a",(INDEX(Historical!$C$7:$C$1222,MATCH(B693,Historical!$B$7:$B$1244,0))/INDEX(Historical!$D$7:$D$1220,MATCH(B693,Historical!$B$7:$B$1244,0))-1)*100)</f>
        <v>1.8264840182648401</v>
      </c>
      <c r="T693" s="667">
        <f>IF(INDEX(Historical!$F$7:$F$1213,MATCH(B693,Historical!$B$7:$B$1244,0))=0,"n/a",((INDEX(Historical!$C$7:$C$1222,MATCH(B693,Historical!$B$7:$B$1244,0))/INDEX(Historical!$F$7:$F$1213,MATCH(B693,Historical!$B$7:$B$1244,0)))^(1/3)-1)*100)</f>
        <v>1.8608906534378411</v>
      </c>
      <c r="U693" s="667">
        <f>IF(INDEX(Historical!$H$7:$H$1213,MATCH(B693,Historical!$B$7:$B$1244,0))=0,"n/a",((INDEX(Historical!$C$7:$C$1222,MATCH(B693,Historical!$B$7:$B$1244,0))/INDEX(Historical!$H$7:$H$1213,MATCH(B693,Historical!$B$7:$B$1244,0)))^(1/5)-1)*100)</f>
        <v>1.8970861340319889</v>
      </c>
      <c r="V693" s="667">
        <f>IF(INDEX(Historical!$N$7:$N$1213,MATCH(B693,Historical!$B$7:$B$1244,0))=0,"n/a",((INDEX(Historical!$C$7:$C$1222,MATCH(B693,Historical!$B$7:$B$1244,0))/INDEX(Historical!$N$7:$N$1213,MATCH(B693,Historical!$B$7:$B$1244,0)))^(1/10)-1)*100)</f>
        <v>3.6543853672965865</v>
      </c>
      <c r="W693" s="668">
        <f>IF(OR(U693&lt;=0,U693="n/a",V693&lt;=0,V693="n/a"),"n/a",U693/V693)</f>
        <v>0.51912591129801966</v>
      </c>
      <c r="X693" s="669">
        <f>IF(OR(AJ693&lt;=0,AJ693="n/a",U693&lt;=0,U693="n/a"),"n/a",U693/AJ693)</f>
        <v>0.90337434953904228</v>
      </c>
      <c r="Y693" s="830"/>
      <c r="Z693" s="618">
        <f>IF(OR(AC693&lt;0.01,AC693="n/a"),"n/a",M693/AC693*100)</f>
        <v>53.395784543325533</v>
      </c>
      <c r="AA693" s="841">
        <f>IF(OR(AC693&lt;0.01,AC693="n/a"),"n/a",I693/AC693)</f>
        <v>33.285714285714285</v>
      </c>
      <c r="AB693" s="842">
        <v>1</v>
      </c>
      <c r="AC693" s="821">
        <v>4.2699999999999996</v>
      </c>
      <c r="AD693" s="821">
        <v>9.02</v>
      </c>
      <c r="AE693" s="821">
        <v>0.62</v>
      </c>
      <c r="AF693" s="821">
        <v>5.31</v>
      </c>
      <c r="AG693" s="821">
        <v>17.899999999999999</v>
      </c>
      <c r="AH693" s="821">
        <v>2.7</v>
      </c>
      <c r="AI693" s="821">
        <v>10.059999999999999</v>
      </c>
      <c r="AJ693" s="821">
        <v>2.1</v>
      </c>
      <c r="AK693" s="821">
        <v>3.6700000000000004</v>
      </c>
      <c r="AL693" s="833">
        <v>380420</v>
      </c>
      <c r="AM693" s="827">
        <v>0.89999999999999991</v>
      </c>
      <c r="AN693" s="821">
        <v>0.71</v>
      </c>
      <c r="AO693" s="705">
        <f>IF(U693="n/a","n/a",IF(AA693&lt;0,"n/a",IF(AA693="n/a","n/a",J693+U693-AA693)))</f>
        <v>-29.784462950809854</v>
      </c>
      <c r="AP693" s="706">
        <f>IF(U693="n/a","n/a",J693+U693)</f>
        <v>3.5012513349044294</v>
      </c>
      <c r="AQ693" s="843">
        <f>IF(OR(AC693&lt;0.01,AC693="n/a",AF693="n/a"),"n/a",(I693/SQRT(22.5*AC693*(I693/AF693))-1)*100)</f>
        <v>180.27537479108955</v>
      </c>
      <c r="AR693" s="618">
        <f>INDEX(Historical!$C$7:$C$1222,MATCH(B693,Historical!$B$7:$B$1244,0))*IF(AH693="n/a",1.03,IF(AH693&lt;0,1.01,IF(AH693&gt;10,1.1,(1+AH693/100))))</f>
        <v>2.2902099999999996</v>
      </c>
      <c r="AS693" s="841">
        <f>IF($AI693="n/a",1.03*AR693,IF($AI693&lt;0,1.01*AR693,IF($AI693&gt;10,1.1*AR693,(1+$AI693/100)*AR693)))</f>
        <v>2.519231</v>
      </c>
      <c r="AT693" s="841">
        <f>IF($AK693="n/a",1.03*AS693,IF($AK693&lt;0,1.01*AS693,IF($AK693&gt;10,1.1*AS693,(1+$AK693/100)*AS693)))</f>
        <v>2.6116867776999997</v>
      </c>
      <c r="AU693" s="841">
        <f>IF($AK693="n/a",1.03*AT693,IF($AK693&lt;0,1.01*AT693,IF($AK693&gt;10,1.1*AT693,(1+$AK693/100)*AT693)))</f>
        <v>2.7075356824415895</v>
      </c>
      <c r="AV693" s="841">
        <f>IF($AK693="n/a",1.03*AU693,IF($AK693&lt;0,1.01*AU693,IF($AK693&gt;10,1.1*AU693,(1+$AK693/100)*AU693)))</f>
        <v>2.8069022419871956</v>
      </c>
      <c r="AW693" s="618">
        <f>SUM(AR693:AV693)</f>
        <v>12.935565702128784</v>
      </c>
      <c r="AX693" s="713">
        <f>AW693/I693*100</f>
        <v>9.1012212074359979</v>
      </c>
      <c r="AY693" s="887">
        <v>0.49</v>
      </c>
      <c r="AZ693" s="827">
        <v>21.2</v>
      </c>
      <c r="BA693" s="827">
        <v>-11.59</v>
      </c>
      <c r="BB693" s="827">
        <v>-0.94000000000000006</v>
      </c>
      <c r="BC693" s="827">
        <v>4.34</v>
      </c>
      <c r="BD693" s="861"/>
      <c r="BE693" s="594">
        <v>1974</v>
      </c>
      <c r="BF693" s="853">
        <f>IF(BE693&gt;2020,0,IF(BE693&gt;2008,1,IF(BE693&gt;2001,2,IF(BE693&gt;1990,3,IF(BE693&gt;1980,4,IF(BE693&gt;1973,5,IF(BE693&gt;1970,6,IF(BE693&gt;1960,7,IF(BE693&gt;1958,8,IF(BE693&gt;1953,9,10))))))))))</f>
        <v>5</v>
      </c>
      <c r="BG693" s="837">
        <v>5.6000000000000005</v>
      </c>
      <c r="BH693" s="820" t="s">
        <v>4443</v>
      </c>
      <c r="BI693" s="820" t="s">
        <v>4444</v>
      </c>
    </row>
    <row r="694" spans="1:61" s="819" customFormat="1" ht="12.75" customHeight="1" x14ac:dyDescent="0.2">
      <c r="A694" s="835" t="s">
        <v>5169</v>
      </c>
      <c r="B694" s="575" t="s">
        <v>1749</v>
      </c>
      <c r="C694" s="885" t="s">
        <v>122</v>
      </c>
      <c r="D694" s="885" t="s">
        <v>4214</v>
      </c>
      <c r="E694" s="699">
        <v>12</v>
      </c>
      <c r="F694" s="1122">
        <v>377</v>
      </c>
      <c r="G694" s="1098" t="s">
        <v>36</v>
      </c>
      <c r="H694" s="1098" t="s">
        <v>36</v>
      </c>
      <c r="I694" t="n">
        <v>63.09</v>
      </c>
      <c r="J694" s="618">
        <f>(M694/I694)*100</f>
        <v>2.0516214427531434</v>
      </c>
      <c r="K694" s="832">
        <v>0.31</v>
      </c>
      <c r="L694" s="842">
        <v>4</v>
      </c>
      <c r="M694" s="609">
        <f>K694*L694</f>
        <v>1.24</v>
      </c>
      <c r="N694" s="825" t="s">
        <v>150</v>
      </c>
      <c r="O694" s="700">
        <v>0.28000000000000003</v>
      </c>
      <c r="P694" s="603">
        <v>44818</v>
      </c>
      <c r="Q694" s="603">
        <v>44833</v>
      </c>
      <c r="R694" s="609">
        <f>(K694-O694)/O694*100</f>
        <v>10.714285714285703</v>
      </c>
      <c r="S694" s="667">
        <f>IF(INDEX(Historical!$D$7:$D$1220,MATCH(B694,Historical!$B$7:$B$1244,0))=0,"n/a",(INDEX(Historical!$C$7:$C$1222,MATCH(B694,Historical!$B$7:$B$1244,0))/INDEX(Historical!$D$7:$D$1220,MATCH(B694,Historical!$B$7:$B$1244,0))-1)*100)</f>
        <v>8.2568807339449499</v>
      </c>
      <c r="T694" s="667">
        <f>IF(INDEX(Historical!$F$7:$F$1213,MATCH(B694,Historical!$B$7:$B$1244,0))=0,"n/a",((INDEX(Historical!$C$7:$C$1222,MATCH(B694,Historical!$B$7:$B$1244,0))/INDEX(Historical!$F$7:$F$1213,MATCH(B694,Historical!$B$7:$B$1244,0)))^(1/3)-1)*100)</f>
        <v>9.4493447683380296</v>
      </c>
      <c r="U694" s="667">
        <f>IF(INDEX(Historical!$H$7:$H$1213,MATCH(B694,Historical!$B$7:$B$1244,0))=0,"n/a",((INDEX(Historical!$C$7:$C$1222,MATCH(B694,Historical!$B$7:$B$1244,0))/INDEX(Historical!$H$7:$H$1213,MATCH(B694,Historical!$B$7:$B$1244,0)))^(1/5)-1)*100)</f>
        <v>7.5507964875582312</v>
      </c>
      <c r="V694" s="667">
        <f>IF(INDEX(Historical!$N$7:$N$1213,MATCH(B694,Historical!$B$7:$B$1244,0))=0,"n/a",((INDEX(Historical!$C$7:$C$1222,MATCH(B694,Historical!$B$7:$B$1244,0))/INDEX(Historical!$N$7:$N$1213,MATCH(B694,Historical!$B$7:$B$1244,0)))^(1/10)-1)*100)</f>
        <v>8.9660480461085648</v>
      </c>
      <c r="W694" s="668">
        <f>IF(OR(U694&lt;=0,U694="n/a",V694&lt;=0,V694="n/a"),"n/a",U694/V694)</f>
        <v>0.84215436374283326</v>
      </c>
      <c r="X694" s="669">
        <f>IF(OR(AJ694&lt;=0,AJ694="n/a",U694&lt;=0,U694="n/a"),"n/a",U694/AJ694)</f>
        <v>0.40378590842557388</v>
      </c>
      <c r="Y694" s="631"/>
      <c r="Z694" s="618">
        <f>IF(OR(AC694&lt;0.01,AC694="n/a"),"n/a",M694/AC694*100)</f>
        <v>28.571428571428569</v>
      </c>
      <c r="AA694" s="841">
        <f>IF(OR(AC694&lt;0.01,AC694="n/a"),"n/a",I694/AC694)</f>
        <v>13.926267281105991</v>
      </c>
      <c r="AB694" s="842">
        <v>5</v>
      </c>
      <c r="AC694" s="821">
        <v>4.34</v>
      </c>
      <c r="AD694" s="821">
        <v>0.33</v>
      </c>
      <c r="AE694" s="821">
        <v>0.54</v>
      </c>
      <c r="AF694" s="821">
        <v>1.92</v>
      </c>
      <c r="AG694" s="821">
        <v>14.6</v>
      </c>
      <c r="AH694" s="821">
        <v>-44.6</v>
      </c>
      <c r="AI694" s="821">
        <v>9.64</v>
      </c>
      <c r="AJ694" s="821">
        <v>18.7</v>
      </c>
      <c r="AK694" s="821">
        <v>41.5</v>
      </c>
      <c r="AL694" s="833">
        <v>2980</v>
      </c>
      <c r="AM694" s="827">
        <v>6.7</v>
      </c>
      <c r="AN694" s="821">
        <v>0.46</v>
      </c>
      <c r="AO694" s="705">
        <f>IF(U694="n/a","n/a",IF(AA694&lt;0,"n/a",IF(AA694="n/a","n/a",J694+U694-AA694)))</f>
        <v>-4.3238493507946156</v>
      </c>
      <c r="AP694" s="706">
        <f>IF(U694="n/a","n/a",J694+U694)</f>
        <v>9.6024179303113755</v>
      </c>
      <c r="AQ694" s="843">
        <f>IF(OR(AC694&lt;0.01,AC694="n/a",AF694="n/a"),"n/a",(I694/SQRT(22.5*AC694*(I694/AF694))-1)*100)</f>
        <v>9.012605142144503</v>
      </c>
      <c r="AR694" s="618">
        <f>INDEX(Historical!$C$7:$C$1222,MATCH(B694,Historical!$B$7:$B$1244,0))*IF(AH694="n/a",1.03,IF(AH694&lt;0,1.01,IF(AH694&gt;10,1.1,(1+AH694/100))))</f>
        <v>1.1918</v>
      </c>
      <c r="AS694" s="841">
        <f>IF($AI694="n/a",1.03*AR694,IF($AI694&lt;0,1.01*AR694,IF($AI694&gt;10,1.1*AR694,(1+$AI694/100)*AR694)))</f>
        <v>1.3066895199999999</v>
      </c>
      <c r="AT694" s="841">
        <f>IF($AK694="n/a",1.03*AS694,IF($AK694&lt;0,1.01*AS694,IF($AK694&gt;10,1.1*AS694,(1+$AK694/100)*AS694)))</f>
        <v>1.4373584720000001</v>
      </c>
      <c r="AU694" s="841">
        <f>IF($AK694="n/a",1.03*AT694,IF($AK694&lt;0,1.01*AT694,IF($AK694&gt;10,1.1*AT694,(1+$AK694/100)*AT694)))</f>
        <v>1.5810943192000002</v>
      </c>
      <c r="AV694" s="841">
        <f>IF($AK694="n/a",1.03*AU694,IF($AK694&lt;0,1.01*AU694,IF($AK694&gt;10,1.1*AU694,(1+$AK694/100)*AU694)))</f>
        <v>1.7392037511200005</v>
      </c>
      <c r="AW694" s="618">
        <f>SUM(AR694:AV694)</f>
        <v>7.2561460623200009</v>
      </c>
      <c r="AX694" s="713">
        <f>AW694/I694*100</f>
        <v>12.005536171939116</v>
      </c>
      <c r="AY694" s="887">
        <v>1.27</v>
      </c>
      <c r="AZ694" s="827">
        <v>59.01</v>
      </c>
      <c r="BA694" s="827">
        <v>-3.8</v>
      </c>
      <c r="BB694" s="827">
        <v>9.99</v>
      </c>
      <c r="BC694" s="827">
        <v>20.46</v>
      </c>
      <c r="BD694" s="612"/>
      <c r="BE694" s="594">
        <v>2011</v>
      </c>
      <c r="BF694" s="853">
        <f>IF(BE694&gt;2020,0,IF(BE694&gt;2008,1,IF(BE694&gt;2001,2,IF(BE694&gt;1990,3,IF(BE694&gt;1980,4,IF(BE694&gt;1973,5,IF(BE694&gt;1970,6,IF(BE694&gt;1960,7,IF(BE694&gt;1958,8,IF(BE694&gt;1953,9,10))))))))))</f>
        <v>1</v>
      </c>
      <c r="BG694" s="837">
        <v>6.1</v>
      </c>
      <c r="BH694" s="820" t="s">
        <v>4443</v>
      </c>
      <c r="BI694" s="820" t="s">
        <v>4444</v>
      </c>
    </row>
    <row r="695" spans="1:61" s="819" customFormat="1" ht="12.75" customHeight="1" x14ac:dyDescent="0.2">
      <c r="A695" s="826" t="s">
        <v>5170</v>
      </c>
      <c r="B695" s="575" t="s">
        <v>827</v>
      </c>
      <c r="C695" s="885" t="s">
        <v>4178</v>
      </c>
      <c r="D695" s="885" t="s">
        <v>4179</v>
      </c>
      <c r="E695" s="699">
        <v>26</v>
      </c>
      <c r="F695" s="1122">
        <v>136</v>
      </c>
      <c r="G695" s="1116" t="s">
        <v>36</v>
      </c>
      <c r="H695" s="1116" t="s">
        <v>36</v>
      </c>
      <c r="I695" t="n">
        <v>77.1</v>
      </c>
      <c r="J695" s="618">
        <f>(M695/I695)*100</f>
        <v>5.2488910793494332</v>
      </c>
      <c r="K695" s="839">
        <v>1.0649999999999999</v>
      </c>
      <c r="L695" s="842">
        <v>4</v>
      </c>
      <c r="M695" s="609">
        <f>K695*L695</f>
        <v>4.26</v>
      </c>
      <c r="N695" s="825" t="s">
        <v>217</v>
      </c>
      <c r="O695" s="701">
        <v>1.0609999999999999</v>
      </c>
      <c r="P695" s="603">
        <v>44924</v>
      </c>
      <c r="Q695" s="603">
        <v>44939</v>
      </c>
      <c r="R695" s="609">
        <f>(K695-O695)/O695*100</f>
        <v>0.37700282752120673</v>
      </c>
      <c r="S695" s="667">
        <f>IF(INDEX(Historical!$D$7:$D$1220,MATCH(B695,Historical!$B$7:$B$1244,0))=0,"n/a",(INDEX(Historical!$C$7:$C$1222,MATCH(B695,Historical!$B$7:$B$1244,0))/INDEX(Historical!$D$7:$D$1220,MATCH(B695,Historical!$B$7:$B$1244,0))-1)*100)</f>
        <v>0.85795996186845969</v>
      </c>
      <c r="T695" s="667">
        <f>IF(INDEX(Historical!$F$7:$F$1213,MATCH(B695,Historical!$B$7:$B$1244,0))=0,"n/a",((INDEX(Historical!$C$7:$C$1222,MATCH(B695,Historical!$B$7:$B$1244,0))/INDEX(Historical!$F$7:$F$1213,MATCH(B695,Historical!$B$7:$B$1244,0)))^(1/3)-1)*100)</f>
        <v>0.80029011461362209</v>
      </c>
      <c r="U695" s="667">
        <f>IF(INDEX(Historical!$H$7:$H$1213,MATCH(B695,Historical!$B$7:$B$1244,0))=0,"n/a",((INDEX(Historical!$C$7:$C$1222,MATCH(B695,Historical!$B$7:$B$1244,0))/INDEX(Historical!$H$7:$H$1213,MATCH(B695,Historical!$B$7:$B$1244,0)))^(1/5)-1)*100)</f>
        <v>1.0331564218439837</v>
      </c>
      <c r="V695" s="667">
        <f>IF(INDEX(Historical!$N$7:$N$1213,MATCH(B695,Historical!$B$7:$B$1244,0))=0,"n/a",((INDEX(Historical!$C$7:$C$1222,MATCH(B695,Historical!$B$7:$B$1244,0))/INDEX(Historical!$N$7:$N$1213,MATCH(B695,Historical!$B$7:$B$1244,0)))^(1/10)-1)*100)</f>
        <v>6.0816536745240235</v>
      </c>
      <c r="W695" s="668">
        <f>IF(OR(U695&lt;=0,U695="n/a",V695&lt;=0,V695="n/a"),"n/a",U695/V695)</f>
        <v>0.16988083786682295</v>
      </c>
      <c r="X695" s="669">
        <f>IF(OR(AJ695&lt;=0,AJ695="n/a",U695&lt;=0,U695="n/a"),"n/a",U695/AJ695)</f>
        <v>0.27923146536323884</v>
      </c>
      <c r="Y695" s="831"/>
      <c r="Z695" s="618">
        <f>IF(OR(AC695&lt;0.01,AC695="n/a"),"n/a",M695/AC695*100)</f>
        <v>142.95302013422818</v>
      </c>
      <c r="AA695" s="841">
        <f>IF(OR(AC695&lt;0.01,AC695="n/a"),"n/a",I695/AC695)</f>
        <v>27.234899328859058</v>
      </c>
      <c r="AB695" s="842">
        <v>12</v>
      </c>
      <c r="AC695" s="821">
        <v>2.98</v>
      </c>
      <c r="AD695" s="821" t="s">
        <v>135</v>
      </c>
      <c r="AE695" s="821">
        <v>11.79</v>
      </c>
      <c r="AF695" s="821">
        <v>1.9</v>
      </c>
      <c r="AG695" s="821">
        <v>7.1999999999999993</v>
      </c>
      <c r="AH695" s="821">
        <v>33.5</v>
      </c>
      <c r="AI695" s="821">
        <v>17.43</v>
      </c>
      <c r="AJ695" s="821">
        <v>3.6999999999999997</v>
      </c>
      <c r="AK695" s="821" t="s">
        <v>135</v>
      </c>
      <c r="AL695" s="833">
        <v>17440</v>
      </c>
      <c r="AM695" s="827">
        <v>0.6</v>
      </c>
      <c r="AN695" s="821">
        <v>0.88</v>
      </c>
      <c r="AO695" s="705">
        <f>IF(U695="n/a","n/a",IF(AA695&lt;0,"n/a",IF(AA695="n/a","n/a",J695+U695-AA695)))</f>
        <v>-20.95285182766564</v>
      </c>
      <c r="AP695" s="706">
        <f>IF(U695="n/a","n/a",J695+U695)</f>
        <v>6.2820475011934169</v>
      </c>
      <c r="AQ695" s="843">
        <f>IF(OR(AC695&lt;0.01,AC695="n/a",AF695="n/a"),"n/a",(I695/SQRT(22.5*AC695*(I695/AF695))-1)*100)</f>
        <v>51.652099996204349</v>
      </c>
      <c r="AR695" s="618">
        <f>INDEX(Historical!$C$7:$C$1222,MATCH(B695,Historical!$B$7:$B$1244,0))*IF(AH695="n/a",1.03,IF(AH695&lt;0,1.01,IF(AH695&gt;10,1.1,(1+AH695/100))))</f>
        <v>4.6552000000000007</v>
      </c>
      <c r="AS695" s="841">
        <f>IF($AI695="n/a",1.03*AR695,IF($AI695&lt;0,1.01*AR695,IF($AI695&gt;10,1.1*AR695,(1+$AI695/100)*AR695)))</f>
        <v>5.1207200000000013</v>
      </c>
      <c r="AT695" s="841">
        <f>IF($AK695="n/a",1.03*AS695,IF($AK695&lt;0,1.01*AS695,IF($AK695&gt;10,1.1*AS695,(1+$AK695/100)*AS695)))</f>
        <v>5.2743416000000014</v>
      </c>
      <c r="AU695" s="841">
        <f>IF($AK695="n/a",1.03*AT695,IF($AK695&lt;0,1.01*AT695,IF($AK695&gt;10,1.1*AT695,(1+$AK695/100)*AT695)))</f>
        <v>5.4325718480000011</v>
      </c>
      <c r="AV695" s="841">
        <f>IF($AK695="n/a",1.03*AU695,IF($AK695&lt;0,1.01*AU695,IF($AK695&gt;10,1.1*AU695,(1+$AK695/100)*AU695)))</f>
        <v>5.5955490034400013</v>
      </c>
      <c r="AW695" s="618">
        <f>SUM(AR695:AV695)</f>
        <v>26.078382451440007</v>
      </c>
      <c r="AX695" s="713">
        <f>AW695/I695*100</f>
        <v>32.132063148644662</v>
      </c>
      <c r="AY695" s="887">
        <v>0.8</v>
      </c>
      <c r="AZ695" s="827">
        <v>19.77</v>
      </c>
      <c r="BA695" s="827">
        <v>-9.4499999999999993</v>
      </c>
      <c r="BB695" s="827">
        <v>-1.1499999999999999</v>
      </c>
      <c r="BC695" s="827">
        <v>0</v>
      </c>
      <c r="BD695" s="861"/>
      <c r="BE695" s="594">
        <v>1998</v>
      </c>
      <c r="BF695" s="853">
        <f>IF(BE695&gt;2020,0,IF(BE695&gt;2008,1,IF(BE695&gt;2001,2,IF(BE695&gt;1990,3,IF(BE695&gt;1980,4,IF(BE695&gt;1973,5,IF(BE695&gt;1970,6,IF(BE695&gt;1960,7,IF(BE695&gt;1958,8,IF(BE695&gt;1953,9,10))))))))))</f>
        <v>3</v>
      </c>
      <c r="BG695" s="837">
        <v>3.5999999999999996</v>
      </c>
      <c r="BH695" s="820" t="s">
        <v>4443</v>
      </c>
      <c r="BI695" s="820" t="s">
        <v>4445</v>
      </c>
    </row>
    <row r="696" spans="1:61" s="819" customFormat="1" ht="12.75" customHeight="1" x14ac:dyDescent="0.2">
      <c r="A696" s="819" t="s">
        <v>5171</v>
      </c>
      <c r="B696" s="575" t="s">
        <v>829</v>
      </c>
      <c r="C696" s="885" t="s">
        <v>107</v>
      </c>
      <c r="D696" s="885" t="s">
        <v>117</v>
      </c>
      <c r="E696" s="699">
        <v>21</v>
      </c>
      <c r="F696" s="1122">
        <v>163</v>
      </c>
      <c r="G696" s="1104" t="s">
        <v>105</v>
      </c>
      <c r="H696" s="1104" t="s">
        <v>105</v>
      </c>
      <c r="I696" t="n">
        <v>62.0</v>
      </c>
      <c r="J696" s="618">
        <f>(M696/I696)*100</f>
        <v>0.60432089439492376</v>
      </c>
      <c r="K696" s="832">
        <v>0.1</v>
      </c>
      <c r="L696" s="842">
        <v>4</v>
      </c>
      <c r="M696" s="609">
        <f>K696*L696</f>
        <v>0.4</v>
      </c>
      <c r="N696" s="825" t="s">
        <v>496</v>
      </c>
      <c r="O696" s="703">
        <v>8.666666666666667E-2</v>
      </c>
      <c r="P696" s="603">
        <v>44736</v>
      </c>
      <c r="Q696" s="603">
        <v>44749</v>
      </c>
      <c r="R696" s="609">
        <f>(K696-O696)/O696*100</f>
        <v>15.384615384615389</v>
      </c>
      <c r="S696" s="667">
        <f>IF(INDEX(Historical!$D$7:$D$1220,MATCH(B696,Historical!$B$7:$B$1244,0))=0,"n/a",(INDEX(Historical!$C$7:$C$1222,MATCH(B696,Historical!$B$7:$B$1244,0))/INDEX(Historical!$D$7:$D$1220,MATCH(B696,Historical!$B$7:$B$1244,0))-1)*100)</f>
        <v>13.725490196078427</v>
      </c>
      <c r="T696" s="667">
        <f>IF(INDEX(Historical!$F$7:$F$1213,MATCH(B696,Historical!$B$7:$B$1244,0))=0,"n/a",((INDEX(Historical!$C$7:$C$1222,MATCH(B696,Historical!$B$7:$B$1244,0))/INDEX(Historical!$F$7:$F$1213,MATCH(B696,Historical!$B$7:$B$1244,0)))^(1/3)-1)*100)</f>
        <v>10.489204306989542</v>
      </c>
      <c r="U696" s="667">
        <f>IF(INDEX(Historical!$H$7:$H$1213,MATCH(B696,Historical!$B$7:$B$1244,0))=0,"n/a",((INDEX(Historical!$C$7:$C$1222,MATCH(B696,Historical!$B$7:$B$1244,0))/INDEX(Historical!$H$7:$H$1213,MATCH(B696,Historical!$B$7:$B$1244,0)))^(1/5)-1)*100)</f>
        <v>9.6052388033839975</v>
      </c>
      <c r="V696" s="667">
        <f>IF(INDEX(Historical!$N$7:$N$1213,MATCH(B696,Historical!$B$7:$B$1244,0))=0,"n/a",((INDEX(Historical!$C$7:$C$1222,MATCH(B696,Historical!$B$7:$B$1244,0))/INDEX(Historical!$N$7:$N$1213,MATCH(B696,Historical!$B$7:$B$1244,0)))^(1/10)-1)*100)</f>
        <v>9.851004754355408</v>
      </c>
      <c r="W696" s="668">
        <f>IF(OR(U696&lt;=0,U696="n/a",V696&lt;=0,V696="n/a"),"n/a",U696/V696)</f>
        <v>0.97505168689896826</v>
      </c>
      <c r="X696" s="669">
        <f>IF(OR(AJ696&lt;=0,AJ696="n/a",U696&lt;=0,U696="n/a"),"n/a",U696/AJ696)</f>
        <v>0.80716292465411754</v>
      </c>
      <c r="Y696" s="890" t="s">
        <v>4042</v>
      </c>
      <c r="Z696" s="618">
        <f>IF(OR(AC696&lt;0.01,AC696="n/a"),"n/a",M696/AC696*100)</f>
        <v>8.0808080808080813</v>
      </c>
      <c r="AA696" s="841">
        <f>IF(OR(AC696&lt;0.01,AC696="n/a"),"n/a",I696/AC696)</f>
        <v>13.371717171717171</v>
      </c>
      <c r="AB696" s="842">
        <v>12</v>
      </c>
      <c r="AC696" s="821">
        <v>4.95</v>
      </c>
      <c r="AD696" s="821">
        <v>1.49</v>
      </c>
      <c r="AE696" s="821">
        <v>1.57</v>
      </c>
      <c r="AF696" s="821">
        <v>2.9</v>
      </c>
      <c r="AG696" s="821">
        <v>20.100000000000001</v>
      </c>
      <c r="AH696" s="821">
        <v>95</v>
      </c>
      <c r="AI696" s="821">
        <v>12.76</v>
      </c>
      <c r="AJ696" s="821">
        <v>11.899999999999999</v>
      </c>
      <c r="AK696" s="821">
        <v>9</v>
      </c>
      <c r="AL696" s="833">
        <v>17520</v>
      </c>
      <c r="AM696" s="827">
        <v>5.7</v>
      </c>
      <c r="AN696" s="821">
        <v>0.45</v>
      </c>
      <c r="AO696" s="705">
        <f>IF(U696="n/a","n/a",IF(AA696&lt;0,"n/a",IF(AA696="n/a","n/a",J696+U696-AA696)))</f>
        <v>-3.1621574739382492</v>
      </c>
      <c r="AP696" s="706">
        <f>IF(U696="n/a","n/a",J696+U696)</f>
        <v>10.209559697778921</v>
      </c>
      <c r="AQ696" s="843">
        <f>IF(OR(AC696&lt;0.01,AC696="n/a",AF696="n/a"),"n/a",(I696/SQRT(22.5*AC696*(I696/AF696))-1)*100)</f>
        <v>31.280835189265233</v>
      </c>
      <c r="AR696" s="618">
        <f>INDEX(Historical!$C$7:$C$1222,MATCH(B696,Historical!$B$7:$B$1244,0))*IF(AH696="n/a",1.03,IF(AH696&lt;0,1.01,IF(AH696&gt;10,1.1,(1+AH696/100))))</f>
        <v>0.42533333333333334</v>
      </c>
      <c r="AS696" s="841">
        <f>IF($AI696="n/a",1.03*AR696,IF($AI696&lt;0,1.01*AR696,IF($AI696&gt;10,1.1*AR696,(1+$AI696/100)*AR696)))</f>
        <v>0.46786666666666671</v>
      </c>
      <c r="AT696" s="841">
        <f>IF($AK696="n/a",1.03*AS696,IF($AK696&lt;0,1.01*AS696,IF($AK696&gt;10,1.1*AS696,(1+$AK696/100)*AS696)))</f>
        <v>0.5099746666666668</v>
      </c>
      <c r="AU696" s="841">
        <f>IF($AK696="n/a",1.03*AT696,IF($AK696&lt;0,1.01*AT696,IF($AK696&gt;10,1.1*AT696,(1+$AK696/100)*AT696)))</f>
        <v>0.55587238666666683</v>
      </c>
      <c r="AV696" s="841">
        <f>IF($AK696="n/a",1.03*AU696,IF($AK696&lt;0,1.01*AU696,IF($AK696&gt;10,1.1*AU696,(1+$AK696/100)*AU696)))</f>
        <v>0.60590090146666686</v>
      </c>
      <c r="AW696" s="618">
        <f>SUM(AR696:AV696)</f>
        <v>2.5649479548000005</v>
      </c>
      <c r="AX696" s="713">
        <f>AW696/I696*100</f>
        <v>3.8751291053029164</v>
      </c>
      <c r="AY696" s="887">
        <v>0.62</v>
      </c>
      <c r="AZ696" s="827">
        <v>15.120000000000001</v>
      </c>
      <c r="BA696" s="827">
        <v>-13.43</v>
      </c>
      <c r="BB696" s="827">
        <v>-5.79</v>
      </c>
      <c r="BC696" s="827">
        <v>-3.19</v>
      </c>
      <c r="BD696" s="861"/>
      <c r="BE696" s="594">
        <v>2002</v>
      </c>
      <c r="BF696" s="853">
        <f>IF(BE696&gt;2020,0,IF(BE696&gt;2008,1,IF(BE696&gt;2001,2,IF(BE696&gt;1990,3,IF(BE696&gt;1980,4,IF(BE696&gt;1973,5,IF(BE696&gt;1970,6,IF(BE696&gt;1960,7,IF(BE696&gt;1958,8,IF(BE696&gt;1953,9,10))))))))))</f>
        <v>2</v>
      </c>
      <c r="BG696" s="837">
        <v>4.1000000000000005</v>
      </c>
      <c r="BH696" s="820" t="s">
        <v>4443</v>
      </c>
      <c r="BI696" s="820" t="s">
        <v>4444</v>
      </c>
    </row>
    <row r="697" spans="1:61" s="819" customFormat="1" ht="12.75" customHeight="1" x14ac:dyDescent="0.2">
      <c r="A697" s="819" t="s">
        <v>5172</v>
      </c>
      <c r="B697" s="575" t="s">
        <v>1730</v>
      </c>
      <c r="C697" s="885" t="s">
        <v>107</v>
      </c>
      <c r="D697" s="885" t="s">
        <v>4197</v>
      </c>
      <c r="E697" s="699">
        <v>13</v>
      </c>
      <c r="F697" s="1122">
        <v>310</v>
      </c>
      <c r="G697" s="1105" t="s">
        <v>36</v>
      </c>
      <c r="H697" s="1105" t="s">
        <v>36</v>
      </c>
      <c r="I697" t="n">
        <v>30.41</v>
      </c>
      <c r="J697" s="618">
        <f>(M697/I697)*100</f>
        <v>3.8727524204702628</v>
      </c>
      <c r="K697" s="832">
        <v>0.35</v>
      </c>
      <c r="L697" s="842">
        <v>4</v>
      </c>
      <c r="M697" s="609">
        <f>K697*L697</f>
        <v>1.4</v>
      </c>
      <c r="N697" s="825" t="s">
        <v>162</v>
      </c>
      <c r="O697" s="700">
        <v>0.34</v>
      </c>
      <c r="P697" s="603">
        <v>44903</v>
      </c>
      <c r="Q697" s="603">
        <v>44929</v>
      </c>
      <c r="R697" s="609">
        <f>(K697-O697)/O697*100</f>
        <v>2.9411764705882213</v>
      </c>
      <c r="S697" s="667">
        <f>IF(INDEX(Historical!$D$7:$D$1220,MATCH(B697,Historical!$B$7:$B$1244,0))=0,"n/a",(INDEX(Historical!$C$7:$C$1222,MATCH(B697,Historical!$B$7:$B$1244,0))/INDEX(Historical!$D$7:$D$1220,MATCH(B697,Historical!$B$7:$B$1244,0))-1)*100)</f>
        <v>3.0534351145038219</v>
      </c>
      <c r="T697" s="667">
        <f>IF(INDEX(Historical!$F$7:$F$1213,MATCH(B697,Historical!$B$7:$B$1244,0))=0,"n/a",((INDEX(Historical!$C$7:$C$1222,MATCH(B697,Historical!$B$7:$B$1244,0))/INDEX(Historical!$F$7:$F$1213,MATCH(B697,Historical!$B$7:$B$1244,0)))^(1/3)-1)*100)</f>
        <v>3.4327280194748511</v>
      </c>
      <c r="U697" s="667">
        <f>IF(INDEX(Historical!$H$7:$H$1213,MATCH(B697,Historical!$B$7:$B$1244,0))=0,"n/a",((INDEX(Historical!$C$7:$C$1222,MATCH(B697,Historical!$B$7:$B$1244,0))/INDEX(Historical!$H$7:$H$1213,MATCH(B697,Historical!$B$7:$B$1244,0)))^(1/5)-1)*100)</f>
        <v>5.7661557194869095</v>
      </c>
      <c r="V697" s="667">
        <f>IF(INDEX(Historical!$N$7:$N$1213,MATCH(B697,Historical!$B$7:$B$1244,0))=0,"n/a",((INDEX(Historical!$C$7:$C$1222,MATCH(B697,Historical!$B$7:$B$1244,0))/INDEX(Historical!$N$7:$N$1213,MATCH(B697,Historical!$B$7:$B$1244,0)))^(1/10)-1)*100)</f>
        <v>7.0982774025257545</v>
      </c>
      <c r="W697" s="668">
        <f>IF(OR(U697&lt;=0,U697="n/a",V697&lt;=0,V697="n/a"),"n/a",U697/V697)</f>
        <v>0.81233169577666253</v>
      </c>
      <c r="X697" s="669">
        <f>IF(OR(AJ697&lt;=0,AJ697="n/a",U697&lt;=0,U697="n/a"),"n/a",U697/AJ697)</f>
        <v>0.55443804995066437</v>
      </c>
      <c r="Y697" s="632"/>
      <c r="Z697" s="618">
        <f>IF(OR(AC697&lt;0.01,AC697="n/a"),"n/a",M697/AC697*100)</f>
        <v>46.204620462046201</v>
      </c>
      <c r="AA697" s="841">
        <f>IF(OR(AC697&lt;0.01,AC697="n/a"),"n/a",I697/AC697)</f>
        <v>11.930693069306932</v>
      </c>
      <c r="AB697" s="842">
        <v>12</v>
      </c>
      <c r="AC697" s="821">
        <v>3.03</v>
      </c>
      <c r="AD697" s="821">
        <v>1.21</v>
      </c>
      <c r="AE697" s="821">
        <v>4.2300000000000004</v>
      </c>
      <c r="AF697" s="821">
        <v>0.97</v>
      </c>
      <c r="AG697" s="821">
        <v>7.3999999999999995</v>
      </c>
      <c r="AH697" s="821">
        <v>99.3</v>
      </c>
      <c r="AI697" s="821">
        <v>1.43</v>
      </c>
      <c r="AJ697" s="821">
        <v>10.4</v>
      </c>
      <c r="AK697" s="821">
        <v>10</v>
      </c>
      <c r="AL697" s="833">
        <v>2170</v>
      </c>
      <c r="AM697" s="827">
        <v>0.4</v>
      </c>
      <c r="AN697" s="821">
        <v>0.12</v>
      </c>
      <c r="AO697" s="705">
        <f>IF(U697="n/a","n/a",IF(AA697&lt;0,"n/a",IF(AA697="n/a","n/a",J697+U697-AA697)))</f>
        <v>-2.2917849293497596</v>
      </c>
      <c r="AP697" s="706">
        <f>IF(U697="n/a","n/a",J697+U697)</f>
        <v>9.6389081399571719</v>
      </c>
      <c r="AQ697" s="843">
        <f>IF(OR(AC697&lt;0.01,AC697="n/a",AF697="n/a"),"n/a",(I697/SQRT(22.5*AC697*(I697/AF697))-1)*100)</f>
        <v>-28.28211976477175</v>
      </c>
      <c r="AR697" s="618">
        <f>INDEX(Historical!$C$7:$C$1222,MATCH(B697,Historical!$B$7:$B$1244,0))*IF(AH697="n/a",1.03,IF(AH697&lt;0,1.01,IF(AH697&gt;10,1.1,(1+AH697/100))))</f>
        <v>1.4850000000000003</v>
      </c>
      <c r="AS697" s="841">
        <f>IF($AI697="n/a",1.03*AR697,IF($AI697&lt;0,1.01*AR697,IF($AI697&gt;10,1.1*AR697,(1+$AI697/100)*AR697)))</f>
        <v>1.5062355000000003</v>
      </c>
      <c r="AT697" s="841">
        <f>IF($AK697="n/a",1.03*AS697,IF($AK697&lt;0,1.01*AS697,IF($AK697&gt;10,1.1*AS697,(1+$AK697/100)*AS697)))</f>
        <v>1.6568590500000004</v>
      </c>
      <c r="AU697" s="841">
        <f>IF($AK697="n/a",1.03*AT697,IF($AK697&lt;0,1.01*AT697,IF($AK697&gt;10,1.1*AT697,(1+$AK697/100)*AT697)))</f>
        <v>1.8225449550000006</v>
      </c>
      <c r="AV697" s="841">
        <f>IF($AK697="n/a",1.03*AU697,IF($AK697&lt;0,1.01*AU697,IF($AK697&gt;10,1.1*AU697,(1+$AK697/100)*AU697)))</f>
        <v>2.0047994505000006</v>
      </c>
      <c r="AW697" s="618">
        <f>SUM(AR697:AV697)</f>
        <v>8.4754389555000031</v>
      </c>
      <c r="AX697" s="713">
        <f>AW697/I697*100</f>
        <v>23.445197663900423</v>
      </c>
      <c r="AY697" s="887">
        <v>0.94</v>
      </c>
      <c r="AZ697" s="827">
        <v>22.54</v>
      </c>
      <c r="BA697" s="827">
        <v>-12.620000000000001</v>
      </c>
      <c r="BB697" s="827">
        <v>-2.23</v>
      </c>
      <c r="BC697" s="827">
        <v>1.35</v>
      </c>
      <c r="BD697" s="861"/>
      <c r="BE697" s="594">
        <v>2011</v>
      </c>
      <c r="BF697" s="853">
        <f>IF(BE697&gt;2020,0,IF(BE697&gt;2008,1,IF(BE697&gt;2001,2,IF(BE697&gt;1990,3,IF(BE697&gt;1980,4,IF(BE697&gt;1973,5,IF(BE697&gt;1970,6,IF(BE697&gt;1960,7,IF(BE697&gt;1958,8,IF(BE697&gt;1953,9,10))))))))))</f>
        <v>1</v>
      </c>
      <c r="BG697" s="837">
        <v>1</v>
      </c>
      <c r="BH697" s="820" t="s">
        <v>4443</v>
      </c>
      <c r="BI697" s="820" t="s">
        <v>4444</v>
      </c>
    </row>
    <row r="698" spans="1:61" s="819" customFormat="1" ht="12.75" customHeight="1" x14ac:dyDescent="0.2">
      <c r="A698" s="819" t="s">
        <v>5173</v>
      </c>
      <c r="B698" s="575" t="s">
        <v>2940</v>
      </c>
      <c r="C698" s="885" t="s">
        <v>107</v>
      </c>
      <c r="D698" s="885" t="s">
        <v>4190</v>
      </c>
      <c r="E698" s="699">
        <v>9</v>
      </c>
      <c r="F698" s="1122">
        <v>546</v>
      </c>
      <c r="G698" s="1105" t="s">
        <v>105</v>
      </c>
      <c r="H698" s="1105" t="s">
        <v>105</v>
      </c>
      <c r="I698" t="n">
        <v>37.49</v>
      </c>
      <c r="J698" s="618">
        <f>(M698/I698)*100</f>
        <v>1.2021638950110198</v>
      </c>
      <c r="K698" s="832">
        <v>0.15</v>
      </c>
      <c r="L698" s="842">
        <v>4</v>
      </c>
      <c r="M698" s="609">
        <f>K698*L698</f>
        <v>0.6</v>
      </c>
      <c r="N698" s="825" t="s">
        <v>962</v>
      </c>
      <c r="O698" s="700">
        <v>0.13</v>
      </c>
      <c r="P698" s="603">
        <v>44777</v>
      </c>
      <c r="Q698" s="603">
        <v>44701</v>
      </c>
      <c r="R698" s="609">
        <f>(K698-O698)/O698*100</f>
        <v>15.384615384615378</v>
      </c>
      <c r="S698" s="667">
        <f>IF(INDEX(Historical!$D$7:$D$1220,MATCH(B698,Historical!$B$7:$B$1244,0))=0,"n/a",(INDEX(Historical!$C$7:$C$1222,MATCH(B698,Historical!$B$7:$B$1244,0))/INDEX(Historical!$D$7:$D$1220,MATCH(B698,Historical!$B$7:$B$1244,0))-1)*100)</f>
        <v>9.8039215686274606</v>
      </c>
      <c r="T698" s="667">
        <f>IF(INDEX(Historical!$F$7:$F$1213,MATCH(B698,Historical!$B$7:$B$1244,0))=0,"n/a",((INDEX(Historical!$C$7:$C$1222,MATCH(B698,Historical!$B$7:$B$1244,0))/INDEX(Historical!$F$7:$F$1213,MATCH(B698,Historical!$B$7:$B$1244,0)))^(1/3)-1)*100)</f>
        <v>6.014041147633864</v>
      </c>
      <c r="U698" s="667">
        <f>IF(INDEX(Historical!$H$7:$H$1213,MATCH(B698,Historical!$B$7:$B$1244,0))=0,"n/a",((INDEX(Historical!$C$7:$C$1222,MATCH(B698,Historical!$B$7:$B$1244,0))/INDEX(Historical!$H$7:$H$1213,MATCH(B698,Historical!$B$7:$B$1244,0)))^(1/5)-1)*100)</f>
        <v>13.295681060117071</v>
      </c>
      <c r="V698" s="667">
        <f>IF(INDEX(Historical!$N$7:$N$1213,MATCH(B698,Historical!$B$7:$B$1244,0))=0,"n/a",((INDEX(Historical!$C$7:$C$1222,MATCH(B698,Historical!$B$7:$B$1244,0))/INDEX(Historical!$N$7:$N$1213,MATCH(B698,Historical!$B$7:$B$1244,0)))^(1/10)-1)*100)</f>
        <v>13.346158167069744</v>
      </c>
      <c r="W698" s="668">
        <f>IF(OR(U698&lt;=0,U698="n/a",V698&lt;=0,V698="n/a"),"n/a",U698/V698)</f>
        <v>0.99621785488222214</v>
      </c>
      <c r="X698" s="669">
        <f>IF(OR(AJ698&lt;=0,AJ698="n/a",U698&lt;=0,U698="n/a"),"n/a",U698/AJ698)</f>
        <v>0.59091915822742536</v>
      </c>
      <c r="Y698" s="640"/>
      <c r="Z698" s="618">
        <f>IF(OR(AC698&lt;0.01,AC698="n/a"),"n/a",M698/AC698*100)</f>
        <v>16.997167138810198</v>
      </c>
      <c r="AA698" s="841">
        <f>IF(OR(AC698&lt;0.01,AC698="n/a"),"n/a",I698/AC698)</f>
        <v>14.138810198300282</v>
      </c>
      <c r="AB698" s="842">
        <v>12</v>
      </c>
      <c r="AC698" s="821">
        <v>3.53</v>
      </c>
      <c r="AD698" s="821">
        <v>1.18</v>
      </c>
      <c r="AE698" s="821">
        <v>4.41</v>
      </c>
      <c r="AF698" s="821">
        <v>1.5</v>
      </c>
      <c r="AG698" s="821">
        <v>7.9</v>
      </c>
      <c r="AH698" s="821">
        <v>154.4</v>
      </c>
      <c r="AI698" s="821">
        <v>-2.96</v>
      </c>
      <c r="AJ698" s="821">
        <v>22.5</v>
      </c>
      <c r="AK698" s="821">
        <v>12</v>
      </c>
      <c r="AL698" s="833">
        <v>3100</v>
      </c>
      <c r="AM698" s="827">
        <v>1</v>
      </c>
      <c r="AN698" s="821">
        <v>0.18</v>
      </c>
      <c r="AO698" s="705">
        <f>IF(U698="n/a","n/a",IF(AA698&lt;0,"n/a",IF(AA698="n/a","n/a",J698+U698-AA698)))</f>
        <v>0.35903475682780872</v>
      </c>
      <c r="AP698" s="706">
        <f>IF(U698="n/a","n/a",J698+U698)</f>
        <v>14.497844955128091</v>
      </c>
      <c r="AQ698" s="843">
        <f>IF(OR(AC698&lt;0.01,AC698="n/a",AF698="n/a"),"n/a",(I698/SQRT(22.5*AC698*(I698/AF698))-1)*100)</f>
        <v>-2.9130623331154792</v>
      </c>
      <c r="AR698" s="618">
        <f>INDEX(Historical!$C$7:$C$1222,MATCH(B698,Historical!$B$7:$B$1244,0))*IF(AH698="n/a",1.03,IF(AH698&lt;0,1.01,IF(AH698&gt;10,1.1,(1+AH698/100))))</f>
        <v>0.6160000000000001</v>
      </c>
      <c r="AS698" s="841">
        <f>IF($AI698="n/a",1.03*AR698,IF($AI698&lt;0,1.01*AR698,IF($AI698&gt;10,1.1*AR698,(1+$AI698/100)*AR698)))</f>
        <v>0.62216000000000016</v>
      </c>
      <c r="AT698" s="841">
        <f>IF($AK698="n/a",1.03*AS698,IF($AK698&lt;0,1.01*AS698,IF($AK698&gt;10,1.1*AS698,(1+$AK698/100)*AS698)))</f>
        <v>0.68437600000000021</v>
      </c>
      <c r="AU698" s="841">
        <f>IF($AK698="n/a",1.03*AT698,IF($AK698&lt;0,1.01*AT698,IF($AK698&gt;10,1.1*AT698,(1+$AK698/100)*AT698)))</f>
        <v>0.7528136000000003</v>
      </c>
      <c r="AV698" s="841">
        <f>IF($AK698="n/a",1.03*AU698,IF($AK698&lt;0,1.01*AU698,IF($AK698&gt;10,1.1*AU698,(1+$AK698/100)*AU698)))</f>
        <v>0.82809496000000038</v>
      </c>
      <c r="AW698" s="618">
        <f>SUM(AR698:AV698)</f>
        <v>3.503444560000001</v>
      </c>
      <c r="AX698" s="713">
        <f>AW698/I698*100</f>
        <v>7.0195242636746178</v>
      </c>
      <c r="AY698" s="887">
        <v>1</v>
      </c>
      <c r="AZ698" s="827">
        <v>34.78</v>
      </c>
      <c r="BA698" s="827">
        <v>-4.22</v>
      </c>
      <c r="BB698" s="827">
        <v>4.55</v>
      </c>
      <c r="BC698" s="827">
        <v>8.25</v>
      </c>
      <c r="BD698" s="861"/>
      <c r="BE698" s="594">
        <v>2014</v>
      </c>
      <c r="BF698" s="853">
        <f>IF(BE698&gt;2020,0,IF(BE698&gt;2008,1,IF(BE698&gt;2001,2,IF(BE698&gt;1990,3,IF(BE698&gt;1980,4,IF(BE698&gt;1973,5,IF(BE698&gt;1970,6,IF(BE698&gt;1960,7,IF(BE698&gt;1958,8,IF(BE698&gt;1953,9,10))))))))))</f>
        <v>1</v>
      </c>
      <c r="BG698" s="837">
        <v>0.89999999999999991</v>
      </c>
      <c r="BH698" s="820" t="s">
        <v>4443</v>
      </c>
      <c r="BI698" s="820" t="s">
        <v>4444</v>
      </c>
    </row>
    <row r="699" spans="1:61" s="819" customFormat="1" ht="12.75" customHeight="1" x14ac:dyDescent="0.2">
      <c r="A699" s="819" t="s">
        <v>5174</v>
      </c>
      <c r="B699" s="575" t="s">
        <v>842</v>
      </c>
      <c r="C699" s="885" t="s">
        <v>244</v>
      </c>
      <c r="D699" s="885" t="s">
        <v>4176</v>
      </c>
      <c r="E699" s="699">
        <v>17</v>
      </c>
      <c r="F699" s="1122">
        <v>232</v>
      </c>
      <c r="G699" s="1105" t="s">
        <v>105</v>
      </c>
      <c r="H699" s="1105" t="s">
        <v>105</v>
      </c>
      <c r="I699" t="n">
        <v>118.2</v>
      </c>
      <c r="J699" s="618">
        <f>(M699/I699)*100</f>
        <v>2.4975984630163306</v>
      </c>
      <c r="K699" s="832">
        <v>0.78</v>
      </c>
      <c r="L699" s="842">
        <v>4</v>
      </c>
      <c r="M699" s="609">
        <f>K699*L699</f>
        <v>3.12</v>
      </c>
      <c r="N699" s="825" t="s">
        <v>962</v>
      </c>
      <c r="O699" s="700">
        <v>0.71</v>
      </c>
      <c r="P699" s="603">
        <v>44672</v>
      </c>
      <c r="Q699" s="603">
        <v>44708</v>
      </c>
      <c r="R699" s="609">
        <f>(K699-O699)/O699*100</f>
        <v>9.8591549295774747</v>
      </c>
      <c r="S699" s="667">
        <f>IF(INDEX(Historical!$D$7:$D$1220,MATCH(B699,Historical!$B$7:$B$1244,0))=0,"n/a",(INDEX(Historical!$C$7:$C$1222,MATCH(B699,Historical!$B$7:$B$1244,0))/INDEX(Historical!$D$7:$D$1220,MATCH(B699,Historical!$B$7:$B$1244,0))-1)*100)</f>
        <v>26.033057851239661</v>
      </c>
      <c r="T699" s="667">
        <f>IF(INDEX(Historical!$F$7:$F$1213,MATCH(B699,Historical!$B$7:$B$1244,0))=0,"n/a",((INDEX(Historical!$C$7:$C$1222,MATCH(B699,Historical!$B$7:$B$1244,0))/INDEX(Historical!$F$7:$F$1213,MATCH(B699,Historical!$B$7:$B$1244,0)))^(1/3)-1)*100)</f>
        <v>17.711640121511319</v>
      </c>
      <c r="U699" s="667">
        <f>IF(INDEX(Historical!$H$7:$H$1213,MATCH(B699,Historical!$B$7:$B$1244,0))=0,"n/a",((INDEX(Historical!$C$7:$C$1222,MATCH(B699,Historical!$B$7:$B$1244,0))/INDEX(Historical!$H$7:$H$1213,MATCH(B699,Historical!$B$7:$B$1244,0)))^(1/5)-1)*100)</f>
        <v>14.64518612216883</v>
      </c>
      <c r="V699" s="667">
        <f>IF(INDEX(Historical!$N$7:$N$1213,MATCH(B699,Historical!$B$7:$B$1244,0))=0,"n/a",((INDEX(Historical!$C$7:$C$1222,MATCH(B699,Historical!$B$7:$B$1244,0))/INDEX(Historical!$N$7:$N$1213,MATCH(B699,Historical!$B$7:$B$1244,0)))^(1/10)-1)*100)</f>
        <v>13.235269153269581</v>
      </c>
      <c r="W699" s="668">
        <f>IF(OR(U699&lt;=0,U699="n/a",V699&lt;=0,V699="n/a"),"n/a",U699/V699)</f>
        <v>1.106527260803831</v>
      </c>
      <c r="X699" s="669">
        <f>IF(OR(AJ699&lt;=0,AJ699="n/a",U699&lt;=0,U699="n/a"),"n/a",U699/AJ699)</f>
        <v>0.43074076829908325</v>
      </c>
      <c r="Y699" s="830"/>
      <c r="Z699" s="618">
        <f>IF(OR(AC699&lt;0.01,AC699="n/a"),"n/a",M699/AC699*100)</f>
        <v>18.90909090909091</v>
      </c>
      <c r="AA699" s="841">
        <f>IF(OR(AC699&lt;0.01,AC699="n/a"),"n/a",I699/AC699)</f>
        <v>7.5709090909090913</v>
      </c>
      <c r="AB699" s="842">
        <v>1</v>
      </c>
      <c r="AC699" s="821">
        <v>16.5</v>
      </c>
      <c r="AD699" s="821">
        <v>0.86</v>
      </c>
      <c r="AE699" s="821">
        <v>0.98</v>
      </c>
      <c r="AF699" s="821">
        <v>5.99</v>
      </c>
      <c r="AG699" s="821">
        <v>83</v>
      </c>
      <c r="AH699" s="821">
        <v>71.3</v>
      </c>
      <c r="AI699" s="821">
        <v>-13.8</v>
      </c>
      <c r="AJ699" s="821">
        <v>34</v>
      </c>
      <c r="AK699" s="821">
        <v>8.9</v>
      </c>
      <c r="AL699" s="833">
        <v>8560</v>
      </c>
      <c r="AM699" s="827">
        <v>1.0999999999999999</v>
      </c>
      <c r="AN699" s="821">
        <v>0</v>
      </c>
      <c r="AO699" s="705">
        <f>IF(U699="n/a","n/a",IF(AA699&lt;0,"n/a",IF(AA699="n/a","n/a",J699+U699-AA699)))</f>
        <v>9.5718754942760711</v>
      </c>
      <c r="AP699" s="706">
        <f>IF(U699="n/a","n/a",J699+U699)</f>
        <v>17.142784585185161</v>
      </c>
      <c r="AQ699" s="843">
        <f>IF(OR(AC699&lt;0.01,AC699="n/a",AF699="n/a"),"n/a",(I699/SQRT(22.5*AC699*(I699/AF699))-1)*100)</f>
        <v>41.969864493287545</v>
      </c>
      <c r="AR699" s="618">
        <f>INDEX(Historical!$C$7:$C$1222,MATCH(B699,Historical!$B$7:$B$1244,0))*IF(AH699="n/a",1.03,IF(AH699&lt;0,1.01,IF(AH699&gt;10,1.1,(1+AH699/100))))</f>
        <v>3.355</v>
      </c>
      <c r="AS699" s="841">
        <f>IF($AI699="n/a",1.03*AR699,IF($AI699&lt;0,1.01*AR699,IF($AI699&gt;10,1.1*AR699,(1+$AI699/100)*AR699)))</f>
        <v>3.38855</v>
      </c>
      <c r="AT699" s="841">
        <f>IF($AK699="n/a",1.03*AS699,IF($AK699&lt;0,1.01*AS699,IF($AK699&gt;10,1.1*AS699,(1+$AK699/100)*AS699)))</f>
        <v>3.6901309499999999</v>
      </c>
      <c r="AU699" s="841">
        <f>IF($AK699="n/a",1.03*AT699,IF($AK699&lt;0,1.01*AT699,IF($AK699&gt;10,1.1*AT699,(1+$AK699/100)*AT699)))</f>
        <v>4.01855260455</v>
      </c>
      <c r="AV699" s="841">
        <f>IF($AK699="n/a",1.03*AU699,IF($AK699&lt;0,1.01*AU699,IF($AK699&gt;10,1.1*AU699,(1+$AK699/100)*AU699)))</f>
        <v>4.3762037863549494</v>
      </c>
      <c r="AW699" s="618">
        <f>SUM(AR699:AV699)</f>
        <v>18.828437340904948</v>
      </c>
      <c r="AX699" s="713">
        <f>AW699/I699*100</f>
        <v>15.072396206295988</v>
      </c>
      <c r="AY699" s="887">
        <v>1.6</v>
      </c>
      <c r="AZ699" s="827">
        <v>22.98</v>
      </c>
      <c r="BA699" s="827">
        <v>-29.38</v>
      </c>
      <c r="BB699" s="827">
        <v>0.03</v>
      </c>
      <c r="BC699" s="827">
        <v>-2.8899999999999997</v>
      </c>
      <c r="BD699" s="861"/>
      <c r="BE699" s="594">
        <v>2006</v>
      </c>
      <c r="BF699" s="853">
        <f>IF(BE699&gt;2020,0,IF(BE699&gt;2008,1,IF(BE699&gt;2001,2,IF(BE699&gt;1990,3,IF(BE699&gt;1980,4,IF(BE699&gt;1973,5,IF(BE699&gt;1970,6,IF(BE699&gt;1960,7,IF(BE699&gt;1958,8,IF(BE699&gt;1953,9,10))))))))))</f>
        <v>2</v>
      </c>
      <c r="BG699" s="837">
        <v>26.5</v>
      </c>
      <c r="BH699" s="820" t="s">
        <v>4443</v>
      </c>
      <c r="BI699" s="820" t="s">
        <v>4444</v>
      </c>
    </row>
    <row r="700" spans="1:61" s="819" customFormat="1" ht="12.75" customHeight="1" x14ac:dyDescent="0.2">
      <c r="A700" s="826" t="s">
        <v>5175</v>
      </c>
      <c r="B700" s="575" t="s">
        <v>2902</v>
      </c>
      <c r="C700" s="885" t="s">
        <v>111</v>
      </c>
      <c r="D700" s="885" t="s">
        <v>4191</v>
      </c>
      <c r="E700" s="699">
        <v>10</v>
      </c>
      <c r="F700" s="1122">
        <v>505</v>
      </c>
      <c r="G700" s="1105" t="s">
        <v>105</v>
      </c>
      <c r="H700" s="1105" t="s">
        <v>105</v>
      </c>
      <c r="I700" t="n">
        <v>315.25</v>
      </c>
      <c r="J700" s="618">
        <f>(M700/I700)*100</f>
        <v>3.2161727544222378</v>
      </c>
      <c r="K700" s="832">
        <v>2.4500000000000002</v>
      </c>
      <c r="L700" s="842">
        <v>4</v>
      </c>
      <c r="M700" s="609">
        <f>K700*L700</f>
        <v>9.8000000000000007</v>
      </c>
      <c r="N700" s="825" t="s">
        <v>706</v>
      </c>
      <c r="O700" s="700">
        <v>2.2000000000000002</v>
      </c>
      <c r="P700" s="603">
        <v>44939</v>
      </c>
      <c r="Q700" s="603">
        <v>44957</v>
      </c>
      <c r="R700" s="609">
        <f>(K700-O700)/O700*100</f>
        <v>11.363636363636363</v>
      </c>
      <c r="S700" s="667">
        <f>IF(INDEX(Historical!$D$7:$D$1220,MATCH(B700,Historical!$B$7:$B$1244,0))=0,"n/a",(INDEX(Historical!$C$7:$C$1222,MATCH(B700,Historical!$B$7:$B$1244,0))/INDEX(Historical!$D$7:$D$1220,MATCH(B700,Historical!$B$7:$B$1244,0))-1)*100)</f>
        <v>12.131147540983612</v>
      </c>
      <c r="T700" s="667">
        <f>IF(INDEX(Historical!$F$7:$F$1213,MATCH(B700,Historical!$B$7:$B$1244,0))=0,"n/a",((INDEX(Historical!$C$7:$C$1222,MATCH(B700,Historical!$B$7:$B$1244,0))/INDEX(Historical!$F$7:$F$1213,MATCH(B700,Historical!$B$7:$B$1244,0)))^(1/3)-1)*100)</f>
        <v>10.135851436379228</v>
      </c>
      <c r="U700" s="667">
        <f>IF(INDEX(Historical!$H$7:$H$1213,MATCH(B700,Historical!$B$7:$B$1244,0))=0,"n/a",((INDEX(Historical!$C$7:$C$1222,MATCH(B700,Historical!$B$7:$B$1244,0))/INDEX(Historical!$H$7:$H$1213,MATCH(B700,Historical!$B$7:$B$1244,0)))^(1/5)-1)*100)</f>
        <v>13.198756630450269</v>
      </c>
      <c r="V700" s="667">
        <f>IF(INDEX(Historical!$N$7:$N$1213,MATCH(B700,Historical!$B$7:$B$1244,0))=0,"n/a",((INDEX(Historical!$C$7:$C$1222,MATCH(B700,Historical!$B$7:$B$1244,0))/INDEX(Historical!$N$7:$N$1213,MATCH(B700,Historical!$B$7:$B$1244,0)))^(1/10)-1)*100)</f>
        <v>13.175245017717184</v>
      </c>
      <c r="W700" s="668">
        <f>IF(OR(U700&lt;=0,U700="n/a",V700&lt;=0,V700="n/a"),"n/a",U700/V700)</f>
        <v>1.0017845294490895</v>
      </c>
      <c r="X700" s="669">
        <f>IF(OR(AJ700&lt;=0,AJ700="n/a",U700&lt;=0,U700="n/a"),"n/a",U700/AJ700)</f>
        <v>0.83011047990253262</v>
      </c>
      <c r="Y700" s="831" t="s">
        <v>3989</v>
      </c>
      <c r="Z700" s="618">
        <f>IF(OR(AC700&lt;0.01,AC700="n/a"),"n/a",M700/AC700*100)</f>
        <v>64.094179202092889</v>
      </c>
      <c r="AA700" s="841">
        <f>IF(OR(AC700&lt;0.01,AC700="n/a"),"n/a",I700/AC700)</f>
        <v>19.928711576193589</v>
      </c>
      <c r="AB700" s="842">
        <v>12</v>
      </c>
      <c r="AC700" s="821">
        <v>15.29</v>
      </c>
      <c r="AD700" s="821">
        <v>4.51</v>
      </c>
      <c r="AE700" s="821">
        <v>1.66</v>
      </c>
      <c r="AF700" s="821">
        <v>5.74</v>
      </c>
      <c r="AG700" s="821">
        <v>26.8</v>
      </c>
      <c r="AH700" s="821">
        <v>53.7</v>
      </c>
      <c r="AI700" s="821">
        <v>3.7900000000000005</v>
      </c>
      <c r="AJ700" s="821">
        <v>15.9</v>
      </c>
      <c r="AK700" s="821">
        <v>4.42</v>
      </c>
      <c r="AL700" s="833">
        <v>12100</v>
      </c>
      <c r="AM700" s="827">
        <v>0.74</v>
      </c>
      <c r="AN700" s="821">
        <v>0.06</v>
      </c>
      <c r="AO700" s="705">
        <f>IF(U700="n/a","n/a",IF(AA700&lt;0,"n/a",IF(AA700="n/a","n/a",J700+U700-AA700)))</f>
        <v>-3.5137821913210807</v>
      </c>
      <c r="AP700" s="706">
        <f>IF(U700="n/a","n/a",J700+U700)</f>
        <v>16.414929384872508</v>
      </c>
      <c r="AQ700" s="843">
        <f>IF(OR(AC700&lt;0.01,AC700="n/a",AF700="n/a"),"n/a",(I700/SQRT(22.5*AC700*(I700/AF700))-1)*100)</f>
        <v>125.47806441460354</v>
      </c>
      <c r="AR700" s="618">
        <f>INDEX(Historical!$C$7:$C$1222,MATCH(B700,Historical!$B$7:$B$1244,0))*IF(AH700="n/a",1.03,IF(AH700&lt;0,1.01,IF(AH700&gt;10,1.1,(1+AH700/100))))</f>
        <v>9.4050000000000011</v>
      </c>
      <c r="AS700" s="841">
        <f>IF($AI700="n/a",1.03*AR700,IF($AI700&lt;0,1.01*AR700,IF($AI700&gt;10,1.1*AR700,(1+$AI700/100)*AR700)))</f>
        <v>9.7614495000000012</v>
      </c>
      <c r="AT700" s="841">
        <f>IF($AK700="n/a",1.03*AS700,IF($AK700&lt;0,1.01*AS700,IF($AK700&gt;10,1.1*AS700,(1+$AK700/100)*AS700)))</f>
        <v>10.192905567900002</v>
      </c>
      <c r="AU700" s="841">
        <f>IF($AK700="n/a",1.03*AT700,IF($AK700&lt;0,1.01*AT700,IF($AK700&gt;10,1.1*AT700,(1+$AK700/100)*AT700)))</f>
        <v>10.643431994001183</v>
      </c>
      <c r="AV700" s="841">
        <f>IF($AK700="n/a",1.03*AU700,IF($AK700&lt;0,1.01*AU700,IF($AK700&gt;10,1.1*AU700,(1+$AK700/100)*AU700)))</f>
        <v>11.113871688136035</v>
      </c>
      <c r="AW700" s="618">
        <f>SUM(AR700:AV700)</f>
        <v>51.116658750037224</v>
      </c>
      <c r="AX700" s="713">
        <f>AW700/I700*100</f>
        <v>16.775510731527429</v>
      </c>
      <c r="AY700" s="887">
        <v>0.87</v>
      </c>
      <c r="AZ700" s="827">
        <v>38.080000000000005</v>
      </c>
      <c r="BA700" s="827">
        <v>-11.379999999999999</v>
      </c>
      <c r="BB700" s="827">
        <v>9.1800000000000015</v>
      </c>
      <c r="BC700" s="827">
        <v>13.919999999999998</v>
      </c>
      <c r="BD700" s="861"/>
      <c r="BE700" s="594">
        <v>2014</v>
      </c>
      <c r="BF700" s="853">
        <f>IF(BE700&gt;2020,0,IF(BE700&gt;2008,1,IF(BE700&gt;2001,2,IF(BE700&gt;1990,3,IF(BE700&gt;1980,4,IF(BE700&gt;1973,5,IF(BE700&gt;1970,6,IF(BE700&gt;1960,7,IF(BE700&gt;1958,8,IF(BE700&gt;1953,9,10))))))))))</f>
        <v>1</v>
      </c>
      <c r="BG700" s="837">
        <v>13.700000000000001</v>
      </c>
      <c r="BH700" s="820" t="s">
        <v>4443</v>
      </c>
      <c r="BI700" s="820" t="s">
        <v>4444</v>
      </c>
    </row>
    <row r="701" spans="1:61" s="819" customFormat="1" ht="12.75" customHeight="1" x14ac:dyDescent="0.2">
      <c r="A701" s="826" t="s">
        <v>5176</v>
      </c>
      <c r="B701" s="575" t="s">
        <v>382</v>
      </c>
      <c r="C701" s="885" t="s">
        <v>152</v>
      </c>
      <c r="D701" s="885" t="s">
        <v>4183</v>
      </c>
      <c r="E701" s="699">
        <v>30</v>
      </c>
      <c r="F701" s="1122">
        <v>101</v>
      </c>
      <c r="G701" s="1105" t="s">
        <v>36</v>
      </c>
      <c r="H701" s="1105" t="s">
        <v>36</v>
      </c>
      <c r="I701" t="n">
        <v>340.87</v>
      </c>
      <c r="J701" s="618">
        <f>(M701/I701)*100</f>
        <v>0.23972494716588336</v>
      </c>
      <c r="K701" s="839">
        <v>0.19</v>
      </c>
      <c r="L701" s="842">
        <v>4</v>
      </c>
      <c r="M701" s="609">
        <f>K701*L701</f>
        <v>0.76</v>
      </c>
      <c r="N701" s="825" t="s">
        <v>138</v>
      </c>
      <c r="O701" s="701">
        <v>0.18</v>
      </c>
      <c r="P701" s="603">
        <v>44873</v>
      </c>
      <c r="Q701" s="603">
        <v>44881</v>
      </c>
      <c r="R701" s="609">
        <f>(K701-O701)/O701*100</f>
        <v>5.5555555555555607</v>
      </c>
      <c r="S701" s="667">
        <f>IF(INDEX(Historical!$D$7:$D$1220,MATCH(B701,Historical!$B$7:$B$1244,0))=0,"n/a",(INDEX(Historical!$C$7:$C$1222,MATCH(B701,Historical!$B$7:$B$1244,0))/INDEX(Historical!$D$7:$D$1220,MATCH(B701,Historical!$B$7:$B$1244,0))-1)*100)</f>
        <v>5.7971014492753659</v>
      </c>
      <c r="T701" s="667">
        <f>IF(INDEX(Historical!$F$7:$F$1213,MATCH(B701,Historical!$B$7:$B$1244,0))=0,"n/a",((INDEX(Historical!$C$7:$C$1222,MATCH(B701,Historical!$B$7:$B$1244,0))/INDEX(Historical!$F$7:$F$1213,MATCH(B701,Historical!$B$7:$B$1244,0)))^(1/3)-1)*100)</f>
        <v>6.1689873505176962</v>
      </c>
      <c r="U701" s="667">
        <f>IF(INDEX(Historical!$H$7:$H$1213,MATCH(B701,Historical!$B$7:$B$1244,0))=0,"n/a",((INDEX(Historical!$C$7:$C$1222,MATCH(B701,Historical!$B$7:$B$1244,0))/INDEX(Historical!$H$7:$H$1213,MATCH(B701,Historical!$B$7:$B$1244,0)))^(1/5)-1)*100)</f>
        <v>6.6128119339313285</v>
      </c>
      <c r="V701" s="667">
        <f>IF(INDEX(Historical!$N$7:$N$1213,MATCH(B701,Historical!$B$7:$B$1244,0))=0,"n/a",((INDEX(Historical!$C$7:$C$1222,MATCH(B701,Historical!$B$7:$B$1244,0))/INDEX(Historical!$N$7:$N$1213,MATCH(B701,Historical!$B$7:$B$1244,0)))^(1/10)-1)*100)</f>
        <v>7.1773462536293131</v>
      </c>
      <c r="W701" s="668">
        <f>IF(OR(U701&lt;=0,U701="n/a",V701&lt;=0,V701="n/a"),"n/a",U701/V701)</f>
        <v>0.92134497908436275</v>
      </c>
      <c r="X701" s="669">
        <f>IF(OR(AJ701&lt;=0,AJ701="n/a",U701&lt;=0,U701="n/a"),"n/a",U701/AJ701)</f>
        <v>0.32899561860354865</v>
      </c>
      <c r="Y701" s="631"/>
      <c r="Z701" s="618">
        <f>IF(OR(AC701&lt;0.01,AC701="n/a"),"n/a",M701/AC701*100)</f>
        <v>9.9216710182767613</v>
      </c>
      <c r="AA701" s="841">
        <f>IF(OR(AC701&lt;0.01,AC701="n/a"),"n/a",I701/AC701)</f>
        <v>41.387728459530024</v>
      </c>
      <c r="AB701" s="842">
        <v>12</v>
      </c>
      <c r="AC701" s="821">
        <v>7.66</v>
      </c>
      <c r="AD701" s="821">
        <v>1.5</v>
      </c>
      <c r="AE701" s="821">
        <v>8.08</v>
      </c>
      <c r="AF701" s="821">
        <v>8.67</v>
      </c>
      <c r="AG701" s="821">
        <v>23.7</v>
      </c>
      <c r="AH701" s="821">
        <v>-11.600000000000001</v>
      </c>
      <c r="AI701" s="821">
        <v>14.510000000000002</v>
      </c>
      <c r="AJ701" s="821">
        <v>20.100000000000001</v>
      </c>
      <c r="AK701" s="821">
        <v>27.200000000000003</v>
      </c>
      <c r="AL701" s="833">
        <v>23330</v>
      </c>
      <c r="AM701" s="827">
        <v>0.2</v>
      </c>
      <c r="AN701" s="821">
        <v>0.08</v>
      </c>
      <c r="AO701" s="705">
        <f>IF(U701="n/a","n/a",IF(AA701&lt;0,"n/a",IF(AA701="n/a","n/a",J701+U701-AA701)))</f>
        <v>-34.535191578432816</v>
      </c>
      <c r="AP701" s="706">
        <f>IF(U701="n/a","n/a",J701+U701)</f>
        <v>6.8525368810972118</v>
      </c>
      <c r="AQ701" s="843">
        <f>IF(OR(AC701&lt;0.01,AC701="n/a",AF701="n/a"),"n/a",(I701/SQRT(22.5*AC701*(I701/AF701))-1)*100)</f>
        <v>299.35036454729283</v>
      </c>
      <c r="AR701" s="618">
        <f>INDEX(Historical!$C$7:$C$1222,MATCH(B701,Historical!$B$7:$B$1244,0))*IF(AH701="n/a",1.03,IF(AH701&lt;0,1.01,IF(AH701&gt;10,1.1,(1+AH701/100))))</f>
        <v>0.73729999999999996</v>
      </c>
      <c r="AS701" s="841">
        <f>IF($AI701="n/a",1.03*AR701,IF($AI701&lt;0,1.01*AR701,IF($AI701&gt;10,1.1*AR701,(1+$AI701/100)*AR701)))</f>
        <v>0.81103000000000003</v>
      </c>
      <c r="AT701" s="841">
        <f>IF($AK701="n/a",1.03*AS701,IF($AK701&lt;0,1.01*AS701,IF($AK701&gt;10,1.1*AS701,(1+$AK701/100)*AS701)))</f>
        <v>0.89213300000000006</v>
      </c>
      <c r="AU701" s="841">
        <f>IF($AK701="n/a",1.03*AT701,IF($AK701&lt;0,1.01*AT701,IF($AK701&gt;10,1.1*AT701,(1+$AK701/100)*AT701)))</f>
        <v>0.98134630000000012</v>
      </c>
      <c r="AV701" s="841">
        <f>IF($AK701="n/a",1.03*AU701,IF($AK701&lt;0,1.01*AU701,IF($AK701&gt;10,1.1*AU701,(1+$AK701/100)*AU701)))</f>
        <v>1.0794809300000001</v>
      </c>
      <c r="AW701" s="618">
        <f>SUM(AR701:AV701)</f>
        <v>4.5012902300000004</v>
      </c>
      <c r="AX701" s="713">
        <f>AW701/I701*100</f>
        <v>1.4198310033750752</v>
      </c>
      <c r="AY701" s="887">
        <v>1.1000000000000001</v>
      </c>
      <c r="AZ701" s="827">
        <v>53.76</v>
      </c>
      <c r="BA701" s="827">
        <v>-25.230000000000004</v>
      </c>
      <c r="BB701" s="827">
        <v>21.560000000000002</v>
      </c>
      <c r="BC701" s="827">
        <v>14.940000000000001</v>
      </c>
      <c r="BD701" s="861"/>
      <c r="BE701" s="594">
        <v>1994</v>
      </c>
      <c r="BF701" s="853">
        <f>IF(BE701&gt;2020,0,IF(BE701&gt;2008,1,IF(BE701&gt;2001,2,IF(BE701&gt;1990,3,IF(BE701&gt;1980,4,IF(BE701&gt;1973,5,IF(BE701&gt;1970,6,IF(BE701&gt;1960,7,IF(BE701&gt;1958,8,IF(BE701&gt;1953,9,10))))))))))</f>
        <v>3</v>
      </c>
      <c r="BG701" s="837">
        <v>17.2</v>
      </c>
      <c r="BH701" s="820" t="s">
        <v>4443</v>
      </c>
      <c r="BI701" s="820" t="s">
        <v>4444</v>
      </c>
    </row>
    <row r="702" spans="1:61" s="819" customFormat="1" ht="12.75" customHeight="1" x14ac:dyDescent="0.2">
      <c r="A702" s="819" t="s">
        <v>5177</v>
      </c>
      <c r="B702" s="575" t="s">
        <v>1732</v>
      </c>
      <c r="C702" s="885" t="s">
        <v>107</v>
      </c>
      <c r="D702" s="885" t="s">
        <v>4197</v>
      </c>
      <c r="E702" s="699">
        <v>12</v>
      </c>
      <c r="F702" s="1122">
        <v>352</v>
      </c>
      <c r="G702" s="1116" t="s">
        <v>105</v>
      </c>
      <c r="H702" s="1116" t="s">
        <v>105</v>
      </c>
      <c r="I702" s="829">
        <v>21.06</v>
      </c>
      <c r="J702" s="618">
        <f>(M702/I702)*100</f>
        <v>4.7483380816714149</v>
      </c>
      <c r="K702" s="832">
        <v>0.25</v>
      </c>
      <c r="L702" s="842">
        <v>4</v>
      </c>
      <c r="M702" s="609">
        <f>K702*L702</f>
        <v>1</v>
      </c>
      <c r="N702" s="825" t="s">
        <v>426</v>
      </c>
      <c r="O702" s="700">
        <v>0.24</v>
      </c>
      <c r="P702" s="891">
        <v>44600</v>
      </c>
      <c r="Q702" s="891">
        <v>44615</v>
      </c>
      <c r="R702" s="609">
        <f>(K702-O702)/O702*100</f>
        <v>4.1666666666666705</v>
      </c>
      <c r="S702" s="667">
        <f>IF(INDEX(Historical!$D$7:$D$1220,MATCH(B702,Historical!$B$7:$B$1244,0))=0,"n/a",(INDEX(Historical!$C$7:$C$1222,MATCH(B702,Historical!$B$7:$B$1244,0))/INDEX(Historical!$D$7:$D$1220,MATCH(B702,Historical!$B$7:$B$1244,0))-1)*100)</f>
        <v>6.3829787234042534</v>
      </c>
      <c r="T702" s="667">
        <f>IF(INDEX(Historical!$F$7:$F$1213,MATCH(B702,Historical!$B$7:$B$1244,0))=0,"n/a",((INDEX(Historical!$C$7:$C$1222,MATCH(B702,Historical!$B$7:$B$1244,0))/INDEX(Historical!$F$7:$F$1213,MATCH(B702,Historical!$B$7:$B$1244,0)))^(1/3)-1)*100)</f>
        <v>6.4079237410593404</v>
      </c>
      <c r="U702" s="667">
        <f>IF(INDEX(Historical!$H$7:$H$1213,MATCH(B702,Historical!$B$7:$B$1244,0))=0,"n/a",((INDEX(Historical!$C$7:$C$1222,MATCH(B702,Historical!$B$7:$B$1244,0))/INDEX(Historical!$H$7:$H$1213,MATCH(B702,Historical!$B$7:$B$1244,0)))^(1/5)-1)*100)</f>
        <v>7.0898549322000015</v>
      </c>
      <c r="V702" s="667">
        <f>IF(INDEX(Historical!$N$7:$N$1213,MATCH(B702,Historical!$B$7:$B$1244,0))=0,"n/a",((INDEX(Historical!$C$7:$C$1222,MATCH(B702,Historical!$B$7:$B$1244,0))/INDEX(Historical!$N$7:$N$1213,MATCH(B702,Historical!$B$7:$B$1244,0)))^(1/10)-1)*100)</f>
        <v>10.756634324828983</v>
      </c>
      <c r="W702" s="668">
        <f>IF(OR(U702&lt;=0,U702="n/a",V702&lt;=0,V702="n/a"),"n/a",U702/V702)</f>
        <v>0.65911461876461264</v>
      </c>
      <c r="X702" s="669">
        <f>IF(OR(AJ702&lt;=0,AJ702="n/a",U702&lt;=0,U702="n/a"),"n/a",U702/AJ702)</f>
        <v>0.45158311670063706</v>
      </c>
      <c r="Y702" s="640"/>
      <c r="Z702" s="618">
        <f>IF(OR(AC702&lt;0.01,AC702="n/a"),"n/a",M702/AC702*100)</f>
        <v>36.231884057971023</v>
      </c>
      <c r="AA702" s="841">
        <f>IF(OR(AC702&lt;0.01,AC702="n/a"),"n/a",I702/AC702)</f>
        <v>7.6304347826086953</v>
      </c>
      <c r="AB702" s="842">
        <v>12</v>
      </c>
      <c r="AC702" s="821">
        <v>2.76</v>
      </c>
      <c r="AD702" s="821" t="s">
        <v>135</v>
      </c>
      <c r="AE702" s="821">
        <v>2.9</v>
      </c>
      <c r="AF702" s="821">
        <v>1.77</v>
      </c>
      <c r="AG702" s="821">
        <v>22.1</v>
      </c>
      <c r="AH702" s="821">
        <v>49.2</v>
      </c>
      <c r="AI702" s="821">
        <v>0</v>
      </c>
      <c r="AJ702" s="821">
        <v>15.7</v>
      </c>
      <c r="AK702" s="821" t="s">
        <v>135</v>
      </c>
      <c r="AL702" s="833">
        <v>357.22</v>
      </c>
      <c r="AM702" s="827">
        <v>0.6</v>
      </c>
      <c r="AN702" s="821">
        <v>0.66</v>
      </c>
      <c r="AO702" s="705">
        <f>IF(U702="n/a","n/a",IF(AA702&lt;0,"n/a",IF(AA702="n/a","n/a",J702+U702-AA702)))</f>
        <v>4.2077582312627211</v>
      </c>
      <c r="AP702" s="706">
        <f>IF(U702="n/a","n/a",J702+U702)</f>
        <v>11.838193013871416</v>
      </c>
      <c r="AQ702" s="843">
        <f>IF(OR(AC702&lt;0.01,AC702="n/a",AF702="n/a"),"n/a",(I702/SQRT(22.5*AC702*(I702/AF702))-1)*100)</f>
        <v>-22.523495847759268</v>
      </c>
      <c r="AR702" s="618">
        <f>INDEX(Historical!$C$7:$C$1222,MATCH(B702,Historical!$B$7:$B$1244,0))*IF(AH702="n/a",1.03,IF(AH702&lt;0,1.01,IF(AH702&gt;10,1.1,(1+AH702/100))))</f>
        <v>1.1000000000000001</v>
      </c>
      <c r="AS702" s="841">
        <f>IF($AI702="n/a",1.03*AR702,IF($AI702&lt;0,1.01*AR702,IF($AI702&gt;10,1.1*AR702,(1+$AI702/100)*AR702)))</f>
        <v>1.1000000000000001</v>
      </c>
      <c r="AT702" s="841">
        <f>IF($AK702="n/a",1.03*AS702,IF($AK702&lt;0,1.01*AS702,IF($AK702&gt;10,1.1*AS702,(1+$AK702/100)*AS702)))</f>
        <v>1.1330000000000002</v>
      </c>
      <c r="AU702" s="841">
        <f>IF($AK702="n/a",1.03*AT702,IF($AK702&lt;0,1.01*AT702,IF($AK702&gt;10,1.1*AT702,(1+$AK702/100)*AT702)))</f>
        <v>1.1669900000000002</v>
      </c>
      <c r="AV702" s="841">
        <f>IF($AK702="n/a",1.03*AU702,IF($AK702&lt;0,1.01*AU702,IF($AK702&gt;10,1.1*AU702,(1+$AK702/100)*AU702)))</f>
        <v>1.2019997000000002</v>
      </c>
      <c r="AW702" s="618">
        <f>SUM(AR702:AV702)</f>
        <v>5.7019897000000004</v>
      </c>
      <c r="AX702" s="713">
        <f>AW702/I702*100</f>
        <v>27.07497483380817</v>
      </c>
      <c r="AY702" s="887">
        <v>0.85</v>
      </c>
      <c r="AZ702" s="827">
        <v>3.29</v>
      </c>
      <c r="BA702" s="827">
        <v>-28.71</v>
      </c>
      <c r="BB702" s="827">
        <v>-8.7200000000000006</v>
      </c>
      <c r="BC702" s="827">
        <v>-10.39</v>
      </c>
      <c r="BD702" s="861"/>
      <c r="BE702" s="594">
        <v>2011</v>
      </c>
      <c r="BF702" s="853">
        <f>IF(BE702&gt;2020,0,IF(BE702&gt;2008,1,IF(BE702&gt;2001,2,IF(BE702&gt;1990,3,IF(BE702&gt;1980,4,IF(BE702&gt;1973,5,IF(BE702&gt;1970,6,IF(BE702&gt;1960,7,IF(BE702&gt;1958,8,IF(BE702&gt;1953,9,10))))))))))</f>
        <v>1</v>
      </c>
      <c r="BG702" s="837">
        <v>1.4000000000000001</v>
      </c>
      <c r="BH702" s="820" t="s">
        <v>4443</v>
      </c>
      <c r="BI702" s="820" t="s">
        <v>4444</v>
      </c>
    </row>
    <row r="703" spans="1:61" s="819" customFormat="1" ht="12.75" customHeight="1" x14ac:dyDescent="0.2">
      <c r="A703" s="826" t="s">
        <v>5179</v>
      </c>
      <c r="B703" s="575" t="s">
        <v>3843</v>
      </c>
      <c r="C703" s="885" t="s">
        <v>107</v>
      </c>
      <c r="D703" s="885" t="s">
        <v>4197</v>
      </c>
      <c r="E703" s="699">
        <v>10</v>
      </c>
      <c r="F703" s="1122">
        <v>509</v>
      </c>
      <c r="G703" s="1104" t="s">
        <v>105</v>
      </c>
      <c r="H703" s="1104" t="s">
        <v>105</v>
      </c>
      <c r="I703" t="n">
        <v>72.11</v>
      </c>
      <c r="J703" s="618">
        <f>(M703/I703)*100</f>
        <v>1.7366764354716162</v>
      </c>
      <c r="K703" s="832">
        <v>0.4</v>
      </c>
      <c r="L703" s="842">
        <v>4</v>
      </c>
      <c r="M703" s="609">
        <f>K703*L703</f>
        <v>1.6</v>
      </c>
      <c r="N703" s="825" t="s">
        <v>434</v>
      </c>
      <c r="O703" s="700">
        <v>0.34</v>
      </c>
      <c r="P703" s="603">
        <v>44965</v>
      </c>
      <c r="Q703" s="603">
        <v>44980</v>
      </c>
      <c r="R703" s="609">
        <f>(K703-O703)/O703*100</f>
        <v>17.647058823529409</v>
      </c>
      <c r="S703" s="667">
        <f>IF(INDEX(Historical!$D$7:$D$1220,MATCH(B703,Historical!$B$7:$B$1244,0))=0,"n/a",(INDEX(Historical!$C$7:$C$1222,MATCH(B703,Historical!$B$7:$B$1244,0))/INDEX(Historical!$D$7:$D$1220,MATCH(B703,Historical!$B$7:$B$1244,0))-1)*100)</f>
        <v>9.6774193548387224</v>
      </c>
      <c r="T703" s="667">
        <f>IF(INDEX(Historical!$F$7:$F$1213,MATCH(B703,Historical!$B$7:$B$1244,0))=0,"n/a",((INDEX(Historical!$C$7:$C$1222,MATCH(B703,Historical!$B$7:$B$1244,0))/INDEX(Historical!$F$7:$F$1213,MATCH(B703,Historical!$B$7:$B$1244,0)))^(1/3)-1)*100)</f>
        <v>10.793165135089279</v>
      </c>
      <c r="U703" s="667">
        <f>IF(INDEX(Historical!$H$7:$H$1213,MATCH(B703,Historical!$B$7:$B$1244,0))=0,"n/a",((INDEX(Historical!$C$7:$C$1222,MATCH(B703,Historical!$B$7:$B$1244,0))/INDEX(Historical!$H$7:$H$1213,MATCH(B703,Historical!$B$7:$B$1244,0)))^(1/5)-1)*100)</f>
        <v>19.418105281717768</v>
      </c>
      <c r="V703" s="667">
        <f>IF(INDEX(Historical!$N$7:$N$1213,MATCH(B703,Historical!$B$7:$B$1244,0))=0,"n/a",((INDEX(Historical!$C$7:$C$1222,MATCH(B703,Historical!$B$7:$B$1244,0))/INDEX(Historical!$N$7:$N$1213,MATCH(B703,Historical!$B$7:$B$1244,0)))^(1/10)-1)*100)</f>
        <v>22.412746015729248</v>
      </c>
      <c r="W703" s="668">
        <f>IF(OR(U703&lt;=0,U703="n/a",V703&lt;=0,V703="n/a"),"n/a",U703/V703)</f>
        <v>0.86638670995915257</v>
      </c>
      <c r="X703" s="669">
        <f>IF(OR(AJ703&lt;=0,AJ703="n/a",U703&lt;=0,U703="n/a"),"n/a",U703/AJ703)</f>
        <v>1.2368219924660999</v>
      </c>
      <c r="Y703" s="631"/>
      <c r="Z703" s="618">
        <f>IF(OR(AC703&lt;0.01,AC703="n/a"),"n/a",M703/AC703*100)</f>
        <v>20</v>
      </c>
      <c r="AA703" s="841">
        <f>IF(OR(AC703&lt;0.01,AC703="n/a"),"n/a",I703/AC703)</f>
        <v>11.516249999999999</v>
      </c>
      <c r="AB703" s="842">
        <v>12</v>
      </c>
      <c r="AC703" s="821">
        <v>8</v>
      </c>
      <c r="AD703" s="821">
        <v>1.17</v>
      </c>
      <c r="AE703" s="821">
        <v>3.2</v>
      </c>
      <c r="AF703" s="821">
        <v>1.34</v>
      </c>
      <c r="AG703" s="821">
        <v>9.6</v>
      </c>
      <c r="AH703" s="821">
        <v>62</v>
      </c>
      <c r="AI703" s="821">
        <v>0.44</v>
      </c>
      <c r="AJ703" s="821">
        <v>15.7</v>
      </c>
      <c r="AK703" s="821">
        <v>10</v>
      </c>
      <c r="AL703" s="833">
        <v>5600</v>
      </c>
      <c r="AM703" s="827">
        <v>1.0999999999999999</v>
      </c>
      <c r="AN703" s="821">
        <v>0.27</v>
      </c>
      <c r="AO703" s="705">
        <f>IF(U703="n/a","n/a",IF(AA703&lt;0,"n/a",IF(AA703="n/a","n/a",J703+U703-AA703)))</f>
        <v>9.6385317171893838</v>
      </c>
      <c r="AP703" s="706">
        <f>IF(U703="n/a","n/a",J703+U703)</f>
        <v>21.154781717189383</v>
      </c>
      <c r="AQ703" s="843">
        <f>IF(OR(AC703&lt;0.01,AC703="n/a",AF703="n/a"),"n/a",(I703/SQRT(22.5*AC703*(I703/AF703))-1)*100)</f>
        <v>-17.183536258382372</v>
      </c>
      <c r="AR703" s="618">
        <f>INDEX(Historical!$C$7:$C$1222,MATCH(B703,Historical!$B$7:$B$1244,0))*IF(AH703="n/a",1.03,IF(AH703&lt;0,1.01,IF(AH703&gt;10,1.1,(1+AH703/100))))</f>
        <v>1.4960000000000002</v>
      </c>
      <c r="AS703" s="841">
        <f>IF($AI703="n/a",1.03*AR703,IF($AI703&lt;0,1.01*AR703,IF($AI703&gt;10,1.1*AR703,(1+$AI703/100)*AR703)))</f>
        <v>1.5025824000000001</v>
      </c>
      <c r="AT703" s="841">
        <f>IF($AK703="n/a",1.03*AS703,IF($AK703&lt;0,1.01*AS703,IF($AK703&gt;10,1.1*AS703,(1+$AK703/100)*AS703)))</f>
        <v>1.6528406400000002</v>
      </c>
      <c r="AU703" s="841">
        <f>IF($AK703="n/a",1.03*AT703,IF($AK703&lt;0,1.01*AT703,IF($AK703&gt;10,1.1*AT703,(1+$AK703/100)*AT703)))</f>
        <v>1.8181247040000004</v>
      </c>
      <c r="AV703" s="841">
        <f>IF($AK703="n/a",1.03*AU703,IF($AK703&lt;0,1.01*AU703,IF($AK703&gt;10,1.1*AU703,(1+$AK703/100)*AU703)))</f>
        <v>1.9999371744000005</v>
      </c>
      <c r="AW703" s="618">
        <f>SUM(AR703:AV703)</f>
        <v>8.469484918400001</v>
      </c>
      <c r="AX703" s="713">
        <f>AW703/I703*100</f>
        <v>9.1929717989797037</v>
      </c>
      <c r="AY703" s="887">
        <v>1.2</v>
      </c>
      <c r="AZ703" s="827">
        <v>21.02</v>
      </c>
      <c r="BA703" s="827">
        <v>-7.7399999999999993</v>
      </c>
      <c r="BB703" s="827">
        <v>4.53</v>
      </c>
      <c r="BC703" s="827">
        <v>6.34</v>
      </c>
      <c r="BD703" s="861"/>
      <c r="BE703" s="594">
        <v>2014</v>
      </c>
      <c r="BF703" s="853">
        <f>IF(BE703&gt;2020,0,IF(BE703&gt;2008,1,IF(BE703&gt;2001,2,IF(BE703&gt;1990,3,IF(BE703&gt;1980,4,IF(BE703&gt;1973,5,IF(BE703&gt;1970,6,IF(BE703&gt;1960,7,IF(BE703&gt;1958,8,IF(BE703&gt;1953,9,10))))))))))</f>
        <v>1</v>
      </c>
      <c r="BG703" s="837">
        <v>0.8</v>
      </c>
      <c r="BH703" s="820" t="s">
        <v>4443</v>
      </c>
      <c r="BI703" s="820" t="s">
        <v>4444</v>
      </c>
    </row>
    <row r="704" spans="1:61" s="819" customFormat="1" ht="12.75" customHeight="1" x14ac:dyDescent="0.2">
      <c r="A704" s="826" t="s">
        <v>5180</v>
      </c>
      <c r="B704" s="575" t="s">
        <v>4397</v>
      </c>
      <c r="C704" s="885" t="s">
        <v>130</v>
      </c>
      <c r="D704" s="885" t="s">
        <v>4199</v>
      </c>
      <c r="E704" s="699">
        <v>30</v>
      </c>
      <c r="F704" s="1122">
        <v>99</v>
      </c>
      <c r="G704" s="1098" t="s">
        <v>36</v>
      </c>
      <c r="H704" s="1098" t="s">
        <v>36</v>
      </c>
      <c r="I704" t="n">
        <v>42.12</v>
      </c>
      <c r="J704" s="618">
        <f>(M704/I704)*100</f>
        <v>2.6834969611968207</v>
      </c>
      <c r="K704" s="839">
        <v>0.28699999999999998</v>
      </c>
      <c r="L704" s="842">
        <v>4</v>
      </c>
      <c r="M704" s="609">
        <f>K704*L704</f>
        <v>1.1479999999999999</v>
      </c>
      <c r="N704" s="825" t="s">
        <v>118</v>
      </c>
      <c r="O704" s="701">
        <v>0.26819999999999999</v>
      </c>
      <c r="P704" s="603">
        <v>44784</v>
      </c>
      <c r="Q704" s="603">
        <v>44805</v>
      </c>
      <c r="R704" s="609">
        <f>(K704-O704)/O704*100</f>
        <v>7.0096942580163999</v>
      </c>
      <c r="S704" s="667">
        <f>IF(INDEX(Historical!$D$7:$D$1220,MATCH(B704,Historical!$B$7:$B$1244,0))=0,"n/a",(INDEX(Historical!$C$7:$C$1222,MATCH(B704,Historical!$B$7:$B$1244,0))/INDEX(Historical!$D$7:$D$1220,MATCH(B704,Historical!$B$7:$B$1244,0))-1)*100)</f>
        <v>6.9955675467334721</v>
      </c>
      <c r="T704" s="667">
        <f>IF(INDEX(Historical!$F$7:$F$1213,MATCH(B704,Historical!$B$7:$B$1244,0))=0,"n/a",((INDEX(Historical!$C$7:$C$1222,MATCH(B704,Historical!$B$7:$B$1244,0))/INDEX(Historical!$F$7:$F$1213,MATCH(B704,Historical!$B$7:$B$1244,0)))^(1/3)-1)*100)</f>
        <v>6.9928064828861602</v>
      </c>
      <c r="U704" s="667">
        <f>IF(INDEX(Historical!$H$7:$H$1213,MATCH(B704,Historical!$B$7:$B$1244,0))=0,"n/a",((INDEX(Historical!$C$7:$C$1222,MATCH(B704,Historical!$B$7:$B$1244,0))/INDEX(Historical!$H$7:$H$1213,MATCH(B704,Historical!$B$7:$B$1244,0)))^(1/5)-1)*100)</f>
        <v>6.991888756633502</v>
      </c>
      <c r="V704" s="667">
        <f>IF(INDEX(Historical!$N$7:$N$1213,MATCH(B704,Historical!$B$7:$B$1244,0))=0,"n/a",((INDEX(Historical!$C$7:$C$1222,MATCH(B704,Historical!$B$7:$B$1244,0))/INDEX(Historical!$N$7:$N$1213,MATCH(B704,Historical!$B$7:$B$1244,0)))^(1/10)-1)*100)</f>
        <v>7.5552134128329174</v>
      </c>
      <c r="W704" s="668">
        <f>IF(OR(U704&lt;=0,U704="n/a",V704&lt;=0,V704="n/a"),"n/a",U704/V704)</f>
        <v>0.92543894852227737</v>
      </c>
      <c r="X704" s="669">
        <f>IF(OR(AJ704&lt;=0,AJ704="n/a",U704&lt;=0,U704="n/a"),"n/a",U704/AJ704)</f>
        <v>1.6260206410775586</v>
      </c>
      <c r="Y704" s="631"/>
      <c r="Z704" s="618">
        <f>IF(OR(AC704&lt;0.01,AC704="n/a"),"n/a",M704/AC704*100)</f>
        <v>66.358381502890168</v>
      </c>
      <c r="AA704" s="841">
        <f>IF(OR(AC704&lt;0.01,AC704="n/a"),"n/a",I704/AC704)</f>
        <v>24.728323699421967</v>
      </c>
      <c r="AB704" s="842">
        <v>12</v>
      </c>
      <c r="AC704" s="821">
        <v>1.73</v>
      </c>
      <c r="AD704" s="821">
        <v>3.79</v>
      </c>
      <c r="AE704" s="821">
        <v>5.47</v>
      </c>
      <c r="AF704" s="821">
        <v>2.13</v>
      </c>
      <c r="AG704" s="821">
        <v>8.7999999999999989</v>
      </c>
      <c r="AH704" s="821">
        <v>53.7</v>
      </c>
      <c r="AI704" s="821">
        <v>6.65</v>
      </c>
      <c r="AJ704" s="821">
        <v>4.3</v>
      </c>
      <c r="AK704" s="821">
        <v>6.6000000000000005</v>
      </c>
      <c r="AL704" s="833">
        <v>11580</v>
      </c>
      <c r="AM704" s="827">
        <v>0.1</v>
      </c>
      <c r="AN704" s="821">
        <v>1.22</v>
      </c>
      <c r="AO704" s="705">
        <f>IF(U704="n/a","n/a",IF(AA704&lt;0,"n/a",IF(AA704="n/a","n/a",J704+U704-AA704)))</f>
        <v>-15.052937981591644</v>
      </c>
      <c r="AP704" s="706">
        <f>IF(U704="n/a","n/a",J704+U704)</f>
        <v>9.6753857178303235</v>
      </c>
      <c r="AQ704" s="843">
        <f>IF(OR(AC704&lt;0.01,AC704="n/a",AF704="n/a"),"n/a",(I704/SQRT(22.5*AC704*(I704/AF704))-1)*100)</f>
        <v>53.001567863816781</v>
      </c>
      <c r="AR704" s="618">
        <f>INDEX(Historical!$C$7:$C$1222,MATCH(B704,Historical!$B$7:$B$1244,0))*IF(AH704="n/a",1.03,IF(AH704&lt;0,1.01,IF(AH704&gt;10,1.1,(1+AH704/100))))</f>
        <v>1.2214400000000001</v>
      </c>
      <c r="AS704" s="841">
        <f>IF($AI704="n/a",1.03*AR704,IF($AI704&lt;0,1.01*AR704,IF($AI704&gt;10,1.1*AR704,(1+$AI704/100)*AR704)))</f>
        <v>1.30266576</v>
      </c>
      <c r="AT704" s="841">
        <f>IF($AK704="n/a",1.03*AS704,IF($AK704&lt;0,1.01*AS704,IF($AK704&gt;10,1.1*AS704,(1+$AK704/100)*AS704)))</f>
        <v>1.38864170016</v>
      </c>
      <c r="AU704" s="841">
        <f>IF($AK704="n/a",1.03*AT704,IF($AK704&lt;0,1.01*AT704,IF($AK704&gt;10,1.1*AT704,(1+$AK704/100)*AT704)))</f>
        <v>1.4802920523705601</v>
      </c>
      <c r="AV704" s="841">
        <f>IF($AK704="n/a",1.03*AU704,IF($AK704&lt;0,1.01*AU704,IF($AK704&gt;10,1.1*AU704,(1+$AK704/100)*AU704)))</f>
        <v>1.577991327827017</v>
      </c>
      <c r="AW704" s="618">
        <f>SUM(AR704:AV704)</f>
        <v>6.9710308403575771</v>
      </c>
      <c r="AX704" s="713">
        <f>AW704/I704*100</f>
        <v>16.295069753056517</v>
      </c>
      <c r="AY704" s="887">
        <v>0.77</v>
      </c>
      <c r="AZ704" s="827">
        <v>11.12</v>
      </c>
      <c r="BA704" s="827">
        <v>-18.7</v>
      </c>
      <c r="BB704" s="827">
        <v>-9.06</v>
      </c>
      <c r="BC704" s="827">
        <v>-8.14</v>
      </c>
      <c r="BD704" s="861"/>
      <c r="BE704" s="594">
        <v>1993</v>
      </c>
      <c r="BF704" s="853">
        <f>IF(BE704&gt;2020,0,IF(BE704&gt;2008,1,IF(BE704&gt;2001,2,IF(BE704&gt;1990,3,IF(BE704&gt;1980,4,IF(BE704&gt;1973,5,IF(BE704&gt;1970,6,IF(BE704&gt;1960,7,IF(BE704&gt;1958,8,IF(BE704&gt;1953,9,10))))))))))</f>
        <v>3</v>
      </c>
      <c r="BG704" s="837">
        <v>3.1</v>
      </c>
      <c r="BH704" s="820" t="s">
        <v>4443</v>
      </c>
      <c r="BI704" s="820" t="s">
        <v>4444</v>
      </c>
    </row>
    <row r="705" spans="1:61" s="819" customFormat="1" ht="12.75" customHeight="1" x14ac:dyDescent="0.2">
      <c r="A705" s="826" t="s">
        <v>5181</v>
      </c>
      <c r="B705" s="575" t="s">
        <v>1719</v>
      </c>
      <c r="C705" s="885" t="s">
        <v>111</v>
      </c>
      <c r="D705" s="885" t="s">
        <v>210</v>
      </c>
      <c r="E705" s="699">
        <v>10</v>
      </c>
      <c r="F705" s="1122">
        <v>487</v>
      </c>
      <c r="G705" s="1122" t="s">
        <v>105</v>
      </c>
      <c r="H705" s="1122" t="s">
        <v>105</v>
      </c>
      <c r="I705" s="829">
        <v>175.23</v>
      </c>
      <c r="J705" s="618">
        <f>(M705/I705)*100</f>
        <v>0.68481424413627801</v>
      </c>
      <c r="K705" s="832">
        <v>0.3</v>
      </c>
      <c r="L705" s="842">
        <v>4</v>
      </c>
      <c r="M705" s="609">
        <f>K705*L705</f>
        <v>1.2</v>
      </c>
      <c r="N705" s="825" t="s">
        <v>584</v>
      </c>
      <c r="O705" s="700">
        <v>0.26</v>
      </c>
      <c r="P705" s="603">
        <v>44712</v>
      </c>
      <c r="Q705" s="603">
        <v>44727</v>
      </c>
      <c r="R705" s="609">
        <f>(K705-O705)/O705*100</f>
        <v>15.384615384615378</v>
      </c>
      <c r="S705" s="667">
        <f>IF(INDEX(Historical!$D$7:$D$1220,MATCH(B705,Historical!$B$7:$B$1244,0))=0,"n/a",(INDEX(Historical!$C$7:$C$1222,MATCH(B705,Historical!$B$7:$B$1244,0))/INDEX(Historical!$D$7:$D$1220,MATCH(B705,Historical!$B$7:$B$1244,0))-1)*100)</f>
        <v>14.851485148514843</v>
      </c>
      <c r="T705" s="667">
        <f>IF(INDEX(Historical!$F$7:$F$1213,MATCH(B705,Historical!$B$7:$B$1244,0))=0,"n/a",((INDEX(Historical!$C$7:$C$1222,MATCH(B705,Historical!$B$7:$B$1244,0))/INDEX(Historical!$F$7:$F$1213,MATCH(B705,Historical!$B$7:$B$1244,0)))^(1/3)-1)*100)</f>
        <v>8.8274600686327975</v>
      </c>
      <c r="U705" s="667">
        <f>IF(INDEX(Historical!$H$7:$H$1213,MATCH(B705,Historical!$B$7:$B$1244,0))=0,"n/a",((INDEX(Historical!$C$7:$C$1222,MATCH(B705,Historical!$B$7:$B$1244,0))/INDEX(Historical!$H$7:$H$1213,MATCH(B705,Historical!$B$7:$B$1244,0)))^(1/5)-1)*100)</f>
        <v>9.1137156772133743</v>
      </c>
      <c r="V705" s="667">
        <f>IF(INDEX(Historical!$N$7:$N$1213,MATCH(B705,Historical!$B$7:$B$1244,0))=0,"n/a",((INDEX(Historical!$C$7:$C$1222,MATCH(B705,Historical!$B$7:$B$1244,0))/INDEX(Historical!$N$7:$N$1213,MATCH(B705,Historical!$B$7:$B$1244,0)))^(1/10)-1)*100)</f>
        <v>10.179432537256972</v>
      </c>
      <c r="W705" s="668">
        <f>IF(OR(U705&lt;=0,U705="n/a",V705&lt;=0,V705="n/a"),"n/a",U705/V705)</f>
        <v>0.89530684975384944</v>
      </c>
      <c r="X705" s="669">
        <f>IF(OR(AJ705&lt;=0,AJ705="n/a",U705&lt;=0,U705="n/a"),"n/a",U705/AJ705)</f>
        <v>0.42787397545602696</v>
      </c>
      <c r="Y705" s="638"/>
      <c r="Z705" s="618">
        <f>IF(OR(AC705&lt;0.01,AC705="n/a"),"n/a",M705/AC705*100)</f>
        <v>16.042780748663098</v>
      </c>
      <c r="AA705" s="841">
        <f>IF(OR(AC705&lt;0.01,AC705="n/a"),"n/a",I705/AC705)</f>
        <v>23.42647058823529</v>
      </c>
      <c r="AB705" s="842">
        <v>12</v>
      </c>
      <c r="AC705" s="821">
        <v>7.48</v>
      </c>
      <c r="AD705" s="821">
        <v>2.52</v>
      </c>
      <c r="AE705" s="821">
        <v>2.97</v>
      </c>
      <c r="AF705" s="821">
        <v>4.5199999999999996</v>
      </c>
      <c r="AG705" s="821">
        <v>20.7</v>
      </c>
      <c r="AH705" s="821">
        <v>53.1</v>
      </c>
      <c r="AI705" s="821">
        <v>4.78</v>
      </c>
      <c r="AJ705" s="821">
        <v>21.3</v>
      </c>
      <c r="AK705" s="821">
        <v>9.2899999999999991</v>
      </c>
      <c r="AL705" s="833">
        <v>5880</v>
      </c>
      <c r="AM705" s="827">
        <v>0.4</v>
      </c>
      <c r="AN705" s="821">
        <v>0.11</v>
      </c>
      <c r="AO705" s="705">
        <f>IF(U705="n/a","n/a",IF(AA705&lt;0,"n/a",IF(AA705="n/a","n/a",J705+U705-AA705)))</f>
        <v>-13.627940666885637</v>
      </c>
      <c r="AP705" s="706">
        <f>IF(U705="n/a","n/a",J705+U705)</f>
        <v>9.7985299213496528</v>
      </c>
      <c r="AQ705" s="843">
        <f>IF(OR(AC705&lt;0.01,AC705="n/a",AF705="n/a"),"n/a",(I705/SQRT(22.5*AC705*(I705/AF705))-1)*100)</f>
        <v>116.93588101231254</v>
      </c>
      <c r="AR705" s="618">
        <f>INDEX(Historical!$C$7:$C$1222,MATCH(B705,Historical!$B$7:$B$1244,0))*IF(AH705="n/a",1.03,IF(AH705&lt;0,1.01,IF(AH705&gt;10,1.1,(1+AH705/100))))</f>
        <v>1.276</v>
      </c>
      <c r="AS705" s="841">
        <f>IF($AI705="n/a",1.03*AR705,IF($AI705&lt;0,1.01*AR705,IF($AI705&gt;10,1.1*AR705,(1+$AI705/100)*AR705)))</f>
        <v>1.3369928000000002</v>
      </c>
      <c r="AT705" s="841">
        <f>IF($AK705="n/a",1.03*AS705,IF($AK705&lt;0,1.01*AS705,IF($AK705&gt;10,1.1*AS705,(1+$AK705/100)*AS705)))</f>
        <v>1.4611994311200003</v>
      </c>
      <c r="AU705" s="841">
        <f>IF($AK705="n/a",1.03*AT705,IF($AK705&lt;0,1.01*AT705,IF($AK705&gt;10,1.1*AT705,(1+$AK705/100)*AT705)))</f>
        <v>1.5969448582710484</v>
      </c>
      <c r="AV705" s="841">
        <f>IF($AK705="n/a",1.03*AU705,IF($AK705&lt;0,1.01*AU705,IF($AK705&gt;10,1.1*AU705,(1+$AK705/100)*AU705)))</f>
        <v>1.7453010356044287</v>
      </c>
      <c r="AW705" s="618">
        <f>SUM(AR705:AV705)</f>
        <v>7.4164381249954783</v>
      </c>
      <c r="AX705" s="713">
        <f>AW705/I705*100</f>
        <v>4.2324020572935446</v>
      </c>
      <c r="AY705" s="887">
        <v>1.02</v>
      </c>
      <c r="AZ705" s="827">
        <v>50.660000000000004</v>
      </c>
      <c r="BA705" s="827">
        <v>-3.4000000000000004</v>
      </c>
      <c r="BB705" s="827">
        <v>10.040000000000001</v>
      </c>
      <c r="BC705" s="827">
        <v>23.330000000000002</v>
      </c>
      <c r="BD705" s="861"/>
      <c r="BE705" s="594">
        <v>2013</v>
      </c>
      <c r="BF705" s="853">
        <f>IF(BE705&gt;2020,0,IF(BE705&gt;2008,1,IF(BE705&gt;2001,2,IF(BE705&gt;1990,3,IF(BE705&gt;1980,4,IF(BE705&gt;1973,5,IF(BE705&gt;1970,6,IF(BE705&gt;1960,7,IF(BE705&gt;1958,8,IF(BE705&gt;1953,9,10))))))))))</f>
        <v>1</v>
      </c>
      <c r="BG705" s="837">
        <v>13.100000000000001</v>
      </c>
      <c r="BH705" s="820" t="s">
        <v>4443</v>
      </c>
      <c r="BI705" s="820" t="s">
        <v>4444</v>
      </c>
    </row>
    <row r="706" spans="1:61" s="819" customFormat="1" ht="12.75" customHeight="1" x14ac:dyDescent="0.2">
      <c r="A706" s="836" t="s">
        <v>5164</v>
      </c>
      <c r="B706" s="575" t="s">
        <v>5229</v>
      </c>
      <c r="C706" s="885" t="s">
        <v>107</v>
      </c>
      <c r="D706" s="885" t="s">
        <v>117</v>
      </c>
      <c r="E706" s="699">
        <v>7</v>
      </c>
      <c r="F706" s="1122">
        <v>647</v>
      </c>
      <c r="G706" s="1116" t="s">
        <v>105</v>
      </c>
      <c r="H706" s="1116" t="s">
        <v>105</v>
      </c>
      <c r="I706" t="n">
        <v>236.62</v>
      </c>
      <c r="J706" s="618">
        <f>(M706/I706)*100</f>
        <v>1.4336917562724012</v>
      </c>
      <c r="K706" s="832">
        <v>0.84</v>
      </c>
      <c r="L706" s="842">
        <v>4</v>
      </c>
      <c r="M706" s="609">
        <f>K706*L706</f>
        <v>3.36</v>
      </c>
      <c r="N706" s="825" t="s">
        <v>217</v>
      </c>
      <c r="O706" s="700">
        <v>0.82</v>
      </c>
      <c r="P706" s="603">
        <v>45015</v>
      </c>
      <c r="Q706" s="603">
        <v>45033</v>
      </c>
      <c r="R706" s="609">
        <f>(K706-O706)/O706*100</f>
        <v>2.4390243902439046</v>
      </c>
      <c r="S706" s="667">
        <f>IF(INDEX(Historical!$D$7:$D$1220,MATCH(B706,Historical!$B$7:$B$1244,0))=0,"n/a",(INDEX(Historical!$C$7:$C$1222,MATCH(B706,Historical!$B$7:$B$1244,0))/INDEX(Historical!$D$7:$D$1220,MATCH(B706,Historical!$B$7:$B$1244,0))-1)*100)</f>
        <v>7.9470198675496651</v>
      </c>
      <c r="T706" s="667">
        <f>IF(INDEX(Historical!$F$7:$F$1213,MATCH(B706,Historical!$B$7:$B$1244,0))=0,"n/a",((INDEX(Historical!$C$7:$C$1222,MATCH(B706,Historical!$B$7:$B$1244,0))/INDEX(Historical!$F$7:$F$1213,MATCH(B706,Historical!$B$7:$B$1244,0)))^(1/3)-1)*100)</f>
        <v>8.5323333042723881</v>
      </c>
      <c r="U706" s="667">
        <f>IF(INDEX(Historical!$H$7:$H$1213,MATCH(B706,Historical!$B$7:$B$1244,0))=0,"n/a",((INDEX(Historical!$C$7:$C$1222,MATCH(B706,Historical!$B$7:$B$1244,0))/INDEX(Historical!$H$7:$H$1213,MATCH(B706,Historical!$B$7:$B$1244,0)))^(1/5)-1)*100)</f>
        <v>9.5089086638968645</v>
      </c>
      <c r="V706" s="667">
        <f>IF(INDEX(Historical!$N$7:$N$1213,MATCH(B706,Historical!$B$7:$B$1244,0))=0,"n/a",((INDEX(Historical!$C$7:$C$1222,MATCH(B706,Historical!$B$7:$B$1244,0))/INDEX(Historical!$N$7:$N$1213,MATCH(B706,Historical!$B$7:$B$1244,0)))^(1/10)-1)*100)</f>
        <v>1.4086678895611326</v>
      </c>
      <c r="W706" s="668">
        <f>IF(OR(U706&lt;=0,U706="n/a",V706&lt;=0,V706="n/a"),"n/a",U706/V706)</f>
        <v>6.7502842468137354</v>
      </c>
      <c r="X706" s="669">
        <f>IF(OR(AJ706&lt;=0,AJ706="n/a",U706&lt;=0,U706="n/a"),"n/a",U706/AJ706)</f>
        <v>0.23536902633408077</v>
      </c>
      <c r="Y706" s="831" t="s">
        <v>786</v>
      </c>
      <c r="Z706" s="618">
        <f>IF(OR(AC706&lt;0.01,AC706="n/a"),"n/a",M706/AC706*100)</f>
        <v>35.443037974683541</v>
      </c>
      <c r="AA706" s="841">
        <f>IF(OR(AC706&lt;0.01,AC706="n/a"),"n/a",I706/AC706)</f>
        <v>24.721518987341774</v>
      </c>
      <c r="AB706" s="842">
        <v>12</v>
      </c>
      <c r="AC706" s="821">
        <v>9.48</v>
      </c>
      <c r="AD706" s="821">
        <v>1.49</v>
      </c>
      <c r="AE706" s="821">
        <v>2.92</v>
      </c>
      <c r="AF706" s="821">
        <v>2.65</v>
      </c>
      <c r="AG706" s="821">
        <v>31.8</v>
      </c>
      <c r="AH706" s="821">
        <v>170.2</v>
      </c>
      <c r="AI706" s="821">
        <v>18.350000000000001</v>
      </c>
      <c r="AJ706" s="821">
        <v>40.400000000000006</v>
      </c>
      <c r="AK706" s="821">
        <v>16.77</v>
      </c>
      <c r="AL706" s="833">
        <v>25880</v>
      </c>
      <c r="AM706" s="827">
        <v>0.3</v>
      </c>
      <c r="AN706" s="821">
        <v>0.48</v>
      </c>
      <c r="AO706" s="705">
        <f>IF(U706="n/a","n/a",IF(AA706&lt;0,"n/a",IF(AA706="n/a","n/a",J706+U706-AA706)))</f>
        <v>-13.778918567172509</v>
      </c>
      <c r="AP706" s="706">
        <f>IF(U706="n/a","n/a",J706+U706)</f>
        <v>10.942600420169265</v>
      </c>
      <c r="AQ706" s="843">
        <f>IF(OR(AC706&lt;0.01,AC706="n/a",AF706="n/a"),"n/a",(I706/SQRT(22.5*AC706*(I706/AF706))-1)*100)</f>
        <v>70.635446775289125</v>
      </c>
      <c r="AR706" s="618">
        <f>INDEX(Historical!$C$7:$C$1222,MATCH(B706,Historical!$B$7:$B$1244,0))*IF(AH706="n/a",1.03,IF(AH706&lt;0,1.01,IF(AH706&gt;10,1.1,(1+AH706/100))))</f>
        <v>3.5859999999999999</v>
      </c>
      <c r="AS706" s="841">
        <f>IF($AI706="n/a",1.03*AR706,IF($AI706&lt;0,1.01*AR706,IF($AI706&gt;10,1.1*AR706,(1+$AI706/100)*AR706)))</f>
        <v>3.9446000000000003</v>
      </c>
      <c r="AT706" s="841">
        <f>IF($AK706="n/a",1.03*AS706,IF($AK706&lt;0,1.01*AS706,IF($AK706&gt;10,1.1*AS706,(1+$AK706/100)*AS706)))</f>
        <v>4.3390600000000008</v>
      </c>
      <c r="AU706" s="841">
        <f>IF($AK706="n/a",1.03*AT706,IF($AK706&lt;0,1.01*AT706,IF($AK706&gt;10,1.1*AT706,(1+$AK706/100)*AT706)))</f>
        <v>4.7729660000000012</v>
      </c>
      <c r="AV706" s="841">
        <f>IF($AK706="n/a",1.03*AU706,IF($AK706&lt;0,1.01*AU706,IF($AK706&gt;10,1.1*AU706,(1+$AK706/100)*AU706)))</f>
        <v>5.2502626000000019</v>
      </c>
      <c r="AW706" s="618">
        <f>SUM(AR706:AV706)</f>
        <v>21.892888600000003</v>
      </c>
      <c r="AX706" s="713">
        <f>AW706/I706*100</f>
        <v>9.3415636627410823</v>
      </c>
      <c r="AY706" s="887">
        <v>0.77</v>
      </c>
      <c r="AZ706" s="827">
        <v>24.73</v>
      </c>
      <c r="BA706" s="827">
        <v>-9.49</v>
      </c>
      <c r="BB706" s="827">
        <v>-5.25</v>
      </c>
      <c r="BC706" s="827">
        <v>6.1899999999999995</v>
      </c>
      <c r="BD706" s="861"/>
      <c r="BE706" s="594">
        <v>2017</v>
      </c>
      <c r="BF706" s="853">
        <f>IF(BE706&gt;2020,0,IF(BE706&gt;2008,1,IF(BE706&gt;2001,2,IF(BE706&gt;1990,3,IF(BE706&gt;1980,4,IF(BE706&gt;1973,5,IF(BE706&gt;1970,6,IF(BE706&gt;1960,7,IF(BE706&gt;1958,8,IF(BE706&gt;1953,9,10))))))))))</f>
        <v>1</v>
      </c>
      <c r="BG706" s="837">
        <v>10.8</v>
      </c>
      <c r="BH706" s="820" t="s">
        <v>4443</v>
      </c>
      <c r="BI706" s="820" t="s">
        <v>4444</v>
      </c>
    </row>
    <row r="707" spans="1:61" s="819" customFormat="1" ht="12.75" customHeight="1" x14ac:dyDescent="0.2">
      <c r="A707" s="819" t="s">
        <v>5183</v>
      </c>
      <c r="B707" s="575" t="s">
        <v>844</v>
      </c>
      <c r="C707" s="885" t="s">
        <v>130</v>
      </c>
      <c r="D707" s="885" t="s">
        <v>4188</v>
      </c>
      <c r="E707" s="699">
        <v>20</v>
      </c>
      <c r="F707" s="1122">
        <v>190</v>
      </c>
      <c r="G707" s="1094" t="s">
        <v>36</v>
      </c>
      <c r="H707" s="1094" t="s">
        <v>114</v>
      </c>
      <c r="I707" t="n">
        <v>66.91</v>
      </c>
      <c r="J707" s="618">
        <f>(M707/I707)*100</f>
        <v>3.2213102059780092</v>
      </c>
      <c r="K707" s="832">
        <v>0.52</v>
      </c>
      <c r="L707" s="842">
        <v>4</v>
      </c>
      <c r="M707" s="609">
        <f>K707*L707</f>
        <v>2.08</v>
      </c>
      <c r="N707" s="825" t="s">
        <v>450</v>
      </c>
      <c r="O707" s="700">
        <v>0.48749999999999999</v>
      </c>
      <c r="P707" s="603">
        <v>44999</v>
      </c>
      <c r="Q707" s="603">
        <v>45036</v>
      </c>
      <c r="R707" s="609">
        <f>(K707-O707)/O707*100</f>
        <v>6.6666666666666723</v>
      </c>
      <c r="S707" s="667">
        <f>IF(INDEX(Historical!$D$7:$D$1220,MATCH(B707,Historical!$B$7:$B$1244,0))=0,"n/a",(INDEX(Historical!$C$7:$C$1222,MATCH(B707,Historical!$B$7:$B$1244,0))/INDEX(Historical!$D$7:$D$1220,MATCH(B707,Historical!$B$7:$B$1244,0))-1)*100)</f>
        <v>6.5187239944521469</v>
      </c>
      <c r="T707" s="667">
        <f>IF(INDEX(Historical!$F$7:$F$1213,MATCH(B707,Historical!$B$7:$B$1244,0))=0,"n/a",((INDEX(Historical!$C$7:$C$1222,MATCH(B707,Historical!$B$7:$B$1244,0))/INDEX(Historical!$F$7:$F$1213,MATCH(B707,Historical!$B$7:$B$1244,0)))^(1/3)-1)*100)</f>
        <v>6.3767816928643972</v>
      </c>
      <c r="U707" s="667">
        <f>IF(INDEX(Historical!$H$7:$H$1213,MATCH(B707,Historical!$B$7:$B$1244,0))=0,"n/a",((INDEX(Historical!$C$7:$C$1222,MATCH(B707,Historical!$B$7:$B$1244,0))/INDEX(Historical!$H$7:$H$1213,MATCH(B707,Historical!$B$7:$B$1244,0)))^(1/5)-1)*100)</f>
        <v>6.2190901105396268</v>
      </c>
      <c r="V707" s="667">
        <f>IF(INDEX(Historical!$N$7:$N$1213,MATCH(B707,Historical!$B$7:$B$1244,0))=0,"n/a",((INDEX(Historical!$C$7:$C$1222,MATCH(B707,Historical!$B$7:$B$1244,0))/INDEX(Historical!$N$7:$N$1213,MATCH(B707,Historical!$B$7:$B$1244,0)))^(1/10)-1)*100)</f>
        <v>6.1205607936961171</v>
      </c>
      <c r="W707" s="668">
        <f>IF(OR(U707&lt;=0,U707="n/a",V707&lt;=0,V707="n/a"),"n/a",U707/V707)</f>
        <v>1.0160980864604743</v>
      </c>
      <c r="X707" s="669">
        <f>IF(OR(AJ707&lt;=0,AJ707="n/a",U707&lt;=0,U707="n/a"),"n/a",U707/AJ707)</f>
        <v>0.94228638038479184</v>
      </c>
      <c r="Y707" s="830"/>
      <c r="Z707" s="618">
        <f>IF(OR(AC707&lt;0.01,AC707="n/a"),"n/a",M707/AC707*100)</f>
        <v>65.615141955835966</v>
      </c>
      <c r="AA707" s="841">
        <f>IF(OR(AC707&lt;0.01,AC707="n/a"),"n/a",I707/AC707)</f>
        <v>20.369085173501574</v>
      </c>
      <c r="AB707" s="842">
        <v>12</v>
      </c>
      <c r="AC707" s="821">
        <v>3.17</v>
      </c>
      <c r="AD707" s="821">
        <v>3.15</v>
      </c>
      <c r="AE707" s="821">
        <v>2.36</v>
      </c>
      <c r="AF707" s="821">
        <v>2.16</v>
      </c>
      <c r="AG707" s="821">
        <v>10.7</v>
      </c>
      <c r="AH707" s="821">
        <v>7.3</v>
      </c>
      <c r="AI707" s="821">
        <v>6.8500000000000005</v>
      </c>
      <c r="AJ707" s="821">
        <v>6.6000000000000005</v>
      </c>
      <c r="AK707" s="821">
        <v>6.54</v>
      </c>
      <c r="AL707" s="833">
        <v>36070</v>
      </c>
      <c r="AM707" s="827">
        <v>0.1</v>
      </c>
      <c r="AN707" s="821">
        <v>1.49</v>
      </c>
      <c r="AO707" s="705">
        <f>IF(U707="n/a","n/a",IF(AA707&lt;0,"n/a",IF(AA707="n/a","n/a",J707+U707-AA707)))</f>
        <v>-10.928684856983939</v>
      </c>
      <c r="AP707" s="706">
        <f>IF(U707="n/a","n/a",J707+U707)</f>
        <v>9.4404003165176356</v>
      </c>
      <c r="AQ707" s="843">
        <f>IF(OR(AC707&lt;0.01,AC707="n/a",AF707="n/a"),"n/a",(I707/SQRT(22.5*AC707*(I707/AF707))-1)*100)</f>
        <v>39.836768292754485</v>
      </c>
      <c r="AR707" s="618">
        <f>INDEX(Historical!$C$7:$C$1222,MATCH(B707,Historical!$B$7:$B$1244,0))*IF(AH707="n/a",1.03,IF(AH707&lt;0,1.01,IF(AH707&gt;10,1.1,(1+AH707/100))))</f>
        <v>2.0601599999999998</v>
      </c>
      <c r="AS707" s="841">
        <f>IF($AI707="n/a",1.03*AR707,IF($AI707&lt;0,1.01*AR707,IF($AI707&gt;10,1.1*AR707,(1+$AI707/100)*AR707)))</f>
        <v>2.2012809599999996</v>
      </c>
      <c r="AT707" s="841">
        <f>IF($AK707="n/a",1.03*AS707,IF($AK707&lt;0,1.01*AS707,IF($AK707&gt;10,1.1*AS707,(1+$AK707/100)*AS707)))</f>
        <v>2.3452447347839995</v>
      </c>
      <c r="AU707" s="841">
        <f>IF($AK707="n/a",1.03*AT707,IF($AK707&lt;0,1.01*AT707,IF($AK707&gt;10,1.1*AT707,(1+$AK707/100)*AT707)))</f>
        <v>2.4986237404388727</v>
      </c>
      <c r="AV707" s="841">
        <f>IF($AK707="n/a",1.03*AU707,IF($AK707&lt;0,1.01*AU707,IF($AK707&gt;10,1.1*AU707,(1+$AK707/100)*AU707)))</f>
        <v>2.6620337330635748</v>
      </c>
      <c r="AW707" s="618">
        <f>SUM(AR707:AV707)</f>
        <v>11.767343168286448</v>
      </c>
      <c r="AX707" s="713">
        <f>AW707/I707*100</f>
        <v>18.224164733291698</v>
      </c>
      <c r="AY707" s="887">
        <v>0.41</v>
      </c>
      <c r="AZ707" s="827">
        <v>13.5</v>
      </c>
      <c r="BA707" s="827">
        <v>-16.86</v>
      </c>
      <c r="BB707" s="827">
        <v>-6.74</v>
      </c>
      <c r="BC707" s="827">
        <v>-7.6499999999999995</v>
      </c>
      <c r="BD707" s="861"/>
      <c r="BE707" s="594">
        <v>2004</v>
      </c>
      <c r="BF707" s="853">
        <f>IF(BE707&gt;2020,0,IF(BE707&gt;2008,1,IF(BE707&gt;2001,2,IF(BE707&gt;1990,3,IF(BE707&gt;1980,4,IF(BE707&gt;1973,5,IF(BE707&gt;1970,6,IF(BE707&gt;1960,7,IF(BE707&gt;1958,8,IF(BE707&gt;1953,9,10))))))))))</f>
        <v>2</v>
      </c>
      <c r="BG707" s="837">
        <v>2.9000000000000004</v>
      </c>
      <c r="BH707" s="820" t="s">
        <v>4443</v>
      </c>
      <c r="BI707" s="820" t="s">
        <v>4444</v>
      </c>
    </row>
    <row r="708" spans="1:61" s="819" customFormat="1" ht="12.75" customHeight="1" x14ac:dyDescent="0.2">
      <c r="A708" s="819" t="s">
        <v>5184</v>
      </c>
      <c r="B708" s="575" t="s">
        <v>224</v>
      </c>
      <c r="C708" s="885" t="s">
        <v>177</v>
      </c>
      <c r="D708" s="885" t="s">
        <v>4195</v>
      </c>
      <c r="E708" s="699">
        <v>40</v>
      </c>
      <c r="F708" s="1122">
        <v>69</v>
      </c>
      <c r="G708" s="1122" t="s">
        <v>36</v>
      </c>
      <c r="H708" s="1122" t="s">
        <v>36</v>
      </c>
      <c r="I708" t="n">
        <v>109.49</v>
      </c>
      <c r="J708" s="618">
        <f>(M708/I708)*100</f>
        <v>3.3118005640978985</v>
      </c>
      <c r="K708" s="832">
        <v>0.91</v>
      </c>
      <c r="L708" s="842">
        <v>4</v>
      </c>
      <c r="M708" s="609">
        <f>K708*L708</f>
        <v>3.64</v>
      </c>
      <c r="N708" s="825" t="s">
        <v>141</v>
      </c>
      <c r="O708" s="700">
        <v>0.88</v>
      </c>
      <c r="P708" s="603">
        <v>44879</v>
      </c>
      <c r="Q708" s="603">
        <v>44904</v>
      </c>
      <c r="R708" s="609">
        <f>(K708-O708)/O708*100</f>
        <v>3.4090909090909123</v>
      </c>
      <c r="S708" s="667">
        <f>IF(INDEX(Historical!$D$7:$D$1220,MATCH(B708,Historical!$B$7:$B$1244,0))=0,"n/a",(INDEX(Historical!$C$7:$C$1222,MATCH(B708,Historical!$B$7:$B$1244,0))/INDEX(Historical!$D$7:$D$1220,MATCH(B708,Historical!$B$7:$B$1244,0))-1)*100)</f>
        <v>1.7191977077363862</v>
      </c>
      <c r="T708" s="667">
        <f>IF(INDEX(Historical!$F$7:$F$1213,MATCH(B708,Historical!$B$7:$B$1244,0))=0,"n/a",((INDEX(Historical!$C$7:$C$1222,MATCH(B708,Historical!$B$7:$B$1244,0))/INDEX(Historical!$F$7:$F$1213,MATCH(B708,Historical!$B$7:$B$1244,0)))^(1/3)-1)*100)</f>
        <v>1.1528393012144811</v>
      </c>
      <c r="U708" s="667">
        <f>IF(INDEX(Historical!$H$7:$H$1213,MATCH(B708,Historical!$B$7:$B$1244,0))=0,"n/a",((INDEX(Historical!$C$7:$C$1222,MATCH(B708,Historical!$B$7:$B$1244,0))/INDEX(Historical!$H$7:$H$1213,MATCH(B708,Historical!$B$7:$B$1244,0)))^(1/5)-1)*100)</f>
        <v>3.0152178561747567</v>
      </c>
      <c r="V708" s="667">
        <f>IF(INDEX(Historical!$N$7:$N$1213,MATCH(B708,Historical!$B$7:$B$1244,0))=0,"n/a",((INDEX(Historical!$C$7:$C$1222,MATCH(B708,Historical!$B$7:$B$1244,0))/INDEX(Historical!$N$7:$N$1213,MATCH(B708,Historical!$B$7:$B$1244,0)))^(1/10)-1)*100)</f>
        <v>4.9970714332573163</v>
      </c>
      <c r="W708" s="668">
        <f>IF(OR(U708&lt;=0,U708="n/a",V708&lt;=0,V708="n/a"),"n/a",U708/V708)</f>
        <v>0.60339698890582039</v>
      </c>
      <c r="X708" s="669">
        <f>IF(OR(AJ708&lt;=0,AJ708="n/a",U708&lt;=0,U708="n/a"),"n/a",U708/AJ708)</f>
        <v>9.2491345281434253E-2</v>
      </c>
      <c r="Y708" s="638"/>
      <c r="Z708" s="618">
        <f>IF(OR(AC708&lt;0.01,AC708="n/a"),"n/a",M708/AC708*100)</f>
        <v>27.389014296463511</v>
      </c>
      <c r="AA708" s="841">
        <f>IF(OR(AC708&lt;0.01,AC708="n/a"),"n/a",I708/AC708)</f>
        <v>8.2701279157261105</v>
      </c>
      <c r="AB708" s="842">
        <v>12</v>
      </c>
      <c r="AC708" s="821">
        <v>13.29</v>
      </c>
      <c r="AD708" s="821">
        <v>0.31</v>
      </c>
      <c r="AE708" s="821">
        <v>1.1299999999999999</v>
      </c>
      <c r="AF708" s="821">
        <v>2.35</v>
      </c>
      <c r="AG708" s="821">
        <v>30.599999999999998</v>
      </c>
      <c r="AH708" s="821">
        <v>146.4</v>
      </c>
      <c r="AI708" s="821">
        <v>-3.62</v>
      </c>
      <c r="AJ708" s="821">
        <v>32.6</v>
      </c>
      <c r="AK708" s="821">
        <v>26.96</v>
      </c>
      <c r="AL708" s="833">
        <v>450010</v>
      </c>
      <c r="AM708" s="827">
        <v>0.1</v>
      </c>
      <c r="AN708" s="821">
        <v>0.21</v>
      </c>
      <c r="AO708" s="705">
        <f>IF(U708="n/a","n/a",IF(AA708&lt;0,"n/a",IF(AA708="n/a","n/a",J708+U708-AA708)))</f>
        <v>-1.9431094954534558</v>
      </c>
      <c r="AP708" s="706">
        <f>IF(U708="n/a","n/a",J708+U708)</f>
        <v>6.3270184202726547</v>
      </c>
      <c r="AQ708" s="843">
        <f>IF(OR(AC708&lt;0.01,AC708="n/a",AF708="n/a"),"n/a",(I708/SQRT(22.5*AC708*(I708/AF708))-1)*100)</f>
        <v>-7.0608308815650727</v>
      </c>
      <c r="AR708" s="618">
        <f>INDEX(Historical!$C$7:$C$1222,MATCH(B708,Historical!$B$7:$B$1244,0))*IF(AH708="n/a",1.03,IF(AH708&lt;0,1.01,IF(AH708&gt;10,1.1,(1+AH708/100))))</f>
        <v>3.9050000000000002</v>
      </c>
      <c r="AS708" s="841">
        <f>IF($AI708="n/a",1.03*AR708,IF($AI708&lt;0,1.01*AR708,IF($AI708&gt;10,1.1*AR708,(1+$AI708/100)*AR708)))</f>
        <v>3.9440500000000003</v>
      </c>
      <c r="AT708" s="841">
        <f>IF($AK708="n/a",1.03*AS708,IF($AK708&lt;0,1.01*AS708,IF($AK708&gt;10,1.1*AS708,(1+$AK708/100)*AS708)))</f>
        <v>4.3384550000000006</v>
      </c>
      <c r="AU708" s="841">
        <f>IF($AK708="n/a",1.03*AT708,IF($AK708&lt;0,1.01*AT708,IF($AK708&gt;10,1.1*AT708,(1+$AK708/100)*AT708)))</f>
        <v>4.7723005000000009</v>
      </c>
      <c r="AV708" s="841">
        <f>IF($AK708="n/a",1.03*AU708,IF($AK708&lt;0,1.01*AU708,IF($AK708&gt;10,1.1*AU708,(1+$AK708/100)*AU708)))</f>
        <v>5.2495305500000011</v>
      </c>
      <c r="AW708" s="618">
        <f>SUM(AR708:AV708)</f>
        <v>22.209336050000005</v>
      </c>
      <c r="AX708" s="713">
        <f>AW708/I708*100</f>
        <v>20.206838367755442</v>
      </c>
      <c r="AY708" s="887">
        <v>1.08</v>
      </c>
      <c r="AZ708" s="827">
        <v>44.24</v>
      </c>
      <c r="BA708" s="827">
        <v>-8.129999999999999</v>
      </c>
      <c r="BB708" s="827">
        <v>-1.37</v>
      </c>
      <c r="BC708" s="827">
        <v>9.1300000000000008</v>
      </c>
      <c r="BD708" s="861"/>
      <c r="BE708" s="594">
        <v>1983</v>
      </c>
      <c r="BF708" s="853">
        <f>IF(BE708&gt;2020,0,IF(BE708&gt;2008,1,IF(BE708&gt;2001,2,IF(BE708&gt;1990,3,IF(BE708&gt;1980,4,IF(BE708&gt;1973,5,IF(BE708&gt;1970,6,IF(BE708&gt;1960,7,IF(BE708&gt;1958,8,IF(BE708&gt;1953,9,10))))))))))</f>
        <v>4</v>
      </c>
      <c r="BG708" s="837">
        <v>15.299999999999999</v>
      </c>
      <c r="BH708" s="820" t="s">
        <v>4443</v>
      </c>
      <c r="BI708" s="820" t="s">
        <v>4444</v>
      </c>
    </row>
    <row r="709" spans="1:61" s="819" customFormat="1" ht="12.75" customHeight="1" x14ac:dyDescent="0.2">
      <c r="A709" s="826" t="s">
        <v>5185</v>
      </c>
      <c r="B709" s="575" t="s">
        <v>1081</v>
      </c>
      <c r="C709" s="885" t="s">
        <v>152</v>
      </c>
      <c r="D709" s="885" t="s">
        <v>4183</v>
      </c>
      <c r="E709" s="699">
        <v>11</v>
      </c>
      <c r="F709" s="1122">
        <v>416</v>
      </c>
      <c r="G709" s="1122" t="s">
        <v>105</v>
      </c>
      <c r="H709" s="1122" t="s">
        <v>105</v>
      </c>
      <c r="I709" t="n">
        <v>38.56</v>
      </c>
      <c r="J709" s="618">
        <f>(M709/I709)*100</f>
        <v>1.3133701076963489</v>
      </c>
      <c r="K709" s="832">
        <v>0.125</v>
      </c>
      <c r="L709" s="842">
        <v>4</v>
      </c>
      <c r="M709" s="609">
        <f>K709*L709</f>
        <v>0.5</v>
      </c>
      <c r="N709" s="825" t="s">
        <v>238</v>
      </c>
      <c r="O709" s="700">
        <v>0.11</v>
      </c>
      <c r="P709" s="999">
        <v>44644</v>
      </c>
      <c r="Q709" s="999">
        <v>44659</v>
      </c>
      <c r="R709" s="609">
        <f>(K709-O709)/O709*100</f>
        <v>13.636363636363635</v>
      </c>
      <c r="S709" s="667">
        <f>IF(INDEX(Historical!$D$7:$D$1220,MATCH(B709,Historical!$B$7:$B$1244,0))=0,"n/a",(INDEX(Historical!$C$7:$C$1222,MATCH(B709,Historical!$B$7:$B$1244,0))/INDEX(Historical!$D$7:$D$1220,MATCH(B709,Historical!$B$7:$B$1244,0))-1)*100)</f>
        <v>15.476190476190489</v>
      </c>
      <c r="T709" s="667">
        <f>IF(INDEX(Historical!$F$7:$F$1213,MATCH(B709,Historical!$B$7:$B$1244,0))=0,"n/a",((INDEX(Historical!$C$7:$C$1222,MATCH(B709,Historical!$B$7:$B$1244,0))/INDEX(Historical!$F$7:$F$1213,MATCH(B709,Historical!$B$7:$B$1244,0)))^(1/3)-1)*100)</f>
        <v>8.9524055975049208</v>
      </c>
      <c r="U709" s="667">
        <f>IF(INDEX(Historical!$H$7:$H$1213,MATCH(B709,Historical!$B$7:$B$1244,0))=0,"n/a",((INDEX(Historical!$C$7:$C$1222,MATCH(B709,Historical!$B$7:$B$1244,0))/INDEX(Historical!$H$7:$H$1213,MATCH(B709,Historical!$B$7:$B$1244,0)))^(1/5)-1)*100)</f>
        <v>7.3624872841154598</v>
      </c>
      <c r="V709" s="667">
        <f>IF(INDEX(Historical!$N$7:$N$1213,MATCH(B709,Historical!$B$7:$B$1244,0))=0,"n/a",((INDEX(Historical!$C$7:$C$1222,MATCH(B709,Historical!$B$7:$B$1244,0))/INDEX(Historical!$N$7:$N$1213,MATCH(B709,Historical!$B$7:$B$1244,0)))^(1/10)-1)*100)</f>
        <v>8.226074367738768</v>
      </c>
      <c r="W709" s="668">
        <f>IF(OR(U709&lt;=0,U709="n/a",V709&lt;=0,V709="n/a"),"n/a",U709/V709)</f>
        <v>0.89501832283328897</v>
      </c>
      <c r="X709" s="669" t="str">
        <f>IF(OR(AJ709&lt;=0,AJ709="n/a",U709&lt;=0,U709="n/a"),"n/a",U709/AJ709)</f>
        <v>n/a</v>
      </c>
      <c r="Y709" s="640"/>
      <c r="Z709" s="618" t="str">
        <f>IF(OR(AC709&lt;0.01,AC709="n/a"),"n/a",M709/AC709*100)</f>
        <v>n/a</v>
      </c>
      <c r="AA709" s="841" t="str">
        <f>IF(OR(AC709&lt;0.01,AC709="n/a"),"n/a",I709/AC709)</f>
        <v>n/a</v>
      </c>
      <c r="AB709" s="842">
        <v>12</v>
      </c>
      <c r="AC709" s="821">
        <v>-3.94</v>
      </c>
      <c r="AD709" s="821" t="s">
        <v>135</v>
      </c>
      <c r="AE709" s="821">
        <v>1.9</v>
      </c>
      <c r="AF709" s="821">
        <v>2.06</v>
      </c>
      <c r="AG709" s="821">
        <v>-18.399999999999999</v>
      </c>
      <c r="AH709" s="822">
        <v>660.5</v>
      </c>
      <c r="AI709" s="822">
        <v>-6.32</v>
      </c>
      <c r="AJ709" s="821">
        <v>-0.8</v>
      </c>
      <c r="AK709" s="821">
        <v>3.9</v>
      </c>
      <c r="AL709" s="833">
        <v>7620</v>
      </c>
      <c r="AM709" s="827">
        <v>0.6</v>
      </c>
      <c r="AN709" s="821">
        <v>0.55000000000000004</v>
      </c>
      <c r="AO709" s="705" t="str">
        <f>IF(U709="n/a","n/a",IF(AA709&lt;0,"n/a",IF(AA709="n/a","n/a",J709+U709-AA709)))</f>
        <v>n/a</v>
      </c>
      <c r="AP709" s="706">
        <f>IF(U709="n/a","n/a",J709+U709)</f>
        <v>8.6758573918118085</v>
      </c>
      <c r="AQ709" s="843" t="str">
        <f>IF(OR(AC709&lt;0.01,AC709="n/a",AF709="n/a"),"n/a",(I709/SQRT(22.5*AC709*(I709/AF709))-1)*100)</f>
        <v>n/a</v>
      </c>
      <c r="AR709" s="618">
        <f>INDEX(Historical!$C$7:$C$1222,MATCH(B709,Historical!$B$7:$B$1244,0))*IF(AH709="n/a",1.03,IF(AH709&lt;0,1.01,IF(AH709&gt;10,1.1,(1+AH709/100))))</f>
        <v>0.53349999999999997</v>
      </c>
      <c r="AS709" s="841">
        <f>IF($AI709="n/a",1.03*AR709,IF($AI709&lt;0,1.01*AR709,IF($AI709&gt;10,1.1*AR709,(1+$AI709/100)*AR709)))</f>
        <v>0.53883499999999995</v>
      </c>
      <c r="AT709" s="841">
        <f>IF($AK709="n/a",1.03*AS709,IF($AK709&lt;0,1.01*AS709,IF($AK709&gt;10,1.1*AS709,(1+$AK709/100)*AS709)))</f>
        <v>0.55984956499999994</v>
      </c>
      <c r="AU709" s="841">
        <f>IF($AK709="n/a",1.03*AT709,IF($AK709&lt;0,1.01*AT709,IF($AK709&gt;10,1.1*AT709,(1+$AK709/100)*AT709)))</f>
        <v>0.58168369803499986</v>
      </c>
      <c r="AV709" s="841">
        <f>IF($AK709="n/a",1.03*AU709,IF($AK709&lt;0,1.01*AU709,IF($AK709&gt;10,1.1*AU709,(1+$AK709/100)*AU709)))</f>
        <v>0.6043693622583648</v>
      </c>
      <c r="AW709" s="618">
        <f>SUM(AR709:AV709)</f>
        <v>2.8182376252933645</v>
      </c>
      <c r="AX709" s="713">
        <f>AW709/I709*100</f>
        <v>7.4027781068908975</v>
      </c>
      <c r="AY709" s="887">
        <v>0.94</v>
      </c>
      <c r="AZ709" s="827">
        <v>43.769999999999996</v>
      </c>
      <c r="BA709" s="827">
        <v>-31.180000000000003</v>
      </c>
      <c r="BB709" s="827">
        <v>8.89</v>
      </c>
      <c r="BC709" s="827">
        <v>12.3</v>
      </c>
      <c r="BD709" s="861"/>
      <c r="BE709" s="594">
        <v>2013</v>
      </c>
      <c r="BF709" s="853">
        <f>IF(BE709&gt;2020,0,IF(BE709&gt;2008,1,IF(BE709&gt;2001,2,IF(BE709&gt;1990,3,IF(BE709&gt;1980,4,IF(BE709&gt;1973,5,IF(BE709&gt;1970,6,IF(BE709&gt;1960,7,IF(BE709&gt;1958,8,IF(BE709&gt;1953,9,10))))))))))</f>
        <v>1</v>
      </c>
      <c r="BG709" s="837">
        <v>-9.7000000000000011</v>
      </c>
      <c r="BH709" s="820" t="s">
        <v>4443</v>
      </c>
      <c r="BI709" s="820" t="s">
        <v>4444</v>
      </c>
    </row>
    <row r="710" spans="1:61" s="819" customFormat="1" ht="12.75" customHeight="1" x14ac:dyDescent="0.2">
      <c r="A710" s="835" t="s">
        <v>1755</v>
      </c>
      <c r="B710" s="575" t="s">
        <v>1756</v>
      </c>
      <c r="C710" s="994" t="s">
        <v>111</v>
      </c>
      <c r="D710" s="994" t="s">
        <v>210</v>
      </c>
      <c r="E710" s="699">
        <v>13</v>
      </c>
      <c r="F710" s="1122">
        <v>332</v>
      </c>
      <c r="G710" s="1122" t="s">
        <v>36</v>
      </c>
      <c r="H710" s="1122" t="s">
        <v>36</v>
      </c>
      <c r="I710" t="n">
        <v>99.41</v>
      </c>
      <c r="J710" s="618">
        <f>(M710/I710)*100</f>
        <v>1.2859230394544567</v>
      </c>
      <c r="K710" s="832">
        <v>0.33</v>
      </c>
      <c r="L710" s="842">
        <v>4</v>
      </c>
      <c r="M710" s="609">
        <f>K710*L710</f>
        <v>1.32</v>
      </c>
      <c r="N710" s="825" t="s">
        <v>147</v>
      </c>
      <c r="O710" s="700">
        <v>0.3</v>
      </c>
      <c r="P710" s="603">
        <v>44978</v>
      </c>
      <c r="Q710" s="603">
        <v>45007</v>
      </c>
      <c r="R710" s="609">
        <f>(K710-O710)/O710*100</f>
        <v>10.000000000000009</v>
      </c>
      <c r="S710" s="667">
        <f>IF(INDEX(Historical!$D$7:$D$1220,MATCH(B710,Historical!$B$7:$B$1244,0))=0,"n/a",(INDEX(Historical!$C$7:$C$1222,MATCH(B710,Historical!$B$7:$B$1244,0))/INDEX(Historical!$D$7:$D$1220,MATCH(B710,Historical!$B$7:$B$1244,0))-1)*100)</f>
        <v>7.1428571428571397</v>
      </c>
      <c r="T710" s="667">
        <f>IF(INDEX(Historical!$F$7:$F$1213,MATCH(B710,Historical!$B$7:$B$1244,0))=0,"n/a",((INDEX(Historical!$C$7:$C$1222,MATCH(B710,Historical!$B$7:$B$1244,0))/INDEX(Historical!$F$7:$F$1213,MATCH(B710,Historical!$B$7:$B$1244,0)))^(1/3)-1)*100)</f>
        <v>7.7217345015941907</v>
      </c>
      <c r="U710" s="667">
        <f>IF(INDEX(Historical!$H$7:$H$1213,MATCH(B710,Historical!$B$7:$B$1244,0))=0,"n/a",((INDEX(Historical!$C$7:$C$1222,MATCH(B710,Historical!$B$7:$B$1244,0))/INDEX(Historical!$H$7:$H$1213,MATCH(B710,Historical!$B$7:$B$1244,0)))^(1/5)-1)*100)</f>
        <v>10.756634324829006</v>
      </c>
      <c r="V710" s="667">
        <f>IF(INDEX(Historical!$N$7:$N$1213,MATCH(B710,Historical!$B$7:$B$1244,0))=0,"n/a",((INDEX(Historical!$C$7:$C$1222,MATCH(B710,Historical!$B$7:$B$1244,0))/INDEX(Historical!$N$7:$N$1213,MATCH(B710,Historical!$B$7:$B$1244,0)))^(1/10)-1)*100)</f>
        <v>11.501314689690091</v>
      </c>
      <c r="W710" s="668">
        <f>IF(OR(U710&lt;=0,U710="n/a",V710&lt;=0,V710="n/a"),"n/a",U710/V710)</f>
        <v>0.93525258764299146</v>
      </c>
      <c r="X710" s="669">
        <f>IF(OR(AJ710&lt;=0,AJ710="n/a",U710&lt;=0,U710="n/a"),"n/a",U710/AJ710)</f>
        <v>1.0545719926302948</v>
      </c>
      <c r="Y710" s="639"/>
      <c r="Z710" s="618">
        <f>IF(OR(AC710&lt;0.01,AC710="n/a"),"n/a",M710/AC710*100)</f>
        <v>67.34693877551021</v>
      </c>
      <c r="AA710" s="841">
        <f>IF(OR(AC710&lt;0.01,AC710="n/a"),"n/a",I710/AC710)</f>
        <v>52.372448979591837</v>
      </c>
      <c r="AB710" s="842">
        <v>12</v>
      </c>
      <c r="AC710" s="821">
        <v>1.96</v>
      </c>
      <c r="AD710" s="821">
        <v>2.79</v>
      </c>
      <c r="AE710" s="821">
        <v>3.38</v>
      </c>
      <c r="AF710" s="821">
        <v>5.75</v>
      </c>
      <c r="AG710" s="821">
        <v>13.100000000000001</v>
      </c>
      <c r="AH710" s="821">
        <v>67.7</v>
      </c>
      <c r="AI710" s="821">
        <v>13.52</v>
      </c>
      <c r="AJ710" s="821">
        <v>10.199999999999999</v>
      </c>
      <c r="AK710" s="821">
        <v>18.759999999999998</v>
      </c>
      <c r="AL710" s="833">
        <v>18650</v>
      </c>
      <c r="AM710" s="827">
        <v>0.1</v>
      </c>
      <c r="AN710" s="821">
        <v>0.73</v>
      </c>
      <c r="AO710" s="705">
        <f>IF(U710="n/a","n/a",IF(AA710&lt;0,"n/a",IF(AA710="n/a","n/a",J710+U710-AA710)))</f>
        <v>-40.329891615308377</v>
      </c>
      <c r="AP710" s="706">
        <f>IF(U710="n/a","n/a",J710+U710)</f>
        <v>12.042557364283462</v>
      </c>
      <c r="AQ710" s="843">
        <f>IF(OR(AC710&lt;0.01,AC710="n/a",AF710="n/a"),"n/a",(I710/SQRT(22.5*AC710*(I710/AF710))-1)*100)</f>
        <v>265.84245645885034</v>
      </c>
      <c r="AR710" s="618">
        <f>INDEX(Historical!$C$7:$C$1222,MATCH(B710,Historical!$B$7:$B$1244,0))*IF(AH710="n/a",1.03,IF(AH710&lt;0,1.01,IF(AH710&gt;10,1.1,(1+AH710/100))))</f>
        <v>1.32</v>
      </c>
      <c r="AS710" s="841">
        <f>IF($AI710="n/a",1.03*AR710,IF($AI710&lt;0,1.01*AR710,IF($AI710&gt;10,1.1*AR710,(1+$AI710/100)*AR710)))</f>
        <v>1.4520000000000002</v>
      </c>
      <c r="AT710" s="841">
        <f>IF($AK710="n/a",1.03*AS710,IF($AK710&lt;0,1.01*AS710,IF($AK710&gt;10,1.1*AS710,(1+$AK710/100)*AS710)))</f>
        <v>1.5972000000000004</v>
      </c>
      <c r="AU710" s="841">
        <f>IF($AK710="n/a",1.03*AT710,IF($AK710&lt;0,1.01*AT710,IF($AK710&gt;10,1.1*AT710,(1+$AK710/100)*AT710)))</f>
        <v>1.7569200000000005</v>
      </c>
      <c r="AV710" s="841">
        <f>IF($AK710="n/a",1.03*AU710,IF($AK710&lt;0,1.01*AU710,IF($AK710&gt;10,1.1*AU710,(1+$AK710/100)*AU710)))</f>
        <v>1.9326120000000007</v>
      </c>
      <c r="AW710" s="618">
        <f>SUM(AR710:AV710)</f>
        <v>8.0587320000000027</v>
      </c>
      <c r="AX710" s="713">
        <f>AW710/I710*100</f>
        <v>7.8506887481734067</v>
      </c>
      <c r="AY710" s="887">
        <v>1.07</v>
      </c>
      <c r="AZ710" s="827">
        <v>42.41</v>
      </c>
      <c r="BA710" s="827">
        <v>-13.43</v>
      </c>
      <c r="BB710" s="827">
        <v>-4.9399999999999995</v>
      </c>
      <c r="BC710" s="827">
        <v>6.25</v>
      </c>
      <c r="BD710" s="861"/>
      <c r="BE710" s="594">
        <v>2011</v>
      </c>
      <c r="BF710" s="853">
        <f>IF(BE710&gt;2020,0,IF(BE710&gt;2008,1,IF(BE710&gt;2001,2,IF(BE710&gt;1990,3,IF(BE710&gt;1980,4,IF(BE710&gt;1973,5,IF(BE710&gt;1970,6,IF(BE710&gt;1960,7,IF(BE710&gt;1958,8,IF(BE710&gt;1953,9,10))))))))))</f>
        <v>1</v>
      </c>
      <c r="BG710" s="837">
        <v>5.0999999999999996</v>
      </c>
      <c r="BH710" s="820" t="s">
        <v>4443</v>
      </c>
      <c r="BI710" s="820" t="s">
        <v>4444</v>
      </c>
    </row>
    <row r="711" spans="1:61" s="819" customFormat="1" ht="12.75" customHeight="1" x14ac:dyDescent="0.2">
      <c r="A711" s="826" t="s">
        <v>5186</v>
      </c>
      <c r="B711" s="575" t="s">
        <v>848</v>
      </c>
      <c r="C711" s="885" t="s">
        <v>130</v>
      </c>
      <c r="D711" s="885" t="s">
        <v>4199</v>
      </c>
      <c r="E711" s="699">
        <v>25</v>
      </c>
      <c r="F711" s="1122">
        <v>143</v>
      </c>
      <c r="G711" s="1122" t="s">
        <v>36</v>
      </c>
      <c r="H711" s="1122" t="s">
        <v>36</v>
      </c>
      <c r="I711" t="n">
        <v>44.18</v>
      </c>
      <c r="J711" s="618">
        <f>(M711/I711)*100</f>
        <v>1.8647654093836248</v>
      </c>
      <c r="K711" s="839">
        <v>0.20269999999999999</v>
      </c>
      <c r="L711" s="842">
        <v>4</v>
      </c>
      <c r="M711" s="609">
        <f>K711*L711</f>
        <v>0.81079999999999997</v>
      </c>
      <c r="N711" s="825" t="s">
        <v>217</v>
      </c>
      <c r="O711" s="701">
        <v>0.19489999999999999</v>
      </c>
      <c r="P711" s="603">
        <v>44924</v>
      </c>
      <c r="Q711" s="603">
        <v>44943</v>
      </c>
      <c r="R711" s="609">
        <f>(K711-O711)/O711*100</f>
        <v>4.0020523345305294</v>
      </c>
      <c r="S711" s="667">
        <f>IF(INDEX(Historical!$D$7:$D$1220,MATCH(B711,Historical!$B$7:$B$1244,0))=0,"n/a",(INDEX(Historical!$C$7:$C$1222,MATCH(B711,Historical!$B$7:$B$1244,0))/INDEX(Historical!$D$7:$D$1220,MATCH(B711,Historical!$B$7:$B$1244,0))-1)*100)</f>
        <v>4.0021344717182439</v>
      </c>
      <c r="T711" s="667">
        <f>IF(INDEX(Historical!$F$7:$F$1213,MATCH(B711,Historical!$B$7:$B$1244,0))=0,"n/a",((INDEX(Historical!$C$7:$C$1222,MATCH(B711,Historical!$B$7:$B$1244,0))/INDEX(Historical!$F$7:$F$1213,MATCH(B711,Historical!$B$7:$B$1244,0)))^(1/3)-1)*100)</f>
        <v>3.9930762686614996</v>
      </c>
      <c r="U711" s="667">
        <f>IF(INDEX(Historical!$H$7:$H$1213,MATCH(B711,Historical!$B$7:$B$1244,0))=0,"n/a",((INDEX(Historical!$C$7:$C$1222,MATCH(B711,Historical!$B$7:$B$1244,0))/INDEX(Historical!$H$7:$H$1213,MATCH(B711,Historical!$B$7:$B$1244,0)))^(1/5)-1)*100)</f>
        <v>3.999168130474251</v>
      </c>
      <c r="V711" s="667">
        <f>IF(INDEX(Historical!$N$7:$N$1213,MATCH(B711,Historical!$B$7:$B$1244,0))=0,"n/a",((INDEX(Historical!$C$7:$C$1222,MATCH(B711,Historical!$B$7:$B$1244,0))/INDEX(Historical!$N$7:$N$1213,MATCH(B711,Historical!$B$7:$B$1244,0)))^(1/10)-1)*100)</f>
        <v>3.8485741707920962</v>
      </c>
      <c r="W711" s="668">
        <f>IF(OR(U711&lt;=0,U711="n/a",V711&lt;=0,V711="n/a"),"n/a",U711/V711)</f>
        <v>1.0391298057407998</v>
      </c>
      <c r="X711" s="669">
        <f>IF(OR(AJ711&lt;=0,AJ711="n/a",U711&lt;=0,U711="n/a"),"n/a",U711/AJ711)</f>
        <v>0.56326311696820441</v>
      </c>
      <c r="Y711" s="626"/>
      <c r="Z711" s="618">
        <f>IF(OR(AC711&lt;0.01,AC711="n/a"),"n/a",M711/AC711*100)</f>
        <v>60.059259259259257</v>
      </c>
      <c r="AA711" s="841">
        <f>IF(OR(AC711&lt;0.01,AC711="n/a"),"n/a",I711/AC711)</f>
        <v>32.207407407407402</v>
      </c>
      <c r="AB711" s="842">
        <v>12</v>
      </c>
      <c r="AC711" s="821">
        <v>1.35</v>
      </c>
      <c r="AD711" s="821">
        <v>6.65</v>
      </c>
      <c r="AE711" s="821">
        <v>10.81</v>
      </c>
      <c r="AF711" s="821">
        <v>3.07</v>
      </c>
      <c r="AG711" s="821">
        <v>10.4</v>
      </c>
      <c r="AH711" s="821">
        <v>2</v>
      </c>
      <c r="AI711" s="821">
        <v>10.870000000000001</v>
      </c>
      <c r="AJ711" s="821">
        <v>7.1</v>
      </c>
      <c r="AK711" s="821">
        <v>4.9000000000000004</v>
      </c>
      <c r="AL711" s="833">
        <v>634.46</v>
      </c>
      <c r="AM711" s="827">
        <v>0.3</v>
      </c>
      <c r="AN711" s="821">
        <v>0.61</v>
      </c>
      <c r="AO711" s="705">
        <f>IF(U711="n/a","n/a",IF(AA711&lt;0,"n/a",IF(AA711="n/a","n/a",J711+U711-AA711)))</f>
        <v>-26.343473867549527</v>
      </c>
      <c r="AP711" s="706">
        <f>IF(U711="n/a","n/a",J711+U711)</f>
        <v>5.863933539857876</v>
      </c>
      <c r="AQ711" s="843">
        <f>IF(OR(AC711&lt;0.01,AC711="n/a",AF711="n/a"),"n/a",(I711/SQRT(22.5*AC711*(I711/AF711))-1)*100)</f>
        <v>109.63114775003233</v>
      </c>
      <c r="AR711" s="618">
        <f>INDEX(Historical!$C$7:$C$1222,MATCH(B711,Historical!$B$7:$B$1244,0))*IF(AH711="n/a",1.03,IF(AH711&lt;0,1.01,IF(AH711&gt;10,1.1,(1+AH711/100))))</f>
        <v>0.79519200000000001</v>
      </c>
      <c r="AS711" s="841">
        <f>IF($AI711="n/a",1.03*AR711,IF($AI711&lt;0,1.01*AR711,IF($AI711&gt;10,1.1*AR711,(1+$AI711/100)*AR711)))</f>
        <v>0.87471120000000013</v>
      </c>
      <c r="AT711" s="841">
        <f>IF($AK711="n/a",1.03*AS711,IF($AK711&lt;0,1.01*AS711,IF($AK711&gt;10,1.1*AS711,(1+$AK711/100)*AS711)))</f>
        <v>0.9175720488000001</v>
      </c>
      <c r="AU711" s="841">
        <f>IF($AK711="n/a",1.03*AT711,IF($AK711&lt;0,1.01*AT711,IF($AK711&gt;10,1.1*AT711,(1+$AK711/100)*AT711)))</f>
        <v>0.96253307919120001</v>
      </c>
      <c r="AV711" s="841">
        <f>IF($AK711="n/a",1.03*AU711,IF($AK711&lt;0,1.01*AU711,IF($AK711&gt;10,1.1*AU711,(1+$AK711/100)*AU711)))</f>
        <v>1.0096972000715687</v>
      </c>
      <c r="AW711" s="618">
        <f>SUM(AR711:AV711)</f>
        <v>4.5597055280627696</v>
      </c>
      <c r="AX711" s="713">
        <f>AW711/I711*100</f>
        <v>10.486903238414834</v>
      </c>
      <c r="AY711" s="887">
        <v>0.54</v>
      </c>
      <c r="AZ711" s="827">
        <v>17.990000000000002</v>
      </c>
      <c r="BA711" s="827">
        <v>-9.32</v>
      </c>
      <c r="BB711" s="827">
        <v>-3.8</v>
      </c>
      <c r="BC711" s="827">
        <v>1.1400000000000001</v>
      </c>
      <c r="BD711" s="861"/>
      <c r="BE711" s="594">
        <v>1998</v>
      </c>
      <c r="BF711" s="853">
        <f>IF(BE711&gt;2020,0,IF(BE711&gt;2008,1,IF(BE711&gt;2001,2,IF(BE711&gt;1990,3,IF(BE711&gt;1980,4,IF(BE711&gt;1973,5,IF(BE711&gt;1970,6,IF(BE711&gt;1960,7,IF(BE711&gt;1958,8,IF(BE711&gt;1953,9,10))))))))))</f>
        <v>3</v>
      </c>
      <c r="BG711" s="837">
        <v>3.9</v>
      </c>
      <c r="BH711" s="820" t="s">
        <v>4443</v>
      </c>
      <c r="BI711" s="820" t="s">
        <v>4444</v>
      </c>
    </row>
    <row r="712" spans="1:61" s="819" customFormat="1" ht="12.75" customHeight="1" x14ac:dyDescent="0.2">
      <c r="A712" s="836" t="s">
        <v>5246</v>
      </c>
      <c r="B712" s="575" t="s">
        <v>2942</v>
      </c>
      <c r="C712" s="885" t="s">
        <v>244</v>
      </c>
      <c r="D712" s="885" t="s">
        <v>4211</v>
      </c>
      <c r="E712" s="699">
        <v>6</v>
      </c>
      <c r="F712" s="1122">
        <v>673</v>
      </c>
      <c r="G712" s="1122" t="s">
        <v>105</v>
      </c>
      <c r="H712" s="1122" t="s">
        <v>105</v>
      </c>
      <c r="I712" t="n">
        <v>129.33</v>
      </c>
      <c r="J712" s="618">
        <f>(M712/I712)*100</f>
        <v>1.9031141868512111</v>
      </c>
      <c r="K712" s="832">
        <v>0.60499999999999998</v>
      </c>
      <c r="L712" s="842">
        <v>4</v>
      </c>
      <c r="M712" s="609">
        <f>K712*L712</f>
        <v>2.42</v>
      </c>
      <c r="N712" s="825" t="s">
        <v>292</v>
      </c>
      <c r="O712" s="700">
        <v>0.56999999999999995</v>
      </c>
      <c r="P712" s="603">
        <v>44978</v>
      </c>
      <c r="Q712" s="603">
        <v>44995</v>
      </c>
      <c r="R712" s="609">
        <f>(K712-O712)/O712*100</f>
        <v>6.1403508771929882</v>
      </c>
      <c r="S712" s="667">
        <f>IF(INDEX(Historical!$D$7:$D$1220,MATCH(B712,Historical!$B$7:$B$1244,0))=0,"n/a",(INDEX(Historical!$C$7:$C$1222,MATCH(B712,Historical!$B$7:$B$1244,0))/INDEX(Historical!$D$7:$D$1220,MATCH(B712,Historical!$B$7:$B$1244,0))-1)*100)</f>
        <v>13.999999999999989</v>
      </c>
      <c r="T712" s="667">
        <f>IF(INDEX(Historical!$F$7:$F$1213,MATCH(B712,Historical!$B$7:$B$1244,0))=0,"n/a",((INDEX(Historical!$C$7:$C$1222,MATCH(B712,Historical!$B$7:$B$1244,0))/INDEX(Historical!$F$7:$F$1213,MATCH(B712,Historical!$B$7:$B$1244,0)))^(1/3)-1)*100)</f>
        <v>10.715524489384997</v>
      </c>
      <c r="U712" s="667">
        <f>IF(INDEX(Historical!$H$7:$H$1213,MATCH(B712,Historical!$B$7:$B$1244,0))=0,"n/a",((INDEX(Historical!$C$7:$C$1222,MATCH(B712,Historical!$B$7:$B$1244,0))/INDEX(Historical!$H$7:$H$1213,MATCH(B712,Historical!$B$7:$B$1244,0)))^(1/5)-1)*100)</f>
        <v>13.697448881013807</v>
      </c>
      <c r="V712" s="667">
        <f>IF(INDEX(Historical!$N$7:$N$1213,MATCH(B712,Historical!$B$7:$B$1244,0))=0,"n/a",((INDEX(Historical!$C$7:$C$1222,MATCH(B712,Historical!$B$7:$B$1244,0))/INDEX(Historical!$N$7:$N$1213,MATCH(B712,Historical!$B$7:$B$1244,0)))^(1/10)-1)*100)</f>
        <v>10.296729163357398</v>
      </c>
      <c r="W712" s="668">
        <f>IF(OR(U712&lt;=0,U712="n/a",V712&lt;=0,V712="n/a"),"n/a",U712/V712)</f>
        <v>1.330271843000244</v>
      </c>
      <c r="X712" s="669">
        <f>IF(OR(AJ712&lt;=0,AJ712="n/a",U712&lt;=0,U712="n/a"),"n/a",U712/AJ712)</f>
        <v>0.88944473253336409</v>
      </c>
      <c r="Y712" s="640"/>
      <c r="Z712" s="618">
        <f>IF(OR(AC712&lt;0.01,AC712="n/a"),"n/a",M712/AC712*100)</f>
        <v>52.954048140043767</v>
      </c>
      <c r="AA712" s="841">
        <f>IF(OR(AC712&lt;0.01,AC712="n/a"),"n/a",I712/AC712)</f>
        <v>27.824945295404813</v>
      </c>
      <c r="AB712" s="842">
        <v>12</v>
      </c>
      <c r="AC712" s="821">
        <v>4.57</v>
      </c>
      <c r="AD712" s="821">
        <v>2.54</v>
      </c>
      <c r="AE712" s="821">
        <v>5.25</v>
      </c>
      <c r="AF712" s="821" t="s">
        <v>135</v>
      </c>
      <c r="AG712" s="821">
        <v>-17.399999999999999</v>
      </c>
      <c r="AH712" s="821">
        <v>77.100000000000009</v>
      </c>
      <c r="AI712" s="821">
        <v>14.940000000000001</v>
      </c>
      <c r="AJ712" s="821">
        <v>15.4</v>
      </c>
      <c r="AK712" s="821">
        <v>10.9</v>
      </c>
      <c r="AL712" s="833">
        <v>35950</v>
      </c>
      <c r="AM712" s="827">
        <v>0.12</v>
      </c>
      <c r="AN712" s="821" t="s">
        <v>135</v>
      </c>
      <c r="AO712" s="705">
        <f>IF(U712="n/a","n/a",IF(AA712&lt;0,"n/a",IF(AA712="n/a","n/a",J712+U712-AA712)))</f>
        <v>-12.224382227539795</v>
      </c>
      <c r="AP712" s="706">
        <f>IF(U712="n/a","n/a",J712+U712)</f>
        <v>15.600563067865018</v>
      </c>
      <c r="AQ712" s="843" t="str">
        <f>IF(OR(AC712&lt;0.01,AC712="n/a",AF712="n/a"),"n/a",(I712/SQRT(22.5*AC712*(I712/AF712))-1)*100)</f>
        <v>n/a</v>
      </c>
      <c r="AR712" s="618">
        <f>INDEX(Historical!$C$7:$C$1222,MATCH(B712,Historical!$B$7:$B$1244,0))*IF(AH712="n/a",1.03,IF(AH712&lt;0,1.01,IF(AH712&gt;10,1.1,(1+AH712/100))))</f>
        <v>2.508</v>
      </c>
      <c r="AS712" s="841">
        <f>IF($AI712="n/a",1.03*AR712,IF($AI712&lt;0,1.01*AR712,IF($AI712&gt;10,1.1*AR712,(1+$AI712/100)*AR712)))</f>
        <v>2.7588000000000004</v>
      </c>
      <c r="AT712" s="841">
        <f>IF($AK712="n/a",1.03*AS712,IF($AK712&lt;0,1.01*AS712,IF($AK712&gt;10,1.1*AS712,(1+$AK712/100)*AS712)))</f>
        <v>3.0346800000000007</v>
      </c>
      <c r="AU712" s="841">
        <f>IF($AK712="n/a",1.03*AT712,IF($AK712&lt;0,1.01*AT712,IF($AK712&gt;10,1.1*AT712,(1+$AK712/100)*AT712)))</f>
        <v>3.3381480000000012</v>
      </c>
      <c r="AV712" s="841">
        <f>IF($AK712="n/a",1.03*AU712,IF($AK712&lt;0,1.01*AU712,IF($AK712&gt;10,1.1*AU712,(1+$AK712/100)*AU712)))</f>
        <v>3.6719628000000015</v>
      </c>
      <c r="AW712" s="618">
        <f>SUM(AR712:AV712)</f>
        <v>15.311590800000003</v>
      </c>
      <c r="AX712" s="713">
        <f>AW712/I712*100</f>
        <v>12.041200692041524</v>
      </c>
      <c r="AY712" s="887">
        <v>0.98</v>
      </c>
      <c r="AZ712" s="827">
        <v>22.31</v>
      </c>
      <c r="BA712" s="827">
        <v>-4.9399999999999995</v>
      </c>
      <c r="BB712" s="827">
        <v>-1.63</v>
      </c>
      <c r="BC712" s="827">
        <v>6.09</v>
      </c>
      <c r="BD712" s="861"/>
      <c r="BE712" s="594">
        <v>2018</v>
      </c>
      <c r="BF712" s="853">
        <f>IF(BE712&gt;2020,0,IF(BE712&gt;2008,1,IF(BE712&gt;2001,2,IF(BE712&gt;1990,3,IF(BE712&gt;1980,4,IF(BE712&gt;1973,5,IF(BE712&gt;1970,6,IF(BE712&gt;1960,7,IF(BE712&gt;1958,8,IF(BE712&gt;1953,9,10))))))))))</f>
        <v>1</v>
      </c>
      <c r="BG712" s="837">
        <v>25.4</v>
      </c>
      <c r="BH712" s="820" t="s">
        <v>4443</v>
      </c>
      <c r="BI712" s="820" t="s">
        <v>4444</v>
      </c>
    </row>
    <row r="713" spans="1:61" s="819" customFormat="1" ht="12.75" customHeight="1" x14ac:dyDescent="0.2">
      <c r="A713" s="836" t="s">
        <v>5187</v>
      </c>
      <c r="B713" s="575" t="s">
        <v>1766</v>
      </c>
      <c r="C713" s="885" t="s">
        <v>107</v>
      </c>
      <c r="D713" s="885" t="s">
        <v>4197</v>
      </c>
      <c r="E713" s="699">
        <v>10</v>
      </c>
      <c r="F713" s="1122">
        <v>489</v>
      </c>
      <c r="G713" s="1122" t="s">
        <v>36</v>
      </c>
      <c r="H713" s="1122" t="s">
        <v>36</v>
      </c>
      <c r="I713" t="n">
        <v>29.33</v>
      </c>
      <c r="J713" s="618">
        <f>(M713/I713)*100</f>
        <v>3.2398261556696957</v>
      </c>
      <c r="K713" s="832">
        <v>0.41</v>
      </c>
      <c r="L713" s="842">
        <v>4</v>
      </c>
      <c r="M713" s="609">
        <f>K713*L713</f>
        <v>1.64</v>
      </c>
      <c r="N713" s="825" t="s">
        <v>632</v>
      </c>
      <c r="O713" s="700">
        <v>0.38</v>
      </c>
      <c r="P713" s="603">
        <v>44790</v>
      </c>
      <c r="Q713" s="603">
        <v>44798</v>
      </c>
      <c r="R713" s="609">
        <f>(K713-O713)/O713*100</f>
        <v>7.8947368421052557</v>
      </c>
      <c r="S713" s="667">
        <f>IF(INDEX(Historical!$D$7:$D$1220,MATCH(B713,Historical!$B$7:$B$1244,0))=0,"n/a",(INDEX(Historical!$C$7:$C$1222,MATCH(B713,Historical!$B$7:$B$1244,0))/INDEX(Historical!$D$7:$D$1220,MATCH(B713,Historical!$B$7:$B$1244,0))-1)*100)</f>
        <v>9.7222222222222321</v>
      </c>
      <c r="T713" s="667">
        <f>IF(INDEX(Historical!$F$7:$F$1213,MATCH(B713,Historical!$B$7:$B$1244,0))=0,"n/a",((INDEX(Historical!$C$7:$C$1222,MATCH(B713,Historical!$B$7:$B$1244,0))/INDEX(Historical!$F$7:$F$1213,MATCH(B713,Historical!$B$7:$B$1244,0)))^(1/3)-1)*100)</f>
        <v>7.2710106756551873</v>
      </c>
      <c r="U713" s="667">
        <f>IF(INDEX(Historical!$H$7:$H$1213,MATCH(B713,Historical!$B$7:$B$1244,0))=0,"n/a",((INDEX(Historical!$C$7:$C$1222,MATCH(B713,Historical!$B$7:$B$1244,0))/INDEX(Historical!$H$7:$H$1213,MATCH(B713,Historical!$B$7:$B$1244,0)))^(1/5)-1)*100)</f>
        <v>29.13408276145968</v>
      </c>
      <c r="V713" s="667">
        <f>IF(INDEX(Historical!$N$7:$N$1213,MATCH(B713,Historical!$B$7:$B$1244,0))=0,"n/a",((INDEX(Historical!$C$7:$C$1222,MATCH(B713,Historical!$B$7:$B$1244,0))/INDEX(Historical!$N$7:$N$1213,MATCH(B713,Historical!$B$7:$B$1244,0)))^(1/10)-1)*100)</f>
        <v>44.430764335074912</v>
      </c>
      <c r="W713" s="668">
        <f>IF(OR(U713&lt;=0,U713="n/a",V713&lt;=0,V713="n/a"),"n/a",U713/V713)</f>
        <v>0.65571869396044591</v>
      </c>
      <c r="X713" s="669">
        <f>IF(OR(AJ713&lt;=0,AJ713="n/a",U713&lt;=0,U713="n/a"),"n/a",U713/AJ713)</f>
        <v>1.0479885885417151</v>
      </c>
      <c r="Y713" s="640"/>
      <c r="Z713" s="618">
        <f>IF(OR(AC713&lt;0.01,AC713="n/a"),"n/a",M713/AC713*100)</f>
        <v>30.711610486891384</v>
      </c>
      <c r="AA713" s="841">
        <f>IF(OR(AC713&lt;0.01,AC713="n/a"),"n/a",I713/AC713)</f>
        <v>9.4794007490636698</v>
      </c>
      <c r="AB713" s="842">
        <v>12</v>
      </c>
      <c r="AC713" s="821">
        <v>5.34</v>
      </c>
      <c r="AD713" s="821" t="s">
        <v>135</v>
      </c>
      <c r="AE713" s="821">
        <v>3.22</v>
      </c>
      <c r="AF713" s="821">
        <v>1.77</v>
      </c>
      <c r="AG713" s="821">
        <v>14.799999999999999</v>
      </c>
      <c r="AH713" s="821">
        <v>124.50000000000001</v>
      </c>
      <c r="AI713" s="821">
        <v>1.94</v>
      </c>
      <c r="AJ713" s="821">
        <v>27.800000000000004</v>
      </c>
      <c r="AK713" s="821" t="s">
        <v>135</v>
      </c>
      <c r="AL713" s="833">
        <v>7400</v>
      </c>
      <c r="AM713" s="827">
        <v>1</v>
      </c>
      <c r="AN713" s="821">
        <v>0.15</v>
      </c>
      <c r="AO713" s="705">
        <f>IF(U713="n/a","n/a",IF(AA713&lt;0,"n/a",IF(AA713="n/a","n/a",J713+U713-AA713)))</f>
        <v>22.894508168065705</v>
      </c>
      <c r="AP713" s="706">
        <f>IF(U713="n/a","n/a",J713+U713)</f>
        <v>32.373908917129377</v>
      </c>
      <c r="AQ713" s="843">
        <f>IF(OR(AC713&lt;0.01,AC713="n/a",AF713="n/a"),"n/a",(I713/SQRT(22.5*AC713*(I713/AF713))-1)*100)</f>
        <v>-13.645332556581391</v>
      </c>
      <c r="AR713" s="618">
        <f>INDEX(Historical!$C$7:$C$1222,MATCH(B713,Historical!$B$7:$B$1244,0))*IF(AH713="n/a",1.03,IF(AH713&lt;0,1.01,IF(AH713&gt;10,1.1,(1+AH713/100))))</f>
        <v>1.7380000000000002</v>
      </c>
      <c r="AS713" s="841">
        <f>IF($AI713="n/a",1.03*AR713,IF($AI713&lt;0,1.01*AR713,IF($AI713&gt;10,1.1*AR713,(1+$AI713/100)*AR713)))</f>
        <v>1.7717172000000003</v>
      </c>
      <c r="AT713" s="841">
        <f>IF($AK713="n/a",1.03*AS713,IF($AK713&lt;0,1.01*AS713,IF($AK713&gt;10,1.1*AS713,(1+$AK713/100)*AS713)))</f>
        <v>1.8248687160000003</v>
      </c>
      <c r="AU713" s="841">
        <f>IF($AK713="n/a",1.03*AT713,IF($AK713&lt;0,1.01*AT713,IF($AK713&gt;10,1.1*AT713,(1+$AK713/100)*AT713)))</f>
        <v>1.8796147774800005</v>
      </c>
      <c r="AV713" s="841">
        <f>IF($AK713="n/a",1.03*AU713,IF($AK713&lt;0,1.01*AU713,IF($AK713&gt;10,1.1*AU713,(1+$AK713/100)*AU713)))</f>
        <v>1.9360032208044005</v>
      </c>
      <c r="AW713" s="618">
        <f>SUM(AR713:AV713)</f>
        <v>9.1502039142844023</v>
      </c>
      <c r="AX713" s="713">
        <f>AW713/I713*100</f>
        <v>18.076262177566978</v>
      </c>
      <c r="AY713" s="887">
        <v>1.18</v>
      </c>
      <c r="AZ713" s="827">
        <v>11.97</v>
      </c>
      <c r="BA713" s="827">
        <v>-28.95</v>
      </c>
      <c r="BB713" s="827">
        <v>-0.12</v>
      </c>
      <c r="BC713" s="827">
        <v>-3.5700000000000003</v>
      </c>
      <c r="BD713" s="861"/>
      <c r="BE713" s="594">
        <v>2013</v>
      </c>
      <c r="BF713" s="853">
        <f>IF(BE713&gt;2020,0,IF(BE713&gt;2008,1,IF(BE713&gt;2001,2,IF(BE713&gt;1990,3,IF(BE713&gt;1980,4,IF(BE713&gt;1973,5,IF(BE713&gt;1970,6,IF(BE713&gt;1960,7,IF(BE713&gt;1958,8,IF(BE713&gt;1953,9,10))))))))))</f>
        <v>1</v>
      </c>
      <c r="BG713" s="837">
        <v>0.89999999999999991</v>
      </c>
      <c r="BH713" s="820" t="s">
        <v>4443</v>
      </c>
      <c r="BI713" s="820" t="s">
        <v>4444</v>
      </c>
    </row>
    <row r="714" spans="1:61" s="819" customFormat="1" ht="12.75" customHeight="1" x14ac:dyDescent="0.2">
      <c r="A714" s="835" t="s">
        <v>1767</v>
      </c>
      <c r="B714" s="830" t="s">
        <v>1768</v>
      </c>
      <c r="C714" s="885" t="s">
        <v>152</v>
      </c>
      <c r="D714" s="885" t="s">
        <v>4207</v>
      </c>
      <c r="E714" s="699">
        <v>11</v>
      </c>
      <c r="F714" s="1122">
        <v>449</v>
      </c>
      <c r="G714" s="1094" t="s">
        <v>105</v>
      </c>
      <c r="H714" s="1094" t="s">
        <v>105</v>
      </c>
      <c r="I714" t="n">
        <v>164.15</v>
      </c>
      <c r="J714" s="618">
        <f>(M714/I714)*100</f>
        <v>0.89820359281437123</v>
      </c>
      <c r="K714" s="832">
        <v>0.375</v>
      </c>
      <c r="L714" s="842">
        <v>4</v>
      </c>
      <c r="M714" s="609">
        <f>K714*L714</f>
        <v>1.5</v>
      </c>
      <c r="N714" s="825" t="s">
        <v>118</v>
      </c>
      <c r="O714" s="700">
        <v>0.32500000000000001</v>
      </c>
      <c r="P714" s="603">
        <v>44945</v>
      </c>
      <c r="Q714" s="603">
        <v>44986</v>
      </c>
      <c r="R714" s="609">
        <f>(K714-O714)/O714*100</f>
        <v>15.38461538461538</v>
      </c>
      <c r="S714" s="667">
        <f>IF(INDEX(Historical!$D$7:$D$1220,MATCH(B714,Historical!$B$7:$B$1244,0))=0,"n/a",(INDEX(Historical!$C$7:$C$1222,MATCH(B714,Historical!$B$7:$B$1244,0))/INDEX(Historical!$D$7:$D$1220,MATCH(B714,Historical!$B$7:$B$1244,0))-1)*100)</f>
        <v>30.000000000000004</v>
      </c>
      <c r="T714" s="667">
        <f>IF(INDEX(Historical!$F$7:$F$1213,MATCH(B714,Historical!$B$7:$B$1244,0))=0,"n/a",((INDEX(Historical!$C$7:$C$1222,MATCH(B714,Historical!$B$7:$B$1244,0))/INDEX(Historical!$F$7:$F$1213,MATCH(B714,Historical!$B$7:$B$1244,0)))^(1/3)-1)*100)</f>
        <v>25.606805626427942</v>
      </c>
      <c r="U714" s="667">
        <f>IF(INDEX(Historical!$H$7:$H$1213,MATCH(B714,Historical!$B$7:$B$1244,0))=0,"n/a",((INDEX(Historical!$C$7:$C$1222,MATCH(B714,Historical!$B$7:$B$1244,0))/INDEX(Historical!$H$7:$H$1213,MATCH(B714,Historical!$B$7:$B$1244,0)))^(1/5)-1)*100)</f>
        <v>25.354177711631976</v>
      </c>
      <c r="V714" s="667" t="str">
        <f>IF(INDEX(Historical!$N$7:$N$1213,MATCH(B714,Historical!$B$7:$B$1244,0))=0,"n/a",((INDEX(Historical!$C$7:$C$1222,MATCH(B714,Historical!$B$7:$B$1244,0))/INDEX(Historical!$N$7:$N$1213,MATCH(B714,Historical!$B$7:$B$1244,0)))^(1/10)-1)*100)</f>
        <v>n/a</v>
      </c>
      <c r="W714" s="668" t="str">
        <f>IF(OR(U714&lt;=0,U714="n/a",V714&lt;=0,V714="n/a"),"n/a",U714/V714)</f>
        <v>n/a</v>
      </c>
      <c r="X714" s="669">
        <f>IF(OR(AJ714&lt;=0,AJ714="n/a",U714&lt;=0,U714="n/a"),"n/a",U714/AJ714)</f>
        <v>1.6357534007504502</v>
      </c>
      <c r="Y714" s="628"/>
      <c r="Z714" s="618">
        <f>IF(OR(AC714&lt;0.01,AC714="n/a"),"n/a",M714/AC714*100)</f>
        <v>33.333333333333329</v>
      </c>
      <c r="AA714" s="841">
        <f>IF(OR(AC714&lt;0.01,AC714="n/a"),"n/a",I714/AC714)</f>
        <v>37.111111111111114</v>
      </c>
      <c r="AB714" s="842">
        <v>12</v>
      </c>
      <c r="AC714" s="821">
        <v>4.5</v>
      </c>
      <c r="AD714" s="821">
        <v>3.12</v>
      </c>
      <c r="AE714" s="821">
        <v>9.67</v>
      </c>
      <c r="AF714" s="821">
        <v>17.489999999999998</v>
      </c>
      <c r="AG714" s="821">
        <v>46.2</v>
      </c>
      <c r="AH714" s="821">
        <v>5.2</v>
      </c>
      <c r="AI714" s="821">
        <v>12.19</v>
      </c>
      <c r="AJ714" s="821">
        <v>15.5</v>
      </c>
      <c r="AK714" s="821">
        <v>11.799999999999999</v>
      </c>
      <c r="AL714" s="833">
        <v>78140</v>
      </c>
      <c r="AM714" s="827">
        <v>0.27</v>
      </c>
      <c r="AN714" s="821">
        <v>1.79</v>
      </c>
      <c r="AO714" s="705">
        <f>IF(U714="n/a","n/a",IF(AA714&lt;0,"n/a",IF(AA714="n/a","n/a",J714+U714-AA714)))</f>
        <v>-10.858729806664766</v>
      </c>
      <c r="AP714" s="706">
        <f>IF(U714="n/a","n/a",J714+U714)</f>
        <v>26.252381304446349</v>
      </c>
      <c r="AQ714" s="843">
        <f>IF(OR(AC714&lt;0.01,AC714="n/a",AF714="n/a"),"n/a",(I714/SQRT(22.5*AC714*(I714/AF714))-1)*100)</f>
        <v>437.10058372434952</v>
      </c>
      <c r="AR714" s="618">
        <f>INDEX(Historical!$C$7:$C$1222,MATCH(B714,Historical!$B$7:$B$1244,0))*IF(AH714="n/a",1.03,IF(AH714&lt;0,1.01,IF(AH714&gt;10,1.1,(1+AH714/100))))</f>
        <v>1.3676000000000001</v>
      </c>
      <c r="AS714" s="841">
        <f>IF($AI714="n/a",1.03*AR714,IF($AI714&lt;0,1.01*AR714,IF($AI714&gt;10,1.1*AR714,(1+$AI714/100)*AR714)))</f>
        <v>1.5043600000000004</v>
      </c>
      <c r="AT714" s="841">
        <f>IF($AK714="n/a",1.03*AS714,IF($AK714&lt;0,1.01*AS714,IF($AK714&gt;10,1.1*AS714,(1+$AK714/100)*AS714)))</f>
        <v>1.6547960000000006</v>
      </c>
      <c r="AU714" s="841">
        <f>IF($AK714="n/a",1.03*AT714,IF($AK714&lt;0,1.01*AT714,IF($AK714&gt;10,1.1*AT714,(1+$AK714/100)*AT714)))</f>
        <v>1.8202756000000009</v>
      </c>
      <c r="AV714" s="841">
        <f>IF($AK714="n/a",1.03*AU714,IF($AK714&lt;0,1.01*AU714,IF($AK714&gt;10,1.1*AU714,(1+$AK714/100)*AU714)))</f>
        <v>2.0023031600000012</v>
      </c>
      <c r="AW714" s="618">
        <f>SUM(AR714:AV714)</f>
        <v>8.3493347600000014</v>
      </c>
      <c r="AX714" s="713">
        <f>AW714/I714*100</f>
        <v>4.9996016526946114</v>
      </c>
      <c r="AY714" s="887">
        <v>0.76</v>
      </c>
      <c r="AZ714" s="827">
        <v>34.520000000000003</v>
      </c>
      <c r="BA714" s="827">
        <v>-17.05</v>
      </c>
      <c r="BB714" s="827">
        <v>5.19</v>
      </c>
      <c r="BC714" s="827">
        <v>4.3600000000000003</v>
      </c>
      <c r="BD714" s="861"/>
      <c r="BE714" s="594">
        <v>2013</v>
      </c>
      <c r="BF714" s="853">
        <f>IF(BE714&gt;2020,0,IF(BE714&gt;2008,1,IF(BE714&gt;2001,2,IF(BE714&gt;1990,3,IF(BE714&gt;1980,4,IF(BE714&gt;1973,5,IF(BE714&gt;1970,6,IF(BE714&gt;1960,7,IF(BE714&gt;1958,8,IF(BE714&gt;1953,9,10))))))))))</f>
        <v>1</v>
      </c>
      <c r="BG714" s="837">
        <v>15</v>
      </c>
      <c r="BH714" s="820" t="s">
        <v>4443</v>
      </c>
      <c r="BI714" s="820" t="s">
        <v>4444</v>
      </c>
    </row>
    <row r="715" spans="1:61" s="681" customFormat="1" ht="13.5" thickBot="1" x14ac:dyDescent="0.25">
      <c r="B715" s="784"/>
      <c r="E715" s="785"/>
      <c r="F715" s="773"/>
      <c r="J715" s="696"/>
      <c r="L715" s="774"/>
      <c r="M715" s="773"/>
      <c r="N715" s="773"/>
      <c r="O715" s="696"/>
      <c r="R715" s="773"/>
      <c r="S715" s="775"/>
      <c r="T715" s="775"/>
      <c r="U715" s="775"/>
      <c r="V715" s="775"/>
      <c r="W715" s="775"/>
      <c r="X715" s="775"/>
      <c r="Y715" s="784"/>
      <c r="Z715" s="696"/>
      <c r="AC715" s="776"/>
      <c r="AD715" s="776"/>
      <c r="AE715" s="776"/>
      <c r="AF715" s="776"/>
      <c r="AG715" s="776"/>
      <c r="AH715" s="776"/>
      <c r="AI715" s="776"/>
      <c r="AJ715" s="776"/>
      <c r="AK715" s="776"/>
      <c r="AL715" s="776"/>
      <c r="AM715" s="776"/>
      <c r="AN715" s="776"/>
      <c r="AO715" s="696"/>
      <c r="AR715" s="777"/>
      <c r="AS715" s="778"/>
      <c r="AT715" s="778"/>
      <c r="AU715" s="778"/>
      <c r="AV715" s="778"/>
      <c r="AW715" s="777"/>
      <c r="AX715" s="778"/>
      <c r="AY715" s="696"/>
      <c r="BD715" s="785"/>
      <c r="BE715" s="773"/>
      <c r="BF715" s="773"/>
      <c r="BI715" s="820"/>
    </row>
    <row r="716" spans="1:61" x14ac:dyDescent="0.2">
      <c r="A716" s="819" t="s">
        <v>4152</v>
      </c>
      <c r="B716" s="624">
        <f>COUNTA(B7:B714)</f>
        <v>708</v>
      </c>
      <c r="C716" s="820"/>
      <c r="D716" s="820"/>
      <c r="E716" s="790">
        <f>AVERAGE(E7:E714)</f>
        <v>17.721751412429377</v>
      </c>
      <c r="G716" s="820"/>
      <c r="H716" s="820"/>
      <c r="I716" s="779">
        <f>AVERAGE(I7:I714)</f>
        <v>109.14860169491529</v>
      </c>
      <c r="J716" s="780">
        <f>AVERAGE(J7:J714)</f>
        <v>2.7647179995114466</v>
      </c>
      <c r="K716" s="786">
        <f>AVERAGE(K7:K714)</f>
        <v>0.57536741525423729</v>
      </c>
      <c r="M716" s="779">
        <f>AVERAGE(M7:M714)</f>
        <v>2.2293396327683621</v>
      </c>
      <c r="O716" s="786">
        <f>AVERAGE(O7:O714)</f>
        <v>0.53223218522708582</v>
      </c>
      <c r="P716" s="820"/>
      <c r="Q716" s="820"/>
      <c r="R716" s="779">
        <f>AVERAGE(R7:R714)</f>
        <v>8.4595225749112384</v>
      </c>
      <c r="S716" s="787">
        <f>AVERAGE(S7:S714)</f>
        <v>11.249840778193391</v>
      </c>
      <c r="T716" s="787">
        <f>AVERAGE(T7:T714)</f>
        <v>10.19243346635278</v>
      </c>
      <c r="U716" s="787">
        <f>AVERAGE(U7:U714)</f>
        <v>11.111621858701291</v>
      </c>
      <c r="V716" s="787">
        <f>AVERAGE(V7:V714)</f>
        <v>10.83377556412522</v>
      </c>
      <c r="W716" s="788">
        <f>AVERAGE(W7:W714)</f>
        <v>0.98728816331814917</v>
      </c>
      <c r="X716" s="789">
        <f>AVERAGE(X7:X714)</f>
        <v>1.1610669533161531</v>
      </c>
      <c r="Y716" s="820"/>
      <c r="Z716" s="780">
        <f>AVERAGE(Z7:Z714)</f>
        <v>79.952666165217892</v>
      </c>
      <c r="AA716" s="779">
        <f>AVERAGE(AA7:AA714)</f>
        <v>26.890800467189116</v>
      </c>
      <c r="AB716" s="672"/>
      <c r="AC716" s="779">
        <f>AVERAGE(AC7:AC714)</f>
        <v>5.6503958944281543</v>
      </c>
      <c r="AD716" s="779">
        <f>AVERAGE(AD7:AD714)</f>
        <v>4.7649136276391575</v>
      </c>
      <c r="AE716" s="779">
        <f>AVERAGE(AE7:AE714)</f>
        <v>3.6604105571847514</v>
      </c>
      <c r="AF716" s="779">
        <f>AVERAGE(AF7:AF714)</f>
        <v>5.5733939393939398</v>
      </c>
      <c r="AG716" s="779">
        <f>AVERAGE(AG7:AG714)</f>
        <v>18.115248120300738</v>
      </c>
      <c r="AH716" s="779">
        <f>AVERAGE(AH7:AH714)</f>
        <v>42.682890855457202</v>
      </c>
      <c r="AI716" s="779">
        <f>AVERAGE(AI7:AI714)</f>
        <v>12.701317829457363</v>
      </c>
      <c r="AJ716" s="779">
        <f>AVERAGE(AJ7:AJ714)</f>
        <v>13.730133136094679</v>
      </c>
      <c r="AK716" s="779">
        <f>AVERAGE(AK7:AK714)</f>
        <v>8.6023168654173734</v>
      </c>
      <c r="AL716" s="913">
        <f>AVERAGE(AL7:AL714)</f>
        <v>36517.901862170103</v>
      </c>
      <c r="AM716" s="779">
        <f>AVERAGE(AM7:AM714)</f>
        <v>2.4663142437591747</v>
      </c>
      <c r="AN716" s="779">
        <f>AVERAGE(AN7:AN714)</f>
        <v>1.4342725880551297</v>
      </c>
      <c r="AO716" s="869">
        <f>AVERAGE(AO7:AO714)</f>
        <v>-13.012700146497584</v>
      </c>
      <c r="AP716" s="779">
        <f>AVERAGE(AP7:AP714)</f>
        <v>13.88403715637275</v>
      </c>
      <c r="AQ716" s="902">
        <f>AVERAGE(AQ7:AQ714)</f>
        <v>90.937039169667571</v>
      </c>
      <c r="AR716" s="901">
        <f>AVERAGE(AR7:AR714)</f>
        <v>2.2413911256893231</v>
      </c>
      <c r="AS716" s="779">
        <f>AVERAGE(AS7:AS714)</f>
        <v>2.3924250685100397</v>
      </c>
      <c r="AT716" s="779">
        <f>AVERAGE(AT7:AT714)</f>
        <v>2.5479901629072237</v>
      </c>
      <c r="AU716" s="779">
        <f>AVERAGE(AU7:AU714)</f>
        <v>2.7162458909388412</v>
      </c>
      <c r="AV716" s="779">
        <f>AVERAGE(AV7:AV714)</f>
        <v>2.8983239684239694</v>
      </c>
      <c r="AW716" s="779">
        <f>AVERAGE(AW7:AW714)</f>
        <v>12.796376216469392</v>
      </c>
      <c r="AX716" s="902">
        <f>AVERAGE(AX7:AX714)</f>
        <v>15.814265336449497</v>
      </c>
      <c r="AY716" s="901">
        <f>AVERAGE(AY7:AY714)</f>
        <v>0.9112573964497056</v>
      </c>
      <c r="AZ716" s="779">
        <f>AVERAGE(AZ7:AZ714)</f>
        <v>25.914169201831687</v>
      </c>
      <c r="BA716" s="779">
        <f>AVERAGE(BA7:BA714)</f>
        <v>-15.699889705639727</v>
      </c>
      <c r="BB716" s="779">
        <f>AVERAGE(BB7:BB714)</f>
        <v>0.15546092520371316</v>
      </c>
      <c r="BC716" s="902">
        <f>AVERAGE(BC7:BC714)</f>
        <v>2.8805177767190209</v>
      </c>
      <c r="BD716" s="779"/>
      <c r="BE716" s="672">
        <f>AVERAGE(BE7:BE714)</f>
        <v>2005.7881355932204</v>
      </c>
      <c r="BF716" s="779">
        <f>AVERAGE(BF7:BF714)</f>
        <v>1.9090909090909092</v>
      </c>
      <c r="BG716" s="779">
        <f>AVERAGE(BG7:BG714)</f>
        <v>6.4529729729729723</v>
      </c>
    </row>
    <row r="717" spans="1:61" x14ac:dyDescent="0.2">
      <c r="A717" s="820" t="s">
        <v>386</v>
      </c>
      <c r="B717" s="624">
        <f>COUNTIF($E$7:$E$714,"&gt;=25")</f>
        <v>147</v>
      </c>
      <c r="C717" s="820"/>
      <c r="D717" s="820"/>
      <c r="E717" s="790">
        <f>AVERAGEIF($E$7:$E$714,"&gt;=25")</f>
        <v>40.632653061224488</v>
      </c>
      <c r="G717" s="820"/>
      <c r="H717" s="820"/>
      <c r="I717" s="790">
        <f>AVERAGEIF($E$7:$E$714,"&gt;=25",I7:I714)</f>
        <v>119.97612244897961</v>
      </c>
      <c r="J717" s="780">
        <f>AVERAGEIF($E$7:$E$714,"&gt;=25",J7:J714)</f>
        <v>2.5911613815173968</v>
      </c>
      <c r="K717" s="786">
        <f>AVERAGEIF($E$7:$E$714,"&gt;=25",K7:K714)</f>
        <v>0.65529659863945555</v>
      </c>
      <c r="L717" s="779"/>
      <c r="M717" s="779">
        <f>AVERAGEIF($E$7:$E$714,"&gt;=25",M7:M714)</f>
        <v>2.4963972789115636</v>
      </c>
      <c r="N717" s="779"/>
      <c r="O717" s="786">
        <f>AVERAGEIF($E$7:$E$714,"&gt;=25",O7:O714)</f>
        <v>0.61372570503929713</v>
      </c>
      <c r="P717" s="820"/>
      <c r="Q717" s="820"/>
      <c r="R717" s="779">
        <f>AVERAGEIF($E$7:$E$714,"&gt;=25",R7:R714)</f>
        <v>6.6960834626828767</v>
      </c>
      <c r="S717" s="779">
        <f>AVERAGEIF($E$7:$E$714,"&gt;=25",S7:S714)</f>
        <v>7.0392433127748637</v>
      </c>
      <c r="T717" s="779">
        <f>AVERAGEIF($E$7:$E$714,"&gt;=25",T7:T714)</f>
        <v>6.0221758938029977</v>
      </c>
      <c r="U717" s="779">
        <f>AVERAGEIF($E$7:$E$714,"&gt;=25",U7:U714)</f>
        <v>6.8504520463617586</v>
      </c>
      <c r="V717" s="779">
        <f>AVERAGEIF($E$7:$E$714,"&gt;=25",V7:V714)</f>
        <v>7.3558362777298187</v>
      </c>
      <c r="W717" s="789">
        <f>AVERAGEIF($E$7:$E$714,"&gt;=25",W7:W714)</f>
        <v>0.95487527327947352</v>
      </c>
      <c r="X717" s="789">
        <f>AVERAGEIF($E$7:$E$714,"&gt;=25",X7:X714)</f>
        <v>0.92790970751201995</v>
      </c>
      <c r="Y717" s="820"/>
      <c r="Z717" s="780">
        <f>AVERAGEIF($E$7:$E$714,"&gt;=25",Z7:Z714)</f>
        <v>57.938595156607086</v>
      </c>
      <c r="AA717" s="779">
        <f>AVERAGEIF($E$7:$E$714,"&gt;=25",AA7:AA714)</f>
        <v>24.289512968148212</v>
      </c>
      <c r="AB717" s="779"/>
      <c r="AC717" s="779">
        <f>AVERAGEIF($E$7:$E$714,"&gt;=25",AC7:AC714)</f>
        <v>5.1806474820143888</v>
      </c>
      <c r="AD717" s="779">
        <f>AVERAGEIF($E$7:$E$714,"&gt;=25",AD7:AD714)</f>
        <v>4.5990990990990994</v>
      </c>
      <c r="AE717" s="779">
        <f>AVERAGEIF($E$7:$E$714,"&gt;=25",AE7:AE714)</f>
        <v>3.6676258992805746</v>
      </c>
      <c r="AF717" s="779">
        <f>AVERAGEIF($E$7:$E$714,"&gt;=25",AF7:AF714)</f>
        <v>6.4097777777777729</v>
      </c>
      <c r="AG717" s="779">
        <f>AVERAGEIF($E$7:$E$714,"&gt;=25",AG7:AG714)</f>
        <v>24.738970588235304</v>
      </c>
      <c r="AH717" s="779">
        <f>AVERAGEIF($E$7:$E$714,"&gt;=25",AH7:AH714)</f>
        <v>39.780575539568339</v>
      </c>
      <c r="AI717" s="779">
        <f>AVERAGEIF($E$7:$E$714,"&gt;=25",AI7:AI714)</f>
        <v>11.971428571428572</v>
      </c>
      <c r="AJ717" s="779">
        <f>AVERAGEIF($E$7:$E$714,"&gt;=25",AJ7:AJ714)</f>
        <v>9.9298561151079099</v>
      </c>
      <c r="AK717" s="779">
        <f>AVERAGEIF($E$7:$E$714,"&gt;=25",AK7:AK714)</f>
        <v>8.3689516129032295</v>
      </c>
      <c r="AL717" s="913">
        <f>AVERAGEIF($E$7:$E$714,"&gt;=25",AL7:AL714)</f>
        <v>42787.869568345326</v>
      </c>
      <c r="AM717" s="779">
        <f>AVERAGEIF($E$7:$E$714,"&gt;=25",AM7:AM714)</f>
        <v>1.878345323741007</v>
      </c>
      <c r="AN717" s="898">
        <f>AVERAGEIF($E$7:$E$714,"&gt;=25",AN7:AN714)</f>
        <v>1.1174074074074081</v>
      </c>
      <c r="AO717" s="779">
        <f>AVERAGEIF($E$7:$E$714,"&gt;=25",AO7:AO714)</f>
        <v>-14.754314558694627</v>
      </c>
      <c r="AP717" s="779">
        <f>AVERAGEIF($E$7:$E$714,"&gt;=25",AP7:AP714)</f>
        <v>9.4416134278791581</v>
      </c>
      <c r="AQ717" s="898">
        <f>AVERAGEIF($E$7:$E$714,"&gt;=25",AQ7:AQ714)</f>
        <v>124.09475873641072</v>
      </c>
      <c r="AR717" s="779">
        <f>AVERAGEIF($E$7:$E$714,"&gt;=25",AR7:AR714)</f>
        <v>2.5308208177531197</v>
      </c>
      <c r="AS717" s="779">
        <f>AVERAGEIF($E$7:$E$714,"&gt;=25",AS7:AS714)</f>
        <v>2.7095004385855788</v>
      </c>
      <c r="AT717" s="779">
        <f>AVERAGEIF($E$7:$E$714,"&gt;=25",AT7:AT714)</f>
        <v>2.8882166593170155</v>
      </c>
      <c r="AU717" s="779">
        <f>AVERAGEIF($E$7:$E$714,"&gt;=25",AU7:AU714)</f>
        <v>3.0814941090314769</v>
      </c>
      <c r="AV717" s="779">
        <f>AVERAGEIF($E$7:$E$714,"&gt;=25",AV7:AV714)</f>
        <v>3.2906260727093395</v>
      </c>
      <c r="AW717" s="779">
        <f>AVERAGEIF($E$7:$E$714,"&gt;=25",AW7:AW714)</f>
        <v>14.500658097396528</v>
      </c>
      <c r="AX717" s="898">
        <f>AVERAGEIF($E$7:$E$714,"&gt;=25",AX7:AX714)</f>
        <v>14.974899676887004</v>
      </c>
      <c r="AY717" s="779">
        <f>AVERAGEIF($E$7:$E$714,"&gt;=25",AY7:AY714)</f>
        <v>0.82913669064748197</v>
      </c>
      <c r="AZ717" s="779">
        <f>AVERAGEIF($E$7:$E$714,"&gt;=25",AZ7:AZ714)</f>
        <v>23.742949640287755</v>
      </c>
      <c r="BA717" s="779">
        <f>AVERAGEIF($E$7:$E$714,"&gt;=25",BA7:BA714)</f>
        <v>-14.079928057553957</v>
      </c>
      <c r="BB717" s="779">
        <f>AVERAGEIF($E$7:$E$714,"&gt;=25",BB7:BB714)</f>
        <v>-0.46446043165467649</v>
      </c>
      <c r="BC717" s="898">
        <f>AVERAGEIF($E$7:$E$714,"&gt;=25",BC7:BC714)</f>
        <v>2.706330935251799</v>
      </c>
      <c r="BD717" s="779"/>
      <c r="BE717" s="672">
        <f>AVERAGEIF($E$7:$E$714,"&gt;=25",BE7:BE714)</f>
        <v>1983.0612244897959</v>
      </c>
      <c r="BF717" s="779">
        <f>AVERAGEIF($E$7:$E$714,"&gt;=25",BF7:BF714)</f>
        <v>4.5442176870748296</v>
      </c>
      <c r="BG717" s="779">
        <f>AVERAGEIF($E$7:$E$714,"&gt;=25",BG7:BG714)</f>
        <v>6.784558823529415</v>
      </c>
    </row>
    <row r="718" spans="1:61" x14ac:dyDescent="0.2">
      <c r="A718" s="820" t="s">
        <v>387</v>
      </c>
      <c r="B718" s="624">
        <f>COUNTIFS($E$7:$E$714,"&lt;25",$E$7:$E$714,"&gt;=10")</f>
        <v>379</v>
      </c>
      <c r="C718" s="820"/>
      <c r="D718" s="820"/>
      <c r="E718" s="790">
        <f>AVERAGEIFS($E$7:$E$714,$E$7:$E$714,"&lt;25",$E$7:$E$714,"&gt;=10")</f>
        <v>13.870712401055409</v>
      </c>
      <c r="G718" s="820"/>
      <c r="H718" s="820"/>
      <c r="I718" s="790">
        <f>AVERAGEIFS(I7:I714,$E$7:$E$714,"&lt;25",$E$7:$E$714,"&gt;=10")</f>
        <v>116.37899736147763</v>
      </c>
      <c r="J718" s="780">
        <f>AVERAGEIFS(J7:J714,$E$7:$E$714,"&lt;25",$E$7:$E$714,"&gt;=10")</f>
        <v>2.7254882147241339</v>
      </c>
      <c r="K718" s="786">
        <f>AVERAGEIFS(K7:K714,$E$7:$E$714,"&lt;25",$E$7:$E$714,"&gt;=10")</f>
        <v>0.6075042216358838</v>
      </c>
      <c r="L718" s="779"/>
      <c r="M718" s="779">
        <f>AVERAGEIFS(M7:M714,$E$7:$E$714,"&lt;25",$E$7:$E$714,"&gt;=10")</f>
        <v>2.3630195250659631</v>
      </c>
      <c r="N718" s="779"/>
      <c r="O718" s="786">
        <f>AVERAGEIFS(O7:O714,$E$7:$E$714,"&lt;25",$E$7:$E$714,"&gt;=10")</f>
        <v>0.55973315831134585</v>
      </c>
      <c r="P718" s="820"/>
      <c r="Q718" s="820"/>
      <c r="R718" s="779">
        <f>AVERAGEIFS(R7:R714,$E$7:$E$714,"&lt;25",$E$7:$E$714,"&gt;=10")</f>
        <v>8.6175063403189878</v>
      </c>
      <c r="S718" s="779">
        <f>AVERAGEIFS(S7:S714,$E$7:$E$714,"&lt;25",$E$7:$E$714,"&gt;=10")</f>
        <v>10.739157203667961</v>
      </c>
      <c r="T718" s="779">
        <f>AVERAGEIFS(T7:T714,$E$7:$E$714,"&lt;25",$E$7:$E$714,"&gt;=10")</f>
        <v>9.5380747926512637</v>
      </c>
      <c r="U718" s="779">
        <f>AVERAGEIFS(U7:U714,$E$7:$E$714,"&lt;25",$E$7:$E$714,"&gt;=10")</f>
        <v>10.918182300184165</v>
      </c>
      <c r="V718" s="779">
        <f>AVERAGEIFS(V7:V714,$E$7:$E$714,"&lt;25",$E$7:$E$714,"&gt;=10")</f>
        <v>12.63976457036817</v>
      </c>
      <c r="W718" s="789">
        <f>AVERAGEIFS(W7:W714,$E$7:$E$714,"&lt;25",$E$7:$E$714,"&gt;=10")</f>
        <v>0.8711754623257475</v>
      </c>
      <c r="X718" s="789">
        <f>AVERAGEIFS(X7:X714,$E$7:$E$714,"&lt;25",$E$7:$E$714,"&gt;=10")</f>
        <v>1.2434327089497035</v>
      </c>
      <c r="Y718" s="820"/>
      <c r="Z718" s="780">
        <f>AVERAGEIFS(Z7:Z714,$E$7:$E$714,"&lt;25",$E$7:$E$714,"&gt;=10")</f>
        <v>83.838364692595604</v>
      </c>
      <c r="AA718" s="779">
        <f>AVERAGEIFS(AA7:AA714,$E$7:$E$714,"&lt;25",$E$7:$E$714,"&gt;=10")</f>
        <v>27.699026408262259</v>
      </c>
      <c r="AB718" s="779"/>
      <c r="AC718" s="779">
        <f>AVERAGEIFS(AC7:AC714,$E$7:$E$714,"&lt;25",$E$7:$E$714,"&gt;=10")</f>
        <v>6.154159779614325</v>
      </c>
      <c r="AD718" s="779">
        <f>AVERAGEIFS(AD7:AD714,$E$7:$E$714,"&lt;25",$E$7:$E$714,"&gt;=10")</f>
        <v>5.0570175438596507</v>
      </c>
      <c r="AE718" s="779">
        <f>AVERAGEIFS(AE7:AE714,$E$7:$E$714,"&lt;25",$E$7:$E$714,"&gt;=10")</f>
        <v>3.6973278236914604</v>
      </c>
      <c r="AF718" s="779">
        <f>AVERAGEIFS(AF7:AF714,$E$7:$E$714,"&lt;25",$E$7:$E$714,"&gt;=10")</f>
        <v>6.1828285714285673</v>
      </c>
      <c r="AG718" s="779">
        <f>AVERAGEIFS(AG7:AG714,$E$7:$E$714,"&lt;25",$E$7:$E$714,"&gt;=10")</f>
        <v>16.911610169491521</v>
      </c>
      <c r="AH718" s="779">
        <f>AVERAGEIFS(AH7:AH714,$E$7:$E$714,"&lt;25",$E$7:$E$714,"&gt;=10")</f>
        <v>44.225690607734819</v>
      </c>
      <c r="AI718" s="779">
        <f>AVERAGEIFS(AI7:AI714,$E$7:$E$714,"&lt;25",$E$7:$E$714,"&gt;=10")</f>
        <v>11.789796511627912</v>
      </c>
      <c r="AJ718" s="779">
        <f>AVERAGEIFS(AJ7:AJ714,$E$7:$E$714,"&lt;25",$E$7:$E$714,"&gt;=10")</f>
        <v>12.775222222222228</v>
      </c>
      <c r="AK718" s="779">
        <f>AVERAGEIFS(AK7:AK714,$E$7:$E$714,"&lt;25",$E$7:$E$714,"&gt;=10")</f>
        <v>8.7613124999999989</v>
      </c>
      <c r="AL718" s="913">
        <f>AVERAGEIFS(AL7:AL714,$E$7:$E$714,"&lt;25",$E$7:$E$714,"&gt;=10")</f>
        <v>43286.390771349863</v>
      </c>
      <c r="AM718" s="779">
        <f>AVERAGEIFS(AM7:AM714,$E$7:$E$714,"&lt;25",$E$7:$E$714,"&gt;=10")</f>
        <v>1.9510497237569104</v>
      </c>
      <c r="AN718" s="898">
        <f>AVERAGEIFS(AN7:AN714,$E$7:$E$714,"&lt;25",$E$7:$E$714,"&gt;=10")</f>
        <v>1.4302881844380404</v>
      </c>
      <c r="AO718" s="779">
        <f>AVERAGEIFS(AO7:AO714,$E$7:$E$714,"&lt;25",$E$7:$E$714,"&gt;=10")</f>
        <v>-13.912670028328339</v>
      </c>
      <c r="AP718" s="779">
        <f>AVERAGEIFS(AP7:AP714,$E$7:$E$714,"&lt;25",$E$7:$E$714,"&gt;=10")</f>
        <v>13.643670514908294</v>
      </c>
      <c r="AQ718" s="898">
        <f>AVERAGEIFS(AQ7:AQ714,$E$7:$E$714,"&lt;25",$E$7:$E$714,"&gt;=10")</f>
        <v>93.52353304456463</v>
      </c>
      <c r="AR718" s="779">
        <f>AVERAGEIFS(AR7:AR714,$E$7:$E$714,"&lt;25",$E$7:$E$714,"&gt;=10")</f>
        <v>2.3678942127528568</v>
      </c>
      <c r="AS718" s="779">
        <f>AVERAGEIFS(AS7:AS714,$E$7:$E$714,"&lt;25",$E$7:$E$714,"&gt;=10")</f>
        <v>2.5268151209690948</v>
      </c>
      <c r="AT718" s="779">
        <f>AVERAGEIFS(AT7:AT714,$E$7:$E$714,"&lt;25",$E$7:$E$714,"&gt;=10")</f>
        <v>2.6888597480261747</v>
      </c>
      <c r="AU718" s="779">
        <f>AVERAGEIFS(AU7:AU714,$E$7:$E$714,"&lt;25",$E$7:$E$714,"&gt;=10")</f>
        <v>2.8640141405242652</v>
      </c>
      <c r="AV718" s="779">
        <f>AVERAGEIFS(AV7:AV714,$E$7:$E$714,"&lt;25",$E$7:$E$714,"&gt;=10")</f>
        <v>3.0534399806933714</v>
      </c>
      <c r="AW718" s="779">
        <f>AVERAGEIFS(AW7:AW714,$E$7:$E$714,"&lt;25",$E$7:$E$714,"&gt;=10")</f>
        <v>13.501023202965772</v>
      </c>
      <c r="AX718" s="898">
        <f>AVERAGEIFS(AX7:AX714,$E$7:$E$714,"&lt;25",$E$7:$E$714,"&gt;=10")</f>
        <v>15.542680162042432</v>
      </c>
      <c r="AY718" s="779">
        <f>AVERAGEIFS(AY7:AY714,$E$7:$E$714,"&lt;25",$E$7:$E$714,"&gt;=10")</f>
        <v>0.91548746518105872</v>
      </c>
      <c r="AZ718" s="779">
        <f>AVERAGEIFS(AZ7:AZ714,$E$7:$E$714,"&lt;25",$E$7:$E$714,"&gt;=10")</f>
        <v>26.380179063360888</v>
      </c>
      <c r="BA718" s="779">
        <f>AVERAGEIFS(BA7:BA714,$E$7:$E$714,"&lt;25",$E$7:$E$714,"&gt;=10")</f>
        <v>-15.16600107290126</v>
      </c>
      <c r="BB718" s="779">
        <f>AVERAGEIFS(BB7:BB714,$E$7:$E$714,"&lt;25",$E$7:$E$714,"&gt;=10")</f>
        <v>0.31248528449967328</v>
      </c>
      <c r="BC718" s="898">
        <f>AVERAGEIFS(BC7:BC714,$E$7:$E$714,"&lt;25",$E$7:$E$714,"&gt;=10")</f>
        <v>3.4211190272632268</v>
      </c>
      <c r="BD718" s="779"/>
      <c r="BE718" s="672">
        <f>AVERAGEIFS(BE7:BE714,$E$7:$E$714,"&lt;25",$E$7:$E$714,"&gt;=10")</f>
        <v>2009.6358839050131</v>
      </c>
      <c r="BF718" s="779">
        <f>AVERAGEIFS(BF7:BF714,$E$7:$E$714,"&lt;25",$E$7:$E$714,"&gt;=10")</f>
        <v>1.3139841688654355</v>
      </c>
      <c r="BG718" s="779">
        <f>AVERAGEIFS(BG7:BG714,$E$7:$E$714,"&lt;25",$E$7:$E$714,"&gt;=10")</f>
        <v>6.4216011235955044</v>
      </c>
    </row>
    <row r="719" spans="1:61" x14ac:dyDescent="0.2">
      <c r="A719" s="835" t="s">
        <v>849</v>
      </c>
      <c r="B719" s="624">
        <f>COUNTIF($E$7:$E$714,"&lt;10")</f>
        <v>182</v>
      </c>
      <c r="C719" s="849"/>
      <c r="D719" s="10"/>
      <c r="E719" s="790">
        <f>AVERAGEIF($E$7:$E$714,"&lt;10")</f>
        <v>7.2362637362637363</v>
      </c>
      <c r="G719" s="820"/>
      <c r="H719" s="820"/>
      <c r="I719" s="790">
        <f>AVERAGEIF($E$7:$E$714,"&lt;10",I7:I714)</f>
        <v>85.346593406593414</v>
      </c>
      <c r="J719" s="780">
        <f>AVERAGEIF($E$7:$E$714,"&lt;10",J7:J714)</f>
        <v>2.9865911384098949</v>
      </c>
      <c r="K719" s="786">
        <f>AVERAGEIF($E$7:$E$714,"&lt;10",K7:K714)</f>
        <v>0.44388697802197796</v>
      </c>
      <c r="L719" s="779"/>
      <c r="M719" s="779">
        <f>AVERAGEIF($E$7:$E$714,"&lt;10",M7:M714)</f>
        <v>1.7352618681318681</v>
      </c>
      <c r="N719" s="779"/>
      <c r="O719" s="786">
        <f>AVERAGEIF($E$7:$E$714,"&lt;10",O7:O714)</f>
        <v>0.40914198626373627</v>
      </c>
      <c r="P719" s="820"/>
      <c r="Q719" s="820"/>
      <c r="R719" s="779">
        <f>AVERAGEIF($E$7:$E$714,"&lt;10",R7:R714)</f>
        <v>9.5548506101201696</v>
      </c>
      <c r="S719" s="779">
        <f>AVERAGEIF($E$7:$E$714,"&lt;10",S7:S714)</f>
        <v>15.714164416444291</v>
      </c>
      <c r="T719" s="779">
        <f>AVERAGEIF($E$7:$E$714,"&lt;10",T7:T714)</f>
        <v>14.923366436120309</v>
      </c>
      <c r="U719" s="779">
        <f>AVERAGEIF($E$7:$E$714,"&lt;10",U7:U714)</f>
        <v>15.352261586530972</v>
      </c>
      <c r="V719" s="779">
        <f>AVERAGEIF($E$7:$E$714,"&lt;10",V7:V714)</f>
        <v>9.8114332031975202</v>
      </c>
      <c r="W719" s="789">
        <f>AVERAGEIF($E$7:$E$714,"&lt;10",W7:W714)</f>
        <v>1.475936773107912</v>
      </c>
      <c r="X719" s="789">
        <f>AVERAGEIF($E$7:$E$714,"&lt;10",X7:X714)</f>
        <v>1.1702734210936818</v>
      </c>
      <c r="Y719" s="820"/>
      <c r="Z719" s="780">
        <f>AVERAGEIF($E$7:$E$714,"&lt;10",Z7:Z714)</f>
        <v>88.903930441864631</v>
      </c>
      <c r="AA719" s="779">
        <f>AVERAGEIF($E$7:$E$714,"&lt;10",AA7:AA714)</f>
        <v>27.252384078229571</v>
      </c>
      <c r="AB719" s="779"/>
      <c r="AC719" s="779">
        <f>AVERAGEIF($E$7:$E$714,"&lt;10",AC7:AC714)</f>
        <v>4.9972222222222209</v>
      </c>
      <c r="AD719" s="779">
        <f>AVERAGEIF($E$7:$E$714,"&lt;10",AD7:AD714)</f>
        <v>4.2461599999999997</v>
      </c>
      <c r="AE719" s="779">
        <f>AVERAGEIF($E$7:$E$714,"&lt;10",AE7:AE714)</f>
        <v>3.5803888888888902</v>
      </c>
      <c r="AF719" s="779">
        <f>AVERAGEIF($E$7:$E$714,"&lt;10",AF7:AF714)</f>
        <v>3.7093142857142882</v>
      </c>
      <c r="AG719" s="779">
        <f>AVERAGEIF($E$7:$E$714,"&lt;10",AG7:AG714)</f>
        <v>15.402457142857147</v>
      </c>
      <c r="AH719" s="779">
        <f>AVERAGEIF($E$7:$E$714,"&lt;10",AH7:AH714)</f>
        <v>41.806779661016982</v>
      </c>
      <c r="AI719" s="779">
        <f>AVERAGEIF($E$7:$E$714,"&lt;10",AI7:AI714)</f>
        <v>15.145595238095247</v>
      </c>
      <c r="AJ719" s="779">
        <f>AVERAGEIF($E$7:$E$714,"&lt;10",AJ7:AJ714)</f>
        <v>18.656723163841811</v>
      </c>
      <c r="AK719" s="779">
        <f>AVERAGEIF($E$7:$E$714,"&lt;10",AK7:AK714)</f>
        <v>8.4488811188811201</v>
      </c>
      <c r="AL719" s="913">
        <f>AVERAGEIF($E$7:$E$714,"&lt;10",AL7:AL714)</f>
        <v>18026.307499999995</v>
      </c>
      <c r="AM719" s="779">
        <f>AVERAGEIF($E$7:$E$714,"&lt;10",AM7:AM714)</f>
        <v>3.9566111111111133</v>
      </c>
      <c r="AN719" s="898">
        <f>AVERAGEIF($E$7:$E$714,"&lt;10",AN7:AN714)</f>
        <v>1.692514619883041</v>
      </c>
      <c r="AO719" s="779">
        <f>AVERAGEIF($E$7:$E$714,"&lt;10",AO7:AO714)</f>
        <v>-9.5593074623874958</v>
      </c>
      <c r="AP719" s="779">
        <f>AVERAGEIF($E$7:$E$714,"&lt;10",AP7:AP714)</f>
        <v>18.393947733364211</v>
      </c>
      <c r="AQ719" s="898">
        <f>AVERAGEIF($E$7:$E$714,"&lt;10",AQ7:AQ714)</f>
        <v>60.515531605611429</v>
      </c>
      <c r="AR719" s="779">
        <f>AVERAGEIF($E$7:$E$714,"&lt;10",AR7:AR714)</f>
        <v>1.7441887370604396</v>
      </c>
      <c r="AS719" s="779">
        <f>AVERAGEIF($E$7:$E$714,"&lt;10",AS7:AS714)</f>
        <v>1.8564695229985775</v>
      </c>
      <c r="AT719" s="779">
        <f>AVERAGEIF($E$7:$E$714,"&lt;10",AT7:AT714)</f>
        <v>1.9798425380043638</v>
      </c>
      <c r="AU719" s="779">
        <f>AVERAGEIF($E$7:$E$714,"&lt;10",AU7:AU714)</f>
        <v>2.1135225137273448</v>
      </c>
      <c r="AV719" s="779">
        <f>AVERAGEIF($E$7:$E$714,"&lt;10",AV7:AV714)</f>
        <v>2.2584482652368627</v>
      </c>
      <c r="AW719" s="779">
        <f>AVERAGEIF($E$7:$E$714,"&lt;10",AW7:AW714)</f>
        <v>9.9524715770275822</v>
      </c>
      <c r="AX719" s="898">
        <f>AVERAGEIF($E$7:$E$714,"&lt;10",AX7:AX714)</f>
        <v>17.057768265328367</v>
      </c>
      <c r="AY719" s="779">
        <f>AVERAGEIF($E$7:$E$714,"&lt;10",AY7:AY714)</f>
        <v>0.96685393258426966</v>
      </c>
      <c r="AZ719" s="779">
        <f>AVERAGEIF($E$7:$E$714,"&lt;10",AZ7:AZ714)</f>
        <v>26.651046642495537</v>
      </c>
      <c r="BA719" s="779">
        <f>AVERAGEIF($E$7:$E$714,"&lt;10",BA7:BA714)</f>
        <v>-18.027535498795309</v>
      </c>
      <c r="BB719" s="779">
        <f>AVERAGEIF($E$7:$E$714,"&lt;10",BB7:BB714)</f>
        <v>0.31751218175306184</v>
      </c>
      <c r="BC719" s="898">
        <f>AVERAGEIF($E$7:$E$714,"&lt;10",BC7:BC714)</f>
        <v>1.924816204587896</v>
      </c>
      <c r="BD719" s="779"/>
      <c r="BE719" s="672">
        <f>AVERAGEIF($E$7:$E$714,"&lt;10",BE7:BE714)</f>
        <v>2016.131868131868</v>
      </c>
      <c r="BF719" s="779">
        <f>AVERAGEIF($E$7:$E$714,"&lt;10",BF7:BF714)</f>
        <v>1</v>
      </c>
      <c r="BG719" s="779">
        <f>AVERAGEIF($E$7:$E$714,"&lt;10",BG7:BG714)</f>
        <v>6.257988505747127</v>
      </c>
    </row>
    <row r="720" spans="1:61" x14ac:dyDescent="0.2">
      <c r="O720" s="897"/>
      <c r="W720" s="912"/>
      <c r="X720" s="912"/>
      <c r="AB720" s="820"/>
      <c r="AC720" s="820"/>
      <c r="AD720" s="820"/>
      <c r="AE720" s="820"/>
      <c r="AF720" s="820"/>
      <c r="AG720" s="820"/>
      <c r="AH720" s="820"/>
      <c r="AI720" s="820"/>
      <c r="AJ720" s="820"/>
      <c r="AK720" s="820"/>
      <c r="AL720" s="914"/>
      <c r="AM720" s="820"/>
      <c r="AN720" s="624"/>
      <c r="AO720" s="820"/>
      <c r="AP720" s="820"/>
      <c r="AQ720" s="624"/>
      <c r="AR720" s="820"/>
      <c r="AS720" s="820"/>
      <c r="AT720" s="820"/>
      <c r="AU720" s="820"/>
      <c r="AV720" s="820"/>
      <c r="AW720" s="820"/>
      <c r="AX720" s="624"/>
      <c r="AY720" s="820"/>
      <c r="AZ720" s="820"/>
      <c r="BA720" s="820"/>
      <c r="BB720" s="820"/>
      <c r="BC720" s="624"/>
      <c r="BD720" s="820"/>
      <c r="BE720" s="900"/>
      <c r="BF720" s="820"/>
      <c r="BG720" s="820"/>
      <c r="BH720" s="516"/>
      <c r="BI720" s="516"/>
    </row>
    <row r="721" spans="1:61" x14ac:dyDescent="0.2">
      <c r="A721" s="820" t="s">
        <v>4251</v>
      </c>
      <c r="I721" s="624"/>
      <c r="J721" s="820"/>
      <c r="O721" s="897"/>
      <c r="W721" s="912"/>
      <c r="X721" s="912"/>
      <c r="AB721" s="820"/>
      <c r="AC721" s="820"/>
      <c r="AD721" s="820"/>
      <c r="AE721" s="820"/>
      <c r="AF721" s="820"/>
      <c r="AG721" s="820"/>
      <c r="AH721" s="820"/>
      <c r="AI721" s="820"/>
      <c r="AJ721" s="820"/>
      <c r="AK721" s="820"/>
      <c r="AL721" s="914"/>
      <c r="AM721" s="820"/>
      <c r="AN721" s="624"/>
      <c r="AO721" s="820"/>
      <c r="AP721" s="820"/>
      <c r="AQ721" s="624"/>
      <c r="AR721" s="820"/>
      <c r="AS721" s="820"/>
      <c r="AT721" s="820"/>
      <c r="AU721" s="820"/>
      <c r="AV721" s="820"/>
      <c r="AW721" s="820"/>
      <c r="AX721" s="624"/>
      <c r="AY721" s="820"/>
      <c r="AZ721" s="820"/>
      <c r="BA721" s="820"/>
      <c r="BB721" s="820"/>
      <c r="BC721" s="624"/>
      <c r="BD721" s="820"/>
      <c r="BE721" s="900"/>
      <c r="BF721" s="820"/>
      <c r="BG721" s="820"/>
      <c r="BH721" s="516"/>
      <c r="BI721" s="516"/>
    </row>
    <row r="722" spans="1:61" x14ac:dyDescent="0.2">
      <c r="A722" s="820" t="s">
        <v>4201</v>
      </c>
      <c r="B722" s="624">
        <f>COUNTIF($C$7:$C$714,"="&amp;$A722)</f>
        <v>10</v>
      </c>
      <c r="E722" s="790">
        <f>AVERAGEIFS($E$7:$E$714,$C$7:$C$714,"="&amp;$A722)</f>
        <v>17.399999999999999</v>
      </c>
      <c r="I722" s="895">
        <f>AVERAGEIFS(I$7:I$714,$C$7:$C$714,"="&amp;$A722)</f>
        <v>120.49100000000001</v>
      </c>
      <c r="J722" s="779">
        <f>AVERAGEIFS(J$7:J$714,$C$7:$C$714,"="&amp;$A722)</f>
        <v>3.7857767794658117</v>
      </c>
      <c r="K722" s="786">
        <f>AVERAGEIFS(K$7:K$714,$C$7:$C$714,"="&amp;$A722)</f>
        <v>0.76341999999999988</v>
      </c>
      <c r="L722" s="790"/>
      <c r="M722" s="779">
        <f>AVERAGEIFS(M$7:M$714,$C$7:$C$714,"="&amp;$A722)</f>
        <v>3.0536799999999995</v>
      </c>
      <c r="N722" s="790"/>
      <c r="O722" s="786">
        <f>AVERAGEIFS(O$7:O$714,$C$7:$C$714,"="&amp;$A722)</f>
        <v>0.6961961499999999</v>
      </c>
      <c r="P722" s="790"/>
      <c r="Q722" s="790"/>
      <c r="R722" s="779">
        <f>AVERAGEIFS(R$7:R$714,$C$7:$C$714,"="&amp;$A722)</f>
        <v>9.2373904559582005</v>
      </c>
      <c r="S722" s="779">
        <f>AVERAGEIFS(S$7:S$714,$C$7:$C$714,"="&amp;$A722)</f>
        <v>10.719733312742868</v>
      </c>
      <c r="T722" s="779">
        <f>AVERAGEIFS(T$7:T$714,$C$7:$C$714,"="&amp;$A722)</f>
        <v>9.642415832638358</v>
      </c>
      <c r="U722" s="779">
        <f>AVERAGEIFS(U$7:U$714,$C$7:$C$714,"="&amp;$A722)</f>
        <v>10.134728270837876</v>
      </c>
      <c r="V722" s="779">
        <f>AVERAGEIFS(V$7:V$714,$C$7:$C$714,"="&amp;$A722)</f>
        <v>11.910043772763286</v>
      </c>
      <c r="W722" s="789">
        <f>AVERAGEIFS(W$7:W$714,$C$7:$C$714,"="&amp;$A722)</f>
        <v>0.63785918592492574</v>
      </c>
      <c r="X722" s="789">
        <f>AVERAGEIFS(X$7:X$714,$C$7:$C$714,"="&amp;$A722)</f>
        <v>0.63356930019452318</v>
      </c>
      <c r="Y722" s="624"/>
      <c r="Z722" s="779">
        <f>AVERAGEIFS(Z$7:Z$714,$C$7:$C$714,"="&amp;$A722)</f>
        <v>419.33882598968722</v>
      </c>
      <c r="AA722" s="779">
        <f>AVERAGEIFS(AA$7:AA$714,$C$7:$C$714,"="&amp;$A722)</f>
        <v>80.373175975352666</v>
      </c>
      <c r="AB722" s="779"/>
      <c r="AC722" s="779">
        <f>AVERAGEIFS(AC$7:AC$714,$C$7:$C$714,"="&amp;$A722)</f>
        <v>7.8239999999999998</v>
      </c>
      <c r="AD722" s="779">
        <f>AVERAGEIFS(AD$7:AD$714,$C$7:$C$714,"="&amp;$A722)</f>
        <v>4.665</v>
      </c>
      <c r="AE722" s="779">
        <f>AVERAGEIFS(AE$7:AE$714,$C$7:$C$714,"="&amp;$A722)</f>
        <v>1.7570000000000001</v>
      </c>
      <c r="AF722" s="779">
        <f>AVERAGEIFS(AF$7:AF$714,$C$7:$C$714,"="&amp;$A722)</f>
        <v>2.5699999999999994</v>
      </c>
      <c r="AG722" s="779">
        <f>AVERAGEIFS(AG$7:AG$714,$C$7:$C$714,"="&amp;$A722)</f>
        <v>12.080000000000002</v>
      </c>
      <c r="AH722" s="779">
        <f>AVERAGEIFS(AH$7:AH$714,$C$7:$C$714,"="&amp;$A722)</f>
        <v>49.16</v>
      </c>
      <c r="AI722" s="779">
        <f>AVERAGEIFS(AI$7:AI$714,$C$7:$C$714,"="&amp;$A722)</f>
        <v>5.0040000000000004</v>
      </c>
      <c r="AJ722" s="779">
        <f>AVERAGEIFS(AJ$7:AJ$714,$C$7:$C$714,"="&amp;$A722)</f>
        <v>17.279999999999998</v>
      </c>
      <c r="AK722" s="779">
        <f>AVERAGEIFS(AK$7:AK$714,$C$7:$C$714,"="&amp;$A722)</f>
        <v>5.9333333333333336</v>
      </c>
      <c r="AL722" s="913">
        <f>AVERAGEIFS(AL$7:AL$714,$C$7:$C$714,"="&amp;$A722)</f>
        <v>39124</v>
      </c>
      <c r="AM722" s="779">
        <f>AVERAGEIFS(AM$7:AM$714,$C$7:$C$714,"="&amp;$A722)</f>
        <v>1.1189999999999998</v>
      </c>
      <c r="AN722" s="898">
        <f>AVERAGEIFS(AN$7:AN$714,$C$7:$C$714,"="&amp;$A722)</f>
        <v>1.45</v>
      </c>
      <c r="AO722" s="779">
        <f>AVERAGEIFS(AO$7:AO$714,$C$7:$C$714,"="&amp;$A722)</f>
        <v>-65.891188873721575</v>
      </c>
      <c r="AP722" s="779">
        <f>AVERAGEIFS(AP$7:AP$714,$C$7:$C$714,"="&amp;$A722)</f>
        <v>13.920505050303689</v>
      </c>
      <c r="AQ722" s="898">
        <f>AVERAGEIFS(AQ$7:AQ$714,$C$7:$C$714,"="&amp;$A722)</f>
        <v>40.117603645970185</v>
      </c>
      <c r="AR722" s="779">
        <f>AVERAGEIFS(AR$7:AR$714,$C$7:$C$714,"="&amp;$A722)</f>
        <v>2.9042760344999996</v>
      </c>
      <c r="AS722" s="779">
        <f>AVERAGEIFS(AS$7:AS$714,$C$7:$C$714,"="&amp;$A722)</f>
        <v>3.0776337254580999</v>
      </c>
      <c r="AT722" s="779">
        <f>AVERAGEIFS(AT$7:AT$714,$C$7:$C$714,"="&amp;$A722)</f>
        <v>3.269853437231133</v>
      </c>
      <c r="AU722" s="779">
        <f>AVERAGEIFS(AU$7:AU$714,$C$7:$C$714,"="&amp;$A722)</f>
        <v>3.4784820821818796</v>
      </c>
      <c r="AV722" s="779">
        <f>AVERAGEIFS(AV$7:AV$714,$C$7:$C$714,"="&amp;$A722)</f>
        <v>3.7050267408265602</v>
      </c>
      <c r="AW722" s="779">
        <f>AVERAGEIFS(AW$7:AW$714,$C$7:$C$714,"="&amp;$A722)</f>
        <v>16.435272020197672</v>
      </c>
      <c r="AX722" s="898">
        <f>AVERAGEIFS(AX$7:AX$714,$C$7:$C$714,"="&amp;$A722)</f>
        <v>20.175422697398123</v>
      </c>
      <c r="AY722" s="779">
        <f>AVERAGEIFS(AY$7:AY$714,$C$7:$C$714,"="&amp;$A722)</f>
        <v>0.91100000000000014</v>
      </c>
      <c r="AZ722" s="779">
        <f>AVERAGEIFS(AZ$7:AZ$714,$C$7:$C$714,"="&amp;$A722)</f>
        <v>26.603000000000002</v>
      </c>
      <c r="BA722" s="779">
        <f>AVERAGEIFS(BA$7:BA$714,$C$7:$C$714,"="&amp;$A722)</f>
        <v>-24.721</v>
      </c>
      <c r="BB722" s="779">
        <f>AVERAGEIFS(BB$7:BB$714,$C$7:$C$714,"="&amp;$A722)</f>
        <v>-1.7870000000000001</v>
      </c>
      <c r="BC722" s="898">
        <f>AVERAGEIFS(BC$7:BC$714,$C$7:$C$714,"="&amp;$A722)</f>
        <v>-2.9559999999999995</v>
      </c>
      <c r="BD722" s="779"/>
      <c r="BE722" s="672">
        <f>AVERAGEIFS(BE$7:BE$714,$C$7:$C$714,"="&amp;$A722)</f>
        <v>2006.1</v>
      </c>
      <c r="BF722" s="779">
        <f>AVERAGEIFS(BF$7:BF$714,$C$7:$C$714,"="&amp;$A722)</f>
        <v>1.8</v>
      </c>
      <c r="BG722" s="779">
        <f>AVERAGEIFS(BG$7:BG$714,$C$7:$C$714,"="&amp;$A722)</f>
        <v>5.07</v>
      </c>
      <c r="BH722" s="516"/>
      <c r="BI722" s="516"/>
    </row>
    <row r="723" spans="1:61" x14ac:dyDescent="0.2">
      <c r="A723" s="820" t="s">
        <v>244</v>
      </c>
      <c r="B723" s="624">
        <f>COUNTIF($C$7:$C$714,"="&amp;$A723)</f>
        <v>41</v>
      </c>
      <c r="C723" s="820"/>
      <c r="E723" s="790">
        <f>AVERAGEIFS($E$7:$E$714,$C$7:$C$714,"="&amp;$A723)</f>
        <v>16.682926829268293</v>
      </c>
      <c r="I723" s="895">
        <f>AVERAGEIFS(I$7:I$714,$C$7:$C$714,"="&amp;$A723)</f>
        <v>143.87585365853661</v>
      </c>
      <c r="J723" s="779">
        <f>AVERAGEIFS(J$7:J$714,$C$7:$C$714,"="&amp;$A723)</f>
        <v>2.2619593514026231</v>
      </c>
      <c r="K723" s="786">
        <f>AVERAGEIFS(K$7:K$714,$C$7:$C$714,"="&amp;$A723)</f>
        <v>0.6461341463414636</v>
      </c>
      <c r="L723" s="790"/>
      <c r="M723" s="779">
        <f>AVERAGEIFS(M$7:M$714,$C$7:$C$714,"="&amp;$A723)</f>
        <v>2.5322926829268297</v>
      </c>
      <c r="N723" s="790"/>
      <c r="O723" s="786">
        <f>AVERAGEIFS(O$7:O$714,$C$7:$C$714,"="&amp;$A723)</f>
        <v>0.57510975609756099</v>
      </c>
      <c r="P723" s="790"/>
      <c r="Q723" s="790"/>
      <c r="R723" s="779">
        <f>AVERAGEIFS(R$7:R$714,$C$7:$C$714,"="&amp;$A723)</f>
        <v>12.09955145673657</v>
      </c>
      <c r="S723" s="779">
        <f>AVERAGEIFS(S$7:S$714,$C$7:$C$714,"="&amp;$A723)</f>
        <v>18.077508842339903</v>
      </c>
      <c r="T723" s="779">
        <f>AVERAGEIFS(T$7:T$714,$C$7:$C$714,"="&amp;$A723)</f>
        <v>13.564660333159468</v>
      </c>
      <c r="U723" s="779">
        <f>AVERAGEIFS(U$7:U$714,$C$7:$C$714,"="&amp;$A723)</f>
        <v>14.872285862000705</v>
      </c>
      <c r="V723" s="779">
        <f>AVERAGEIFS(V$7:V$714,$C$7:$C$714,"="&amp;$A723)</f>
        <v>13.653842678055964</v>
      </c>
      <c r="W723" s="789">
        <f>AVERAGEIFS(W$7:W$714,$C$7:$C$714,"="&amp;$A723)</f>
        <v>0.96704265565712411</v>
      </c>
      <c r="X723" s="789">
        <f>AVERAGEIFS(X$7:X$714,$C$7:$C$714,"="&amp;$A723)</f>
        <v>1.057627116399394</v>
      </c>
      <c r="Y723" s="624"/>
      <c r="Z723" s="779">
        <f>AVERAGEIFS(Z$7:Z$714,$C$7:$C$714,"="&amp;$A723)</f>
        <v>43.51815898175613</v>
      </c>
      <c r="AA723" s="779">
        <f>AVERAGEIFS(AA$7:AA$714,$C$7:$C$714,"="&amp;$A723)</f>
        <v>20.479224256013204</v>
      </c>
      <c r="AB723" s="779"/>
      <c r="AC723" s="779">
        <f>AVERAGEIFS(AC$7:AC$714,$C$7:$C$714,"="&amp;$A723)</f>
        <v>9.1253658536585345</v>
      </c>
      <c r="AD723" s="779">
        <f>AVERAGEIFS(AD$7:AD$714,$C$7:$C$714,"="&amp;$A723)</f>
        <v>3.9970588235294127</v>
      </c>
      <c r="AE723" s="779">
        <f>AVERAGEIFS(AE$7:AE$714,$C$7:$C$714,"="&amp;$A723)</f>
        <v>2.0031707317073173</v>
      </c>
      <c r="AF723" s="779">
        <f>AVERAGEIFS(AF$7:AF$714,$C$7:$C$714,"="&amp;$A723)</f>
        <v>11.395882352941175</v>
      </c>
      <c r="AG723" s="779">
        <f>AVERAGEIFS(AG$7:AG$714,$C$7:$C$714,"="&amp;$A723)</f>
        <v>11.032500000000001</v>
      </c>
      <c r="AH723" s="779">
        <f>AVERAGEIFS(AH$7:AH$714,$C$7:$C$714,"="&amp;$A723)</f>
        <v>66.621951219512184</v>
      </c>
      <c r="AI723" s="779">
        <f>AVERAGEIFS(AI$7:AI$714,$C$7:$C$714,"="&amp;$A723)</f>
        <v>15.204146341463417</v>
      </c>
      <c r="AJ723" s="779">
        <f>AVERAGEIFS(AJ$7:AJ$714,$C$7:$C$714,"="&amp;$A723)</f>
        <v>18.441463414634146</v>
      </c>
      <c r="AK723" s="779">
        <f>AVERAGEIFS(AK$7:AK$714,$C$7:$C$714,"="&amp;$A723)</f>
        <v>8.7938461538461503</v>
      </c>
      <c r="AL723" s="913">
        <f>AVERAGEIFS(AL$7:AL$714,$C$7:$C$714,"="&amp;$A723)</f>
        <v>34045.167804878052</v>
      </c>
      <c r="AM723" s="779">
        <f>AVERAGEIFS(AM$7:AM$714,$C$7:$C$714,"="&amp;$A723)</f>
        <v>1.7002439024390246</v>
      </c>
      <c r="AN723" s="898">
        <f>AVERAGEIFS(AN$7:AN$714,$C$7:$C$714,"="&amp;$A723)</f>
        <v>2.1502941176470589</v>
      </c>
      <c r="AO723" s="779">
        <f>AVERAGEIFS(AO$7:AO$714,$C$7:$C$714,"="&amp;$A723)</f>
        <v>-3.2993685663306871</v>
      </c>
      <c r="AP723" s="779">
        <f>AVERAGEIFS(AP$7:AP$714,$C$7:$C$714,"="&amp;$A723)</f>
        <v>17.134245213403332</v>
      </c>
      <c r="AQ723" s="898">
        <f>AVERAGEIFS(AQ$7:AQ$714,$C$7:$C$714,"="&amp;$A723)</f>
        <v>110.99659036074729</v>
      </c>
      <c r="AR723" s="779">
        <f>AVERAGEIFS(AR$7:AR$714,$C$7:$C$714,"="&amp;$A723)</f>
        <v>2.5773993902439023</v>
      </c>
      <c r="AS723" s="779">
        <f>AVERAGEIFS(AS$7:AS$714,$C$7:$C$714,"="&amp;$A723)</f>
        <v>2.7760737075609754</v>
      </c>
      <c r="AT723" s="779">
        <f>AVERAGEIFS(AT$7:AT$714,$C$7:$C$714,"="&amp;$A723)</f>
        <v>2.9527353124149753</v>
      </c>
      <c r="AU723" s="779">
        <f>AVERAGEIFS(AU$7:AU$714,$C$7:$C$714,"="&amp;$A723)</f>
        <v>3.144254972837873</v>
      </c>
      <c r="AV723" s="779">
        <f>AVERAGEIFS(AV$7:AV$714,$C$7:$C$714,"="&amp;$A723)</f>
        <v>3.35197892644489</v>
      </c>
      <c r="AW723" s="779">
        <f>AVERAGEIFS(AW$7:AW$714,$C$7:$C$714,"="&amp;$A723)</f>
        <v>14.802442309502622</v>
      </c>
      <c r="AX723" s="898">
        <f>AVERAGEIFS(AX$7:AX$714,$C$7:$C$714,"="&amp;$A723)</f>
        <v>13.261819143442782</v>
      </c>
      <c r="AY723" s="779">
        <f>AVERAGEIFS(AY$7:AY$714,$C$7:$C$714,"="&amp;$A723)</f>
        <v>1.1353658536585365</v>
      </c>
      <c r="AZ723" s="779">
        <f>AVERAGEIFS(AZ$7:AZ$714,$C$7:$C$714,"="&amp;$A723)</f>
        <v>38.976097560975603</v>
      </c>
      <c r="BA723" s="779">
        <f>AVERAGEIFS(BA$7:BA$714,$C$7:$C$714,"="&amp;$A723)</f>
        <v>-15.989024390243907</v>
      </c>
      <c r="BB723" s="779">
        <f>AVERAGEIFS(BB$7:BB$714,$C$7:$C$714,"="&amp;$A723)</f>
        <v>0.68634146341463409</v>
      </c>
      <c r="BC723" s="898">
        <f>AVERAGEIFS(BC$7:BC$714,$C$7:$C$714,"="&amp;$A723)</f>
        <v>6.8014634146341457</v>
      </c>
      <c r="BD723" s="779"/>
      <c r="BE723" s="672">
        <f>AVERAGEIFS(BE$7:BE$714,$C$7:$C$714,"="&amp;$A723)</f>
        <v>2006.7317073170732</v>
      </c>
      <c r="BF723" s="779">
        <f>AVERAGEIFS(BF$7:BF$714,$C$7:$C$714,"="&amp;$A723)</f>
        <v>1.8536585365853659</v>
      </c>
      <c r="BG723" s="779">
        <f>AVERAGEIFS(BG$7:BG$714,$C$7:$C$714,"="&amp;$A723)</f>
        <v>11.34390243902439</v>
      </c>
      <c r="BH723" s="516"/>
      <c r="BI723" s="516"/>
    </row>
    <row r="724" spans="1:61" x14ac:dyDescent="0.2">
      <c r="A724" s="820" t="s">
        <v>127</v>
      </c>
      <c r="B724" s="624">
        <f>COUNTIF($C$7:$C$714,"="&amp;$A724)</f>
        <v>38</v>
      </c>
      <c r="C724" s="820"/>
      <c r="E724" s="790">
        <f>AVERAGEIFS($E$7:$E$714,$C$7:$C$714,"="&amp;$A724)</f>
        <v>31.789473684210527</v>
      </c>
      <c r="I724" s="895">
        <f>AVERAGEIFS(I$7:I$714,$C$7:$C$714,"="&amp;$A724)</f>
        <v>108.89289473684211</v>
      </c>
      <c r="J724" s="779">
        <f>AVERAGEIFS(J$7:J$714,$C$7:$C$714,"="&amp;$A724)</f>
        <v>2.7822216432179294</v>
      </c>
      <c r="K724" s="786">
        <f>AVERAGEIFS(K$7:K$714,$C$7:$C$714,"="&amp;$A724)</f>
        <v>0.63913947368421042</v>
      </c>
      <c r="L724" s="790"/>
      <c r="M724" s="779">
        <f>AVERAGEIFS(M$7:M$714,$C$7:$C$714,"="&amp;$A724)</f>
        <v>2.4973473684210523</v>
      </c>
      <c r="N724" s="790"/>
      <c r="O724" s="786">
        <f>AVERAGEIFS(O$7:O$714,$C$7:$C$714,"="&amp;$A724)</f>
        <v>0.60117575370464993</v>
      </c>
      <c r="P724" s="790"/>
      <c r="Q724" s="790"/>
      <c r="R724" s="779">
        <f>AVERAGEIFS(R$7:R$714,$C$7:$C$714,"="&amp;$A724)</f>
        <v>6.5164486383584554</v>
      </c>
      <c r="S724" s="779">
        <f>AVERAGEIFS(S$7:S$714,$C$7:$C$714,"="&amp;$A724)</f>
        <v>6.0886031186545768</v>
      </c>
      <c r="T724" s="779">
        <f>AVERAGEIFS(T$7:T$714,$C$7:$C$714,"="&amp;$A724)</f>
        <v>6.0910309885110134</v>
      </c>
      <c r="U724" s="779">
        <f>AVERAGEIFS(U$7:U$714,$C$7:$C$714,"="&amp;$A724)</f>
        <v>7.5537129299525967</v>
      </c>
      <c r="V724" s="779">
        <f>AVERAGEIFS(V$7:V$714,$C$7:$C$714,"="&amp;$A724)</f>
        <v>9.0079288087499521</v>
      </c>
      <c r="W724" s="789">
        <f>AVERAGEIFS(W$7:W$714,$C$7:$C$714,"="&amp;$A724)</f>
        <v>0.78920966936252557</v>
      </c>
      <c r="X724" s="789">
        <f>AVERAGEIFS(X$7:X$714,$C$7:$C$714,"="&amp;$A724)</f>
        <v>1.8404071959095818</v>
      </c>
      <c r="Y724" s="624"/>
      <c r="Z724" s="779">
        <f>AVERAGEIFS(Z$7:Z$714,$C$7:$C$714,"="&amp;$A724)</f>
        <v>88.670246003952755</v>
      </c>
      <c r="AA724" s="779">
        <f>AVERAGEIFS(AA$7:AA$714,$C$7:$C$714,"="&amp;$A724)</f>
        <v>44.330180888264181</v>
      </c>
      <c r="AB724" s="779"/>
      <c r="AC724" s="779">
        <f>AVERAGEIFS(AC$7:AC$714,$C$7:$C$714,"="&amp;$A724)</f>
        <v>4.0968421052631578</v>
      </c>
      <c r="AD724" s="779">
        <f>AVERAGEIFS(AD$7:AD$714,$C$7:$C$714,"="&amp;$A724)</f>
        <v>9.6337500000000009</v>
      </c>
      <c r="AE724" s="779">
        <f>AVERAGEIFS(AE$7:AE$714,$C$7:$C$714,"="&amp;$A724)</f>
        <v>2.3439473684210523</v>
      </c>
      <c r="AF724" s="779">
        <f>AVERAGEIFS(AF$7:AF$714,$C$7:$C$714,"="&amp;$A724)</f>
        <v>14.048055555555559</v>
      </c>
      <c r="AG724" s="779">
        <f>AVERAGEIFS(AG$7:AG$714,$C$7:$C$714,"="&amp;$A724)</f>
        <v>41.963157894736831</v>
      </c>
      <c r="AH724" s="779">
        <f>AVERAGEIFS(AH$7:AH$714,$C$7:$C$714,"="&amp;$A724)</f>
        <v>5.2131578947368409</v>
      </c>
      <c r="AI724" s="779">
        <f>AVERAGEIFS(AI$7:AI$714,$C$7:$C$714,"="&amp;$A724)</f>
        <v>10.222058823529414</v>
      </c>
      <c r="AJ724" s="779">
        <f>AVERAGEIFS(AJ$7:AJ$714,$C$7:$C$714,"="&amp;$A724)</f>
        <v>4.1184210526315796</v>
      </c>
      <c r="AK724" s="779">
        <f>AVERAGEIFS(AK$7:AK$714,$C$7:$C$714,"="&amp;$A724)</f>
        <v>8.2067647058823532</v>
      </c>
      <c r="AL724" s="913">
        <f>AVERAGEIFS(AL$7:AL$714,$C$7:$C$714,"="&amp;$A724)</f>
        <v>61387.134473684207</v>
      </c>
      <c r="AM724" s="779">
        <f>AVERAGEIFS(AM$7:AM$714,$C$7:$C$714,"="&amp;$A724)</f>
        <v>2.567368421052632</v>
      </c>
      <c r="AN724" s="898">
        <f>AVERAGEIFS(AN$7:AN$714,$C$7:$C$714,"="&amp;$A724)</f>
        <v>2.2577777777777777</v>
      </c>
      <c r="AO724" s="779">
        <f>AVERAGEIFS(AO$7:AO$714,$C$7:$C$714,"="&amp;$A724)</f>
        <v>-33.977703354781873</v>
      </c>
      <c r="AP724" s="779">
        <f>AVERAGEIFS(AP$7:AP$714,$C$7:$C$714,"="&amp;$A724)</f>
        <v>10.335934573170528</v>
      </c>
      <c r="AQ724" s="898">
        <f>AVERAGEIFS(AQ$7:AQ$714,$C$7:$C$714,"="&amp;$A724)</f>
        <v>267.70777170276716</v>
      </c>
      <c r="AR724" s="779">
        <f>AVERAGEIFS(AR$7:AR$714,$C$7:$C$714,"="&amp;$A724)</f>
        <v>2.5097056897291767</v>
      </c>
      <c r="AS724" s="779">
        <f>AVERAGEIFS(AS$7:AS$714,$C$7:$C$714,"="&amp;$A724)</f>
        <v>2.718820152607369</v>
      </c>
      <c r="AT724" s="779">
        <f>AVERAGEIFS(AT$7:AT$714,$C$7:$C$714,"="&amp;$A724)</f>
        <v>2.9012470062720737</v>
      </c>
      <c r="AU724" s="779">
        <f>AVERAGEIFS(AU$7:AU$714,$C$7:$C$714,"="&amp;$A724)</f>
        <v>3.0983653727148011</v>
      </c>
      <c r="AV724" s="779">
        <f>AVERAGEIFS(AV$7:AV$714,$C$7:$C$714,"="&amp;$A724)</f>
        <v>3.3114662823796706</v>
      </c>
      <c r="AW724" s="779">
        <f>AVERAGEIFS(AW$7:AW$714,$C$7:$C$714,"="&amp;$A724)</f>
        <v>14.539604503703087</v>
      </c>
      <c r="AX724" s="898">
        <f>AVERAGEIFS(AX$7:AX$714,$C$7:$C$714,"="&amp;$A724)</f>
        <v>15.966133781011294</v>
      </c>
      <c r="AY724" s="779">
        <f>AVERAGEIFS(AY$7:AY$714,$C$7:$C$714,"="&amp;$A724)</f>
        <v>0.56105263157894747</v>
      </c>
      <c r="AZ724" s="779">
        <f>AVERAGEIFS(AZ$7:AZ$714,$C$7:$C$714,"="&amp;$A724)</f>
        <v>21.170263157894738</v>
      </c>
      <c r="BA724" s="779">
        <f>AVERAGEIFS(BA$7:BA$714,$C$7:$C$714,"="&amp;$A724)</f>
        <v>-15.940000000000001</v>
      </c>
      <c r="BB724" s="779">
        <f>AVERAGEIFS(BB$7:BB$714,$C$7:$C$714,"="&amp;$A724)</f>
        <v>-2.1960526315789473</v>
      </c>
      <c r="BC724" s="898">
        <f>AVERAGEIFS(BC$7:BC$714,$C$7:$C$714,"="&amp;$A724)</f>
        <v>-0.50105263157894731</v>
      </c>
      <c r="BD724" s="779"/>
      <c r="BE724" s="672">
        <f>AVERAGEIFS(BE$7:BE$714,$C$7:$C$714,"="&amp;$A724)</f>
        <v>1991.5</v>
      </c>
      <c r="BF724" s="779">
        <f>AVERAGEIFS(BF$7:BF$714,$C$7:$C$714,"="&amp;$A724)</f>
        <v>3.6578947368421053</v>
      </c>
      <c r="BG724" s="779">
        <f>AVERAGEIFS(BG$7:BG$714,$C$7:$C$714,"="&amp;$A724)</f>
        <v>8.3710526315789426</v>
      </c>
      <c r="BH724" s="516"/>
      <c r="BI724" s="516"/>
    </row>
    <row r="725" spans="1:61" x14ac:dyDescent="0.2">
      <c r="A725" s="820" t="s">
        <v>177</v>
      </c>
      <c r="B725" s="624">
        <f>COUNTIF($C$7:$C$714,"="&amp;$A725)</f>
        <v>18</v>
      </c>
      <c r="C725" s="820"/>
      <c r="E725" s="790">
        <f>AVERAGEIFS($E$7:$E$714,$C$7:$C$714,"="&amp;$A725)</f>
        <v>14.944444444444445</v>
      </c>
      <c r="I725" s="895">
        <f>AVERAGEIFS(I$7:I$714,$C$7:$C$714,"="&amp;$A725)</f>
        <v>161.33666666666667</v>
      </c>
      <c r="J725" s="779">
        <f>AVERAGEIFS(J$7:J$714,$C$7:$C$714,"="&amp;$A725)</f>
        <v>5.1352165889433685</v>
      </c>
      <c r="K725" s="786">
        <f>AVERAGEIFS(K$7:K$714,$C$7:$C$714,"="&amp;$A725)</f>
        <v>0.86497777777777785</v>
      </c>
      <c r="L725" s="790"/>
      <c r="M725" s="779">
        <f>AVERAGEIFS(M$7:M$714,$C$7:$C$714,"="&amp;$A725)</f>
        <v>3.4599111111111114</v>
      </c>
      <c r="N725" s="790"/>
      <c r="O725" s="786">
        <f>AVERAGEIFS(O$7:O$714,$C$7:$C$714,"="&amp;$A725)</f>
        <v>0.8112611111111111</v>
      </c>
      <c r="P725" s="790"/>
      <c r="Q725" s="790"/>
      <c r="R725" s="779">
        <f>AVERAGEIFS(R$7:R$714,$C$7:$C$714,"="&amp;$A725)</f>
        <v>7.4770462557607953</v>
      </c>
      <c r="S725" s="779">
        <f>AVERAGEIFS(S$7:S$714,$C$7:$C$714,"="&amp;$A725)</f>
        <v>15.428879639142833</v>
      </c>
      <c r="T725" s="779">
        <f>AVERAGEIFS(T$7:T$714,$C$7:$C$714,"="&amp;$A725)</f>
        <v>16.12300339873762</v>
      </c>
      <c r="U725" s="779">
        <f>AVERAGEIFS(U$7:U$714,$C$7:$C$714,"="&amp;$A725)</f>
        <v>17.832888823103026</v>
      </c>
      <c r="V725" s="779">
        <f>AVERAGEIFS(V$7:V$714,$C$7:$C$714,"="&amp;$A725)</f>
        <v>13.05691645362616</v>
      </c>
      <c r="W725" s="789">
        <f>AVERAGEIFS(W$7:W$714,$C$7:$C$714,"="&amp;$A725)</f>
        <v>1.1444987294650337</v>
      </c>
      <c r="X725" s="789">
        <f>AVERAGEIFS(X$7:X$714,$C$7:$C$714,"="&amp;$A725)</f>
        <v>0.64959552696194311</v>
      </c>
      <c r="Y725" s="624"/>
      <c r="Z725" s="779">
        <f>AVERAGEIFS(Z$7:Z$714,$C$7:$C$714,"="&amp;$A725)</f>
        <v>57.70213362586702</v>
      </c>
      <c r="AA725" s="779">
        <f>AVERAGEIFS(AA$7:AA$714,$C$7:$C$714,"="&amp;$A725)</f>
        <v>11.415697560619506</v>
      </c>
      <c r="AB725" s="779"/>
      <c r="AC725" s="779">
        <f>AVERAGEIFS(AC$7:AC$714,$C$7:$C$714,"="&amp;$A725)</f>
        <v>10.715555555555556</v>
      </c>
      <c r="AD725" s="779">
        <f>AVERAGEIFS(AD$7:AD$714,$C$7:$C$714,"="&amp;$A725)</f>
        <v>1.5725</v>
      </c>
      <c r="AE725" s="779">
        <f>AVERAGEIFS(AE$7:AE$714,$C$7:$C$714,"="&amp;$A725)</f>
        <v>3.2844444444444449</v>
      </c>
      <c r="AF725" s="779">
        <f>AVERAGEIFS(AF$7:AF$714,$C$7:$C$714,"="&amp;$A725)</f>
        <v>3.805625</v>
      </c>
      <c r="AG725" s="779">
        <f>AVERAGEIFS(AG$7:AG$714,$C$7:$C$714,"="&amp;$A725)</f>
        <v>15.018749999999997</v>
      </c>
      <c r="AH725" s="779">
        <f>AVERAGEIFS(AH$7:AH$714,$C$7:$C$714,"="&amp;$A725)</f>
        <v>148.95555555555558</v>
      </c>
      <c r="AI725" s="779">
        <f>AVERAGEIFS(AI$7:AI$714,$C$7:$C$714,"="&amp;$A725)</f>
        <v>23.449999999999996</v>
      </c>
      <c r="AJ725" s="779">
        <f>AVERAGEIFS(AJ$7:AJ$714,$C$7:$C$714,"="&amp;$A725)</f>
        <v>25.664444444444449</v>
      </c>
      <c r="AK725" s="779">
        <f>AVERAGEIFS(AK$7:AK$714,$C$7:$C$714,"="&amp;$A725)</f>
        <v>11.19375</v>
      </c>
      <c r="AL725" s="913">
        <f>AVERAGEIFS(AL$7:AL$714,$C$7:$C$714,"="&amp;$A725)</f>
        <v>71257.927222222221</v>
      </c>
      <c r="AM725" s="779">
        <f>AVERAGEIFS(AM$7:AM$714,$C$7:$C$714,"="&amp;$A725)</f>
        <v>5.2749999999999977</v>
      </c>
      <c r="AN725" s="898">
        <f>AVERAGEIFS(AN$7:AN$714,$C$7:$C$714,"="&amp;$A725)</f>
        <v>1.6512500000000001</v>
      </c>
      <c r="AO725" s="779">
        <f>AVERAGEIFS(AO$7:AO$714,$C$7:$C$714,"="&amp;$A725)</f>
        <v>11.697556691211707</v>
      </c>
      <c r="AP725" s="779">
        <f>AVERAGEIFS(AP$7:AP$714,$C$7:$C$714,"="&amp;$A725)</f>
        <v>23.136277919253374</v>
      </c>
      <c r="AQ725" s="898">
        <f>AVERAGEIFS(AQ$7:AQ$714,$C$7:$C$714,"="&amp;$A725)</f>
        <v>28.803827945180323</v>
      </c>
      <c r="AR725" s="779">
        <f>AVERAGEIFS(AR$7:AR$714,$C$7:$C$714,"="&amp;$A725)</f>
        <v>3.5160777777777787</v>
      </c>
      <c r="AS725" s="779">
        <f>AVERAGEIFS(AS$7:AS$714,$C$7:$C$714,"="&amp;$A725)</f>
        <v>3.6466957222222232</v>
      </c>
      <c r="AT725" s="779">
        <f>AVERAGEIFS(AT$7:AT$714,$C$7:$C$714,"="&amp;$A725)</f>
        <v>3.9167905518477784</v>
      </c>
      <c r="AU725" s="779">
        <f>AVERAGEIFS(AU$7:AU$714,$C$7:$C$714,"="&amp;$A725)</f>
        <v>4.2113488064759643</v>
      </c>
      <c r="AV725" s="779">
        <f>AVERAGEIFS(AV$7:AV$714,$C$7:$C$714,"="&amp;$A725)</f>
        <v>4.5327024896592585</v>
      </c>
      <c r="AW725" s="779">
        <f>AVERAGEIFS(AW$7:AW$714,$C$7:$C$714,"="&amp;$A725)</f>
        <v>19.823615347983004</v>
      </c>
      <c r="AX725" s="898">
        <f>AVERAGEIFS(AX$7:AX$714,$C$7:$C$714,"="&amp;$A725)</f>
        <v>29.741293377383279</v>
      </c>
      <c r="AY725" s="779">
        <f>AVERAGEIFS(AY$7:AY$714,$C$7:$C$714,"="&amp;$A725)</f>
        <v>1.2811764705882354</v>
      </c>
      <c r="AZ725" s="779">
        <f>AVERAGEIFS(AZ$7:AZ$714,$C$7:$C$714,"="&amp;$A725)</f>
        <v>25.803888888888885</v>
      </c>
      <c r="BA725" s="779">
        <f>AVERAGEIFS(BA$7:BA$714,$C$7:$C$714,"="&amp;$A725)</f>
        <v>-21.224444444444444</v>
      </c>
      <c r="BB725" s="779">
        <f>AVERAGEIFS(BB$7:BB$714,$C$7:$C$714,"="&amp;$A725)</f>
        <v>-4.0933333333333337</v>
      </c>
      <c r="BC725" s="898">
        <f>AVERAGEIFS(BC$7:BC$714,$C$7:$C$714,"="&amp;$A725)</f>
        <v>-4.1533333333333333</v>
      </c>
      <c r="BD725" s="779"/>
      <c r="BE725" s="672">
        <f>AVERAGEIFS(BE$7:BE$714,$C$7:$C$714,"="&amp;$A725)</f>
        <v>2008.5555555555557</v>
      </c>
      <c r="BF725" s="779">
        <f>AVERAGEIFS(BF$7:BF$714,$C$7:$C$714,"="&amp;$A725)</f>
        <v>1.7777777777777777</v>
      </c>
      <c r="BG725" s="779">
        <f>AVERAGEIFS(BG$7:BG$714,$C$7:$C$714,"="&amp;$A725)</f>
        <v>12.806250000000002</v>
      </c>
      <c r="BH725" s="516"/>
      <c r="BI725" s="516"/>
    </row>
    <row r="726" spans="1:61" x14ac:dyDescent="0.2">
      <c r="A726" s="820" t="s">
        <v>107</v>
      </c>
      <c r="B726" s="624">
        <f>COUNTIF($C$7:$C$714,"="&amp;$A726)</f>
        <v>268</v>
      </c>
      <c r="C726" s="820"/>
      <c r="E726" s="790">
        <f>AVERAGEIFS($E$7:$E$714,$C$7:$C$714,"="&amp;$A726)</f>
        <v>14.667910447761194</v>
      </c>
      <c r="I726" s="895">
        <f>AVERAGEIFS(I$7:I$714,$C$7:$C$714,"="&amp;$A726)</f>
        <v>74.250783582089554</v>
      </c>
      <c r="J726" s="779">
        <f>AVERAGEIFS(J$7:J$714,$C$7:$C$714,"="&amp;$A726)</f>
        <v>3.0845344606425145</v>
      </c>
      <c r="K726" s="786">
        <f>AVERAGEIFS(K$7:K$714,$C$7:$C$714,"="&amp;$A726)</f>
        <v>0.48000634328358172</v>
      </c>
      <c r="L726" s="790"/>
      <c r="M726" s="779">
        <f>AVERAGEIFS(M$7:M$714,$C$7:$C$714,"="&amp;$A726)</f>
        <v>1.7687567164179092</v>
      </c>
      <c r="N726" s="790"/>
      <c r="O726" s="786">
        <f>AVERAGEIFS(O$7:O$714,$C$7:$C$714,"="&amp;$A726)</f>
        <v>0.44858644278606963</v>
      </c>
      <c r="P726" s="790"/>
      <c r="Q726" s="790"/>
      <c r="R726" s="779">
        <f>AVERAGEIFS(R$7:R$714,$C$7:$C$714,"="&amp;$A726)</f>
        <v>7.8655224776810178</v>
      </c>
      <c r="S726" s="779">
        <f>AVERAGEIFS(S$7:S$714,$C$7:$C$714,"="&amp;$A726)</f>
        <v>11.166222294522333</v>
      </c>
      <c r="T726" s="779">
        <f>AVERAGEIFS(T$7:T$714,$C$7:$C$714,"="&amp;$A726)</f>
        <v>10.328312061722897</v>
      </c>
      <c r="U726" s="779">
        <f>AVERAGEIFS(U$7:U$714,$C$7:$C$714,"="&amp;$A726)</f>
        <v>11.699443719020186</v>
      </c>
      <c r="V726" s="779">
        <f>AVERAGEIFS(V$7:V$714,$C$7:$C$714,"="&amp;$A726)</f>
        <v>10.990319397265177</v>
      </c>
      <c r="W726" s="789">
        <f>AVERAGEIFS(W$7:W$714,$C$7:$C$714,"="&amp;$A726)</f>
        <v>1.0670863966904651</v>
      </c>
      <c r="X726" s="789">
        <f>AVERAGEIFS(X$7:X$714,$C$7:$C$714,"="&amp;$A726)</f>
        <v>1.2310992689189932</v>
      </c>
      <c r="Y726" s="624"/>
      <c r="Z726" s="779">
        <f>AVERAGEIFS(Z$7:Z$714,$C$7:$C$714,"="&amp;$A726)</f>
        <v>90.077854150070408</v>
      </c>
      <c r="AA726" s="779">
        <f>AVERAGEIFS(AA$7:AA$714,$C$7:$C$714,"="&amp;$A726)</f>
        <v>22.968214770490611</v>
      </c>
      <c r="AB726" s="779"/>
      <c r="AC726" s="779">
        <f>AVERAGEIFS(AC$7:AC$714,$C$7:$C$714,"="&amp;$A726)</f>
        <v>4.5521074380165274</v>
      </c>
      <c r="AD726" s="779">
        <f>AVERAGEIFS(AD$7:AD$714,$C$7:$C$714,"="&amp;$A726)</f>
        <v>3.8453892215568866</v>
      </c>
      <c r="AE726" s="779">
        <f>AVERAGEIFS(AE$7:AE$714,$C$7:$C$714,"="&amp;$A726)</f>
        <v>3.8797933884297513</v>
      </c>
      <c r="AF726" s="779">
        <f>AVERAGEIFS(AF$7:AF$714,$C$7:$C$714,"="&amp;$A726)</f>
        <v>2.5750416666666665</v>
      </c>
      <c r="AG726" s="779">
        <f>AVERAGEIFS(AG$7:AG$714,$C$7:$C$714,"="&amp;$A726)</f>
        <v>14.274117647058834</v>
      </c>
      <c r="AH726" s="779">
        <f>AVERAGEIFS(AH$7:AH$714,$C$7:$C$714,"="&amp;$A726)</f>
        <v>48.871008403361387</v>
      </c>
      <c r="AI726" s="779">
        <f>AVERAGEIFS(AI$7:AI$714,$C$7:$C$714,"="&amp;$A726)</f>
        <v>7.5110550458715544</v>
      </c>
      <c r="AJ726" s="779">
        <f>AVERAGEIFS(AJ$7:AJ$714,$C$7:$C$714,"="&amp;$A726)</f>
        <v>14.925991561181444</v>
      </c>
      <c r="AK726" s="779">
        <f>AVERAGEIFS(AK$7:AK$714,$C$7:$C$714,"="&amp;$A726)</f>
        <v>8.3241304347826102</v>
      </c>
      <c r="AL726" s="913">
        <f>AVERAGEIFS(AL$7:AL$714,$C$7:$C$714,"="&amp;$A726)</f>
        <v>15010.105413223138</v>
      </c>
      <c r="AM726" s="779">
        <f>AVERAGEIFS(AM$7:AM$714,$C$7:$C$714,"="&amp;$A726)</f>
        <v>3.5042148760330605</v>
      </c>
      <c r="AN726" s="898">
        <f>AVERAGEIFS(AN$7:AN$714,$C$7:$C$714,"="&amp;$A726)</f>
        <v>1.3105982905982907</v>
      </c>
      <c r="AO726" s="779">
        <f>AVERAGEIFS(AO$7:AO$714,$C$7:$C$714,"="&amp;$A726)</f>
        <v>-8.3130671293571954</v>
      </c>
      <c r="AP726" s="779">
        <f>AVERAGEIFS(AP$7:AP$714,$C$7:$C$714,"="&amp;$A726)</f>
        <v>14.808626203704193</v>
      </c>
      <c r="AQ726" s="898">
        <f>AVERAGEIFS(AQ$7:AQ$714,$C$7:$C$714,"="&amp;$A726)</f>
        <v>18.284007508688678</v>
      </c>
      <c r="AR726" s="779">
        <f>AVERAGEIFS(AR$7:AR$714,$C$7:$C$714,"="&amp;$A726)</f>
        <v>1.7818312172885573</v>
      </c>
      <c r="AS726" s="779">
        <f>AVERAGEIFS(AS$7:AS$714,$C$7:$C$714,"="&amp;$A726)</f>
        <v>1.8827536001835683</v>
      </c>
      <c r="AT726" s="779">
        <f>AVERAGEIFS(AT$7:AT$714,$C$7:$C$714,"="&amp;$A726)</f>
        <v>1.9932184758682681</v>
      </c>
      <c r="AU726" s="779">
        <f>AVERAGEIFS(AU$7:AU$714,$C$7:$C$714,"="&amp;$A726)</f>
        <v>2.112159335047199</v>
      </c>
      <c r="AV726" s="779">
        <f>AVERAGEIFS(AV$7:AV$714,$C$7:$C$714,"="&amp;$A726)</f>
        <v>2.240311527615551</v>
      </c>
      <c r="AW726" s="779">
        <f>AVERAGEIFS(AW$7:AW$714,$C$7:$C$714,"="&amp;$A726)</f>
        <v>10.010274156003147</v>
      </c>
      <c r="AX726" s="898">
        <f>AVERAGEIFS(AX$7:AX$714,$C$7:$C$714,"="&amp;$A726)</f>
        <v>17.416986722732258</v>
      </c>
      <c r="AY726" s="779">
        <f>AVERAGEIFS(AY$7:AY$714,$C$7:$C$714,"="&amp;$A726)</f>
        <v>0.86853556485355654</v>
      </c>
      <c r="AZ726" s="779">
        <f>AVERAGEIFS(AZ$7:AZ$714,$C$7:$C$714,"="&amp;$A726)</f>
        <v>22.722080147310745</v>
      </c>
      <c r="BA726" s="779">
        <f>AVERAGEIFS(BA$7:BA$714,$C$7:$C$714,"="&amp;$A726)</f>
        <v>-14.640846195232685</v>
      </c>
      <c r="BB726" s="779">
        <f>AVERAGEIFS(BB$7:BB$714,$C$7:$C$714,"="&amp;$A726)</f>
        <v>0.65881963218567174</v>
      </c>
      <c r="BC726" s="898">
        <f>AVERAGEIFS(BC$7:BC$714,$C$7:$C$714,"="&amp;$A726)</f>
        <v>2.7322443129023659</v>
      </c>
      <c r="BD726" s="779"/>
      <c r="BE726" s="672">
        <f>AVERAGEIFS(BE$7:BE$714,$C$7:$C$714,"="&amp;$A726)</f>
        <v>2008.8544776119404</v>
      </c>
      <c r="BF726" s="779">
        <f>AVERAGEIFS(BF$7:BF$714,$C$7:$C$714,"="&amp;$A726)</f>
        <v>1.5283018867924529</v>
      </c>
      <c r="BG726" s="779">
        <f>AVERAGEIFS(BG$7:BG$714,$C$7:$C$714,"="&amp;$A726)</f>
        <v>2.3513924050632911</v>
      </c>
      <c r="BH726" s="516"/>
      <c r="BI726" s="516"/>
    </row>
    <row r="727" spans="1:61" x14ac:dyDescent="0.2">
      <c r="A727" s="820" t="s">
        <v>152</v>
      </c>
      <c r="B727" s="624">
        <f>COUNTIF($C$7:$C$714,"="&amp;$A727)</f>
        <v>34</v>
      </c>
      <c r="C727" s="820"/>
      <c r="E727" s="790">
        <f>AVERAGEIFS($E$7:$E$714,$C$7:$C$714,"="&amp;$A727)</f>
        <v>17.823529411764707</v>
      </c>
      <c r="I727" s="895">
        <f>AVERAGEIFS(I$7:I$714,$C$7:$C$714,"="&amp;$A727)</f>
        <v>212.98058823529411</v>
      </c>
      <c r="J727" s="779">
        <f>AVERAGEIFS(J$7:J$714,$C$7:$C$714,"="&amp;$A727)</f>
        <v>1.7501008714701667</v>
      </c>
      <c r="K727" s="786">
        <f>AVERAGEIFS(K$7:K$714,$C$7:$C$714,"="&amp;$A727)</f>
        <v>0.68988823529411758</v>
      </c>
      <c r="L727" s="790"/>
      <c r="M727" s="779">
        <f>AVERAGEIFS(M$7:M$714,$C$7:$C$714,"="&amp;$A727)</f>
        <v>2.7595529411764703</v>
      </c>
      <c r="N727" s="790"/>
      <c r="O727" s="786">
        <f>AVERAGEIFS(O$7:O$714,$C$7:$C$714,"="&amp;$A727)</f>
        <v>0.63406764705882357</v>
      </c>
      <c r="P727" s="790"/>
      <c r="Q727" s="790"/>
      <c r="R727" s="779">
        <f>AVERAGEIFS(R$7:R$714,$C$7:$C$714,"="&amp;$A727)</f>
        <v>8.1183531643264413</v>
      </c>
      <c r="S727" s="779">
        <f>AVERAGEIFS(S$7:S$714,$C$7:$C$714,"="&amp;$A727)</f>
        <v>9.3477210210691588</v>
      </c>
      <c r="T727" s="779">
        <f>AVERAGEIFS(T$7:T$714,$C$7:$C$714,"="&amp;$A727)</f>
        <v>9.3938082502113751</v>
      </c>
      <c r="U727" s="779">
        <f>AVERAGEIFS(U$7:U$714,$C$7:$C$714,"="&amp;$A727)</f>
        <v>9.9416283707687558</v>
      </c>
      <c r="V727" s="779">
        <f>AVERAGEIFS(V$7:V$714,$C$7:$C$714,"="&amp;$A727)</f>
        <v>11.112666197217038</v>
      </c>
      <c r="W727" s="789">
        <f>AVERAGEIFS(W$7:W$714,$C$7:$C$714,"="&amp;$A727)</f>
        <v>0.88506380842427645</v>
      </c>
      <c r="X727" s="789">
        <f>AVERAGEIFS(X$7:X$714,$C$7:$C$714,"="&amp;$A727)</f>
        <v>1.1078183401146173</v>
      </c>
      <c r="Y727" s="624"/>
      <c r="Z727" s="779">
        <f>AVERAGEIFS(Z$7:Z$714,$C$7:$C$714,"="&amp;$A727)</f>
        <v>41.176165394168571</v>
      </c>
      <c r="AA727" s="779">
        <f>AVERAGEIFS(AA$7:AA$714,$C$7:$C$714,"="&amp;$A727)</f>
        <v>27.656199118581227</v>
      </c>
      <c r="AB727" s="779"/>
      <c r="AC727" s="779">
        <f>AVERAGEIFS(AC$7:AC$714,$C$7:$C$714,"="&amp;$A727)</f>
        <v>7.5035294117647062</v>
      </c>
      <c r="AD727" s="779">
        <f>AVERAGEIFS(AD$7:AD$714,$C$7:$C$714,"="&amp;$A727)</f>
        <v>4.8208333333333337</v>
      </c>
      <c r="AE727" s="779">
        <f>AVERAGEIFS(AE$7:AE$714,$C$7:$C$714,"="&amp;$A727)</f>
        <v>4.0047058823529413</v>
      </c>
      <c r="AF727" s="779">
        <f>AVERAGEIFS(AF$7:AF$714,$C$7:$C$714,"="&amp;$A727)</f>
        <v>7.0812903225806441</v>
      </c>
      <c r="AG727" s="779">
        <f>AVERAGEIFS(AG$7:AG$714,$C$7:$C$714,"="&amp;$A727)</f>
        <v>24.484375</v>
      </c>
      <c r="AH727" s="779">
        <f>AVERAGEIFS(AH$7:AH$714,$C$7:$C$714,"="&amp;$A727)</f>
        <v>4.4794117647058727</v>
      </c>
      <c r="AI727" s="779">
        <f>AVERAGEIFS(AI$7:AI$714,$C$7:$C$714,"="&amp;$A727)</f>
        <v>11.295937499999999</v>
      </c>
      <c r="AJ727" s="779">
        <f>AVERAGEIFS(AJ$7:AJ$714,$C$7:$C$714,"="&amp;$A727)</f>
        <v>12.241176470588236</v>
      </c>
      <c r="AK727" s="779">
        <f>AVERAGEIFS(AK$7:AK$714,$C$7:$C$714,"="&amp;$A727)</f>
        <v>7.788125</v>
      </c>
      <c r="AL727" s="913">
        <f>AVERAGEIFS(AL$7:AL$714,$C$7:$C$714,"="&amp;$A727)</f>
        <v>109707.40705882352</v>
      </c>
      <c r="AM727" s="779">
        <f>AVERAGEIFS(AM$7:AM$714,$C$7:$C$714,"="&amp;$A727)</f>
        <v>1.4320588235294121</v>
      </c>
      <c r="AN727" s="898">
        <f>AVERAGEIFS(AN$7:AN$714,$C$7:$C$714,"="&amp;$A727)</f>
        <v>1.1016129032258064</v>
      </c>
      <c r="AO727" s="779">
        <f>AVERAGEIFS(AO$7:AO$714,$C$7:$C$714,"="&amp;$A727)</f>
        <v>-15.782260736242472</v>
      </c>
      <c r="AP727" s="779">
        <f>AVERAGEIFS(AP$7:AP$714,$C$7:$C$714,"="&amp;$A727)</f>
        <v>11.69172924223893</v>
      </c>
      <c r="AQ727" s="898">
        <f>AVERAGEIFS(AQ$7:AQ$714,$C$7:$C$714,"="&amp;$A727)</f>
        <v>189.54456964331038</v>
      </c>
      <c r="AR727" s="779">
        <f>AVERAGEIFS(AR$7:AR$714,$C$7:$C$714,"="&amp;$A727)</f>
        <v>2.7173547058823524</v>
      </c>
      <c r="AS727" s="779">
        <f>AVERAGEIFS(AS$7:AS$714,$C$7:$C$714,"="&amp;$A727)</f>
        <v>2.9056709390441178</v>
      </c>
      <c r="AT727" s="779">
        <f>AVERAGEIFS(AT$7:AT$714,$C$7:$C$714,"="&amp;$A727)</f>
        <v>3.0861838202565854</v>
      </c>
      <c r="AU727" s="779">
        <f>AVERAGEIFS(AU$7:AU$714,$C$7:$C$714,"="&amp;$A727)</f>
        <v>3.2813654442385993</v>
      </c>
      <c r="AV727" s="779">
        <f>AVERAGEIFS(AV$7:AV$714,$C$7:$C$714,"="&amp;$A727)</f>
        <v>3.4925416353266066</v>
      </c>
      <c r="AW727" s="779">
        <f>AVERAGEIFS(AW$7:AW$714,$C$7:$C$714,"="&amp;$A727)</f>
        <v>15.483116544748263</v>
      </c>
      <c r="AX727" s="898">
        <f>AVERAGEIFS(AX$7:AX$714,$C$7:$C$714,"="&amp;$A727)</f>
        <v>9.8054680211828984</v>
      </c>
      <c r="AY727" s="779">
        <f>AVERAGEIFS(AY$7:AY$714,$C$7:$C$714,"="&amp;$A727)</f>
        <v>0.67794117647058849</v>
      </c>
      <c r="AZ727" s="779">
        <f>AVERAGEIFS(AZ$7:AZ$714,$C$7:$C$714,"="&amp;$A727)</f>
        <v>19.959117647058825</v>
      </c>
      <c r="BA727" s="779">
        <f>AVERAGEIFS(BA$7:BA$714,$C$7:$C$714,"="&amp;$A727)</f>
        <v>-17.208235294117646</v>
      </c>
      <c r="BB727" s="779">
        <f>AVERAGEIFS(BB$7:BB$714,$C$7:$C$714,"="&amp;$A727)</f>
        <v>-2.7491176470588239</v>
      </c>
      <c r="BC727" s="898">
        <f>AVERAGEIFS(BC$7:BC$714,$C$7:$C$714,"="&amp;$A727)</f>
        <v>-0.5832352941176473</v>
      </c>
      <c r="BD727" s="779"/>
      <c r="BE727" s="672">
        <f>AVERAGEIFS(BE$7:BE$714,$C$7:$C$714,"="&amp;$A727)</f>
        <v>2005.8823529411766</v>
      </c>
      <c r="BF727" s="779">
        <f>AVERAGEIFS(BF$7:BF$714,$C$7:$C$714,"="&amp;$A727)</f>
        <v>1.8235294117647058</v>
      </c>
      <c r="BG727" s="779">
        <f>AVERAGEIFS(BG$7:BG$714,$C$7:$C$714,"="&amp;$A727)</f>
        <v>7.8515151515151524</v>
      </c>
      <c r="BH727" s="516"/>
      <c r="BI727" s="516"/>
    </row>
    <row r="728" spans="1:61" x14ac:dyDescent="0.2">
      <c r="A728" s="820" t="s">
        <v>111</v>
      </c>
      <c r="B728" s="624">
        <f>COUNTIF($C$7:$C$714,"="&amp;$A728)</f>
        <v>107</v>
      </c>
      <c r="C728" s="820"/>
      <c r="E728" s="790">
        <f>AVERAGEIFS($E$7:$E$714,$C$7:$C$714,"="&amp;$A728)</f>
        <v>20.429906542056074</v>
      </c>
      <c r="I728" s="895">
        <f>AVERAGEIFS(I$7:I$714,$C$7:$C$714,"="&amp;$A728)</f>
        <v>141.86710280373836</v>
      </c>
      <c r="J728" s="779">
        <f>AVERAGEIFS(J$7:J$714,$C$7:$C$714,"="&amp;$A728)</f>
        <v>1.73399125987175</v>
      </c>
      <c r="K728" s="786">
        <f>AVERAGEIFS(K$7:K$714,$C$7:$C$714,"="&amp;$A728)</f>
        <v>0.57668224299065407</v>
      </c>
      <c r="L728" s="790"/>
      <c r="M728" s="779">
        <f>AVERAGEIFS(M$7:M$714,$C$7:$C$714,"="&amp;$A728)</f>
        <v>2.2669158878504669</v>
      </c>
      <c r="N728" s="790"/>
      <c r="O728" s="786">
        <f>AVERAGEIFS(O$7:O$714,$C$7:$C$714,"="&amp;$A728)</f>
        <v>0.52511869158878488</v>
      </c>
      <c r="P728" s="790"/>
      <c r="Q728" s="790"/>
      <c r="R728" s="779">
        <f>AVERAGEIFS(R$7:R$714,$C$7:$C$714,"="&amp;$A728)</f>
        <v>10.76890542454171</v>
      </c>
      <c r="S728" s="779">
        <f>AVERAGEIFS(S$7:S$714,$C$7:$C$714,"="&amp;$A728)</f>
        <v>12.231423562965951</v>
      </c>
      <c r="T728" s="779">
        <f>AVERAGEIFS(T$7:T$714,$C$7:$C$714,"="&amp;$A728)</f>
        <v>10.184671529444248</v>
      </c>
      <c r="U728" s="779">
        <f>AVERAGEIFS(U$7:U$714,$C$7:$C$714,"="&amp;$A728)</f>
        <v>10.909854833842481</v>
      </c>
      <c r="V728" s="779">
        <f>AVERAGEIFS(V$7:V$714,$C$7:$C$714,"="&amp;$A728)</f>
        <v>11.320679607143873</v>
      </c>
      <c r="W728" s="789">
        <f>AVERAGEIFS(W$7:W$714,$C$7:$C$714,"="&amp;$A728)</f>
        <v>0.92163585329648456</v>
      </c>
      <c r="X728" s="789">
        <f>AVERAGEIFS(X$7:X$714,$C$7:$C$714,"="&amp;$A728)</f>
        <v>0.93172277317287888</v>
      </c>
      <c r="Y728" s="624"/>
      <c r="Z728" s="779">
        <f>AVERAGEIFS(Z$7:Z$714,$C$7:$C$714,"="&amp;$A728)</f>
        <v>41.449922966311121</v>
      </c>
      <c r="AA728" s="779">
        <f>AVERAGEIFS(AA$7:AA$714,$C$7:$C$714,"="&amp;$A728)</f>
        <v>26.311676646663134</v>
      </c>
      <c r="AB728" s="779"/>
      <c r="AC728" s="779">
        <f>AVERAGEIFS(AC$7:AC$714,$C$7:$C$714,"="&amp;$A728)</f>
        <v>6.9308411214953276</v>
      </c>
      <c r="AD728" s="779">
        <f>AVERAGEIFS(AD$7:AD$714,$C$7:$C$714,"="&amp;$A728)</f>
        <v>3.4343617021276587</v>
      </c>
      <c r="AE728" s="779">
        <f>AVERAGEIFS(AE$7:AE$714,$C$7:$C$714,"="&amp;$A728)</f>
        <v>2.3926168224299058</v>
      </c>
      <c r="AF728" s="779">
        <f>AVERAGEIFS(AF$7:AF$714,$C$7:$C$714,"="&amp;$A728)</f>
        <v>5.5259047619047603</v>
      </c>
      <c r="AG728" s="779">
        <f>AVERAGEIFS(AG$7:AG$714,$C$7:$C$714,"="&amp;$A728)</f>
        <v>24.854285714285712</v>
      </c>
      <c r="AH728" s="779">
        <f>AVERAGEIFS(AH$7:AH$714,$C$7:$C$714,"="&amp;$A728)</f>
        <v>31.05140186915887</v>
      </c>
      <c r="AI728" s="779">
        <f>AVERAGEIFS(AI$7:AI$714,$C$7:$C$714,"="&amp;$A728)</f>
        <v>14.188113207547177</v>
      </c>
      <c r="AJ728" s="779">
        <f>AVERAGEIFS(AJ$7:AJ$714,$C$7:$C$714,"="&amp;$A728)</f>
        <v>13.694392523364483</v>
      </c>
      <c r="AK728" s="779">
        <f>AVERAGEIFS(AK$7:AK$714,$C$7:$C$714,"="&amp;$A728)</f>
        <v>10.578431372549019</v>
      </c>
      <c r="AL728" s="913">
        <f>AVERAGEIFS(AL$7:AL$714,$C$7:$C$714,"="&amp;$A728)</f>
        <v>21261.162990654204</v>
      </c>
      <c r="AM728" s="779">
        <f>AVERAGEIFS(AM$7:AM$714,$C$7:$C$714,"="&amp;$A728)</f>
        <v>1.0954205607476633</v>
      </c>
      <c r="AN728" s="898">
        <f>AVERAGEIFS(AN$7:AN$714,$C$7:$C$714,"="&amp;$A728)</f>
        <v>0.90323809523809495</v>
      </c>
      <c r="AO728" s="779">
        <f>AVERAGEIFS(AO$7:AO$714,$C$7:$C$714,"="&amp;$A728)</f>
        <v>-13.603769574757337</v>
      </c>
      <c r="AP728" s="779">
        <f>AVERAGEIFS(AP$7:AP$714,$C$7:$C$714,"="&amp;$A728)</f>
        <v>12.665318996161757</v>
      </c>
      <c r="AQ728" s="898">
        <f>AVERAGEIFS(AQ$7:AQ$714,$C$7:$C$714,"="&amp;$A728)</f>
        <v>125.35011116325386</v>
      </c>
      <c r="AR728" s="779">
        <f>AVERAGEIFS(AR$7:AR$714,$C$7:$C$714,"="&amp;$A728)</f>
        <v>2.2779344579439251</v>
      </c>
      <c r="AS728" s="779">
        <f>AVERAGEIFS(AS$7:AS$714,$C$7:$C$714,"="&amp;$A728)</f>
        <v>2.4528572828523374</v>
      </c>
      <c r="AT728" s="779">
        <f>AVERAGEIFS(AT$7:AT$714,$C$7:$C$714,"="&amp;$A728)</f>
        <v>2.6433086267539045</v>
      </c>
      <c r="AU728" s="779">
        <f>AVERAGEIFS(AU$7:AU$714,$C$7:$C$714,"="&amp;$A728)</f>
        <v>2.8507566840997765</v>
      </c>
      <c r="AV728" s="779">
        <f>AVERAGEIFS(AV$7:AV$714,$C$7:$C$714,"="&amp;$A728)</f>
        <v>3.0767970928026678</v>
      </c>
      <c r="AW728" s="779">
        <f>AVERAGEIFS(AW$7:AW$714,$C$7:$C$714,"="&amp;$A728)</f>
        <v>13.301654144452611</v>
      </c>
      <c r="AX728" s="898">
        <f>AVERAGEIFS(AX$7:AX$714,$C$7:$C$714,"="&amp;$A728)</f>
        <v>10.235544673846876</v>
      </c>
      <c r="AY728" s="779">
        <f>AVERAGEIFS(AY$7:AY$714,$C$7:$C$714,"="&amp;$A728)</f>
        <v>1.0991588785046726</v>
      </c>
      <c r="AZ728" s="779">
        <f>AVERAGEIFS(AZ$7:AZ$714,$C$7:$C$714,"="&amp;$A728)</f>
        <v>34.275981308411218</v>
      </c>
      <c r="BA728" s="779">
        <f>AVERAGEIFS(BA$7:BA$714,$C$7:$C$714,"="&amp;$A728)</f>
        <v>-11.893084112149541</v>
      </c>
      <c r="BB728" s="779">
        <f>AVERAGEIFS(BB$7:BB$714,$C$7:$C$714,"="&amp;$A728)</f>
        <v>2.8215887850467287</v>
      </c>
      <c r="BC728" s="898">
        <f>AVERAGEIFS(BC$7:BC$714,$C$7:$C$714,"="&amp;$A728)</f>
        <v>8.744018691588785</v>
      </c>
      <c r="BD728" s="779"/>
      <c r="BE728" s="672">
        <f>AVERAGEIFS(BE$7:BE$714,$C$7:$C$714,"="&amp;$A728)</f>
        <v>2003.1214953271028</v>
      </c>
      <c r="BF728" s="779">
        <f>AVERAGEIFS(BF$7:BF$714,$C$7:$C$714,"="&amp;$A728)</f>
        <v>2.2429906542056073</v>
      </c>
      <c r="BG728" s="779">
        <f>AVERAGEIFS(BG$7:BG$714,$C$7:$C$714,"="&amp;$A728)</f>
        <v>10.353333333333332</v>
      </c>
      <c r="BH728" s="516"/>
      <c r="BI728" s="516"/>
    </row>
    <row r="729" spans="1:61" x14ac:dyDescent="0.2">
      <c r="A729" s="820" t="s">
        <v>4055</v>
      </c>
      <c r="B729" s="624">
        <f>COUNTIF($C$7:$C$714,"="&amp;$A729)</f>
        <v>51</v>
      </c>
      <c r="C729" s="820"/>
      <c r="E729" s="790">
        <f>AVERAGEIFS($E$7:$E$714,$C$7:$C$714,"="&amp;$A729)</f>
        <v>13.509803921568627</v>
      </c>
      <c r="I729" s="895">
        <f>AVERAGEIFS(I$7:I$714,$C$7:$C$714,"="&amp;$A729)</f>
        <v>149.93039215686272</v>
      </c>
      <c r="J729" s="779">
        <f>AVERAGEIFS(J$7:J$714,$C$7:$C$714,"="&amp;$A729)</f>
        <v>1.9227675773336868</v>
      </c>
      <c r="K729" s="786">
        <f>AVERAGEIFS(K$7:K$714,$C$7:$C$714,"="&amp;$A729)</f>
        <v>0.63851568627450983</v>
      </c>
      <c r="L729" s="790"/>
      <c r="M729" s="779">
        <f>AVERAGEIFS(M$7:M$714,$C$7:$C$714,"="&amp;$A729)</f>
        <v>2.4766529411764706</v>
      </c>
      <c r="N729" s="790"/>
      <c r="O729" s="786">
        <f>AVERAGEIFS(O$7:O$714,$C$7:$C$714,"="&amp;$A729)</f>
        <v>0.56885294117647045</v>
      </c>
      <c r="P729" s="790"/>
      <c r="Q729" s="790"/>
      <c r="R729" s="779">
        <f>AVERAGEIFS(R$7:R$714,$C$7:$C$714,"="&amp;$A729)</f>
        <v>11.478353064344116</v>
      </c>
      <c r="S729" s="779">
        <f>AVERAGEIFS(S$7:S$714,$C$7:$C$714,"="&amp;$A729)</f>
        <v>14.435400696348529</v>
      </c>
      <c r="T729" s="779">
        <f>AVERAGEIFS(T$7:T$714,$C$7:$C$714,"="&amp;$A729)</f>
        <v>12.498507017359479</v>
      </c>
      <c r="U729" s="779">
        <f>AVERAGEIFS(U$7:U$714,$C$7:$C$714,"="&amp;$A729)</f>
        <v>14.533509485327418</v>
      </c>
      <c r="V729" s="779">
        <f>AVERAGEIFS(V$7:V$714,$C$7:$C$714,"="&amp;$A729)</f>
        <v>14.887298041000827</v>
      </c>
      <c r="W729" s="789">
        <f>AVERAGEIFS(W$7:W$714,$C$7:$C$714,"="&amp;$A729)</f>
        <v>1.0280324441370334</v>
      </c>
      <c r="X729" s="789">
        <f>AVERAGEIFS(X$7:X$714,$C$7:$C$714,"="&amp;$A729)</f>
        <v>1.168142057105612</v>
      </c>
      <c r="Y729" s="624"/>
      <c r="Z729" s="779">
        <f>AVERAGEIFS(Z$7:Z$714,$C$7:$C$714,"="&amp;$A729)</f>
        <v>46.984846796172803</v>
      </c>
      <c r="AA729" s="779">
        <f>AVERAGEIFS(AA$7:AA$714,$C$7:$C$714,"="&amp;$A729)</f>
        <v>26.180986841365733</v>
      </c>
      <c r="AB729" s="779"/>
      <c r="AC729" s="779">
        <f>AVERAGEIFS(AC$7:AC$714,$C$7:$C$714,"="&amp;$A729)</f>
        <v>6.506274509803923</v>
      </c>
      <c r="AD729" s="779">
        <f>AVERAGEIFS(AD$7:AD$714,$C$7:$C$714,"="&amp;$A729)</f>
        <v>3.7131111111111101</v>
      </c>
      <c r="AE729" s="779">
        <f>AVERAGEIFS(AE$7:AE$714,$C$7:$C$714,"="&amp;$A729)</f>
        <v>4.7345098039215694</v>
      </c>
      <c r="AF729" s="779">
        <f>AVERAGEIFS(AF$7:AF$714,$C$7:$C$714,"="&amp;$A729)</f>
        <v>16.593265306122451</v>
      </c>
      <c r="AG729" s="779">
        <f>AVERAGEIFS(AG$7:AG$714,$C$7:$C$714,"="&amp;$A729)</f>
        <v>22.023999999999997</v>
      </c>
      <c r="AH729" s="779">
        <f>AVERAGEIFS(AH$7:AH$714,$C$7:$C$714,"="&amp;$A729)</f>
        <v>31.864705882352929</v>
      </c>
      <c r="AI729" s="779">
        <f>AVERAGEIFS(AI$7:AI$714,$C$7:$C$714,"="&amp;$A729)</f>
        <v>10.928999999999998</v>
      </c>
      <c r="AJ729" s="779">
        <f>AVERAGEIFS(AJ$7:AJ$714,$C$7:$C$714,"="&amp;$A729)</f>
        <v>16.798039215686277</v>
      </c>
      <c r="AK729" s="779">
        <f>AVERAGEIFS(AK$7:AK$714,$C$7:$C$714,"="&amp;$A729)</f>
        <v>8.6746938775510216</v>
      </c>
      <c r="AL729" s="913">
        <f>AVERAGEIFS(AL$7:AL$714,$C$7:$C$714,"="&amp;$A729)</f>
        <v>145821.08039215684</v>
      </c>
      <c r="AM729" s="779">
        <f>AVERAGEIFS(AM$7:AM$714,$C$7:$C$714,"="&amp;$A729)</f>
        <v>2.8335294117647059</v>
      </c>
      <c r="AN729" s="898">
        <f>AVERAGEIFS(AN$7:AN$714,$C$7:$C$714,"="&amp;$A729)</f>
        <v>1.8148979591836738</v>
      </c>
      <c r="AO729" s="779">
        <f>AVERAGEIFS(AO$7:AO$714,$C$7:$C$714,"="&amp;$A729)</f>
        <v>-9.9172943315959401</v>
      </c>
      <c r="AP729" s="779">
        <f>AVERAGEIFS(AP$7:AP$714,$C$7:$C$714,"="&amp;$A729)</f>
        <v>16.449281943566806</v>
      </c>
      <c r="AQ729" s="898">
        <f>AVERAGEIFS(AQ$7:AQ$714,$C$7:$C$714,"="&amp;$A729)</f>
        <v>236.42287061319533</v>
      </c>
      <c r="AR729" s="779">
        <f>AVERAGEIFS(AR$7:AR$714,$C$7:$C$714,"="&amp;$A729)</f>
        <v>2.4563238823529412</v>
      </c>
      <c r="AS729" s="779">
        <f>AVERAGEIFS(AS$7:AS$714,$C$7:$C$714,"="&amp;$A729)</f>
        <v>2.6436403831823529</v>
      </c>
      <c r="AT729" s="779">
        <f>AVERAGEIFS(AT$7:AT$714,$C$7:$C$714,"="&amp;$A729)</f>
        <v>2.8551728206180984</v>
      </c>
      <c r="AU729" s="779">
        <f>AVERAGEIFS(AU$7:AU$714,$C$7:$C$714,"="&amp;$A729)</f>
        <v>3.0856515562968725</v>
      </c>
      <c r="AV729" s="779">
        <f>AVERAGEIFS(AV$7:AV$714,$C$7:$C$714,"="&amp;$A729)</f>
        <v>3.3368361630057972</v>
      </c>
      <c r="AW729" s="779">
        <f>AVERAGEIFS(AW$7:AW$714,$C$7:$C$714,"="&amp;$A729)</f>
        <v>14.377624805456062</v>
      </c>
      <c r="AX729" s="898">
        <f>AVERAGEIFS(AX$7:AX$714,$C$7:$C$714,"="&amp;$A729)</f>
        <v>11.30236281087903</v>
      </c>
      <c r="AY729" s="779">
        <f>AVERAGEIFS(AY$7:AY$714,$C$7:$C$714,"="&amp;$A729)</f>
        <v>1.1188235294117646</v>
      </c>
      <c r="AZ729" s="779">
        <f>AVERAGEIFS(AZ$7:AZ$714,$C$7:$C$714,"="&amp;$A729)</f>
        <v>29.497843137254907</v>
      </c>
      <c r="BA729" s="779">
        <f>AVERAGEIFS(BA$7:BA$714,$C$7:$C$714,"="&amp;$A729)</f>
        <v>-15.976274509803924</v>
      </c>
      <c r="BB729" s="779">
        <f>AVERAGEIFS(BB$7:BB$714,$C$7:$C$714,"="&amp;$A729)</f>
        <v>0.56333333333333302</v>
      </c>
      <c r="BC729" s="898">
        <f>AVERAGEIFS(BC$7:BC$714,$C$7:$C$714,"="&amp;$A729)</f>
        <v>4.452745098039216</v>
      </c>
      <c r="BD729" s="779"/>
      <c r="BE729" s="672">
        <f>AVERAGEIFS(BE$7:BE$714,$C$7:$C$714,"="&amp;$A729)</f>
        <v>2009.8627450980391</v>
      </c>
      <c r="BF729" s="779">
        <f>AVERAGEIFS(BF$7:BF$714,$C$7:$C$714,"="&amp;$A729)</f>
        <v>1.3725490196078431</v>
      </c>
      <c r="BG729" s="779">
        <f>AVERAGEIFS(BG$7:BG$714,$C$7:$C$714,"="&amp;$A729)</f>
        <v>12.902000000000005</v>
      </c>
      <c r="BH729" s="516"/>
      <c r="BI729" s="516"/>
    </row>
    <row r="730" spans="1:61" x14ac:dyDescent="0.2">
      <c r="A730" s="820" t="s">
        <v>122</v>
      </c>
      <c r="B730" s="624">
        <f>COUNTIF($C$7:$C$714,"="&amp;$A730)</f>
        <v>42</v>
      </c>
      <c r="C730" s="820"/>
      <c r="E730" s="790">
        <f>AVERAGEIFS($E$7:$E$714,$C$7:$C$714,"="&amp;$A730)</f>
        <v>21.19047619047619</v>
      </c>
      <c r="I730" s="895">
        <f>AVERAGEIFS(I$7:I$714,$C$7:$C$714,"="&amp;$A730)</f>
        <v>134.62238095238098</v>
      </c>
      <c r="J730" s="779">
        <f>AVERAGEIFS(J$7:J$714,$C$7:$C$714,"="&amp;$A730)</f>
        <v>1.8322784380509749</v>
      </c>
      <c r="K730" s="786">
        <f>AVERAGEIFS(K$7:K$714,$C$7:$C$714,"="&amp;$A730)</f>
        <v>0.57701190476190478</v>
      </c>
      <c r="L730" s="790"/>
      <c r="M730" s="779">
        <f>AVERAGEIFS(M$7:M$714,$C$7:$C$714,"="&amp;$A730)</f>
        <v>2.2263809523809521</v>
      </c>
      <c r="N730" s="790"/>
      <c r="O730" s="786">
        <f>AVERAGEIFS(O$7:O$714,$C$7:$C$714,"="&amp;$A730)</f>
        <v>0.53529761904761897</v>
      </c>
      <c r="P730" s="790"/>
      <c r="Q730" s="790"/>
      <c r="R730" s="779">
        <f>AVERAGEIFS(R$7:R$714,$C$7:$C$714,"="&amp;$A730)</f>
        <v>8.4661315736026914</v>
      </c>
      <c r="S730" s="779">
        <f>AVERAGEIFS(S$7:S$714,$C$7:$C$714,"="&amp;$A730)</f>
        <v>12.138985949942123</v>
      </c>
      <c r="T730" s="779">
        <f>AVERAGEIFS(T$7:T$714,$C$7:$C$714,"="&amp;$A730)</f>
        <v>9.5092513380496122</v>
      </c>
      <c r="U730" s="779">
        <f>AVERAGEIFS(U$7:U$714,$C$7:$C$714,"="&amp;$A730)</f>
        <v>8.8783839359815513</v>
      </c>
      <c r="V730" s="779">
        <f>AVERAGEIFS(V$7:V$714,$C$7:$C$714,"="&amp;$A730)</f>
        <v>10.419901728738697</v>
      </c>
      <c r="W730" s="789">
        <f>AVERAGEIFS(W$7:W$714,$C$7:$C$714,"="&amp;$A730)</f>
        <v>0.9289936041359399</v>
      </c>
      <c r="X730" s="789">
        <f>AVERAGEIFS(X$7:X$714,$C$7:$C$714,"="&amp;$A730)</f>
        <v>0.66465453611880854</v>
      </c>
      <c r="Y730" s="624"/>
      <c r="Z730" s="779">
        <f>AVERAGEIFS(Z$7:Z$714,$C$7:$C$714,"="&amp;$A730)</f>
        <v>36.648170058854468</v>
      </c>
      <c r="AA730" s="779">
        <f>AVERAGEIFS(AA$7:AA$714,$C$7:$C$714,"="&amp;$A730)</f>
        <v>22.190876037413204</v>
      </c>
      <c r="AB730" s="779"/>
      <c r="AC730" s="779">
        <f>AVERAGEIFS(AC$7:AC$714,$C$7:$C$714,"="&amp;$A730)</f>
        <v>8.1304761904761875</v>
      </c>
      <c r="AD730" s="779">
        <f>AVERAGEIFS(AD$7:AD$714,$C$7:$C$714,"="&amp;$A730)</f>
        <v>3.4265625000000002</v>
      </c>
      <c r="AE730" s="779">
        <f>AVERAGEIFS(AE$7:AE$714,$C$7:$C$714,"="&amp;$A730)</f>
        <v>2.5216666666666665</v>
      </c>
      <c r="AF730" s="779">
        <f>AVERAGEIFS(AF$7:AF$714,$C$7:$C$714,"="&amp;$A730)</f>
        <v>5.2821428571428575</v>
      </c>
      <c r="AG730" s="779">
        <f>AVERAGEIFS(AG$7:AG$714,$C$7:$C$714,"="&amp;$A730)</f>
        <v>20.757142857142853</v>
      </c>
      <c r="AH730" s="779">
        <f>AVERAGEIFS(AH$7:AH$714,$C$7:$C$714,"="&amp;$A730)</f>
        <v>44.588095238095235</v>
      </c>
      <c r="AI730" s="779">
        <f>AVERAGEIFS(AI$7:AI$714,$C$7:$C$714,"="&amp;$A730)</f>
        <v>13.788536585365854</v>
      </c>
      <c r="AJ730" s="779">
        <f>AVERAGEIFS(AJ$7:AJ$714,$C$7:$C$714,"="&amp;$A730)</f>
        <v>15.6952380952381</v>
      </c>
      <c r="AK730" s="779">
        <f>AVERAGEIFS(AK$7:AK$714,$C$7:$C$714,"="&amp;$A730)</f>
        <v>8.6826315789473689</v>
      </c>
      <c r="AL730" s="913">
        <f>AVERAGEIFS(AL$7:AL$714,$C$7:$C$714,"="&amp;$A730)</f>
        <v>19065.603095238097</v>
      </c>
      <c r="AM730" s="779">
        <f>AVERAGEIFS(AM$7:AM$714,$C$7:$C$714,"="&amp;$A730)</f>
        <v>1.2607142857142861</v>
      </c>
      <c r="AN730" s="898">
        <f>AVERAGEIFS(AN$7:AN$714,$C$7:$C$714,"="&amp;$A730)</f>
        <v>2.137142857142857</v>
      </c>
      <c r="AO730" s="779">
        <f>AVERAGEIFS(AO$7:AO$714,$C$7:$C$714,"="&amp;$A730)</f>
        <v>-11.901957824084286</v>
      </c>
      <c r="AP730" s="779">
        <f>AVERAGEIFS(AP$7:AP$714,$C$7:$C$714,"="&amp;$A730)</f>
        <v>10.715333917112654</v>
      </c>
      <c r="AQ730" s="898">
        <f>AVERAGEIFS(AQ$7:AQ$714,$C$7:$C$714,"="&amp;$A730)</f>
        <v>75.731272193930309</v>
      </c>
      <c r="AR730" s="779">
        <f>AVERAGEIFS(AR$7:AR$714,$C$7:$C$714,"="&amp;$A730)</f>
        <v>2.2598894047619047</v>
      </c>
      <c r="AS730" s="779">
        <f>AVERAGEIFS(AS$7:AS$714,$C$7:$C$714,"="&amp;$A730)</f>
        <v>2.4397071766666669</v>
      </c>
      <c r="AT730" s="779">
        <f>AVERAGEIFS(AT$7:AT$714,$C$7:$C$714,"="&amp;$A730)</f>
        <v>2.59952627294181</v>
      </c>
      <c r="AU730" s="779">
        <f>AVERAGEIFS(AU$7:AU$714,$C$7:$C$714,"="&amp;$A730)</f>
        <v>2.7724200805146988</v>
      </c>
      <c r="AV730" s="779">
        <f>AVERAGEIFS(AV$7:AV$714,$C$7:$C$714,"="&amp;$A730)</f>
        <v>2.9595526127598197</v>
      </c>
      <c r="AW730" s="779">
        <f>AVERAGEIFS(AW$7:AW$714,$C$7:$C$714,"="&amp;$A730)</f>
        <v>13.031095547644901</v>
      </c>
      <c r="AX730" s="898">
        <f>AVERAGEIFS(AX$7:AX$714,$C$7:$C$714,"="&amp;$A730)</f>
        <v>10.56045974755407</v>
      </c>
      <c r="AY730" s="779">
        <f>AVERAGEIFS(AY$7:AY$714,$C$7:$C$714,"="&amp;$A730)</f>
        <v>1.0880952380952382</v>
      </c>
      <c r="AZ730" s="779">
        <f>AVERAGEIFS(AZ$7:AZ$714,$C$7:$C$714,"="&amp;$A730)</f>
        <v>35.290476190476191</v>
      </c>
      <c r="BA730" s="779">
        <f>AVERAGEIFS(BA$7:BA$714,$C$7:$C$714,"="&amp;$A730)</f>
        <v>-14.820000000000002</v>
      </c>
      <c r="BB730" s="779">
        <f>AVERAGEIFS(BB$7:BB$714,$C$7:$C$714,"="&amp;$A730)</f>
        <v>2.2859523809523807</v>
      </c>
      <c r="BC730" s="898">
        <f>AVERAGEIFS(BC$7:BC$714,$C$7:$C$714,"="&amp;$A730)</f>
        <v>7.2009523809523808</v>
      </c>
      <c r="BD730" s="779"/>
      <c r="BE730" s="672">
        <f>AVERAGEIFS(BE$7:BE$714,$C$7:$C$714,"="&amp;$A730)</f>
        <v>2002.3333333333333</v>
      </c>
      <c r="BF730" s="779">
        <f>AVERAGEIFS(BF$7:BF$714,$C$7:$C$714,"="&amp;$A730)</f>
        <v>2.2380952380952381</v>
      </c>
      <c r="BG730" s="779">
        <f>AVERAGEIFS(BG$7:BG$714,$C$7:$C$714,"="&amp;$A730)</f>
        <v>9.6428571428571441</v>
      </c>
      <c r="BH730" s="516"/>
      <c r="BI730" s="516"/>
    </row>
    <row r="731" spans="1:61" x14ac:dyDescent="0.2">
      <c r="A731" s="820" t="s">
        <v>4178</v>
      </c>
      <c r="B731" s="624">
        <f>COUNTIF($C$7:$C$714,"="&amp;$A731)</f>
        <v>42</v>
      </c>
      <c r="C731" s="820"/>
      <c r="E731" s="790">
        <f>AVERAGEIFS($E$7:$E$714,$C$7:$C$714,"="&amp;$A731)</f>
        <v>13.785714285714286</v>
      </c>
      <c r="I731" s="895">
        <f>AVERAGEIFS(I$7:I$714,$C$7:$C$714,"="&amp;$A731)</f>
        <v>91.665476190476213</v>
      </c>
      <c r="J731" s="779">
        <f>AVERAGEIFS(J$7:J$714,$C$7:$C$714,"="&amp;$A731)</f>
        <v>4.4303197372986425</v>
      </c>
      <c r="K731" s="786">
        <f>AVERAGEIFS(K$7:K$714,$C$7:$C$714,"="&amp;$A731)</f>
        <v>0.77881904761904763</v>
      </c>
      <c r="L731" s="790"/>
      <c r="M731" s="779">
        <f>AVERAGEIFS(M$7:M$714,$C$7:$C$714,"="&amp;$A731)</f>
        <v>3.2415428571428566</v>
      </c>
      <c r="N731" s="790"/>
      <c r="O731" s="786">
        <f>AVERAGEIFS(O$7:O$714,$C$7:$C$714,"="&amp;$A731)</f>
        <v>0.73242381746031748</v>
      </c>
      <c r="P731" s="790"/>
      <c r="Q731" s="790"/>
      <c r="R731" s="779">
        <f>AVERAGEIFS(R$7:R$714,$C$7:$C$714,"="&amp;$A731)</f>
        <v>6.0197210909903216</v>
      </c>
      <c r="S731" s="779">
        <f>AVERAGEIFS(S$7:S$714,$C$7:$C$714,"="&amp;$A731)</f>
        <v>10.195149745964976</v>
      </c>
      <c r="T731" s="779">
        <f>AVERAGEIFS(T$7:T$714,$C$7:$C$714,"="&amp;$A731)</f>
        <v>12.152916979821061</v>
      </c>
      <c r="U731" s="779">
        <f>AVERAGEIFS(U$7:U$714,$C$7:$C$714,"="&amp;$A731)</f>
        <v>11.073273929764952</v>
      </c>
      <c r="V731" s="779">
        <f>AVERAGEIFS(V$7:V$714,$C$7:$C$714,"="&amp;$A731)</f>
        <v>9.7022056306639115</v>
      </c>
      <c r="W731" s="789">
        <f>AVERAGEIFS(W$7:W$714,$C$7:$C$714,"="&amp;$A731)</f>
        <v>0.90213968809493061</v>
      </c>
      <c r="X731" s="789">
        <f>AVERAGEIFS(X$7:X$714,$C$7:$C$714,"="&amp;$A731)</f>
        <v>1.5340121452774955</v>
      </c>
      <c r="Y731" s="624"/>
      <c r="Z731" s="779">
        <f>AVERAGEIFS(Z$7:Z$714,$C$7:$C$714,"="&amp;$A731)</f>
        <v>182.72415873278501</v>
      </c>
      <c r="AA731" s="779">
        <f>AVERAGEIFS(AA$7:AA$714,$C$7:$C$714,"="&amp;$A731)</f>
        <v>42.382701503186276</v>
      </c>
      <c r="AB731" s="779"/>
      <c r="AC731" s="779">
        <f>AVERAGEIFS(AC$7:AC$714,$C$7:$C$714,"="&amp;$A731)</f>
        <v>2.6688095238095237</v>
      </c>
      <c r="AD731" s="779">
        <f>AVERAGEIFS(AD$7:AD$714,$C$7:$C$714,"="&amp;$A731)</f>
        <v>17.107826086956521</v>
      </c>
      <c r="AE731" s="779">
        <f>AVERAGEIFS(AE$7:AE$714,$C$7:$C$714,"="&amp;$A731)</f>
        <v>9.5876190476190484</v>
      </c>
      <c r="AF731" s="779">
        <f>AVERAGEIFS(AF$7:AF$714,$C$7:$C$714,"="&amp;$A731)</f>
        <v>2.9452380952380968</v>
      </c>
      <c r="AG731" s="779">
        <f>AVERAGEIFS(AG$7:AG$714,$C$7:$C$714,"="&amp;$A731)</f>
        <v>10.171428571428573</v>
      </c>
      <c r="AH731" s="779">
        <f>AVERAGEIFS(AH$7:AH$714,$C$7:$C$714,"="&amp;$A731)</f>
        <v>65.361904761904782</v>
      </c>
      <c r="AI731" s="779">
        <f>AVERAGEIFS(AI$7:AI$714,$C$7:$C$714,"="&amp;$A731)</f>
        <v>23.290000000000006</v>
      </c>
      <c r="AJ731" s="779">
        <f>AVERAGEIFS(AJ$7:AJ$714,$C$7:$C$714,"="&amp;$A731)</f>
        <v>14.273658536585366</v>
      </c>
      <c r="AK731" s="779">
        <f>AVERAGEIFS(AK$7:AK$714,$C$7:$C$714,"="&amp;$A731)</f>
        <v>6.884666666666666</v>
      </c>
      <c r="AL731" s="913">
        <f>AVERAGEIFS(AL$7:AL$714,$C$7:$C$714,"="&amp;$A731)</f>
        <v>17332.542619047621</v>
      </c>
      <c r="AM731" s="779">
        <f>AVERAGEIFS(AM$7:AM$714,$C$7:$C$714,"="&amp;$A731)</f>
        <v>1.6719047619047618</v>
      </c>
      <c r="AN731" s="898">
        <f>AVERAGEIFS(AN$7:AN$714,$C$7:$C$714,"="&amp;$A731)</f>
        <v>1.0885714285714287</v>
      </c>
      <c r="AO731" s="779">
        <f>AVERAGEIFS(AO$7:AO$714,$C$7:$C$714,"="&amp;$A731)</f>
        <v>-24.9638789861575</v>
      </c>
      <c r="AP731" s="779">
        <f>AVERAGEIFS(AP$7:AP$714,$C$7:$C$714,"="&amp;$A731)</f>
        <v>15.446458242709269</v>
      </c>
      <c r="AQ731" s="898">
        <f>AVERAGEIFS(AQ$7:AQ$714,$C$7:$C$714,"="&amp;$A731)</f>
        <v>112.3826151967304</v>
      </c>
      <c r="AR731" s="779">
        <f>AVERAGEIFS(AR$7:AR$714,$C$7:$C$714,"="&amp;$A731)</f>
        <v>3.2656779809523808</v>
      </c>
      <c r="AS731" s="779">
        <f>AVERAGEIFS(AS$7:AS$714,$C$7:$C$714,"="&amp;$A731)</f>
        <v>3.4855495495440478</v>
      </c>
      <c r="AT731" s="779">
        <f>AVERAGEIFS(AT$7:AT$714,$C$7:$C$714,"="&amp;$A731)</f>
        <v>3.6753394928335918</v>
      </c>
      <c r="AU731" s="779">
        <f>AVERAGEIFS(AU$7:AU$714,$C$7:$C$714,"="&amp;$A731)</f>
        <v>3.8793936071890029</v>
      </c>
      <c r="AV731" s="779">
        <f>AVERAGEIFS(AV$7:AV$714,$C$7:$C$714,"="&amp;$A731)</f>
        <v>4.0989204128527428</v>
      </c>
      <c r="AW731" s="779">
        <f>AVERAGEIFS(AW$7:AW$714,$C$7:$C$714,"="&amp;$A731)</f>
        <v>18.404881043371773</v>
      </c>
      <c r="AX731" s="898">
        <f>AVERAGEIFS(AX$7:AX$714,$C$7:$C$714,"="&amp;$A731)</f>
        <v>25.303192581209537</v>
      </c>
      <c r="AY731" s="779">
        <f>AVERAGEIFS(AY$7:AY$714,$C$7:$C$714,"="&amp;$A731)</f>
        <v>0.85951219512195109</v>
      </c>
      <c r="AZ731" s="779">
        <f>AVERAGEIFS(AZ$7:AZ$714,$C$7:$C$714,"="&amp;$A731)</f>
        <v>18.208333333333332</v>
      </c>
      <c r="BA731" s="779">
        <f>AVERAGEIFS(BA$7:BA$714,$C$7:$C$714,"="&amp;$A731)</f>
        <v>-25.391666666666673</v>
      </c>
      <c r="BB731" s="779">
        <f>AVERAGEIFS(BB$7:BB$714,$C$7:$C$714,"="&amp;$A731)</f>
        <v>-1.3147619047619046</v>
      </c>
      <c r="BC731" s="898">
        <f>AVERAGEIFS(BC$7:BC$714,$C$7:$C$714,"="&amp;$A731)</f>
        <v>-2.9919047619047627</v>
      </c>
      <c r="BD731" s="779"/>
      <c r="BE731" s="672">
        <f>AVERAGEIFS(BE$7:BE$714,$C$7:$C$714,"="&amp;$A731)</f>
        <v>2009.7142857142858</v>
      </c>
      <c r="BF731" s="779">
        <f>AVERAGEIFS(BF$7:BF$714,$C$7:$C$714,"="&amp;$A731)</f>
        <v>1.4761904761904763</v>
      </c>
      <c r="BG731" s="779">
        <f>AVERAGEIFS(BG$7:BG$714,$C$7:$C$714,"="&amp;$A731)</f>
        <v>4.0500000000000007</v>
      </c>
      <c r="BH731" s="516"/>
      <c r="BI731" s="516"/>
    </row>
    <row r="732" spans="1:61" x14ac:dyDescent="0.2">
      <c r="A732" s="820" t="s">
        <v>130</v>
      </c>
      <c r="B732" s="624">
        <f>COUNTIF($C$7:$C$714,"="&amp;$A732)</f>
        <v>57</v>
      </c>
      <c r="C732" s="820"/>
      <c r="E732" s="790">
        <f>AVERAGEIFS($E$7:$E$714,$C$7:$C$714,"="&amp;$A732)</f>
        <v>23.350877192982455</v>
      </c>
      <c r="I732" s="895">
        <f>AVERAGEIFS(I$7:I$714,$C$7:$C$714,"="&amp;$A732)</f>
        <v>64.219824561403527</v>
      </c>
      <c r="J732" s="779">
        <f>AVERAGEIFS(J$7:J$714,$C$7:$C$714,"="&amp;$A732)</f>
        <v>3.4364547668687297</v>
      </c>
      <c r="K732" s="786">
        <f>AVERAGEIFS(K$7:K$714,$C$7:$C$714,"="&amp;$A732)</f>
        <v>0.52746368421052636</v>
      </c>
      <c r="L732" s="790"/>
      <c r="M732" s="779">
        <f>AVERAGEIFS(M$7:M$714,$C$7:$C$714,"="&amp;$A732)</f>
        <v>2.1133396491228074</v>
      </c>
      <c r="N732" s="790"/>
      <c r="O732" s="786">
        <f>AVERAGEIFS(O$7:O$714,$C$7:$C$714,"="&amp;$A732)</f>
        <v>0.50190491228070166</v>
      </c>
      <c r="P732" s="790"/>
      <c r="Q732" s="790"/>
      <c r="R732" s="779">
        <f>AVERAGEIFS(R$7:R$714,$C$7:$C$714,"="&amp;$A732)</f>
        <v>5.0634360993688281</v>
      </c>
      <c r="S732" s="779">
        <f>AVERAGEIFS(S$7:S$714,$C$7:$C$714,"="&amp;$A732)</f>
        <v>5.5097153974833057</v>
      </c>
      <c r="T732" s="779">
        <f>AVERAGEIFS(T$7:T$714,$C$7:$C$714,"="&amp;$A732)</f>
        <v>5.5723250792243668</v>
      </c>
      <c r="U732" s="779">
        <f>AVERAGEIFS(U$7:U$714,$C$7:$C$714,"="&amp;$A732)</f>
        <v>5.9719848525795607</v>
      </c>
      <c r="V732" s="779">
        <f>AVERAGEIFS(V$7:V$714,$C$7:$C$714,"="&amp;$A732)</f>
        <v>6.234692979367531</v>
      </c>
      <c r="W732" s="789">
        <f>AVERAGEIFS(W$7:W$714,$C$7:$C$714,"="&amp;$A732)</f>
        <v>1.0365943886385143</v>
      </c>
      <c r="X732" s="789">
        <f>AVERAGEIFS(X$7:X$714,$C$7:$C$714,"="&amp;$A732)</f>
        <v>1.3358718467849455</v>
      </c>
      <c r="Y732" s="624"/>
      <c r="Z732" s="779">
        <f>AVERAGEIFS(Z$7:Z$714,$C$7:$C$714,"="&amp;$A732)</f>
        <v>90.814600346320802</v>
      </c>
      <c r="AA732" s="779">
        <f>AVERAGEIFS(AA$7:AA$714,$C$7:$C$714,"="&amp;$A732)</f>
        <v>26.431917610540776</v>
      </c>
      <c r="AB732" s="779"/>
      <c r="AC732" s="779">
        <f>AVERAGEIFS(AC$7:AC$714,$C$7:$C$714,"="&amp;$A732)</f>
        <v>2.9633333333333316</v>
      </c>
      <c r="AD732" s="779">
        <f>AVERAGEIFS(AD$7:AD$714,$C$7:$C$714,"="&amp;$A732)</f>
        <v>4.6244000000000005</v>
      </c>
      <c r="AE732" s="779">
        <f>AVERAGEIFS(AE$7:AE$714,$C$7:$C$714,"="&amp;$A732)</f>
        <v>2.9364912280701754</v>
      </c>
      <c r="AF732" s="779">
        <f>AVERAGEIFS(AF$7:AF$714,$C$7:$C$714,"="&amp;$A732)</f>
        <v>2.2356140350877198</v>
      </c>
      <c r="AG732" s="779">
        <f>AVERAGEIFS(AG$7:AG$714,$C$7:$C$714,"="&amp;$A732)</f>
        <v>8.8269230769230749</v>
      </c>
      <c r="AH732" s="779">
        <f>AVERAGEIFS(AH$7:AH$714,$C$7:$C$714,"="&amp;$A732)</f>
        <v>26.096491228070189</v>
      </c>
      <c r="AI732" s="779">
        <f>AVERAGEIFS(AI$7:AI$714,$C$7:$C$714,"="&amp;$A732)</f>
        <v>21.905357142857145</v>
      </c>
      <c r="AJ732" s="779">
        <f>AVERAGEIFS(AJ$7:AJ$714,$C$7:$C$714,"="&amp;$A732)</f>
        <v>3.7566666666666664</v>
      </c>
      <c r="AK732" s="779">
        <f>AVERAGEIFS(AK$7:AK$714,$C$7:$C$714,"="&amp;$A732)</f>
        <v>6.9198148148148162</v>
      </c>
      <c r="AL732" s="913">
        <f>AVERAGEIFS(AL$7:AL$714,$C$7:$C$714,"="&amp;$A732)</f>
        <v>15784.638245614035</v>
      </c>
      <c r="AM732" s="779">
        <f>AVERAGEIFS(AM$7:AM$714,$C$7:$C$714,"="&amp;$A732)</f>
        <v>2.2241071428571417</v>
      </c>
      <c r="AN732" s="898">
        <f>AVERAGEIFS(AN$7:AN$714,$C$7:$C$714,"="&amp;$A732)</f>
        <v>1.5016071428571427</v>
      </c>
      <c r="AO732" s="779">
        <f>AVERAGEIFS(AO$7:AO$714,$C$7:$C$714,"="&amp;$A732)</f>
        <v>-17.15835350366233</v>
      </c>
      <c r="AP732" s="779">
        <f>AVERAGEIFS(AP$7:AP$714,$C$7:$C$714,"="&amp;$A732)</f>
        <v>9.4084396194482895</v>
      </c>
      <c r="AQ732" s="898">
        <f>AVERAGEIFS(AQ$7:AQ$714,$C$7:$C$714,"="&amp;$A732)</f>
        <v>51.408706031950757</v>
      </c>
      <c r="AR732" s="779">
        <f>AVERAGEIFS(AR$7:AR$714,$C$7:$C$714,"="&amp;$A732)</f>
        <v>2.1495509473684211</v>
      </c>
      <c r="AS732" s="779">
        <f>AVERAGEIFS(AS$7:AS$714,$C$7:$C$714,"="&amp;$A732)</f>
        <v>2.2942623220421052</v>
      </c>
      <c r="AT732" s="779">
        <f>AVERAGEIFS(AT$7:AT$714,$C$7:$C$714,"="&amp;$A732)</f>
        <v>2.4273988857406033</v>
      </c>
      <c r="AU732" s="779">
        <f>AVERAGEIFS(AU$7:AU$714,$C$7:$C$714,"="&amp;$A732)</f>
        <v>2.5694764394151832</v>
      </c>
      <c r="AV732" s="779">
        <f>AVERAGEIFS(AV$7:AV$714,$C$7:$C$714,"="&amp;$A732)</f>
        <v>2.7211560944980375</v>
      </c>
      <c r="AW732" s="779">
        <f>AVERAGEIFS(AW$7:AW$714,$C$7:$C$714,"="&amp;$A732)</f>
        <v>12.161844689064349</v>
      </c>
      <c r="AX732" s="898">
        <f>AVERAGEIFS(AX$7:AX$714,$C$7:$C$714,"="&amp;$A732)</f>
        <v>19.823142915838403</v>
      </c>
      <c r="AY732" s="779">
        <f>AVERAGEIFS(AY$7:AY$714,$C$7:$C$714,"="&amp;$A732)</f>
        <v>0.55374999999999996</v>
      </c>
      <c r="AZ732" s="779">
        <f>AVERAGEIFS(AZ$7:AZ$714,$C$7:$C$714,"="&amp;$A732)</f>
        <v>16.565789473684216</v>
      </c>
      <c r="BA732" s="779">
        <f>AVERAGEIFS(BA$7:BA$714,$C$7:$C$714,"="&amp;$A732)</f>
        <v>-16.007017543859654</v>
      </c>
      <c r="BB732" s="779">
        <f>AVERAGEIFS(BB$7:BB$714,$C$7:$C$714,"="&amp;$A732)</f>
        <v>-3.23701754385965</v>
      </c>
      <c r="BC732" s="898">
        <f>AVERAGEIFS(BC$7:BC$714,$C$7:$C$714,"="&amp;$A732)</f>
        <v>-3.0147368421052634</v>
      </c>
      <c r="BD732" s="779"/>
      <c r="BE732" s="672">
        <f>AVERAGEIFS(BE$7:BE$714,$C$7:$C$714,"="&amp;$A732)</f>
        <v>2000.2456140350878</v>
      </c>
      <c r="BF732" s="779">
        <f>AVERAGEIFS(BF$7:BF$714,$C$7:$C$714,"="&amp;$A732)</f>
        <v>2.6071428571428572</v>
      </c>
      <c r="BG732" s="779">
        <f>AVERAGEIFS(BG$7:BG$714,$C$7:$C$714,"="&amp;$A732)</f>
        <v>2.6000000000000005</v>
      </c>
      <c r="BH732" s="516"/>
      <c r="BI732" s="516"/>
    </row>
    <row r="733" spans="1:61" x14ac:dyDescent="0.2">
      <c r="I733" s="624"/>
      <c r="J733" s="820"/>
      <c r="K733" s="897"/>
      <c r="L733" s="820"/>
      <c r="M733" s="820"/>
      <c r="N733" s="820"/>
      <c r="O733" s="820"/>
      <c r="P733" s="820"/>
      <c r="Q733" s="820"/>
      <c r="R733" s="820"/>
      <c r="S733" s="820"/>
      <c r="T733" s="820"/>
      <c r="U733" s="820"/>
      <c r="V733" s="820"/>
      <c r="W733" s="820"/>
      <c r="X733" s="820"/>
      <c r="AN733" s="899"/>
      <c r="AO733" s="820"/>
      <c r="BC733" s="624"/>
      <c r="BD733" s="594"/>
      <c r="BH733" s="516"/>
      <c r="BI733" s="516"/>
    </row>
    <row r="734" spans="1:61" x14ac:dyDescent="0.2">
      <c r="I734" s="896"/>
      <c r="J734" s="894"/>
      <c r="K734" s="897"/>
      <c r="L734" s="894"/>
      <c r="M734" s="894"/>
      <c r="N734" s="894"/>
      <c r="O734" s="894"/>
      <c r="P734" s="894"/>
      <c r="Q734" s="894"/>
      <c r="R734" s="894"/>
      <c r="S734" s="894"/>
      <c r="T734" s="894"/>
      <c r="U734" s="894"/>
      <c r="V734" s="894"/>
      <c r="W734" s="894"/>
      <c r="X734" s="894"/>
      <c r="BH734" s="516"/>
      <c r="BI734" s="516"/>
    </row>
    <row r="735" spans="1:61" x14ac:dyDescent="0.2">
      <c r="I735" s="896"/>
      <c r="J735" s="894"/>
      <c r="K735" s="897"/>
      <c r="L735" s="894"/>
      <c r="M735" s="894"/>
      <c r="N735" s="894"/>
      <c r="O735" s="894"/>
      <c r="P735" s="894"/>
      <c r="Q735" s="894"/>
      <c r="R735" s="894"/>
      <c r="S735" s="894"/>
      <c r="T735" s="894"/>
      <c r="U735" s="894"/>
      <c r="V735" s="894"/>
      <c r="W735" s="894"/>
      <c r="X735" s="894"/>
      <c r="BH735" s="516"/>
      <c r="BI735" s="516"/>
    </row>
    <row r="736" spans="1:61" x14ac:dyDescent="0.2">
      <c r="B736" s="516"/>
      <c r="E736" s="516"/>
      <c r="F736" s="516"/>
      <c r="J736" s="516"/>
      <c r="K736" s="893"/>
      <c r="L736" s="516"/>
      <c r="M736" s="516"/>
      <c r="N736" s="516"/>
      <c r="R736" s="516"/>
      <c r="S736" s="516"/>
      <c r="T736" s="516"/>
      <c r="U736" s="516"/>
      <c r="V736" s="516"/>
      <c r="W736" s="516"/>
      <c r="X736" s="516"/>
      <c r="Z736" s="516"/>
      <c r="AC736" s="516"/>
      <c r="AD736" s="516"/>
      <c r="AE736" s="516"/>
      <c r="AF736" s="516"/>
      <c r="AG736" s="516"/>
      <c r="AH736" s="516"/>
      <c r="AI736" s="516"/>
      <c r="AJ736" s="516"/>
      <c r="AK736" s="516"/>
      <c r="AL736" s="516"/>
      <c r="AM736" s="516"/>
      <c r="AN736" s="516"/>
      <c r="AO736" s="516"/>
      <c r="AR736" s="516"/>
      <c r="AS736" s="516"/>
      <c r="AT736" s="516"/>
      <c r="AU736" s="516"/>
      <c r="AV736" s="516"/>
      <c r="AW736" s="516"/>
      <c r="AX736" s="516"/>
      <c r="AY736" s="516"/>
      <c r="BD736" s="516"/>
      <c r="BE736" s="516"/>
      <c r="BF736" s="516"/>
      <c r="BH736" s="516"/>
      <c r="BI736" s="516"/>
    </row>
    <row r="737" spans="2:61" x14ac:dyDescent="0.2">
      <c r="B737" s="516"/>
      <c r="E737" s="516"/>
      <c r="F737" s="516"/>
      <c r="J737" s="516"/>
      <c r="K737" s="569"/>
      <c r="L737" s="516"/>
      <c r="M737" s="516"/>
      <c r="N737" s="516"/>
      <c r="R737" s="516"/>
      <c r="S737" s="516"/>
      <c r="T737" s="516"/>
      <c r="U737" s="516"/>
      <c r="V737" s="516"/>
      <c r="W737" s="516"/>
      <c r="X737" s="516"/>
      <c r="Z737" s="516"/>
      <c r="AC737" s="516"/>
      <c r="AD737" s="516"/>
      <c r="AE737" s="516"/>
      <c r="AF737" s="516"/>
      <c r="AG737" s="516"/>
      <c r="AH737" s="516"/>
      <c r="AI737" s="516"/>
      <c r="AJ737" s="516"/>
      <c r="AK737" s="516"/>
      <c r="AL737" s="516"/>
      <c r="AM737" s="516"/>
      <c r="AN737" s="516"/>
      <c r="AO737" s="516"/>
      <c r="AR737" s="516"/>
      <c r="AS737" s="516"/>
      <c r="AT737" s="516"/>
      <c r="AU737" s="516"/>
      <c r="AV737" s="516"/>
      <c r="AW737" s="516"/>
      <c r="AX737" s="516"/>
      <c r="AY737" s="516"/>
      <c r="BD737" s="516"/>
      <c r="BE737" s="516"/>
      <c r="BF737" s="516"/>
      <c r="BH737" s="516"/>
      <c r="BI737" s="516"/>
    </row>
    <row r="738" spans="2:61" x14ac:dyDescent="0.2">
      <c r="B738" s="516"/>
      <c r="E738" s="516"/>
      <c r="F738" s="516"/>
      <c r="J738" s="516"/>
      <c r="K738" s="569"/>
      <c r="L738" s="516"/>
      <c r="M738" s="516"/>
      <c r="N738" s="516"/>
      <c r="R738" s="516"/>
      <c r="S738" s="516"/>
      <c r="T738" s="516"/>
      <c r="U738" s="516"/>
      <c r="V738" s="516"/>
      <c r="W738" s="516"/>
      <c r="X738" s="516"/>
      <c r="Z738" s="516"/>
      <c r="AC738" s="516"/>
      <c r="AD738" s="516"/>
      <c r="AE738" s="516"/>
      <c r="AF738" s="516"/>
      <c r="AG738" s="516"/>
      <c r="AH738" s="516"/>
      <c r="AI738" s="516"/>
      <c r="AJ738" s="516"/>
      <c r="AK738" s="516"/>
      <c r="AL738" s="516"/>
      <c r="AM738" s="516"/>
      <c r="AN738" s="516"/>
      <c r="AO738" s="516"/>
      <c r="AR738" s="516"/>
      <c r="AS738" s="516"/>
      <c r="AT738" s="516"/>
      <c r="AU738" s="516"/>
      <c r="AV738" s="516"/>
      <c r="AW738" s="516"/>
      <c r="AX738" s="516"/>
      <c r="AY738" s="516"/>
      <c r="BD738" s="516"/>
      <c r="BE738" s="516"/>
      <c r="BF738" s="516"/>
      <c r="BH738" s="516"/>
      <c r="BI738" s="516"/>
    </row>
    <row r="739" spans="2:61" x14ac:dyDescent="0.2">
      <c r="B739" s="516"/>
      <c r="E739" s="516"/>
      <c r="F739" s="516"/>
      <c r="J739" s="516"/>
      <c r="K739" s="569"/>
      <c r="L739" s="516"/>
      <c r="M739" s="516"/>
      <c r="N739" s="516"/>
      <c r="R739" s="516"/>
      <c r="S739" s="516"/>
      <c r="T739" s="516"/>
      <c r="U739" s="516"/>
      <c r="V739" s="516"/>
      <c r="W739" s="516"/>
      <c r="X739" s="516"/>
      <c r="Z739" s="516"/>
      <c r="AC739" s="516"/>
      <c r="AD739" s="516"/>
      <c r="AE739" s="516"/>
      <c r="AF739" s="516"/>
      <c r="AG739" s="516"/>
      <c r="AH739" s="516"/>
      <c r="AI739" s="516"/>
      <c r="AJ739" s="516"/>
      <c r="AK739" s="516"/>
      <c r="AL739" s="516"/>
      <c r="AM739" s="516"/>
      <c r="AN739" s="516"/>
      <c r="AO739" s="516"/>
      <c r="AR739" s="516"/>
      <c r="AS739" s="516"/>
      <c r="AT739" s="516"/>
      <c r="AU739" s="516"/>
      <c r="AV739" s="516"/>
      <c r="AW739" s="516"/>
      <c r="AX739" s="516"/>
      <c r="AY739" s="516"/>
      <c r="BD739" s="516"/>
      <c r="BE739" s="516"/>
      <c r="BF739" s="516"/>
      <c r="BH739" s="516"/>
      <c r="BI739" s="516"/>
    </row>
    <row r="740" spans="2:61" x14ac:dyDescent="0.2">
      <c r="B740" s="516"/>
      <c r="E740" s="516"/>
      <c r="F740" s="516"/>
      <c r="J740" s="516"/>
      <c r="K740" s="569"/>
      <c r="L740" s="516"/>
      <c r="M740" s="516"/>
      <c r="N740" s="516"/>
      <c r="R740" s="516"/>
      <c r="S740" s="516"/>
      <c r="T740" s="516"/>
      <c r="U740" s="516"/>
      <c r="V740" s="516"/>
      <c r="W740" s="516"/>
      <c r="X740" s="516"/>
      <c r="Z740" s="516"/>
      <c r="AC740" s="516"/>
      <c r="AD740" s="516"/>
      <c r="AE740" s="516"/>
      <c r="AF740" s="516"/>
      <c r="AG740" s="516"/>
      <c r="AH740" s="516"/>
      <c r="AI740" s="516"/>
      <c r="AJ740" s="516"/>
      <c r="AK740" s="516"/>
      <c r="AL740" s="516"/>
      <c r="AM740" s="516"/>
      <c r="AN740" s="516"/>
      <c r="AO740" s="516"/>
      <c r="AR740" s="516"/>
      <c r="AS740" s="516"/>
      <c r="AT740" s="516"/>
      <c r="AU740" s="516"/>
      <c r="AV740" s="516"/>
      <c r="AW740" s="516"/>
      <c r="AX740" s="516"/>
      <c r="AY740" s="516"/>
      <c r="BD740" s="516"/>
      <c r="BE740" s="516"/>
      <c r="BF740" s="516"/>
      <c r="BH740" s="516"/>
      <c r="BI740" s="516"/>
    </row>
    <row r="741" spans="2:61" x14ac:dyDescent="0.2">
      <c r="B741" s="516"/>
      <c r="E741" s="516"/>
      <c r="F741" s="516"/>
      <c r="J741" s="516"/>
      <c r="K741" s="820"/>
      <c r="L741" s="516"/>
      <c r="M741" s="516"/>
      <c r="N741" s="516"/>
      <c r="R741" s="516"/>
      <c r="S741" s="516"/>
      <c r="T741" s="516"/>
      <c r="U741" s="516"/>
      <c r="V741" s="516"/>
      <c r="W741" s="516"/>
      <c r="X741" s="516"/>
      <c r="Z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16"/>
      <c r="AR741" s="516"/>
      <c r="AS741" s="516"/>
      <c r="AT741" s="516"/>
      <c r="AU741" s="516"/>
      <c r="AV741" s="516"/>
      <c r="AW741" s="516"/>
      <c r="AX741" s="516"/>
      <c r="AY741" s="516"/>
      <c r="BD741" s="516"/>
      <c r="BE741" s="516"/>
      <c r="BF741" s="516"/>
      <c r="BH741" s="516"/>
      <c r="BI741" s="516"/>
    </row>
    <row r="742" spans="2:61" x14ac:dyDescent="0.2">
      <c r="B742" s="516"/>
      <c r="E742" s="516"/>
      <c r="F742" s="516"/>
      <c r="J742" s="516"/>
      <c r="K742" s="820"/>
      <c r="L742" s="516"/>
      <c r="M742" s="516"/>
      <c r="N742" s="516"/>
      <c r="R742" s="516"/>
      <c r="S742" s="516"/>
      <c r="T742" s="516"/>
      <c r="U742" s="516"/>
      <c r="V742" s="516"/>
      <c r="W742" s="516"/>
      <c r="X742" s="516"/>
      <c r="Z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16"/>
      <c r="AR742" s="516"/>
      <c r="AS742" s="516"/>
      <c r="AT742" s="516"/>
      <c r="AU742" s="516"/>
      <c r="AV742" s="516"/>
      <c r="AW742" s="516"/>
      <c r="AX742" s="516"/>
      <c r="AY742" s="516"/>
      <c r="BD742" s="516"/>
      <c r="BE742" s="516"/>
      <c r="BF742" s="516"/>
      <c r="BH742" s="516"/>
      <c r="BI742" s="516"/>
    </row>
  </sheetData>
  <sheetProtection selectLockedCells="1" selectUnlockedCells="1"/>
  <sortState ref="A7:BI718">
    <sortCondition descending="1" ref="E7:E718"/>
    <sortCondition ref="Q7:Q718"/>
  </sortState>
  <mergeCells count="2">
    <mergeCell ref="P5:Q5"/>
    <mergeCell ref="AZ4:BC4"/>
  </mergeCells>
  <conditionalFormatting sqref="A450:A451 R703:V714 R525:R702 R7:R520 S7:V702">
    <cfRule type="cellIs" dxfId="26" priority="503" stopIfTrue="1" operator="lessThan">
      <formula>2</formula>
    </cfRule>
  </conditionalFormatting>
  <conditionalFormatting sqref="A247 A249 A323 A407 A413 A415 A417 A453:A454 A503">
    <cfRule type="cellIs" dxfId="25" priority="450" stopIfTrue="1" operator="lessThan">
      <formula>2</formula>
    </cfRule>
  </conditionalFormatting>
  <conditionalFormatting sqref="AQ7:AQ714">
    <cfRule type="cellIs" dxfId="24" priority="51" stopIfTrue="1" operator="lessThan">
      <formula>0</formula>
    </cfRule>
  </conditionalFormatting>
  <conditionalFormatting sqref="AP525:AP714 AP7:AP520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525:J714 J7:J520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21:R522">
    <cfRule type="cellIs" dxfId="19" priority="39" stopIfTrue="1" operator="lessThan">
      <formula>2</formula>
    </cfRule>
  </conditionalFormatting>
  <conditionalFormatting sqref="AP521:AP522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21:J522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23">
    <cfRule type="cellIs" dxfId="14" priority="33" stopIfTrue="1" operator="lessThan">
      <formula>2</formula>
    </cfRule>
  </conditionalFormatting>
  <conditionalFormatting sqref="AP523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23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24">
    <cfRule type="cellIs" dxfId="9" priority="27" stopIfTrue="1" operator="lessThan">
      <formula>2</formula>
    </cfRule>
  </conditionalFormatting>
  <conditionalFormatting sqref="AP524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24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B728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customWidth="true" style="457" width="18.0"/>
    <col min="2" max="2" customWidth="true" style="457" width="6.0"/>
    <col min="3" max="3" customWidth="true" style="1031" width="6.0"/>
    <col min="4" max="4" bestFit="true" customWidth="true" style="988" width="6.42578125"/>
    <col min="5" max="5" customWidth="true" style="1031" width="6.85546875"/>
    <col min="6" max="6" customWidth="true" style="988" width="6.5703125"/>
    <col min="7" max="7" customWidth="true" style="457" width="6.42578125"/>
    <col min="8" max="9" customWidth="true" style="457" width="5.5703125"/>
    <col min="10" max="10" bestFit="true" customWidth="true" style="457" width="6.42578125"/>
    <col min="11" max="11" bestFit="true" customWidth="true" style="457" width="7.140625"/>
    <col min="12" max="12" customWidth="true" style="457" width="6.28515625"/>
    <col min="13" max="13" customWidth="true" style="457" width="1.5703125"/>
    <col min="14" max="14" customWidth="true" style="457" width="6.0"/>
    <col min="15" max="15" customWidth="true" style="457" width="6.28515625"/>
    <col min="16" max="16" customWidth="true" style="457" width="1.5703125"/>
    <col min="17" max="17" customWidth="true" style="457" width="6.28515625"/>
    <col min="18" max="18" customWidth="true" style="457" width="6.0"/>
    <col min="19" max="24" bestFit="true" customWidth="true" style="457" width="6.5703125"/>
    <col min="25" max="28" customWidth="true" style="457" width="6.0"/>
    <col min="29" max="29" customWidth="true" style="457" width="7.85546875"/>
    <col min="30" max="30" customWidth="true" style="457" width="6.28515625"/>
    <col min="31" max="31" bestFit="true" customWidth="true" style="457" width="6.0"/>
    <col min="32" max="32" customWidth="true" style="457" width="5.42578125"/>
    <col min="33" max="33" bestFit="true" customWidth="true" style="457" width="5.42578125"/>
    <col min="34" max="34" customWidth="true" style="457" width="5.140625"/>
    <col min="35" max="54" customWidth="true" style="600" width="5.140625"/>
    <col min="55" max="16384" style="457" width="8.85546875"/>
  </cols>
  <sheetData>
    <row r="1" spans="1:54" ht="12.75" customHeight="1" x14ac:dyDescent="0.2">
      <c r="A1" s="510" t="s">
        <v>4041</v>
      </c>
      <c r="B1" s="511"/>
      <c r="C1" s="1028"/>
      <c r="D1" s="985"/>
      <c r="E1" s="889" t="s">
        <v>2</v>
      </c>
      <c r="H1" s="889"/>
      <c r="I1" s="512"/>
      <c r="J1" s="512"/>
      <c r="K1" s="512"/>
      <c r="L1" s="512"/>
      <c r="M1" s="512"/>
      <c r="N1" s="512"/>
      <c r="O1" s="512"/>
      <c r="P1" s="512"/>
      <c r="Q1" s="512"/>
      <c r="T1" s="512"/>
      <c r="U1" s="512"/>
      <c r="V1" s="512"/>
      <c r="W1" s="512"/>
      <c r="X1" s="512"/>
      <c r="Y1" s="512"/>
      <c r="Z1" s="512"/>
      <c r="AA1" s="512"/>
      <c r="AB1" s="512"/>
      <c r="AC1" s="513"/>
      <c r="AD1" s="512"/>
      <c r="AE1" s="512"/>
      <c r="AF1" s="859" t="s">
        <v>3</v>
      </c>
      <c r="AJ1" s="591"/>
      <c r="AK1" s="591"/>
      <c r="AL1" s="592"/>
      <c r="AM1" s="591"/>
      <c r="AN1" s="591"/>
      <c r="AO1" s="591"/>
      <c r="AP1" s="591"/>
      <c r="AQ1" s="592"/>
      <c r="AR1" s="592"/>
      <c r="AS1" s="592"/>
      <c r="AT1" s="592"/>
      <c r="AU1" s="592"/>
      <c r="AV1" s="592"/>
      <c r="AW1" s="592"/>
      <c r="AX1" s="592"/>
      <c r="AY1" s="592"/>
      <c r="AZ1" s="592"/>
      <c r="BA1" s="592"/>
      <c r="BB1" s="593"/>
    </row>
    <row r="2" spans="1:54" ht="9.6" customHeight="1" x14ac:dyDescent="0.2">
      <c r="A2" s="514"/>
      <c r="B2" s="515"/>
      <c r="C2" s="1028"/>
      <c r="D2" s="985"/>
      <c r="E2" s="658" t="s">
        <v>8</v>
      </c>
      <c r="H2" s="658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  <c r="Z2" s="516"/>
      <c r="AA2" s="516"/>
      <c r="AB2" s="516"/>
      <c r="AC2" s="517"/>
      <c r="AD2" s="820"/>
      <c r="AE2" s="820"/>
      <c r="AF2" s="820"/>
      <c r="AG2" s="820"/>
      <c r="AH2" s="820"/>
      <c r="AI2" s="594"/>
      <c r="AJ2" s="594"/>
      <c r="AK2" s="594"/>
      <c r="AL2" s="594"/>
      <c r="AM2" s="594"/>
      <c r="AN2" s="594"/>
      <c r="AO2" s="595"/>
      <c r="AP2" s="595"/>
      <c r="AQ2" s="594"/>
      <c r="AR2" s="594"/>
      <c r="AS2" s="594"/>
      <c r="AT2" s="594"/>
      <c r="AU2" s="594"/>
      <c r="AV2" s="594"/>
      <c r="AW2" s="594"/>
      <c r="AX2" s="594"/>
      <c r="AY2" s="594"/>
      <c r="AZ2" s="594"/>
      <c r="BA2" s="594"/>
      <c r="BB2" s="596"/>
    </row>
    <row r="3" spans="1:54" ht="9.6" customHeight="1" x14ac:dyDescent="0.2">
      <c r="A3" s="518"/>
      <c r="B3" s="12"/>
      <c r="C3" s="1029"/>
      <c r="D3" s="986"/>
      <c r="E3" s="1029"/>
      <c r="F3" s="986"/>
      <c r="G3" s="12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9"/>
      <c r="S3" s="516"/>
      <c r="T3" s="516"/>
      <c r="U3" s="516"/>
      <c r="V3" s="516"/>
      <c r="W3" s="516"/>
      <c r="X3" s="516"/>
      <c r="Y3" s="516"/>
      <c r="Z3" s="516"/>
      <c r="AA3" s="516"/>
      <c r="AB3" s="516"/>
      <c r="AC3" s="517"/>
      <c r="AD3" s="820"/>
      <c r="AE3" s="820"/>
      <c r="AF3" s="820"/>
      <c r="AG3" s="820"/>
      <c r="AH3" s="820"/>
      <c r="AI3" s="594"/>
      <c r="AJ3" s="597"/>
      <c r="AK3" s="597"/>
      <c r="AL3" s="594"/>
      <c r="AM3" s="597"/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7"/>
      <c r="BA3" s="597"/>
      <c r="BB3" s="598"/>
    </row>
    <row r="4" spans="1:54" ht="12.75" customHeight="1" x14ac:dyDescent="0.2">
      <c r="A4" s="522" t="s">
        <v>1770</v>
      </c>
      <c r="B4" s="523"/>
      <c r="C4" s="1028"/>
      <c r="D4" s="985"/>
      <c r="E4" s="1028"/>
      <c r="F4" s="985"/>
      <c r="G4" s="515"/>
      <c r="H4" s="516"/>
      <c r="I4" s="516"/>
      <c r="J4" s="516"/>
      <c r="K4" s="516"/>
      <c r="L4" s="516"/>
      <c r="M4" s="524" t="s">
        <v>15</v>
      </c>
      <c r="N4" s="516"/>
      <c r="O4" s="516"/>
      <c r="P4" s="524"/>
      <c r="Q4" s="516"/>
      <c r="R4" s="524"/>
      <c r="S4" s="516"/>
      <c r="T4" s="516"/>
      <c r="U4" s="516"/>
      <c r="V4" s="516"/>
      <c r="W4" s="516"/>
      <c r="X4" s="516"/>
      <c r="Y4" s="516"/>
      <c r="Z4" s="516"/>
      <c r="AA4" s="516"/>
      <c r="AB4" s="517"/>
      <c r="AC4" s="525" t="s">
        <v>5359</v>
      </c>
      <c r="AD4" s="526">
        <v>2022</v>
      </c>
      <c r="AE4" s="526">
        <v>2021</v>
      </c>
      <c r="AF4" s="526">
        <v>2020</v>
      </c>
      <c r="AG4" s="526">
        <v>2019</v>
      </c>
      <c r="AH4" s="526">
        <v>2018</v>
      </c>
      <c r="AI4" s="526">
        <v>2017</v>
      </c>
      <c r="AJ4" s="526">
        <v>2016</v>
      </c>
      <c r="AK4" s="526">
        <v>2015</v>
      </c>
      <c r="AL4" s="526">
        <v>2014</v>
      </c>
      <c r="AM4" s="527" t="s">
        <v>16</v>
      </c>
      <c r="AN4" s="526">
        <v>2012</v>
      </c>
      <c r="AO4" s="526">
        <v>2011</v>
      </c>
      <c r="AP4" s="528">
        <v>2010</v>
      </c>
      <c r="AQ4" s="529">
        <v>2009</v>
      </c>
      <c r="AR4" s="529">
        <v>2008</v>
      </c>
      <c r="AS4" s="529">
        <v>2007</v>
      </c>
      <c r="AT4" s="529">
        <v>2006</v>
      </c>
      <c r="AU4" s="529">
        <v>2005</v>
      </c>
      <c r="AV4" s="529">
        <v>2004</v>
      </c>
      <c r="AW4" s="529">
        <v>2003</v>
      </c>
      <c r="AX4" s="529">
        <v>2002</v>
      </c>
      <c r="AY4" s="529">
        <v>2001</v>
      </c>
      <c r="AZ4" s="530">
        <v>2000</v>
      </c>
      <c r="BA4" s="526" t="s">
        <v>17</v>
      </c>
      <c r="BB4" s="526"/>
    </row>
    <row r="5" spans="1:54" ht="12.75" customHeight="1" x14ac:dyDescent="0.2">
      <c r="A5" s="479" t="s">
        <v>20</v>
      </c>
      <c r="B5" s="525" t="s">
        <v>21</v>
      </c>
      <c r="C5" s="570"/>
      <c r="D5" s="489"/>
      <c r="E5" s="570"/>
      <c r="F5" s="489"/>
      <c r="G5" s="531"/>
      <c r="H5" s="531"/>
      <c r="I5" s="531"/>
      <c r="J5" s="531"/>
      <c r="K5" s="531"/>
      <c r="L5" s="532"/>
      <c r="M5" s="532"/>
      <c r="N5" s="533" t="s">
        <v>42</v>
      </c>
      <c r="O5" s="532"/>
      <c r="P5" s="532"/>
      <c r="Q5" s="533"/>
      <c r="R5" s="533"/>
      <c r="S5" s="520"/>
      <c r="T5" s="520"/>
      <c r="U5" s="520"/>
      <c r="V5" s="520"/>
      <c r="W5" s="520"/>
      <c r="X5" s="520"/>
      <c r="Y5" s="520"/>
      <c r="Z5" s="520"/>
      <c r="AA5" s="520"/>
      <c r="AB5" s="521"/>
      <c r="AC5" s="534" t="s">
        <v>5360</v>
      </c>
      <c r="AD5" s="535" t="s">
        <v>43</v>
      </c>
      <c r="AE5" s="535" t="s">
        <v>43</v>
      </c>
      <c r="AF5" s="535" t="s">
        <v>43</v>
      </c>
      <c r="AG5" s="535" t="s">
        <v>43</v>
      </c>
      <c r="AH5" s="535" t="s">
        <v>43</v>
      </c>
      <c r="AI5" s="535" t="s">
        <v>43</v>
      </c>
      <c r="AJ5" s="535" t="s">
        <v>43</v>
      </c>
      <c r="AK5" s="535" t="s">
        <v>43</v>
      </c>
      <c r="AL5" s="535" t="s">
        <v>43</v>
      </c>
      <c r="AM5" s="530" t="s">
        <v>43</v>
      </c>
      <c r="AN5" s="535" t="s">
        <v>43</v>
      </c>
      <c r="AO5" s="535" t="s">
        <v>43</v>
      </c>
      <c r="AP5" s="528" t="s">
        <v>43</v>
      </c>
      <c r="AQ5" s="529" t="s">
        <v>43</v>
      </c>
      <c r="AR5" s="529" t="s">
        <v>43</v>
      </c>
      <c r="AS5" s="529" t="s">
        <v>43</v>
      </c>
      <c r="AT5" s="529" t="s">
        <v>43</v>
      </c>
      <c r="AU5" s="529" t="s">
        <v>43</v>
      </c>
      <c r="AV5" s="529" t="s">
        <v>43</v>
      </c>
      <c r="AW5" s="529" t="s">
        <v>43</v>
      </c>
      <c r="AX5" s="529" t="s">
        <v>43</v>
      </c>
      <c r="AY5" s="529" t="s">
        <v>43</v>
      </c>
      <c r="AZ5" s="530" t="s">
        <v>43</v>
      </c>
      <c r="BA5" s="535" t="s">
        <v>44</v>
      </c>
      <c r="BB5" s="535" t="s">
        <v>45</v>
      </c>
    </row>
    <row r="6" spans="1:54" ht="12.75" customHeight="1" x14ac:dyDescent="0.2">
      <c r="A6" s="465" t="s">
        <v>54</v>
      </c>
      <c r="B6" s="536" t="s">
        <v>55</v>
      </c>
      <c r="C6" s="1096">
        <v>2022</v>
      </c>
      <c r="D6" s="1030">
        <v>2021</v>
      </c>
      <c r="E6" s="1030">
        <v>2020</v>
      </c>
      <c r="F6" s="990">
        <v>2019</v>
      </c>
      <c r="G6" s="536">
        <v>2018</v>
      </c>
      <c r="H6" s="536">
        <v>2017</v>
      </c>
      <c r="I6" s="536">
        <v>2016</v>
      </c>
      <c r="J6" s="536">
        <v>2015</v>
      </c>
      <c r="K6" s="536">
        <v>2014</v>
      </c>
      <c r="L6" s="536">
        <v>2013</v>
      </c>
      <c r="M6" s="537" t="s">
        <v>89</v>
      </c>
      <c r="N6" s="536">
        <v>2012</v>
      </c>
      <c r="O6" s="538">
        <v>2011</v>
      </c>
      <c r="P6" s="537" t="s">
        <v>89</v>
      </c>
      <c r="Q6" s="536">
        <v>2010</v>
      </c>
      <c r="R6" s="531">
        <v>2009</v>
      </c>
      <c r="S6" s="531">
        <v>2008</v>
      </c>
      <c r="T6" s="531">
        <v>2007</v>
      </c>
      <c r="U6" s="531">
        <v>2006</v>
      </c>
      <c r="V6" s="531">
        <v>2005</v>
      </c>
      <c r="W6" s="531">
        <v>2004</v>
      </c>
      <c r="X6" s="531">
        <v>2003</v>
      </c>
      <c r="Y6" s="531">
        <v>2002</v>
      </c>
      <c r="Z6" s="531">
        <v>2001</v>
      </c>
      <c r="AA6" s="531">
        <v>2000</v>
      </c>
      <c r="AB6" s="446">
        <v>1999</v>
      </c>
      <c r="AC6" s="536" t="s">
        <v>90</v>
      </c>
      <c r="AD6" s="535">
        <v>2021</v>
      </c>
      <c r="AE6" s="535">
        <v>2020</v>
      </c>
      <c r="AF6" s="535">
        <v>2019</v>
      </c>
      <c r="AG6" s="535">
        <v>2018</v>
      </c>
      <c r="AH6" s="535">
        <v>2017</v>
      </c>
      <c r="AI6" s="535">
        <v>2016</v>
      </c>
      <c r="AJ6" s="535">
        <v>2015</v>
      </c>
      <c r="AK6" s="535">
        <v>2014</v>
      </c>
      <c r="AL6" s="535">
        <v>2013</v>
      </c>
      <c r="AM6" s="530" t="s">
        <v>91</v>
      </c>
      <c r="AN6" s="535">
        <v>2011</v>
      </c>
      <c r="AO6" s="535">
        <v>2010</v>
      </c>
      <c r="AP6" s="528">
        <v>2009</v>
      </c>
      <c r="AQ6" s="529">
        <v>2008</v>
      </c>
      <c r="AR6" s="529">
        <v>2007</v>
      </c>
      <c r="AS6" s="529">
        <v>2006</v>
      </c>
      <c r="AT6" s="529">
        <v>2005</v>
      </c>
      <c r="AU6" s="529">
        <v>2004</v>
      </c>
      <c r="AV6" s="529">
        <v>2003</v>
      </c>
      <c r="AW6" s="529">
        <v>2002</v>
      </c>
      <c r="AX6" s="529">
        <v>2001</v>
      </c>
      <c r="AY6" s="529">
        <v>2000</v>
      </c>
      <c r="AZ6" s="530">
        <v>1999</v>
      </c>
      <c r="BA6" s="535" t="s">
        <v>92</v>
      </c>
      <c r="BB6" s="535" t="s">
        <v>93</v>
      </c>
    </row>
    <row r="7" spans="1:54" ht="11.25" customHeight="1" x14ac:dyDescent="0.2">
      <c r="A7" s="479" t="s">
        <v>859</v>
      </c>
      <c r="B7" s="468" t="s">
        <v>80</v>
      </c>
      <c r="C7" s="581">
        <v>0.84</v>
      </c>
      <c r="D7" s="581">
        <v>0.77600000000000002</v>
      </c>
      <c r="E7" s="581">
        <v>0.72</v>
      </c>
      <c r="F7" s="581">
        <v>0.65600000000000003</v>
      </c>
      <c r="G7" s="460">
        <v>0.59599999999999997</v>
      </c>
      <c r="H7" s="460">
        <v>0.52800000000000002</v>
      </c>
      <c r="I7" s="474">
        <v>0.46</v>
      </c>
      <c r="J7" s="474">
        <v>0.4</v>
      </c>
      <c r="K7" s="474">
        <v>0.37768000000000002</v>
      </c>
      <c r="L7" s="474">
        <v>0.32904999999999995</v>
      </c>
      <c r="M7" s="958"/>
      <c r="N7" s="474">
        <v>0.21459</v>
      </c>
      <c r="O7" s="475">
        <v>0</v>
      </c>
      <c r="P7" s="958"/>
      <c r="Q7" s="488">
        <v>0</v>
      </c>
      <c r="R7" s="477">
        <v>0</v>
      </c>
      <c r="S7" s="477">
        <v>0</v>
      </c>
      <c r="T7" s="477">
        <v>0</v>
      </c>
      <c r="U7" s="477">
        <v>0</v>
      </c>
      <c r="V7" s="477">
        <v>0</v>
      </c>
      <c r="W7" s="477">
        <v>0</v>
      </c>
      <c r="X7" s="477">
        <v>0</v>
      </c>
      <c r="Y7" s="477">
        <v>0</v>
      </c>
      <c r="Z7" s="477">
        <v>0</v>
      </c>
      <c r="AA7" s="477">
        <v>0</v>
      </c>
      <c r="AB7" s="477">
        <v>0</v>
      </c>
      <c r="AC7" s="584">
        <f>SUM(C7:AB7)</f>
        <v>5.8973200000000006</v>
      </c>
      <c r="AD7" s="1033">
        <f>IF(ISERROR((C7/D7-1)*100),"n/a",(C7/D7-1)*100)</f>
        <v>8.2474226804123631</v>
      </c>
      <c r="AE7" s="1033">
        <f>IF(ISERROR((D7/E7-1)*100),"n/a",(D7/E7-1)*100)</f>
        <v>7.7777777777777946</v>
      </c>
      <c r="AF7" s="1033">
        <f>IF(ISERROR((E7/F7-1)*100),"n/a",(E7/F7-1)*100)</f>
        <v>9.7560975609755971</v>
      </c>
      <c r="AG7" s="1033">
        <f>IF(ISERROR((F7/G7-1)*100),"n/a",(F7/G7-1)*100)</f>
        <v>10.06711409395975</v>
      </c>
      <c r="AH7" s="1033">
        <f>IF(ISERROR((G7/H7-1)*100),"n/a",(G7/H7-1)*100)</f>
        <v>12.878787878787868</v>
      </c>
      <c r="AI7" s="1033">
        <f>IF(ISERROR((H7/I7-1)*100),"n/a",(H7/I7-1)*100)</f>
        <v>14.782608695652177</v>
      </c>
      <c r="AJ7" s="1033">
        <f>IF(ISERROR((I7/J7-1)*100),"n/a",(I7/J7-1)*100)</f>
        <v>14.999999999999991</v>
      </c>
      <c r="AK7" s="1033">
        <f>IF(ISERROR((J7/K7-1)*100),"n/a",(J7/K7-1)*100)</f>
        <v>5.9097648803219771</v>
      </c>
      <c r="AL7" s="1033">
        <f>IF(ISERROR((K7/L7-1)*100),"n/a",(K7/L7-1)*100)</f>
        <v>14.778908980398132</v>
      </c>
      <c r="AM7" s="1033">
        <f>IF(ISERROR((L7/N7-1)*100),"n/a",(L7/N7-1)*100)</f>
        <v>53.338925392609141</v>
      </c>
      <c r="AN7" s="1033" t="str">
        <f>IF(ISERROR((N7/O7-1)*100),"n/a",(N7/O7-1)*100)</f>
        <v>n/a</v>
      </c>
      <c r="AO7" s="1033" t="str">
        <f>IF(ISERROR((O7/Q7-1)*100),"n/a",(O7/Q7-1)*100)</f>
        <v>n/a</v>
      </c>
      <c r="AP7" s="1033" t="str">
        <f>IF(ISERROR((Q7/R7-1)*100),"n/a",(Q7/R7-1)*100)</f>
        <v>n/a</v>
      </c>
      <c r="AQ7" s="1033" t="str">
        <f>IF(ISERROR((R7/S7-1)*100),"n/a",(R7/S7-1)*100)</f>
        <v>n/a</v>
      </c>
      <c r="AR7" s="1033" t="str">
        <f>IF(ISERROR((S7/T7-1)*100),"n/a",(S7/T7-1)*100)</f>
        <v>n/a</v>
      </c>
      <c r="AS7" s="1033" t="str">
        <f>IF(ISERROR((T7/U7-1)*100),"n/a",(T7/U7-1)*100)</f>
        <v>n/a</v>
      </c>
      <c r="AT7" s="1033" t="str">
        <f>IF(ISERROR((U7/V7-1)*100),"n/a",(U7/V7-1)*100)</f>
        <v>n/a</v>
      </c>
      <c r="AU7" s="1033" t="str">
        <f>IF(ISERROR((V7/W7-1)*100),"n/a",(V7/W7-1)*100)</f>
        <v>n/a</v>
      </c>
      <c r="AV7" s="1033" t="str">
        <f>IF(ISERROR((W7/X7-1)*100),"n/a",(W7/X7-1)*100)</f>
        <v>n/a</v>
      </c>
      <c r="AW7" s="1033" t="str">
        <f>IF(ISERROR((X7/Y7-1)*100),"n/a",(X7/Y7-1)*100)</f>
        <v>n/a</v>
      </c>
      <c r="AX7" s="1033" t="str">
        <f>IF(ISERROR((Y7/Z7-1)*100),"n/a",(Y7/Z7-1)*100)</f>
        <v>n/a</v>
      </c>
      <c r="AY7" s="1033" t="str">
        <f>IF(ISERROR((Z7/AA7-1)*100),"n/a",(Z7/AA7-1)*100)</f>
        <v>n/a</v>
      </c>
      <c r="AZ7" s="1033" t="str">
        <f>IF(ISERROR((AA7/AB7-1)*100),"n/a",(AA7/AB7-1)*100)</f>
        <v>n/a</v>
      </c>
      <c r="BA7" s="1033">
        <f>AVERAGE(AD7:AZ7)</f>
        <v>15.253740794089477</v>
      </c>
      <c r="BB7" s="1033">
        <f>STDEV(AD7:AZ7)</f>
        <v>13.768107601759883</v>
      </c>
    </row>
    <row r="8" spans="1:54" ht="11.25" customHeight="1" x14ac:dyDescent="0.2">
      <c r="A8" s="818" t="s">
        <v>911</v>
      </c>
      <c r="B8" s="817" t="s">
        <v>912</v>
      </c>
      <c r="C8" s="581">
        <v>0.91</v>
      </c>
      <c r="D8" s="581">
        <v>0.86499999999999999</v>
      </c>
      <c r="E8" s="581">
        <v>0.8075</v>
      </c>
      <c r="F8" s="581">
        <v>0.76</v>
      </c>
      <c r="G8" s="460">
        <v>0.70499999999999996</v>
      </c>
      <c r="H8" s="460">
        <v>0.61499999999999999</v>
      </c>
      <c r="I8" s="581">
        <v>0.5575</v>
      </c>
      <c r="J8" s="581">
        <v>0.50749999999999995</v>
      </c>
      <c r="K8" s="581">
        <v>0.46142749999999999</v>
      </c>
      <c r="L8" s="581">
        <v>0.42142499999999999</v>
      </c>
      <c r="M8" s="884">
        <v>0</v>
      </c>
      <c r="N8" s="581">
        <v>0.18928500000000001</v>
      </c>
      <c r="O8" s="585">
        <v>0</v>
      </c>
      <c r="P8" s="884">
        <v>0</v>
      </c>
      <c r="Q8" s="464">
        <v>0</v>
      </c>
      <c r="R8" s="583">
        <v>0</v>
      </c>
      <c r="S8" s="583">
        <v>0</v>
      </c>
      <c r="T8" s="583">
        <v>0</v>
      </c>
      <c r="U8" s="583">
        <v>0</v>
      </c>
      <c r="V8" s="583">
        <v>0</v>
      </c>
      <c r="W8" s="583">
        <v>0</v>
      </c>
      <c r="X8" s="583">
        <v>0</v>
      </c>
      <c r="Y8" s="583">
        <v>0</v>
      </c>
      <c r="Z8" s="583">
        <v>0</v>
      </c>
      <c r="AA8" s="583">
        <v>0</v>
      </c>
      <c r="AB8" s="583">
        <v>0</v>
      </c>
      <c r="AC8" s="584">
        <f>SUM(C8:AB8)</f>
        <v>6.7996375000000011</v>
      </c>
      <c r="AD8" s="1033">
        <f>IF(ISERROR((C8/D8-1)*100),"n/a",(C8/D8-1)*100)</f>
        <v>5.2023121387283267</v>
      </c>
      <c r="AE8" s="1033">
        <f>IF(ISERROR((D8/E8-1)*100),"n/a",(D8/E8-1)*100)</f>
        <v>7.120743034055721</v>
      </c>
      <c r="AF8" s="1033">
        <f>IF(ISERROR((E8/F8-1)*100),"n/a",(E8/F8-1)*100)</f>
        <v>6.25</v>
      </c>
      <c r="AG8" s="1033">
        <f>IF(ISERROR((F8/G8-1)*100),"n/a",(F8/G8-1)*100)</f>
        <v>7.8014184397163122</v>
      </c>
      <c r="AH8" s="1033">
        <f>IF(ISERROR((G8/H8-1)*100),"n/a",(G8/H8-1)*100)</f>
        <v>14.634146341463406</v>
      </c>
      <c r="AI8" s="1033">
        <f>IF(ISERROR((H8/I8-1)*100),"n/a",(H8/I8-1)*100)</f>
        <v>10.313901345291487</v>
      </c>
      <c r="AJ8" s="1033">
        <f>IF(ISERROR((I8/J8-1)*100),"n/a",(I8/J8-1)*100)</f>
        <v>9.852216748768484</v>
      </c>
      <c r="AK8" s="1033">
        <f>IF(ISERROR((J8/K8-1)*100),"n/a",(J8/K8-1)*100)</f>
        <v>9.9847755064446773</v>
      </c>
      <c r="AL8" s="1033">
        <f>IF(ISERROR((K8/L8-1)*100),"n/a",(K8/L8-1)*100)</f>
        <v>9.4921990864329295</v>
      </c>
      <c r="AM8" s="1033">
        <f>IF(ISERROR((L8/N8-1)*100),"n/a",(L8/N8-1)*100)</f>
        <v>122.64046279419922</v>
      </c>
      <c r="AN8" s="1033" t="str">
        <f>IF(ISERROR((N8/O8-1)*100),"n/a",(N8/O8-1)*100)</f>
        <v>n/a</v>
      </c>
      <c r="AO8" s="1033" t="str">
        <f>IF(ISERROR((O8/Q8-1)*100),"n/a",(O8/Q8-1)*100)</f>
        <v>n/a</v>
      </c>
      <c r="AP8" s="1033" t="str">
        <f>IF(ISERROR((Q8/R8-1)*100),"n/a",(Q8/R8-1)*100)</f>
        <v>n/a</v>
      </c>
      <c r="AQ8" s="1033" t="str">
        <f>IF(ISERROR((R8/S8-1)*100),"n/a",(R8/S8-1)*100)</f>
        <v>n/a</v>
      </c>
      <c r="AR8" s="1033" t="str">
        <f>IF(ISERROR((S8/T8-1)*100),"n/a",(S8/T8-1)*100)</f>
        <v>n/a</v>
      </c>
      <c r="AS8" s="1033" t="str">
        <f>IF(ISERROR((T8/U8-1)*100),"n/a",(T8/U8-1)*100)</f>
        <v>n/a</v>
      </c>
      <c r="AT8" s="1033" t="str">
        <f>IF(ISERROR((U8/V8-1)*100),"n/a",(U8/V8-1)*100)</f>
        <v>n/a</v>
      </c>
      <c r="AU8" s="1033" t="str">
        <f>IF(ISERROR((V8/W8-1)*100),"n/a",(V8/W8-1)*100)</f>
        <v>n/a</v>
      </c>
      <c r="AV8" s="1033" t="str">
        <f>IF(ISERROR((W8/X8-1)*100),"n/a",(W8/X8-1)*100)</f>
        <v>n/a</v>
      </c>
      <c r="AW8" s="1033" t="str">
        <f>IF(ISERROR((X8/Y8-1)*100),"n/a",(X8/Y8-1)*100)</f>
        <v>n/a</v>
      </c>
      <c r="AX8" s="1033" t="str">
        <f>IF(ISERROR((Y8/Z8-1)*100),"n/a",(Y8/Z8-1)*100)</f>
        <v>n/a</v>
      </c>
      <c r="AY8" s="1033" t="str">
        <f>IF(ISERROR((Z8/AA8-1)*100),"n/a",(Z8/AA8-1)*100)</f>
        <v>n/a</v>
      </c>
      <c r="AZ8" s="1033" t="str">
        <f>IF(ISERROR((AA8/AB8-1)*100),"n/a",(AA8/AB8-1)*100)</f>
        <v>n/a</v>
      </c>
      <c r="BA8" s="1033">
        <f>AVERAGE(AD8:AZ8)</f>
        <v>20.329217543510058</v>
      </c>
      <c r="BB8" s="1033">
        <f>STDEV(AD8:AZ8)</f>
        <v>36.044732205750208</v>
      </c>
    </row>
    <row r="9" spans="1:54" ht="11.25" customHeight="1" x14ac:dyDescent="0.2">
      <c r="A9" s="924" t="s">
        <v>850</v>
      </c>
      <c r="B9" s="468" t="s">
        <v>851</v>
      </c>
      <c r="C9" s="581">
        <v>5.64</v>
      </c>
      <c r="D9" s="581">
        <v>5.2</v>
      </c>
      <c r="E9" s="581">
        <v>4.72</v>
      </c>
      <c r="F9" s="581">
        <v>4.28</v>
      </c>
      <c r="G9" s="460">
        <v>3.59</v>
      </c>
      <c r="H9" s="471">
        <v>2.56</v>
      </c>
      <c r="I9" s="581">
        <v>2.2799999999999998</v>
      </c>
      <c r="J9" s="581">
        <v>2.02</v>
      </c>
      <c r="K9" s="581">
        <v>1.66</v>
      </c>
      <c r="L9" s="581">
        <v>1.6</v>
      </c>
      <c r="M9" s="884"/>
      <c r="N9" s="463">
        <v>0</v>
      </c>
      <c r="O9" s="585">
        <v>0</v>
      </c>
      <c r="P9" s="884"/>
      <c r="Q9" s="464">
        <v>0</v>
      </c>
      <c r="R9" s="583">
        <v>0</v>
      </c>
      <c r="S9" s="583">
        <v>0</v>
      </c>
      <c r="T9" s="583">
        <v>0</v>
      </c>
      <c r="U9" s="583">
        <v>0</v>
      </c>
      <c r="V9" s="583">
        <v>0</v>
      </c>
      <c r="W9" s="583">
        <v>0</v>
      </c>
      <c r="X9" s="583">
        <v>0</v>
      </c>
      <c r="Y9" s="583">
        <v>0</v>
      </c>
      <c r="Z9" s="583">
        <v>0</v>
      </c>
      <c r="AA9" s="583">
        <v>0</v>
      </c>
      <c r="AB9" s="583">
        <v>0</v>
      </c>
      <c r="AC9" s="584">
        <f>SUM(C9:AB9)</f>
        <v>33.549999999999997</v>
      </c>
      <c r="AD9" s="1033">
        <f>IF(ISERROR((C9/D9-1)*100),"n/a",(C9/D9-1)*100)</f>
        <v>8.4615384615384528</v>
      </c>
      <c r="AE9" s="1033">
        <f>IF(ISERROR((D9/E9-1)*100),"n/a",(D9/E9-1)*100)</f>
        <v>10.169491525423746</v>
      </c>
      <c r="AF9" s="1033">
        <f>IF(ISERROR((E9/F9-1)*100),"n/a",(E9/F9-1)*100)</f>
        <v>10.280373831775691</v>
      </c>
      <c r="AG9" s="1033">
        <f>IF(ISERROR((F9/G9-1)*100),"n/a",(F9/G9-1)*100)</f>
        <v>19.220055710306426</v>
      </c>
      <c r="AH9" s="1033">
        <f>IF(ISERROR((G9/H9-1)*100),"n/a",(G9/H9-1)*100)</f>
        <v>40.234375</v>
      </c>
      <c r="AI9" s="1033">
        <f>IF(ISERROR((H9/I9-1)*100),"n/a",(H9/I9-1)*100)</f>
        <v>12.28070175438598</v>
      </c>
      <c r="AJ9" s="1033">
        <f>IF(ISERROR((I9/J9-1)*100),"n/a",(I9/J9-1)*100)</f>
        <v>12.871287128712861</v>
      </c>
      <c r="AK9" s="1033">
        <f>IF(ISERROR((J9/K9-1)*100),"n/a",(J9/K9-1)*100)</f>
        <v>21.68674698795181</v>
      </c>
      <c r="AL9" s="1033">
        <f>IF(ISERROR((K9/L9-1)*100),"n/a",(K9/L9-1)*100)</f>
        <v>3.7499999999999867</v>
      </c>
      <c r="AM9" s="1033" t="str">
        <f>IF(ISERROR((L9/N9-1)*100),"n/a",(L9/N9-1)*100)</f>
        <v>n/a</v>
      </c>
      <c r="AN9" s="1033" t="str">
        <f>IF(ISERROR((N9/O9-1)*100),"n/a",(N9/O9-1)*100)</f>
        <v>n/a</v>
      </c>
      <c r="AO9" s="1033" t="str">
        <f>IF(ISERROR((O9/Q9-1)*100),"n/a",(O9/Q9-1)*100)</f>
        <v>n/a</v>
      </c>
      <c r="AP9" s="1033" t="str">
        <f>IF(ISERROR((Q9/R9-1)*100),"n/a",(Q9/R9-1)*100)</f>
        <v>n/a</v>
      </c>
      <c r="AQ9" s="1033" t="str">
        <f>IF(ISERROR((R9/S9-1)*100),"n/a",(R9/S9-1)*100)</f>
        <v>n/a</v>
      </c>
      <c r="AR9" s="1033" t="str">
        <f>IF(ISERROR((S9/T9-1)*100),"n/a",(S9/T9-1)*100)</f>
        <v>n/a</v>
      </c>
      <c r="AS9" s="1033" t="str">
        <f>IF(ISERROR((T9/U9-1)*100),"n/a",(T9/U9-1)*100)</f>
        <v>n/a</v>
      </c>
      <c r="AT9" s="1033" t="str">
        <f>IF(ISERROR((U9/V9-1)*100),"n/a",(U9/V9-1)*100)</f>
        <v>n/a</v>
      </c>
      <c r="AU9" s="1033" t="str">
        <f>IF(ISERROR((V9/W9-1)*100),"n/a",(V9/W9-1)*100)</f>
        <v>n/a</v>
      </c>
      <c r="AV9" s="1033" t="str">
        <f>IF(ISERROR((W9/X9-1)*100),"n/a",(W9/X9-1)*100)</f>
        <v>n/a</v>
      </c>
      <c r="AW9" s="1033" t="str">
        <f>IF(ISERROR((X9/Y9-1)*100),"n/a",(X9/Y9-1)*100)</f>
        <v>n/a</v>
      </c>
      <c r="AX9" s="1033" t="str">
        <f>IF(ISERROR((Y9/Z9-1)*100),"n/a",(Y9/Z9-1)*100)</f>
        <v>n/a</v>
      </c>
      <c r="AY9" s="1033" t="str">
        <f>IF(ISERROR((Z9/AA9-1)*100),"n/a",(Z9/AA9-1)*100)</f>
        <v>n/a</v>
      </c>
      <c r="AZ9" s="1033" t="str">
        <f>IF(ISERROR((AA9/AB9-1)*100),"n/a",(AA9/AB9-1)*100)</f>
        <v>n/a</v>
      </c>
      <c r="BA9" s="1033">
        <f>AVERAGE(AD9:AZ9)</f>
        <v>15.439396711121665</v>
      </c>
      <c r="BB9" s="1033">
        <f>STDEV(AD9:AZ9)</f>
        <v>10.749454497261482</v>
      </c>
    </row>
    <row r="10" spans="1:54" ht="11.25" customHeight="1" x14ac:dyDescent="0.2">
      <c r="A10" s="818" t="s">
        <v>413</v>
      </c>
      <c r="B10" s="817" t="s">
        <v>414</v>
      </c>
      <c r="C10" s="581">
        <v>1.865</v>
      </c>
      <c r="D10" s="581">
        <v>1.78</v>
      </c>
      <c r="E10" s="581">
        <v>1.7</v>
      </c>
      <c r="F10" s="581">
        <v>1.6</v>
      </c>
      <c r="G10" s="460">
        <v>1.54</v>
      </c>
      <c r="H10" s="586">
        <v>1.4750000000000001</v>
      </c>
      <c r="I10" s="581">
        <v>1.385</v>
      </c>
      <c r="J10" s="581">
        <v>1.21</v>
      </c>
      <c r="K10" s="581">
        <v>0.995</v>
      </c>
      <c r="L10" s="581">
        <v>0.86499999999999999</v>
      </c>
      <c r="M10" s="884"/>
      <c r="N10" s="581">
        <v>0.6</v>
      </c>
      <c r="O10" s="459">
        <v>0.46</v>
      </c>
      <c r="P10" s="884"/>
      <c r="Q10" s="586">
        <v>0.34</v>
      </c>
      <c r="R10" s="587">
        <v>0.24</v>
      </c>
      <c r="S10" s="587">
        <v>0.16250000000000001</v>
      </c>
      <c r="T10" s="587">
        <v>0.1125</v>
      </c>
      <c r="U10" s="587">
        <v>6.25E-2</v>
      </c>
      <c r="V10" s="587">
        <v>3.125E-2</v>
      </c>
      <c r="W10" s="583">
        <v>2.5000000000000001E-2</v>
      </c>
      <c r="X10" s="583">
        <v>2.5000000000000001E-2</v>
      </c>
      <c r="Y10" s="583">
        <v>2.5000000000000001E-2</v>
      </c>
      <c r="Z10" s="583">
        <v>6.2500000000000003E-3</v>
      </c>
      <c r="AA10" s="583">
        <v>0</v>
      </c>
      <c r="AB10" s="583">
        <v>0</v>
      </c>
      <c r="AC10" s="584">
        <f>SUM(C10:AB10)</f>
        <v>16.504999999999999</v>
      </c>
      <c r="AD10" s="1033">
        <f>IF(ISERROR((C10/D10-1)*100),"n/a",(C10/D10-1)*100)</f>
        <v>4.7752808988763995</v>
      </c>
      <c r="AE10" s="1033">
        <f>IF(ISERROR((D10/E10-1)*100),"n/a",(D10/E10-1)*100)</f>
        <v>4.705882352941182</v>
      </c>
      <c r="AF10" s="1033">
        <f>IF(ISERROR((E10/F10-1)*100),"n/a",(E10/F10-1)*100)</f>
        <v>6.25</v>
      </c>
      <c r="AG10" s="1033">
        <f>IF(ISERROR((F10/G10-1)*100),"n/a",(F10/G10-1)*100)</f>
        <v>3.8961038961039085</v>
      </c>
      <c r="AH10" s="1033">
        <f>IF(ISERROR((G10/H10-1)*100),"n/a",(G10/H10-1)*100)</f>
        <v>4.4067796610169463</v>
      </c>
      <c r="AI10" s="1033">
        <f>IF(ISERROR((H10/I10-1)*100),"n/a",(H10/I10-1)*100)</f>
        <v>6.498194945848379</v>
      </c>
      <c r="AJ10" s="1033">
        <f>IF(ISERROR((I10/J10-1)*100),"n/a",(I10/J10-1)*100)</f>
        <v>14.462809917355379</v>
      </c>
      <c r="AK10" s="1033">
        <f>IF(ISERROR((J10/K10-1)*100),"n/a",(J10/K10-1)*100)</f>
        <v>21.608040201005018</v>
      </c>
      <c r="AL10" s="1033">
        <f>IF(ISERROR((K10/L10-1)*100),"n/a",(K10/L10-1)*100)</f>
        <v>15.02890173410405</v>
      </c>
      <c r="AM10" s="1033">
        <f>IF(ISERROR((L10/N10-1)*100),"n/a",(L10/N10-1)*100)</f>
        <v>44.166666666666664</v>
      </c>
      <c r="AN10" s="1033">
        <f>IF(ISERROR((N10/O10-1)*100),"n/a",(N10/O10-1)*100)</f>
        <v>30.434782608695631</v>
      </c>
      <c r="AO10" s="1033">
        <f>IF(ISERROR((O10/Q10-1)*100),"n/a",(O10/Q10-1)*100)</f>
        <v>35.294117647058812</v>
      </c>
      <c r="AP10" s="1033">
        <f>IF(ISERROR((Q10/R10-1)*100),"n/a",(Q10/R10-1)*100)</f>
        <v>41.666666666666671</v>
      </c>
      <c r="AQ10" s="1033">
        <f>IF(ISERROR((R10/S10-1)*100),"n/a",(R10/S10-1)*100)</f>
        <v>47.692307692307679</v>
      </c>
      <c r="AR10" s="1033">
        <f>IF(ISERROR((S10/T10-1)*100),"n/a",(S10/T10-1)*100)</f>
        <v>44.444444444444443</v>
      </c>
      <c r="AS10" s="1033">
        <f>IF(ISERROR((T10/U10-1)*100),"n/a",(T10/U10-1)*100)</f>
        <v>80</v>
      </c>
      <c r="AT10" s="1033">
        <f>IF(ISERROR((U10/V10-1)*100),"n/a",(U10/V10-1)*100)</f>
        <v>100</v>
      </c>
      <c r="AU10" s="1033">
        <f>IF(ISERROR((V10/W10-1)*100),"n/a",(V10/W10-1)*100)</f>
        <v>25</v>
      </c>
      <c r="AV10" s="1033">
        <f>IF(ISERROR((W10/X10-1)*100),"n/a",(W10/X10-1)*100)</f>
        <v>0</v>
      </c>
      <c r="AW10" s="1033">
        <f>IF(ISERROR((X10/Y10-1)*100),"n/a",(X10/Y10-1)*100)</f>
        <v>0</v>
      </c>
      <c r="AX10" s="1033">
        <f>IF(ISERROR((Y10/Z10-1)*100),"n/a",(Y10/Z10-1)*100)</f>
        <v>300</v>
      </c>
      <c r="AY10" s="1033" t="str">
        <f>IF(ISERROR((Z10/AA10-1)*100),"n/a",(Z10/AA10-1)*100)</f>
        <v>n/a</v>
      </c>
      <c r="AZ10" s="1033" t="str">
        <f>IF(ISERROR((AA10/AB10-1)*100),"n/a",(AA10/AB10-1)*100)</f>
        <v>n/a</v>
      </c>
      <c r="BA10" s="1033">
        <f>AVERAGE(AD10:AZ10)</f>
        <v>39.539570444432911</v>
      </c>
      <c r="BB10" s="1033">
        <f>STDEV(AD10:AZ10)</f>
        <v>65.332027390779089</v>
      </c>
    </row>
    <row r="11" spans="1:54" ht="11.25" customHeight="1" x14ac:dyDescent="0.2">
      <c r="A11" s="461" t="s">
        <v>112</v>
      </c>
      <c r="B11" s="817" t="s">
        <v>113</v>
      </c>
      <c r="C11" s="581">
        <v>0.78</v>
      </c>
      <c r="D11" s="581">
        <v>0.76</v>
      </c>
      <c r="E11" s="581">
        <v>0.74</v>
      </c>
      <c r="F11" s="581">
        <v>0.72</v>
      </c>
      <c r="G11" s="460">
        <v>0.7</v>
      </c>
      <c r="H11" s="586">
        <v>0.68</v>
      </c>
      <c r="I11" s="581">
        <v>0.66</v>
      </c>
      <c r="J11" s="581">
        <v>0.64</v>
      </c>
      <c r="K11" s="581">
        <v>0.62</v>
      </c>
      <c r="L11" s="581">
        <v>0.6</v>
      </c>
      <c r="M11" s="884" t="s">
        <v>89</v>
      </c>
      <c r="N11" s="581">
        <v>0.57999999999999996</v>
      </c>
      <c r="O11" s="459">
        <v>0.56000000000000005</v>
      </c>
      <c r="P11" s="884"/>
      <c r="Q11" s="586">
        <v>0.54</v>
      </c>
      <c r="R11" s="587">
        <v>0.52</v>
      </c>
      <c r="S11" s="587">
        <v>0.5</v>
      </c>
      <c r="T11" s="587">
        <v>0.48</v>
      </c>
      <c r="U11" s="587">
        <v>0.44</v>
      </c>
      <c r="V11" s="587">
        <v>0.42</v>
      </c>
      <c r="W11" s="587">
        <v>0.4</v>
      </c>
      <c r="X11" s="587">
        <v>0.38</v>
      </c>
      <c r="Y11" s="587">
        <v>0.36</v>
      </c>
      <c r="Z11" s="587">
        <v>0.33</v>
      </c>
      <c r="AA11" s="587">
        <v>0.31</v>
      </c>
      <c r="AB11" s="587">
        <v>0.28000000000000003</v>
      </c>
      <c r="AC11" s="584">
        <f>SUM(C11:AB11)</f>
        <v>12.999999999999998</v>
      </c>
      <c r="AD11" s="1033">
        <f>IF(ISERROR((C11/D11-1)*100),"n/a",(C11/D11-1)*100)</f>
        <v>2.6315789473684292</v>
      </c>
      <c r="AE11" s="1033">
        <f>IF(ISERROR((D11/E11-1)*100),"n/a",(D11/E11-1)*100)</f>
        <v>2.7027027027026973</v>
      </c>
      <c r="AF11" s="1033">
        <f>IF(ISERROR((E11/F11-1)*100),"n/a",(E11/F11-1)*100)</f>
        <v>2.7777777777777901</v>
      </c>
      <c r="AG11" s="1033">
        <f>IF(ISERROR((F11/G11-1)*100),"n/a",(F11/G11-1)*100)</f>
        <v>2.8571428571428692</v>
      </c>
      <c r="AH11" s="1033">
        <f>IF(ISERROR((G11/H11-1)*100),"n/a",(G11/H11-1)*100)</f>
        <v>2.9411764705882248</v>
      </c>
      <c r="AI11" s="1033">
        <f>IF(ISERROR((H11/I11-1)*100),"n/a",(H11/I11-1)*100)</f>
        <v>3.0303030303030276</v>
      </c>
      <c r="AJ11" s="1033">
        <f>IF(ISERROR((I11/J11-1)*100),"n/a",(I11/J11-1)*100)</f>
        <v>3.125</v>
      </c>
      <c r="AK11" s="1033">
        <f>IF(ISERROR((J11/K11-1)*100),"n/a",(J11/K11-1)*100)</f>
        <v>3.2258064516129004</v>
      </c>
      <c r="AL11" s="1033">
        <f>IF(ISERROR((K11/L11-1)*100),"n/a",(K11/L11-1)*100)</f>
        <v>3.3333333333333437</v>
      </c>
      <c r="AM11" s="1033">
        <f>IF(ISERROR((L11/N11-1)*100),"n/a",(L11/N11-1)*100)</f>
        <v>3.4482758620689724</v>
      </c>
      <c r="AN11" s="1033">
        <f>IF(ISERROR((N11/O11-1)*100),"n/a",(N11/O11-1)*100)</f>
        <v>3.5714285714285587</v>
      </c>
      <c r="AO11" s="1033">
        <f>IF(ISERROR((O11/Q11-1)*100),"n/a",(O11/Q11-1)*100)</f>
        <v>3.7037037037036979</v>
      </c>
      <c r="AP11" s="1033">
        <f>IF(ISERROR((Q11/R11-1)*100),"n/a",(Q11/R11-1)*100)</f>
        <v>3.8461538461538547</v>
      </c>
      <c r="AQ11" s="1033">
        <f>IF(ISERROR((R11/S11-1)*100),"n/a",(R11/S11-1)*100)</f>
        <v>4.0000000000000036</v>
      </c>
      <c r="AR11" s="1033">
        <f>IF(ISERROR((S11/T11-1)*100),"n/a",(S11/T11-1)*100)</f>
        <v>4.1666666666666741</v>
      </c>
      <c r="AS11" s="1033">
        <f>IF(ISERROR((T11/U11-1)*100),"n/a",(T11/U11-1)*100)</f>
        <v>9.0909090909090828</v>
      </c>
      <c r="AT11" s="1033">
        <f>IF(ISERROR((U11/V11-1)*100),"n/a",(U11/V11-1)*100)</f>
        <v>4.7619047619047672</v>
      </c>
      <c r="AU11" s="1033">
        <f>IF(ISERROR((V11/W11-1)*100),"n/a",(V11/W11-1)*100)</f>
        <v>4.9999999999999822</v>
      </c>
      <c r="AV11" s="1033">
        <f>IF(ISERROR((W11/X11-1)*100),"n/a",(W11/X11-1)*100)</f>
        <v>5.2631578947368363</v>
      </c>
      <c r="AW11" s="1033">
        <f>IF(ISERROR((X11/Y11-1)*100),"n/a",(X11/Y11-1)*100)</f>
        <v>5.555555555555558</v>
      </c>
      <c r="AX11" s="1033">
        <f>IF(ISERROR((Y11/Z11-1)*100),"n/a",(Y11/Z11-1)*100)</f>
        <v>9.0909090909090828</v>
      </c>
      <c r="AY11" s="1033">
        <f>IF(ISERROR((Z11/AA11-1)*100),"n/a",(Z11/AA11-1)*100)</f>
        <v>6.4516129032258229</v>
      </c>
      <c r="AZ11" s="1033">
        <f>IF(ISERROR((AA11/AB11-1)*100),"n/a",(AA11/AB11-1)*100)</f>
        <v>10.714285714285698</v>
      </c>
      <c r="BA11" s="1033">
        <f>AVERAGE(AD11:AZ11)</f>
        <v>4.5777993579294716</v>
      </c>
      <c r="BB11" s="1033">
        <f>STDEV(AD11:AZ11)</f>
        <v>2.2532567574882356</v>
      </c>
    </row>
    <row r="12" spans="1:54" ht="11.25" customHeight="1" x14ac:dyDescent="0.2">
      <c r="A12" s="818" t="s">
        <v>917</v>
      </c>
      <c r="B12" s="817" t="s">
        <v>918</v>
      </c>
      <c r="C12" s="581">
        <v>1.54</v>
      </c>
      <c r="D12" s="581">
        <v>1.38</v>
      </c>
      <c r="E12" s="581">
        <v>1.23</v>
      </c>
      <c r="F12" s="581">
        <v>1.1399999999999999</v>
      </c>
      <c r="G12" s="460">
        <v>0.98</v>
      </c>
      <c r="H12" s="586">
        <v>0.72</v>
      </c>
      <c r="I12" s="581">
        <v>0.62</v>
      </c>
      <c r="J12" s="581">
        <v>0.57999999999999996</v>
      </c>
      <c r="K12" s="463">
        <v>0.52</v>
      </c>
      <c r="L12" s="581">
        <v>0.5</v>
      </c>
      <c r="M12" s="884"/>
      <c r="N12" s="581">
        <v>0.28499999999999998</v>
      </c>
      <c r="O12" s="585">
        <v>0</v>
      </c>
      <c r="P12" s="884"/>
      <c r="Q12" s="464">
        <v>0</v>
      </c>
      <c r="R12" s="583">
        <v>0</v>
      </c>
      <c r="S12" s="583">
        <v>2.1</v>
      </c>
      <c r="T12" s="583">
        <v>2.46</v>
      </c>
      <c r="U12" s="587">
        <v>2.57</v>
      </c>
      <c r="V12" s="587">
        <v>2.2400000000000002</v>
      </c>
      <c r="W12" s="587">
        <v>0.78</v>
      </c>
      <c r="X12" s="583">
        <v>0</v>
      </c>
      <c r="Y12" s="583">
        <v>0</v>
      </c>
      <c r="Z12" s="583">
        <v>0</v>
      </c>
      <c r="AA12" s="583">
        <v>0</v>
      </c>
      <c r="AB12" s="583">
        <v>0</v>
      </c>
      <c r="AC12" s="584">
        <f>SUM(C12:AB12)</f>
        <v>19.645000000000003</v>
      </c>
      <c r="AD12" s="1033">
        <f>IF(ISERROR((C12/D12-1)*100),"n/a",(C12/D12-1)*100)</f>
        <v>11.594202898550732</v>
      </c>
      <c r="AE12" s="1033">
        <f>IF(ISERROR((D12/E12-1)*100),"n/a",(D12/E12-1)*100)</f>
        <v>12.195121951219502</v>
      </c>
      <c r="AF12" s="1033">
        <f>IF(ISERROR((E12/F12-1)*100),"n/a",(E12/F12-1)*100)</f>
        <v>7.8947368421052655</v>
      </c>
      <c r="AG12" s="1033">
        <f>IF(ISERROR((F12/G12-1)*100),"n/a",(F12/G12-1)*100)</f>
        <v>16.326530612244895</v>
      </c>
      <c r="AH12" s="1033">
        <f>IF(ISERROR((G12/H12-1)*100),"n/a",(G12/H12-1)*100)</f>
        <v>36.111111111111114</v>
      </c>
      <c r="AI12" s="1033">
        <f>IF(ISERROR((H12/I12-1)*100),"n/a",(H12/I12-1)*100)</f>
        <v>16.129032258064502</v>
      </c>
      <c r="AJ12" s="1033">
        <f>IF(ISERROR((I12/J12-1)*100),"n/a",(I12/J12-1)*100)</f>
        <v>6.8965517241379448</v>
      </c>
      <c r="AK12" s="1033">
        <f>IF(ISERROR((J12/K12-1)*100),"n/a",(J12/K12-1)*100)</f>
        <v>11.538461538461519</v>
      </c>
      <c r="AL12" s="1033">
        <f>IF(ISERROR((K12/L12-1)*100),"n/a",(K12/L12-1)*100)</f>
        <v>4.0000000000000036</v>
      </c>
      <c r="AM12" s="1033">
        <f>IF(ISERROR((L12/N12-1)*100),"n/a",(L12/N12-1)*100)</f>
        <v>75.438596491228083</v>
      </c>
      <c r="AN12" s="1033" t="str">
        <f>IF(ISERROR((N12/O12-1)*100),"n/a",(N12/O12-1)*100)</f>
        <v>n/a</v>
      </c>
      <c r="AO12" s="1033" t="str">
        <f>IF(ISERROR((O12/Q12-1)*100),"n/a",(O12/Q12-1)*100)</f>
        <v>n/a</v>
      </c>
      <c r="AP12" s="1033" t="str">
        <f>IF(ISERROR((Q12/R12-1)*100),"n/a",(Q12/R12-1)*100)</f>
        <v>n/a</v>
      </c>
      <c r="AQ12" s="1033">
        <f>IF(ISERROR((R12/S12-1)*100),"n/a",(R12/S12-1)*100)</f>
        <v>-100</v>
      </c>
      <c r="AR12" s="1033">
        <f>IF(ISERROR((S12/T12-1)*100),"n/a",(S12/T12-1)*100)</f>
        <v>-14.634146341463406</v>
      </c>
      <c r="AS12" s="1033">
        <f>IF(ISERROR((T12/U12-1)*100),"n/a",(T12/U12-1)*100)</f>
        <v>-4.2801556420233418</v>
      </c>
      <c r="AT12" s="1033">
        <f>IF(ISERROR((U12/V12-1)*100),"n/a",(U12/V12-1)*100)</f>
        <v>14.732142857142838</v>
      </c>
      <c r="AU12" s="1033">
        <f>IF(ISERROR((V12/W12-1)*100),"n/a",(V12/W12-1)*100)</f>
        <v>187.17948717948718</v>
      </c>
      <c r="AV12" s="1033" t="str">
        <f>IF(ISERROR((W12/X12-1)*100),"n/a",(W12/X12-1)*100)</f>
        <v>n/a</v>
      </c>
      <c r="AW12" s="1033" t="str">
        <f>IF(ISERROR((X12/Y12-1)*100),"n/a",(X12/Y12-1)*100)</f>
        <v>n/a</v>
      </c>
      <c r="AX12" s="1033" t="str">
        <f>IF(ISERROR((Y12/Z12-1)*100),"n/a",(Y12/Z12-1)*100)</f>
        <v>n/a</v>
      </c>
      <c r="AY12" s="1033" t="str">
        <f>IF(ISERROR((Z12/AA12-1)*100),"n/a",(Z12/AA12-1)*100)</f>
        <v>n/a</v>
      </c>
      <c r="AZ12" s="1033" t="str">
        <f>IF(ISERROR((AA12/AB12-1)*100),"n/a",(AA12/AB12-1)*100)</f>
        <v>n/a</v>
      </c>
      <c r="BA12" s="1033">
        <f>AVERAGE(AD12:AZ12)</f>
        <v>18.741444898684456</v>
      </c>
      <c r="BB12" s="1033">
        <f>STDEV(AD12:AZ12)</f>
        <v>58.725095312291344</v>
      </c>
    </row>
    <row r="13" spans="1:54" ht="11.25" customHeight="1" x14ac:dyDescent="0.2">
      <c r="A13" s="465" t="s">
        <v>1795</v>
      </c>
      <c r="B13" s="802" t="s">
        <v>1796</v>
      </c>
      <c r="C13" s="581">
        <v>1.88</v>
      </c>
      <c r="D13" s="581">
        <v>1.8</v>
      </c>
      <c r="E13" s="581">
        <v>1.44</v>
      </c>
      <c r="F13" s="581">
        <v>1.28</v>
      </c>
      <c r="G13" s="460">
        <v>1.1200000000000001</v>
      </c>
      <c r="H13" s="454">
        <v>1.06</v>
      </c>
      <c r="I13" s="581">
        <v>1.04</v>
      </c>
      <c r="J13" s="581">
        <v>0.96</v>
      </c>
      <c r="K13" s="581">
        <v>0.88</v>
      </c>
      <c r="L13" s="498">
        <v>0.56000000000000005</v>
      </c>
      <c r="M13" s="884"/>
      <c r="N13" s="581">
        <v>0.96439999999999992</v>
      </c>
      <c r="O13" s="459">
        <v>0.90201000000000009</v>
      </c>
      <c r="P13" s="884"/>
      <c r="Q13" s="586">
        <v>0.82524999999999993</v>
      </c>
      <c r="R13" s="587">
        <v>0.7484900000000001</v>
      </c>
      <c r="S13" s="587">
        <v>0.6741299999999999</v>
      </c>
      <c r="T13" s="587">
        <v>0.60936000000000001</v>
      </c>
      <c r="U13" s="587">
        <v>0.55657000000000001</v>
      </c>
      <c r="V13" s="587">
        <v>0.52060000000000006</v>
      </c>
      <c r="W13" s="587">
        <v>0.49095999999999995</v>
      </c>
      <c r="X13" s="587">
        <v>0.43991999999999998</v>
      </c>
      <c r="Y13" s="587">
        <v>0.41074000000000005</v>
      </c>
      <c r="Z13" s="587">
        <v>0.36809999999999998</v>
      </c>
      <c r="AA13" s="587">
        <v>0.33218000000000003</v>
      </c>
      <c r="AB13" s="587">
        <v>0.29627000000000003</v>
      </c>
      <c r="AC13" s="584">
        <f>SUM(C13:AB13)</f>
        <v>20.158980000000007</v>
      </c>
      <c r="AD13" s="1033">
        <f>IF(ISERROR((C13/D13-1)*100),"n/a",(C13/D13-1)*100)</f>
        <v>4.4444444444444287</v>
      </c>
      <c r="AE13" s="1033">
        <f>IF(ISERROR((D13/E13-1)*100),"n/a",(D13/E13-1)*100)</f>
        <v>25</v>
      </c>
      <c r="AF13" s="1033">
        <f>IF(ISERROR((E13/F13-1)*100),"n/a",(E13/F13-1)*100)</f>
        <v>12.5</v>
      </c>
      <c r="AG13" s="1033">
        <f>IF(ISERROR((F13/G13-1)*100),"n/a",(F13/G13-1)*100)</f>
        <v>14.285714285714279</v>
      </c>
      <c r="AH13" s="1033">
        <f>IF(ISERROR((G13/H13-1)*100),"n/a",(G13/H13-1)*100)</f>
        <v>5.6603773584905648</v>
      </c>
      <c r="AI13" s="1033">
        <f>IF(ISERROR((H13/I13-1)*100),"n/a",(H13/I13-1)*100)</f>
        <v>1.9230769230769162</v>
      </c>
      <c r="AJ13" s="1033">
        <f>IF(ISERROR((I13/J13-1)*100),"n/a",(I13/J13-1)*100)</f>
        <v>8.3333333333333481</v>
      </c>
      <c r="AK13" s="1033">
        <f>IF(ISERROR((J13/K13-1)*100),"n/a",(J13/K13-1)*100)</f>
        <v>9.0909090909090828</v>
      </c>
      <c r="AL13" s="1033">
        <f>IF(ISERROR((K13/L13-1)*100),"n/a",(K13/L13-1)*100)</f>
        <v>57.142857142857139</v>
      </c>
      <c r="AM13" s="1033">
        <f>IF(ISERROR((L13/N13-1)*100),"n/a",(L13/N13-1)*100)</f>
        <v>-41.932807963500608</v>
      </c>
      <c r="AN13" s="1033">
        <f>IF(ISERROR((N13/O13-1)*100),"n/a",(N13/O13-1)*100)</f>
        <v>6.9167747585946682</v>
      </c>
      <c r="AO13" s="1033">
        <f>IF(ISERROR((O13/Q13-1)*100),"n/a",(O13/Q13-1)*100)</f>
        <v>9.3014238109663907</v>
      </c>
      <c r="AP13" s="1033">
        <f>IF(ISERROR((Q13/R13-1)*100),"n/a",(Q13/R13-1)*100)</f>
        <v>10.255314032251572</v>
      </c>
      <c r="AQ13" s="1033">
        <f>IF(ISERROR((R13/S13-1)*100),"n/a",(R13/S13-1)*100)</f>
        <v>11.030513402459508</v>
      </c>
      <c r="AR13" s="1033">
        <f>IF(ISERROR((S13/T13-1)*100),"n/a",(S13/T13-1)*100)</f>
        <v>10.629184718393049</v>
      </c>
      <c r="AS13" s="1033">
        <f>IF(ISERROR((T13/U13-1)*100),"n/a",(T13/U13-1)*100)</f>
        <v>9.4848806080097816</v>
      </c>
      <c r="AT13" s="1033">
        <f>IF(ISERROR((U13/V13-1)*100),"n/a",(U13/V13-1)*100)</f>
        <v>6.9093353822512471</v>
      </c>
      <c r="AU13" s="1033">
        <f>IF(ISERROR((V13/W13-1)*100),"n/a",(V13/W13-1)*100)</f>
        <v>6.037151702786403</v>
      </c>
      <c r="AV13" s="1033">
        <f>IF(ISERROR((W13/X13-1)*100),"n/a",(W13/X13-1)*100)</f>
        <v>11.602109474449884</v>
      </c>
      <c r="AW13" s="1033">
        <f>IF(ISERROR((X13/Y13-1)*100),"n/a",(X13/Y13-1)*100)</f>
        <v>7.104250864293693</v>
      </c>
      <c r="AX13" s="1033">
        <f>IF(ISERROR((Y13/Z13-1)*100),"n/a",(Y13/Z13-1)*100)</f>
        <v>11.583808747622948</v>
      </c>
      <c r="AY13" s="1033">
        <f>IF(ISERROR((Z13/AA13-1)*100),"n/a",(Z13/AA13-1)*100)</f>
        <v>10.81341441387198</v>
      </c>
      <c r="AZ13" s="1033">
        <f>IF(ISERROR((AA13/AB13-1)*100),"n/a",(AA13/AB13-1)*100)</f>
        <v>12.120700712188203</v>
      </c>
      <c r="BA13" s="1033">
        <f>AVERAGE(AD13:AZ13)</f>
        <v>9.5755116192810643</v>
      </c>
      <c r="BB13" s="1033">
        <f>STDEV(AD13:AZ13)</f>
        <v>15.578444506459189</v>
      </c>
    </row>
    <row r="14" spans="1:54" ht="11.25" customHeight="1" x14ac:dyDescent="0.2">
      <c r="A14" s="818" t="s">
        <v>392</v>
      </c>
      <c r="B14" s="458" t="s">
        <v>393</v>
      </c>
      <c r="C14" s="581">
        <v>4.03</v>
      </c>
      <c r="D14" s="581">
        <v>3.61</v>
      </c>
      <c r="E14" s="581">
        <v>3.28</v>
      </c>
      <c r="F14" s="581">
        <v>3.06</v>
      </c>
      <c r="G14" s="460">
        <v>2.79</v>
      </c>
      <c r="H14" s="586">
        <v>2.66</v>
      </c>
      <c r="I14" s="581">
        <v>2.31</v>
      </c>
      <c r="J14" s="581">
        <v>2.12</v>
      </c>
      <c r="K14" s="581">
        <v>1.95</v>
      </c>
      <c r="L14" s="581">
        <v>1.74</v>
      </c>
      <c r="M14" s="884"/>
      <c r="N14" s="581">
        <v>1.4850000000000001</v>
      </c>
      <c r="O14" s="459">
        <v>1.125</v>
      </c>
      <c r="P14" s="884"/>
      <c r="Q14" s="586">
        <v>0.82499999999999996</v>
      </c>
      <c r="R14" s="587">
        <v>0.75</v>
      </c>
      <c r="S14" s="587">
        <v>0.5</v>
      </c>
      <c r="T14" s="587">
        <v>0.42</v>
      </c>
      <c r="U14" s="587">
        <v>0.35</v>
      </c>
      <c r="V14" s="587">
        <v>0.3</v>
      </c>
      <c r="W14" s="583">
        <v>0</v>
      </c>
      <c r="X14" s="583">
        <v>0</v>
      </c>
      <c r="Y14" s="583">
        <v>0</v>
      </c>
      <c r="Z14" s="583">
        <v>0</v>
      </c>
      <c r="AA14" s="583">
        <v>0</v>
      </c>
      <c r="AB14" s="583">
        <v>0</v>
      </c>
      <c r="AC14" s="584">
        <f>SUM(C14:AB14)</f>
        <v>33.305</v>
      </c>
      <c r="AD14" s="1033">
        <f>IF(ISERROR((C14/D14-1)*100),"n/a",(C14/D14-1)*100)</f>
        <v>11.634349030470915</v>
      </c>
      <c r="AE14" s="1033">
        <f>IF(ISERROR((D14/E14-1)*100),"n/a",(D14/E14-1)*100)</f>
        <v>10.060975609756095</v>
      </c>
      <c r="AF14" s="1033">
        <f>IF(ISERROR((E14/F14-1)*100),"n/a",(E14/F14-1)*100)</f>
        <v>7.1895424836601274</v>
      </c>
      <c r="AG14" s="1033">
        <f>IF(ISERROR((F14/G14-1)*100),"n/a",(F14/G14-1)*100)</f>
        <v>9.6774193548387011</v>
      </c>
      <c r="AH14" s="1033">
        <f>IF(ISERROR((G14/H14-1)*100),"n/a",(G14/H14-1)*100)</f>
        <v>4.8872180451127845</v>
      </c>
      <c r="AI14" s="1033">
        <f>IF(ISERROR((H14/I14-1)*100),"n/a",(H14/I14-1)*100)</f>
        <v>15.151515151515159</v>
      </c>
      <c r="AJ14" s="1033">
        <f>IF(ISERROR((I14/J14-1)*100),"n/a",(I14/J14-1)*100)</f>
        <v>8.9622641509433887</v>
      </c>
      <c r="AK14" s="1033">
        <f>IF(ISERROR((J14/K14-1)*100),"n/a",(J14/K14-1)*100)</f>
        <v>8.7179487179487314</v>
      </c>
      <c r="AL14" s="1033">
        <f>IF(ISERROR((K14/L14-1)*100),"n/a",(K14/L14-1)*100)</f>
        <v>12.06896551724137</v>
      </c>
      <c r="AM14" s="1033">
        <f>IF(ISERROR((L14/N14-1)*100),"n/a",(L14/N14-1)*100)</f>
        <v>17.171717171717169</v>
      </c>
      <c r="AN14" s="1033">
        <f>IF(ISERROR((N14/O14-1)*100),"n/a",(N14/O14-1)*100)</f>
        <v>32.000000000000007</v>
      </c>
      <c r="AO14" s="1033">
        <f>IF(ISERROR((O14/Q14-1)*100),"n/a",(O14/Q14-1)*100)</f>
        <v>36.363636363636374</v>
      </c>
      <c r="AP14" s="1033">
        <f>IF(ISERROR((Q14/R14-1)*100),"n/a",(Q14/R14-1)*100)</f>
        <v>9.9999999999999858</v>
      </c>
      <c r="AQ14" s="1033">
        <f>IF(ISERROR((R14/S14-1)*100),"n/a",(R14/S14-1)*100)</f>
        <v>50</v>
      </c>
      <c r="AR14" s="1033">
        <f>IF(ISERROR((S14/T14-1)*100),"n/a",(S14/T14-1)*100)</f>
        <v>19.047619047619047</v>
      </c>
      <c r="AS14" s="1033">
        <f>IF(ISERROR((T14/U14-1)*100),"n/a",(T14/U14-1)*100)</f>
        <v>19.999999999999996</v>
      </c>
      <c r="AT14" s="1033">
        <f>IF(ISERROR((U14/V14-1)*100),"n/a",(U14/V14-1)*100)</f>
        <v>16.666666666666675</v>
      </c>
      <c r="AU14" s="1033" t="str">
        <f>IF(ISERROR((V14/W14-1)*100),"n/a",(V14/W14-1)*100)</f>
        <v>n/a</v>
      </c>
      <c r="AV14" s="1033" t="str">
        <f>IF(ISERROR((W14/X14-1)*100),"n/a",(W14/X14-1)*100)</f>
        <v>n/a</v>
      </c>
      <c r="AW14" s="1033" t="str">
        <f>IF(ISERROR((X14/Y14-1)*100),"n/a",(X14/Y14-1)*100)</f>
        <v>n/a</v>
      </c>
      <c r="AX14" s="1033" t="str">
        <f>IF(ISERROR((Y14/Z14-1)*100),"n/a",(Y14/Z14-1)*100)</f>
        <v>n/a</v>
      </c>
      <c r="AY14" s="1033" t="str">
        <f>IF(ISERROR((Z14/AA14-1)*100),"n/a",(Z14/AA14-1)*100)</f>
        <v>n/a</v>
      </c>
      <c r="AZ14" s="1033" t="str">
        <f>IF(ISERROR((AA14/AB14-1)*100),"n/a",(AA14/AB14-1)*100)</f>
        <v>n/a</v>
      </c>
      <c r="BA14" s="1033">
        <f>AVERAGE(AD14:AZ14)</f>
        <v>17.035284547713324</v>
      </c>
      <c r="BB14" s="1033">
        <f>STDEV(AD14:AZ14)</f>
        <v>11.95229365725174</v>
      </c>
    </row>
    <row r="15" spans="1:54" ht="11.25" customHeight="1" x14ac:dyDescent="0.2">
      <c r="A15" s="465" t="s">
        <v>860</v>
      </c>
      <c r="B15" s="802" t="s">
        <v>861</v>
      </c>
      <c r="C15" s="581">
        <v>2.7919999999999998</v>
      </c>
      <c r="D15" s="581">
        <v>2.5840000000000001</v>
      </c>
      <c r="E15" s="581">
        <v>2.37</v>
      </c>
      <c r="F15" s="581">
        <v>2.2400000000000002</v>
      </c>
      <c r="G15" s="460">
        <v>2.12</v>
      </c>
      <c r="H15" s="454">
        <v>2.02</v>
      </c>
      <c r="I15" s="451">
        <v>1.92</v>
      </c>
      <c r="J15" s="451">
        <v>1.83</v>
      </c>
      <c r="K15" s="451">
        <v>1.7</v>
      </c>
      <c r="L15" s="451">
        <v>1.63</v>
      </c>
      <c r="M15" s="946"/>
      <c r="N15" s="452">
        <v>1.6</v>
      </c>
      <c r="O15" s="453">
        <v>1.71</v>
      </c>
      <c r="P15" s="946"/>
      <c r="Q15" s="466">
        <v>2.04</v>
      </c>
      <c r="R15" s="456">
        <v>2.0099999999999998</v>
      </c>
      <c r="S15" s="456">
        <v>2</v>
      </c>
      <c r="T15" s="455">
        <v>1.96</v>
      </c>
      <c r="U15" s="455">
        <v>1.96</v>
      </c>
      <c r="V15" s="456">
        <v>1.96</v>
      </c>
      <c r="W15" s="456">
        <v>1.9450000000000001</v>
      </c>
      <c r="X15" s="456">
        <v>1.91</v>
      </c>
      <c r="Y15" s="455">
        <v>1.84</v>
      </c>
      <c r="Z15" s="455">
        <v>1.84</v>
      </c>
      <c r="AA15" s="455">
        <v>1.84</v>
      </c>
      <c r="AB15" s="455">
        <v>1.84</v>
      </c>
      <c r="AC15" s="584">
        <f>SUM(C15:AB15)</f>
        <v>47.661000000000008</v>
      </c>
      <c r="AD15" s="1033">
        <f>IF(ISERROR((C15/D15-1)*100),"n/a",(C15/D15-1)*100)</f>
        <v>8.0495356037151531</v>
      </c>
      <c r="AE15" s="1033">
        <f>IF(ISERROR((D15/E15-1)*100),"n/a",(D15/E15-1)*100)</f>
        <v>9.0295358649789002</v>
      </c>
      <c r="AF15" s="1033">
        <f>IF(ISERROR((E15/F15-1)*100),"n/a",(E15/F15-1)*100)</f>
        <v>5.8035714285714191</v>
      </c>
      <c r="AG15" s="1033">
        <f>IF(ISERROR((F15/G15-1)*100),"n/a",(F15/G15-1)*100)</f>
        <v>5.6603773584905648</v>
      </c>
      <c r="AH15" s="1033">
        <f>IF(ISERROR((G15/H15-1)*100),"n/a",(G15/H15-1)*100)</f>
        <v>4.9504950495049549</v>
      </c>
      <c r="AI15" s="1033">
        <f>IF(ISERROR((H15/I15-1)*100),"n/a",(H15/I15-1)*100)</f>
        <v>5.2083333333333481</v>
      </c>
      <c r="AJ15" s="1033">
        <f>IF(ISERROR((I15/J15-1)*100),"n/a",(I15/J15-1)*100)</f>
        <v>4.9180327868852292</v>
      </c>
      <c r="AK15" s="1033">
        <f>IF(ISERROR((J15/K15-1)*100),"n/a",(J15/K15-1)*100)</f>
        <v>7.647058823529429</v>
      </c>
      <c r="AL15" s="1033">
        <f>IF(ISERROR((K15/L15-1)*100),"n/a",(K15/L15-1)*100)</f>
        <v>4.2944785276073594</v>
      </c>
      <c r="AM15" s="1033">
        <f>IF(ISERROR((L15/N15-1)*100),"n/a",(L15/N15-1)*100)</f>
        <v>1.8749999999999822</v>
      </c>
      <c r="AN15" s="1033">
        <f>IF(ISERROR((N15/O15-1)*100),"n/a",(N15/O15-1)*100)</f>
        <v>-6.4327485380116904</v>
      </c>
      <c r="AO15" s="1033">
        <f>IF(ISERROR((O15/Q15-1)*100),"n/a",(O15/Q15-1)*100)</f>
        <v>-16.176470588235293</v>
      </c>
      <c r="AP15" s="1033">
        <f>IF(ISERROR((Q15/R15-1)*100),"n/a",(Q15/R15-1)*100)</f>
        <v>1.4925373134328401</v>
      </c>
      <c r="AQ15" s="1033">
        <f>IF(ISERROR((R15/S15-1)*100),"n/a",(R15/S15-1)*100)</f>
        <v>0.49999999999998934</v>
      </c>
      <c r="AR15" s="1033">
        <f>IF(ISERROR((S15/T15-1)*100),"n/a",(S15/T15-1)*100)</f>
        <v>2.0408163265306145</v>
      </c>
      <c r="AS15" s="1033">
        <f>IF(ISERROR((T15/U15-1)*100),"n/a",(T15/U15-1)*100)</f>
        <v>0</v>
      </c>
      <c r="AT15" s="1033">
        <f>IF(ISERROR((U15/V15-1)*100),"n/a",(U15/V15-1)*100)</f>
        <v>0</v>
      </c>
      <c r="AU15" s="1033">
        <f>IF(ISERROR((V15/W15-1)*100),"n/a",(V15/W15-1)*100)</f>
        <v>0.77120822622107621</v>
      </c>
      <c r="AV15" s="1033">
        <f>IF(ISERROR((W15/X15-1)*100),"n/a",(W15/X15-1)*100)</f>
        <v>1.832460732984309</v>
      </c>
      <c r="AW15" s="1033">
        <f>IF(ISERROR((X15/Y15-1)*100),"n/a",(X15/Y15-1)*100)</f>
        <v>3.8043478260869401</v>
      </c>
      <c r="AX15" s="1033">
        <f>IF(ISERROR((Y15/Z15-1)*100),"n/a",(Y15/Z15-1)*100)</f>
        <v>0</v>
      </c>
      <c r="AY15" s="1033">
        <f>IF(ISERROR((Z15/AA15-1)*100),"n/a",(Z15/AA15-1)*100)</f>
        <v>0</v>
      </c>
      <c r="AZ15" s="1033">
        <f>IF(ISERROR((AA15/AB15-1)*100),"n/a",(AA15/AB15-1)*100)</f>
        <v>0</v>
      </c>
      <c r="BA15" s="1033">
        <f>AVERAGE(AD15:AZ15)</f>
        <v>1.9681986989402229</v>
      </c>
      <c r="BB15" s="1033">
        <f>STDEV(AD15:AZ15)</f>
        <v>5.2541540592850007</v>
      </c>
    </row>
    <row r="16" spans="1:54" ht="11.25" customHeight="1" x14ac:dyDescent="0.2">
      <c r="A16" s="588" t="s">
        <v>419</v>
      </c>
      <c r="B16" s="468" t="s">
        <v>420</v>
      </c>
      <c r="C16" s="581">
        <v>3.04</v>
      </c>
      <c r="D16" s="581">
        <v>2.76</v>
      </c>
      <c r="E16" s="581">
        <v>2.48</v>
      </c>
      <c r="F16" s="581">
        <v>2.16</v>
      </c>
      <c r="G16" s="460">
        <v>1.92</v>
      </c>
      <c r="H16" s="471">
        <v>1.8</v>
      </c>
      <c r="I16" s="581">
        <v>1.68</v>
      </c>
      <c r="J16" s="581">
        <v>1.6</v>
      </c>
      <c r="K16" s="581">
        <v>1.48</v>
      </c>
      <c r="L16" s="581">
        <v>1.36</v>
      </c>
      <c r="M16" s="884"/>
      <c r="N16" s="581">
        <v>1.2</v>
      </c>
      <c r="O16" s="459">
        <v>0.97</v>
      </c>
      <c r="P16" s="884"/>
      <c r="Q16" s="586">
        <v>0.86</v>
      </c>
      <c r="R16" s="583">
        <v>0.8</v>
      </c>
      <c r="S16" s="587">
        <v>0.78</v>
      </c>
      <c r="T16" s="587">
        <v>0.72</v>
      </c>
      <c r="U16" s="587">
        <v>0.6</v>
      </c>
      <c r="V16" s="587">
        <v>0.36</v>
      </c>
      <c r="W16" s="587">
        <v>0.22</v>
      </c>
      <c r="X16" s="587">
        <v>0.04</v>
      </c>
      <c r="Y16" s="583">
        <v>0</v>
      </c>
      <c r="Z16" s="583">
        <v>0</v>
      </c>
      <c r="AA16" s="583">
        <v>0</v>
      </c>
      <c r="AB16" s="583">
        <v>0</v>
      </c>
      <c r="AC16" s="584">
        <f>SUM(C16:AB16)</f>
        <v>26.83</v>
      </c>
      <c r="AD16" s="1033">
        <f>IF(ISERROR((C16/D16-1)*100),"n/a",(C16/D16-1)*100)</f>
        <v>10.144927536231885</v>
      </c>
      <c r="AE16" s="1033">
        <f>IF(ISERROR((D16/E16-1)*100),"n/a",(D16/E16-1)*100)</f>
        <v>11.290322580645151</v>
      </c>
      <c r="AF16" s="1033">
        <f>IF(ISERROR((E16/F16-1)*100),"n/a",(E16/F16-1)*100)</f>
        <v>14.814814814814813</v>
      </c>
      <c r="AG16" s="1033">
        <f>IF(ISERROR((F16/G16-1)*100),"n/a",(F16/G16-1)*100)</f>
        <v>12.500000000000021</v>
      </c>
      <c r="AH16" s="1033">
        <f>IF(ISERROR((G16/H16-1)*100),"n/a",(G16/H16-1)*100)</f>
        <v>6.6666666666666652</v>
      </c>
      <c r="AI16" s="1033">
        <f>IF(ISERROR((H16/I16-1)*100),"n/a",(H16/I16-1)*100)</f>
        <v>7.1428571428571397</v>
      </c>
      <c r="AJ16" s="1033">
        <f>IF(ISERROR((I16/J16-1)*100),"n/a",(I16/J16-1)*100)</f>
        <v>4.9999999999999822</v>
      </c>
      <c r="AK16" s="1033">
        <f>IF(ISERROR((J16/K16-1)*100),"n/a",(J16/K16-1)*100)</f>
        <v>8.1081081081081141</v>
      </c>
      <c r="AL16" s="1033">
        <f>IF(ISERROR((K16/L16-1)*100),"n/a",(K16/L16-1)*100)</f>
        <v>8.8235294117646959</v>
      </c>
      <c r="AM16" s="1033">
        <f>IF(ISERROR((L16/N16-1)*100),"n/a",(L16/N16-1)*100)</f>
        <v>13.333333333333353</v>
      </c>
      <c r="AN16" s="1033">
        <f>IF(ISERROR((N16/O16-1)*100),"n/a",(N16/O16-1)*100)</f>
        <v>23.711340206185572</v>
      </c>
      <c r="AO16" s="1033">
        <f>IF(ISERROR((O16/Q16-1)*100),"n/a",(O16/Q16-1)*100)</f>
        <v>12.790697674418606</v>
      </c>
      <c r="AP16" s="1033">
        <f>IF(ISERROR((Q16/R16-1)*100),"n/a",(Q16/R16-1)*100)</f>
        <v>7.4999999999999956</v>
      </c>
      <c r="AQ16" s="1033">
        <f>IF(ISERROR((R16/S16-1)*100),"n/a",(R16/S16-1)*100)</f>
        <v>2.5641025641025772</v>
      </c>
      <c r="AR16" s="1033">
        <f>IF(ISERROR((S16/T16-1)*100),"n/a",(S16/T16-1)*100)</f>
        <v>8.3333333333333481</v>
      </c>
      <c r="AS16" s="1033">
        <f>IF(ISERROR((T16/U16-1)*100),"n/a",(T16/U16-1)*100)</f>
        <v>19.999999999999996</v>
      </c>
      <c r="AT16" s="1033">
        <f>IF(ISERROR((U16/V16-1)*100),"n/a",(U16/V16-1)*100)</f>
        <v>66.666666666666671</v>
      </c>
      <c r="AU16" s="1033">
        <f>IF(ISERROR((V16/W16-1)*100),"n/a",(V16/W16-1)*100)</f>
        <v>63.636363636363626</v>
      </c>
      <c r="AV16" s="1033">
        <f>IF(ISERROR((W16/X16-1)*100),"n/a",(W16/X16-1)*100)</f>
        <v>450</v>
      </c>
      <c r="AW16" s="1033" t="str">
        <f>IF(ISERROR((X16/Y16-1)*100),"n/a",(X16/Y16-1)*100)</f>
        <v>n/a</v>
      </c>
      <c r="AX16" s="1033" t="str">
        <f>IF(ISERROR((Y16/Z16-1)*100),"n/a",(Y16/Z16-1)*100)</f>
        <v>n/a</v>
      </c>
      <c r="AY16" s="1033" t="str">
        <f>IF(ISERROR((Z16/AA16-1)*100),"n/a",(Z16/AA16-1)*100)</f>
        <v>n/a</v>
      </c>
      <c r="AZ16" s="1033" t="str">
        <f>IF(ISERROR((AA16/AB16-1)*100),"n/a",(AA16/AB16-1)*100)</f>
        <v>n/a</v>
      </c>
      <c r="BA16" s="1033">
        <f>AVERAGE(AD16:AZ16)</f>
        <v>39.633003351341692</v>
      </c>
      <c r="BB16" s="1033">
        <f>STDEV(AD16:AZ16)</f>
        <v>100.95526075836869</v>
      </c>
    </row>
    <row r="17" spans="1:54" ht="11.25" customHeight="1" x14ac:dyDescent="0.2">
      <c r="A17" s="461" t="s">
        <v>132</v>
      </c>
      <c r="B17" s="817" t="s">
        <v>133</v>
      </c>
      <c r="C17" s="581">
        <v>1.6</v>
      </c>
      <c r="D17" s="581">
        <v>1.48</v>
      </c>
      <c r="E17" s="581">
        <v>1.44</v>
      </c>
      <c r="F17" s="581">
        <v>1.4</v>
      </c>
      <c r="G17" s="460">
        <v>1.34</v>
      </c>
      <c r="H17" s="586">
        <v>1.28</v>
      </c>
      <c r="I17" s="581">
        <v>1.2</v>
      </c>
      <c r="J17" s="581">
        <v>1.1200000000000001</v>
      </c>
      <c r="K17" s="581">
        <v>0.96</v>
      </c>
      <c r="L17" s="581">
        <v>0.76</v>
      </c>
      <c r="M17" s="884"/>
      <c r="N17" s="463">
        <v>0.7</v>
      </c>
      <c r="O17" s="459">
        <v>0.65500000000000003</v>
      </c>
      <c r="P17" s="884"/>
      <c r="Q17" s="586">
        <v>0.6</v>
      </c>
      <c r="R17" s="587">
        <v>0.56000000000000005</v>
      </c>
      <c r="S17" s="587">
        <v>0.52</v>
      </c>
      <c r="T17" s="587">
        <v>0.46</v>
      </c>
      <c r="U17" s="587">
        <v>0.4</v>
      </c>
      <c r="V17" s="587">
        <v>0.34</v>
      </c>
      <c r="W17" s="587">
        <v>0.3</v>
      </c>
      <c r="X17" s="587">
        <v>0.24</v>
      </c>
      <c r="Y17" s="587">
        <v>0.22</v>
      </c>
      <c r="Z17" s="587">
        <v>0.19286000000000003</v>
      </c>
      <c r="AA17" s="587">
        <v>0.18367</v>
      </c>
      <c r="AB17" s="587">
        <v>0.17491999999999999</v>
      </c>
      <c r="AC17" s="584">
        <f>SUM(C17:AB17)</f>
        <v>18.126449999999995</v>
      </c>
      <c r="AD17" s="1033">
        <f>IF(ISERROR((C17/D17-1)*100),"n/a",(C17/D17-1)*100)</f>
        <v>8.1081081081081141</v>
      </c>
      <c r="AE17" s="1033">
        <f>IF(ISERROR((D17/E17-1)*100),"n/a",(D17/E17-1)*100)</f>
        <v>2.7777777777777901</v>
      </c>
      <c r="AF17" s="1033">
        <f>IF(ISERROR((E17/F17-1)*100),"n/a",(E17/F17-1)*100)</f>
        <v>2.8571428571428692</v>
      </c>
      <c r="AG17" s="1033">
        <f>IF(ISERROR((F17/G17-1)*100),"n/a",(F17/G17-1)*100)</f>
        <v>4.4776119402984982</v>
      </c>
      <c r="AH17" s="1033">
        <f>IF(ISERROR((G17/H17-1)*100),"n/a",(G17/H17-1)*100)</f>
        <v>4.6875</v>
      </c>
      <c r="AI17" s="1033">
        <f>IF(ISERROR((H17/I17-1)*100),"n/a",(H17/I17-1)*100)</f>
        <v>6.6666666666666652</v>
      </c>
      <c r="AJ17" s="1033">
        <f>IF(ISERROR((I17/J17-1)*100),"n/a",(I17/J17-1)*100)</f>
        <v>7.1428571428571397</v>
      </c>
      <c r="AK17" s="1033">
        <f>IF(ISERROR((J17/K17-1)*100),"n/a",(J17/K17-1)*100)</f>
        <v>16.666666666666675</v>
      </c>
      <c r="AL17" s="1033">
        <f>IF(ISERROR((K17/L17-1)*100),"n/a",(K17/L17-1)*100)</f>
        <v>26.315789473684205</v>
      </c>
      <c r="AM17" s="1033">
        <f>IF(ISERROR((L17/N17-1)*100),"n/a",(L17/N17-1)*100)</f>
        <v>8.5714285714285854</v>
      </c>
      <c r="AN17" s="1033">
        <f>IF(ISERROR((N17/O17-1)*100),"n/a",(N17/O17-1)*100)</f>
        <v>6.8702290076335659</v>
      </c>
      <c r="AO17" s="1033">
        <f>IF(ISERROR((O17/Q17-1)*100),"n/a",(O17/Q17-1)*100)</f>
        <v>9.1666666666666785</v>
      </c>
      <c r="AP17" s="1033">
        <f>IF(ISERROR((Q17/R17-1)*100),"n/a",(Q17/R17-1)*100)</f>
        <v>7.1428571428571397</v>
      </c>
      <c r="AQ17" s="1033">
        <f>IF(ISERROR((R17/S17-1)*100),"n/a",(R17/S17-1)*100)</f>
        <v>7.6923076923077094</v>
      </c>
      <c r="AR17" s="1033">
        <f>IF(ISERROR((S17/T17-1)*100),"n/a",(S17/T17-1)*100)</f>
        <v>13.043478260869556</v>
      </c>
      <c r="AS17" s="1033">
        <f>IF(ISERROR((T17/U17-1)*100),"n/a",(T17/U17-1)*100)</f>
        <v>14.999999999999991</v>
      </c>
      <c r="AT17" s="1033">
        <f>IF(ISERROR((U17/V17-1)*100),"n/a",(U17/V17-1)*100)</f>
        <v>17.647058823529417</v>
      </c>
      <c r="AU17" s="1033">
        <f>IF(ISERROR((V17/W17-1)*100),"n/a",(V17/W17-1)*100)</f>
        <v>13.333333333333353</v>
      </c>
      <c r="AV17" s="1033">
        <f>IF(ISERROR((W17/X17-1)*100),"n/a",(W17/X17-1)*100)</f>
        <v>25</v>
      </c>
      <c r="AW17" s="1033">
        <f>IF(ISERROR((X17/Y17-1)*100),"n/a",(X17/Y17-1)*100)</f>
        <v>9.0909090909090828</v>
      </c>
      <c r="AX17" s="1033">
        <f>IF(ISERROR((Y17/Z17-1)*100),"n/a",(Y17/Z17-1)*100)</f>
        <v>14.07238411282794</v>
      </c>
      <c r="AY17" s="1033">
        <f>IF(ISERROR((Z17/AA17-1)*100),"n/a",(Z17/AA17-1)*100)</f>
        <v>5.0035389557358423</v>
      </c>
      <c r="AZ17" s="1033">
        <f>IF(ISERROR((AA17/AB17-1)*100),"n/a",(AA17/AB17-1)*100)</f>
        <v>5.0022867596615672</v>
      </c>
      <c r="BA17" s="1033">
        <f>AVERAGE(AD17:AZ17)</f>
        <v>10.275504306563583</v>
      </c>
      <c r="BB17" s="1033">
        <f>STDEV(AD17:AZ17)</f>
        <v>6.4522052783749935</v>
      </c>
    </row>
    <row r="18" spans="1:54" ht="11.25" customHeight="1" x14ac:dyDescent="0.2">
      <c r="A18" s="461" t="s">
        <v>142</v>
      </c>
      <c r="B18" s="817" t="s">
        <v>143</v>
      </c>
      <c r="C18" s="581">
        <v>4.16</v>
      </c>
      <c r="D18" s="581">
        <v>3.72</v>
      </c>
      <c r="E18" s="581">
        <v>3.64</v>
      </c>
      <c r="F18" s="581">
        <v>3.16</v>
      </c>
      <c r="G18" s="460">
        <v>2.64</v>
      </c>
      <c r="H18" s="586">
        <v>2.2799999999999998</v>
      </c>
      <c r="I18" s="581">
        <v>2.12</v>
      </c>
      <c r="J18" s="581">
        <v>1.96</v>
      </c>
      <c r="K18" s="581">
        <v>1.6856800000000001</v>
      </c>
      <c r="L18" s="581">
        <v>1.5200640000000001</v>
      </c>
      <c r="M18" s="884"/>
      <c r="N18" s="581">
        <v>1.3802880000000002</v>
      </c>
      <c r="O18" s="459">
        <v>1.257984</v>
      </c>
      <c r="P18" s="884"/>
      <c r="Q18" s="586">
        <v>1.188096</v>
      </c>
      <c r="R18" s="587">
        <v>1.1531520000000002</v>
      </c>
      <c r="S18" s="587">
        <v>1.0133760000000001</v>
      </c>
      <c r="T18" s="587">
        <v>0.80371200000000009</v>
      </c>
      <c r="U18" s="587">
        <v>0.64646400000000004</v>
      </c>
      <c r="V18" s="587">
        <v>0.541632</v>
      </c>
      <c r="W18" s="587">
        <v>0.4892160000000001</v>
      </c>
      <c r="X18" s="587">
        <v>0.41932799999999998</v>
      </c>
      <c r="Y18" s="587">
        <v>0.40185600000000005</v>
      </c>
      <c r="Z18" s="587">
        <v>0.35817599999999999</v>
      </c>
      <c r="AA18" s="587">
        <v>0.30575999999999998</v>
      </c>
      <c r="AB18" s="587">
        <v>0.26644800000000002</v>
      </c>
      <c r="AC18" s="584">
        <f>SUM(C18:AB18)</f>
        <v>37.111232000000001</v>
      </c>
      <c r="AD18" s="1033">
        <f>IF(ISERROR((C18/D18-1)*100),"n/a",(C18/D18-1)*100)</f>
        <v>11.827956989247301</v>
      </c>
      <c r="AE18" s="1033">
        <f>IF(ISERROR((D18/E18-1)*100),"n/a",(D18/E18-1)*100)</f>
        <v>2.19780219780219</v>
      </c>
      <c r="AF18" s="1033">
        <f>IF(ISERROR((E18/F18-1)*100),"n/a",(E18/F18-1)*100)</f>
        <v>15.189873417721511</v>
      </c>
      <c r="AG18" s="1033">
        <f>IF(ISERROR((F18/G18-1)*100),"n/a",(F18/G18-1)*100)</f>
        <v>19.696969696969703</v>
      </c>
      <c r="AH18" s="1033">
        <f>IF(ISERROR((G18/H18-1)*100),"n/a",(G18/H18-1)*100)</f>
        <v>15.789473684210531</v>
      </c>
      <c r="AI18" s="1033">
        <f>IF(ISERROR((H18/I18-1)*100),"n/a",(H18/I18-1)*100)</f>
        <v>7.5471698113207308</v>
      </c>
      <c r="AJ18" s="1033">
        <f>IF(ISERROR((I18/J18-1)*100),"n/a",(I18/J18-1)*100)</f>
        <v>8.163265306122458</v>
      </c>
      <c r="AK18" s="1033">
        <f>IF(ISERROR((J18/K18-1)*100),"n/a",(J18/K18-1)*100)</f>
        <v>16.273551326467661</v>
      </c>
      <c r="AL18" s="1033">
        <f>IF(ISERROR((K18/L18-1)*100),"n/a",(K18/L18-1)*100)</f>
        <v>10.895330722916929</v>
      </c>
      <c r="AM18" s="1033">
        <f>IF(ISERROR((L18/N18-1)*100),"n/a",(L18/N18-1)*100)</f>
        <v>10.126582278480999</v>
      </c>
      <c r="AN18" s="1033">
        <f>IF(ISERROR((N18/O18-1)*100),"n/a",(N18/O18-1)*100)</f>
        <v>9.7222222222222321</v>
      </c>
      <c r="AO18" s="1033">
        <f>IF(ISERROR((O18/Q18-1)*100),"n/a",(O18/Q18-1)*100)</f>
        <v>5.8823529411764719</v>
      </c>
      <c r="AP18" s="1033">
        <f>IF(ISERROR((Q18/R18-1)*100),"n/a",(Q18/R18-1)*100)</f>
        <v>3.0303030303030276</v>
      </c>
      <c r="AQ18" s="1033">
        <f>IF(ISERROR((R18/S18-1)*100),"n/a",(R18/S18-1)*100)</f>
        <v>13.793103448275868</v>
      </c>
      <c r="AR18" s="1033">
        <f>IF(ISERROR((S18/T18-1)*100),"n/a",(S18/T18-1)*100)</f>
        <v>26.086956521739111</v>
      </c>
      <c r="AS18" s="1033">
        <f>IF(ISERROR((T18/U18-1)*100),"n/a",(T18/U18-1)*100)</f>
        <v>24.324324324324344</v>
      </c>
      <c r="AT18" s="1033">
        <f>IF(ISERROR((U18/V18-1)*100),"n/a",(U18/V18-1)*100)</f>
        <v>19.354838709677423</v>
      </c>
      <c r="AU18" s="1033">
        <f>IF(ISERROR((V18/W18-1)*100),"n/a",(V18/W18-1)*100)</f>
        <v>10.714285714285698</v>
      </c>
      <c r="AV18" s="1033">
        <f>IF(ISERROR((W18/X18-1)*100),"n/a",(W18/X18-1)*100)</f>
        <v>16.666666666666696</v>
      </c>
      <c r="AW18" s="1033">
        <f>IF(ISERROR((X18/Y18-1)*100),"n/a",(X18/Y18-1)*100)</f>
        <v>4.3478260869564966</v>
      </c>
      <c r="AX18" s="1033">
        <f>IF(ISERROR((Y18/Z18-1)*100),"n/a",(Y18/Z18-1)*100)</f>
        <v>12.195121951219523</v>
      </c>
      <c r="AY18" s="1033">
        <f>IF(ISERROR((Z18/AA18-1)*100),"n/a",(Z18/AA18-1)*100)</f>
        <v>17.142857142857149</v>
      </c>
      <c r="AZ18" s="1033">
        <f>IF(ISERROR((AA18/AB18-1)*100),"n/a",(AA18/AB18-1)*100)</f>
        <v>14.754098360655732</v>
      </c>
      <c r="BA18" s="1033">
        <f>AVERAGE(AD18:AZ18)</f>
        <v>12.857518806592166</v>
      </c>
      <c r="BB18" s="1033">
        <f>STDEV(AD18:AZ18)</f>
        <v>6.2787098470357945</v>
      </c>
    </row>
    <row r="19" spans="1:54" ht="11.25" customHeight="1" x14ac:dyDescent="0.2">
      <c r="A19" s="448" t="s">
        <v>4161</v>
      </c>
      <c r="B19" s="804" t="s">
        <v>3727</v>
      </c>
      <c r="C19" s="945">
        <v>2.36</v>
      </c>
      <c r="D19" s="945">
        <v>2.2000000000000002</v>
      </c>
      <c r="E19" s="945">
        <v>2</v>
      </c>
      <c r="F19" s="945">
        <v>1.92</v>
      </c>
      <c r="G19" s="460">
        <v>1.8474999999999999</v>
      </c>
      <c r="H19" s="586">
        <v>1.7775000000000001</v>
      </c>
      <c r="I19" s="460">
        <v>1.7150000000000001</v>
      </c>
      <c r="J19" s="460">
        <v>1.655</v>
      </c>
      <c r="K19" s="460">
        <v>1.61</v>
      </c>
      <c r="L19" s="460">
        <v>1.6</v>
      </c>
      <c r="M19" s="460"/>
      <c r="N19" s="460">
        <v>1.6</v>
      </c>
      <c r="O19" s="586">
        <v>1.5549999999999999</v>
      </c>
      <c r="P19" s="460"/>
      <c r="Q19" s="586">
        <v>1.54</v>
      </c>
      <c r="R19" s="587">
        <v>1.54</v>
      </c>
      <c r="S19" s="587">
        <v>2.54</v>
      </c>
      <c r="T19" s="587">
        <v>2.54</v>
      </c>
      <c r="U19" s="587">
        <v>2.54</v>
      </c>
      <c r="V19" s="587">
        <v>2.54</v>
      </c>
      <c r="W19" s="587">
        <v>2.54</v>
      </c>
      <c r="X19" s="587">
        <v>2.54</v>
      </c>
      <c r="Y19" s="587">
        <v>2.54</v>
      </c>
      <c r="Z19" s="587">
        <v>2.54</v>
      </c>
      <c r="AA19" s="587">
        <v>2.54</v>
      </c>
      <c r="AB19" s="587">
        <v>2.54</v>
      </c>
      <c r="AC19" s="584">
        <f>SUM(C19:AB19)</f>
        <v>50.319999999999993</v>
      </c>
      <c r="AD19" s="1033">
        <f>IF(ISERROR((C19/D19-1)*100),"n/a",(C19/D19-1)*100)</f>
        <v>7.2727272727272529</v>
      </c>
      <c r="AE19" s="1033">
        <f>IF(ISERROR((D19/E19-1)*100),"n/a",(D19/E19-1)*100)</f>
        <v>10.000000000000009</v>
      </c>
      <c r="AF19" s="1033">
        <f>IF(ISERROR((E19/F19-1)*100),"n/a",(E19/F19-1)*100)</f>
        <v>4.1666666666666741</v>
      </c>
      <c r="AG19" s="1033">
        <f>IF(ISERROR((F19/G19-1)*100),"n/a",(F19/G19-1)*100)</f>
        <v>3.9242219215155583</v>
      </c>
      <c r="AH19" s="1033">
        <f>IF(ISERROR((G19/H19-1)*100),"n/a",(G19/H19-1)*100)</f>
        <v>3.9381153305203753</v>
      </c>
      <c r="AI19" s="1033">
        <f>IF(ISERROR((H19/I19-1)*100),"n/a",(H19/I19-1)*100)</f>
        <v>3.6443148688046545</v>
      </c>
      <c r="AJ19" s="1033">
        <f>IF(ISERROR((I19/J19-1)*100),"n/a",(I19/J19-1)*100)</f>
        <v>3.6253776435045459</v>
      </c>
      <c r="AK19" s="1033">
        <f>IF(ISERROR((J19/K19-1)*100),"n/a",(J19/K19-1)*100)</f>
        <v>2.7950310559006208</v>
      </c>
      <c r="AL19" s="1033">
        <f>IF(ISERROR((K19/L19-1)*100),"n/a",(K19/L19-1)*100)</f>
        <v>0.62500000000000888</v>
      </c>
      <c r="AM19" s="1033">
        <f>IF(ISERROR((L19/N19-1)*100),"n/a",(L19/N19-1)*100)</f>
        <v>0</v>
      </c>
      <c r="AN19" s="1033">
        <f>IF(ISERROR((N19/O19-1)*100),"n/a",(N19/O19-1)*100)</f>
        <v>2.893890675241173</v>
      </c>
      <c r="AO19" s="1033">
        <f>IF(ISERROR((O19/Q19-1)*100),"n/a",(O19/Q19-1)*100)</f>
        <v>0.97402597402596047</v>
      </c>
      <c r="AP19" s="1033">
        <f>IF(ISERROR((Q19/R19-1)*100),"n/a",(Q19/R19-1)*100)</f>
        <v>0</v>
      </c>
      <c r="AQ19" s="1033">
        <f>IF(ISERROR((R19/S19-1)*100),"n/a",(R19/S19-1)*100)</f>
        <v>-39.370078740157474</v>
      </c>
      <c r="AR19" s="1033">
        <f>IF(ISERROR((S19/T19-1)*100),"n/a",(S19/T19-1)*100)</f>
        <v>0</v>
      </c>
      <c r="AS19" s="1033">
        <f>IF(ISERROR((T19/U19-1)*100),"n/a",(T19/U19-1)*100)</f>
        <v>0</v>
      </c>
      <c r="AT19" s="1033">
        <f>IF(ISERROR((U19/V19-1)*100),"n/a",(U19/V19-1)*100)</f>
        <v>0</v>
      </c>
      <c r="AU19" s="1033">
        <f>IF(ISERROR((V19/W19-1)*100),"n/a",(V19/W19-1)*100)</f>
        <v>0</v>
      </c>
      <c r="AV19" s="1033">
        <f>IF(ISERROR((W19/X19-1)*100),"n/a",(W19/X19-1)*100)</f>
        <v>0</v>
      </c>
      <c r="AW19" s="1033">
        <f>IF(ISERROR((X19/Y19-1)*100),"n/a",(X19/Y19-1)*100)</f>
        <v>0</v>
      </c>
      <c r="AX19" s="1033">
        <f>IF(ISERROR((Y19/Z19-1)*100),"n/a",(Y19/Z19-1)*100)</f>
        <v>0</v>
      </c>
      <c r="AY19" s="1033">
        <f>IF(ISERROR((Z19/AA19-1)*100),"n/a",(Z19/AA19-1)*100)</f>
        <v>0</v>
      </c>
      <c r="AZ19" s="1033">
        <f>IF(ISERROR((AA19/AB19-1)*100),"n/a",(AA19/AB19-1)*100)</f>
        <v>0</v>
      </c>
      <c r="BA19" s="1033">
        <f>AVERAGE(AD19:AZ19)</f>
        <v>0.1951866377717115</v>
      </c>
      <c r="BB19" s="1033">
        <f>STDEV(AD19:AZ19)</f>
        <v>9.0308545366511677</v>
      </c>
    </row>
    <row r="20" spans="1:54" ht="11.25" customHeight="1" x14ac:dyDescent="0.2">
      <c r="A20" s="444" t="s">
        <v>401</v>
      </c>
      <c r="B20" s="802" t="s">
        <v>402</v>
      </c>
      <c r="C20" s="581">
        <v>0.36</v>
      </c>
      <c r="D20" s="581">
        <v>0.34</v>
      </c>
      <c r="E20" s="581">
        <v>0.32</v>
      </c>
      <c r="F20" s="581">
        <v>0.3</v>
      </c>
      <c r="G20" s="460">
        <v>0.28000000000000003</v>
      </c>
      <c r="H20" s="454">
        <v>0.26</v>
      </c>
      <c r="I20" s="581">
        <v>0.24</v>
      </c>
      <c r="J20" s="581">
        <v>0.22</v>
      </c>
      <c r="K20" s="581">
        <v>0.2</v>
      </c>
      <c r="L20" s="581">
        <v>0.18</v>
      </c>
      <c r="M20" s="884"/>
      <c r="N20" s="581">
        <v>0.15</v>
      </c>
      <c r="O20" s="459">
        <v>0.12</v>
      </c>
      <c r="P20" s="884"/>
      <c r="Q20" s="586">
        <v>0.1</v>
      </c>
      <c r="R20" s="587">
        <v>0.08</v>
      </c>
      <c r="S20" s="587">
        <v>7.0000000000000007E-2</v>
      </c>
      <c r="T20" s="587">
        <v>0.06</v>
      </c>
      <c r="U20" s="587">
        <v>0.05</v>
      </c>
      <c r="V20" s="587">
        <v>0.04</v>
      </c>
      <c r="W20" s="587">
        <v>0.02</v>
      </c>
      <c r="X20" s="583">
        <v>0.01</v>
      </c>
      <c r="Y20" s="583">
        <v>0.01</v>
      </c>
      <c r="Z20" s="583">
        <v>0.01</v>
      </c>
      <c r="AA20" s="583">
        <v>0.01</v>
      </c>
      <c r="AB20" s="583">
        <v>0.01</v>
      </c>
      <c r="AC20" s="584">
        <f>SUM(C20:AB20)</f>
        <v>3.4399999999999995</v>
      </c>
      <c r="AD20" s="1033">
        <f>IF(ISERROR((C20/D20-1)*100),"n/a",(C20/D20-1)*100)</f>
        <v>5.8823529411764497</v>
      </c>
      <c r="AE20" s="1033">
        <f>IF(ISERROR((D20/E20-1)*100),"n/a",(D20/E20-1)*100)</f>
        <v>6.25</v>
      </c>
      <c r="AF20" s="1033">
        <f>IF(ISERROR((E20/F20-1)*100),"n/a",(E20/F20-1)*100)</f>
        <v>6.6666666666666652</v>
      </c>
      <c r="AG20" s="1033">
        <f>IF(ISERROR((F20/G20-1)*100),"n/a",(F20/G20-1)*100)</f>
        <v>7.1428571428571397</v>
      </c>
      <c r="AH20" s="1033">
        <f>IF(ISERROR((G20/H20-1)*100),"n/a",(G20/H20-1)*100)</f>
        <v>7.6923076923077094</v>
      </c>
      <c r="AI20" s="1033">
        <f>IF(ISERROR((H20/I20-1)*100),"n/a",(H20/I20-1)*100)</f>
        <v>8.3333333333333481</v>
      </c>
      <c r="AJ20" s="1033">
        <f>IF(ISERROR((I20/J20-1)*100),"n/a",(I20/J20-1)*100)</f>
        <v>9.0909090909090828</v>
      </c>
      <c r="AK20" s="1033">
        <f>IF(ISERROR((J20/K20-1)*100),"n/a",(J20/K20-1)*100)</f>
        <v>9.9999999999999858</v>
      </c>
      <c r="AL20" s="1033">
        <f>IF(ISERROR((K20/L20-1)*100),"n/a",(K20/L20-1)*100)</f>
        <v>11.111111111111116</v>
      </c>
      <c r="AM20" s="1033">
        <f>IF(ISERROR((L20/N20-1)*100),"n/a",(L20/N20-1)*100)</f>
        <v>19.999999999999996</v>
      </c>
      <c r="AN20" s="1033">
        <f>IF(ISERROR((N20/O20-1)*100),"n/a",(N20/O20-1)*100)</f>
        <v>25</v>
      </c>
      <c r="AO20" s="1033">
        <f>IF(ISERROR((O20/Q20-1)*100),"n/a",(O20/Q20-1)*100)</f>
        <v>19.999999999999996</v>
      </c>
      <c r="AP20" s="1033">
        <f>IF(ISERROR((Q20/R20-1)*100),"n/a",(Q20/R20-1)*100)</f>
        <v>25</v>
      </c>
      <c r="AQ20" s="1033">
        <f>IF(ISERROR((R20/S20-1)*100),"n/a",(R20/S20-1)*100)</f>
        <v>14.285714285714279</v>
      </c>
      <c r="AR20" s="1033">
        <f>IF(ISERROR((S20/T20-1)*100),"n/a",(S20/T20-1)*100)</f>
        <v>16.666666666666675</v>
      </c>
      <c r="AS20" s="1033">
        <f>IF(ISERROR((T20/U20-1)*100),"n/a",(T20/U20-1)*100)</f>
        <v>19.999999999999996</v>
      </c>
      <c r="AT20" s="1033">
        <f>IF(ISERROR((U20/V20-1)*100),"n/a",(U20/V20-1)*100)</f>
        <v>25</v>
      </c>
      <c r="AU20" s="1033">
        <f>IF(ISERROR((V20/W20-1)*100),"n/a",(V20/W20-1)*100)</f>
        <v>100</v>
      </c>
      <c r="AV20" s="1033">
        <f>IF(ISERROR((W20/X20-1)*100),"n/a",(W20/X20-1)*100)</f>
        <v>100</v>
      </c>
      <c r="AW20" s="1033">
        <f>IF(ISERROR((X20/Y20-1)*100),"n/a",(X20/Y20-1)*100)</f>
        <v>0</v>
      </c>
      <c r="AX20" s="1033">
        <f>IF(ISERROR((Y20/Z20-1)*100),"n/a",(Y20/Z20-1)*100)</f>
        <v>0</v>
      </c>
      <c r="AY20" s="1033">
        <f>IF(ISERROR((Z20/AA20-1)*100),"n/a",(Z20/AA20-1)*100)</f>
        <v>0</v>
      </c>
      <c r="AZ20" s="1033">
        <f>IF(ISERROR((AA20/AB20-1)*100),"n/a",(AA20/AB20-1)*100)</f>
        <v>0</v>
      </c>
      <c r="BA20" s="1033">
        <f>AVERAGE(AD20:AZ20)</f>
        <v>19.048779083945327</v>
      </c>
      <c r="BB20" s="1033">
        <f>STDEV(AD20:AZ20)</f>
        <v>26.811648294518807</v>
      </c>
    </row>
    <row r="21" spans="1:54" ht="11.25" customHeight="1" x14ac:dyDescent="0.2">
      <c r="A21" s="997" t="s">
        <v>4486</v>
      </c>
      <c r="B21" s="468" t="s">
        <v>4483</v>
      </c>
      <c r="C21" s="581">
        <v>1.6</v>
      </c>
      <c r="D21" s="581">
        <v>1.4</v>
      </c>
      <c r="E21" s="581">
        <v>0.95</v>
      </c>
      <c r="F21" s="581">
        <v>0.55000000000000004</v>
      </c>
      <c r="G21" s="460">
        <v>0.44</v>
      </c>
      <c r="H21" s="471">
        <v>0.41000000000000003</v>
      </c>
      <c r="I21" s="474">
        <v>0.36000000000000004</v>
      </c>
      <c r="J21" s="496">
        <v>0.32</v>
      </c>
      <c r="K21" s="473">
        <v>0.32</v>
      </c>
      <c r="L21" s="474">
        <v>0.88</v>
      </c>
      <c r="M21" s="481"/>
      <c r="N21" s="474">
        <v>0.8</v>
      </c>
      <c r="O21" s="470">
        <v>0.64</v>
      </c>
      <c r="P21" s="481"/>
      <c r="Q21" s="1008">
        <v>0.18</v>
      </c>
      <c r="R21" s="1040">
        <v>0.18</v>
      </c>
      <c r="S21" s="476">
        <v>0.18</v>
      </c>
      <c r="T21" s="476">
        <v>0.12</v>
      </c>
      <c r="U21" s="497">
        <v>0.03</v>
      </c>
      <c r="V21" s="497">
        <v>0.03</v>
      </c>
      <c r="W21" s="497">
        <v>0.03</v>
      </c>
      <c r="X21" s="476">
        <v>0.03</v>
      </c>
      <c r="Y21" s="497">
        <v>0.02</v>
      </c>
      <c r="Z21" s="497">
        <v>0.02</v>
      </c>
      <c r="AA21" s="497">
        <v>0.02</v>
      </c>
      <c r="AB21" s="497">
        <v>0.02</v>
      </c>
      <c r="AC21" s="584">
        <f>SUM(C21:AB21)</f>
        <v>9.5299999999999958</v>
      </c>
      <c r="AD21" s="1033">
        <f>IF(ISERROR((C21/D21-1)*100),"n/a",(C21/D21-1)*100)</f>
        <v>14.285714285714302</v>
      </c>
      <c r="AE21" s="1033">
        <f>IF(ISERROR((D21/E21-1)*100),"n/a",(D21/E21-1)*100)</f>
        <v>47.368421052631568</v>
      </c>
      <c r="AF21" s="1033">
        <f>IF(ISERROR((E21/F21-1)*100),"n/a",(E21/F21-1)*100)</f>
        <v>72.727272727272705</v>
      </c>
      <c r="AG21" s="1033">
        <f>IF(ISERROR((F21/G21-1)*100),"n/a",(F21/G21-1)*100)</f>
        <v>25</v>
      </c>
      <c r="AH21" s="1033">
        <f>IF(ISERROR((G21/H21-1)*100),"n/a",(G21/H21-1)*100)</f>
        <v>7.3170731707316916</v>
      </c>
      <c r="AI21" s="1033">
        <f>IF(ISERROR((H21/I21-1)*100),"n/a",(H21/I21-1)*100)</f>
        <v>13.888888888888884</v>
      </c>
      <c r="AJ21" s="1033">
        <f>IF(ISERROR((I21/J21-1)*100),"n/a",(I21/J21-1)*100)</f>
        <v>12.5</v>
      </c>
      <c r="AK21" s="1033">
        <f>IF(ISERROR((J21/K21-1)*100),"n/a",(J21/K21-1)*100)</f>
        <v>0</v>
      </c>
      <c r="AL21" s="1033">
        <f>IF(ISERROR((K21/L21-1)*100),"n/a",(K21/L21-1)*100)</f>
        <v>-63.636363636363633</v>
      </c>
      <c r="AM21" s="1033">
        <f>IF(ISERROR((L21/N21-1)*100),"n/a",(L21/N21-1)*100)</f>
        <v>9.9999999999999858</v>
      </c>
      <c r="AN21" s="1033">
        <f>IF(ISERROR((N21/O21-1)*100),"n/a",(N21/O21-1)*100)</f>
        <v>25</v>
      </c>
      <c r="AO21" s="1033">
        <f>IF(ISERROR((O21/Q21-1)*100),"n/a",(O21/Q21-1)*100)</f>
        <v>255.55555555555557</v>
      </c>
      <c r="AP21" s="1033">
        <f>IF(ISERROR((Q21/R21-1)*100),"n/a",(Q21/R21-1)*100)</f>
        <v>0</v>
      </c>
      <c r="AQ21" s="1033">
        <f>IF(ISERROR((R21/S21-1)*100),"n/a",(R21/S21-1)*100)</f>
        <v>0</v>
      </c>
      <c r="AR21" s="1033">
        <f>IF(ISERROR((S21/T21-1)*100),"n/a",(S21/T21-1)*100)</f>
        <v>50</v>
      </c>
      <c r="AS21" s="1033">
        <f>IF(ISERROR((T21/U21-1)*100),"n/a",(T21/U21-1)*100)</f>
        <v>300</v>
      </c>
      <c r="AT21" s="1033">
        <f>IF(ISERROR((U21/V21-1)*100),"n/a",(U21/V21-1)*100)</f>
        <v>0</v>
      </c>
      <c r="AU21" s="1033">
        <f>IF(ISERROR((V21/W21-1)*100),"n/a",(V21/W21-1)*100)</f>
        <v>0</v>
      </c>
      <c r="AV21" s="1033">
        <f>IF(ISERROR((W21/X21-1)*100),"n/a",(W21/X21-1)*100)</f>
        <v>0</v>
      </c>
      <c r="AW21" s="1033">
        <f>IF(ISERROR((X21/Y21-1)*100),"n/a",(X21/Y21-1)*100)</f>
        <v>50</v>
      </c>
      <c r="AX21" s="1033">
        <f>IF(ISERROR((Y21/Z21-1)*100),"n/a",(Y21/Z21-1)*100)</f>
        <v>0</v>
      </c>
      <c r="AY21" s="1033">
        <f>IF(ISERROR((Z21/AA21-1)*100),"n/a",(Z21/AA21-1)*100)</f>
        <v>0</v>
      </c>
      <c r="AZ21" s="1033">
        <f>IF(ISERROR((AA21/AB21-1)*100),"n/a",(AA21/AB21-1)*100)</f>
        <v>0</v>
      </c>
      <c r="BA21" s="1033">
        <f>AVERAGE(AD21:AZ21)</f>
        <v>35.652459219323092</v>
      </c>
      <c r="BB21" s="1033">
        <f>STDEV(AD21:AZ21)</f>
        <v>81.075939200030518</v>
      </c>
    </row>
    <row r="22" spans="1:54" ht="11.25" customHeight="1" x14ac:dyDescent="0.2">
      <c r="A22" s="461" t="s">
        <v>882</v>
      </c>
      <c r="B22" s="817" t="s">
        <v>883</v>
      </c>
      <c r="C22" s="581">
        <v>3.17</v>
      </c>
      <c r="D22" s="581">
        <v>3</v>
      </c>
      <c r="E22" s="581">
        <v>2.84</v>
      </c>
      <c r="F22" s="581">
        <v>2.71</v>
      </c>
      <c r="G22" s="460">
        <v>2.5299999999999998</v>
      </c>
      <c r="H22" s="586">
        <v>2.39</v>
      </c>
      <c r="I22" s="581">
        <v>2.27</v>
      </c>
      <c r="J22" s="581">
        <v>2.15</v>
      </c>
      <c r="K22" s="581">
        <v>2.0299999999999998</v>
      </c>
      <c r="L22" s="581">
        <v>1.95</v>
      </c>
      <c r="M22" s="884"/>
      <c r="N22" s="463">
        <v>1.88</v>
      </c>
      <c r="O22" s="459">
        <v>1.85</v>
      </c>
      <c r="P22" s="884"/>
      <c r="Q22" s="586">
        <v>1.71</v>
      </c>
      <c r="R22" s="583">
        <v>1.64</v>
      </c>
      <c r="S22" s="587">
        <v>1.64</v>
      </c>
      <c r="T22" s="587">
        <v>1.58</v>
      </c>
      <c r="U22" s="587">
        <v>1.5</v>
      </c>
      <c r="V22" s="587">
        <v>1.42</v>
      </c>
      <c r="W22" s="583">
        <v>1.4</v>
      </c>
      <c r="X22" s="583">
        <v>1.65</v>
      </c>
      <c r="Y22" s="583">
        <v>2.4</v>
      </c>
      <c r="Z22" s="583">
        <v>2.4</v>
      </c>
      <c r="AA22" s="583">
        <v>2.4</v>
      </c>
      <c r="AB22" s="583">
        <v>2.4</v>
      </c>
      <c r="AC22" s="584">
        <f>SUM(C22:AB22)</f>
        <v>50.909999999999989</v>
      </c>
      <c r="AD22" s="1033">
        <f>IF(ISERROR((C22/D22-1)*100),"n/a",(C22/D22-1)*100)</f>
        <v>5.6666666666666643</v>
      </c>
      <c r="AE22" s="1033">
        <f>IF(ISERROR((D22/E22-1)*100),"n/a",(D22/E22-1)*100)</f>
        <v>5.6338028169014231</v>
      </c>
      <c r="AF22" s="1033">
        <f>IF(ISERROR((E22/F22-1)*100),"n/a",(E22/F22-1)*100)</f>
        <v>4.7970479704797064</v>
      </c>
      <c r="AG22" s="1033">
        <f>IF(ISERROR((F22/G22-1)*100),"n/a",(F22/G22-1)*100)</f>
        <v>7.1146245059288571</v>
      </c>
      <c r="AH22" s="1033">
        <f>IF(ISERROR((G22/H22-1)*100),"n/a",(G22/H22-1)*100)</f>
        <v>5.8577405857740406</v>
      </c>
      <c r="AI22" s="1033">
        <f>IF(ISERROR((H22/I22-1)*100),"n/a",(H22/I22-1)*100)</f>
        <v>5.2863436123347984</v>
      </c>
      <c r="AJ22" s="1033">
        <f>IF(ISERROR((I22/J22-1)*100),"n/a",(I22/J22-1)*100)</f>
        <v>5.5813953488372148</v>
      </c>
      <c r="AK22" s="1033">
        <f>IF(ISERROR((J22/K22-1)*100),"n/a",(J22/K22-1)*100)</f>
        <v>5.9113300492610987</v>
      </c>
      <c r="AL22" s="1033">
        <f>IF(ISERROR((K22/L22-1)*100),"n/a",(K22/L22-1)*100)</f>
        <v>4.102564102564088</v>
      </c>
      <c r="AM22" s="1033">
        <f>IF(ISERROR((L22/N22-1)*100),"n/a",(L22/N22-1)*100)</f>
        <v>3.7234042553191626</v>
      </c>
      <c r="AN22" s="1033">
        <f>IF(ISERROR((N22/O22-1)*100),"n/a",(N22/O22-1)*100)</f>
        <v>1.6216216216216051</v>
      </c>
      <c r="AO22" s="1033">
        <f>IF(ISERROR((O22/Q22-1)*100),"n/a",(O22/Q22-1)*100)</f>
        <v>8.1871345029239873</v>
      </c>
      <c r="AP22" s="1033">
        <f>IF(ISERROR((Q22/R22-1)*100),"n/a",(Q22/R22-1)*100)</f>
        <v>4.2682926829268331</v>
      </c>
      <c r="AQ22" s="1033">
        <f>IF(ISERROR((R22/S22-1)*100),"n/a",(R22/S22-1)*100)</f>
        <v>0</v>
      </c>
      <c r="AR22" s="1033">
        <f>IF(ISERROR((S22/T22-1)*100),"n/a",(S22/T22-1)*100)</f>
        <v>3.7974683544303778</v>
      </c>
      <c r="AS22" s="1033">
        <f>IF(ISERROR((T22/U22-1)*100),"n/a",(T22/U22-1)*100)</f>
        <v>5.3333333333333455</v>
      </c>
      <c r="AT22" s="1033">
        <f>IF(ISERROR((U22/V22-1)*100),"n/a",(U22/V22-1)*100)</f>
        <v>5.6338028169014231</v>
      </c>
      <c r="AU22" s="1033">
        <f>IF(ISERROR((V22/W22-1)*100),"n/a",(V22/W22-1)*100)</f>
        <v>1.4285714285714235</v>
      </c>
      <c r="AV22" s="1033">
        <f>IF(ISERROR((W22/X22-1)*100),"n/a",(W22/X22-1)*100)</f>
        <v>-15.151515151515149</v>
      </c>
      <c r="AW22" s="1033">
        <f>IF(ISERROR((X22/Y22-1)*100),"n/a",(X22/Y22-1)*100)</f>
        <v>-31.25</v>
      </c>
      <c r="AX22" s="1033">
        <f>IF(ISERROR((Y22/Z22-1)*100),"n/a",(Y22/Z22-1)*100)</f>
        <v>0</v>
      </c>
      <c r="AY22" s="1033">
        <f>IF(ISERROR((Z22/AA22-1)*100),"n/a",(Z22/AA22-1)*100)</f>
        <v>0</v>
      </c>
      <c r="AZ22" s="1033">
        <f>IF(ISERROR((AA22/AB22-1)*100),"n/a",(AA22/AB22-1)*100)</f>
        <v>0</v>
      </c>
      <c r="BA22" s="1033">
        <f>AVERAGE(AD22:AZ22)</f>
        <v>1.632331717533082</v>
      </c>
      <c r="BB22" s="1033">
        <f>STDEV(AD22:AZ22)</f>
        <v>8.5437368976721881</v>
      </c>
    </row>
    <row r="23" spans="1:54" ht="11.25" customHeight="1" x14ac:dyDescent="0.2">
      <c r="A23" s="461" t="s">
        <v>855</v>
      </c>
      <c r="B23" s="817" t="s">
        <v>856</v>
      </c>
      <c r="C23" s="581">
        <v>0.63200000000000001</v>
      </c>
      <c r="D23" s="581">
        <v>0.60199999999999998</v>
      </c>
      <c r="E23" s="581">
        <v>0.57320000000000004</v>
      </c>
      <c r="F23" s="581">
        <v>0.54600000000000004</v>
      </c>
      <c r="G23" s="460">
        <v>0.52</v>
      </c>
      <c r="H23" s="586">
        <v>0.48</v>
      </c>
      <c r="I23" s="581">
        <v>0.44</v>
      </c>
      <c r="J23" s="581">
        <v>0.4</v>
      </c>
      <c r="K23" s="581">
        <v>0.2</v>
      </c>
      <c r="L23" s="581">
        <v>0.16</v>
      </c>
      <c r="M23" s="884"/>
      <c r="N23" s="581">
        <v>0.04</v>
      </c>
      <c r="O23" s="585">
        <v>0</v>
      </c>
      <c r="P23" s="884"/>
      <c r="Q23" s="464">
        <v>0</v>
      </c>
      <c r="R23" s="583">
        <v>0</v>
      </c>
      <c r="S23" s="583">
        <v>0</v>
      </c>
      <c r="T23" s="583">
        <v>0</v>
      </c>
      <c r="U23" s="583">
        <v>0</v>
      </c>
      <c r="V23" s="583">
        <v>0</v>
      </c>
      <c r="W23" s="583">
        <v>0</v>
      </c>
      <c r="X23" s="583">
        <v>0</v>
      </c>
      <c r="Y23" s="583">
        <v>0</v>
      </c>
      <c r="Z23" s="583">
        <v>0</v>
      </c>
      <c r="AA23" s="583">
        <v>0</v>
      </c>
      <c r="AB23" s="583">
        <v>0</v>
      </c>
      <c r="AC23" s="584">
        <f>SUM(C23:AB23)</f>
        <v>4.5932000000000004</v>
      </c>
      <c r="AD23" s="1033">
        <f>IF(ISERROR((C23/D23-1)*100),"n/a",(C23/D23-1)*100)</f>
        <v>4.9833887043189362</v>
      </c>
      <c r="AE23" s="1033">
        <f>IF(ISERROR((D23/E23-1)*100),"n/a",(D23/E23-1)*100)</f>
        <v>5.0244242847173659</v>
      </c>
      <c r="AF23" s="1033">
        <f>IF(ISERROR((E23/F23-1)*100),"n/a",(E23/F23-1)*100)</f>
        <v>4.9816849816849862</v>
      </c>
      <c r="AG23" s="1033">
        <f>IF(ISERROR((F23/G23-1)*100),"n/a",(F23/G23-1)*100)</f>
        <v>5.0000000000000044</v>
      </c>
      <c r="AH23" s="1033">
        <f>IF(ISERROR((G23/H23-1)*100),"n/a",(G23/H23-1)*100)</f>
        <v>8.3333333333333481</v>
      </c>
      <c r="AI23" s="1033">
        <f>IF(ISERROR((H23/I23-1)*100),"n/a",(H23/I23-1)*100)</f>
        <v>9.0909090909090828</v>
      </c>
      <c r="AJ23" s="1033">
        <f>IF(ISERROR((I23/J23-1)*100),"n/a",(I23/J23-1)*100)</f>
        <v>9.9999999999999858</v>
      </c>
      <c r="AK23" s="1033">
        <f>IF(ISERROR((J23/K23-1)*100),"n/a",(J23/K23-1)*100)</f>
        <v>100</v>
      </c>
      <c r="AL23" s="1033">
        <f>IF(ISERROR((K23/L23-1)*100),"n/a",(K23/L23-1)*100)</f>
        <v>25</v>
      </c>
      <c r="AM23" s="1033">
        <f>IF(ISERROR((L23/N23-1)*100),"n/a",(L23/N23-1)*100)</f>
        <v>300</v>
      </c>
      <c r="AN23" s="1033" t="str">
        <f>IF(ISERROR((N23/O23-1)*100),"n/a",(N23/O23-1)*100)</f>
        <v>n/a</v>
      </c>
      <c r="AO23" s="1033" t="str">
        <f>IF(ISERROR((O23/Q23-1)*100),"n/a",(O23/Q23-1)*100)</f>
        <v>n/a</v>
      </c>
      <c r="AP23" s="1033" t="str">
        <f>IF(ISERROR((Q23/R23-1)*100),"n/a",(Q23/R23-1)*100)</f>
        <v>n/a</v>
      </c>
      <c r="AQ23" s="1033" t="str">
        <f>IF(ISERROR((R23/S23-1)*100),"n/a",(R23/S23-1)*100)</f>
        <v>n/a</v>
      </c>
      <c r="AR23" s="1033" t="str">
        <f>IF(ISERROR((S23/T23-1)*100),"n/a",(S23/T23-1)*100)</f>
        <v>n/a</v>
      </c>
      <c r="AS23" s="1033" t="str">
        <f>IF(ISERROR((T23/U23-1)*100),"n/a",(T23/U23-1)*100)</f>
        <v>n/a</v>
      </c>
      <c r="AT23" s="1033" t="str">
        <f>IF(ISERROR((U23/V23-1)*100),"n/a",(U23/V23-1)*100)</f>
        <v>n/a</v>
      </c>
      <c r="AU23" s="1033" t="str">
        <f>IF(ISERROR((V23/W23-1)*100),"n/a",(V23/W23-1)*100)</f>
        <v>n/a</v>
      </c>
      <c r="AV23" s="1033" t="str">
        <f>IF(ISERROR((W23/X23-1)*100),"n/a",(W23/X23-1)*100)</f>
        <v>n/a</v>
      </c>
      <c r="AW23" s="1033" t="str">
        <f>IF(ISERROR((X23/Y23-1)*100),"n/a",(X23/Y23-1)*100)</f>
        <v>n/a</v>
      </c>
      <c r="AX23" s="1033" t="str">
        <f>IF(ISERROR((Y23/Z23-1)*100),"n/a",(Y23/Z23-1)*100)</f>
        <v>n/a</v>
      </c>
      <c r="AY23" s="1033" t="str">
        <f>IF(ISERROR((Z23/AA23-1)*100),"n/a",(Z23/AA23-1)*100)</f>
        <v>n/a</v>
      </c>
      <c r="AZ23" s="1033" t="str">
        <f>IF(ISERROR((AA23/AB23-1)*100),"n/a",(AA23/AB23-1)*100)</f>
        <v>n/a</v>
      </c>
      <c r="BA23" s="1033">
        <f>AVERAGE(AD23:AZ23)</f>
        <v>47.241374039496371</v>
      </c>
      <c r="BB23" s="1033">
        <f>STDEV(AD23:AZ23)</f>
        <v>93.487676578713689</v>
      </c>
    </row>
    <row r="24" spans="1:54" ht="11.25" customHeight="1" x14ac:dyDescent="0.2">
      <c r="A24" s="444" t="s">
        <v>403</v>
      </c>
      <c r="B24" s="802" t="s">
        <v>404</v>
      </c>
      <c r="C24" s="581">
        <v>2.31</v>
      </c>
      <c r="D24" s="581">
        <v>2.06</v>
      </c>
      <c r="E24" s="581">
        <v>1.85</v>
      </c>
      <c r="F24" s="581">
        <v>1.65</v>
      </c>
      <c r="G24" s="460">
        <v>1.45</v>
      </c>
      <c r="H24" s="454">
        <v>1.2875000000000001</v>
      </c>
      <c r="I24" s="451">
        <v>1.1525000000000001</v>
      </c>
      <c r="J24" s="451">
        <v>1.03</v>
      </c>
      <c r="K24" s="451">
        <v>0.91</v>
      </c>
      <c r="L24" s="451">
        <v>0.80500000000000005</v>
      </c>
      <c r="M24" s="946"/>
      <c r="N24" s="451">
        <v>0.72</v>
      </c>
      <c r="O24" s="449">
        <v>0.66249999999999998</v>
      </c>
      <c r="P24" s="946"/>
      <c r="Q24" s="454">
        <v>0.57499999999999996</v>
      </c>
      <c r="R24" s="456">
        <v>0.52</v>
      </c>
      <c r="S24" s="456">
        <v>0.5</v>
      </c>
      <c r="T24" s="456">
        <v>0.4</v>
      </c>
      <c r="U24" s="456">
        <v>0.36799999999999999</v>
      </c>
      <c r="V24" s="455">
        <v>0.33332000000000001</v>
      </c>
      <c r="W24" s="455">
        <v>0.33332000000000001</v>
      </c>
      <c r="X24" s="455">
        <v>0.33332000000000001</v>
      </c>
      <c r="Y24" s="455">
        <v>0.33332000000000001</v>
      </c>
      <c r="Z24" s="455">
        <v>0.66668000000000005</v>
      </c>
      <c r="AA24" s="455">
        <v>0.66668000000000005</v>
      </c>
      <c r="AB24" s="455">
        <v>0.66668000000000005</v>
      </c>
      <c r="AC24" s="584">
        <f>SUM(C24:AB24)</f>
        <v>21.583819999999996</v>
      </c>
      <c r="AD24" s="1033">
        <f>IF(ISERROR((C24/D24-1)*100),"n/a",(C24/D24-1)*100)</f>
        <v>12.135922330097081</v>
      </c>
      <c r="AE24" s="1033">
        <f>IF(ISERROR((D24/E24-1)*100),"n/a",(D24/E24-1)*100)</f>
        <v>11.351351351351347</v>
      </c>
      <c r="AF24" s="1033">
        <f>IF(ISERROR((E24/F24-1)*100),"n/a",(E24/F24-1)*100)</f>
        <v>12.121212121212132</v>
      </c>
      <c r="AG24" s="1033">
        <f>IF(ISERROR((F24/G24-1)*100),"n/a",(F24/G24-1)*100)</f>
        <v>13.793103448275868</v>
      </c>
      <c r="AH24" s="1033">
        <f>IF(ISERROR((G24/H24-1)*100),"n/a",(G24/H24-1)*100)</f>
        <v>12.621359223300965</v>
      </c>
      <c r="AI24" s="1033">
        <f>IF(ISERROR((H24/I24-1)*100),"n/a",(H24/I24-1)*100)</f>
        <v>11.713665943600859</v>
      </c>
      <c r="AJ24" s="1033">
        <f>IF(ISERROR((I24/J24-1)*100),"n/a",(I24/J24-1)*100)</f>
        <v>11.893203883495151</v>
      </c>
      <c r="AK24" s="1033">
        <f>IF(ISERROR((J24/K24-1)*100),"n/a",(J24/K24-1)*100)</f>
        <v>13.186813186813184</v>
      </c>
      <c r="AL24" s="1033">
        <f>IF(ISERROR((K24/L24-1)*100),"n/a",(K24/L24-1)*100)</f>
        <v>13.043478260869556</v>
      </c>
      <c r="AM24" s="1033">
        <f>IF(ISERROR((L24/N24-1)*100),"n/a",(L24/N24-1)*100)</f>
        <v>11.805555555555557</v>
      </c>
      <c r="AN24" s="1033">
        <f>IF(ISERROR((N24/O24-1)*100),"n/a",(N24/O24-1)*100)</f>
        <v>8.6792452830188651</v>
      </c>
      <c r="AO24" s="1033">
        <f>IF(ISERROR((O24/Q24-1)*100),"n/a",(O24/Q24-1)*100)</f>
        <v>15.217391304347828</v>
      </c>
      <c r="AP24" s="1033">
        <f>IF(ISERROR((Q24/R24-1)*100),"n/a",(Q24/R24-1)*100)</f>
        <v>10.576923076923062</v>
      </c>
      <c r="AQ24" s="1033">
        <f>IF(ISERROR((R24/S24-1)*100),"n/a",(R24/S24-1)*100)</f>
        <v>4.0000000000000036</v>
      </c>
      <c r="AR24" s="1033">
        <f>IF(ISERROR((S24/T24-1)*100),"n/a",(S24/T24-1)*100)</f>
        <v>25</v>
      </c>
      <c r="AS24" s="1033">
        <f>IF(ISERROR((T24/U24-1)*100),"n/a",(T24/U24-1)*100)</f>
        <v>8.6956521739130608</v>
      </c>
      <c r="AT24" s="1033">
        <f>IF(ISERROR((U24/V24-1)*100),"n/a",(U24/V24-1)*100)</f>
        <v>10.404416176647068</v>
      </c>
      <c r="AU24" s="1033">
        <f>IF(ISERROR((V24/W24-1)*100),"n/a",(V24/W24-1)*100)</f>
        <v>0</v>
      </c>
      <c r="AV24" s="1033">
        <f>IF(ISERROR((W24/X24-1)*100),"n/a",(W24/X24-1)*100)</f>
        <v>0</v>
      </c>
      <c r="AW24" s="1033">
        <f>IF(ISERROR((X24/Y24-1)*100),"n/a",(X24/Y24-1)*100)</f>
        <v>0</v>
      </c>
      <c r="AX24" s="1033">
        <f>IF(ISERROR((Y24/Z24-1)*100),"n/a",(Y24/Z24-1)*100)</f>
        <v>-50.002999940001203</v>
      </c>
      <c r="AY24" s="1033">
        <f>IF(ISERROR((Z24/AA24-1)*100),"n/a",(Z24/AA24-1)*100)</f>
        <v>0</v>
      </c>
      <c r="AZ24" s="1033">
        <f>IF(ISERROR((AA24/AB24-1)*100),"n/a",(AA24/AB24-1)*100)</f>
        <v>0</v>
      </c>
      <c r="BA24" s="1033">
        <f>AVERAGE(AD24:AZ24)</f>
        <v>6.7928823208443641</v>
      </c>
      <c r="BB24" s="1033">
        <f>STDEV(AD24:AZ24)</f>
        <v>13.845414156558848</v>
      </c>
    </row>
    <row r="25" spans="1:54" ht="11.25" customHeight="1" x14ac:dyDescent="0.2">
      <c r="A25" s="479" t="s">
        <v>115</v>
      </c>
      <c r="B25" s="468" t="s">
        <v>116</v>
      </c>
      <c r="C25" s="581">
        <v>1.6</v>
      </c>
      <c r="D25" s="581">
        <v>1.32</v>
      </c>
      <c r="E25" s="581">
        <v>1.1200000000000001</v>
      </c>
      <c r="F25" s="581">
        <v>1.08</v>
      </c>
      <c r="G25" s="460">
        <v>1.04</v>
      </c>
      <c r="H25" s="481">
        <v>0.87</v>
      </c>
      <c r="I25" s="581">
        <v>0.83</v>
      </c>
      <c r="J25" s="581">
        <v>0.79</v>
      </c>
      <c r="K25" s="581">
        <v>0.74</v>
      </c>
      <c r="L25" s="581">
        <v>0.71</v>
      </c>
      <c r="M25" s="884"/>
      <c r="N25" s="581">
        <v>0.67</v>
      </c>
      <c r="O25" s="459">
        <v>0.61499999999999999</v>
      </c>
      <c r="P25" s="884"/>
      <c r="Q25" s="586">
        <v>0.56999999999999995</v>
      </c>
      <c r="R25" s="587">
        <v>0.56000000000000005</v>
      </c>
      <c r="S25" s="587">
        <v>0.48</v>
      </c>
      <c r="T25" s="587">
        <v>0.4</v>
      </c>
      <c r="U25" s="587">
        <v>0.27500000000000002</v>
      </c>
      <c r="V25" s="587">
        <v>0.22</v>
      </c>
      <c r="W25" s="587">
        <v>0.19</v>
      </c>
      <c r="X25" s="587">
        <v>0.15</v>
      </c>
      <c r="Y25" s="587">
        <v>0.115</v>
      </c>
      <c r="Z25" s="587">
        <v>9.6250000000000002E-2</v>
      </c>
      <c r="AA25" s="587">
        <v>8.2500000000000004E-2</v>
      </c>
      <c r="AB25" s="587">
        <v>7.2499999999999995E-2</v>
      </c>
      <c r="AC25" s="584">
        <f>SUM(C25:AB25)</f>
        <v>14.596250000000003</v>
      </c>
      <c r="AD25" s="1033">
        <f>IF(ISERROR((C25/D25-1)*100),"n/a",(C25/D25-1)*100)</f>
        <v>21.212121212121215</v>
      </c>
      <c r="AE25" s="1033">
        <f>IF(ISERROR((D25/E25-1)*100),"n/a",(D25/E25-1)*100)</f>
        <v>17.857142857142861</v>
      </c>
      <c r="AF25" s="1033">
        <f>IF(ISERROR((E25/F25-1)*100),"n/a",(E25/F25-1)*100)</f>
        <v>3.7037037037036979</v>
      </c>
      <c r="AG25" s="1033">
        <f>IF(ISERROR((F25/G25-1)*100),"n/a",(F25/G25-1)*100)</f>
        <v>3.8461538461538547</v>
      </c>
      <c r="AH25" s="1033">
        <f>IF(ISERROR((G25/H25-1)*100),"n/a",(G25/H25-1)*100)</f>
        <v>19.540229885057482</v>
      </c>
      <c r="AI25" s="1033">
        <f>IF(ISERROR((H25/I25-1)*100),"n/a",(H25/I25-1)*100)</f>
        <v>4.8192771084337505</v>
      </c>
      <c r="AJ25" s="1033">
        <f>IF(ISERROR((I25/J25-1)*100),"n/a",(I25/J25-1)*100)</f>
        <v>5.0632911392404889</v>
      </c>
      <c r="AK25" s="1033">
        <f>IF(ISERROR((J25/K25-1)*100),"n/a",(J25/K25-1)*100)</f>
        <v>6.7567567567567544</v>
      </c>
      <c r="AL25" s="1033">
        <f>IF(ISERROR((K25/L25-1)*100),"n/a",(K25/L25-1)*100)</f>
        <v>4.2253521126760507</v>
      </c>
      <c r="AM25" s="1033">
        <f>IF(ISERROR((L25/N25-1)*100),"n/a",(L25/N25-1)*100)</f>
        <v>5.9701492537313383</v>
      </c>
      <c r="AN25" s="1033">
        <f>IF(ISERROR((N25/O25-1)*100),"n/a",(N25/O25-1)*100)</f>
        <v>8.9430894308943252</v>
      </c>
      <c r="AO25" s="1033">
        <f>IF(ISERROR((O25/Q25-1)*100),"n/a",(O25/Q25-1)*100)</f>
        <v>7.8947368421052655</v>
      </c>
      <c r="AP25" s="1033">
        <f>IF(ISERROR((Q25/R25-1)*100),"n/a",(Q25/R25-1)*100)</f>
        <v>1.7857142857142572</v>
      </c>
      <c r="AQ25" s="1033">
        <f>IF(ISERROR((R25/S25-1)*100),"n/a",(R25/S25-1)*100)</f>
        <v>16.666666666666675</v>
      </c>
      <c r="AR25" s="1033">
        <f>IF(ISERROR((S25/T25-1)*100),"n/a",(S25/T25-1)*100)</f>
        <v>19.999999999999996</v>
      </c>
      <c r="AS25" s="1033">
        <f>IF(ISERROR((T25/U25-1)*100),"n/a",(T25/U25-1)*100)</f>
        <v>45.45454545454546</v>
      </c>
      <c r="AT25" s="1033">
        <f>IF(ISERROR((U25/V25-1)*100),"n/a",(U25/V25-1)*100)</f>
        <v>25</v>
      </c>
      <c r="AU25" s="1033">
        <f>IF(ISERROR((V25/W25-1)*100),"n/a",(V25/W25-1)*100)</f>
        <v>15.789473684210531</v>
      </c>
      <c r="AV25" s="1033">
        <f>IF(ISERROR((W25/X25-1)*100),"n/a",(W25/X25-1)*100)</f>
        <v>26.666666666666682</v>
      </c>
      <c r="AW25" s="1033">
        <f>IF(ISERROR((X25/Y25-1)*100),"n/a",(X25/Y25-1)*100)</f>
        <v>30.434782608695631</v>
      </c>
      <c r="AX25" s="1033">
        <f>IF(ISERROR((Y25/Z25-1)*100),"n/a",(Y25/Z25-1)*100)</f>
        <v>19.480519480519476</v>
      </c>
      <c r="AY25" s="1033">
        <f>IF(ISERROR((Z25/AA25-1)*100),"n/a",(Z25/AA25-1)*100)</f>
        <v>16.666666666666675</v>
      </c>
      <c r="AZ25" s="1033">
        <f>IF(ISERROR((AA25/AB25-1)*100),"n/a",(AA25/AB25-1)*100)</f>
        <v>13.793103448275868</v>
      </c>
      <c r="BA25" s="1033">
        <f>AVERAGE(AD25:AZ25)</f>
        <v>14.850875787390363</v>
      </c>
      <c r="BB25" s="1033">
        <f>STDEV(AD25:AZ25)</f>
        <v>10.666770500337492</v>
      </c>
    </row>
    <row r="26" spans="1:54" ht="11.25" customHeight="1" x14ac:dyDescent="0.2">
      <c r="A26" s="461" t="s">
        <v>857</v>
      </c>
      <c r="B26" s="817" t="s">
        <v>858</v>
      </c>
      <c r="C26" s="581">
        <v>0.92</v>
      </c>
      <c r="D26" s="581">
        <v>0.76</v>
      </c>
      <c r="E26" s="581">
        <v>0.64</v>
      </c>
      <c r="F26" s="581">
        <v>0.63</v>
      </c>
      <c r="G26" s="460">
        <v>0.6</v>
      </c>
      <c r="H26" s="460">
        <v>0.56000000000000005</v>
      </c>
      <c r="I26" s="581">
        <v>0.52</v>
      </c>
      <c r="J26" s="581">
        <v>0.48</v>
      </c>
      <c r="K26" s="581">
        <v>0.44</v>
      </c>
      <c r="L26" s="581">
        <v>0.4</v>
      </c>
      <c r="M26" s="884"/>
      <c r="N26" s="463">
        <v>0</v>
      </c>
      <c r="O26" s="585">
        <v>0</v>
      </c>
      <c r="P26" s="884"/>
      <c r="Q26" s="464">
        <v>0</v>
      </c>
      <c r="R26" s="583">
        <v>0</v>
      </c>
      <c r="S26" s="583">
        <v>0</v>
      </c>
      <c r="T26" s="583">
        <v>0</v>
      </c>
      <c r="U26" s="583">
        <v>0</v>
      </c>
      <c r="V26" s="583">
        <v>0</v>
      </c>
      <c r="W26" s="583">
        <v>0</v>
      </c>
      <c r="X26" s="583">
        <v>0</v>
      </c>
      <c r="Y26" s="583">
        <v>0</v>
      </c>
      <c r="Z26" s="583">
        <v>0</v>
      </c>
      <c r="AA26" s="583">
        <v>0</v>
      </c>
      <c r="AB26" s="583">
        <v>0</v>
      </c>
      <c r="AC26" s="584">
        <f>SUM(C26:AB26)</f>
        <v>5.950000000000002</v>
      </c>
      <c r="AD26" s="1033">
        <f>IF(ISERROR((C26/D26-1)*100),"n/a",(C26/D26-1)*100)</f>
        <v>21.052631578947366</v>
      </c>
      <c r="AE26" s="1033">
        <f>IF(ISERROR((D26/E26-1)*100),"n/a",(D26/E26-1)*100)</f>
        <v>18.75</v>
      </c>
      <c r="AF26" s="1033">
        <f>IF(ISERROR((E26/F26-1)*100),"n/a",(E26/F26-1)*100)</f>
        <v>1.5873015873015817</v>
      </c>
      <c r="AG26" s="1033">
        <f>IF(ISERROR((F26/G26-1)*100),"n/a",(F26/G26-1)*100)</f>
        <v>5.0000000000000044</v>
      </c>
      <c r="AH26" s="1033">
        <f>IF(ISERROR((G26/H26-1)*100),"n/a",(G26/H26-1)*100)</f>
        <v>7.1428571428571397</v>
      </c>
      <c r="AI26" s="1033">
        <f>IF(ISERROR((H26/I26-1)*100),"n/a",(H26/I26-1)*100)</f>
        <v>7.6923076923077094</v>
      </c>
      <c r="AJ26" s="1033">
        <f>IF(ISERROR((I26/J26-1)*100),"n/a",(I26/J26-1)*100)</f>
        <v>8.3333333333333481</v>
      </c>
      <c r="AK26" s="1033">
        <f>IF(ISERROR((J26/K26-1)*100),"n/a",(J26/K26-1)*100)</f>
        <v>9.0909090909090828</v>
      </c>
      <c r="AL26" s="1033">
        <f>IF(ISERROR((K26/L26-1)*100),"n/a",(K26/L26-1)*100)</f>
        <v>9.9999999999999858</v>
      </c>
      <c r="AM26" s="1033" t="str">
        <f>IF(ISERROR((L26/N26-1)*100),"n/a",(L26/N26-1)*100)</f>
        <v>n/a</v>
      </c>
      <c r="AN26" s="1033" t="str">
        <f>IF(ISERROR((N26/O26-1)*100),"n/a",(N26/O26-1)*100)</f>
        <v>n/a</v>
      </c>
      <c r="AO26" s="1033" t="str">
        <f>IF(ISERROR((O26/Q26-1)*100),"n/a",(O26/Q26-1)*100)</f>
        <v>n/a</v>
      </c>
      <c r="AP26" s="1033" t="str">
        <f>IF(ISERROR((Q26/R26-1)*100),"n/a",(Q26/R26-1)*100)</f>
        <v>n/a</v>
      </c>
      <c r="AQ26" s="1033" t="str">
        <f>IF(ISERROR((R26/S26-1)*100),"n/a",(R26/S26-1)*100)</f>
        <v>n/a</v>
      </c>
      <c r="AR26" s="1033" t="str">
        <f>IF(ISERROR((S26/T26-1)*100),"n/a",(S26/T26-1)*100)</f>
        <v>n/a</v>
      </c>
      <c r="AS26" s="1033" t="str">
        <f>IF(ISERROR((T26/U26-1)*100),"n/a",(T26/U26-1)*100)</f>
        <v>n/a</v>
      </c>
      <c r="AT26" s="1033" t="str">
        <f>IF(ISERROR((U26/V26-1)*100),"n/a",(U26/V26-1)*100)</f>
        <v>n/a</v>
      </c>
      <c r="AU26" s="1033" t="str">
        <f>IF(ISERROR((V26/W26-1)*100),"n/a",(V26/W26-1)*100)</f>
        <v>n/a</v>
      </c>
      <c r="AV26" s="1033" t="str">
        <f>IF(ISERROR((W26/X26-1)*100),"n/a",(W26/X26-1)*100)</f>
        <v>n/a</v>
      </c>
      <c r="AW26" s="1033" t="str">
        <f>IF(ISERROR((X26/Y26-1)*100),"n/a",(X26/Y26-1)*100)</f>
        <v>n/a</v>
      </c>
      <c r="AX26" s="1033" t="str">
        <f>IF(ISERROR((Y26/Z26-1)*100),"n/a",(Y26/Z26-1)*100)</f>
        <v>n/a</v>
      </c>
      <c r="AY26" s="1033" t="str">
        <f>IF(ISERROR((Z26/AA26-1)*100),"n/a",(Z26/AA26-1)*100)</f>
        <v>n/a</v>
      </c>
      <c r="AZ26" s="1033" t="str">
        <f>IF(ISERROR((AA26/AB26-1)*100),"n/a",(AA26/AB26-1)*100)</f>
        <v>n/a</v>
      </c>
      <c r="BA26" s="1033">
        <f>AVERAGE(AD26:AZ26)</f>
        <v>9.8499267139618016</v>
      </c>
      <c r="BB26" s="1033">
        <f>STDEV(AD26:AZ26)</f>
        <v>6.2388590166211122</v>
      </c>
    </row>
    <row r="27" spans="1:54" ht="11.25" customHeight="1" x14ac:dyDescent="0.2">
      <c r="A27" s="444" t="s">
        <v>1138</v>
      </c>
      <c r="B27" s="802" t="s">
        <v>1139</v>
      </c>
      <c r="C27" s="581">
        <v>3.8</v>
      </c>
      <c r="D27" s="581">
        <v>3.52</v>
      </c>
      <c r="E27" s="581">
        <v>3.2</v>
      </c>
      <c r="F27" s="581">
        <v>2.8</v>
      </c>
      <c r="G27" s="460">
        <v>2.3199999999999998</v>
      </c>
      <c r="H27" s="482">
        <v>1.44</v>
      </c>
      <c r="I27" s="581">
        <v>1.04</v>
      </c>
      <c r="J27" s="581">
        <v>0.64</v>
      </c>
      <c r="K27" s="581">
        <v>0.56000000000000005</v>
      </c>
      <c r="L27" s="581">
        <v>0.48</v>
      </c>
      <c r="M27" s="884"/>
      <c r="N27" s="581">
        <v>0.4</v>
      </c>
      <c r="O27" s="585">
        <v>0.2</v>
      </c>
      <c r="P27" s="884"/>
      <c r="Q27" s="464">
        <v>0.2</v>
      </c>
      <c r="R27" s="583">
        <v>0.2</v>
      </c>
      <c r="S27" s="583">
        <v>0.4</v>
      </c>
      <c r="T27" s="583">
        <v>0.4</v>
      </c>
      <c r="U27" s="583">
        <v>0.4</v>
      </c>
      <c r="V27" s="587">
        <v>0.4</v>
      </c>
      <c r="W27" s="587">
        <v>0.1</v>
      </c>
      <c r="X27" s="583">
        <v>0</v>
      </c>
      <c r="Y27" s="583">
        <v>0</v>
      </c>
      <c r="Z27" s="583">
        <v>0</v>
      </c>
      <c r="AA27" s="583">
        <v>0</v>
      </c>
      <c r="AB27" s="583">
        <v>0</v>
      </c>
      <c r="AC27" s="584">
        <f>SUM(C27:AB27)</f>
        <v>22.499999999999993</v>
      </c>
      <c r="AD27" s="1033">
        <f>IF(ISERROR((C27/D27-1)*100),"n/a",(C27/D27-1)*100)</f>
        <v>7.9545454545454586</v>
      </c>
      <c r="AE27" s="1033">
        <f>IF(ISERROR((D27/E27-1)*100),"n/a",(D27/E27-1)*100)</f>
        <v>9.9999999999999858</v>
      </c>
      <c r="AF27" s="1033">
        <f>IF(ISERROR((E27/F27-1)*100),"n/a",(E27/F27-1)*100)</f>
        <v>14.285714285714302</v>
      </c>
      <c r="AG27" s="1033">
        <f>IF(ISERROR((F27/G27-1)*100),"n/a",(F27/G27-1)*100)</f>
        <v>20.68965517241379</v>
      </c>
      <c r="AH27" s="1033">
        <f>IF(ISERROR((G27/H27-1)*100),"n/a",(G27/H27-1)*100)</f>
        <v>61.111111111111114</v>
      </c>
      <c r="AI27" s="1033">
        <f>IF(ISERROR((H27/I27-1)*100),"n/a",(H27/I27-1)*100)</f>
        <v>38.46153846153846</v>
      </c>
      <c r="AJ27" s="1033">
        <f>IF(ISERROR((I27/J27-1)*100),"n/a",(I27/J27-1)*100)</f>
        <v>62.5</v>
      </c>
      <c r="AK27" s="1033">
        <f>IF(ISERROR((J27/K27-1)*100),"n/a",(J27/K27-1)*100)</f>
        <v>14.285714285714279</v>
      </c>
      <c r="AL27" s="1033">
        <f>IF(ISERROR((K27/L27-1)*100),"n/a",(K27/L27-1)*100)</f>
        <v>16.666666666666675</v>
      </c>
      <c r="AM27" s="1033">
        <f>IF(ISERROR((L27/N27-1)*100),"n/a",(L27/N27-1)*100)</f>
        <v>19.999999999999996</v>
      </c>
      <c r="AN27" s="1033">
        <f>IF(ISERROR((N27/O27-1)*100),"n/a",(N27/O27-1)*100)</f>
        <v>100</v>
      </c>
      <c r="AO27" s="1033">
        <f>IF(ISERROR((O27/Q27-1)*100),"n/a",(O27/Q27-1)*100)</f>
        <v>0</v>
      </c>
      <c r="AP27" s="1033">
        <f>IF(ISERROR((Q27/R27-1)*100),"n/a",(Q27/R27-1)*100)</f>
        <v>0</v>
      </c>
      <c r="AQ27" s="1033">
        <f>IF(ISERROR((R27/S27-1)*100),"n/a",(R27/S27-1)*100)</f>
        <v>-50</v>
      </c>
      <c r="AR27" s="1033">
        <f>IF(ISERROR((S27/T27-1)*100),"n/a",(S27/T27-1)*100)</f>
        <v>0</v>
      </c>
      <c r="AS27" s="1033">
        <f>IF(ISERROR((T27/U27-1)*100),"n/a",(T27/U27-1)*100)</f>
        <v>0</v>
      </c>
      <c r="AT27" s="1033">
        <f>IF(ISERROR((U27/V27-1)*100),"n/a",(U27/V27-1)*100)</f>
        <v>0</v>
      </c>
      <c r="AU27" s="1033">
        <f>IF(ISERROR((V27/W27-1)*100),"n/a",(V27/W27-1)*100)</f>
        <v>300</v>
      </c>
      <c r="AV27" s="1033" t="str">
        <f>IF(ISERROR((W27/X27-1)*100),"n/a",(W27/X27-1)*100)</f>
        <v>n/a</v>
      </c>
      <c r="AW27" s="1033" t="str">
        <f>IF(ISERROR((X27/Y27-1)*100),"n/a",(X27/Y27-1)*100)</f>
        <v>n/a</v>
      </c>
      <c r="AX27" s="1033" t="str">
        <f>IF(ISERROR((Y27/Z27-1)*100),"n/a",(Y27/Z27-1)*100)</f>
        <v>n/a</v>
      </c>
      <c r="AY27" s="1033" t="str">
        <f>IF(ISERROR((Z27/AA27-1)*100),"n/a",(Z27/AA27-1)*100)</f>
        <v>n/a</v>
      </c>
      <c r="AZ27" s="1033" t="str">
        <f>IF(ISERROR((AA27/AB27-1)*100),"n/a",(AA27/AB27-1)*100)</f>
        <v>n/a</v>
      </c>
      <c r="BA27" s="1033">
        <f>AVERAGE(AD27:AZ27)</f>
        <v>34.219719190983561</v>
      </c>
      <c r="BB27" s="1033">
        <f>STDEV(AD27:AZ27)</f>
        <v>73.652435063180704</v>
      </c>
    </row>
    <row r="28" spans="1:54" ht="11.25" customHeight="1" x14ac:dyDescent="0.2">
      <c r="A28" s="479" t="s">
        <v>931</v>
      </c>
      <c r="B28" s="468" t="s">
        <v>932</v>
      </c>
      <c r="C28" s="581">
        <v>1</v>
      </c>
      <c r="D28" s="581">
        <v>0.88</v>
      </c>
      <c r="E28" s="581">
        <v>0.8</v>
      </c>
      <c r="F28" s="581">
        <v>0.72</v>
      </c>
      <c r="G28" s="460">
        <v>0.64</v>
      </c>
      <c r="H28" s="460">
        <v>0.56999999999999995</v>
      </c>
      <c r="I28" s="474">
        <v>0.52</v>
      </c>
      <c r="J28" s="474">
        <v>0.48</v>
      </c>
      <c r="K28" s="474">
        <v>0.44</v>
      </c>
      <c r="L28" s="474">
        <v>0.4</v>
      </c>
      <c r="M28" s="958"/>
      <c r="N28" s="474">
        <v>0.36</v>
      </c>
      <c r="O28" s="475">
        <v>0.18</v>
      </c>
      <c r="P28" s="958"/>
      <c r="Q28" s="488">
        <v>0.18</v>
      </c>
      <c r="R28" s="477">
        <v>0.18</v>
      </c>
      <c r="S28" s="476">
        <v>0.18</v>
      </c>
      <c r="T28" s="476">
        <v>0.16</v>
      </c>
      <c r="U28" s="476">
        <v>0.14000000000000001</v>
      </c>
      <c r="V28" s="476">
        <v>0.12</v>
      </c>
      <c r="W28" s="476">
        <v>0.06</v>
      </c>
      <c r="X28" s="477">
        <v>0</v>
      </c>
      <c r="Y28" s="477">
        <v>0</v>
      </c>
      <c r="Z28" s="477">
        <v>0</v>
      </c>
      <c r="AA28" s="477">
        <v>0</v>
      </c>
      <c r="AB28" s="477">
        <v>0</v>
      </c>
      <c r="AC28" s="584">
        <f>SUM(C28:AB28)</f>
        <v>8.01</v>
      </c>
      <c r="AD28" s="1033">
        <f>IF(ISERROR((C28/D28-1)*100),"n/a",(C28/D28-1)*100)</f>
        <v>13.636363636363647</v>
      </c>
      <c r="AE28" s="1033">
        <f>IF(ISERROR((D28/E28-1)*100),"n/a",(D28/E28-1)*100)</f>
        <v>9.9999999999999858</v>
      </c>
      <c r="AF28" s="1033">
        <f>IF(ISERROR((E28/F28-1)*100),"n/a",(E28/F28-1)*100)</f>
        <v>11.111111111111116</v>
      </c>
      <c r="AG28" s="1033">
        <f>IF(ISERROR((F28/G28-1)*100),"n/a",(F28/G28-1)*100)</f>
        <v>12.5</v>
      </c>
      <c r="AH28" s="1033">
        <f>IF(ISERROR((G28/H28-1)*100),"n/a",(G28/H28-1)*100)</f>
        <v>12.28070175438598</v>
      </c>
      <c r="AI28" s="1033">
        <f>IF(ISERROR((H28/I28-1)*100),"n/a",(H28/I28-1)*100)</f>
        <v>9.6153846153846025</v>
      </c>
      <c r="AJ28" s="1033">
        <f>IF(ISERROR((I28/J28-1)*100),"n/a",(I28/J28-1)*100)</f>
        <v>8.3333333333333481</v>
      </c>
      <c r="AK28" s="1033">
        <f>IF(ISERROR((J28/K28-1)*100),"n/a",(J28/K28-1)*100)</f>
        <v>9.0909090909090828</v>
      </c>
      <c r="AL28" s="1033">
        <f>IF(ISERROR((K28/L28-1)*100),"n/a",(K28/L28-1)*100)</f>
        <v>9.9999999999999858</v>
      </c>
      <c r="AM28" s="1033">
        <f>IF(ISERROR((L28/N28-1)*100),"n/a",(L28/N28-1)*100)</f>
        <v>11.111111111111116</v>
      </c>
      <c r="AN28" s="1033">
        <f>IF(ISERROR((N28/O28-1)*100),"n/a",(N28/O28-1)*100)</f>
        <v>100</v>
      </c>
      <c r="AO28" s="1033">
        <f>IF(ISERROR((O28/Q28-1)*100),"n/a",(O28/Q28-1)*100)</f>
        <v>0</v>
      </c>
      <c r="AP28" s="1033">
        <f>IF(ISERROR((Q28/R28-1)*100),"n/a",(Q28/R28-1)*100)</f>
        <v>0</v>
      </c>
      <c r="AQ28" s="1033">
        <f>IF(ISERROR((R28/S28-1)*100),"n/a",(R28/S28-1)*100)</f>
        <v>0</v>
      </c>
      <c r="AR28" s="1033">
        <f>IF(ISERROR((S28/T28-1)*100),"n/a",(S28/T28-1)*100)</f>
        <v>12.5</v>
      </c>
      <c r="AS28" s="1033">
        <f>IF(ISERROR((T28/U28-1)*100),"n/a",(T28/U28-1)*100)</f>
        <v>14.285714285714279</v>
      </c>
      <c r="AT28" s="1033">
        <f>IF(ISERROR((U28/V28-1)*100),"n/a",(U28/V28-1)*100)</f>
        <v>16.666666666666675</v>
      </c>
      <c r="AU28" s="1033">
        <f>IF(ISERROR((V28/W28-1)*100),"n/a",(V28/W28-1)*100)</f>
        <v>100</v>
      </c>
      <c r="AV28" s="1033" t="str">
        <f>IF(ISERROR((W28/X28-1)*100),"n/a",(W28/X28-1)*100)</f>
        <v>n/a</v>
      </c>
      <c r="AW28" s="1033" t="str">
        <f>IF(ISERROR((X28/Y28-1)*100),"n/a",(X28/Y28-1)*100)</f>
        <v>n/a</v>
      </c>
      <c r="AX28" s="1033" t="str">
        <f>IF(ISERROR((Y28/Z28-1)*100),"n/a",(Y28/Z28-1)*100)</f>
        <v>n/a</v>
      </c>
      <c r="AY28" s="1033" t="str">
        <f>IF(ISERROR((Z28/AA28-1)*100),"n/a",(Z28/AA28-1)*100)</f>
        <v>n/a</v>
      </c>
      <c r="AZ28" s="1033" t="str">
        <f>IF(ISERROR((AA28/AB28-1)*100),"n/a",(AA28/AB28-1)*100)</f>
        <v>n/a</v>
      </c>
      <c r="BA28" s="1033">
        <f>AVERAGE(AD28:AZ28)</f>
        <v>19.507294200276657</v>
      </c>
      <c r="BB28" s="1033">
        <f>STDEV(AD28:AZ28)</f>
        <v>29.677642849791049</v>
      </c>
    </row>
    <row r="29" spans="1:54" ht="11.25" customHeight="1" x14ac:dyDescent="0.2">
      <c r="A29" s="818" t="s">
        <v>1817</v>
      </c>
      <c r="B29" s="817" t="s">
        <v>1818</v>
      </c>
      <c r="C29" s="581">
        <v>0.84</v>
      </c>
      <c r="D29" s="581">
        <v>0.8</v>
      </c>
      <c r="E29" s="581">
        <v>0.76</v>
      </c>
      <c r="F29" s="581">
        <v>0.72</v>
      </c>
      <c r="G29" s="483">
        <v>0.68</v>
      </c>
      <c r="H29" s="483">
        <v>0.68</v>
      </c>
      <c r="I29" s="581">
        <v>0.68</v>
      </c>
      <c r="J29" s="581">
        <v>0.66</v>
      </c>
      <c r="K29" s="581">
        <v>0.62</v>
      </c>
      <c r="L29" s="581">
        <v>0.58000000000000007</v>
      </c>
      <c r="M29" s="1108"/>
      <c r="N29" s="581">
        <v>0.54</v>
      </c>
      <c r="O29" s="459">
        <v>0.5</v>
      </c>
      <c r="P29" s="517"/>
      <c r="Q29" s="501">
        <v>0.48</v>
      </c>
      <c r="R29" s="489">
        <v>0.48</v>
      </c>
      <c r="S29" s="587">
        <v>0.45999999999999996</v>
      </c>
      <c r="T29" s="587">
        <v>0.42000000000000004</v>
      </c>
      <c r="U29" s="587">
        <v>0.38</v>
      </c>
      <c r="V29" s="587">
        <v>0.33</v>
      </c>
      <c r="W29" s="587">
        <v>0.29000000000000004</v>
      </c>
      <c r="X29" s="587">
        <v>0.23499999999999999</v>
      </c>
      <c r="Y29" s="587">
        <v>0.2</v>
      </c>
      <c r="Z29" s="499">
        <v>0</v>
      </c>
      <c r="AA29" s="499">
        <v>0</v>
      </c>
      <c r="AB29" s="499">
        <v>0</v>
      </c>
      <c r="AC29" s="584">
        <f>SUM(C29:AB29)</f>
        <v>11.335000000000001</v>
      </c>
      <c r="AD29" s="1033">
        <f>IF(ISERROR((C29/D29-1)*100),"n/a",(C29/D29-1)*100)</f>
        <v>4.9999999999999822</v>
      </c>
      <c r="AE29" s="1033">
        <f>IF(ISERROR((D29/E29-1)*100),"n/a",(D29/E29-1)*100)</f>
        <v>5.2631578947368363</v>
      </c>
      <c r="AF29" s="1033">
        <f>IF(ISERROR((E29/F29-1)*100),"n/a",(E29/F29-1)*100)</f>
        <v>5.555555555555558</v>
      </c>
      <c r="AG29" s="1033">
        <f>IF(ISERROR((F29/G29-1)*100),"n/a",(F29/G29-1)*100)</f>
        <v>5.8823529411764497</v>
      </c>
      <c r="AH29" s="1033">
        <f>IF(ISERROR((G29/H29-1)*100),"n/a",(G29/H29-1)*100)</f>
        <v>0</v>
      </c>
      <c r="AI29" s="1033">
        <f>IF(ISERROR((H29/I29-1)*100),"n/a",(H29/I29-1)*100)</f>
        <v>0</v>
      </c>
      <c r="AJ29" s="1033">
        <f>IF(ISERROR((I29/J29-1)*100),"n/a",(I29/J29-1)*100)</f>
        <v>3.0303030303030276</v>
      </c>
      <c r="AK29" s="1033">
        <f>IF(ISERROR((J29/K29-1)*100),"n/a",(J29/K29-1)*100)</f>
        <v>6.4516129032258229</v>
      </c>
      <c r="AL29" s="1033">
        <f>IF(ISERROR((K29/L29-1)*100),"n/a",(K29/L29-1)*100)</f>
        <v>6.8965517241379226</v>
      </c>
      <c r="AM29" s="1033">
        <f>IF(ISERROR((L29/N29-1)*100),"n/a",(L29/N29-1)*100)</f>
        <v>7.4074074074074181</v>
      </c>
      <c r="AN29" s="1033">
        <f>IF(ISERROR((N29/O29-1)*100),"n/a",(N29/O29-1)*100)</f>
        <v>8.0000000000000071</v>
      </c>
      <c r="AO29" s="1033">
        <f>IF(ISERROR((O29/Q29-1)*100),"n/a",(O29/Q29-1)*100)</f>
        <v>4.1666666666666741</v>
      </c>
      <c r="AP29" s="1033">
        <f>IF(ISERROR((Q29/R29-1)*100),"n/a",(Q29/R29-1)*100)</f>
        <v>0</v>
      </c>
      <c r="AQ29" s="1033">
        <f>IF(ISERROR((R29/S29-1)*100),"n/a",(R29/S29-1)*100)</f>
        <v>4.3478260869565188</v>
      </c>
      <c r="AR29" s="1033">
        <f>IF(ISERROR((S29/T29-1)*100),"n/a",(S29/T29-1)*100)</f>
        <v>9.5238095238095113</v>
      </c>
      <c r="AS29" s="1033">
        <f>IF(ISERROR((T29/U29-1)*100),"n/a",(T29/U29-1)*100)</f>
        <v>10.526315789473696</v>
      </c>
      <c r="AT29" s="1033">
        <f>IF(ISERROR((U29/V29-1)*100),"n/a",(U29/V29-1)*100)</f>
        <v>15.151515151515138</v>
      </c>
      <c r="AU29" s="1033">
        <f>IF(ISERROR((V29/W29-1)*100),"n/a",(V29/W29-1)*100)</f>
        <v>13.793103448275845</v>
      </c>
      <c r="AV29" s="1033">
        <f>IF(ISERROR((W29/X29-1)*100),"n/a",(W29/X29-1)*100)</f>
        <v>23.404255319148959</v>
      </c>
      <c r="AW29" s="1033">
        <f>IF(ISERROR((X29/Y29-1)*100),"n/a",(X29/Y29-1)*100)</f>
        <v>17.499999999999982</v>
      </c>
      <c r="AX29" s="1033" t="str">
        <f>IF(ISERROR((Y29/Z29-1)*100),"n/a",(Y29/Z29-1)*100)</f>
        <v>n/a</v>
      </c>
      <c r="AY29" s="1033" t="str">
        <f>IF(ISERROR((Z29/AA29-1)*100),"n/a",(Z29/AA29-1)*100)</f>
        <v>n/a</v>
      </c>
      <c r="AZ29" s="1033" t="str">
        <f>IF(ISERROR((AA29/AB29-1)*100),"n/a",(AA29/AB29-1)*100)</f>
        <v>n/a</v>
      </c>
      <c r="BA29" s="1033">
        <f>AVERAGE(AD29:AZ29)</f>
        <v>7.5950216721194668</v>
      </c>
      <c r="BB29" s="1033">
        <f>STDEV(AD29:AZ29)</f>
        <v>6.0407233458333911</v>
      </c>
    </row>
    <row r="30" spans="1:54" ht="11.25" customHeight="1" x14ac:dyDescent="0.2">
      <c r="A30" s="818" t="s">
        <v>4529</v>
      </c>
      <c r="B30" s="817" t="s">
        <v>4530</v>
      </c>
      <c r="C30" s="581">
        <v>1.8</v>
      </c>
      <c r="D30" s="581">
        <v>1.74</v>
      </c>
      <c r="E30" s="581">
        <v>1.64</v>
      </c>
      <c r="F30" s="581">
        <v>1.56</v>
      </c>
      <c r="G30" s="460">
        <v>1.52</v>
      </c>
      <c r="H30" s="460">
        <v>1.44</v>
      </c>
      <c r="I30" s="581">
        <v>1.32</v>
      </c>
      <c r="J30" s="581">
        <v>1.18</v>
      </c>
      <c r="K30" s="581">
        <v>1.04</v>
      </c>
      <c r="L30" s="581">
        <v>0.96</v>
      </c>
      <c r="M30" s="884"/>
      <c r="N30" s="581">
        <v>0.76</v>
      </c>
      <c r="O30" s="459">
        <v>0.48</v>
      </c>
      <c r="P30" s="884"/>
      <c r="Q30" s="464">
        <v>0.4</v>
      </c>
      <c r="R30" s="583">
        <v>0.90739999999999998</v>
      </c>
      <c r="S30" s="583">
        <v>2.4</v>
      </c>
      <c r="T30" s="583">
        <v>2.4</v>
      </c>
      <c r="U30" s="583">
        <v>2.4</v>
      </c>
      <c r="V30" s="583">
        <v>2.4</v>
      </c>
      <c r="W30" s="583">
        <v>2.4</v>
      </c>
      <c r="X30" s="587">
        <v>3.06</v>
      </c>
      <c r="Y30" s="587">
        <v>3.28</v>
      </c>
      <c r="Z30" s="587">
        <v>3.12</v>
      </c>
      <c r="AA30" s="587">
        <v>2.8</v>
      </c>
      <c r="AB30" s="587">
        <v>2.5</v>
      </c>
      <c r="AC30" s="584">
        <f>SUM(C30:AB30)</f>
        <v>43.507399999999983</v>
      </c>
      <c r="AD30" s="1033">
        <f>IF(ISERROR((C30/D30-1)*100),"n/a",(C30/D30-1)*100)</f>
        <v>3.4482758620689724</v>
      </c>
      <c r="AE30" s="1033">
        <f>IF(ISERROR((D30/E30-1)*100),"n/a",(D30/E30-1)*100)</f>
        <v>6.0975609756097615</v>
      </c>
      <c r="AF30" s="1033">
        <f>IF(ISERROR((E30/F30-1)*100),"n/a",(E30/F30-1)*100)</f>
        <v>5.12820512820511</v>
      </c>
      <c r="AG30" s="1033">
        <f>IF(ISERROR((F30/G30-1)*100),"n/a",(F30/G30-1)*100)</f>
        <v>2.6315789473684292</v>
      </c>
      <c r="AH30" s="1033">
        <f>IF(ISERROR((G30/H30-1)*100),"n/a",(G30/H30-1)*100)</f>
        <v>5.555555555555558</v>
      </c>
      <c r="AI30" s="1033">
        <f>IF(ISERROR((H30/I30-1)*100),"n/a",(H30/I30-1)*100)</f>
        <v>9.0909090909090828</v>
      </c>
      <c r="AJ30" s="1033">
        <f>IF(ISERROR((I30/J30-1)*100),"n/a",(I30/J30-1)*100)</f>
        <v>11.86440677966103</v>
      </c>
      <c r="AK30" s="1033">
        <f>IF(ISERROR((J30/K30-1)*100),"n/a",(J30/K30-1)*100)</f>
        <v>13.461538461538458</v>
      </c>
      <c r="AL30" s="1033">
        <f>IF(ISERROR((K30/L30-1)*100),"n/a",(K30/L30-1)*100)</f>
        <v>8.3333333333333481</v>
      </c>
      <c r="AM30" s="1033">
        <f>IF(ISERROR((L30/N30-1)*100),"n/a",(L30/N30-1)*100)</f>
        <v>26.315789473684205</v>
      </c>
      <c r="AN30" s="1033">
        <f>IF(ISERROR((N30/O30-1)*100),"n/a",(N30/O30-1)*100)</f>
        <v>58.33333333333335</v>
      </c>
      <c r="AO30" s="1033">
        <f>IF(ISERROR((O30/Q30-1)*100),"n/a",(O30/Q30-1)*100)</f>
        <v>19.999999999999996</v>
      </c>
      <c r="AP30" s="1033">
        <f>IF(ISERROR((Q30/R30-1)*100),"n/a",(Q30/R30-1)*100)</f>
        <v>-55.918007493938717</v>
      </c>
      <c r="AQ30" s="1033">
        <f>IF(ISERROR((R30/S30-1)*100),"n/a",(R30/S30-1)*100)</f>
        <v>-62.19166666666667</v>
      </c>
      <c r="AR30" s="1033">
        <f>IF(ISERROR((S30/T30-1)*100),"n/a",(S30/T30-1)*100)</f>
        <v>0</v>
      </c>
      <c r="AS30" s="1033">
        <f>IF(ISERROR((T30/U30-1)*100),"n/a",(T30/U30-1)*100)</f>
        <v>0</v>
      </c>
      <c r="AT30" s="1033">
        <f>IF(ISERROR((U30/V30-1)*100),"n/a",(U30/V30-1)*100)</f>
        <v>0</v>
      </c>
      <c r="AU30" s="1033">
        <f>IF(ISERROR((V30/W30-1)*100),"n/a",(V30/W30-1)*100)</f>
        <v>0</v>
      </c>
      <c r="AV30" s="1033">
        <f>IF(ISERROR((W30/X30-1)*100),"n/a",(W30/X30-1)*100)</f>
        <v>-21.568627450980394</v>
      </c>
      <c r="AW30" s="1033">
        <f>IF(ISERROR((X30/Y30-1)*100),"n/a",(X30/Y30-1)*100)</f>
        <v>-6.7073170731707261</v>
      </c>
      <c r="AX30" s="1033">
        <f>IF(ISERROR((Y30/Z30-1)*100),"n/a",(Y30/Z30-1)*100)</f>
        <v>5.12820512820511</v>
      </c>
      <c r="AY30" s="1033">
        <f>IF(ISERROR((Z30/AA30-1)*100),"n/a",(Z30/AA30-1)*100)</f>
        <v>11.428571428571432</v>
      </c>
      <c r="AZ30" s="1033">
        <f>IF(ISERROR((AA30/AB30-1)*100),"n/a",(AA30/AB30-1)*100)</f>
        <v>11.999999999999989</v>
      </c>
      <c r="BA30" s="1033">
        <f>AVERAGE(AD30:AZ30)</f>
        <v>2.2796367310124928</v>
      </c>
      <c r="BB30" s="1033">
        <f>STDEV(AD30:AZ30)</f>
        <v>24.091426170080808</v>
      </c>
    </row>
    <row r="31" spans="1:54" ht="11.25" customHeight="1" x14ac:dyDescent="0.2">
      <c r="A31" s="465" t="s">
        <v>913</v>
      </c>
      <c r="B31" s="802" t="s">
        <v>914</v>
      </c>
      <c r="C31" s="581">
        <v>1.36</v>
      </c>
      <c r="D31" s="581">
        <v>1.32</v>
      </c>
      <c r="E31" s="581">
        <v>1.28</v>
      </c>
      <c r="F31" s="581">
        <v>1.24</v>
      </c>
      <c r="G31" s="460">
        <v>1.2</v>
      </c>
      <c r="H31" s="460">
        <v>1.1599999999999999</v>
      </c>
      <c r="I31" s="451">
        <v>1.1200000000000001</v>
      </c>
      <c r="J31" s="451">
        <v>1.08</v>
      </c>
      <c r="K31" s="451">
        <v>1</v>
      </c>
      <c r="L31" s="451">
        <v>0.92</v>
      </c>
      <c r="M31" s="946"/>
      <c r="N31" s="451">
        <v>0.84</v>
      </c>
      <c r="O31" s="449">
        <v>0.74</v>
      </c>
      <c r="P31" s="946"/>
      <c r="Q31" s="454">
        <v>0.64</v>
      </c>
      <c r="R31" s="455">
        <v>0.6</v>
      </c>
      <c r="S31" s="456">
        <v>0.6</v>
      </c>
      <c r="T31" s="456">
        <v>0.54</v>
      </c>
      <c r="U31" s="456">
        <v>0.46</v>
      </c>
      <c r="V31" s="456">
        <v>0.34</v>
      </c>
      <c r="W31" s="456">
        <v>0.23</v>
      </c>
      <c r="X31" s="455">
        <v>0.21332000000000001</v>
      </c>
      <c r="Y31" s="455">
        <v>0.21332000000000001</v>
      </c>
      <c r="Z31" s="455">
        <v>0.21332000000000001</v>
      </c>
      <c r="AA31" s="455">
        <v>0.21332000000000001</v>
      </c>
      <c r="AB31" s="455">
        <v>0.21332000000000001</v>
      </c>
      <c r="AC31" s="584">
        <f>SUM(C31:AB31)</f>
        <v>17.736599999999999</v>
      </c>
      <c r="AD31" s="1033">
        <f>IF(ISERROR((C31/D31-1)*100),"n/a",(C31/D31-1)*100)</f>
        <v>3.0303030303030276</v>
      </c>
      <c r="AE31" s="1033">
        <f>IF(ISERROR((D31/E31-1)*100),"n/a",(D31/E31-1)*100)</f>
        <v>3.125</v>
      </c>
      <c r="AF31" s="1033">
        <f>IF(ISERROR((E31/F31-1)*100),"n/a",(E31/F31-1)*100)</f>
        <v>3.2258064516129004</v>
      </c>
      <c r="AG31" s="1033">
        <f>IF(ISERROR((F31/G31-1)*100),"n/a",(F31/G31-1)*100)</f>
        <v>3.3333333333333437</v>
      </c>
      <c r="AH31" s="1033">
        <f>IF(ISERROR((G31/H31-1)*100),"n/a",(G31/H31-1)*100)</f>
        <v>3.4482758620689724</v>
      </c>
      <c r="AI31" s="1033">
        <f>IF(ISERROR((H31/I31-1)*100),"n/a",(H31/I31-1)*100)</f>
        <v>3.5714285714285587</v>
      </c>
      <c r="AJ31" s="1033">
        <f>IF(ISERROR((I31/J31-1)*100),"n/a",(I31/J31-1)*100)</f>
        <v>3.7037037037036979</v>
      </c>
      <c r="AK31" s="1033">
        <f>IF(ISERROR((J31/K31-1)*100),"n/a",(J31/K31-1)*100)</f>
        <v>8.0000000000000071</v>
      </c>
      <c r="AL31" s="1033">
        <f>IF(ISERROR((K31/L31-1)*100),"n/a",(K31/L31-1)*100)</f>
        <v>8.6956521739130377</v>
      </c>
      <c r="AM31" s="1033">
        <f>IF(ISERROR((L31/N31-1)*100),"n/a",(L31/N31-1)*100)</f>
        <v>9.5238095238095344</v>
      </c>
      <c r="AN31" s="1033">
        <f>IF(ISERROR((N31/O31-1)*100),"n/a",(N31/O31-1)*100)</f>
        <v>13.513513513513509</v>
      </c>
      <c r="AO31" s="1033">
        <f>IF(ISERROR((O31/Q31-1)*100),"n/a",(O31/Q31-1)*100)</f>
        <v>15.625</v>
      </c>
      <c r="AP31" s="1033">
        <f>IF(ISERROR((Q31/R31-1)*100),"n/a",(Q31/R31-1)*100)</f>
        <v>6.6666666666666652</v>
      </c>
      <c r="AQ31" s="1033">
        <f>IF(ISERROR((R31/S31-1)*100),"n/a",(R31/S31-1)*100)</f>
        <v>0</v>
      </c>
      <c r="AR31" s="1033">
        <f>IF(ISERROR((S31/T31-1)*100),"n/a",(S31/T31-1)*100)</f>
        <v>11.111111111111093</v>
      </c>
      <c r="AS31" s="1033">
        <f>IF(ISERROR((T31/U31-1)*100),"n/a",(T31/U31-1)*100)</f>
        <v>17.391304347826097</v>
      </c>
      <c r="AT31" s="1033">
        <f>IF(ISERROR((U31/V31-1)*100),"n/a",(U31/V31-1)*100)</f>
        <v>35.294117647058812</v>
      </c>
      <c r="AU31" s="1033">
        <f>IF(ISERROR((V31/W31-1)*100),"n/a",(V31/W31-1)*100)</f>
        <v>47.826086956521749</v>
      </c>
      <c r="AV31" s="1033">
        <f>IF(ISERROR((W31/X31-1)*100),"n/a",(W31/X31-1)*100)</f>
        <v>7.8192387024188958</v>
      </c>
      <c r="AW31" s="1033">
        <f>IF(ISERROR((X31/Y31-1)*100),"n/a",(X31/Y31-1)*100)</f>
        <v>0</v>
      </c>
      <c r="AX31" s="1033">
        <f>IF(ISERROR((Y31/Z31-1)*100),"n/a",(Y31/Z31-1)*100)</f>
        <v>0</v>
      </c>
      <c r="AY31" s="1033">
        <f>IF(ISERROR((Z31/AA31-1)*100),"n/a",(Z31/AA31-1)*100)</f>
        <v>0</v>
      </c>
      <c r="AZ31" s="1033">
        <f>IF(ISERROR((AA31/AB31-1)*100),"n/a",(AA31/AB31-1)*100)</f>
        <v>0</v>
      </c>
      <c r="BA31" s="1033">
        <f>AVERAGE(AD31:AZ31)</f>
        <v>8.9088848519691251</v>
      </c>
      <c r="BB31" s="1033">
        <f>STDEV(AD31:AZ31)</f>
        <v>11.628610234853767</v>
      </c>
    </row>
    <row r="32" spans="1:54" ht="11.25" customHeight="1" x14ac:dyDescent="0.2">
      <c r="A32" s="818" t="s">
        <v>435</v>
      </c>
      <c r="B32" s="817" t="s">
        <v>436</v>
      </c>
      <c r="C32" s="581">
        <v>2.74</v>
      </c>
      <c r="D32" s="581">
        <v>2.66</v>
      </c>
      <c r="E32" s="581">
        <v>2.5499999999999998</v>
      </c>
      <c r="F32" s="581">
        <v>2.4300000000000002</v>
      </c>
      <c r="G32" s="460">
        <v>2.2799999999999998</v>
      </c>
      <c r="H32" s="460">
        <v>2.1500000000000004</v>
      </c>
      <c r="I32" s="581">
        <v>2.0299999999999998</v>
      </c>
      <c r="J32" s="581">
        <v>1.37</v>
      </c>
      <c r="K32" s="581">
        <v>1.06</v>
      </c>
      <c r="L32" s="581">
        <v>0.96</v>
      </c>
      <c r="M32" s="884"/>
      <c r="N32" s="581">
        <v>0.81</v>
      </c>
      <c r="O32" s="459">
        <v>0.7</v>
      </c>
      <c r="P32" s="884"/>
      <c r="Q32" s="586">
        <v>0.63</v>
      </c>
      <c r="R32" s="587">
        <v>0.59</v>
      </c>
      <c r="S32" s="587">
        <v>0.54</v>
      </c>
      <c r="T32" s="587">
        <v>0.46</v>
      </c>
      <c r="U32" s="587">
        <v>0.38</v>
      </c>
      <c r="V32" s="587">
        <v>0.31</v>
      </c>
      <c r="W32" s="587">
        <v>0.21</v>
      </c>
      <c r="X32" s="583">
        <v>0</v>
      </c>
      <c r="Y32" s="583">
        <v>0</v>
      </c>
      <c r="Z32" s="583">
        <v>0</v>
      </c>
      <c r="AA32" s="583">
        <v>0</v>
      </c>
      <c r="AB32" s="583">
        <v>0</v>
      </c>
      <c r="AC32" s="584">
        <f>SUM(C32:AB32)</f>
        <v>24.859999999999996</v>
      </c>
      <c r="AD32" s="1033">
        <f>IF(ISERROR((C32/D32-1)*100),"n/a",(C32/D32-1)*100)</f>
        <v>3.007518796992481</v>
      </c>
      <c r="AE32" s="1033">
        <f>IF(ISERROR((D32/E32-1)*100),"n/a",(D32/E32-1)*100)</f>
        <v>4.3137254901960853</v>
      </c>
      <c r="AF32" s="1033">
        <f>IF(ISERROR((E32/F32-1)*100),"n/a",(E32/F32-1)*100)</f>
        <v>4.9382716049382491</v>
      </c>
      <c r="AG32" s="1033">
        <f>IF(ISERROR((F32/G32-1)*100),"n/a",(F32/G32-1)*100)</f>
        <v>6.578947368421062</v>
      </c>
      <c r="AH32" s="1033">
        <f>IF(ISERROR((G32/H32-1)*100),"n/a",(G32/H32-1)*100)</f>
        <v>6.0465116279069475</v>
      </c>
      <c r="AI32" s="1033">
        <f>IF(ISERROR((H32/I32-1)*100),"n/a",(H32/I32-1)*100)</f>
        <v>5.9113300492611209</v>
      </c>
      <c r="AJ32" s="1033">
        <f>IF(ISERROR((I32/J32-1)*100),"n/a",(I32/J32-1)*100)</f>
        <v>48.17518248175179</v>
      </c>
      <c r="AK32" s="1033">
        <f>IF(ISERROR((J32/K32-1)*100),"n/a",(J32/K32-1)*100)</f>
        <v>29.24528301886793</v>
      </c>
      <c r="AL32" s="1033">
        <f>IF(ISERROR((K32/L32-1)*100),"n/a",(K32/L32-1)*100)</f>
        <v>10.416666666666675</v>
      </c>
      <c r="AM32" s="1033">
        <f>IF(ISERROR((L32/N32-1)*100),"n/a",(L32/N32-1)*100)</f>
        <v>18.518518518518512</v>
      </c>
      <c r="AN32" s="1033">
        <f>IF(ISERROR((N32/O32-1)*100),"n/a",(N32/O32-1)*100)</f>
        <v>15.714285714285726</v>
      </c>
      <c r="AO32" s="1033">
        <f>IF(ISERROR((O32/Q32-1)*100),"n/a",(O32/Q32-1)*100)</f>
        <v>11.111111111111093</v>
      </c>
      <c r="AP32" s="1033">
        <f>IF(ISERROR((Q32/R32-1)*100),"n/a",(Q32/R32-1)*100)</f>
        <v>6.7796610169491567</v>
      </c>
      <c r="AQ32" s="1033">
        <f>IF(ISERROR((R32/S32-1)*100),"n/a",(R32/S32-1)*100)</f>
        <v>9.259259259259256</v>
      </c>
      <c r="AR32" s="1033">
        <f>IF(ISERROR((S32/T32-1)*100),"n/a",(S32/T32-1)*100)</f>
        <v>17.391304347826097</v>
      </c>
      <c r="AS32" s="1033">
        <f>IF(ISERROR((T32/U32-1)*100),"n/a",(T32/U32-1)*100)</f>
        <v>21.052631578947366</v>
      </c>
      <c r="AT32" s="1033">
        <f>IF(ISERROR((U32/V32-1)*100),"n/a",(U32/V32-1)*100)</f>
        <v>22.580645161290324</v>
      </c>
      <c r="AU32" s="1033">
        <f>IF(ISERROR((V32/W32-1)*100),"n/a",(V32/W32-1)*100)</f>
        <v>47.619047619047628</v>
      </c>
      <c r="AV32" s="1033" t="str">
        <f>IF(ISERROR((W32/X32-1)*100),"n/a",(W32/X32-1)*100)</f>
        <v>n/a</v>
      </c>
      <c r="AW32" s="1033" t="str">
        <f>IF(ISERROR((X32/Y32-1)*100),"n/a",(X32/Y32-1)*100)</f>
        <v>n/a</v>
      </c>
      <c r="AX32" s="1033" t="str">
        <f>IF(ISERROR((Y32/Z32-1)*100),"n/a",(Y32/Z32-1)*100)</f>
        <v>n/a</v>
      </c>
      <c r="AY32" s="1033" t="str">
        <f>IF(ISERROR((Z32/AA32-1)*100),"n/a",(Z32/AA32-1)*100)</f>
        <v>n/a</v>
      </c>
      <c r="AZ32" s="1033" t="str">
        <f>IF(ISERROR((AA32/AB32-1)*100),"n/a",(AA32/AB32-1)*100)</f>
        <v>n/a</v>
      </c>
      <c r="BA32" s="1033">
        <f>AVERAGE(AD32:AZ32)</f>
        <v>16.036661190679862</v>
      </c>
      <c r="BB32" s="1033">
        <f>STDEV(AD32:AZ32)</f>
        <v>13.699476297748719</v>
      </c>
    </row>
    <row r="33" spans="1:54" ht="11.25" customHeight="1" x14ac:dyDescent="0.2">
      <c r="A33" s="461" t="s">
        <v>922</v>
      </c>
      <c r="B33" s="817" t="s">
        <v>923</v>
      </c>
      <c r="C33" s="581">
        <v>2.04</v>
      </c>
      <c r="D33" s="581">
        <v>1.92</v>
      </c>
      <c r="E33" s="581">
        <v>1.8</v>
      </c>
      <c r="F33" s="581">
        <v>1.72</v>
      </c>
      <c r="G33" s="460">
        <v>1.64</v>
      </c>
      <c r="H33" s="460">
        <v>1.56</v>
      </c>
      <c r="I33" s="581">
        <v>1.52</v>
      </c>
      <c r="J33" s="581">
        <v>1.48</v>
      </c>
      <c r="K33" s="581">
        <v>1.44</v>
      </c>
      <c r="L33" s="581">
        <v>1.4</v>
      </c>
      <c r="M33" s="884"/>
      <c r="N33" s="581">
        <v>1.36</v>
      </c>
      <c r="O33" s="459">
        <v>1.32</v>
      </c>
      <c r="P33" s="884"/>
      <c r="Q33" s="464">
        <v>1.28</v>
      </c>
      <c r="R33" s="583">
        <v>1.28</v>
      </c>
      <c r="S33" s="587">
        <v>1.28</v>
      </c>
      <c r="T33" s="587">
        <v>1.24</v>
      </c>
      <c r="U33" s="587">
        <v>1.2</v>
      </c>
      <c r="V33" s="587">
        <v>1.1200000000000001</v>
      </c>
      <c r="W33" s="587">
        <v>1</v>
      </c>
      <c r="X33" s="587">
        <v>0.72</v>
      </c>
      <c r="Y33" s="587">
        <v>0.57999999999999996</v>
      </c>
      <c r="Z33" s="587">
        <v>0.52</v>
      </c>
      <c r="AA33" s="587">
        <v>0.46</v>
      </c>
      <c r="AB33" s="587">
        <v>0.4</v>
      </c>
      <c r="AC33" s="584">
        <f>SUM(C33:AB33)</f>
        <v>30.279999999999998</v>
      </c>
      <c r="AD33" s="1033">
        <f>IF(ISERROR((C33/D33-1)*100),"n/a",(C33/D33-1)*100)</f>
        <v>6.25</v>
      </c>
      <c r="AE33" s="1033">
        <f>IF(ISERROR((D33/E33-1)*100),"n/a",(D33/E33-1)*100)</f>
        <v>6.6666666666666652</v>
      </c>
      <c r="AF33" s="1033">
        <f>IF(ISERROR((E33/F33-1)*100),"n/a",(E33/F33-1)*100)</f>
        <v>4.6511627906976827</v>
      </c>
      <c r="AG33" s="1033">
        <f>IF(ISERROR((F33/G33-1)*100),"n/a",(F33/G33-1)*100)</f>
        <v>4.8780487804878092</v>
      </c>
      <c r="AH33" s="1033">
        <f>IF(ISERROR((G33/H33-1)*100),"n/a",(G33/H33-1)*100)</f>
        <v>5.12820512820511</v>
      </c>
      <c r="AI33" s="1033">
        <f>IF(ISERROR((H33/I33-1)*100),"n/a",(H33/I33-1)*100)</f>
        <v>2.6315789473684292</v>
      </c>
      <c r="AJ33" s="1033">
        <f>IF(ISERROR((I33/J33-1)*100),"n/a",(I33/J33-1)*100)</f>
        <v>2.7027027027026973</v>
      </c>
      <c r="AK33" s="1033">
        <f>IF(ISERROR((J33/K33-1)*100),"n/a",(J33/K33-1)*100)</f>
        <v>2.7777777777777901</v>
      </c>
      <c r="AL33" s="1033">
        <f>IF(ISERROR((K33/L33-1)*100),"n/a",(K33/L33-1)*100)</f>
        <v>2.8571428571428692</v>
      </c>
      <c r="AM33" s="1033">
        <f>IF(ISERROR((L33/N33-1)*100),"n/a",(L33/N33-1)*100)</f>
        <v>2.9411764705882248</v>
      </c>
      <c r="AN33" s="1033">
        <f>IF(ISERROR((N33/O33-1)*100),"n/a",(N33/O33-1)*100)</f>
        <v>3.0303030303030276</v>
      </c>
      <c r="AO33" s="1033">
        <f>IF(ISERROR((O33/Q33-1)*100),"n/a",(O33/Q33-1)*100)</f>
        <v>3.125</v>
      </c>
      <c r="AP33" s="1033">
        <f>IF(ISERROR((Q33/R33-1)*100),"n/a",(Q33/R33-1)*100)</f>
        <v>0</v>
      </c>
      <c r="AQ33" s="1033">
        <f>IF(ISERROR((R33/S33-1)*100),"n/a",(R33/S33-1)*100)</f>
        <v>0</v>
      </c>
      <c r="AR33" s="1033">
        <f>IF(ISERROR((S33/T33-1)*100),"n/a",(S33/T33-1)*100)</f>
        <v>3.2258064516129004</v>
      </c>
      <c r="AS33" s="1033">
        <f>IF(ISERROR((T33/U33-1)*100),"n/a",(T33/U33-1)*100)</f>
        <v>3.3333333333333437</v>
      </c>
      <c r="AT33" s="1033">
        <f>IF(ISERROR((U33/V33-1)*100),"n/a",(U33/V33-1)*100)</f>
        <v>7.1428571428571397</v>
      </c>
      <c r="AU33" s="1033">
        <f>IF(ISERROR((V33/W33-1)*100),"n/a",(V33/W33-1)*100)</f>
        <v>12.000000000000011</v>
      </c>
      <c r="AV33" s="1033">
        <f>IF(ISERROR((W33/X33-1)*100),"n/a",(W33/X33-1)*100)</f>
        <v>38.888888888888886</v>
      </c>
      <c r="AW33" s="1033">
        <f>IF(ISERROR((X33/Y33-1)*100),"n/a",(X33/Y33-1)*100)</f>
        <v>24.137931034482762</v>
      </c>
      <c r="AX33" s="1033">
        <f>IF(ISERROR((Y33/Z33-1)*100),"n/a",(Y33/Z33-1)*100)</f>
        <v>11.538461538461519</v>
      </c>
      <c r="AY33" s="1033">
        <f>IF(ISERROR((Z33/AA33-1)*100),"n/a",(Z33/AA33-1)*100)</f>
        <v>13.043478260869556</v>
      </c>
      <c r="AZ33" s="1033">
        <f>IF(ISERROR((AA33/AB33-1)*100),"n/a",(AA33/AB33-1)*100)</f>
        <v>14.999999999999991</v>
      </c>
      <c r="BA33" s="1033">
        <f>AVERAGE(AD33:AZ33)</f>
        <v>7.6500226870628891</v>
      </c>
      <c r="BB33" s="1033">
        <f>STDEV(AD33:AZ33)</f>
        <v>8.8078162310662638</v>
      </c>
    </row>
    <row r="34" spans="1:54" ht="11.25" customHeight="1" x14ac:dyDescent="0.2">
      <c r="A34" s="461" t="s">
        <v>862</v>
      </c>
      <c r="B34" s="817" t="s">
        <v>863</v>
      </c>
      <c r="C34" s="581">
        <v>0.74</v>
      </c>
      <c r="D34" s="581">
        <v>0.64</v>
      </c>
      <c r="E34" s="581">
        <v>0.6</v>
      </c>
      <c r="F34" s="581">
        <v>0.52</v>
      </c>
      <c r="G34" s="460">
        <v>0.4</v>
      </c>
      <c r="H34" s="460">
        <v>0.3</v>
      </c>
      <c r="I34" s="581">
        <v>0.2</v>
      </c>
      <c r="J34" s="581">
        <v>0.16</v>
      </c>
      <c r="K34" s="581">
        <v>0.12</v>
      </c>
      <c r="L34" s="581">
        <v>7.4999999999999997E-2</v>
      </c>
      <c r="M34" s="884"/>
      <c r="N34" s="463">
        <v>0</v>
      </c>
      <c r="O34" s="585">
        <v>0</v>
      </c>
      <c r="P34" s="884"/>
      <c r="Q34" s="464">
        <v>0</v>
      </c>
      <c r="R34" s="583">
        <v>0</v>
      </c>
      <c r="S34" s="583">
        <v>0</v>
      </c>
      <c r="T34" s="583">
        <v>0</v>
      </c>
      <c r="U34" s="583">
        <v>0</v>
      </c>
      <c r="V34" s="583">
        <v>0</v>
      </c>
      <c r="W34" s="583">
        <v>0</v>
      </c>
      <c r="X34" s="583">
        <v>0</v>
      </c>
      <c r="Y34" s="583">
        <v>0</v>
      </c>
      <c r="Z34" s="583">
        <v>0</v>
      </c>
      <c r="AA34" s="583">
        <v>0</v>
      </c>
      <c r="AB34" s="583">
        <v>0</v>
      </c>
      <c r="AC34" s="584">
        <f>SUM(C34:AB34)</f>
        <v>3.7550000000000003</v>
      </c>
      <c r="AD34" s="1033">
        <f>IF(ISERROR((C34/D34-1)*100),"n/a",(C34/D34-1)*100)</f>
        <v>15.625</v>
      </c>
      <c r="AE34" s="1033">
        <f>IF(ISERROR((D34/E34-1)*100),"n/a",(D34/E34-1)*100)</f>
        <v>6.6666666666666652</v>
      </c>
      <c r="AF34" s="1033">
        <f>IF(ISERROR((E34/F34-1)*100),"n/a",(E34/F34-1)*100)</f>
        <v>15.384615384615374</v>
      </c>
      <c r="AG34" s="1033">
        <f>IF(ISERROR((F34/G34-1)*100),"n/a",(F34/G34-1)*100)</f>
        <v>30.000000000000004</v>
      </c>
      <c r="AH34" s="1033">
        <f>IF(ISERROR((G34/H34-1)*100),"n/a",(G34/H34-1)*100)</f>
        <v>33.33333333333335</v>
      </c>
      <c r="AI34" s="1033">
        <f>IF(ISERROR((H34/I34-1)*100),"n/a",(H34/I34-1)*100)</f>
        <v>49.999999999999979</v>
      </c>
      <c r="AJ34" s="1033">
        <f>IF(ISERROR((I34/J34-1)*100),"n/a",(I34/J34-1)*100)</f>
        <v>25</v>
      </c>
      <c r="AK34" s="1033">
        <f>IF(ISERROR((J34/K34-1)*100),"n/a",(J34/K34-1)*100)</f>
        <v>33.33333333333335</v>
      </c>
      <c r="AL34" s="1033">
        <f>IF(ISERROR((K34/L34-1)*100),"n/a",(K34/L34-1)*100)</f>
        <v>60.000000000000007</v>
      </c>
      <c r="AM34" s="1033" t="str">
        <f>IF(ISERROR((L34/N34-1)*100),"n/a",(L34/N34-1)*100)</f>
        <v>n/a</v>
      </c>
      <c r="AN34" s="1033" t="str">
        <f>IF(ISERROR((N34/O34-1)*100),"n/a",(N34/O34-1)*100)</f>
        <v>n/a</v>
      </c>
      <c r="AO34" s="1033" t="str">
        <f>IF(ISERROR((O34/Q34-1)*100),"n/a",(O34/Q34-1)*100)</f>
        <v>n/a</v>
      </c>
      <c r="AP34" s="1033" t="str">
        <f>IF(ISERROR((Q34/R34-1)*100),"n/a",(Q34/R34-1)*100)</f>
        <v>n/a</v>
      </c>
      <c r="AQ34" s="1033" t="str">
        <f>IF(ISERROR((R34/S34-1)*100),"n/a",(R34/S34-1)*100)</f>
        <v>n/a</v>
      </c>
      <c r="AR34" s="1033" t="str">
        <f>IF(ISERROR((S34/T34-1)*100),"n/a",(S34/T34-1)*100)</f>
        <v>n/a</v>
      </c>
      <c r="AS34" s="1033" t="str">
        <f>IF(ISERROR((T34/U34-1)*100),"n/a",(T34/U34-1)*100)</f>
        <v>n/a</v>
      </c>
      <c r="AT34" s="1033" t="str">
        <f>IF(ISERROR((U34/V34-1)*100),"n/a",(U34/V34-1)*100)</f>
        <v>n/a</v>
      </c>
      <c r="AU34" s="1033" t="str">
        <f>IF(ISERROR((V34/W34-1)*100),"n/a",(V34/W34-1)*100)</f>
        <v>n/a</v>
      </c>
      <c r="AV34" s="1033" t="str">
        <f>IF(ISERROR((W34/X34-1)*100),"n/a",(W34/X34-1)*100)</f>
        <v>n/a</v>
      </c>
      <c r="AW34" s="1033" t="str">
        <f>IF(ISERROR((X34/Y34-1)*100),"n/a",(X34/Y34-1)*100)</f>
        <v>n/a</v>
      </c>
      <c r="AX34" s="1033" t="str">
        <f>IF(ISERROR((Y34/Z34-1)*100),"n/a",(Y34/Z34-1)*100)</f>
        <v>n/a</v>
      </c>
      <c r="AY34" s="1033" t="str">
        <f>IF(ISERROR((Z34/AA34-1)*100),"n/a",(Z34/AA34-1)*100)</f>
        <v>n/a</v>
      </c>
      <c r="AZ34" s="1033" t="str">
        <f>IF(ISERROR((AA34/AB34-1)*100),"n/a",(AA34/AB34-1)*100)</f>
        <v>n/a</v>
      </c>
      <c r="BA34" s="1033">
        <f>AVERAGE(AD34:AZ34)</f>
        <v>29.926994301994302</v>
      </c>
      <c r="BB34" s="1033">
        <f>STDEV(AD34:AZ34)</f>
        <v>16.999517605783762</v>
      </c>
    </row>
    <row r="35" spans="1:54" ht="11.25" customHeight="1" x14ac:dyDescent="0.2">
      <c r="A35" s="479" t="s">
        <v>397</v>
      </c>
      <c r="B35" s="468" t="s">
        <v>398</v>
      </c>
      <c r="C35" s="581">
        <v>1.575</v>
      </c>
      <c r="D35" s="581">
        <v>1.5549999999999999</v>
      </c>
      <c r="E35" s="581">
        <v>1.5225</v>
      </c>
      <c r="F35" s="581">
        <v>1.4375</v>
      </c>
      <c r="G35" s="460">
        <v>1.325</v>
      </c>
      <c r="H35" s="460">
        <v>1.2649999999999999</v>
      </c>
      <c r="I35" s="474">
        <v>1.2050000000000001</v>
      </c>
      <c r="J35" s="474">
        <v>1.145</v>
      </c>
      <c r="K35" s="474">
        <v>1.0649999999999999</v>
      </c>
      <c r="L35" s="474">
        <v>0.96</v>
      </c>
      <c r="M35" s="958"/>
      <c r="N35" s="474">
        <v>0.77500000000000002</v>
      </c>
      <c r="O35" s="470">
        <v>0.63500000000000001</v>
      </c>
      <c r="P35" s="958"/>
      <c r="Q35" s="471">
        <v>0.56000000000000005</v>
      </c>
      <c r="R35" s="476">
        <v>0.5</v>
      </c>
      <c r="S35" s="476">
        <v>0.48</v>
      </c>
      <c r="T35" s="476">
        <v>0.42</v>
      </c>
      <c r="U35" s="476">
        <v>0.34499999999999997</v>
      </c>
      <c r="V35" s="476">
        <v>0.31</v>
      </c>
      <c r="W35" s="476">
        <v>0.29249999999999998</v>
      </c>
      <c r="X35" s="476">
        <v>0.28249999999999997</v>
      </c>
      <c r="Y35" s="476">
        <v>0.27</v>
      </c>
      <c r="Z35" s="477">
        <v>0.26</v>
      </c>
      <c r="AA35" s="476">
        <v>0.23</v>
      </c>
      <c r="AB35" s="477">
        <v>0.2</v>
      </c>
      <c r="AC35" s="584">
        <f>SUM(C35:AB35)</f>
        <v>18.614999999999998</v>
      </c>
      <c r="AD35" s="1033">
        <f>IF(ISERROR((C35/D35-1)*100),"n/a",(C35/D35-1)*100)</f>
        <v>1.2861736334405238</v>
      </c>
      <c r="AE35" s="1033">
        <f>IF(ISERROR((D35/E35-1)*100),"n/a",(D35/E35-1)*100)</f>
        <v>2.1346469622331776</v>
      </c>
      <c r="AF35" s="1033">
        <f>IF(ISERROR((E35/F35-1)*100),"n/a",(E35/F35-1)*100)</f>
        <v>5.913043478260871</v>
      </c>
      <c r="AG35" s="1033">
        <f>IF(ISERROR((F35/G35-1)*100),"n/a",(F35/G35-1)*100)</f>
        <v>8.4905660377358583</v>
      </c>
      <c r="AH35" s="1033">
        <f>IF(ISERROR((G35/H35-1)*100),"n/a",(G35/H35-1)*100)</f>
        <v>4.743083003952564</v>
      </c>
      <c r="AI35" s="1033">
        <f>IF(ISERROR((H35/I35-1)*100),"n/a",(H35/I35-1)*100)</f>
        <v>4.9792531120331773</v>
      </c>
      <c r="AJ35" s="1033">
        <f>IF(ISERROR((I35/J35-1)*100),"n/a",(I35/J35-1)*100)</f>
        <v>5.2401746724890952</v>
      </c>
      <c r="AK35" s="1033">
        <f>IF(ISERROR((J35/K35-1)*100),"n/a",(J35/K35-1)*100)</f>
        <v>7.5117370892018753</v>
      </c>
      <c r="AL35" s="1033">
        <f>IF(ISERROR((K35/L35-1)*100),"n/a",(K35/L35-1)*100)</f>
        <v>10.9375</v>
      </c>
      <c r="AM35" s="1033">
        <f>IF(ISERROR((L35/N35-1)*100),"n/a",(L35/N35-1)*100)</f>
        <v>23.870967741935466</v>
      </c>
      <c r="AN35" s="1033">
        <f>IF(ISERROR((N35/O35-1)*100),"n/a",(N35/O35-1)*100)</f>
        <v>22.047244094488192</v>
      </c>
      <c r="AO35" s="1033">
        <f>IF(ISERROR((O35/Q35-1)*100),"n/a",(O35/Q35-1)*100)</f>
        <v>13.392857142857139</v>
      </c>
      <c r="AP35" s="1033">
        <f>IF(ISERROR((Q35/R35-1)*100),"n/a",(Q35/R35-1)*100)</f>
        <v>12.000000000000011</v>
      </c>
      <c r="AQ35" s="1033">
        <f>IF(ISERROR((R35/S35-1)*100),"n/a",(R35/S35-1)*100)</f>
        <v>4.1666666666666741</v>
      </c>
      <c r="AR35" s="1033">
        <f>IF(ISERROR((S35/T35-1)*100),"n/a",(S35/T35-1)*100)</f>
        <v>14.285714285714279</v>
      </c>
      <c r="AS35" s="1033">
        <f>IF(ISERROR((T35/U35-1)*100),"n/a",(T35/U35-1)*100)</f>
        <v>21.739130434782616</v>
      </c>
      <c r="AT35" s="1033">
        <f>IF(ISERROR((U35/V35-1)*100),"n/a",(U35/V35-1)*100)</f>
        <v>11.290322580645151</v>
      </c>
      <c r="AU35" s="1033">
        <f>IF(ISERROR((V35/W35-1)*100),"n/a",(V35/W35-1)*100)</f>
        <v>5.9829059829059839</v>
      </c>
      <c r="AV35" s="1033">
        <f>IF(ISERROR((W35/X35-1)*100),"n/a",(W35/X35-1)*100)</f>
        <v>3.539823008849563</v>
      </c>
      <c r="AW35" s="1033">
        <f>IF(ISERROR((X35/Y35-1)*100),"n/a",(X35/Y35-1)*100)</f>
        <v>4.6296296296296058</v>
      </c>
      <c r="AX35" s="1033">
        <f>IF(ISERROR((Y35/Z35-1)*100),"n/a",(Y35/Z35-1)*100)</f>
        <v>3.8461538461538547</v>
      </c>
      <c r="AY35" s="1033">
        <f>IF(ISERROR((Z35/AA35-1)*100),"n/a",(Z35/AA35-1)*100)</f>
        <v>13.043478260869556</v>
      </c>
      <c r="AZ35" s="1033">
        <f>IF(ISERROR((AA35/AB35-1)*100),"n/a",(AA35/AB35-1)*100)</f>
        <v>14.999999999999991</v>
      </c>
      <c r="BA35" s="1033">
        <f>AVERAGE(AD35:AZ35)</f>
        <v>9.5683074636889245</v>
      </c>
      <c r="BB35" s="1033">
        <f>STDEV(AD35:AZ35)</f>
        <v>6.5325138825079652</v>
      </c>
    </row>
    <row r="36" spans="1:54" ht="11.25" customHeight="1" x14ac:dyDescent="0.2">
      <c r="A36" s="461" t="s">
        <v>870</v>
      </c>
      <c r="B36" s="817" t="s">
        <v>871</v>
      </c>
      <c r="C36" s="581">
        <v>2.6</v>
      </c>
      <c r="D36" s="581">
        <v>2.52</v>
      </c>
      <c r="E36" s="581">
        <v>2.4700000000000002</v>
      </c>
      <c r="F36" s="581">
        <v>2.35</v>
      </c>
      <c r="G36" s="460">
        <v>2.2400000000000002</v>
      </c>
      <c r="H36" s="460">
        <v>2.14</v>
      </c>
      <c r="I36" s="581">
        <v>2.08</v>
      </c>
      <c r="J36" s="581">
        <v>2.02</v>
      </c>
      <c r="K36" s="581">
        <v>1.96</v>
      </c>
      <c r="L36" s="581">
        <v>1.9</v>
      </c>
      <c r="M36" s="884"/>
      <c r="N36" s="581">
        <v>1.84</v>
      </c>
      <c r="O36" s="459">
        <v>1.78</v>
      </c>
      <c r="P36" s="884"/>
      <c r="Q36" s="464">
        <v>1.76</v>
      </c>
      <c r="R36" s="587">
        <v>1.76</v>
      </c>
      <c r="S36" s="587">
        <v>1.72</v>
      </c>
      <c r="T36" s="587">
        <v>1.64</v>
      </c>
      <c r="U36" s="587">
        <v>1.45</v>
      </c>
      <c r="V36" s="587">
        <v>1.2450000000000001</v>
      </c>
      <c r="W36" s="587">
        <v>1.149</v>
      </c>
      <c r="X36" s="587">
        <v>1.1319999999999999</v>
      </c>
      <c r="Y36" s="587">
        <v>1.1000000000000001</v>
      </c>
      <c r="Z36" s="583">
        <v>1.0720000000000001</v>
      </c>
      <c r="AA36" s="587">
        <v>1.0720000000000001</v>
      </c>
      <c r="AB36" s="587">
        <v>1.0590000000000002</v>
      </c>
      <c r="AC36" s="584">
        <f>SUM(C36:AB36)</f>
        <v>42.059000000000005</v>
      </c>
      <c r="AD36" s="1033">
        <f>IF(ISERROR((C36/D36-1)*100),"n/a",(C36/D36-1)*100)</f>
        <v>3.1746031746031855</v>
      </c>
      <c r="AE36" s="1033">
        <f>IF(ISERROR((D36/E36-1)*100),"n/a",(D36/E36-1)*100)</f>
        <v>2.0242914979756943</v>
      </c>
      <c r="AF36" s="1033">
        <f>IF(ISERROR((E36/F36-1)*100),"n/a",(E36/F36-1)*100)</f>
        <v>5.1063829787234116</v>
      </c>
      <c r="AG36" s="1033">
        <f>IF(ISERROR((F36/G36-1)*100),"n/a",(F36/G36-1)*100)</f>
        <v>4.9107142857142794</v>
      </c>
      <c r="AH36" s="1033">
        <f>IF(ISERROR((G36/H36-1)*100),"n/a",(G36/H36-1)*100)</f>
        <v>4.6728971962616939</v>
      </c>
      <c r="AI36" s="1033">
        <f>IF(ISERROR((H36/I36-1)*100),"n/a",(H36/I36-1)*100)</f>
        <v>2.8846153846153966</v>
      </c>
      <c r="AJ36" s="1033">
        <f>IF(ISERROR((I36/J36-1)*100),"n/a",(I36/J36-1)*100)</f>
        <v>2.9702970297029729</v>
      </c>
      <c r="AK36" s="1033">
        <f>IF(ISERROR((J36/K36-1)*100),"n/a",(J36/K36-1)*100)</f>
        <v>3.0612244897959107</v>
      </c>
      <c r="AL36" s="1033">
        <f>IF(ISERROR((K36/L36-1)*100),"n/a",(K36/L36-1)*100)</f>
        <v>3.1578947368421151</v>
      </c>
      <c r="AM36" s="1033">
        <f>IF(ISERROR((L36/N36-1)*100),"n/a",(L36/N36-1)*100)</f>
        <v>3.2608695652173836</v>
      </c>
      <c r="AN36" s="1033">
        <f>IF(ISERROR((N36/O36-1)*100),"n/a",(N36/O36-1)*100)</f>
        <v>3.3707865168539408</v>
      </c>
      <c r="AO36" s="1033">
        <f>IF(ISERROR((O36/Q36-1)*100),"n/a",(O36/Q36-1)*100)</f>
        <v>1.1363636363636465</v>
      </c>
      <c r="AP36" s="1033">
        <f>IF(ISERROR((Q36/R36-1)*100),"n/a",(Q36/R36-1)*100)</f>
        <v>0</v>
      </c>
      <c r="AQ36" s="1033">
        <f>IF(ISERROR((R36/S36-1)*100),"n/a",(R36/S36-1)*100)</f>
        <v>2.3255813953488413</v>
      </c>
      <c r="AR36" s="1033">
        <f>IF(ISERROR((S36/T36-1)*100),"n/a",(S36/T36-1)*100)</f>
        <v>4.8780487804878092</v>
      </c>
      <c r="AS36" s="1033">
        <f>IF(ISERROR((T36/U36-1)*100),"n/a",(T36/U36-1)*100)</f>
        <v>13.103448275862073</v>
      </c>
      <c r="AT36" s="1033">
        <f>IF(ISERROR((U36/V36-1)*100),"n/a",(U36/V36-1)*100)</f>
        <v>16.465863453815246</v>
      </c>
      <c r="AU36" s="1033">
        <f>IF(ISERROR((V36/W36-1)*100),"n/a",(V36/W36-1)*100)</f>
        <v>8.3550913838120078</v>
      </c>
      <c r="AV36" s="1033">
        <f>IF(ISERROR((W36/X36-1)*100),"n/a",(W36/X36-1)*100)</f>
        <v>1.5017667844523075</v>
      </c>
      <c r="AW36" s="1033">
        <f>IF(ISERROR((X36/Y36-1)*100),"n/a",(X36/Y36-1)*100)</f>
        <v>2.9090909090908834</v>
      </c>
      <c r="AX36" s="1033">
        <f>IF(ISERROR((Y36/Z36-1)*100),"n/a",(Y36/Z36-1)*100)</f>
        <v>2.6119402985074647</v>
      </c>
      <c r="AY36" s="1033">
        <f>IF(ISERROR((Z36/AA36-1)*100),"n/a",(Z36/AA36-1)*100)</f>
        <v>0</v>
      </c>
      <c r="AZ36" s="1033">
        <f>IF(ISERROR((AA36/AB36-1)*100),"n/a",(AA36/AB36-1)*100)</f>
        <v>1.227573182247399</v>
      </c>
      <c r="BA36" s="1033">
        <f>AVERAGE(AD36:AZ36)</f>
        <v>4.0482323894040722</v>
      </c>
      <c r="BB36" s="1033">
        <f>STDEV(AD36:AZ36)</f>
        <v>3.872579730877773</v>
      </c>
    </row>
    <row r="37" spans="1:54" ht="11.25" customHeight="1" x14ac:dyDescent="0.2">
      <c r="A37" s="540" t="s">
        <v>4263</v>
      </c>
      <c r="B37" s="817" t="s">
        <v>3869</v>
      </c>
      <c r="C37" s="581">
        <v>0.72</v>
      </c>
      <c r="D37" s="581">
        <v>0.56000000000000005</v>
      </c>
      <c r="E37" s="581">
        <v>0.52</v>
      </c>
      <c r="F37" s="581">
        <v>0.48</v>
      </c>
      <c r="G37" s="460">
        <v>0.44</v>
      </c>
      <c r="H37" s="460">
        <v>0.4</v>
      </c>
      <c r="I37" s="581">
        <v>0.36</v>
      </c>
      <c r="J37" s="581">
        <v>0.32</v>
      </c>
      <c r="K37" s="463">
        <v>0.28000000000000003</v>
      </c>
      <c r="L37" s="581">
        <v>0.28000000000000003</v>
      </c>
      <c r="M37" s="884"/>
      <c r="N37" s="463">
        <v>0.24</v>
      </c>
      <c r="O37" s="585">
        <v>0.24</v>
      </c>
      <c r="P37" s="884"/>
      <c r="Q37" s="464">
        <v>0.24</v>
      </c>
      <c r="R37" s="583">
        <v>0.24</v>
      </c>
      <c r="S37" s="583">
        <v>0.24</v>
      </c>
      <c r="T37" s="499">
        <v>0.24</v>
      </c>
      <c r="U37" s="499">
        <v>0.24</v>
      </c>
      <c r="V37" s="499">
        <v>0.24</v>
      </c>
      <c r="W37" s="499">
        <v>0.24</v>
      </c>
      <c r="X37" s="499">
        <v>0.24</v>
      </c>
      <c r="Y37" s="583">
        <v>0.24</v>
      </c>
      <c r="Z37" s="499">
        <v>0.24</v>
      </c>
      <c r="AA37" s="583">
        <v>0.24</v>
      </c>
      <c r="AB37" s="587">
        <v>0.34</v>
      </c>
      <c r="AC37" s="584">
        <f>SUM(C37:AB37)</f>
        <v>7.8200000000000029</v>
      </c>
      <c r="AD37" s="1033">
        <f>IF(ISERROR((C37/D37-1)*100),"n/a",(C37/D37-1)*100)</f>
        <v>28.571428571428559</v>
      </c>
      <c r="AE37" s="1033">
        <f>IF(ISERROR((D37/E37-1)*100),"n/a",(D37/E37-1)*100)</f>
        <v>7.6923076923077094</v>
      </c>
      <c r="AF37" s="1033">
        <f>IF(ISERROR((E37/F37-1)*100),"n/a",(E37/F37-1)*100)</f>
        <v>8.3333333333333481</v>
      </c>
      <c r="AG37" s="1033">
        <f>IF(ISERROR((F37/G37-1)*100),"n/a",(F37/G37-1)*100)</f>
        <v>9.0909090909090828</v>
      </c>
      <c r="AH37" s="1033">
        <f>IF(ISERROR((G37/H37-1)*100),"n/a",(G37/H37-1)*100)</f>
        <v>9.9999999999999858</v>
      </c>
      <c r="AI37" s="1033">
        <f>IF(ISERROR((H37/I37-1)*100),"n/a",(H37/I37-1)*100)</f>
        <v>11.111111111111116</v>
      </c>
      <c r="AJ37" s="1033">
        <f>IF(ISERROR((I37/J37-1)*100),"n/a",(I37/J37-1)*100)</f>
        <v>12.5</v>
      </c>
      <c r="AK37" s="1033">
        <f>IF(ISERROR((J37/K37-1)*100),"n/a",(J37/K37-1)*100)</f>
        <v>14.285714285714279</v>
      </c>
      <c r="AL37" s="1033">
        <f>IF(ISERROR((K37/L37-1)*100),"n/a",(K37/L37-1)*100)</f>
        <v>0</v>
      </c>
      <c r="AM37" s="1033">
        <f>IF(ISERROR((L37/N37-1)*100),"n/a",(L37/N37-1)*100)</f>
        <v>16.666666666666675</v>
      </c>
      <c r="AN37" s="1033">
        <f>IF(ISERROR((N37/O37-1)*100),"n/a",(N37/O37-1)*100)</f>
        <v>0</v>
      </c>
      <c r="AO37" s="1033">
        <f>IF(ISERROR((O37/Q37-1)*100),"n/a",(O37/Q37-1)*100)</f>
        <v>0</v>
      </c>
      <c r="AP37" s="1033">
        <f>IF(ISERROR((Q37/R37-1)*100),"n/a",(Q37/R37-1)*100)</f>
        <v>0</v>
      </c>
      <c r="AQ37" s="1033">
        <f>IF(ISERROR((R37/S37-1)*100),"n/a",(R37/S37-1)*100)</f>
        <v>0</v>
      </c>
      <c r="AR37" s="1033">
        <f>IF(ISERROR((S37/T37-1)*100),"n/a",(S37/T37-1)*100)</f>
        <v>0</v>
      </c>
      <c r="AS37" s="1033">
        <f>IF(ISERROR((T37/U37-1)*100),"n/a",(T37/U37-1)*100)</f>
        <v>0</v>
      </c>
      <c r="AT37" s="1033">
        <f>IF(ISERROR((U37/V37-1)*100),"n/a",(U37/V37-1)*100)</f>
        <v>0</v>
      </c>
      <c r="AU37" s="1033">
        <f>IF(ISERROR((V37/W37-1)*100),"n/a",(V37/W37-1)*100)</f>
        <v>0</v>
      </c>
      <c r="AV37" s="1033">
        <f>IF(ISERROR((W37/X37-1)*100),"n/a",(W37/X37-1)*100)</f>
        <v>0</v>
      </c>
      <c r="AW37" s="1033">
        <f>IF(ISERROR((X37/Y37-1)*100),"n/a",(X37/Y37-1)*100)</f>
        <v>0</v>
      </c>
      <c r="AX37" s="1033">
        <f>IF(ISERROR((Y37/Z37-1)*100),"n/a",(Y37/Z37-1)*100)</f>
        <v>0</v>
      </c>
      <c r="AY37" s="1033">
        <f>IF(ISERROR((Z37/AA37-1)*100),"n/a",(Z37/AA37-1)*100)</f>
        <v>0</v>
      </c>
      <c r="AZ37" s="1033">
        <f>IF(ISERROR((AA37/AB37-1)*100),"n/a",(AA37/AB37-1)*100)</f>
        <v>-29.411764705882359</v>
      </c>
      <c r="BA37" s="1033">
        <f>AVERAGE(AD37:AZ37)</f>
        <v>3.8625959150255822</v>
      </c>
      <c r="BB37" s="1033">
        <f>STDEV(AD37:AZ37)</f>
        <v>10.468683643032504</v>
      </c>
    </row>
    <row r="38" spans="1:54" ht="11.25" customHeight="1" x14ac:dyDescent="0.2">
      <c r="A38" s="479" t="s">
        <v>872</v>
      </c>
      <c r="B38" s="468" t="s">
        <v>873</v>
      </c>
      <c r="C38" s="581">
        <v>3.36</v>
      </c>
      <c r="D38" s="581">
        <v>2.97</v>
      </c>
      <c r="E38" s="581">
        <v>2.12</v>
      </c>
      <c r="F38" s="581">
        <v>1.96</v>
      </c>
      <c r="G38" s="460">
        <v>1.75</v>
      </c>
      <c r="H38" s="471">
        <v>1.44</v>
      </c>
      <c r="I38" s="581">
        <v>1.29</v>
      </c>
      <c r="J38" s="581">
        <v>1.18</v>
      </c>
      <c r="K38" s="581">
        <v>1.1200000000000001</v>
      </c>
      <c r="L38" s="581">
        <v>1</v>
      </c>
      <c r="M38" s="884"/>
      <c r="N38" s="581">
        <v>0.88</v>
      </c>
      <c r="O38" s="459">
        <v>0.84</v>
      </c>
      <c r="P38" s="884"/>
      <c r="Q38" s="464">
        <v>0.8</v>
      </c>
      <c r="R38" s="583">
        <v>0.8</v>
      </c>
      <c r="S38" s="587">
        <v>1.64</v>
      </c>
      <c r="T38" s="587">
        <v>1.52</v>
      </c>
      <c r="U38" s="587">
        <v>1.4</v>
      </c>
      <c r="V38" s="587">
        <v>1.28</v>
      </c>
      <c r="W38" s="587">
        <v>1.1200000000000001</v>
      </c>
      <c r="X38" s="587">
        <v>0.92</v>
      </c>
      <c r="Y38" s="587">
        <v>0.84</v>
      </c>
      <c r="Z38" s="587">
        <v>0.76</v>
      </c>
      <c r="AA38" s="587">
        <v>0.68</v>
      </c>
      <c r="AB38" s="587">
        <v>0.6</v>
      </c>
      <c r="AC38" s="584">
        <f>SUM(C38:AB38)</f>
        <v>32.270000000000003</v>
      </c>
      <c r="AD38" s="1033">
        <f>IF(ISERROR((C38/D38-1)*100),"n/a",(C38/D38-1)*100)</f>
        <v>13.131313131313128</v>
      </c>
      <c r="AE38" s="1033">
        <f>IF(ISERROR((D38/E38-1)*100),"n/a",(D38/E38-1)*100)</f>
        <v>40.094339622641506</v>
      </c>
      <c r="AF38" s="1033">
        <f>IF(ISERROR((E38/F38-1)*100),"n/a",(E38/F38-1)*100)</f>
        <v>8.163265306122458</v>
      </c>
      <c r="AG38" s="1033">
        <f>IF(ISERROR((F38/G38-1)*100),"n/a",(F38/G38-1)*100)</f>
        <v>11.999999999999989</v>
      </c>
      <c r="AH38" s="1033">
        <f>IF(ISERROR((G38/H38-1)*100),"n/a",(G38/H38-1)*100)</f>
        <v>21.527777777777789</v>
      </c>
      <c r="AI38" s="1033">
        <f>IF(ISERROR((H38/I38-1)*100),"n/a",(H38/I38-1)*100)</f>
        <v>11.627906976744185</v>
      </c>
      <c r="AJ38" s="1033">
        <f>IF(ISERROR((I38/J38-1)*100),"n/a",(I38/J38-1)*100)</f>
        <v>9.3220338983051043</v>
      </c>
      <c r="AK38" s="1033">
        <f>IF(ISERROR((J38/K38-1)*100),"n/a",(J38/K38-1)*100)</f>
        <v>5.3571428571428381</v>
      </c>
      <c r="AL38" s="1033">
        <f>IF(ISERROR((K38/L38-1)*100),"n/a",(K38/L38-1)*100)</f>
        <v>12.000000000000011</v>
      </c>
      <c r="AM38" s="1033">
        <f>IF(ISERROR((L38/N38-1)*100),"n/a",(L38/N38-1)*100)</f>
        <v>13.636363636363647</v>
      </c>
      <c r="AN38" s="1033">
        <f>IF(ISERROR((N38/O38-1)*100),"n/a",(N38/O38-1)*100)</f>
        <v>4.7619047619047672</v>
      </c>
      <c r="AO38" s="1033">
        <f>IF(ISERROR((O38/Q38-1)*100),"n/a",(O38/Q38-1)*100)</f>
        <v>4.9999999999999822</v>
      </c>
      <c r="AP38" s="1033">
        <f>IF(ISERROR((Q38/R38-1)*100),"n/a",(Q38/R38-1)*100)</f>
        <v>0</v>
      </c>
      <c r="AQ38" s="1033">
        <f>IF(ISERROR((R38/S38-1)*100),"n/a",(R38/S38-1)*100)</f>
        <v>-51.219512195121951</v>
      </c>
      <c r="AR38" s="1033">
        <f>IF(ISERROR((S38/T38-1)*100),"n/a",(S38/T38-1)*100)</f>
        <v>7.8947368421052655</v>
      </c>
      <c r="AS38" s="1033">
        <f>IF(ISERROR((T38/U38-1)*100),"n/a",(T38/U38-1)*100)</f>
        <v>8.5714285714285854</v>
      </c>
      <c r="AT38" s="1033">
        <f>IF(ISERROR((U38/V38-1)*100),"n/a",(U38/V38-1)*100)</f>
        <v>9.375</v>
      </c>
      <c r="AU38" s="1033">
        <f>IF(ISERROR((V38/W38-1)*100),"n/a",(V38/W38-1)*100)</f>
        <v>14.285714285714279</v>
      </c>
      <c r="AV38" s="1033">
        <f>IF(ISERROR((W38/X38-1)*100),"n/a",(W38/X38-1)*100)</f>
        <v>21.739130434782616</v>
      </c>
      <c r="AW38" s="1033">
        <f>IF(ISERROR((X38/Y38-1)*100),"n/a",(X38/Y38-1)*100)</f>
        <v>9.5238095238095344</v>
      </c>
      <c r="AX38" s="1033">
        <f>IF(ISERROR((Y38/Z38-1)*100),"n/a",(Y38/Z38-1)*100)</f>
        <v>10.526315789473673</v>
      </c>
      <c r="AY38" s="1033">
        <f>IF(ISERROR((Z38/AA38-1)*100),"n/a",(Z38/AA38-1)*100)</f>
        <v>11.764705882352944</v>
      </c>
      <c r="AZ38" s="1033">
        <f>IF(ISERROR((AA38/AB38-1)*100),"n/a",(AA38/AB38-1)*100)</f>
        <v>13.333333333333353</v>
      </c>
      <c r="BA38" s="1033">
        <f>AVERAGE(AD38:AZ38)</f>
        <v>9.235509149399725</v>
      </c>
      <c r="BB38" s="1033">
        <f>STDEV(AD38:AZ38)</f>
        <v>15.318167846112654</v>
      </c>
    </row>
    <row r="39" spans="1:54" ht="11.25" customHeight="1" x14ac:dyDescent="0.2">
      <c r="A39" s="461" t="s">
        <v>3725</v>
      </c>
      <c r="B39" s="817" t="s">
        <v>3726</v>
      </c>
      <c r="C39" s="581">
        <v>1.64</v>
      </c>
      <c r="D39" s="581">
        <v>1.44</v>
      </c>
      <c r="E39" s="581">
        <v>1.28</v>
      </c>
      <c r="F39" s="581">
        <v>1.08</v>
      </c>
      <c r="G39" s="460">
        <v>0.84</v>
      </c>
      <c r="H39" s="586">
        <v>0.64</v>
      </c>
      <c r="I39" s="581">
        <v>0.48</v>
      </c>
      <c r="J39" s="581">
        <v>0.4</v>
      </c>
      <c r="K39" s="581">
        <v>0.32</v>
      </c>
      <c r="L39" s="498">
        <v>0</v>
      </c>
      <c r="M39" s="884"/>
      <c r="N39" s="463">
        <v>0</v>
      </c>
      <c r="O39" s="585">
        <v>0</v>
      </c>
      <c r="P39" s="884"/>
      <c r="Q39" s="464">
        <v>0</v>
      </c>
      <c r="R39" s="583">
        <v>0</v>
      </c>
      <c r="S39" s="583">
        <v>0</v>
      </c>
      <c r="T39" s="583">
        <v>0</v>
      </c>
      <c r="U39" s="583">
        <v>0</v>
      </c>
      <c r="V39" s="583">
        <v>0</v>
      </c>
      <c r="W39" s="583">
        <v>0</v>
      </c>
      <c r="X39" s="583">
        <v>0</v>
      </c>
      <c r="Y39" s="583">
        <v>0</v>
      </c>
      <c r="Z39" s="583">
        <v>0</v>
      </c>
      <c r="AA39" s="583">
        <v>0</v>
      </c>
      <c r="AB39" s="583">
        <v>0</v>
      </c>
      <c r="AC39" s="584">
        <f>SUM(C39:AB39)</f>
        <v>8.120000000000001</v>
      </c>
      <c r="AD39" s="1033">
        <f>IF(ISERROR((C39/D39-1)*100),"n/a",(C39/D39-1)*100)</f>
        <v>13.888888888888884</v>
      </c>
      <c r="AE39" s="1033">
        <f>IF(ISERROR((D39/E39-1)*100),"n/a",(D39/E39-1)*100)</f>
        <v>12.5</v>
      </c>
      <c r="AF39" s="1033">
        <f>IF(ISERROR((E39/F39-1)*100),"n/a",(E39/F39-1)*100)</f>
        <v>18.518518518518512</v>
      </c>
      <c r="AG39" s="1033">
        <f>IF(ISERROR((F39/G39-1)*100),"n/a",(F39/G39-1)*100)</f>
        <v>28.57142857142858</v>
      </c>
      <c r="AH39" s="1033">
        <f>IF(ISERROR((G39/H39-1)*100),"n/a",(G39/H39-1)*100)</f>
        <v>31.25</v>
      </c>
      <c r="AI39" s="1033">
        <f>IF(ISERROR((H39/I39-1)*100),"n/a",(H39/I39-1)*100)</f>
        <v>33.33333333333335</v>
      </c>
      <c r="AJ39" s="1033">
        <f>IF(ISERROR((I39/J39-1)*100),"n/a",(I39/J39-1)*100)</f>
        <v>19.999999999999996</v>
      </c>
      <c r="AK39" s="1033">
        <f>IF(ISERROR((J39/K39-1)*100),"n/a",(J39/K39-1)*100)</f>
        <v>25</v>
      </c>
      <c r="AL39" s="1033" t="str">
        <f>IF(ISERROR((K39/L39-1)*100),"n/a",(K39/L39-1)*100)</f>
        <v>n/a</v>
      </c>
      <c r="AM39" s="1033" t="str">
        <f>IF(ISERROR((L39/N39-1)*100),"n/a",(L39/N39-1)*100)</f>
        <v>n/a</v>
      </c>
      <c r="AN39" s="1033" t="str">
        <f>IF(ISERROR((N39/O39-1)*100),"n/a",(N39/O39-1)*100)</f>
        <v>n/a</v>
      </c>
      <c r="AO39" s="1033" t="str">
        <f>IF(ISERROR((O39/Q39-1)*100),"n/a",(O39/Q39-1)*100)</f>
        <v>n/a</v>
      </c>
      <c r="AP39" s="1033" t="str">
        <f>IF(ISERROR((Q39/R39-1)*100),"n/a",(Q39/R39-1)*100)</f>
        <v>n/a</v>
      </c>
      <c r="AQ39" s="1033" t="str">
        <f>IF(ISERROR((R39/S39-1)*100),"n/a",(R39/S39-1)*100)</f>
        <v>n/a</v>
      </c>
      <c r="AR39" s="1033" t="str">
        <f>IF(ISERROR((S39/T39-1)*100),"n/a",(S39/T39-1)*100)</f>
        <v>n/a</v>
      </c>
      <c r="AS39" s="1033" t="str">
        <f>IF(ISERROR((T39/U39-1)*100),"n/a",(T39/U39-1)*100)</f>
        <v>n/a</v>
      </c>
      <c r="AT39" s="1033" t="str">
        <f>IF(ISERROR((U39/V39-1)*100),"n/a",(U39/V39-1)*100)</f>
        <v>n/a</v>
      </c>
      <c r="AU39" s="1033" t="str">
        <f>IF(ISERROR((V39/W39-1)*100),"n/a",(V39/W39-1)*100)</f>
        <v>n/a</v>
      </c>
      <c r="AV39" s="1033" t="str">
        <f>IF(ISERROR((W39/X39-1)*100),"n/a",(W39/X39-1)*100)</f>
        <v>n/a</v>
      </c>
      <c r="AW39" s="1033" t="str">
        <f>IF(ISERROR((X39/Y39-1)*100),"n/a",(X39/Y39-1)*100)</f>
        <v>n/a</v>
      </c>
      <c r="AX39" s="1033" t="str">
        <f>IF(ISERROR((Y39/Z39-1)*100),"n/a",(Y39/Z39-1)*100)</f>
        <v>n/a</v>
      </c>
      <c r="AY39" s="1033" t="str">
        <f>IF(ISERROR((Z39/AA39-1)*100),"n/a",(Z39/AA39-1)*100)</f>
        <v>n/a</v>
      </c>
      <c r="AZ39" s="1033" t="str">
        <f>IF(ISERROR((AA39/AB39-1)*100),"n/a",(AA39/AB39-1)*100)</f>
        <v>n/a</v>
      </c>
      <c r="BA39" s="1033">
        <f>AVERAGE(AD39:AZ39)</f>
        <v>22.882771164021165</v>
      </c>
      <c r="BB39" s="1033">
        <f>STDEV(AD39:AZ39)</f>
        <v>7.856909381941688</v>
      </c>
    </row>
    <row r="40" spans="1:54" ht="11.25" customHeight="1" x14ac:dyDescent="0.2">
      <c r="A40" s="540" t="s">
        <v>4391</v>
      </c>
      <c r="B40" s="817" t="s">
        <v>4389</v>
      </c>
      <c r="C40" s="581">
        <v>1.2</v>
      </c>
      <c r="D40" s="581">
        <v>0.88</v>
      </c>
      <c r="E40" s="581">
        <v>0.76</v>
      </c>
      <c r="F40" s="581">
        <v>0.68</v>
      </c>
      <c r="G40" s="460">
        <v>0.56000000000000005</v>
      </c>
      <c r="H40" s="586">
        <v>0.4</v>
      </c>
      <c r="I40" s="581">
        <v>0.16</v>
      </c>
      <c r="J40" s="498">
        <v>0</v>
      </c>
      <c r="K40" s="498">
        <v>0</v>
      </c>
      <c r="L40" s="498">
        <v>0</v>
      </c>
      <c r="M40" s="483"/>
      <c r="N40" s="498">
        <v>0</v>
      </c>
      <c r="O40" s="501">
        <v>0</v>
      </c>
      <c r="P40" s="483"/>
      <c r="Q40" s="501">
        <v>0</v>
      </c>
      <c r="R40" s="539">
        <v>0</v>
      </c>
      <c r="S40" s="499">
        <v>0</v>
      </c>
      <c r="T40" s="499">
        <v>0</v>
      </c>
      <c r="U40" s="499">
        <v>0</v>
      </c>
      <c r="V40" s="499">
        <v>0</v>
      </c>
      <c r="W40" s="499">
        <v>0</v>
      </c>
      <c r="X40" s="499">
        <v>0</v>
      </c>
      <c r="Y40" s="499">
        <v>0</v>
      </c>
      <c r="Z40" s="499">
        <v>0</v>
      </c>
      <c r="AA40" s="499">
        <v>0</v>
      </c>
      <c r="AB40" s="499">
        <v>0</v>
      </c>
      <c r="AC40" s="584">
        <f>SUM(C40:AB40)</f>
        <v>4.6400000000000006</v>
      </c>
      <c r="AD40" s="1033">
        <f>IF(ISERROR((C40/D40-1)*100),"n/a",(C40/D40-1)*100)</f>
        <v>36.363636363636353</v>
      </c>
      <c r="AE40" s="1033">
        <f>IF(ISERROR((D40/E40-1)*100),"n/a",(D40/E40-1)*100)</f>
        <v>15.789473684210531</v>
      </c>
      <c r="AF40" s="1033">
        <f>IF(ISERROR((E40/F40-1)*100),"n/a",(E40/F40-1)*100)</f>
        <v>11.764705882352944</v>
      </c>
      <c r="AG40" s="1033">
        <f>IF(ISERROR((F40/G40-1)*100),"n/a",(F40/G40-1)*100)</f>
        <v>21.42857142857142</v>
      </c>
      <c r="AH40" s="1033">
        <f>IF(ISERROR((G40/H40-1)*100),"n/a",(G40/H40-1)*100)</f>
        <v>40.000000000000014</v>
      </c>
      <c r="AI40" s="1033">
        <f>IF(ISERROR((H40/I40-1)*100),"n/a",(H40/I40-1)*100)</f>
        <v>150</v>
      </c>
      <c r="AJ40" s="1033" t="str">
        <f>IF(ISERROR((I40/J40-1)*100),"n/a",(I40/J40-1)*100)</f>
        <v>n/a</v>
      </c>
      <c r="AK40" s="1033" t="str">
        <f>IF(ISERROR((J40/K40-1)*100),"n/a",(J40/K40-1)*100)</f>
        <v>n/a</v>
      </c>
      <c r="AL40" s="1033" t="str">
        <f>IF(ISERROR((K40/L40-1)*100),"n/a",(K40/L40-1)*100)</f>
        <v>n/a</v>
      </c>
      <c r="AM40" s="1033" t="str">
        <f>IF(ISERROR((L40/N40-1)*100),"n/a",(L40/N40-1)*100)</f>
        <v>n/a</v>
      </c>
      <c r="AN40" s="1033" t="str">
        <f>IF(ISERROR((N40/O40-1)*100),"n/a",(N40/O40-1)*100)</f>
        <v>n/a</v>
      </c>
      <c r="AO40" s="1033" t="str">
        <f>IF(ISERROR((O40/Q40-1)*100),"n/a",(O40/Q40-1)*100)</f>
        <v>n/a</v>
      </c>
      <c r="AP40" s="1033" t="str">
        <f>IF(ISERROR((Q40/R40-1)*100),"n/a",(Q40/R40-1)*100)</f>
        <v>n/a</v>
      </c>
      <c r="AQ40" s="1033" t="str">
        <f>IF(ISERROR((R40/S40-1)*100),"n/a",(R40/S40-1)*100)</f>
        <v>n/a</v>
      </c>
      <c r="AR40" s="1033" t="str">
        <f>IF(ISERROR((S40/T40-1)*100),"n/a",(S40/T40-1)*100)</f>
        <v>n/a</v>
      </c>
      <c r="AS40" s="1033" t="str">
        <f>IF(ISERROR((T40/U40-1)*100),"n/a",(T40/U40-1)*100)</f>
        <v>n/a</v>
      </c>
      <c r="AT40" s="1033" t="str">
        <f>IF(ISERROR((U40/V40-1)*100),"n/a",(U40/V40-1)*100)</f>
        <v>n/a</v>
      </c>
      <c r="AU40" s="1033" t="str">
        <f>IF(ISERROR((V40/W40-1)*100),"n/a",(V40/W40-1)*100)</f>
        <v>n/a</v>
      </c>
      <c r="AV40" s="1033" t="str">
        <f>IF(ISERROR((W40/X40-1)*100),"n/a",(W40/X40-1)*100)</f>
        <v>n/a</v>
      </c>
      <c r="AW40" s="1033" t="str">
        <f>IF(ISERROR((X40/Y40-1)*100),"n/a",(X40/Y40-1)*100)</f>
        <v>n/a</v>
      </c>
      <c r="AX40" s="1033" t="str">
        <f>IF(ISERROR((Y40/Z40-1)*100),"n/a",(Y40/Z40-1)*100)</f>
        <v>n/a</v>
      </c>
      <c r="AY40" s="1033" t="str">
        <f>IF(ISERROR((Z40/AA40-1)*100),"n/a",(Z40/AA40-1)*100)</f>
        <v>n/a</v>
      </c>
      <c r="AZ40" s="1033" t="str">
        <f>IF(ISERROR((AA40/AB40-1)*100),"n/a",(AA40/AB40-1)*100)</f>
        <v>n/a</v>
      </c>
      <c r="BA40" s="1033">
        <f>AVERAGE(AD40:AZ40)</f>
        <v>45.891064559795211</v>
      </c>
      <c r="BB40" s="1033">
        <f>STDEV(AD40:AZ40)</f>
        <v>52.217381527976023</v>
      </c>
    </row>
    <row r="41" spans="1:54" ht="11.25" customHeight="1" x14ac:dyDescent="0.2">
      <c r="A41" s="540" t="s">
        <v>4501</v>
      </c>
      <c r="B41" s="817" t="s">
        <v>4489</v>
      </c>
      <c r="C41" s="581">
        <v>0.68</v>
      </c>
      <c r="D41" s="581">
        <v>0.62</v>
      </c>
      <c r="E41" s="581">
        <v>0.6</v>
      </c>
      <c r="F41" s="581">
        <v>0.56000000000000005</v>
      </c>
      <c r="G41" s="460">
        <v>0.51</v>
      </c>
      <c r="H41" s="584">
        <v>0.47</v>
      </c>
      <c r="I41" s="581">
        <v>0.44</v>
      </c>
      <c r="J41" s="581">
        <v>0.41000000000000003</v>
      </c>
      <c r="K41" s="581">
        <v>0.37000000000000005</v>
      </c>
      <c r="L41" s="581">
        <v>0.33333333333333331</v>
      </c>
      <c r="M41" s="460"/>
      <c r="N41" s="581">
        <v>0.31</v>
      </c>
      <c r="O41" s="459">
        <v>0.29333333333333333</v>
      </c>
      <c r="P41" s="460"/>
      <c r="Q41" s="459">
        <v>0.28999999999999998</v>
      </c>
      <c r="R41" s="489">
        <v>0.27999999999999997</v>
      </c>
      <c r="S41" s="587">
        <v>0.25</v>
      </c>
      <c r="T41" s="587">
        <v>0.23166666666666666</v>
      </c>
      <c r="U41" s="587">
        <v>0.20666666666666667</v>
      </c>
      <c r="V41" s="587">
        <v>0.18833333333333335</v>
      </c>
      <c r="W41" s="587">
        <v>0.17166666666666666</v>
      </c>
      <c r="X41" s="587">
        <v>0.15333333333333332</v>
      </c>
      <c r="Y41" s="587">
        <v>0.13999999999999999</v>
      </c>
      <c r="Z41" s="587">
        <v>0.12666666666666668</v>
      </c>
      <c r="AA41" s="587">
        <v>0.11166666666666666</v>
      </c>
      <c r="AB41" s="587">
        <v>9.9999999999999992E-2</v>
      </c>
      <c r="AC41" s="584">
        <f>SUM(C41:AB41)</f>
        <v>7.8466666666666649</v>
      </c>
      <c r="AD41" s="1033">
        <f>IF(ISERROR((C41/D41-1)*100),"n/a",(C41/D41-1)*100)</f>
        <v>9.6774193548387224</v>
      </c>
      <c r="AE41" s="1033">
        <f>IF(ISERROR((D41/E41-1)*100),"n/a",(D41/E41-1)*100)</f>
        <v>3.3333333333333437</v>
      </c>
      <c r="AF41" s="1033">
        <f>IF(ISERROR((E41/F41-1)*100),"n/a",(E41/F41-1)*100)</f>
        <v>7.1428571428571397</v>
      </c>
      <c r="AG41" s="1033">
        <f>IF(ISERROR((F41/G41-1)*100),"n/a",(F41/G41-1)*100)</f>
        <v>9.8039215686274606</v>
      </c>
      <c r="AH41" s="1033">
        <f>IF(ISERROR((G41/H41-1)*100),"n/a",(G41/H41-1)*100)</f>
        <v>8.5106382978723527</v>
      </c>
      <c r="AI41" s="1033">
        <f>IF(ISERROR((H41/I41-1)*100),"n/a",(H41/I41-1)*100)</f>
        <v>6.8181818181818121</v>
      </c>
      <c r="AJ41" s="1033">
        <f>IF(ISERROR((I41/J41-1)*100),"n/a",(I41/J41-1)*100)</f>
        <v>7.3170731707316916</v>
      </c>
      <c r="AK41" s="1033">
        <f>IF(ISERROR((J41/K41-1)*100),"n/a",(J41/K41-1)*100)</f>
        <v>10.810810810810811</v>
      </c>
      <c r="AL41" s="1033">
        <f>IF(ISERROR((K41/L41-1)*100),"n/a",(K41/L41-1)*100)</f>
        <v>11.000000000000032</v>
      </c>
      <c r="AM41" s="1033">
        <f>IF(ISERROR((L41/N41-1)*100),"n/a",(L41/N41-1)*100)</f>
        <v>7.5268817204301008</v>
      </c>
      <c r="AN41" s="1033">
        <f>IF(ISERROR((N41/O41-1)*100),"n/a",(N41/O41-1)*100)</f>
        <v>5.6818181818181879</v>
      </c>
      <c r="AO41" s="1033">
        <f>IF(ISERROR((O41/Q41-1)*100),"n/a",(O41/Q41-1)*100)</f>
        <v>1.1494252873563315</v>
      </c>
      <c r="AP41" s="1033">
        <f>IF(ISERROR((Q41/R41-1)*100),"n/a",(Q41/R41-1)*100)</f>
        <v>3.5714285714285809</v>
      </c>
      <c r="AQ41" s="1033">
        <f>IF(ISERROR((R41/S41-1)*100),"n/a",(R41/S41-1)*100)</f>
        <v>11.999999999999989</v>
      </c>
      <c r="AR41" s="1033">
        <f>IF(ISERROR((S41/T41-1)*100),"n/a",(S41/T41-1)*100)</f>
        <v>7.9136690647481966</v>
      </c>
      <c r="AS41" s="1033">
        <f>IF(ISERROR((T41/U41-1)*100),"n/a",(T41/U41-1)*100)</f>
        <v>12.096774193548377</v>
      </c>
      <c r="AT41" s="1033">
        <f>IF(ISERROR((U41/V41-1)*100),"n/a",(U41/V41-1)*100)</f>
        <v>9.7345132743362761</v>
      </c>
      <c r="AU41" s="1033">
        <f>IF(ISERROR((V41/W41-1)*100),"n/a",(V41/W41-1)*100)</f>
        <v>9.7087378640776869</v>
      </c>
      <c r="AV41" s="1033">
        <f>IF(ISERROR((W41/X41-1)*100),"n/a",(W41/X41-1)*100)</f>
        <v>11.956521739130444</v>
      </c>
      <c r="AW41" s="1033">
        <f>IF(ISERROR((X41/Y41-1)*100),"n/a",(X41/Y41-1)*100)</f>
        <v>9.5238095238095344</v>
      </c>
      <c r="AX41" s="1033">
        <f>IF(ISERROR((Y41/Z41-1)*100),"n/a",(Y41/Z41-1)*100)</f>
        <v>10.526315789473673</v>
      </c>
      <c r="AY41" s="1033">
        <f>IF(ISERROR((Z41/AA41-1)*100),"n/a",(Z41/AA41-1)*100)</f>
        <v>13.432835820895539</v>
      </c>
      <c r="AZ41" s="1033">
        <f>IF(ISERROR((AA41/AB41-1)*100),"n/a",(AA41/AB41-1)*100)</f>
        <v>11.66666666666667</v>
      </c>
      <c r="BA41" s="1033">
        <f>AVERAGE(AD41:AZ41)</f>
        <v>8.734940573694475</v>
      </c>
      <c r="BB41" s="1033">
        <f>STDEV(AD41:AZ41)</f>
        <v>3.1141897180961422</v>
      </c>
    </row>
    <row r="42" spans="1:54" ht="11.25" customHeight="1" x14ac:dyDescent="0.2">
      <c r="A42" s="540" t="s">
        <v>5281</v>
      </c>
      <c r="B42" s="817" t="s">
        <v>1861</v>
      </c>
      <c r="C42" s="581">
        <v>1.02</v>
      </c>
      <c r="D42" s="581">
        <v>0.94</v>
      </c>
      <c r="E42" s="581">
        <v>0.87</v>
      </c>
      <c r="F42" s="581">
        <v>0.83000000000000007</v>
      </c>
      <c r="G42" s="460">
        <v>0.70000000000000007</v>
      </c>
      <c r="H42" s="484">
        <v>0.4</v>
      </c>
      <c r="I42" s="498">
        <v>0.4</v>
      </c>
      <c r="J42" s="498">
        <v>0.4</v>
      </c>
      <c r="K42" s="581">
        <v>0.4</v>
      </c>
      <c r="L42" s="581">
        <v>0.39</v>
      </c>
      <c r="M42" s="460"/>
      <c r="N42" s="581">
        <v>0.35000000000000003</v>
      </c>
      <c r="O42" s="459">
        <v>0.31</v>
      </c>
      <c r="P42" s="460"/>
      <c r="Q42" s="459">
        <v>0.27</v>
      </c>
      <c r="R42" s="539">
        <v>0.24</v>
      </c>
      <c r="S42" s="587">
        <v>0.24</v>
      </c>
      <c r="T42" s="587">
        <v>0.22999999999999998</v>
      </c>
      <c r="U42" s="587">
        <v>0.18000000000000002</v>
      </c>
      <c r="V42" s="587">
        <v>0.09</v>
      </c>
      <c r="W42" s="499">
        <v>0</v>
      </c>
      <c r="X42" s="499">
        <v>0</v>
      </c>
      <c r="Y42" s="499">
        <v>0</v>
      </c>
      <c r="Z42" s="499">
        <v>0</v>
      </c>
      <c r="AA42" s="499">
        <v>0</v>
      </c>
      <c r="AB42" s="499">
        <v>0</v>
      </c>
      <c r="AC42" s="584">
        <f>SUM(C42:AB42)</f>
        <v>8.2600000000000016</v>
      </c>
      <c r="AD42" s="1033">
        <f>IF(ISERROR((C42/D42-1)*100),"n/a",(C42/D42-1)*100)</f>
        <v>8.5106382978723527</v>
      </c>
      <c r="AE42" s="1033">
        <f>IF(ISERROR((D42/E42-1)*100),"n/a",(D42/E42-1)*100)</f>
        <v>8.045977011494255</v>
      </c>
      <c r="AF42" s="1033">
        <f>IF(ISERROR((E42/F42-1)*100),"n/a",(E42/F42-1)*100)</f>
        <v>4.8192771084337283</v>
      </c>
      <c r="AG42" s="1033">
        <f>IF(ISERROR((F42/G42-1)*100),"n/a",(F42/G42-1)*100)</f>
        <v>18.571428571428573</v>
      </c>
      <c r="AH42" s="1033">
        <f>IF(ISERROR((G42/H42-1)*100),"n/a",(G42/H42-1)*100)</f>
        <v>75</v>
      </c>
      <c r="AI42" s="1033">
        <f>IF(ISERROR((H42/I42-1)*100),"n/a",(H42/I42-1)*100)</f>
        <v>0</v>
      </c>
      <c r="AJ42" s="1033">
        <f>IF(ISERROR((I42/J42-1)*100),"n/a",(I42/J42-1)*100)</f>
        <v>0</v>
      </c>
      <c r="AK42" s="1033">
        <f>IF(ISERROR((J42/K42-1)*100),"n/a",(J42/K42-1)*100)</f>
        <v>0</v>
      </c>
      <c r="AL42" s="1033">
        <f>IF(ISERROR((K42/L42-1)*100),"n/a",(K42/L42-1)*100)</f>
        <v>2.5641025641025772</v>
      </c>
      <c r="AM42" s="1033">
        <f>IF(ISERROR((L42/N42-1)*100),"n/a",(L42/N42-1)*100)</f>
        <v>11.428571428571432</v>
      </c>
      <c r="AN42" s="1033">
        <f>IF(ISERROR((N42/O42-1)*100),"n/a",(N42/O42-1)*100)</f>
        <v>12.903225806451623</v>
      </c>
      <c r="AO42" s="1033">
        <f>IF(ISERROR((O42/Q42-1)*100),"n/a",(O42/Q42-1)*100)</f>
        <v>14.814814814814813</v>
      </c>
      <c r="AP42" s="1033">
        <f>IF(ISERROR((Q42/R42-1)*100),"n/a",(Q42/R42-1)*100)</f>
        <v>12.500000000000021</v>
      </c>
      <c r="AQ42" s="1033">
        <f>IF(ISERROR((R42/S42-1)*100),"n/a",(R42/S42-1)*100)</f>
        <v>0</v>
      </c>
      <c r="AR42" s="1033">
        <f>IF(ISERROR((S42/T42-1)*100),"n/a",(S42/T42-1)*100)</f>
        <v>4.3478260869565188</v>
      </c>
      <c r="AS42" s="1033">
        <f>IF(ISERROR((T42/U42-1)*100),"n/a",(T42/U42-1)*100)</f>
        <v>27.777777777777747</v>
      </c>
      <c r="AT42" s="1033">
        <f>IF(ISERROR((U42/V42-1)*100),"n/a",(U42/V42-1)*100)</f>
        <v>100.00000000000004</v>
      </c>
      <c r="AU42" s="1033" t="str">
        <f>IF(ISERROR((V42/W42-1)*100),"n/a",(V42/W42-1)*100)</f>
        <v>n/a</v>
      </c>
      <c r="AV42" s="1033" t="str">
        <f>IF(ISERROR((W42/X42-1)*100),"n/a",(W42/X42-1)*100)</f>
        <v>n/a</v>
      </c>
      <c r="AW42" s="1033" t="str">
        <f>IF(ISERROR((X42/Y42-1)*100),"n/a",(X42/Y42-1)*100)</f>
        <v>n/a</v>
      </c>
      <c r="AX42" s="1033" t="str">
        <f>IF(ISERROR((Y42/Z42-1)*100),"n/a",(Y42/Z42-1)*100)</f>
        <v>n/a</v>
      </c>
      <c r="AY42" s="1033" t="str">
        <f>IF(ISERROR((Z42/AA42-1)*100),"n/a",(Z42/AA42-1)*100)</f>
        <v>n/a</v>
      </c>
      <c r="AZ42" s="1033" t="str">
        <f>IF(ISERROR((AA42/AB42-1)*100),"n/a",(AA42/AB42-1)*100)</f>
        <v>n/a</v>
      </c>
      <c r="BA42" s="1033">
        <f>AVERAGE(AD42:AZ42)</f>
        <v>17.722567027523748</v>
      </c>
      <c r="BB42" s="1033">
        <f>STDEV(AD42:AZ42)</f>
        <v>27.681999992766958</v>
      </c>
    </row>
    <row r="43" spans="1:54" ht="11.25" customHeight="1" x14ac:dyDescent="0.2">
      <c r="A43" s="479" t="s">
        <v>892</v>
      </c>
      <c r="B43" s="468" t="s">
        <v>893</v>
      </c>
      <c r="C43" s="581">
        <v>7.76</v>
      </c>
      <c r="D43" s="581">
        <v>7.04</v>
      </c>
      <c r="E43" s="581">
        <v>6.4</v>
      </c>
      <c r="F43" s="581">
        <v>5.8</v>
      </c>
      <c r="G43" s="460">
        <v>5.28</v>
      </c>
      <c r="H43" s="478">
        <v>4.5999999999999996</v>
      </c>
      <c r="I43" s="581">
        <v>4</v>
      </c>
      <c r="J43" s="581">
        <v>3.16</v>
      </c>
      <c r="K43" s="581">
        <v>2.44</v>
      </c>
      <c r="L43" s="581">
        <v>1.88</v>
      </c>
      <c r="M43" s="884"/>
      <c r="N43" s="581">
        <v>1.44</v>
      </c>
      <c r="O43" s="459">
        <v>0.56000000000000005</v>
      </c>
      <c r="P43" s="884"/>
      <c r="Q43" s="464">
        <v>0</v>
      </c>
      <c r="R43" s="583">
        <v>0</v>
      </c>
      <c r="S43" s="583">
        <v>0</v>
      </c>
      <c r="T43" s="583">
        <v>0</v>
      </c>
      <c r="U43" s="583">
        <v>0</v>
      </c>
      <c r="V43" s="583">
        <v>0</v>
      </c>
      <c r="W43" s="583">
        <v>0</v>
      </c>
      <c r="X43" s="583">
        <v>0</v>
      </c>
      <c r="Y43" s="583">
        <v>0</v>
      </c>
      <c r="Z43" s="583">
        <v>0</v>
      </c>
      <c r="AA43" s="583">
        <v>0</v>
      </c>
      <c r="AB43" s="583">
        <v>0</v>
      </c>
      <c r="AC43" s="584">
        <f>SUM(C43:AB43)</f>
        <v>50.360000000000007</v>
      </c>
      <c r="AD43" s="1033">
        <f>IF(ISERROR((C43/D43-1)*100),"n/a",(C43/D43-1)*100)</f>
        <v>10.22727272727273</v>
      </c>
      <c r="AE43" s="1033">
        <f>IF(ISERROR((D43/E43-1)*100),"n/a",(D43/E43-1)*100)</f>
        <v>9.9999999999999858</v>
      </c>
      <c r="AF43" s="1033">
        <f>IF(ISERROR((E43/F43-1)*100),"n/a",(E43/F43-1)*100)</f>
        <v>10.344827586206895</v>
      </c>
      <c r="AG43" s="1033">
        <f>IF(ISERROR((F43/G43-1)*100),"n/a",(F43/G43-1)*100)</f>
        <v>9.8484848484848406</v>
      </c>
      <c r="AH43" s="1033">
        <f>IF(ISERROR((G43/H43-1)*100),"n/a",(G43/H43-1)*100)</f>
        <v>14.782608695652177</v>
      </c>
      <c r="AI43" s="1033">
        <f>IF(ISERROR((H43/I43-1)*100),"n/a",(H43/I43-1)*100)</f>
        <v>14.999999999999991</v>
      </c>
      <c r="AJ43" s="1033">
        <f>IF(ISERROR((I43/J43-1)*100),"n/a",(I43/J43-1)*100)</f>
        <v>26.582278481012644</v>
      </c>
      <c r="AK43" s="1033">
        <f>IF(ISERROR((J43/K43-1)*100),"n/a",(J43/K43-1)*100)</f>
        <v>29.508196721311485</v>
      </c>
      <c r="AL43" s="1033">
        <f>IF(ISERROR((K43/L43-1)*100),"n/a",(K43/L43-1)*100)</f>
        <v>29.787234042553191</v>
      </c>
      <c r="AM43" s="1033">
        <f>IF(ISERROR((L43/N43-1)*100),"n/a",(L43/N43-1)*100)</f>
        <v>30.555555555555557</v>
      </c>
      <c r="AN43" s="1033">
        <f>IF(ISERROR((N43/O43-1)*100),"n/a",(N43/O43-1)*100)</f>
        <v>157.14285714285711</v>
      </c>
      <c r="AO43" s="1033" t="str">
        <f>IF(ISERROR((O43/Q43-1)*100),"n/a",(O43/Q43-1)*100)</f>
        <v>n/a</v>
      </c>
      <c r="AP43" s="1033" t="str">
        <f>IF(ISERROR((Q43/R43-1)*100),"n/a",(Q43/R43-1)*100)</f>
        <v>n/a</v>
      </c>
      <c r="AQ43" s="1033" t="str">
        <f>IF(ISERROR((R43/S43-1)*100),"n/a",(R43/S43-1)*100)</f>
        <v>n/a</v>
      </c>
      <c r="AR43" s="1033" t="str">
        <f>IF(ISERROR((S43/T43-1)*100),"n/a",(S43/T43-1)*100)</f>
        <v>n/a</v>
      </c>
      <c r="AS43" s="1033" t="str">
        <f>IF(ISERROR((T43/U43-1)*100),"n/a",(T43/U43-1)*100)</f>
        <v>n/a</v>
      </c>
      <c r="AT43" s="1033" t="str">
        <f>IF(ISERROR((U43/V43-1)*100),"n/a",(U43/V43-1)*100)</f>
        <v>n/a</v>
      </c>
      <c r="AU43" s="1033" t="str">
        <f>IF(ISERROR((V43/W43-1)*100),"n/a",(V43/W43-1)*100)</f>
        <v>n/a</v>
      </c>
      <c r="AV43" s="1033" t="str">
        <f>IF(ISERROR((W43/X43-1)*100),"n/a",(W43/X43-1)*100)</f>
        <v>n/a</v>
      </c>
      <c r="AW43" s="1033" t="str">
        <f>IF(ISERROR((X43/Y43-1)*100),"n/a",(X43/Y43-1)*100)</f>
        <v>n/a</v>
      </c>
      <c r="AX43" s="1033" t="str">
        <f>IF(ISERROR((Y43/Z43-1)*100),"n/a",(Y43/Z43-1)*100)</f>
        <v>n/a</v>
      </c>
      <c r="AY43" s="1033" t="str">
        <f>IF(ISERROR((Z43/AA43-1)*100),"n/a",(Z43/AA43-1)*100)</f>
        <v>n/a</v>
      </c>
      <c r="AZ43" s="1033" t="str">
        <f>IF(ISERROR((AA43/AB43-1)*100),"n/a",(AA43/AB43-1)*100)</f>
        <v>n/a</v>
      </c>
      <c r="BA43" s="1033">
        <f>AVERAGE(AD43:AZ43)</f>
        <v>31.252665072809691</v>
      </c>
      <c r="BB43" s="1033">
        <f>STDEV(AD43:AZ43)</f>
        <v>42.66176386932586</v>
      </c>
    </row>
    <row r="44" spans="1:54" ht="11.25" customHeight="1" x14ac:dyDescent="0.2">
      <c r="A44" s="791" t="s">
        <v>4377</v>
      </c>
      <c r="B44" s="817" t="s">
        <v>4350</v>
      </c>
      <c r="C44" s="581">
        <v>1.1399999999999999</v>
      </c>
      <c r="D44" s="581">
        <v>1.0900000000000001</v>
      </c>
      <c r="E44" s="581">
        <v>1.08</v>
      </c>
      <c r="F44" s="460">
        <v>1.04</v>
      </c>
      <c r="G44" s="460">
        <v>1</v>
      </c>
      <c r="H44" s="584">
        <v>0.97</v>
      </c>
      <c r="I44" s="460">
        <v>0.96</v>
      </c>
      <c r="J44" s="460">
        <v>0.92999999999999994</v>
      </c>
      <c r="K44" s="483">
        <v>0.92</v>
      </c>
      <c r="L44" s="483">
        <v>0.92</v>
      </c>
      <c r="M44" s="483"/>
      <c r="N44" s="483">
        <v>0.92</v>
      </c>
      <c r="O44" s="480">
        <v>0.92</v>
      </c>
      <c r="P44" s="483"/>
      <c r="Q44" s="480">
        <v>0.92</v>
      </c>
      <c r="R44" s="978">
        <v>0.92</v>
      </c>
      <c r="S44" s="944">
        <v>0.92</v>
      </c>
      <c r="T44" s="944">
        <v>0.91</v>
      </c>
      <c r="U44" s="944">
        <v>0.87</v>
      </c>
      <c r="V44" s="944">
        <v>0.83000000000000007</v>
      </c>
      <c r="W44" s="944">
        <v>0.79</v>
      </c>
      <c r="X44" s="944">
        <v>0.75</v>
      </c>
      <c r="Y44" s="944">
        <v>0.71000000000000008</v>
      </c>
      <c r="Z44" s="944">
        <v>0.66</v>
      </c>
      <c r="AA44" s="978">
        <v>0.58499999999999996</v>
      </c>
      <c r="AB44" s="944">
        <v>0.78</v>
      </c>
      <c r="AC44" s="584">
        <f>SUM(C44:AB44)</f>
        <v>21.535</v>
      </c>
      <c r="AD44" s="1033">
        <f>IF(ISERROR((C44/D44-1)*100),"n/a",(C44/D44-1)*100)</f>
        <v>4.5871559633027248</v>
      </c>
      <c r="AE44" s="1033">
        <f>IF(ISERROR((D44/E44-1)*100),"n/a",(D44/E44-1)*100)</f>
        <v>0.92592592592593004</v>
      </c>
      <c r="AF44" s="1033">
        <f>IF(ISERROR((E44/F44-1)*100),"n/a",(E44/F44-1)*100)</f>
        <v>3.8461538461538547</v>
      </c>
      <c r="AG44" s="1033">
        <f>IF(ISERROR((F44/G44-1)*100),"n/a",(F44/G44-1)*100)</f>
        <v>4.0000000000000036</v>
      </c>
      <c r="AH44" s="1033">
        <f>IF(ISERROR((G44/H44-1)*100),"n/a",(G44/H44-1)*100)</f>
        <v>3.0927835051546504</v>
      </c>
      <c r="AI44" s="1033">
        <f>IF(ISERROR((H44/I44-1)*100),"n/a",(H44/I44-1)*100)</f>
        <v>1.0416666666666741</v>
      </c>
      <c r="AJ44" s="1033">
        <f>IF(ISERROR((I44/J44-1)*100),"n/a",(I44/J44-1)*100)</f>
        <v>3.2258064516129004</v>
      </c>
      <c r="AK44" s="1033">
        <f>IF(ISERROR((J44/K44-1)*100),"n/a",(J44/K44-1)*100)</f>
        <v>1.0869565217391131</v>
      </c>
      <c r="AL44" s="1033">
        <f>IF(ISERROR((K44/L44-1)*100),"n/a",(K44/L44-1)*100)</f>
        <v>0</v>
      </c>
      <c r="AM44" s="1033">
        <f>IF(ISERROR((L44/N44-1)*100),"n/a",(L44/N44-1)*100)</f>
        <v>0</v>
      </c>
      <c r="AN44" s="1033">
        <f>IF(ISERROR((N44/O44-1)*100),"n/a",(N44/O44-1)*100)</f>
        <v>0</v>
      </c>
      <c r="AO44" s="1033">
        <f>IF(ISERROR((O44/Q44-1)*100),"n/a",(O44/Q44-1)*100)</f>
        <v>0</v>
      </c>
      <c r="AP44" s="1033">
        <f>IF(ISERROR((Q44/R44-1)*100),"n/a",(Q44/R44-1)*100)</f>
        <v>0</v>
      </c>
      <c r="AQ44" s="1033">
        <f>IF(ISERROR((R44/S44-1)*100),"n/a",(R44/S44-1)*100)</f>
        <v>0</v>
      </c>
      <c r="AR44" s="1033">
        <f>IF(ISERROR((S44/T44-1)*100),"n/a",(S44/T44-1)*100)</f>
        <v>1.098901098901095</v>
      </c>
      <c r="AS44" s="1033">
        <f>IF(ISERROR((T44/U44-1)*100),"n/a",(T44/U44-1)*100)</f>
        <v>4.5977011494252817</v>
      </c>
      <c r="AT44" s="1033">
        <f>IF(ISERROR((U44/V44-1)*100),"n/a",(U44/V44-1)*100)</f>
        <v>4.8192771084337283</v>
      </c>
      <c r="AU44" s="1033">
        <f>IF(ISERROR((V44/W44-1)*100),"n/a",(V44/W44-1)*100)</f>
        <v>5.0632911392405111</v>
      </c>
      <c r="AV44" s="1033">
        <f>IF(ISERROR((W44/X44-1)*100),"n/a",(W44/X44-1)*100)</f>
        <v>5.3333333333333455</v>
      </c>
      <c r="AW44" s="1033">
        <f>IF(ISERROR((X44/Y44-1)*100),"n/a",(X44/Y44-1)*100)</f>
        <v>5.6338028169014009</v>
      </c>
      <c r="AX44" s="1033">
        <f>IF(ISERROR((Y44/Z44-1)*100),"n/a",(Y44/Z44-1)*100)</f>
        <v>7.5757575757575912</v>
      </c>
      <c r="AY44" s="1033">
        <f>IF(ISERROR((Z44/AA44-1)*100),"n/a",(Z44/AA44-1)*100)</f>
        <v>12.820512820512842</v>
      </c>
      <c r="AZ44" s="1033">
        <f>IF(ISERROR((AA44/AB44-1)*100),"n/a",(AA44/AB44-1)*100)</f>
        <v>-25.000000000000011</v>
      </c>
      <c r="BA44" s="1033">
        <f>AVERAGE(AD44:AZ44)</f>
        <v>1.9021315618722452</v>
      </c>
      <c r="BB44" s="1033">
        <f>STDEV(AD44:AZ44)</f>
        <v>6.6396335297055309</v>
      </c>
    </row>
    <row r="45" spans="1:54" ht="11.25" customHeight="1" x14ac:dyDescent="0.2">
      <c r="A45" s="818" t="s">
        <v>410</v>
      </c>
      <c r="B45" s="817" t="s">
        <v>411</v>
      </c>
      <c r="C45" s="581">
        <v>4.88</v>
      </c>
      <c r="D45" s="581">
        <v>4.43</v>
      </c>
      <c r="E45" s="581">
        <v>4.09</v>
      </c>
      <c r="F45" s="581">
        <v>3.81</v>
      </c>
      <c r="G45" s="460">
        <v>3.53</v>
      </c>
      <c r="H45" s="584">
        <v>3.2399999999999998</v>
      </c>
      <c r="I45" s="581">
        <v>2.92</v>
      </c>
      <c r="J45" s="581">
        <v>2.59</v>
      </c>
      <c r="K45" s="581">
        <v>2.2599999999999998</v>
      </c>
      <c r="L45" s="581">
        <v>2.0099999999999998</v>
      </c>
      <c r="M45" s="884"/>
      <c r="N45" s="581">
        <v>1.43</v>
      </c>
      <c r="O45" s="459">
        <v>0.87</v>
      </c>
      <c r="P45" s="884"/>
      <c r="Q45" s="586">
        <v>0.71</v>
      </c>
      <c r="R45" s="583">
        <v>0.68</v>
      </c>
      <c r="S45" s="587">
        <v>0.66</v>
      </c>
      <c r="T45" s="587">
        <v>0.56000000000000005</v>
      </c>
      <c r="U45" s="583">
        <v>0.44</v>
      </c>
      <c r="V45" s="587">
        <v>0.11</v>
      </c>
      <c r="W45" s="583">
        <v>0</v>
      </c>
      <c r="X45" s="583">
        <v>0</v>
      </c>
      <c r="Y45" s="583">
        <v>0</v>
      </c>
      <c r="Z45" s="583">
        <v>0</v>
      </c>
      <c r="AA45" s="583">
        <v>0</v>
      </c>
      <c r="AB45" s="583">
        <v>0</v>
      </c>
      <c r="AC45" s="584">
        <f>SUM(C45:AB45)</f>
        <v>39.219999999999992</v>
      </c>
      <c r="AD45" s="1033">
        <f>IF(ISERROR((C45/D45-1)*100),"n/a",(C45/D45-1)*100)</f>
        <v>10.158013544018063</v>
      </c>
      <c r="AE45" s="1033">
        <f>IF(ISERROR((D45/E45-1)*100),"n/a",(D45/E45-1)*100)</f>
        <v>8.312958435207829</v>
      </c>
      <c r="AF45" s="1033">
        <f>IF(ISERROR((E45/F45-1)*100),"n/a",(E45/F45-1)*100)</f>
        <v>7.3490813648293907</v>
      </c>
      <c r="AG45" s="1033">
        <f>IF(ISERROR((F45/G45-1)*100),"n/a",(F45/G45-1)*100)</f>
        <v>7.932011331444766</v>
      </c>
      <c r="AH45" s="1033">
        <f>IF(ISERROR((G45/H45-1)*100),"n/a",(G45/H45-1)*100)</f>
        <v>8.9506172839506135</v>
      </c>
      <c r="AI45" s="1033">
        <f>IF(ISERROR((H45/I45-1)*100),"n/a",(H45/I45-1)*100)</f>
        <v>10.95890410958904</v>
      </c>
      <c r="AJ45" s="1033">
        <f>IF(ISERROR((I45/J45-1)*100),"n/a",(I45/J45-1)*100)</f>
        <v>12.741312741312738</v>
      </c>
      <c r="AK45" s="1033">
        <f>IF(ISERROR((J45/K45-1)*100),"n/a",(J45/K45-1)*100)</f>
        <v>14.601769911504437</v>
      </c>
      <c r="AL45" s="1033">
        <f>IF(ISERROR((K45/L45-1)*100),"n/a",(K45/L45-1)*100)</f>
        <v>12.437810945273631</v>
      </c>
      <c r="AM45" s="1033">
        <f>IF(ISERROR((L45/N45-1)*100),"n/a",(L45/N45-1)*100)</f>
        <v>40.559440559440539</v>
      </c>
      <c r="AN45" s="1033">
        <f>IF(ISERROR((N45/O45-1)*100),"n/a",(N45/O45-1)*100)</f>
        <v>64.367816091954012</v>
      </c>
      <c r="AO45" s="1033">
        <f>IF(ISERROR((O45/Q45-1)*100),"n/a",(O45/Q45-1)*100)</f>
        <v>22.535211267605646</v>
      </c>
      <c r="AP45" s="1033">
        <f>IF(ISERROR((Q45/R45-1)*100),"n/a",(Q45/R45-1)*100)</f>
        <v>4.4117647058823373</v>
      </c>
      <c r="AQ45" s="1033">
        <f>IF(ISERROR((R45/S45-1)*100),"n/a",(R45/S45-1)*100)</f>
        <v>3.0303030303030276</v>
      </c>
      <c r="AR45" s="1033">
        <f>IF(ISERROR((S45/T45-1)*100),"n/a",(S45/T45-1)*100)</f>
        <v>17.857142857142861</v>
      </c>
      <c r="AS45" s="1033">
        <f>IF(ISERROR((T45/U45-1)*100),"n/a",(T45/U45-1)*100)</f>
        <v>27.272727272727295</v>
      </c>
      <c r="AT45" s="1033">
        <f>IF(ISERROR((U45/V45-1)*100),"n/a",(U45/V45-1)*100)</f>
        <v>300</v>
      </c>
      <c r="AU45" s="1033" t="str">
        <f>IF(ISERROR((V45/W45-1)*100),"n/a",(V45/W45-1)*100)</f>
        <v>n/a</v>
      </c>
      <c r="AV45" s="1033" t="str">
        <f>IF(ISERROR((W45/X45-1)*100),"n/a",(W45/X45-1)*100)</f>
        <v>n/a</v>
      </c>
      <c r="AW45" s="1033" t="str">
        <f>IF(ISERROR((X45/Y45-1)*100),"n/a",(X45/Y45-1)*100)</f>
        <v>n/a</v>
      </c>
      <c r="AX45" s="1033" t="str">
        <f>IF(ISERROR((Y45/Z45-1)*100),"n/a",(Y45/Z45-1)*100)</f>
        <v>n/a</v>
      </c>
      <c r="AY45" s="1033" t="str">
        <f>IF(ISERROR((Z45/AA45-1)*100),"n/a",(Z45/AA45-1)*100)</f>
        <v>n/a</v>
      </c>
      <c r="AZ45" s="1033" t="str">
        <f>IF(ISERROR((AA45/AB45-1)*100),"n/a",(AA45/AB45-1)*100)</f>
        <v>n/a</v>
      </c>
      <c r="BA45" s="1033">
        <f>AVERAGE(AD45:AZ45)</f>
        <v>33.733934438363896</v>
      </c>
      <c r="BB45" s="1033">
        <f>STDEV(AD45:AZ45)</f>
        <v>70.29468907263643</v>
      </c>
    </row>
    <row r="46" spans="1:54" ht="11.25" customHeight="1" x14ac:dyDescent="0.2">
      <c r="A46" s="444" t="s">
        <v>888</v>
      </c>
      <c r="B46" s="802" t="s">
        <v>889</v>
      </c>
      <c r="C46" s="581">
        <v>1.24</v>
      </c>
      <c r="D46" s="581">
        <v>1.1599999999999999</v>
      </c>
      <c r="E46" s="581">
        <v>1.08</v>
      </c>
      <c r="F46" s="581">
        <v>1</v>
      </c>
      <c r="G46" s="460">
        <v>0.88</v>
      </c>
      <c r="H46" s="450">
        <v>0.8</v>
      </c>
      <c r="I46" s="581">
        <v>0.72</v>
      </c>
      <c r="J46" s="581">
        <v>0.6</v>
      </c>
      <c r="K46" s="581">
        <v>0.48</v>
      </c>
      <c r="L46" s="581">
        <v>0.32</v>
      </c>
      <c r="M46" s="884"/>
      <c r="N46" s="463">
        <v>0</v>
      </c>
      <c r="O46" s="585">
        <v>0</v>
      </c>
      <c r="P46" s="884"/>
      <c r="Q46" s="464">
        <v>0</v>
      </c>
      <c r="R46" s="583">
        <v>0</v>
      </c>
      <c r="S46" s="583">
        <v>0</v>
      </c>
      <c r="T46" s="583">
        <v>0</v>
      </c>
      <c r="U46" s="583">
        <v>0</v>
      </c>
      <c r="V46" s="583">
        <v>0</v>
      </c>
      <c r="W46" s="583">
        <v>0</v>
      </c>
      <c r="X46" s="583">
        <v>0</v>
      </c>
      <c r="Y46" s="583">
        <v>0</v>
      </c>
      <c r="Z46" s="583">
        <v>0</v>
      </c>
      <c r="AA46" s="583">
        <v>0</v>
      </c>
      <c r="AB46" s="583">
        <v>0</v>
      </c>
      <c r="AC46" s="584">
        <f>SUM(C46:AB46)</f>
        <v>8.2799999999999994</v>
      </c>
      <c r="AD46" s="1033">
        <f>IF(ISERROR((C46/D46-1)*100),"n/a",(C46/D46-1)*100)</f>
        <v>6.8965517241379448</v>
      </c>
      <c r="AE46" s="1033">
        <f>IF(ISERROR((D46/E46-1)*100),"n/a",(D46/E46-1)*100)</f>
        <v>7.4074074074073959</v>
      </c>
      <c r="AF46" s="1033">
        <f>IF(ISERROR((E46/F46-1)*100),"n/a",(E46/F46-1)*100)</f>
        <v>8.0000000000000071</v>
      </c>
      <c r="AG46" s="1033">
        <f>IF(ISERROR((F46/G46-1)*100),"n/a",(F46/G46-1)*100)</f>
        <v>13.636363636363647</v>
      </c>
      <c r="AH46" s="1033">
        <f>IF(ISERROR((G46/H46-1)*100),"n/a",(G46/H46-1)*100)</f>
        <v>9.9999999999999858</v>
      </c>
      <c r="AI46" s="1033">
        <f>IF(ISERROR((H46/I46-1)*100),"n/a",(H46/I46-1)*100)</f>
        <v>11.111111111111116</v>
      </c>
      <c r="AJ46" s="1033">
        <f>IF(ISERROR((I46/J46-1)*100),"n/a",(I46/J46-1)*100)</f>
        <v>19.999999999999996</v>
      </c>
      <c r="AK46" s="1033">
        <f>IF(ISERROR((J46/K46-1)*100),"n/a",(J46/K46-1)*100)</f>
        <v>25</v>
      </c>
      <c r="AL46" s="1033">
        <f>IF(ISERROR((K46/L46-1)*100),"n/a",(K46/L46-1)*100)</f>
        <v>50</v>
      </c>
      <c r="AM46" s="1033" t="str">
        <f>IF(ISERROR((L46/N46-1)*100),"n/a",(L46/N46-1)*100)</f>
        <v>n/a</v>
      </c>
      <c r="AN46" s="1033" t="str">
        <f>IF(ISERROR((N46/O46-1)*100),"n/a",(N46/O46-1)*100)</f>
        <v>n/a</v>
      </c>
      <c r="AO46" s="1033" t="str">
        <f>IF(ISERROR((O46/Q46-1)*100),"n/a",(O46/Q46-1)*100)</f>
        <v>n/a</v>
      </c>
      <c r="AP46" s="1033" t="str">
        <f>IF(ISERROR((Q46/R46-1)*100),"n/a",(Q46/R46-1)*100)</f>
        <v>n/a</v>
      </c>
      <c r="AQ46" s="1033" t="str">
        <f>IF(ISERROR((R46/S46-1)*100),"n/a",(R46/S46-1)*100)</f>
        <v>n/a</v>
      </c>
      <c r="AR46" s="1033" t="str">
        <f>IF(ISERROR((S46/T46-1)*100),"n/a",(S46/T46-1)*100)</f>
        <v>n/a</v>
      </c>
      <c r="AS46" s="1033" t="str">
        <f>IF(ISERROR((T46/U46-1)*100),"n/a",(T46/U46-1)*100)</f>
        <v>n/a</v>
      </c>
      <c r="AT46" s="1033" t="str">
        <f>IF(ISERROR((U46/V46-1)*100),"n/a",(U46/V46-1)*100)</f>
        <v>n/a</v>
      </c>
      <c r="AU46" s="1033" t="str">
        <f>IF(ISERROR((V46/W46-1)*100),"n/a",(V46/W46-1)*100)</f>
        <v>n/a</v>
      </c>
      <c r="AV46" s="1033" t="str">
        <f>IF(ISERROR((W46/X46-1)*100),"n/a",(W46/X46-1)*100)</f>
        <v>n/a</v>
      </c>
      <c r="AW46" s="1033" t="str">
        <f>IF(ISERROR((X46/Y46-1)*100),"n/a",(X46/Y46-1)*100)</f>
        <v>n/a</v>
      </c>
      <c r="AX46" s="1033" t="str">
        <f>IF(ISERROR((Y46/Z46-1)*100),"n/a",(Y46/Z46-1)*100)</f>
        <v>n/a</v>
      </c>
      <c r="AY46" s="1033" t="str">
        <f>IF(ISERROR((Z46/AA46-1)*100),"n/a",(Z46/AA46-1)*100)</f>
        <v>n/a</v>
      </c>
      <c r="AZ46" s="1033" t="str">
        <f>IF(ISERROR((AA46/AB46-1)*100),"n/a",(AA46/AB46-1)*100)</f>
        <v>n/a</v>
      </c>
      <c r="BA46" s="1033">
        <f>AVERAGE(AD46:AZ46)</f>
        <v>16.894603764335567</v>
      </c>
      <c r="BB46" s="1033">
        <f>STDEV(AD46:AZ46)</f>
        <v>13.838309986882916</v>
      </c>
    </row>
    <row r="47" spans="1:54" ht="11.25" customHeight="1" x14ac:dyDescent="0.2">
      <c r="A47" s="448" t="s">
        <v>886</v>
      </c>
      <c r="B47" s="817" t="s">
        <v>887</v>
      </c>
      <c r="C47" s="581">
        <v>5.69</v>
      </c>
      <c r="D47" s="581">
        <v>5.03</v>
      </c>
      <c r="E47" s="581">
        <v>4.33</v>
      </c>
      <c r="F47" s="581">
        <v>3.61</v>
      </c>
      <c r="G47" s="460">
        <v>3.01</v>
      </c>
      <c r="H47" s="584">
        <v>2.64</v>
      </c>
      <c r="I47" s="581">
        <v>2.2000000000000002</v>
      </c>
      <c r="J47" s="581">
        <v>1.81</v>
      </c>
      <c r="K47" s="581">
        <v>1.4</v>
      </c>
      <c r="L47" s="581">
        <v>1.1000000000000001</v>
      </c>
      <c r="M47" s="884"/>
      <c r="N47" s="581">
        <v>0.9</v>
      </c>
      <c r="O47" s="459">
        <v>0.35</v>
      </c>
      <c r="P47" s="884"/>
      <c r="Q47" s="464">
        <v>0</v>
      </c>
      <c r="R47" s="583">
        <v>0</v>
      </c>
      <c r="S47" s="583">
        <v>0</v>
      </c>
      <c r="T47" s="583">
        <v>0</v>
      </c>
      <c r="U47" s="583">
        <v>0</v>
      </c>
      <c r="V47" s="583">
        <v>0</v>
      </c>
      <c r="W47" s="583">
        <v>0</v>
      </c>
      <c r="X47" s="583">
        <v>0</v>
      </c>
      <c r="Y47" s="583">
        <v>0</v>
      </c>
      <c r="Z47" s="583">
        <v>0</v>
      </c>
      <c r="AA47" s="583">
        <v>0</v>
      </c>
      <c r="AB47" s="583">
        <v>0</v>
      </c>
      <c r="AC47" s="584">
        <f>SUM(C47:AB47)</f>
        <v>32.07</v>
      </c>
      <c r="AD47" s="1033">
        <f>IF(ISERROR((C47/D47-1)*100),"n/a",(C47/D47-1)*100)</f>
        <v>13.121272365805181</v>
      </c>
      <c r="AE47" s="1033">
        <f>IF(ISERROR((D47/E47-1)*100),"n/a",(D47/E47-1)*100)</f>
        <v>16.166281755196298</v>
      </c>
      <c r="AF47" s="1033">
        <f>IF(ISERROR((E47/F47-1)*100),"n/a",(E47/F47-1)*100)</f>
        <v>19.944598337950147</v>
      </c>
      <c r="AG47" s="1033">
        <f>IF(ISERROR((F47/G47-1)*100),"n/a",(F47/G47-1)*100)</f>
        <v>19.933554817275745</v>
      </c>
      <c r="AH47" s="1033">
        <f>IF(ISERROR((G47/H47-1)*100),"n/a",(G47/H47-1)*100)</f>
        <v>14.015151515151491</v>
      </c>
      <c r="AI47" s="1033">
        <f>IF(ISERROR((H47/I47-1)*100),"n/a",(H47/I47-1)*100)</f>
        <v>19.999999999999996</v>
      </c>
      <c r="AJ47" s="1033">
        <f>IF(ISERROR((I47/J47-1)*100),"n/a",(I47/J47-1)*100)</f>
        <v>21.546961325966851</v>
      </c>
      <c r="AK47" s="1033">
        <f>IF(ISERROR((J47/K47-1)*100),"n/a",(J47/K47-1)*100)</f>
        <v>29.285714285714292</v>
      </c>
      <c r="AL47" s="1033">
        <f>IF(ISERROR((K47/L47-1)*100),"n/a",(K47/L47-1)*100)</f>
        <v>27.272727272727249</v>
      </c>
      <c r="AM47" s="1033">
        <f>IF(ISERROR((L47/N47-1)*100),"n/a",(L47/N47-1)*100)</f>
        <v>22.222222222222232</v>
      </c>
      <c r="AN47" s="1033">
        <f>IF(ISERROR((N47/O47-1)*100),"n/a",(N47/O47-1)*100)</f>
        <v>157.14285714285717</v>
      </c>
      <c r="AO47" s="1033" t="str">
        <f>IF(ISERROR((O47/Q47-1)*100),"n/a",(O47/Q47-1)*100)</f>
        <v>n/a</v>
      </c>
      <c r="AP47" s="1033" t="str">
        <f>IF(ISERROR((Q47/R47-1)*100),"n/a",(Q47/R47-1)*100)</f>
        <v>n/a</v>
      </c>
      <c r="AQ47" s="1033" t="str">
        <f>IF(ISERROR((R47/S47-1)*100),"n/a",(R47/S47-1)*100)</f>
        <v>n/a</v>
      </c>
      <c r="AR47" s="1033" t="str">
        <f>IF(ISERROR((S47/T47-1)*100),"n/a",(S47/T47-1)*100)</f>
        <v>n/a</v>
      </c>
      <c r="AS47" s="1033" t="str">
        <f>IF(ISERROR((T47/U47-1)*100),"n/a",(T47/U47-1)*100)</f>
        <v>n/a</v>
      </c>
      <c r="AT47" s="1033" t="str">
        <f>IF(ISERROR((U47/V47-1)*100),"n/a",(U47/V47-1)*100)</f>
        <v>n/a</v>
      </c>
      <c r="AU47" s="1033" t="str">
        <f>IF(ISERROR((V47/W47-1)*100),"n/a",(V47/W47-1)*100)</f>
        <v>n/a</v>
      </c>
      <c r="AV47" s="1033" t="str">
        <f>IF(ISERROR((W47/X47-1)*100),"n/a",(W47/X47-1)*100)</f>
        <v>n/a</v>
      </c>
      <c r="AW47" s="1033" t="str">
        <f>IF(ISERROR((X47/Y47-1)*100),"n/a",(X47/Y47-1)*100)</f>
        <v>n/a</v>
      </c>
      <c r="AX47" s="1033" t="str">
        <f>IF(ISERROR((Y47/Z47-1)*100),"n/a",(Y47/Z47-1)*100)</f>
        <v>n/a</v>
      </c>
      <c r="AY47" s="1033" t="str">
        <f>IF(ISERROR((Z47/AA47-1)*100),"n/a",(Z47/AA47-1)*100)</f>
        <v>n/a</v>
      </c>
      <c r="AZ47" s="1033" t="str">
        <f>IF(ISERROR((AA47/AB47-1)*100),"n/a",(AA47/AB47-1)*100)</f>
        <v>n/a</v>
      </c>
      <c r="BA47" s="1033">
        <f>AVERAGE(AD47:AZ47)</f>
        <v>32.786485549169697</v>
      </c>
      <c r="BB47" s="1033">
        <f>STDEV(AD47:AZ47)</f>
        <v>41.537953155497618</v>
      </c>
    </row>
    <row r="48" spans="1:54" ht="11.25" customHeight="1" x14ac:dyDescent="0.2">
      <c r="A48" s="818" t="s">
        <v>903</v>
      </c>
      <c r="B48" s="817" t="s">
        <v>904</v>
      </c>
      <c r="C48" s="581">
        <v>2.19</v>
      </c>
      <c r="D48" s="581">
        <v>1.99</v>
      </c>
      <c r="E48" s="581">
        <v>1.78</v>
      </c>
      <c r="F48" s="581">
        <v>1.72</v>
      </c>
      <c r="G48" s="460">
        <v>1.56</v>
      </c>
      <c r="H48" s="584">
        <v>1.4100000000000001</v>
      </c>
      <c r="I48" s="581">
        <v>1.29</v>
      </c>
      <c r="J48" s="581">
        <v>1.1499999999999999</v>
      </c>
      <c r="K48" s="581">
        <v>0.92500000000000004</v>
      </c>
      <c r="L48" s="581">
        <v>0.6825</v>
      </c>
      <c r="M48" s="884"/>
      <c r="N48" s="581">
        <v>0.62250000000000005</v>
      </c>
      <c r="O48" s="585">
        <v>0.6</v>
      </c>
      <c r="P48" s="884"/>
      <c r="Q48" s="464">
        <v>0.6</v>
      </c>
      <c r="R48" s="583">
        <v>0.6</v>
      </c>
      <c r="S48" s="583">
        <v>0.6</v>
      </c>
      <c r="T48" s="587">
        <v>0.6</v>
      </c>
      <c r="U48" s="587">
        <v>0.3</v>
      </c>
      <c r="V48" s="583">
        <v>0</v>
      </c>
      <c r="W48" s="583">
        <v>0</v>
      </c>
      <c r="X48" s="583">
        <v>0</v>
      </c>
      <c r="Y48" s="583">
        <v>0</v>
      </c>
      <c r="Z48" s="583">
        <v>0</v>
      </c>
      <c r="AA48" s="583">
        <v>0</v>
      </c>
      <c r="AB48" s="583">
        <v>0</v>
      </c>
      <c r="AC48" s="584">
        <f>SUM(C48:AB48)</f>
        <v>18.620000000000008</v>
      </c>
      <c r="AD48" s="1033">
        <f>IF(ISERROR((C48/D48-1)*100),"n/a",(C48/D48-1)*100)</f>
        <v>10.050251256281406</v>
      </c>
      <c r="AE48" s="1033">
        <f>IF(ISERROR((D48/E48-1)*100),"n/a",(D48/E48-1)*100)</f>
        <v>11.79775280898876</v>
      </c>
      <c r="AF48" s="1033">
        <f>IF(ISERROR((E48/F48-1)*100),"n/a",(E48/F48-1)*100)</f>
        <v>3.488372093023262</v>
      </c>
      <c r="AG48" s="1033">
        <f>IF(ISERROR((F48/G48-1)*100),"n/a",(F48/G48-1)*100)</f>
        <v>10.256410256410241</v>
      </c>
      <c r="AH48" s="1033">
        <f>IF(ISERROR((G48/H48-1)*100),"n/a",(G48/H48-1)*100)</f>
        <v>10.638297872340408</v>
      </c>
      <c r="AI48" s="1033">
        <f>IF(ISERROR((H48/I48-1)*100),"n/a",(H48/I48-1)*100)</f>
        <v>9.3023255813953654</v>
      </c>
      <c r="AJ48" s="1033">
        <f>IF(ISERROR((I48/J48-1)*100),"n/a",(I48/J48-1)*100)</f>
        <v>12.173913043478279</v>
      </c>
      <c r="AK48" s="1033">
        <f>IF(ISERROR((J48/K48-1)*100),"n/a",(J48/K48-1)*100)</f>
        <v>24.324324324324298</v>
      </c>
      <c r="AL48" s="1033">
        <f>IF(ISERROR((K48/L48-1)*100),"n/a",(K48/L48-1)*100)</f>
        <v>35.53113553113554</v>
      </c>
      <c r="AM48" s="1033">
        <f>IF(ISERROR((L48/N48-1)*100),"n/a",(L48/N48-1)*100)</f>
        <v>9.6385542168674565</v>
      </c>
      <c r="AN48" s="1033">
        <f>IF(ISERROR((N48/O48-1)*100),"n/a",(N48/O48-1)*100)</f>
        <v>3.7500000000000089</v>
      </c>
      <c r="AO48" s="1033">
        <f>IF(ISERROR((O48/Q48-1)*100),"n/a",(O48/Q48-1)*100)</f>
        <v>0</v>
      </c>
      <c r="AP48" s="1033">
        <f>IF(ISERROR((Q48/R48-1)*100),"n/a",(Q48/R48-1)*100)</f>
        <v>0</v>
      </c>
      <c r="AQ48" s="1033">
        <f>IF(ISERROR((R48/S48-1)*100),"n/a",(R48/S48-1)*100)</f>
        <v>0</v>
      </c>
      <c r="AR48" s="1033">
        <f>IF(ISERROR((S48/T48-1)*100),"n/a",(S48/T48-1)*100)</f>
        <v>0</v>
      </c>
      <c r="AS48" s="1033">
        <f>IF(ISERROR((T48/U48-1)*100),"n/a",(T48/U48-1)*100)</f>
        <v>100</v>
      </c>
      <c r="AT48" s="1033" t="str">
        <f>IF(ISERROR((U48/V48-1)*100),"n/a",(U48/V48-1)*100)</f>
        <v>n/a</v>
      </c>
      <c r="AU48" s="1033" t="str">
        <f>IF(ISERROR((V48/W48-1)*100),"n/a",(V48/W48-1)*100)</f>
        <v>n/a</v>
      </c>
      <c r="AV48" s="1033" t="str">
        <f>IF(ISERROR((W48/X48-1)*100),"n/a",(W48/X48-1)*100)</f>
        <v>n/a</v>
      </c>
      <c r="AW48" s="1033" t="str">
        <f>IF(ISERROR((X48/Y48-1)*100),"n/a",(X48/Y48-1)*100)</f>
        <v>n/a</v>
      </c>
      <c r="AX48" s="1033" t="str">
        <f>IF(ISERROR((Y48/Z48-1)*100),"n/a",(Y48/Z48-1)*100)</f>
        <v>n/a</v>
      </c>
      <c r="AY48" s="1033" t="str">
        <f>IF(ISERROR((Z48/AA48-1)*100),"n/a",(Z48/AA48-1)*100)</f>
        <v>n/a</v>
      </c>
      <c r="AZ48" s="1033" t="str">
        <f>IF(ISERROR((AA48/AB48-1)*100),"n/a",(AA48/AB48-1)*100)</f>
        <v>n/a</v>
      </c>
      <c r="BA48" s="1033">
        <f>AVERAGE(AD48:AZ48)</f>
        <v>15.059458561515312</v>
      </c>
      <c r="BB48" s="1033">
        <f>STDEV(AD48:AZ48)</f>
        <v>24.546513551757265</v>
      </c>
    </row>
    <row r="49" spans="1:54" ht="11.25" customHeight="1" x14ac:dyDescent="0.2">
      <c r="A49" s="479" t="s">
        <v>388</v>
      </c>
      <c r="B49" s="468" t="s">
        <v>389</v>
      </c>
      <c r="C49" s="581">
        <v>1.1399999999999999</v>
      </c>
      <c r="D49" s="581">
        <v>1.06</v>
      </c>
      <c r="E49" s="581">
        <v>0.98</v>
      </c>
      <c r="F49" s="581">
        <v>0.9</v>
      </c>
      <c r="G49" s="460">
        <v>0.76</v>
      </c>
      <c r="H49" s="478">
        <v>0.56000000000000005</v>
      </c>
      <c r="I49" s="581">
        <v>0.48</v>
      </c>
      <c r="J49" s="581">
        <v>0.38</v>
      </c>
      <c r="K49" s="581">
        <v>0.3</v>
      </c>
      <c r="L49" s="581">
        <v>0.23</v>
      </c>
      <c r="M49" s="884"/>
      <c r="N49" s="581">
        <v>0.18</v>
      </c>
      <c r="O49" s="459">
        <v>0.15</v>
      </c>
      <c r="P49" s="884"/>
      <c r="Q49" s="586">
        <v>0.13500000000000001</v>
      </c>
      <c r="R49" s="587">
        <v>0.12833333333333333</v>
      </c>
      <c r="S49" s="587">
        <v>0.12333333333333334</v>
      </c>
      <c r="T49" s="587">
        <v>0.11666666666666665</v>
      </c>
      <c r="U49" s="587">
        <v>0.11</v>
      </c>
      <c r="V49" s="583">
        <v>0.10666666666666667</v>
      </c>
      <c r="W49" s="587">
        <v>0.10333333333333333</v>
      </c>
      <c r="X49" s="587">
        <v>9.6666666666666665E-2</v>
      </c>
      <c r="Y49" s="587">
        <v>0.09</v>
      </c>
      <c r="Z49" s="583">
        <v>8.666666666666667E-2</v>
      </c>
      <c r="AA49" s="587">
        <v>8.3333333333333329E-2</v>
      </c>
      <c r="AB49" s="583">
        <v>0.08</v>
      </c>
      <c r="AC49" s="584">
        <f>SUM(C49:AB49)</f>
        <v>8.379999999999999</v>
      </c>
      <c r="AD49" s="1033">
        <f>IF(ISERROR((C49/D49-1)*100),"n/a",(C49/D49-1)*100)</f>
        <v>7.5471698113207308</v>
      </c>
      <c r="AE49" s="1033">
        <f>IF(ISERROR((D49/E49-1)*100),"n/a",(D49/E49-1)*100)</f>
        <v>8.163265306122458</v>
      </c>
      <c r="AF49" s="1033">
        <f>IF(ISERROR((E49/F49-1)*100),"n/a",(E49/F49-1)*100)</f>
        <v>8.8888888888888786</v>
      </c>
      <c r="AG49" s="1033">
        <f>IF(ISERROR((F49/G49-1)*100),"n/a",(F49/G49-1)*100)</f>
        <v>18.421052631578938</v>
      </c>
      <c r="AH49" s="1033">
        <f>IF(ISERROR((G49/H49-1)*100),"n/a",(G49/H49-1)*100)</f>
        <v>35.714285714285701</v>
      </c>
      <c r="AI49" s="1033">
        <f>IF(ISERROR((H49/I49-1)*100),"n/a",(H49/I49-1)*100)</f>
        <v>16.666666666666675</v>
      </c>
      <c r="AJ49" s="1033">
        <f>IF(ISERROR((I49/J49-1)*100),"n/a",(I49/J49-1)*100)</f>
        <v>26.315789473684205</v>
      </c>
      <c r="AK49" s="1033">
        <f>IF(ISERROR((J49/K49-1)*100),"n/a",(J49/K49-1)*100)</f>
        <v>26.666666666666682</v>
      </c>
      <c r="AL49" s="1033">
        <f>IF(ISERROR((K49/L49-1)*100),"n/a",(K49/L49-1)*100)</f>
        <v>30.434782608695631</v>
      </c>
      <c r="AM49" s="1033">
        <f>IF(ISERROR((L49/N49-1)*100),"n/a",(L49/N49-1)*100)</f>
        <v>27.777777777777789</v>
      </c>
      <c r="AN49" s="1033">
        <f>IF(ISERROR((N49/O49-1)*100),"n/a",(N49/O49-1)*100)</f>
        <v>19.999999999999996</v>
      </c>
      <c r="AO49" s="1033">
        <f>IF(ISERROR((O49/Q49-1)*100),"n/a",(O49/Q49-1)*100)</f>
        <v>11.111111111111093</v>
      </c>
      <c r="AP49" s="1033">
        <f>IF(ISERROR((Q49/R49-1)*100),"n/a",(Q49/R49-1)*100)</f>
        <v>5.1948051948051965</v>
      </c>
      <c r="AQ49" s="1033">
        <f>IF(ISERROR((R49/S49-1)*100),"n/a",(R49/S49-1)*100)</f>
        <v>4.0540540540540571</v>
      </c>
      <c r="AR49" s="1033">
        <f>IF(ISERROR((S49/T49-1)*100),"n/a",(S49/T49-1)*100)</f>
        <v>5.7142857142857384</v>
      </c>
      <c r="AS49" s="1033">
        <f>IF(ISERROR((T49/U49-1)*100),"n/a",(T49/U49-1)*100)</f>
        <v>6.0606060606060552</v>
      </c>
      <c r="AT49" s="1033">
        <f>IF(ISERROR((U49/V49-1)*100),"n/a",(U49/V49-1)*100)</f>
        <v>3.125</v>
      </c>
      <c r="AU49" s="1033">
        <f>IF(ISERROR((V49/W49-1)*100),"n/a",(V49/W49-1)*100)</f>
        <v>3.2258064516129004</v>
      </c>
      <c r="AV49" s="1033">
        <f>IF(ISERROR((W49/X49-1)*100),"n/a",(W49/X49-1)*100)</f>
        <v>6.8965517241379226</v>
      </c>
      <c r="AW49" s="1033">
        <f>IF(ISERROR((X49/Y49-1)*100),"n/a",(X49/Y49-1)*100)</f>
        <v>7.4074074074074181</v>
      </c>
      <c r="AX49" s="1033">
        <f>IF(ISERROR((Y49/Z49-1)*100),"n/a",(Y49/Z49-1)*100)</f>
        <v>3.8461538461538325</v>
      </c>
      <c r="AY49" s="1033">
        <f>IF(ISERROR((Z49/AA49-1)*100),"n/a",(Z49/AA49-1)*100)</f>
        <v>4.0000000000000036</v>
      </c>
      <c r="AZ49" s="1033">
        <f>IF(ISERROR((AA49/AB49-1)*100),"n/a",(AA49/AB49-1)*100)</f>
        <v>4.1666666666666519</v>
      </c>
      <c r="BA49" s="1033">
        <f>AVERAGE(AD49:AZ49)</f>
        <v>12.669512772892542</v>
      </c>
      <c r="BB49" s="1033">
        <f>STDEV(AD49:AZ49)</f>
        <v>10.251132938099337</v>
      </c>
    </row>
    <row r="50" spans="1:54" ht="11.25" customHeight="1" x14ac:dyDescent="0.2">
      <c r="A50" s="461" t="s">
        <v>119</v>
      </c>
      <c r="B50" s="817" t="s">
        <v>120</v>
      </c>
      <c r="C50" s="581">
        <v>6.36</v>
      </c>
      <c r="D50" s="581">
        <v>5.84</v>
      </c>
      <c r="E50" s="581">
        <v>5.18</v>
      </c>
      <c r="F50" s="581">
        <v>4.58</v>
      </c>
      <c r="G50" s="460">
        <v>4.25</v>
      </c>
      <c r="H50" s="584">
        <v>3.7099999999999995</v>
      </c>
      <c r="I50" s="581">
        <v>3.39</v>
      </c>
      <c r="J50" s="581">
        <v>3.2</v>
      </c>
      <c r="K50" s="581">
        <v>3.02</v>
      </c>
      <c r="L50" s="581">
        <v>2.77</v>
      </c>
      <c r="M50" s="884"/>
      <c r="N50" s="581">
        <v>2.5</v>
      </c>
      <c r="O50" s="459">
        <v>2.23</v>
      </c>
      <c r="P50" s="884"/>
      <c r="Q50" s="586">
        <v>1.92</v>
      </c>
      <c r="R50" s="587">
        <v>1.79</v>
      </c>
      <c r="S50" s="587">
        <v>1.7</v>
      </c>
      <c r="T50" s="587">
        <v>1.48</v>
      </c>
      <c r="U50" s="587">
        <v>1.34</v>
      </c>
      <c r="V50" s="587">
        <v>1.25</v>
      </c>
      <c r="W50" s="587">
        <v>1.04</v>
      </c>
      <c r="X50" s="587">
        <v>0.88</v>
      </c>
      <c r="Y50" s="587">
        <v>0.82</v>
      </c>
      <c r="Z50" s="587">
        <v>0.78</v>
      </c>
      <c r="AA50" s="587">
        <v>0.74</v>
      </c>
      <c r="AB50" s="587">
        <v>0.7</v>
      </c>
      <c r="AC50" s="584">
        <f>SUM(C50:AB50)</f>
        <v>61.47000000000002</v>
      </c>
      <c r="AD50" s="1033">
        <f>IF(ISERROR((C50/D50-1)*100),"n/a",(C50/D50-1)*100)</f>
        <v>8.9041095890411093</v>
      </c>
      <c r="AE50" s="1033">
        <f>IF(ISERROR((D50/E50-1)*100),"n/a",(D50/E50-1)*100)</f>
        <v>12.741312741312738</v>
      </c>
      <c r="AF50" s="1033">
        <f>IF(ISERROR((E50/F50-1)*100),"n/a",(E50/F50-1)*100)</f>
        <v>13.100436681222693</v>
      </c>
      <c r="AG50" s="1033">
        <f>IF(ISERROR((F50/G50-1)*100),"n/a",(F50/G50-1)*100)</f>
        <v>7.7647058823529402</v>
      </c>
      <c r="AH50" s="1033">
        <f>IF(ISERROR((G50/H50-1)*100),"n/a",(G50/H50-1)*100)</f>
        <v>14.555256064690036</v>
      </c>
      <c r="AI50" s="1033">
        <f>IF(ISERROR((H50/I50-1)*100),"n/a",(H50/I50-1)*100)</f>
        <v>9.4395280235987968</v>
      </c>
      <c r="AJ50" s="1033">
        <f>IF(ISERROR((I50/J50-1)*100),"n/a",(I50/J50-1)*100)</f>
        <v>5.9374999999999956</v>
      </c>
      <c r="AK50" s="1033">
        <f>IF(ISERROR((J50/K50-1)*100),"n/a",(J50/K50-1)*100)</f>
        <v>5.9602649006622599</v>
      </c>
      <c r="AL50" s="1033">
        <f>IF(ISERROR((K50/L50-1)*100),"n/a",(K50/L50-1)*100)</f>
        <v>9.0252707581227387</v>
      </c>
      <c r="AM50" s="1033">
        <f>IF(ISERROR((L50/N50-1)*100),"n/a",(L50/N50-1)*100)</f>
        <v>10.80000000000001</v>
      </c>
      <c r="AN50" s="1033">
        <f>IF(ISERROR((N50/O50-1)*100),"n/a",(N50/O50-1)*100)</f>
        <v>12.107623318385642</v>
      </c>
      <c r="AO50" s="1033">
        <f>IF(ISERROR((O50/Q50-1)*100),"n/a",(O50/Q50-1)*100)</f>
        <v>16.145833333333325</v>
      </c>
      <c r="AP50" s="1033">
        <f>IF(ISERROR((Q50/R50-1)*100),"n/a",(Q50/R50-1)*100)</f>
        <v>7.2625698324022325</v>
      </c>
      <c r="AQ50" s="1033">
        <f>IF(ISERROR((R50/S50-1)*100),"n/a",(R50/S50-1)*100)</f>
        <v>5.2941176470588269</v>
      </c>
      <c r="AR50" s="1033">
        <f>IF(ISERROR((S50/T50-1)*100),"n/a",(S50/T50-1)*100)</f>
        <v>14.864864864864868</v>
      </c>
      <c r="AS50" s="1033">
        <f>IF(ISERROR((T50/U50-1)*100),"n/a",(T50/U50-1)*100)</f>
        <v>10.447761194029837</v>
      </c>
      <c r="AT50" s="1033">
        <f>IF(ISERROR((U50/V50-1)*100),"n/a",(U50/V50-1)*100)</f>
        <v>7.2000000000000064</v>
      </c>
      <c r="AU50" s="1033">
        <f>IF(ISERROR((V50/W50-1)*100),"n/a",(V50/W50-1)*100)</f>
        <v>20.192307692307686</v>
      </c>
      <c r="AV50" s="1033">
        <f>IF(ISERROR((W50/X50-1)*100),"n/a",(W50/X50-1)*100)</f>
        <v>18.181818181818187</v>
      </c>
      <c r="AW50" s="1033">
        <f>IF(ISERROR((X50/Y50-1)*100),"n/a",(X50/Y50-1)*100)</f>
        <v>7.3170731707317138</v>
      </c>
      <c r="AX50" s="1033">
        <f>IF(ISERROR((Y50/Z50-1)*100),"n/a",(Y50/Z50-1)*100)</f>
        <v>5.12820512820511</v>
      </c>
      <c r="AY50" s="1033">
        <f>IF(ISERROR((Z50/AA50-1)*100),"n/a",(Z50/AA50-1)*100)</f>
        <v>5.4054054054054168</v>
      </c>
      <c r="AZ50" s="1033">
        <f>IF(ISERROR((AA50/AB50-1)*100),"n/a",(AA50/AB50-1)*100)</f>
        <v>5.7142857142857162</v>
      </c>
      <c r="BA50" s="1033">
        <f>AVERAGE(AD50:AZ50)</f>
        <v>10.151750005383997</v>
      </c>
      <c r="BB50" s="1033">
        <f>STDEV(AD50:AZ50)</f>
        <v>4.3852455728966291</v>
      </c>
    </row>
    <row r="51" spans="1:54" ht="11.25" customHeight="1" x14ac:dyDescent="0.2">
      <c r="A51" s="818" t="s">
        <v>895</v>
      </c>
      <c r="B51" s="817" t="s">
        <v>896</v>
      </c>
      <c r="C51" s="581">
        <v>0.8</v>
      </c>
      <c r="D51" s="581">
        <v>0.57999999999999996</v>
      </c>
      <c r="E51" s="581">
        <v>0.5</v>
      </c>
      <c r="F51" s="581">
        <v>0.48</v>
      </c>
      <c r="G51" s="460">
        <v>0.42</v>
      </c>
      <c r="H51" s="584">
        <v>0.33500000000000002</v>
      </c>
      <c r="I51" s="581">
        <v>0.28000000000000003</v>
      </c>
      <c r="J51" s="581">
        <v>0.25750000000000001</v>
      </c>
      <c r="K51" s="581">
        <v>0.21249999999999999</v>
      </c>
      <c r="L51" s="581">
        <v>0.12875</v>
      </c>
      <c r="M51" s="884">
        <v>0</v>
      </c>
      <c r="N51" s="581">
        <v>8.2500000000000004E-2</v>
      </c>
      <c r="O51" s="585">
        <v>1.4999999999999999E-2</v>
      </c>
      <c r="P51" s="884">
        <v>0</v>
      </c>
      <c r="Q51" s="464">
        <v>1.4999999999999999E-2</v>
      </c>
      <c r="R51" s="583">
        <v>1.4999999999999999E-2</v>
      </c>
      <c r="S51" s="583">
        <v>1.4999999999999999E-2</v>
      </c>
      <c r="T51" s="583">
        <v>1.4999999999999999E-2</v>
      </c>
      <c r="U51" s="583">
        <v>1.4999999999999999E-2</v>
      </c>
      <c r="V51" s="587">
        <v>1.125E-2</v>
      </c>
      <c r="W51" s="583">
        <v>0</v>
      </c>
      <c r="X51" s="583">
        <v>0</v>
      </c>
      <c r="Y51" s="583">
        <v>0</v>
      </c>
      <c r="Z51" s="583">
        <v>0</v>
      </c>
      <c r="AA51" s="583">
        <v>0</v>
      </c>
      <c r="AB51" s="583">
        <v>0</v>
      </c>
      <c r="AC51" s="584">
        <f>SUM(C51:AB51)</f>
        <v>4.1774999999999975</v>
      </c>
      <c r="AD51" s="1033">
        <f>IF(ISERROR((C51/D51-1)*100),"n/a",(C51/D51-1)*100)</f>
        <v>37.931034482758633</v>
      </c>
      <c r="AE51" s="1033">
        <f>IF(ISERROR((D51/E51-1)*100),"n/a",(D51/E51-1)*100)</f>
        <v>15.999999999999993</v>
      </c>
      <c r="AF51" s="1033">
        <f>IF(ISERROR((E51/F51-1)*100),"n/a",(E51/F51-1)*100)</f>
        <v>4.1666666666666741</v>
      </c>
      <c r="AG51" s="1033">
        <f>IF(ISERROR((F51/G51-1)*100),"n/a",(F51/G51-1)*100)</f>
        <v>14.285714285714279</v>
      </c>
      <c r="AH51" s="1033">
        <f>IF(ISERROR((G51/H51-1)*100),"n/a",(G51/H51-1)*100)</f>
        <v>25.373134328358194</v>
      </c>
      <c r="AI51" s="1033">
        <f>IF(ISERROR((H51/I51-1)*100),"n/a",(H51/I51-1)*100)</f>
        <v>19.642857142857139</v>
      </c>
      <c r="AJ51" s="1033">
        <f>IF(ISERROR((I51/J51-1)*100),"n/a",(I51/J51-1)*100)</f>
        <v>8.7378640776699221</v>
      </c>
      <c r="AK51" s="1033">
        <f>IF(ISERROR((J51/K51-1)*100),"n/a",(J51/K51-1)*100)</f>
        <v>21.176470588235308</v>
      </c>
      <c r="AL51" s="1033">
        <f>IF(ISERROR((K51/L51-1)*100),"n/a",(K51/L51-1)*100)</f>
        <v>65.048543689320383</v>
      </c>
      <c r="AM51" s="1033">
        <f>IF(ISERROR((L51/N51-1)*100),"n/a",(L51/N51-1)*100)</f>
        <v>56.060606060606055</v>
      </c>
      <c r="AN51" s="1033">
        <f>IF(ISERROR((N51/O51-1)*100),"n/a",(N51/O51-1)*100)</f>
        <v>450.00000000000011</v>
      </c>
      <c r="AO51" s="1033">
        <f>IF(ISERROR((O51/Q51-1)*100),"n/a",(O51/Q51-1)*100)</f>
        <v>0</v>
      </c>
      <c r="AP51" s="1033">
        <f>IF(ISERROR((Q51/R51-1)*100),"n/a",(Q51/R51-1)*100)</f>
        <v>0</v>
      </c>
      <c r="AQ51" s="1033">
        <f>IF(ISERROR((R51/S51-1)*100),"n/a",(R51/S51-1)*100)</f>
        <v>0</v>
      </c>
      <c r="AR51" s="1033">
        <f>IF(ISERROR((S51/T51-1)*100),"n/a",(S51/T51-1)*100)</f>
        <v>0</v>
      </c>
      <c r="AS51" s="1033">
        <f>IF(ISERROR((T51/U51-1)*100),"n/a",(T51/U51-1)*100)</f>
        <v>0</v>
      </c>
      <c r="AT51" s="1033">
        <f>IF(ISERROR((U51/V51-1)*100),"n/a",(U51/V51-1)*100)</f>
        <v>33.333333333333329</v>
      </c>
      <c r="AU51" s="1033" t="str">
        <f>IF(ISERROR((V51/W51-1)*100),"n/a",(V51/W51-1)*100)</f>
        <v>n/a</v>
      </c>
      <c r="AV51" s="1033" t="str">
        <f>IF(ISERROR((W51/X51-1)*100),"n/a",(W51/X51-1)*100)</f>
        <v>n/a</v>
      </c>
      <c r="AW51" s="1033" t="str">
        <f>IF(ISERROR((X51/Y51-1)*100),"n/a",(X51/Y51-1)*100)</f>
        <v>n/a</v>
      </c>
      <c r="AX51" s="1033" t="str">
        <f>IF(ISERROR((Y51/Z51-1)*100),"n/a",(Y51/Z51-1)*100)</f>
        <v>n/a</v>
      </c>
      <c r="AY51" s="1033" t="str">
        <f>IF(ISERROR((Z51/AA51-1)*100),"n/a",(Z51/AA51-1)*100)</f>
        <v>n/a</v>
      </c>
      <c r="AZ51" s="1033" t="str">
        <f>IF(ISERROR((AA51/AB51-1)*100),"n/a",(AA51/AB51-1)*100)</f>
        <v>n/a</v>
      </c>
      <c r="BA51" s="1033">
        <f>AVERAGE(AD51:AZ51)</f>
        <v>44.220954391501174</v>
      </c>
      <c r="BB51" s="1033">
        <f>STDEV(AD51:AZ51)</f>
        <v>106.42264651302094</v>
      </c>
    </row>
    <row r="52" spans="1:54" ht="11.25" customHeight="1" x14ac:dyDescent="0.2">
      <c r="A52" s="1019" t="s">
        <v>909</v>
      </c>
      <c r="B52" s="468" t="s">
        <v>910</v>
      </c>
      <c r="C52" s="581">
        <v>2.17</v>
      </c>
      <c r="D52" s="581">
        <v>2.12</v>
      </c>
      <c r="E52" s="581">
        <v>2.08</v>
      </c>
      <c r="F52" s="581">
        <v>2.0699999999999998</v>
      </c>
      <c r="G52" s="460">
        <v>2</v>
      </c>
      <c r="H52" s="478">
        <v>1.97</v>
      </c>
      <c r="I52" s="474">
        <v>1.93</v>
      </c>
      <c r="J52" s="474">
        <v>1.89</v>
      </c>
      <c r="K52" s="474">
        <v>1.85</v>
      </c>
      <c r="L52" s="474">
        <v>1.72</v>
      </c>
      <c r="M52" s="958"/>
      <c r="N52" s="474">
        <v>1.63</v>
      </c>
      <c r="O52" s="470">
        <v>1.52</v>
      </c>
      <c r="P52" s="958"/>
      <c r="Q52" s="505">
        <v>1.26</v>
      </c>
      <c r="R52" s="477">
        <v>1.44</v>
      </c>
      <c r="S52" s="476">
        <v>1.68</v>
      </c>
      <c r="T52" s="476">
        <v>1.64</v>
      </c>
      <c r="U52" s="497">
        <v>1.6</v>
      </c>
      <c r="V52" s="476">
        <v>1.6</v>
      </c>
      <c r="W52" s="476">
        <v>1.59</v>
      </c>
      <c r="X52" s="476">
        <v>1.52</v>
      </c>
      <c r="Y52" s="476">
        <v>1.44</v>
      </c>
      <c r="Z52" s="476">
        <v>1.4</v>
      </c>
      <c r="AA52" s="476">
        <v>1.32</v>
      </c>
      <c r="AB52" s="476">
        <v>1.24</v>
      </c>
      <c r="AC52" s="584">
        <f>SUM(C52:AB52)</f>
        <v>40.680000000000007</v>
      </c>
      <c r="AD52" s="1033">
        <f>IF(ISERROR((C52/D52-1)*100),"n/a",(C52/D52-1)*100)</f>
        <v>2.3584905660377187</v>
      </c>
      <c r="AE52" s="1033">
        <f>IF(ISERROR((D52/E52-1)*100),"n/a",(D52/E52-1)*100)</f>
        <v>1.9230769230769162</v>
      </c>
      <c r="AF52" s="1033">
        <f>IF(ISERROR((E52/F52-1)*100),"n/a",(E52/F52-1)*100)</f>
        <v>0.48309178743961567</v>
      </c>
      <c r="AG52" s="1033">
        <f>IF(ISERROR((F52/G52-1)*100),"n/a",(F52/G52-1)*100)</f>
        <v>3.499999999999992</v>
      </c>
      <c r="AH52" s="1033">
        <f>IF(ISERROR((G52/H52-1)*100),"n/a",(G52/H52-1)*100)</f>
        <v>1.5228426395939021</v>
      </c>
      <c r="AI52" s="1033">
        <f>IF(ISERROR((H52/I52-1)*100),"n/a",(H52/I52-1)*100)</f>
        <v>2.0725388601036343</v>
      </c>
      <c r="AJ52" s="1033">
        <f>IF(ISERROR((I52/J52-1)*100),"n/a",(I52/J52-1)*100)</f>
        <v>2.1164021164021163</v>
      </c>
      <c r="AK52" s="1033">
        <f>IF(ISERROR((J52/K52-1)*100),"n/a",(J52/K52-1)*100)</f>
        <v>2.1621621621621623</v>
      </c>
      <c r="AL52" s="1033">
        <f>IF(ISERROR((K52/L52-1)*100),"n/a",(K52/L52-1)*100)</f>
        <v>7.5581395348837344</v>
      </c>
      <c r="AM52" s="1033">
        <f>IF(ISERROR((L52/N52-1)*100),"n/a",(L52/N52-1)*100)</f>
        <v>5.5214723926380493</v>
      </c>
      <c r="AN52" s="1033">
        <f>IF(ISERROR((N52/O52-1)*100),"n/a",(N52/O52-1)*100)</f>
        <v>7.2368421052631415</v>
      </c>
      <c r="AO52" s="1033">
        <f>IF(ISERROR((O52/Q52-1)*100),"n/a",(O52/Q52-1)*100)</f>
        <v>20.634920634920629</v>
      </c>
      <c r="AP52" s="1033">
        <f>IF(ISERROR((Q52/R52-1)*100),"n/a",(Q52/R52-1)*100)</f>
        <v>-12.5</v>
      </c>
      <c r="AQ52" s="1033">
        <f>IF(ISERROR((R52/S52-1)*100),"n/a",(R52/S52-1)*100)</f>
        <v>-14.28571428571429</v>
      </c>
      <c r="AR52" s="1033">
        <f>IF(ISERROR((S52/T52-1)*100),"n/a",(S52/T52-1)*100)</f>
        <v>2.4390243902439046</v>
      </c>
      <c r="AS52" s="1033">
        <f>IF(ISERROR((T52/U52-1)*100),"n/a",(T52/U52-1)*100)</f>
        <v>2.4999999999999911</v>
      </c>
      <c r="AT52" s="1033">
        <f>IF(ISERROR((U52/V52-1)*100),"n/a",(U52/V52-1)*100)</f>
        <v>0</v>
      </c>
      <c r="AU52" s="1033">
        <f>IF(ISERROR((V52/W52-1)*100),"n/a",(V52/W52-1)*100)</f>
        <v>0.62893081761006275</v>
      </c>
      <c r="AV52" s="1033">
        <f>IF(ISERROR((W52/X52-1)*100),"n/a",(W52/X52-1)*100)</f>
        <v>4.6052631578947345</v>
      </c>
      <c r="AW52" s="1033">
        <f>IF(ISERROR((X52/Y52-1)*100),"n/a",(X52/Y52-1)*100)</f>
        <v>5.555555555555558</v>
      </c>
      <c r="AX52" s="1033">
        <f>IF(ISERROR((Y52/Z52-1)*100),"n/a",(Y52/Z52-1)*100)</f>
        <v>2.8571428571428692</v>
      </c>
      <c r="AY52" s="1033">
        <f>IF(ISERROR((Z52/AA52-1)*100),"n/a",(Z52/AA52-1)*100)</f>
        <v>6.0606060606060552</v>
      </c>
      <c r="AZ52" s="1033">
        <f>IF(ISERROR((AA52/AB52-1)*100),"n/a",(AA52/AB52-1)*100)</f>
        <v>6.4516129032258229</v>
      </c>
      <c r="BA52" s="1033">
        <f>AVERAGE(AD52:AZ52)</f>
        <v>2.6696696164820133</v>
      </c>
      <c r="BB52" s="1033">
        <f>STDEV(AD52:AZ52)</f>
        <v>6.5743602612421768</v>
      </c>
    </row>
    <row r="53" spans="1:54" ht="11.25" customHeight="1" x14ac:dyDescent="0.2">
      <c r="A53" s="818" t="s">
        <v>907</v>
      </c>
      <c r="B53" s="817" t="s">
        <v>908</v>
      </c>
      <c r="C53" s="581">
        <v>0.88</v>
      </c>
      <c r="D53" s="581">
        <v>0.8</v>
      </c>
      <c r="E53" s="581">
        <v>0.75</v>
      </c>
      <c r="F53" s="581">
        <v>0.7</v>
      </c>
      <c r="G53" s="460">
        <v>0.63</v>
      </c>
      <c r="H53" s="584">
        <v>0.56000000000000005</v>
      </c>
      <c r="I53" s="581">
        <v>0.5</v>
      </c>
      <c r="J53" s="581">
        <v>0.44</v>
      </c>
      <c r="K53" s="581">
        <v>0.4</v>
      </c>
      <c r="L53" s="463">
        <v>0.36</v>
      </c>
      <c r="M53" s="884"/>
      <c r="N53" s="581">
        <v>0.35149999999999998</v>
      </c>
      <c r="O53" s="585">
        <v>0.32600000000000001</v>
      </c>
      <c r="P53" s="463"/>
      <c r="Q53" s="585">
        <v>0.32600000000000001</v>
      </c>
      <c r="R53" s="491">
        <v>0.32600000000000001</v>
      </c>
      <c r="S53" s="587">
        <v>0.30349999999999999</v>
      </c>
      <c r="T53" s="587">
        <v>0.27650000000000002</v>
      </c>
      <c r="U53" s="587">
        <v>0.26250000000000001</v>
      </c>
      <c r="V53" s="587">
        <v>0.2525</v>
      </c>
      <c r="W53" s="587">
        <v>0.24249999999999999</v>
      </c>
      <c r="X53" s="587">
        <v>0.23250000000000001</v>
      </c>
      <c r="Y53" s="587">
        <v>0.2225</v>
      </c>
      <c r="Z53" s="587">
        <v>0.21249999999999999</v>
      </c>
      <c r="AA53" s="583">
        <v>0.21</v>
      </c>
      <c r="AB53" s="583">
        <v>0.21</v>
      </c>
      <c r="AC53" s="584">
        <f>SUM(C53:AB53)</f>
        <v>9.7745000000000015</v>
      </c>
      <c r="AD53" s="1033">
        <f>IF(ISERROR((C53/D53-1)*100),"n/a",(C53/D53-1)*100)</f>
        <v>9.9999999999999858</v>
      </c>
      <c r="AE53" s="1033">
        <f>IF(ISERROR((D53/E53-1)*100),"n/a",(D53/E53-1)*100)</f>
        <v>6.6666666666666652</v>
      </c>
      <c r="AF53" s="1033">
        <f>IF(ISERROR((E53/F53-1)*100),"n/a",(E53/F53-1)*100)</f>
        <v>7.1428571428571397</v>
      </c>
      <c r="AG53" s="1033">
        <f>IF(ISERROR((F53/G53-1)*100),"n/a",(F53/G53-1)*100)</f>
        <v>11.111111111111093</v>
      </c>
      <c r="AH53" s="1033">
        <f>IF(ISERROR((G53/H53-1)*100),"n/a",(G53/H53-1)*100)</f>
        <v>12.5</v>
      </c>
      <c r="AI53" s="1033">
        <f>IF(ISERROR((H53/I53-1)*100),"n/a",(H53/I53-1)*100)</f>
        <v>12.000000000000011</v>
      </c>
      <c r="AJ53" s="1033">
        <f>IF(ISERROR((I53/J53-1)*100),"n/a",(I53/J53-1)*100)</f>
        <v>13.636363636363647</v>
      </c>
      <c r="AK53" s="1033">
        <f>IF(ISERROR((J53/K53-1)*100),"n/a",(J53/K53-1)*100)</f>
        <v>9.9999999999999858</v>
      </c>
      <c r="AL53" s="1033">
        <f>IF(ISERROR((K53/L53-1)*100),"n/a",(K53/L53-1)*100)</f>
        <v>11.111111111111116</v>
      </c>
      <c r="AM53" s="1033">
        <f>IF(ISERROR((L53/N53-1)*100),"n/a",(L53/N53-1)*100)</f>
        <v>2.4182076813655806</v>
      </c>
      <c r="AN53" s="1033">
        <f>IF(ISERROR((N53/O53-1)*100),"n/a",(N53/O53-1)*100)</f>
        <v>7.8220858895705403</v>
      </c>
      <c r="AO53" s="1033">
        <f>IF(ISERROR((O53/Q53-1)*100),"n/a",(O53/Q53-1)*100)</f>
        <v>0</v>
      </c>
      <c r="AP53" s="1033">
        <f>IF(ISERROR((Q53/R53-1)*100),"n/a",(Q53/R53-1)*100)</f>
        <v>0</v>
      </c>
      <c r="AQ53" s="1033">
        <f>IF(ISERROR((R53/S53-1)*100),"n/a",(R53/S53-1)*100)</f>
        <v>7.4135090609555254</v>
      </c>
      <c r="AR53" s="1033">
        <f>IF(ISERROR((S53/T53-1)*100),"n/a",(S53/T53-1)*100)</f>
        <v>9.7649186256780993</v>
      </c>
      <c r="AS53" s="1033">
        <f>IF(ISERROR((T53/U53-1)*100),"n/a",(T53/U53-1)*100)</f>
        <v>5.3333333333333455</v>
      </c>
      <c r="AT53" s="1033">
        <f>IF(ISERROR((U53/V53-1)*100),"n/a",(U53/V53-1)*100)</f>
        <v>3.9603960396039639</v>
      </c>
      <c r="AU53" s="1033">
        <f>IF(ISERROR((V53/W53-1)*100),"n/a",(V53/W53-1)*100)</f>
        <v>4.1237113402061931</v>
      </c>
      <c r="AV53" s="1033">
        <f>IF(ISERROR((W53/X53-1)*100),"n/a",(W53/X53-1)*100)</f>
        <v>4.3010752688172005</v>
      </c>
      <c r="AW53" s="1033">
        <f>IF(ISERROR((X53/Y53-1)*100),"n/a",(X53/Y53-1)*100)</f>
        <v>4.4943820224719211</v>
      </c>
      <c r="AX53" s="1033">
        <f>IF(ISERROR((Y53/Z53-1)*100),"n/a",(Y53/Z53-1)*100)</f>
        <v>4.705882352941182</v>
      </c>
      <c r="AY53" s="1033">
        <f>IF(ISERROR((Z53/AA53-1)*100),"n/a",(Z53/AA53-1)*100)</f>
        <v>1.1904761904761862</v>
      </c>
      <c r="AZ53" s="1033">
        <f>IF(ISERROR((AA53/AB53-1)*100),"n/a",(AA53/AB53-1)*100)</f>
        <v>0</v>
      </c>
      <c r="BA53" s="1033">
        <f>AVERAGE(AD53:AZ53)</f>
        <v>6.5085255423273622</v>
      </c>
      <c r="BB53" s="1033">
        <f>STDEV(AD53:AZ53)</f>
        <v>4.2373877166722629</v>
      </c>
    </row>
    <row r="54" spans="1:54" ht="11.25" customHeight="1" x14ac:dyDescent="0.2">
      <c r="A54" s="818" t="s">
        <v>868</v>
      </c>
      <c r="B54" s="817" t="s">
        <v>869</v>
      </c>
      <c r="C54" s="581">
        <v>4.66</v>
      </c>
      <c r="D54" s="581">
        <v>4.42</v>
      </c>
      <c r="E54" s="581">
        <v>4.18</v>
      </c>
      <c r="F54" s="581">
        <v>3.94</v>
      </c>
      <c r="G54" s="460">
        <v>3.66</v>
      </c>
      <c r="H54" s="584">
        <v>3.44</v>
      </c>
      <c r="I54" s="581">
        <v>3.2</v>
      </c>
      <c r="J54" s="581">
        <v>3.02</v>
      </c>
      <c r="K54" s="581">
        <v>2.82</v>
      </c>
      <c r="L54" s="581">
        <v>2.4900000000000002</v>
      </c>
      <c r="M54" s="884"/>
      <c r="N54" s="581">
        <v>2.02</v>
      </c>
      <c r="O54" s="459">
        <v>1.82</v>
      </c>
      <c r="P54" s="884"/>
      <c r="Q54" s="464">
        <v>1.4</v>
      </c>
      <c r="R54" s="583">
        <v>2.2999999999999998</v>
      </c>
      <c r="S54" s="587">
        <v>3.16</v>
      </c>
      <c r="T54" s="587">
        <v>3</v>
      </c>
      <c r="U54" s="587">
        <v>2.82</v>
      </c>
      <c r="V54" s="587">
        <v>2.68</v>
      </c>
      <c r="W54" s="587">
        <v>2.44</v>
      </c>
      <c r="X54" s="587">
        <v>2.12</v>
      </c>
      <c r="Y54" s="587">
        <v>1.96</v>
      </c>
      <c r="Z54" s="587">
        <v>1.81</v>
      </c>
      <c r="AA54" s="583">
        <v>1.72</v>
      </c>
      <c r="AB54" s="587">
        <v>1.66</v>
      </c>
      <c r="AC54" s="584">
        <f>SUM(C54:AB54)</f>
        <v>66.739999999999995</v>
      </c>
      <c r="AD54" s="1033">
        <f>IF(ISERROR((C54/D54-1)*100),"n/a",(C54/D54-1)*100)</f>
        <v>5.4298642533936681</v>
      </c>
      <c r="AE54" s="1033">
        <f>IF(ISERROR((D54/E54-1)*100),"n/a",(D54/E54-1)*100)</f>
        <v>5.741626794258381</v>
      </c>
      <c r="AF54" s="1033">
        <f>IF(ISERROR((E54/F54-1)*100),"n/a",(E54/F54-1)*100)</f>
        <v>6.0913705583756306</v>
      </c>
      <c r="AG54" s="1033">
        <f>IF(ISERROR((F54/G54-1)*100),"n/a",(F54/G54-1)*100)</f>
        <v>7.6502732240437021</v>
      </c>
      <c r="AH54" s="1033">
        <f>IF(ISERROR((G54/H54-1)*100),"n/a",(G54/H54-1)*100)</f>
        <v>6.3953488372093137</v>
      </c>
      <c r="AI54" s="1033">
        <f>IF(ISERROR((H54/I54-1)*100),"n/a",(H54/I54-1)*100)</f>
        <v>7.4999999999999956</v>
      </c>
      <c r="AJ54" s="1033">
        <f>IF(ISERROR((I54/J54-1)*100),"n/a",(I54/J54-1)*100)</f>
        <v>5.9602649006622599</v>
      </c>
      <c r="AK54" s="1033">
        <f>IF(ISERROR((J54/K54-1)*100),"n/a",(J54/K54-1)*100)</f>
        <v>7.0921985815602939</v>
      </c>
      <c r="AL54" s="1033">
        <f>IF(ISERROR((K54/L54-1)*100),"n/a",(K54/L54-1)*100)</f>
        <v>13.253012048192758</v>
      </c>
      <c r="AM54" s="1033">
        <f>IF(ISERROR((L54/N54-1)*100),"n/a",(L54/N54-1)*100)</f>
        <v>23.267326732673265</v>
      </c>
      <c r="AN54" s="1033">
        <f>IF(ISERROR((N54/O54-1)*100),"n/a",(N54/O54-1)*100)</f>
        <v>10.989010989010994</v>
      </c>
      <c r="AO54" s="1033">
        <f>IF(ISERROR((O54/Q54-1)*100),"n/a",(O54/Q54-1)*100)</f>
        <v>30.000000000000004</v>
      </c>
      <c r="AP54" s="1033">
        <f>IF(ISERROR((Q54/R54-1)*100),"n/a",(Q54/R54-1)*100)</f>
        <v>-39.130434782608688</v>
      </c>
      <c r="AQ54" s="1033">
        <f>IF(ISERROR((R54/S54-1)*100),"n/a",(R54/S54-1)*100)</f>
        <v>-27.215189873417735</v>
      </c>
      <c r="AR54" s="1033">
        <f>IF(ISERROR((S54/T54-1)*100),"n/a",(S54/T54-1)*100)</f>
        <v>5.3333333333333455</v>
      </c>
      <c r="AS54" s="1033">
        <f>IF(ISERROR((T54/U54-1)*100),"n/a",(T54/U54-1)*100)</f>
        <v>6.3829787234042534</v>
      </c>
      <c r="AT54" s="1033">
        <f>IF(ISERROR((U54/V54-1)*100),"n/a",(U54/V54-1)*100)</f>
        <v>5.2238805970149071</v>
      </c>
      <c r="AU54" s="1033">
        <f>IF(ISERROR((V54/W54-1)*100),"n/a",(V54/W54-1)*100)</f>
        <v>9.8360655737705027</v>
      </c>
      <c r="AV54" s="1033">
        <f>IF(ISERROR((W54/X54-1)*100),"n/a",(W54/X54-1)*100)</f>
        <v>15.094339622641506</v>
      </c>
      <c r="AW54" s="1033">
        <f>IF(ISERROR((X54/Y54-1)*100),"n/a",(X54/Y54-1)*100)</f>
        <v>8.163265306122458</v>
      </c>
      <c r="AX54" s="1033">
        <f>IF(ISERROR((Y54/Z54-1)*100),"n/a",(Y54/Z54-1)*100)</f>
        <v>8.287292817679548</v>
      </c>
      <c r="AY54" s="1033">
        <f>IF(ISERROR((Z54/AA54-1)*100),"n/a",(Z54/AA54-1)*100)</f>
        <v>5.232558139534893</v>
      </c>
      <c r="AZ54" s="1033">
        <f>IF(ISERROR((AA54/AB54-1)*100),"n/a",(AA54/AB54-1)*100)</f>
        <v>3.6144578313253017</v>
      </c>
      <c r="BA54" s="1033">
        <f>AVERAGE(AD54:AZ54)</f>
        <v>5.6605584438339376</v>
      </c>
      <c r="BB54" s="1033">
        <f>STDEV(AD54:AZ54)</f>
        <v>13.834317227449787</v>
      </c>
    </row>
    <row r="55" spans="1:54" ht="11.25" customHeight="1" x14ac:dyDescent="0.2">
      <c r="A55" s="479" t="s">
        <v>429</v>
      </c>
      <c r="B55" s="468" t="s">
        <v>430</v>
      </c>
      <c r="C55" s="581">
        <v>1.0564</v>
      </c>
      <c r="D55" s="581">
        <v>0.98757281553398069</v>
      </c>
      <c r="E55" s="581">
        <v>0.95888543067024046</v>
      </c>
      <c r="F55" s="581">
        <v>0.93095672880605862</v>
      </c>
      <c r="G55" s="460">
        <v>0.8865893085900437</v>
      </c>
      <c r="H55" s="478">
        <v>0.8437653886087817</v>
      </c>
      <c r="I55" s="581">
        <v>0.81918969767842886</v>
      </c>
      <c r="J55" s="581">
        <v>0.80113428323536306</v>
      </c>
      <c r="K55" s="581">
        <v>0.78542576787780694</v>
      </c>
      <c r="L55" s="581">
        <v>0.78151817699284276</v>
      </c>
      <c r="M55" s="884">
        <v>0</v>
      </c>
      <c r="N55" s="581">
        <v>0.75492672806402028</v>
      </c>
      <c r="O55" s="459">
        <v>0.73476180121190293</v>
      </c>
      <c r="P55" s="884">
        <v>0</v>
      </c>
      <c r="Q55" s="586">
        <v>0.69258676766333493</v>
      </c>
      <c r="R55" s="587">
        <v>0.67241433753721835</v>
      </c>
      <c r="S55" s="587">
        <v>0.6607349398980209</v>
      </c>
      <c r="T55" s="587">
        <v>0.62670726578735181</v>
      </c>
      <c r="U55" s="587">
        <v>0.60844918448675833</v>
      </c>
      <c r="V55" s="587">
        <v>0.57852545410216338</v>
      </c>
      <c r="W55" s="587">
        <v>0.5437278609005054</v>
      </c>
      <c r="X55" s="587">
        <v>0.49573852898806425</v>
      </c>
      <c r="Y55" s="587">
        <v>0.44839537916984634</v>
      </c>
      <c r="Z55" s="587">
        <v>0.39221878263805021</v>
      </c>
      <c r="AA55" s="587">
        <v>0.34422945072560945</v>
      </c>
      <c r="AB55" s="587">
        <v>0.30412491521820639</v>
      </c>
      <c r="AC55" s="584">
        <f>SUM(C55:AB55)</f>
        <v>16.708978994384605</v>
      </c>
      <c r="AD55" s="1033">
        <f>IF(ISERROR((C55/D55-1)*100),"n/a",(C55/D55-1)*100)</f>
        <v>6.9693275658670784</v>
      </c>
      <c r="AE55" s="1033">
        <f>IF(ISERROR((D55/E55-1)*100),"n/a",(D55/E55-1)*100)</f>
        <v>2.9917426989883866</v>
      </c>
      <c r="AF55" s="1033">
        <f>IF(ISERROR((E55/F55-1)*100),"n/a",(E55/F55-1)*100)</f>
        <v>3.0000000000000027</v>
      </c>
      <c r="AG55" s="1033">
        <f>IF(ISERROR((F55/G55-1)*100),"n/a",(F55/G55-1)*100)</f>
        <v>5.0042809885191497</v>
      </c>
      <c r="AH55" s="1033">
        <f>IF(ISERROR((G55/H55-1)*100),"n/a",(G55/H55-1)*100)</f>
        <v>5.0753349875930498</v>
      </c>
      <c r="AI55" s="1033">
        <f>IF(ISERROR((H55/I55-1)*100),"n/a",(H55/I55-1)*100)</f>
        <v>3.0000000000000027</v>
      </c>
      <c r="AJ55" s="1033">
        <f>IF(ISERROR((I55/J55-1)*100),"n/a",(I55/J55-1)*100)</f>
        <v>2.2537313432835937</v>
      </c>
      <c r="AK55" s="1033">
        <f>IF(ISERROR((J55/K55-1)*100),"n/a",(J55/K55-1)*100)</f>
        <v>2.0000000000000018</v>
      </c>
      <c r="AL55" s="1033">
        <f>IF(ISERROR((K55/L55-1)*100),"n/a",(K55/L55-1)*100)</f>
        <v>0.49999999999998934</v>
      </c>
      <c r="AM55" s="1033">
        <f>IF(ISERROR((L55/N55-1)*100),"n/a",(L55/N55-1)*100)</f>
        <v>3.5223880597015311</v>
      </c>
      <c r="AN55" s="1033">
        <f>IF(ISERROR((N55/O55-1)*100),"n/a",(N55/O55-1)*100)</f>
        <v>2.7444168734490182</v>
      </c>
      <c r="AO55" s="1033">
        <f>IF(ISERROR((O55/Q55-1)*100),"n/a",(O55/Q55-1)*100)</f>
        <v>6.0894945612170792</v>
      </c>
      <c r="AP55" s="1033">
        <f>IF(ISERROR((Q55/R55-1)*100),"n/a",(Q55/R55-1)*100)</f>
        <v>3.0000000000000027</v>
      </c>
      <c r="AQ55" s="1033">
        <f>IF(ISERROR((R55/S55-1)*100),"n/a",(R55/S55-1)*100)</f>
        <v>1.7676373586358318</v>
      </c>
      <c r="AR55" s="1033">
        <f>IF(ISERROR((S55/T55-1)*100),"n/a",(S55/T55-1)*100)</f>
        <v>5.4295962354798943</v>
      </c>
      <c r="AS55" s="1033">
        <f>IF(ISERROR((T55/U55-1)*100),"n/a",(T55/U55-1)*100)</f>
        <v>3.0007569680604584</v>
      </c>
      <c r="AT55" s="1033">
        <f>IF(ISERROR((U55/V55-1)*100),"n/a",(U55/V55-1)*100)</f>
        <v>5.1724137931034919</v>
      </c>
      <c r="AU55" s="1033">
        <f>IF(ISERROR((V55/W55-1)*100),"n/a",(V55/W55-1)*100)</f>
        <v>6.399817942753061</v>
      </c>
      <c r="AV55" s="1033">
        <f>IF(ISERROR((W55/X55-1)*100),"n/a",(W55/X55-1)*100)</f>
        <v>9.6803716286487429</v>
      </c>
      <c r="AW55" s="1033">
        <f>IF(ISERROR((X55/Y55-1)*100),"n/a",(X55/Y55-1)*100)</f>
        <v>10.558349175200776</v>
      </c>
      <c r="AX55" s="1033">
        <f>IF(ISERROR((Y55/Z55-1)*100),"n/a",(Y55/Z55-1)*100)</f>
        <v>14.322770611329272</v>
      </c>
      <c r="AY55" s="1033">
        <f>IF(ISERROR((Z55/AA55-1)*100),"n/a",(Z55/AA55-1)*100)</f>
        <v>13.941088367448785</v>
      </c>
      <c r="AZ55" s="1033">
        <f>IF(ISERROR((AA55/AB55-1)*100),"n/a",(AA55/AB55-1)*100)</f>
        <v>13.186862864763471</v>
      </c>
      <c r="BA55" s="1033">
        <f>AVERAGE(AD55:AZ55)</f>
        <v>5.6352340010453341</v>
      </c>
      <c r="BB55" s="1033">
        <f>STDEV(AD55:AZ55)</f>
        <v>4.0406338631646008</v>
      </c>
    </row>
    <row r="56" spans="1:54" ht="11.25" customHeight="1" x14ac:dyDescent="0.2">
      <c r="A56" s="461" t="s">
        <v>432</v>
      </c>
      <c r="B56" s="817" t="s">
        <v>433</v>
      </c>
      <c r="C56" s="581">
        <v>1.0916999999999999</v>
      </c>
      <c r="D56" s="581">
        <v>1.0466</v>
      </c>
      <c r="E56" s="581">
        <v>1.0059</v>
      </c>
      <c r="F56" s="581">
        <v>0.98370000000000002</v>
      </c>
      <c r="G56" s="460">
        <v>0.95489999999999997</v>
      </c>
      <c r="H56" s="584">
        <v>0.92690000000000006</v>
      </c>
      <c r="I56" s="581">
        <v>0.89969999999999994</v>
      </c>
      <c r="J56" s="581">
        <v>0.87319999999999998</v>
      </c>
      <c r="K56" s="581">
        <v>0.84789999999999999</v>
      </c>
      <c r="L56" s="581">
        <v>0.82269999999999999</v>
      </c>
      <c r="M56" s="884"/>
      <c r="N56" s="581">
        <v>0.79610000000000003</v>
      </c>
      <c r="O56" s="459">
        <v>0.76239999999999997</v>
      </c>
      <c r="P56" s="884"/>
      <c r="Q56" s="586">
        <v>0.75290000000000001</v>
      </c>
      <c r="R56" s="587">
        <v>0.72250000000000003</v>
      </c>
      <c r="S56" s="587">
        <v>0.70720000000000005</v>
      </c>
      <c r="T56" s="587">
        <v>0.66400000000000003</v>
      </c>
      <c r="U56" s="587">
        <v>0.61339999999999995</v>
      </c>
      <c r="V56" s="587">
        <v>0.58050000000000002</v>
      </c>
      <c r="W56" s="587">
        <v>0.55330000000000001</v>
      </c>
      <c r="X56" s="587">
        <v>0.53268000000000004</v>
      </c>
      <c r="Y56" s="587">
        <v>0.51556000000000002</v>
      </c>
      <c r="Z56" s="587">
        <v>0.49334</v>
      </c>
      <c r="AA56" s="587">
        <v>0.48665999999999998</v>
      </c>
      <c r="AB56" s="587">
        <v>0.47109999999999996</v>
      </c>
      <c r="AC56" s="584">
        <f>SUM(C56:AB56)</f>
        <v>18.104839999999999</v>
      </c>
      <c r="AD56" s="1033">
        <f>IF(ISERROR((C56/D56-1)*100),"n/a",(C56/D56-1)*100)</f>
        <v>4.3091916682591158</v>
      </c>
      <c r="AE56" s="1033">
        <f>IF(ISERROR((D56/E56-1)*100),"n/a",(D56/E56-1)*100)</f>
        <v>4.0461278457103012</v>
      </c>
      <c r="AF56" s="1033">
        <f>IF(ISERROR((E56/F56-1)*100),"n/a",(E56/F56-1)*100)</f>
        <v>2.256785605367484</v>
      </c>
      <c r="AG56" s="1033">
        <f>IF(ISERROR((F56/G56-1)*100),"n/a",(F56/G56-1)*100)</f>
        <v>3.0160226201696672</v>
      </c>
      <c r="AH56" s="1033">
        <f>IF(ISERROR((G56/H56-1)*100),"n/a",(G56/H56-1)*100)</f>
        <v>3.020822095155884</v>
      </c>
      <c r="AI56" s="1033">
        <f>IF(ISERROR((H56/I56-1)*100),"n/a",(H56/I56-1)*100)</f>
        <v>3.023229965544072</v>
      </c>
      <c r="AJ56" s="1033">
        <f>IF(ISERROR((I56/J56-1)*100),"n/a",(I56/J56-1)*100)</f>
        <v>3.0348144754924311</v>
      </c>
      <c r="AK56" s="1033">
        <f>IF(ISERROR((J56/K56-1)*100),"n/a",(J56/K56-1)*100)</f>
        <v>2.9838424342493175</v>
      </c>
      <c r="AL56" s="1033">
        <f>IF(ISERROR((K56/L56-1)*100),"n/a",(K56/L56-1)*100)</f>
        <v>3.0630849641424485</v>
      </c>
      <c r="AM56" s="1033">
        <f>IF(ISERROR((L56/N56-1)*100),"n/a",(L56/N56-1)*100)</f>
        <v>3.3412887828162319</v>
      </c>
      <c r="AN56" s="1033">
        <f>IF(ISERROR((N56/O56-1)*100),"n/a",(N56/O56-1)*100)</f>
        <v>4.4202518363064103</v>
      </c>
      <c r="AO56" s="1033">
        <f>IF(ISERROR((O56/Q56-1)*100),"n/a",(O56/Q56-1)*100)</f>
        <v>1.2617877540177957</v>
      </c>
      <c r="AP56" s="1033">
        <f>IF(ISERROR((Q56/R56-1)*100),"n/a",(Q56/R56-1)*100)</f>
        <v>4.2076124567474116</v>
      </c>
      <c r="AQ56" s="1033">
        <f>IF(ISERROR((R56/S56-1)*100),"n/a",(R56/S56-1)*100)</f>
        <v>2.1634615384615419</v>
      </c>
      <c r="AR56" s="1033">
        <f>IF(ISERROR((S56/T56-1)*100),"n/a",(S56/T56-1)*100)</f>
        <v>6.5060240963855431</v>
      </c>
      <c r="AS56" s="1033">
        <f>IF(ISERROR((T56/U56-1)*100),"n/a",(T56/U56-1)*100)</f>
        <v>8.2491033583306219</v>
      </c>
      <c r="AT56" s="1033">
        <f>IF(ISERROR((U56/V56-1)*100),"n/a",(U56/V56-1)*100)</f>
        <v>5.6675279931093669</v>
      </c>
      <c r="AU56" s="1033">
        <f>IF(ISERROR((V56/W56-1)*100),"n/a",(V56/W56-1)*100)</f>
        <v>4.9159587926983495</v>
      </c>
      <c r="AV56" s="1033">
        <f>IF(ISERROR((W56/X56-1)*100),"n/a",(W56/X56-1)*100)</f>
        <v>3.8709919651573221</v>
      </c>
      <c r="AW56" s="1033">
        <f>IF(ISERROR((X56/Y56-1)*100),"n/a",(X56/Y56-1)*100)</f>
        <v>3.3206610287842331</v>
      </c>
      <c r="AX56" s="1033">
        <f>IF(ISERROR((Y56/Z56-1)*100),"n/a",(Y56/Z56-1)*100)</f>
        <v>4.5039931892812302</v>
      </c>
      <c r="AY56" s="1033">
        <f>IF(ISERROR((Z56/AA56-1)*100),"n/a",(Z56/AA56-1)*100)</f>
        <v>1.3726215427608546</v>
      </c>
      <c r="AZ56" s="1033">
        <f>IF(ISERROR((AA56/AB56-1)*100),"n/a",(AA56/AB56-1)*100)</f>
        <v>3.3029080874549033</v>
      </c>
      <c r="BA56" s="1033">
        <f>AVERAGE(AD56:AZ56)</f>
        <v>3.7329614824522839</v>
      </c>
      <c r="BB56" s="1033">
        <f>STDEV(AD56:AZ56)</f>
        <v>1.5785439583464094</v>
      </c>
    </row>
    <row r="57" spans="1:54" ht="11.25" customHeight="1" x14ac:dyDescent="0.2">
      <c r="A57" s="461" t="s">
        <v>929</v>
      </c>
      <c r="B57" s="817" t="s">
        <v>930</v>
      </c>
      <c r="C57" s="581">
        <v>0.81</v>
      </c>
      <c r="D57" s="581">
        <v>0.76</v>
      </c>
      <c r="E57" s="581">
        <v>0.72</v>
      </c>
      <c r="F57" s="581">
        <v>0.69</v>
      </c>
      <c r="G57" s="460">
        <v>0.62</v>
      </c>
      <c r="H57" s="584">
        <v>0.5</v>
      </c>
      <c r="I57" s="581">
        <v>0.45</v>
      </c>
      <c r="J57" s="581">
        <v>0.41</v>
      </c>
      <c r="K57" s="581">
        <v>0.37</v>
      </c>
      <c r="L57" s="581">
        <v>0.33</v>
      </c>
      <c r="M57" s="884"/>
      <c r="N57" s="581">
        <v>0.23</v>
      </c>
      <c r="O57" s="585">
        <v>0.04</v>
      </c>
      <c r="P57" s="884"/>
      <c r="Q57" s="464">
        <v>0.04</v>
      </c>
      <c r="R57" s="583">
        <v>0.47</v>
      </c>
      <c r="S57" s="587">
        <v>1.27</v>
      </c>
      <c r="T57" s="587">
        <v>1.22</v>
      </c>
      <c r="U57" s="587">
        <v>1.1399999999999999</v>
      </c>
      <c r="V57" s="587">
        <v>1.06</v>
      </c>
      <c r="W57" s="587">
        <v>0.97667000000000004</v>
      </c>
      <c r="X57" s="587">
        <v>0.88668000000000002</v>
      </c>
      <c r="Y57" s="587">
        <v>0.80789</v>
      </c>
      <c r="Z57" s="587">
        <v>0.73939999999999995</v>
      </c>
      <c r="AA57" s="587">
        <v>0.67108000000000001</v>
      </c>
      <c r="AB57" s="583">
        <v>0.63912000000000002</v>
      </c>
      <c r="AC57" s="584">
        <f>SUM(C57:AB57)</f>
        <v>15.850840000000003</v>
      </c>
      <c r="AD57" s="1033">
        <f>IF(ISERROR((C57/D57-1)*100),"n/a",(C57/D57-1)*100)</f>
        <v>6.578947368421062</v>
      </c>
      <c r="AE57" s="1033">
        <f>IF(ISERROR((D57/E57-1)*100),"n/a",(D57/E57-1)*100)</f>
        <v>5.555555555555558</v>
      </c>
      <c r="AF57" s="1033">
        <f>IF(ISERROR((E57/F57-1)*100),"n/a",(E57/F57-1)*100)</f>
        <v>4.3478260869565188</v>
      </c>
      <c r="AG57" s="1033">
        <f>IF(ISERROR((F57/G57-1)*100),"n/a",(F57/G57-1)*100)</f>
        <v>11.290322580645151</v>
      </c>
      <c r="AH57" s="1033">
        <f>IF(ISERROR((G57/H57-1)*100),"n/a",(G57/H57-1)*100)</f>
        <v>24</v>
      </c>
      <c r="AI57" s="1033">
        <f>IF(ISERROR((H57/I57-1)*100),"n/a",(H57/I57-1)*100)</f>
        <v>11.111111111111116</v>
      </c>
      <c r="AJ57" s="1033">
        <f>IF(ISERROR((I57/J57-1)*100),"n/a",(I57/J57-1)*100)</f>
        <v>9.7560975609756184</v>
      </c>
      <c r="AK57" s="1033">
        <f>IF(ISERROR((J57/K57-1)*100),"n/a",(J57/K57-1)*100)</f>
        <v>10.810810810810811</v>
      </c>
      <c r="AL57" s="1033">
        <f>IF(ISERROR((K57/L57-1)*100),"n/a",(K57/L57-1)*100)</f>
        <v>12.12121212121211</v>
      </c>
      <c r="AM57" s="1033">
        <f>IF(ISERROR((L57/N57-1)*100),"n/a",(L57/N57-1)*100)</f>
        <v>43.478260869565212</v>
      </c>
      <c r="AN57" s="1033">
        <f>IF(ISERROR((N57/O57-1)*100),"n/a",(N57/O57-1)*100)</f>
        <v>475</v>
      </c>
      <c r="AO57" s="1033">
        <f>IF(ISERROR((O57/Q57-1)*100),"n/a",(O57/Q57-1)*100)</f>
        <v>0</v>
      </c>
      <c r="AP57" s="1033">
        <f>IF(ISERROR((Q57/R57-1)*100),"n/a",(Q57/R57-1)*100)</f>
        <v>-91.489361702127653</v>
      </c>
      <c r="AQ57" s="1033">
        <f>IF(ISERROR((R57/S57-1)*100),"n/a",(R57/S57-1)*100)</f>
        <v>-62.99212598425197</v>
      </c>
      <c r="AR57" s="1033">
        <f>IF(ISERROR((S57/T57-1)*100),"n/a",(S57/T57-1)*100)</f>
        <v>4.0983606557376984</v>
      </c>
      <c r="AS57" s="1033">
        <f>IF(ISERROR((T57/U57-1)*100),"n/a",(T57/U57-1)*100)</f>
        <v>7.0175438596491224</v>
      </c>
      <c r="AT57" s="1033">
        <f>IF(ISERROR((U57/V57-1)*100),"n/a",(U57/V57-1)*100)</f>
        <v>7.5471698113207308</v>
      </c>
      <c r="AU57" s="1033">
        <f>IF(ISERROR((V57/W57-1)*100),"n/a",(V57/W57-1)*100)</f>
        <v>8.532052791628697</v>
      </c>
      <c r="AV57" s="1033">
        <f>IF(ISERROR((W57/X57-1)*100),"n/a",(W57/X57-1)*100)</f>
        <v>10.149095502323281</v>
      </c>
      <c r="AW57" s="1033">
        <f>IF(ISERROR((X57/Y57-1)*100),"n/a",(X57/Y57-1)*100)</f>
        <v>9.7525653244872501</v>
      </c>
      <c r="AX57" s="1033">
        <f>IF(ISERROR((Y57/Z57-1)*100),"n/a",(Y57/Z57-1)*100)</f>
        <v>9.2629158777387097</v>
      </c>
      <c r="AY57" s="1033">
        <f>IF(ISERROR((Z57/AA57-1)*100),"n/a",(Z57/AA57-1)*100)</f>
        <v>10.180604398879399</v>
      </c>
      <c r="AZ57" s="1033">
        <f>IF(ISERROR((AA57/AB57-1)*100),"n/a",(AA57/AB57-1)*100)</f>
        <v>5.0006258605582721</v>
      </c>
      <c r="BA57" s="1033">
        <f>AVERAGE(AD57:AZ57)</f>
        <v>23.091721324399849</v>
      </c>
      <c r="BB57" s="1033">
        <f>STDEV(AD57:AZ57)</f>
        <v>102.13110125151725</v>
      </c>
    </row>
    <row r="58" spans="1:54" ht="11.25" customHeight="1" x14ac:dyDescent="0.2">
      <c r="A58" s="818" t="s">
        <v>924</v>
      </c>
      <c r="B58" s="817" t="s">
        <v>925</v>
      </c>
      <c r="C58" s="581">
        <v>1.3049999999999999</v>
      </c>
      <c r="D58" s="581">
        <v>1.175</v>
      </c>
      <c r="E58" s="581">
        <v>1.1000000000000001</v>
      </c>
      <c r="F58" s="581">
        <v>1.075</v>
      </c>
      <c r="G58" s="460">
        <v>0.97499999999999998</v>
      </c>
      <c r="H58" s="584">
        <v>0.86580000000000001</v>
      </c>
      <c r="I58" s="463">
        <v>0.76329999999999998</v>
      </c>
      <c r="J58" s="581">
        <v>0.73880000000000001</v>
      </c>
      <c r="K58" s="463">
        <v>0.66539999999999999</v>
      </c>
      <c r="L58" s="581">
        <v>0.60909999999999997</v>
      </c>
      <c r="M58" s="884"/>
      <c r="N58" s="581">
        <v>0.41589999999999999</v>
      </c>
      <c r="O58" s="459">
        <v>0.33029999999999998</v>
      </c>
      <c r="P58" s="884"/>
      <c r="Q58" s="586">
        <v>0.25690000000000002</v>
      </c>
      <c r="R58" s="583">
        <v>0.14680000000000001</v>
      </c>
      <c r="S58" s="583">
        <v>0.44030000000000002</v>
      </c>
      <c r="T58" s="583">
        <v>0.53820000000000001</v>
      </c>
      <c r="U58" s="587">
        <v>0.53820000000000001</v>
      </c>
      <c r="V58" s="587">
        <v>0.49099999999999999</v>
      </c>
      <c r="W58" s="583">
        <v>0.44369999999999998</v>
      </c>
      <c r="X58" s="583">
        <v>0.44369999999999998</v>
      </c>
      <c r="Y58" s="583">
        <v>0.44369999999999998</v>
      </c>
      <c r="Z58" s="587">
        <v>0.44369999999999998</v>
      </c>
      <c r="AA58" s="587">
        <v>0.43759999999999999</v>
      </c>
      <c r="AB58" s="583">
        <v>0.4194</v>
      </c>
      <c r="AC58" s="584">
        <f>SUM(C58:AB58)</f>
        <v>15.061799999999998</v>
      </c>
      <c r="AD58" s="1033">
        <f>IF(ISERROR((C58/D58-1)*100),"n/a",(C58/D58-1)*100)</f>
        <v>11.063829787234036</v>
      </c>
      <c r="AE58" s="1033">
        <f>IF(ISERROR((D58/E58-1)*100),"n/a",(D58/E58-1)*100)</f>
        <v>6.8181818181818121</v>
      </c>
      <c r="AF58" s="1033">
        <f>IF(ISERROR((E58/F58-1)*100),"n/a",(E58/F58-1)*100)</f>
        <v>2.3255813953488413</v>
      </c>
      <c r="AG58" s="1033">
        <f>IF(ISERROR((F58/G58-1)*100),"n/a",(F58/G58-1)*100)</f>
        <v>10.256410256410264</v>
      </c>
      <c r="AH58" s="1033">
        <f>IF(ISERROR((G58/H58-1)*100),"n/a",(G58/H58-1)*100)</f>
        <v>12.612612612612617</v>
      </c>
      <c r="AI58" s="1033">
        <f>IF(ISERROR((H58/I58-1)*100),"n/a",(H58/I58-1)*100)</f>
        <v>13.428533997117786</v>
      </c>
      <c r="AJ58" s="1033">
        <f>IF(ISERROR((I58/J58-1)*100),"n/a",(I58/J58-1)*100)</f>
        <v>3.3161884136437392</v>
      </c>
      <c r="AK58" s="1033">
        <f>IF(ISERROR((J58/K58-1)*100),"n/a",(J58/K58-1)*100)</f>
        <v>11.030958821761349</v>
      </c>
      <c r="AL58" s="1033">
        <f>IF(ISERROR((K58/L58-1)*100),"n/a",(K58/L58-1)*100)</f>
        <v>9.2431456246921719</v>
      </c>
      <c r="AM58" s="1033">
        <f>IF(ISERROR((L58/N58-1)*100),"n/a",(L58/N58-1)*100)</f>
        <v>46.453474392882896</v>
      </c>
      <c r="AN58" s="1033">
        <f>IF(ISERROR((N58/O58-1)*100),"n/a",(N58/O58-1)*100)</f>
        <v>25.915834090221026</v>
      </c>
      <c r="AO58" s="1033">
        <f>IF(ISERROR((O58/Q58-1)*100),"n/a",(O58/Q58-1)*100)</f>
        <v>28.571428571428559</v>
      </c>
      <c r="AP58" s="1033">
        <f>IF(ISERROR((Q58/R58-1)*100),"n/a",(Q58/R58-1)*100)</f>
        <v>75</v>
      </c>
      <c r="AQ58" s="1033">
        <f>IF(ISERROR((R58/S58-1)*100),"n/a",(R58/S58-1)*100)</f>
        <v>-66.659096070860784</v>
      </c>
      <c r="AR58" s="1033">
        <f>IF(ISERROR((S58/T58-1)*100),"n/a",(S58/T58-1)*100)</f>
        <v>-18.190263842437748</v>
      </c>
      <c r="AS58" s="1033">
        <f>IF(ISERROR((T58/U58-1)*100),"n/a",(T58/U58-1)*100)</f>
        <v>0</v>
      </c>
      <c r="AT58" s="1033">
        <f>IF(ISERROR((U58/V58-1)*100),"n/a",(U58/V58-1)*100)</f>
        <v>9.6130346232179207</v>
      </c>
      <c r="AU58" s="1033">
        <f>IF(ISERROR((V58/W58-1)*100),"n/a",(V58/W58-1)*100)</f>
        <v>10.660356096461566</v>
      </c>
      <c r="AV58" s="1033">
        <f>IF(ISERROR((W58/X58-1)*100),"n/a",(W58/X58-1)*100)</f>
        <v>0</v>
      </c>
      <c r="AW58" s="1033">
        <f>IF(ISERROR((X58/Y58-1)*100),"n/a",(X58/Y58-1)*100)</f>
        <v>0</v>
      </c>
      <c r="AX58" s="1033">
        <f>IF(ISERROR((Y58/Z58-1)*100),"n/a",(Y58/Z58-1)*100)</f>
        <v>0</v>
      </c>
      <c r="AY58" s="1033">
        <f>IF(ISERROR((Z58/AA58-1)*100),"n/a",(Z58/AA58-1)*100)</f>
        <v>1.3939670932358261</v>
      </c>
      <c r="AZ58" s="1033">
        <f>IF(ISERROR((AA58/AB58-1)*100),"n/a",(AA58/AB58-1)*100)</f>
        <v>4.3395326657129196</v>
      </c>
      <c r="BA58" s="1033">
        <f>AVERAGE(AD58:AZ58)</f>
        <v>8.5736395802984688</v>
      </c>
      <c r="BB58" s="1033">
        <f>STDEV(AD58:AZ58)</f>
        <v>24.696687491548467</v>
      </c>
    </row>
    <row r="59" spans="1:54" ht="11.25" customHeight="1" x14ac:dyDescent="0.2">
      <c r="A59" s="465" t="s">
        <v>890</v>
      </c>
      <c r="B59" s="802" t="s">
        <v>891</v>
      </c>
      <c r="C59" s="581">
        <v>1.07</v>
      </c>
      <c r="D59" s="581">
        <v>1.03</v>
      </c>
      <c r="E59" s="581">
        <v>0.99</v>
      </c>
      <c r="F59" s="581">
        <v>0.95</v>
      </c>
      <c r="G59" s="460">
        <v>0.91</v>
      </c>
      <c r="H59" s="584">
        <v>0.87</v>
      </c>
      <c r="I59" s="581">
        <v>0.83</v>
      </c>
      <c r="J59" s="581">
        <v>0.78</v>
      </c>
      <c r="K59" s="581">
        <v>0.7</v>
      </c>
      <c r="L59" s="581">
        <v>0.63</v>
      </c>
      <c r="M59" s="884"/>
      <c r="N59" s="581">
        <v>0.57999999999999996</v>
      </c>
      <c r="O59" s="459">
        <v>0.5</v>
      </c>
      <c r="P59" s="884"/>
      <c r="Q59" s="464">
        <v>0.43</v>
      </c>
      <c r="R59" s="583">
        <v>0.57999999999999996</v>
      </c>
      <c r="S59" s="587">
        <v>1.1100000000000001</v>
      </c>
      <c r="T59" s="587">
        <v>1.07</v>
      </c>
      <c r="U59" s="587">
        <v>1.03</v>
      </c>
      <c r="V59" s="587">
        <v>0.91332999999999998</v>
      </c>
      <c r="W59" s="587">
        <v>0.63331999999999999</v>
      </c>
      <c r="X59" s="587">
        <v>0.6</v>
      </c>
      <c r="Y59" s="587">
        <v>0.54666000000000003</v>
      </c>
      <c r="Z59" s="583">
        <v>0</v>
      </c>
      <c r="AA59" s="583">
        <v>0</v>
      </c>
      <c r="AB59" s="583">
        <v>0</v>
      </c>
      <c r="AC59" s="584">
        <f>SUM(C59:AB59)</f>
        <v>16.753309999999999</v>
      </c>
      <c r="AD59" s="1033">
        <f>IF(ISERROR((C59/D59-1)*100),"n/a",(C59/D59-1)*100)</f>
        <v>3.8834951456310662</v>
      </c>
      <c r="AE59" s="1033">
        <f>IF(ISERROR((D59/E59-1)*100),"n/a",(D59/E59-1)*100)</f>
        <v>4.0404040404040442</v>
      </c>
      <c r="AF59" s="1033">
        <f>IF(ISERROR((E59/F59-1)*100),"n/a",(E59/F59-1)*100)</f>
        <v>4.2105263157894868</v>
      </c>
      <c r="AG59" s="1033">
        <f>IF(ISERROR((F59/G59-1)*100),"n/a",(F59/G59-1)*100)</f>
        <v>4.39560439560438</v>
      </c>
      <c r="AH59" s="1033">
        <f>IF(ISERROR((G59/H59-1)*100),"n/a",(G59/H59-1)*100)</f>
        <v>4.5977011494252817</v>
      </c>
      <c r="AI59" s="1033">
        <f>IF(ISERROR((H59/I59-1)*100),"n/a",(H59/I59-1)*100)</f>
        <v>4.8192771084337505</v>
      </c>
      <c r="AJ59" s="1033">
        <f>IF(ISERROR((I59/J59-1)*100),"n/a",(I59/J59-1)*100)</f>
        <v>6.4102564102564097</v>
      </c>
      <c r="AK59" s="1033">
        <f>IF(ISERROR((J59/K59-1)*100),"n/a",(J59/K59-1)*100)</f>
        <v>11.428571428571432</v>
      </c>
      <c r="AL59" s="1033">
        <f>IF(ISERROR((K59/L59-1)*100),"n/a",(K59/L59-1)*100)</f>
        <v>11.111111111111093</v>
      </c>
      <c r="AM59" s="1033">
        <f>IF(ISERROR((L59/N59-1)*100),"n/a",(L59/N59-1)*100)</f>
        <v>8.6206896551724199</v>
      </c>
      <c r="AN59" s="1033">
        <f>IF(ISERROR((N59/O59-1)*100),"n/a",(N59/O59-1)*100)</f>
        <v>15.999999999999993</v>
      </c>
      <c r="AO59" s="1033">
        <f>IF(ISERROR((O59/Q59-1)*100),"n/a",(O59/Q59-1)*100)</f>
        <v>16.279069767441868</v>
      </c>
      <c r="AP59" s="1033">
        <f>IF(ISERROR((Q59/R59-1)*100),"n/a",(Q59/R59-1)*100)</f>
        <v>-25.862068965517238</v>
      </c>
      <c r="AQ59" s="1033">
        <f>IF(ISERROR((R59/S59-1)*100),"n/a",(R59/S59-1)*100)</f>
        <v>-47.747747747747759</v>
      </c>
      <c r="AR59" s="1033">
        <f>IF(ISERROR((S59/T59-1)*100),"n/a",(S59/T59-1)*100)</f>
        <v>3.7383177570093462</v>
      </c>
      <c r="AS59" s="1033">
        <f>IF(ISERROR((T59/U59-1)*100),"n/a",(T59/U59-1)*100)</f>
        <v>3.8834951456310662</v>
      </c>
      <c r="AT59" s="1033">
        <f>IF(ISERROR((U59/V59-1)*100),"n/a",(U59/V59-1)*100)</f>
        <v>12.774134212168665</v>
      </c>
      <c r="AU59" s="1033">
        <f>IF(ISERROR((V59/W59-1)*100),"n/a",(V59/W59-1)*100)</f>
        <v>44.21303606391713</v>
      </c>
      <c r="AV59" s="1033">
        <f>IF(ISERROR((W59/X59-1)*100),"n/a",(W59/X59-1)*100)</f>
        <v>5.5533333333333434</v>
      </c>
      <c r="AW59" s="1033">
        <f>IF(ISERROR((X59/Y59-1)*100),"n/a",(X59/Y59-1)*100)</f>
        <v>9.75743606629349</v>
      </c>
      <c r="AX59" s="1033" t="str">
        <f>IF(ISERROR((Y59/Z59-1)*100),"n/a",(Y59/Z59-1)*100)</f>
        <v>n/a</v>
      </c>
      <c r="AY59" s="1033" t="str">
        <f>IF(ISERROR((Z59/AA59-1)*100),"n/a",(Z59/AA59-1)*100)</f>
        <v>n/a</v>
      </c>
      <c r="AZ59" s="1033" t="str">
        <f>IF(ISERROR((AA59/AB59-1)*100),"n/a",(AA59/AB59-1)*100)</f>
        <v>n/a</v>
      </c>
      <c r="BA59" s="1033">
        <f>AVERAGE(AD59:AZ59)</f>
        <v>5.1053321196464641</v>
      </c>
      <c r="BB59" s="1033">
        <f>STDEV(AD59:AZ59)</f>
        <v>17.326259008998996</v>
      </c>
    </row>
    <row r="60" spans="1:54" ht="11.25" customHeight="1" x14ac:dyDescent="0.2">
      <c r="A60" s="588" t="s">
        <v>139</v>
      </c>
      <c r="B60" s="468" t="s">
        <v>140</v>
      </c>
      <c r="C60" s="581">
        <v>2.78</v>
      </c>
      <c r="D60" s="581">
        <v>2.5550000000000002</v>
      </c>
      <c r="E60" s="581">
        <v>2.35</v>
      </c>
      <c r="F60" s="581">
        <v>2.15</v>
      </c>
      <c r="G60" s="460">
        <v>1.98</v>
      </c>
      <c r="H60" s="471">
        <v>1.835</v>
      </c>
      <c r="I60" s="474">
        <v>1.71</v>
      </c>
      <c r="J60" s="474">
        <v>1.59</v>
      </c>
      <c r="K60" s="474">
        <v>1.5</v>
      </c>
      <c r="L60" s="474">
        <v>1.42</v>
      </c>
      <c r="M60" s="958"/>
      <c r="N60" s="474">
        <v>1.385</v>
      </c>
      <c r="O60" s="470">
        <v>1.365</v>
      </c>
      <c r="P60" s="958"/>
      <c r="Q60" s="471">
        <v>1.345</v>
      </c>
      <c r="R60" s="476">
        <v>1.325</v>
      </c>
      <c r="S60" s="476">
        <v>1.3049999999999999</v>
      </c>
      <c r="T60" s="476">
        <v>1.2849999999999999</v>
      </c>
      <c r="U60" s="476">
        <v>1.2649999999999999</v>
      </c>
      <c r="V60" s="476">
        <v>1.2450000000000001</v>
      </c>
      <c r="W60" s="476">
        <v>1.2250000000000001</v>
      </c>
      <c r="X60" s="476">
        <v>1.2050000000000001</v>
      </c>
      <c r="Y60" s="476">
        <v>1.1850000000000001</v>
      </c>
      <c r="Z60" s="476">
        <v>1.165</v>
      </c>
      <c r="AA60" s="476">
        <v>1.145</v>
      </c>
      <c r="AB60" s="476">
        <v>1.1100000000000001</v>
      </c>
      <c r="AC60" s="584">
        <f>SUM(C60:AB60)</f>
        <v>37.425000000000011</v>
      </c>
      <c r="AD60" s="1033">
        <f>IF(ISERROR((C60/D60-1)*100),"n/a",(C60/D60-1)*100)</f>
        <v>8.80626223091976</v>
      </c>
      <c r="AE60" s="1033">
        <f>IF(ISERROR((D60/E60-1)*100),"n/a",(D60/E60-1)*100)</f>
        <v>8.7234042553191458</v>
      </c>
      <c r="AF60" s="1033">
        <f>IF(ISERROR((E60/F60-1)*100),"n/a",(E60/F60-1)*100)</f>
        <v>9.3023255813953654</v>
      </c>
      <c r="AG60" s="1033">
        <f>IF(ISERROR((F60/G60-1)*100),"n/a",(F60/G60-1)*100)</f>
        <v>8.5858585858585847</v>
      </c>
      <c r="AH60" s="1033">
        <f>IF(ISERROR((G60/H60-1)*100),"n/a",(G60/H60-1)*100)</f>
        <v>7.9019073569482234</v>
      </c>
      <c r="AI60" s="1033">
        <f>IF(ISERROR((H60/I60-1)*100),"n/a",(H60/I60-1)*100)</f>
        <v>7.3099415204678442</v>
      </c>
      <c r="AJ60" s="1033">
        <f>IF(ISERROR((I60/J60-1)*100),"n/a",(I60/J60-1)*100)</f>
        <v>7.547169811320753</v>
      </c>
      <c r="AK60" s="1033">
        <f>IF(ISERROR((J60/K60-1)*100),"n/a",(J60/K60-1)*100)</f>
        <v>6.0000000000000053</v>
      </c>
      <c r="AL60" s="1033">
        <f>IF(ISERROR((K60/L60-1)*100),"n/a",(K60/L60-1)*100)</f>
        <v>5.6338028169014231</v>
      </c>
      <c r="AM60" s="1033">
        <f>IF(ISERROR((L60/N60-1)*100),"n/a",(L60/N60-1)*100)</f>
        <v>2.5270758122743597</v>
      </c>
      <c r="AN60" s="1033">
        <f>IF(ISERROR((N60/O60-1)*100),"n/a",(N60/O60-1)*100)</f>
        <v>1.46520146520146</v>
      </c>
      <c r="AO60" s="1033">
        <f>IF(ISERROR((O60/Q60-1)*100),"n/a",(O60/Q60-1)*100)</f>
        <v>1.4869888475836479</v>
      </c>
      <c r="AP60" s="1033">
        <f>IF(ISERROR((Q60/R60-1)*100),"n/a",(Q60/R60-1)*100)</f>
        <v>1.5094339622641506</v>
      </c>
      <c r="AQ60" s="1033">
        <f>IF(ISERROR((R60/S60-1)*100),"n/a",(R60/S60-1)*100)</f>
        <v>1.5325670498084198</v>
      </c>
      <c r="AR60" s="1033">
        <f>IF(ISERROR((S60/T60-1)*100),"n/a",(S60/T60-1)*100)</f>
        <v>1.5564202334630295</v>
      </c>
      <c r="AS60" s="1033">
        <f>IF(ISERROR((T60/U60-1)*100),"n/a",(T60/U60-1)*100)</f>
        <v>1.5810276679841806</v>
      </c>
      <c r="AT60" s="1033">
        <f>IF(ISERROR((U60/V60-1)*100),"n/a",(U60/V60-1)*100)</f>
        <v>1.6064257028112205</v>
      </c>
      <c r="AU60" s="1033">
        <f>IF(ISERROR((V60/W60-1)*100),"n/a",(V60/W60-1)*100)</f>
        <v>1.6326530612244872</v>
      </c>
      <c r="AV60" s="1033">
        <f>IF(ISERROR((W60/X60-1)*100),"n/a",(W60/X60-1)*100)</f>
        <v>1.6597510373443924</v>
      </c>
      <c r="AW60" s="1033">
        <f>IF(ISERROR((X60/Y60-1)*100),"n/a",(X60/Y60-1)*100)</f>
        <v>1.6877637130801704</v>
      </c>
      <c r="AX60" s="1033">
        <f>IF(ISERROR((Y60/Z60-1)*100),"n/a",(Y60/Z60-1)*100)</f>
        <v>1.7167381974249052</v>
      </c>
      <c r="AY60" s="1033">
        <f>IF(ISERROR((Z60/AA60-1)*100),"n/a",(Z60/AA60-1)*100)</f>
        <v>1.7467248908296984</v>
      </c>
      <c r="AZ60" s="1033">
        <f>IF(ISERROR((AA60/AB60-1)*100),"n/a",(AA60/AB60-1)*100)</f>
        <v>3.1531531531531432</v>
      </c>
      <c r="BA60" s="1033">
        <f>AVERAGE(AD60:AZ60)</f>
        <v>4.1161998675468849</v>
      </c>
      <c r="BB60" s="1033">
        <f>STDEV(AD60:AZ60)</f>
        <v>3.1032624027037561</v>
      </c>
    </row>
    <row r="61" spans="1:54" ht="11.25" customHeight="1" x14ac:dyDescent="0.2">
      <c r="A61" s="461" t="s">
        <v>424</v>
      </c>
      <c r="B61" s="817" t="s">
        <v>425</v>
      </c>
      <c r="C61" s="581">
        <v>1.52</v>
      </c>
      <c r="D61" s="581">
        <v>1.5</v>
      </c>
      <c r="E61" s="581">
        <v>1.44</v>
      </c>
      <c r="F61" s="581">
        <v>1.42</v>
      </c>
      <c r="G61" s="460">
        <v>1.32</v>
      </c>
      <c r="H61" s="480">
        <v>1.28</v>
      </c>
      <c r="I61" s="581">
        <v>1.22</v>
      </c>
      <c r="J61" s="581">
        <v>1.1399999999999999</v>
      </c>
      <c r="K61" s="581">
        <v>1.0900000000000001</v>
      </c>
      <c r="L61" s="581">
        <v>1</v>
      </c>
      <c r="M61" s="884"/>
      <c r="N61" s="463">
        <v>0.88</v>
      </c>
      <c r="O61" s="459">
        <v>0.8</v>
      </c>
      <c r="P61" s="884"/>
      <c r="Q61" s="586">
        <v>0.66</v>
      </c>
      <c r="R61" s="583">
        <v>0.6</v>
      </c>
      <c r="S61" s="587">
        <v>0.56000000000000005</v>
      </c>
      <c r="T61" s="587">
        <v>0.5</v>
      </c>
      <c r="U61" s="587">
        <v>0.42</v>
      </c>
      <c r="V61" s="587">
        <v>0.35</v>
      </c>
      <c r="W61" s="587">
        <v>0.22</v>
      </c>
      <c r="X61" s="587">
        <v>0.125</v>
      </c>
      <c r="Y61" s="583">
        <v>0.12</v>
      </c>
      <c r="Z61" s="587">
        <v>0.11</v>
      </c>
      <c r="AA61" s="583">
        <v>0.1</v>
      </c>
      <c r="AB61" s="587">
        <v>0.09</v>
      </c>
      <c r="AC61" s="584">
        <f>SUM(C61:AB61)</f>
        <v>18.465000000000007</v>
      </c>
      <c r="AD61" s="1033">
        <f>IF(ISERROR((C61/D61-1)*100),"n/a",(C61/D61-1)*100)</f>
        <v>1.3333333333333419</v>
      </c>
      <c r="AE61" s="1033">
        <f>IF(ISERROR((D61/E61-1)*100),"n/a",(D61/E61-1)*100)</f>
        <v>4.1666666666666741</v>
      </c>
      <c r="AF61" s="1033">
        <f>IF(ISERROR((E61/F61-1)*100),"n/a",(E61/F61-1)*100)</f>
        <v>1.4084507042253502</v>
      </c>
      <c r="AG61" s="1033">
        <f>IF(ISERROR((F61/G61-1)*100),"n/a",(F61/G61-1)*100)</f>
        <v>7.575757575757569</v>
      </c>
      <c r="AH61" s="1033">
        <f>IF(ISERROR((G61/H61-1)*100),"n/a",(G61/H61-1)*100)</f>
        <v>3.125</v>
      </c>
      <c r="AI61" s="1033">
        <f>IF(ISERROR((H61/I61-1)*100),"n/a",(H61/I61-1)*100)</f>
        <v>4.9180327868852514</v>
      </c>
      <c r="AJ61" s="1033">
        <f>IF(ISERROR((I61/J61-1)*100),"n/a",(I61/J61-1)*100)</f>
        <v>7.0175438596491224</v>
      </c>
      <c r="AK61" s="1033">
        <f>IF(ISERROR((J61/K61-1)*100),"n/a",(J61/K61-1)*100)</f>
        <v>4.5871559633027248</v>
      </c>
      <c r="AL61" s="1033">
        <f>IF(ISERROR((K61/L61-1)*100),"n/a",(K61/L61-1)*100)</f>
        <v>9.0000000000000071</v>
      </c>
      <c r="AM61" s="1033">
        <f>IF(ISERROR((L61/N61-1)*100),"n/a",(L61/N61-1)*100)</f>
        <v>13.636363636363647</v>
      </c>
      <c r="AN61" s="1033">
        <f>IF(ISERROR((N61/O61-1)*100),"n/a",(N61/O61-1)*100)</f>
        <v>9.9999999999999858</v>
      </c>
      <c r="AO61" s="1033">
        <f>IF(ISERROR((O61/Q61-1)*100),"n/a",(O61/Q61-1)*100)</f>
        <v>21.212121212121215</v>
      </c>
      <c r="AP61" s="1033">
        <f>IF(ISERROR((Q61/R61-1)*100),"n/a",(Q61/R61-1)*100)</f>
        <v>10.000000000000009</v>
      </c>
      <c r="AQ61" s="1033">
        <f>IF(ISERROR((R61/S61-1)*100),"n/a",(R61/S61-1)*100)</f>
        <v>7.1428571428571397</v>
      </c>
      <c r="AR61" s="1033">
        <f>IF(ISERROR((S61/T61-1)*100),"n/a",(S61/T61-1)*100)</f>
        <v>12.000000000000011</v>
      </c>
      <c r="AS61" s="1033">
        <f>IF(ISERROR((T61/U61-1)*100),"n/a",(T61/U61-1)*100)</f>
        <v>19.047619047619047</v>
      </c>
      <c r="AT61" s="1033">
        <f>IF(ISERROR((U61/V61-1)*100),"n/a",(U61/V61-1)*100)</f>
        <v>19.999999999999996</v>
      </c>
      <c r="AU61" s="1033">
        <f>IF(ISERROR((V61/W61-1)*100),"n/a",(V61/W61-1)*100)</f>
        <v>59.090909090909079</v>
      </c>
      <c r="AV61" s="1033">
        <f>IF(ISERROR((W61/X61-1)*100),"n/a",(W61/X61-1)*100)</f>
        <v>76</v>
      </c>
      <c r="AW61" s="1033">
        <f>IF(ISERROR((X61/Y61-1)*100),"n/a",(X61/Y61-1)*100)</f>
        <v>4.1666666666666741</v>
      </c>
      <c r="AX61" s="1033">
        <f>IF(ISERROR((Y61/Z61-1)*100),"n/a",(Y61/Z61-1)*100)</f>
        <v>9.0909090909090828</v>
      </c>
      <c r="AY61" s="1033">
        <f>IF(ISERROR((Z61/AA61-1)*100),"n/a",(Z61/AA61-1)*100)</f>
        <v>9.9999999999999858</v>
      </c>
      <c r="AZ61" s="1033">
        <f>IF(ISERROR((AA61/AB61-1)*100),"n/a",(AA61/AB61-1)*100)</f>
        <v>11.111111111111116</v>
      </c>
      <c r="BA61" s="1033">
        <f>AVERAGE(AD61:AZ61)</f>
        <v>14.157847734277265</v>
      </c>
      <c r="BB61" s="1033">
        <f>STDEV(AD61:AZ61)</f>
        <v>17.886591063418333</v>
      </c>
    </row>
    <row r="62" spans="1:54" ht="11.25" customHeight="1" x14ac:dyDescent="0.2">
      <c r="A62" s="444" t="s">
        <v>437</v>
      </c>
      <c r="B62" s="802" t="s">
        <v>438</v>
      </c>
      <c r="C62" s="581">
        <v>8.1999999999999993</v>
      </c>
      <c r="D62" s="581">
        <v>7.4</v>
      </c>
      <c r="E62" s="581">
        <v>6.6</v>
      </c>
      <c r="F62" s="581">
        <v>5.8</v>
      </c>
      <c r="G62" s="460">
        <v>5.0999999999999996</v>
      </c>
      <c r="H62" s="586">
        <v>4.5</v>
      </c>
      <c r="I62" s="451">
        <v>3.9</v>
      </c>
      <c r="J62" s="451">
        <v>3.3</v>
      </c>
      <c r="K62" s="451">
        <v>2.78</v>
      </c>
      <c r="L62" s="451">
        <v>2.4</v>
      </c>
      <c r="M62" s="946"/>
      <c r="N62" s="451">
        <v>2.1</v>
      </c>
      <c r="O62" s="449">
        <v>1.82</v>
      </c>
      <c r="P62" s="946"/>
      <c r="Q62" s="454">
        <v>1.56</v>
      </c>
      <c r="R62" s="456">
        <v>1.32</v>
      </c>
      <c r="S62" s="456">
        <v>1.08</v>
      </c>
      <c r="T62" s="456">
        <v>0.88</v>
      </c>
      <c r="U62" s="456">
        <v>0.74</v>
      </c>
      <c r="V62" s="456">
        <v>0.62</v>
      </c>
      <c r="W62" s="456">
        <v>0.52</v>
      </c>
      <c r="X62" s="456">
        <v>0.24</v>
      </c>
      <c r="Y62" s="455">
        <v>0</v>
      </c>
      <c r="Z62" s="455">
        <v>0</v>
      </c>
      <c r="AA62" s="455">
        <v>0</v>
      </c>
      <c r="AB62" s="455">
        <v>0</v>
      </c>
      <c r="AC62" s="584">
        <f>SUM(C62:AB62)</f>
        <v>60.860000000000007</v>
      </c>
      <c r="AD62" s="1033">
        <f>IF(ISERROR((C62/D62-1)*100),"n/a",(C62/D62-1)*100)</f>
        <v>10.810810810810789</v>
      </c>
      <c r="AE62" s="1033">
        <f>IF(ISERROR((D62/E62-1)*100),"n/a",(D62/E62-1)*100)</f>
        <v>12.121212121212132</v>
      </c>
      <c r="AF62" s="1033">
        <f>IF(ISERROR((E62/F62-1)*100),"n/a",(E62/F62-1)*100)</f>
        <v>13.793103448275868</v>
      </c>
      <c r="AG62" s="1033">
        <f>IF(ISERROR((F62/G62-1)*100),"n/a",(F62/G62-1)*100)</f>
        <v>13.725490196078427</v>
      </c>
      <c r="AH62" s="1033">
        <f>IF(ISERROR((G62/H62-1)*100),"n/a",(G62/H62-1)*100)</f>
        <v>13.33333333333333</v>
      </c>
      <c r="AI62" s="1033">
        <f>IF(ISERROR((H62/I62-1)*100),"n/a",(H62/I62-1)*100)</f>
        <v>15.384615384615397</v>
      </c>
      <c r="AJ62" s="1033">
        <f>IF(ISERROR((I62/J62-1)*100),"n/a",(I62/J62-1)*100)</f>
        <v>18.181818181818187</v>
      </c>
      <c r="AK62" s="1033">
        <f>IF(ISERROR((J62/K62-1)*100),"n/a",(J62/K62-1)*100)</f>
        <v>18.705035971223015</v>
      </c>
      <c r="AL62" s="1033">
        <f>IF(ISERROR((K62/L62-1)*100),"n/a",(K62/L62-1)*100)</f>
        <v>15.833333333333321</v>
      </c>
      <c r="AM62" s="1033">
        <f>IF(ISERROR((L62/N62-1)*100),"n/a",(L62/N62-1)*100)</f>
        <v>14.285714285714279</v>
      </c>
      <c r="AN62" s="1033">
        <f>IF(ISERROR((N62/O62-1)*100),"n/a",(N62/O62-1)*100)</f>
        <v>15.384615384615397</v>
      </c>
      <c r="AO62" s="1033">
        <f>IF(ISERROR((O62/Q62-1)*100),"n/a",(O62/Q62-1)*100)</f>
        <v>16.666666666666675</v>
      </c>
      <c r="AP62" s="1033">
        <f>IF(ISERROR((Q62/R62-1)*100),"n/a",(Q62/R62-1)*100)</f>
        <v>18.181818181818187</v>
      </c>
      <c r="AQ62" s="1033">
        <f>IF(ISERROR((R62/S62-1)*100),"n/a",(R62/S62-1)*100)</f>
        <v>22.222222222222211</v>
      </c>
      <c r="AR62" s="1033">
        <f>IF(ISERROR((S62/T62-1)*100),"n/a",(S62/T62-1)*100)</f>
        <v>22.72727272727273</v>
      </c>
      <c r="AS62" s="1033">
        <f>IF(ISERROR((T62/U62-1)*100),"n/a",(T62/U62-1)*100)</f>
        <v>18.918918918918926</v>
      </c>
      <c r="AT62" s="1033">
        <f>IF(ISERROR((U62/V62-1)*100),"n/a",(U62/V62-1)*100)</f>
        <v>19.354838709677423</v>
      </c>
      <c r="AU62" s="1033">
        <f>IF(ISERROR((V62/W62-1)*100),"n/a",(V62/W62-1)*100)</f>
        <v>19.23076923076923</v>
      </c>
      <c r="AV62" s="1033">
        <f>IF(ISERROR((W62/X62-1)*100),"n/a",(W62/X62-1)*100)</f>
        <v>116.6666666666667</v>
      </c>
      <c r="AW62" s="1033" t="str">
        <f>IF(ISERROR((X62/Y62-1)*100),"n/a",(X62/Y62-1)*100)</f>
        <v>n/a</v>
      </c>
      <c r="AX62" s="1033" t="str">
        <f>IF(ISERROR((Y62/Z62-1)*100),"n/a",(Y62/Z62-1)*100)</f>
        <v>n/a</v>
      </c>
      <c r="AY62" s="1033" t="str">
        <f>IF(ISERROR((Z62/AA62-1)*100),"n/a",(Z62/AA62-1)*100)</f>
        <v>n/a</v>
      </c>
      <c r="AZ62" s="1033" t="str">
        <f>IF(ISERROR((AA62/AB62-1)*100),"n/a",(AA62/AB62-1)*100)</f>
        <v>n/a</v>
      </c>
      <c r="BA62" s="1033">
        <f>AVERAGE(AD62:AZ62)</f>
        <v>21.869908198686431</v>
      </c>
      <c r="BB62" s="1033">
        <f>STDEV(AD62:AZ62)</f>
        <v>23.182172455883716</v>
      </c>
    </row>
    <row r="63" spans="1:54" ht="11.25" customHeight="1" x14ac:dyDescent="0.2">
      <c r="A63" s="818" t="s">
        <v>4288</v>
      </c>
      <c r="B63" s="817" t="s">
        <v>4287</v>
      </c>
      <c r="C63" s="581">
        <v>1.1599999999999999</v>
      </c>
      <c r="D63" s="581">
        <v>1.0900000000000001</v>
      </c>
      <c r="E63" s="581">
        <v>1</v>
      </c>
      <c r="F63" s="581">
        <v>0.96</v>
      </c>
      <c r="G63" s="460">
        <v>0.88</v>
      </c>
      <c r="H63" s="584">
        <v>0.81</v>
      </c>
      <c r="I63" s="581">
        <v>0.77</v>
      </c>
      <c r="J63" s="581">
        <v>0.68</v>
      </c>
      <c r="K63" s="581">
        <v>0.57999999999999996</v>
      </c>
      <c r="L63" s="581">
        <v>0.54</v>
      </c>
      <c r="M63" s="884"/>
      <c r="N63" s="581">
        <v>0.37</v>
      </c>
      <c r="O63" s="585">
        <v>0.28000000000000003</v>
      </c>
      <c r="P63" s="884"/>
      <c r="Q63" s="464">
        <v>0.25</v>
      </c>
      <c r="R63" s="583">
        <v>0.3</v>
      </c>
      <c r="S63" s="587">
        <v>0.74</v>
      </c>
      <c r="T63" s="587">
        <v>0.72499999999999998</v>
      </c>
      <c r="U63" s="587">
        <v>0.63</v>
      </c>
      <c r="V63" s="587">
        <v>0.51500000000000001</v>
      </c>
      <c r="W63" s="587">
        <v>0.45333000000000001</v>
      </c>
      <c r="X63" s="587">
        <v>0.4</v>
      </c>
      <c r="Y63" s="587">
        <v>0.34666999999999998</v>
      </c>
      <c r="Z63" s="587">
        <v>0.30667</v>
      </c>
      <c r="AA63" s="587">
        <v>0.26667000000000002</v>
      </c>
      <c r="AB63" s="587">
        <v>0.2</v>
      </c>
      <c r="AC63" s="584">
        <f>SUM(C63:AB63)</f>
        <v>14.253339999999998</v>
      </c>
      <c r="AD63" s="1033">
        <f>IF(ISERROR((C63/D63-1)*100),"n/a",(C63/D63-1)*100)</f>
        <v>6.4220183486238369</v>
      </c>
      <c r="AE63" s="1033">
        <f>IF(ISERROR((D63/E63-1)*100),"n/a",(D63/E63-1)*100)</f>
        <v>9.0000000000000071</v>
      </c>
      <c r="AF63" s="1033">
        <f>IF(ISERROR((E63/F63-1)*100),"n/a",(E63/F63-1)*100)</f>
        <v>4.1666666666666741</v>
      </c>
      <c r="AG63" s="1033">
        <f>IF(ISERROR((F63/G63-1)*100),"n/a",(F63/G63-1)*100)</f>
        <v>9.0909090909090828</v>
      </c>
      <c r="AH63" s="1033">
        <f>IF(ISERROR((G63/H63-1)*100),"n/a",(G63/H63-1)*100)</f>
        <v>8.6419753086419693</v>
      </c>
      <c r="AI63" s="1033">
        <f>IF(ISERROR((H63/I63-1)*100),"n/a",(H63/I63-1)*100)</f>
        <v>5.1948051948051965</v>
      </c>
      <c r="AJ63" s="1033">
        <f>IF(ISERROR((I63/J63-1)*100),"n/a",(I63/J63-1)*100)</f>
        <v>13.235294117647056</v>
      </c>
      <c r="AK63" s="1033">
        <f>IF(ISERROR((J63/K63-1)*100),"n/a",(J63/K63-1)*100)</f>
        <v>17.24137931034484</v>
      </c>
      <c r="AL63" s="1033">
        <f>IF(ISERROR((K63/L63-1)*100),"n/a",(K63/L63-1)*100)</f>
        <v>7.4074074074073959</v>
      </c>
      <c r="AM63" s="1033">
        <f>IF(ISERROR((L63/N63-1)*100),"n/a",(L63/N63-1)*100)</f>
        <v>45.945945945945965</v>
      </c>
      <c r="AN63" s="1033">
        <f>IF(ISERROR((N63/O63-1)*100),"n/a",(N63/O63-1)*100)</f>
        <v>32.142857142857139</v>
      </c>
      <c r="AO63" s="1033">
        <f>IF(ISERROR((O63/Q63-1)*100),"n/a",(O63/Q63-1)*100)</f>
        <v>12.000000000000011</v>
      </c>
      <c r="AP63" s="1033">
        <f>IF(ISERROR((Q63/R63-1)*100),"n/a",(Q63/R63-1)*100)</f>
        <v>-16.666666666666664</v>
      </c>
      <c r="AQ63" s="1033">
        <f>IF(ISERROR((R63/S63-1)*100),"n/a",(R63/S63-1)*100)</f>
        <v>-59.45945945945946</v>
      </c>
      <c r="AR63" s="1033">
        <f>IF(ISERROR((S63/T63-1)*100),"n/a",(S63/T63-1)*100)</f>
        <v>2.0689655172413834</v>
      </c>
      <c r="AS63" s="1033">
        <f>IF(ISERROR((T63/U63-1)*100),"n/a",(T63/U63-1)*100)</f>
        <v>15.07936507936507</v>
      </c>
      <c r="AT63" s="1033">
        <f>IF(ISERROR((U63/V63-1)*100),"n/a",(U63/V63-1)*100)</f>
        <v>22.330097087378633</v>
      </c>
      <c r="AU63" s="1033">
        <f>IF(ISERROR((V63/W63-1)*100),"n/a",(V63/W63-1)*100)</f>
        <v>13.603776498356602</v>
      </c>
      <c r="AV63" s="1033">
        <f>IF(ISERROR((W63/X63-1)*100),"n/a",(W63/X63-1)*100)</f>
        <v>13.332499999999992</v>
      </c>
      <c r="AW63" s="1033">
        <f>IF(ISERROR((X63/Y63-1)*100),"n/a",(X63/Y63-1)*100)</f>
        <v>15.383505927827624</v>
      </c>
      <c r="AX63" s="1033">
        <f>IF(ISERROR((Y63/Z63-1)*100),"n/a",(Y63/Z63-1)*100)</f>
        <v>13.043336485472977</v>
      </c>
      <c r="AY63" s="1033">
        <f>IF(ISERROR((Z63/AA63-1)*100),"n/a",(Z63/AA63-1)*100)</f>
        <v>14.999812502343701</v>
      </c>
      <c r="AZ63" s="1033">
        <f>IF(ISERROR((AA63/AB63-1)*100),"n/a",(AA63/AB63-1)*100)</f>
        <v>33.335000000000001</v>
      </c>
      <c r="BA63" s="1033">
        <f>AVERAGE(AD63:AZ63)</f>
        <v>10.327803978509086</v>
      </c>
      <c r="BB63" s="1033">
        <f>STDEV(AD63:AZ63)</f>
        <v>19.464979667907645</v>
      </c>
    </row>
    <row r="64" spans="1:54" ht="11.25" customHeight="1" x14ac:dyDescent="0.2">
      <c r="A64" s="461" t="s">
        <v>439</v>
      </c>
      <c r="B64" s="817" t="s">
        <v>440</v>
      </c>
      <c r="C64" s="581">
        <v>1.06</v>
      </c>
      <c r="D64" s="581">
        <v>1.04</v>
      </c>
      <c r="E64" s="581">
        <v>1.02</v>
      </c>
      <c r="F64" s="581">
        <v>1</v>
      </c>
      <c r="G64" s="460">
        <v>0.96</v>
      </c>
      <c r="H64" s="584">
        <v>0.92</v>
      </c>
      <c r="I64" s="581">
        <v>0.9</v>
      </c>
      <c r="J64" s="581">
        <v>0.88</v>
      </c>
      <c r="K64" s="581">
        <v>0.86</v>
      </c>
      <c r="L64" s="581">
        <v>0.84</v>
      </c>
      <c r="M64" s="884"/>
      <c r="N64" s="581">
        <v>0.82</v>
      </c>
      <c r="O64" s="459">
        <v>0.8</v>
      </c>
      <c r="P64" s="884"/>
      <c r="Q64" s="586">
        <v>0.78</v>
      </c>
      <c r="R64" s="587">
        <v>0.76</v>
      </c>
      <c r="S64" s="587">
        <v>0.74</v>
      </c>
      <c r="T64" s="587">
        <v>0.7</v>
      </c>
      <c r="U64" s="587">
        <v>0.64</v>
      </c>
      <c r="V64" s="587">
        <v>0.57999999999999996</v>
      </c>
      <c r="W64" s="587">
        <v>0.5</v>
      </c>
      <c r="X64" s="587">
        <v>0.48</v>
      </c>
      <c r="Y64" s="587">
        <v>0.44</v>
      </c>
      <c r="Z64" s="583">
        <v>0.4</v>
      </c>
      <c r="AA64" s="583">
        <v>0.4</v>
      </c>
      <c r="AB64" s="587">
        <v>0.32</v>
      </c>
      <c r="AC64" s="584">
        <f>SUM(C64:AB64)</f>
        <v>17.84</v>
      </c>
      <c r="AD64" s="1033">
        <f>IF(ISERROR((C64/D64-1)*100),"n/a",(C64/D64-1)*100)</f>
        <v>1.9230769230769162</v>
      </c>
      <c r="AE64" s="1033">
        <f>IF(ISERROR((D64/E64-1)*100),"n/a",(D64/E64-1)*100)</f>
        <v>1.9607843137254832</v>
      </c>
      <c r="AF64" s="1033">
        <f>IF(ISERROR((E64/F64-1)*100),"n/a",(E64/F64-1)*100)</f>
        <v>2.0000000000000018</v>
      </c>
      <c r="AG64" s="1033">
        <f>IF(ISERROR((F64/G64-1)*100),"n/a",(F64/G64-1)*100)</f>
        <v>4.1666666666666741</v>
      </c>
      <c r="AH64" s="1033">
        <f>IF(ISERROR((G64/H64-1)*100),"n/a",(G64/H64-1)*100)</f>
        <v>4.3478260869565188</v>
      </c>
      <c r="AI64" s="1033">
        <f>IF(ISERROR((H64/I64-1)*100),"n/a",(H64/I64-1)*100)</f>
        <v>2.2222222222222143</v>
      </c>
      <c r="AJ64" s="1033">
        <f>IF(ISERROR((I64/J64-1)*100),"n/a",(I64/J64-1)*100)</f>
        <v>2.2727272727272707</v>
      </c>
      <c r="AK64" s="1033">
        <f>IF(ISERROR((J64/K64-1)*100),"n/a",(J64/K64-1)*100)</f>
        <v>2.3255813953488413</v>
      </c>
      <c r="AL64" s="1033">
        <f>IF(ISERROR((K64/L64-1)*100),"n/a",(K64/L64-1)*100)</f>
        <v>2.3809523809523725</v>
      </c>
      <c r="AM64" s="1033">
        <f>IF(ISERROR((L64/N64-1)*100),"n/a",(L64/N64-1)*100)</f>
        <v>2.4390243902439046</v>
      </c>
      <c r="AN64" s="1033">
        <f>IF(ISERROR((N64/O64-1)*100),"n/a",(N64/O64-1)*100)</f>
        <v>2.4999999999999911</v>
      </c>
      <c r="AO64" s="1033">
        <f>IF(ISERROR((O64/Q64-1)*100),"n/a",(O64/Q64-1)*100)</f>
        <v>2.5641025641025772</v>
      </c>
      <c r="AP64" s="1033">
        <f>IF(ISERROR((Q64/R64-1)*100),"n/a",(Q64/R64-1)*100)</f>
        <v>2.6315789473684292</v>
      </c>
      <c r="AQ64" s="1033">
        <f>IF(ISERROR((R64/S64-1)*100),"n/a",(R64/S64-1)*100)</f>
        <v>2.7027027027026973</v>
      </c>
      <c r="AR64" s="1033">
        <f>IF(ISERROR((S64/T64-1)*100),"n/a",(S64/T64-1)*100)</f>
        <v>5.7142857142857162</v>
      </c>
      <c r="AS64" s="1033">
        <f>IF(ISERROR((T64/U64-1)*100),"n/a",(T64/U64-1)*100)</f>
        <v>9.375</v>
      </c>
      <c r="AT64" s="1033">
        <f>IF(ISERROR((U64/V64-1)*100),"n/a",(U64/V64-1)*100)</f>
        <v>10.344827586206918</v>
      </c>
      <c r="AU64" s="1033">
        <f>IF(ISERROR((V64/W64-1)*100),"n/a",(V64/W64-1)*100)</f>
        <v>15.999999999999993</v>
      </c>
      <c r="AV64" s="1033">
        <f>IF(ISERROR((W64/X64-1)*100),"n/a",(W64/X64-1)*100)</f>
        <v>4.1666666666666741</v>
      </c>
      <c r="AW64" s="1033">
        <f>IF(ISERROR((X64/Y64-1)*100),"n/a",(X64/Y64-1)*100)</f>
        <v>9.0909090909090828</v>
      </c>
      <c r="AX64" s="1033">
        <f>IF(ISERROR((Y64/Z64-1)*100),"n/a",(Y64/Z64-1)*100)</f>
        <v>9.9999999999999858</v>
      </c>
      <c r="AY64" s="1033">
        <f>IF(ISERROR((Z64/AA64-1)*100),"n/a",(Z64/AA64-1)*100)</f>
        <v>0</v>
      </c>
      <c r="AZ64" s="1033">
        <f>IF(ISERROR((AA64/AB64-1)*100),"n/a",(AA64/AB64-1)*100)</f>
        <v>25</v>
      </c>
      <c r="BA64" s="1033">
        <f>AVERAGE(AD64:AZ64)</f>
        <v>5.483866735833141</v>
      </c>
      <c r="BB64" s="1033">
        <f>STDEV(AD64:AZ64)</f>
        <v>5.7163334993037198</v>
      </c>
    </row>
    <row r="65" spans="1:54" ht="11.25" customHeight="1" x14ac:dyDescent="0.2">
      <c r="A65" s="444" t="s">
        <v>441</v>
      </c>
      <c r="B65" s="802" t="s">
        <v>442</v>
      </c>
      <c r="C65" s="581">
        <v>1.76</v>
      </c>
      <c r="D65" s="581">
        <v>1.69</v>
      </c>
      <c r="E65" s="581">
        <v>1.62</v>
      </c>
      <c r="F65" s="581">
        <v>1.55</v>
      </c>
      <c r="G65" s="460">
        <v>1.49</v>
      </c>
      <c r="H65" s="584">
        <v>1.43</v>
      </c>
      <c r="I65" s="581">
        <v>1.37</v>
      </c>
      <c r="J65" s="581">
        <v>1.32</v>
      </c>
      <c r="K65" s="581">
        <v>1.27</v>
      </c>
      <c r="L65" s="581">
        <v>1.22</v>
      </c>
      <c r="M65" s="884"/>
      <c r="N65" s="581">
        <v>1.1599999999999999</v>
      </c>
      <c r="O65" s="459">
        <v>1.1000000000000001</v>
      </c>
      <c r="P65" s="884"/>
      <c r="Q65" s="586">
        <v>1</v>
      </c>
      <c r="R65" s="587">
        <v>0.81</v>
      </c>
      <c r="S65" s="587">
        <v>0.69</v>
      </c>
      <c r="T65" s="587">
        <v>0.59499999999999997</v>
      </c>
      <c r="U65" s="587">
        <v>0.56999999999999995</v>
      </c>
      <c r="V65" s="587">
        <v>0.54500000000000004</v>
      </c>
      <c r="W65" s="587">
        <v>0.51500000000000001</v>
      </c>
      <c r="X65" s="587">
        <v>0.49</v>
      </c>
      <c r="Y65" s="583">
        <v>0.48</v>
      </c>
      <c r="Z65" s="583">
        <v>0.48</v>
      </c>
      <c r="AA65" s="583">
        <v>0.48</v>
      </c>
      <c r="AB65" s="583">
        <v>0.48</v>
      </c>
      <c r="AC65" s="584">
        <f>SUM(C65:AB65)</f>
        <v>24.115000000000002</v>
      </c>
      <c r="AD65" s="1033">
        <f>IF(ISERROR((C65/D65-1)*100),"n/a",(C65/D65-1)*100)</f>
        <v>4.1420118343195256</v>
      </c>
      <c r="AE65" s="1033">
        <f>IF(ISERROR((D65/E65-1)*100),"n/a",(D65/E65-1)*100)</f>
        <v>4.3209876543209846</v>
      </c>
      <c r="AF65" s="1033">
        <f>IF(ISERROR((E65/F65-1)*100),"n/a",(E65/F65-1)*100)</f>
        <v>4.5161290322580649</v>
      </c>
      <c r="AG65" s="1033">
        <f>IF(ISERROR((F65/G65-1)*100),"n/a",(F65/G65-1)*100)</f>
        <v>4.0268456375838868</v>
      </c>
      <c r="AH65" s="1033">
        <f>IF(ISERROR((G65/H65-1)*100),"n/a",(G65/H65-1)*100)</f>
        <v>4.1958041958042092</v>
      </c>
      <c r="AI65" s="1033">
        <f>IF(ISERROR((H65/I65-1)*100),"n/a",(H65/I65-1)*100)</f>
        <v>4.3795620437956151</v>
      </c>
      <c r="AJ65" s="1033">
        <f>IF(ISERROR((I65/J65-1)*100),"n/a",(I65/J65-1)*100)</f>
        <v>3.7878787878787845</v>
      </c>
      <c r="AK65" s="1033">
        <f>IF(ISERROR((J65/K65-1)*100),"n/a",(J65/K65-1)*100)</f>
        <v>3.937007874015741</v>
      </c>
      <c r="AL65" s="1033">
        <f>IF(ISERROR((K65/L65-1)*100),"n/a",(K65/L65-1)*100)</f>
        <v>4.0983606557376984</v>
      </c>
      <c r="AM65" s="1033">
        <f>IF(ISERROR((L65/N65-1)*100),"n/a",(L65/N65-1)*100)</f>
        <v>5.1724137931034475</v>
      </c>
      <c r="AN65" s="1033">
        <f>IF(ISERROR((N65/O65-1)*100),"n/a",(N65/O65-1)*100)</f>
        <v>5.4545454545454453</v>
      </c>
      <c r="AO65" s="1033">
        <f>IF(ISERROR((O65/Q65-1)*100),"n/a",(O65/Q65-1)*100)</f>
        <v>10.000000000000009</v>
      </c>
      <c r="AP65" s="1033">
        <f>IF(ISERROR((Q65/R65-1)*100),"n/a",(Q65/R65-1)*100)</f>
        <v>23.456790123456784</v>
      </c>
      <c r="AQ65" s="1033">
        <f>IF(ISERROR((R65/S65-1)*100),"n/a",(R65/S65-1)*100)</f>
        <v>17.391304347826097</v>
      </c>
      <c r="AR65" s="1033">
        <f>IF(ISERROR((S65/T65-1)*100),"n/a",(S65/T65-1)*100)</f>
        <v>15.966386554621836</v>
      </c>
      <c r="AS65" s="1033">
        <f>IF(ISERROR((T65/U65-1)*100),"n/a",(T65/U65-1)*100)</f>
        <v>4.3859649122807154</v>
      </c>
      <c r="AT65" s="1033">
        <f>IF(ISERROR((U65/V65-1)*100),"n/a",(U65/V65-1)*100)</f>
        <v>4.5871559633027248</v>
      </c>
      <c r="AU65" s="1033">
        <f>IF(ISERROR((V65/W65-1)*100),"n/a",(V65/W65-1)*100)</f>
        <v>5.8252427184465994</v>
      </c>
      <c r="AV65" s="1033">
        <f>IF(ISERROR((W65/X65-1)*100),"n/a",(W65/X65-1)*100)</f>
        <v>5.1020408163265252</v>
      </c>
      <c r="AW65" s="1033">
        <f>IF(ISERROR((X65/Y65-1)*100),"n/a",(X65/Y65-1)*100)</f>
        <v>2.0833333333333259</v>
      </c>
      <c r="AX65" s="1033">
        <f>IF(ISERROR((Y65/Z65-1)*100),"n/a",(Y65/Z65-1)*100)</f>
        <v>0</v>
      </c>
      <c r="AY65" s="1033">
        <f>IF(ISERROR((Z65/AA65-1)*100),"n/a",(Z65/AA65-1)*100)</f>
        <v>0</v>
      </c>
      <c r="AZ65" s="1033">
        <f>IF(ISERROR((AA65/AB65-1)*100),"n/a",(AA65/AB65-1)*100)</f>
        <v>0</v>
      </c>
      <c r="BA65" s="1033">
        <f>AVERAGE(AD65:AZ65)</f>
        <v>5.9491202492590443</v>
      </c>
      <c r="BB65" s="1033">
        <f>STDEV(AD65:AZ65)</f>
        <v>5.6830868128707275</v>
      </c>
    </row>
    <row r="66" spans="1:54" ht="11.25" customHeight="1" x14ac:dyDescent="0.2">
      <c r="A66" s="468" t="s">
        <v>982</v>
      </c>
      <c r="B66" s="468" t="s">
        <v>983</v>
      </c>
      <c r="C66" s="581">
        <v>16.899999999999999</v>
      </c>
      <c r="D66" s="581">
        <v>14.9</v>
      </c>
      <c r="E66" s="581">
        <v>13.35</v>
      </c>
      <c r="F66" s="581">
        <v>11.2</v>
      </c>
      <c r="G66" s="460">
        <v>7.9</v>
      </c>
      <c r="H66" s="471">
        <v>4.8099999999999996</v>
      </c>
      <c r="I66" s="474">
        <v>2.04</v>
      </c>
      <c r="J66" s="474">
        <v>1.64</v>
      </c>
      <c r="K66" s="474">
        <v>1.23</v>
      </c>
      <c r="L66" s="474">
        <v>0.88</v>
      </c>
      <c r="M66" s="958"/>
      <c r="N66" s="474">
        <v>0.61</v>
      </c>
      <c r="O66" s="470">
        <v>0.4</v>
      </c>
      <c r="P66" s="958"/>
      <c r="Q66" s="471">
        <v>7.0000000000000007E-2</v>
      </c>
      <c r="R66" s="477">
        <v>0</v>
      </c>
      <c r="S66" s="477">
        <v>0</v>
      </c>
      <c r="T66" s="477">
        <v>0</v>
      </c>
      <c r="U66" s="477">
        <v>0</v>
      </c>
      <c r="V66" s="477">
        <v>0</v>
      </c>
      <c r="W66" s="477">
        <v>0</v>
      </c>
      <c r="X66" s="477">
        <v>0</v>
      </c>
      <c r="Y66" s="477">
        <v>0</v>
      </c>
      <c r="Z66" s="477">
        <v>0</v>
      </c>
      <c r="AA66" s="477">
        <v>0</v>
      </c>
      <c r="AB66" s="477">
        <v>0</v>
      </c>
      <c r="AC66" s="584">
        <f>SUM(C66:AB66)</f>
        <v>75.930000000000007</v>
      </c>
      <c r="AD66" s="1033">
        <f>IF(ISERROR((C66/D66-1)*100),"n/a",(C66/D66-1)*100)</f>
        <v>13.422818791946289</v>
      </c>
      <c r="AE66" s="1033">
        <f>IF(ISERROR((D66/E66-1)*100),"n/a",(D66/E66-1)*100)</f>
        <v>11.610486891385774</v>
      </c>
      <c r="AF66" s="1033">
        <f>IF(ISERROR((E66/F66-1)*100),"n/a",(E66/F66-1)*100)</f>
        <v>19.19642857142858</v>
      </c>
      <c r="AG66" s="1033">
        <f>IF(ISERROR((F66/G66-1)*100),"n/a",(F66/G66-1)*100)</f>
        <v>41.772151898734158</v>
      </c>
      <c r="AH66" s="1033">
        <f>IF(ISERROR((G66/H66-1)*100),"n/a",(G66/H66-1)*100)</f>
        <v>64.241164241164256</v>
      </c>
      <c r="AI66" s="1033">
        <f>IF(ISERROR((H66/I66-1)*100),"n/a",(H66/I66-1)*100)</f>
        <v>135.78431372549016</v>
      </c>
      <c r="AJ66" s="1033">
        <f>IF(ISERROR((I66/J66-1)*100),"n/a",(I66/J66-1)*100)</f>
        <v>24.390243902439025</v>
      </c>
      <c r="AK66" s="1033">
        <f>IF(ISERROR((J66/K66-1)*100),"n/a",(J66/K66-1)*100)</f>
        <v>33.333333333333329</v>
      </c>
      <c r="AL66" s="1033">
        <f>IF(ISERROR((K66/L66-1)*100),"n/a",(K66/L66-1)*100)</f>
        <v>39.772727272727273</v>
      </c>
      <c r="AM66" s="1033">
        <f>IF(ISERROR((L66/N66-1)*100),"n/a",(L66/N66-1)*100)</f>
        <v>44.262295081967217</v>
      </c>
      <c r="AN66" s="1033">
        <f>IF(ISERROR((N66/O66-1)*100),"n/a",(N66/O66-1)*100)</f>
        <v>52.499999999999993</v>
      </c>
      <c r="AO66" s="1033">
        <f>IF(ISERROR((O66/Q66-1)*100),"n/a",(O66/Q66-1)*100)</f>
        <v>471.42857142857144</v>
      </c>
      <c r="AP66" s="1033" t="str">
        <f>IF(ISERROR((Q66/R66-1)*100),"n/a",(Q66/R66-1)*100)</f>
        <v>n/a</v>
      </c>
      <c r="AQ66" s="1033" t="str">
        <f>IF(ISERROR((R66/S66-1)*100),"n/a",(R66/S66-1)*100)</f>
        <v>n/a</v>
      </c>
      <c r="AR66" s="1033" t="str">
        <f>IF(ISERROR((S66/T66-1)*100),"n/a",(S66/T66-1)*100)</f>
        <v>n/a</v>
      </c>
      <c r="AS66" s="1033" t="str">
        <f>IF(ISERROR((T66/U66-1)*100),"n/a",(T66/U66-1)*100)</f>
        <v>n/a</v>
      </c>
      <c r="AT66" s="1033" t="str">
        <f>IF(ISERROR((U66/V66-1)*100),"n/a",(U66/V66-1)*100)</f>
        <v>n/a</v>
      </c>
      <c r="AU66" s="1033" t="str">
        <f>IF(ISERROR((V66/W66-1)*100),"n/a",(V66/W66-1)*100)</f>
        <v>n/a</v>
      </c>
      <c r="AV66" s="1033" t="str">
        <f>IF(ISERROR((W66/X66-1)*100),"n/a",(W66/X66-1)*100)</f>
        <v>n/a</v>
      </c>
      <c r="AW66" s="1033" t="str">
        <f>IF(ISERROR((X66/Y66-1)*100),"n/a",(X66/Y66-1)*100)</f>
        <v>n/a</v>
      </c>
      <c r="AX66" s="1033" t="str">
        <f>IF(ISERROR((Y66/Z66-1)*100),"n/a",(Y66/Z66-1)*100)</f>
        <v>n/a</v>
      </c>
      <c r="AY66" s="1033" t="str">
        <f>IF(ISERROR((Z66/AA66-1)*100),"n/a",(Z66/AA66-1)*100)</f>
        <v>n/a</v>
      </c>
      <c r="AZ66" s="1033" t="str">
        <f>IF(ISERROR((AA66/AB66-1)*100),"n/a",(AA66/AB66-1)*100)</f>
        <v>n/a</v>
      </c>
      <c r="BA66" s="1033">
        <f>AVERAGE(AD66:AZ66)</f>
        <v>79.309544594932291</v>
      </c>
      <c r="BB66" s="1033">
        <f>STDEV(AD66:AZ66)</f>
        <v>127.8354109973838</v>
      </c>
    </row>
    <row r="67" spans="1:54" ht="11.25" customHeight="1" x14ac:dyDescent="0.2">
      <c r="A67" s="461" t="s">
        <v>4458</v>
      </c>
      <c r="B67" s="817" t="s">
        <v>4456</v>
      </c>
      <c r="C67" s="581">
        <v>0.95</v>
      </c>
      <c r="D67" s="581">
        <v>0.85</v>
      </c>
      <c r="E67" s="581">
        <v>0.81</v>
      </c>
      <c r="F67" s="581">
        <v>0.78</v>
      </c>
      <c r="G67" s="460">
        <v>0.7</v>
      </c>
      <c r="H67" s="586">
        <v>0.54</v>
      </c>
      <c r="I67" s="581">
        <v>0.48</v>
      </c>
      <c r="J67" s="581">
        <v>0.4</v>
      </c>
      <c r="K67" s="581">
        <v>0.32</v>
      </c>
      <c r="L67" s="581">
        <v>0.23</v>
      </c>
      <c r="M67" s="884"/>
      <c r="N67" s="581">
        <v>0.19</v>
      </c>
      <c r="O67" s="459">
        <v>0.12</v>
      </c>
      <c r="P67" s="884"/>
      <c r="Q67" s="464">
        <v>0</v>
      </c>
      <c r="R67" s="583">
        <v>0</v>
      </c>
      <c r="S67" s="583">
        <v>0</v>
      </c>
      <c r="T67" s="583">
        <v>0</v>
      </c>
      <c r="U67" s="583">
        <v>0</v>
      </c>
      <c r="V67" s="583">
        <v>0</v>
      </c>
      <c r="W67" s="583">
        <v>0</v>
      </c>
      <c r="X67" s="583">
        <v>0</v>
      </c>
      <c r="Y67" s="583">
        <v>0.25</v>
      </c>
      <c r="Z67" s="587">
        <v>0.25</v>
      </c>
      <c r="AA67" s="587">
        <v>6.25E-2</v>
      </c>
      <c r="AB67" s="583">
        <v>0</v>
      </c>
      <c r="AC67" s="584">
        <f>SUM(C67:AB67)</f>
        <v>6.932500000000001</v>
      </c>
      <c r="AD67" s="1033">
        <f>IF(ISERROR((C67/D67-1)*100),"n/a",(C67/D67-1)*100)</f>
        <v>11.764705882352944</v>
      </c>
      <c r="AE67" s="1033">
        <f>IF(ISERROR((D67/E67-1)*100),"n/a",(D67/E67-1)*100)</f>
        <v>4.9382716049382713</v>
      </c>
      <c r="AF67" s="1033">
        <f>IF(ISERROR((E67/F67-1)*100),"n/a",(E67/F67-1)*100)</f>
        <v>3.8461538461538547</v>
      </c>
      <c r="AG67" s="1033">
        <f>IF(ISERROR((F67/G67-1)*100),"n/a",(F67/G67-1)*100)</f>
        <v>11.428571428571432</v>
      </c>
      <c r="AH67" s="1033">
        <f>IF(ISERROR((G67/H67-1)*100),"n/a",(G67/H67-1)*100)</f>
        <v>29.629629629629605</v>
      </c>
      <c r="AI67" s="1033">
        <f>IF(ISERROR((H67/I67-1)*100),"n/a",(H67/I67-1)*100)</f>
        <v>12.500000000000021</v>
      </c>
      <c r="AJ67" s="1033">
        <f>IF(ISERROR((I67/J67-1)*100),"n/a",(I67/J67-1)*100)</f>
        <v>19.999999999999996</v>
      </c>
      <c r="AK67" s="1033">
        <f>IF(ISERROR((J67/K67-1)*100),"n/a",(J67/K67-1)*100)</f>
        <v>25</v>
      </c>
      <c r="AL67" s="1033">
        <f>IF(ISERROR((K67/L67-1)*100),"n/a",(K67/L67-1)*100)</f>
        <v>39.130434782608688</v>
      </c>
      <c r="AM67" s="1033">
        <f>IF(ISERROR((L67/N67-1)*100),"n/a",(L67/N67-1)*100)</f>
        <v>21.052631578947366</v>
      </c>
      <c r="AN67" s="1033">
        <f>IF(ISERROR((N67/O67-1)*100),"n/a",(N67/O67-1)*100)</f>
        <v>58.33333333333335</v>
      </c>
      <c r="AO67" s="1033" t="str">
        <f>IF(ISERROR((O67/Q67-1)*100),"n/a",(O67/Q67-1)*100)</f>
        <v>n/a</v>
      </c>
      <c r="AP67" s="1033" t="str">
        <f>IF(ISERROR((Q67/R67-1)*100),"n/a",(Q67/R67-1)*100)</f>
        <v>n/a</v>
      </c>
      <c r="AQ67" s="1033" t="str">
        <f>IF(ISERROR((R67/S67-1)*100),"n/a",(R67/S67-1)*100)</f>
        <v>n/a</v>
      </c>
      <c r="AR67" s="1033" t="str">
        <f>IF(ISERROR((S67/T67-1)*100),"n/a",(S67/T67-1)*100)</f>
        <v>n/a</v>
      </c>
      <c r="AS67" s="1033" t="str">
        <f>IF(ISERROR((T67/U67-1)*100),"n/a",(T67/U67-1)*100)</f>
        <v>n/a</v>
      </c>
      <c r="AT67" s="1033" t="str">
        <f>IF(ISERROR((U67/V67-1)*100),"n/a",(U67/V67-1)*100)</f>
        <v>n/a</v>
      </c>
      <c r="AU67" s="1033" t="str">
        <f>IF(ISERROR((V67/W67-1)*100),"n/a",(V67/W67-1)*100)</f>
        <v>n/a</v>
      </c>
      <c r="AV67" s="1033" t="str">
        <f>IF(ISERROR((W67/X67-1)*100),"n/a",(W67/X67-1)*100)</f>
        <v>n/a</v>
      </c>
      <c r="AW67" s="1033">
        <f>IF(ISERROR((X67/Y67-1)*100),"n/a",(X67/Y67-1)*100)</f>
        <v>-100</v>
      </c>
      <c r="AX67" s="1033">
        <f>IF(ISERROR((Y67/Z67-1)*100),"n/a",(Y67/Z67-1)*100)</f>
        <v>0</v>
      </c>
      <c r="AY67" s="1033">
        <f>IF(ISERROR((Z67/AA67-1)*100),"n/a",(Z67/AA67-1)*100)</f>
        <v>300</v>
      </c>
      <c r="AZ67" s="1033" t="str">
        <f>IF(ISERROR((AA67/AB67-1)*100),"n/a",(AA67/AB67-1)*100)</f>
        <v>n/a</v>
      </c>
      <c r="BA67" s="1033">
        <f>AVERAGE(AD67:AZ67)</f>
        <v>31.258838006181112</v>
      </c>
      <c r="BB67" s="1033">
        <f>STDEV(AD67:AZ67)</f>
        <v>85.063296603961973</v>
      </c>
    </row>
    <row r="68" spans="1:54" ht="11.25" customHeight="1" x14ac:dyDescent="0.2">
      <c r="A68" s="444" t="s">
        <v>938</v>
      </c>
      <c r="B68" s="802" t="s">
        <v>939</v>
      </c>
      <c r="C68" s="581">
        <v>1.1000000000000001</v>
      </c>
      <c r="D68" s="581">
        <v>0.91</v>
      </c>
      <c r="E68" s="581">
        <v>0.84</v>
      </c>
      <c r="F68" s="581">
        <v>0.82</v>
      </c>
      <c r="G68" s="460">
        <v>0.78</v>
      </c>
      <c r="H68" s="586">
        <v>0.72</v>
      </c>
      <c r="I68" s="452">
        <v>0.68</v>
      </c>
      <c r="J68" s="451">
        <v>0.66</v>
      </c>
      <c r="K68" s="451">
        <v>0.62</v>
      </c>
      <c r="L68" s="451">
        <v>0.3</v>
      </c>
      <c r="M68" s="946"/>
      <c r="N68" s="452">
        <v>0</v>
      </c>
      <c r="O68" s="453">
        <v>0</v>
      </c>
      <c r="P68" s="946"/>
      <c r="Q68" s="466">
        <v>0</v>
      </c>
      <c r="R68" s="455">
        <v>0</v>
      </c>
      <c r="S68" s="455">
        <v>0</v>
      </c>
      <c r="T68" s="455">
        <v>0</v>
      </c>
      <c r="U68" s="455">
        <v>0</v>
      </c>
      <c r="V68" s="455">
        <v>0</v>
      </c>
      <c r="W68" s="455">
        <v>0</v>
      </c>
      <c r="X68" s="455">
        <v>0</v>
      </c>
      <c r="Y68" s="455">
        <v>0</v>
      </c>
      <c r="Z68" s="455">
        <v>0.3</v>
      </c>
      <c r="AA68" s="455">
        <v>0.3</v>
      </c>
      <c r="AB68" s="455">
        <v>0.3</v>
      </c>
      <c r="AC68" s="584">
        <f>SUM(C68:AB68)</f>
        <v>8.33</v>
      </c>
      <c r="AD68" s="1033">
        <f>IF(ISERROR((C68/D68-1)*100),"n/a",(C68/D68-1)*100)</f>
        <v>20.879120879120894</v>
      </c>
      <c r="AE68" s="1033">
        <f>IF(ISERROR((D68/E68-1)*100),"n/a",(D68/E68-1)*100)</f>
        <v>8.3333333333333481</v>
      </c>
      <c r="AF68" s="1033">
        <f>IF(ISERROR((E68/F68-1)*100),"n/a",(E68/F68-1)*100)</f>
        <v>2.4390243902439046</v>
      </c>
      <c r="AG68" s="1033">
        <f>IF(ISERROR((F68/G68-1)*100),"n/a",(F68/G68-1)*100)</f>
        <v>5.12820512820511</v>
      </c>
      <c r="AH68" s="1033">
        <f>IF(ISERROR((G68/H68-1)*100),"n/a",(G68/H68-1)*100)</f>
        <v>8.3333333333333481</v>
      </c>
      <c r="AI68" s="1033">
        <f>IF(ISERROR((H68/I68-1)*100),"n/a",(H68/I68-1)*100)</f>
        <v>5.8823529411764497</v>
      </c>
      <c r="AJ68" s="1033">
        <f>IF(ISERROR((I68/J68-1)*100),"n/a",(I68/J68-1)*100)</f>
        <v>3.0303030303030276</v>
      </c>
      <c r="AK68" s="1033">
        <f>IF(ISERROR((J68/K68-1)*100),"n/a",(J68/K68-1)*100)</f>
        <v>6.4516129032258229</v>
      </c>
      <c r="AL68" s="1033">
        <f>IF(ISERROR((K68/L68-1)*100),"n/a",(K68/L68-1)*100)</f>
        <v>106.66666666666669</v>
      </c>
      <c r="AM68" s="1033" t="str">
        <f>IF(ISERROR((L68/N68-1)*100),"n/a",(L68/N68-1)*100)</f>
        <v>n/a</v>
      </c>
      <c r="AN68" s="1033" t="str">
        <f>IF(ISERROR((N68/O68-1)*100),"n/a",(N68/O68-1)*100)</f>
        <v>n/a</v>
      </c>
      <c r="AO68" s="1033" t="str">
        <f>IF(ISERROR((O68/Q68-1)*100),"n/a",(O68/Q68-1)*100)</f>
        <v>n/a</v>
      </c>
      <c r="AP68" s="1033" t="str">
        <f>IF(ISERROR((Q68/R68-1)*100),"n/a",(Q68/R68-1)*100)</f>
        <v>n/a</v>
      </c>
      <c r="AQ68" s="1033" t="str">
        <f>IF(ISERROR((R68/S68-1)*100),"n/a",(R68/S68-1)*100)</f>
        <v>n/a</v>
      </c>
      <c r="AR68" s="1033" t="str">
        <f>IF(ISERROR((S68/T68-1)*100),"n/a",(S68/T68-1)*100)</f>
        <v>n/a</v>
      </c>
      <c r="AS68" s="1033" t="str">
        <f>IF(ISERROR((T68/U68-1)*100),"n/a",(T68/U68-1)*100)</f>
        <v>n/a</v>
      </c>
      <c r="AT68" s="1033" t="str">
        <f>IF(ISERROR((U68/V68-1)*100),"n/a",(U68/V68-1)*100)</f>
        <v>n/a</v>
      </c>
      <c r="AU68" s="1033" t="str">
        <f>IF(ISERROR((V68/W68-1)*100),"n/a",(V68/W68-1)*100)</f>
        <v>n/a</v>
      </c>
      <c r="AV68" s="1033" t="str">
        <f>IF(ISERROR((W68/X68-1)*100),"n/a",(W68/X68-1)*100)</f>
        <v>n/a</v>
      </c>
      <c r="AW68" s="1033" t="str">
        <f>IF(ISERROR((X68/Y68-1)*100),"n/a",(X68/Y68-1)*100)</f>
        <v>n/a</v>
      </c>
      <c r="AX68" s="1033">
        <f>IF(ISERROR((Y68/Z68-1)*100),"n/a",(Y68/Z68-1)*100)</f>
        <v>-100</v>
      </c>
      <c r="AY68" s="1033">
        <f>IF(ISERROR((Z68/AA68-1)*100),"n/a",(Z68/AA68-1)*100)</f>
        <v>0</v>
      </c>
      <c r="AZ68" s="1033">
        <f>IF(ISERROR((AA68/AB68-1)*100),"n/a",(AA68/AB68-1)*100)</f>
        <v>0</v>
      </c>
      <c r="BA68" s="1033">
        <f>AVERAGE(AD68:AZ68)</f>
        <v>5.595329383800717</v>
      </c>
      <c r="BB68" s="1033">
        <f>STDEV(AD68:AZ68)</f>
        <v>44.409834367297911</v>
      </c>
    </row>
    <row r="69" spans="1:54" ht="11.25" customHeight="1" x14ac:dyDescent="0.2">
      <c r="A69" s="461" t="s">
        <v>936</v>
      </c>
      <c r="B69" s="817" t="s">
        <v>937</v>
      </c>
      <c r="C69" s="581">
        <v>2.93</v>
      </c>
      <c r="D69" s="581">
        <v>2.66</v>
      </c>
      <c r="E69" s="581">
        <v>2.36</v>
      </c>
      <c r="F69" s="581">
        <v>2.2599999999999998</v>
      </c>
      <c r="G69" s="460">
        <v>2.0099999999999998</v>
      </c>
      <c r="H69" s="584">
        <v>1.76</v>
      </c>
      <c r="I69" s="581">
        <v>1.6</v>
      </c>
      <c r="J69" s="581">
        <v>1.46</v>
      </c>
      <c r="K69" s="581">
        <v>1.34</v>
      </c>
      <c r="L69" s="581">
        <v>1.1399999999999999</v>
      </c>
      <c r="M69" s="884"/>
      <c r="N69" s="581">
        <v>1.08</v>
      </c>
      <c r="O69" s="459">
        <v>1</v>
      </c>
      <c r="P69" s="884"/>
      <c r="Q69" s="582">
        <v>0.8</v>
      </c>
      <c r="R69" s="582">
        <v>1.22</v>
      </c>
      <c r="S69" s="583">
        <v>1.64</v>
      </c>
      <c r="T69" s="587">
        <v>1.61</v>
      </c>
      <c r="U69" s="587">
        <v>1.57</v>
      </c>
      <c r="V69" s="587">
        <v>1.53</v>
      </c>
      <c r="W69" s="587">
        <v>1.49</v>
      </c>
      <c r="X69" s="587">
        <v>1.45</v>
      </c>
      <c r="Y69" s="587">
        <v>1.35</v>
      </c>
      <c r="Z69" s="587">
        <v>1.23</v>
      </c>
      <c r="AA69" s="587">
        <v>1.1100000000000001</v>
      </c>
      <c r="AB69" s="587">
        <v>0.99</v>
      </c>
      <c r="AC69" s="584">
        <f>SUM(C69:AB69)</f>
        <v>37.590000000000003</v>
      </c>
      <c r="AD69" s="1033">
        <f>IF(ISERROR((C69/D69-1)*100),"n/a",(C69/D69-1)*100)</f>
        <v>10.150375939849621</v>
      </c>
      <c r="AE69" s="1033">
        <f>IF(ISERROR((D69/E69-1)*100),"n/a",(D69/E69-1)*100)</f>
        <v>12.711864406779672</v>
      </c>
      <c r="AF69" s="1033">
        <f>IF(ISERROR((E69/F69-1)*100),"n/a",(E69/F69-1)*100)</f>
        <v>4.4247787610619538</v>
      </c>
      <c r="AG69" s="1033">
        <f>IF(ISERROR((F69/G69-1)*100),"n/a",(F69/G69-1)*100)</f>
        <v>12.437810945273631</v>
      </c>
      <c r="AH69" s="1033">
        <f>IF(ISERROR((G69/H69-1)*100),"n/a",(G69/H69-1)*100)</f>
        <v>14.204545454545435</v>
      </c>
      <c r="AI69" s="1033">
        <f>IF(ISERROR((H69/I69-1)*100),"n/a",(H69/I69-1)*100)</f>
        <v>9.9999999999999858</v>
      </c>
      <c r="AJ69" s="1033">
        <f>IF(ISERROR((I69/J69-1)*100),"n/a",(I69/J69-1)*100)</f>
        <v>9.5890410958904262</v>
      </c>
      <c r="AK69" s="1033">
        <f>IF(ISERROR((J69/K69-1)*100),"n/a",(J69/K69-1)*100)</f>
        <v>8.9552238805969964</v>
      </c>
      <c r="AL69" s="1033">
        <f>IF(ISERROR((K69/L69-1)*100),"n/a",(K69/L69-1)*100)</f>
        <v>17.543859649122815</v>
      </c>
      <c r="AM69" s="1033">
        <f>IF(ISERROR((L69/N69-1)*100),"n/a",(L69/N69-1)*100)</f>
        <v>5.5555555555555358</v>
      </c>
      <c r="AN69" s="1033">
        <f>IF(ISERROR((N69/O69-1)*100),"n/a",(N69/O69-1)*100)</f>
        <v>8.0000000000000071</v>
      </c>
      <c r="AO69" s="1033">
        <f>IF(ISERROR((O69/Q69-1)*100),"n/a",(O69/Q69-1)*100)</f>
        <v>25</v>
      </c>
      <c r="AP69" s="1033">
        <f>IF(ISERROR((Q69/R69-1)*100),"n/a",(Q69/R69-1)*100)</f>
        <v>-34.426229508196712</v>
      </c>
      <c r="AQ69" s="1033">
        <f>IF(ISERROR((R69/S69-1)*100),"n/a",(R69/S69-1)*100)</f>
        <v>-25.609756097560975</v>
      </c>
      <c r="AR69" s="1033">
        <f>IF(ISERROR((S69/T69-1)*100),"n/a",(S69/T69-1)*100)</f>
        <v>1.8633540372670732</v>
      </c>
      <c r="AS69" s="1033">
        <f>IF(ISERROR((T69/U69-1)*100),"n/a",(T69/U69-1)*100)</f>
        <v>2.5477707006369421</v>
      </c>
      <c r="AT69" s="1033">
        <f>IF(ISERROR((U69/V69-1)*100),"n/a",(U69/V69-1)*100)</f>
        <v>2.6143790849673332</v>
      </c>
      <c r="AU69" s="1033">
        <f>IF(ISERROR((V69/W69-1)*100),"n/a",(V69/W69-1)*100)</f>
        <v>2.6845637583892579</v>
      </c>
      <c r="AV69" s="1033">
        <f>IF(ISERROR((W69/X69-1)*100),"n/a",(W69/X69-1)*100)</f>
        <v>2.7586206896551779</v>
      </c>
      <c r="AW69" s="1033">
        <f>IF(ISERROR((X69/Y69-1)*100),"n/a",(X69/Y69-1)*100)</f>
        <v>7.4074074074073959</v>
      </c>
      <c r="AX69" s="1033">
        <f>IF(ISERROR((Y69/Z69-1)*100),"n/a",(Y69/Z69-1)*100)</f>
        <v>9.7560975609756184</v>
      </c>
      <c r="AY69" s="1033">
        <f>IF(ISERROR((Z69/AA69-1)*100),"n/a",(Z69/AA69-1)*100)</f>
        <v>10.810810810810789</v>
      </c>
      <c r="AZ69" s="1033">
        <f>IF(ISERROR((AA69/AB69-1)*100),"n/a",(AA69/AB69-1)*100)</f>
        <v>12.121212121212132</v>
      </c>
      <c r="BA69" s="1033">
        <f>AVERAGE(AD69:AZ69)</f>
        <v>5.7000559240973958</v>
      </c>
      <c r="BB69" s="1033">
        <f>STDEV(AD69:AZ69)</f>
        <v>12.576437805809594</v>
      </c>
    </row>
    <row r="70" spans="1:54" ht="11.25" customHeight="1" x14ac:dyDescent="0.2">
      <c r="A70" s="540" t="s">
        <v>5337</v>
      </c>
      <c r="B70" s="817" t="s">
        <v>5335</v>
      </c>
      <c r="C70" s="581">
        <v>0.94</v>
      </c>
      <c r="D70" s="581">
        <v>0.86099999999999999</v>
      </c>
      <c r="E70" s="581">
        <v>0.81</v>
      </c>
      <c r="F70" s="581">
        <v>0.72500000000000009</v>
      </c>
      <c r="G70" s="460">
        <v>0.17499999999999999</v>
      </c>
      <c r="H70" s="484">
        <v>0</v>
      </c>
      <c r="I70" s="498">
        <v>0</v>
      </c>
      <c r="J70" s="498">
        <v>0</v>
      </c>
      <c r="K70" s="498">
        <v>0</v>
      </c>
      <c r="L70" s="498">
        <v>0</v>
      </c>
      <c r="M70" s="483"/>
      <c r="N70" s="498">
        <v>0</v>
      </c>
      <c r="O70" s="501">
        <v>0</v>
      </c>
      <c r="P70" s="483"/>
      <c r="Q70" s="980">
        <v>0</v>
      </c>
      <c r="R70" s="980">
        <v>0</v>
      </c>
      <c r="S70" s="499">
        <v>0</v>
      </c>
      <c r="T70" s="499">
        <v>0</v>
      </c>
      <c r="U70" s="499">
        <v>0</v>
      </c>
      <c r="V70" s="499">
        <v>0</v>
      </c>
      <c r="W70" s="499">
        <v>0</v>
      </c>
      <c r="X70" s="499">
        <v>0</v>
      </c>
      <c r="Y70" s="499">
        <v>0</v>
      </c>
      <c r="Z70" s="499">
        <v>0</v>
      </c>
      <c r="AA70" s="499">
        <v>0</v>
      </c>
      <c r="AB70" s="499">
        <v>0</v>
      </c>
      <c r="AC70" s="584">
        <f>SUM(C70:AB70)</f>
        <v>3.5109999999999997</v>
      </c>
      <c r="AD70" s="1033">
        <f>IF(ISERROR((C70/D70-1)*100),"n/a",(C70/D70-1)*100)</f>
        <v>9.1753774680603861</v>
      </c>
      <c r="AE70" s="1033">
        <f>IF(ISERROR((D70/E70-1)*100),"n/a",(D70/E70-1)*100)</f>
        <v>6.2962962962962887</v>
      </c>
      <c r="AF70" s="1033">
        <f>IF(ISERROR((E70/F70-1)*100),"n/a",(E70/F70-1)*100)</f>
        <v>11.724137931034484</v>
      </c>
      <c r="AG70" s="1033">
        <f>IF(ISERROR((F70/G70-1)*100),"n/a",(F70/G70-1)*100)</f>
        <v>314.28571428571433</v>
      </c>
      <c r="AH70" s="1033" t="str">
        <f>IF(ISERROR((G70/H70-1)*100),"n/a",(G70/H70-1)*100)</f>
        <v>n/a</v>
      </c>
      <c r="AI70" s="1033" t="str">
        <f>IF(ISERROR((H70/I70-1)*100),"n/a",(H70/I70-1)*100)</f>
        <v>n/a</v>
      </c>
      <c r="AJ70" s="1033" t="str">
        <f>IF(ISERROR((I70/J70-1)*100),"n/a",(I70/J70-1)*100)</f>
        <v>n/a</v>
      </c>
      <c r="AK70" s="1033" t="str">
        <f>IF(ISERROR((J70/K70-1)*100),"n/a",(J70/K70-1)*100)</f>
        <v>n/a</v>
      </c>
      <c r="AL70" s="1033" t="str">
        <f>IF(ISERROR((K70/L70-1)*100),"n/a",(K70/L70-1)*100)</f>
        <v>n/a</v>
      </c>
      <c r="AM70" s="1033" t="str">
        <f>IF(ISERROR((L70/N70-1)*100),"n/a",(L70/N70-1)*100)</f>
        <v>n/a</v>
      </c>
      <c r="AN70" s="1033" t="str">
        <f>IF(ISERROR((N70/O70-1)*100),"n/a",(N70/O70-1)*100)</f>
        <v>n/a</v>
      </c>
      <c r="AO70" s="1033" t="str">
        <f>IF(ISERROR((O70/Q70-1)*100),"n/a",(O70/Q70-1)*100)</f>
        <v>n/a</v>
      </c>
      <c r="AP70" s="1033" t="str">
        <f>IF(ISERROR((Q70/R70-1)*100),"n/a",(Q70/R70-1)*100)</f>
        <v>n/a</v>
      </c>
      <c r="AQ70" s="1033" t="str">
        <f>IF(ISERROR((R70/S70-1)*100),"n/a",(R70/S70-1)*100)</f>
        <v>n/a</v>
      </c>
      <c r="AR70" s="1033" t="str">
        <f>IF(ISERROR((S70/T70-1)*100),"n/a",(S70/T70-1)*100)</f>
        <v>n/a</v>
      </c>
      <c r="AS70" s="1033" t="str">
        <f>IF(ISERROR((T70/U70-1)*100),"n/a",(T70/U70-1)*100)</f>
        <v>n/a</v>
      </c>
      <c r="AT70" s="1033" t="str">
        <f>IF(ISERROR((U70/V70-1)*100),"n/a",(U70/V70-1)*100)</f>
        <v>n/a</v>
      </c>
      <c r="AU70" s="1033" t="str">
        <f>IF(ISERROR((V70/W70-1)*100),"n/a",(V70/W70-1)*100)</f>
        <v>n/a</v>
      </c>
      <c r="AV70" s="1033" t="str">
        <f>IF(ISERROR((W70/X70-1)*100),"n/a",(W70/X70-1)*100)</f>
        <v>n/a</v>
      </c>
      <c r="AW70" s="1033" t="str">
        <f>IF(ISERROR((X70/Y70-1)*100),"n/a",(X70/Y70-1)*100)</f>
        <v>n/a</v>
      </c>
      <c r="AX70" s="1033" t="str">
        <f>IF(ISERROR((Y70/Z70-1)*100),"n/a",(Y70/Z70-1)*100)</f>
        <v>n/a</v>
      </c>
      <c r="AY70" s="1033" t="str">
        <f>IF(ISERROR((Z70/AA70-1)*100),"n/a",(Z70/AA70-1)*100)</f>
        <v>n/a</v>
      </c>
      <c r="AZ70" s="1033" t="str">
        <f>IF(ISERROR((AA70/AB70-1)*100),"n/a",(AA70/AB70-1)*100)</f>
        <v>n/a</v>
      </c>
      <c r="BA70" s="1033">
        <f>AVERAGE(AD70:AZ70)</f>
        <v>85.370381495276376</v>
      </c>
      <c r="BB70" s="1033">
        <f>STDEV(AD70:AZ70)</f>
        <v>152.6263284042038</v>
      </c>
    </row>
    <row r="71" spans="1:54" ht="11.25" customHeight="1" x14ac:dyDescent="0.2">
      <c r="A71" s="818" t="s">
        <v>406</v>
      </c>
      <c r="B71" s="817" t="s">
        <v>407</v>
      </c>
      <c r="C71" s="581">
        <v>2.5674999999999999</v>
      </c>
      <c r="D71" s="581">
        <v>2.3574999999999999</v>
      </c>
      <c r="E71" s="581">
        <v>2.2000000000000002</v>
      </c>
      <c r="F71" s="581">
        <v>1.9550000000000001</v>
      </c>
      <c r="G71" s="460">
        <v>1.78</v>
      </c>
      <c r="H71" s="584">
        <v>1.6199999999999999</v>
      </c>
      <c r="I71" s="581">
        <v>1.4650000000000001</v>
      </c>
      <c r="J71" s="581">
        <v>1.33</v>
      </c>
      <c r="K71" s="581">
        <v>1.21</v>
      </c>
      <c r="L71" s="581">
        <v>1.0900000000000001</v>
      </c>
      <c r="M71" s="884" t="s">
        <v>89</v>
      </c>
      <c r="N71" s="581">
        <v>0.96</v>
      </c>
      <c r="O71" s="459">
        <v>0.9</v>
      </c>
      <c r="P71" s="884"/>
      <c r="Q71" s="586">
        <v>0.86</v>
      </c>
      <c r="R71" s="587">
        <v>0.82</v>
      </c>
      <c r="S71" s="587">
        <v>0.4</v>
      </c>
      <c r="T71" s="583">
        <v>0</v>
      </c>
      <c r="U71" s="583">
        <v>0</v>
      </c>
      <c r="V71" s="583">
        <v>0</v>
      </c>
      <c r="W71" s="583">
        <v>0</v>
      </c>
      <c r="X71" s="583">
        <v>0</v>
      </c>
      <c r="Y71" s="583">
        <v>0</v>
      </c>
      <c r="Z71" s="583">
        <v>0</v>
      </c>
      <c r="AA71" s="583">
        <v>0</v>
      </c>
      <c r="AB71" s="583">
        <v>0</v>
      </c>
      <c r="AC71" s="584">
        <f>SUM(C71:AB71)</f>
        <v>21.514999999999997</v>
      </c>
      <c r="AD71" s="1033">
        <f>IF(ISERROR((C71/D71-1)*100),"n/a",(C71/D71-1)*100)</f>
        <v>8.9077412513255627</v>
      </c>
      <c r="AE71" s="1033">
        <f>IF(ISERROR((D71/E71-1)*100),"n/a",(D71/E71-1)*100)</f>
        <v>7.1590909090909038</v>
      </c>
      <c r="AF71" s="1033">
        <f>IF(ISERROR((E71/F71-1)*100),"n/a",(E71/F71-1)*100)</f>
        <v>12.531969309462919</v>
      </c>
      <c r="AG71" s="1033">
        <f>IF(ISERROR((F71/G71-1)*100),"n/a",(F71/G71-1)*100)</f>
        <v>9.8314606741572987</v>
      </c>
      <c r="AH71" s="1033">
        <f>IF(ISERROR((G71/H71-1)*100),"n/a",(G71/H71-1)*100)</f>
        <v>9.8765432098765427</v>
      </c>
      <c r="AI71" s="1033">
        <f>IF(ISERROR((H71/I71-1)*100),"n/a",(H71/I71-1)*100)</f>
        <v>10.580204778156975</v>
      </c>
      <c r="AJ71" s="1033">
        <f>IF(ISERROR((I71/J71-1)*100),"n/a",(I71/J71-1)*100)</f>
        <v>10.150375939849621</v>
      </c>
      <c r="AK71" s="1033">
        <f>IF(ISERROR((J71/K71-1)*100),"n/a",(J71/K71-1)*100)</f>
        <v>9.9173553719008378</v>
      </c>
      <c r="AL71" s="1033">
        <f>IF(ISERROR((K71/L71-1)*100),"n/a",(K71/L71-1)*100)</f>
        <v>11.009174311926584</v>
      </c>
      <c r="AM71" s="1033">
        <f>IF(ISERROR((L71/N71-1)*100),"n/a",(L71/N71-1)*100)</f>
        <v>13.541666666666675</v>
      </c>
      <c r="AN71" s="1033">
        <f>IF(ISERROR((N71/O71-1)*100),"n/a",(N71/O71-1)*100)</f>
        <v>6.6666666666666652</v>
      </c>
      <c r="AO71" s="1033">
        <f>IF(ISERROR((O71/Q71-1)*100),"n/a",(O71/Q71-1)*100)</f>
        <v>4.6511627906976827</v>
      </c>
      <c r="AP71" s="1033">
        <f>IF(ISERROR((Q71/R71-1)*100),"n/a",(Q71/R71-1)*100)</f>
        <v>4.8780487804878092</v>
      </c>
      <c r="AQ71" s="1033">
        <f>IF(ISERROR((R71/S71-1)*100),"n/a",(R71/S71-1)*100)</f>
        <v>104.99999999999999</v>
      </c>
      <c r="AR71" s="1033" t="str">
        <f>IF(ISERROR((S71/T71-1)*100),"n/a",(S71/T71-1)*100)</f>
        <v>n/a</v>
      </c>
      <c r="AS71" s="1033" t="str">
        <f>IF(ISERROR((T71/U71-1)*100),"n/a",(T71/U71-1)*100)</f>
        <v>n/a</v>
      </c>
      <c r="AT71" s="1033" t="str">
        <f>IF(ISERROR((U71/V71-1)*100),"n/a",(U71/V71-1)*100)</f>
        <v>n/a</v>
      </c>
      <c r="AU71" s="1033" t="str">
        <f>IF(ISERROR((V71/W71-1)*100),"n/a",(V71/W71-1)*100)</f>
        <v>n/a</v>
      </c>
      <c r="AV71" s="1033" t="str">
        <f>IF(ISERROR((W71/X71-1)*100),"n/a",(W71/X71-1)*100)</f>
        <v>n/a</v>
      </c>
      <c r="AW71" s="1033" t="str">
        <f>IF(ISERROR((X71/Y71-1)*100),"n/a",(X71/Y71-1)*100)</f>
        <v>n/a</v>
      </c>
      <c r="AX71" s="1033" t="str">
        <f>IF(ISERROR((Y71/Z71-1)*100),"n/a",(Y71/Z71-1)*100)</f>
        <v>n/a</v>
      </c>
      <c r="AY71" s="1033" t="str">
        <f>IF(ISERROR((Z71/AA71-1)*100),"n/a",(Z71/AA71-1)*100)</f>
        <v>n/a</v>
      </c>
      <c r="AZ71" s="1033" t="str">
        <f>IF(ISERROR((AA71/AB71-1)*100),"n/a",(AA71/AB71-1)*100)</f>
        <v>n/a</v>
      </c>
      <c r="BA71" s="1033">
        <f>AVERAGE(AD71:AZ71)</f>
        <v>16.050104332876149</v>
      </c>
      <c r="BB71" s="1033">
        <f>STDEV(AD71:AZ71)</f>
        <v>25.732573051817401</v>
      </c>
    </row>
    <row r="72" spans="1:54" ht="11.25" customHeight="1" x14ac:dyDescent="0.2">
      <c r="A72" s="479" t="s">
        <v>128</v>
      </c>
      <c r="B72" s="468" t="s">
        <v>129</v>
      </c>
      <c r="C72" s="581">
        <v>1.5249999999999999</v>
      </c>
      <c r="D72" s="581">
        <v>1.4</v>
      </c>
      <c r="E72" s="581">
        <v>1.28</v>
      </c>
      <c r="F72" s="581">
        <v>1.1599999999999999</v>
      </c>
      <c r="G72" s="460">
        <v>1.06</v>
      </c>
      <c r="H72" s="471">
        <v>0.99399999999999999</v>
      </c>
      <c r="I72" s="474">
        <v>0.91400000000000003</v>
      </c>
      <c r="J72" s="474">
        <v>0.874</v>
      </c>
      <c r="K72" s="474">
        <v>0.83</v>
      </c>
      <c r="L72" s="474">
        <v>0.76</v>
      </c>
      <c r="M72" s="958"/>
      <c r="N72" s="1070">
        <v>0.63500000000000001</v>
      </c>
      <c r="O72" s="1068">
        <v>0.55000000000000004</v>
      </c>
      <c r="P72" s="992"/>
      <c r="Q72" s="471">
        <v>0.52</v>
      </c>
      <c r="R72" s="476">
        <v>0.505</v>
      </c>
      <c r="S72" s="477">
        <v>0.5</v>
      </c>
      <c r="T72" s="476">
        <v>0.47749999999999998</v>
      </c>
      <c r="U72" s="476">
        <v>0.46500000000000002</v>
      </c>
      <c r="V72" s="477">
        <v>0.45</v>
      </c>
      <c r="W72" s="476">
        <v>0.4425</v>
      </c>
      <c r="X72" s="476">
        <v>0.44</v>
      </c>
      <c r="Y72" s="476">
        <v>0.43567</v>
      </c>
      <c r="Z72" s="477">
        <v>0.43334</v>
      </c>
      <c r="AA72" s="476">
        <v>0.42832999999999999</v>
      </c>
      <c r="AB72" s="476">
        <v>0.42665999999999998</v>
      </c>
      <c r="AC72" s="584">
        <f>SUM(C72:AB72)</f>
        <v>17.505999999999997</v>
      </c>
      <c r="AD72" s="1033">
        <f>IF(ISERROR((C72/D72-1)*100),"n/a",(C72/D72-1)*100)</f>
        <v>8.9285714285714199</v>
      </c>
      <c r="AE72" s="1033">
        <f>IF(ISERROR((D72/E72-1)*100),"n/a",(D72/E72-1)*100)</f>
        <v>9.375</v>
      </c>
      <c r="AF72" s="1033">
        <f>IF(ISERROR((E72/F72-1)*100),"n/a",(E72/F72-1)*100)</f>
        <v>10.344827586206918</v>
      </c>
      <c r="AG72" s="1033">
        <f>IF(ISERROR((F72/G72-1)*100),"n/a",(F72/G72-1)*100)</f>
        <v>9.4339622641509422</v>
      </c>
      <c r="AH72" s="1033">
        <f>IF(ISERROR((G72/H72-1)*100),"n/a",(G72/H72-1)*100)</f>
        <v>6.6398390342052416</v>
      </c>
      <c r="AI72" s="1033">
        <f>IF(ISERROR((H72/I72-1)*100),"n/a",(H72/I72-1)*100)</f>
        <v>8.7527352297593009</v>
      </c>
      <c r="AJ72" s="1033">
        <f>IF(ISERROR((I72/J72-1)*100),"n/a",(I72/J72-1)*100)</f>
        <v>4.5766590389016093</v>
      </c>
      <c r="AK72" s="1033">
        <f>IF(ISERROR((J72/K72-1)*100),"n/a",(J72/K72-1)*100)</f>
        <v>5.3012048192771166</v>
      </c>
      <c r="AL72" s="1033">
        <f>IF(ISERROR((K72/L72-1)*100),"n/a",(K72/L72-1)*100)</f>
        <v>9.210526315789469</v>
      </c>
      <c r="AM72" s="1033">
        <f>IF(ISERROR((L72/N72-1)*100),"n/a",(L72/N72-1)*100)</f>
        <v>19.685039370078748</v>
      </c>
      <c r="AN72" s="1033">
        <f>IF(ISERROR((N72/O72-1)*100),"n/a",(N72/O72-1)*100)</f>
        <v>15.454545454545453</v>
      </c>
      <c r="AO72" s="1033">
        <f>IF(ISERROR((O72/Q72-1)*100),"n/a",(O72/Q72-1)*100)</f>
        <v>5.7692307692307709</v>
      </c>
      <c r="AP72" s="1033">
        <f>IF(ISERROR((Q72/R72-1)*100),"n/a",(Q72/R72-1)*100)</f>
        <v>2.9702970297029729</v>
      </c>
      <c r="AQ72" s="1033">
        <f>IF(ISERROR((R72/S72-1)*100),"n/a",(R72/S72-1)*100)</f>
        <v>1.0000000000000009</v>
      </c>
      <c r="AR72" s="1033">
        <f>IF(ISERROR((S72/T72-1)*100),"n/a",(S72/T72-1)*100)</f>
        <v>4.7120418848167533</v>
      </c>
      <c r="AS72" s="1033">
        <f>IF(ISERROR((T72/U72-1)*100),"n/a",(T72/U72-1)*100)</f>
        <v>2.6881720430107503</v>
      </c>
      <c r="AT72" s="1033">
        <f>IF(ISERROR((U72/V72-1)*100),"n/a",(U72/V72-1)*100)</f>
        <v>3.3333333333333437</v>
      </c>
      <c r="AU72" s="1033">
        <f>IF(ISERROR((V72/W72-1)*100),"n/a",(V72/W72-1)*100)</f>
        <v>1.6949152542372836</v>
      </c>
      <c r="AV72" s="1033">
        <f>IF(ISERROR((W72/X72-1)*100),"n/a",(W72/X72-1)*100)</f>
        <v>0.56818181818181213</v>
      </c>
      <c r="AW72" s="1033">
        <f>IF(ISERROR((X72/Y72-1)*100),"n/a",(X72/Y72-1)*100)</f>
        <v>0.9938715082516536</v>
      </c>
      <c r="AX72" s="1033">
        <f>IF(ISERROR((Y72/Z72-1)*100),"n/a",(Y72/Z72-1)*100)</f>
        <v>0.53768403563021483</v>
      </c>
      <c r="AY72" s="1033">
        <f>IF(ISERROR((Z72/AA72-1)*100),"n/a",(Z72/AA72-1)*100)</f>
        <v>1.1696589078514341</v>
      </c>
      <c r="AZ72" s="1033">
        <f>IF(ISERROR((AA72/AB72-1)*100),"n/a",(AA72/AB72-1)*100)</f>
        <v>0.39141236581821115</v>
      </c>
      <c r="BA72" s="1033">
        <f>AVERAGE(AD72:AZ72)</f>
        <v>5.8057264996326721</v>
      </c>
      <c r="BB72" s="1033">
        <f>STDEV(AD72:AZ72)</f>
        <v>5.0404800357804413</v>
      </c>
    </row>
    <row r="73" spans="1:54" ht="11.25" customHeight="1" x14ac:dyDescent="0.2">
      <c r="A73" s="826" t="s">
        <v>443</v>
      </c>
      <c r="B73" s="817" t="s">
        <v>444</v>
      </c>
      <c r="C73" s="581">
        <v>1.72</v>
      </c>
      <c r="D73" s="581">
        <v>1.68</v>
      </c>
      <c r="E73" s="581">
        <v>1.64</v>
      </c>
      <c r="F73" s="581">
        <v>1.6</v>
      </c>
      <c r="G73" s="460">
        <v>1.56</v>
      </c>
      <c r="H73" s="586">
        <v>1.52</v>
      </c>
      <c r="I73" s="581">
        <v>1.4</v>
      </c>
      <c r="J73" s="581">
        <v>1.1599999999999999</v>
      </c>
      <c r="K73" s="581">
        <v>1.08</v>
      </c>
      <c r="L73" s="581">
        <v>1</v>
      </c>
      <c r="M73" s="884"/>
      <c r="N73" s="581">
        <v>0.96</v>
      </c>
      <c r="O73" s="459">
        <v>0.92</v>
      </c>
      <c r="P73" s="884"/>
      <c r="Q73" s="586">
        <v>0.84</v>
      </c>
      <c r="R73" s="587">
        <v>0.8</v>
      </c>
      <c r="S73" s="587">
        <v>0.74</v>
      </c>
      <c r="T73" s="587">
        <v>0.66</v>
      </c>
      <c r="U73" s="583">
        <v>0.6</v>
      </c>
      <c r="V73" s="587">
        <v>0.57499999999999996</v>
      </c>
      <c r="W73" s="587">
        <v>0.44500000000000001</v>
      </c>
      <c r="X73" s="587">
        <v>7.0000000000000007E-2</v>
      </c>
      <c r="Y73" s="583">
        <v>0</v>
      </c>
      <c r="Z73" s="583">
        <v>0</v>
      </c>
      <c r="AA73" s="583">
        <v>0</v>
      </c>
      <c r="AB73" s="583">
        <v>0</v>
      </c>
      <c r="AC73" s="584">
        <f>SUM(C73:AB73)</f>
        <v>20.970000000000002</v>
      </c>
      <c r="AD73" s="1033">
        <f>IF(ISERROR((C73/D73-1)*100),"n/a",(C73/D73-1)*100)</f>
        <v>2.3809523809523725</v>
      </c>
      <c r="AE73" s="1033">
        <f>IF(ISERROR((D73/E73-1)*100),"n/a",(D73/E73-1)*100)</f>
        <v>2.4390243902439046</v>
      </c>
      <c r="AF73" s="1033">
        <f>IF(ISERROR((E73/F73-1)*100),"n/a",(E73/F73-1)*100)</f>
        <v>2.4999999999999911</v>
      </c>
      <c r="AG73" s="1033">
        <f>IF(ISERROR((F73/G73-1)*100),"n/a",(F73/G73-1)*100)</f>
        <v>2.5641025641025772</v>
      </c>
      <c r="AH73" s="1033">
        <f>IF(ISERROR((G73/H73-1)*100),"n/a",(G73/H73-1)*100)</f>
        <v>2.6315789473684292</v>
      </c>
      <c r="AI73" s="1033">
        <f>IF(ISERROR((H73/I73-1)*100),"n/a",(H73/I73-1)*100)</f>
        <v>8.5714285714285854</v>
      </c>
      <c r="AJ73" s="1033">
        <f>IF(ISERROR((I73/J73-1)*100),"n/a",(I73/J73-1)*100)</f>
        <v>20.68965517241379</v>
      </c>
      <c r="AK73" s="1033">
        <f>IF(ISERROR((J73/K73-1)*100),"n/a",(J73/K73-1)*100)</f>
        <v>7.4074074074073959</v>
      </c>
      <c r="AL73" s="1033">
        <f>IF(ISERROR((K73/L73-1)*100),"n/a",(K73/L73-1)*100)</f>
        <v>8.0000000000000071</v>
      </c>
      <c r="AM73" s="1033">
        <f>IF(ISERROR((L73/N73-1)*100),"n/a",(L73/N73-1)*100)</f>
        <v>4.1666666666666741</v>
      </c>
      <c r="AN73" s="1033">
        <f>IF(ISERROR((N73/O73-1)*100),"n/a",(N73/O73-1)*100)</f>
        <v>4.3478260869565188</v>
      </c>
      <c r="AO73" s="1033">
        <f>IF(ISERROR((O73/Q73-1)*100),"n/a",(O73/Q73-1)*100)</f>
        <v>9.5238095238095344</v>
      </c>
      <c r="AP73" s="1033">
        <f>IF(ISERROR((Q73/R73-1)*100),"n/a",(Q73/R73-1)*100)</f>
        <v>4.9999999999999822</v>
      </c>
      <c r="AQ73" s="1033">
        <f>IF(ISERROR((R73/S73-1)*100),"n/a",(R73/S73-1)*100)</f>
        <v>8.1081081081081141</v>
      </c>
      <c r="AR73" s="1033">
        <f>IF(ISERROR((S73/T73-1)*100),"n/a",(S73/T73-1)*100)</f>
        <v>12.12121212121211</v>
      </c>
      <c r="AS73" s="1033">
        <f>IF(ISERROR((T73/U73-1)*100),"n/a",(T73/U73-1)*100)</f>
        <v>10.000000000000009</v>
      </c>
      <c r="AT73" s="1033">
        <f>IF(ISERROR((U73/V73-1)*100),"n/a",(U73/V73-1)*100)</f>
        <v>4.3478260869565188</v>
      </c>
      <c r="AU73" s="1033">
        <f>IF(ISERROR((V73/W73-1)*100),"n/a",(V73/W73-1)*100)</f>
        <v>29.213483146067396</v>
      </c>
      <c r="AV73" s="1033">
        <f>IF(ISERROR((W73/X73-1)*100),"n/a",(W73/X73-1)*100)</f>
        <v>535.71428571428567</v>
      </c>
      <c r="AW73" s="1033" t="str">
        <f>IF(ISERROR((X73/Y73-1)*100),"n/a",(X73/Y73-1)*100)</f>
        <v>n/a</v>
      </c>
      <c r="AX73" s="1033" t="str">
        <f>IF(ISERROR((Y73/Z73-1)*100),"n/a",(Y73/Z73-1)*100)</f>
        <v>n/a</v>
      </c>
      <c r="AY73" s="1033" t="str">
        <f>IF(ISERROR((Z73/AA73-1)*100),"n/a",(Z73/AA73-1)*100)</f>
        <v>n/a</v>
      </c>
      <c r="AZ73" s="1033" t="str">
        <f>IF(ISERROR((AA73/AB73-1)*100),"n/a",(AA73/AB73-1)*100)</f>
        <v>n/a</v>
      </c>
      <c r="BA73" s="1033">
        <f>AVERAGE(AD73:AZ73)</f>
        <v>35.775124573051556</v>
      </c>
      <c r="BB73" s="1033">
        <f>STDEV(AD73:AZ73)</f>
        <v>121.25757645052875</v>
      </c>
    </row>
    <row r="74" spans="1:54" ht="11.25" customHeight="1" x14ac:dyDescent="0.2">
      <c r="A74" s="509" t="s">
        <v>4588</v>
      </c>
      <c r="B74" s="817" t="s">
        <v>4587</v>
      </c>
      <c r="C74" s="581">
        <v>1.77</v>
      </c>
      <c r="D74" s="581">
        <v>1.7150000000000001</v>
      </c>
      <c r="E74" s="581">
        <v>1.66</v>
      </c>
      <c r="F74" s="581">
        <v>1.5700000000000003</v>
      </c>
      <c r="G74" s="460">
        <v>1.33</v>
      </c>
      <c r="H74" s="586">
        <v>1.05</v>
      </c>
      <c r="I74" s="498">
        <v>0.45299999999999996</v>
      </c>
      <c r="J74" s="581">
        <v>1.4292000000000002</v>
      </c>
      <c r="K74" s="581">
        <v>0.25919999999999999</v>
      </c>
      <c r="L74" s="498">
        <v>0</v>
      </c>
      <c r="M74" s="483"/>
      <c r="N74" s="498">
        <v>0</v>
      </c>
      <c r="O74" s="501">
        <v>0</v>
      </c>
      <c r="P74" s="483"/>
      <c r="Q74" s="980">
        <v>0</v>
      </c>
      <c r="R74" s="980">
        <v>0</v>
      </c>
      <c r="S74" s="499">
        <v>0</v>
      </c>
      <c r="T74" s="499">
        <v>0</v>
      </c>
      <c r="U74" s="499">
        <v>0</v>
      </c>
      <c r="V74" s="499">
        <v>0</v>
      </c>
      <c r="W74" s="499">
        <v>0</v>
      </c>
      <c r="X74" s="499">
        <v>0</v>
      </c>
      <c r="Y74" s="499">
        <v>0</v>
      </c>
      <c r="Z74" s="499">
        <v>0</v>
      </c>
      <c r="AA74" s="499">
        <v>0</v>
      </c>
      <c r="AB74" s="499">
        <v>0</v>
      </c>
      <c r="AC74" s="584">
        <f>SUM(C74:AB74)</f>
        <v>11.236400000000001</v>
      </c>
      <c r="AD74" s="1033">
        <f>IF(ISERROR((C74/D74-1)*100),"n/a",(C74/D74-1)*100)</f>
        <v>3.2069970845481022</v>
      </c>
      <c r="AE74" s="1033">
        <f>IF(ISERROR((D74/E74-1)*100),"n/a",(D74/E74-1)*100)</f>
        <v>3.3132530120482118</v>
      </c>
      <c r="AF74" s="1033">
        <f>IF(ISERROR((E74/F74-1)*100),"n/a",(E74/F74-1)*100)</f>
        <v>5.7324840764330975</v>
      </c>
      <c r="AG74" s="1033">
        <f>IF(ISERROR((F74/G74-1)*100),"n/a",(F74/G74-1)*100)</f>
        <v>18.045112781954909</v>
      </c>
      <c r="AH74" s="1033">
        <f>IF(ISERROR((G74/H74-1)*100),"n/a",(G74/H74-1)*100)</f>
        <v>26.666666666666661</v>
      </c>
      <c r="AI74" s="1033">
        <f>IF(ISERROR((H74/I74-1)*100),"n/a",(H74/I74-1)*100)</f>
        <v>131.78807947019871</v>
      </c>
      <c r="AJ74" s="1033">
        <f>IF(ISERROR((I74/J74-1)*100),"n/a",(I74/J74-1)*100)</f>
        <v>-68.303946263643994</v>
      </c>
      <c r="AK74" s="1033">
        <f>IF(ISERROR((J74/K74-1)*100),"n/a",(J74/K74-1)*100)</f>
        <v>451.38888888888903</v>
      </c>
      <c r="AL74" s="1033" t="str">
        <f>IF(ISERROR((K74/L74-1)*100),"n/a",(K74/L74-1)*100)</f>
        <v>n/a</v>
      </c>
      <c r="AM74" s="1033" t="str">
        <f>IF(ISERROR((L74/N74-1)*100),"n/a",(L74/N74-1)*100)</f>
        <v>n/a</v>
      </c>
      <c r="AN74" s="1033" t="str">
        <f>IF(ISERROR((N74/O74-1)*100),"n/a",(N74/O74-1)*100)</f>
        <v>n/a</v>
      </c>
      <c r="AO74" s="1033" t="str">
        <f>IF(ISERROR((O74/Q74-1)*100),"n/a",(O74/Q74-1)*100)</f>
        <v>n/a</v>
      </c>
      <c r="AP74" s="1033" t="str">
        <f>IF(ISERROR((Q74/R74-1)*100),"n/a",(Q74/R74-1)*100)</f>
        <v>n/a</v>
      </c>
      <c r="AQ74" s="1033" t="str">
        <f>IF(ISERROR((R74/S74-1)*100),"n/a",(R74/S74-1)*100)</f>
        <v>n/a</v>
      </c>
      <c r="AR74" s="1033" t="str">
        <f>IF(ISERROR((S74/T74-1)*100),"n/a",(S74/T74-1)*100)</f>
        <v>n/a</v>
      </c>
      <c r="AS74" s="1033" t="str">
        <f>IF(ISERROR((T74/U74-1)*100),"n/a",(T74/U74-1)*100)</f>
        <v>n/a</v>
      </c>
      <c r="AT74" s="1033" t="str">
        <f>IF(ISERROR((U74/V74-1)*100),"n/a",(U74/V74-1)*100)</f>
        <v>n/a</v>
      </c>
      <c r="AU74" s="1033" t="str">
        <f>IF(ISERROR((V74/W74-1)*100),"n/a",(V74/W74-1)*100)</f>
        <v>n/a</v>
      </c>
      <c r="AV74" s="1033" t="str">
        <f>IF(ISERROR((W74/X74-1)*100),"n/a",(W74/X74-1)*100)</f>
        <v>n/a</v>
      </c>
      <c r="AW74" s="1033" t="str">
        <f>IF(ISERROR((X74/Y74-1)*100),"n/a",(X74/Y74-1)*100)</f>
        <v>n/a</v>
      </c>
      <c r="AX74" s="1033" t="str">
        <f>IF(ISERROR((Y74/Z74-1)*100),"n/a",(Y74/Z74-1)*100)</f>
        <v>n/a</v>
      </c>
      <c r="AY74" s="1033" t="str">
        <f>IF(ISERROR((Z74/AA74-1)*100),"n/a",(Z74/AA74-1)*100)</f>
        <v>n/a</v>
      </c>
      <c r="AZ74" s="1033" t="str">
        <f>IF(ISERROR((AA74/AB74-1)*100),"n/a",(AA74/AB74-1)*100)</f>
        <v>n/a</v>
      </c>
      <c r="BA74" s="1033">
        <f>AVERAGE(AD74:AZ74)</f>
        <v>71.479691964636842</v>
      </c>
      <c r="BB74" s="1033">
        <f>STDEV(AD74:AZ74)</f>
        <v>163.00812693457706</v>
      </c>
    </row>
    <row r="75" spans="1:54" ht="11.25" customHeight="1" x14ac:dyDescent="0.2">
      <c r="A75" s="506" t="s">
        <v>4052</v>
      </c>
      <c r="B75" s="817" t="s">
        <v>1892</v>
      </c>
      <c r="C75" s="581">
        <v>0.86</v>
      </c>
      <c r="D75" s="581">
        <v>0.78</v>
      </c>
      <c r="E75" s="581">
        <v>0.72</v>
      </c>
      <c r="F75" s="581">
        <v>0.66</v>
      </c>
      <c r="G75" s="460">
        <v>0.54</v>
      </c>
      <c r="H75" s="1045">
        <v>0.39</v>
      </c>
      <c r="I75" s="590">
        <v>0.25</v>
      </c>
      <c r="J75" s="590">
        <v>0.2</v>
      </c>
      <c r="K75" s="590">
        <v>0.12</v>
      </c>
      <c r="L75" s="605">
        <v>0.04</v>
      </c>
      <c r="M75" s="483"/>
      <c r="N75" s="605">
        <v>0.04</v>
      </c>
      <c r="O75" s="1046">
        <v>0.04</v>
      </c>
      <c r="P75" s="483"/>
      <c r="Q75" s="1047">
        <v>0.04</v>
      </c>
      <c r="R75" s="1047">
        <v>0.04</v>
      </c>
      <c r="S75" s="794">
        <v>2.88</v>
      </c>
      <c r="T75" s="794">
        <v>2.4</v>
      </c>
      <c r="U75" s="794">
        <v>2.12</v>
      </c>
      <c r="V75" s="794">
        <v>1.9</v>
      </c>
      <c r="W75" s="794">
        <v>1.7</v>
      </c>
      <c r="X75" s="794">
        <v>1.44</v>
      </c>
      <c r="Y75" s="794">
        <v>1.22</v>
      </c>
      <c r="Z75" s="794">
        <v>1.1399999999999999</v>
      </c>
      <c r="AA75" s="794">
        <v>1.03</v>
      </c>
      <c r="AB75" s="794">
        <v>0.92500000000000004</v>
      </c>
      <c r="AC75" s="584">
        <f>SUM(C75:AB75)</f>
        <v>21.475000000000001</v>
      </c>
      <c r="AD75" s="1033">
        <f>IF(ISERROR((C75/D75-1)*100),"n/a",(C75/D75-1)*100)</f>
        <v>10.256410256410241</v>
      </c>
      <c r="AE75" s="1033">
        <f>IF(ISERROR((D75/E75-1)*100),"n/a",(D75/E75-1)*100)</f>
        <v>8.3333333333333481</v>
      </c>
      <c r="AF75" s="1033">
        <f>IF(ISERROR((E75/F75-1)*100),"n/a",(E75/F75-1)*100)</f>
        <v>9.0909090909090828</v>
      </c>
      <c r="AG75" s="1033">
        <f>IF(ISERROR((F75/G75-1)*100),"n/a",(F75/G75-1)*100)</f>
        <v>22.222222222222211</v>
      </c>
      <c r="AH75" s="1033">
        <f>IF(ISERROR((G75/H75-1)*100),"n/a",(G75/H75-1)*100)</f>
        <v>38.46153846153846</v>
      </c>
      <c r="AI75" s="1033">
        <f>IF(ISERROR((H75/I75-1)*100),"n/a",(H75/I75-1)*100)</f>
        <v>56.000000000000007</v>
      </c>
      <c r="AJ75" s="1033">
        <f>IF(ISERROR((I75/J75-1)*100),"n/a",(I75/J75-1)*100)</f>
        <v>25</v>
      </c>
      <c r="AK75" s="1033">
        <f>IF(ISERROR((J75/K75-1)*100),"n/a",(J75/K75-1)*100)</f>
        <v>66.666666666666671</v>
      </c>
      <c r="AL75" s="1033">
        <f>IF(ISERROR((K75/L75-1)*100),"n/a",(K75/L75-1)*100)</f>
        <v>200</v>
      </c>
      <c r="AM75" s="1033">
        <f>IF(ISERROR((L75/N75-1)*100),"n/a",(L75/N75-1)*100)</f>
        <v>0</v>
      </c>
      <c r="AN75" s="1033">
        <f>IF(ISERROR((N75/O75-1)*100),"n/a",(N75/O75-1)*100)</f>
        <v>0</v>
      </c>
      <c r="AO75" s="1033">
        <f>IF(ISERROR((O75/Q75-1)*100),"n/a",(O75/Q75-1)*100)</f>
        <v>0</v>
      </c>
      <c r="AP75" s="1033">
        <f>IF(ISERROR((Q75/R75-1)*100),"n/a",(Q75/R75-1)*100)</f>
        <v>0</v>
      </c>
      <c r="AQ75" s="1033">
        <f>IF(ISERROR((R75/S75-1)*100),"n/a",(R75/S75-1)*100)</f>
        <v>-98.611111111111114</v>
      </c>
      <c r="AR75" s="1033">
        <f>IF(ISERROR((S75/T75-1)*100),"n/a",(S75/T75-1)*100)</f>
        <v>19.999999999999996</v>
      </c>
      <c r="AS75" s="1033">
        <f>IF(ISERROR((T75/U75-1)*100),"n/a",(T75/U75-1)*100)</f>
        <v>13.207547169811317</v>
      </c>
      <c r="AT75" s="1033">
        <f>IF(ISERROR((U75/V75-1)*100),"n/a",(U75/V75-1)*100)</f>
        <v>11.578947368421066</v>
      </c>
      <c r="AU75" s="1033">
        <f>IF(ISERROR((V75/W75-1)*100),"n/a",(V75/W75-1)*100)</f>
        <v>11.764705882352944</v>
      </c>
      <c r="AV75" s="1033">
        <f>IF(ISERROR((W75/X75-1)*100),"n/a",(W75/X75-1)*100)</f>
        <v>18.055555555555557</v>
      </c>
      <c r="AW75" s="1033">
        <f>IF(ISERROR((X75/Y75-1)*100),"n/a",(X75/Y75-1)*100)</f>
        <v>18.032786885245898</v>
      </c>
      <c r="AX75" s="1033">
        <f>IF(ISERROR((Y75/Z75-1)*100),"n/a",(Y75/Z75-1)*100)</f>
        <v>7.0175438596491224</v>
      </c>
      <c r="AY75" s="1033">
        <f>IF(ISERROR((Z75/AA75-1)*100),"n/a",(Z75/AA75-1)*100)</f>
        <v>10.679611650485432</v>
      </c>
      <c r="AZ75" s="1033">
        <f>IF(ISERROR((AA75/AB75-1)*100),"n/a",(AA75/AB75-1)*100)</f>
        <v>11.351351351351347</v>
      </c>
      <c r="BA75" s="1033">
        <f>AVERAGE(AD75:AZ75)</f>
        <v>19.961218201862675</v>
      </c>
      <c r="BB75" s="1033">
        <f>STDEV(AD75:AZ75)</f>
        <v>48.983252141731924</v>
      </c>
    </row>
    <row r="76" spans="1:54" ht="11.25" customHeight="1" x14ac:dyDescent="0.2">
      <c r="A76" s="458" t="s">
        <v>970</v>
      </c>
      <c r="B76" s="800" t="s">
        <v>971</v>
      </c>
      <c r="C76" s="581">
        <v>1.72</v>
      </c>
      <c r="D76" s="581">
        <v>1.48</v>
      </c>
      <c r="E76" s="581">
        <v>1.24</v>
      </c>
      <c r="F76" s="581">
        <v>0.96</v>
      </c>
      <c r="G76" s="460">
        <v>0.76</v>
      </c>
      <c r="H76" s="584">
        <v>0.68</v>
      </c>
      <c r="I76" s="581">
        <v>0.6</v>
      </c>
      <c r="J76" s="581">
        <v>0.52</v>
      </c>
      <c r="K76" s="581">
        <v>0.43</v>
      </c>
      <c r="L76" s="581">
        <v>0.39</v>
      </c>
      <c r="M76" s="884"/>
      <c r="N76" s="581">
        <v>0.36</v>
      </c>
      <c r="O76" s="585">
        <v>0</v>
      </c>
      <c r="P76" s="884"/>
      <c r="Q76" s="582">
        <v>0</v>
      </c>
      <c r="R76" s="582">
        <v>0</v>
      </c>
      <c r="S76" s="583">
        <v>0</v>
      </c>
      <c r="T76" s="583">
        <v>0</v>
      </c>
      <c r="U76" s="583">
        <v>0</v>
      </c>
      <c r="V76" s="583">
        <v>0</v>
      </c>
      <c r="W76" s="583">
        <v>0</v>
      </c>
      <c r="X76" s="583">
        <v>0</v>
      </c>
      <c r="Y76" s="583">
        <v>0</v>
      </c>
      <c r="Z76" s="583">
        <v>0</v>
      </c>
      <c r="AA76" s="583">
        <v>0</v>
      </c>
      <c r="AB76" s="583">
        <v>0</v>
      </c>
      <c r="AC76" s="584">
        <f>SUM(C76:AB76)</f>
        <v>9.1399999999999988</v>
      </c>
      <c r="AD76" s="1033">
        <f>IF(ISERROR((C76/D76-1)*100),"n/a",(C76/D76-1)*100)</f>
        <v>16.216216216216207</v>
      </c>
      <c r="AE76" s="1033">
        <f>IF(ISERROR((D76/E76-1)*100),"n/a",(D76/E76-1)*100)</f>
        <v>19.354838709677423</v>
      </c>
      <c r="AF76" s="1033">
        <f>IF(ISERROR((E76/F76-1)*100),"n/a",(E76/F76-1)*100)</f>
        <v>29.166666666666675</v>
      </c>
      <c r="AG76" s="1033">
        <f>IF(ISERROR((F76/G76-1)*100),"n/a",(F76/G76-1)*100)</f>
        <v>26.315789473684205</v>
      </c>
      <c r="AH76" s="1033">
        <f>IF(ISERROR((G76/H76-1)*100),"n/a",(G76/H76-1)*100)</f>
        <v>11.764705882352944</v>
      </c>
      <c r="AI76" s="1033">
        <f>IF(ISERROR((H76/I76-1)*100),"n/a",(H76/I76-1)*100)</f>
        <v>13.333333333333353</v>
      </c>
      <c r="AJ76" s="1033">
        <f>IF(ISERROR((I76/J76-1)*100),"n/a",(I76/J76-1)*100)</f>
        <v>15.384615384615374</v>
      </c>
      <c r="AK76" s="1033">
        <f>IF(ISERROR((J76/K76-1)*100),"n/a",(J76/K76-1)*100)</f>
        <v>20.930232558139551</v>
      </c>
      <c r="AL76" s="1033">
        <f>IF(ISERROR((K76/L76-1)*100),"n/a",(K76/L76-1)*100)</f>
        <v>10.256410256410241</v>
      </c>
      <c r="AM76" s="1033">
        <f>IF(ISERROR((L76/N76-1)*100),"n/a",(L76/N76-1)*100)</f>
        <v>8.3333333333333481</v>
      </c>
      <c r="AN76" s="1033" t="str">
        <f>IF(ISERROR((N76/O76-1)*100),"n/a",(N76/O76-1)*100)</f>
        <v>n/a</v>
      </c>
      <c r="AO76" s="1033" t="str">
        <f>IF(ISERROR((O76/Q76-1)*100),"n/a",(O76/Q76-1)*100)</f>
        <v>n/a</v>
      </c>
      <c r="AP76" s="1033" t="str">
        <f>IF(ISERROR((Q76/R76-1)*100),"n/a",(Q76/R76-1)*100)</f>
        <v>n/a</v>
      </c>
      <c r="AQ76" s="1033" t="str">
        <f>IF(ISERROR((R76/S76-1)*100),"n/a",(R76/S76-1)*100)</f>
        <v>n/a</v>
      </c>
      <c r="AR76" s="1033" t="str">
        <f>IF(ISERROR((S76/T76-1)*100),"n/a",(S76/T76-1)*100)</f>
        <v>n/a</v>
      </c>
      <c r="AS76" s="1033" t="str">
        <f>IF(ISERROR((T76/U76-1)*100),"n/a",(T76/U76-1)*100)</f>
        <v>n/a</v>
      </c>
      <c r="AT76" s="1033" t="str">
        <f>IF(ISERROR((U76/V76-1)*100),"n/a",(U76/V76-1)*100)</f>
        <v>n/a</v>
      </c>
      <c r="AU76" s="1033" t="str">
        <f>IF(ISERROR((V76/W76-1)*100),"n/a",(V76/W76-1)*100)</f>
        <v>n/a</v>
      </c>
      <c r="AV76" s="1033" t="str">
        <f>IF(ISERROR((W76/X76-1)*100),"n/a",(W76/X76-1)*100)</f>
        <v>n/a</v>
      </c>
      <c r="AW76" s="1033" t="str">
        <f>IF(ISERROR((X76/Y76-1)*100),"n/a",(X76/Y76-1)*100)</f>
        <v>n/a</v>
      </c>
      <c r="AX76" s="1033" t="str">
        <f>IF(ISERROR((Y76/Z76-1)*100),"n/a",(Y76/Z76-1)*100)</f>
        <v>n/a</v>
      </c>
      <c r="AY76" s="1033" t="str">
        <f>IF(ISERROR((Z76/AA76-1)*100),"n/a",(Z76/AA76-1)*100)</f>
        <v>n/a</v>
      </c>
      <c r="AZ76" s="1033" t="str">
        <f>IF(ISERROR((AA76/AB76-1)*100),"n/a",(AA76/AB76-1)*100)</f>
        <v>n/a</v>
      </c>
      <c r="BA76" s="1033">
        <f>AVERAGE(AD76:AZ76)</f>
        <v>17.105614181442935</v>
      </c>
      <c r="BB76" s="1033">
        <f>STDEV(AD76:AZ76)</f>
        <v>6.8341935085538612</v>
      </c>
    </row>
    <row r="77" spans="1:54" ht="11.25" customHeight="1" x14ac:dyDescent="0.2">
      <c r="A77" s="817" t="s">
        <v>984</v>
      </c>
      <c r="B77" s="817" t="s">
        <v>985</v>
      </c>
      <c r="C77" s="581">
        <v>0.56000000000000005</v>
      </c>
      <c r="D77" s="581">
        <v>0.52</v>
      </c>
      <c r="E77" s="581">
        <v>0.48</v>
      </c>
      <c r="F77" s="581">
        <v>0.42666666666666669</v>
      </c>
      <c r="G77" s="460">
        <v>0.39999999999999997</v>
      </c>
      <c r="H77" s="584">
        <v>0.37333333333333335</v>
      </c>
      <c r="I77" s="581">
        <v>0.34666666666666668</v>
      </c>
      <c r="J77" s="581">
        <v>0.3155533333333333</v>
      </c>
      <c r="K77" s="581">
        <v>0.28445333333333334</v>
      </c>
      <c r="L77" s="581">
        <v>0.26023333333333332</v>
      </c>
      <c r="M77" s="884">
        <v>0</v>
      </c>
      <c r="N77" s="581">
        <v>0.22387333333333329</v>
      </c>
      <c r="O77" s="585">
        <v>0.19914666666666667</v>
      </c>
      <c r="P77" s="884">
        <v>0</v>
      </c>
      <c r="Q77" s="492">
        <v>0.19914666666666667</v>
      </c>
      <c r="R77" s="492">
        <v>0.19914666666666667</v>
      </c>
      <c r="S77" s="587">
        <v>0.19532000000000002</v>
      </c>
      <c r="T77" s="587">
        <v>0.17873333333333333</v>
      </c>
      <c r="U77" s="587">
        <v>0.14809333333333333</v>
      </c>
      <c r="V77" s="583">
        <v>0.10043333333333333</v>
      </c>
      <c r="W77" s="583">
        <v>0.10780666666666666</v>
      </c>
      <c r="X77" s="587">
        <v>0.11573333333333331</v>
      </c>
      <c r="Y77" s="583">
        <v>0.11346666666666666</v>
      </c>
      <c r="Z77" s="583">
        <v>0.11346666666666666</v>
      </c>
      <c r="AA77" s="587">
        <v>0.11176666666666667</v>
      </c>
      <c r="AB77" s="583">
        <v>0.11120000000000001</v>
      </c>
      <c r="AC77" s="584">
        <f>SUM(C77:AB77)</f>
        <v>6.0842400000000003</v>
      </c>
      <c r="AD77" s="1033">
        <f>IF(ISERROR((C77/D77-1)*100),"n/a",(C77/D77-1)*100)</f>
        <v>7.6923076923077094</v>
      </c>
      <c r="AE77" s="1033">
        <f>IF(ISERROR((D77/E77-1)*100),"n/a",(D77/E77-1)*100)</f>
        <v>8.3333333333333481</v>
      </c>
      <c r="AF77" s="1033">
        <f>IF(ISERROR((E77/F77-1)*100),"n/a",(E77/F77-1)*100)</f>
        <v>12.499999999999979</v>
      </c>
      <c r="AG77" s="1033">
        <f>IF(ISERROR((F77/G77-1)*100),"n/a",(F77/G77-1)*100)</f>
        <v>6.6666666666666874</v>
      </c>
      <c r="AH77" s="1033">
        <f>IF(ISERROR((G77/H77-1)*100),"n/a",(G77/H77-1)*100)</f>
        <v>7.1428571428571397</v>
      </c>
      <c r="AI77" s="1033">
        <f>IF(ISERROR((H77/I77-1)*100),"n/a",(H77/I77-1)*100)</f>
        <v>7.6923076923076872</v>
      </c>
      <c r="AJ77" s="1033">
        <f>IF(ISERROR((I77/J77-1)*100),"n/a",(I77/J77-1)*100)</f>
        <v>9.8599285910464296</v>
      </c>
      <c r="AK77" s="1033">
        <f>IF(ISERROR((J77/K77-1)*100),"n/a",(J77/K77-1)*100)</f>
        <v>10.933252085872303</v>
      </c>
      <c r="AL77" s="1033">
        <f>IF(ISERROR((K77/L77-1)*100),"n/a",(K77/L77-1)*100)</f>
        <v>9.3070321506340647</v>
      </c>
      <c r="AM77" s="1033">
        <f>IF(ISERROR((L77/N77-1)*100),"n/a",(L77/N77-1)*100)</f>
        <v>16.241326940829648</v>
      </c>
      <c r="AN77" s="1033">
        <f>IF(ISERROR((N77/O77-1)*100),"n/a",(N77/O77-1)*100)</f>
        <v>12.416309587573625</v>
      </c>
      <c r="AO77" s="1033">
        <f>IF(ISERROR((O77/Q77-1)*100),"n/a",(O77/Q77-1)*100)</f>
        <v>0</v>
      </c>
      <c r="AP77" s="1033">
        <f>IF(ISERROR((Q77/R77-1)*100),"n/a",(Q77/R77-1)*100)</f>
        <v>0</v>
      </c>
      <c r="AQ77" s="1033">
        <f>IF(ISERROR((R77/S77-1)*100),"n/a",(R77/S77-1)*100)</f>
        <v>1.9591781008942544</v>
      </c>
      <c r="AR77" s="1033">
        <f>IF(ISERROR((S77/T77-1)*100),"n/a",(S77/T77-1)*100)</f>
        <v>9.2801193584483457</v>
      </c>
      <c r="AS77" s="1033">
        <f>IF(ISERROR((T77/U77-1)*100),"n/a",(T77/U77-1)*100)</f>
        <v>20.68965517241379</v>
      </c>
      <c r="AT77" s="1033">
        <f>IF(ISERROR((U77/V77-1)*100),"n/a",(U77/V77-1)*100)</f>
        <v>47.454364420843007</v>
      </c>
      <c r="AU77" s="1033">
        <f>IF(ISERROR((V77/W77-1)*100),"n/a",(V77/W77-1)*100)</f>
        <v>-6.8394038711273257</v>
      </c>
      <c r="AV77" s="1033">
        <f>IF(ISERROR((W77/X77-1)*100),"n/a",(W77/X77-1)*100)</f>
        <v>-6.849078341013815</v>
      </c>
      <c r="AW77" s="1033">
        <f>IF(ISERROR((X77/Y77-1)*100),"n/a",(X77/Y77-1)*100)</f>
        <v>1.9976498237367579</v>
      </c>
      <c r="AX77" s="1033">
        <f>IF(ISERROR((Y77/Z77-1)*100),"n/a",(Y77/Z77-1)*100)</f>
        <v>0</v>
      </c>
      <c r="AY77" s="1033">
        <f>IF(ISERROR((Z77/AA77-1)*100),"n/a",(Z77/AA77-1)*100)</f>
        <v>1.5210259469132126</v>
      </c>
      <c r="AZ77" s="1033">
        <f>IF(ISERROR((AA77/AB77-1)*100),"n/a",(AA77/AB77-1)*100)</f>
        <v>0.50959232613907446</v>
      </c>
      <c r="BA77" s="1033">
        <f>AVERAGE(AD77:AZ77)</f>
        <v>7.761235861768518</v>
      </c>
      <c r="BB77" s="1033">
        <f>STDEV(AD77:AZ77)</f>
        <v>10.965992152170369</v>
      </c>
    </row>
    <row r="78" spans="1:54" ht="11.25" customHeight="1" x14ac:dyDescent="0.2">
      <c r="A78" s="817" t="s">
        <v>445</v>
      </c>
      <c r="B78" s="800" t="s">
        <v>446</v>
      </c>
      <c r="C78" s="581">
        <v>1.48</v>
      </c>
      <c r="D78" s="581">
        <v>1.38</v>
      </c>
      <c r="E78" s="581">
        <v>1.3</v>
      </c>
      <c r="F78" s="581">
        <v>1.22</v>
      </c>
      <c r="G78" s="460">
        <v>0.93</v>
      </c>
      <c r="H78" s="584">
        <v>0.78</v>
      </c>
      <c r="I78" s="581">
        <v>0.73</v>
      </c>
      <c r="J78" s="581">
        <v>0.69</v>
      </c>
      <c r="K78" s="581">
        <v>0.63500000000000001</v>
      </c>
      <c r="L78" s="581">
        <v>0.59</v>
      </c>
      <c r="M78" s="884"/>
      <c r="N78" s="581">
        <v>0.55000000000000004</v>
      </c>
      <c r="O78" s="459">
        <v>0.51</v>
      </c>
      <c r="P78" s="884"/>
      <c r="Q78" s="472">
        <v>0.47</v>
      </c>
      <c r="R78" s="472">
        <v>0.44500000000000001</v>
      </c>
      <c r="S78" s="587">
        <v>0.41</v>
      </c>
      <c r="T78" s="587">
        <v>0.37</v>
      </c>
      <c r="U78" s="587">
        <v>0.33</v>
      </c>
      <c r="V78" s="587">
        <v>0.28999999999999998</v>
      </c>
      <c r="W78" s="587">
        <v>0.25750000000000001</v>
      </c>
      <c r="X78" s="587">
        <v>0.22750000000000001</v>
      </c>
      <c r="Y78" s="587">
        <v>0.19</v>
      </c>
      <c r="Z78" s="587">
        <v>0.18</v>
      </c>
      <c r="AA78" s="587">
        <v>0.16</v>
      </c>
      <c r="AB78" s="587">
        <v>0.125</v>
      </c>
      <c r="AC78" s="584">
        <f>SUM(C78:AB78)</f>
        <v>14.249999999999998</v>
      </c>
      <c r="AD78" s="1033">
        <f>IF(ISERROR((C78/D78-1)*100),"n/a",(C78/D78-1)*100)</f>
        <v>7.2463768115942129</v>
      </c>
      <c r="AE78" s="1033">
        <f>IF(ISERROR((D78/E78-1)*100),"n/a",(D78/E78-1)*100)</f>
        <v>6.153846153846132</v>
      </c>
      <c r="AF78" s="1033">
        <f>IF(ISERROR((E78/F78-1)*100),"n/a",(E78/F78-1)*100)</f>
        <v>6.5573770491803351</v>
      </c>
      <c r="AG78" s="1033">
        <f>IF(ISERROR((F78/G78-1)*100),"n/a",(F78/G78-1)*100)</f>
        <v>31.182795698924725</v>
      </c>
      <c r="AH78" s="1033">
        <f>IF(ISERROR((G78/H78-1)*100),"n/a",(G78/H78-1)*100)</f>
        <v>19.23076923076923</v>
      </c>
      <c r="AI78" s="1033">
        <f>IF(ISERROR((H78/I78-1)*100),"n/a",(H78/I78-1)*100)</f>
        <v>6.8493150684931559</v>
      </c>
      <c r="AJ78" s="1033">
        <f>IF(ISERROR((I78/J78-1)*100),"n/a",(I78/J78-1)*100)</f>
        <v>5.7971014492753659</v>
      </c>
      <c r="AK78" s="1033">
        <f>IF(ISERROR((J78/K78-1)*100),"n/a",(J78/K78-1)*100)</f>
        <v>8.6614173228346303</v>
      </c>
      <c r="AL78" s="1033">
        <f>IF(ISERROR((K78/L78-1)*100),"n/a",(K78/L78-1)*100)</f>
        <v>7.6271186440677985</v>
      </c>
      <c r="AM78" s="1033">
        <f>IF(ISERROR((L78/N78-1)*100),"n/a",(L78/N78-1)*100)</f>
        <v>7.2727272727272529</v>
      </c>
      <c r="AN78" s="1033">
        <f>IF(ISERROR((N78/O78-1)*100),"n/a",(N78/O78-1)*100)</f>
        <v>7.8431372549019773</v>
      </c>
      <c r="AO78" s="1033">
        <f>IF(ISERROR((O78/Q78-1)*100),"n/a",(O78/Q78-1)*100)</f>
        <v>8.5106382978723527</v>
      </c>
      <c r="AP78" s="1033">
        <f>IF(ISERROR((Q78/R78-1)*100),"n/a",(Q78/R78-1)*100)</f>
        <v>5.6179775280898792</v>
      </c>
      <c r="AQ78" s="1033">
        <f>IF(ISERROR((R78/S78-1)*100),"n/a",(R78/S78-1)*100)</f>
        <v>8.5365853658536661</v>
      </c>
      <c r="AR78" s="1033">
        <f>IF(ISERROR((S78/T78-1)*100),"n/a",(S78/T78-1)*100)</f>
        <v>10.810810810810811</v>
      </c>
      <c r="AS78" s="1033">
        <f>IF(ISERROR((T78/U78-1)*100),"n/a",(T78/U78-1)*100)</f>
        <v>12.12121212121211</v>
      </c>
      <c r="AT78" s="1033">
        <f>IF(ISERROR((U78/V78-1)*100),"n/a",(U78/V78-1)*100)</f>
        <v>13.793103448275868</v>
      </c>
      <c r="AU78" s="1033">
        <f>IF(ISERROR((V78/W78-1)*100),"n/a",(V78/W78-1)*100)</f>
        <v>12.621359223300965</v>
      </c>
      <c r="AV78" s="1033">
        <f>IF(ISERROR((W78/X78-1)*100),"n/a",(W78/X78-1)*100)</f>
        <v>13.186813186813184</v>
      </c>
      <c r="AW78" s="1033">
        <f>IF(ISERROR((X78/Y78-1)*100),"n/a",(X78/Y78-1)*100)</f>
        <v>19.736842105263165</v>
      </c>
      <c r="AX78" s="1033">
        <f>IF(ISERROR((Y78/Z78-1)*100),"n/a",(Y78/Z78-1)*100)</f>
        <v>5.555555555555558</v>
      </c>
      <c r="AY78" s="1033">
        <f>IF(ISERROR((Z78/AA78-1)*100),"n/a",(Z78/AA78-1)*100)</f>
        <v>12.5</v>
      </c>
      <c r="AZ78" s="1033">
        <f>IF(ISERROR((AA78/AB78-1)*100),"n/a",(AA78/AB78-1)*100)</f>
        <v>28.000000000000004</v>
      </c>
      <c r="BA78" s="1033">
        <f>AVERAGE(AD78:AZ78)</f>
        <v>11.539690417376626</v>
      </c>
      <c r="BB78" s="1033">
        <f>STDEV(AD78:AZ78)</f>
        <v>6.9598414424580062</v>
      </c>
    </row>
    <row r="79" spans="1:54" ht="11.25" customHeight="1" x14ac:dyDescent="0.2">
      <c r="A79" s="509" t="s">
        <v>1904</v>
      </c>
      <c r="B79" s="800" t="s">
        <v>1905</v>
      </c>
      <c r="C79" s="581">
        <v>1.1399999999999999</v>
      </c>
      <c r="D79" s="581">
        <v>1.05</v>
      </c>
      <c r="E79" s="581">
        <v>0.92999999999999994</v>
      </c>
      <c r="F79" s="581">
        <v>0.82000000000000006</v>
      </c>
      <c r="G79" s="460">
        <v>0.70000000000000007</v>
      </c>
      <c r="H79" s="460">
        <v>0.58000000000000007</v>
      </c>
      <c r="I79" s="498">
        <v>0.49</v>
      </c>
      <c r="J79" s="498">
        <v>1.675</v>
      </c>
      <c r="K79" s="581">
        <v>2.02</v>
      </c>
      <c r="L79" s="581">
        <v>1.88</v>
      </c>
      <c r="M79" s="460"/>
      <c r="N79" s="581">
        <v>1.4550000000000001</v>
      </c>
      <c r="O79" s="459">
        <v>1.24</v>
      </c>
      <c r="P79" s="460"/>
      <c r="Q79" s="490">
        <v>1.1599999999999999</v>
      </c>
      <c r="R79" s="490">
        <v>1.04</v>
      </c>
      <c r="S79" s="583">
        <v>0.87</v>
      </c>
      <c r="T79" s="587">
        <v>1.0845</v>
      </c>
      <c r="U79" s="583">
        <v>0.58199999999999996</v>
      </c>
      <c r="V79" s="499">
        <v>0.58199999999999996</v>
      </c>
      <c r="W79" s="499">
        <v>0.58199999999999996</v>
      </c>
      <c r="X79" s="499">
        <v>0.58199999999999996</v>
      </c>
      <c r="Y79" s="499">
        <v>0.58199999999999996</v>
      </c>
      <c r="Z79" s="499">
        <v>0.58199999999999996</v>
      </c>
      <c r="AA79" s="583">
        <v>0.14549999999999999</v>
      </c>
      <c r="AB79" s="499">
        <v>0.58199999999999996</v>
      </c>
      <c r="AC79" s="584">
        <f>SUM(C79:AB79)</f>
        <v>22.354000000000003</v>
      </c>
      <c r="AD79" s="1033">
        <f>IF(ISERROR((C79/D79-1)*100),"n/a",(C79/D79-1)*100)</f>
        <v>8.5714285714285623</v>
      </c>
      <c r="AE79" s="1033">
        <f>IF(ISERROR((D79/E79-1)*100),"n/a",(D79/E79-1)*100)</f>
        <v>12.903225806451623</v>
      </c>
      <c r="AF79" s="1033">
        <f>IF(ISERROR((E79/F79-1)*100),"n/a",(E79/F79-1)*100)</f>
        <v>13.414634146341452</v>
      </c>
      <c r="AG79" s="1033">
        <f>IF(ISERROR((F79/G79-1)*100),"n/a",(F79/G79-1)*100)</f>
        <v>17.142857142857149</v>
      </c>
      <c r="AH79" s="1033">
        <f>IF(ISERROR((G79/H79-1)*100),"n/a",(G79/H79-1)*100)</f>
        <v>20.68965517241379</v>
      </c>
      <c r="AI79" s="1033">
        <f>IF(ISERROR((H79/I79-1)*100),"n/a",(H79/I79-1)*100)</f>
        <v>18.36734693877553</v>
      </c>
      <c r="AJ79" s="1033">
        <f>IF(ISERROR((I79/J79-1)*100),"n/a",(I79/J79-1)*100)</f>
        <v>-70.746268656716424</v>
      </c>
      <c r="AK79" s="1033">
        <f>IF(ISERROR((J79/K79-1)*100),"n/a",(J79/K79-1)*100)</f>
        <v>-17.079207920792083</v>
      </c>
      <c r="AL79" s="1033">
        <f>IF(ISERROR((K79/L79-1)*100),"n/a",(K79/L79-1)*100)</f>
        <v>7.4468085106383031</v>
      </c>
      <c r="AM79" s="1033">
        <f>IF(ISERROR((L79/N79-1)*100),"n/a",(L79/N79-1)*100)</f>
        <v>29.209621993127133</v>
      </c>
      <c r="AN79" s="1033">
        <f>IF(ISERROR((N79/O79-1)*100),"n/a",(N79/O79-1)*100)</f>
        <v>17.338709677419352</v>
      </c>
      <c r="AO79" s="1033">
        <f>IF(ISERROR((O79/Q79-1)*100),"n/a",(O79/Q79-1)*100)</f>
        <v>6.8965517241379448</v>
      </c>
      <c r="AP79" s="1033">
        <f>IF(ISERROR((Q79/R79-1)*100),"n/a",(Q79/R79-1)*100)</f>
        <v>11.538461538461519</v>
      </c>
      <c r="AQ79" s="1033">
        <f>IF(ISERROR((R79/S79-1)*100),"n/a",(R79/S79-1)*100)</f>
        <v>19.540229885057482</v>
      </c>
      <c r="AR79" s="1033">
        <f>IF(ISERROR((S79/T79-1)*100),"n/a",(S79/T79-1)*100)</f>
        <v>-19.778699861687411</v>
      </c>
      <c r="AS79" s="1033">
        <f>IF(ISERROR((T79/U79-1)*100),"n/a",(T79/U79-1)*100)</f>
        <v>86.340206185567041</v>
      </c>
      <c r="AT79" s="1033">
        <f>IF(ISERROR((U79/V79-1)*100),"n/a",(U79/V79-1)*100)</f>
        <v>0</v>
      </c>
      <c r="AU79" s="1033">
        <f>IF(ISERROR((V79/W79-1)*100),"n/a",(V79/W79-1)*100)</f>
        <v>0</v>
      </c>
      <c r="AV79" s="1033">
        <f>IF(ISERROR((W79/X79-1)*100),"n/a",(W79/X79-1)*100)</f>
        <v>0</v>
      </c>
      <c r="AW79" s="1033">
        <f>IF(ISERROR((X79/Y79-1)*100),"n/a",(X79/Y79-1)*100)</f>
        <v>0</v>
      </c>
      <c r="AX79" s="1033">
        <f>IF(ISERROR((Y79/Z79-1)*100),"n/a",(Y79/Z79-1)*100)</f>
        <v>0</v>
      </c>
      <c r="AY79" s="1033">
        <f>IF(ISERROR((Z79/AA79-1)*100),"n/a",(Z79/AA79-1)*100)</f>
        <v>300</v>
      </c>
      <c r="AZ79" s="1033">
        <f>IF(ISERROR((AA79/AB79-1)*100),"n/a",(AA79/AB79-1)*100)</f>
        <v>-75</v>
      </c>
      <c r="BA79" s="1033">
        <f>AVERAGE(AD79:AZ79)</f>
        <v>16.817198297977434</v>
      </c>
      <c r="BB79" s="1033">
        <f>STDEV(AD79:AZ79)</f>
        <v>69.253738060367439</v>
      </c>
    </row>
    <row r="80" spans="1:54" ht="11.25" customHeight="1" x14ac:dyDescent="0.2">
      <c r="A80" s="444" t="s">
        <v>455</v>
      </c>
      <c r="B80" s="802" t="s">
        <v>456</v>
      </c>
      <c r="C80" s="581">
        <v>3.34</v>
      </c>
      <c r="D80" s="581">
        <v>2.65</v>
      </c>
      <c r="E80" s="581">
        <v>2.15</v>
      </c>
      <c r="F80" s="581">
        <v>1.95</v>
      </c>
      <c r="G80" s="460">
        <v>1.8</v>
      </c>
      <c r="H80" s="927">
        <v>1.36</v>
      </c>
      <c r="I80" s="451">
        <v>1.1200000000000001</v>
      </c>
      <c r="J80" s="451">
        <v>0.92</v>
      </c>
      <c r="K80" s="451">
        <v>0.72</v>
      </c>
      <c r="L80" s="452">
        <v>0.68</v>
      </c>
      <c r="M80" s="946"/>
      <c r="N80" s="451">
        <v>0.65</v>
      </c>
      <c r="O80" s="449">
        <v>0.61</v>
      </c>
      <c r="P80" s="946"/>
      <c r="Q80" s="487">
        <v>0.56999999999999995</v>
      </c>
      <c r="R80" s="494">
        <v>0.56000000000000005</v>
      </c>
      <c r="S80" s="456">
        <v>0.53</v>
      </c>
      <c r="T80" s="456">
        <v>0.43</v>
      </c>
      <c r="U80" s="456">
        <v>0.34</v>
      </c>
      <c r="V80" s="456">
        <v>0.29999000000000003</v>
      </c>
      <c r="W80" s="456">
        <v>0.27334000000000003</v>
      </c>
      <c r="X80" s="455">
        <v>0</v>
      </c>
      <c r="Y80" s="455">
        <v>0</v>
      </c>
      <c r="Z80" s="455">
        <v>0</v>
      </c>
      <c r="AA80" s="455">
        <v>0</v>
      </c>
      <c r="AB80" s="455">
        <v>0</v>
      </c>
      <c r="AC80" s="584">
        <f>SUM(C80:AB80)</f>
        <v>20.953330000000001</v>
      </c>
      <c r="AD80" s="1033">
        <f>IF(ISERROR((C80/D80-1)*100),"n/a",(C80/D80-1)*100)</f>
        <v>26.037735849056599</v>
      </c>
      <c r="AE80" s="1033">
        <f>IF(ISERROR((D80/E80-1)*100),"n/a",(D80/E80-1)*100)</f>
        <v>23.255813953488371</v>
      </c>
      <c r="AF80" s="1033">
        <f>IF(ISERROR((E80/F80-1)*100),"n/a",(E80/F80-1)*100)</f>
        <v>10.256410256410264</v>
      </c>
      <c r="AG80" s="1033">
        <f>IF(ISERROR((F80/G80-1)*100),"n/a",(F80/G80-1)*100)</f>
        <v>8.333333333333325</v>
      </c>
      <c r="AH80" s="1033">
        <f>IF(ISERROR((G80/H80-1)*100),"n/a",(G80/H80-1)*100)</f>
        <v>32.352941176470587</v>
      </c>
      <c r="AI80" s="1033">
        <f>IF(ISERROR((H80/I80-1)*100),"n/a",(H80/I80-1)*100)</f>
        <v>21.42857142857142</v>
      </c>
      <c r="AJ80" s="1033">
        <f>IF(ISERROR((I80/J80-1)*100),"n/a",(I80/J80-1)*100)</f>
        <v>21.739130434782616</v>
      </c>
      <c r="AK80" s="1033">
        <f>IF(ISERROR((J80/K80-1)*100),"n/a",(J80/K80-1)*100)</f>
        <v>27.777777777777789</v>
      </c>
      <c r="AL80" s="1033">
        <f>IF(ISERROR((K80/L80-1)*100),"n/a",(K80/L80-1)*100)</f>
        <v>5.8823529411764497</v>
      </c>
      <c r="AM80" s="1033">
        <f>IF(ISERROR((L80/N80-1)*100),"n/a",(L80/N80-1)*100)</f>
        <v>4.6153846153846212</v>
      </c>
      <c r="AN80" s="1033">
        <f>IF(ISERROR((N80/O80-1)*100),"n/a",(N80/O80-1)*100)</f>
        <v>6.5573770491803351</v>
      </c>
      <c r="AO80" s="1033">
        <f>IF(ISERROR((O80/Q80-1)*100),"n/a",(O80/Q80-1)*100)</f>
        <v>7.0175438596491224</v>
      </c>
      <c r="AP80" s="1033">
        <f>IF(ISERROR((Q80/R80-1)*100),"n/a",(Q80/R80-1)*100)</f>
        <v>1.7857142857142572</v>
      </c>
      <c r="AQ80" s="1033">
        <f>IF(ISERROR((R80/S80-1)*100),"n/a",(R80/S80-1)*100)</f>
        <v>5.6603773584905648</v>
      </c>
      <c r="AR80" s="1033">
        <f>IF(ISERROR((S80/T80-1)*100),"n/a",(S80/T80-1)*100)</f>
        <v>23.255813953488392</v>
      </c>
      <c r="AS80" s="1033">
        <f>IF(ISERROR((T80/U80-1)*100),"n/a",(T80/U80-1)*100)</f>
        <v>26.470588235294112</v>
      </c>
      <c r="AT80" s="1033">
        <f>IF(ISERROR((U80/V80-1)*100),"n/a",(U80/V80-1)*100)</f>
        <v>13.337111237041221</v>
      </c>
      <c r="AU80" s="1033">
        <f>IF(ISERROR((V80/W80-1)*100),"n/a",(V80/W80-1)*100)</f>
        <v>9.7497622009219409</v>
      </c>
      <c r="AV80" s="1033" t="str">
        <f>IF(ISERROR((W80/X80-1)*100),"n/a",(W80/X80-1)*100)</f>
        <v>n/a</v>
      </c>
      <c r="AW80" s="1033" t="str">
        <f>IF(ISERROR((X80/Y80-1)*100),"n/a",(X80/Y80-1)*100)</f>
        <v>n/a</v>
      </c>
      <c r="AX80" s="1033" t="str">
        <f>IF(ISERROR((Y80/Z80-1)*100),"n/a",(Y80/Z80-1)*100)</f>
        <v>n/a</v>
      </c>
      <c r="AY80" s="1033" t="str">
        <f>IF(ISERROR((Z80/AA80-1)*100),"n/a",(Z80/AA80-1)*100)</f>
        <v>n/a</v>
      </c>
      <c r="AZ80" s="1033" t="str">
        <f>IF(ISERROR((AA80/AB80-1)*100),"n/a",(AA80/AB80-1)*100)</f>
        <v>n/a</v>
      </c>
      <c r="BA80" s="1033">
        <f>AVERAGE(AD80:AZ80)</f>
        <v>15.30631888590178</v>
      </c>
      <c r="BB80" s="1033">
        <f>STDEV(AD80:AZ80)</f>
        <v>9.7747091112965485</v>
      </c>
    </row>
    <row r="81" spans="1:54" ht="11.25" customHeight="1" x14ac:dyDescent="0.2">
      <c r="A81" s="817" t="s">
        <v>988</v>
      </c>
      <c r="B81" s="800" t="s">
        <v>989</v>
      </c>
      <c r="C81" s="581">
        <v>1.46</v>
      </c>
      <c r="D81" s="581">
        <v>1.2749999999999999</v>
      </c>
      <c r="E81" s="581">
        <v>0.99</v>
      </c>
      <c r="F81" s="581">
        <v>0.87</v>
      </c>
      <c r="G81" s="460">
        <v>0.78</v>
      </c>
      <c r="H81" s="586">
        <v>0.68500000000000005</v>
      </c>
      <c r="I81" s="581">
        <v>0.61499999999999999</v>
      </c>
      <c r="J81" s="581">
        <v>0.52500000000000002</v>
      </c>
      <c r="K81" s="581">
        <v>0.45</v>
      </c>
      <c r="L81" s="581">
        <v>0.1</v>
      </c>
      <c r="M81" s="884"/>
      <c r="N81" s="463">
        <v>0.05</v>
      </c>
      <c r="O81" s="585">
        <v>0.05</v>
      </c>
      <c r="P81" s="884"/>
      <c r="Q81" s="582">
        <v>0.05</v>
      </c>
      <c r="R81" s="582">
        <v>0.05</v>
      </c>
      <c r="S81" s="583">
        <v>0.05</v>
      </c>
      <c r="T81" s="583">
        <v>0.6</v>
      </c>
      <c r="U81" s="583">
        <v>0.6</v>
      </c>
      <c r="V81" s="583">
        <v>0.6</v>
      </c>
      <c r="W81" s="587">
        <v>0.6</v>
      </c>
      <c r="X81" s="583">
        <v>0.5</v>
      </c>
      <c r="Y81" s="583">
        <v>0.5</v>
      </c>
      <c r="Z81" s="583">
        <v>0.5</v>
      </c>
      <c r="AA81" s="583">
        <v>0.5</v>
      </c>
      <c r="AB81" s="583">
        <v>0.5</v>
      </c>
      <c r="AC81" s="584">
        <f>SUM(C81:AB81)</f>
        <v>12.899999999999999</v>
      </c>
      <c r="AD81" s="1033">
        <f>IF(ISERROR((C81/D81-1)*100),"n/a",(C81/D81-1)*100)</f>
        <v>14.509803921568643</v>
      </c>
      <c r="AE81" s="1033">
        <f>IF(ISERROR((D81/E81-1)*100),"n/a",(D81/E81-1)*100)</f>
        <v>28.787878787878785</v>
      </c>
      <c r="AF81" s="1033">
        <f>IF(ISERROR((E81/F81-1)*100),"n/a",(E81/F81-1)*100)</f>
        <v>13.793103448275868</v>
      </c>
      <c r="AG81" s="1033">
        <f>IF(ISERROR((F81/G81-1)*100),"n/a",(F81/G81-1)*100)</f>
        <v>11.538461538461542</v>
      </c>
      <c r="AH81" s="1033">
        <f>IF(ISERROR((G81/H81-1)*100),"n/a",(G81/H81-1)*100)</f>
        <v>13.868613138686126</v>
      </c>
      <c r="AI81" s="1033">
        <f>IF(ISERROR((H81/I81-1)*100),"n/a",(H81/I81-1)*100)</f>
        <v>11.38211382113823</v>
      </c>
      <c r="AJ81" s="1033">
        <f>IF(ISERROR((I81/J81-1)*100),"n/a",(I81/J81-1)*100)</f>
        <v>17.142857142857125</v>
      </c>
      <c r="AK81" s="1033">
        <f>IF(ISERROR((J81/K81-1)*100),"n/a",(J81/K81-1)*100)</f>
        <v>16.666666666666675</v>
      </c>
      <c r="AL81" s="1033">
        <f>IF(ISERROR((K81/L81-1)*100),"n/a",(K81/L81-1)*100)</f>
        <v>350</v>
      </c>
      <c r="AM81" s="1033">
        <f>IF(ISERROR((L81/N81-1)*100),"n/a",(L81/N81-1)*100)</f>
        <v>100</v>
      </c>
      <c r="AN81" s="1033">
        <f>IF(ISERROR((N81/O81-1)*100),"n/a",(N81/O81-1)*100)</f>
        <v>0</v>
      </c>
      <c r="AO81" s="1033">
        <f>IF(ISERROR((O81/Q81-1)*100),"n/a",(O81/Q81-1)*100)</f>
        <v>0</v>
      </c>
      <c r="AP81" s="1033">
        <f>IF(ISERROR((Q81/R81-1)*100),"n/a",(Q81/R81-1)*100)</f>
        <v>0</v>
      </c>
      <c r="AQ81" s="1033">
        <f>IF(ISERROR((R81/S81-1)*100),"n/a",(R81/S81-1)*100)</f>
        <v>0</v>
      </c>
      <c r="AR81" s="1033">
        <f>IF(ISERROR((S81/T81-1)*100),"n/a",(S81/T81-1)*100)</f>
        <v>-91.666666666666657</v>
      </c>
      <c r="AS81" s="1033">
        <f>IF(ISERROR((T81/U81-1)*100),"n/a",(T81/U81-1)*100)</f>
        <v>0</v>
      </c>
      <c r="AT81" s="1033">
        <f>IF(ISERROR((U81/V81-1)*100),"n/a",(U81/V81-1)*100)</f>
        <v>0</v>
      </c>
      <c r="AU81" s="1033">
        <f>IF(ISERROR((V81/W81-1)*100),"n/a",(V81/W81-1)*100)</f>
        <v>0</v>
      </c>
      <c r="AV81" s="1033">
        <f>IF(ISERROR((W81/X81-1)*100),"n/a",(W81/X81-1)*100)</f>
        <v>19.999999999999996</v>
      </c>
      <c r="AW81" s="1033">
        <f>IF(ISERROR((X81/Y81-1)*100),"n/a",(X81/Y81-1)*100)</f>
        <v>0</v>
      </c>
      <c r="AX81" s="1033">
        <f>IF(ISERROR((Y81/Z81-1)*100),"n/a",(Y81/Z81-1)*100)</f>
        <v>0</v>
      </c>
      <c r="AY81" s="1033">
        <f>IF(ISERROR((Z81/AA81-1)*100),"n/a",(Z81/AA81-1)*100)</f>
        <v>0</v>
      </c>
      <c r="AZ81" s="1033">
        <f>IF(ISERROR((AA81/AB81-1)*100),"n/a",(AA81/AB81-1)*100)</f>
        <v>0</v>
      </c>
      <c r="BA81" s="1033">
        <f>AVERAGE(AD81:AZ81)</f>
        <v>22.000992686907235</v>
      </c>
      <c r="BB81" s="1033">
        <f>STDEV(AD81:AZ81)</f>
        <v>77.584552586940518</v>
      </c>
    </row>
    <row r="82" spans="1:54" ht="11.25" customHeight="1" x14ac:dyDescent="0.2">
      <c r="A82" s="802" t="s">
        <v>947</v>
      </c>
      <c r="B82" s="802" t="s">
        <v>948</v>
      </c>
      <c r="C82" s="581">
        <v>0.64</v>
      </c>
      <c r="D82" s="581">
        <v>0.57999999999999996</v>
      </c>
      <c r="E82" s="581">
        <v>0.52</v>
      </c>
      <c r="F82" s="581">
        <v>0.47</v>
      </c>
      <c r="G82" s="460">
        <v>0.42</v>
      </c>
      <c r="H82" s="454">
        <v>0.38</v>
      </c>
      <c r="I82" s="451">
        <v>0.34</v>
      </c>
      <c r="J82" s="451">
        <v>0.3</v>
      </c>
      <c r="K82" s="451">
        <v>0.26</v>
      </c>
      <c r="L82" s="451">
        <v>0.22</v>
      </c>
      <c r="M82" s="946"/>
      <c r="N82" s="451">
        <v>0.18</v>
      </c>
      <c r="O82" s="449">
        <v>0.15</v>
      </c>
      <c r="P82" s="946"/>
      <c r="Q82" s="487">
        <v>0.11</v>
      </c>
      <c r="R82" s="494">
        <v>7.3330000000000006E-2</v>
      </c>
      <c r="S82" s="456">
        <v>7.3330000000000006E-2</v>
      </c>
      <c r="T82" s="456">
        <v>0.04</v>
      </c>
      <c r="U82" s="456">
        <v>2.6669999999999999E-2</v>
      </c>
      <c r="V82" s="456">
        <v>1.7780000000000001E-2</v>
      </c>
      <c r="W82" s="455">
        <v>1.5800000000000002E-2</v>
      </c>
      <c r="X82" s="456">
        <v>1.5800000000000002E-2</v>
      </c>
      <c r="Y82" s="456">
        <v>1.2840000000000001E-2</v>
      </c>
      <c r="Z82" s="456">
        <v>1.1849999999999999E-2</v>
      </c>
      <c r="AA82" s="456">
        <v>9.8700000000000003E-3</v>
      </c>
      <c r="AB82" s="455">
        <v>6.5199999999999998E-3</v>
      </c>
      <c r="AC82" s="584">
        <f>SUM(C82:AB82)</f>
        <v>4.8737899999999996</v>
      </c>
      <c r="AD82" s="1033">
        <f>IF(ISERROR((C82/D82-1)*100),"n/a",(C82/D82-1)*100)</f>
        <v>10.344827586206918</v>
      </c>
      <c r="AE82" s="1033">
        <f>IF(ISERROR((D82/E82-1)*100),"n/a",(D82/E82-1)*100)</f>
        <v>11.538461538461519</v>
      </c>
      <c r="AF82" s="1033">
        <f>IF(ISERROR((E82/F82-1)*100),"n/a",(E82/F82-1)*100)</f>
        <v>10.638297872340431</v>
      </c>
      <c r="AG82" s="1033">
        <f>IF(ISERROR((F82/G82-1)*100),"n/a",(F82/G82-1)*100)</f>
        <v>11.904761904761907</v>
      </c>
      <c r="AH82" s="1033">
        <f>IF(ISERROR((G82/H82-1)*100),"n/a",(G82/H82-1)*100)</f>
        <v>10.526315789473673</v>
      </c>
      <c r="AI82" s="1033">
        <f>IF(ISERROR((H82/I82-1)*100),"n/a",(H82/I82-1)*100)</f>
        <v>11.764705882352944</v>
      </c>
      <c r="AJ82" s="1033">
        <f>IF(ISERROR((I82/J82-1)*100),"n/a",(I82/J82-1)*100)</f>
        <v>13.333333333333353</v>
      </c>
      <c r="AK82" s="1033">
        <f>IF(ISERROR((J82/K82-1)*100),"n/a",(J82/K82-1)*100)</f>
        <v>15.384615384615374</v>
      </c>
      <c r="AL82" s="1033">
        <f>IF(ISERROR((K82/L82-1)*100),"n/a",(K82/L82-1)*100)</f>
        <v>18.181818181818187</v>
      </c>
      <c r="AM82" s="1033">
        <f>IF(ISERROR((L82/N82-1)*100),"n/a",(L82/N82-1)*100)</f>
        <v>22.222222222222232</v>
      </c>
      <c r="AN82" s="1033">
        <f>IF(ISERROR((N82/O82-1)*100),"n/a",(N82/O82-1)*100)</f>
        <v>19.999999999999996</v>
      </c>
      <c r="AO82" s="1033">
        <f>IF(ISERROR((O82/Q82-1)*100),"n/a",(O82/Q82-1)*100)</f>
        <v>36.363636363636353</v>
      </c>
      <c r="AP82" s="1033">
        <f>IF(ISERROR((Q82/R82-1)*100),"n/a",(Q82/R82-1)*100)</f>
        <v>50.006818491749613</v>
      </c>
      <c r="AQ82" s="1033">
        <f>IF(ISERROR((R82/S82-1)*100),"n/a",(R82/S82-1)*100)</f>
        <v>0</v>
      </c>
      <c r="AR82" s="1033">
        <f>IF(ISERROR((S82/T82-1)*100),"n/a",(S82/T82-1)*100)</f>
        <v>83.325000000000003</v>
      </c>
      <c r="AS82" s="1033">
        <f>IF(ISERROR((T82/U82-1)*100),"n/a",(T82/U82-1)*100)</f>
        <v>49.981252343457072</v>
      </c>
      <c r="AT82" s="1033">
        <f>IF(ISERROR((U82/V82-1)*100),"n/a",(U82/V82-1)*100)</f>
        <v>50</v>
      </c>
      <c r="AU82" s="1033">
        <f>IF(ISERROR((V82/W82-1)*100),"n/a",(V82/W82-1)*100)</f>
        <v>12.531645569620252</v>
      </c>
      <c r="AV82" s="1033">
        <f>IF(ISERROR((W82/X82-1)*100),"n/a",(W82/X82-1)*100)</f>
        <v>0</v>
      </c>
      <c r="AW82" s="1033">
        <f>IF(ISERROR((X82/Y82-1)*100),"n/a",(X82/Y82-1)*100)</f>
        <v>23.052959501557634</v>
      </c>
      <c r="AX82" s="1033">
        <f>IF(ISERROR((Y82/Z82-1)*100),"n/a",(Y82/Z82-1)*100)</f>
        <v>8.3544303797468586</v>
      </c>
      <c r="AY82" s="1033">
        <f>IF(ISERROR((Z82/AA82-1)*100),"n/a",(Z82/AA82-1)*100)</f>
        <v>20.060790273556229</v>
      </c>
      <c r="AZ82" s="1033">
        <f>IF(ISERROR((AA82/AB82-1)*100),"n/a",(AA82/AB82-1)*100)</f>
        <v>51.380368098159515</v>
      </c>
      <c r="BA82" s="1033">
        <f>AVERAGE(AD82:AZ82)</f>
        <v>23.517228726829131</v>
      </c>
      <c r="BB82" s="1033">
        <f>STDEV(AD82:AZ82)</f>
        <v>20.480124463544993</v>
      </c>
    </row>
    <row r="83" spans="1:54" ht="11.25" customHeight="1" x14ac:dyDescent="0.2">
      <c r="A83" s="479" t="s">
        <v>148</v>
      </c>
      <c r="B83" s="468" t="s">
        <v>149</v>
      </c>
      <c r="C83" s="581">
        <v>3.52</v>
      </c>
      <c r="D83" s="581">
        <v>3.36</v>
      </c>
      <c r="E83" s="581">
        <v>3.2</v>
      </c>
      <c r="F83" s="581">
        <v>3.1</v>
      </c>
      <c r="G83" s="460">
        <v>3.02</v>
      </c>
      <c r="H83" s="481">
        <v>2.94</v>
      </c>
      <c r="I83" s="474">
        <v>2.71</v>
      </c>
      <c r="J83" s="474">
        <v>2.46</v>
      </c>
      <c r="K83" s="474">
        <v>2.2349999999999999</v>
      </c>
      <c r="L83" s="474">
        <v>2.0299999999999998</v>
      </c>
      <c r="M83" s="958"/>
      <c r="N83" s="474">
        <v>1.845</v>
      </c>
      <c r="O83" s="470">
        <v>1.64</v>
      </c>
      <c r="P83" s="958" t="s">
        <v>89</v>
      </c>
      <c r="Q83" s="471">
        <v>1.48</v>
      </c>
      <c r="R83" s="476">
        <v>1.32</v>
      </c>
      <c r="S83" s="476">
        <v>1.1399999999999999</v>
      </c>
      <c r="T83" s="476">
        <v>0.98</v>
      </c>
      <c r="U83" s="476">
        <v>0.86</v>
      </c>
      <c r="V83" s="476">
        <v>0.72</v>
      </c>
      <c r="W83" s="476">
        <v>0.6</v>
      </c>
      <c r="X83" s="476">
        <v>0.4</v>
      </c>
      <c r="Y83" s="476">
        <v>0.39</v>
      </c>
      <c r="Z83" s="476">
        <v>0.38</v>
      </c>
      <c r="AA83" s="476">
        <v>0.37</v>
      </c>
      <c r="AB83" s="476">
        <v>0.34</v>
      </c>
      <c r="AC83" s="584">
        <f>SUM(C83:AB83)</f>
        <v>41.04</v>
      </c>
      <c r="AD83" s="1033">
        <f>IF(ISERROR((C83/D83-1)*100),"n/a",(C83/D83-1)*100)</f>
        <v>4.7619047619047672</v>
      </c>
      <c r="AE83" s="1033">
        <f>IF(ISERROR((D83/E83-1)*100),"n/a",(D83/E83-1)*100)</f>
        <v>4.9999999999999822</v>
      </c>
      <c r="AF83" s="1033">
        <f>IF(ISERROR((E83/F83-1)*100),"n/a",(E83/F83-1)*100)</f>
        <v>3.2258064516129004</v>
      </c>
      <c r="AG83" s="1033">
        <f>IF(ISERROR((F83/G83-1)*100),"n/a",(F83/G83-1)*100)</f>
        <v>2.6490066225165476</v>
      </c>
      <c r="AH83" s="1033">
        <f>IF(ISERROR((G83/H83-1)*100),"n/a",(G83/H83-1)*100)</f>
        <v>2.7210884353741527</v>
      </c>
      <c r="AI83" s="1033">
        <f>IF(ISERROR((H83/I83-1)*100),"n/a",(H83/I83-1)*100)</f>
        <v>8.4870848708487046</v>
      </c>
      <c r="AJ83" s="1033">
        <f>IF(ISERROR((I83/J83-1)*100),"n/a",(I83/J83-1)*100)</f>
        <v>10.162601626016254</v>
      </c>
      <c r="AK83" s="1033">
        <f>IF(ISERROR((J83/K83-1)*100),"n/a",(J83/K83-1)*100)</f>
        <v>10.067114093959727</v>
      </c>
      <c r="AL83" s="1033">
        <f>IF(ISERROR((K83/L83-1)*100),"n/a",(K83/L83-1)*100)</f>
        <v>10.098522167487701</v>
      </c>
      <c r="AM83" s="1033">
        <f>IF(ISERROR((L83/N83-1)*100),"n/a",(L83/N83-1)*100)</f>
        <v>10.027100271002709</v>
      </c>
      <c r="AN83" s="1033">
        <f>IF(ISERROR((N83/O83-1)*100),"n/a",(N83/O83-1)*100)</f>
        <v>12.5</v>
      </c>
      <c r="AO83" s="1033">
        <f>IF(ISERROR((O83/Q83-1)*100),"n/a",(O83/Q83-1)*100)</f>
        <v>10.810810810810811</v>
      </c>
      <c r="AP83" s="1033">
        <f>IF(ISERROR((Q83/R83-1)*100),"n/a",(Q83/R83-1)*100)</f>
        <v>12.12121212121211</v>
      </c>
      <c r="AQ83" s="1033">
        <f>IF(ISERROR((R83/S83-1)*100),"n/a",(R83/S83-1)*100)</f>
        <v>15.789473684210531</v>
      </c>
      <c r="AR83" s="1033">
        <f>IF(ISERROR((S83/T83-1)*100),"n/a",(S83/T83-1)*100)</f>
        <v>16.326530612244895</v>
      </c>
      <c r="AS83" s="1033">
        <f>IF(ISERROR((T83/U83-1)*100),"n/a",(T83/U83-1)*100)</f>
        <v>13.953488372093027</v>
      </c>
      <c r="AT83" s="1033">
        <f>IF(ISERROR((U83/V83-1)*100),"n/a",(U83/V83-1)*100)</f>
        <v>19.444444444444443</v>
      </c>
      <c r="AU83" s="1033">
        <f>IF(ISERROR((V83/W83-1)*100),"n/a",(V83/W83-1)*100)</f>
        <v>19.999999999999996</v>
      </c>
      <c r="AV83" s="1033">
        <f>IF(ISERROR((W83/X83-1)*100),"n/a",(W83/X83-1)*100)</f>
        <v>49.999999999999979</v>
      </c>
      <c r="AW83" s="1033">
        <f>IF(ISERROR((X83/Y83-1)*100),"n/a",(X83/Y83-1)*100)</f>
        <v>2.5641025641025772</v>
      </c>
      <c r="AX83" s="1033">
        <f>IF(ISERROR((Y83/Z83-1)*100),"n/a",(Y83/Z83-1)*100)</f>
        <v>2.6315789473684292</v>
      </c>
      <c r="AY83" s="1033">
        <f>IF(ISERROR((Z83/AA83-1)*100),"n/a",(Z83/AA83-1)*100)</f>
        <v>2.7027027027026973</v>
      </c>
      <c r="AZ83" s="1033">
        <f>IF(ISERROR((AA83/AB83-1)*100),"n/a",(AA83/AB83-1)*100)</f>
        <v>8.8235294117646959</v>
      </c>
      <c r="BA83" s="1033">
        <f>AVERAGE(AD83:AZ83)</f>
        <v>11.081221868333811</v>
      </c>
      <c r="BB83" s="1033">
        <f>STDEV(AD83:AZ83)</f>
        <v>10.078752941731226</v>
      </c>
    </row>
    <row r="84" spans="1:54" ht="11.25" customHeight="1" x14ac:dyDescent="0.2">
      <c r="A84" s="461" t="s">
        <v>236</v>
      </c>
      <c r="B84" s="817" t="s">
        <v>237</v>
      </c>
      <c r="C84" s="581">
        <v>1.1599999999999999</v>
      </c>
      <c r="D84" s="581">
        <v>1.1200000000000001</v>
      </c>
      <c r="E84" s="581">
        <v>1.08</v>
      </c>
      <c r="F84" s="581">
        <v>1.04</v>
      </c>
      <c r="G84" s="460">
        <v>0.92</v>
      </c>
      <c r="H84" s="460">
        <v>0.8</v>
      </c>
      <c r="I84" s="581">
        <v>0.72</v>
      </c>
      <c r="J84" s="581">
        <v>0.6</v>
      </c>
      <c r="K84" s="581">
        <v>0.48</v>
      </c>
      <c r="L84" s="581">
        <v>0.39</v>
      </c>
      <c r="M84" s="884"/>
      <c r="N84" s="581">
        <v>0.3666666666666667</v>
      </c>
      <c r="O84" s="459">
        <v>0.33333333333333331</v>
      </c>
      <c r="P84" s="884"/>
      <c r="Q84" s="586">
        <v>0.29333333333333333</v>
      </c>
      <c r="R84" s="587">
        <v>0.28000000000000003</v>
      </c>
      <c r="S84" s="587">
        <v>0.26666666666666666</v>
      </c>
      <c r="T84" s="587">
        <v>0.2</v>
      </c>
      <c r="U84" s="587">
        <v>0.16</v>
      </c>
      <c r="V84" s="587">
        <v>0.13333333333333333</v>
      </c>
      <c r="W84" s="587">
        <v>0.11333333333333334</v>
      </c>
      <c r="X84" s="587">
        <v>0.1</v>
      </c>
      <c r="Y84" s="587">
        <v>9.3333333333333338E-2</v>
      </c>
      <c r="Z84" s="587">
        <v>8.666666666666667E-2</v>
      </c>
      <c r="AA84" s="587">
        <v>0.08</v>
      </c>
      <c r="AB84" s="587">
        <v>7.3333333333333334E-2</v>
      </c>
      <c r="AC84" s="584">
        <f>SUM(C84:AB84)</f>
        <v>10.89</v>
      </c>
      <c r="AD84" s="1033">
        <f>IF(ISERROR((C84/D84-1)*100),"n/a",(C84/D84-1)*100)</f>
        <v>3.5714285714285587</v>
      </c>
      <c r="AE84" s="1033">
        <f>IF(ISERROR((D84/E84-1)*100),"n/a",(D84/E84-1)*100)</f>
        <v>3.7037037037036979</v>
      </c>
      <c r="AF84" s="1033">
        <f>IF(ISERROR((E84/F84-1)*100),"n/a",(E84/F84-1)*100)</f>
        <v>3.8461538461538547</v>
      </c>
      <c r="AG84" s="1033">
        <f>IF(ISERROR((F84/G84-1)*100),"n/a",(F84/G84-1)*100)</f>
        <v>13.043478260869556</v>
      </c>
      <c r="AH84" s="1033">
        <f>IF(ISERROR((G84/H84-1)*100),"n/a",(G84/H84-1)*100)</f>
        <v>14.999999999999991</v>
      </c>
      <c r="AI84" s="1033">
        <f>IF(ISERROR((H84/I84-1)*100),"n/a",(H84/I84-1)*100)</f>
        <v>11.111111111111116</v>
      </c>
      <c r="AJ84" s="1033">
        <f>IF(ISERROR((I84/J84-1)*100),"n/a",(I84/J84-1)*100)</f>
        <v>19.999999999999996</v>
      </c>
      <c r="AK84" s="1033">
        <f>IF(ISERROR((J84/K84-1)*100),"n/a",(J84/K84-1)*100)</f>
        <v>25</v>
      </c>
      <c r="AL84" s="1033">
        <f>IF(ISERROR((K84/L84-1)*100),"n/a",(K84/L84-1)*100)</f>
        <v>23.076923076923062</v>
      </c>
      <c r="AM84" s="1033">
        <f>IF(ISERROR((L84/N84-1)*100),"n/a",(L84/N84-1)*100)</f>
        <v>6.3636363636363491</v>
      </c>
      <c r="AN84" s="1033">
        <f>IF(ISERROR((N84/O84-1)*100),"n/a",(N84/O84-1)*100)</f>
        <v>10.000000000000009</v>
      </c>
      <c r="AO84" s="1033">
        <f>IF(ISERROR((O84/Q84-1)*100),"n/a",(O84/Q84-1)*100)</f>
        <v>13.636363636363624</v>
      </c>
      <c r="AP84" s="1033">
        <f>IF(ISERROR((Q84/R84-1)*100),"n/a",(Q84/R84-1)*100)</f>
        <v>4.761904761904745</v>
      </c>
      <c r="AQ84" s="1033">
        <f>IF(ISERROR((R84/S84-1)*100),"n/a",(R84/S84-1)*100)</f>
        <v>5.0000000000000044</v>
      </c>
      <c r="AR84" s="1033">
        <f>IF(ISERROR((S84/T84-1)*100),"n/a",(S84/T84-1)*100)</f>
        <v>33.333333333333329</v>
      </c>
      <c r="AS84" s="1033">
        <f>IF(ISERROR((T84/U84-1)*100),"n/a",(T84/U84-1)*100)</f>
        <v>25</v>
      </c>
      <c r="AT84" s="1033">
        <f>IF(ISERROR((U84/V84-1)*100),"n/a",(U84/V84-1)*100)</f>
        <v>19.999999999999996</v>
      </c>
      <c r="AU84" s="1033">
        <f>IF(ISERROR((V84/W84-1)*100),"n/a",(V84/W84-1)*100)</f>
        <v>17.647058823529392</v>
      </c>
      <c r="AV84" s="1033">
        <f>IF(ISERROR((W84/X84-1)*100),"n/a",(W84/X84-1)*100)</f>
        <v>13.33333333333333</v>
      </c>
      <c r="AW84" s="1033">
        <f>IF(ISERROR((X84/Y84-1)*100),"n/a",(X84/Y84-1)*100)</f>
        <v>7.1428571428571397</v>
      </c>
      <c r="AX84" s="1033">
        <f>IF(ISERROR((Y84/Z84-1)*100),"n/a",(Y84/Z84-1)*100)</f>
        <v>7.6923076923076872</v>
      </c>
      <c r="AY84" s="1033">
        <f>IF(ISERROR((Z84/AA84-1)*100),"n/a",(Z84/AA84-1)*100)</f>
        <v>8.333333333333325</v>
      </c>
      <c r="AZ84" s="1033">
        <f>IF(ISERROR((AA84/AB84-1)*100),"n/a",(AA84/AB84-1)*100)</f>
        <v>9.0909090909090828</v>
      </c>
      <c r="BA84" s="1033">
        <f>AVERAGE(AD84:AZ84)</f>
        <v>13.029905916595556</v>
      </c>
      <c r="BB84" s="1033">
        <f>STDEV(AD84:AZ84)</f>
        <v>8.1859227234318439</v>
      </c>
    </row>
    <row r="85" spans="1:54" ht="11.25" customHeight="1" x14ac:dyDescent="0.2">
      <c r="A85" s="500" t="s">
        <v>3930</v>
      </c>
      <c r="B85" s="802" t="s">
        <v>3931</v>
      </c>
      <c r="C85" s="581">
        <v>1.28</v>
      </c>
      <c r="D85" s="581">
        <v>1.2150000000000001</v>
      </c>
      <c r="E85" s="581">
        <v>1.1573333333333333</v>
      </c>
      <c r="F85" s="581">
        <v>1.0986666666666667</v>
      </c>
      <c r="G85" s="460">
        <v>1.0453333333333334</v>
      </c>
      <c r="H85" s="460">
        <v>0.99733333333333352</v>
      </c>
      <c r="I85" s="451">
        <v>0.94933333333333347</v>
      </c>
      <c r="J85" s="451">
        <v>0.88533333333333342</v>
      </c>
      <c r="K85" s="451">
        <v>0.81333333333333346</v>
      </c>
      <c r="L85" s="451">
        <v>0.7639999999999999</v>
      </c>
      <c r="M85" s="946">
        <v>0</v>
      </c>
      <c r="N85" s="451">
        <v>0.7320000000000001</v>
      </c>
      <c r="O85" s="449">
        <v>0.69332266666666686</v>
      </c>
      <c r="P85" s="946">
        <v>0</v>
      </c>
      <c r="Q85" s="454">
        <v>0.68887466666666664</v>
      </c>
      <c r="R85" s="504">
        <v>0.66668800000000006</v>
      </c>
      <c r="S85" s="504">
        <v>0.66668800000000006</v>
      </c>
      <c r="T85" s="456">
        <v>0.66668800000000006</v>
      </c>
      <c r="U85" s="456">
        <v>0.2612767333333334</v>
      </c>
      <c r="V85" s="456">
        <v>5.4000000000000013E-2</v>
      </c>
      <c r="W85" s="455">
        <v>0</v>
      </c>
      <c r="X85" s="455">
        <v>0</v>
      </c>
      <c r="Y85" s="455">
        <v>0</v>
      </c>
      <c r="Z85" s="455">
        <v>0</v>
      </c>
      <c r="AA85" s="455">
        <v>0</v>
      </c>
      <c r="AB85" s="455">
        <v>0</v>
      </c>
      <c r="AC85" s="584">
        <f>SUM(C85:AB85)</f>
        <v>14.635204733333335</v>
      </c>
      <c r="AD85" s="1033">
        <f>IF(ISERROR((C85/D85-1)*100),"n/a",(C85/D85-1)*100)</f>
        <v>5.3497942386831143</v>
      </c>
      <c r="AE85" s="1033">
        <f>IF(ISERROR((D85/E85-1)*100),"n/a",(D85/E85-1)*100)</f>
        <v>4.9827188940092304</v>
      </c>
      <c r="AF85" s="1033">
        <f>IF(ISERROR((E85/F85-1)*100),"n/a",(E85/F85-1)*100)</f>
        <v>5.3398058252427161</v>
      </c>
      <c r="AG85" s="1033">
        <f>IF(ISERROR((F85/G85-1)*100),"n/a",(F85/G85-1)*100)</f>
        <v>5.1020408163265252</v>
      </c>
      <c r="AH85" s="1033">
        <f>IF(ISERROR((G85/H85-1)*100),"n/a",(G85/H85-1)*100)</f>
        <v>4.8128342245989275</v>
      </c>
      <c r="AI85" s="1033">
        <f>IF(ISERROR((H85/I85-1)*100),"n/a",(H85/I85-1)*100)</f>
        <v>5.0561797752809001</v>
      </c>
      <c r="AJ85" s="1033">
        <f>IF(ISERROR((I85/J85-1)*100),"n/a",(I85/J85-1)*100)</f>
        <v>7.2289156626506035</v>
      </c>
      <c r="AK85" s="1033">
        <f>IF(ISERROR((J85/K85-1)*100),"n/a",(J85/K85-1)*100)</f>
        <v>8.8524590163934427</v>
      </c>
      <c r="AL85" s="1033">
        <f>IF(ISERROR((K85/L85-1)*100),"n/a",(K85/L85-1)*100)</f>
        <v>6.4572425828970603</v>
      </c>
      <c r="AM85" s="1033">
        <f>IF(ISERROR((L85/N85-1)*100),"n/a",(L85/N85-1)*100)</f>
        <v>4.3715846994535346</v>
      </c>
      <c r="AN85" s="1033">
        <f>IF(ISERROR((N85/O85-1)*100),"n/a",(N85/O85-1)*100)</f>
        <v>5.5785473622671056</v>
      </c>
      <c r="AO85" s="1033">
        <f>IF(ISERROR((O85/Q85-1)*100),"n/a",(O85/Q85-1)*100)</f>
        <v>0.64569074974454299</v>
      </c>
      <c r="AP85" s="1033">
        <f>IF(ISERROR((Q85/R85-1)*100),"n/a",(Q85/R85-1)*100)</f>
        <v>3.327893507407742</v>
      </c>
      <c r="AQ85" s="1033">
        <f>IF(ISERROR((R85/S85-1)*100),"n/a",(R85/S85-1)*100)</f>
        <v>0</v>
      </c>
      <c r="AR85" s="1033">
        <f>IF(ISERROR((S85/T85-1)*100),"n/a",(S85/T85-1)*100)</f>
        <v>0</v>
      </c>
      <c r="AS85" s="1033">
        <f>IF(ISERROR((T85/U85-1)*100),"n/a",(T85/U85-1)*100)</f>
        <v>155.16546823533969</v>
      </c>
      <c r="AT85" s="1033">
        <f>IF(ISERROR((U85/V85-1)*100),"n/a",(U85/V85-1)*100)</f>
        <v>383.84580246913583</v>
      </c>
      <c r="AU85" s="1033" t="str">
        <f>IF(ISERROR((V85/W85-1)*100),"n/a",(V85/W85-1)*100)</f>
        <v>n/a</v>
      </c>
      <c r="AV85" s="1033" t="str">
        <f>IF(ISERROR((W85/X85-1)*100),"n/a",(W85/X85-1)*100)</f>
        <v>n/a</v>
      </c>
      <c r="AW85" s="1033" t="str">
        <f>IF(ISERROR((X85/Y85-1)*100),"n/a",(X85/Y85-1)*100)</f>
        <v>n/a</v>
      </c>
      <c r="AX85" s="1033" t="str">
        <f>IF(ISERROR((Y85/Z85-1)*100),"n/a",(Y85/Z85-1)*100)</f>
        <v>n/a</v>
      </c>
      <c r="AY85" s="1033" t="str">
        <f>IF(ISERROR((Z85/AA85-1)*100),"n/a",(Z85/AA85-1)*100)</f>
        <v>n/a</v>
      </c>
      <c r="AZ85" s="1033" t="str">
        <f>IF(ISERROR((AA85/AB85-1)*100),"n/a",(AA85/AB85-1)*100)</f>
        <v>n/a</v>
      </c>
      <c r="BA85" s="1033">
        <f>AVERAGE(AD85:AZ85)</f>
        <v>35.653939885848878</v>
      </c>
      <c r="BB85" s="1033">
        <f>STDEV(AD85:AZ85)</f>
        <v>96.887249785356303</v>
      </c>
    </row>
    <row r="86" spans="1:54" ht="11.25" customHeight="1" x14ac:dyDescent="0.2">
      <c r="A86" s="818" t="s">
        <v>160</v>
      </c>
      <c r="B86" s="817" t="s">
        <v>161</v>
      </c>
      <c r="C86" s="581">
        <v>0.754</v>
      </c>
      <c r="D86" s="581">
        <v>0.71799999999999997</v>
      </c>
      <c r="E86" s="581">
        <v>0.69720000000000004</v>
      </c>
      <c r="F86" s="581">
        <v>0.66400000000000003</v>
      </c>
      <c r="G86" s="460">
        <v>0.63200000000000001</v>
      </c>
      <c r="H86" s="481">
        <v>0.58399999999999996</v>
      </c>
      <c r="I86" s="581">
        <v>0.54400000000000004</v>
      </c>
      <c r="J86" s="581">
        <v>0.51400000000000001</v>
      </c>
      <c r="K86" s="581">
        <v>0.47199999999999998</v>
      </c>
      <c r="L86" s="581">
        <v>0.42199999999999999</v>
      </c>
      <c r="M86" s="884"/>
      <c r="N86" s="581">
        <v>0.38200000000000001</v>
      </c>
      <c r="O86" s="459">
        <v>0.34933333333333338</v>
      </c>
      <c r="P86" s="884"/>
      <c r="Q86" s="586">
        <v>0.32000000000000006</v>
      </c>
      <c r="R86" s="587">
        <v>0.30666666666666664</v>
      </c>
      <c r="S86" s="587">
        <v>0.29013333333333335</v>
      </c>
      <c r="T86" s="587">
        <v>0.25813333333333333</v>
      </c>
      <c r="U86" s="587">
        <v>0.23893333333333336</v>
      </c>
      <c r="V86" s="587">
        <v>0.20906666666666671</v>
      </c>
      <c r="W86" s="587">
        <v>0.18133333333333335</v>
      </c>
      <c r="X86" s="587">
        <v>0.16000000000000003</v>
      </c>
      <c r="Y86" s="587">
        <v>0.14933333333333335</v>
      </c>
      <c r="Z86" s="587">
        <v>0.14080000000000001</v>
      </c>
      <c r="AA86" s="587">
        <v>0.13226666666666667</v>
      </c>
      <c r="AB86" s="587">
        <v>0.12586666666666665</v>
      </c>
      <c r="AC86" s="584">
        <f>SUM(C86:AB86)</f>
        <v>9.2450666666666663</v>
      </c>
      <c r="AD86" s="1033">
        <f>IF(ISERROR((C86/D86-1)*100),"n/a",(C86/D86-1)*100)</f>
        <v>5.0139275766016844</v>
      </c>
      <c r="AE86" s="1033">
        <f>IF(ISERROR((D86/E86-1)*100),"n/a",(D86/E86-1)*100)</f>
        <v>2.9833620195065969</v>
      </c>
      <c r="AF86" s="1033">
        <f>IF(ISERROR((E86/F86-1)*100),"n/a",(E86/F86-1)*100)</f>
        <v>5.0000000000000044</v>
      </c>
      <c r="AG86" s="1033">
        <f>IF(ISERROR((F86/G86-1)*100),"n/a",(F86/G86-1)*100)</f>
        <v>5.0632911392405111</v>
      </c>
      <c r="AH86" s="1033">
        <f>IF(ISERROR((G86/H86-1)*100),"n/a",(G86/H86-1)*100)</f>
        <v>8.2191780821917924</v>
      </c>
      <c r="AI86" s="1033">
        <f>IF(ISERROR((H86/I86-1)*100),"n/a",(H86/I86-1)*100)</f>
        <v>7.3529411764705843</v>
      </c>
      <c r="AJ86" s="1033">
        <f>IF(ISERROR((I86/J86-1)*100),"n/a",(I86/J86-1)*100)</f>
        <v>5.8365758754863828</v>
      </c>
      <c r="AK86" s="1033">
        <f>IF(ISERROR((J86/K86-1)*100),"n/a",(J86/K86-1)*100)</f>
        <v>8.8983050847457612</v>
      </c>
      <c r="AL86" s="1033">
        <f>IF(ISERROR((K86/L86-1)*100),"n/a",(K86/L86-1)*100)</f>
        <v>11.848341232227488</v>
      </c>
      <c r="AM86" s="1033">
        <f>IF(ISERROR((L86/N86-1)*100),"n/a",(L86/N86-1)*100)</f>
        <v>10.471204188481664</v>
      </c>
      <c r="AN86" s="1033">
        <f>IF(ISERROR((N86/O86-1)*100),"n/a",(N86/O86-1)*100)</f>
        <v>9.3511450381679175</v>
      </c>
      <c r="AO86" s="1033">
        <f>IF(ISERROR((O86/Q86-1)*100),"n/a",(O86/Q86-1)*100)</f>
        <v>9.1666666666666572</v>
      </c>
      <c r="AP86" s="1033">
        <f>IF(ISERROR((Q86/R86-1)*100),"n/a",(Q86/R86-1)*100)</f>
        <v>4.347826086956541</v>
      </c>
      <c r="AQ86" s="1033">
        <f>IF(ISERROR((R86/S86-1)*100),"n/a",(R86/S86-1)*100)</f>
        <v>5.6985294117646967</v>
      </c>
      <c r="AR86" s="1033">
        <f>IF(ISERROR((S86/T86-1)*100),"n/a",(S86/T86-1)*100)</f>
        <v>12.396694214876035</v>
      </c>
      <c r="AS86" s="1033">
        <f>IF(ISERROR((T86/U86-1)*100),"n/a",(T86/U86-1)*100)</f>
        <v>8.0357142857142794</v>
      </c>
      <c r="AT86" s="1033">
        <f>IF(ISERROR((U86/V86-1)*100),"n/a",(U86/V86-1)*100)</f>
        <v>14.285714285714279</v>
      </c>
      <c r="AU86" s="1033">
        <f>IF(ISERROR((V86/W86-1)*100),"n/a",(V86/W86-1)*100)</f>
        <v>15.294117647058837</v>
      </c>
      <c r="AV86" s="1033">
        <f>IF(ISERROR((W86/X86-1)*100),"n/a",(W86/X86-1)*100)</f>
        <v>13.33333333333333</v>
      </c>
      <c r="AW86" s="1033">
        <f>IF(ISERROR((X86/Y86-1)*100),"n/a",(X86/Y86-1)*100)</f>
        <v>7.1428571428571619</v>
      </c>
      <c r="AX86" s="1033">
        <f>IF(ISERROR((Y86/Z86-1)*100),"n/a",(Y86/Z86-1)*100)</f>
        <v>6.0606060606060552</v>
      </c>
      <c r="AY86" s="1033">
        <f>IF(ISERROR((Z86/AA86-1)*100),"n/a",(Z86/AA86-1)*100)</f>
        <v>6.4516129032258007</v>
      </c>
      <c r="AZ86" s="1033">
        <f>IF(ISERROR((AA86/AB86-1)*100),"n/a",(AA86/AB86-1)*100)</f>
        <v>5.0847457627118731</v>
      </c>
      <c r="BA86" s="1033">
        <f>AVERAGE(AD86:AZ86)</f>
        <v>8.1450734441133026</v>
      </c>
      <c r="BB86" s="1033">
        <f>STDEV(AD86:AZ86)</f>
        <v>3.4098729226639546</v>
      </c>
    </row>
    <row r="87" spans="1:54" ht="11.25" customHeight="1" x14ac:dyDescent="0.2">
      <c r="A87" s="818" t="s">
        <v>453</v>
      </c>
      <c r="B87" s="817" t="s">
        <v>454</v>
      </c>
      <c r="C87" s="581">
        <v>1.02</v>
      </c>
      <c r="D87" s="581">
        <v>0.94</v>
      </c>
      <c r="E87" s="581">
        <v>0.88</v>
      </c>
      <c r="F87" s="581">
        <v>0.86</v>
      </c>
      <c r="G87" s="460">
        <v>0.78669999999999995</v>
      </c>
      <c r="H87" s="483">
        <v>0.7466666666666667</v>
      </c>
      <c r="I87" s="581">
        <v>0.72666666666666668</v>
      </c>
      <c r="J87" s="581">
        <v>0.67333333333333334</v>
      </c>
      <c r="K87" s="581">
        <v>0.60277999999999998</v>
      </c>
      <c r="L87" s="581">
        <v>0.55555555555555558</v>
      </c>
      <c r="M87" s="884"/>
      <c r="N87" s="581">
        <v>0.52</v>
      </c>
      <c r="O87" s="459">
        <v>0.48666666666666664</v>
      </c>
      <c r="P87" s="884"/>
      <c r="Q87" s="586">
        <v>0.46444444444444444</v>
      </c>
      <c r="R87" s="583">
        <v>0.46222222222222226</v>
      </c>
      <c r="S87" s="587">
        <v>0.45333333333333337</v>
      </c>
      <c r="T87" s="587">
        <v>0.4244444444444444</v>
      </c>
      <c r="U87" s="587">
        <v>0.40222222222222226</v>
      </c>
      <c r="V87" s="587">
        <v>0.37333333333333335</v>
      </c>
      <c r="W87" s="587">
        <v>0.35555555555555557</v>
      </c>
      <c r="X87" s="583">
        <v>0.33777777777777779</v>
      </c>
      <c r="Y87" s="583">
        <v>0.33777777777777779</v>
      </c>
      <c r="Z87" s="583">
        <v>0.33777777777777779</v>
      </c>
      <c r="AA87" s="587">
        <v>0.33777777777777779</v>
      </c>
      <c r="AB87" s="587">
        <v>0.32</v>
      </c>
      <c r="AC87" s="584">
        <f>SUM(C87:AB87)</f>
        <v>13.405035555555555</v>
      </c>
      <c r="AD87" s="1033">
        <f>IF(ISERROR((C87/D87-1)*100),"n/a",(C87/D87-1)*100)</f>
        <v>8.5106382978723527</v>
      </c>
      <c r="AE87" s="1033">
        <f>IF(ISERROR((D87/E87-1)*100),"n/a",(D87/E87-1)*100)</f>
        <v>6.8181818181818121</v>
      </c>
      <c r="AF87" s="1033">
        <f>IF(ISERROR((E87/F87-1)*100),"n/a",(E87/F87-1)*100)</f>
        <v>2.3255813953488413</v>
      </c>
      <c r="AG87" s="1033">
        <f>IF(ISERROR((F87/G87-1)*100),"n/a",(F87/G87-1)*100)</f>
        <v>9.317401805008263</v>
      </c>
      <c r="AH87" s="1033">
        <f>IF(ISERROR((G87/H87-1)*100),"n/a",(G87/H87-1)*100)</f>
        <v>5.3616071428571388</v>
      </c>
      <c r="AI87" s="1033">
        <f>IF(ISERROR((H87/I87-1)*100),"n/a",(H87/I87-1)*100)</f>
        <v>2.7522935779816571</v>
      </c>
      <c r="AJ87" s="1033">
        <f>IF(ISERROR((I87/J87-1)*100),"n/a",(I87/J87-1)*100)</f>
        <v>7.9207920792079278</v>
      </c>
      <c r="AK87" s="1033">
        <f>IF(ISERROR((J87/K87-1)*100),"n/a",(J87/K87-1)*100)</f>
        <v>11.70465731001913</v>
      </c>
      <c r="AL87" s="1033">
        <f>IF(ISERROR((K87/L87-1)*100),"n/a",(K87/L87-1)*100)</f>
        <v>8.5003999999999849</v>
      </c>
      <c r="AM87" s="1033">
        <f>IF(ISERROR((L87/N87-1)*100),"n/a",(L87/N87-1)*100)</f>
        <v>6.8376068376068355</v>
      </c>
      <c r="AN87" s="1033">
        <f>IF(ISERROR((N87/O87-1)*100),"n/a",(N87/O87-1)*100)</f>
        <v>6.8493150684931559</v>
      </c>
      <c r="AO87" s="1033">
        <f>IF(ISERROR((O87/Q87-1)*100),"n/a",(O87/Q87-1)*100)</f>
        <v>4.7846889952153138</v>
      </c>
      <c r="AP87" s="1033">
        <f>IF(ISERROR((Q87/R87-1)*100),"n/a",(Q87/R87-1)*100)</f>
        <v>0.48076923076922906</v>
      </c>
      <c r="AQ87" s="1033">
        <f>IF(ISERROR((R87/S87-1)*100),"n/a",(R87/S87-1)*100)</f>
        <v>1.9607843137254832</v>
      </c>
      <c r="AR87" s="1033">
        <f>IF(ISERROR((S87/T87-1)*100),"n/a",(S87/T87-1)*100)</f>
        <v>6.8062827225131128</v>
      </c>
      <c r="AS87" s="1033">
        <f>IF(ISERROR((T87/U87-1)*100),"n/a",(T87/U87-1)*100)</f>
        <v>5.5248618784530246</v>
      </c>
      <c r="AT87" s="1033">
        <f>IF(ISERROR((U87/V87-1)*100),"n/a",(U87/V87-1)*100)</f>
        <v>7.7380952380952328</v>
      </c>
      <c r="AU87" s="1033">
        <f>IF(ISERROR((V87/W87-1)*100),"n/a",(V87/W87-1)*100)</f>
        <v>5.0000000000000044</v>
      </c>
      <c r="AV87" s="1033">
        <f>IF(ISERROR((W87/X87-1)*100),"n/a",(W87/X87-1)*100)</f>
        <v>5.2631578947368363</v>
      </c>
      <c r="AW87" s="1033">
        <f>IF(ISERROR((X87/Y87-1)*100),"n/a",(X87/Y87-1)*100)</f>
        <v>0</v>
      </c>
      <c r="AX87" s="1033">
        <f>IF(ISERROR((Y87/Z87-1)*100),"n/a",(Y87/Z87-1)*100)</f>
        <v>0</v>
      </c>
      <c r="AY87" s="1033">
        <f>IF(ISERROR((Z87/AA87-1)*100),"n/a",(Z87/AA87-1)*100)</f>
        <v>0</v>
      </c>
      <c r="AZ87" s="1033">
        <f>IF(ISERROR((AA87/AB87-1)*100),"n/a",(AA87/AB87-1)*100)</f>
        <v>5.555555555555558</v>
      </c>
      <c r="BA87" s="1033">
        <f>AVERAGE(AD87:AZ87)</f>
        <v>5.2179422244191693</v>
      </c>
      <c r="BB87" s="1033">
        <f>STDEV(AD87:AZ87)</f>
        <v>3.2625015951453546</v>
      </c>
    </row>
    <row r="88" spans="1:54" ht="11.25" customHeight="1" x14ac:dyDescent="0.2">
      <c r="A88" s="818" t="s">
        <v>465</v>
      </c>
      <c r="B88" s="817" t="s">
        <v>466</v>
      </c>
      <c r="C88" s="581">
        <v>1.44</v>
      </c>
      <c r="D88" s="581">
        <v>1.36</v>
      </c>
      <c r="E88" s="581">
        <v>1.2933333333333332</v>
      </c>
      <c r="F88" s="581">
        <v>1.206</v>
      </c>
      <c r="G88" s="460">
        <v>1.1279999999999999</v>
      </c>
      <c r="H88" s="460">
        <v>1.044</v>
      </c>
      <c r="I88" s="581">
        <v>0.92599799999999999</v>
      </c>
      <c r="J88" s="581">
        <v>0.84799999999999998</v>
      </c>
      <c r="K88" s="581">
        <v>0.76800000000000013</v>
      </c>
      <c r="L88" s="581">
        <v>0.68800000000000006</v>
      </c>
      <c r="M88" s="884">
        <v>0</v>
      </c>
      <c r="N88" s="581">
        <v>0.6</v>
      </c>
      <c r="O88" s="581">
        <v>0.52800000000000002</v>
      </c>
      <c r="P88" s="884">
        <v>0</v>
      </c>
      <c r="Q88" s="586">
        <v>0.44</v>
      </c>
      <c r="R88" s="587">
        <v>0.42399999999999999</v>
      </c>
      <c r="S88" s="587">
        <v>0.35320000000000001</v>
      </c>
      <c r="T88" s="583">
        <v>0</v>
      </c>
      <c r="U88" s="583">
        <v>0</v>
      </c>
      <c r="V88" s="583">
        <v>0</v>
      </c>
      <c r="W88" s="583">
        <v>0</v>
      </c>
      <c r="X88" s="583">
        <v>0</v>
      </c>
      <c r="Y88" s="583">
        <v>0</v>
      </c>
      <c r="Z88" s="583">
        <v>0</v>
      </c>
      <c r="AA88" s="583">
        <v>0</v>
      </c>
      <c r="AB88" s="583">
        <v>0</v>
      </c>
      <c r="AC88" s="584">
        <f>SUM(C88:AB88)</f>
        <v>13.046531333333334</v>
      </c>
      <c r="AD88" s="1033">
        <f>IF(ISERROR((C88/D88-1)*100),"n/a",(C88/D88-1)*100)</f>
        <v>5.8823529411764497</v>
      </c>
      <c r="AE88" s="1033">
        <f>IF(ISERROR((D88/E88-1)*100),"n/a",(D88/E88-1)*100)</f>
        <v>5.1546391752577581</v>
      </c>
      <c r="AF88" s="1033">
        <f>IF(ISERROR((E88/F88-1)*100),"n/a",(E88/F88-1)*100)</f>
        <v>7.2415699281370927</v>
      </c>
      <c r="AG88" s="1033">
        <f>IF(ISERROR((F88/G88-1)*100),"n/a",(F88/G88-1)*100)</f>
        <v>6.9148936170212894</v>
      </c>
      <c r="AH88" s="1033">
        <f>IF(ISERROR((G88/H88-1)*100),"n/a",(G88/H88-1)*100)</f>
        <v>8.0459770114942319</v>
      </c>
      <c r="AI88" s="1033">
        <f>IF(ISERROR((H88/I88-1)*100),"n/a",(H88/I88-1)*100)</f>
        <v>12.743224067438597</v>
      </c>
      <c r="AJ88" s="1033">
        <f>IF(ISERROR((I88/J88-1)*100),"n/a",(I88/J88-1)*100)</f>
        <v>9.1978773584905582</v>
      </c>
      <c r="AK88" s="1033">
        <f>IF(ISERROR((J88/K88-1)*100),"n/a",(J88/K88-1)*100)</f>
        <v>10.416666666666652</v>
      </c>
      <c r="AL88" s="1033">
        <f>IF(ISERROR((K88/L88-1)*100),"n/a",(K88/L88-1)*100)</f>
        <v>11.627906976744185</v>
      </c>
      <c r="AM88" s="1033">
        <f>IF(ISERROR((L88/N88-1)*100),"n/a",(L88/N88-1)*100)</f>
        <v>14.666666666666671</v>
      </c>
      <c r="AN88" s="1033">
        <f>IF(ISERROR((N88/O88-1)*100),"n/a",(N88/O88-1)*100)</f>
        <v>13.636363636363624</v>
      </c>
      <c r="AO88" s="1033">
        <f>IF(ISERROR((O88/Q88-1)*100),"n/a",(O88/Q88-1)*100)</f>
        <v>19.999999999999996</v>
      </c>
      <c r="AP88" s="1033">
        <f>IF(ISERROR((Q88/R88-1)*100),"n/a",(Q88/R88-1)*100)</f>
        <v>3.7735849056603765</v>
      </c>
      <c r="AQ88" s="1033">
        <f>IF(ISERROR((R88/S88-1)*100),"n/a",(R88/S88-1)*100)</f>
        <v>20.045300113250274</v>
      </c>
      <c r="AR88" s="1033" t="str">
        <f>IF(ISERROR((S88/T88-1)*100),"n/a",(S88/T88-1)*100)</f>
        <v>n/a</v>
      </c>
      <c r="AS88" s="1033" t="str">
        <f>IF(ISERROR((T88/U88-1)*100),"n/a",(T88/U88-1)*100)</f>
        <v>n/a</v>
      </c>
      <c r="AT88" s="1033" t="str">
        <f>IF(ISERROR((U88/V88-1)*100),"n/a",(U88/V88-1)*100)</f>
        <v>n/a</v>
      </c>
      <c r="AU88" s="1033" t="str">
        <f>IF(ISERROR((V88/W88-1)*100),"n/a",(V88/W88-1)*100)</f>
        <v>n/a</v>
      </c>
      <c r="AV88" s="1033" t="str">
        <f>IF(ISERROR((W88/X88-1)*100),"n/a",(W88/X88-1)*100)</f>
        <v>n/a</v>
      </c>
      <c r="AW88" s="1033" t="str">
        <f>IF(ISERROR((X88/Y88-1)*100),"n/a",(X88/Y88-1)*100)</f>
        <v>n/a</v>
      </c>
      <c r="AX88" s="1033" t="str">
        <f>IF(ISERROR((Y88/Z88-1)*100),"n/a",(Y88/Z88-1)*100)</f>
        <v>n/a</v>
      </c>
      <c r="AY88" s="1033" t="str">
        <f>IF(ISERROR((Z88/AA88-1)*100),"n/a",(Z88/AA88-1)*100)</f>
        <v>n/a</v>
      </c>
      <c r="AZ88" s="1033" t="str">
        <f>IF(ISERROR((AA88/AB88-1)*100),"n/a",(AA88/AB88-1)*100)</f>
        <v>n/a</v>
      </c>
      <c r="BA88" s="1033">
        <f>AVERAGE(AD88:AZ88)</f>
        <v>10.667644504597698</v>
      </c>
      <c r="BB88" s="1033">
        <f>STDEV(AD88:AZ88)</f>
        <v>5.1201462024885007</v>
      </c>
    </row>
    <row r="89" spans="1:54" ht="11.25" customHeight="1" x14ac:dyDescent="0.2">
      <c r="A89" s="479" t="s">
        <v>954</v>
      </c>
      <c r="B89" s="468" t="s">
        <v>955</v>
      </c>
      <c r="C89" s="581">
        <v>1.42</v>
      </c>
      <c r="D89" s="581">
        <v>1.3</v>
      </c>
      <c r="E89" s="581">
        <v>1.24</v>
      </c>
      <c r="F89" s="581">
        <v>1.18</v>
      </c>
      <c r="G89" s="460">
        <v>1.04</v>
      </c>
      <c r="H89" s="460">
        <v>0.86</v>
      </c>
      <c r="I89" s="474">
        <v>0.72</v>
      </c>
      <c r="J89" s="473">
        <v>0.68</v>
      </c>
      <c r="K89" s="474">
        <v>0.66</v>
      </c>
      <c r="L89" s="474">
        <v>0.57999999999999996</v>
      </c>
      <c r="M89" s="958"/>
      <c r="N89" s="473">
        <v>0.52</v>
      </c>
      <c r="O89" s="470">
        <v>0.48</v>
      </c>
      <c r="P89" s="958"/>
      <c r="Q89" s="488">
        <v>0.36</v>
      </c>
      <c r="R89" s="477">
        <v>0.51</v>
      </c>
      <c r="S89" s="477">
        <v>0.96</v>
      </c>
      <c r="T89" s="476">
        <v>0.94640000000000002</v>
      </c>
      <c r="U89" s="476">
        <v>0.91159999999999997</v>
      </c>
      <c r="V89" s="476">
        <v>0.86919999999999997</v>
      </c>
      <c r="W89" s="476">
        <v>0.83740000000000003</v>
      </c>
      <c r="X89" s="477">
        <v>0.80559999999999998</v>
      </c>
      <c r="Y89" s="476">
        <v>0.80559999999999998</v>
      </c>
      <c r="Z89" s="476">
        <v>0.76319999999999999</v>
      </c>
      <c r="AA89" s="476">
        <v>0.6996</v>
      </c>
      <c r="AB89" s="476">
        <v>0.61480000000000001</v>
      </c>
      <c r="AC89" s="584">
        <f>SUM(C89:AB89)</f>
        <v>19.763399999999994</v>
      </c>
      <c r="AD89" s="1033">
        <f>IF(ISERROR((C89/D89-1)*100),"n/a",(C89/D89-1)*100)</f>
        <v>9.2307692307692193</v>
      </c>
      <c r="AE89" s="1033">
        <f>IF(ISERROR((D89/E89-1)*100),"n/a",(D89/E89-1)*100)</f>
        <v>4.8387096774193505</v>
      </c>
      <c r="AF89" s="1033">
        <f>IF(ISERROR((E89/F89-1)*100),"n/a",(E89/F89-1)*100)</f>
        <v>5.0847457627118731</v>
      </c>
      <c r="AG89" s="1033">
        <f>IF(ISERROR((F89/G89-1)*100),"n/a",(F89/G89-1)*100)</f>
        <v>13.461538461538458</v>
      </c>
      <c r="AH89" s="1033">
        <f>IF(ISERROR((G89/H89-1)*100),"n/a",(G89/H89-1)*100)</f>
        <v>20.930232558139551</v>
      </c>
      <c r="AI89" s="1033">
        <f>IF(ISERROR((H89/I89-1)*100),"n/a",(H89/I89-1)*100)</f>
        <v>19.444444444444443</v>
      </c>
      <c r="AJ89" s="1033">
        <f>IF(ISERROR((I89/J89-1)*100),"n/a",(I89/J89-1)*100)</f>
        <v>5.8823529411764497</v>
      </c>
      <c r="AK89" s="1033">
        <f>IF(ISERROR((J89/K89-1)*100),"n/a",(J89/K89-1)*100)</f>
        <v>3.0303030303030276</v>
      </c>
      <c r="AL89" s="1033">
        <f>IF(ISERROR((K89/L89-1)*100),"n/a",(K89/L89-1)*100)</f>
        <v>13.793103448275868</v>
      </c>
      <c r="AM89" s="1033">
        <f>IF(ISERROR((L89/N89-1)*100),"n/a",(L89/N89-1)*100)</f>
        <v>11.538461538461519</v>
      </c>
      <c r="AN89" s="1033">
        <f>IF(ISERROR((N89/O89-1)*100),"n/a",(N89/O89-1)*100)</f>
        <v>8.3333333333333481</v>
      </c>
      <c r="AO89" s="1033">
        <f>IF(ISERROR((O89/Q89-1)*100),"n/a",(O89/Q89-1)*100)</f>
        <v>33.333333333333329</v>
      </c>
      <c r="AP89" s="1033">
        <f>IF(ISERROR((Q89/R89-1)*100),"n/a",(Q89/R89-1)*100)</f>
        <v>-29.411764705882359</v>
      </c>
      <c r="AQ89" s="1033">
        <f>IF(ISERROR((R89/S89-1)*100),"n/a",(R89/S89-1)*100)</f>
        <v>-46.875</v>
      </c>
      <c r="AR89" s="1033">
        <f>IF(ISERROR((S89/T89-1)*100),"n/a",(S89/T89-1)*100)</f>
        <v>1.4370245139475823</v>
      </c>
      <c r="AS89" s="1033">
        <f>IF(ISERROR((T89/U89-1)*100),"n/a",(T89/U89-1)*100)</f>
        <v>3.8174637999122574</v>
      </c>
      <c r="AT89" s="1033">
        <f>IF(ISERROR((U89/V89-1)*100),"n/a",(U89/V89-1)*100)</f>
        <v>4.8780487804878092</v>
      </c>
      <c r="AU89" s="1033">
        <f>IF(ISERROR((V89/W89-1)*100),"n/a",(V89/W89-1)*100)</f>
        <v>3.7974683544303778</v>
      </c>
      <c r="AV89" s="1033">
        <f>IF(ISERROR((W89/X89-1)*100),"n/a",(W89/X89-1)*100)</f>
        <v>3.9473684210526327</v>
      </c>
      <c r="AW89" s="1033">
        <f>IF(ISERROR((X89/Y89-1)*100),"n/a",(X89/Y89-1)*100)</f>
        <v>0</v>
      </c>
      <c r="AX89" s="1033">
        <f>IF(ISERROR((Y89/Z89-1)*100),"n/a",(Y89/Z89-1)*100)</f>
        <v>5.555555555555558</v>
      </c>
      <c r="AY89" s="1033">
        <f>IF(ISERROR((Z89/AA89-1)*100),"n/a",(Z89/AA89-1)*100)</f>
        <v>9.0909090909090828</v>
      </c>
      <c r="AZ89" s="1033">
        <f>IF(ISERROR((AA89/AB89-1)*100),"n/a",(AA89/AB89-1)*100)</f>
        <v>13.793103448275868</v>
      </c>
      <c r="BA89" s="1033">
        <f>AVERAGE(AD89:AZ89)</f>
        <v>5.1709350008084893</v>
      </c>
      <c r="BB89" s="1033">
        <f>STDEV(AD89:AZ89)</f>
        <v>15.812969326774123</v>
      </c>
    </row>
    <row r="90" spans="1:54" ht="11.25" customHeight="1" x14ac:dyDescent="0.2">
      <c r="A90" s="461" t="s">
        <v>155</v>
      </c>
      <c r="B90" s="817" t="s">
        <v>156</v>
      </c>
      <c r="C90" s="581">
        <v>2.41</v>
      </c>
      <c r="D90" s="581">
        <v>2.29</v>
      </c>
      <c r="E90" s="581">
        <v>2.17</v>
      </c>
      <c r="F90" s="581">
        <v>2.0499999999999998</v>
      </c>
      <c r="G90" s="460">
        <v>1.93</v>
      </c>
      <c r="H90" s="460">
        <v>1.81</v>
      </c>
      <c r="I90" s="581">
        <v>1.68</v>
      </c>
      <c r="J90" s="581">
        <v>1.62</v>
      </c>
      <c r="K90" s="581">
        <v>1.56</v>
      </c>
      <c r="L90" s="581">
        <v>1.52</v>
      </c>
      <c r="M90" s="884"/>
      <c r="N90" s="581">
        <v>1.48</v>
      </c>
      <c r="O90" s="459">
        <v>1.46</v>
      </c>
      <c r="P90" s="884"/>
      <c r="Q90" s="586">
        <v>1.44</v>
      </c>
      <c r="R90" s="587">
        <v>1.42</v>
      </c>
      <c r="S90" s="583">
        <v>1.4</v>
      </c>
      <c r="T90" s="587">
        <v>1.37</v>
      </c>
      <c r="U90" s="587">
        <v>1.32</v>
      </c>
      <c r="V90" s="587">
        <v>1.28</v>
      </c>
      <c r="W90" s="587">
        <v>1.24</v>
      </c>
      <c r="X90" s="587">
        <v>1.2</v>
      </c>
      <c r="Y90" s="587">
        <v>1.1599999999999999</v>
      </c>
      <c r="Z90" s="587">
        <v>1.1200000000000001</v>
      </c>
      <c r="AA90" s="587">
        <v>1.08</v>
      </c>
      <c r="AB90" s="587">
        <v>1.04</v>
      </c>
      <c r="AC90" s="584">
        <f>SUM(C90:AB90)</f>
        <v>37.049999999999997</v>
      </c>
      <c r="AD90" s="1033">
        <f>IF(ISERROR((C90/D90-1)*100),"n/a",(C90/D90-1)*100)</f>
        <v>5.2401746724890952</v>
      </c>
      <c r="AE90" s="1033">
        <f>IF(ISERROR((D90/E90-1)*100),"n/a",(D90/E90-1)*100)</f>
        <v>5.5299539170506895</v>
      </c>
      <c r="AF90" s="1033">
        <f>IF(ISERROR((E90/F90-1)*100),"n/a",(E90/F90-1)*100)</f>
        <v>5.8536585365853711</v>
      </c>
      <c r="AG90" s="1033">
        <f>IF(ISERROR((F90/G90-1)*100),"n/a",(F90/G90-1)*100)</f>
        <v>6.2176165803108807</v>
      </c>
      <c r="AH90" s="1033">
        <f>IF(ISERROR((G90/H90-1)*100),"n/a",(G90/H90-1)*100)</f>
        <v>6.6298342541436295</v>
      </c>
      <c r="AI90" s="1033">
        <f>IF(ISERROR((H90/I90-1)*100),"n/a",(H90/I90-1)*100)</f>
        <v>7.738095238095255</v>
      </c>
      <c r="AJ90" s="1033">
        <f>IF(ISERROR((I90/J90-1)*100),"n/a",(I90/J90-1)*100)</f>
        <v>3.7037037037036979</v>
      </c>
      <c r="AK90" s="1033">
        <f>IF(ISERROR((J90/K90-1)*100),"n/a",(J90/K90-1)*100)</f>
        <v>3.8461538461538547</v>
      </c>
      <c r="AL90" s="1033">
        <f>IF(ISERROR((K90/L90-1)*100),"n/a",(K90/L90-1)*100)</f>
        <v>2.6315789473684292</v>
      </c>
      <c r="AM90" s="1033">
        <f>IF(ISERROR((L90/N90-1)*100),"n/a",(L90/N90-1)*100)</f>
        <v>2.7027027027026973</v>
      </c>
      <c r="AN90" s="1033">
        <f>IF(ISERROR((N90/O90-1)*100),"n/a",(N90/O90-1)*100)</f>
        <v>1.3698630136986356</v>
      </c>
      <c r="AO90" s="1033">
        <f>IF(ISERROR((O90/Q90-1)*100),"n/a",(O90/Q90-1)*100)</f>
        <v>1.388888888888884</v>
      </c>
      <c r="AP90" s="1033">
        <f>IF(ISERROR((Q90/R90-1)*100),"n/a",(Q90/R90-1)*100)</f>
        <v>1.4084507042253502</v>
      </c>
      <c r="AQ90" s="1033">
        <f>IF(ISERROR((R90/S90-1)*100),"n/a",(R90/S90-1)*100)</f>
        <v>1.4285714285714235</v>
      </c>
      <c r="AR90" s="1033">
        <f>IF(ISERROR((S90/T90-1)*100),"n/a",(S90/T90-1)*100)</f>
        <v>2.1897810218977964</v>
      </c>
      <c r="AS90" s="1033">
        <f>IF(ISERROR((T90/U90-1)*100),"n/a",(T90/U90-1)*100)</f>
        <v>3.7878787878787845</v>
      </c>
      <c r="AT90" s="1033">
        <f>IF(ISERROR((U90/V90-1)*100),"n/a",(U90/V90-1)*100)</f>
        <v>3.125</v>
      </c>
      <c r="AU90" s="1033">
        <f>IF(ISERROR((V90/W90-1)*100),"n/a",(V90/W90-1)*100)</f>
        <v>3.2258064516129004</v>
      </c>
      <c r="AV90" s="1033">
        <f>IF(ISERROR((W90/X90-1)*100),"n/a",(W90/X90-1)*100)</f>
        <v>3.3333333333333437</v>
      </c>
      <c r="AW90" s="1033">
        <f>IF(ISERROR((X90/Y90-1)*100),"n/a",(X90/Y90-1)*100)</f>
        <v>3.4482758620689724</v>
      </c>
      <c r="AX90" s="1033">
        <f>IF(ISERROR((Y90/Z90-1)*100),"n/a",(Y90/Z90-1)*100)</f>
        <v>3.5714285714285587</v>
      </c>
      <c r="AY90" s="1033">
        <f>IF(ISERROR((Z90/AA90-1)*100),"n/a",(Z90/AA90-1)*100)</f>
        <v>3.7037037037036979</v>
      </c>
      <c r="AZ90" s="1033">
        <f>IF(ISERROR((AA90/AB90-1)*100),"n/a",(AA90/AB90-1)*100)</f>
        <v>3.8461538461538547</v>
      </c>
      <c r="BA90" s="1033">
        <f>AVERAGE(AD90:AZ90)</f>
        <v>3.7356786092202507</v>
      </c>
      <c r="BB90" s="1033">
        <f>STDEV(AD90:AZ90)</f>
        <v>1.7577996804245837</v>
      </c>
    </row>
    <row r="91" spans="1:54" ht="11.25" customHeight="1" x14ac:dyDescent="0.2">
      <c r="A91" s="461" t="s">
        <v>451</v>
      </c>
      <c r="B91" s="458" t="s">
        <v>452</v>
      </c>
      <c r="C91" s="581">
        <v>17.5</v>
      </c>
      <c r="D91" s="581">
        <v>16.5</v>
      </c>
      <c r="E91" s="581">
        <v>15.5</v>
      </c>
      <c r="F91" s="581">
        <v>15</v>
      </c>
      <c r="G91" s="460">
        <v>14.4</v>
      </c>
      <c r="H91" s="460">
        <v>13.7</v>
      </c>
      <c r="I91" s="581">
        <v>12.8</v>
      </c>
      <c r="J91" s="581">
        <v>12.2</v>
      </c>
      <c r="K91" s="581">
        <v>11.6</v>
      </c>
      <c r="L91" s="581">
        <v>10.7</v>
      </c>
      <c r="M91" s="884" t="s">
        <v>89</v>
      </c>
      <c r="N91" s="581">
        <v>9.6999999999999993</v>
      </c>
      <c r="O91" s="459">
        <v>8.9</v>
      </c>
      <c r="P91" s="884"/>
      <c r="Q91" s="586">
        <v>7.9</v>
      </c>
      <c r="R91" s="587">
        <v>7.5</v>
      </c>
      <c r="S91" s="587">
        <v>7.3</v>
      </c>
      <c r="T91" s="587">
        <v>6.8</v>
      </c>
      <c r="U91" s="587">
        <v>6.5</v>
      </c>
      <c r="V91" s="587">
        <v>6.3</v>
      </c>
      <c r="W91" s="587">
        <v>6</v>
      </c>
      <c r="X91" s="587">
        <v>5.5</v>
      </c>
      <c r="Y91" s="587">
        <v>5</v>
      </c>
      <c r="Z91" s="587">
        <v>4.5</v>
      </c>
      <c r="AA91" s="587">
        <v>4</v>
      </c>
      <c r="AB91" s="587">
        <v>3.5</v>
      </c>
      <c r="AC91" s="584">
        <f>SUM(C91:AB91)</f>
        <v>229.30000000000004</v>
      </c>
      <c r="AD91" s="1033">
        <f>IF(ISERROR((C91/D91-1)*100),"n/a",(C91/D91-1)*100)</f>
        <v>6.0606060606060552</v>
      </c>
      <c r="AE91" s="1033">
        <f>IF(ISERROR((D91/E91-1)*100),"n/a",(D91/E91-1)*100)</f>
        <v>6.4516129032258007</v>
      </c>
      <c r="AF91" s="1033">
        <f>IF(ISERROR((E91/F91-1)*100),"n/a",(E91/F91-1)*100)</f>
        <v>3.3333333333333437</v>
      </c>
      <c r="AG91" s="1033">
        <f>IF(ISERROR((F91/G91-1)*100),"n/a",(F91/G91-1)*100)</f>
        <v>4.1666666666666741</v>
      </c>
      <c r="AH91" s="1033">
        <f>IF(ISERROR((G91/H91-1)*100),"n/a",(G91/H91-1)*100)</f>
        <v>5.1094890510948954</v>
      </c>
      <c r="AI91" s="1033">
        <f>IF(ISERROR((H91/I91-1)*100),"n/a",(H91/I91-1)*100)</f>
        <v>7.0312499999999778</v>
      </c>
      <c r="AJ91" s="1033">
        <f>IF(ISERROR((I91/J91-1)*100),"n/a",(I91/J91-1)*100)</f>
        <v>4.9180327868852514</v>
      </c>
      <c r="AK91" s="1033">
        <f>IF(ISERROR((J91/K91-1)*100),"n/a",(J91/K91-1)*100)</f>
        <v>5.1724137931034475</v>
      </c>
      <c r="AL91" s="1033">
        <f>IF(ISERROR((K91/L91-1)*100),"n/a",(K91/L91-1)*100)</f>
        <v>8.4112149532710401</v>
      </c>
      <c r="AM91" s="1033">
        <f>IF(ISERROR((L91/N91-1)*100),"n/a",(L91/N91-1)*100)</f>
        <v>10.309278350515472</v>
      </c>
      <c r="AN91" s="1033">
        <f>IF(ISERROR((N91/O91-1)*100),"n/a",(N91/O91-1)*100)</f>
        <v>8.9887640449437978</v>
      </c>
      <c r="AO91" s="1033">
        <f>IF(ISERROR((O91/Q91-1)*100),"n/a",(O91/Q91-1)*100)</f>
        <v>12.658227848101266</v>
      </c>
      <c r="AP91" s="1033">
        <f>IF(ISERROR((Q91/R91-1)*100),"n/a",(Q91/R91-1)*100)</f>
        <v>5.3333333333333455</v>
      </c>
      <c r="AQ91" s="1033">
        <f>IF(ISERROR((R91/S91-1)*100),"n/a",(R91/S91-1)*100)</f>
        <v>2.7397260273972712</v>
      </c>
      <c r="AR91" s="1033">
        <f>IF(ISERROR((S91/T91-1)*100),"n/a",(S91/T91-1)*100)</f>
        <v>7.3529411764705843</v>
      </c>
      <c r="AS91" s="1033">
        <f>IF(ISERROR((T91/U91-1)*100),"n/a",(T91/U91-1)*100)</f>
        <v>4.6153846153846212</v>
      </c>
      <c r="AT91" s="1033">
        <f>IF(ISERROR((U91/V91-1)*100),"n/a",(U91/V91-1)*100)</f>
        <v>3.1746031746031855</v>
      </c>
      <c r="AU91" s="1033">
        <f>IF(ISERROR((V91/W91-1)*100),"n/a",(V91/W91-1)*100)</f>
        <v>5.0000000000000044</v>
      </c>
      <c r="AV91" s="1033">
        <f>IF(ISERROR((W91/X91-1)*100),"n/a",(W91/X91-1)*100)</f>
        <v>9.0909090909090828</v>
      </c>
      <c r="AW91" s="1033">
        <f>IF(ISERROR((X91/Y91-1)*100),"n/a",(X91/Y91-1)*100)</f>
        <v>10.000000000000009</v>
      </c>
      <c r="AX91" s="1033">
        <f>IF(ISERROR((Y91/Z91-1)*100),"n/a",(Y91/Z91-1)*100)</f>
        <v>11.111111111111116</v>
      </c>
      <c r="AY91" s="1033">
        <f>IF(ISERROR((Z91/AA91-1)*100),"n/a",(Z91/AA91-1)*100)</f>
        <v>12.5</v>
      </c>
      <c r="AZ91" s="1033">
        <f>IF(ISERROR((AA91/AB91-1)*100),"n/a",(AA91/AB91-1)*100)</f>
        <v>14.285714285714279</v>
      </c>
      <c r="BA91" s="1033">
        <f>AVERAGE(AD91:AZ91)</f>
        <v>7.2962875046378475</v>
      </c>
      <c r="BB91" s="1033">
        <f>STDEV(AD91:AZ91)</f>
        <v>3.3013541901078431</v>
      </c>
    </row>
    <row r="92" spans="1:54" ht="11.25" customHeight="1" x14ac:dyDescent="0.2">
      <c r="A92" s="461" t="s">
        <v>965</v>
      </c>
      <c r="B92" s="817" t="s">
        <v>966</v>
      </c>
      <c r="C92" s="581">
        <v>19.52</v>
      </c>
      <c r="D92" s="581">
        <v>16.52</v>
      </c>
      <c r="E92" s="581">
        <v>14.52</v>
      </c>
      <c r="F92" s="581">
        <v>13.2</v>
      </c>
      <c r="G92" s="460">
        <v>12.02</v>
      </c>
      <c r="H92" s="460">
        <v>10</v>
      </c>
      <c r="I92" s="581">
        <v>9.16</v>
      </c>
      <c r="J92" s="581">
        <v>8.7200000000000006</v>
      </c>
      <c r="K92" s="581">
        <v>7.72</v>
      </c>
      <c r="L92" s="581">
        <v>6.72</v>
      </c>
      <c r="M92" s="884"/>
      <c r="N92" s="581">
        <v>6</v>
      </c>
      <c r="O92" s="459">
        <v>5.5</v>
      </c>
      <c r="P92" s="581"/>
      <c r="Q92" s="586">
        <v>4</v>
      </c>
      <c r="R92" s="583">
        <v>3.12</v>
      </c>
      <c r="S92" s="587">
        <v>3.12</v>
      </c>
      <c r="T92" s="587">
        <v>2.68</v>
      </c>
      <c r="U92" s="587">
        <v>1.68</v>
      </c>
      <c r="V92" s="587">
        <v>1.2</v>
      </c>
      <c r="W92" s="587">
        <v>1</v>
      </c>
      <c r="X92" s="587">
        <v>0.4</v>
      </c>
      <c r="Y92" s="583">
        <v>0</v>
      </c>
      <c r="Z92" s="583">
        <v>0</v>
      </c>
      <c r="AA92" s="583">
        <v>0</v>
      </c>
      <c r="AB92" s="583">
        <v>0</v>
      </c>
      <c r="AC92" s="584">
        <f>SUM(C92:AB92)</f>
        <v>146.80000000000001</v>
      </c>
      <c r="AD92" s="1033">
        <f>IF(ISERROR((C92/D92-1)*100),"n/a",(C92/D92-1)*100)</f>
        <v>18.159806295399505</v>
      </c>
      <c r="AE92" s="1033">
        <f>IF(ISERROR((D92/E92-1)*100),"n/a",(D92/E92-1)*100)</f>
        <v>13.774104683195599</v>
      </c>
      <c r="AF92" s="1033">
        <f>IF(ISERROR((E92/F92-1)*100),"n/a",(E92/F92-1)*100)</f>
        <v>10.000000000000009</v>
      </c>
      <c r="AG92" s="1033">
        <f>IF(ISERROR((F92/G92-1)*100),"n/a",(F92/G92-1)*100)</f>
        <v>9.8169717138103074</v>
      </c>
      <c r="AH92" s="1033">
        <f>IF(ISERROR((G92/H92-1)*100),"n/a",(G92/H92-1)*100)</f>
        <v>20.199999999999996</v>
      </c>
      <c r="AI92" s="1033">
        <f>IF(ISERROR((H92/I92-1)*100),"n/a",(H92/I92-1)*100)</f>
        <v>9.1703056768558824</v>
      </c>
      <c r="AJ92" s="1033">
        <f>IF(ISERROR((I92/J92-1)*100),"n/a",(I92/J92-1)*100)</f>
        <v>5.0458715596330306</v>
      </c>
      <c r="AK92" s="1033">
        <f>IF(ISERROR((J92/K92-1)*100),"n/a",(J92/K92-1)*100)</f>
        <v>12.95336787564767</v>
      </c>
      <c r="AL92" s="1033">
        <f>IF(ISERROR((K92/L92-1)*100),"n/a",(K92/L92-1)*100)</f>
        <v>14.880952380952372</v>
      </c>
      <c r="AM92" s="1033">
        <f>IF(ISERROR((L92/N92-1)*100),"n/a",(L92/N92-1)*100)</f>
        <v>11.999999999999989</v>
      </c>
      <c r="AN92" s="1033">
        <f>IF(ISERROR((N92/O92-1)*100),"n/a",(N92/O92-1)*100)</f>
        <v>9.0909090909090828</v>
      </c>
      <c r="AO92" s="1033">
        <f>IF(ISERROR((O92/Q92-1)*100),"n/a",(O92/Q92-1)*100)</f>
        <v>37.5</v>
      </c>
      <c r="AP92" s="1033">
        <f>IF(ISERROR((Q92/R92-1)*100),"n/a",(Q92/R92-1)*100)</f>
        <v>28.205128205128194</v>
      </c>
      <c r="AQ92" s="1033">
        <f>IF(ISERROR((R92/S92-1)*100),"n/a",(R92/S92-1)*100)</f>
        <v>0</v>
      </c>
      <c r="AR92" s="1033">
        <f>IF(ISERROR((S92/T92-1)*100),"n/a",(S92/T92-1)*100)</f>
        <v>16.417910447761198</v>
      </c>
      <c r="AS92" s="1033">
        <f>IF(ISERROR((T92/U92-1)*100),"n/a",(T92/U92-1)*100)</f>
        <v>59.523809523809533</v>
      </c>
      <c r="AT92" s="1033">
        <f>IF(ISERROR((U92/V92-1)*100),"n/a",(U92/V92-1)*100)</f>
        <v>39.999999999999993</v>
      </c>
      <c r="AU92" s="1033">
        <f>IF(ISERROR((V92/W92-1)*100),"n/a",(V92/W92-1)*100)</f>
        <v>19.999999999999996</v>
      </c>
      <c r="AV92" s="1033">
        <f>IF(ISERROR((W92/X92-1)*100),"n/a",(W92/X92-1)*100)</f>
        <v>150</v>
      </c>
      <c r="AW92" s="1033" t="str">
        <f>IF(ISERROR((X92/Y92-1)*100),"n/a",(X92/Y92-1)*100)</f>
        <v>n/a</v>
      </c>
      <c r="AX92" s="1033" t="str">
        <f>IF(ISERROR((Y92/Z92-1)*100),"n/a",(Y92/Z92-1)*100)</f>
        <v>n/a</v>
      </c>
      <c r="AY92" s="1033" t="str">
        <f>IF(ISERROR((Z92/AA92-1)*100),"n/a",(Z92/AA92-1)*100)</f>
        <v>n/a</v>
      </c>
      <c r="AZ92" s="1033" t="str">
        <f>IF(ISERROR((AA92/AB92-1)*100),"n/a",(AA92/AB92-1)*100)</f>
        <v>n/a</v>
      </c>
      <c r="BA92" s="1033">
        <f>AVERAGE(AD92:AZ92)</f>
        <v>25.617849339636969</v>
      </c>
      <c r="BB92" s="1033">
        <f>STDEV(AD92:AZ92)</f>
        <v>33.245342986411949</v>
      </c>
    </row>
    <row r="93" spans="1:54" ht="11.25" customHeight="1" x14ac:dyDescent="0.2">
      <c r="A93" s="461" t="s">
        <v>145</v>
      </c>
      <c r="B93" s="817" t="s">
        <v>146</v>
      </c>
      <c r="C93" s="581">
        <v>0.85</v>
      </c>
      <c r="D93" s="581">
        <v>0.76</v>
      </c>
      <c r="E93" s="581">
        <v>0.7</v>
      </c>
      <c r="F93" s="581">
        <v>0.64</v>
      </c>
      <c r="G93" s="460">
        <v>0.56000000000000005</v>
      </c>
      <c r="H93" s="460">
        <v>0.49</v>
      </c>
      <c r="I93" s="581">
        <v>0.43</v>
      </c>
      <c r="J93" s="581">
        <v>0.39</v>
      </c>
      <c r="K93" s="581">
        <v>0.37</v>
      </c>
      <c r="L93" s="581">
        <v>0.35</v>
      </c>
      <c r="M93" s="884"/>
      <c r="N93" s="581">
        <v>0.33</v>
      </c>
      <c r="O93" s="459">
        <v>0.3</v>
      </c>
      <c r="P93" s="884"/>
      <c r="Q93" s="586">
        <v>0.26</v>
      </c>
      <c r="R93" s="587">
        <v>0.23</v>
      </c>
      <c r="S93" s="587">
        <v>0.2</v>
      </c>
      <c r="T93" s="587">
        <v>0.17</v>
      </c>
      <c r="U93" s="587">
        <v>0.155</v>
      </c>
      <c r="V93" s="587">
        <v>0.14499999999999999</v>
      </c>
      <c r="W93" s="587">
        <v>0.13750000000000001</v>
      </c>
      <c r="X93" s="587">
        <v>0.13250000000000001</v>
      </c>
      <c r="Y93" s="587">
        <v>0.1275</v>
      </c>
      <c r="Z93" s="587">
        <v>0.125</v>
      </c>
      <c r="AA93" s="587">
        <v>0.1075</v>
      </c>
      <c r="AB93" s="587">
        <v>0.09</v>
      </c>
      <c r="AC93" s="584">
        <f>SUM(C93:AB93)</f>
        <v>8.0500000000000007</v>
      </c>
      <c r="AD93" s="1033">
        <f>IF(ISERROR((C93/D93-1)*100),"n/a",(C93/D93-1)*100)</f>
        <v>11.842105263157897</v>
      </c>
      <c r="AE93" s="1033">
        <f>IF(ISERROR((D93/E93-1)*100),"n/a",(D93/E93-1)*100)</f>
        <v>8.5714285714285854</v>
      </c>
      <c r="AF93" s="1033">
        <f>IF(ISERROR((E93/F93-1)*100),"n/a",(E93/F93-1)*100)</f>
        <v>9.375</v>
      </c>
      <c r="AG93" s="1033">
        <f>IF(ISERROR((F93/G93-1)*100),"n/a",(F93/G93-1)*100)</f>
        <v>14.285714285714279</v>
      </c>
      <c r="AH93" s="1033">
        <f>IF(ISERROR((G93/H93-1)*100),"n/a",(G93/H93-1)*100)</f>
        <v>14.285714285714302</v>
      </c>
      <c r="AI93" s="1033">
        <f>IF(ISERROR((H93/I93-1)*100),"n/a",(H93/I93-1)*100)</f>
        <v>13.953488372093027</v>
      </c>
      <c r="AJ93" s="1033">
        <f>IF(ISERROR((I93/J93-1)*100),"n/a",(I93/J93-1)*100)</f>
        <v>10.256410256410241</v>
      </c>
      <c r="AK93" s="1033">
        <f>IF(ISERROR((J93/K93-1)*100),"n/a",(J93/K93-1)*100)</f>
        <v>5.4054054054054168</v>
      </c>
      <c r="AL93" s="1033">
        <f>IF(ISERROR((K93/L93-1)*100),"n/a",(K93/L93-1)*100)</f>
        <v>5.7142857142857162</v>
      </c>
      <c r="AM93" s="1033">
        <f>IF(ISERROR((L93/N93-1)*100),"n/a",(L93/N93-1)*100)</f>
        <v>6.0606060606060552</v>
      </c>
      <c r="AN93" s="1033">
        <f>IF(ISERROR((N93/O93-1)*100),"n/a",(N93/O93-1)*100)</f>
        <v>10.000000000000009</v>
      </c>
      <c r="AO93" s="1033">
        <f>IF(ISERROR((O93/Q93-1)*100),"n/a",(O93/Q93-1)*100)</f>
        <v>15.384615384615374</v>
      </c>
      <c r="AP93" s="1033">
        <f>IF(ISERROR((Q93/R93-1)*100),"n/a",(Q93/R93-1)*100)</f>
        <v>13.043478260869556</v>
      </c>
      <c r="AQ93" s="1033">
        <f>IF(ISERROR((R93/S93-1)*100),"n/a",(R93/S93-1)*100)</f>
        <v>14.999999999999991</v>
      </c>
      <c r="AR93" s="1033">
        <f>IF(ISERROR((S93/T93-1)*100),"n/a",(S93/T93-1)*100)</f>
        <v>17.647058823529417</v>
      </c>
      <c r="AS93" s="1033">
        <f>IF(ISERROR((T93/U93-1)*100),"n/a",(T93/U93-1)*100)</f>
        <v>9.6774193548387224</v>
      </c>
      <c r="AT93" s="1033">
        <f>IF(ISERROR((U93/V93-1)*100),"n/a",(U93/V93-1)*100)</f>
        <v>6.8965517241379448</v>
      </c>
      <c r="AU93" s="1033">
        <f>IF(ISERROR((V93/W93-1)*100),"n/a",(V93/W93-1)*100)</f>
        <v>5.4545454545454453</v>
      </c>
      <c r="AV93" s="1033">
        <f>IF(ISERROR((W93/X93-1)*100),"n/a",(W93/X93-1)*100)</f>
        <v>3.7735849056603765</v>
      </c>
      <c r="AW93" s="1033">
        <f>IF(ISERROR((X93/Y93-1)*100),"n/a",(X93/Y93-1)*100)</f>
        <v>3.9215686274509887</v>
      </c>
      <c r="AX93" s="1033">
        <f>IF(ISERROR((Y93/Z93-1)*100),"n/a",(Y93/Z93-1)*100)</f>
        <v>2.0000000000000018</v>
      </c>
      <c r="AY93" s="1033">
        <f>IF(ISERROR((Z93/AA93-1)*100),"n/a",(Z93/AA93-1)*100)</f>
        <v>16.279069767441868</v>
      </c>
      <c r="AZ93" s="1033">
        <f>IF(ISERROR((AA93/AB93-1)*100),"n/a",(AA93/AB93-1)*100)</f>
        <v>19.444444444444443</v>
      </c>
      <c r="BA93" s="1033">
        <f>AVERAGE(AD93:AZ93)</f>
        <v>10.359673694015203</v>
      </c>
      <c r="BB93" s="1033">
        <f>STDEV(AD93:AZ93)</f>
        <v>4.9117075097427145</v>
      </c>
    </row>
    <row r="94" spans="1:54" ht="11.25" customHeight="1" x14ac:dyDescent="0.2">
      <c r="A94" s="540" t="s">
        <v>5271</v>
      </c>
      <c r="B94" s="817" t="s">
        <v>5262</v>
      </c>
      <c r="C94" s="581">
        <v>4.1871</v>
      </c>
      <c r="D94" s="581">
        <v>3.395</v>
      </c>
      <c r="E94" s="581">
        <v>3.1490999999999998</v>
      </c>
      <c r="F94" s="581">
        <v>3.0733000000000001</v>
      </c>
      <c r="G94" s="460">
        <v>2.9520999999999997</v>
      </c>
      <c r="H94" s="460">
        <v>2.7378</v>
      </c>
      <c r="I94" s="581">
        <v>2.5587999999999997</v>
      </c>
      <c r="J94" s="498">
        <v>2.5577999999999999</v>
      </c>
      <c r="K94" s="463">
        <v>2.7849000000000004</v>
      </c>
      <c r="L94" s="581">
        <v>2.8746</v>
      </c>
      <c r="M94" s="460"/>
      <c r="N94" s="581">
        <v>2.8286000000000002</v>
      </c>
      <c r="O94" s="459">
        <v>2.8780999999999999</v>
      </c>
      <c r="P94" s="460"/>
      <c r="Q94" s="501">
        <v>2.718</v>
      </c>
      <c r="R94" s="539">
        <v>2.8</v>
      </c>
      <c r="S94" s="1064">
        <v>2.8</v>
      </c>
      <c r="T94" s="1064">
        <v>2.71</v>
      </c>
      <c r="U94" s="1064">
        <v>2.2599999999999998</v>
      </c>
      <c r="V94" s="1064">
        <v>1.8499999999999999</v>
      </c>
      <c r="W94" s="1064">
        <v>1.5900000000000003</v>
      </c>
      <c r="X94" s="1064">
        <v>1.34</v>
      </c>
      <c r="Y94" s="1064">
        <v>1.2</v>
      </c>
      <c r="Z94" s="1064">
        <v>1.1200000000000001</v>
      </c>
      <c r="AA94" s="1064">
        <v>1</v>
      </c>
      <c r="AB94" s="1064">
        <v>0.94</v>
      </c>
      <c r="AC94" s="584">
        <f>SUM(C94:AB94)</f>
        <v>58.305199999999999</v>
      </c>
      <c r="AD94" s="1033">
        <f>IF(ISERROR((C94/D94-1)*100),"n/a",(C94/D94-1)*100)</f>
        <v>23.331369661266564</v>
      </c>
      <c r="AE94" s="1033">
        <f>IF(ISERROR((D94/E94-1)*100),"n/a",(D94/E94-1)*100)</f>
        <v>7.8085802292718665</v>
      </c>
      <c r="AF94" s="1033">
        <f>IF(ISERROR((E94/F94-1)*100),"n/a",(E94/F94-1)*100)</f>
        <v>2.4664041909348233</v>
      </c>
      <c r="AG94" s="1033">
        <f>IF(ISERROR((F94/G94-1)*100),"n/a",(F94/G94-1)*100)</f>
        <v>4.1055519799464868</v>
      </c>
      <c r="AH94" s="1033">
        <f>IF(ISERROR((G94/H94-1)*100),"n/a",(G94/H94-1)*100)</f>
        <v>7.8274526992475613</v>
      </c>
      <c r="AI94" s="1033">
        <f>IF(ISERROR((H94/I94-1)*100),"n/a",(H94/I94-1)*100)</f>
        <v>6.9954666249804731</v>
      </c>
      <c r="AJ94" s="1033">
        <f>IF(ISERROR((I94/J94-1)*100),"n/a",(I94/J94-1)*100)</f>
        <v>3.9096098209401298E-2</v>
      </c>
      <c r="AK94" s="1033">
        <f>IF(ISERROR((J94/K94-1)*100),"n/a",(J94/K94-1)*100)</f>
        <v>-8.154691371323942</v>
      </c>
      <c r="AL94" s="1033">
        <f>IF(ISERROR((K94/L94-1)*100),"n/a",(K94/L94-1)*100)</f>
        <v>-3.1204341473596187</v>
      </c>
      <c r="AM94" s="1033">
        <f>IF(ISERROR((L94/N94-1)*100),"n/a",(L94/N94-1)*100)</f>
        <v>1.6262461995333322</v>
      </c>
      <c r="AN94" s="1033">
        <f>IF(ISERROR((N94/O94-1)*100),"n/a",(N94/O94-1)*100)</f>
        <v>-1.7198846461206951</v>
      </c>
      <c r="AO94" s="1033">
        <f>IF(ISERROR((O94/Q94-1)*100),"n/a",(O94/Q94-1)*100)</f>
        <v>5.8903605592347308</v>
      </c>
      <c r="AP94" s="1033">
        <f>IF(ISERROR((Q94/R94-1)*100),"n/a",(Q94/R94-1)*100)</f>
        <v>-2.9285714285714248</v>
      </c>
      <c r="AQ94" s="1033">
        <f>IF(ISERROR((R94/S94-1)*100),"n/a",(R94/S94-1)*100)</f>
        <v>0</v>
      </c>
      <c r="AR94" s="1033">
        <f>IF(ISERROR((S94/T94-1)*100),"n/a",(S94/T94-1)*100)</f>
        <v>3.3210332103321027</v>
      </c>
      <c r="AS94" s="1033">
        <f>IF(ISERROR((T94/U94-1)*100),"n/a",(T94/U94-1)*100)</f>
        <v>19.91150442477878</v>
      </c>
      <c r="AT94" s="1033">
        <f>IF(ISERROR((U94/V94-1)*100),"n/a",(U94/V94-1)*100)</f>
        <v>22.162162162162158</v>
      </c>
      <c r="AU94" s="1033">
        <f>IF(ISERROR((V94/W94-1)*100),"n/a",(V94/W94-1)*100)</f>
        <v>16.352201257861608</v>
      </c>
      <c r="AV94" s="1033">
        <f>IF(ISERROR((W94/X94-1)*100),"n/a",(W94/X94-1)*100)</f>
        <v>18.656716417910467</v>
      </c>
      <c r="AW94" s="1033">
        <f>IF(ISERROR((X94/Y94-1)*100),"n/a",(X94/Y94-1)*100)</f>
        <v>11.66666666666667</v>
      </c>
      <c r="AX94" s="1033">
        <f>IF(ISERROR((Y94/Z94-1)*100),"n/a",(Y94/Z94-1)*100)</f>
        <v>7.1428571428571397</v>
      </c>
      <c r="AY94" s="1033">
        <f>IF(ISERROR((Z94/AA94-1)*100),"n/a",(Z94/AA94-1)*100)</f>
        <v>12.000000000000011</v>
      </c>
      <c r="AZ94" s="1033">
        <f>IF(ISERROR((AA94/AB94-1)*100),"n/a",(AA94/AB94-1)*100)</f>
        <v>6.3829787234042534</v>
      </c>
      <c r="BA94" s="1033">
        <f>AVERAGE(AD94:AZ94)</f>
        <v>7.0331768110966406</v>
      </c>
      <c r="BB94" s="1033">
        <f>STDEV(AD94:AZ94)</f>
        <v>8.5596201619456558</v>
      </c>
    </row>
    <row r="95" spans="1:54" ht="11.25" customHeight="1" x14ac:dyDescent="0.2">
      <c r="A95" s="818" t="s">
        <v>447</v>
      </c>
      <c r="B95" s="817" t="s">
        <v>448</v>
      </c>
      <c r="C95" s="581">
        <v>0.98</v>
      </c>
      <c r="D95" s="581">
        <v>0.94</v>
      </c>
      <c r="E95" s="581">
        <v>0.92</v>
      </c>
      <c r="F95" s="581">
        <v>0.8</v>
      </c>
      <c r="G95" s="460">
        <v>0.63500000000000001</v>
      </c>
      <c r="H95" s="460">
        <v>0.56000000000000005</v>
      </c>
      <c r="I95" s="581">
        <v>0.51</v>
      </c>
      <c r="J95" s="581">
        <v>0.45</v>
      </c>
      <c r="K95" s="581">
        <v>0.4</v>
      </c>
      <c r="L95" s="581">
        <v>0.36499999999999999</v>
      </c>
      <c r="M95" s="884">
        <v>0</v>
      </c>
      <c r="N95" s="581">
        <v>0.35</v>
      </c>
      <c r="O95" s="459">
        <v>0.32500000000000001</v>
      </c>
      <c r="P95" s="884">
        <v>0</v>
      </c>
      <c r="Q95" s="586">
        <v>0.30499999999999999</v>
      </c>
      <c r="R95" s="587">
        <v>0.28499999999999998</v>
      </c>
      <c r="S95" s="587">
        <v>0.28000000000000003</v>
      </c>
      <c r="T95" s="587">
        <v>0.255</v>
      </c>
      <c r="U95" s="587">
        <v>0.22761999999999999</v>
      </c>
      <c r="V95" s="587">
        <v>9.5240000000000005E-2</v>
      </c>
      <c r="W95" s="583">
        <v>0</v>
      </c>
      <c r="X95" s="583">
        <v>0</v>
      </c>
      <c r="Y95" s="583">
        <v>0</v>
      </c>
      <c r="Z95" s="583">
        <v>0</v>
      </c>
      <c r="AA95" s="583">
        <v>0</v>
      </c>
      <c r="AB95" s="583">
        <v>0</v>
      </c>
      <c r="AC95" s="584">
        <f>SUM(C95:AB95)</f>
        <v>8.6828599999999998</v>
      </c>
      <c r="AD95" s="1033">
        <f>IF(ISERROR((C95/D95-1)*100),"n/a",(C95/D95-1)*100)</f>
        <v>4.2553191489361764</v>
      </c>
      <c r="AE95" s="1033">
        <f>IF(ISERROR((D95/E95-1)*100),"n/a",(D95/E95-1)*100)</f>
        <v>2.1739130434782483</v>
      </c>
      <c r="AF95" s="1033">
        <f>IF(ISERROR((E95/F95-1)*100),"n/a",(E95/F95-1)*100)</f>
        <v>14.999999999999991</v>
      </c>
      <c r="AG95" s="1033">
        <f>IF(ISERROR((F95/G95-1)*100),"n/a",(F95/G95-1)*100)</f>
        <v>25.984251968503933</v>
      </c>
      <c r="AH95" s="1033">
        <f>IF(ISERROR((G95/H95-1)*100),"n/a",(G95/H95-1)*100)</f>
        <v>13.392857142857139</v>
      </c>
      <c r="AI95" s="1033">
        <f>IF(ISERROR((H95/I95-1)*100),"n/a",(H95/I95-1)*100)</f>
        <v>9.8039215686274606</v>
      </c>
      <c r="AJ95" s="1033">
        <f>IF(ISERROR((I95/J95-1)*100),"n/a",(I95/J95-1)*100)</f>
        <v>13.33333333333333</v>
      </c>
      <c r="AK95" s="1033">
        <f>IF(ISERROR((J95/K95-1)*100),"n/a",(J95/K95-1)*100)</f>
        <v>12.5</v>
      </c>
      <c r="AL95" s="1033">
        <f>IF(ISERROR((K95/L95-1)*100),"n/a",(K95/L95-1)*100)</f>
        <v>9.5890410958904262</v>
      </c>
      <c r="AM95" s="1033">
        <f>IF(ISERROR((L95/N95-1)*100),"n/a",(L95/N95-1)*100)</f>
        <v>4.2857142857142927</v>
      </c>
      <c r="AN95" s="1033">
        <f>IF(ISERROR((N95/O95-1)*100),"n/a",(N95/O95-1)*100)</f>
        <v>7.6923076923076872</v>
      </c>
      <c r="AO95" s="1033">
        <f>IF(ISERROR((O95/Q95-1)*100),"n/a",(O95/Q95-1)*100)</f>
        <v>6.5573770491803351</v>
      </c>
      <c r="AP95" s="1033">
        <f>IF(ISERROR((Q95/R95-1)*100),"n/a",(Q95/R95-1)*100)</f>
        <v>7.0175438596491224</v>
      </c>
      <c r="AQ95" s="1033">
        <f>IF(ISERROR((R95/S95-1)*100),"n/a",(R95/S95-1)*100)</f>
        <v>1.7857142857142572</v>
      </c>
      <c r="AR95" s="1033">
        <f>IF(ISERROR((S95/T95-1)*100),"n/a",(S95/T95-1)*100)</f>
        <v>9.8039215686274606</v>
      </c>
      <c r="AS95" s="1033">
        <f>IF(ISERROR((T95/U95-1)*100),"n/a",(T95/U95-1)*100)</f>
        <v>12.028819963096392</v>
      </c>
      <c r="AT95" s="1033">
        <f>IF(ISERROR((U95/V95-1)*100),"n/a",(U95/V95-1)*100)</f>
        <v>138.99622007559844</v>
      </c>
      <c r="AU95" s="1033" t="str">
        <f>IF(ISERROR((V95/W95-1)*100),"n/a",(V95/W95-1)*100)</f>
        <v>n/a</v>
      </c>
      <c r="AV95" s="1033" t="str">
        <f>IF(ISERROR((W95/X95-1)*100),"n/a",(W95/X95-1)*100)</f>
        <v>n/a</v>
      </c>
      <c r="AW95" s="1033" t="str">
        <f>IF(ISERROR((X95/Y95-1)*100),"n/a",(X95/Y95-1)*100)</f>
        <v>n/a</v>
      </c>
      <c r="AX95" s="1033" t="str">
        <f>IF(ISERROR((Y95/Z95-1)*100),"n/a",(Y95/Z95-1)*100)</f>
        <v>n/a</v>
      </c>
      <c r="AY95" s="1033" t="str">
        <f>IF(ISERROR((Z95/AA95-1)*100),"n/a",(Z95/AA95-1)*100)</f>
        <v>n/a</v>
      </c>
      <c r="AZ95" s="1033" t="str">
        <f>IF(ISERROR((AA95/AB95-1)*100),"n/a",(AA95/AB95-1)*100)</f>
        <v>n/a</v>
      </c>
      <c r="BA95" s="1033">
        <f>AVERAGE(AD95:AZ95)</f>
        <v>17.305897416559688</v>
      </c>
      <c r="BB95" s="1033">
        <f>STDEV(AD95:AZ95)</f>
        <v>31.885351205492338</v>
      </c>
    </row>
    <row r="96" spans="1:54" ht="11.25" customHeight="1" x14ac:dyDescent="0.2">
      <c r="A96" s="461" t="s">
        <v>978</v>
      </c>
      <c r="B96" s="817" t="s">
        <v>979</v>
      </c>
      <c r="C96" s="581">
        <v>2.16</v>
      </c>
      <c r="D96" s="581">
        <v>1.96</v>
      </c>
      <c r="E96" s="581">
        <v>1.8</v>
      </c>
      <c r="F96" s="581">
        <v>1.64</v>
      </c>
      <c r="G96" s="460">
        <v>1.6</v>
      </c>
      <c r="H96" s="460">
        <v>1.56</v>
      </c>
      <c r="I96" s="581">
        <v>1.52</v>
      </c>
      <c r="J96" s="581">
        <v>1.48</v>
      </c>
      <c r="K96" s="581">
        <v>1.45</v>
      </c>
      <c r="L96" s="581">
        <v>1.4</v>
      </c>
      <c r="M96" s="884"/>
      <c r="N96" s="581">
        <v>1.36</v>
      </c>
      <c r="O96" s="459">
        <v>1.32</v>
      </c>
      <c r="P96" s="884"/>
      <c r="Q96" s="586">
        <v>1.28</v>
      </c>
      <c r="R96" s="583">
        <v>1.24</v>
      </c>
      <c r="S96" s="587">
        <v>1.24</v>
      </c>
      <c r="T96" s="583">
        <v>1.1200000000000001</v>
      </c>
      <c r="U96" s="583">
        <v>1.1200000000000001</v>
      </c>
      <c r="V96" s="583">
        <v>1.1200000000000001</v>
      </c>
      <c r="W96" s="583">
        <v>1.1200000000000001</v>
      </c>
      <c r="X96" s="583">
        <v>1.1200000000000001</v>
      </c>
      <c r="Y96" s="587">
        <v>1.1200000000000001</v>
      </c>
      <c r="Z96" s="587">
        <v>1.0602199999999999</v>
      </c>
      <c r="AA96" s="587">
        <v>0.93276000000000003</v>
      </c>
      <c r="AB96" s="587">
        <v>0.81852000000000003</v>
      </c>
      <c r="AC96" s="584">
        <f>SUM(C96:AB96)</f>
        <v>32.541500000000006</v>
      </c>
      <c r="AD96" s="1033">
        <f>IF(ISERROR((C96/D96-1)*100),"n/a",(C96/D96-1)*100)</f>
        <v>10.204081632653072</v>
      </c>
      <c r="AE96" s="1033">
        <f>IF(ISERROR((D96/E96-1)*100),"n/a",(D96/E96-1)*100)</f>
        <v>8.8888888888888786</v>
      </c>
      <c r="AF96" s="1033">
        <f>IF(ISERROR((E96/F96-1)*100),"n/a",(E96/F96-1)*100)</f>
        <v>9.7560975609756184</v>
      </c>
      <c r="AG96" s="1033">
        <f>IF(ISERROR((F96/G96-1)*100),"n/a",(F96/G96-1)*100)</f>
        <v>2.4999999999999911</v>
      </c>
      <c r="AH96" s="1033">
        <f>IF(ISERROR((G96/H96-1)*100),"n/a",(G96/H96-1)*100)</f>
        <v>2.5641025641025772</v>
      </c>
      <c r="AI96" s="1033">
        <f>IF(ISERROR((H96/I96-1)*100),"n/a",(H96/I96-1)*100)</f>
        <v>2.6315789473684292</v>
      </c>
      <c r="AJ96" s="1033">
        <f>IF(ISERROR((I96/J96-1)*100),"n/a",(I96/J96-1)*100)</f>
        <v>2.7027027027026973</v>
      </c>
      <c r="AK96" s="1033">
        <f>IF(ISERROR((J96/K96-1)*100),"n/a",(J96/K96-1)*100)</f>
        <v>2.0689655172413834</v>
      </c>
      <c r="AL96" s="1033">
        <f>IF(ISERROR((K96/L96-1)*100),"n/a",(K96/L96-1)*100)</f>
        <v>3.5714285714285809</v>
      </c>
      <c r="AM96" s="1033">
        <f>IF(ISERROR((L96/N96-1)*100),"n/a",(L96/N96-1)*100)</f>
        <v>2.9411764705882248</v>
      </c>
      <c r="AN96" s="1033">
        <f>IF(ISERROR((N96/O96-1)*100),"n/a",(N96/O96-1)*100)</f>
        <v>3.0303030303030276</v>
      </c>
      <c r="AO96" s="1033">
        <f>IF(ISERROR((O96/Q96-1)*100),"n/a",(O96/Q96-1)*100)</f>
        <v>3.125</v>
      </c>
      <c r="AP96" s="1033">
        <f>IF(ISERROR((Q96/R96-1)*100),"n/a",(Q96/R96-1)*100)</f>
        <v>3.2258064516129004</v>
      </c>
      <c r="AQ96" s="1033">
        <f>IF(ISERROR((R96/S96-1)*100),"n/a",(R96/S96-1)*100)</f>
        <v>0</v>
      </c>
      <c r="AR96" s="1033">
        <f>IF(ISERROR((S96/T96-1)*100),"n/a",(S96/T96-1)*100)</f>
        <v>10.714285714285698</v>
      </c>
      <c r="AS96" s="1033">
        <f>IF(ISERROR((T96/U96-1)*100),"n/a",(T96/U96-1)*100)</f>
        <v>0</v>
      </c>
      <c r="AT96" s="1033">
        <f>IF(ISERROR((U96/V96-1)*100),"n/a",(U96/V96-1)*100)</f>
        <v>0</v>
      </c>
      <c r="AU96" s="1033">
        <f>IF(ISERROR((V96/W96-1)*100),"n/a",(V96/W96-1)*100)</f>
        <v>0</v>
      </c>
      <c r="AV96" s="1033">
        <f>IF(ISERROR((W96/X96-1)*100),"n/a",(W96/X96-1)*100)</f>
        <v>0</v>
      </c>
      <c r="AW96" s="1033">
        <f>IF(ISERROR((X96/Y96-1)*100),"n/a",(X96/Y96-1)*100)</f>
        <v>0</v>
      </c>
      <c r="AX96" s="1033">
        <f>IF(ISERROR((Y96/Z96-1)*100),"n/a",(Y96/Z96-1)*100)</f>
        <v>5.6384523966723998</v>
      </c>
      <c r="AY96" s="1033">
        <f>IF(ISERROR((Z96/AA96-1)*100),"n/a",(Z96/AA96-1)*100)</f>
        <v>13.664822676787169</v>
      </c>
      <c r="AZ96" s="1033">
        <f>IF(ISERROR((AA96/AB96-1)*100),"n/a",(AA96/AB96-1)*100)</f>
        <v>13.956897815569569</v>
      </c>
      <c r="BA96" s="1033">
        <f>AVERAGE(AD96:AZ96)</f>
        <v>4.3993300409208782</v>
      </c>
      <c r="BB96" s="1033">
        <f>STDEV(AD96:AZ96)</f>
        <v>4.489269811016924</v>
      </c>
    </row>
    <row r="97" spans="1:54" ht="11.25" customHeight="1" x14ac:dyDescent="0.2">
      <c r="A97" s="540" t="s">
        <v>5269</v>
      </c>
      <c r="B97" s="817" t="s">
        <v>1898</v>
      </c>
      <c r="C97" s="581">
        <v>3.1354000000000002</v>
      </c>
      <c r="D97" s="581">
        <v>2.8706</v>
      </c>
      <c r="E97" s="581">
        <v>2.6733000000000002</v>
      </c>
      <c r="F97" s="581">
        <v>2.6185999999999998</v>
      </c>
      <c r="G97" s="460">
        <v>2.5533000000000001</v>
      </c>
      <c r="H97" s="584">
        <v>2.3351000000000002</v>
      </c>
      <c r="I97" s="498">
        <v>2.1735999999999995</v>
      </c>
      <c r="J97" s="498">
        <v>2.1745999999999999</v>
      </c>
      <c r="K97" s="581">
        <v>2.3477999999999999</v>
      </c>
      <c r="L97" s="581">
        <v>2.3357999999999999</v>
      </c>
      <c r="M97" s="460"/>
      <c r="N97" s="581">
        <v>2.1785000000000001</v>
      </c>
      <c r="O97" s="459">
        <v>2.0728</v>
      </c>
      <c r="P97" s="460"/>
      <c r="Q97" s="585">
        <v>1.9174</v>
      </c>
      <c r="R97" s="489">
        <v>1.96</v>
      </c>
      <c r="S97" s="587">
        <v>1.92</v>
      </c>
      <c r="T97" s="587">
        <v>1.74</v>
      </c>
      <c r="U97" s="587">
        <v>1.5</v>
      </c>
      <c r="V97" s="499">
        <v>1.32</v>
      </c>
      <c r="W97" s="499">
        <v>1.4</v>
      </c>
      <c r="X97" s="587">
        <v>1.6800000000000002</v>
      </c>
      <c r="Y97" s="587">
        <v>1.45</v>
      </c>
      <c r="Z97" s="587">
        <v>1.24</v>
      </c>
      <c r="AA97" s="587">
        <v>1</v>
      </c>
      <c r="AB97" s="587">
        <v>0.86999999999999988</v>
      </c>
      <c r="AC97" s="584">
        <f>SUM(C97:AB97)</f>
        <v>47.466800000000006</v>
      </c>
      <c r="AD97" s="1033">
        <f>IF(ISERROR((C97/D97-1)*100),"n/a",(C97/D97-1)*100)</f>
        <v>9.2245523583919677</v>
      </c>
      <c r="AE97" s="1033">
        <f>IF(ISERROR((D97/E97-1)*100),"n/a",(D97/E97-1)*100)</f>
        <v>7.3803912766992052</v>
      </c>
      <c r="AF97" s="1033">
        <f>IF(ISERROR((E97/F97-1)*100),"n/a",(E97/F97-1)*100)</f>
        <v>2.0889024669670908</v>
      </c>
      <c r="AG97" s="1033">
        <f>IF(ISERROR((F97/G97-1)*100),"n/a",(F97/G97-1)*100)</f>
        <v>2.5574746406610949</v>
      </c>
      <c r="AH97" s="1033">
        <f>IF(ISERROR((G97/H97-1)*100),"n/a",(G97/H97-1)*100)</f>
        <v>9.3443535608753301</v>
      </c>
      <c r="AI97" s="1033">
        <f>IF(ISERROR((H97/I97-1)*100),"n/a",(H97/I97-1)*100)</f>
        <v>7.4300699300699602</v>
      </c>
      <c r="AJ97" s="1033">
        <f>IF(ISERROR((I97/J97-1)*100),"n/a",(I97/J97-1)*100)</f>
        <v>-4.5985468591935863E-2</v>
      </c>
      <c r="AK97" s="1033">
        <f>IF(ISERROR((J97/K97-1)*100),"n/a",(J97/K97-1)*100)</f>
        <v>-7.3771190050259783</v>
      </c>
      <c r="AL97" s="1033">
        <f>IF(ISERROR((K97/L97-1)*100),"n/a",(K97/L97-1)*100)</f>
        <v>0.51374261494991913</v>
      </c>
      <c r="AM97" s="1033">
        <f>IF(ISERROR((L97/N97-1)*100),"n/a",(L97/N97-1)*100)</f>
        <v>7.2205646086756836</v>
      </c>
      <c r="AN97" s="1033">
        <f>IF(ISERROR((N97/O97-1)*100),"n/a",(N97/O97-1)*100)</f>
        <v>5.0993824778078123</v>
      </c>
      <c r="AO97" s="1033">
        <f>IF(ISERROR((O97/Q97-1)*100),"n/a",(O97/Q97-1)*100)</f>
        <v>8.1047251486387815</v>
      </c>
      <c r="AP97" s="1033">
        <f>IF(ISERROR((Q97/R97-1)*100),"n/a",(Q97/R97-1)*100)</f>
        <v>-2.1734693877551003</v>
      </c>
      <c r="AQ97" s="1033">
        <f>IF(ISERROR((R97/S97-1)*100),"n/a",(R97/S97-1)*100)</f>
        <v>2.0833333333333259</v>
      </c>
      <c r="AR97" s="1033">
        <f>IF(ISERROR((S97/T97-1)*100),"n/a",(S97/T97-1)*100)</f>
        <v>10.344827586206895</v>
      </c>
      <c r="AS97" s="1033">
        <f>IF(ISERROR((T97/U97-1)*100),"n/a",(T97/U97-1)*100)</f>
        <v>15.999999999999993</v>
      </c>
      <c r="AT97" s="1033">
        <f>IF(ISERROR((U97/V97-1)*100),"n/a",(U97/V97-1)*100)</f>
        <v>13.636363636363624</v>
      </c>
      <c r="AU97" s="1033">
        <f>IF(ISERROR((V97/W97-1)*100),"n/a",(V97/W97-1)*100)</f>
        <v>-5.7142857142857046</v>
      </c>
      <c r="AV97" s="1033">
        <f>IF(ISERROR((W97/X97-1)*100),"n/a",(W97/X97-1)*100)</f>
        <v>-16.666666666666686</v>
      </c>
      <c r="AW97" s="1033">
        <f>IF(ISERROR((X97/Y97-1)*100),"n/a",(X97/Y97-1)*100)</f>
        <v>15.862068965517251</v>
      </c>
      <c r="AX97" s="1033">
        <f>IF(ISERROR((Y97/Z97-1)*100),"n/a",(Y97/Z97-1)*100)</f>
        <v>16.935483870967751</v>
      </c>
      <c r="AY97" s="1033">
        <f>IF(ISERROR((Z97/AA97-1)*100),"n/a",(Z97/AA97-1)*100)</f>
        <v>24</v>
      </c>
      <c r="AZ97" s="1033">
        <f>IF(ISERROR((AA97/AB97-1)*100),"n/a",(AA97/AB97-1)*100)</f>
        <v>14.942528735632198</v>
      </c>
      <c r="BA97" s="1033">
        <f>AVERAGE(AD97:AZ97)</f>
        <v>6.1213582160622826</v>
      </c>
      <c r="BB97" s="1033">
        <f>STDEV(AD97:AZ97)</f>
        <v>9.1349148632451094</v>
      </c>
    </row>
    <row r="98" spans="1:54" ht="11.25" customHeight="1" x14ac:dyDescent="0.2">
      <c r="A98" s="540" t="s">
        <v>4609</v>
      </c>
      <c r="B98" s="817" t="s">
        <v>1895</v>
      </c>
      <c r="C98" s="581">
        <v>2.8</v>
      </c>
      <c r="D98" s="581">
        <v>2.74</v>
      </c>
      <c r="E98" s="581">
        <v>2.68</v>
      </c>
      <c r="F98" s="581">
        <v>2.5900000000000003</v>
      </c>
      <c r="G98" s="460">
        <v>2.34</v>
      </c>
      <c r="H98" s="584">
        <v>2.04</v>
      </c>
      <c r="I98" s="581">
        <v>1.89</v>
      </c>
      <c r="J98" s="498">
        <v>1.8</v>
      </c>
      <c r="K98" s="498">
        <v>1.8</v>
      </c>
      <c r="L98" s="498">
        <v>1.8</v>
      </c>
      <c r="M98" s="483"/>
      <c r="N98" s="498">
        <v>1.8</v>
      </c>
      <c r="O98" s="498">
        <v>1.8</v>
      </c>
      <c r="P98" s="460"/>
      <c r="Q98" s="585">
        <v>1.8</v>
      </c>
      <c r="R98" s="489">
        <v>1.8</v>
      </c>
      <c r="S98" s="587">
        <v>1.77</v>
      </c>
      <c r="T98" s="587">
        <v>1.67</v>
      </c>
      <c r="U98" s="587">
        <v>1.52</v>
      </c>
      <c r="V98" s="587">
        <v>1.36</v>
      </c>
      <c r="W98" s="587">
        <v>1.23</v>
      </c>
      <c r="X98" s="587">
        <v>0.86999999999999988</v>
      </c>
      <c r="Y98" s="587">
        <v>0.73</v>
      </c>
      <c r="Z98" s="587">
        <v>0.72</v>
      </c>
      <c r="AA98" s="587">
        <v>0.71000000000000008</v>
      </c>
      <c r="AB98" s="587">
        <v>0.68</v>
      </c>
      <c r="AC98" s="584">
        <f>SUM(C98:AB98)</f>
        <v>40.94</v>
      </c>
      <c r="AD98" s="1033">
        <f>IF(ISERROR((C98/D98-1)*100),"n/a",(C98/D98-1)*100)</f>
        <v>2.1897810218977964</v>
      </c>
      <c r="AE98" s="1033">
        <f>IF(ISERROR((D98/E98-1)*100),"n/a",(D98/E98-1)*100)</f>
        <v>2.2388059701492491</v>
      </c>
      <c r="AF98" s="1033">
        <f>IF(ISERROR((E98/F98-1)*100),"n/a",(E98/F98-1)*100)</f>
        <v>3.474903474903468</v>
      </c>
      <c r="AG98" s="1033">
        <f>IF(ISERROR((F98/G98-1)*100),"n/a",(F98/G98-1)*100)</f>
        <v>10.683760683760713</v>
      </c>
      <c r="AH98" s="1033">
        <f>IF(ISERROR((G98/H98-1)*100),"n/a",(G98/H98-1)*100)</f>
        <v>14.705882352941169</v>
      </c>
      <c r="AI98" s="1033">
        <f>IF(ISERROR((H98/I98-1)*100),"n/a",(H98/I98-1)*100)</f>
        <v>7.9365079365079527</v>
      </c>
      <c r="AJ98" s="1033">
        <f>IF(ISERROR((I98/J98-1)*100),"n/a",(I98/J98-1)*100)</f>
        <v>4.9999999999999822</v>
      </c>
      <c r="AK98" s="1033">
        <f>IF(ISERROR((J98/K98-1)*100),"n/a",(J98/K98-1)*100)</f>
        <v>0</v>
      </c>
      <c r="AL98" s="1033">
        <f>IF(ISERROR((K98/L98-1)*100),"n/a",(K98/L98-1)*100)</f>
        <v>0</v>
      </c>
      <c r="AM98" s="1033">
        <f>IF(ISERROR((L98/N98-1)*100),"n/a",(L98/N98-1)*100)</f>
        <v>0</v>
      </c>
      <c r="AN98" s="1033">
        <f>IF(ISERROR((N98/O98-1)*100),"n/a",(N98/O98-1)*100)</f>
        <v>0</v>
      </c>
      <c r="AO98" s="1033">
        <f>IF(ISERROR((O98/Q98-1)*100),"n/a",(O98/Q98-1)*100)</f>
        <v>0</v>
      </c>
      <c r="AP98" s="1033">
        <f>IF(ISERROR((Q98/R98-1)*100),"n/a",(Q98/R98-1)*100)</f>
        <v>0</v>
      </c>
      <c r="AQ98" s="1033">
        <f>IF(ISERROR((R98/S98-1)*100),"n/a",(R98/S98-1)*100)</f>
        <v>1.6949152542372836</v>
      </c>
      <c r="AR98" s="1033">
        <f>IF(ISERROR((S98/T98-1)*100),"n/a",(S98/T98-1)*100)</f>
        <v>5.9880239520958112</v>
      </c>
      <c r="AS98" s="1033">
        <f>IF(ISERROR((T98/U98-1)*100),"n/a",(T98/U98-1)*100)</f>
        <v>9.8684210526315717</v>
      </c>
      <c r="AT98" s="1033">
        <f>IF(ISERROR((U98/V98-1)*100),"n/a",(U98/V98-1)*100)</f>
        <v>11.764705882352944</v>
      </c>
      <c r="AU98" s="1033">
        <f>IF(ISERROR((V98/W98-1)*100),"n/a",(V98/W98-1)*100)</f>
        <v>10.569105691056912</v>
      </c>
      <c r="AV98" s="1033">
        <f>IF(ISERROR((W98/X98-1)*100),"n/a",(W98/X98-1)*100)</f>
        <v>41.379310344827601</v>
      </c>
      <c r="AW98" s="1033">
        <f>IF(ISERROR((X98/Y98-1)*100),"n/a",(X98/Y98-1)*100)</f>
        <v>19.17808219178081</v>
      </c>
      <c r="AX98" s="1033">
        <f>IF(ISERROR((Y98/Z98-1)*100),"n/a",(Y98/Z98-1)*100)</f>
        <v>1.388888888888884</v>
      </c>
      <c r="AY98" s="1033">
        <f>IF(ISERROR((Z98/AA98-1)*100),"n/a",(Z98/AA98-1)*100)</f>
        <v>1.408450704225328</v>
      </c>
      <c r="AZ98" s="1033">
        <f>IF(ISERROR((AA98/AB98-1)*100),"n/a",(AA98/AB98-1)*100)</f>
        <v>4.4117647058823595</v>
      </c>
      <c r="BA98" s="1033">
        <f>AVERAGE(AD98:AZ98)</f>
        <v>6.6904917438321645</v>
      </c>
      <c r="BB98" s="1033">
        <f>STDEV(AD98:AZ98)</f>
        <v>9.2941486131891367</v>
      </c>
    </row>
    <row r="99" spans="1:54" ht="11.25" customHeight="1" x14ac:dyDescent="0.2">
      <c r="A99" s="818" t="s">
        <v>458</v>
      </c>
      <c r="B99" s="817" t="s">
        <v>459</v>
      </c>
      <c r="C99" s="581">
        <v>2.13</v>
      </c>
      <c r="D99" s="581">
        <v>2.09</v>
      </c>
      <c r="E99" s="581">
        <v>2.0499999999999998</v>
      </c>
      <c r="F99" s="581">
        <v>2.0099999999999998</v>
      </c>
      <c r="G99" s="460">
        <v>1.9</v>
      </c>
      <c r="H99" s="584">
        <v>1.77</v>
      </c>
      <c r="I99" s="581">
        <v>1.73</v>
      </c>
      <c r="J99" s="581">
        <v>1.69</v>
      </c>
      <c r="K99" s="581">
        <v>1.62</v>
      </c>
      <c r="L99" s="581">
        <v>1.54</v>
      </c>
      <c r="M99" s="884"/>
      <c r="N99" s="581">
        <v>1.47</v>
      </c>
      <c r="O99" s="459">
        <v>1.1299999999999999</v>
      </c>
      <c r="P99" s="884"/>
      <c r="Q99" s="586">
        <v>0.99</v>
      </c>
      <c r="R99" s="587">
        <v>0.94499999999999995</v>
      </c>
      <c r="S99" s="587">
        <v>0.875</v>
      </c>
      <c r="T99" s="587">
        <v>0.75</v>
      </c>
      <c r="U99" s="587">
        <v>0.55000000000000004</v>
      </c>
      <c r="V99" s="587">
        <v>0.3</v>
      </c>
      <c r="W99" s="583">
        <v>0</v>
      </c>
      <c r="X99" s="583">
        <v>0</v>
      </c>
      <c r="Y99" s="583">
        <v>0</v>
      </c>
      <c r="Z99" s="583">
        <v>0</v>
      </c>
      <c r="AA99" s="583">
        <v>0</v>
      </c>
      <c r="AB99" s="583">
        <v>0</v>
      </c>
      <c r="AC99" s="584">
        <f>SUM(C99:AB99)</f>
        <v>25.539999999999996</v>
      </c>
      <c r="AD99" s="1033">
        <f>IF(ISERROR((C99/D99-1)*100),"n/a",(C99/D99-1)*100)</f>
        <v>1.9138755980861344</v>
      </c>
      <c r="AE99" s="1033">
        <f>IF(ISERROR((D99/E99-1)*100),"n/a",(D99/E99-1)*100)</f>
        <v>1.9512195121951237</v>
      </c>
      <c r="AF99" s="1033">
        <f>IF(ISERROR((E99/F99-1)*100),"n/a",(E99/F99-1)*100)</f>
        <v>1.990049751243772</v>
      </c>
      <c r="AG99" s="1033">
        <f>IF(ISERROR((F99/G99-1)*100),"n/a",(F99/G99-1)*100)</f>
        <v>5.7894736842105221</v>
      </c>
      <c r="AH99" s="1033">
        <f>IF(ISERROR((G99/H99-1)*100),"n/a",(G99/H99-1)*100)</f>
        <v>7.3446327683615698</v>
      </c>
      <c r="AI99" s="1033">
        <f>IF(ISERROR((H99/I99-1)*100),"n/a",(H99/I99-1)*100)</f>
        <v>2.3121387283236983</v>
      </c>
      <c r="AJ99" s="1033">
        <f>IF(ISERROR((I99/J99-1)*100),"n/a",(I99/J99-1)*100)</f>
        <v>2.3668639053254559</v>
      </c>
      <c r="AK99" s="1033">
        <f>IF(ISERROR((J99/K99-1)*100),"n/a",(J99/K99-1)*100)</f>
        <v>4.3209876543209846</v>
      </c>
      <c r="AL99" s="1033">
        <f>IF(ISERROR((K99/L99-1)*100),"n/a",(K99/L99-1)*100)</f>
        <v>5.1948051948051965</v>
      </c>
      <c r="AM99" s="1033">
        <f>IF(ISERROR((L99/N99-1)*100),"n/a",(L99/N99-1)*100)</f>
        <v>4.7619047619047672</v>
      </c>
      <c r="AN99" s="1033">
        <f>IF(ISERROR((N99/O99-1)*100),"n/a",(N99/O99-1)*100)</f>
        <v>30.088495575221241</v>
      </c>
      <c r="AO99" s="1033">
        <f>IF(ISERROR((O99/Q99-1)*100),"n/a",(O99/Q99-1)*100)</f>
        <v>14.141414141414121</v>
      </c>
      <c r="AP99" s="1033">
        <f>IF(ISERROR((Q99/R99-1)*100),"n/a",(Q99/R99-1)*100)</f>
        <v>4.7619047619047672</v>
      </c>
      <c r="AQ99" s="1033">
        <f>IF(ISERROR((R99/S99-1)*100),"n/a",(R99/S99-1)*100)</f>
        <v>7.9999999999999849</v>
      </c>
      <c r="AR99" s="1033">
        <f>IF(ISERROR((S99/T99-1)*100),"n/a",(S99/T99-1)*100)</f>
        <v>16.666666666666675</v>
      </c>
      <c r="AS99" s="1033">
        <f>IF(ISERROR((T99/U99-1)*100),"n/a",(T99/U99-1)*100)</f>
        <v>36.363636363636353</v>
      </c>
      <c r="AT99" s="1033">
        <f>IF(ISERROR((U99/V99-1)*100),"n/a",(U99/V99-1)*100)</f>
        <v>83.333333333333343</v>
      </c>
      <c r="AU99" s="1033" t="str">
        <f>IF(ISERROR((V99/W99-1)*100),"n/a",(V99/W99-1)*100)</f>
        <v>n/a</v>
      </c>
      <c r="AV99" s="1033" t="str">
        <f>IF(ISERROR((W99/X99-1)*100),"n/a",(W99/X99-1)*100)</f>
        <v>n/a</v>
      </c>
      <c r="AW99" s="1033" t="str">
        <f>IF(ISERROR((X99/Y99-1)*100),"n/a",(X99/Y99-1)*100)</f>
        <v>n/a</v>
      </c>
      <c r="AX99" s="1033" t="str">
        <f>IF(ISERROR((Y99/Z99-1)*100),"n/a",(Y99/Z99-1)*100)</f>
        <v>n/a</v>
      </c>
      <c r="AY99" s="1033" t="str">
        <f>IF(ISERROR((Z99/AA99-1)*100),"n/a",(Z99/AA99-1)*100)</f>
        <v>n/a</v>
      </c>
      <c r="AZ99" s="1033" t="str">
        <f>IF(ISERROR((AA99/AB99-1)*100),"n/a",(AA99/AB99-1)*100)</f>
        <v>n/a</v>
      </c>
      <c r="BA99" s="1033">
        <f>AVERAGE(AD99:AZ99)</f>
        <v>13.605964847114924</v>
      </c>
      <c r="BB99" s="1033">
        <f>STDEV(AD99:AZ99)</f>
        <v>20.566360933095574</v>
      </c>
    </row>
    <row r="100" spans="1:54" ht="11.25" customHeight="1" x14ac:dyDescent="0.2">
      <c r="A100" s="448" t="s">
        <v>952</v>
      </c>
      <c r="B100" s="817" t="s">
        <v>953</v>
      </c>
      <c r="C100" s="581">
        <v>0.74</v>
      </c>
      <c r="D100" s="581">
        <v>0.65454545454545443</v>
      </c>
      <c r="E100" s="581">
        <v>0.63636363636363635</v>
      </c>
      <c r="F100" s="581">
        <v>0.5818181818181819</v>
      </c>
      <c r="G100" s="460">
        <v>0.54545454545454541</v>
      </c>
      <c r="H100" s="460">
        <v>0.50909090909090915</v>
      </c>
      <c r="I100" s="581">
        <v>0.43636363636363634</v>
      </c>
      <c r="J100" s="581">
        <v>0.36363636363636365</v>
      </c>
      <c r="K100" s="581">
        <v>0.18181818181818182</v>
      </c>
      <c r="L100" s="581">
        <v>3.6363636363636369E-2</v>
      </c>
      <c r="M100" s="884">
        <v>0</v>
      </c>
      <c r="N100" s="463">
        <v>0</v>
      </c>
      <c r="O100" s="459">
        <v>3.6363636363636369E-2</v>
      </c>
      <c r="P100" s="884">
        <v>0</v>
      </c>
      <c r="Q100" s="464">
        <v>0</v>
      </c>
      <c r="R100" s="583">
        <v>0</v>
      </c>
      <c r="S100" s="583">
        <v>0</v>
      </c>
      <c r="T100" s="583">
        <v>0</v>
      </c>
      <c r="U100" s="583">
        <v>0</v>
      </c>
      <c r="V100" s="583">
        <v>0</v>
      </c>
      <c r="W100" s="583">
        <v>0</v>
      </c>
      <c r="X100" s="583">
        <v>0</v>
      </c>
      <c r="Y100" s="583">
        <v>0</v>
      </c>
      <c r="Z100" s="583">
        <v>0</v>
      </c>
      <c r="AA100" s="583">
        <v>0</v>
      </c>
      <c r="AB100" s="583">
        <v>0</v>
      </c>
      <c r="AC100" s="584">
        <f>SUM(C100:AB100)</f>
        <v>4.7218181818181808</v>
      </c>
      <c r="AD100" s="1033">
        <f>IF(ISERROR((C100/D100-1)*100),"n/a",(C100/D100-1)*100)</f>
        <v>13.055555555555575</v>
      </c>
      <c r="AE100" s="1033">
        <f>IF(ISERROR((D100/E100-1)*100),"n/a",(D100/E100-1)*100)</f>
        <v>2.857142857142847</v>
      </c>
      <c r="AF100" s="1033">
        <f>IF(ISERROR((E100/F100-1)*100),"n/a",(E100/F100-1)*100)</f>
        <v>9.3749999999999787</v>
      </c>
      <c r="AG100" s="1033">
        <f>IF(ISERROR((F100/G100-1)*100),"n/a",(F100/G100-1)*100)</f>
        <v>6.6666666666666874</v>
      </c>
      <c r="AH100" s="1033">
        <f>IF(ISERROR((G100/H100-1)*100),"n/a",(G100/H100-1)*100)</f>
        <v>7.1428571428571175</v>
      </c>
      <c r="AI100" s="1033">
        <f>IF(ISERROR((H100/I100-1)*100),"n/a",(H100/I100-1)*100)</f>
        <v>16.666666666666696</v>
      </c>
      <c r="AJ100" s="1033">
        <f>IF(ISERROR((I100/J100-1)*100),"n/a",(I100/J100-1)*100)</f>
        <v>19.999999999999996</v>
      </c>
      <c r="AK100" s="1033">
        <f>IF(ISERROR((J100/K100-1)*100),"n/a",(J100/K100-1)*100)</f>
        <v>100</v>
      </c>
      <c r="AL100" s="1033">
        <f>IF(ISERROR((K100/L100-1)*100),"n/a",(K100/L100-1)*100)</f>
        <v>399.99999999999989</v>
      </c>
      <c r="AM100" s="1033" t="str">
        <f>IF(ISERROR((L100/N100-1)*100),"n/a",(L100/N100-1)*100)</f>
        <v>n/a</v>
      </c>
      <c r="AN100" s="1033">
        <f>IF(ISERROR((N100/O100-1)*100),"n/a",(N100/O100-1)*100)</f>
        <v>-100</v>
      </c>
      <c r="AO100" s="1033" t="str">
        <f>IF(ISERROR((O100/Q100-1)*100),"n/a",(O100/Q100-1)*100)</f>
        <v>n/a</v>
      </c>
      <c r="AP100" s="1033" t="str">
        <f>IF(ISERROR((Q100/R100-1)*100),"n/a",(Q100/R100-1)*100)</f>
        <v>n/a</v>
      </c>
      <c r="AQ100" s="1033" t="str">
        <f>IF(ISERROR((R100/S100-1)*100),"n/a",(R100/S100-1)*100)</f>
        <v>n/a</v>
      </c>
      <c r="AR100" s="1033" t="str">
        <f>IF(ISERROR((S100/T100-1)*100),"n/a",(S100/T100-1)*100)</f>
        <v>n/a</v>
      </c>
      <c r="AS100" s="1033" t="str">
        <f>IF(ISERROR((T100/U100-1)*100),"n/a",(T100/U100-1)*100)</f>
        <v>n/a</v>
      </c>
      <c r="AT100" s="1033" t="str">
        <f>IF(ISERROR((U100/V100-1)*100),"n/a",(U100/V100-1)*100)</f>
        <v>n/a</v>
      </c>
      <c r="AU100" s="1033" t="str">
        <f>IF(ISERROR((V100/W100-1)*100),"n/a",(V100/W100-1)*100)</f>
        <v>n/a</v>
      </c>
      <c r="AV100" s="1033" t="str">
        <f>IF(ISERROR((W100/X100-1)*100),"n/a",(W100/X100-1)*100)</f>
        <v>n/a</v>
      </c>
      <c r="AW100" s="1033" t="str">
        <f>IF(ISERROR((X100/Y100-1)*100),"n/a",(X100/Y100-1)*100)</f>
        <v>n/a</v>
      </c>
      <c r="AX100" s="1033" t="str">
        <f>IF(ISERROR((Y100/Z100-1)*100),"n/a",(Y100/Z100-1)*100)</f>
        <v>n/a</v>
      </c>
      <c r="AY100" s="1033" t="str">
        <f>IF(ISERROR((Z100/AA100-1)*100),"n/a",(Z100/AA100-1)*100)</f>
        <v>n/a</v>
      </c>
      <c r="AZ100" s="1033" t="str">
        <f>IF(ISERROR((AA100/AB100-1)*100),"n/a",(AA100/AB100-1)*100)</f>
        <v>n/a</v>
      </c>
      <c r="BA100" s="1033">
        <f>AVERAGE(AD100:AZ100)</f>
        <v>47.576388888888879</v>
      </c>
      <c r="BB100" s="1033">
        <f>STDEV(AD100:AZ100)</f>
        <v>132.66692472943402</v>
      </c>
    </row>
    <row r="101" spans="1:54" ht="11.25" customHeight="1" x14ac:dyDescent="0.2">
      <c r="A101" s="791" t="s">
        <v>4366</v>
      </c>
      <c r="B101" s="817" t="s">
        <v>4342</v>
      </c>
      <c r="C101" s="581">
        <v>2.1</v>
      </c>
      <c r="D101" s="581">
        <v>1.7</v>
      </c>
      <c r="E101" s="581">
        <v>1.5</v>
      </c>
      <c r="F101" s="460">
        <v>1.2</v>
      </c>
      <c r="G101" s="460">
        <v>1</v>
      </c>
      <c r="H101" s="460">
        <v>1</v>
      </c>
      <c r="I101" s="460">
        <v>0.6</v>
      </c>
      <c r="J101" s="460">
        <v>0.3</v>
      </c>
      <c r="K101" s="483">
        <v>0</v>
      </c>
      <c r="L101" s="483">
        <v>0</v>
      </c>
      <c r="M101" s="483"/>
      <c r="N101" s="483">
        <v>0</v>
      </c>
      <c r="O101" s="480">
        <v>0</v>
      </c>
      <c r="P101" s="483"/>
      <c r="Q101" s="480">
        <v>0</v>
      </c>
      <c r="R101" s="499">
        <v>0.2</v>
      </c>
      <c r="S101" s="499">
        <v>4.8000000000000007</v>
      </c>
      <c r="T101" s="499">
        <v>6.4</v>
      </c>
      <c r="U101" s="499">
        <v>6.4</v>
      </c>
      <c r="V101" s="587">
        <v>6.4</v>
      </c>
      <c r="W101" s="587">
        <v>6.15</v>
      </c>
      <c r="X101" s="587">
        <v>5.0500000000000007</v>
      </c>
      <c r="Y101" s="587">
        <v>4</v>
      </c>
      <c r="Z101" s="587">
        <v>3.8</v>
      </c>
      <c r="AA101" s="587">
        <v>3.2</v>
      </c>
      <c r="AB101" s="587">
        <v>3</v>
      </c>
      <c r="AC101" s="584">
        <f>SUM(C101:AB101)</f>
        <v>58.8</v>
      </c>
      <c r="AD101" s="1033">
        <f>IF(ISERROR((C101/D101-1)*100),"n/a",(C101/D101-1)*100)</f>
        <v>23.529411764705888</v>
      </c>
      <c r="AE101" s="1033">
        <f>IF(ISERROR((D101/E101-1)*100),"n/a",(D101/E101-1)*100)</f>
        <v>13.33333333333333</v>
      </c>
      <c r="AF101" s="1033">
        <f>IF(ISERROR((E101/F101-1)*100),"n/a",(E101/F101-1)*100)</f>
        <v>25</v>
      </c>
      <c r="AG101" s="1033">
        <f>IF(ISERROR((F101/G101-1)*100),"n/a",(F101/G101-1)*100)</f>
        <v>19.999999999999996</v>
      </c>
      <c r="AH101" s="1033">
        <f>IF(ISERROR((G101/H101-1)*100),"n/a",(G101/H101-1)*100)</f>
        <v>0</v>
      </c>
      <c r="AI101" s="1033">
        <f>IF(ISERROR((H101/I101-1)*100),"n/a",(H101/I101-1)*100)</f>
        <v>66.666666666666671</v>
      </c>
      <c r="AJ101" s="1033">
        <f>IF(ISERROR((I101/J101-1)*100),"n/a",(I101/J101-1)*100)</f>
        <v>100</v>
      </c>
      <c r="AK101" s="1033" t="str">
        <f>IF(ISERROR((J101/K101-1)*100),"n/a",(J101/K101-1)*100)</f>
        <v>n/a</v>
      </c>
      <c r="AL101" s="1033" t="str">
        <f>IF(ISERROR((K101/L101-1)*100),"n/a",(K101/L101-1)*100)</f>
        <v>n/a</v>
      </c>
      <c r="AM101" s="1033" t="str">
        <f>IF(ISERROR((L101/N101-1)*100),"n/a",(L101/N101-1)*100)</f>
        <v>n/a</v>
      </c>
      <c r="AN101" s="1033" t="str">
        <f>IF(ISERROR((N101/O101-1)*100),"n/a",(N101/O101-1)*100)</f>
        <v>n/a</v>
      </c>
      <c r="AO101" s="1033" t="str">
        <f>IF(ISERROR((O101/Q101-1)*100),"n/a",(O101/Q101-1)*100)</f>
        <v>n/a</v>
      </c>
      <c r="AP101" s="1033">
        <f>IF(ISERROR((Q101/R101-1)*100),"n/a",(Q101/R101-1)*100)</f>
        <v>-100</v>
      </c>
      <c r="AQ101" s="1033">
        <f>IF(ISERROR((R101/S101-1)*100),"n/a",(R101/S101-1)*100)</f>
        <v>-95.833333333333343</v>
      </c>
      <c r="AR101" s="1033">
        <f>IF(ISERROR((S101/T101-1)*100),"n/a",(S101/T101-1)*100)</f>
        <v>-24.999999999999989</v>
      </c>
      <c r="AS101" s="1033">
        <f>IF(ISERROR((T101/U101-1)*100),"n/a",(T101/U101-1)*100)</f>
        <v>0</v>
      </c>
      <c r="AT101" s="1033">
        <f>IF(ISERROR((U101/V101-1)*100),"n/a",(U101/V101-1)*100)</f>
        <v>0</v>
      </c>
      <c r="AU101" s="1033">
        <f>IF(ISERROR((V101/W101-1)*100),"n/a",(V101/W101-1)*100)</f>
        <v>4.0650406504064929</v>
      </c>
      <c r="AV101" s="1033">
        <f>IF(ISERROR((W101/X101-1)*100),"n/a",(W101/X101-1)*100)</f>
        <v>21.78217821782178</v>
      </c>
      <c r="AW101" s="1033">
        <f>IF(ISERROR((X101/Y101-1)*100),"n/a",(X101/Y101-1)*100)</f>
        <v>26.250000000000018</v>
      </c>
      <c r="AX101" s="1033">
        <f>IF(ISERROR((Y101/Z101-1)*100),"n/a",(Y101/Z101-1)*100)</f>
        <v>5.2631578947368363</v>
      </c>
      <c r="AY101" s="1033">
        <f>IF(ISERROR((Z101/AA101-1)*100),"n/a",(Z101/AA101-1)*100)</f>
        <v>18.749999999999979</v>
      </c>
      <c r="AZ101" s="1033">
        <f>IF(ISERROR((AA101/AB101-1)*100),"n/a",(AA101/AB101-1)*100)</f>
        <v>6.6666666666666652</v>
      </c>
      <c r="BA101" s="1033">
        <f>AVERAGE(AD101:AZ101)</f>
        <v>6.1373956589446843</v>
      </c>
      <c r="BB101" s="1033">
        <f>STDEV(AD101:AZ101)</f>
        <v>46.612056051125222</v>
      </c>
    </row>
    <row r="102" spans="1:54" ht="11.25" customHeight="1" x14ac:dyDescent="0.2">
      <c r="A102" s="818" t="s">
        <v>463</v>
      </c>
      <c r="B102" s="817" t="s">
        <v>464</v>
      </c>
      <c r="C102" s="581">
        <v>2.645</v>
      </c>
      <c r="D102" s="581">
        <v>2.3650000000000002</v>
      </c>
      <c r="E102" s="581">
        <v>2.1949999999999998</v>
      </c>
      <c r="F102" s="581">
        <v>1.9950000000000001</v>
      </c>
      <c r="G102" s="460">
        <v>1.58</v>
      </c>
      <c r="H102" s="460">
        <v>1.355</v>
      </c>
      <c r="I102" s="581">
        <v>1.23</v>
      </c>
      <c r="J102" s="581">
        <v>1.1100000000000001</v>
      </c>
      <c r="K102" s="581">
        <v>0.9</v>
      </c>
      <c r="L102" s="581">
        <v>0.75</v>
      </c>
      <c r="M102" s="884"/>
      <c r="N102" s="581">
        <v>0.66</v>
      </c>
      <c r="O102" s="459">
        <v>0.61</v>
      </c>
      <c r="P102" s="884"/>
      <c r="Q102" s="586">
        <v>0.56999999999999995</v>
      </c>
      <c r="R102" s="587">
        <v>0.35</v>
      </c>
      <c r="S102" s="587">
        <v>0.25</v>
      </c>
      <c r="T102" s="587">
        <v>0.12</v>
      </c>
      <c r="U102" s="583">
        <v>0</v>
      </c>
      <c r="V102" s="583">
        <v>0</v>
      </c>
      <c r="W102" s="583">
        <v>0</v>
      </c>
      <c r="X102" s="583">
        <v>0</v>
      </c>
      <c r="Y102" s="583">
        <v>0</v>
      </c>
      <c r="Z102" s="583">
        <v>0</v>
      </c>
      <c r="AA102" s="583">
        <v>0</v>
      </c>
      <c r="AB102" s="583">
        <v>0</v>
      </c>
      <c r="AC102" s="584">
        <f>SUM(C102:AB102)</f>
        <v>18.685000000000002</v>
      </c>
      <c r="AD102" s="1033">
        <f>IF(ISERROR((C102/D102-1)*100),"n/a",(C102/D102-1)*100)</f>
        <v>11.839323467230445</v>
      </c>
      <c r="AE102" s="1033">
        <f>IF(ISERROR((D102/E102-1)*100),"n/a",(D102/E102-1)*100)</f>
        <v>7.7448747152619735</v>
      </c>
      <c r="AF102" s="1033">
        <f>IF(ISERROR((E102/F102-1)*100),"n/a",(E102/F102-1)*100)</f>
        <v>10.02506265664158</v>
      </c>
      <c r="AG102" s="1033">
        <f>IF(ISERROR((F102/G102-1)*100),"n/a",(F102/G102-1)*100)</f>
        <v>26.265822784810133</v>
      </c>
      <c r="AH102" s="1033">
        <f>IF(ISERROR((G102/H102-1)*100),"n/a",(G102/H102-1)*100)</f>
        <v>16.605166051660515</v>
      </c>
      <c r="AI102" s="1033">
        <f>IF(ISERROR((H102/I102-1)*100),"n/a",(H102/I102-1)*100)</f>
        <v>10.162601626016254</v>
      </c>
      <c r="AJ102" s="1033">
        <f>IF(ISERROR((I102/J102-1)*100),"n/a",(I102/J102-1)*100)</f>
        <v>10.810810810810789</v>
      </c>
      <c r="AK102" s="1033">
        <f>IF(ISERROR((J102/K102-1)*100),"n/a",(J102/K102-1)*100)</f>
        <v>23.333333333333339</v>
      </c>
      <c r="AL102" s="1033">
        <f>IF(ISERROR((K102/L102-1)*100),"n/a",(K102/L102-1)*100)</f>
        <v>19.999999999999996</v>
      </c>
      <c r="AM102" s="1033">
        <f>IF(ISERROR((L102/N102-1)*100),"n/a",(L102/N102-1)*100)</f>
        <v>13.636363636363624</v>
      </c>
      <c r="AN102" s="1033">
        <f>IF(ISERROR((N102/O102-1)*100),"n/a",(N102/O102-1)*100)</f>
        <v>8.196721311475418</v>
      </c>
      <c r="AO102" s="1033">
        <f>IF(ISERROR((O102/Q102-1)*100),"n/a",(O102/Q102-1)*100)</f>
        <v>7.0175438596491224</v>
      </c>
      <c r="AP102" s="1033">
        <f>IF(ISERROR((Q102/R102-1)*100),"n/a",(Q102/R102-1)*100)</f>
        <v>62.857142857142854</v>
      </c>
      <c r="AQ102" s="1033">
        <f>IF(ISERROR((R102/S102-1)*100),"n/a",(R102/S102-1)*100)</f>
        <v>39.999999999999993</v>
      </c>
      <c r="AR102" s="1033">
        <f>IF(ISERROR((S102/T102-1)*100),"n/a",(S102/T102-1)*100)</f>
        <v>108.33333333333334</v>
      </c>
      <c r="AS102" s="1033" t="str">
        <f>IF(ISERROR((T102/U102-1)*100),"n/a",(T102/U102-1)*100)</f>
        <v>n/a</v>
      </c>
      <c r="AT102" s="1033" t="str">
        <f>IF(ISERROR((U102/V102-1)*100),"n/a",(U102/V102-1)*100)</f>
        <v>n/a</v>
      </c>
      <c r="AU102" s="1033" t="str">
        <f>IF(ISERROR((V102/W102-1)*100),"n/a",(V102/W102-1)*100)</f>
        <v>n/a</v>
      </c>
      <c r="AV102" s="1033" t="str">
        <f>IF(ISERROR((W102/X102-1)*100),"n/a",(W102/X102-1)*100)</f>
        <v>n/a</v>
      </c>
      <c r="AW102" s="1033" t="str">
        <f>IF(ISERROR((X102/Y102-1)*100),"n/a",(X102/Y102-1)*100)</f>
        <v>n/a</v>
      </c>
      <c r="AX102" s="1033" t="str">
        <f>IF(ISERROR((Y102/Z102-1)*100),"n/a",(Y102/Z102-1)*100)</f>
        <v>n/a</v>
      </c>
      <c r="AY102" s="1033" t="str">
        <f>IF(ISERROR((Z102/AA102-1)*100),"n/a",(Z102/AA102-1)*100)</f>
        <v>n/a</v>
      </c>
      <c r="AZ102" s="1033" t="str">
        <f>IF(ISERROR((AA102/AB102-1)*100),"n/a",(AA102/AB102-1)*100)</f>
        <v>n/a</v>
      </c>
      <c r="BA102" s="1033">
        <f>AVERAGE(AD102:AZ102)</f>
        <v>25.121873362915288</v>
      </c>
      <c r="BB102" s="1033">
        <f>STDEV(AD102:AZ102)</f>
        <v>27.456149915086282</v>
      </c>
    </row>
    <row r="103" spans="1:54" ht="11.25" customHeight="1" x14ac:dyDescent="0.2">
      <c r="A103" s="444" t="s">
        <v>157</v>
      </c>
      <c r="B103" s="802" t="s">
        <v>158</v>
      </c>
      <c r="C103" s="581">
        <v>0.90500000000000003</v>
      </c>
      <c r="D103" s="581">
        <v>0.88500000000000001</v>
      </c>
      <c r="E103" s="581">
        <v>0.87250000000000005</v>
      </c>
      <c r="F103" s="581">
        <v>0.85499999999999998</v>
      </c>
      <c r="G103" s="460">
        <v>0.83399999999999996</v>
      </c>
      <c r="H103" s="460">
        <v>0.82250000000000001</v>
      </c>
      <c r="I103" s="451">
        <v>0.8125</v>
      </c>
      <c r="J103" s="451">
        <v>0.80249999999999999</v>
      </c>
      <c r="K103" s="451">
        <v>0.78500000000000003</v>
      </c>
      <c r="L103" s="451">
        <v>0.76500000000000001</v>
      </c>
      <c r="M103" s="946"/>
      <c r="N103" s="451">
        <v>0.745</v>
      </c>
      <c r="O103" s="449">
        <v>0.72499999999999998</v>
      </c>
      <c r="P103" s="946"/>
      <c r="Q103" s="454">
        <v>0.70499999999999996</v>
      </c>
      <c r="R103" s="456">
        <v>0.68500000000000005</v>
      </c>
      <c r="S103" s="456">
        <v>0.62</v>
      </c>
      <c r="T103" s="456">
        <v>0.56999999999999995</v>
      </c>
      <c r="U103" s="456">
        <v>0.53</v>
      </c>
      <c r="V103" s="456">
        <v>0.46</v>
      </c>
      <c r="W103" s="456">
        <v>0.42499999999999999</v>
      </c>
      <c r="X103" s="456">
        <v>0.40500000000000003</v>
      </c>
      <c r="Y103" s="456">
        <v>0.38500000000000001</v>
      </c>
      <c r="Z103" s="456">
        <v>0.36499999999999999</v>
      </c>
      <c r="AA103" s="456">
        <v>0.34499999999999997</v>
      </c>
      <c r="AB103" s="456">
        <v>0.32500000000000001</v>
      </c>
      <c r="AC103" s="584">
        <f>SUM(C103:AB103)</f>
        <v>15.629</v>
      </c>
      <c r="AD103" s="1033">
        <f>IF(ISERROR((C103/D103-1)*100),"n/a",(C103/D103-1)*100)</f>
        <v>2.2598870056497189</v>
      </c>
      <c r="AE103" s="1033">
        <f>IF(ISERROR((D103/E103-1)*100),"n/a",(D103/E103-1)*100)</f>
        <v>1.4326647564469885</v>
      </c>
      <c r="AF103" s="1033">
        <f>IF(ISERROR((E103/F103-1)*100),"n/a",(E103/F103-1)*100)</f>
        <v>2.0467836257310079</v>
      </c>
      <c r="AG103" s="1033">
        <f>IF(ISERROR((F103/G103-1)*100),"n/a",(F103/G103-1)*100)</f>
        <v>2.5179856115107979</v>
      </c>
      <c r="AH103" s="1033">
        <f>IF(ISERROR((G103/H103-1)*100),"n/a",(G103/H103-1)*100)</f>
        <v>1.3981762917933072</v>
      </c>
      <c r="AI103" s="1033">
        <f>IF(ISERROR((H103/I103-1)*100),"n/a",(H103/I103-1)*100)</f>
        <v>1.2307692307692353</v>
      </c>
      <c r="AJ103" s="1033">
        <f>IF(ISERROR((I103/J103-1)*100),"n/a",(I103/J103-1)*100)</f>
        <v>1.2461059190031154</v>
      </c>
      <c r="AK103" s="1033">
        <f>IF(ISERROR((J103/K103-1)*100),"n/a",(J103/K103-1)*100)</f>
        <v>2.2292993630573132</v>
      </c>
      <c r="AL103" s="1033">
        <f>IF(ISERROR((K103/L103-1)*100),"n/a",(K103/L103-1)*100)</f>
        <v>2.6143790849673332</v>
      </c>
      <c r="AM103" s="1033">
        <f>IF(ISERROR((L103/N103-1)*100),"n/a",(L103/N103-1)*100)</f>
        <v>2.6845637583892579</v>
      </c>
      <c r="AN103" s="1033">
        <f>IF(ISERROR((N103/O103-1)*100),"n/a",(N103/O103-1)*100)</f>
        <v>2.7586206896551779</v>
      </c>
      <c r="AO103" s="1033">
        <f>IF(ISERROR((O103/Q103-1)*100),"n/a",(O103/Q103-1)*100)</f>
        <v>2.8368794326241176</v>
      </c>
      <c r="AP103" s="1033">
        <f>IF(ISERROR((Q103/R103-1)*100),"n/a",(Q103/R103-1)*100)</f>
        <v>2.9197080291970767</v>
      </c>
      <c r="AQ103" s="1033">
        <f>IF(ISERROR((R103/S103-1)*100),"n/a",(R103/S103-1)*100)</f>
        <v>10.483870967741948</v>
      </c>
      <c r="AR103" s="1033">
        <f>IF(ISERROR((S103/T103-1)*100),"n/a",(S103/T103-1)*100)</f>
        <v>8.7719298245614077</v>
      </c>
      <c r="AS103" s="1033">
        <f>IF(ISERROR((T103/U103-1)*100),"n/a",(T103/U103-1)*100)</f>
        <v>7.5471698113207308</v>
      </c>
      <c r="AT103" s="1033">
        <f>IF(ISERROR((U103/V103-1)*100),"n/a",(U103/V103-1)*100)</f>
        <v>15.217391304347828</v>
      </c>
      <c r="AU103" s="1033">
        <f>IF(ISERROR((V103/W103-1)*100),"n/a",(V103/W103-1)*100)</f>
        <v>8.235294117647074</v>
      </c>
      <c r="AV103" s="1033">
        <f>IF(ISERROR((W103/X103-1)*100),"n/a",(W103/X103-1)*100)</f>
        <v>4.9382716049382713</v>
      </c>
      <c r="AW103" s="1033">
        <f>IF(ISERROR((X103/Y103-1)*100),"n/a",(X103/Y103-1)*100)</f>
        <v>5.1948051948051965</v>
      </c>
      <c r="AX103" s="1033">
        <f>IF(ISERROR((Y103/Z103-1)*100),"n/a",(Y103/Z103-1)*100)</f>
        <v>5.4794520547945202</v>
      </c>
      <c r="AY103" s="1033">
        <f>IF(ISERROR((Z103/AA103-1)*100),"n/a",(Z103/AA103-1)*100)</f>
        <v>5.7971014492753659</v>
      </c>
      <c r="AZ103" s="1033">
        <f>IF(ISERROR((AA103/AB103-1)*100),"n/a",(AA103/AB103-1)*100)</f>
        <v>6.153846153846132</v>
      </c>
      <c r="BA103" s="1033">
        <f>AVERAGE(AD103:AZ103)</f>
        <v>4.6084763166118652</v>
      </c>
      <c r="BB103" s="1033">
        <f>STDEV(AD103:AZ103)</f>
        <v>3.5259486023915483</v>
      </c>
    </row>
    <row r="104" spans="1:54" ht="11.25" customHeight="1" x14ac:dyDescent="0.2">
      <c r="A104" s="540" t="s">
        <v>5285</v>
      </c>
      <c r="B104" s="817" t="s">
        <v>5276</v>
      </c>
      <c r="C104" s="581">
        <v>0.52</v>
      </c>
      <c r="D104" s="581">
        <v>0.48</v>
      </c>
      <c r="E104" s="581">
        <v>0.46</v>
      </c>
      <c r="F104" s="581">
        <v>0.44</v>
      </c>
      <c r="G104" s="460">
        <v>0.39500000000000002</v>
      </c>
      <c r="H104" s="1091">
        <v>0.36</v>
      </c>
      <c r="I104" s="581">
        <v>0.36</v>
      </c>
      <c r="J104" s="581">
        <v>0.35500000000000004</v>
      </c>
      <c r="K104" s="498">
        <v>0.34</v>
      </c>
      <c r="L104" s="498">
        <v>0.34</v>
      </c>
      <c r="M104" s="483"/>
      <c r="N104" s="498">
        <v>0.34</v>
      </c>
      <c r="O104" s="501">
        <v>0.34</v>
      </c>
      <c r="P104" s="483"/>
      <c r="Q104" s="501">
        <v>0.34</v>
      </c>
      <c r="R104" s="539">
        <v>0.34</v>
      </c>
      <c r="S104" s="499">
        <v>0.34</v>
      </c>
      <c r="T104" s="499">
        <v>0.34</v>
      </c>
      <c r="U104" s="499">
        <v>0.34</v>
      </c>
      <c r="V104" s="499">
        <v>0.34</v>
      </c>
      <c r="W104" s="499">
        <v>0.34</v>
      </c>
      <c r="X104" s="587">
        <v>0.34</v>
      </c>
      <c r="Y104" s="587">
        <v>0.17</v>
      </c>
      <c r="Z104" s="499">
        <v>0</v>
      </c>
      <c r="AA104" s="499">
        <v>0</v>
      </c>
      <c r="AB104" s="499">
        <v>0</v>
      </c>
      <c r="AC104" s="584">
        <f>SUM(C104:AB104)</f>
        <v>7.6199999999999983</v>
      </c>
      <c r="AD104" s="1033">
        <f>IF(ISERROR((C104/D104-1)*100),"n/a",(C104/D104-1)*100)</f>
        <v>8.3333333333333481</v>
      </c>
      <c r="AE104" s="1033">
        <f>IF(ISERROR((D104/E104-1)*100),"n/a",(D104/E104-1)*100)</f>
        <v>4.3478260869565188</v>
      </c>
      <c r="AF104" s="1033">
        <f>IF(ISERROR((E104/F104-1)*100),"n/a",(E104/F104-1)*100)</f>
        <v>4.5454545454545414</v>
      </c>
      <c r="AG104" s="1033">
        <f>IF(ISERROR((F104/G104-1)*100),"n/a",(F104/G104-1)*100)</f>
        <v>11.392405063291132</v>
      </c>
      <c r="AH104" s="1033">
        <f>IF(ISERROR((G104/H104-1)*100),"n/a",(G104/H104-1)*100)</f>
        <v>9.7222222222222321</v>
      </c>
      <c r="AI104" s="1033">
        <f>IF(ISERROR((H104/I104-1)*100),"n/a",(H104/I104-1)*100)</f>
        <v>0</v>
      </c>
      <c r="AJ104" s="1033">
        <f>IF(ISERROR((I104/J104-1)*100),"n/a",(I104/J104-1)*100)</f>
        <v>1.408450704225328</v>
      </c>
      <c r="AK104" s="1033">
        <f>IF(ISERROR((J104/K104-1)*100),"n/a",(J104/K104-1)*100)</f>
        <v>4.4117647058823595</v>
      </c>
      <c r="AL104" s="1033">
        <f>IF(ISERROR((K104/L104-1)*100),"n/a",(K104/L104-1)*100)</f>
        <v>0</v>
      </c>
      <c r="AM104" s="1033">
        <f>IF(ISERROR((L104/N104-1)*100),"n/a",(L104/N104-1)*100)</f>
        <v>0</v>
      </c>
      <c r="AN104" s="1033">
        <f>IF(ISERROR((N104/O104-1)*100),"n/a",(N104/O104-1)*100)</f>
        <v>0</v>
      </c>
      <c r="AO104" s="1033">
        <f>IF(ISERROR((O104/Q104-1)*100),"n/a",(O104/Q104-1)*100)</f>
        <v>0</v>
      </c>
      <c r="AP104" s="1033">
        <f>IF(ISERROR((Q104/R104-1)*100),"n/a",(Q104/R104-1)*100)</f>
        <v>0</v>
      </c>
      <c r="AQ104" s="1033">
        <f>IF(ISERROR((R104/S104-1)*100),"n/a",(R104/S104-1)*100)</f>
        <v>0</v>
      </c>
      <c r="AR104" s="1033">
        <f>IF(ISERROR((S104/T104-1)*100),"n/a",(S104/T104-1)*100)</f>
        <v>0</v>
      </c>
      <c r="AS104" s="1033">
        <f>IF(ISERROR((T104/U104-1)*100),"n/a",(T104/U104-1)*100)</f>
        <v>0</v>
      </c>
      <c r="AT104" s="1033">
        <f>IF(ISERROR((U104/V104-1)*100),"n/a",(U104/V104-1)*100)</f>
        <v>0</v>
      </c>
      <c r="AU104" s="1033">
        <f>IF(ISERROR((V104/W104-1)*100),"n/a",(V104/W104-1)*100)</f>
        <v>0</v>
      </c>
      <c r="AV104" s="1033">
        <f>IF(ISERROR((W104/X104-1)*100),"n/a",(W104/X104-1)*100)</f>
        <v>0</v>
      </c>
      <c r="AW104" s="1033">
        <f>IF(ISERROR((X104/Y104-1)*100),"n/a",(X104/Y104-1)*100)</f>
        <v>100</v>
      </c>
      <c r="AX104" s="1033" t="str">
        <f>IF(ISERROR((Y104/Z104-1)*100),"n/a",(Y104/Z104-1)*100)</f>
        <v>n/a</v>
      </c>
      <c r="AY104" s="1033" t="str">
        <f>IF(ISERROR((Z104/AA104-1)*100),"n/a",(Z104/AA104-1)*100)</f>
        <v>n/a</v>
      </c>
      <c r="AZ104" s="1033" t="str">
        <f>IF(ISERROR((AA104/AB104-1)*100),"n/a",(AA104/AB104-1)*100)</f>
        <v>n/a</v>
      </c>
      <c r="BA104" s="1033">
        <f>AVERAGE(AD104:AZ104)</f>
        <v>7.2080728330682735</v>
      </c>
      <c r="BB104" s="1033">
        <f>STDEV(AD104:AZ104)</f>
        <v>22.14264617510981</v>
      </c>
    </row>
    <row r="105" spans="1:54" ht="11.25" customHeight="1" x14ac:dyDescent="0.2">
      <c r="A105" s="461" t="s">
        <v>468</v>
      </c>
      <c r="B105" s="817" t="s">
        <v>469</v>
      </c>
      <c r="C105" s="581">
        <v>0.42249999999999999</v>
      </c>
      <c r="D105" s="581">
        <v>0.38</v>
      </c>
      <c r="E105" s="581">
        <v>0.34749999999999998</v>
      </c>
      <c r="F105" s="581">
        <v>0.32500000000000001</v>
      </c>
      <c r="G105" s="460">
        <v>0.30499999999999999</v>
      </c>
      <c r="H105" s="460">
        <v>0.27750000000000002</v>
      </c>
      <c r="I105" s="581">
        <v>0.25124999999999997</v>
      </c>
      <c r="J105" s="581">
        <v>0.22625000000000001</v>
      </c>
      <c r="K105" s="581">
        <v>0.20499999999999999</v>
      </c>
      <c r="L105" s="581">
        <v>0.185</v>
      </c>
      <c r="M105" s="884"/>
      <c r="N105" s="581">
        <v>0.17249999999999999</v>
      </c>
      <c r="O105" s="459">
        <v>0.16250000000000001</v>
      </c>
      <c r="P105" s="884"/>
      <c r="Q105" s="586">
        <v>0.15625</v>
      </c>
      <c r="R105" s="587">
        <v>0.15125</v>
      </c>
      <c r="S105" s="587">
        <v>0.14249999999999999</v>
      </c>
      <c r="T105" s="587">
        <v>0.125</v>
      </c>
      <c r="U105" s="587">
        <v>0.105</v>
      </c>
      <c r="V105" s="587">
        <v>8.5000000000000006E-2</v>
      </c>
      <c r="W105" s="587">
        <v>7.2499999999999995E-2</v>
      </c>
      <c r="X105" s="587">
        <v>5.7500000000000002E-2</v>
      </c>
      <c r="Y105" s="587">
        <v>4.4999999999999998E-2</v>
      </c>
      <c r="Z105" s="587">
        <v>0.04</v>
      </c>
      <c r="AA105" s="587">
        <v>3.3750000000000002E-2</v>
      </c>
      <c r="AB105" s="587">
        <v>2.8750000000000001E-2</v>
      </c>
      <c r="AC105" s="584">
        <f>SUM(C105:AB105)</f>
        <v>4.3025000000000002</v>
      </c>
      <c r="AD105" s="1033">
        <f>IF(ISERROR((C105/D105-1)*100),"n/a",(C105/D105-1)*100)</f>
        <v>11.184210526315773</v>
      </c>
      <c r="AE105" s="1033">
        <f>IF(ISERROR((D105/E105-1)*100),"n/a",(D105/E105-1)*100)</f>
        <v>9.3525179856115201</v>
      </c>
      <c r="AF105" s="1033">
        <f>IF(ISERROR((E105/F105-1)*100),"n/a",(E105/F105-1)*100)</f>
        <v>6.9230769230769207</v>
      </c>
      <c r="AG105" s="1033">
        <f>IF(ISERROR((F105/G105-1)*100),"n/a",(F105/G105-1)*100)</f>
        <v>6.5573770491803351</v>
      </c>
      <c r="AH105" s="1033">
        <f>IF(ISERROR((G105/H105-1)*100),"n/a",(G105/H105-1)*100)</f>
        <v>9.9099099099098975</v>
      </c>
      <c r="AI105" s="1033">
        <f>IF(ISERROR((H105/I105-1)*100),"n/a",(H105/I105-1)*100)</f>
        <v>10.44776119402988</v>
      </c>
      <c r="AJ105" s="1033">
        <f>IF(ISERROR((I105/J105-1)*100),"n/a",(I105/J105-1)*100)</f>
        <v>11.049723756906072</v>
      </c>
      <c r="AK105" s="1033">
        <f>IF(ISERROR((J105/K105-1)*100),"n/a",(J105/K105-1)*100)</f>
        <v>10.365853658536594</v>
      </c>
      <c r="AL105" s="1033">
        <f>IF(ISERROR((K105/L105-1)*100),"n/a",(K105/L105-1)*100)</f>
        <v>10.810810810810811</v>
      </c>
      <c r="AM105" s="1033">
        <f>IF(ISERROR((L105/N105-1)*100),"n/a",(L105/N105-1)*100)</f>
        <v>7.2463768115942129</v>
      </c>
      <c r="AN105" s="1033">
        <f>IF(ISERROR((N105/O105-1)*100),"n/a",(N105/O105-1)*100)</f>
        <v>6.153846153846132</v>
      </c>
      <c r="AO105" s="1033">
        <f>IF(ISERROR((O105/Q105-1)*100),"n/a",(O105/Q105-1)*100)</f>
        <v>4.0000000000000036</v>
      </c>
      <c r="AP105" s="1033">
        <f>IF(ISERROR((Q105/R105-1)*100),"n/a",(Q105/R105-1)*100)</f>
        <v>3.3057851239669533</v>
      </c>
      <c r="AQ105" s="1033">
        <f>IF(ISERROR((R105/S105-1)*100),"n/a",(R105/S105-1)*100)</f>
        <v>6.1403508771929793</v>
      </c>
      <c r="AR105" s="1033">
        <f>IF(ISERROR((S105/T105-1)*100),"n/a",(S105/T105-1)*100)</f>
        <v>13.999999999999989</v>
      </c>
      <c r="AS105" s="1033">
        <f>IF(ISERROR((T105/U105-1)*100),"n/a",(T105/U105-1)*100)</f>
        <v>19.047619047619047</v>
      </c>
      <c r="AT105" s="1033">
        <f>IF(ISERROR((U105/V105-1)*100),"n/a",(U105/V105-1)*100)</f>
        <v>23.529411764705866</v>
      </c>
      <c r="AU105" s="1033">
        <f>IF(ISERROR((V105/W105-1)*100),"n/a",(V105/W105-1)*100)</f>
        <v>17.24137931034484</v>
      </c>
      <c r="AV105" s="1033">
        <f>IF(ISERROR((W105/X105-1)*100),"n/a",(W105/X105-1)*100)</f>
        <v>26.086956521739111</v>
      </c>
      <c r="AW105" s="1033">
        <f>IF(ISERROR((X105/Y105-1)*100),"n/a",(X105/Y105-1)*100)</f>
        <v>27.777777777777789</v>
      </c>
      <c r="AX105" s="1033">
        <f>IF(ISERROR((Y105/Z105-1)*100),"n/a",(Y105/Z105-1)*100)</f>
        <v>12.5</v>
      </c>
      <c r="AY105" s="1033">
        <f>IF(ISERROR((Z105/AA105-1)*100),"n/a",(Z105/AA105-1)*100)</f>
        <v>18.518518518518512</v>
      </c>
      <c r="AZ105" s="1033">
        <f>IF(ISERROR((AA105/AB105-1)*100),"n/a",(AA105/AB105-1)*100)</f>
        <v>17.391304347826097</v>
      </c>
      <c r="BA105" s="1033">
        <f>AVERAGE(AD105:AZ105)</f>
        <v>12.588720350848234</v>
      </c>
      <c r="BB105" s="1033">
        <f>STDEV(AD105:AZ105)</f>
        <v>6.8451090942030728</v>
      </c>
    </row>
    <row r="106" spans="1:54" ht="11.25" customHeight="1" x14ac:dyDescent="0.2">
      <c r="A106" s="818" t="s">
        <v>1586</v>
      </c>
      <c r="B106" s="817" t="s">
        <v>1587</v>
      </c>
      <c r="C106" s="581">
        <v>0.92</v>
      </c>
      <c r="D106" s="581">
        <v>0.86</v>
      </c>
      <c r="E106" s="581">
        <v>0.8</v>
      </c>
      <c r="F106" s="581">
        <v>0.74</v>
      </c>
      <c r="G106" s="460">
        <v>0.64</v>
      </c>
      <c r="H106" s="460">
        <v>0.56000000000000005</v>
      </c>
      <c r="I106" s="581">
        <v>0.48</v>
      </c>
      <c r="J106" s="581">
        <v>0.42</v>
      </c>
      <c r="K106" s="581">
        <v>0.34</v>
      </c>
      <c r="L106" s="581">
        <v>0.26</v>
      </c>
      <c r="M106" s="884"/>
      <c r="N106" s="463">
        <v>0.24</v>
      </c>
      <c r="O106" s="585">
        <v>0.24</v>
      </c>
      <c r="P106" s="884"/>
      <c r="Q106" s="464">
        <v>0.24</v>
      </c>
      <c r="R106" s="583">
        <v>0.4</v>
      </c>
      <c r="S106" s="587">
        <v>0.68</v>
      </c>
      <c r="T106" s="587">
        <v>0.62</v>
      </c>
      <c r="U106" s="587">
        <v>0.54</v>
      </c>
      <c r="V106" s="587">
        <v>0.45</v>
      </c>
      <c r="W106" s="587">
        <v>0.37</v>
      </c>
      <c r="X106" s="587">
        <v>0.32</v>
      </c>
      <c r="Y106" s="587">
        <v>0.28000000000000003</v>
      </c>
      <c r="Z106" s="583">
        <v>0.18</v>
      </c>
      <c r="AA106" s="587">
        <v>0.22</v>
      </c>
      <c r="AB106" s="587">
        <v>0.1</v>
      </c>
      <c r="AC106" s="584">
        <f>SUM(C106:AB106)</f>
        <v>10.899999999999999</v>
      </c>
      <c r="AD106" s="1033">
        <f>IF(ISERROR((C106/D106-1)*100),"n/a",(C106/D106-1)*100)</f>
        <v>6.976744186046524</v>
      </c>
      <c r="AE106" s="1033">
        <f>IF(ISERROR((D106/E106-1)*100),"n/a",(D106/E106-1)*100)</f>
        <v>7.4999999999999956</v>
      </c>
      <c r="AF106" s="1033">
        <f>IF(ISERROR((E106/F106-1)*100),"n/a",(E106/F106-1)*100)</f>
        <v>8.1081081081081141</v>
      </c>
      <c r="AG106" s="1033">
        <f>IF(ISERROR((F106/G106-1)*100),"n/a",(F106/G106-1)*100)</f>
        <v>15.625</v>
      </c>
      <c r="AH106" s="1033">
        <f>IF(ISERROR((G106/H106-1)*100),"n/a",(G106/H106-1)*100)</f>
        <v>14.285714285714279</v>
      </c>
      <c r="AI106" s="1033">
        <f>IF(ISERROR((H106/I106-1)*100),"n/a",(H106/I106-1)*100)</f>
        <v>16.666666666666675</v>
      </c>
      <c r="AJ106" s="1033">
        <f>IF(ISERROR((I106/J106-1)*100),"n/a",(I106/J106-1)*100)</f>
        <v>14.285714285714279</v>
      </c>
      <c r="AK106" s="1033">
        <f>IF(ISERROR((J106/K106-1)*100),"n/a",(J106/K106-1)*100)</f>
        <v>23.529411764705866</v>
      </c>
      <c r="AL106" s="1033">
        <f>IF(ISERROR((K106/L106-1)*100),"n/a",(K106/L106-1)*100)</f>
        <v>30.76923076923077</v>
      </c>
      <c r="AM106" s="1033">
        <f>IF(ISERROR((L106/N106-1)*100),"n/a",(L106/N106-1)*100)</f>
        <v>8.3333333333333481</v>
      </c>
      <c r="AN106" s="1033">
        <f>IF(ISERROR((N106/O106-1)*100),"n/a",(N106/O106-1)*100)</f>
        <v>0</v>
      </c>
      <c r="AO106" s="1033">
        <f>IF(ISERROR((O106/Q106-1)*100),"n/a",(O106/Q106-1)*100)</f>
        <v>0</v>
      </c>
      <c r="AP106" s="1033">
        <f>IF(ISERROR((Q106/R106-1)*100),"n/a",(Q106/R106-1)*100)</f>
        <v>-40</v>
      </c>
      <c r="AQ106" s="1033">
        <f>IF(ISERROR((R106/S106-1)*100),"n/a",(R106/S106-1)*100)</f>
        <v>-41.17647058823529</v>
      </c>
      <c r="AR106" s="1033">
        <f>IF(ISERROR((S106/T106-1)*100),"n/a",(S106/T106-1)*100)</f>
        <v>9.6774193548387224</v>
      </c>
      <c r="AS106" s="1033">
        <f>IF(ISERROR((T106/U106-1)*100),"n/a",(T106/U106-1)*100)</f>
        <v>14.814814814814813</v>
      </c>
      <c r="AT106" s="1033">
        <f>IF(ISERROR((U106/V106-1)*100),"n/a",(U106/V106-1)*100)</f>
        <v>19.999999999999996</v>
      </c>
      <c r="AU106" s="1033">
        <f>IF(ISERROR((V106/W106-1)*100),"n/a",(V106/W106-1)*100)</f>
        <v>21.621621621621621</v>
      </c>
      <c r="AV106" s="1033">
        <f>IF(ISERROR((W106/X106-1)*100),"n/a",(W106/X106-1)*100)</f>
        <v>15.625</v>
      </c>
      <c r="AW106" s="1033">
        <f>IF(ISERROR((X106/Y106-1)*100),"n/a",(X106/Y106-1)*100)</f>
        <v>14.285714285714279</v>
      </c>
      <c r="AX106" s="1033">
        <f>IF(ISERROR((Y106/Z106-1)*100),"n/a",(Y106/Z106-1)*100)</f>
        <v>55.555555555555578</v>
      </c>
      <c r="AY106" s="1033">
        <f>IF(ISERROR((Z106/AA106-1)*100),"n/a",(Z106/AA106-1)*100)</f>
        <v>-18.181818181818187</v>
      </c>
      <c r="AZ106" s="1033">
        <f>IF(ISERROR((AA106/AB106-1)*100),"n/a",(AA106/AB106-1)*100)</f>
        <v>119.99999999999997</v>
      </c>
      <c r="BA106" s="1033">
        <f>AVERAGE(AD106:AZ106)</f>
        <v>13.839206967913539</v>
      </c>
      <c r="BB106" s="1033">
        <f>STDEV(AD106:AZ106)</f>
        <v>30.90077616620065</v>
      </c>
    </row>
    <row r="107" spans="1:54" ht="11.25" customHeight="1" x14ac:dyDescent="0.2">
      <c r="A107" s="500" t="s">
        <v>3918</v>
      </c>
      <c r="B107" s="802" t="s">
        <v>3919</v>
      </c>
      <c r="C107" s="581">
        <v>0.8</v>
      </c>
      <c r="D107" s="581">
        <v>0.64</v>
      </c>
      <c r="E107" s="581">
        <v>0.56000000000000005</v>
      </c>
      <c r="F107" s="581">
        <v>0.52</v>
      </c>
      <c r="G107" s="460">
        <v>0.48</v>
      </c>
      <c r="H107" s="460">
        <v>0.28000000000000003</v>
      </c>
      <c r="I107" s="451">
        <v>0.22</v>
      </c>
      <c r="J107" s="451">
        <v>0.05</v>
      </c>
      <c r="K107" s="503">
        <v>0</v>
      </c>
      <c r="L107" s="503">
        <v>0</v>
      </c>
      <c r="M107" s="946"/>
      <c r="N107" s="452">
        <v>0</v>
      </c>
      <c r="O107" s="453">
        <v>0</v>
      </c>
      <c r="P107" s="946"/>
      <c r="Q107" s="466">
        <v>0</v>
      </c>
      <c r="R107" s="455">
        <v>0</v>
      </c>
      <c r="S107" s="455">
        <v>0</v>
      </c>
      <c r="T107" s="455">
        <v>0</v>
      </c>
      <c r="U107" s="455">
        <v>0</v>
      </c>
      <c r="V107" s="455">
        <v>0</v>
      </c>
      <c r="W107" s="455">
        <v>0</v>
      </c>
      <c r="X107" s="455">
        <v>0</v>
      </c>
      <c r="Y107" s="455">
        <v>0</v>
      </c>
      <c r="Z107" s="455">
        <v>0</v>
      </c>
      <c r="AA107" s="455">
        <v>0</v>
      </c>
      <c r="AB107" s="455">
        <v>0</v>
      </c>
      <c r="AC107" s="584">
        <f>SUM(C107:AB107)</f>
        <v>3.5500000000000003</v>
      </c>
      <c r="AD107" s="1033">
        <f>IF(ISERROR((C107/D107-1)*100),"n/a",(C107/D107-1)*100)</f>
        <v>25</v>
      </c>
      <c r="AE107" s="1033">
        <f>IF(ISERROR((D107/E107-1)*100),"n/a",(D107/E107-1)*100)</f>
        <v>14.285714285714279</v>
      </c>
      <c r="AF107" s="1033">
        <f>IF(ISERROR((E107/F107-1)*100),"n/a",(E107/F107-1)*100)</f>
        <v>7.6923076923077094</v>
      </c>
      <c r="AG107" s="1033">
        <f>IF(ISERROR((F107/G107-1)*100),"n/a",(F107/G107-1)*100)</f>
        <v>8.3333333333333481</v>
      </c>
      <c r="AH107" s="1033">
        <f>IF(ISERROR((G107/H107-1)*100),"n/a",(G107/H107-1)*100)</f>
        <v>71.428571428571402</v>
      </c>
      <c r="AI107" s="1033">
        <f>IF(ISERROR((H107/I107-1)*100),"n/a",(H107/I107-1)*100)</f>
        <v>27.272727272727295</v>
      </c>
      <c r="AJ107" s="1033">
        <f>IF(ISERROR((I107/J107-1)*100),"n/a",(I107/J107-1)*100)</f>
        <v>339.99999999999994</v>
      </c>
      <c r="AK107" s="1033" t="str">
        <f>IF(ISERROR((J107/K107-1)*100),"n/a",(J107/K107-1)*100)</f>
        <v>n/a</v>
      </c>
      <c r="AL107" s="1033" t="str">
        <f>IF(ISERROR((K107/L107-1)*100),"n/a",(K107/L107-1)*100)</f>
        <v>n/a</v>
      </c>
      <c r="AM107" s="1033" t="str">
        <f>IF(ISERROR((L107/N107-1)*100),"n/a",(L107/N107-1)*100)</f>
        <v>n/a</v>
      </c>
      <c r="AN107" s="1033" t="str">
        <f>IF(ISERROR((N107/O107-1)*100),"n/a",(N107/O107-1)*100)</f>
        <v>n/a</v>
      </c>
      <c r="AO107" s="1033" t="str">
        <f>IF(ISERROR((O107/Q107-1)*100),"n/a",(O107/Q107-1)*100)</f>
        <v>n/a</v>
      </c>
      <c r="AP107" s="1033" t="str">
        <f>IF(ISERROR((Q107/R107-1)*100),"n/a",(Q107/R107-1)*100)</f>
        <v>n/a</v>
      </c>
      <c r="AQ107" s="1033" t="str">
        <f>IF(ISERROR((R107/S107-1)*100),"n/a",(R107/S107-1)*100)</f>
        <v>n/a</v>
      </c>
      <c r="AR107" s="1033" t="str">
        <f>IF(ISERROR((S107/T107-1)*100),"n/a",(S107/T107-1)*100)</f>
        <v>n/a</v>
      </c>
      <c r="AS107" s="1033" t="str">
        <f>IF(ISERROR((T107/U107-1)*100),"n/a",(T107/U107-1)*100)</f>
        <v>n/a</v>
      </c>
      <c r="AT107" s="1033" t="str">
        <f>IF(ISERROR((U107/V107-1)*100),"n/a",(U107/V107-1)*100)</f>
        <v>n/a</v>
      </c>
      <c r="AU107" s="1033" t="str">
        <f>IF(ISERROR((V107/W107-1)*100),"n/a",(V107/W107-1)*100)</f>
        <v>n/a</v>
      </c>
      <c r="AV107" s="1033" t="str">
        <f>IF(ISERROR((W107/X107-1)*100),"n/a",(W107/X107-1)*100)</f>
        <v>n/a</v>
      </c>
      <c r="AW107" s="1033" t="str">
        <f>IF(ISERROR((X107/Y107-1)*100),"n/a",(X107/Y107-1)*100)</f>
        <v>n/a</v>
      </c>
      <c r="AX107" s="1033" t="str">
        <f>IF(ISERROR((Y107/Z107-1)*100),"n/a",(Y107/Z107-1)*100)</f>
        <v>n/a</v>
      </c>
      <c r="AY107" s="1033" t="str">
        <f>IF(ISERROR((Z107/AA107-1)*100),"n/a",(Z107/AA107-1)*100)</f>
        <v>n/a</v>
      </c>
      <c r="AZ107" s="1033" t="str">
        <f>IF(ISERROR((AA107/AB107-1)*100),"n/a",(AA107/AB107-1)*100)</f>
        <v>n/a</v>
      </c>
      <c r="BA107" s="1033">
        <f>AVERAGE(AD107:AZ107)</f>
        <v>70.573236287521993</v>
      </c>
      <c r="BB107" s="1033">
        <f>STDEV(AD107:AZ107)</f>
        <v>120.78870558630389</v>
      </c>
    </row>
    <row r="108" spans="1:54" ht="11.25" customHeight="1" x14ac:dyDescent="0.2">
      <c r="A108" s="540" t="s">
        <v>4420</v>
      </c>
      <c r="B108" s="817" t="s">
        <v>3958</v>
      </c>
      <c r="C108" s="581">
        <v>0.88</v>
      </c>
      <c r="D108" s="581">
        <v>0.84</v>
      </c>
      <c r="E108" s="581">
        <v>0.76</v>
      </c>
      <c r="F108" s="581">
        <v>0.68</v>
      </c>
      <c r="G108" s="460">
        <v>0.64</v>
      </c>
      <c r="H108" s="471">
        <v>0.42</v>
      </c>
      <c r="I108" s="581">
        <v>0.36</v>
      </c>
      <c r="J108" s="498">
        <v>0.32</v>
      </c>
      <c r="K108" s="1058">
        <v>0.4</v>
      </c>
      <c r="L108" s="1058">
        <v>0.34</v>
      </c>
      <c r="M108" s="1099"/>
      <c r="N108" s="1058">
        <v>0.08</v>
      </c>
      <c r="O108" s="501">
        <v>0</v>
      </c>
      <c r="P108" s="483"/>
      <c r="Q108" s="501">
        <v>0</v>
      </c>
      <c r="R108" s="539">
        <v>0</v>
      </c>
      <c r="S108" s="499">
        <v>0</v>
      </c>
      <c r="T108" s="499">
        <v>0</v>
      </c>
      <c r="U108" s="499">
        <v>0</v>
      </c>
      <c r="V108" s="499">
        <v>0</v>
      </c>
      <c r="W108" s="499">
        <v>0</v>
      </c>
      <c r="X108" s="499">
        <v>0</v>
      </c>
      <c r="Y108" s="499">
        <v>0</v>
      </c>
      <c r="Z108" s="499">
        <v>0</v>
      </c>
      <c r="AA108" s="499">
        <v>0</v>
      </c>
      <c r="AB108" s="499">
        <v>0</v>
      </c>
      <c r="AC108" s="584">
        <f>SUM(C108:AB108)</f>
        <v>5.7200000000000015</v>
      </c>
      <c r="AD108" s="1033">
        <f>IF(ISERROR((C108/D108-1)*100),"n/a",(C108/D108-1)*100)</f>
        <v>4.7619047619047672</v>
      </c>
      <c r="AE108" s="1033">
        <f>IF(ISERROR((D108/E108-1)*100),"n/a",(D108/E108-1)*100)</f>
        <v>10.526315789473673</v>
      </c>
      <c r="AF108" s="1033">
        <f>IF(ISERROR((E108/F108-1)*100),"n/a",(E108/F108-1)*100)</f>
        <v>11.764705882352944</v>
      </c>
      <c r="AG108" s="1033">
        <f>IF(ISERROR((F108/G108-1)*100),"n/a",(F108/G108-1)*100)</f>
        <v>6.25</v>
      </c>
      <c r="AH108" s="1033">
        <f>IF(ISERROR((G108/H108-1)*100),"n/a",(G108/H108-1)*100)</f>
        <v>52.380952380952394</v>
      </c>
      <c r="AI108" s="1033">
        <f>IF(ISERROR((H108/I108-1)*100),"n/a",(H108/I108-1)*100)</f>
        <v>16.666666666666675</v>
      </c>
      <c r="AJ108" s="1033">
        <f>IF(ISERROR((I108/J108-1)*100),"n/a",(I108/J108-1)*100)</f>
        <v>12.5</v>
      </c>
      <c r="AK108" s="1033">
        <f>IF(ISERROR((J108/K108-1)*100),"n/a",(J108/K108-1)*100)</f>
        <v>-20.000000000000007</v>
      </c>
      <c r="AL108" s="1033">
        <f>IF(ISERROR((K108/L108-1)*100),"n/a",(K108/L108-1)*100)</f>
        <v>17.647058823529417</v>
      </c>
      <c r="AM108" s="1033">
        <f>IF(ISERROR((L108/N108-1)*100),"n/a",(L108/N108-1)*100)</f>
        <v>325</v>
      </c>
      <c r="AN108" s="1033" t="str">
        <f>IF(ISERROR((N108/O108-1)*100),"n/a",(N108/O108-1)*100)</f>
        <v>n/a</v>
      </c>
      <c r="AO108" s="1033" t="str">
        <f>IF(ISERROR((O108/Q108-1)*100),"n/a",(O108/Q108-1)*100)</f>
        <v>n/a</v>
      </c>
      <c r="AP108" s="1033" t="str">
        <f>IF(ISERROR((Q108/R108-1)*100),"n/a",(Q108/R108-1)*100)</f>
        <v>n/a</v>
      </c>
      <c r="AQ108" s="1033" t="str">
        <f>IF(ISERROR((R108/S108-1)*100),"n/a",(R108/S108-1)*100)</f>
        <v>n/a</v>
      </c>
      <c r="AR108" s="1033" t="str">
        <f>IF(ISERROR((S108/T108-1)*100),"n/a",(S108/T108-1)*100)</f>
        <v>n/a</v>
      </c>
      <c r="AS108" s="1033" t="str">
        <f>IF(ISERROR((T108/U108-1)*100),"n/a",(T108/U108-1)*100)</f>
        <v>n/a</v>
      </c>
      <c r="AT108" s="1033" t="str">
        <f>IF(ISERROR((U108/V108-1)*100),"n/a",(U108/V108-1)*100)</f>
        <v>n/a</v>
      </c>
      <c r="AU108" s="1033" t="str">
        <f>IF(ISERROR((V108/W108-1)*100),"n/a",(V108/W108-1)*100)</f>
        <v>n/a</v>
      </c>
      <c r="AV108" s="1033" t="str">
        <f>IF(ISERROR((W108/X108-1)*100),"n/a",(W108/X108-1)*100)</f>
        <v>n/a</v>
      </c>
      <c r="AW108" s="1033" t="str">
        <f>IF(ISERROR((X108/Y108-1)*100),"n/a",(X108/Y108-1)*100)</f>
        <v>n/a</v>
      </c>
      <c r="AX108" s="1033" t="str">
        <f>IF(ISERROR((Y108/Z108-1)*100),"n/a",(Y108/Z108-1)*100)</f>
        <v>n/a</v>
      </c>
      <c r="AY108" s="1033" t="str">
        <f>IF(ISERROR((Z108/AA108-1)*100),"n/a",(Z108/AA108-1)*100)</f>
        <v>n/a</v>
      </c>
      <c r="AZ108" s="1033" t="str">
        <f>IF(ISERROR((AA108/AB108-1)*100),"n/a",(AA108/AB108-1)*100)</f>
        <v>n/a</v>
      </c>
      <c r="BA108" s="1033">
        <f>AVERAGE(AD108:AZ108)</f>
        <v>43.749760430487989</v>
      </c>
      <c r="BB108" s="1033">
        <f>STDEV(AD108:AZ108)</f>
        <v>100.37969312318492</v>
      </c>
    </row>
    <row r="109" spans="1:54" ht="11.25" customHeight="1" x14ac:dyDescent="0.2">
      <c r="A109" s="791" t="s">
        <v>4364</v>
      </c>
      <c r="B109" s="817" t="s">
        <v>4340</v>
      </c>
      <c r="C109" s="581">
        <v>11.2</v>
      </c>
      <c r="D109" s="581">
        <v>10.5</v>
      </c>
      <c r="E109" s="581">
        <v>9.5</v>
      </c>
      <c r="F109" s="460">
        <v>8.5</v>
      </c>
      <c r="G109" s="460">
        <v>7.5</v>
      </c>
      <c r="H109" s="586">
        <v>6.5</v>
      </c>
      <c r="I109" s="460">
        <v>6</v>
      </c>
      <c r="J109" s="460">
        <v>1.5</v>
      </c>
      <c r="K109" s="483">
        <v>0</v>
      </c>
      <c r="L109" s="483">
        <v>0</v>
      </c>
      <c r="M109" s="483"/>
      <c r="N109" s="483">
        <v>0</v>
      </c>
      <c r="O109" s="480">
        <v>0</v>
      </c>
      <c r="P109" s="483"/>
      <c r="Q109" s="480">
        <v>0</v>
      </c>
      <c r="R109" s="499">
        <v>0</v>
      </c>
      <c r="S109" s="499">
        <v>0</v>
      </c>
      <c r="T109" s="499">
        <v>0</v>
      </c>
      <c r="U109" s="499">
        <v>0</v>
      </c>
      <c r="V109" s="499">
        <v>0</v>
      </c>
      <c r="W109" s="499">
        <v>0</v>
      </c>
      <c r="X109" s="499">
        <v>0</v>
      </c>
      <c r="Y109" s="499">
        <v>0</v>
      </c>
      <c r="Z109" s="499">
        <v>0</v>
      </c>
      <c r="AA109" s="499">
        <v>0</v>
      </c>
      <c r="AB109" s="499">
        <v>0</v>
      </c>
      <c r="AC109" s="584">
        <f>SUM(C109:AB109)</f>
        <v>61.2</v>
      </c>
      <c r="AD109" s="1033">
        <f>IF(ISERROR((C109/D109-1)*100),"n/a",(C109/D109-1)*100)</f>
        <v>6.6666666666666652</v>
      </c>
      <c r="AE109" s="1033">
        <f>IF(ISERROR((D109/E109-1)*100),"n/a",(D109/E109-1)*100)</f>
        <v>10.526315789473696</v>
      </c>
      <c r="AF109" s="1033">
        <f>IF(ISERROR((E109/F109-1)*100),"n/a",(E109/F109-1)*100)</f>
        <v>11.764705882352944</v>
      </c>
      <c r="AG109" s="1033">
        <f>IF(ISERROR((F109/G109-1)*100),"n/a",(F109/G109-1)*100)</f>
        <v>13.33333333333333</v>
      </c>
      <c r="AH109" s="1033">
        <f>IF(ISERROR((G109/H109-1)*100),"n/a",(G109/H109-1)*100)</f>
        <v>15.384615384615374</v>
      </c>
      <c r="AI109" s="1033">
        <f>IF(ISERROR((H109/I109-1)*100),"n/a",(H109/I109-1)*100)</f>
        <v>8.333333333333325</v>
      </c>
      <c r="AJ109" s="1033">
        <f>IF(ISERROR((I109/J109-1)*100),"n/a",(I109/J109-1)*100)</f>
        <v>300</v>
      </c>
      <c r="AK109" s="1033" t="str">
        <f>IF(ISERROR((J109/K109-1)*100),"n/a",(J109/K109-1)*100)</f>
        <v>n/a</v>
      </c>
      <c r="AL109" s="1033" t="str">
        <f>IF(ISERROR((K109/L109-1)*100),"n/a",(K109/L109-1)*100)</f>
        <v>n/a</v>
      </c>
      <c r="AM109" s="1033" t="str">
        <f>IF(ISERROR((L109/N109-1)*100),"n/a",(L109/N109-1)*100)</f>
        <v>n/a</v>
      </c>
      <c r="AN109" s="1033" t="str">
        <f>IF(ISERROR((N109/O109-1)*100),"n/a",(N109/O109-1)*100)</f>
        <v>n/a</v>
      </c>
      <c r="AO109" s="1033" t="str">
        <f>IF(ISERROR((O109/Q109-1)*100),"n/a",(O109/Q109-1)*100)</f>
        <v>n/a</v>
      </c>
      <c r="AP109" s="1033" t="str">
        <f>IF(ISERROR((Q109/R109-1)*100),"n/a",(Q109/R109-1)*100)</f>
        <v>n/a</v>
      </c>
      <c r="AQ109" s="1033" t="str">
        <f>IF(ISERROR((R109/S109-1)*100),"n/a",(R109/S109-1)*100)</f>
        <v>n/a</v>
      </c>
      <c r="AR109" s="1033" t="str">
        <f>IF(ISERROR((S109/T109-1)*100),"n/a",(S109/T109-1)*100)</f>
        <v>n/a</v>
      </c>
      <c r="AS109" s="1033" t="str">
        <f>IF(ISERROR((T109/U109-1)*100),"n/a",(T109/U109-1)*100)</f>
        <v>n/a</v>
      </c>
      <c r="AT109" s="1033" t="str">
        <f>IF(ISERROR((U109/V109-1)*100),"n/a",(U109/V109-1)*100)</f>
        <v>n/a</v>
      </c>
      <c r="AU109" s="1033" t="str">
        <f>IF(ISERROR((V109/W109-1)*100),"n/a",(V109/W109-1)*100)</f>
        <v>n/a</v>
      </c>
      <c r="AV109" s="1033" t="str">
        <f>IF(ISERROR((W109/X109-1)*100),"n/a",(W109/X109-1)*100)</f>
        <v>n/a</v>
      </c>
      <c r="AW109" s="1033" t="str">
        <f>IF(ISERROR((X109/Y109-1)*100),"n/a",(X109/Y109-1)*100)</f>
        <v>n/a</v>
      </c>
      <c r="AX109" s="1033" t="str">
        <f>IF(ISERROR((Y109/Z109-1)*100),"n/a",(Y109/Z109-1)*100)</f>
        <v>n/a</v>
      </c>
      <c r="AY109" s="1033" t="str">
        <f>IF(ISERROR((Z109/AA109-1)*100),"n/a",(Z109/AA109-1)*100)</f>
        <v>n/a</v>
      </c>
      <c r="AZ109" s="1033" t="str">
        <f>IF(ISERROR((AA109/AB109-1)*100),"n/a",(AA109/AB109-1)*100)</f>
        <v>n/a</v>
      </c>
      <c r="BA109" s="1033">
        <f>AVERAGE(AD109:AZ109)</f>
        <v>52.286995769967902</v>
      </c>
      <c r="BB109" s="1033">
        <f>STDEV(AD109:AZ109)</f>
        <v>109.27034913404515</v>
      </c>
    </row>
    <row r="110" spans="1:54" ht="11.25" customHeight="1" x14ac:dyDescent="0.2">
      <c r="A110" s="997" t="s">
        <v>4573</v>
      </c>
      <c r="B110" s="468" t="s">
        <v>4566</v>
      </c>
      <c r="C110" s="581">
        <v>1.6</v>
      </c>
      <c r="D110" s="581">
        <v>1.41</v>
      </c>
      <c r="E110" s="581">
        <v>1.32</v>
      </c>
      <c r="F110" s="581">
        <v>1.2</v>
      </c>
      <c r="G110" s="460">
        <v>1.1000000000000001</v>
      </c>
      <c r="H110" s="460">
        <v>0.92</v>
      </c>
      <c r="I110" s="496">
        <v>0.8</v>
      </c>
      <c r="J110" s="474">
        <v>0.8</v>
      </c>
      <c r="K110" s="474">
        <v>0.72</v>
      </c>
      <c r="L110" s="474">
        <v>0.70666700000000005</v>
      </c>
      <c r="M110" s="481"/>
      <c r="N110" s="496">
        <v>0.66666700000000001</v>
      </c>
      <c r="O110" s="475">
        <v>0.66666700000000001</v>
      </c>
      <c r="P110" s="481"/>
      <c r="Q110" s="475">
        <v>0.66666700000000001</v>
      </c>
      <c r="R110" s="1070">
        <v>0.66666700000000001</v>
      </c>
      <c r="S110" s="476">
        <v>0.66</v>
      </c>
      <c r="T110" s="476">
        <v>0.64</v>
      </c>
      <c r="U110" s="477">
        <v>0.58666700000000005</v>
      </c>
      <c r="V110" s="476">
        <v>0.86666699999999997</v>
      </c>
      <c r="W110" s="476">
        <v>0.53333299999999995</v>
      </c>
      <c r="X110" s="476">
        <v>0.48</v>
      </c>
      <c r="Y110" s="476">
        <v>0.45333299999999999</v>
      </c>
      <c r="Z110" s="476">
        <v>0.42666700000000002</v>
      </c>
      <c r="AA110" s="476">
        <v>0.42</v>
      </c>
      <c r="AB110" s="476">
        <v>0.4</v>
      </c>
      <c r="AC110" s="584">
        <f>SUM(C110:AB110)</f>
        <v>18.710002000000003</v>
      </c>
      <c r="AD110" s="1033">
        <f>IF(ISERROR((C110/D110-1)*100),"n/a",(C110/D110-1)*100)</f>
        <v>13.475177304964546</v>
      </c>
      <c r="AE110" s="1033">
        <f>IF(ISERROR((D110/E110-1)*100),"n/a",(D110/E110-1)*100)</f>
        <v>6.8181818181818121</v>
      </c>
      <c r="AF110" s="1033">
        <f>IF(ISERROR((E110/F110-1)*100),"n/a",(E110/F110-1)*100)</f>
        <v>10.000000000000009</v>
      </c>
      <c r="AG110" s="1033">
        <f>IF(ISERROR((F110/G110-1)*100),"n/a",(F110/G110-1)*100)</f>
        <v>9.0909090909090828</v>
      </c>
      <c r="AH110" s="1033">
        <f>IF(ISERROR((G110/H110-1)*100),"n/a",(G110/H110-1)*100)</f>
        <v>19.565217391304344</v>
      </c>
      <c r="AI110" s="1033">
        <f>IF(ISERROR((H110/I110-1)*100),"n/a",(H110/I110-1)*100)</f>
        <v>14.999999999999991</v>
      </c>
      <c r="AJ110" s="1033">
        <f>IF(ISERROR((I110/J110-1)*100),"n/a",(I110/J110-1)*100)</f>
        <v>0</v>
      </c>
      <c r="AK110" s="1033">
        <f>IF(ISERROR((J110/K110-1)*100),"n/a",(J110/K110-1)*100)</f>
        <v>11.111111111111116</v>
      </c>
      <c r="AL110" s="1033">
        <f>IF(ISERROR((K110/L110-1)*100),"n/a",(K110/L110-1)*100)</f>
        <v>1.8867443930450811</v>
      </c>
      <c r="AM110" s="1033">
        <f>IF(ISERROR((L110/N110-1)*100),"n/a",(L110/N110-1)*100)</f>
        <v>5.9999970000015113</v>
      </c>
      <c r="AN110" s="1033">
        <f>IF(ISERROR((N110/O110-1)*100),"n/a",(N110/O110-1)*100)</f>
        <v>0</v>
      </c>
      <c r="AO110" s="1033">
        <f>IF(ISERROR((O110/Q110-1)*100),"n/a",(O110/Q110-1)*100)</f>
        <v>0</v>
      </c>
      <c r="AP110" s="1033">
        <f>IF(ISERROR((Q110/R110-1)*100),"n/a",(Q110/R110-1)*100)</f>
        <v>0</v>
      </c>
      <c r="AQ110" s="1033">
        <f>IF(ISERROR((R110/S110-1)*100),"n/a",(R110/S110-1)*100)</f>
        <v>1.0101515151515139</v>
      </c>
      <c r="AR110" s="1033">
        <f>IF(ISERROR((S110/T110-1)*100),"n/a",(S110/T110-1)*100)</f>
        <v>3.125</v>
      </c>
      <c r="AS110" s="1033">
        <f>IF(ISERROR((T110/U110-1)*100),"n/a",(T110/U110-1)*100)</f>
        <v>9.0908471074732322</v>
      </c>
      <c r="AT110" s="1033">
        <f>IF(ISERROR((U110/V110-1)*100),"n/a",(U110/V110-1)*100)</f>
        <v>-32.307679881661578</v>
      </c>
      <c r="AU110" s="1033">
        <f>IF(ISERROR((V110/W110-1)*100),"n/a",(V110/W110-1)*100)</f>
        <v>62.500164062602551</v>
      </c>
      <c r="AV110" s="1033">
        <f>IF(ISERROR((W110/X110-1)*100),"n/a",(W110/X110-1)*100)</f>
        <v>11.111041666666654</v>
      </c>
      <c r="AW110" s="1033">
        <f>IF(ISERROR((X110/Y110-1)*100),"n/a",(X110/Y110-1)*100)</f>
        <v>5.8824307959050026</v>
      </c>
      <c r="AX110" s="1033">
        <f>IF(ISERROR((Y110/Z110-1)*100),"n/a",(Y110/Z110-1)*100)</f>
        <v>6.2498388673133842</v>
      </c>
      <c r="AY110" s="1033">
        <f>IF(ISERROR((Z110/AA110-1)*100),"n/a",(Z110/AA110-1)*100)</f>
        <v>1.5873809523809568</v>
      </c>
      <c r="AZ110" s="1033">
        <f>IF(ISERROR((AA110/AB110-1)*100),"n/a",(AA110/AB110-1)*100)</f>
        <v>4.9999999999999822</v>
      </c>
      <c r="BA110" s="1033">
        <f>AVERAGE(AD110:AZ110)</f>
        <v>7.2259353563195301</v>
      </c>
      <c r="BB110" s="1033">
        <f>STDEV(AD110:AZ110)</f>
        <v>15.445985631243261</v>
      </c>
    </row>
    <row r="111" spans="1:54" ht="11.25" customHeight="1" x14ac:dyDescent="0.2">
      <c r="A111" s="461" t="s">
        <v>5210</v>
      </c>
      <c r="B111" s="817" t="s">
        <v>5211</v>
      </c>
      <c r="C111" s="581">
        <v>0.86</v>
      </c>
      <c r="D111" s="581">
        <v>0.77</v>
      </c>
      <c r="E111" s="581">
        <v>0.74</v>
      </c>
      <c r="F111" s="581">
        <v>0.69499999999999995</v>
      </c>
      <c r="G111" s="460">
        <v>0.59</v>
      </c>
      <c r="H111" s="460">
        <v>0.51500000000000001</v>
      </c>
      <c r="I111" s="581">
        <v>0.42499999999999999</v>
      </c>
      <c r="J111" s="581">
        <v>0.32500000000000001</v>
      </c>
      <c r="K111" s="581">
        <v>0.22500000000000001</v>
      </c>
      <c r="L111" s="581">
        <v>0.08</v>
      </c>
      <c r="M111" s="884"/>
      <c r="N111" s="463">
        <v>0.04</v>
      </c>
      <c r="O111" s="585">
        <v>0.35</v>
      </c>
      <c r="P111" s="884"/>
      <c r="Q111" s="464">
        <v>0.88</v>
      </c>
      <c r="R111" s="587">
        <v>0.88</v>
      </c>
      <c r="S111" s="587">
        <v>0.86</v>
      </c>
      <c r="T111" s="587">
        <v>0.82</v>
      </c>
      <c r="U111" s="587">
        <v>0.78</v>
      </c>
      <c r="V111" s="587">
        <v>0.75</v>
      </c>
      <c r="W111" s="587">
        <v>0.72</v>
      </c>
      <c r="X111" s="587">
        <v>0.65</v>
      </c>
      <c r="Y111" s="587">
        <v>0.6</v>
      </c>
      <c r="Z111" s="587">
        <v>0.56000000000000005</v>
      </c>
      <c r="AA111" s="587">
        <v>0.52</v>
      </c>
      <c r="AB111" s="587">
        <v>0.48</v>
      </c>
      <c r="AC111" s="584">
        <f>SUM(C111:AB111)</f>
        <v>14.115</v>
      </c>
      <c r="AD111" s="1033">
        <f>IF(ISERROR((C111/D111-1)*100),"n/a",(C111/D111-1)*100)</f>
        <v>11.688311688311682</v>
      </c>
      <c r="AE111" s="1033">
        <f>IF(ISERROR((D111/E111-1)*100),"n/a",(D111/E111-1)*100)</f>
        <v>4.0540540540540571</v>
      </c>
      <c r="AF111" s="1033">
        <f>IF(ISERROR((E111/F111-1)*100),"n/a",(E111/F111-1)*100)</f>
        <v>6.4748201438848962</v>
      </c>
      <c r="AG111" s="1033">
        <f>IF(ISERROR((F111/G111-1)*100),"n/a",(F111/G111-1)*100)</f>
        <v>17.796610169491522</v>
      </c>
      <c r="AH111" s="1033">
        <f>IF(ISERROR((G111/H111-1)*100),"n/a",(G111/H111-1)*100)</f>
        <v>14.563106796116498</v>
      </c>
      <c r="AI111" s="1033">
        <f>IF(ISERROR((H111/I111-1)*100),"n/a",(H111/I111-1)*100)</f>
        <v>21.176470588235308</v>
      </c>
      <c r="AJ111" s="1033">
        <f>IF(ISERROR((I111/J111-1)*100),"n/a",(I111/J111-1)*100)</f>
        <v>30.76923076923077</v>
      </c>
      <c r="AK111" s="1033">
        <f>IF(ISERROR((J111/K111-1)*100),"n/a",(J111/K111-1)*100)</f>
        <v>44.444444444444443</v>
      </c>
      <c r="AL111" s="1033">
        <f>IF(ISERROR((K111/L111-1)*100),"n/a",(K111/L111-1)*100)</f>
        <v>181.25</v>
      </c>
      <c r="AM111" s="1033">
        <f>IF(ISERROR((L111/N111-1)*100),"n/a",(L111/N111-1)*100)</f>
        <v>100</v>
      </c>
      <c r="AN111" s="1033">
        <f>IF(ISERROR((N111/O111-1)*100),"n/a",(N111/O111-1)*100)</f>
        <v>-88.571428571428569</v>
      </c>
      <c r="AO111" s="1033">
        <f>IF(ISERROR((O111/Q111-1)*100),"n/a",(O111/Q111-1)*100)</f>
        <v>-60.227272727272727</v>
      </c>
      <c r="AP111" s="1033">
        <f>IF(ISERROR((Q111/R111-1)*100),"n/a",(Q111/R111-1)*100)</f>
        <v>0</v>
      </c>
      <c r="AQ111" s="1033">
        <f>IF(ISERROR((R111/S111-1)*100),"n/a",(R111/S111-1)*100)</f>
        <v>2.3255813953488413</v>
      </c>
      <c r="AR111" s="1033">
        <f>IF(ISERROR((S111/T111-1)*100),"n/a",(S111/T111-1)*100)</f>
        <v>4.8780487804878092</v>
      </c>
      <c r="AS111" s="1033">
        <f>IF(ISERROR((T111/U111-1)*100),"n/a",(T111/U111-1)*100)</f>
        <v>5.12820512820511</v>
      </c>
      <c r="AT111" s="1033">
        <f>IF(ISERROR((U111/V111-1)*100),"n/a",(U111/V111-1)*100)</f>
        <v>4.0000000000000036</v>
      </c>
      <c r="AU111" s="1033">
        <f>IF(ISERROR((V111/W111-1)*100),"n/a",(V111/W111-1)*100)</f>
        <v>4.1666666666666741</v>
      </c>
      <c r="AV111" s="1033">
        <f>IF(ISERROR((W111/X111-1)*100),"n/a",(W111/X111-1)*100)</f>
        <v>10.769230769230752</v>
      </c>
      <c r="AW111" s="1033">
        <f>IF(ISERROR((X111/Y111-1)*100),"n/a",(X111/Y111-1)*100)</f>
        <v>8.3333333333333481</v>
      </c>
      <c r="AX111" s="1033">
        <f>IF(ISERROR((Y111/Z111-1)*100),"n/a",(Y111/Z111-1)*100)</f>
        <v>7.1428571428571397</v>
      </c>
      <c r="AY111" s="1033">
        <f>IF(ISERROR((Z111/AA111-1)*100),"n/a",(Z111/AA111-1)*100)</f>
        <v>7.6923076923077094</v>
      </c>
      <c r="AZ111" s="1033">
        <f>IF(ISERROR((AA111/AB111-1)*100),"n/a",(AA111/AB111-1)*100)</f>
        <v>8.3333333333333481</v>
      </c>
      <c r="BA111" s="1033">
        <f>AVERAGE(AD111:AZ111)</f>
        <v>15.051648330297338</v>
      </c>
      <c r="BB111" s="1033">
        <f>STDEV(AD111:AZ111)</f>
        <v>49.387743444360112</v>
      </c>
    </row>
    <row r="112" spans="1:54" ht="11.25" customHeight="1" x14ac:dyDescent="0.2">
      <c r="A112" s="461" t="s">
        <v>481</v>
      </c>
      <c r="B112" s="817" t="s">
        <v>482</v>
      </c>
      <c r="C112" s="581">
        <v>1.9730000000000001</v>
      </c>
      <c r="D112" s="581">
        <v>1.9534</v>
      </c>
      <c r="E112" s="581">
        <v>1.9339999999999999</v>
      </c>
      <c r="F112" s="581">
        <v>1.9148000000000001</v>
      </c>
      <c r="G112" s="460">
        <v>1.8759999999999999</v>
      </c>
      <c r="H112" s="460">
        <v>1.8226</v>
      </c>
      <c r="I112" s="581">
        <v>1.6718000000000002</v>
      </c>
      <c r="J112" s="581">
        <v>1.4590000000000001</v>
      </c>
      <c r="K112" s="581">
        <v>1.29</v>
      </c>
      <c r="L112" s="581">
        <v>1.155</v>
      </c>
      <c r="M112" s="884"/>
      <c r="N112" s="581">
        <v>0.90500000000000003</v>
      </c>
      <c r="O112" s="459">
        <v>0.82</v>
      </c>
      <c r="P112" s="884"/>
      <c r="Q112" s="586">
        <v>0.74</v>
      </c>
      <c r="R112" s="587">
        <v>0.50170000000000003</v>
      </c>
      <c r="S112" s="587">
        <v>0.37340000000000001</v>
      </c>
      <c r="T112" s="587">
        <v>0.30159999999999998</v>
      </c>
      <c r="U112" s="587">
        <v>0.21540000000000001</v>
      </c>
      <c r="V112" s="587">
        <v>0.12920000000000001</v>
      </c>
      <c r="W112" s="587">
        <v>8.5999999999999993E-2</v>
      </c>
      <c r="X112" s="587">
        <v>7.9000000000000001E-2</v>
      </c>
      <c r="Y112" s="587">
        <v>7.1999999999999995E-2</v>
      </c>
      <c r="Z112" s="587">
        <v>6.4799999999999996E-2</v>
      </c>
      <c r="AA112" s="587">
        <v>5.3199999999999997E-2</v>
      </c>
      <c r="AB112" s="587">
        <v>4.8000000000000001E-2</v>
      </c>
      <c r="AC112" s="584">
        <f>SUM(C112:AB112)</f>
        <v>21.438899999999997</v>
      </c>
      <c r="AD112" s="1033">
        <f>IF(ISERROR((C112/D112-1)*100),"n/a",(C112/D112-1)*100)</f>
        <v>1.0033787242756276</v>
      </c>
      <c r="AE112" s="1033">
        <f>IF(ISERROR((D112/E112-1)*100),"n/a",(D112/E112-1)*100)</f>
        <v>1.0031023784901727</v>
      </c>
      <c r="AF112" s="1033">
        <f>IF(ISERROR((E112/F112-1)*100),"n/a",(E112/F112-1)*100)</f>
        <v>1.0027156883225308</v>
      </c>
      <c r="AG112" s="1033">
        <f>IF(ISERROR((F112/G112-1)*100),"n/a",(F112/G112-1)*100)</f>
        <v>2.068230277185501</v>
      </c>
      <c r="AH112" s="1033">
        <f>IF(ISERROR((G112/H112-1)*100),"n/a",(G112/H112-1)*100)</f>
        <v>2.9298803906507187</v>
      </c>
      <c r="AI112" s="1033">
        <f>IF(ISERROR((H112/I112-1)*100),"n/a",(H112/I112-1)*100)</f>
        <v>9.0202177293934547</v>
      </c>
      <c r="AJ112" s="1033">
        <f>IF(ISERROR((I112/J112-1)*100),"n/a",(I112/J112-1)*100)</f>
        <v>14.585332419465402</v>
      </c>
      <c r="AK112" s="1033">
        <f>IF(ISERROR((J112/K112-1)*100),"n/a",(J112/K112-1)*100)</f>
        <v>13.100775193798441</v>
      </c>
      <c r="AL112" s="1033">
        <f>IF(ISERROR((K112/L112-1)*100),"n/a",(K112/L112-1)*100)</f>
        <v>11.688311688311682</v>
      </c>
      <c r="AM112" s="1033">
        <f>IF(ISERROR((L112/N112-1)*100),"n/a",(L112/N112-1)*100)</f>
        <v>27.624309392265189</v>
      </c>
      <c r="AN112" s="1033">
        <f>IF(ISERROR((N112/O112-1)*100),"n/a",(N112/O112-1)*100)</f>
        <v>10.365853658536594</v>
      </c>
      <c r="AO112" s="1033">
        <f>IF(ISERROR((O112/Q112-1)*100),"n/a",(O112/Q112-1)*100)</f>
        <v>10.810810810810811</v>
      </c>
      <c r="AP112" s="1033">
        <f>IF(ISERROR((Q112/R112-1)*100),"n/a",(Q112/R112-1)*100)</f>
        <v>47.498505082718737</v>
      </c>
      <c r="AQ112" s="1033">
        <f>IF(ISERROR((R112/S112-1)*100),"n/a",(R112/S112-1)*100)</f>
        <v>34.359935725763258</v>
      </c>
      <c r="AR112" s="1033">
        <f>IF(ISERROR((S112/T112-1)*100),"n/a",(S112/T112-1)*100)</f>
        <v>23.806366047745374</v>
      </c>
      <c r="AS112" s="1033">
        <f>IF(ISERROR((T112/U112-1)*100),"n/a",(T112/U112-1)*100)</f>
        <v>40.018570102135541</v>
      </c>
      <c r="AT112" s="1033">
        <f>IF(ISERROR((U112/V112-1)*100),"n/a",(U112/V112-1)*100)</f>
        <v>66.718266253869956</v>
      </c>
      <c r="AU112" s="1033">
        <f>IF(ISERROR((V112/W112-1)*100),"n/a",(V112/W112-1)*100)</f>
        <v>50.232558139534909</v>
      </c>
      <c r="AV112" s="1033">
        <f>IF(ISERROR((W112/X112-1)*100),"n/a",(W112/X112-1)*100)</f>
        <v>8.8607594936708658</v>
      </c>
      <c r="AW112" s="1033">
        <f>IF(ISERROR((X112/Y112-1)*100),"n/a",(X112/Y112-1)*100)</f>
        <v>9.7222222222222321</v>
      </c>
      <c r="AX112" s="1033">
        <f>IF(ISERROR((Y112/Z112-1)*100),"n/a",(Y112/Z112-1)*100)</f>
        <v>11.111111111111116</v>
      </c>
      <c r="AY112" s="1033">
        <f>IF(ISERROR((Z112/AA112-1)*100),"n/a",(Z112/AA112-1)*100)</f>
        <v>21.804511278195491</v>
      </c>
      <c r="AZ112" s="1033">
        <f>IF(ISERROR((AA112/AB112-1)*100),"n/a",(AA112/AB112-1)*100)</f>
        <v>10.833333333333318</v>
      </c>
      <c r="BA112" s="1033">
        <f>AVERAGE(AD112:AZ112)</f>
        <v>18.703002484426385</v>
      </c>
      <c r="BB112" s="1033">
        <f>STDEV(AD112:AZ112)</f>
        <v>17.874646693618981</v>
      </c>
    </row>
    <row r="113" spans="1:54" ht="11.25" customHeight="1" x14ac:dyDescent="0.2">
      <c r="A113" s="818" t="s">
        <v>486</v>
      </c>
      <c r="B113" s="817" t="s">
        <v>487</v>
      </c>
      <c r="C113" s="581">
        <v>1.1299999999999999</v>
      </c>
      <c r="D113" s="581">
        <v>1.0900000000000001</v>
      </c>
      <c r="E113" s="581">
        <v>1.08</v>
      </c>
      <c r="F113" s="581">
        <v>1.05</v>
      </c>
      <c r="G113" s="460">
        <v>0.85</v>
      </c>
      <c r="H113" s="460">
        <v>0.70454545454545447</v>
      </c>
      <c r="I113" s="581">
        <v>0.67424242424242431</v>
      </c>
      <c r="J113" s="581">
        <v>0.64393939393939381</v>
      </c>
      <c r="K113" s="581">
        <v>0.61363636363636365</v>
      </c>
      <c r="L113" s="581">
        <v>0.56060606060606055</v>
      </c>
      <c r="M113" s="884"/>
      <c r="N113" s="581">
        <v>0.47520661157024785</v>
      </c>
      <c r="O113" s="586">
        <v>0.41760581016779263</v>
      </c>
      <c r="P113" s="884"/>
      <c r="Q113" s="586">
        <v>0.36313548710242916</v>
      </c>
      <c r="R113" s="587">
        <v>0.33183070373153012</v>
      </c>
      <c r="S113" s="587">
        <v>0.30678687703481083</v>
      </c>
      <c r="T113" s="587">
        <v>0.27320310543451037</v>
      </c>
      <c r="U113" s="587">
        <v>0.25043826696719257</v>
      </c>
      <c r="V113" s="587">
        <v>0.22008514901076873</v>
      </c>
      <c r="W113" s="587">
        <v>0.21249686952166286</v>
      </c>
      <c r="X113" s="583">
        <v>0.19318807913849234</v>
      </c>
      <c r="Y113" s="587">
        <v>0.17970197846230901</v>
      </c>
      <c r="Z113" s="587">
        <v>0.17520661157024786</v>
      </c>
      <c r="AA113" s="587">
        <v>0.17520661157024786</v>
      </c>
      <c r="AB113" s="587">
        <v>0.15988605058852989</v>
      </c>
      <c r="AC113" s="584">
        <f>SUM(C113:AB113)</f>
        <v>12.130947908840467</v>
      </c>
      <c r="AD113" s="1033">
        <f>IF(ISERROR((C113/D113-1)*100),"n/a",(C113/D113-1)*100)</f>
        <v>3.6697247706421798</v>
      </c>
      <c r="AE113" s="1033">
        <f>IF(ISERROR((D113/E113-1)*100),"n/a",(D113/E113-1)*100)</f>
        <v>0.92592592592593004</v>
      </c>
      <c r="AF113" s="1033">
        <f>IF(ISERROR((E113/F113-1)*100),"n/a",(E113/F113-1)*100)</f>
        <v>2.8571428571428692</v>
      </c>
      <c r="AG113" s="1033">
        <f>IF(ISERROR((F113/G113-1)*100),"n/a",(F113/G113-1)*100)</f>
        <v>23.529411764705888</v>
      </c>
      <c r="AH113" s="1033">
        <f>IF(ISERROR((G113/H113-1)*100),"n/a",(G113/H113-1)*100)</f>
        <v>20.645161290322591</v>
      </c>
      <c r="AI113" s="1033">
        <f>IF(ISERROR((H113/I113-1)*100),"n/a",(H113/I113-1)*100)</f>
        <v>4.4943820224718989</v>
      </c>
      <c r="AJ113" s="1033">
        <f>IF(ISERROR((I113/J113-1)*100),"n/a",(I113/J113-1)*100)</f>
        <v>4.7058823529412042</v>
      </c>
      <c r="AK113" s="1033">
        <f>IF(ISERROR((J113/K113-1)*100),"n/a",(J113/K113-1)*100)</f>
        <v>4.9382716049382491</v>
      </c>
      <c r="AL113" s="1033">
        <f>IF(ISERROR((K113/L113-1)*100),"n/a",(K113/L113-1)*100)</f>
        <v>9.4594594594594739</v>
      </c>
      <c r="AM113" s="1033">
        <f>IF(ISERROR((L113/N113-1)*100),"n/a",(L113/N113-1)*100)</f>
        <v>17.971014492753625</v>
      </c>
      <c r="AN113" s="1033">
        <f>IF(ISERROR((N113/O113-1)*100),"n/a",(N113/O113-1)*100)</f>
        <v>13.793103448276112</v>
      </c>
      <c r="AO113" s="1033">
        <f>IF(ISERROR((O113/Q113-1)*100),"n/a",(O113/Q113-1)*100)</f>
        <v>14.999999999999748</v>
      </c>
      <c r="AP113" s="1033">
        <f>IF(ISERROR((Q113/R113-1)*100),"n/a",(Q113/R113-1)*100)</f>
        <v>9.4339622641509422</v>
      </c>
      <c r="AQ113" s="1033">
        <f>IF(ISERROR((R113/S113-1)*100),"n/a",(R113/S113-1)*100)</f>
        <v>8.163265306122458</v>
      </c>
      <c r="AR113" s="1033">
        <f>IF(ISERROR((S113/T113-1)*100),"n/a",(S113/T113-1)*100)</f>
        <v>12.29260243835364</v>
      </c>
      <c r="AS113" s="1033">
        <f>IF(ISERROR((T113/U113-1)*100),"n/a",(T113/U113-1)*100)</f>
        <v>9.0899999999999981</v>
      </c>
      <c r="AT113" s="1033">
        <f>IF(ISERROR((U113/V113-1)*100),"n/a",(U113/V113-1)*100)</f>
        <v>13.791533909877153</v>
      </c>
      <c r="AU113" s="1033">
        <f>IF(ISERROR((V113/W113-1)*100),"n/a",(V113/W113-1)*100)</f>
        <v>3.5710076605774521</v>
      </c>
      <c r="AV113" s="1033">
        <f>IF(ISERROR((W113/X113-1)*100),"n/a",(W113/X113-1)*100)</f>
        <v>9.9948146227637924</v>
      </c>
      <c r="AW113" s="1033">
        <f>IF(ISERROR((X113/Y113-1)*100),"n/a",(X113/Y113-1)*100)</f>
        <v>7.5047035049822464</v>
      </c>
      <c r="AX113" s="1033">
        <f>IF(ISERROR((Y113/Z113-1)*100),"n/a",(Y113/Z113-1)*100)</f>
        <v>2.5657518582047123</v>
      </c>
      <c r="AY113" s="1033">
        <f>IF(ISERROR((Z113/AA113-1)*100),"n/a",(Z113/AA113-1)*100)</f>
        <v>0</v>
      </c>
      <c r="AZ113" s="1033">
        <f>IF(ISERROR((AA113/AB113-1)*100),"n/a",(AA113/AB113-1)*100)</f>
        <v>9.582174883502347</v>
      </c>
      <c r="BA113" s="1033">
        <f>AVERAGE(AD113:AZ113)</f>
        <v>9.0425781060049797</v>
      </c>
      <c r="BB113" s="1033">
        <f>STDEV(AD113:AZ113)</f>
        <v>6.2633326580231898</v>
      </c>
    </row>
    <row r="114" spans="1:54" ht="11.25" customHeight="1" x14ac:dyDescent="0.2">
      <c r="A114" s="465" t="s">
        <v>484</v>
      </c>
      <c r="B114" s="802" t="s">
        <v>485</v>
      </c>
      <c r="C114" s="581">
        <v>1.46</v>
      </c>
      <c r="D114" s="581">
        <v>1.37</v>
      </c>
      <c r="E114" s="581">
        <v>1.28</v>
      </c>
      <c r="F114" s="581">
        <v>1.22</v>
      </c>
      <c r="G114" s="460">
        <v>1.1000000000000001</v>
      </c>
      <c r="H114" s="460">
        <v>1</v>
      </c>
      <c r="I114" s="451">
        <v>0.92</v>
      </c>
      <c r="J114" s="451">
        <v>0.84</v>
      </c>
      <c r="K114" s="451">
        <v>0.76</v>
      </c>
      <c r="L114" s="451">
        <v>0.69</v>
      </c>
      <c r="M114" s="946"/>
      <c r="N114" s="451">
        <v>0.63</v>
      </c>
      <c r="O114" s="449">
        <v>0.56999999999999995</v>
      </c>
      <c r="P114" s="946"/>
      <c r="Q114" s="454">
        <v>0.40500000000000003</v>
      </c>
      <c r="R114" s="456">
        <v>0.32</v>
      </c>
      <c r="S114" s="456">
        <v>0.28000000000000003</v>
      </c>
      <c r="T114" s="456">
        <v>0.23</v>
      </c>
      <c r="U114" s="456">
        <v>0.19</v>
      </c>
      <c r="V114" s="456">
        <v>0.17</v>
      </c>
      <c r="W114" s="456">
        <v>0.15</v>
      </c>
      <c r="X114" s="456">
        <v>0.12</v>
      </c>
      <c r="Y114" s="456">
        <v>0.1</v>
      </c>
      <c r="Z114" s="456">
        <v>0.08</v>
      </c>
      <c r="AA114" s="456">
        <v>7.0000000000000007E-2</v>
      </c>
      <c r="AB114" s="455">
        <v>0.06</v>
      </c>
      <c r="AC114" s="584">
        <f>SUM(C114:AB114)</f>
        <v>14.014999999999999</v>
      </c>
      <c r="AD114" s="1033">
        <f>IF(ISERROR((C114/D114-1)*100),"n/a",(C114/D114-1)*100)</f>
        <v>6.5693430656934115</v>
      </c>
      <c r="AE114" s="1033">
        <f>IF(ISERROR((D114/E114-1)*100),"n/a",(D114/E114-1)*100)</f>
        <v>7.03125</v>
      </c>
      <c r="AF114" s="1033">
        <f>IF(ISERROR((E114/F114-1)*100),"n/a",(E114/F114-1)*100)</f>
        <v>4.9180327868852514</v>
      </c>
      <c r="AG114" s="1033">
        <f>IF(ISERROR((F114/G114-1)*100),"n/a",(F114/G114-1)*100)</f>
        <v>10.909090909090891</v>
      </c>
      <c r="AH114" s="1033">
        <f>IF(ISERROR((G114/H114-1)*100),"n/a",(G114/H114-1)*100)</f>
        <v>10.000000000000009</v>
      </c>
      <c r="AI114" s="1033">
        <f>IF(ISERROR((H114/I114-1)*100),"n/a",(H114/I114-1)*100)</f>
        <v>8.6956521739130377</v>
      </c>
      <c r="AJ114" s="1033">
        <f>IF(ISERROR((I114/J114-1)*100),"n/a",(I114/J114-1)*100)</f>
        <v>9.5238095238095344</v>
      </c>
      <c r="AK114" s="1033">
        <f>IF(ISERROR((J114/K114-1)*100),"n/a",(J114/K114-1)*100)</f>
        <v>10.526315789473673</v>
      </c>
      <c r="AL114" s="1033">
        <f>IF(ISERROR((K114/L114-1)*100),"n/a",(K114/L114-1)*100)</f>
        <v>10.144927536231885</v>
      </c>
      <c r="AM114" s="1033">
        <f>IF(ISERROR((L114/N114-1)*100),"n/a",(L114/N114-1)*100)</f>
        <v>9.5238095238095113</v>
      </c>
      <c r="AN114" s="1033">
        <f>IF(ISERROR((N114/O114-1)*100),"n/a",(N114/O114-1)*100)</f>
        <v>10.526315789473696</v>
      </c>
      <c r="AO114" s="1033">
        <f>IF(ISERROR((O114/Q114-1)*100),"n/a",(O114/Q114-1)*100)</f>
        <v>40.740740740740719</v>
      </c>
      <c r="AP114" s="1033">
        <f>IF(ISERROR((Q114/R114-1)*100),"n/a",(Q114/R114-1)*100)</f>
        <v>26.5625</v>
      </c>
      <c r="AQ114" s="1033">
        <f>IF(ISERROR((R114/S114-1)*100),"n/a",(R114/S114-1)*100)</f>
        <v>14.285714285714279</v>
      </c>
      <c r="AR114" s="1033">
        <f>IF(ISERROR((S114/T114-1)*100),"n/a",(S114/T114-1)*100)</f>
        <v>21.739130434782616</v>
      </c>
      <c r="AS114" s="1033">
        <f>IF(ISERROR((T114/U114-1)*100),"n/a",(T114/U114-1)*100)</f>
        <v>21.052631578947366</v>
      </c>
      <c r="AT114" s="1033">
        <f>IF(ISERROR((U114/V114-1)*100),"n/a",(U114/V114-1)*100)</f>
        <v>11.764705882352944</v>
      </c>
      <c r="AU114" s="1033">
        <f>IF(ISERROR((V114/W114-1)*100),"n/a",(V114/W114-1)*100)</f>
        <v>13.333333333333353</v>
      </c>
      <c r="AV114" s="1033">
        <f>IF(ISERROR((W114/X114-1)*100),"n/a",(W114/X114-1)*100)</f>
        <v>25</v>
      </c>
      <c r="AW114" s="1033">
        <f>IF(ISERROR((X114/Y114-1)*100),"n/a",(X114/Y114-1)*100)</f>
        <v>19.999999999999996</v>
      </c>
      <c r="AX114" s="1033">
        <f>IF(ISERROR((Y114/Z114-1)*100),"n/a",(Y114/Z114-1)*100)</f>
        <v>25</v>
      </c>
      <c r="AY114" s="1033">
        <f>IF(ISERROR((Z114/AA114-1)*100),"n/a",(Z114/AA114-1)*100)</f>
        <v>14.285714285714279</v>
      </c>
      <c r="AZ114" s="1033">
        <f>IF(ISERROR((AA114/AB114-1)*100),"n/a",(AA114/AB114-1)*100)</f>
        <v>16.666666666666675</v>
      </c>
      <c r="BA114" s="1033">
        <f>AVERAGE(AD114:AZ114)</f>
        <v>15.165203665505789</v>
      </c>
      <c r="BB114" s="1033">
        <f>STDEV(AD114:AZ114)</f>
        <v>8.4235137517451193</v>
      </c>
    </row>
    <row r="115" spans="1:54" ht="11.25" customHeight="1" x14ac:dyDescent="0.2">
      <c r="A115" s="461" t="s">
        <v>488</v>
      </c>
      <c r="B115" s="817" t="s">
        <v>489</v>
      </c>
      <c r="C115" s="581">
        <v>4.62</v>
      </c>
      <c r="D115" s="581">
        <v>4.28</v>
      </c>
      <c r="E115" s="581">
        <v>4.12</v>
      </c>
      <c r="F115" s="581">
        <v>3.78</v>
      </c>
      <c r="G115" s="460">
        <v>3.28</v>
      </c>
      <c r="H115" s="481">
        <v>3.1</v>
      </c>
      <c r="I115" s="463">
        <v>3.08</v>
      </c>
      <c r="J115" s="581">
        <v>2.94</v>
      </c>
      <c r="K115" s="581">
        <v>2.6</v>
      </c>
      <c r="L115" s="581">
        <v>2.34</v>
      </c>
      <c r="M115" s="884" t="s">
        <v>89</v>
      </c>
      <c r="N115" s="581">
        <v>1.96</v>
      </c>
      <c r="O115" s="459">
        <v>1.8</v>
      </c>
      <c r="P115" s="884"/>
      <c r="Q115" s="586">
        <v>1.72</v>
      </c>
      <c r="R115" s="583">
        <v>1.68</v>
      </c>
      <c r="S115" s="587">
        <v>1.56</v>
      </c>
      <c r="T115" s="587">
        <v>1.32</v>
      </c>
      <c r="U115" s="587">
        <v>1.1000000000000001</v>
      </c>
      <c r="V115" s="587">
        <v>0.91</v>
      </c>
      <c r="W115" s="587">
        <v>0.78</v>
      </c>
      <c r="X115" s="587">
        <v>0.71</v>
      </c>
      <c r="Y115" s="583">
        <v>0.7</v>
      </c>
      <c r="Z115" s="587">
        <v>0.69</v>
      </c>
      <c r="AA115" s="587">
        <v>0.66500000000000004</v>
      </c>
      <c r="AB115" s="587">
        <v>0.625</v>
      </c>
      <c r="AC115" s="584">
        <f>SUM(C115:AB115)</f>
        <v>50.360000000000007</v>
      </c>
      <c r="AD115" s="1033">
        <f>IF(ISERROR((C115/D115-1)*100),"n/a",(C115/D115-1)*100)</f>
        <v>7.9439252336448662</v>
      </c>
      <c r="AE115" s="1033">
        <f>IF(ISERROR((D115/E115-1)*100),"n/a",(D115/E115-1)*100)</f>
        <v>3.8834951456310662</v>
      </c>
      <c r="AF115" s="1033">
        <f>IF(ISERROR((E115/F115-1)*100),"n/a",(E115/F115-1)*100)</f>
        <v>8.9947089947090006</v>
      </c>
      <c r="AG115" s="1033">
        <f>IF(ISERROR((F115/G115-1)*100),"n/a",(F115/G115-1)*100)</f>
        <v>15.243902439024382</v>
      </c>
      <c r="AH115" s="1033">
        <f>IF(ISERROR((G115/H115-1)*100),"n/a",(G115/H115-1)*100)</f>
        <v>5.8064516129032073</v>
      </c>
      <c r="AI115" s="1033">
        <f>IF(ISERROR((H115/I115-1)*100),"n/a",(H115/I115-1)*100)</f>
        <v>0.64935064935065512</v>
      </c>
      <c r="AJ115" s="1033">
        <f>IF(ISERROR((I115/J115-1)*100),"n/a",(I115/J115-1)*100)</f>
        <v>4.7619047619047672</v>
      </c>
      <c r="AK115" s="1033">
        <f>IF(ISERROR((J115/K115-1)*100),"n/a",(J115/K115-1)*100)</f>
        <v>13.076923076923075</v>
      </c>
      <c r="AL115" s="1033">
        <f>IF(ISERROR((K115/L115-1)*100),"n/a",(K115/L115-1)*100)</f>
        <v>11.111111111111116</v>
      </c>
      <c r="AM115" s="1033">
        <f>IF(ISERROR((L115/N115-1)*100),"n/a",(L115/N115-1)*100)</f>
        <v>19.387755102040806</v>
      </c>
      <c r="AN115" s="1033">
        <f>IF(ISERROR((N115/O115-1)*100),"n/a",(N115/O115-1)*100)</f>
        <v>8.8888888888888786</v>
      </c>
      <c r="AO115" s="1033">
        <f>IF(ISERROR((O115/Q115-1)*100),"n/a",(O115/Q115-1)*100)</f>
        <v>4.6511627906976827</v>
      </c>
      <c r="AP115" s="1033">
        <f>IF(ISERROR((Q115/R115-1)*100),"n/a",(Q115/R115-1)*100)</f>
        <v>2.3809523809523725</v>
      </c>
      <c r="AQ115" s="1033">
        <f>IF(ISERROR((R115/S115-1)*100),"n/a",(R115/S115-1)*100)</f>
        <v>7.6923076923076872</v>
      </c>
      <c r="AR115" s="1033">
        <f>IF(ISERROR((S115/T115-1)*100),"n/a",(S115/T115-1)*100)</f>
        <v>18.181818181818187</v>
      </c>
      <c r="AS115" s="1033">
        <f>IF(ISERROR((T115/U115-1)*100),"n/a",(T115/U115-1)*100)</f>
        <v>19.999999999999996</v>
      </c>
      <c r="AT115" s="1033">
        <f>IF(ISERROR((U115/V115-1)*100),"n/a",(U115/V115-1)*100)</f>
        <v>20.879120879120894</v>
      </c>
      <c r="AU115" s="1033">
        <f>IF(ISERROR((V115/W115-1)*100),"n/a",(V115/W115-1)*100)</f>
        <v>16.666666666666675</v>
      </c>
      <c r="AV115" s="1033">
        <f>IF(ISERROR((W115/X115-1)*100),"n/a",(W115/X115-1)*100)</f>
        <v>9.8591549295774747</v>
      </c>
      <c r="AW115" s="1033">
        <f>IF(ISERROR((X115/Y115-1)*100),"n/a",(X115/Y115-1)*100)</f>
        <v>1.4285714285714235</v>
      </c>
      <c r="AX115" s="1033">
        <f>IF(ISERROR((Y115/Z115-1)*100),"n/a",(Y115/Z115-1)*100)</f>
        <v>1.449275362318847</v>
      </c>
      <c r="AY115" s="1033">
        <f>IF(ISERROR((Z115/AA115-1)*100),"n/a",(Z115/AA115-1)*100)</f>
        <v>3.7593984962405846</v>
      </c>
      <c r="AZ115" s="1033">
        <f>IF(ISERROR((AA115/AB115-1)*100),"n/a",(AA115/AB115-1)*100)</f>
        <v>6.4000000000000057</v>
      </c>
      <c r="BA115" s="1033">
        <f>AVERAGE(AD115:AZ115)</f>
        <v>9.2650802532349417</v>
      </c>
      <c r="BB115" s="1033">
        <f>STDEV(AD115:AZ115)</f>
        <v>6.4331770911654731</v>
      </c>
    </row>
    <row r="116" spans="1:54" ht="11.25" customHeight="1" x14ac:dyDescent="0.2">
      <c r="A116" s="461" t="s">
        <v>476</v>
      </c>
      <c r="B116" s="817" t="s">
        <v>477</v>
      </c>
      <c r="C116" s="581">
        <v>2.56</v>
      </c>
      <c r="D116" s="581">
        <v>2.38</v>
      </c>
      <c r="E116" s="581">
        <v>2.12</v>
      </c>
      <c r="F116" s="581">
        <v>2.04</v>
      </c>
      <c r="G116" s="460">
        <v>1.96</v>
      </c>
      <c r="H116" s="460">
        <v>1.8599999999999999</v>
      </c>
      <c r="I116" s="581">
        <v>1.84</v>
      </c>
      <c r="J116" s="581">
        <v>1.8</v>
      </c>
      <c r="K116" s="463">
        <v>1.68</v>
      </c>
      <c r="L116" s="581">
        <v>1.59</v>
      </c>
      <c r="M116" s="884"/>
      <c r="N116" s="581">
        <v>1.5</v>
      </c>
      <c r="O116" s="459">
        <v>1.42</v>
      </c>
      <c r="P116" s="884"/>
      <c r="Q116" s="464">
        <v>1.4</v>
      </c>
      <c r="R116" s="587">
        <v>1.34</v>
      </c>
      <c r="S116" s="587">
        <v>1.28</v>
      </c>
      <c r="T116" s="587">
        <v>1.18</v>
      </c>
      <c r="U116" s="587">
        <v>1.06</v>
      </c>
      <c r="V116" s="587">
        <v>1.01</v>
      </c>
      <c r="W116" s="587">
        <v>0.94</v>
      </c>
      <c r="X116" s="583">
        <v>0.88</v>
      </c>
      <c r="Y116" s="587">
        <v>0.84</v>
      </c>
      <c r="Z116" s="587">
        <v>0.76666999999999996</v>
      </c>
      <c r="AA116" s="587">
        <v>0.61333000000000004</v>
      </c>
      <c r="AB116" s="587">
        <v>0.46666999999999997</v>
      </c>
      <c r="AC116" s="584">
        <f>SUM(C116:AB116)</f>
        <v>34.526669999999996</v>
      </c>
      <c r="AD116" s="1033">
        <f>IF(ISERROR((C116/D116-1)*100),"n/a",(C116/D116-1)*100)</f>
        <v>7.5630252100840512</v>
      </c>
      <c r="AE116" s="1033">
        <f>IF(ISERROR((D116/E116-1)*100),"n/a",(D116/E116-1)*100)</f>
        <v>12.264150943396213</v>
      </c>
      <c r="AF116" s="1033">
        <f>IF(ISERROR((E116/F116-1)*100),"n/a",(E116/F116-1)*100)</f>
        <v>3.9215686274509887</v>
      </c>
      <c r="AG116" s="1033">
        <f>IF(ISERROR((F116/G116-1)*100),"n/a",(F116/G116-1)*100)</f>
        <v>4.081632653061229</v>
      </c>
      <c r="AH116" s="1033">
        <f>IF(ISERROR((G116/H116-1)*100),"n/a",(G116/H116-1)*100)</f>
        <v>5.3763440860215006</v>
      </c>
      <c r="AI116" s="1033">
        <f>IF(ISERROR((H116/I116-1)*100),"n/a",(H116/I116-1)*100)</f>
        <v>1.0869565217391131</v>
      </c>
      <c r="AJ116" s="1033">
        <f>IF(ISERROR((I116/J116-1)*100),"n/a",(I116/J116-1)*100)</f>
        <v>2.2222222222222143</v>
      </c>
      <c r="AK116" s="1033">
        <f>IF(ISERROR((J116/K116-1)*100),"n/a",(J116/K116-1)*100)</f>
        <v>7.1428571428571397</v>
      </c>
      <c r="AL116" s="1033">
        <f>IF(ISERROR((K116/L116-1)*100),"n/a",(K116/L116-1)*100)</f>
        <v>5.6603773584905648</v>
      </c>
      <c r="AM116" s="1033">
        <f>IF(ISERROR((L116/N116-1)*100),"n/a",(L116/N116-1)*100)</f>
        <v>6.0000000000000053</v>
      </c>
      <c r="AN116" s="1033">
        <f>IF(ISERROR((N116/O116-1)*100),"n/a",(N116/O116-1)*100)</f>
        <v>5.6338028169014231</v>
      </c>
      <c r="AO116" s="1033">
        <f>IF(ISERROR((O116/Q116-1)*100),"n/a",(O116/Q116-1)*100)</f>
        <v>1.4285714285714235</v>
      </c>
      <c r="AP116" s="1033">
        <f>IF(ISERROR((Q116/R116-1)*100),"n/a",(Q116/R116-1)*100)</f>
        <v>4.4776119402984982</v>
      </c>
      <c r="AQ116" s="1033">
        <f>IF(ISERROR((R116/S116-1)*100),"n/a",(R116/S116-1)*100)</f>
        <v>4.6875</v>
      </c>
      <c r="AR116" s="1033">
        <f>IF(ISERROR((S116/T116-1)*100),"n/a",(S116/T116-1)*100)</f>
        <v>8.4745762711864394</v>
      </c>
      <c r="AS116" s="1033">
        <f>IF(ISERROR((T116/U116-1)*100),"n/a",(T116/U116-1)*100)</f>
        <v>11.32075471698113</v>
      </c>
      <c r="AT116" s="1033">
        <f>IF(ISERROR((U116/V116-1)*100),"n/a",(U116/V116-1)*100)</f>
        <v>4.9504950495049549</v>
      </c>
      <c r="AU116" s="1033">
        <f>IF(ISERROR((V116/W116-1)*100),"n/a",(V116/W116-1)*100)</f>
        <v>7.4468085106383031</v>
      </c>
      <c r="AV116" s="1033">
        <f>IF(ISERROR((W116/X116-1)*100),"n/a",(W116/X116-1)*100)</f>
        <v>6.8181818181818121</v>
      </c>
      <c r="AW116" s="1033">
        <f>IF(ISERROR((X116/Y116-1)*100),"n/a",(X116/Y116-1)*100)</f>
        <v>4.7619047619047672</v>
      </c>
      <c r="AX116" s="1033">
        <f>IF(ISERROR((Y116/Z116-1)*100),"n/a",(Y116/Z116-1)*100)</f>
        <v>9.5647410228651086</v>
      </c>
      <c r="AY116" s="1033">
        <f>IF(ISERROR((Z116/AA116-1)*100),"n/a",(Z116/AA116-1)*100)</f>
        <v>25.001222832732761</v>
      </c>
      <c r="AZ116" s="1033">
        <f>IF(ISERROR((AA116/AB116-1)*100),"n/a",(AA116/AB116-1)*100)</f>
        <v>31.426918379154458</v>
      </c>
      <c r="BA116" s="1033">
        <f>AVERAGE(AD116:AZ116)</f>
        <v>7.8831401875758296</v>
      </c>
      <c r="BB116" s="1033">
        <f>STDEV(AD116:AZ116)</f>
        <v>7.0502258222706669</v>
      </c>
    </row>
    <row r="117" spans="1:54" ht="11.25" customHeight="1" x14ac:dyDescent="0.2">
      <c r="A117" s="818" t="s">
        <v>497</v>
      </c>
      <c r="B117" s="817" t="s">
        <v>498</v>
      </c>
      <c r="C117" s="581">
        <v>3.26</v>
      </c>
      <c r="D117" s="581">
        <v>3.16</v>
      </c>
      <c r="E117" s="581">
        <v>3.06</v>
      </c>
      <c r="F117" s="581">
        <v>2.96</v>
      </c>
      <c r="G117" s="460">
        <v>2.88</v>
      </c>
      <c r="H117" s="460">
        <v>2.8</v>
      </c>
      <c r="I117" s="581">
        <v>2.72</v>
      </c>
      <c r="J117" s="581">
        <v>2.64</v>
      </c>
      <c r="K117" s="581">
        <v>2.56</v>
      </c>
      <c r="L117" s="581">
        <v>2</v>
      </c>
      <c r="M117" s="884"/>
      <c r="N117" s="581">
        <v>1.92</v>
      </c>
      <c r="O117" s="459">
        <v>1.36</v>
      </c>
      <c r="P117" s="884"/>
      <c r="Q117" s="586">
        <v>1.28</v>
      </c>
      <c r="R117" s="587">
        <v>1.1499999999999999</v>
      </c>
      <c r="S117" s="587">
        <v>1.0900000000000001</v>
      </c>
      <c r="T117" s="587">
        <v>1.04</v>
      </c>
      <c r="U117" s="587">
        <v>0.96</v>
      </c>
      <c r="V117" s="587">
        <v>0.88</v>
      </c>
      <c r="W117" s="587">
        <v>0.8</v>
      </c>
      <c r="X117" s="587">
        <v>0.74</v>
      </c>
      <c r="Y117" s="587">
        <v>0.68</v>
      </c>
      <c r="Z117" s="587">
        <v>0.56000000000000005</v>
      </c>
      <c r="AA117" s="587">
        <v>0.48</v>
      </c>
      <c r="AB117" s="587">
        <v>0.4</v>
      </c>
      <c r="AC117" s="584">
        <f>SUM(C117:AB117)</f>
        <v>41.38</v>
      </c>
      <c r="AD117" s="1033">
        <f>IF(ISERROR((C117/D117-1)*100),"n/a",(C117/D117-1)*100)</f>
        <v>3.1645569620253111</v>
      </c>
      <c r="AE117" s="1033">
        <f>IF(ISERROR((D117/E117-1)*100),"n/a",(D117/E117-1)*100)</f>
        <v>3.2679738562091609</v>
      </c>
      <c r="AF117" s="1033">
        <f>IF(ISERROR((E117/F117-1)*100),"n/a",(E117/F117-1)*100)</f>
        <v>3.3783783783783772</v>
      </c>
      <c r="AG117" s="1033">
        <f>IF(ISERROR((F117/G117-1)*100),"n/a",(F117/G117-1)*100)</f>
        <v>2.7777777777777901</v>
      </c>
      <c r="AH117" s="1033">
        <f>IF(ISERROR((G117/H117-1)*100),"n/a",(G117/H117-1)*100)</f>
        <v>2.8571428571428692</v>
      </c>
      <c r="AI117" s="1033">
        <f>IF(ISERROR((H117/I117-1)*100),"n/a",(H117/I117-1)*100)</f>
        <v>2.9411764705882248</v>
      </c>
      <c r="AJ117" s="1033">
        <f>IF(ISERROR((I117/J117-1)*100),"n/a",(I117/J117-1)*100)</f>
        <v>3.0303030303030276</v>
      </c>
      <c r="AK117" s="1033">
        <f>IF(ISERROR((J117/K117-1)*100),"n/a",(J117/K117-1)*100)</f>
        <v>3.125</v>
      </c>
      <c r="AL117" s="1033">
        <f>IF(ISERROR((K117/L117-1)*100),"n/a",(K117/L117-1)*100)</f>
        <v>28.000000000000004</v>
      </c>
      <c r="AM117" s="1033">
        <f>IF(ISERROR((L117/N117-1)*100),"n/a",(L117/N117-1)*100)</f>
        <v>4.1666666666666741</v>
      </c>
      <c r="AN117" s="1033">
        <f>IF(ISERROR((N117/O117-1)*100),"n/a",(N117/O117-1)*100)</f>
        <v>41.176470588235283</v>
      </c>
      <c r="AO117" s="1033">
        <f>IF(ISERROR((O117/Q117-1)*100),"n/a",(O117/Q117-1)*100)</f>
        <v>6.25</v>
      </c>
      <c r="AP117" s="1033">
        <f>IF(ISERROR((Q117/R117-1)*100),"n/a",(Q117/R117-1)*100)</f>
        <v>11.304347826086957</v>
      </c>
      <c r="AQ117" s="1033">
        <f>IF(ISERROR((R117/S117-1)*100),"n/a",(R117/S117-1)*100)</f>
        <v>5.504587155963292</v>
      </c>
      <c r="AR117" s="1033">
        <f>IF(ISERROR((S117/T117-1)*100),"n/a",(S117/T117-1)*100)</f>
        <v>4.8076923076923128</v>
      </c>
      <c r="AS117" s="1033">
        <f>IF(ISERROR((T117/U117-1)*100),"n/a",(T117/U117-1)*100)</f>
        <v>8.3333333333333481</v>
      </c>
      <c r="AT117" s="1033">
        <f>IF(ISERROR((U117/V117-1)*100),"n/a",(U117/V117-1)*100)</f>
        <v>9.0909090909090828</v>
      </c>
      <c r="AU117" s="1033">
        <f>IF(ISERROR((V117/W117-1)*100),"n/a",(V117/W117-1)*100)</f>
        <v>9.9999999999999858</v>
      </c>
      <c r="AV117" s="1033">
        <f>IF(ISERROR((W117/X117-1)*100),"n/a",(W117/X117-1)*100)</f>
        <v>8.1081081081081141</v>
      </c>
      <c r="AW117" s="1033">
        <f>IF(ISERROR((X117/Y117-1)*100),"n/a",(X117/Y117-1)*100)</f>
        <v>8.8235294117646959</v>
      </c>
      <c r="AX117" s="1033">
        <f>IF(ISERROR((Y117/Z117-1)*100),"n/a",(Y117/Z117-1)*100)</f>
        <v>21.42857142857142</v>
      </c>
      <c r="AY117" s="1033">
        <f>IF(ISERROR((Z117/AA117-1)*100),"n/a",(Z117/AA117-1)*100)</f>
        <v>16.666666666666675</v>
      </c>
      <c r="AZ117" s="1033">
        <f>IF(ISERROR((AA117/AB117-1)*100),"n/a",(AA117/AB117-1)*100)</f>
        <v>19.999999999999996</v>
      </c>
      <c r="BA117" s="1033">
        <f>AVERAGE(AD117:AZ117)</f>
        <v>9.9218779094096803</v>
      </c>
      <c r="BB117" s="1033">
        <f>STDEV(AD117:AZ117)</f>
        <v>9.6793034099386954</v>
      </c>
    </row>
    <row r="118" spans="1:54" ht="11.25" customHeight="1" x14ac:dyDescent="0.2">
      <c r="A118" s="540" t="s">
        <v>4526</v>
      </c>
      <c r="B118" s="817" t="s">
        <v>4519</v>
      </c>
      <c r="C118" s="581">
        <v>0.43</v>
      </c>
      <c r="D118" s="581">
        <v>0.41</v>
      </c>
      <c r="E118" s="581">
        <v>0.4</v>
      </c>
      <c r="F118" s="581">
        <v>0.3</v>
      </c>
      <c r="G118" s="460">
        <v>0.2</v>
      </c>
      <c r="H118" s="460">
        <v>0.1</v>
      </c>
      <c r="I118" s="498">
        <v>0</v>
      </c>
      <c r="J118" s="498">
        <v>0</v>
      </c>
      <c r="K118" s="498">
        <v>0</v>
      </c>
      <c r="L118" s="498">
        <v>0</v>
      </c>
      <c r="M118" s="483"/>
      <c r="N118" s="498">
        <v>0</v>
      </c>
      <c r="O118" s="501">
        <v>0</v>
      </c>
      <c r="P118" s="483"/>
      <c r="Q118" s="501">
        <v>0</v>
      </c>
      <c r="R118" s="539">
        <v>0.24380000000000002</v>
      </c>
      <c r="S118" s="587">
        <v>0.38749999999999996</v>
      </c>
      <c r="T118" s="587">
        <v>0.35500000000000004</v>
      </c>
      <c r="U118" s="587">
        <v>0.315</v>
      </c>
      <c r="V118" s="587">
        <v>0.27600000000000002</v>
      </c>
      <c r="W118" s="587">
        <v>0.24399999999999999</v>
      </c>
      <c r="X118" s="587">
        <v>0.20640000000000003</v>
      </c>
      <c r="Y118" s="587">
        <v>0.16639999999999999</v>
      </c>
      <c r="Z118" s="587">
        <v>0.15359999999999999</v>
      </c>
      <c r="AA118" s="587">
        <v>0.10879999999999999</v>
      </c>
      <c r="AB118" s="587">
        <v>7.3599999999999999E-2</v>
      </c>
      <c r="AC118" s="584">
        <f>SUM(C118:AB118)</f>
        <v>4.370099999999999</v>
      </c>
      <c r="AD118" s="1033">
        <f>IF(ISERROR((C118/D118-1)*100),"n/a",(C118/D118-1)*100)</f>
        <v>4.8780487804878092</v>
      </c>
      <c r="AE118" s="1033">
        <f>IF(ISERROR((D118/E118-1)*100),"n/a",(D118/E118-1)*100)</f>
        <v>2.4999999999999911</v>
      </c>
      <c r="AF118" s="1033">
        <f>IF(ISERROR((E118/F118-1)*100),"n/a",(E118/F118-1)*100)</f>
        <v>33.33333333333335</v>
      </c>
      <c r="AG118" s="1033">
        <f>IF(ISERROR((F118/G118-1)*100),"n/a",(F118/G118-1)*100)</f>
        <v>49.999999999999979</v>
      </c>
      <c r="AH118" s="1033">
        <f>IF(ISERROR((G118/H118-1)*100),"n/a",(G118/H118-1)*100)</f>
        <v>100</v>
      </c>
      <c r="AI118" s="1033" t="str">
        <f>IF(ISERROR((H118/I118-1)*100),"n/a",(H118/I118-1)*100)</f>
        <v>n/a</v>
      </c>
      <c r="AJ118" s="1033" t="str">
        <f>IF(ISERROR((I118/J118-1)*100),"n/a",(I118/J118-1)*100)</f>
        <v>n/a</v>
      </c>
      <c r="AK118" s="1033" t="str">
        <f>IF(ISERROR((J118/K118-1)*100),"n/a",(J118/K118-1)*100)</f>
        <v>n/a</v>
      </c>
      <c r="AL118" s="1033" t="str">
        <f>IF(ISERROR((K118/L118-1)*100),"n/a",(K118/L118-1)*100)</f>
        <v>n/a</v>
      </c>
      <c r="AM118" s="1033" t="str">
        <f>IF(ISERROR((L118/N118-1)*100),"n/a",(L118/N118-1)*100)</f>
        <v>n/a</v>
      </c>
      <c r="AN118" s="1033" t="str">
        <f>IF(ISERROR((N118/O118-1)*100),"n/a",(N118/O118-1)*100)</f>
        <v>n/a</v>
      </c>
      <c r="AO118" s="1033" t="str">
        <f>IF(ISERROR((O118/Q118-1)*100),"n/a",(O118/Q118-1)*100)</f>
        <v>n/a</v>
      </c>
      <c r="AP118" s="1033">
        <f>IF(ISERROR((Q118/R118-1)*100),"n/a",(Q118/R118-1)*100)</f>
        <v>-100</v>
      </c>
      <c r="AQ118" s="1033">
        <f>IF(ISERROR((R118/S118-1)*100),"n/a",(R118/S118-1)*100)</f>
        <v>-37.08387096774193</v>
      </c>
      <c r="AR118" s="1033">
        <f>IF(ISERROR((S118/T118-1)*100),"n/a",(S118/T118-1)*100)</f>
        <v>9.1549295774647543</v>
      </c>
      <c r="AS118" s="1033">
        <f>IF(ISERROR((T118/U118-1)*100),"n/a",(T118/U118-1)*100)</f>
        <v>12.698412698412721</v>
      </c>
      <c r="AT118" s="1033">
        <f>IF(ISERROR((U118/V118-1)*100),"n/a",(U118/V118-1)*100)</f>
        <v>14.130434782608692</v>
      </c>
      <c r="AU118" s="1033">
        <f>IF(ISERROR((V118/W118-1)*100),"n/a",(V118/W118-1)*100)</f>
        <v>13.11475409836067</v>
      </c>
      <c r="AV118" s="1033">
        <f>IF(ISERROR((W118/X118-1)*100),"n/a",(W118/X118-1)*100)</f>
        <v>18.217054263565878</v>
      </c>
      <c r="AW118" s="1033">
        <f>IF(ISERROR((X118/Y118-1)*100),"n/a",(X118/Y118-1)*100)</f>
        <v>24.038461538461565</v>
      </c>
      <c r="AX118" s="1033">
        <f>IF(ISERROR((Y118/Z118-1)*100),"n/a",(Y118/Z118-1)*100)</f>
        <v>8.3333333333333481</v>
      </c>
      <c r="AY118" s="1033">
        <f>IF(ISERROR((Z118/AA118-1)*100),"n/a",(Z118/AA118-1)*100)</f>
        <v>41.176470588235283</v>
      </c>
      <c r="AZ118" s="1033">
        <f>IF(ISERROR((AA118/AB118-1)*100),"n/a",(AA118/AB118-1)*100)</f>
        <v>47.826086956521728</v>
      </c>
      <c r="BA118" s="1033">
        <f>AVERAGE(AD118:AZ118)</f>
        <v>15.144840561440239</v>
      </c>
      <c r="BB118" s="1033">
        <f>STDEV(AD118:AZ118)</f>
        <v>42.367620243921607</v>
      </c>
    </row>
    <row r="119" spans="1:54" ht="11.25" customHeight="1" x14ac:dyDescent="0.2">
      <c r="A119" s="461" t="s">
        <v>1006</v>
      </c>
      <c r="B119" s="817" t="s">
        <v>1007</v>
      </c>
      <c r="C119" s="581">
        <v>1.96</v>
      </c>
      <c r="D119" s="581">
        <v>1.8</v>
      </c>
      <c r="E119" s="581">
        <v>1.56</v>
      </c>
      <c r="F119" s="581">
        <v>1.34</v>
      </c>
      <c r="G119" s="460">
        <v>1.1599999999999999</v>
      </c>
      <c r="H119" s="460">
        <v>1.04</v>
      </c>
      <c r="I119" s="581">
        <v>0.96</v>
      </c>
      <c r="J119" s="581">
        <v>0.88</v>
      </c>
      <c r="K119" s="581">
        <v>0.78</v>
      </c>
      <c r="L119" s="581">
        <v>0.66</v>
      </c>
      <c r="M119" s="884"/>
      <c r="N119" s="581">
        <v>0.54</v>
      </c>
      <c r="O119" s="459">
        <v>0.44</v>
      </c>
      <c r="P119" s="884"/>
      <c r="Q119" s="586">
        <v>0.2</v>
      </c>
      <c r="R119" s="583">
        <v>0</v>
      </c>
      <c r="S119" s="583">
        <v>0</v>
      </c>
      <c r="T119" s="583">
        <v>0</v>
      </c>
      <c r="U119" s="583">
        <v>0</v>
      </c>
      <c r="V119" s="583">
        <v>0</v>
      </c>
      <c r="W119" s="583">
        <v>0</v>
      </c>
      <c r="X119" s="583">
        <v>0</v>
      </c>
      <c r="Y119" s="583">
        <v>0</v>
      </c>
      <c r="Z119" s="583">
        <v>0</v>
      </c>
      <c r="AA119" s="583">
        <v>0</v>
      </c>
      <c r="AB119" s="583">
        <v>0</v>
      </c>
      <c r="AC119" s="584">
        <f>SUM(C119:AB119)</f>
        <v>13.319999999999999</v>
      </c>
      <c r="AD119" s="1033">
        <f>IF(ISERROR((C119/D119-1)*100),"n/a",(C119/D119-1)*100)</f>
        <v>8.8888888888888786</v>
      </c>
      <c r="AE119" s="1033">
        <f>IF(ISERROR((D119/E119-1)*100),"n/a",(D119/E119-1)*100)</f>
        <v>15.384615384615374</v>
      </c>
      <c r="AF119" s="1033">
        <f>IF(ISERROR((E119/F119-1)*100),"n/a",(E119/F119-1)*100)</f>
        <v>16.417910447761198</v>
      </c>
      <c r="AG119" s="1033">
        <f>IF(ISERROR((F119/G119-1)*100),"n/a",(F119/G119-1)*100)</f>
        <v>15.517241379310365</v>
      </c>
      <c r="AH119" s="1033">
        <f>IF(ISERROR((G119/H119-1)*100),"n/a",(G119/H119-1)*100)</f>
        <v>11.538461538461519</v>
      </c>
      <c r="AI119" s="1033">
        <f>IF(ISERROR((H119/I119-1)*100),"n/a",(H119/I119-1)*100)</f>
        <v>8.3333333333333481</v>
      </c>
      <c r="AJ119" s="1033">
        <f>IF(ISERROR((I119/J119-1)*100),"n/a",(I119/J119-1)*100)</f>
        <v>9.0909090909090828</v>
      </c>
      <c r="AK119" s="1033">
        <f>IF(ISERROR((J119/K119-1)*100),"n/a",(J119/K119-1)*100)</f>
        <v>12.820512820512819</v>
      </c>
      <c r="AL119" s="1033">
        <f>IF(ISERROR((K119/L119-1)*100),"n/a",(K119/L119-1)*100)</f>
        <v>18.181818181818187</v>
      </c>
      <c r="AM119" s="1033">
        <f>IF(ISERROR((L119/N119-1)*100),"n/a",(L119/N119-1)*100)</f>
        <v>22.222222222222211</v>
      </c>
      <c r="AN119" s="1033">
        <f>IF(ISERROR((N119/O119-1)*100),"n/a",(N119/O119-1)*100)</f>
        <v>22.72727272727273</v>
      </c>
      <c r="AO119" s="1033">
        <f>IF(ISERROR((O119/Q119-1)*100),"n/a",(O119/Q119-1)*100)</f>
        <v>119.99999999999997</v>
      </c>
      <c r="AP119" s="1033" t="str">
        <f>IF(ISERROR((Q119/R119-1)*100),"n/a",(Q119/R119-1)*100)</f>
        <v>n/a</v>
      </c>
      <c r="AQ119" s="1033" t="str">
        <f>IF(ISERROR((R119/S119-1)*100),"n/a",(R119/S119-1)*100)</f>
        <v>n/a</v>
      </c>
      <c r="AR119" s="1033" t="str">
        <f>IF(ISERROR((S119/T119-1)*100),"n/a",(S119/T119-1)*100)</f>
        <v>n/a</v>
      </c>
      <c r="AS119" s="1033" t="str">
        <f>IF(ISERROR((T119/U119-1)*100),"n/a",(T119/U119-1)*100)</f>
        <v>n/a</v>
      </c>
      <c r="AT119" s="1033" t="str">
        <f>IF(ISERROR((U119/V119-1)*100),"n/a",(U119/V119-1)*100)</f>
        <v>n/a</v>
      </c>
      <c r="AU119" s="1033" t="str">
        <f>IF(ISERROR((V119/W119-1)*100),"n/a",(V119/W119-1)*100)</f>
        <v>n/a</v>
      </c>
      <c r="AV119" s="1033" t="str">
        <f>IF(ISERROR((W119/X119-1)*100),"n/a",(W119/X119-1)*100)</f>
        <v>n/a</v>
      </c>
      <c r="AW119" s="1033" t="str">
        <f>IF(ISERROR((X119/Y119-1)*100),"n/a",(X119/Y119-1)*100)</f>
        <v>n/a</v>
      </c>
      <c r="AX119" s="1033" t="str">
        <f>IF(ISERROR((Y119/Z119-1)*100),"n/a",(Y119/Z119-1)*100)</f>
        <v>n/a</v>
      </c>
      <c r="AY119" s="1033" t="str">
        <f>IF(ISERROR((Z119/AA119-1)*100),"n/a",(Z119/AA119-1)*100)</f>
        <v>n/a</v>
      </c>
      <c r="AZ119" s="1033" t="str">
        <f>IF(ISERROR((AA119/AB119-1)*100),"n/a",(AA119/AB119-1)*100)</f>
        <v>n/a</v>
      </c>
      <c r="BA119" s="1033">
        <f>AVERAGE(AD119:AZ119)</f>
        <v>23.426932167925472</v>
      </c>
      <c r="BB119" s="1033">
        <f>STDEV(AD119:AZ119)</f>
        <v>30.79359851540654</v>
      </c>
    </row>
    <row r="120" spans="1:54" ht="11.25" customHeight="1" x14ac:dyDescent="0.2">
      <c r="A120" s="479" t="s">
        <v>191</v>
      </c>
      <c r="B120" s="468" t="s">
        <v>192</v>
      </c>
      <c r="C120" s="581">
        <v>1.06</v>
      </c>
      <c r="D120" s="581">
        <v>1</v>
      </c>
      <c r="E120" s="581">
        <v>0.97959183673469397</v>
      </c>
      <c r="F120" s="581">
        <v>0.94331065759637189</v>
      </c>
      <c r="G120" s="460">
        <v>0.8120073426195874</v>
      </c>
      <c r="H120" s="478">
        <v>0.74043222731269365</v>
      </c>
      <c r="I120" s="474">
        <v>0.70517354982161295</v>
      </c>
      <c r="J120" s="474">
        <v>0.6715938569729647</v>
      </c>
      <c r="K120" s="474">
        <v>0.63961319711710918</v>
      </c>
      <c r="L120" s="474">
        <v>0.60916760893433486</v>
      </c>
      <c r="M120" s="958">
        <v>0</v>
      </c>
      <c r="N120" s="474">
        <v>0.57186019567321722</v>
      </c>
      <c r="O120" s="470">
        <v>0.54454105589065327</v>
      </c>
      <c r="P120" s="958">
        <v>0</v>
      </c>
      <c r="Q120" s="471">
        <v>0.52354522261955927</v>
      </c>
      <c r="R120" s="476">
        <v>0.50905686983599752</v>
      </c>
      <c r="S120" s="476">
        <v>0.50512782501333664</v>
      </c>
      <c r="T120" s="476">
        <v>0.48106242547453881</v>
      </c>
      <c r="U120" s="476">
        <v>0.44889337098900323</v>
      </c>
      <c r="V120" s="476">
        <v>0.41893440421621392</v>
      </c>
      <c r="W120" s="476">
        <v>0.38234517430518478</v>
      </c>
      <c r="X120" s="476">
        <v>0.3086755838802937</v>
      </c>
      <c r="Y120" s="476">
        <v>0.24507417081347108</v>
      </c>
      <c r="Z120" s="476">
        <v>0.22960355682424391</v>
      </c>
      <c r="AA120" s="476">
        <v>0.2119228551222701</v>
      </c>
      <c r="AB120" s="476">
        <v>0.19522441462596135</v>
      </c>
      <c r="AC120" s="584">
        <f>SUM(C120:AB120)</f>
        <v>13.736757402393314</v>
      </c>
      <c r="AD120" s="1033">
        <f>IF(ISERROR((C120/D120-1)*100),"n/a",(C120/D120-1)*100)</f>
        <v>6.0000000000000053</v>
      </c>
      <c r="AE120" s="1033">
        <f>IF(ISERROR((D120/E120-1)*100),"n/a",(D120/E120-1)*100)</f>
        <v>2.0833333333333259</v>
      </c>
      <c r="AF120" s="1033">
        <f>IF(ISERROR((E120/F120-1)*100),"n/a",(E120/F120-1)*100)</f>
        <v>3.8461538461538547</v>
      </c>
      <c r="AG120" s="1033">
        <f>IF(ISERROR((F120/G120-1)*100),"n/a",(F120/G120-1)*100)</f>
        <v>16.170212765957469</v>
      </c>
      <c r="AH120" s="1033">
        <f>IF(ISERROR((G120/H120-1)*100),"n/a",(G120/H120-1)*100)</f>
        <v>9.6666666666666679</v>
      </c>
      <c r="AI120" s="1033">
        <f>IF(ISERROR((H120/I120-1)*100),"n/a",(H120/I120-1)*100)</f>
        <v>5.0000000000000044</v>
      </c>
      <c r="AJ120" s="1033">
        <f>IF(ISERROR((I120/J120-1)*100),"n/a",(I120/J120-1)*100)</f>
        <v>5.0000000000000044</v>
      </c>
      <c r="AK120" s="1033">
        <f>IF(ISERROR((J120/K120-1)*100),"n/a",(J120/K120-1)*100)</f>
        <v>5.0000000000000044</v>
      </c>
      <c r="AL120" s="1033">
        <f>IF(ISERROR((K120/L120-1)*100),"n/a",(K120/L120-1)*100)</f>
        <v>4.9979000419991371</v>
      </c>
      <c r="AM120" s="1033">
        <f>IF(ISERROR((L120/N120-1)*100),"n/a",(L120/N120-1)*100)</f>
        <v>6.5238695652173995</v>
      </c>
      <c r="AN120" s="1033">
        <f>IF(ISERROR((N120/O120-1)*100),"n/a",(N120/O120-1)*100)</f>
        <v>5.0169109357384833</v>
      </c>
      <c r="AO120" s="1033">
        <f>IF(ISERROR((O120/Q120-1)*100),"n/a",(O120/Q120-1)*100)</f>
        <v>4.0103189493433389</v>
      </c>
      <c r="AP120" s="1033">
        <f>IF(ISERROR((Q120/R120-1)*100),"n/a",(Q120/R120-1)*100)</f>
        <v>2.8461167390255282</v>
      </c>
      <c r="AQ120" s="1033">
        <f>IF(ISERROR((R120/S120-1)*100),"n/a",(R120/S120-1)*100)</f>
        <v>0.77783179387458379</v>
      </c>
      <c r="AR120" s="1033">
        <f>IF(ISERROR((S120/T120-1)*100),"n/a",(S120/T120-1)*100)</f>
        <v>5.0025523226135959</v>
      </c>
      <c r="AS120" s="1033">
        <f>IF(ISERROR((T120/U120-1)*100),"n/a",(T120/U120-1)*100)</f>
        <v>7.1663019693653851</v>
      </c>
      <c r="AT120" s="1033">
        <f>IF(ISERROR((U120/V120-1)*100),"n/a",(U120/V120-1)*100)</f>
        <v>7.1512309495897375</v>
      </c>
      <c r="AU120" s="1033">
        <f>IF(ISERROR((V120/W120-1)*100),"n/a",(V120/W120-1)*100)</f>
        <v>9.5696852922286126</v>
      </c>
      <c r="AV120" s="1033">
        <f>IF(ISERROR((W120/X120-1)*100),"n/a",(W120/X120-1)*100)</f>
        <v>23.866348448687337</v>
      </c>
      <c r="AW120" s="1033">
        <f>IF(ISERROR((X120/Y120-1)*100),"n/a",(X120/Y120-1)*100)</f>
        <v>25.951903807615228</v>
      </c>
      <c r="AX120" s="1033">
        <f>IF(ISERROR((Y120/Z120-1)*100),"n/a",(Y120/Z120-1)*100)</f>
        <v>6.7379679144385252</v>
      </c>
      <c r="AY120" s="1033">
        <f>IF(ISERROR((Z120/AA120-1)*100),"n/a",(Z120/AA120-1)*100)</f>
        <v>8.3429895712630042</v>
      </c>
      <c r="AZ120" s="1033">
        <f>IF(ISERROR((AA120/AB120-1)*100),"n/a",(AA120/AB120-1)*100)</f>
        <v>8.5534591194969209</v>
      </c>
      <c r="BA120" s="1033">
        <f>AVERAGE(AD120:AZ120)</f>
        <v>7.7948588709829645</v>
      </c>
      <c r="BB120" s="1033">
        <f>STDEV(AD120:AZ120)</f>
        <v>6.2356978548251121</v>
      </c>
    </row>
    <row r="121" spans="1:54" ht="11.25" customHeight="1" x14ac:dyDescent="0.2">
      <c r="A121" s="818" t="s">
        <v>995</v>
      </c>
      <c r="B121" s="817" t="s">
        <v>996</v>
      </c>
      <c r="C121" s="581">
        <v>1.48</v>
      </c>
      <c r="D121" s="581">
        <v>1.42</v>
      </c>
      <c r="E121" s="581">
        <v>1.4</v>
      </c>
      <c r="F121" s="581">
        <v>1.38</v>
      </c>
      <c r="G121" s="460">
        <v>1.3049999999999999</v>
      </c>
      <c r="H121" s="584">
        <v>1.2450000000000001</v>
      </c>
      <c r="I121" s="581">
        <v>1.1200000000000001</v>
      </c>
      <c r="J121" s="463">
        <v>0.88</v>
      </c>
      <c r="K121" s="581">
        <v>0.86</v>
      </c>
      <c r="L121" s="463">
        <v>0.8</v>
      </c>
      <c r="M121" s="884"/>
      <c r="N121" s="581">
        <v>0.78</v>
      </c>
      <c r="O121" s="585">
        <v>0.72</v>
      </c>
      <c r="P121" s="884"/>
      <c r="Q121" s="464">
        <v>0.72</v>
      </c>
      <c r="R121" s="583">
        <v>0.72</v>
      </c>
      <c r="S121" s="583">
        <v>0.72</v>
      </c>
      <c r="T121" s="583">
        <v>0.72</v>
      </c>
      <c r="U121" s="587">
        <v>0.66</v>
      </c>
      <c r="V121" s="583">
        <v>0.64</v>
      </c>
      <c r="W121" s="587">
        <v>0.61</v>
      </c>
      <c r="X121" s="587">
        <v>0.56000000000000005</v>
      </c>
      <c r="Y121" s="583">
        <v>0.52</v>
      </c>
      <c r="Z121" s="587">
        <v>0.5</v>
      </c>
      <c r="AA121" s="583">
        <v>0.44</v>
      </c>
      <c r="AB121" s="583">
        <v>0.44</v>
      </c>
      <c r="AC121" s="584">
        <f>SUM(C121:AB121)</f>
        <v>20.640000000000004</v>
      </c>
      <c r="AD121" s="1033">
        <f>IF(ISERROR((C121/D121-1)*100),"n/a",(C121/D121-1)*100)</f>
        <v>4.2253521126760507</v>
      </c>
      <c r="AE121" s="1033">
        <f>IF(ISERROR((D121/E121-1)*100),"n/a",(D121/E121-1)*100)</f>
        <v>1.4285714285714235</v>
      </c>
      <c r="AF121" s="1033">
        <f>IF(ISERROR((E121/F121-1)*100),"n/a",(E121/F121-1)*100)</f>
        <v>1.449275362318847</v>
      </c>
      <c r="AG121" s="1033">
        <f>IF(ISERROR((F121/G121-1)*100),"n/a",(F121/G121-1)*100)</f>
        <v>5.7471264367816133</v>
      </c>
      <c r="AH121" s="1033">
        <f>IF(ISERROR((G121/H121-1)*100),"n/a",(G121/H121-1)*100)</f>
        <v>4.8192771084337283</v>
      </c>
      <c r="AI121" s="1033">
        <f>IF(ISERROR((H121/I121-1)*100),"n/a",(H121/I121-1)*100)</f>
        <v>11.160714285714279</v>
      </c>
      <c r="AJ121" s="1033">
        <f>IF(ISERROR((I121/J121-1)*100),"n/a",(I121/J121-1)*100)</f>
        <v>27.272727272727295</v>
      </c>
      <c r="AK121" s="1033">
        <f>IF(ISERROR((J121/K121-1)*100),"n/a",(J121/K121-1)*100)</f>
        <v>2.3255813953488413</v>
      </c>
      <c r="AL121" s="1033">
        <f>IF(ISERROR((K121/L121-1)*100),"n/a",(K121/L121-1)*100)</f>
        <v>7.4999999999999956</v>
      </c>
      <c r="AM121" s="1033">
        <f>IF(ISERROR((L121/N121-1)*100),"n/a",(L121/N121-1)*100)</f>
        <v>2.5641025641025772</v>
      </c>
      <c r="AN121" s="1033">
        <f>IF(ISERROR((N121/O121-1)*100),"n/a",(N121/O121-1)*100)</f>
        <v>8.3333333333333481</v>
      </c>
      <c r="AO121" s="1033">
        <f>IF(ISERROR((O121/Q121-1)*100),"n/a",(O121/Q121-1)*100)</f>
        <v>0</v>
      </c>
      <c r="AP121" s="1033">
        <f>IF(ISERROR((Q121/R121-1)*100),"n/a",(Q121/R121-1)*100)</f>
        <v>0</v>
      </c>
      <c r="AQ121" s="1033">
        <f>IF(ISERROR((R121/S121-1)*100),"n/a",(R121/S121-1)*100)</f>
        <v>0</v>
      </c>
      <c r="AR121" s="1033">
        <f>IF(ISERROR((S121/T121-1)*100),"n/a",(S121/T121-1)*100)</f>
        <v>0</v>
      </c>
      <c r="AS121" s="1033">
        <f>IF(ISERROR((T121/U121-1)*100),"n/a",(T121/U121-1)*100)</f>
        <v>9.0909090909090828</v>
      </c>
      <c r="AT121" s="1033">
        <f>IF(ISERROR((U121/V121-1)*100),"n/a",(U121/V121-1)*100)</f>
        <v>3.125</v>
      </c>
      <c r="AU121" s="1033">
        <f>IF(ISERROR((V121/W121-1)*100),"n/a",(V121/W121-1)*100)</f>
        <v>4.9180327868852514</v>
      </c>
      <c r="AV121" s="1033">
        <f>IF(ISERROR((W121/X121-1)*100),"n/a",(W121/X121-1)*100)</f>
        <v>8.9285714285714199</v>
      </c>
      <c r="AW121" s="1033">
        <f>IF(ISERROR((X121/Y121-1)*100),"n/a",(X121/Y121-1)*100)</f>
        <v>7.6923076923077094</v>
      </c>
      <c r="AX121" s="1033">
        <f>IF(ISERROR((Y121/Z121-1)*100),"n/a",(Y121/Z121-1)*100)</f>
        <v>4.0000000000000036</v>
      </c>
      <c r="AY121" s="1033">
        <f>IF(ISERROR((Z121/AA121-1)*100),"n/a",(Z121/AA121-1)*100)</f>
        <v>13.636363636363647</v>
      </c>
      <c r="AZ121" s="1033">
        <f>IF(ISERROR((AA121/AB121-1)*100),"n/a",(AA121/AB121-1)*100)</f>
        <v>0</v>
      </c>
      <c r="BA121" s="1033">
        <f>AVERAGE(AD121:AZ121)</f>
        <v>5.5746628667410913</v>
      </c>
      <c r="BB121" s="1033">
        <f>STDEV(AD121:AZ121)</f>
        <v>6.1309982870587749</v>
      </c>
    </row>
    <row r="122" spans="1:54" ht="11.25" customHeight="1" x14ac:dyDescent="0.2">
      <c r="A122" s="461" t="s">
        <v>194</v>
      </c>
      <c r="B122" s="817" t="s">
        <v>195</v>
      </c>
      <c r="C122" s="581">
        <v>1.73</v>
      </c>
      <c r="D122" s="581">
        <v>1.69</v>
      </c>
      <c r="E122" s="581">
        <v>1.65</v>
      </c>
      <c r="F122" s="581">
        <v>1.55</v>
      </c>
      <c r="G122" s="460">
        <v>1.4</v>
      </c>
      <c r="H122" s="584">
        <v>1.3</v>
      </c>
      <c r="I122" s="581">
        <v>1.25</v>
      </c>
      <c r="J122" s="581">
        <v>1.22</v>
      </c>
      <c r="K122" s="581">
        <v>1.1399999999999999</v>
      </c>
      <c r="L122" s="581">
        <v>1.1000000000000001</v>
      </c>
      <c r="M122" s="884"/>
      <c r="N122" s="581">
        <v>1.06</v>
      </c>
      <c r="O122" s="459">
        <v>1</v>
      </c>
      <c r="P122" s="884"/>
      <c r="Q122" s="586">
        <v>0.92</v>
      </c>
      <c r="R122" s="583">
        <v>0.88</v>
      </c>
      <c r="S122" s="587">
        <v>0.85</v>
      </c>
      <c r="T122" s="587">
        <v>0.81</v>
      </c>
      <c r="U122" s="587">
        <v>0.77</v>
      </c>
      <c r="V122" s="587">
        <v>0.73</v>
      </c>
      <c r="W122" s="587">
        <v>0.66</v>
      </c>
      <c r="X122" s="587">
        <v>0.59499999999999997</v>
      </c>
      <c r="Y122" s="587">
        <v>0.55000000000000004</v>
      </c>
      <c r="Z122" s="583">
        <v>0.54</v>
      </c>
      <c r="AA122" s="587">
        <v>0.51</v>
      </c>
      <c r="AB122" s="587">
        <v>0.47</v>
      </c>
      <c r="AC122" s="584">
        <f>SUM(C122:AB122)</f>
        <v>24.375000000000004</v>
      </c>
      <c r="AD122" s="1033">
        <f>IF(ISERROR((C122/D122-1)*100),"n/a",(C122/D122-1)*100)</f>
        <v>2.3668639053254559</v>
      </c>
      <c r="AE122" s="1033">
        <f>IF(ISERROR((D122/E122-1)*100),"n/a",(D122/E122-1)*100)</f>
        <v>2.4242424242424176</v>
      </c>
      <c r="AF122" s="1033">
        <f>IF(ISERROR((E122/F122-1)*100),"n/a",(E122/F122-1)*100)</f>
        <v>6.4516129032258007</v>
      </c>
      <c r="AG122" s="1033">
        <f>IF(ISERROR((F122/G122-1)*100),"n/a",(F122/G122-1)*100)</f>
        <v>10.714285714285721</v>
      </c>
      <c r="AH122" s="1033">
        <f>IF(ISERROR((G122/H122-1)*100),"n/a",(G122/H122-1)*100)</f>
        <v>7.6923076923076872</v>
      </c>
      <c r="AI122" s="1033">
        <f>IF(ISERROR((H122/I122-1)*100),"n/a",(H122/I122-1)*100)</f>
        <v>4.0000000000000036</v>
      </c>
      <c r="AJ122" s="1033">
        <f>IF(ISERROR((I122/J122-1)*100),"n/a",(I122/J122-1)*100)</f>
        <v>2.4590163934426146</v>
      </c>
      <c r="AK122" s="1033">
        <f>IF(ISERROR((J122/K122-1)*100),"n/a",(J122/K122-1)*100)</f>
        <v>7.0175438596491224</v>
      </c>
      <c r="AL122" s="1033">
        <f>IF(ISERROR((K122/L122-1)*100),"n/a",(K122/L122-1)*100)</f>
        <v>3.6363636363636154</v>
      </c>
      <c r="AM122" s="1033">
        <f>IF(ISERROR((L122/N122-1)*100),"n/a",(L122/N122-1)*100)</f>
        <v>3.7735849056603765</v>
      </c>
      <c r="AN122" s="1033">
        <f>IF(ISERROR((N122/O122-1)*100),"n/a",(N122/O122-1)*100)</f>
        <v>6.0000000000000053</v>
      </c>
      <c r="AO122" s="1033">
        <f>IF(ISERROR((O122/Q122-1)*100),"n/a",(O122/Q122-1)*100)</f>
        <v>8.6956521739130377</v>
      </c>
      <c r="AP122" s="1033">
        <f>IF(ISERROR((Q122/R122-1)*100),"n/a",(Q122/R122-1)*100)</f>
        <v>4.5454545454545414</v>
      </c>
      <c r="AQ122" s="1033">
        <f>IF(ISERROR((R122/S122-1)*100),"n/a",(R122/S122-1)*100)</f>
        <v>3.529411764705892</v>
      </c>
      <c r="AR122" s="1033">
        <f>IF(ISERROR((S122/T122-1)*100),"n/a",(S122/T122-1)*100)</f>
        <v>4.9382716049382713</v>
      </c>
      <c r="AS122" s="1033">
        <f>IF(ISERROR((T122/U122-1)*100),"n/a",(T122/U122-1)*100)</f>
        <v>5.1948051948051965</v>
      </c>
      <c r="AT122" s="1033">
        <f>IF(ISERROR((U122/V122-1)*100),"n/a",(U122/V122-1)*100)</f>
        <v>5.4794520547945202</v>
      </c>
      <c r="AU122" s="1033">
        <f>IF(ISERROR((V122/W122-1)*100),"n/a",(V122/W122-1)*100)</f>
        <v>10.606060606060597</v>
      </c>
      <c r="AV122" s="1033">
        <f>IF(ISERROR((W122/X122-1)*100),"n/a",(W122/X122-1)*100)</f>
        <v>10.924369747899165</v>
      </c>
      <c r="AW122" s="1033">
        <f>IF(ISERROR((X122/Y122-1)*100),"n/a",(X122/Y122-1)*100)</f>
        <v>8.1818181818181799</v>
      </c>
      <c r="AX122" s="1033">
        <f>IF(ISERROR((Y122/Z122-1)*100),"n/a",(Y122/Z122-1)*100)</f>
        <v>1.8518518518518601</v>
      </c>
      <c r="AY122" s="1033">
        <f>IF(ISERROR((Z122/AA122-1)*100),"n/a",(Z122/AA122-1)*100)</f>
        <v>5.8823529411764719</v>
      </c>
      <c r="AZ122" s="1033">
        <f>IF(ISERROR((AA122/AB122-1)*100),"n/a",(AA122/AB122-1)*100)</f>
        <v>8.5106382978723527</v>
      </c>
      <c r="BA122" s="1033">
        <f>AVERAGE(AD122:AZ122)</f>
        <v>5.8641721912953457</v>
      </c>
      <c r="BB122" s="1033">
        <f>STDEV(AD122:AZ122)</f>
        <v>2.7818718818112269</v>
      </c>
    </row>
    <row r="123" spans="1:54" ht="11.25" customHeight="1" x14ac:dyDescent="0.2">
      <c r="A123" s="1075" t="s">
        <v>3733</v>
      </c>
      <c r="B123" s="1089" t="s">
        <v>3734</v>
      </c>
      <c r="C123" s="581">
        <v>0.66</v>
      </c>
      <c r="D123" s="581">
        <v>0.62</v>
      </c>
      <c r="E123" s="581">
        <v>0.56999999999999995</v>
      </c>
      <c r="F123" s="581">
        <v>0.48</v>
      </c>
      <c r="G123" s="460">
        <v>0.32</v>
      </c>
      <c r="H123" s="450">
        <v>0.24</v>
      </c>
      <c r="I123" s="482">
        <v>0.17</v>
      </c>
      <c r="J123" s="482">
        <v>0.13</v>
      </c>
      <c r="K123" s="482">
        <v>0.09</v>
      </c>
      <c r="L123" s="482">
        <v>0</v>
      </c>
      <c r="M123" s="482"/>
      <c r="N123" s="482">
        <v>0</v>
      </c>
      <c r="O123" s="454">
        <v>0.3</v>
      </c>
      <c r="P123" s="482"/>
      <c r="Q123" s="454">
        <v>0.49</v>
      </c>
      <c r="R123" s="456">
        <v>0.76</v>
      </c>
      <c r="S123" s="456">
        <v>0.745</v>
      </c>
      <c r="T123" s="456">
        <v>0.71</v>
      </c>
      <c r="U123" s="456">
        <v>0.66249999999999998</v>
      </c>
      <c r="V123" s="456">
        <v>0.61850000000000005</v>
      </c>
      <c r="W123" s="456">
        <v>0.58399999999999996</v>
      </c>
      <c r="X123" s="456">
        <v>0.49759999999999999</v>
      </c>
      <c r="Y123" s="456">
        <v>0.40160000000000001</v>
      </c>
      <c r="Z123" s="456">
        <v>0.38080000000000003</v>
      </c>
      <c r="AA123" s="456">
        <v>0.3488</v>
      </c>
      <c r="AB123" s="456">
        <v>0.31519999999999998</v>
      </c>
      <c r="AC123" s="584">
        <f>SUM(C123:AB123)</f>
        <v>10.094000000000001</v>
      </c>
      <c r="AD123" s="1033">
        <f>IF(ISERROR((C123/D123-1)*100),"n/a",(C123/D123-1)*100)</f>
        <v>6.4516129032258229</v>
      </c>
      <c r="AE123" s="1033">
        <f>IF(ISERROR((D123/E123-1)*100),"n/a",(D123/E123-1)*100)</f>
        <v>8.7719298245614077</v>
      </c>
      <c r="AF123" s="1033">
        <f>IF(ISERROR((E123/F123-1)*100),"n/a",(E123/F123-1)*100)</f>
        <v>18.75</v>
      </c>
      <c r="AG123" s="1033">
        <f>IF(ISERROR((F123/G123-1)*100),"n/a",(F123/G123-1)*100)</f>
        <v>50</v>
      </c>
      <c r="AH123" s="1033">
        <f>IF(ISERROR((G123/H123-1)*100),"n/a",(G123/H123-1)*100)</f>
        <v>33.33333333333335</v>
      </c>
      <c r="AI123" s="1033">
        <f>IF(ISERROR((H123/I123-1)*100),"n/a",(H123/I123-1)*100)</f>
        <v>41.176470588235283</v>
      </c>
      <c r="AJ123" s="1033">
        <f>IF(ISERROR((I123/J123-1)*100),"n/a",(I123/J123-1)*100)</f>
        <v>30.76923076923077</v>
      </c>
      <c r="AK123" s="1033">
        <f>IF(ISERROR((J123/K123-1)*100),"n/a",(J123/K123-1)*100)</f>
        <v>44.444444444444464</v>
      </c>
      <c r="AL123" s="1033" t="str">
        <f>IF(ISERROR((K123/L123-1)*100),"n/a",(K123/L123-1)*100)</f>
        <v>n/a</v>
      </c>
      <c r="AM123" s="1033" t="str">
        <f>IF(ISERROR((L123/N123-1)*100),"n/a",(L123/N123-1)*100)</f>
        <v>n/a</v>
      </c>
      <c r="AN123" s="1033">
        <f>IF(ISERROR((N123/O123-1)*100),"n/a",(N123/O123-1)*100)</f>
        <v>-100</v>
      </c>
      <c r="AO123" s="1033">
        <f>IF(ISERROR((O123/Q123-1)*100),"n/a",(O123/Q123-1)*100)</f>
        <v>-38.775510204081634</v>
      </c>
      <c r="AP123" s="1033">
        <f>IF(ISERROR((Q123/R123-1)*100),"n/a",(Q123/R123-1)*100)</f>
        <v>-35.526315789473685</v>
      </c>
      <c r="AQ123" s="1033">
        <f>IF(ISERROR((R123/S123-1)*100),"n/a",(R123/S123-1)*100)</f>
        <v>2.0134228187919545</v>
      </c>
      <c r="AR123" s="1033">
        <f>IF(ISERROR((S123/T123-1)*100),"n/a",(S123/T123-1)*100)</f>
        <v>4.929577464788748</v>
      </c>
      <c r="AS123" s="1033">
        <f>IF(ISERROR((T123/U123-1)*100),"n/a",(T123/U123-1)*100)</f>
        <v>7.1698113207547154</v>
      </c>
      <c r="AT123" s="1033">
        <f>IF(ISERROR((U123/V123-1)*100),"n/a",(U123/V123-1)*100)</f>
        <v>7.1139854486661047</v>
      </c>
      <c r="AU123" s="1033">
        <f>IF(ISERROR((V123/W123-1)*100),"n/a",(V123/W123-1)*100)</f>
        <v>5.9075342465753522</v>
      </c>
      <c r="AV123" s="1033">
        <f>IF(ISERROR((W123/X123-1)*100),"n/a",(W123/X123-1)*100)</f>
        <v>17.363344051446951</v>
      </c>
      <c r="AW123" s="1033">
        <f>IF(ISERROR((X123/Y123-1)*100),"n/a",(X123/Y123-1)*100)</f>
        <v>23.904382470119522</v>
      </c>
      <c r="AX123" s="1033">
        <f>IF(ISERROR((Y123/Z123-1)*100),"n/a",(Y123/Z123-1)*100)</f>
        <v>5.4621848739495826</v>
      </c>
      <c r="AY123" s="1033">
        <f>IF(ISERROR((Z123/AA123-1)*100),"n/a",(Z123/AA123-1)*100)</f>
        <v>9.1743119266055153</v>
      </c>
      <c r="AZ123" s="1033">
        <f>IF(ISERROR((AA123/AB123-1)*100),"n/a",(AA123/AB123-1)*100)</f>
        <v>10.659898477157359</v>
      </c>
      <c r="BA123" s="1033">
        <f>AVERAGE(AD123:AZ123)</f>
        <v>7.2901737603967423</v>
      </c>
      <c r="BB123" s="1033">
        <f>STDEV(AD123:AZ123)</f>
        <v>32.874146586508047</v>
      </c>
    </row>
    <row r="124" spans="1:54" ht="11.25" customHeight="1" x14ac:dyDescent="0.2">
      <c r="A124" s="461" t="s">
        <v>490</v>
      </c>
      <c r="B124" s="817" t="s">
        <v>491</v>
      </c>
      <c r="C124" s="581">
        <v>1.67</v>
      </c>
      <c r="D124" s="581">
        <v>1.63</v>
      </c>
      <c r="E124" s="581">
        <v>1.59</v>
      </c>
      <c r="F124" s="581">
        <v>1.55</v>
      </c>
      <c r="G124" s="460">
        <v>1.51</v>
      </c>
      <c r="H124" s="460">
        <v>1.4699999999999998</v>
      </c>
      <c r="I124" s="581">
        <v>1.4350000000000001</v>
      </c>
      <c r="J124" s="581">
        <v>1.41</v>
      </c>
      <c r="K124" s="581">
        <v>1.375</v>
      </c>
      <c r="L124" s="581">
        <v>1.35</v>
      </c>
      <c r="M124" s="884"/>
      <c r="N124" s="581">
        <v>1.3</v>
      </c>
      <c r="O124" s="459">
        <v>1.24</v>
      </c>
      <c r="P124" s="884"/>
      <c r="Q124" s="586">
        <v>1.18</v>
      </c>
      <c r="R124" s="587">
        <v>1.03</v>
      </c>
      <c r="S124" s="587">
        <v>0.9</v>
      </c>
      <c r="T124" s="587">
        <v>0.82</v>
      </c>
      <c r="U124" s="587">
        <v>0.78</v>
      </c>
      <c r="V124" s="587">
        <v>0.74</v>
      </c>
      <c r="W124" s="587">
        <v>0.7</v>
      </c>
      <c r="X124" s="587">
        <v>0.66</v>
      </c>
      <c r="Y124" s="587">
        <v>0.63</v>
      </c>
      <c r="Z124" s="587">
        <v>0.59</v>
      </c>
      <c r="AA124" s="587">
        <v>0.56000000000000005</v>
      </c>
      <c r="AB124" s="587">
        <v>0.50600000000000001</v>
      </c>
      <c r="AC124" s="584">
        <f>SUM(C124:AB124)</f>
        <v>26.625999999999994</v>
      </c>
      <c r="AD124" s="1033">
        <f>IF(ISERROR((C124/D124-1)*100),"n/a",(C124/D124-1)*100)</f>
        <v>2.4539877300613577</v>
      </c>
      <c r="AE124" s="1033">
        <f>IF(ISERROR((D124/E124-1)*100),"n/a",(D124/E124-1)*100)</f>
        <v>2.5157232704402288</v>
      </c>
      <c r="AF124" s="1033">
        <f>IF(ISERROR((E124/F124-1)*100),"n/a",(E124/F124-1)*100)</f>
        <v>2.5806451612903292</v>
      </c>
      <c r="AG124" s="1033">
        <f>IF(ISERROR((F124/G124-1)*100),"n/a",(F124/G124-1)*100)</f>
        <v>2.6490066225165476</v>
      </c>
      <c r="AH124" s="1033">
        <f>IF(ISERROR((G124/H124-1)*100),"n/a",(G124/H124-1)*100)</f>
        <v>2.7210884353741749</v>
      </c>
      <c r="AI124" s="1033">
        <f>IF(ISERROR((H124/I124-1)*100),"n/a",(H124/I124-1)*100)</f>
        <v>2.4390243902438824</v>
      </c>
      <c r="AJ124" s="1033">
        <f>IF(ISERROR((I124/J124-1)*100),"n/a",(I124/J124-1)*100)</f>
        <v>1.7730496453900901</v>
      </c>
      <c r="AK124" s="1033">
        <f>IF(ISERROR((J124/K124-1)*100),"n/a",(J124/K124-1)*100)</f>
        <v>2.5454545454545396</v>
      </c>
      <c r="AL124" s="1033">
        <f>IF(ISERROR((K124/L124-1)*100),"n/a",(K124/L124-1)*100)</f>
        <v>1.8518518518518379</v>
      </c>
      <c r="AM124" s="1033">
        <f>IF(ISERROR((L124/N124-1)*100),"n/a",(L124/N124-1)*100)</f>
        <v>3.8461538461538547</v>
      </c>
      <c r="AN124" s="1033">
        <f>IF(ISERROR((N124/O124-1)*100),"n/a",(N124/O124-1)*100)</f>
        <v>4.8387096774193505</v>
      </c>
      <c r="AO124" s="1033">
        <f>IF(ISERROR((O124/Q124-1)*100),"n/a",(O124/Q124-1)*100)</f>
        <v>5.0847457627118731</v>
      </c>
      <c r="AP124" s="1033">
        <f>IF(ISERROR((Q124/R124-1)*100),"n/a",(Q124/R124-1)*100)</f>
        <v>14.563106796116498</v>
      </c>
      <c r="AQ124" s="1033">
        <f>IF(ISERROR((R124/S124-1)*100),"n/a",(R124/S124-1)*100)</f>
        <v>14.444444444444438</v>
      </c>
      <c r="AR124" s="1033">
        <f>IF(ISERROR((S124/T124-1)*100),"n/a",(S124/T124-1)*100)</f>
        <v>9.7560975609756184</v>
      </c>
      <c r="AS124" s="1033">
        <f>IF(ISERROR((T124/U124-1)*100),"n/a",(T124/U124-1)*100)</f>
        <v>5.12820512820511</v>
      </c>
      <c r="AT124" s="1033">
        <f>IF(ISERROR((U124/V124-1)*100),"n/a",(U124/V124-1)*100)</f>
        <v>5.4054054054054168</v>
      </c>
      <c r="AU124" s="1033">
        <f>IF(ISERROR((V124/W124-1)*100),"n/a",(V124/W124-1)*100)</f>
        <v>5.7142857142857162</v>
      </c>
      <c r="AV124" s="1033">
        <f>IF(ISERROR((W124/X124-1)*100),"n/a",(W124/X124-1)*100)</f>
        <v>6.0606060606060552</v>
      </c>
      <c r="AW124" s="1033">
        <f>IF(ISERROR((X124/Y124-1)*100),"n/a",(X124/Y124-1)*100)</f>
        <v>4.7619047619047672</v>
      </c>
      <c r="AX124" s="1033">
        <f>IF(ISERROR((Y124/Z124-1)*100),"n/a",(Y124/Z124-1)*100)</f>
        <v>6.7796610169491567</v>
      </c>
      <c r="AY124" s="1033">
        <f>IF(ISERROR((Z124/AA124-1)*100),"n/a",(Z124/AA124-1)*100)</f>
        <v>5.3571428571428381</v>
      </c>
      <c r="AZ124" s="1033">
        <f>IF(ISERROR((AA124/AB124-1)*100),"n/a",(AA124/AB124-1)*100)</f>
        <v>10.671936758893285</v>
      </c>
      <c r="BA124" s="1033">
        <f>AVERAGE(AD124:AZ124)</f>
        <v>5.3887929323407375</v>
      </c>
      <c r="BB124" s="1033">
        <f>STDEV(AD124:AZ124)</f>
        <v>3.6966335703707749</v>
      </c>
    </row>
    <row r="125" spans="1:54" ht="11.25" customHeight="1" x14ac:dyDescent="0.2">
      <c r="A125" s="1019" t="s">
        <v>4162</v>
      </c>
      <c r="B125" s="805" t="s">
        <v>3739</v>
      </c>
      <c r="C125" s="945">
        <v>5.9749999999999996</v>
      </c>
      <c r="D125" s="945">
        <v>5.46</v>
      </c>
      <c r="E125" s="945">
        <v>4.93</v>
      </c>
      <c r="F125" s="945">
        <v>4.5750000000000002</v>
      </c>
      <c r="G125" s="460">
        <v>4.2750000000000004</v>
      </c>
      <c r="H125" s="590">
        <v>3.9</v>
      </c>
      <c r="I125" s="1077">
        <v>3.605</v>
      </c>
      <c r="J125" s="1077">
        <v>3.3450000000000002</v>
      </c>
      <c r="K125" s="1077">
        <v>1.87</v>
      </c>
      <c r="L125" s="473">
        <v>0</v>
      </c>
      <c r="M125" s="481"/>
      <c r="N125" s="473">
        <v>0</v>
      </c>
      <c r="O125" s="475">
        <v>0</v>
      </c>
      <c r="P125" s="481"/>
      <c r="Q125" s="475">
        <v>0</v>
      </c>
      <c r="R125" s="1042">
        <v>0</v>
      </c>
      <c r="S125" s="1042">
        <v>0</v>
      </c>
      <c r="T125" s="1042">
        <v>0</v>
      </c>
      <c r="U125" s="1042">
        <v>0</v>
      </c>
      <c r="V125" s="1042">
        <v>0</v>
      </c>
      <c r="W125" s="1042">
        <v>0</v>
      </c>
      <c r="X125" s="1042">
        <v>0</v>
      </c>
      <c r="Y125" s="1042">
        <v>0</v>
      </c>
      <c r="Z125" s="1042">
        <v>0</v>
      </c>
      <c r="AA125" s="1042">
        <v>0</v>
      </c>
      <c r="AB125" s="1042">
        <v>0</v>
      </c>
      <c r="AC125" s="584">
        <f>SUM(C125:AB125)</f>
        <v>37.934999999999988</v>
      </c>
      <c r="AD125" s="1033">
        <f>IF(ISERROR((C125/D125-1)*100),"n/a",(C125/D125-1)*100)</f>
        <v>9.43223443223442</v>
      </c>
      <c r="AE125" s="1033">
        <f>IF(ISERROR((D125/E125-1)*100),"n/a",(D125/E125-1)*100)</f>
        <v>10.750507099391493</v>
      </c>
      <c r="AF125" s="1033">
        <f>IF(ISERROR((E125/F125-1)*100),"n/a",(E125/F125-1)*100)</f>
        <v>7.7595628415300544</v>
      </c>
      <c r="AG125" s="1033">
        <f>IF(ISERROR((F125/G125-1)*100),"n/a",(F125/G125-1)*100)</f>
        <v>7.0175438596491224</v>
      </c>
      <c r="AH125" s="1033">
        <f>IF(ISERROR((G125/H125-1)*100),"n/a",(G125/H125-1)*100)</f>
        <v>9.6153846153846256</v>
      </c>
      <c r="AI125" s="1033">
        <f>IF(ISERROR((H125/I125-1)*100),"n/a",(H125/I125-1)*100)</f>
        <v>8.183079056865461</v>
      </c>
      <c r="AJ125" s="1033">
        <f>IF(ISERROR((I125/J125-1)*100),"n/a",(I125/J125-1)*100)</f>
        <v>7.7727952167413905</v>
      </c>
      <c r="AK125" s="1033">
        <f>IF(ISERROR((J125/K125-1)*100),"n/a",(J125/K125-1)*100)</f>
        <v>78.877005347593581</v>
      </c>
      <c r="AL125" s="1033" t="str">
        <f>IF(ISERROR((K125/L125-1)*100),"n/a",(K125/L125-1)*100)</f>
        <v>n/a</v>
      </c>
      <c r="AM125" s="1033" t="str">
        <f>IF(ISERROR((L125/N125-1)*100),"n/a",(L125/N125-1)*100)</f>
        <v>n/a</v>
      </c>
      <c r="AN125" s="1033" t="str">
        <f>IF(ISERROR((N125/O125-1)*100),"n/a",(N125/O125-1)*100)</f>
        <v>n/a</v>
      </c>
      <c r="AO125" s="1033" t="str">
        <f>IF(ISERROR((O125/Q125-1)*100),"n/a",(O125/Q125-1)*100)</f>
        <v>n/a</v>
      </c>
      <c r="AP125" s="1033" t="str">
        <f>IF(ISERROR((Q125/R125-1)*100),"n/a",(Q125/R125-1)*100)</f>
        <v>n/a</v>
      </c>
      <c r="AQ125" s="1033" t="str">
        <f>IF(ISERROR((R125/S125-1)*100),"n/a",(R125/S125-1)*100)</f>
        <v>n/a</v>
      </c>
      <c r="AR125" s="1033" t="str">
        <f>IF(ISERROR((S125/T125-1)*100),"n/a",(S125/T125-1)*100)</f>
        <v>n/a</v>
      </c>
      <c r="AS125" s="1033" t="str">
        <f>IF(ISERROR((T125/U125-1)*100),"n/a",(T125/U125-1)*100)</f>
        <v>n/a</v>
      </c>
      <c r="AT125" s="1033" t="str">
        <f>IF(ISERROR((U125/V125-1)*100),"n/a",(U125/V125-1)*100)</f>
        <v>n/a</v>
      </c>
      <c r="AU125" s="1033" t="str">
        <f>IF(ISERROR((V125/W125-1)*100),"n/a",(V125/W125-1)*100)</f>
        <v>n/a</v>
      </c>
      <c r="AV125" s="1033" t="str">
        <f>IF(ISERROR((W125/X125-1)*100),"n/a",(W125/X125-1)*100)</f>
        <v>n/a</v>
      </c>
      <c r="AW125" s="1033" t="str">
        <f>IF(ISERROR((X125/Y125-1)*100),"n/a",(X125/Y125-1)*100)</f>
        <v>n/a</v>
      </c>
      <c r="AX125" s="1033" t="str">
        <f>IF(ISERROR((Y125/Z125-1)*100),"n/a",(Y125/Z125-1)*100)</f>
        <v>n/a</v>
      </c>
      <c r="AY125" s="1033" t="str">
        <f>IF(ISERROR((Z125/AA125-1)*100),"n/a",(Z125/AA125-1)*100)</f>
        <v>n/a</v>
      </c>
      <c r="AZ125" s="1033" t="str">
        <f>IF(ISERROR((AA125/AB125-1)*100),"n/a",(AA125/AB125-1)*100)</f>
        <v>n/a</v>
      </c>
      <c r="BA125" s="1033">
        <f>AVERAGE(AD125:AZ125)</f>
        <v>17.426014058673768</v>
      </c>
      <c r="BB125" s="1033">
        <f>STDEV(AD125:AZ125)</f>
        <v>24.859853410227711</v>
      </c>
    </row>
    <row r="126" spans="1:54" ht="11.25" customHeight="1" x14ac:dyDescent="0.2">
      <c r="A126" s="448" t="s">
        <v>1049</v>
      </c>
      <c r="B126" s="817" t="s">
        <v>1050</v>
      </c>
      <c r="C126" s="581">
        <v>3.5550000000000002</v>
      </c>
      <c r="D126" s="581">
        <v>3.17</v>
      </c>
      <c r="E126" s="581">
        <v>2.7749999999999999</v>
      </c>
      <c r="F126" s="581">
        <v>2.44</v>
      </c>
      <c r="G126" s="460">
        <v>2.12</v>
      </c>
      <c r="H126" s="460">
        <v>1.7999999999999998</v>
      </c>
      <c r="I126" s="581">
        <v>1.51</v>
      </c>
      <c r="J126" s="581">
        <v>1.46</v>
      </c>
      <c r="K126" s="581">
        <v>1.17</v>
      </c>
      <c r="L126" s="581">
        <v>0.76</v>
      </c>
      <c r="M126" s="884"/>
      <c r="N126" s="581">
        <v>0.21</v>
      </c>
      <c r="O126" s="585">
        <v>0</v>
      </c>
      <c r="P126" s="884"/>
      <c r="Q126" s="464">
        <v>0</v>
      </c>
      <c r="R126" s="583">
        <v>0</v>
      </c>
      <c r="S126" s="583">
        <v>0</v>
      </c>
      <c r="T126" s="583">
        <v>0</v>
      </c>
      <c r="U126" s="583">
        <v>0</v>
      </c>
      <c r="V126" s="583">
        <v>0</v>
      </c>
      <c r="W126" s="583">
        <v>0</v>
      </c>
      <c r="X126" s="583">
        <v>0</v>
      </c>
      <c r="Y126" s="583">
        <v>0</v>
      </c>
      <c r="Z126" s="583">
        <v>0</v>
      </c>
      <c r="AA126" s="583">
        <v>0</v>
      </c>
      <c r="AB126" s="583">
        <v>0</v>
      </c>
      <c r="AC126" s="584">
        <f>SUM(C126:AB126)</f>
        <v>20.970000000000002</v>
      </c>
      <c r="AD126" s="1033">
        <f>IF(ISERROR((C126/D126-1)*100),"n/a",(C126/D126-1)*100)</f>
        <v>12.145110410094651</v>
      </c>
      <c r="AE126" s="1033">
        <f>IF(ISERROR((D126/E126-1)*100),"n/a",(D126/E126-1)*100)</f>
        <v>14.234234234234243</v>
      </c>
      <c r="AF126" s="1033">
        <f>IF(ISERROR((E126/F126-1)*100),"n/a",(E126/F126-1)*100)</f>
        <v>13.729508196721319</v>
      </c>
      <c r="AG126" s="1033">
        <f>IF(ISERROR((F126/G126-1)*100),"n/a",(F126/G126-1)*100)</f>
        <v>15.094339622641506</v>
      </c>
      <c r="AH126" s="1033">
        <f>IF(ISERROR((G126/H126-1)*100),"n/a",(G126/H126-1)*100)</f>
        <v>17.777777777777803</v>
      </c>
      <c r="AI126" s="1033">
        <f>IF(ISERROR((H126/I126-1)*100),"n/a",(H126/I126-1)*100)</f>
        <v>19.20529801324502</v>
      </c>
      <c r="AJ126" s="1033">
        <f>IF(ISERROR((I126/J126-1)*100),"n/a",(I126/J126-1)*100)</f>
        <v>3.424657534246589</v>
      </c>
      <c r="AK126" s="1033">
        <f>IF(ISERROR((J126/K126-1)*100),"n/a",(J126/K126-1)*100)</f>
        <v>24.786324786324787</v>
      </c>
      <c r="AL126" s="1033">
        <f>IF(ISERROR((K126/L126-1)*100),"n/a",(K126/L126-1)*100)</f>
        <v>53.947368421052609</v>
      </c>
      <c r="AM126" s="1033">
        <f>IF(ISERROR((L126/N126-1)*100),"n/a",(L126/N126-1)*100)</f>
        <v>261.90476190476193</v>
      </c>
      <c r="AN126" s="1033" t="str">
        <f>IF(ISERROR((N126/O126-1)*100),"n/a",(N126/O126-1)*100)</f>
        <v>n/a</v>
      </c>
      <c r="AO126" s="1033" t="str">
        <f>IF(ISERROR((O126/Q126-1)*100),"n/a",(O126/Q126-1)*100)</f>
        <v>n/a</v>
      </c>
      <c r="AP126" s="1033" t="str">
        <f>IF(ISERROR((Q126/R126-1)*100),"n/a",(Q126/R126-1)*100)</f>
        <v>n/a</v>
      </c>
      <c r="AQ126" s="1033" t="str">
        <f>IF(ISERROR((R126/S126-1)*100),"n/a",(R126/S126-1)*100)</f>
        <v>n/a</v>
      </c>
      <c r="AR126" s="1033" t="str">
        <f>IF(ISERROR((S126/T126-1)*100),"n/a",(S126/T126-1)*100)</f>
        <v>n/a</v>
      </c>
      <c r="AS126" s="1033" t="str">
        <f>IF(ISERROR((T126/U126-1)*100),"n/a",(T126/U126-1)*100)</f>
        <v>n/a</v>
      </c>
      <c r="AT126" s="1033" t="str">
        <f>IF(ISERROR((U126/V126-1)*100),"n/a",(U126/V126-1)*100)</f>
        <v>n/a</v>
      </c>
      <c r="AU126" s="1033" t="str">
        <f>IF(ISERROR((V126/W126-1)*100),"n/a",(V126/W126-1)*100)</f>
        <v>n/a</v>
      </c>
      <c r="AV126" s="1033" t="str">
        <f>IF(ISERROR((W126/X126-1)*100),"n/a",(W126/X126-1)*100)</f>
        <v>n/a</v>
      </c>
      <c r="AW126" s="1033" t="str">
        <f>IF(ISERROR((X126/Y126-1)*100),"n/a",(X126/Y126-1)*100)</f>
        <v>n/a</v>
      </c>
      <c r="AX126" s="1033" t="str">
        <f>IF(ISERROR((Y126/Z126-1)*100),"n/a",(Y126/Z126-1)*100)</f>
        <v>n/a</v>
      </c>
      <c r="AY126" s="1033" t="str">
        <f>IF(ISERROR((Z126/AA126-1)*100),"n/a",(Z126/AA126-1)*100)</f>
        <v>n/a</v>
      </c>
      <c r="AZ126" s="1033" t="str">
        <f>IF(ISERROR((AA126/AB126-1)*100),"n/a",(AA126/AB126-1)*100)</f>
        <v>n/a</v>
      </c>
      <c r="BA126" s="1033">
        <f>AVERAGE(AD126:AZ126)</f>
        <v>43.624938090110049</v>
      </c>
      <c r="BB126" s="1033">
        <f>STDEV(AD126:AZ126)</f>
        <v>77.853501512275557</v>
      </c>
    </row>
    <row r="127" spans="1:54" ht="11.25" customHeight="1" x14ac:dyDescent="0.2">
      <c r="A127" s="461" t="s">
        <v>1010</v>
      </c>
      <c r="B127" s="817" t="s">
        <v>1011</v>
      </c>
      <c r="C127" s="581">
        <v>2.09</v>
      </c>
      <c r="D127" s="581">
        <v>1.7</v>
      </c>
      <c r="E127" s="581">
        <v>1.54</v>
      </c>
      <c r="F127" s="581">
        <v>1.2649999999999999</v>
      </c>
      <c r="G127" s="460">
        <v>0.92500000000000004</v>
      </c>
      <c r="H127" s="460">
        <v>0.69</v>
      </c>
      <c r="I127" s="581">
        <v>0.48249999999999998</v>
      </c>
      <c r="J127" s="581">
        <v>0.31</v>
      </c>
      <c r="K127" s="581">
        <v>0.19500000000000001</v>
      </c>
      <c r="L127" s="581">
        <v>4.2500000000000003E-2</v>
      </c>
      <c r="M127" s="884"/>
      <c r="N127" s="463">
        <v>0</v>
      </c>
      <c r="O127" s="585">
        <v>0</v>
      </c>
      <c r="P127" s="884"/>
      <c r="Q127" s="464">
        <v>0</v>
      </c>
      <c r="R127" s="583">
        <v>0</v>
      </c>
      <c r="S127" s="583">
        <v>0</v>
      </c>
      <c r="T127" s="583">
        <v>0</v>
      </c>
      <c r="U127" s="583">
        <v>0</v>
      </c>
      <c r="V127" s="583">
        <v>0</v>
      </c>
      <c r="W127" s="583">
        <v>0</v>
      </c>
      <c r="X127" s="583">
        <v>0</v>
      </c>
      <c r="Y127" s="583">
        <v>0</v>
      </c>
      <c r="Z127" s="583">
        <v>0</v>
      </c>
      <c r="AA127" s="583">
        <v>0</v>
      </c>
      <c r="AB127" s="583">
        <v>0</v>
      </c>
      <c r="AC127" s="584">
        <f>SUM(C127:AB127)</f>
        <v>9.24</v>
      </c>
      <c r="AD127" s="1033">
        <f>IF(ISERROR((C127/D127-1)*100),"n/a",(C127/D127-1)*100)</f>
        <v>22.941176470588221</v>
      </c>
      <c r="AE127" s="1033">
        <f>IF(ISERROR((D127/E127-1)*100),"n/a",(D127/E127-1)*100)</f>
        <v>10.389610389610393</v>
      </c>
      <c r="AF127" s="1033">
        <f>IF(ISERROR((E127/F127-1)*100),"n/a",(E127/F127-1)*100)</f>
        <v>21.739130434782616</v>
      </c>
      <c r="AG127" s="1033">
        <f>IF(ISERROR((F127/G127-1)*100),"n/a",(F127/G127-1)*100)</f>
        <v>36.756756756756737</v>
      </c>
      <c r="AH127" s="1033">
        <f>IF(ISERROR((G127/H127-1)*100),"n/a",(G127/H127-1)*100)</f>
        <v>34.057971014492772</v>
      </c>
      <c r="AI127" s="1033">
        <f>IF(ISERROR((H127/I127-1)*100),"n/a",(H127/I127-1)*100)</f>
        <v>43.005181347150256</v>
      </c>
      <c r="AJ127" s="1033">
        <f>IF(ISERROR((I127/J127-1)*100),"n/a",(I127/J127-1)*100)</f>
        <v>55.645161290322577</v>
      </c>
      <c r="AK127" s="1033">
        <f>IF(ISERROR((J127/K127-1)*100),"n/a",(J127/K127-1)*100)</f>
        <v>58.974358974358964</v>
      </c>
      <c r="AL127" s="1033">
        <f>IF(ISERROR((K127/L127-1)*100),"n/a",(K127/L127-1)*100)</f>
        <v>358.8235294117647</v>
      </c>
      <c r="AM127" s="1033" t="str">
        <f>IF(ISERROR((L127/N127-1)*100),"n/a",(L127/N127-1)*100)</f>
        <v>n/a</v>
      </c>
      <c r="AN127" s="1033" t="str">
        <f>IF(ISERROR((N127/O127-1)*100),"n/a",(N127/O127-1)*100)</f>
        <v>n/a</v>
      </c>
      <c r="AO127" s="1033" t="str">
        <f>IF(ISERROR((O127/Q127-1)*100),"n/a",(O127/Q127-1)*100)</f>
        <v>n/a</v>
      </c>
      <c r="AP127" s="1033" t="str">
        <f>IF(ISERROR((Q127/R127-1)*100),"n/a",(Q127/R127-1)*100)</f>
        <v>n/a</v>
      </c>
      <c r="AQ127" s="1033" t="str">
        <f>IF(ISERROR((R127/S127-1)*100),"n/a",(R127/S127-1)*100)</f>
        <v>n/a</v>
      </c>
      <c r="AR127" s="1033" t="str">
        <f>IF(ISERROR((S127/T127-1)*100),"n/a",(S127/T127-1)*100)</f>
        <v>n/a</v>
      </c>
      <c r="AS127" s="1033" t="str">
        <f>IF(ISERROR((T127/U127-1)*100),"n/a",(T127/U127-1)*100)</f>
        <v>n/a</v>
      </c>
      <c r="AT127" s="1033" t="str">
        <f>IF(ISERROR((U127/V127-1)*100),"n/a",(U127/V127-1)*100)</f>
        <v>n/a</v>
      </c>
      <c r="AU127" s="1033" t="str">
        <f>IF(ISERROR((V127/W127-1)*100),"n/a",(V127/W127-1)*100)</f>
        <v>n/a</v>
      </c>
      <c r="AV127" s="1033" t="str">
        <f>IF(ISERROR((W127/X127-1)*100),"n/a",(W127/X127-1)*100)</f>
        <v>n/a</v>
      </c>
      <c r="AW127" s="1033" t="str">
        <f>IF(ISERROR((X127/Y127-1)*100),"n/a",(X127/Y127-1)*100)</f>
        <v>n/a</v>
      </c>
      <c r="AX127" s="1033" t="str">
        <f>IF(ISERROR((Y127/Z127-1)*100),"n/a",(Y127/Z127-1)*100)</f>
        <v>n/a</v>
      </c>
      <c r="AY127" s="1033" t="str">
        <f>IF(ISERROR((Z127/AA127-1)*100),"n/a",(Z127/AA127-1)*100)</f>
        <v>n/a</v>
      </c>
      <c r="AZ127" s="1033" t="str">
        <f>IF(ISERROR((AA127/AB127-1)*100),"n/a",(AA127/AB127-1)*100)</f>
        <v>n/a</v>
      </c>
      <c r="BA127" s="1033">
        <f>AVERAGE(AD127:AZ127)</f>
        <v>71.370319565536363</v>
      </c>
      <c r="BB127" s="1033">
        <f>STDEV(AD127:AZ127)</f>
        <v>108.94520593546146</v>
      </c>
    </row>
    <row r="128" spans="1:54" ht="11.25" customHeight="1" x14ac:dyDescent="0.2">
      <c r="A128" s="461" t="s">
        <v>1014</v>
      </c>
      <c r="B128" s="817" t="s">
        <v>1015</v>
      </c>
      <c r="C128" s="581">
        <v>2.74</v>
      </c>
      <c r="D128" s="581">
        <v>2.72</v>
      </c>
      <c r="E128" s="581">
        <v>2.48</v>
      </c>
      <c r="F128" s="581">
        <v>2.4</v>
      </c>
      <c r="G128" s="460">
        <v>2.08</v>
      </c>
      <c r="H128" s="460">
        <v>1.7400000000000002</v>
      </c>
      <c r="I128" s="581">
        <v>1.38</v>
      </c>
      <c r="J128" s="581">
        <v>1.1499999999999999</v>
      </c>
      <c r="K128" s="581">
        <v>0.93</v>
      </c>
      <c r="L128" s="581">
        <v>0.52500000000000002</v>
      </c>
      <c r="M128" s="884"/>
      <c r="N128" s="581">
        <v>0.27</v>
      </c>
      <c r="O128" s="459">
        <v>0.24</v>
      </c>
      <c r="P128" s="884"/>
      <c r="Q128" s="586">
        <v>0.18</v>
      </c>
      <c r="R128" s="583">
        <v>0.16</v>
      </c>
      <c r="S128" s="583">
        <v>0.16</v>
      </c>
      <c r="T128" s="583">
        <v>0.16</v>
      </c>
      <c r="U128" s="587">
        <v>0.16</v>
      </c>
      <c r="V128" s="587">
        <v>0.08</v>
      </c>
      <c r="W128" s="583">
        <v>0</v>
      </c>
      <c r="X128" s="583">
        <v>0</v>
      </c>
      <c r="Y128" s="583">
        <v>0</v>
      </c>
      <c r="Z128" s="583">
        <v>0</v>
      </c>
      <c r="AA128" s="583">
        <v>0</v>
      </c>
      <c r="AB128" s="583">
        <v>0</v>
      </c>
      <c r="AC128" s="584">
        <f>SUM(C128:AB128)</f>
        <v>19.554999999999996</v>
      </c>
      <c r="AD128" s="1033">
        <f>IF(ISERROR((C128/D128-1)*100),"n/a",(C128/D128-1)*100)</f>
        <v>0.73529411764705621</v>
      </c>
      <c r="AE128" s="1033">
        <f>IF(ISERROR((D128/E128-1)*100),"n/a",(D128/E128-1)*100)</f>
        <v>9.6774193548387224</v>
      </c>
      <c r="AF128" s="1033">
        <f>IF(ISERROR((E128/F128-1)*100),"n/a",(E128/F128-1)*100)</f>
        <v>3.3333333333333437</v>
      </c>
      <c r="AG128" s="1033">
        <f>IF(ISERROR((F128/G128-1)*100),"n/a",(F128/G128-1)*100)</f>
        <v>15.384615384615374</v>
      </c>
      <c r="AH128" s="1033">
        <f>IF(ISERROR((G128/H128-1)*100),"n/a",(G128/H128-1)*100)</f>
        <v>19.540229885057457</v>
      </c>
      <c r="AI128" s="1033">
        <f>IF(ISERROR((H128/I128-1)*100),"n/a",(H128/I128-1)*100)</f>
        <v>26.086956521739157</v>
      </c>
      <c r="AJ128" s="1033">
        <f>IF(ISERROR((I128/J128-1)*100),"n/a",(I128/J128-1)*100)</f>
        <v>19.999999999999996</v>
      </c>
      <c r="AK128" s="1033">
        <f>IF(ISERROR((J128/K128-1)*100),"n/a",(J128/K128-1)*100)</f>
        <v>23.655913978494603</v>
      </c>
      <c r="AL128" s="1033">
        <f>IF(ISERROR((K128/L128-1)*100),"n/a",(K128/L128-1)*100)</f>
        <v>77.142857142857139</v>
      </c>
      <c r="AM128" s="1033">
        <f>IF(ISERROR((L128/N128-1)*100),"n/a",(L128/N128-1)*100)</f>
        <v>94.444444444444443</v>
      </c>
      <c r="AN128" s="1033">
        <f>IF(ISERROR((N128/O128-1)*100),"n/a",(N128/O128-1)*100)</f>
        <v>12.500000000000021</v>
      </c>
      <c r="AO128" s="1033">
        <f>IF(ISERROR((O128/Q128-1)*100),"n/a",(O128/Q128-1)*100)</f>
        <v>33.333333333333329</v>
      </c>
      <c r="AP128" s="1033">
        <f>IF(ISERROR((Q128/R128-1)*100),"n/a",(Q128/R128-1)*100)</f>
        <v>12.5</v>
      </c>
      <c r="AQ128" s="1033">
        <f>IF(ISERROR((R128/S128-1)*100),"n/a",(R128/S128-1)*100)</f>
        <v>0</v>
      </c>
      <c r="AR128" s="1033">
        <f>IF(ISERROR((S128/T128-1)*100),"n/a",(S128/T128-1)*100)</f>
        <v>0</v>
      </c>
      <c r="AS128" s="1033">
        <f>IF(ISERROR((T128/U128-1)*100),"n/a",(T128/U128-1)*100)</f>
        <v>0</v>
      </c>
      <c r="AT128" s="1033">
        <f>IF(ISERROR((U128/V128-1)*100),"n/a",(U128/V128-1)*100)</f>
        <v>100</v>
      </c>
      <c r="AU128" s="1033" t="str">
        <f>IF(ISERROR((V128/W128-1)*100),"n/a",(V128/W128-1)*100)</f>
        <v>n/a</v>
      </c>
      <c r="AV128" s="1033" t="str">
        <f>IF(ISERROR((W128/X128-1)*100),"n/a",(W128/X128-1)*100)</f>
        <v>n/a</v>
      </c>
      <c r="AW128" s="1033" t="str">
        <f>IF(ISERROR((X128/Y128-1)*100),"n/a",(X128/Y128-1)*100)</f>
        <v>n/a</v>
      </c>
      <c r="AX128" s="1033" t="str">
        <f>IF(ISERROR((Y128/Z128-1)*100),"n/a",(Y128/Z128-1)*100)</f>
        <v>n/a</v>
      </c>
      <c r="AY128" s="1033" t="str">
        <f>IF(ISERROR((Z128/AA128-1)*100),"n/a",(Z128/AA128-1)*100)</f>
        <v>n/a</v>
      </c>
      <c r="AZ128" s="1033" t="str">
        <f>IF(ISERROR((AA128/AB128-1)*100),"n/a",(AA128/AB128-1)*100)</f>
        <v>n/a</v>
      </c>
      <c r="BA128" s="1033">
        <f>AVERAGE(AD128:AZ128)</f>
        <v>26.372611617432977</v>
      </c>
      <c r="BB128" s="1033">
        <f>STDEV(AD128:AZ128)</f>
        <v>32.437033639157377</v>
      </c>
    </row>
    <row r="129" spans="1:54" ht="11.25" customHeight="1" x14ac:dyDescent="0.2">
      <c r="A129" s="461" t="s">
        <v>993</v>
      </c>
      <c r="B129" s="817" t="s">
        <v>994</v>
      </c>
      <c r="C129" s="581">
        <v>1.62</v>
      </c>
      <c r="D129" s="581">
        <v>1.56</v>
      </c>
      <c r="E129" s="581">
        <v>1.52</v>
      </c>
      <c r="F129" s="581">
        <v>1.48</v>
      </c>
      <c r="G129" s="460">
        <v>1.38</v>
      </c>
      <c r="H129" s="460">
        <v>1.32</v>
      </c>
      <c r="I129" s="581">
        <v>1.28</v>
      </c>
      <c r="J129" s="463">
        <v>1.2</v>
      </c>
      <c r="K129" s="581">
        <v>1.18</v>
      </c>
      <c r="L129" s="463">
        <v>1.1599999999999999</v>
      </c>
      <c r="M129" s="884"/>
      <c r="N129" s="581">
        <v>1.05</v>
      </c>
      <c r="O129" s="585">
        <v>1</v>
      </c>
      <c r="P129" s="884"/>
      <c r="Q129" s="464">
        <v>1</v>
      </c>
      <c r="R129" s="583">
        <v>1.1200000000000001</v>
      </c>
      <c r="S129" s="583">
        <v>1.24</v>
      </c>
      <c r="T129" s="587">
        <v>1.24</v>
      </c>
      <c r="U129" s="587">
        <v>1.1200000000000001</v>
      </c>
      <c r="V129" s="587">
        <v>0.97</v>
      </c>
      <c r="W129" s="587">
        <v>0.86</v>
      </c>
      <c r="X129" s="587">
        <v>0.68</v>
      </c>
      <c r="Y129" s="587">
        <v>0.61</v>
      </c>
      <c r="Z129" s="587">
        <v>0.56999999999999995</v>
      </c>
      <c r="AA129" s="587">
        <v>0.52</v>
      </c>
      <c r="AB129" s="587">
        <v>0.47</v>
      </c>
      <c r="AC129" s="584">
        <f>SUM(C129:AB129)</f>
        <v>26.149999999999995</v>
      </c>
      <c r="AD129" s="1033">
        <f>IF(ISERROR((C129/D129-1)*100),"n/a",(C129/D129-1)*100)</f>
        <v>3.8461538461538547</v>
      </c>
      <c r="AE129" s="1033">
        <f>IF(ISERROR((D129/E129-1)*100),"n/a",(D129/E129-1)*100)</f>
        <v>2.6315789473684292</v>
      </c>
      <c r="AF129" s="1033">
        <f>IF(ISERROR((E129/F129-1)*100),"n/a",(E129/F129-1)*100)</f>
        <v>2.7027027027026973</v>
      </c>
      <c r="AG129" s="1033">
        <f>IF(ISERROR((F129/G129-1)*100),"n/a",(F129/G129-1)*100)</f>
        <v>7.2463768115942129</v>
      </c>
      <c r="AH129" s="1033">
        <f>IF(ISERROR((G129/H129-1)*100),"n/a",(G129/H129-1)*100)</f>
        <v>4.5454545454545414</v>
      </c>
      <c r="AI129" s="1033">
        <f>IF(ISERROR((H129/I129-1)*100),"n/a",(H129/I129-1)*100)</f>
        <v>3.125</v>
      </c>
      <c r="AJ129" s="1033">
        <f>IF(ISERROR((I129/J129-1)*100),"n/a",(I129/J129-1)*100)</f>
        <v>6.6666666666666652</v>
      </c>
      <c r="AK129" s="1033">
        <f>IF(ISERROR((J129/K129-1)*100),"n/a",(J129/K129-1)*100)</f>
        <v>1.6949152542372836</v>
      </c>
      <c r="AL129" s="1033">
        <f>IF(ISERROR((K129/L129-1)*100),"n/a",(K129/L129-1)*100)</f>
        <v>1.7241379310344751</v>
      </c>
      <c r="AM129" s="1033">
        <f>IF(ISERROR((L129/N129-1)*100),"n/a",(L129/N129-1)*100)</f>
        <v>10.47619047619046</v>
      </c>
      <c r="AN129" s="1033">
        <f>IF(ISERROR((N129/O129-1)*100),"n/a",(N129/O129-1)*100)</f>
        <v>5.0000000000000044</v>
      </c>
      <c r="AO129" s="1033">
        <f>IF(ISERROR((O129/Q129-1)*100),"n/a",(O129/Q129-1)*100)</f>
        <v>0</v>
      </c>
      <c r="AP129" s="1033">
        <f>IF(ISERROR((Q129/R129-1)*100),"n/a",(Q129/R129-1)*100)</f>
        <v>-10.714285714285721</v>
      </c>
      <c r="AQ129" s="1033">
        <f>IF(ISERROR((R129/S129-1)*100),"n/a",(R129/S129-1)*100)</f>
        <v>-9.6774193548387011</v>
      </c>
      <c r="AR129" s="1033">
        <f>IF(ISERROR((S129/T129-1)*100),"n/a",(S129/T129-1)*100)</f>
        <v>0</v>
      </c>
      <c r="AS129" s="1033">
        <f>IF(ISERROR((T129/U129-1)*100),"n/a",(T129/U129-1)*100)</f>
        <v>10.714285714285698</v>
      </c>
      <c r="AT129" s="1033">
        <f>IF(ISERROR((U129/V129-1)*100),"n/a",(U129/V129-1)*100)</f>
        <v>15.463917525773208</v>
      </c>
      <c r="AU129" s="1033">
        <f>IF(ISERROR((V129/W129-1)*100),"n/a",(V129/W129-1)*100)</f>
        <v>12.790697674418606</v>
      </c>
      <c r="AV129" s="1033">
        <f>IF(ISERROR((W129/X129-1)*100),"n/a",(W129/X129-1)*100)</f>
        <v>26.470588235294112</v>
      </c>
      <c r="AW129" s="1033">
        <f>IF(ISERROR((X129/Y129-1)*100),"n/a",(X129/Y129-1)*100)</f>
        <v>11.475409836065587</v>
      </c>
      <c r="AX129" s="1033">
        <f>IF(ISERROR((Y129/Z129-1)*100),"n/a",(Y129/Z129-1)*100)</f>
        <v>7.0175438596491224</v>
      </c>
      <c r="AY129" s="1033">
        <f>IF(ISERROR((Z129/AA129-1)*100),"n/a",(Z129/AA129-1)*100)</f>
        <v>9.6153846153846025</v>
      </c>
      <c r="AZ129" s="1033">
        <f>IF(ISERROR((AA129/AB129-1)*100),"n/a",(AA129/AB129-1)*100)</f>
        <v>10.638297872340431</v>
      </c>
      <c r="BA129" s="1033">
        <f>AVERAGE(AD129:AZ129)</f>
        <v>5.8023303237169381</v>
      </c>
      <c r="BB129" s="1033">
        <f>STDEV(AD129:AZ129)</f>
        <v>7.7924467650593856</v>
      </c>
    </row>
    <row r="130" spans="1:54" ht="11.25" customHeight="1" x14ac:dyDescent="0.2">
      <c r="A130" s="461" t="s">
        <v>523</v>
      </c>
      <c r="B130" s="817" t="s">
        <v>524</v>
      </c>
      <c r="C130" s="581">
        <v>3.24</v>
      </c>
      <c r="D130" s="581">
        <v>2.94</v>
      </c>
      <c r="E130" s="581">
        <v>2.85</v>
      </c>
      <c r="F130" s="581">
        <v>2.8</v>
      </c>
      <c r="G130" s="460">
        <v>2.58</v>
      </c>
      <c r="H130" s="460">
        <v>2.25</v>
      </c>
      <c r="I130" s="581">
        <v>2.15</v>
      </c>
      <c r="J130" s="581">
        <v>2.1</v>
      </c>
      <c r="K130" s="581">
        <v>2.0299999999999998</v>
      </c>
      <c r="L130" s="581">
        <v>1.98</v>
      </c>
      <c r="M130" s="884"/>
      <c r="N130" s="581">
        <v>1.9</v>
      </c>
      <c r="O130" s="459">
        <v>1.83</v>
      </c>
      <c r="P130" s="884"/>
      <c r="Q130" s="586">
        <v>1.78</v>
      </c>
      <c r="R130" s="587">
        <v>1.71</v>
      </c>
      <c r="S130" s="587">
        <v>1.66</v>
      </c>
      <c r="T130" s="587">
        <v>1.54</v>
      </c>
      <c r="U130" s="587">
        <v>1.32</v>
      </c>
      <c r="V130" s="587">
        <v>1.165</v>
      </c>
      <c r="W130" s="587">
        <v>1.0349999999999999</v>
      </c>
      <c r="X130" s="587">
        <v>0.94</v>
      </c>
      <c r="Y130" s="587">
        <v>0.875</v>
      </c>
      <c r="Z130" s="587">
        <v>0.84</v>
      </c>
      <c r="AA130" s="587">
        <v>0.76</v>
      </c>
      <c r="AB130" s="587">
        <v>0.67500000000000004</v>
      </c>
      <c r="AC130" s="584">
        <f>SUM(C130:AB130)</f>
        <v>42.949999999999989</v>
      </c>
      <c r="AD130" s="1033">
        <f>IF(ISERROR((C130/D130-1)*100),"n/a",(C130/D130-1)*100)</f>
        <v>10.204081632653072</v>
      </c>
      <c r="AE130" s="1033">
        <f>IF(ISERROR((D130/E130-1)*100),"n/a",(D130/E130-1)*100)</f>
        <v>3.1578947368420929</v>
      </c>
      <c r="AF130" s="1033">
        <f>IF(ISERROR((E130/F130-1)*100),"n/a",(E130/F130-1)*100)</f>
        <v>1.7857142857143016</v>
      </c>
      <c r="AG130" s="1033">
        <f>IF(ISERROR((F130/G130-1)*100),"n/a",(F130/G130-1)*100)</f>
        <v>8.5271317829457303</v>
      </c>
      <c r="AH130" s="1033">
        <f>IF(ISERROR((G130/H130-1)*100),"n/a",(G130/H130-1)*100)</f>
        <v>14.666666666666671</v>
      </c>
      <c r="AI130" s="1033">
        <f>IF(ISERROR((H130/I130-1)*100),"n/a",(H130/I130-1)*100)</f>
        <v>4.6511627906976827</v>
      </c>
      <c r="AJ130" s="1033">
        <f>IF(ISERROR((I130/J130-1)*100),"n/a",(I130/J130-1)*100)</f>
        <v>2.3809523809523725</v>
      </c>
      <c r="AK130" s="1033">
        <f>IF(ISERROR((J130/K130-1)*100),"n/a",(J130/K130-1)*100)</f>
        <v>3.4482758620689724</v>
      </c>
      <c r="AL130" s="1033">
        <f>IF(ISERROR((K130/L130-1)*100),"n/a",(K130/L130-1)*100)</f>
        <v>2.5252525252525082</v>
      </c>
      <c r="AM130" s="1033">
        <f>IF(ISERROR((L130/N130-1)*100),"n/a",(L130/N130-1)*100)</f>
        <v>4.2105263157894868</v>
      </c>
      <c r="AN130" s="1033">
        <f>IF(ISERROR((N130/O130-1)*100),"n/a",(N130/O130-1)*100)</f>
        <v>3.82513661202184</v>
      </c>
      <c r="AO130" s="1033">
        <f>IF(ISERROR((O130/Q130-1)*100),"n/a",(O130/Q130-1)*100)</f>
        <v>2.8089887640449396</v>
      </c>
      <c r="AP130" s="1033">
        <f>IF(ISERROR((Q130/R130-1)*100),"n/a",(Q130/R130-1)*100)</f>
        <v>4.0935672514619936</v>
      </c>
      <c r="AQ130" s="1033">
        <f>IF(ISERROR((R130/S130-1)*100),"n/a",(R130/S130-1)*100)</f>
        <v>3.0120481927710774</v>
      </c>
      <c r="AR130" s="1033">
        <f>IF(ISERROR((S130/T130-1)*100),"n/a",(S130/T130-1)*100)</f>
        <v>7.7922077922077948</v>
      </c>
      <c r="AS130" s="1033">
        <f>IF(ISERROR((T130/U130-1)*100),"n/a",(T130/U130-1)*100)</f>
        <v>16.666666666666675</v>
      </c>
      <c r="AT130" s="1033">
        <f>IF(ISERROR((U130/V130-1)*100),"n/a",(U130/V130-1)*100)</f>
        <v>13.30472103004292</v>
      </c>
      <c r="AU130" s="1033">
        <f>IF(ISERROR((V130/W130-1)*100),"n/a",(V130/W130-1)*100)</f>
        <v>12.560386473429963</v>
      </c>
      <c r="AV130" s="1033">
        <f>IF(ISERROR((W130/X130-1)*100),"n/a",(W130/X130-1)*100)</f>
        <v>10.106382978723394</v>
      </c>
      <c r="AW130" s="1033">
        <f>IF(ISERROR((X130/Y130-1)*100),"n/a",(X130/Y130-1)*100)</f>
        <v>7.4285714285714288</v>
      </c>
      <c r="AX130" s="1033">
        <f>IF(ISERROR((Y130/Z130-1)*100),"n/a",(Y130/Z130-1)*100)</f>
        <v>4.1666666666666741</v>
      </c>
      <c r="AY130" s="1033">
        <f>IF(ISERROR((Z130/AA130-1)*100),"n/a",(Z130/AA130-1)*100)</f>
        <v>10.526315789473673</v>
      </c>
      <c r="AZ130" s="1033">
        <f>IF(ISERROR((AA130/AB130-1)*100),"n/a",(AA130/AB130-1)*100)</f>
        <v>12.592592592592577</v>
      </c>
      <c r="BA130" s="1033">
        <f>AVERAGE(AD130:AZ130)</f>
        <v>7.1496483138372966</v>
      </c>
      <c r="BB130" s="1033">
        <f>STDEV(AD130:AZ130)</f>
        <v>4.5646436588389534</v>
      </c>
    </row>
    <row r="131" spans="1:54" ht="11.25" customHeight="1" x14ac:dyDescent="0.2">
      <c r="A131" s="791" t="s">
        <v>4363</v>
      </c>
      <c r="B131" s="817" t="s">
        <v>4339</v>
      </c>
      <c r="C131" s="581">
        <v>0.26500000000000001</v>
      </c>
      <c r="D131" s="581">
        <v>0.245</v>
      </c>
      <c r="E131" s="581">
        <v>0.22500000000000001</v>
      </c>
      <c r="F131" s="460">
        <v>0.20500000000000002</v>
      </c>
      <c r="G131" s="460">
        <v>0.185</v>
      </c>
      <c r="H131" s="460">
        <v>0.16750000000000001</v>
      </c>
      <c r="I131" s="460">
        <v>0.14749999999999999</v>
      </c>
      <c r="J131" s="460">
        <v>0.105</v>
      </c>
      <c r="K131" s="483">
        <v>0</v>
      </c>
      <c r="L131" s="483">
        <v>0</v>
      </c>
      <c r="M131" s="460"/>
      <c r="N131" s="460">
        <v>0.1075</v>
      </c>
      <c r="O131" s="586">
        <v>9.0000000000000011E-2</v>
      </c>
      <c r="P131" s="460"/>
      <c r="Q131" s="480">
        <v>6.25E-2</v>
      </c>
      <c r="R131" s="499">
        <v>7.5000000000000011E-2</v>
      </c>
      <c r="S131" s="587">
        <v>0.11750000000000001</v>
      </c>
      <c r="T131" s="587">
        <v>8.5000000000000006E-2</v>
      </c>
      <c r="U131" s="587">
        <v>8.2500000000000004E-2</v>
      </c>
      <c r="V131" s="587">
        <v>0.08</v>
      </c>
      <c r="W131" s="587">
        <v>7.0000000000000007E-2</v>
      </c>
      <c r="X131" s="587">
        <v>4.4999999999999998E-2</v>
      </c>
      <c r="Y131" s="499">
        <v>0</v>
      </c>
      <c r="Z131" s="499">
        <v>0</v>
      </c>
      <c r="AA131" s="499">
        <v>0</v>
      </c>
      <c r="AB131" s="499">
        <v>0</v>
      </c>
      <c r="AC131" s="584">
        <f>SUM(C131:AB131)</f>
        <v>2.36</v>
      </c>
      <c r="AD131" s="1033">
        <f>IF(ISERROR((C131/D131-1)*100),"n/a",(C131/D131-1)*100)</f>
        <v>8.163265306122458</v>
      </c>
      <c r="AE131" s="1033">
        <f>IF(ISERROR((D131/E131-1)*100),"n/a",(D131/E131-1)*100)</f>
        <v>8.8888888888888786</v>
      </c>
      <c r="AF131" s="1033">
        <f>IF(ISERROR((E131/F131-1)*100),"n/a",(E131/F131-1)*100)</f>
        <v>9.7560975609755971</v>
      </c>
      <c r="AG131" s="1033">
        <f>IF(ISERROR((F131/G131-1)*100),"n/a",(F131/G131-1)*100)</f>
        <v>10.810810810810811</v>
      </c>
      <c r="AH131" s="1033">
        <f>IF(ISERROR((G131/H131-1)*100),"n/a",(G131/H131-1)*100)</f>
        <v>10.447761194029837</v>
      </c>
      <c r="AI131" s="1033">
        <f>IF(ISERROR((H131/I131-1)*100),"n/a",(H131/I131-1)*100)</f>
        <v>13.559322033898313</v>
      </c>
      <c r="AJ131" s="1033">
        <f>IF(ISERROR((I131/J131-1)*100),"n/a",(I131/J131-1)*100)</f>
        <v>40.476190476190467</v>
      </c>
      <c r="AK131" s="1033" t="str">
        <f>IF(ISERROR((J131/K131-1)*100),"n/a",(J131/K131-1)*100)</f>
        <v>n/a</v>
      </c>
      <c r="AL131" s="1033" t="str">
        <f>IF(ISERROR((K131/L131-1)*100),"n/a",(K131/L131-1)*100)</f>
        <v>n/a</v>
      </c>
      <c r="AM131" s="1033">
        <f>IF(ISERROR((L131/N131-1)*100),"n/a",(L131/N131-1)*100)</f>
        <v>-100</v>
      </c>
      <c r="AN131" s="1033">
        <f>IF(ISERROR((N131/O131-1)*100),"n/a",(N131/O131-1)*100)</f>
        <v>19.444444444444422</v>
      </c>
      <c r="AO131" s="1033">
        <f>IF(ISERROR((O131/Q131-1)*100),"n/a",(O131/Q131-1)*100)</f>
        <v>44.000000000000014</v>
      </c>
      <c r="AP131" s="1033">
        <f>IF(ISERROR((Q131/R131-1)*100),"n/a",(Q131/R131-1)*100)</f>
        <v>-16.666666666666675</v>
      </c>
      <c r="AQ131" s="1033">
        <f>IF(ISERROR((R131/S131-1)*100),"n/a",(R131/S131-1)*100)</f>
        <v>-36.170212765957444</v>
      </c>
      <c r="AR131" s="1033">
        <f>IF(ISERROR((S131/T131-1)*100),"n/a",(S131/T131-1)*100)</f>
        <v>38.235294117647058</v>
      </c>
      <c r="AS131" s="1033">
        <f>IF(ISERROR((T131/U131-1)*100),"n/a",(T131/U131-1)*100)</f>
        <v>3.0303030303030276</v>
      </c>
      <c r="AT131" s="1033">
        <f>IF(ISERROR((U131/V131-1)*100),"n/a",(U131/V131-1)*100)</f>
        <v>3.125</v>
      </c>
      <c r="AU131" s="1033">
        <f>IF(ISERROR((V131/W131-1)*100),"n/a",(V131/W131-1)*100)</f>
        <v>14.285714285714279</v>
      </c>
      <c r="AV131" s="1033">
        <f>IF(ISERROR((W131/X131-1)*100),"n/a",(W131/X131-1)*100)</f>
        <v>55.555555555555578</v>
      </c>
      <c r="AW131" s="1033" t="str">
        <f>IF(ISERROR((X131/Y131-1)*100),"n/a",(X131/Y131-1)*100)</f>
        <v>n/a</v>
      </c>
      <c r="AX131" s="1033" t="str">
        <f>IF(ISERROR((Y131/Z131-1)*100),"n/a",(Y131/Z131-1)*100)</f>
        <v>n/a</v>
      </c>
      <c r="AY131" s="1033" t="str">
        <f>IF(ISERROR((Z131/AA131-1)*100),"n/a",(Z131/AA131-1)*100)</f>
        <v>n/a</v>
      </c>
      <c r="AZ131" s="1033" t="str">
        <f>IF(ISERROR((AA131/AB131-1)*100),"n/a",(AA131/AB131-1)*100)</f>
        <v>n/a</v>
      </c>
      <c r="BA131" s="1033">
        <f>AVERAGE(AD131:AZ131)</f>
        <v>7.4671628395268597</v>
      </c>
      <c r="BB131" s="1033">
        <f>STDEV(AD131:AZ131)</f>
        <v>35.366545223994962</v>
      </c>
    </row>
    <row r="132" spans="1:54" ht="11.25" customHeight="1" x14ac:dyDescent="0.2">
      <c r="A132" s="444" t="s">
        <v>1037</v>
      </c>
      <c r="B132" s="802" t="s">
        <v>1038</v>
      </c>
      <c r="C132" s="581">
        <v>2.4500000000000002</v>
      </c>
      <c r="D132" s="581">
        <v>2.3199999999999998</v>
      </c>
      <c r="E132" s="581">
        <v>2.2799999999999998</v>
      </c>
      <c r="F132" s="581">
        <v>2.16</v>
      </c>
      <c r="G132" s="460">
        <v>1.91</v>
      </c>
      <c r="H132" s="482">
        <v>1.75</v>
      </c>
      <c r="I132" s="581">
        <v>1.71</v>
      </c>
      <c r="J132" s="581">
        <v>1.66</v>
      </c>
      <c r="K132" s="581">
        <v>1.57</v>
      </c>
      <c r="L132" s="581">
        <v>1.46</v>
      </c>
      <c r="M132" s="884"/>
      <c r="N132" s="581">
        <v>1.4</v>
      </c>
      <c r="O132" s="585">
        <v>1.36</v>
      </c>
      <c r="P132" s="884"/>
      <c r="Q132" s="464">
        <v>1.36</v>
      </c>
      <c r="R132" s="587">
        <v>1.36</v>
      </c>
      <c r="S132" s="587">
        <v>1.33</v>
      </c>
      <c r="T132" s="587">
        <v>1.21</v>
      </c>
      <c r="U132" s="587">
        <v>1.0900000000000001</v>
      </c>
      <c r="V132" s="587">
        <v>0.97</v>
      </c>
      <c r="W132" s="587">
        <v>0.86</v>
      </c>
      <c r="X132" s="587">
        <v>0.75</v>
      </c>
      <c r="Y132" s="587">
        <v>0.3</v>
      </c>
      <c r="Z132" s="583">
        <v>0</v>
      </c>
      <c r="AA132" s="583">
        <v>0.44</v>
      </c>
      <c r="AB132" s="587">
        <v>0.8</v>
      </c>
      <c r="AC132" s="584">
        <f>SUM(C132:AB132)</f>
        <v>32.5</v>
      </c>
      <c r="AD132" s="1033">
        <f>IF(ISERROR((C132/D132-1)*100),"n/a",(C132/D132-1)*100)</f>
        <v>5.6034482758620774</v>
      </c>
      <c r="AE132" s="1033">
        <f>IF(ISERROR((D132/E132-1)*100),"n/a",(D132/E132-1)*100)</f>
        <v>1.7543859649122862</v>
      </c>
      <c r="AF132" s="1033">
        <f>IF(ISERROR((E132/F132-1)*100),"n/a",(E132/F132-1)*100)</f>
        <v>5.5555555555555358</v>
      </c>
      <c r="AG132" s="1033">
        <f>IF(ISERROR((F132/G132-1)*100),"n/a",(F132/G132-1)*100)</f>
        <v>13.089005235602102</v>
      </c>
      <c r="AH132" s="1033">
        <f>IF(ISERROR((G132/H132-1)*100),"n/a",(G132/H132-1)*100)</f>
        <v>9.1428571428571423</v>
      </c>
      <c r="AI132" s="1033">
        <f>IF(ISERROR((H132/I132-1)*100),"n/a",(H132/I132-1)*100)</f>
        <v>2.3391812865497075</v>
      </c>
      <c r="AJ132" s="1033">
        <f>IF(ISERROR((I132/J132-1)*100),"n/a",(I132/J132-1)*100)</f>
        <v>3.0120481927710774</v>
      </c>
      <c r="AK132" s="1033">
        <f>IF(ISERROR((J132/K132-1)*100),"n/a",(J132/K132-1)*100)</f>
        <v>5.7324840764331197</v>
      </c>
      <c r="AL132" s="1033">
        <f>IF(ISERROR((K132/L132-1)*100),"n/a",(K132/L132-1)*100)</f>
        <v>7.5342465753424737</v>
      </c>
      <c r="AM132" s="1033">
        <f>IF(ISERROR((L132/N132-1)*100),"n/a",(L132/N132-1)*100)</f>
        <v>4.2857142857142927</v>
      </c>
      <c r="AN132" s="1033">
        <f>IF(ISERROR((N132/O132-1)*100),"n/a",(N132/O132-1)*100)</f>
        <v>2.9411764705882248</v>
      </c>
      <c r="AO132" s="1033">
        <f>IF(ISERROR((O132/Q132-1)*100),"n/a",(O132/Q132-1)*100)</f>
        <v>0</v>
      </c>
      <c r="AP132" s="1033">
        <f>IF(ISERROR((Q132/R132-1)*100),"n/a",(Q132/R132-1)*100)</f>
        <v>0</v>
      </c>
      <c r="AQ132" s="1033">
        <f>IF(ISERROR((R132/S132-1)*100),"n/a",(R132/S132-1)*100)</f>
        <v>2.2556390977443552</v>
      </c>
      <c r="AR132" s="1033">
        <f>IF(ISERROR((S132/T132-1)*100),"n/a",(S132/T132-1)*100)</f>
        <v>9.9173553719008378</v>
      </c>
      <c r="AS132" s="1033">
        <f>IF(ISERROR((T132/U132-1)*100),"n/a",(T132/U132-1)*100)</f>
        <v>11.009174311926584</v>
      </c>
      <c r="AT132" s="1033">
        <f>IF(ISERROR((U132/V132-1)*100),"n/a",(U132/V132-1)*100)</f>
        <v>12.371134020618557</v>
      </c>
      <c r="AU132" s="1033">
        <f>IF(ISERROR((V132/W132-1)*100),"n/a",(V132/W132-1)*100)</f>
        <v>12.790697674418606</v>
      </c>
      <c r="AV132" s="1033">
        <f>IF(ISERROR((W132/X132-1)*100),"n/a",(W132/X132-1)*100)</f>
        <v>14.666666666666671</v>
      </c>
      <c r="AW132" s="1033">
        <f>IF(ISERROR((X132/Y132-1)*100),"n/a",(X132/Y132-1)*100)</f>
        <v>150</v>
      </c>
      <c r="AX132" s="1033" t="str">
        <f>IF(ISERROR((Y132/Z132-1)*100),"n/a",(Y132/Z132-1)*100)</f>
        <v>n/a</v>
      </c>
      <c r="AY132" s="1033">
        <f>IF(ISERROR((Z132/AA132-1)*100),"n/a",(Z132/AA132-1)*100)</f>
        <v>-100</v>
      </c>
      <c r="AZ132" s="1033">
        <f>IF(ISERROR((AA132/AB132-1)*100),"n/a",(AA132/AB132-1)*100)</f>
        <v>-45.000000000000007</v>
      </c>
      <c r="BA132" s="1033">
        <f>AVERAGE(AD132:AZ132)</f>
        <v>5.8636713729756202</v>
      </c>
      <c r="BB132" s="1033">
        <f>STDEV(AD132:AZ132)</f>
        <v>40.811078424509653</v>
      </c>
    </row>
    <row r="133" spans="1:54" ht="11.25" customHeight="1" x14ac:dyDescent="0.2">
      <c r="A133" s="1019" t="s">
        <v>3922</v>
      </c>
      <c r="B133" s="468" t="s">
        <v>3923</v>
      </c>
      <c r="C133" s="581">
        <v>1.7649999999999999</v>
      </c>
      <c r="D133" s="581">
        <v>1.7250000000000001</v>
      </c>
      <c r="E133" s="581">
        <v>1.6850000000000001</v>
      </c>
      <c r="F133" s="581">
        <v>1.645</v>
      </c>
      <c r="G133" s="460">
        <v>1.605</v>
      </c>
      <c r="H133" s="460">
        <v>1.5649999999999999</v>
      </c>
      <c r="I133" s="474">
        <v>1.5249999999999999</v>
      </c>
      <c r="J133" s="474">
        <v>0.51700000000000002</v>
      </c>
      <c r="K133" s="496">
        <v>0</v>
      </c>
      <c r="L133" s="496">
        <v>0</v>
      </c>
      <c r="M133" s="958"/>
      <c r="N133" s="473">
        <v>0</v>
      </c>
      <c r="O133" s="475">
        <v>0</v>
      </c>
      <c r="P133" s="958"/>
      <c r="Q133" s="488">
        <v>0</v>
      </c>
      <c r="R133" s="477">
        <v>0</v>
      </c>
      <c r="S133" s="477">
        <v>0</v>
      </c>
      <c r="T133" s="477">
        <v>0</v>
      </c>
      <c r="U133" s="477">
        <v>0</v>
      </c>
      <c r="V133" s="477">
        <v>0</v>
      </c>
      <c r="W133" s="477">
        <v>0</v>
      </c>
      <c r="X133" s="477">
        <v>0</v>
      </c>
      <c r="Y133" s="477">
        <v>0</v>
      </c>
      <c r="Z133" s="477">
        <v>0</v>
      </c>
      <c r="AA133" s="477">
        <v>0</v>
      </c>
      <c r="AB133" s="477">
        <v>0</v>
      </c>
      <c r="AC133" s="584">
        <f>SUM(C133:AB133)</f>
        <v>12.032</v>
      </c>
      <c r="AD133" s="1033">
        <f>IF(ISERROR((C133/D133-1)*100),"n/a",(C133/D133-1)*100)</f>
        <v>2.3188405797101241</v>
      </c>
      <c r="AE133" s="1033">
        <f>IF(ISERROR((D133/E133-1)*100),"n/a",(D133/E133-1)*100)</f>
        <v>2.3738872403560762</v>
      </c>
      <c r="AF133" s="1033">
        <f>IF(ISERROR((E133/F133-1)*100),"n/a",(E133/F133-1)*100)</f>
        <v>2.4316109422492405</v>
      </c>
      <c r="AG133" s="1033">
        <f>IF(ISERROR((F133/G133-1)*100),"n/a",(F133/G133-1)*100)</f>
        <v>2.4922118380062308</v>
      </c>
      <c r="AH133" s="1033">
        <f>IF(ISERROR((G133/H133-1)*100),"n/a",(G133/H133-1)*100)</f>
        <v>2.5559105431310014</v>
      </c>
      <c r="AI133" s="1033">
        <f>IF(ISERROR((H133/I133-1)*100),"n/a",(H133/I133-1)*100)</f>
        <v>2.6229508196721429</v>
      </c>
      <c r="AJ133" s="1033">
        <f>IF(ISERROR((I133/J133-1)*100),"n/a",(I133/J133-1)*100)</f>
        <v>194.97098646034812</v>
      </c>
      <c r="AK133" s="1033" t="str">
        <f>IF(ISERROR((J133/K133-1)*100),"n/a",(J133/K133-1)*100)</f>
        <v>n/a</v>
      </c>
      <c r="AL133" s="1033" t="str">
        <f>IF(ISERROR((K133/L133-1)*100),"n/a",(K133/L133-1)*100)</f>
        <v>n/a</v>
      </c>
      <c r="AM133" s="1033" t="str">
        <f>IF(ISERROR((L133/N133-1)*100),"n/a",(L133/N133-1)*100)</f>
        <v>n/a</v>
      </c>
      <c r="AN133" s="1033" t="str">
        <f>IF(ISERROR((N133/O133-1)*100),"n/a",(N133/O133-1)*100)</f>
        <v>n/a</v>
      </c>
      <c r="AO133" s="1033" t="str">
        <f>IF(ISERROR((O133/Q133-1)*100),"n/a",(O133/Q133-1)*100)</f>
        <v>n/a</v>
      </c>
      <c r="AP133" s="1033" t="str">
        <f>IF(ISERROR((Q133/R133-1)*100),"n/a",(Q133/R133-1)*100)</f>
        <v>n/a</v>
      </c>
      <c r="AQ133" s="1033" t="str">
        <f>IF(ISERROR((R133/S133-1)*100),"n/a",(R133/S133-1)*100)</f>
        <v>n/a</v>
      </c>
      <c r="AR133" s="1033" t="str">
        <f>IF(ISERROR((S133/T133-1)*100),"n/a",(S133/T133-1)*100)</f>
        <v>n/a</v>
      </c>
      <c r="AS133" s="1033" t="str">
        <f>IF(ISERROR((T133/U133-1)*100),"n/a",(T133/U133-1)*100)</f>
        <v>n/a</v>
      </c>
      <c r="AT133" s="1033" t="str">
        <f>IF(ISERROR((U133/V133-1)*100),"n/a",(U133/V133-1)*100)</f>
        <v>n/a</v>
      </c>
      <c r="AU133" s="1033" t="str">
        <f>IF(ISERROR((V133/W133-1)*100),"n/a",(V133/W133-1)*100)</f>
        <v>n/a</v>
      </c>
      <c r="AV133" s="1033" t="str">
        <f>IF(ISERROR((W133/X133-1)*100),"n/a",(W133/X133-1)*100)</f>
        <v>n/a</v>
      </c>
      <c r="AW133" s="1033" t="str">
        <f>IF(ISERROR((X133/Y133-1)*100),"n/a",(X133/Y133-1)*100)</f>
        <v>n/a</v>
      </c>
      <c r="AX133" s="1033" t="str">
        <f>IF(ISERROR((Y133/Z133-1)*100),"n/a",(Y133/Z133-1)*100)</f>
        <v>n/a</v>
      </c>
      <c r="AY133" s="1033" t="str">
        <f>IF(ISERROR((Z133/AA133-1)*100),"n/a",(Z133/AA133-1)*100)</f>
        <v>n/a</v>
      </c>
      <c r="AZ133" s="1033" t="str">
        <f>IF(ISERROR((AA133/AB133-1)*100),"n/a",(AA133/AB133-1)*100)</f>
        <v>n/a</v>
      </c>
      <c r="BA133" s="1033">
        <f>AVERAGE(AD133:AZ133)</f>
        <v>29.96662834621042</v>
      </c>
      <c r="BB133" s="1033">
        <f>STDEV(AD133:AZ133)</f>
        <v>72.760156935684748</v>
      </c>
    </row>
    <row r="134" spans="1:54" ht="11.25" customHeight="1" x14ac:dyDescent="0.2">
      <c r="A134" s="461" t="s">
        <v>501</v>
      </c>
      <c r="B134" s="817" t="s">
        <v>502</v>
      </c>
      <c r="C134" s="581">
        <v>1.05</v>
      </c>
      <c r="D134" s="581">
        <v>1.01</v>
      </c>
      <c r="E134" s="581">
        <v>0.96</v>
      </c>
      <c r="F134" s="581">
        <v>0.91</v>
      </c>
      <c r="G134" s="460">
        <v>0.872</v>
      </c>
      <c r="H134" s="460">
        <v>0.76</v>
      </c>
      <c r="I134" s="581">
        <v>0.71</v>
      </c>
      <c r="J134" s="581">
        <v>0.67</v>
      </c>
      <c r="K134" s="581">
        <v>0.62</v>
      </c>
      <c r="L134" s="581">
        <v>0.56000000000000005</v>
      </c>
      <c r="M134" s="884"/>
      <c r="N134" s="581">
        <v>0.48</v>
      </c>
      <c r="O134" s="459">
        <v>0.34</v>
      </c>
      <c r="P134" s="884"/>
      <c r="Q134" s="586">
        <v>0.155</v>
      </c>
      <c r="R134" s="587">
        <v>0.115</v>
      </c>
      <c r="S134" s="587">
        <v>8.5000000000000006E-2</v>
      </c>
      <c r="T134" s="587">
        <v>7.4999999999999997E-2</v>
      </c>
      <c r="U134" s="587">
        <v>6.5000000000000002E-2</v>
      </c>
      <c r="V134" s="583">
        <v>0.06</v>
      </c>
      <c r="W134" s="587">
        <v>5.6667500000000003E-2</v>
      </c>
      <c r="X134" s="587">
        <v>5.1667499999999998E-2</v>
      </c>
      <c r="Y134" s="583">
        <v>0.05</v>
      </c>
      <c r="Z134" s="587">
        <v>4.7500000000000001E-2</v>
      </c>
      <c r="AA134" s="587">
        <v>4.6667500000000001E-2</v>
      </c>
      <c r="AB134" s="587">
        <v>4.1667500000000003E-2</v>
      </c>
      <c r="AC134" s="584">
        <f>SUM(C134:AB134)</f>
        <v>9.791170000000001</v>
      </c>
      <c r="AD134" s="1033">
        <f>IF(ISERROR((C134/D134-1)*100),"n/a",(C134/D134-1)*100)</f>
        <v>3.9603960396039639</v>
      </c>
      <c r="AE134" s="1033">
        <f>IF(ISERROR((D134/E134-1)*100),"n/a",(D134/E134-1)*100)</f>
        <v>5.2083333333333481</v>
      </c>
      <c r="AF134" s="1033">
        <f>IF(ISERROR((E134/F134-1)*100),"n/a",(E134/F134-1)*100)</f>
        <v>5.4945054945054972</v>
      </c>
      <c r="AG134" s="1033">
        <f>IF(ISERROR((F134/G134-1)*100),"n/a",(F134/G134-1)*100)</f>
        <v>4.3577981651376163</v>
      </c>
      <c r="AH134" s="1033">
        <f>IF(ISERROR((G134/H134-1)*100),"n/a",(G134/H134-1)*100)</f>
        <v>14.736842105263159</v>
      </c>
      <c r="AI134" s="1033">
        <f>IF(ISERROR((H134/I134-1)*100),"n/a",(H134/I134-1)*100)</f>
        <v>7.0422535211267734</v>
      </c>
      <c r="AJ134" s="1033">
        <f>IF(ISERROR((I134/J134-1)*100),"n/a",(I134/J134-1)*100)</f>
        <v>5.9701492537313383</v>
      </c>
      <c r="AK134" s="1033">
        <f>IF(ISERROR((J134/K134-1)*100),"n/a",(J134/K134-1)*100)</f>
        <v>8.064516129032274</v>
      </c>
      <c r="AL134" s="1033">
        <f>IF(ISERROR((K134/L134-1)*100),"n/a",(K134/L134-1)*100)</f>
        <v>10.714285714285698</v>
      </c>
      <c r="AM134" s="1033">
        <f>IF(ISERROR((L134/N134-1)*100),"n/a",(L134/N134-1)*100)</f>
        <v>16.666666666666675</v>
      </c>
      <c r="AN134" s="1033">
        <f>IF(ISERROR((N134/O134-1)*100),"n/a",(N134/O134-1)*100)</f>
        <v>41.176470588235283</v>
      </c>
      <c r="AO134" s="1033">
        <f>IF(ISERROR((O134/Q134-1)*100),"n/a",(O134/Q134-1)*100)</f>
        <v>119.35483870967745</v>
      </c>
      <c r="AP134" s="1033">
        <f>IF(ISERROR((Q134/R134-1)*100),"n/a",(Q134/R134-1)*100)</f>
        <v>34.782608695652172</v>
      </c>
      <c r="AQ134" s="1033">
        <f>IF(ISERROR((R134/S134-1)*100),"n/a",(R134/S134-1)*100)</f>
        <v>35.294117647058812</v>
      </c>
      <c r="AR134" s="1033">
        <f>IF(ISERROR((S134/T134-1)*100),"n/a",(S134/T134-1)*100)</f>
        <v>13.333333333333353</v>
      </c>
      <c r="AS134" s="1033">
        <f>IF(ISERROR((T134/U134-1)*100),"n/a",(T134/U134-1)*100)</f>
        <v>15.384615384615374</v>
      </c>
      <c r="AT134" s="1033">
        <f>IF(ISERROR((U134/V134-1)*100),"n/a",(U134/V134-1)*100)</f>
        <v>8.3333333333333481</v>
      </c>
      <c r="AU134" s="1033">
        <f>IF(ISERROR((V134/W134-1)*100),"n/a",(V134/W134-1)*100)</f>
        <v>5.8807958706489583</v>
      </c>
      <c r="AV134" s="1033">
        <f>IF(ISERROR((W134/X134-1)*100),"n/a",(W134/X134-1)*100)</f>
        <v>9.677263269947268</v>
      </c>
      <c r="AW134" s="1033">
        <f>IF(ISERROR((X134/Y134-1)*100),"n/a",(X134/Y134-1)*100)</f>
        <v>3.3349999999999991</v>
      </c>
      <c r="AX134" s="1033">
        <f>IF(ISERROR((Y134/Z134-1)*100),"n/a",(Y134/Z134-1)*100)</f>
        <v>5.2631578947368363</v>
      </c>
      <c r="AY134" s="1033">
        <f>IF(ISERROR((Z134/AA134-1)*100),"n/a",(Z134/AA134-1)*100)</f>
        <v>1.7838967161300623</v>
      </c>
      <c r="AZ134" s="1033">
        <f>IF(ISERROR((AA134/AB134-1)*100),"n/a",(AA134/AB134-1)*100)</f>
        <v>11.999760004799898</v>
      </c>
      <c r="BA134" s="1033">
        <f>AVERAGE(AD134:AZ134)</f>
        <v>16.861519037863271</v>
      </c>
      <c r="BB134" s="1033">
        <f>STDEV(AD134:AZ134)</f>
        <v>24.778645866438332</v>
      </c>
    </row>
    <row r="135" spans="1:54" ht="11.25" customHeight="1" x14ac:dyDescent="0.2">
      <c r="A135" s="444" t="s">
        <v>1031</v>
      </c>
      <c r="B135" s="802" t="s">
        <v>1032</v>
      </c>
      <c r="C135" s="581">
        <v>0.71399999999999997</v>
      </c>
      <c r="D135" s="581">
        <v>0.66700000000000004</v>
      </c>
      <c r="E135" s="581">
        <v>0.622</v>
      </c>
      <c r="F135" s="581">
        <v>0.58099999999999996</v>
      </c>
      <c r="G135" s="460">
        <v>0.54333333333333333</v>
      </c>
      <c r="H135" s="460">
        <v>0.50666666666666671</v>
      </c>
      <c r="I135" s="451">
        <v>0.44</v>
      </c>
      <c r="J135" s="451">
        <v>0.3833333333333333</v>
      </c>
      <c r="K135" s="451">
        <v>0.33333333333333331</v>
      </c>
      <c r="L135" s="451">
        <v>0.28999999999999998</v>
      </c>
      <c r="M135" s="946" t="s">
        <v>89</v>
      </c>
      <c r="N135" s="451">
        <v>0.24</v>
      </c>
      <c r="O135" s="449">
        <v>0.19999999999999998</v>
      </c>
      <c r="P135" s="946"/>
      <c r="Q135" s="466">
        <v>0.16666666666666666</v>
      </c>
      <c r="R135" s="455">
        <v>0.16666666666666666</v>
      </c>
      <c r="S135" s="455">
        <v>0.16666666666666666</v>
      </c>
      <c r="T135" s="455">
        <v>0.16666666666666666</v>
      </c>
      <c r="U135" s="455">
        <v>0.16666666666666666</v>
      </c>
      <c r="V135" s="455">
        <v>0.16666666666666666</v>
      </c>
      <c r="W135" s="455">
        <v>0.16666666666666666</v>
      </c>
      <c r="X135" s="455">
        <v>0.16666666666666666</v>
      </c>
      <c r="Y135" s="455">
        <v>0.16666666666666666</v>
      </c>
      <c r="Z135" s="455">
        <v>0.16666666666666666</v>
      </c>
      <c r="AA135" s="455">
        <v>0.16666666666666666</v>
      </c>
      <c r="AB135" s="455">
        <v>0.16666666666666666</v>
      </c>
      <c r="AC135" s="584">
        <f>SUM(C135:AB135)</f>
        <v>7.5206666666666715</v>
      </c>
      <c r="AD135" s="1033">
        <f>IF(ISERROR((C135/D135-1)*100),"n/a",(C135/D135-1)*100)</f>
        <v>7.0464767616191804</v>
      </c>
      <c r="AE135" s="1033">
        <f>IF(ISERROR((D135/E135-1)*100),"n/a",(D135/E135-1)*100)</f>
        <v>7.2347266881028993</v>
      </c>
      <c r="AF135" s="1033">
        <f>IF(ISERROR((E135/F135-1)*100),"n/a",(E135/F135-1)*100)</f>
        <v>7.0567986230636981</v>
      </c>
      <c r="AG135" s="1033">
        <f>IF(ISERROR((F135/G135-1)*100),"n/a",(F135/G135-1)*100)</f>
        <v>6.9325153374232951</v>
      </c>
      <c r="AH135" s="1033">
        <f>IF(ISERROR((G135/H135-1)*100),"n/a",(G135/H135-1)*100)</f>
        <v>7.2368421052631415</v>
      </c>
      <c r="AI135" s="1033">
        <f>IF(ISERROR((H135/I135-1)*100),"n/a",(H135/I135-1)*100)</f>
        <v>15.151515151515159</v>
      </c>
      <c r="AJ135" s="1033">
        <f>IF(ISERROR((I135/J135-1)*100),"n/a",(I135/J135-1)*100)</f>
        <v>14.782608695652177</v>
      </c>
      <c r="AK135" s="1033">
        <f>IF(ISERROR((J135/K135-1)*100),"n/a",(J135/K135-1)*100)</f>
        <v>14.999999999999991</v>
      </c>
      <c r="AL135" s="1033">
        <f>IF(ISERROR((K135/L135-1)*100),"n/a",(K135/L135-1)*100)</f>
        <v>14.942528735632177</v>
      </c>
      <c r="AM135" s="1033">
        <f>IF(ISERROR((L135/N135-1)*100),"n/a",(L135/N135-1)*100)</f>
        <v>20.833333333333325</v>
      </c>
      <c r="AN135" s="1033">
        <f>IF(ISERROR((N135/O135-1)*100),"n/a",(N135/O135-1)*100)</f>
        <v>19.999999999999996</v>
      </c>
      <c r="AO135" s="1033">
        <f>IF(ISERROR((O135/Q135-1)*100),"n/a",(O135/Q135-1)*100)</f>
        <v>19.999999999999996</v>
      </c>
      <c r="AP135" s="1033">
        <f>IF(ISERROR((Q135/R135-1)*100),"n/a",(Q135/R135-1)*100)</f>
        <v>0</v>
      </c>
      <c r="AQ135" s="1033">
        <f>IF(ISERROR((R135/S135-1)*100),"n/a",(R135/S135-1)*100)</f>
        <v>0</v>
      </c>
      <c r="AR135" s="1033">
        <f>IF(ISERROR((S135/T135-1)*100),"n/a",(S135/T135-1)*100)</f>
        <v>0</v>
      </c>
      <c r="AS135" s="1033">
        <f>IF(ISERROR((T135/U135-1)*100),"n/a",(T135/U135-1)*100)</f>
        <v>0</v>
      </c>
      <c r="AT135" s="1033">
        <f>IF(ISERROR((U135/V135-1)*100),"n/a",(U135/V135-1)*100)</f>
        <v>0</v>
      </c>
      <c r="AU135" s="1033">
        <f>IF(ISERROR((V135/W135-1)*100),"n/a",(V135/W135-1)*100)</f>
        <v>0</v>
      </c>
      <c r="AV135" s="1033">
        <f>IF(ISERROR((W135/X135-1)*100),"n/a",(W135/X135-1)*100)</f>
        <v>0</v>
      </c>
      <c r="AW135" s="1033">
        <f>IF(ISERROR((X135/Y135-1)*100),"n/a",(X135/Y135-1)*100)</f>
        <v>0</v>
      </c>
      <c r="AX135" s="1033">
        <f>IF(ISERROR((Y135/Z135-1)*100),"n/a",(Y135/Z135-1)*100)</f>
        <v>0</v>
      </c>
      <c r="AY135" s="1033">
        <f>IF(ISERROR((Z135/AA135-1)*100),"n/a",(Z135/AA135-1)*100)</f>
        <v>0</v>
      </c>
      <c r="AZ135" s="1033">
        <f>IF(ISERROR((AA135/AB135-1)*100),"n/a",(AA135/AB135-1)*100)</f>
        <v>0</v>
      </c>
      <c r="BA135" s="1033">
        <f>AVERAGE(AD135:AZ135)</f>
        <v>6.7920584970263054</v>
      </c>
      <c r="BB135" s="1033">
        <f>STDEV(AD135:AZ135)</f>
        <v>7.7506236991755841</v>
      </c>
    </row>
    <row r="136" spans="1:54" ht="11.25" customHeight="1" x14ac:dyDescent="0.2">
      <c r="A136" s="461" t="s">
        <v>1025</v>
      </c>
      <c r="B136" s="817" t="s">
        <v>1026</v>
      </c>
      <c r="C136" s="581">
        <v>1.48</v>
      </c>
      <c r="D136" s="581">
        <v>1.4</v>
      </c>
      <c r="E136" s="581">
        <v>1.32</v>
      </c>
      <c r="F136" s="581">
        <v>1.24</v>
      </c>
      <c r="G136" s="460">
        <v>1.1599999999999999</v>
      </c>
      <c r="H136" s="460">
        <v>1.08</v>
      </c>
      <c r="I136" s="581">
        <v>1</v>
      </c>
      <c r="J136" s="581">
        <v>0.92</v>
      </c>
      <c r="K136" s="581">
        <v>0.84</v>
      </c>
      <c r="L136" s="581">
        <v>0.76</v>
      </c>
      <c r="M136" s="884"/>
      <c r="N136" s="581">
        <v>0.68</v>
      </c>
      <c r="O136" s="459">
        <v>0.6</v>
      </c>
      <c r="P136" s="884"/>
      <c r="Q136" s="586">
        <v>0.52</v>
      </c>
      <c r="R136" s="587">
        <v>0.36</v>
      </c>
      <c r="S136" s="583">
        <v>0.24</v>
      </c>
      <c r="T136" s="583">
        <v>0.24</v>
      </c>
      <c r="U136" s="583">
        <v>0.24</v>
      </c>
      <c r="V136" s="583">
        <v>0.24</v>
      </c>
      <c r="W136" s="583">
        <v>0.24</v>
      </c>
      <c r="X136" s="583">
        <v>0.24</v>
      </c>
      <c r="Y136" s="587">
        <v>0.22500000000000001</v>
      </c>
      <c r="Z136" s="587">
        <v>0.22</v>
      </c>
      <c r="AA136" s="583">
        <v>0.2</v>
      </c>
      <c r="AB136" s="587">
        <v>1.06</v>
      </c>
      <c r="AC136" s="584">
        <f>SUM(C136:AB136)</f>
        <v>16.504999999999999</v>
      </c>
      <c r="AD136" s="1033">
        <f>IF(ISERROR((C136/D136-1)*100),"n/a",(C136/D136-1)*100)</f>
        <v>5.7142857142857162</v>
      </c>
      <c r="AE136" s="1033">
        <f>IF(ISERROR((D136/E136-1)*100),"n/a",(D136/E136-1)*100)</f>
        <v>6.0606060606060552</v>
      </c>
      <c r="AF136" s="1033">
        <f>IF(ISERROR((E136/F136-1)*100),"n/a",(E136/F136-1)*100)</f>
        <v>6.4516129032258229</v>
      </c>
      <c r="AG136" s="1033">
        <f>IF(ISERROR((F136/G136-1)*100),"n/a",(F136/G136-1)*100)</f>
        <v>6.8965517241379448</v>
      </c>
      <c r="AH136" s="1033">
        <f>IF(ISERROR((G136/H136-1)*100),"n/a",(G136/H136-1)*100)</f>
        <v>7.4074074074073959</v>
      </c>
      <c r="AI136" s="1033">
        <f>IF(ISERROR((H136/I136-1)*100),"n/a",(H136/I136-1)*100)</f>
        <v>8.0000000000000071</v>
      </c>
      <c r="AJ136" s="1033">
        <f>IF(ISERROR((I136/J136-1)*100),"n/a",(I136/J136-1)*100)</f>
        <v>8.6956521739130377</v>
      </c>
      <c r="AK136" s="1033">
        <f>IF(ISERROR((J136/K136-1)*100),"n/a",(J136/K136-1)*100)</f>
        <v>9.5238095238095344</v>
      </c>
      <c r="AL136" s="1033">
        <f>IF(ISERROR((K136/L136-1)*100),"n/a",(K136/L136-1)*100)</f>
        <v>10.526315789473673</v>
      </c>
      <c r="AM136" s="1033">
        <f>IF(ISERROR((L136/N136-1)*100),"n/a",(L136/N136-1)*100)</f>
        <v>11.764705882352944</v>
      </c>
      <c r="AN136" s="1033">
        <f>IF(ISERROR((N136/O136-1)*100),"n/a",(N136/O136-1)*100)</f>
        <v>13.333333333333353</v>
      </c>
      <c r="AO136" s="1033">
        <f>IF(ISERROR((O136/Q136-1)*100),"n/a",(O136/Q136-1)*100)</f>
        <v>15.384615384615374</v>
      </c>
      <c r="AP136" s="1033">
        <f>IF(ISERROR((Q136/R136-1)*100),"n/a",(Q136/R136-1)*100)</f>
        <v>44.444444444444464</v>
      </c>
      <c r="AQ136" s="1033">
        <f>IF(ISERROR((R136/S136-1)*100),"n/a",(R136/S136-1)*100)</f>
        <v>50</v>
      </c>
      <c r="AR136" s="1033">
        <f>IF(ISERROR((S136/T136-1)*100),"n/a",(S136/T136-1)*100)</f>
        <v>0</v>
      </c>
      <c r="AS136" s="1033">
        <f>IF(ISERROR((T136/U136-1)*100),"n/a",(T136/U136-1)*100)</f>
        <v>0</v>
      </c>
      <c r="AT136" s="1033">
        <f>IF(ISERROR((U136/V136-1)*100),"n/a",(U136/V136-1)*100)</f>
        <v>0</v>
      </c>
      <c r="AU136" s="1033">
        <f>IF(ISERROR((V136/W136-1)*100),"n/a",(V136/W136-1)*100)</f>
        <v>0</v>
      </c>
      <c r="AV136" s="1033">
        <f>IF(ISERROR((W136/X136-1)*100),"n/a",(W136/X136-1)*100)</f>
        <v>0</v>
      </c>
      <c r="AW136" s="1033">
        <f>IF(ISERROR((X136/Y136-1)*100),"n/a",(X136/Y136-1)*100)</f>
        <v>6.6666666666666652</v>
      </c>
      <c r="AX136" s="1033">
        <f>IF(ISERROR((Y136/Z136-1)*100),"n/a",(Y136/Z136-1)*100)</f>
        <v>2.2727272727272707</v>
      </c>
      <c r="AY136" s="1033">
        <f>IF(ISERROR((Z136/AA136-1)*100),"n/a",(Z136/AA136-1)*100)</f>
        <v>9.9999999999999858</v>
      </c>
      <c r="AZ136" s="1033">
        <f>IF(ISERROR((AA136/AB136-1)*100),"n/a",(AA136/AB136-1)*100)</f>
        <v>-81.132075471698116</v>
      </c>
      <c r="BA136" s="1033">
        <f>AVERAGE(AD136:AZ136)</f>
        <v>6.1743764699696158</v>
      </c>
      <c r="BB136" s="1033">
        <f>STDEV(AD136:AZ136)</f>
        <v>22.801452618748257</v>
      </c>
    </row>
    <row r="137" spans="1:54" ht="11.25" customHeight="1" x14ac:dyDescent="0.2">
      <c r="A137" s="461" t="s">
        <v>474</v>
      </c>
      <c r="B137" s="817" t="s">
        <v>475</v>
      </c>
      <c r="C137" s="581">
        <v>2.2000000000000002</v>
      </c>
      <c r="D137" s="581">
        <v>2.04</v>
      </c>
      <c r="E137" s="581">
        <v>2.04</v>
      </c>
      <c r="F137" s="581">
        <v>2.0099999999999998</v>
      </c>
      <c r="G137" s="460">
        <v>1.88</v>
      </c>
      <c r="H137" s="460">
        <v>1.81</v>
      </c>
      <c r="I137" s="581">
        <v>1.74</v>
      </c>
      <c r="J137" s="581">
        <v>1.57</v>
      </c>
      <c r="K137" s="581">
        <v>1.43</v>
      </c>
      <c r="L137" s="463">
        <v>1.4</v>
      </c>
      <c r="M137" s="884"/>
      <c r="N137" s="581">
        <v>1.34</v>
      </c>
      <c r="O137" s="459">
        <v>1.2</v>
      </c>
      <c r="P137" s="884" t="s">
        <v>89</v>
      </c>
      <c r="Q137" s="586">
        <v>1.04</v>
      </c>
      <c r="R137" s="587">
        <v>0.96</v>
      </c>
      <c r="S137" s="587">
        <v>0.88</v>
      </c>
      <c r="T137" s="587">
        <v>0.72</v>
      </c>
      <c r="U137" s="587">
        <v>0.52</v>
      </c>
      <c r="V137" s="587">
        <v>0.3</v>
      </c>
      <c r="W137" s="587">
        <v>0.24</v>
      </c>
      <c r="X137" s="587">
        <v>0.16</v>
      </c>
      <c r="Y137" s="587">
        <v>0.12</v>
      </c>
      <c r="Z137" s="587">
        <v>0.1</v>
      </c>
      <c r="AA137" s="587">
        <v>0.08</v>
      </c>
      <c r="AB137" s="587">
        <v>7.0000000000000007E-2</v>
      </c>
      <c r="AC137" s="584">
        <f>SUM(C137:AB137)</f>
        <v>25.849999999999994</v>
      </c>
      <c r="AD137" s="1033">
        <f>IF(ISERROR((C137/D137-1)*100),"n/a",(C137/D137-1)*100)</f>
        <v>7.8431372549019773</v>
      </c>
      <c r="AE137" s="1033">
        <f>IF(ISERROR((D137/E137-1)*100),"n/a",(D137/E137-1)*100)</f>
        <v>0</v>
      </c>
      <c r="AF137" s="1033">
        <f>IF(ISERROR((E137/F137-1)*100),"n/a",(E137/F137-1)*100)</f>
        <v>1.4925373134328401</v>
      </c>
      <c r="AG137" s="1033">
        <f>IF(ISERROR((F137/G137-1)*100),"n/a",(F137/G137-1)*100)</f>
        <v>6.9148936170212671</v>
      </c>
      <c r="AH137" s="1033">
        <f>IF(ISERROR((G137/H137-1)*100),"n/a",(G137/H137-1)*100)</f>
        <v>3.8674033149171283</v>
      </c>
      <c r="AI137" s="1033">
        <f>IF(ISERROR((H137/I137-1)*100),"n/a",(H137/I137-1)*100)</f>
        <v>4.0229885057471382</v>
      </c>
      <c r="AJ137" s="1033">
        <f>IF(ISERROR((I137/J137-1)*100),"n/a",(I137/J137-1)*100)</f>
        <v>10.828025477707005</v>
      </c>
      <c r="AK137" s="1033">
        <f>IF(ISERROR((J137/K137-1)*100),"n/a",(J137/K137-1)*100)</f>
        <v>9.7902097902097918</v>
      </c>
      <c r="AL137" s="1033">
        <f>IF(ISERROR((K137/L137-1)*100),"n/a",(K137/L137-1)*100)</f>
        <v>2.1428571428571352</v>
      </c>
      <c r="AM137" s="1033">
        <f>IF(ISERROR((L137/N137-1)*100),"n/a",(L137/N137-1)*100)</f>
        <v>4.4776119402984982</v>
      </c>
      <c r="AN137" s="1033">
        <f>IF(ISERROR((N137/O137-1)*100),"n/a",(N137/O137-1)*100)</f>
        <v>11.66666666666667</v>
      </c>
      <c r="AO137" s="1033">
        <f>IF(ISERROR((O137/Q137-1)*100),"n/a",(O137/Q137-1)*100)</f>
        <v>15.384615384615374</v>
      </c>
      <c r="AP137" s="1033">
        <f>IF(ISERROR((Q137/R137-1)*100),"n/a",(Q137/R137-1)*100)</f>
        <v>8.3333333333333481</v>
      </c>
      <c r="AQ137" s="1033">
        <f>IF(ISERROR((R137/S137-1)*100),"n/a",(R137/S137-1)*100)</f>
        <v>9.0909090909090828</v>
      </c>
      <c r="AR137" s="1033">
        <f>IF(ISERROR((S137/T137-1)*100),"n/a",(S137/T137-1)*100)</f>
        <v>22.222222222222232</v>
      </c>
      <c r="AS137" s="1033">
        <f>IF(ISERROR((T137/U137-1)*100),"n/a",(T137/U137-1)*100)</f>
        <v>38.46153846153846</v>
      </c>
      <c r="AT137" s="1033">
        <f>IF(ISERROR((U137/V137-1)*100),"n/a",(U137/V137-1)*100)</f>
        <v>73.333333333333343</v>
      </c>
      <c r="AU137" s="1033">
        <f>IF(ISERROR((V137/W137-1)*100),"n/a",(V137/W137-1)*100)</f>
        <v>25</v>
      </c>
      <c r="AV137" s="1033">
        <f>IF(ISERROR((W137/X137-1)*100),"n/a",(W137/X137-1)*100)</f>
        <v>50</v>
      </c>
      <c r="AW137" s="1033">
        <f>IF(ISERROR((X137/Y137-1)*100),"n/a",(X137/Y137-1)*100)</f>
        <v>33.33333333333335</v>
      </c>
      <c r="AX137" s="1033">
        <f>IF(ISERROR((Y137/Z137-1)*100),"n/a",(Y137/Z137-1)*100)</f>
        <v>19.999999999999996</v>
      </c>
      <c r="AY137" s="1033">
        <f>IF(ISERROR((Z137/AA137-1)*100),"n/a",(Z137/AA137-1)*100)</f>
        <v>25</v>
      </c>
      <c r="AZ137" s="1033">
        <f>IF(ISERROR((AA137/AB137-1)*100),"n/a",(AA137/AB137-1)*100)</f>
        <v>14.285714285714279</v>
      </c>
      <c r="BA137" s="1033">
        <f>AVERAGE(AD137:AZ137)</f>
        <v>17.282231759511259</v>
      </c>
      <c r="BB137" s="1033">
        <f>STDEV(AD137:AZ137)</f>
        <v>17.647909428961501</v>
      </c>
    </row>
    <row r="138" spans="1:54" ht="11.25" customHeight="1" x14ac:dyDescent="0.2">
      <c r="A138" s="461" t="s">
        <v>178</v>
      </c>
      <c r="B138" s="817" t="s">
        <v>179</v>
      </c>
      <c r="C138" s="581">
        <v>2.7</v>
      </c>
      <c r="D138" s="581">
        <v>2.4900000000000002</v>
      </c>
      <c r="E138" s="581">
        <v>2.36</v>
      </c>
      <c r="F138" s="581">
        <v>2.21</v>
      </c>
      <c r="G138" s="460">
        <v>2.09</v>
      </c>
      <c r="H138" s="460">
        <v>1.98</v>
      </c>
      <c r="I138" s="581">
        <v>1.9</v>
      </c>
      <c r="J138" s="581">
        <v>1.82</v>
      </c>
      <c r="K138" s="581">
        <v>1.74</v>
      </c>
      <c r="L138" s="581">
        <v>1.6425000000000001</v>
      </c>
      <c r="M138" s="884"/>
      <c r="N138" s="581">
        <v>1.615</v>
      </c>
      <c r="O138" s="459">
        <v>1.6025</v>
      </c>
      <c r="P138" s="884"/>
      <c r="Q138" s="586">
        <v>1.585</v>
      </c>
      <c r="R138" s="587">
        <v>1.5649999999999999</v>
      </c>
      <c r="S138" s="587">
        <v>1.5249999999999999</v>
      </c>
      <c r="T138" s="587">
        <v>1.4</v>
      </c>
      <c r="U138" s="587">
        <v>1.31</v>
      </c>
      <c r="V138" s="587">
        <v>1.16238</v>
      </c>
      <c r="W138" s="587">
        <v>1</v>
      </c>
      <c r="X138" s="587">
        <v>0.88254999999999995</v>
      </c>
      <c r="Y138" s="587">
        <v>0.79729000000000005</v>
      </c>
      <c r="Z138" s="587">
        <v>0.74377000000000004</v>
      </c>
      <c r="AA138" s="587">
        <v>0.67118000000000011</v>
      </c>
      <c r="AB138" s="587">
        <v>0.60043999999999997</v>
      </c>
      <c r="AC138" s="584">
        <f>SUM(C138:AB138)</f>
        <v>37.392609999999991</v>
      </c>
      <c r="AD138" s="1033">
        <f>IF(ISERROR((C138/D138-1)*100),"n/a",(C138/D138-1)*100)</f>
        <v>8.4337349397590309</v>
      </c>
      <c r="AE138" s="1033">
        <f>IF(ISERROR((D138/E138-1)*100),"n/a",(D138/E138-1)*100)</f>
        <v>5.508474576271194</v>
      </c>
      <c r="AF138" s="1033">
        <f>IF(ISERROR((E138/F138-1)*100),"n/a",(E138/F138-1)*100)</f>
        <v>6.7873303167420795</v>
      </c>
      <c r="AG138" s="1033">
        <f>IF(ISERROR((F138/G138-1)*100),"n/a",(F138/G138-1)*100)</f>
        <v>5.741626794258381</v>
      </c>
      <c r="AH138" s="1033">
        <f>IF(ISERROR((G138/H138-1)*100),"n/a",(G138/H138-1)*100)</f>
        <v>5.555555555555558</v>
      </c>
      <c r="AI138" s="1033">
        <f>IF(ISERROR((H138/I138-1)*100),"n/a",(H138/I138-1)*100)</f>
        <v>4.2105263157894868</v>
      </c>
      <c r="AJ138" s="1033">
        <f>IF(ISERROR((I138/J138-1)*100),"n/a",(I138/J138-1)*100)</f>
        <v>4.39560439560438</v>
      </c>
      <c r="AK138" s="1033">
        <f>IF(ISERROR((J138/K138-1)*100),"n/a",(J138/K138-1)*100)</f>
        <v>4.5977011494252817</v>
      </c>
      <c r="AL138" s="1033">
        <f>IF(ISERROR((K138/L138-1)*100),"n/a",(K138/L138-1)*100)</f>
        <v>5.9360730593607247</v>
      </c>
      <c r="AM138" s="1033">
        <f>IF(ISERROR((L138/N138-1)*100),"n/a",(L138/N138-1)*100)</f>
        <v>1.7027863777089758</v>
      </c>
      <c r="AN138" s="1033">
        <f>IF(ISERROR((N138/O138-1)*100),"n/a",(N138/O138-1)*100)</f>
        <v>0.78003120124805481</v>
      </c>
      <c r="AO138" s="1033">
        <f>IF(ISERROR((O138/Q138-1)*100),"n/a",(O138/Q138-1)*100)</f>
        <v>1.1041009463722551</v>
      </c>
      <c r="AP138" s="1033">
        <f>IF(ISERROR((Q138/R138-1)*100),"n/a",(Q138/R138-1)*100)</f>
        <v>1.2779552715654896</v>
      </c>
      <c r="AQ138" s="1033">
        <f>IF(ISERROR((R138/S138-1)*100),"n/a",(R138/S138-1)*100)</f>
        <v>2.6229508196721429</v>
      </c>
      <c r="AR138" s="1033">
        <f>IF(ISERROR((S138/T138-1)*100),"n/a",(S138/T138-1)*100)</f>
        <v>8.9285714285714199</v>
      </c>
      <c r="AS138" s="1033">
        <f>IF(ISERROR((T138/U138-1)*100),"n/a",(T138/U138-1)*100)</f>
        <v>6.8702290076335659</v>
      </c>
      <c r="AT138" s="1033">
        <f>IF(ISERROR((U138/V138-1)*100),"n/a",(U138/V138-1)*100)</f>
        <v>12.699805571327794</v>
      </c>
      <c r="AU138" s="1033">
        <f>IF(ISERROR((V138/W138-1)*100),"n/a",(V138/W138-1)*100)</f>
        <v>16.237999999999996</v>
      </c>
      <c r="AV138" s="1033">
        <f>IF(ISERROR((W138/X138-1)*100),"n/a",(W138/X138-1)*100)</f>
        <v>13.308027873774876</v>
      </c>
      <c r="AW138" s="1033">
        <f>IF(ISERROR((X138/Y138-1)*100),"n/a",(X138/Y138-1)*100)</f>
        <v>10.693724993415188</v>
      </c>
      <c r="AX138" s="1033">
        <f>IF(ISERROR((Y138/Z138-1)*100),"n/a",(Y138/Z138-1)*100)</f>
        <v>7.1957728867795057</v>
      </c>
      <c r="AY138" s="1033">
        <f>IF(ISERROR((Z138/AA138-1)*100),"n/a",(Z138/AA138-1)*100)</f>
        <v>10.815280550671936</v>
      </c>
      <c r="AZ138" s="1033">
        <f>IF(ISERROR((AA138/AB138-1)*100),"n/a",(AA138/AB138-1)*100)</f>
        <v>11.78136033575381</v>
      </c>
      <c r="BA138" s="1033">
        <f>AVERAGE(AD138:AZ138)</f>
        <v>6.8341401898809186</v>
      </c>
      <c r="BB138" s="1033">
        <f>STDEV(AD138:AZ138)</f>
        <v>4.2356481617976405</v>
      </c>
    </row>
    <row r="139" spans="1:54" ht="11.25" customHeight="1" x14ac:dyDescent="0.2">
      <c r="A139" s="1009" t="s">
        <v>1039</v>
      </c>
      <c r="B139" s="802" t="s">
        <v>1040</v>
      </c>
      <c r="C139" s="581">
        <v>0.56000000000000005</v>
      </c>
      <c r="D139" s="581">
        <v>0.52</v>
      </c>
      <c r="E139" s="581">
        <v>0.44</v>
      </c>
      <c r="F139" s="581">
        <v>0.42</v>
      </c>
      <c r="G139" s="460">
        <v>0.32</v>
      </c>
      <c r="H139" s="460">
        <v>0.25</v>
      </c>
      <c r="I139" s="451">
        <v>0.22</v>
      </c>
      <c r="J139" s="452">
        <v>0.2</v>
      </c>
      <c r="K139" s="451">
        <v>0.19</v>
      </c>
      <c r="L139" s="451">
        <v>0.15</v>
      </c>
      <c r="M139" s="946"/>
      <c r="N139" s="452">
        <v>0.12</v>
      </c>
      <c r="O139" s="449">
        <v>0.03</v>
      </c>
      <c r="P139" s="946"/>
      <c r="Q139" s="466">
        <v>0</v>
      </c>
      <c r="R139" s="455">
        <v>0.25</v>
      </c>
      <c r="S139" s="455">
        <v>0.91</v>
      </c>
      <c r="T139" s="455">
        <v>1.1200000000000001</v>
      </c>
      <c r="U139" s="455">
        <v>1.1200000000000001</v>
      </c>
      <c r="V139" s="456">
        <v>1.1200000000000001</v>
      </c>
      <c r="W139" s="456">
        <v>1.08</v>
      </c>
      <c r="X139" s="456">
        <v>1.04</v>
      </c>
      <c r="Y139" s="456">
        <v>0.94</v>
      </c>
      <c r="Z139" s="456">
        <v>0.55000000000000004</v>
      </c>
      <c r="AA139" s="455">
        <v>0</v>
      </c>
      <c r="AB139" s="455">
        <v>0</v>
      </c>
      <c r="AC139" s="584">
        <f>SUM(C139:AB139)</f>
        <v>11.549999999999999</v>
      </c>
      <c r="AD139" s="1033">
        <f>IF(ISERROR((C139/D139-1)*100),"n/a",(C139/D139-1)*100)</f>
        <v>7.6923076923077094</v>
      </c>
      <c r="AE139" s="1033">
        <f>IF(ISERROR((D139/E139-1)*100),"n/a",(D139/E139-1)*100)</f>
        <v>18.181818181818187</v>
      </c>
      <c r="AF139" s="1033">
        <f>IF(ISERROR((E139/F139-1)*100),"n/a",(E139/F139-1)*100)</f>
        <v>4.7619047619047672</v>
      </c>
      <c r="AG139" s="1033">
        <f>IF(ISERROR((F139/G139-1)*100),"n/a",(F139/G139-1)*100)</f>
        <v>31.25</v>
      </c>
      <c r="AH139" s="1033">
        <f>IF(ISERROR((G139/H139-1)*100),"n/a",(G139/H139-1)*100)</f>
        <v>28.000000000000004</v>
      </c>
      <c r="AI139" s="1033">
        <f>IF(ISERROR((H139/I139-1)*100),"n/a",(H139/I139-1)*100)</f>
        <v>13.636363636363647</v>
      </c>
      <c r="AJ139" s="1033">
        <f>IF(ISERROR((I139/J139-1)*100),"n/a",(I139/J139-1)*100)</f>
        <v>9.9999999999999858</v>
      </c>
      <c r="AK139" s="1033">
        <f>IF(ISERROR((J139/K139-1)*100),"n/a",(J139/K139-1)*100)</f>
        <v>5.2631578947368363</v>
      </c>
      <c r="AL139" s="1033">
        <f>IF(ISERROR((K139/L139-1)*100),"n/a",(K139/L139-1)*100)</f>
        <v>26.666666666666682</v>
      </c>
      <c r="AM139" s="1033">
        <f>IF(ISERROR((L139/N139-1)*100),"n/a",(L139/N139-1)*100)</f>
        <v>25</v>
      </c>
      <c r="AN139" s="1033">
        <f>IF(ISERROR((N139/O139-1)*100),"n/a",(N139/O139-1)*100)</f>
        <v>300</v>
      </c>
      <c r="AO139" s="1033" t="str">
        <f>IF(ISERROR((O139/Q139-1)*100),"n/a",(O139/Q139-1)*100)</f>
        <v>n/a</v>
      </c>
      <c r="AP139" s="1033">
        <f>IF(ISERROR((Q139/R139-1)*100),"n/a",(Q139/R139-1)*100)</f>
        <v>-100</v>
      </c>
      <c r="AQ139" s="1033">
        <f>IF(ISERROR((R139/S139-1)*100),"n/a",(R139/S139-1)*100)</f>
        <v>-72.52747252747254</v>
      </c>
      <c r="AR139" s="1033">
        <f>IF(ISERROR((S139/T139-1)*100),"n/a",(S139/T139-1)*100)</f>
        <v>-18.75</v>
      </c>
      <c r="AS139" s="1033">
        <f>IF(ISERROR((T139/U139-1)*100),"n/a",(T139/U139-1)*100)</f>
        <v>0</v>
      </c>
      <c r="AT139" s="1033">
        <f>IF(ISERROR((U139/V139-1)*100),"n/a",(U139/V139-1)*100)</f>
        <v>0</v>
      </c>
      <c r="AU139" s="1033">
        <f>IF(ISERROR((V139/W139-1)*100),"n/a",(V139/W139-1)*100)</f>
        <v>3.7037037037036979</v>
      </c>
      <c r="AV139" s="1033">
        <f>IF(ISERROR((W139/X139-1)*100),"n/a",(W139/X139-1)*100)</f>
        <v>3.8461538461538547</v>
      </c>
      <c r="AW139" s="1033">
        <f>IF(ISERROR((X139/Y139-1)*100),"n/a",(X139/Y139-1)*100)</f>
        <v>10.638297872340431</v>
      </c>
      <c r="AX139" s="1033">
        <f>IF(ISERROR((Y139/Z139-1)*100),"n/a",(Y139/Z139-1)*100)</f>
        <v>70.909090909090878</v>
      </c>
      <c r="AY139" s="1033" t="str">
        <f>IF(ISERROR((Z139/AA139-1)*100),"n/a",(Z139/AA139-1)*100)</f>
        <v>n/a</v>
      </c>
      <c r="AZ139" s="1033" t="str">
        <f>IF(ISERROR((AA139/AB139-1)*100),"n/a",(AA139/AB139-1)*100)</f>
        <v>n/a</v>
      </c>
      <c r="BA139" s="1033">
        <f>AVERAGE(AD139:AZ139)</f>
        <v>18.413599631880707</v>
      </c>
      <c r="BB139" s="1033">
        <f>STDEV(AD139:AZ139)</f>
        <v>75.331938191201573</v>
      </c>
    </row>
    <row r="140" spans="1:54" ht="11.25" customHeight="1" x14ac:dyDescent="0.2">
      <c r="A140" s="461" t="s">
        <v>188</v>
      </c>
      <c r="B140" s="817" t="s">
        <v>189</v>
      </c>
      <c r="C140" s="581">
        <v>1.86</v>
      </c>
      <c r="D140" s="581">
        <v>1.79</v>
      </c>
      <c r="E140" s="581">
        <v>1.75</v>
      </c>
      <c r="F140" s="581">
        <v>1.71</v>
      </c>
      <c r="G140" s="460">
        <v>1.66</v>
      </c>
      <c r="H140" s="481">
        <v>1.5900000000000003</v>
      </c>
      <c r="I140" s="581">
        <v>1.55</v>
      </c>
      <c r="J140" s="581">
        <v>1.5</v>
      </c>
      <c r="K140" s="581">
        <v>1.42</v>
      </c>
      <c r="L140" s="581">
        <v>1.33</v>
      </c>
      <c r="M140" s="884"/>
      <c r="N140" s="581">
        <v>1.22</v>
      </c>
      <c r="O140" s="459">
        <v>1.135</v>
      </c>
      <c r="P140" s="884"/>
      <c r="Q140" s="586">
        <v>1.0149999999999999</v>
      </c>
      <c r="R140" s="587">
        <v>0.86</v>
      </c>
      <c r="S140" s="587">
        <v>0.78</v>
      </c>
      <c r="T140" s="587">
        <v>0.7</v>
      </c>
      <c r="U140" s="587">
        <v>0.625</v>
      </c>
      <c r="V140" s="587">
        <v>0.55500000000000005</v>
      </c>
      <c r="W140" s="583">
        <v>0.48</v>
      </c>
      <c r="X140" s="587">
        <v>0.45</v>
      </c>
      <c r="Y140" s="583">
        <v>0.36</v>
      </c>
      <c r="Z140" s="587">
        <v>0.33750000000000002</v>
      </c>
      <c r="AA140" s="587">
        <v>0.315</v>
      </c>
      <c r="AB140" s="587">
        <v>0.29499999999999998</v>
      </c>
      <c r="AC140" s="584">
        <f>SUM(C140:AB140)</f>
        <v>25.287500000000001</v>
      </c>
      <c r="AD140" s="1033">
        <f>IF(ISERROR((C140/D140-1)*100),"n/a",(C140/D140-1)*100)</f>
        <v>3.9106145251396773</v>
      </c>
      <c r="AE140" s="1033">
        <f>IF(ISERROR((D140/E140-1)*100),"n/a",(D140/E140-1)*100)</f>
        <v>2.2857142857142909</v>
      </c>
      <c r="AF140" s="1033">
        <f>IF(ISERROR((E140/F140-1)*100),"n/a",(E140/F140-1)*100)</f>
        <v>2.3391812865497075</v>
      </c>
      <c r="AG140" s="1033">
        <f>IF(ISERROR((F140/G140-1)*100),"n/a",(F140/G140-1)*100)</f>
        <v>3.0120481927710774</v>
      </c>
      <c r="AH140" s="1033">
        <f>IF(ISERROR((G140/H140-1)*100),"n/a",(G140/H140-1)*100)</f>
        <v>4.4025157232704171</v>
      </c>
      <c r="AI140" s="1033">
        <f>IF(ISERROR((H140/I140-1)*100),"n/a",(H140/I140-1)*100)</f>
        <v>2.5806451612903292</v>
      </c>
      <c r="AJ140" s="1033">
        <f>IF(ISERROR((I140/J140-1)*100),"n/a",(I140/J140-1)*100)</f>
        <v>3.3333333333333437</v>
      </c>
      <c r="AK140" s="1033">
        <f>IF(ISERROR((J140/K140-1)*100),"n/a",(J140/K140-1)*100)</f>
        <v>5.6338028169014231</v>
      </c>
      <c r="AL140" s="1033">
        <f>IF(ISERROR((K140/L140-1)*100),"n/a",(K140/L140-1)*100)</f>
        <v>6.7669172932330657</v>
      </c>
      <c r="AM140" s="1033">
        <f>IF(ISERROR((L140/N140-1)*100),"n/a",(L140/N140-1)*100)</f>
        <v>9.0163934426229488</v>
      </c>
      <c r="AN140" s="1033">
        <f>IF(ISERROR((N140/O140-1)*100),"n/a",(N140/O140-1)*100)</f>
        <v>7.4889867841409608</v>
      </c>
      <c r="AO140" s="1033">
        <f>IF(ISERROR((O140/Q140-1)*100),"n/a",(O140/Q140-1)*100)</f>
        <v>11.822660098522174</v>
      </c>
      <c r="AP140" s="1033">
        <f>IF(ISERROR((Q140/R140-1)*100),"n/a",(Q140/R140-1)*100)</f>
        <v>18.023255813953476</v>
      </c>
      <c r="AQ140" s="1033">
        <f>IF(ISERROR((R140/S140-1)*100),"n/a",(R140/S140-1)*100)</f>
        <v>10.256410256410241</v>
      </c>
      <c r="AR140" s="1033">
        <f>IF(ISERROR((S140/T140-1)*100),"n/a",(S140/T140-1)*100)</f>
        <v>11.428571428571432</v>
      </c>
      <c r="AS140" s="1033">
        <f>IF(ISERROR((T140/U140-1)*100),"n/a",(T140/U140-1)*100)</f>
        <v>11.999999999999989</v>
      </c>
      <c r="AT140" s="1033">
        <f>IF(ISERROR((U140/V140-1)*100),"n/a",(U140/V140-1)*100)</f>
        <v>12.612612612612594</v>
      </c>
      <c r="AU140" s="1033">
        <f>IF(ISERROR((V140/W140-1)*100),"n/a",(V140/W140-1)*100)</f>
        <v>15.625000000000021</v>
      </c>
      <c r="AV140" s="1033">
        <f>IF(ISERROR((W140/X140-1)*100),"n/a",(W140/X140-1)*100)</f>
        <v>6.6666666666666652</v>
      </c>
      <c r="AW140" s="1033">
        <f>IF(ISERROR((X140/Y140-1)*100),"n/a",(X140/Y140-1)*100)</f>
        <v>25</v>
      </c>
      <c r="AX140" s="1033">
        <f>IF(ISERROR((Y140/Z140-1)*100),"n/a",(Y140/Z140-1)*100)</f>
        <v>6.6666666666666652</v>
      </c>
      <c r="AY140" s="1033">
        <f>IF(ISERROR((Z140/AA140-1)*100),"n/a",(Z140/AA140-1)*100)</f>
        <v>7.1428571428571397</v>
      </c>
      <c r="AZ140" s="1033">
        <f>IF(ISERROR((AA140/AB140-1)*100),"n/a",(AA140/AB140-1)*100)</f>
        <v>6.7796610169491567</v>
      </c>
      <c r="BA140" s="1033">
        <f>AVERAGE(AD140:AZ140)</f>
        <v>8.469326719485947</v>
      </c>
      <c r="BB140" s="1033">
        <f>STDEV(AD140:AZ140)</f>
        <v>5.6240487511037909</v>
      </c>
    </row>
    <row r="141" spans="1:54" ht="11.25" customHeight="1" x14ac:dyDescent="0.2">
      <c r="A141" s="461" t="s">
        <v>183</v>
      </c>
      <c r="B141" s="817" t="s">
        <v>184</v>
      </c>
      <c r="C141" s="581">
        <v>4.68</v>
      </c>
      <c r="D141" s="581">
        <v>4.54</v>
      </c>
      <c r="E141" s="581">
        <v>4.34</v>
      </c>
      <c r="F141" s="581">
        <v>4.04</v>
      </c>
      <c r="G141" s="460">
        <v>3.72</v>
      </c>
      <c r="H141" s="460">
        <v>3.2800000000000002</v>
      </c>
      <c r="I141" s="581">
        <v>3.14</v>
      </c>
      <c r="J141" s="581">
        <v>3.02</v>
      </c>
      <c r="K141" s="581">
        <v>2.9</v>
      </c>
      <c r="L141" s="581">
        <v>2.7</v>
      </c>
      <c r="M141" s="884"/>
      <c r="N141" s="581">
        <v>2.48</v>
      </c>
      <c r="O141" s="459">
        <v>2.2999999999999998</v>
      </c>
      <c r="P141" s="884"/>
      <c r="Q141" s="586">
        <v>2.1</v>
      </c>
      <c r="R141" s="587">
        <v>1.92</v>
      </c>
      <c r="S141" s="587">
        <v>1.72</v>
      </c>
      <c r="T141" s="587">
        <v>1.52</v>
      </c>
      <c r="U141" s="587">
        <v>1.1599999999999999</v>
      </c>
      <c r="V141" s="587">
        <v>1.1200000000000001</v>
      </c>
      <c r="W141" s="583">
        <v>1.08</v>
      </c>
      <c r="X141" s="587">
        <v>0.98</v>
      </c>
      <c r="Y141" s="587">
        <v>0.85</v>
      </c>
      <c r="Z141" s="583">
        <v>0.84</v>
      </c>
      <c r="AA141" s="587">
        <v>0.82</v>
      </c>
      <c r="AB141" s="587">
        <v>0.76</v>
      </c>
      <c r="AC141" s="584">
        <f>SUM(C141:AB141)</f>
        <v>56.009999999999991</v>
      </c>
      <c r="AD141" s="1033">
        <f>IF(ISERROR((C141/D141-1)*100),"n/a",(C141/D141-1)*100)</f>
        <v>3.0837004405286361</v>
      </c>
      <c r="AE141" s="1033">
        <f>IF(ISERROR((D141/E141-1)*100),"n/a",(D141/E141-1)*100)</f>
        <v>4.6082949308755783</v>
      </c>
      <c r="AF141" s="1033">
        <f>IF(ISERROR((E141/F141-1)*100),"n/a",(E141/F141-1)*100)</f>
        <v>7.4257425742574323</v>
      </c>
      <c r="AG141" s="1033">
        <f>IF(ISERROR((F141/G141-1)*100),"n/a",(F141/G141-1)*100)</f>
        <v>8.602150537634401</v>
      </c>
      <c r="AH141" s="1033">
        <f>IF(ISERROR((G141/H141-1)*100),"n/a",(G141/H141-1)*100)</f>
        <v>13.414634146341452</v>
      </c>
      <c r="AI141" s="1033">
        <f>IF(ISERROR((H141/I141-1)*100),"n/a",(H141/I141-1)*100)</f>
        <v>4.4585987261146487</v>
      </c>
      <c r="AJ141" s="1033">
        <f>IF(ISERROR((I141/J141-1)*100),"n/a",(I141/J141-1)*100)</f>
        <v>3.9735099337748325</v>
      </c>
      <c r="AK141" s="1033">
        <f>IF(ISERROR((J141/K141-1)*100),"n/a",(J141/K141-1)*100)</f>
        <v>4.1379310344827669</v>
      </c>
      <c r="AL141" s="1033">
        <f>IF(ISERROR((K141/L141-1)*100),"n/a",(K141/L141-1)*100)</f>
        <v>7.4074074074073959</v>
      </c>
      <c r="AM141" s="1033">
        <f>IF(ISERROR((L141/N141-1)*100),"n/a",(L141/N141-1)*100)</f>
        <v>8.8709677419354982</v>
      </c>
      <c r="AN141" s="1033">
        <f>IF(ISERROR((N141/O141-1)*100),"n/a",(N141/O141-1)*100)</f>
        <v>7.8260869565217384</v>
      </c>
      <c r="AO141" s="1033">
        <f>IF(ISERROR((O141/Q141-1)*100),"n/a",(O141/Q141-1)*100)</f>
        <v>9.5238095238095113</v>
      </c>
      <c r="AP141" s="1033">
        <f>IF(ISERROR((Q141/R141-1)*100),"n/a",(Q141/R141-1)*100)</f>
        <v>9.375</v>
      </c>
      <c r="AQ141" s="1033">
        <f>IF(ISERROR((R141/S141-1)*100),"n/a",(R141/S141-1)*100)</f>
        <v>11.627906976744185</v>
      </c>
      <c r="AR141" s="1033">
        <f>IF(ISERROR((S141/T141-1)*100),"n/a",(S141/T141-1)*100)</f>
        <v>13.157894736842103</v>
      </c>
      <c r="AS141" s="1033">
        <f>IF(ISERROR((T141/U141-1)*100),"n/a",(T141/U141-1)*100)</f>
        <v>31.034482758620708</v>
      </c>
      <c r="AT141" s="1033">
        <f>IF(ISERROR((U141/V141-1)*100),"n/a",(U141/V141-1)*100)</f>
        <v>3.5714285714285587</v>
      </c>
      <c r="AU141" s="1033">
        <f>IF(ISERROR((V141/W141-1)*100),"n/a",(V141/W141-1)*100)</f>
        <v>3.7037037037036979</v>
      </c>
      <c r="AV141" s="1033">
        <f>IF(ISERROR((W141/X141-1)*100),"n/a",(W141/X141-1)*100)</f>
        <v>10.204081632653072</v>
      </c>
      <c r="AW141" s="1033">
        <f>IF(ISERROR((X141/Y141-1)*100),"n/a",(X141/Y141-1)*100)</f>
        <v>15.294117647058814</v>
      </c>
      <c r="AX141" s="1033">
        <f>IF(ISERROR((Y141/Z141-1)*100),"n/a",(Y141/Z141-1)*100)</f>
        <v>1.1904761904761862</v>
      </c>
      <c r="AY141" s="1033">
        <f>IF(ISERROR((Z141/AA141-1)*100),"n/a",(Z141/AA141-1)*100)</f>
        <v>2.4390243902439046</v>
      </c>
      <c r="AZ141" s="1033">
        <f>IF(ISERROR((AA141/AB141-1)*100),"n/a",(AA141/AB141-1)*100)</f>
        <v>7.8947368421052655</v>
      </c>
      <c r="BA141" s="1033">
        <f>AVERAGE(AD141:AZ141)</f>
        <v>8.3837255392852335</v>
      </c>
      <c r="BB141" s="1033">
        <f>STDEV(AD141:AZ141)</f>
        <v>6.2344739671830638</v>
      </c>
    </row>
    <row r="142" spans="1:54" ht="11.25" customHeight="1" x14ac:dyDescent="0.2">
      <c r="A142" s="540" t="s">
        <v>5270</v>
      </c>
      <c r="B142" s="817" t="s">
        <v>5263</v>
      </c>
      <c r="C142" s="581">
        <v>2.5206</v>
      </c>
      <c r="D142" s="581">
        <v>2.3187500000000001</v>
      </c>
      <c r="E142" s="581">
        <v>2.1458000000000004</v>
      </c>
      <c r="F142" s="581">
        <v>2.0958000000000001</v>
      </c>
      <c r="G142" s="460">
        <v>2.0523958292325251</v>
      </c>
      <c r="H142" s="460">
        <v>1.936281302710527</v>
      </c>
      <c r="I142" s="581">
        <v>1.7855231387324546</v>
      </c>
      <c r="J142" s="498">
        <v>1.7256887132228436</v>
      </c>
      <c r="K142" s="463">
        <v>1.80542371764712</v>
      </c>
      <c r="L142" s="581">
        <v>1.8570457657085955</v>
      </c>
      <c r="M142" s="460">
        <v>0</v>
      </c>
      <c r="N142" s="581">
        <v>1.8077202497659091</v>
      </c>
      <c r="O142" s="459">
        <v>1.7521042328021925</v>
      </c>
      <c r="P142" s="460">
        <v>0</v>
      </c>
      <c r="Q142" s="585">
        <v>1.7002325616843272</v>
      </c>
      <c r="R142" s="539">
        <v>1.7373764724751759</v>
      </c>
      <c r="S142" s="587">
        <v>1.7373764724751759</v>
      </c>
      <c r="T142" s="587">
        <v>1.5526554107464932</v>
      </c>
      <c r="U142" s="587">
        <v>1.3779192712734154</v>
      </c>
      <c r="V142" s="587">
        <v>1.3279946599953933</v>
      </c>
      <c r="W142" s="587">
        <v>1.0983414481164906</v>
      </c>
      <c r="X142" s="587">
        <v>0.81876362495956556</v>
      </c>
      <c r="Y142" s="587">
        <v>0.79879378044835669</v>
      </c>
      <c r="Z142" s="587">
        <v>0.718914402403521</v>
      </c>
      <c r="AA142" s="587">
        <v>0.64402748548648747</v>
      </c>
      <c r="AB142" s="587">
        <v>0.59909533533626735</v>
      </c>
      <c r="AC142" s="584">
        <f>SUM(C142:AB142)</f>
        <v>37.914623875222837</v>
      </c>
      <c r="AD142" s="1033">
        <f>IF(ISERROR((C142/D142-1)*100),"n/a",(C142/D142-1)*100)</f>
        <v>8.7051212938005218</v>
      </c>
      <c r="AE142" s="1033">
        <f>IF(ISERROR((D142/E142-1)*100),"n/a",(D142/E142-1)*100)</f>
        <v>8.0599310280548018</v>
      </c>
      <c r="AF142" s="1033">
        <f>IF(ISERROR((E142/F142-1)*100),"n/a",(E142/F142-1)*100)</f>
        <v>2.3857238286096205</v>
      </c>
      <c r="AG142" s="1033">
        <f>IF(ISERROR((F142/G142-1)*100),"n/a",(F142/G142-1)*100)</f>
        <v>2.1148050560844123</v>
      </c>
      <c r="AH142" s="1033">
        <f>IF(ISERROR((G142/H142-1)*100),"n/a",(G142/H142-1)*100)</f>
        <v>5.9967798252998472</v>
      </c>
      <c r="AI142" s="1033">
        <f>IF(ISERROR((H142/I142-1)*100),"n/a",(H142/I142-1)*100)</f>
        <v>8.4433609796340079</v>
      </c>
      <c r="AJ142" s="1033">
        <f>IF(ISERROR((I142/J142-1)*100),"n/a",(I142/J142-1)*100)</f>
        <v>3.4672780236167933</v>
      </c>
      <c r="AK142" s="1033">
        <f>IF(ISERROR((J142/K142-1)*100),"n/a",(J142/K142-1)*100)</f>
        <v>-4.4164150301619687</v>
      </c>
      <c r="AL142" s="1033">
        <f>IF(ISERROR((K142/L142-1)*100),"n/a",(K142/L142-1)*100)</f>
        <v>-2.7797940694142209</v>
      </c>
      <c r="AM142" s="1033">
        <f>IF(ISERROR((L142/N142-1)*100),"n/a",(L142/N142-1)*100)</f>
        <v>2.7286033858985537</v>
      </c>
      <c r="AN142" s="1033">
        <f>IF(ISERROR((N142/O142-1)*100),"n/a",(N142/O142-1)*100)</f>
        <v>3.1742413449209028</v>
      </c>
      <c r="AO142" s="1033">
        <f>IF(ISERROR((O142/Q142-1)*100),"n/a",(O142/Q142-1)*100)</f>
        <v>3.0508574113225384</v>
      </c>
      <c r="AP142" s="1033">
        <f>IF(ISERROR((Q142/R142-1)*100),"n/a",(Q142/R142-1)*100)</f>
        <v>-2.1379310344827651</v>
      </c>
      <c r="AQ142" s="1033">
        <f>IF(ISERROR((R142/S142-1)*100),"n/a",(R142/S142-1)*100)</f>
        <v>0</v>
      </c>
      <c r="AR142" s="1033">
        <f>IF(ISERROR((S142/T142-1)*100),"n/a",(S142/T142-1)*100)</f>
        <v>11.897106109324774</v>
      </c>
      <c r="AS142" s="1033">
        <f>IF(ISERROR((T142/U142-1)*100),"n/a",(T142/U142-1)*100)</f>
        <v>12.681159420289845</v>
      </c>
      <c r="AT142" s="1033">
        <f>IF(ISERROR((U142/V142-1)*100),"n/a",(U142/V142-1)*100)</f>
        <v>3.7593984962405846</v>
      </c>
      <c r="AU142" s="1033">
        <f>IF(ISERROR((V142/W142-1)*100),"n/a",(V142/W142-1)*100)</f>
        <v>20.909090909090921</v>
      </c>
      <c r="AV142" s="1033">
        <f>IF(ISERROR((W142/X142-1)*100),"n/a",(W142/X142-1)*100)</f>
        <v>34.146341463414664</v>
      </c>
      <c r="AW142" s="1033">
        <f>IF(ISERROR((X142/Y142-1)*100),"n/a",(X142/Y142-1)*100)</f>
        <v>2.4999999999999911</v>
      </c>
      <c r="AX142" s="1033">
        <f>IF(ISERROR((Y142/Z142-1)*100),"n/a",(Y142/Z142-1)*100)</f>
        <v>11.111111111111116</v>
      </c>
      <c r="AY142" s="1033">
        <f>IF(ISERROR((Z142/AA142-1)*100),"n/a",(Z142/AA142-1)*100)</f>
        <v>11.627906976744207</v>
      </c>
      <c r="AZ142" s="1033">
        <f>IF(ISERROR((AA142/AB142-1)*100),"n/a",(AA142/AB142-1)*100)</f>
        <v>7.5000000000000178</v>
      </c>
      <c r="BA142" s="1033">
        <f>AVERAGE(AD142:AZ142)</f>
        <v>6.735855501278226</v>
      </c>
      <c r="BB142" s="1033">
        <f>STDEV(AD142:AZ142)</f>
        <v>8.3286866908413337</v>
      </c>
    </row>
    <row r="143" spans="1:54" ht="11.25" customHeight="1" x14ac:dyDescent="0.2">
      <c r="A143" s="444" t="s">
        <v>511</v>
      </c>
      <c r="B143" s="802" t="s">
        <v>512</v>
      </c>
      <c r="C143" s="581">
        <v>1.06</v>
      </c>
      <c r="D143" s="581">
        <v>0.98</v>
      </c>
      <c r="E143" s="581">
        <v>0.9</v>
      </c>
      <c r="F143" s="581">
        <v>0.82</v>
      </c>
      <c r="G143" s="460">
        <v>0.72750000000000004</v>
      </c>
      <c r="H143" s="460">
        <v>0.6100000000000001</v>
      </c>
      <c r="I143" s="451">
        <v>0.53749999999999998</v>
      </c>
      <c r="J143" s="451">
        <v>0.48749999999999999</v>
      </c>
      <c r="K143" s="451">
        <v>0.435</v>
      </c>
      <c r="L143" s="451">
        <v>0.37375000000000003</v>
      </c>
      <c r="M143" s="946"/>
      <c r="N143" s="451">
        <v>0.30499999999999999</v>
      </c>
      <c r="O143" s="449">
        <v>0.21625</v>
      </c>
      <c r="P143" s="946"/>
      <c r="Q143" s="454">
        <v>0.19</v>
      </c>
      <c r="R143" s="456">
        <v>0.13250000000000001</v>
      </c>
      <c r="S143" s="456">
        <v>9.375E-2</v>
      </c>
      <c r="T143" s="455">
        <v>0</v>
      </c>
      <c r="U143" s="455">
        <v>0</v>
      </c>
      <c r="V143" s="455">
        <v>0</v>
      </c>
      <c r="W143" s="455">
        <v>0</v>
      </c>
      <c r="X143" s="455">
        <v>0</v>
      </c>
      <c r="Y143" s="455">
        <v>0</v>
      </c>
      <c r="Z143" s="455">
        <v>0</v>
      </c>
      <c r="AA143" s="455">
        <v>0</v>
      </c>
      <c r="AB143" s="455">
        <v>3.6649999999999999E-3</v>
      </c>
      <c r="AC143" s="584">
        <f>SUM(C143:AB143)</f>
        <v>7.8724149999999993</v>
      </c>
      <c r="AD143" s="1033">
        <f>IF(ISERROR((C143/D143-1)*100),"n/a",(C143/D143-1)*100)</f>
        <v>8.163265306122458</v>
      </c>
      <c r="AE143" s="1033">
        <f>IF(ISERROR((D143/E143-1)*100),"n/a",(D143/E143-1)*100)</f>
        <v>8.8888888888888786</v>
      </c>
      <c r="AF143" s="1033">
        <f>IF(ISERROR((E143/F143-1)*100),"n/a",(E143/F143-1)*100)</f>
        <v>9.7560975609756184</v>
      </c>
      <c r="AG143" s="1033">
        <f>IF(ISERROR((F143/G143-1)*100),"n/a",(F143/G143-1)*100)</f>
        <v>12.714776632302382</v>
      </c>
      <c r="AH143" s="1033">
        <f>IF(ISERROR((G143/H143-1)*100),"n/a",(G143/H143-1)*100)</f>
        <v>19.262295081967196</v>
      </c>
      <c r="AI143" s="1033">
        <f>IF(ISERROR((H143/I143-1)*100),"n/a",(H143/I143-1)*100)</f>
        <v>13.488372093023271</v>
      </c>
      <c r="AJ143" s="1033">
        <f>IF(ISERROR((I143/J143-1)*100),"n/a",(I143/J143-1)*100)</f>
        <v>10.256410256410264</v>
      </c>
      <c r="AK143" s="1033">
        <f>IF(ISERROR((J143/K143-1)*100),"n/a",(J143/K143-1)*100)</f>
        <v>12.06896551724137</v>
      </c>
      <c r="AL143" s="1033">
        <f>IF(ISERROR((K143/L143-1)*100),"n/a",(K143/L143-1)*100)</f>
        <v>16.387959866220726</v>
      </c>
      <c r="AM143" s="1033">
        <f>IF(ISERROR((L143/N143-1)*100),"n/a",(L143/N143-1)*100)</f>
        <v>22.540983606557386</v>
      </c>
      <c r="AN143" s="1033">
        <f>IF(ISERROR((N143/O143-1)*100),"n/a",(N143/O143-1)*100)</f>
        <v>41.040462427745659</v>
      </c>
      <c r="AO143" s="1033">
        <f>IF(ISERROR((O143/Q143-1)*100),"n/a",(O143/Q143-1)*100)</f>
        <v>13.815789473684204</v>
      </c>
      <c r="AP143" s="1033">
        <f>IF(ISERROR((Q143/R143-1)*100),"n/a",(Q143/R143-1)*100)</f>
        <v>43.396226415094333</v>
      </c>
      <c r="AQ143" s="1033">
        <f>IF(ISERROR((R143/S143-1)*100),"n/a",(R143/S143-1)*100)</f>
        <v>41.333333333333336</v>
      </c>
      <c r="AR143" s="1033" t="str">
        <f>IF(ISERROR((S143/T143-1)*100),"n/a",(S143/T143-1)*100)</f>
        <v>n/a</v>
      </c>
      <c r="AS143" s="1033" t="str">
        <f>IF(ISERROR((T143/U143-1)*100),"n/a",(T143/U143-1)*100)</f>
        <v>n/a</v>
      </c>
      <c r="AT143" s="1033" t="str">
        <f>IF(ISERROR((U143/V143-1)*100),"n/a",(U143/V143-1)*100)</f>
        <v>n/a</v>
      </c>
      <c r="AU143" s="1033" t="str">
        <f>IF(ISERROR((V143/W143-1)*100),"n/a",(V143/W143-1)*100)</f>
        <v>n/a</v>
      </c>
      <c r="AV143" s="1033" t="str">
        <f>IF(ISERROR((W143/X143-1)*100),"n/a",(W143/X143-1)*100)</f>
        <v>n/a</v>
      </c>
      <c r="AW143" s="1033" t="str">
        <f>IF(ISERROR((X143/Y143-1)*100),"n/a",(X143/Y143-1)*100)</f>
        <v>n/a</v>
      </c>
      <c r="AX143" s="1033" t="str">
        <f>IF(ISERROR((Y143/Z143-1)*100),"n/a",(Y143/Z143-1)*100)</f>
        <v>n/a</v>
      </c>
      <c r="AY143" s="1033" t="str">
        <f>IF(ISERROR((Z143/AA143-1)*100),"n/a",(Z143/AA143-1)*100)</f>
        <v>n/a</v>
      </c>
      <c r="AZ143" s="1033">
        <f>IF(ISERROR((AA143/AB143-1)*100),"n/a",(AA143/AB143-1)*100)</f>
        <v>-100</v>
      </c>
      <c r="BA143" s="1033">
        <f>AVERAGE(AD143:AZ143)</f>
        <v>11.540921763971138</v>
      </c>
      <c r="BB143" s="1033">
        <f>STDEV(AD143:AZ143)</f>
        <v>33.222157896059485</v>
      </c>
    </row>
    <row r="144" spans="1:54" ht="11.25" customHeight="1" x14ac:dyDescent="0.2">
      <c r="A144" s="461" t="s">
        <v>1041</v>
      </c>
      <c r="B144" s="817" t="s">
        <v>1042</v>
      </c>
      <c r="C144" s="581">
        <v>4</v>
      </c>
      <c r="D144" s="581">
        <v>3.6</v>
      </c>
      <c r="E144" s="581">
        <v>3.4</v>
      </c>
      <c r="F144" s="581">
        <v>3</v>
      </c>
      <c r="G144" s="460">
        <v>2.8</v>
      </c>
      <c r="H144" s="481">
        <v>2.64</v>
      </c>
      <c r="I144" s="581">
        <v>2.4</v>
      </c>
      <c r="J144" s="581">
        <v>2</v>
      </c>
      <c r="K144" s="581">
        <v>1.88</v>
      </c>
      <c r="L144" s="581">
        <v>1.8</v>
      </c>
      <c r="M144" s="884"/>
      <c r="N144" s="581">
        <v>1.792</v>
      </c>
      <c r="O144" s="459">
        <v>1.1200000000000001</v>
      </c>
      <c r="P144" s="884"/>
      <c r="Q144" s="464">
        <v>0.92</v>
      </c>
      <c r="R144" s="583">
        <v>0.92</v>
      </c>
      <c r="S144" s="587">
        <v>0.92</v>
      </c>
      <c r="T144" s="587">
        <v>0.68799999999999994</v>
      </c>
      <c r="U144" s="587">
        <v>0.504</v>
      </c>
      <c r="V144" s="587">
        <v>0.36799999999999999</v>
      </c>
      <c r="W144" s="587">
        <v>0.20799999999999999</v>
      </c>
      <c r="X144" s="587">
        <v>0.112</v>
      </c>
      <c r="Y144" s="583">
        <v>0</v>
      </c>
      <c r="Z144" s="583">
        <v>0</v>
      </c>
      <c r="AA144" s="583">
        <v>0</v>
      </c>
      <c r="AB144" s="583">
        <v>0</v>
      </c>
      <c r="AC144" s="584">
        <f>SUM(C144:AB144)</f>
        <v>35.07200000000001</v>
      </c>
      <c r="AD144" s="1033">
        <f>IF(ISERROR((C144/D144-1)*100),"n/a",(C144/D144-1)*100)</f>
        <v>11.111111111111116</v>
      </c>
      <c r="AE144" s="1033">
        <f>IF(ISERROR((D144/E144-1)*100),"n/a",(D144/E144-1)*100)</f>
        <v>5.8823529411764719</v>
      </c>
      <c r="AF144" s="1033">
        <f>IF(ISERROR((E144/F144-1)*100),"n/a",(E144/F144-1)*100)</f>
        <v>13.33333333333333</v>
      </c>
      <c r="AG144" s="1033">
        <f>IF(ISERROR((F144/G144-1)*100),"n/a",(F144/G144-1)*100)</f>
        <v>7.1428571428571397</v>
      </c>
      <c r="AH144" s="1033">
        <f>IF(ISERROR((G144/H144-1)*100),"n/a",(G144/H144-1)*100)</f>
        <v>6.0606060606060552</v>
      </c>
      <c r="AI144" s="1033">
        <f>IF(ISERROR((H144/I144-1)*100),"n/a",(H144/I144-1)*100)</f>
        <v>10.000000000000009</v>
      </c>
      <c r="AJ144" s="1033">
        <f>IF(ISERROR((I144/J144-1)*100),"n/a",(I144/J144-1)*100)</f>
        <v>19.999999999999996</v>
      </c>
      <c r="AK144" s="1033">
        <f>IF(ISERROR((J144/K144-1)*100),"n/a",(J144/K144-1)*100)</f>
        <v>6.3829787234042534</v>
      </c>
      <c r="AL144" s="1033">
        <f>IF(ISERROR((K144/L144-1)*100),"n/a",(K144/L144-1)*100)</f>
        <v>4.4444444444444287</v>
      </c>
      <c r="AM144" s="1033">
        <f>IF(ISERROR((L144/N144-1)*100),"n/a",(L144/N144-1)*100)</f>
        <v>0.44642857142858094</v>
      </c>
      <c r="AN144" s="1033">
        <f>IF(ISERROR((N144/O144-1)*100),"n/a",(N144/O144-1)*100)</f>
        <v>59.999999999999986</v>
      </c>
      <c r="AO144" s="1033">
        <f>IF(ISERROR((O144/Q144-1)*100),"n/a",(O144/Q144-1)*100)</f>
        <v>21.739130434782616</v>
      </c>
      <c r="AP144" s="1033">
        <f>IF(ISERROR((Q144/R144-1)*100),"n/a",(Q144/R144-1)*100)</f>
        <v>0</v>
      </c>
      <c r="AQ144" s="1033">
        <f>IF(ISERROR((R144/S144-1)*100),"n/a",(R144/S144-1)*100)</f>
        <v>0</v>
      </c>
      <c r="AR144" s="1033">
        <f>IF(ISERROR((S144/T144-1)*100),"n/a",(S144/T144-1)*100)</f>
        <v>33.720930232558153</v>
      </c>
      <c r="AS144" s="1033">
        <f>IF(ISERROR((T144/U144-1)*100),"n/a",(T144/U144-1)*100)</f>
        <v>36.507936507936492</v>
      </c>
      <c r="AT144" s="1033">
        <f>IF(ISERROR((U144/V144-1)*100),"n/a",(U144/V144-1)*100)</f>
        <v>36.956521739130444</v>
      </c>
      <c r="AU144" s="1033">
        <f>IF(ISERROR((V144/W144-1)*100),"n/a",(V144/W144-1)*100)</f>
        <v>76.923076923076934</v>
      </c>
      <c r="AV144" s="1033">
        <f>IF(ISERROR((W144/X144-1)*100),"n/a",(W144/X144-1)*100)</f>
        <v>85.714285714285694</v>
      </c>
      <c r="AW144" s="1033" t="str">
        <f>IF(ISERROR((X144/Y144-1)*100),"n/a",(X144/Y144-1)*100)</f>
        <v>n/a</v>
      </c>
      <c r="AX144" s="1033" t="str">
        <f>IF(ISERROR((Y144/Z144-1)*100),"n/a",(Y144/Z144-1)*100)</f>
        <v>n/a</v>
      </c>
      <c r="AY144" s="1033" t="str">
        <f>IF(ISERROR((Z144/AA144-1)*100),"n/a",(Z144/AA144-1)*100)</f>
        <v>n/a</v>
      </c>
      <c r="AZ144" s="1033" t="str">
        <f>IF(ISERROR((AA144/AB144-1)*100),"n/a",(AA144/AB144-1)*100)</f>
        <v>n/a</v>
      </c>
      <c r="BA144" s="1033">
        <f>AVERAGE(AD144:AZ144)</f>
        <v>22.966631256849034</v>
      </c>
      <c r="BB144" s="1033">
        <f>STDEV(AD144:AZ144)</f>
        <v>25.964537053841735</v>
      </c>
    </row>
    <row r="145" spans="1:54" ht="11.25" customHeight="1" x14ac:dyDescent="0.2">
      <c r="A145" s="818" t="s">
        <v>525</v>
      </c>
      <c r="B145" s="817" t="s">
        <v>526</v>
      </c>
      <c r="C145" s="581">
        <v>6.04</v>
      </c>
      <c r="D145" s="581">
        <v>5.6</v>
      </c>
      <c r="E145" s="581">
        <v>5.2830000000000004</v>
      </c>
      <c r="F145" s="581">
        <v>4.9020000000000001</v>
      </c>
      <c r="G145" s="460">
        <v>4.4400000000000004</v>
      </c>
      <c r="H145" s="460">
        <v>4.21</v>
      </c>
      <c r="I145" s="581">
        <v>4</v>
      </c>
      <c r="J145" s="581">
        <v>3.51</v>
      </c>
      <c r="K145" s="581">
        <v>2.81</v>
      </c>
      <c r="L145" s="581">
        <v>2.25</v>
      </c>
      <c r="M145" s="884"/>
      <c r="N145" s="581">
        <v>1.8</v>
      </c>
      <c r="O145" s="459">
        <v>1.325</v>
      </c>
      <c r="P145" s="884"/>
      <c r="Q145" s="586">
        <v>0.875</v>
      </c>
      <c r="R145" s="583">
        <v>0.7</v>
      </c>
      <c r="S145" s="587">
        <v>0.6</v>
      </c>
      <c r="T145" s="587">
        <v>0.43</v>
      </c>
      <c r="U145" s="587">
        <v>0.33</v>
      </c>
      <c r="V145" s="583">
        <v>0.3</v>
      </c>
      <c r="W145" s="583">
        <v>0.3</v>
      </c>
      <c r="X145" s="583">
        <v>0.3</v>
      </c>
      <c r="Y145" s="583">
        <v>0.3</v>
      </c>
      <c r="Z145" s="583">
        <v>0.3</v>
      </c>
      <c r="AA145" s="583">
        <v>0.3</v>
      </c>
      <c r="AB145" s="587">
        <v>0.28125</v>
      </c>
      <c r="AC145" s="584">
        <f>SUM(C145:AB145)</f>
        <v>51.186249999999994</v>
      </c>
      <c r="AD145" s="1033">
        <f>IF(ISERROR((C145/D145-1)*100),"n/a",(C145/D145-1)*100)</f>
        <v>7.8571428571428736</v>
      </c>
      <c r="AE145" s="1033">
        <f>IF(ISERROR((D145/E145-1)*100),"n/a",(D145/E145-1)*100)</f>
        <v>6.0003785727805958</v>
      </c>
      <c r="AF145" s="1033">
        <f>IF(ISERROR((E145/F145-1)*100),"n/a",(E145/F145-1)*100)</f>
        <v>7.7723378212974259</v>
      </c>
      <c r="AG145" s="1033">
        <f>IF(ISERROR((F145/G145-1)*100),"n/a",(F145/G145-1)*100)</f>
        <v>10.4054054054054</v>
      </c>
      <c r="AH145" s="1033">
        <f>IF(ISERROR((G145/H145-1)*100),"n/a",(G145/H145-1)*100)</f>
        <v>5.463182897862251</v>
      </c>
      <c r="AI145" s="1033">
        <f>IF(ISERROR((H145/I145-1)*100),"n/a",(H145/I145-1)*100)</f>
        <v>5.2499999999999991</v>
      </c>
      <c r="AJ145" s="1033">
        <f>IF(ISERROR((I145/J145-1)*100),"n/a",(I145/J145-1)*100)</f>
        <v>13.960113960113961</v>
      </c>
      <c r="AK145" s="1033">
        <f>IF(ISERROR((J145/K145-1)*100),"n/a",(J145/K145-1)*100)</f>
        <v>24.911032028469737</v>
      </c>
      <c r="AL145" s="1033">
        <f>IF(ISERROR((K145/L145-1)*100),"n/a",(K145/L145-1)*100)</f>
        <v>24.888888888888893</v>
      </c>
      <c r="AM145" s="1033">
        <f>IF(ISERROR((L145/N145-1)*100),"n/a",(L145/N145-1)*100)</f>
        <v>25</v>
      </c>
      <c r="AN145" s="1033">
        <f>IF(ISERROR((N145/O145-1)*100),"n/a",(N145/O145-1)*100)</f>
        <v>35.849056603773597</v>
      </c>
      <c r="AO145" s="1033">
        <f>IF(ISERROR((O145/Q145-1)*100),"n/a",(O145/Q145-1)*100)</f>
        <v>51.428571428571423</v>
      </c>
      <c r="AP145" s="1033">
        <f>IF(ISERROR((Q145/R145-1)*100),"n/a",(Q145/R145-1)*100)</f>
        <v>25</v>
      </c>
      <c r="AQ145" s="1033">
        <f>IF(ISERROR((R145/S145-1)*100),"n/a",(R145/S145-1)*100)</f>
        <v>16.666666666666675</v>
      </c>
      <c r="AR145" s="1033">
        <f>IF(ISERROR((S145/T145-1)*100),"n/a",(S145/T145-1)*100)</f>
        <v>39.534883720930239</v>
      </c>
      <c r="AS145" s="1033">
        <f>IF(ISERROR((T145/U145-1)*100),"n/a",(T145/U145-1)*100)</f>
        <v>30.303030303030297</v>
      </c>
      <c r="AT145" s="1033">
        <f>IF(ISERROR((U145/V145-1)*100),"n/a",(U145/V145-1)*100)</f>
        <v>10.000000000000009</v>
      </c>
      <c r="AU145" s="1033">
        <f>IF(ISERROR((V145/W145-1)*100),"n/a",(V145/W145-1)*100)</f>
        <v>0</v>
      </c>
      <c r="AV145" s="1033">
        <f>IF(ISERROR((W145/X145-1)*100),"n/a",(W145/X145-1)*100)</f>
        <v>0</v>
      </c>
      <c r="AW145" s="1033">
        <f>IF(ISERROR((X145/Y145-1)*100),"n/a",(X145/Y145-1)*100)</f>
        <v>0</v>
      </c>
      <c r="AX145" s="1033">
        <f>IF(ISERROR((Y145/Z145-1)*100),"n/a",(Y145/Z145-1)*100)</f>
        <v>0</v>
      </c>
      <c r="AY145" s="1033">
        <f>IF(ISERROR((Z145/AA145-1)*100),"n/a",(Z145/AA145-1)*100)</f>
        <v>0</v>
      </c>
      <c r="AZ145" s="1033">
        <f>IF(ISERROR((AA145/AB145-1)*100),"n/a",(AA145/AB145-1)*100)</f>
        <v>6.6666666666666652</v>
      </c>
      <c r="BA145" s="1033">
        <f>AVERAGE(AD145:AZ145)</f>
        <v>15.08510251398261</v>
      </c>
      <c r="BB145" s="1033">
        <f>STDEV(AD145:AZ145)</f>
        <v>14.473171569550418</v>
      </c>
    </row>
    <row r="146" spans="1:54" ht="11.25" customHeight="1" x14ac:dyDescent="0.2">
      <c r="A146" s="818" t="s">
        <v>505</v>
      </c>
      <c r="B146" s="817" t="s">
        <v>506</v>
      </c>
      <c r="C146" s="581">
        <v>1.84</v>
      </c>
      <c r="D146" s="581">
        <v>1.74</v>
      </c>
      <c r="E146" s="581">
        <v>1.63</v>
      </c>
      <c r="F146" s="581">
        <v>1.53</v>
      </c>
      <c r="G146" s="460">
        <v>1.4279999999999999</v>
      </c>
      <c r="H146" s="460">
        <v>1.33</v>
      </c>
      <c r="I146" s="581">
        <v>1.24</v>
      </c>
      <c r="J146" s="581">
        <v>1.1599999999999999</v>
      </c>
      <c r="K146" s="581">
        <v>1.08</v>
      </c>
      <c r="L146" s="581">
        <v>1.02</v>
      </c>
      <c r="M146" s="884"/>
      <c r="N146" s="581">
        <v>0.96</v>
      </c>
      <c r="O146" s="585">
        <v>0.84</v>
      </c>
      <c r="P146" s="884"/>
      <c r="Q146" s="586">
        <v>0.66</v>
      </c>
      <c r="R146" s="587">
        <v>0.5</v>
      </c>
      <c r="S146" s="587">
        <v>0.36</v>
      </c>
      <c r="T146" s="587">
        <v>0.2</v>
      </c>
      <c r="U146" s="583">
        <v>0</v>
      </c>
      <c r="V146" s="583">
        <v>0</v>
      </c>
      <c r="W146" s="583">
        <v>0</v>
      </c>
      <c r="X146" s="583">
        <v>0</v>
      </c>
      <c r="Y146" s="583">
        <v>1.0900000000000001</v>
      </c>
      <c r="Z146" s="583">
        <v>1.46</v>
      </c>
      <c r="AA146" s="583">
        <v>1.46</v>
      </c>
      <c r="AB146" s="583">
        <v>1.39</v>
      </c>
      <c r="AC146" s="584">
        <f>SUM(C146:AB146)</f>
        <v>22.917999999999999</v>
      </c>
      <c r="AD146" s="1033">
        <f>IF(ISERROR((C146/D146-1)*100),"n/a",(C146/D146-1)*100)</f>
        <v>5.7471264367816133</v>
      </c>
      <c r="AE146" s="1033">
        <f>IF(ISERROR((D146/E146-1)*100),"n/a",(D146/E146-1)*100)</f>
        <v>6.7484662576687171</v>
      </c>
      <c r="AF146" s="1033">
        <f>IF(ISERROR((E146/F146-1)*100),"n/a",(E146/F146-1)*100)</f>
        <v>6.5359477124182996</v>
      </c>
      <c r="AG146" s="1033">
        <f>IF(ISERROR((F146/G146-1)*100),"n/a",(F146/G146-1)*100)</f>
        <v>7.1428571428571397</v>
      </c>
      <c r="AH146" s="1033">
        <f>IF(ISERROR((G146/H146-1)*100),"n/a",(G146/H146-1)*100)</f>
        <v>7.3684210526315574</v>
      </c>
      <c r="AI146" s="1033">
        <f>IF(ISERROR((H146/I146-1)*100),"n/a",(H146/I146-1)*100)</f>
        <v>7.258064516129048</v>
      </c>
      <c r="AJ146" s="1033">
        <f>IF(ISERROR((I146/J146-1)*100),"n/a",(I146/J146-1)*100)</f>
        <v>6.8965517241379448</v>
      </c>
      <c r="AK146" s="1033">
        <f>IF(ISERROR((J146/K146-1)*100),"n/a",(J146/K146-1)*100)</f>
        <v>7.4074074074073959</v>
      </c>
      <c r="AL146" s="1033">
        <f>IF(ISERROR((K146/L146-1)*100),"n/a",(K146/L146-1)*100)</f>
        <v>5.8823529411764719</v>
      </c>
      <c r="AM146" s="1033">
        <f>IF(ISERROR((L146/N146-1)*100),"n/a",(L146/N146-1)*100)</f>
        <v>6.25</v>
      </c>
      <c r="AN146" s="1033">
        <f>IF(ISERROR((N146/O146-1)*100),"n/a",(N146/O146-1)*100)</f>
        <v>14.285714285714279</v>
      </c>
      <c r="AO146" s="1033">
        <f>IF(ISERROR((O146/Q146-1)*100),"n/a",(O146/Q146-1)*100)</f>
        <v>27.27272727272727</v>
      </c>
      <c r="AP146" s="1033">
        <f>IF(ISERROR((Q146/R146-1)*100),"n/a",(Q146/R146-1)*100)</f>
        <v>32.000000000000007</v>
      </c>
      <c r="AQ146" s="1033">
        <f>IF(ISERROR((R146/S146-1)*100),"n/a",(R146/S146-1)*100)</f>
        <v>38.888888888888886</v>
      </c>
      <c r="AR146" s="1033">
        <f>IF(ISERROR((S146/T146-1)*100),"n/a",(S146/T146-1)*100)</f>
        <v>79.999999999999986</v>
      </c>
      <c r="AS146" s="1033" t="str">
        <f>IF(ISERROR((T146/U146-1)*100),"n/a",(T146/U146-1)*100)</f>
        <v>n/a</v>
      </c>
      <c r="AT146" s="1033" t="str">
        <f>IF(ISERROR((U146/V146-1)*100),"n/a",(U146/V146-1)*100)</f>
        <v>n/a</v>
      </c>
      <c r="AU146" s="1033" t="str">
        <f>IF(ISERROR((V146/W146-1)*100),"n/a",(V146/W146-1)*100)</f>
        <v>n/a</v>
      </c>
      <c r="AV146" s="1033" t="str">
        <f>IF(ISERROR((W146/X146-1)*100),"n/a",(W146/X146-1)*100)</f>
        <v>n/a</v>
      </c>
      <c r="AW146" s="1033">
        <f>IF(ISERROR((X146/Y146-1)*100),"n/a",(X146/Y146-1)*100)</f>
        <v>-100</v>
      </c>
      <c r="AX146" s="1033">
        <f>IF(ISERROR((Y146/Z146-1)*100),"n/a",(Y146/Z146-1)*100)</f>
        <v>-25.342465753424648</v>
      </c>
      <c r="AY146" s="1033">
        <f>IF(ISERROR((Z146/AA146-1)*100),"n/a",(Z146/AA146-1)*100)</f>
        <v>0</v>
      </c>
      <c r="AZ146" s="1033">
        <f>IF(ISERROR((AA146/AB146-1)*100),"n/a",(AA146/AB146-1)*100)</f>
        <v>5.0359712230215958</v>
      </c>
      <c r="BA146" s="1033">
        <f>AVERAGE(AD146:AZ146)</f>
        <v>7.3356858477966087</v>
      </c>
      <c r="BB146" s="1033">
        <f>STDEV(AD146:AZ146)</f>
        <v>33.320645240432469</v>
      </c>
    </row>
    <row r="147" spans="1:54" ht="11.25" customHeight="1" x14ac:dyDescent="0.2">
      <c r="A147" s="540" t="s">
        <v>4545</v>
      </c>
      <c r="B147" s="817" t="s">
        <v>4535</v>
      </c>
      <c r="C147" s="581">
        <v>1.6</v>
      </c>
      <c r="D147" s="581">
        <v>1.52</v>
      </c>
      <c r="E147" s="581">
        <v>1.48</v>
      </c>
      <c r="F147" s="581">
        <v>1.4</v>
      </c>
      <c r="G147" s="460">
        <v>1.3</v>
      </c>
      <c r="H147" s="482">
        <v>1.1000000000000001</v>
      </c>
      <c r="I147" s="498">
        <v>1</v>
      </c>
      <c r="J147" s="498">
        <v>1</v>
      </c>
      <c r="K147" s="581">
        <v>1</v>
      </c>
      <c r="L147" s="581">
        <v>0.8</v>
      </c>
      <c r="M147" s="460"/>
      <c r="N147" s="581">
        <v>0.6</v>
      </c>
      <c r="O147" s="459">
        <v>0.4</v>
      </c>
      <c r="P147" s="460"/>
      <c r="Q147" s="501">
        <v>0</v>
      </c>
      <c r="R147" s="539">
        <v>0</v>
      </c>
      <c r="S147" s="587">
        <v>0.44999999999999996</v>
      </c>
      <c r="T147" s="587">
        <v>0.35</v>
      </c>
      <c r="U147" s="499">
        <v>0</v>
      </c>
      <c r="V147" s="499">
        <v>0</v>
      </c>
      <c r="W147" s="499">
        <v>0</v>
      </c>
      <c r="X147" s="499">
        <v>0</v>
      </c>
      <c r="Y147" s="499">
        <v>0</v>
      </c>
      <c r="Z147" s="499">
        <v>0</v>
      </c>
      <c r="AA147" s="499">
        <v>0</v>
      </c>
      <c r="AB147" s="499">
        <v>0</v>
      </c>
      <c r="AC147" s="584">
        <f>SUM(C147:AB147)</f>
        <v>14</v>
      </c>
      <c r="AD147" s="1033">
        <f>IF(ISERROR((C147/D147-1)*100),"n/a",(C147/D147-1)*100)</f>
        <v>5.2631578947368363</v>
      </c>
      <c r="AE147" s="1033">
        <f>IF(ISERROR((D147/E147-1)*100),"n/a",(D147/E147-1)*100)</f>
        <v>2.7027027027026973</v>
      </c>
      <c r="AF147" s="1033">
        <f>IF(ISERROR((E147/F147-1)*100),"n/a",(E147/F147-1)*100)</f>
        <v>5.7142857142857162</v>
      </c>
      <c r="AG147" s="1033">
        <f>IF(ISERROR((F147/G147-1)*100),"n/a",(F147/G147-1)*100)</f>
        <v>7.6923076923076872</v>
      </c>
      <c r="AH147" s="1033">
        <f>IF(ISERROR((G147/H147-1)*100),"n/a",(G147/H147-1)*100)</f>
        <v>18.181818181818166</v>
      </c>
      <c r="AI147" s="1033">
        <f>IF(ISERROR((H147/I147-1)*100),"n/a",(H147/I147-1)*100)</f>
        <v>10.000000000000009</v>
      </c>
      <c r="AJ147" s="1033">
        <f>IF(ISERROR((I147/J147-1)*100),"n/a",(I147/J147-1)*100)</f>
        <v>0</v>
      </c>
      <c r="AK147" s="1033">
        <f>IF(ISERROR((J147/K147-1)*100),"n/a",(J147/K147-1)*100)</f>
        <v>0</v>
      </c>
      <c r="AL147" s="1033">
        <f>IF(ISERROR((K147/L147-1)*100),"n/a",(K147/L147-1)*100)</f>
        <v>25</v>
      </c>
      <c r="AM147" s="1033">
        <f>IF(ISERROR((L147/N147-1)*100),"n/a",(L147/N147-1)*100)</f>
        <v>33.33333333333335</v>
      </c>
      <c r="AN147" s="1033">
        <f>IF(ISERROR((N147/O147-1)*100),"n/a",(N147/O147-1)*100)</f>
        <v>49.999999999999979</v>
      </c>
      <c r="AO147" s="1033" t="str">
        <f>IF(ISERROR((O147/Q147-1)*100),"n/a",(O147/Q147-1)*100)</f>
        <v>n/a</v>
      </c>
      <c r="AP147" s="1033" t="str">
        <f>IF(ISERROR((Q147/R147-1)*100),"n/a",(Q147/R147-1)*100)</f>
        <v>n/a</v>
      </c>
      <c r="AQ147" s="1033">
        <f>IF(ISERROR((R147/S147-1)*100),"n/a",(R147/S147-1)*100)</f>
        <v>-100</v>
      </c>
      <c r="AR147" s="1033">
        <f>IF(ISERROR((S147/T147-1)*100),"n/a",(S147/T147-1)*100)</f>
        <v>28.571428571428559</v>
      </c>
      <c r="AS147" s="1033" t="str">
        <f>IF(ISERROR((T147/U147-1)*100),"n/a",(T147/U147-1)*100)</f>
        <v>n/a</v>
      </c>
      <c r="AT147" s="1033" t="str">
        <f>IF(ISERROR((U147/V147-1)*100),"n/a",(U147/V147-1)*100)</f>
        <v>n/a</v>
      </c>
      <c r="AU147" s="1033" t="str">
        <f>IF(ISERROR((V147/W147-1)*100),"n/a",(V147/W147-1)*100)</f>
        <v>n/a</v>
      </c>
      <c r="AV147" s="1033" t="str">
        <f>IF(ISERROR((W147/X147-1)*100),"n/a",(W147/X147-1)*100)</f>
        <v>n/a</v>
      </c>
      <c r="AW147" s="1033" t="str">
        <f>IF(ISERROR((X147/Y147-1)*100),"n/a",(X147/Y147-1)*100)</f>
        <v>n/a</v>
      </c>
      <c r="AX147" s="1033" t="str">
        <f>IF(ISERROR((Y147/Z147-1)*100),"n/a",(Y147/Z147-1)*100)</f>
        <v>n/a</v>
      </c>
      <c r="AY147" s="1033" t="str">
        <f>IF(ISERROR((Z147/AA147-1)*100),"n/a",(Z147/AA147-1)*100)</f>
        <v>n/a</v>
      </c>
      <c r="AZ147" s="1033" t="str">
        <f>IF(ISERROR((AA147/AB147-1)*100),"n/a",(AA147/AB147-1)*100)</f>
        <v>n/a</v>
      </c>
      <c r="BA147" s="1033">
        <f>AVERAGE(AD147:AZ147)</f>
        <v>6.6506949300471527</v>
      </c>
      <c r="BB147" s="1033">
        <f>STDEV(AD147:AZ147)</f>
        <v>35.396367028998171</v>
      </c>
    </row>
    <row r="148" spans="1:54" ht="11.25" customHeight="1" x14ac:dyDescent="0.2">
      <c r="A148" s="461" t="s">
        <v>478</v>
      </c>
      <c r="B148" s="817" t="s">
        <v>479</v>
      </c>
      <c r="C148" s="581">
        <v>2.2504</v>
      </c>
      <c r="D148" s="581">
        <v>1.9646999999999999</v>
      </c>
      <c r="E148" s="581">
        <v>1.7172000000000001</v>
      </c>
      <c r="F148" s="581">
        <v>1.6188</v>
      </c>
      <c r="G148" s="460">
        <v>1.391</v>
      </c>
      <c r="H148" s="460">
        <v>1.2764099999999998</v>
      </c>
      <c r="I148" s="581">
        <v>1.1367400000000001</v>
      </c>
      <c r="J148" s="581">
        <v>0.98565999999999998</v>
      </c>
      <c r="K148" s="581">
        <v>0.90500000000000003</v>
      </c>
      <c r="L148" s="581">
        <v>0.83040000000000003</v>
      </c>
      <c r="M148" s="884"/>
      <c r="N148" s="581">
        <v>0.75022999999999995</v>
      </c>
      <c r="O148" s="459">
        <v>0.65649999999999997</v>
      </c>
      <c r="P148" s="884"/>
      <c r="Q148" s="586">
        <v>0.52350000000000008</v>
      </c>
      <c r="R148" s="587">
        <v>0.44550000000000001</v>
      </c>
      <c r="S148" s="587">
        <v>0.4335</v>
      </c>
      <c r="T148" s="587">
        <v>0.39250000000000002</v>
      </c>
      <c r="U148" s="587">
        <v>0.28749999999999998</v>
      </c>
      <c r="V148" s="587">
        <v>0.24049999999999999</v>
      </c>
      <c r="W148" s="587">
        <v>0.18124999999999999</v>
      </c>
      <c r="X148" s="587">
        <v>0.16667999999999999</v>
      </c>
      <c r="Y148" s="587">
        <v>0.14334</v>
      </c>
      <c r="Z148" s="587">
        <v>0.13</v>
      </c>
      <c r="AA148" s="587">
        <v>0.11666</v>
      </c>
      <c r="AB148" s="587">
        <v>0.1</v>
      </c>
      <c r="AC148" s="584">
        <f>SUM(C148:AB148)</f>
        <v>18.643969999999992</v>
      </c>
      <c r="AD148" s="1033">
        <f>IF(ISERROR((C148/D148-1)*100),"n/a",(C148/D148-1)*100)</f>
        <v>14.541660304372183</v>
      </c>
      <c r="AE148" s="1033">
        <f>IF(ISERROR((D148/E148-1)*100),"n/a",(D148/E148-1)*100)</f>
        <v>14.412997903563941</v>
      </c>
      <c r="AF148" s="1033">
        <f>IF(ISERROR((E148/F148-1)*100),"n/a",(E148/F148-1)*100)</f>
        <v>6.0785767234988963</v>
      </c>
      <c r="AG148" s="1033">
        <f>IF(ISERROR((F148/G148-1)*100),"n/a",(F148/G148-1)*100)</f>
        <v>16.376707404744796</v>
      </c>
      <c r="AH148" s="1033">
        <f>IF(ISERROR((G148/H148-1)*100),"n/a",(G148/H148-1)*100)</f>
        <v>8.9775228962480913</v>
      </c>
      <c r="AI148" s="1033">
        <f>IF(ISERROR((H148/I148-1)*100),"n/a",(H148/I148-1)*100)</f>
        <v>12.286890581839272</v>
      </c>
      <c r="AJ148" s="1033">
        <f>IF(ISERROR((I148/J148-1)*100),"n/a",(I148/J148-1)*100)</f>
        <v>15.327800661485714</v>
      </c>
      <c r="AK148" s="1033">
        <f>IF(ISERROR((J148/K148-1)*100),"n/a",(J148/K148-1)*100)</f>
        <v>8.912707182320446</v>
      </c>
      <c r="AL148" s="1033">
        <f>IF(ISERROR((K148/L148-1)*100),"n/a",(K148/L148-1)*100)</f>
        <v>8.9836223506743806</v>
      </c>
      <c r="AM148" s="1033">
        <f>IF(ISERROR((L148/N148-1)*100),"n/a",(L148/N148-1)*100)</f>
        <v>10.686056276075352</v>
      </c>
      <c r="AN148" s="1033">
        <f>IF(ISERROR((N148/O148-1)*100),"n/a",(N148/O148-1)*100)</f>
        <v>14.277227722772267</v>
      </c>
      <c r="AO148" s="1033">
        <f>IF(ISERROR((O148/Q148-1)*100),"n/a",(O148/Q148-1)*100)</f>
        <v>25.405921680993295</v>
      </c>
      <c r="AP148" s="1033">
        <f>IF(ISERROR((Q148/R148-1)*100),"n/a",(Q148/R148-1)*100)</f>
        <v>17.508417508417516</v>
      </c>
      <c r="AQ148" s="1033">
        <f>IF(ISERROR((R148/S148-1)*100),"n/a",(R148/S148-1)*100)</f>
        <v>2.7681660899653959</v>
      </c>
      <c r="AR148" s="1033">
        <f>IF(ISERROR((S148/T148-1)*100),"n/a",(S148/T148-1)*100)</f>
        <v>10.445859872611463</v>
      </c>
      <c r="AS148" s="1033">
        <f>IF(ISERROR((T148/U148-1)*100),"n/a",(T148/U148-1)*100)</f>
        <v>36.521739130434796</v>
      </c>
      <c r="AT148" s="1033">
        <f>IF(ISERROR((U148/V148-1)*100),"n/a",(U148/V148-1)*100)</f>
        <v>19.542619542619533</v>
      </c>
      <c r="AU148" s="1033">
        <f>IF(ISERROR((V148/W148-1)*100),"n/a",(V148/W148-1)*100)</f>
        <v>32.689655172413801</v>
      </c>
      <c r="AV148" s="1033">
        <f>IF(ISERROR((W148/X148-1)*100),"n/a",(W148/X148-1)*100)</f>
        <v>8.7413006959443216</v>
      </c>
      <c r="AW148" s="1033">
        <f>IF(ISERROR((X148/Y148-1)*100),"n/a",(X148/Y148-1)*100)</f>
        <v>16.28296358308916</v>
      </c>
      <c r="AX148" s="1033">
        <f>IF(ISERROR((Y148/Z148-1)*100),"n/a",(Y148/Z148-1)*100)</f>
        <v>10.261538461538455</v>
      </c>
      <c r="AY148" s="1033">
        <f>IF(ISERROR((Z148/AA148-1)*100),"n/a",(Z148/AA148-1)*100)</f>
        <v>11.434939139379408</v>
      </c>
      <c r="AZ148" s="1033">
        <f>IF(ISERROR((AA148/AB148-1)*100),"n/a",(AA148/AB148-1)*100)</f>
        <v>16.659999999999986</v>
      </c>
      <c r="BA148" s="1033">
        <f>AVERAGE(AD148:AZ148)</f>
        <v>14.744560473260979</v>
      </c>
      <c r="BB148" s="1033">
        <f>STDEV(AD148:AZ148)</f>
        <v>7.9116644988266831</v>
      </c>
    </row>
    <row r="149" spans="1:54" ht="11.25" customHeight="1" x14ac:dyDescent="0.2">
      <c r="A149" s="444" t="s">
        <v>1043</v>
      </c>
      <c r="B149" s="802" t="s">
        <v>1044</v>
      </c>
      <c r="C149" s="581">
        <v>0.55000000000000004</v>
      </c>
      <c r="D149" s="581">
        <v>0.51</v>
      </c>
      <c r="E149" s="581">
        <v>0.47</v>
      </c>
      <c r="F149" s="581">
        <v>0.43</v>
      </c>
      <c r="G149" s="460">
        <v>0.39</v>
      </c>
      <c r="H149" s="460">
        <v>0.35000000000000003</v>
      </c>
      <c r="I149" s="451">
        <v>0.31</v>
      </c>
      <c r="J149" s="451">
        <v>0.27</v>
      </c>
      <c r="K149" s="451">
        <v>0.24</v>
      </c>
      <c r="L149" s="451">
        <v>0.11</v>
      </c>
      <c r="M149" s="946"/>
      <c r="N149" s="451">
        <v>0.06</v>
      </c>
      <c r="O149" s="453">
        <v>0</v>
      </c>
      <c r="P149" s="946"/>
      <c r="Q149" s="466">
        <v>0</v>
      </c>
      <c r="R149" s="455">
        <v>0</v>
      </c>
      <c r="S149" s="455">
        <v>0</v>
      </c>
      <c r="T149" s="455">
        <v>0</v>
      </c>
      <c r="U149" s="455">
        <v>0</v>
      </c>
      <c r="V149" s="455">
        <v>0</v>
      </c>
      <c r="W149" s="455">
        <v>0</v>
      </c>
      <c r="X149" s="455">
        <v>0</v>
      </c>
      <c r="Y149" s="455">
        <v>0</v>
      </c>
      <c r="Z149" s="455">
        <v>0</v>
      </c>
      <c r="AA149" s="455">
        <v>0</v>
      </c>
      <c r="AB149" s="455">
        <v>0</v>
      </c>
      <c r="AC149" s="584">
        <f>SUM(C149:AB149)</f>
        <v>3.6900000000000004</v>
      </c>
      <c r="AD149" s="1033">
        <f>IF(ISERROR((C149/D149-1)*100),"n/a",(C149/D149-1)*100)</f>
        <v>7.8431372549019773</v>
      </c>
      <c r="AE149" s="1033">
        <f>IF(ISERROR((D149/E149-1)*100),"n/a",(D149/E149-1)*100)</f>
        <v>8.5106382978723527</v>
      </c>
      <c r="AF149" s="1033">
        <f>IF(ISERROR((E149/F149-1)*100),"n/a",(E149/F149-1)*100)</f>
        <v>9.302325581395344</v>
      </c>
      <c r="AG149" s="1033">
        <f>IF(ISERROR((F149/G149-1)*100),"n/a",(F149/G149-1)*100)</f>
        <v>10.256410256410241</v>
      </c>
      <c r="AH149" s="1033">
        <f>IF(ISERROR((G149/H149-1)*100),"n/a",(G149/H149-1)*100)</f>
        <v>11.428571428571432</v>
      </c>
      <c r="AI149" s="1033">
        <f>IF(ISERROR((H149/I149-1)*100),"n/a",(H149/I149-1)*100)</f>
        <v>12.903225806451623</v>
      </c>
      <c r="AJ149" s="1033">
        <f>IF(ISERROR((I149/J149-1)*100),"n/a",(I149/J149-1)*100)</f>
        <v>14.814814814814813</v>
      </c>
      <c r="AK149" s="1033">
        <f>IF(ISERROR((J149/K149-1)*100),"n/a",(J149/K149-1)*100)</f>
        <v>12.500000000000021</v>
      </c>
      <c r="AL149" s="1033">
        <f>IF(ISERROR((K149/L149-1)*100),"n/a",(K149/L149-1)*100)</f>
        <v>118.18181818181816</v>
      </c>
      <c r="AM149" s="1033">
        <f>IF(ISERROR((L149/N149-1)*100),"n/a",(L149/N149-1)*100)</f>
        <v>83.333333333333343</v>
      </c>
      <c r="AN149" s="1033" t="str">
        <f>IF(ISERROR((N149/O149-1)*100),"n/a",(N149/O149-1)*100)</f>
        <v>n/a</v>
      </c>
      <c r="AO149" s="1033" t="str">
        <f>IF(ISERROR((O149/Q149-1)*100),"n/a",(O149/Q149-1)*100)</f>
        <v>n/a</v>
      </c>
      <c r="AP149" s="1033" t="str">
        <f>IF(ISERROR((Q149/R149-1)*100),"n/a",(Q149/R149-1)*100)</f>
        <v>n/a</v>
      </c>
      <c r="AQ149" s="1033" t="str">
        <f>IF(ISERROR((R149/S149-1)*100),"n/a",(R149/S149-1)*100)</f>
        <v>n/a</v>
      </c>
      <c r="AR149" s="1033" t="str">
        <f>IF(ISERROR((S149/T149-1)*100),"n/a",(S149/T149-1)*100)</f>
        <v>n/a</v>
      </c>
      <c r="AS149" s="1033" t="str">
        <f>IF(ISERROR((T149/U149-1)*100),"n/a",(T149/U149-1)*100)</f>
        <v>n/a</v>
      </c>
      <c r="AT149" s="1033" t="str">
        <f>IF(ISERROR((U149/V149-1)*100),"n/a",(U149/V149-1)*100)</f>
        <v>n/a</v>
      </c>
      <c r="AU149" s="1033" t="str">
        <f>IF(ISERROR((V149/W149-1)*100),"n/a",(V149/W149-1)*100)</f>
        <v>n/a</v>
      </c>
      <c r="AV149" s="1033" t="str">
        <f>IF(ISERROR((W149/X149-1)*100),"n/a",(W149/X149-1)*100)</f>
        <v>n/a</v>
      </c>
      <c r="AW149" s="1033" t="str">
        <f>IF(ISERROR((X149/Y149-1)*100),"n/a",(X149/Y149-1)*100)</f>
        <v>n/a</v>
      </c>
      <c r="AX149" s="1033" t="str">
        <f>IF(ISERROR((Y149/Z149-1)*100),"n/a",(Y149/Z149-1)*100)</f>
        <v>n/a</v>
      </c>
      <c r="AY149" s="1033" t="str">
        <f>IF(ISERROR((Z149/AA149-1)*100),"n/a",(Z149/AA149-1)*100)</f>
        <v>n/a</v>
      </c>
      <c r="AZ149" s="1033" t="str">
        <f>IF(ISERROR((AA149/AB149-1)*100),"n/a",(AA149/AB149-1)*100)</f>
        <v>n/a</v>
      </c>
      <c r="BA149" s="1033">
        <f>AVERAGE(AD149:AZ149)</f>
        <v>28.907427495556931</v>
      </c>
      <c r="BB149" s="1033">
        <f>STDEV(AD149:AZ149)</f>
        <v>38.806500238734323</v>
      </c>
    </row>
    <row r="150" spans="1:54" ht="11.25" customHeight="1" x14ac:dyDescent="0.2">
      <c r="A150" s="461" t="s">
        <v>1051</v>
      </c>
      <c r="B150" s="817" t="s">
        <v>1052</v>
      </c>
      <c r="C150" s="581">
        <v>2.2000000000000002</v>
      </c>
      <c r="D150" s="581">
        <v>1.8</v>
      </c>
      <c r="E150" s="581">
        <v>1.56</v>
      </c>
      <c r="F150" s="581">
        <v>1.44</v>
      </c>
      <c r="G150" s="460">
        <v>1.26</v>
      </c>
      <c r="H150" s="478">
        <v>1.1200000000000001</v>
      </c>
      <c r="I150" s="581">
        <v>1.04</v>
      </c>
      <c r="J150" s="581">
        <v>1</v>
      </c>
      <c r="K150" s="581">
        <v>0.86</v>
      </c>
      <c r="L150" s="581">
        <v>0.8</v>
      </c>
      <c r="M150" s="884"/>
      <c r="N150" s="581">
        <v>0.72</v>
      </c>
      <c r="O150" s="459">
        <v>0.6</v>
      </c>
      <c r="P150" s="884"/>
      <c r="Q150" s="586">
        <v>0.4</v>
      </c>
      <c r="R150" s="583">
        <v>0.2</v>
      </c>
      <c r="S150" s="583">
        <v>0.76</v>
      </c>
      <c r="T150" s="587">
        <v>0.8</v>
      </c>
      <c r="U150" s="587">
        <v>0.48</v>
      </c>
      <c r="V150" s="587">
        <v>0.44</v>
      </c>
      <c r="W150" s="587">
        <v>0.2</v>
      </c>
      <c r="X150" s="583">
        <v>0</v>
      </c>
      <c r="Y150" s="583">
        <v>0</v>
      </c>
      <c r="Z150" s="583">
        <v>0</v>
      </c>
      <c r="AA150" s="583">
        <v>0</v>
      </c>
      <c r="AB150" s="583">
        <v>0</v>
      </c>
      <c r="AC150" s="584">
        <f>SUM(C150:AB150)</f>
        <v>17.68</v>
      </c>
      <c r="AD150" s="1033">
        <f>IF(ISERROR((C150/D150-1)*100),"n/a",(C150/D150-1)*100)</f>
        <v>22.222222222222232</v>
      </c>
      <c r="AE150" s="1033">
        <f>IF(ISERROR((D150/E150-1)*100),"n/a",(D150/E150-1)*100)</f>
        <v>15.384615384615374</v>
      </c>
      <c r="AF150" s="1033">
        <f>IF(ISERROR((E150/F150-1)*100),"n/a",(E150/F150-1)*100)</f>
        <v>8.3333333333333481</v>
      </c>
      <c r="AG150" s="1033">
        <f>IF(ISERROR((F150/G150-1)*100),"n/a",(F150/G150-1)*100)</f>
        <v>14.285714285714279</v>
      </c>
      <c r="AH150" s="1033">
        <f>IF(ISERROR((G150/H150-1)*100),"n/a",(G150/H150-1)*100)</f>
        <v>12.5</v>
      </c>
      <c r="AI150" s="1033">
        <f>IF(ISERROR((H150/I150-1)*100),"n/a",(H150/I150-1)*100)</f>
        <v>7.6923076923077094</v>
      </c>
      <c r="AJ150" s="1033">
        <f>IF(ISERROR((I150/J150-1)*100),"n/a",(I150/J150-1)*100)</f>
        <v>4.0000000000000036</v>
      </c>
      <c r="AK150" s="1033">
        <f>IF(ISERROR((J150/K150-1)*100),"n/a",(J150/K150-1)*100)</f>
        <v>16.279069767441868</v>
      </c>
      <c r="AL150" s="1033">
        <f>IF(ISERROR((K150/L150-1)*100),"n/a",(K150/L150-1)*100)</f>
        <v>7.4999999999999956</v>
      </c>
      <c r="AM150" s="1033">
        <f>IF(ISERROR((L150/N150-1)*100),"n/a",(L150/N150-1)*100)</f>
        <v>11.111111111111116</v>
      </c>
      <c r="AN150" s="1033">
        <f>IF(ISERROR((N150/O150-1)*100),"n/a",(N150/O150-1)*100)</f>
        <v>19.999999999999996</v>
      </c>
      <c r="AO150" s="1033">
        <f>IF(ISERROR((O150/Q150-1)*100),"n/a",(O150/Q150-1)*100)</f>
        <v>49.999999999999979</v>
      </c>
      <c r="AP150" s="1033">
        <f>IF(ISERROR((Q150/R150-1)*100),"n/a",(Q150/R150-1)*100)</f>
        <v>100</v>
      </c>
      <c r="AQ150" s="1033">
        <f>IF(ISERROR((R150/S150-1)*100),"n/a",(R150/S150-1)*100)</f>
        <v>-73.684210526315795</v>
      </c>
      <c r="AR150" s="1033">
        <f>IF(ISERROR((S150/T150-1)*100),"n/a",(S150/T150-1)*100)</f>
        <v>-5.0000000000000044</v>
      </c>
      <c r="AS150" s="1033">
        <f>IF(ISERROR((T150/U150-1)*100),"n/a",(T150/U150-1)*100)</f>
        <v>66.666666666666671</v>
      </c>
      <c r="AT150" s="1033">
        <f>IF(ISERROR((U150/V150-1)*100),"n/a",(U150/V150-1)*100)</f>
        <v>9.0909090909090828</v>
      </c>
      <c r="AU150" s="1033">
        <f>IF(ISERROR((V150/W150-1)*100),"n/a",(V150/W150-1)*100)</f>
        <v>119.99999999999997</v>
      </c>
      <c r="AV150" s="1033" t="str">
        <f>IF(ISERROR((W150/X150-1)*100),"n/a",(W150/X150-1)*100)</f>
        <v>n/a</v>
      </c>
      <c r="AW150" s="1033" t="str">
        <f>IF(ISERROR((X150/Y150-1)*100),"n/a",(X150/Y150-1)*100)</f>
        <v>n/a</v>
      </c>
      <c r="AX150" s="1033" t="str">
        <f>IF(ISERROR((Y150/Z150-1)*100),"n/a",(Y150/Z150-1)*100)</f>
        <v>n/a</v>
      </c>
      <c r="AY150" s="1033" t="str">
        <f>IF(ISERROR((Z150/AA150-1)*100),"n/a",(Z150/AA150-1)*100)</f>
        <v>n/a</v>
      </c>
      <c r="AZ150" s="1033" t="str">
        <f>IF(ISERROR((AA150/AB150-1)*100),"n/a",(AA150/AB150-1)*100)</f>
        <v>n/a</v>
      </c>
      <c r="BA150" s="1033">
        <f>AVERAGE(AD150:AZ150)</f>
        <v>22.576763279333655</v>
      </c>
      <c r="BB150" s="1033">
        <f>STDEV(AD150:AZ150)</f>
        <v>41.858897261215226</v>
      </c>
    </row>
    <row r="151" spans="1:54" ht="11.25" customHeight="1" x14ac:dyDescent="0.2">
      <c r="A151" s="540" t="s">
        <v>4572</v>
      </c>
      <c r="B151" s="817" t="s">
        <v>4565</v>
      </c>
      <c r="C151" s="581">
        <v>1.01</v>
      </c>
      <c r="D151" s="581">
        <v>0.94</v>
      </c>
      <c r="E151" s="581">
        <v>0.82000000000000006</v>
      </c>
      <c r="F151" s="581">
        <v>0.8</v>
      </c>
      <c r="G151" s="460">
        <v>0.71142857142857141</v>
      </c>
      <c r="H151" s="584">
        <v>0.63990929705215427</v>
      </c>
      <c r="I151" s="581">
        <v>0.6167800453514739</v>
      </c>
      <c r="J151" s="581">
        <v>0.59863945578231292</v>
      </c>
      <c r="K151" s="581">
        <v>0.53514739229024944</v>
      </c>
      <c r="L151" s="581">
        <v>0.48979591836734693</v>
      </c>
      <c r="M151" s="460"/>
      <c r="N151" s="581">
        <v>0.45351473922902497</v>
      </c>
      <c r="O151" s="501">
        <v>0.43537414965986393</v>
      </c>
      <c r="P151" s="483"/>
      <c r="Q151" s="501">
        <v>0.43537414965986393</v>
      </c>
      <c r="R151" s="539">
        <v>0.43537414965986393</v>
      </c>
      <c r="S151" s="583">
        <v>0.6167800453514739</v>
      </c>
      <c r="T151" s="583">
        <v>0.6167800453514739</v>
      </c>
      <c r="U151" s="587">
        <v>0.6167800453514739</v>
      </c>
      <c r="V151" s="587">
        <v>0.60943742576395632</v>
      </c>
      <c r="W151" s="499">
        <v>0.58740956700140368</v>
      </c>
      <c r="X151" s="587">
        <v>0.58740956700140368</v>
      </c>
      <c r="Y151" s="587">
        <v>0.58041659596567263</v>
      </c>
      <c r="Z151" s="499">
        <v>0.56061297210818239</v>
      </c>
      <c r="AA151" s="583">
        <v>0.58764462485134406</v>
      </c>
      <c r="AB151" s="587">
        <v>0.65032671816882082</v>
      </c>
      <c r="AC151" s="584">
        <f>SUM(C151:AB151)</f>
        <v>14.934935475395932</v>
      </c>
      <c r="AD151" s="1033">
        <f>IF(ISERROR((C151/D151-1)*100),"n/a",(C151/D151-1)*100)</f>
        <v>7.4468085106383031</v>
      </c>
      <c r="AE151" s="1033">
        <f>IF(ISERROR((D151/E151-1)*100),"n/a",(D151/E151-1)*100)</f>
        <v>14.634146341463406</v>
      </c>
      <c r="AF151" s="1033">
        <f>IF(ISERROR((E151/F151-1)*100),"n/a",(E151/F151-1)*100)</f>
        <v>2.4999999999999911</v>
      </c>
      <c r="AG151" s="1033">
        <f>IF(ISERROR((F151/G151-1)*100),"n/a",(F151/G151-1)*100)</f>
        <v>12.449799196787147</v>
      </c>
      <c r="AH151" s="1033">
        <f>IF(ISERROR((G151/H151-1)*100),"n/a",(G151/H151-1)*100)</f>
        <v>11.176470588235276</v>
      </c>
      <c r="AI151" s="1033">
        <f>IF(ISERROR((H151/I151-1)*100),"n/a",(H151/I151-1)*100)</f>
        <v>3.7500000000000089</v>
      </c>
      <c r="AJ151" s="1033">
        <f>IF(ISERROR((I151/J151-1)*100),"n/a",(I151/J151-1)*100)</f>
        <v>3.0303030303030276</v>
      </c>
      <c r="AK151" s="1033">
        <f>IF(ISERROR((J151/K151-1)*100),"n/a",(J151/K151-1)*100)</f>
        <v>11.864406779661007</v>
      </c>
      <c r="AL151" s="1033">
        <f>IF(ISERROR((K151/L151-1)*100),"n/a",(K151/L151-1)*100)</f>
        <v>9.259259259259256</v>
      </c>
      <c r="AM151" s="1033">
        <f>IF(ISERROR((L151/N151-1)*100),"n/a",(L151/N151-1)*100)</f>
        <v>7.9999999999999849</v>
      </c>
      <c r="AN151" s="1033">
        <f>IF(ISERROR((N151/O151-1)*100),"n/a",(N151/O151-1)*100)</f>
        <v>4.1666666666666741</v>
      </c>
      <c r="AO151" s="1033">
        <f>IF(ISERROR((O151/Q151-1)*100),"n/a",(O151/Q151-1)*100)</f>
        <v>0</v>
      </c>
      <c r="AP151" s="1033">
        <f>IF(ISERROR((Q151/R151-1)*100),"n/a",(Q151/R151-1)*100)</f>
        <v>0</v>
      </c>
      <c r="AQ151" s="1033">
        <f>IF(ISERROR((R151/S151-1)*100),"n/a",(R151/S151-1)*100)</f>
        <v>-29.411764705882348</v>
      </c>
      <c r="AR151" s="1033">
        <f>IF(ISERROR((S151/T151-1)*100),"n/a",(S151/T151-1)*100)</f>
        <v>0</v>
      </c>
      <c r="AS151" s="1033">
        <f>IF(ISERROR((T151/U151-1)*100),"n/a",(T151/U151-1)*100)</f>
        <v>0</v>
      </c>
      <c r="AT151" s="1033">
        <f>IF(ISERROR((U151/V151-1)*100),"n/a",(U151/V151-1)*100)</f>
        <v>1.2048192771084487</v>
      </c>
      <c r="AU151" s="1033">
        <f>IF(ISERROR((V151/W151-1)*100),"n/a",(V151/W151-1)*100)</f>
        <v>3.7500000000000089</v>
      </c>
      <c r="AV151" s="1033">
        <f>IF(ISERROR((W151/X151-1)*100),"n/a",(W151/X151-1)*100)</f>
        <v>0</v>
      </c>
      <c r="AW151" s="1033">
        <f>IF(ISERROR((X151/Y151-1)*100),"n/a",(X151/Y151-1)*100)</f>
        <v>1.2048192771084487</v>
      </c>
      <c r="AX151" s="1033">
        <f>IF(ISERROR((Y151/Z151-1)*100),"n/a",(Y151/Z151-1)*100)</f>
        <v>3.5324947589098432</v>
      </c>
      <c r="AY151" s="1033">
        <f>IF(ISERROR((Z151/AA151-1)*100),"n/a",(Z151/AA151-1)*100)</f>
        <v>-4.5999999999999712</v>
      </c>
      <c r="AZ151" s="1033">
        <f>IF(ISERROR((AA151/AB151-1)*100),"n/a",(AA151/AB151-1)*100)</f>
        <v>-9.6385542168674796</v>
      </c>
      <c r="BA151" s="1033">
        <f>AVERAGE(AD151:AZ151)</f>
        <v>2.3617249897126538</v>
      </c>
      <c r="BB151" s="1033">
        <f>STDEV(AD151:AZ151)</f>
        <v>8.9624171460710311</v>
      </c>
    </row>
    <row r="152" spans="1:54" ht="11.25" customHeight="1" x14ac:dyDescent="0.2">
      <c r="A152" s="997" t="s">
        <v>2052</v>
      </c>
      <c r="B152" s="468" t="s">
        <v>2053</v>
      </c>
      <c r="C152" s="581">
        <v>1.89</v>
      </c>
      <c r="D152" s="581">
        <v>1.75</v>
      </c>
      <c r="E152" s="581">
        <v>1.69</v>
      </c>
      <c r="F152" s="581">
        <v>1.335</v>
      </c>
      <c r="G152" s="460">
        <v>1.1599999999999999</v>
      </c>
      <c r="H152" s="460">
        <v>1.06</v>
      </c>
      <c r="I152" s="496">
        <v>1</v>
      </c>
      <c r="J152" s="474">
        <v>2.94</v>
      </c>
      <c r="K152" s="474">
        <v>2.84</v>
      </c>
      <c r="L152" s="474">
        <v>2.7</v>
      </c>
      <c r="M152" s="481"/>
      <c r="N152" s="496">
        <v>2.64</v>
      </c>
      <c r="O152" s="470">
        <v>2.64</v>
      </c>
      <c r="P152" s="481"/>
      <c r="Q152" s="470">
        <v>2.1500000000000004</v>
      </c>
      <c r="R152" s="1070">
        <v>1.91</v>
      </c>
      <c r="S152" s="476">
        <v>1.88</v>
      </c>
      <c r="T152" s="476">
        <v>1.64</v>
      </c>
      <c r="U152" s="476">
        <v>1.44</v>
      </c>
      <c r="V152" s="476">
        <v>1.18</v>
      </c>
      <c r="W152" s="476">
        <v>0.89499999999999991</v>
      </c>
      <c r="X152" s="476">
        <v>0.81499999999999995</v>
      </c>
      <c r="Y152" s="476">
        <v>0.74</v>
      </c>
      <c r="Z152" s="476">
        <v>0.70000000000000007</v>
      </c>
      <c r="AA152" s="477">
        <v>0.68</v>
      </c>
      <c r="AB152" s="497">
        <v>0.68</v>
      </c>
      <c r="AC152" s="584">
        <f>SUM(C152:AB152)</f>
        <v>38.355000000000004</v>
      </c>
      <c r="AD152" s="1033">
        <f>IF(ISERROR((C152/D152-1)*100),"n/a",(C152/D152-1)*100)</f>
        <v>7.9999999999999849</v>
      </c>
      <c r="AE152" s="1033">
        <f>IF(ISERROR((D152/E152-1)*100),"n/a",(D152/E152-1)*100)</f>
        <v>3.5502958579881616</v>
      </c>
      <c r="AF152" s="1033">
        <f>IF(ISERROR((E152/F152-1)*100),"n/a",(E152/F152-1)*100)</f>
        <v>26.591760299625467</v>
      </c>
      <c r="AG152" s="1033">
        <f>IF(ISERROR((F152/G152-1)*100),"n/a",(F152/G152-1)*100)</f>
        <v>15.086206896551735</v>
      </c>
      <c r="AH152" s="1033">
        <f>IF(ISERROR((G152/H152-1)*100),"n/a",(G152/H152-1)*100)</f>
        <v>9.4339622641509422</v>
      </c>
      <c r="AI152" s="1033">
        <f>IF(ISERROR((H152/I152-1)*100),"n/a",(H152/I152-1)*100)</f>
        <v>6.0000000000000053</v>
      </c>
      <c r="AJ152" s="1033">
        <f>IF(ISERROR((I152/J152-1)*100),"n/a",(I152/J152-1)*100)</f>
        <v>-65.986394557823132</v>
      </c>
      <c r="AK152" s="1033">
        <f>IF(ISERROR((J152/K152-1)*100),"n/a",(J152/K152-1)*100)</f>
        <v>3.5211267605633756</v>
      </c>
      <c r="AL152" s="1033">
        <f>IF(ISERROR((K152/L152-1)*100),"n/a",(K152/L152-1)*100)</f>
        <v>5.1851851851851816</v>
      </c>
      <c r="AM152" s="1033">
        <f>IF(ISERROR((L152/N152-1)*100),"n/a",(L152/N152-1)*100)</f>
        <v>2.2727272727272707</v>
      </c>
      <c r="AN152" s="1033">
        <f>IF(ISERROR((N152/O152-1)*100),"n/a",(N152/O152-1)*100)</f>
        <v>0</v>
      </c>
      <c r="AO152" s="1033">
        <f>IF(ISERROR((O152/Q152-1)*100),"n/a",(O152/Q152-1)*100)</f>
        <v>22.790697674418592</v>
      </c>
      <c r="AP152" s="1033">
        <f>IF(ISERROR((Q152/R152-1)*100),"n/a",(Q152/R152-1)*100)</f>
        <v>12.565445026178024</v>
      </c>
      <c r="AQ152" s="1033">
        <f>IF(ISERROR((R152/S152-1)*100),"n/a",(R152/S152-1)*100)</f>
        <v>1.5957446808510634</v>
      </c>
      <c r="AR152" s="1033">
        <f>IF(ISERROR((S152/T152-1)*100),"n/a",(S152/T152-1)*100)</f>
        <v>14.634146341463406</v>
      </c>
      <c r="AS152" s="1033">
        <f>IF(ISERROR((T152/U152-1)*100),"n/a",(T152/U152-1)*100)</f>
        <v>13.888888888888884</v>
      </c>
      <c r="AT152" s="1033">
        <f>IF(ISERROR((U152/V152-1)*100),"n/a",(U152/V152-1)*100)</f>
        <v>22.033898305084755</v>
      </c>
      <c r="AU152" s="1033">
        <f>IF(ISERROR((V152/W152-1)*100),"n/a",(V152/W152-1)*100)</f>
        <v>31.84357541899443</v>
      </c>
      <c r="AV152" s="1033">
        <f>IF(ISERROR((W152/X152-1)*100),"n/a",(W152/X152-1)*100)</f>
        <v>9.8159509202453865</v>
      </c>
      <c r="AW152" s="1033">
        <f>IF(ISERROR((X152/Y152-1)*100),"n/a",(X152/Y152-1)*100)</f>
        <v>10.135135135135132</v>
      </c>
      <c r="AX152" s="1033">
        <f>IF(ISERROR((Y152/Z152-1)*100),"n/a",(Y152/Z152-1)*100)</f>
        <v>5.714285714285694</v>
      </c>
      <c r="AY152" s="1033">
        <f>IF(ISERROR((Z152/AA152-1)*100),"n/a",(Z152/AA152-1)*100)</f>
        <v>2.941176470588247</v>
      </c>
      <c r="AZ152" s="1033">
        <f>IF(ISERROR((AA152/AB152-1)*100),"n/a",(AA152/AB152-1)*100)</f>
        <v>0</v>
      </c>
      <c r="BA152" s="1033">
        <f>AVERAGE(AD152:AZ152)</f>
        <v>7.0266875893522869</v>
      </c>
      <c r="BB152" s="1033">
        <f>STDEV(AD152:AZ152)</f>
        <v>18.123514910956299</v>
      </c>
    </row>
    <row r="153" spans="1:54" ht="11.25" customHeight="1" x14ac:dyDescent="0.2">
      <c r="A153" s="818" t="s">
        <v>516</v>
      </c>
      <c r="B153" s="817" t="s">
        <v>517</v>
      </c>
      <c r="C153" s="581">
        <v>3.49</v>
      </c>
      <c r="D153" s="581">
        <v>3.07</v>
      </c>
      <c r="E153" s="581">
        <v>2.75</v>
      </c>
      <c r="F153" s="581">
        <v>2.52</v>
      </c>
      <c r="G153" s="460">
        <v>2.21</v>
      </c>
      <c r="H153" s="460">
        <v>1.95</v>
      </c>
      <c r="I153" s="581">
        <v>1.75</v>
      </c>
      <c r="J153" s="581">
        <v>1.5549999999999999</v>
      </c>
      <c r="K153" s="581">
        <v>1.375</v>
      </c>
      <c r="L153" s="581">
        <v>1.2050000000000001</v>
      </c>
      <c r="M153" s="884"/>
      <c r="N153" s="581">
        <v>1.0649999999999999</v>
      </c>
      <c r="O153" s="459">
        <v>0.92500000000000004</v>
      </c>
      <c r="P153" s="884"/>
      <c r="Q153" s="586">
        <v>0.79500000000000004</v>
      </c>
      <c r="R153" s="587">
        <v>0.7</v>
      </c>
      <c r="S153" s="587">
        <v>0.625</v>
      </c>
      <c r="T153" s="587">
        <v>0.56499999999999995</v>
      </c>
      <c r="U153" s="587">
        <v>0.505</v>
      </c>
      <c r="V153" s="587">
        <v>0.44500000000000001</v>
      </c>
      <c r="W153" s="587">
        <v>0.3</v>
      </c>
      <c r="X153" s="583">
        <v>0</v>
      </c>
      <c r="Y153" s="583">
        <v>0</v>
      </c>
      <c r="Z153" s="583">
        <v>0</v>
      </c>
      <c r="AA153" s="583">
        <v>0</v>
      </c>
      <c r="AB153" s="583">
        <v>0</v>
      </c>
      <c r="AC153" s="584">
        <f>SUM(C153:AB153)</f>
        <v>27.800000000000004</v>
      </c>
      <c r="AD153" s="1033">
        <f>IF(ISERROR((C153/D153-1)*100),"n/a",(C153/D153-1)*100)</f>
        <v>13.680781758957661</v>
      </c>
      <c r="AE153" s="1033">
        <f>IF(ISERROR((D153/E153-1)*100),"n/a",(D153/E153-1)*100)</f>
        <v>11.636363636363622</v>
      </c>
      <c r="AF153" s="1033">
        <f>IF(ISERROR((E153/F153-1)*100),"n/a",(E153/F153-1)*100)</f>
        <v>9.1269841269841159</v>
      </c>
      <c r="AG153" s="1033">
        <f>IF(ISERROR((F153/G153-1)*100),"n/a",(F153/G153-1)*100)</f>
        <v>14.027149321266963</v>
      </c>
      <c r="AH153" s="1033">
        <f>IF(ISERROR((G153/H153-1)*100),"n/a",(G153/H153-1)*100)</f>
        <v>13.33333333333333</v>
      </c>
      <c r="AI153" s="1033">
        <f>IF(ISERROR((H153/I153-1)*100),"n/a",(H153/I153-1)*100)</f>
        <v>11.428571428571432</v>
      </c>
      <c r="AJ153" s="1033">
        <f>IF(ISERROR((I153/J153-1)*100),"n/a",(I153/J153-1)*100)</f>
        <v>12.540192926045023</v>
      </c>
      <c r="AK153" s="1033">
        <f>IF(ISERROR((J153/K153-1)*100),"n/a",(J153/K153-1)*100)</f>
        <v>13.090909090909086</v>
      </c>
      <c r="AL153" s="1033">
        <f>IF(ISERROR((K153/L153-1)*100),"n/a",(K153/L153-1)*100)</f>
        <v>14.10788381742738</v>
      </c>
      <c r="AM153" s="1033">
        <f>IF(ISERROR((L153/N153-1)*100),"n/a",(L153/N153-1)*100)</f>
        <v>13.145539906103298</v>
      </c>
      <c r="AN153" s="1033">
        <f>IF(ISERROR((N153/O153-1)*100),"n/a",(N153/O153-1)*100)</f>
        <v>15.135135135135114</v>
      </c>
      <c r="AO153" s="1033">
        <f>IF(ISERROR((O153/Q153-1)*100),"n/a",(O153/Q153-1)*100)</f>
        <v>16.35220125786163</v>
      </c>
      <c r="AP153" s="1033">
        <f>IF(ISERROR((Q153/R153-1)*100),"n/a",(Q153/R153-1)*100)</f>
        <v>13.571428571428591</v>
      </c>
      <c r="AQ153" s="1033">
        <f>IF(ISERROR((R153/S153-1)*100),"n/a",(R153/S153-1)*100)</f>
        <v>11.999999999999989</v>
      </c>
      <c r="AR153" s="1033">
        <f>IF(ISERROR((S153/T153-1)*100),"n/a",(S153/T153-1)*100)</f>
        <v>10.619469026548689</v>
      </c>
      <c r="AS153" s="1033">
        <f>IF(ISERROR((T153/U153-1)*100),"n/a",(T153/U153-1)*100)</f>
        <v>11.88118811881187</v>
      </c>
      <c r="AT153" s="1033">
        <f>IF(ISERROR((U153/V153-1)*100),"n/a",(U153/V153-1)*100)</f>
        <v>13.483146067415719</v>
      </c>
      <c r="AU153" s="1033">
        <f>IF(ISERROR((V153/W153-1)*100),"n/a",(V153/W153-1)*100)</f>
        <v>48.333333333333343</v>
      </c>
      <c r="AV153" s="1033" t="str">
        <f>IF(ISERROR((W153/X153-1)*100),"n/a",(W153/X153-1)*100)</f>
        <v>n/a</v>
      </c>
      <c r="AW153" s="1033" t="str">
        <f>IF(ISERROR((X153/Y153-1)*100),"n/a",(X153/Y153-1)*100)</f>
        <v>n/a</v>
      </c>
      <c r="AX153" s="1033" t="str">
        <f>IF(ISERROR((Y153/Z153-1)*100),"n/a",(Y153/Z153-1)*100)</f>
        <v>n/a</v>
      </c>
      <c r="AY153" s="1033" t="str">
        <f>IF(ISERROR((Z153/AA153-1)*100),"n/a",(Z153/AA153-1)*100)</f>
        <v>n/a</v>
      </c>
      <c r="AZ153" s="1033" t="str">
        <f>IF(ISERROR((AA153/AB153-1)*100),"n/a",(AA153/AB153-1)*100)</f>
        <v>n/a</v>
      </c>
      <c r="BA153" s="1033">
        <f>AVERAGE(AD153:AZ153)</f>
        <v>14.860756158694269</v>
      </c>
      <c r="BB153" s="1033">
        <f>STDEV(AD153:AZ153)</f>
        <v>8.5158078455803103</v>
      </c>
    </row>
    <row r="154" spans="1:54" ht="11.25" customHeight="1" x14ac:dyDescent="0.2">
      <c r="A154" s="461" t="s">
        <v>1016</v>
      </c>
      <c r="B154" s="817" t="s">
        <v>1017</v>
      </c>
      <c r="C154" s="581">
        <v>1.04</v>
      </c>
      <c r="D154" s="581">
        <v>0.96</v>
      </c>
      <c r="E154" s="581">
        <v>0.92</v>
      </c>
      <c r="F154" s="581">
        <v>0.9</v>
      </c>
      <c r="G154" s="460">
        <v>0.82</v>
      </c>
      <c r="H154" s="460">
        <v>0.70000000000000007</v>
      </c>
      <c r="I154" s="581">
        <v>0.6</v>
      </c>
      <c r="J154" s="581">
        <v>0.5</v>
      </c>
      <c r="K154" s="581">
        <v>0.36</v>
      </c>
      <c r="L154" s="581">
        <v>0.16</v>
      </c>
      <c r="M154" s="884"/>
      <c r="N154" s="463">
        <v>0</v>
      </c>
      <c r="O154" s="585">
        <v>0</v>
      </c>
      <c r="P154" s="884"/>
      <c r="Q154" s="464">
        <v>0</v>
      </c>
      <c r="R154" s="583">
        <v>0</v>
      </c>
      <c r="S154" s="583">
        <v>0.7</v>
      </c>
      <c r="T154" s="587">
        <v>0.98</v>
      </c>
      <c r="U154" s="587">
        <v>0.88</v>
      </c>
      <c r="V154" s="587">
        <v>0.73</v>
      </c>
      <c r="W154" s="583">
        <v>0.64</v>
      </c>
      <c r="X154" s="587">
        <v>0.64</v>
      </c>
      <c r="Y154" s="587">
        <v>0.4</v>
      </c>
      <c r="Z154" s="587">
        <v>0.33500000000000002</v>
      </c>
      <c r="AA154" s="587">
        <v>0.30499999999999999</v>
      </c>
      <c r="AB154" s="587">
        <v>0.27500000000000002</v>
      </c>
      <c r="AC154" s="584">
        <f>SUM(C154:AB154)</f>
        <v>12.845000000000004</v>
      </c>
      <c r="AD154" s="1033">
        <f>IF(ISERROR((C154/D154-1)*100),"n/a",(C154/D154-1)*100)</f>
        <v>8.3333333333333481</v>
      </c>
      <c r="AE154" s="1033">
        <f>IF(ISERROR((D154/E154-1)*100),"n/a",(D154/E154-1)*100)</f>
        <v>4.3478260869565188</v>
      </c>
      <c r="AF154" s="1033">
        <f>IF(ISERROR((E154/F154-1)*100),"n/a",(E154/F154-1)*100)</f>
        <v>2.2222222222222143</v>
      </c>
      <c r="AG154" s="1033">
        <f>IF(ISERROR((F154/G154-1)*100),"n/a",(F154/G154-1)*100)</f>
        <v>9.7560975609756184</v>
      </c>
      <c r="AH154" s="1033">
        <f>IF(ISERROR((G154/H154-1)*100),"n/a",(G154/H154-1)*100)</f>
        <v>17.142857142857125</v>
      </c>
      <c r="AI154" s="1033">
        <f>IF(ISERROR((H154/I154-1)*100),"n/a",(H154/I154-1)*100)</f>
        <v>16.666666666666675</v>
      </c>
      <c r="AJ154" s="1033">
        <f>IF(ISERROR((I154/J154-1)*100),"n/a",(I154/J154-1)*100)</f>
        <v>19.999999999999996</v>
      </c>
      <c r="AK154" s="1033">
        <f>IF(ISERROR((J154/K154-1)*100),"n/a",(J154/K154-1)*100)</f>
        <v>38.888888888888886</v>
      </c>
      <c r="AL154" s="1033">
        <f>IF(ISERROR((K154/L154-1)*100),"n/a",(K154/L154-1)*100)</f>
        <v>125</v>
      </c>
      <c r="AM154" s="1033" t="str">
        <f>IF(ISERROR((L154/N154-1)*100),"n/a",(L154/N154-1)*100)</f>
        <v>n/a</v>
      </c>
      <c r="AN154" s="1033" t="str">
        <f>IF(ISERROR((N154/O154-1)*100),"n/a",(N154/O154-1)*100)</f>
        <v>n/a</v>
      </c>
      <c r="AO154" s="1033" t="str">
        <f>IF(ISERROR((O154/Q154-1)*100),"n/a",(O154/Q154-1)*100)</f>
        <v>n/a</v>
      </c>
      <c r="AP154" s="1033" t="str">
        <f>IF(ISERROR((Q154/R154-1)*100),"n/a",(Q154/R154-1)*100)</f>
        <v>n/a</v>
      </c>
      <c r="AQ154" s="1033">
        <f>IF(ISERROR((R154/S154-1)*100),"n/a",(R154/S154-1)*100)</f>
        <v>-100</v>
      </c>
      <c r="AR154" s="1033">
        <f>IF(ISERROR((S154/T154-1)*100),"n/a",(S154/T154-1)*100)</f>
        <v>-28.571428571428569</v>
      </c>
      <c r="AS154" s="1033">
        <f>IF(ISERROR((T154/U154-1)*100),"n/a",(T154/U154-1)*100)</f>
        <v>11.363636363636353</v>
      </c>
      <c r="AT154" s="1033">
        <f>IF(ISERROR((U154/V154-1)*100),"n/a",(U154/V154-1)*100)</f>
        <v>20.547945205479444</v>
      </c>
      <c r="AU154" s="1033">
        <f>IF(ISERROR((V154/W154-1)*100),"n/a",(V154/W154-1)*100)</f>
        <v>14.0625</v>
      </c>
      <c r="AV154" s="1033">
        <f>IF(ISERROR((W154/X154-1)*100),"n/a",(W154/X154-1)*100)</f>
        <v>0</v>
      </c>
      <c r="AW154" s="1033">
        <f>IF(ISERROR((X154/Y154-1)*100),"n/a",(X154/Y154-1)*100)</f>
        <v>59.999999999999986</v>
      </c>
      <c r="AX154" s="1033">
        <f>IF(ISERROR((Y154/Z154-1)*100),"n/a",(Y154/Z154-1)*100)</f>
        <v>19.402985074626855</v>
      </c>
      <c r="AY154" s="1033">
        <f>IF(ISERROR((Z154/AA154-1)*100),"n/a",(Z154/AA154-1)*100)</f>
        <v>9.8360655737705027</v>
      </c>
      <c r="AZ154" s="1033">
        <f>IF(ISERROR((AA154/AB154-1)*100),"n/a",(AA154/AB154-1)*100)</f>
        <v>10.909090909090891</v>
      </c>
      <c r="BA154" s="1033">
        <f>AVERAGE(AD154:AZ154)</f>
        <v>13.679404550372414</v>
      </c>
      <c r="BB154" s="1033">
        <f>STDEV(AD154:AZ154)</f>
        <v>41.163451755460663</v>
      </c>
    </row>
    <row r="155" spans="1:54" ht="11.25" customHeight="1" x14ac:dyDescent="0.2">
      <c r="A155" s="444" t="s">
        <v>494</v>
      </c>
      <c r="B155" s="802" t="s">
        <v>495</v>
      </c>
      <c r="C155" s="581">
        <v>2.0299999999999998</v>
      </c>
      <c r="D155" s="581">
        <v>1.84</v>
      </c>
      <c r="E155" s="581">
        <v>1.69</v>
      </c>
      <c r="F155" s="581">
        <v>1.55</v>
      </c>
      <c r="G155" s="460">
        <v>1.39</v>
      </c>
      <c r="H155" s="460">
        <v>1.26</v>
      </c>
      <c r="I155" s="451">
        <v>1.1850000000000001</v>
      </c>
      <c r="J155" s="451">
        <v>1.115</v>
      </c>
      <c r="K155" s="451">
        <v>1.0533333333333332</v>
      </c>
      <c r="L155" s="451">
        <v>1.0133333333333334</v>
      </c>
      <c r="M155" s="946"/>
      <c r="N155" s="451">
        <v>0.94666666666666666</v>
      </c>
      <c r="O155" s="449">
        <v>0.9</v>
      </c>
      <c r="P155" s="946"/>
      <c r="Q155" s="454">
        <v>0.86</v>
      </c>
      <c r="R155" s="456">
        <v>0.82666666666666666</v>
      </c>
      <c r="S155" s="456">
        <v>0.8</v>
      </c>
      <c r="T155" s="456">
        <v>0.78</v>
      </c>
      <c r="U155" s="456">
        <v>0.76666666666666661</v>
      </c>
      <c r="V155" s="456">
        <v>0.7533333333333333</v>
      </c>
      <c r="W155" s="456">
        <v>0.74</v>
      </c>
      <c r="X155" s="455">
        <v>0.73333333333333339</v>
      </c>
      <c r="Y155" s="455">
        <v>0.73333333333333339</v>
      </c>
      <c r="Z155" s="456">
        <v>0.72666666666666668</v>
      </c>
      <c r="AA155" s="456">
        <v>0.70666666666666667</v>
      </c>
      <c r="AB155" s="456">
        <v>0.68</v>
      </c>
      <c r="AC155" s="584">
        <f>SUM(C155:AB155)</f>
        <v>25.080000000000005</v>
      </c>
      <c r="AD155" s="1033">
        <f>IF(ISERROR((C155/D155-1)*100),"n/a",(C155/D155-1)*100)</f>
        <v>10.326086956521729</v>
      </c>
      <c r="AE155" s="1033">
        <f>IF(ISERROR((D155/E155-1)*100),"n/a",(D155/E155-1)*100)</f>
        <v>8.875739644970416</v>
      </c>
      <c r="AF155" s="1033">
        <f>IF(ISERROR((E155/F155-1)*100),"n/a",(E155/F155-1)*100)</f>
        <v>9.0322580645161299</v>
      </c>
      <c r="AG155" s="1033">
        <f>IF(ISERROR((F155/G155-1)*100),"n/a",(F155/G155-1)*100)</f>
        <v>11.510791366906492</v>
      </c>
      <c r="AH155" s="1033">
        <f>IF(ISERROR((G155/H155-1)*100),"n/a",(G155/H155-1)*100)</f>
        <v>10.317460317460302</v>
      </c>
      <c r="AI155" s="1033">
        <f>IF(ISERROR((H155/I155-1)*100),"n/a",(H155/I155-1)*100)</f>
        <v>6.3291139240506222</v>
      </c>
      <c r="AJ155" s="1033">
        <f>IF(ISERROR((I155/J155-1)*100),"n/a",(I155/J155-1)*100)</f>
        <v>6.2780269058295923</v>
      </c>
      <c r="AK155" s="1033">
        <f>IF(ISERROR((J155/K155-1)*100),"n/a",(J155/K155-1)*100)</f>
        <v>5.8544303797468444</v>
      </c>
      <c r="AL155" s="1033">
        <f>IF(ISERROR((K155/L155-1)*100),"n/a",(K155/L155-1)*100)</f>
        <v>3.9473684210526105</v>
      </c>
      <c r="AM155" s="1033">
        <f>IF(ISERROR((L155/N155-1)*100),"n/a",(L155/N155-1)*100)</f>
        <v>7.0422535211267734</v>
      </c>
      <c r="AN155" s="1033">
        <f>IF(ISERROR((N155/O155-1)*100),"n/a",(N155/O155-1)*100)</f>
        <v>5.1851851851851816</v>
      </c>
      <c r="AO155" s="1033">
        <f>IF(ISERROR((O155/Q155-1)*100),"n/a",(O155/Q155-1)*100)</f>
        <v>4.6511627906976827</v>
      </c>
      <c r="AP155" s="1033">
        <f>IF(ISERROR((Q155/R155-1)*100),"n/a",(Q155/R155-1)*100)</f>
        <v>4.0322580645161255</v>
      </c>
      <c r="AQ155" s="1033">
        <f>IF(ISERROR((R155/S155-1)*100),"n/a",(R155/S155-1)*100)</f>
        <v>3.3333333333333215</v>
      </c>
      <c r="AR155" s="1033">
        <f>IF(ISERROR((S155/T155-1)*100),"n/a",(S155/T155-1)*100)</f>
        <v>2.5641025641025772</v>
      </c>
      <c r="AS155" s="1033">
        <f>IF(ISERROR((T155/U155-1)*100),"n/a",(T155/U155-1)*100)</f>
        <v>1.7391304347826209</v>
      </c>
      <c r="AT155" s="1033">
        <f>IF(ISERROR((U155/V155-1)*100),"n/a",(U155/V155-1)*100)</f>
        <v>1.7699115044247815</v>
      </c>
      <c r="AU155" s="1033">
        <f>IF(ISERROR((V155/W155-1)*100),"n/a",(V155/W155-1)*100)</f>
        <v>1.8018018018018056</v>
      </c>
      <c r="AV155" s="1033">
        <f>IF(ISERROR((W155/X155-1)*100),"n/a",(W155/X155-1)*100)</f>
        <v>0.90909090909090384</v>
      </c>
      <c r="AW155" s="1033">
        <f>IF(ISERROR((X155/Y155-1)*100),"n/a",(X155/Y155-1)*100)</f>
        <v>0</v>
      </c>
      <c r="AX155" s="1033">
        <f>IF(ISERROR((Y155/Z155-1)*100),"n/a",(Y155/Z155-1)*100)</f>
        <v>0.91743119266056716</v>
      </c>
      <c r="AY155" s="1033">
        <f>IF(ISERROR((Z155/AA155-1)*100),"n/a",(Z155/AA155-1)*100)</f>
        <v>2.8301886792452935</v>
      </c>
      <c r="AZ155" s="1033">
        <f>IF(ISERROR((AA155/AB155-1)*100),"n/a",(AA155/AB155-1)*100)</f>
        <v>3.9215686274509665</v>
      </c>
      <c r="BA155" s="1033">
        <f>AVERAGE(AD155:AZ155)</f>
        <v>4.920378025629276</v>
      </c>
      <c r="BB155" s="1033">
        <f>STDEV(AD155:AZ155)</f>
        <v>3.3367752253040082</v>
      </c>
    </row>
    <row r="156" spans="1:54" ht="11.25" customHeight="1" x14ac:dyDescent="0.2">
      <c r="A156" s="588" t="s">
        <v>173</v>
      </c>
      <c r="B156" s="468" t="s">
        <v>174</v>
      </c>
      <c r="C156" s="581">
        <v>0.57999999999999996</v>
      </c>
      <c r="D156" s="581">
        <v>0.53</v>
      </c>
      <c r="E156" s="581">
        <v>0.5</v>
      </c>
      <c r="F156" s="581">
        <v>0.48749999999999999</v>
      </c>
      <c r="G156" s="460">
        <v>0.45833333333333331</v>
      </c>
      <c r="H156" s="478">
        <v>0.42499999999999999</v>
      </c>
      <c r="I156" s="581">
        <v>0.40833333333333338</v>
      </c>
      <c r="J156" s="581">
        <v>0.38750000000000001</v>
      </c>
      <c r="K156" s="463">
        <v>0.375</v>
      </c>
      <c r="L156" s="581">
        <v>0.35416666666666669</v>
      </c>
      <c r="M156" s="884">
        <v>0</v>
      </c>
      <c r="N156" s="581">
        <v>0.3125</v>
      </c>
      <c r="O156" s="459">
        <v>0.27486111111111106</v>
      </c>
      <c r="P156" s="991">
        <v>0</v>
      </c>
      <c r="Q156" s="586">
        <v>0.24888888888888891</v>
      </c>
      <c r="R156" s="587">
        <v>0.24305555555555558</v>
      </c>
      <c r="S156" s="587">
        <v>0.23430555555555552</v>
      </c>
      <c r="T156" s="587">
        <v>0.20243055555555559</v>
      </c>
      <c r="U156" s="587">
        <v>0.18576388888888892</v>
      </c>
      <c r="V156" s="587">
        <v>0.17592592592592596</v>
      </c>
      <c r="W156" s="587">
        <v>0.16377314814814811</v>
      </c>
      <c r="X156" s="587">
        <v>0.13773148148148148</v>
      </c>
      <c r="Y156" s="587">
        <v>0.11805555555555558</v>
      </c>
      <c r="Z156" s="587">
        <v>0.10879629629629628</v>
      </c>
      <c r="AA156" s="587">
        <v>9.6643518518518531E-2</v>
      </c>
      <c r="AB156" s="587">
        <v>7.9861111111111119E-2</v>
      </c>
      <c r="AC156" s="584">
        <f>SUM(C156:AB156)</f>
        <v>7.0884259259259244</v>
      </c>
      <c r="AD156" s="1033">
        <f>IF(ISERROR((C156/D156-1)*100),"n/a",(C156/D156-1)*100)</f>
        <v>9.4339622641509422</v>
      </c>
      <c r="AE156" s="1033">
        <f>IF(ISERROR((D156/E156-1)*100),"n/a",(D156/E156-1)*100)</f>
        <v>6.0000000000000053</v>
      </c>
      <c r="AF156" s="1033">
        <f>IF(ISERROR((E156/F156-1)*100),"n/a",(E156/F156-1)*100)</f>
        <v>2.5641025641025772</v>
      </c>
      <c r="AG156" s="1033">
        <f>IF(ISERROR((F156/G156-1)*100),"n/a",(F156/G156-1)*100)</f>
        <v>6.3636363636363713</v>
      </c>
      <c r="AH156" s="1033">
        <f>IF(ISERROR((G156/H156-1)*100),"n/a",(G156/H156-1)*100)</f>
        <v>7.8431372549019551</v>
      </c>
      <c r="AI156" s="1033">
        <f>IF(ISERROR((H156/I156-1)*100),"n/a",(H156/I156-1)*100)</f>
        <v>4.0816326530612068</v>
      </c>
      <c r="AJ156" s="1033">
        <f>IF(ISERROR((I156/J156-1)*100),"n/a",(I156/J156-1)*100)</f>
        <v>5.3763440860215228</v>
      </c>
      <c r="AK156" s="1033">
        <f>IF(ISERROR((J156/K156-1)*100),"n/a",(J156/K156-1)*100)</f>
        <v>3.3333333333333437</v>
      </c>
      <c r="AL156" s="1033">
        <f>IF(ISERROR((K156/L156-1)*100),"n/a",(K156/L156-1)*100)</f>
        <v>5.8823529411764719</v>
      </c>
      <c r="AM156" s="1033">
        <f>IF(ISERROR((L156/N156-1)*100),"n/a",(L156/N156-1)*100)</f>
        <v>13.33333333333333</v>
      </c>
      <c r="AN156" s="1033">
        <f>IF(ISERROR((N156/O156-1)*100),"n/a",(N156/O156-1)*100)</f>
        <v>13.69378473976759</v>
      </c>
      <c r="AO156" s="1033">
        <f>IF(ISERROR((O156/Q156-1)*100),"n/a",(O156/Q156-1)*100)</f>
        <v>10.435267857142815</v>
      </c>
      <c r="AP156" s="1033">
        <f>IF(ISERROR((Q156/R156-1)*100),"n/a",(Q156/R156-1)*100)</f>
        <v>2.4000000000000021</v>
      </c>
      <c r="AQ156" s="1033">
        <f>IF(ISERROR((R156/S156-1)*100),"n/a",(R156/S156-1)*100)</f>
        <v>3.7344398340249274</v>
      </c>
      <c r="AR156" s="1033">
        <f>IF(ISERROR((S156/T156-1)*100),"n/a",(S156/T156-1)*100)</f>
        <v>15.746140651800999</v>
      </c>
      <c r="AS156" s="1033">
        <f>IF(ISERROR((T156/U156-1)*100),"n/a",(T156/U156-1)*100)</f>
        <v>8.9719626168224273</v>
      </c>
      <c r="AT156" s="1033">
        <f>IF(ISERROR((U156/V156-1)*100),"n/a",(U156/V156-1)*100)</f>
        <v>5.5921052631578982</v>
      </c>
      <c r="AU156" s="1033">
        <f>IF(ISERROR((V156/W156-1)*100),"n/a",(V156/W156-1)*100)</f>
        <v>7.4204946996466958</v>
      </c>
      <c r="AV156" s="1033">
        <f>IF(ISERROR((W156/X156-1)*100),"n/a",(W156/X156-1)*100)</f>
        <v>18.907563025210059</v>
      </c>
      <c r="AW156" s="1033">
        <f>IF(ISERROR((X156/Y156-1)*100),"n/a",(X156/Y156-1)*100)</f>
        <v>16.66666666666665</v>
      </c>
      <c r="AX156" s="1033">
        <f>IF(ISERROR((Y156/Z156-1)*100),"n/a",(Y156/Z156-1)*100)</f>
        <v>8.5106382978723758</v>
      </c>
      <c r="AY156" s="1033">
        <f>IF(ISERROR((Z156/AA156-1)*100),"n/a",(Z156/AA156-1)*100)</f>
        <v>12.574850299401174</v>
      </c>
      <c r="AZ156" s="1033">
        <f>IF(ISERROR((AA156/AB156-1)*100),"n/a",(AA156/AB156-1)*100)</f>
        <v>21.014492753623195</v>
      </c>
      <c r="BA156" s="1033">
        <f>AVERAGE(AD156:AZ156)</f>
        <v>9.1252278912545446</v>
      </c>
      <c r="BB156" s="1033">
        <f>STDEV(AD156:AZ156)</f>
        <v>5.3332965818523119</v>
      </c>
    </row>
    <row r="157" spans="1:54" ht="11.25" customHeight="1" x14ac:dyDescent="0.2">
      <c r="A157" s="461" t="s">
        <v>998</v>
      </c>
      <c r="B157" s="817" t="s">
        <v>999</v>
      </c>
      <c r="C157" s="581">
        <v>3.65</v>
      </c>
      <c r="D157" s="581">
        <v>3.32</v>
      </c>
      <c r="E157" s="581">
        <v>3.29</v>
      </c>
      <c r="F157" s="581">
        <v>3.17</v>
      </c>
      <c r="G157" s="460">
        <v>3.06</v>
      </c>
      <c r="H157" s="484">
        <v>3</v>
      </c>
      <c r="I157" s="581">
        <v>2.95</v>
      </c>
      <c r="J157" s="581">
        <v>2.78</v>
      </c>
      <c r="K157" s="581">
        <v>2.61</v>
      </c>
      <c r="L157" s="581">
        <v>2.4500000000000002</v>
      </c>
      <c r="M157" s="884"/>
      <c r="N157" s="581">
        <v>2.17</v>
      </c>
      <c r="O157" s="459">
        <v>1.92</v>
      </c>
      <c r="P157" s="991"/>
      <c r="Q157" s="464">
        <v>1.8</v>
      </c>
      <c r="R157" s="583">
        <v>2.2999999999999998</v>
      </c>
      <c r="S157" s="587">
        <v>2.79</v>
      </c>
      <c r="T157" s="587">
        <v>2.73</v>
      </c>
      <c r="U157" s="587">
        <v>2.6150000000000002</v>
      </c>
      <c r="V157" s="583">
        <v>2.54</v>
      </c>
      <c r="W157" s="583">
        <v>2.54</v>
      </c>
      <c r="X157" s="587">
        <v>2.54</v>
      </c>
      <c r="Y157" s="587">
        <v>2.5150000000000001</v>
      </c>
      <c r="Z157" s="587">
        <v>2.3925000000000001</v>
      </c>
      <c r="AA157" s="587">
        <v>2.2075</v>
      </c>
      <c r="AB157" s="587">
        <v>2.0649999999999999</v>
      </c>
      <c r="AC157" s="584">
        <f>SUM(C157:AB157)</f>
        <v>63.404999999999987</v>
      </c>
      <c r="AD157" s="1033">
        <f>IF(ISERROR((C157/D157-1)*100),"n/a",(C157/D157-1)*100)</f>
        <v>9.93975903614459</v>
      </c>
      <c r="AE157" s="1033">
        <f>IF(ISERROR((D157/E157-1)*100),"n/a",(D157/E157-1)*100)</f>
        <v>0.91185410334346795</v>
      </c>
      <c r="AF157" s="1033">
        <f>IF(ISERROR((E157/F157-1)*100),"n/a",(E157/F157-1)*100)</f>
        <v>3.7854889589905349</v>
      </c>
      <c r="AG157" s="1033">
        <f>IF(ISERROR((F157/G157-1)*100),"n/a",(F157/G157-1)*100)</f>
        <v>3.5947712418300526</v>
      </c>
      <c r="AH157" s="1033">
        <f>IF(ISERROR((G157/H157-1)*100),"n/a",(G157/H157-1)*100)</f>
        <v>2.0000000000000018</v>
      </c>
      <c r="AI157" s="1033">
        <f>IF(ISERROR((H157/I157-1)*100),"n/a",(H157/I157-1)*100)</f>
        <v>1.6949152542372836</v>
      </c>
      <c r="AJ157" s="1033">
        <f>IF(ISERROR((I157/J157-1)*100),"n/a",(I157/J157-1)*100)</f>
        <v>6.1151079136690711</v>
      </c>
      <c r="AK157" s="1033">
        <f>IF(ISERROR((J157/K157-1)*100),"n/a",(J157/K157-1)*100)</f>
        <v>6.5134099616858121</v>
      </c>
      <c r="AL157" s="1033">
        <f>IF(ISERROR((K157/L157-1)*100),"n/a",(K157/L157-1)*100)</f>
        <v>6.5306122448979487</v>
      </c>
      <c r="AM157" s="1033">
        <f>IF(ISERROR((L157/N157-1)*100),"n/a",(L157/N157-1)*100)</f>
        <v>12.903225806451623</v>
      </c>
      <c r="AN157" s="1033">
        <f>IF(ISERROR((N157/O157-1)*100),"n/a",(N157/O157-1)*100)</f>
        <v>13.020833333333325</v>
      </c>
      <c r="AO157" s="1033">
        <f>IF(ISERROR((O157/Q157-1)*100),"n/a",(O157/Q157-1)*100)</f>
        <v>6.6666666666666652</v>
      </c>
      <c r="AP157" s="1033">
        <f>IF(ISERROR((Q157/R157-1)*100),"n/a",(Q157/R157-1)*100)</f>
        <v>-21.739130434782606</v>
      </c>
      <c r="AQ157" s="1033">
        <f>IF(ISERROR((R157/S157-1)*100),"n/a",(R157/S157-1)*100)</f>
        <v>-17.562724014336929</v>
      </c>
      <c r="AR157" s="1033">
        <f>IF(ISERROR((S157/T157-1)*100),"n/a",(S157/T157-1)*100)</f>
        <v>2.19780219780219</v>
      </c>
      <c r="AS157" s="1033">
        <f>IF(ISERROR((T157/U157-1)*100),"n/a",(T157/U157-1)*100)</f>
        <v>4.3977055449330615</v>
      </c>
      <c r="AT157" s="1033">
        <f>IF(ISERROR((U157/V157-1)*100),"n/a",(U157/V157-1)*100)</f>
        <v>2.952755905511828</v>
      </c>
      <c r="AU157" s="1033">
        <f>IF(ISERROR((V157/W157-1)*100),"n/a",(V157/W157-1)*100)</f>
        <v>0</v>
      </c>
      <c r="AV157" s="1033">
        <f>IF(ISERROR((W157/X157-1)*100),"n/a",(W157/X157-1)*100)</f>
        <v>0</v>
      </c>
      <c r="AW157" s="1033">
        <f>IF(ISERROR((X157/Y157-1)*100),"n/a",(X157/Y157-1)*100)</f>
        <v>0.99403578528827197</v>
      </c>
      <c r="AX157" s="1033">
        <f>IF(ISERROR((Y157/Z157-1)*100),"n/a",(Y157/Z157-1)*100)</f>
        <v>5.1201671891327072</v>
      </c>
      <c r="AY157" s="1033">
        <f>IF(ISERROR((Z157/AA157-1)*100),"n/a",(Z157/AA157-1)*100)</f>
        <v>8.3805209513023726</v>
      </c>
      <c r="AZ157" s="1033">
        <f>IF(ISERROR((AA157/AB157-1)*100),"n/a",(AA157/AB157-1)*100)</f>
        <v>6.9007263922518103</v>
      </c>
      <c r="BA157" s="1033">
        <f>AVERAGE(AD157:AZ157)</f>
        <v>2.8399349581892643</v>
      </c>
      <c r="BB157" s="1033">
        <f>STDEV(AD157:AZ157)</f>
        <v>8.0062138344954281</v>
      </c>
    </row>
    <row r="158" spans="1:54" ht="11.25" customHeight="1" x14ac:dyDescent="0.2">
      <c r="A158" s="540" t="s">
        <v>4543</v>
      </c>
      <c r="B158" s="817" t="s">
        <v>4533</v>
      </c>
      <c r="C158" s="581">
        <v>3.0249999999999999</v>
      </c>
      <c r="D158" s="581">
        <v>2.66</v>
      </c>
      <c r="E158" s="581">
        <v>2.5649999999999999</v>
      </c>
      <c r="F158" s="581">
        <v>2.42</v>
      </c>
      <c r="G158" s="460">
        <v>2.1900000000000004</v>
      </c>
      <c r="H158" s="450">
        <v>1.7150000000000001</v>
      </c>
      <c r="I158" s="498">
        <v>1.7</v>
      </c>
      <c r="J158" s="498">
        <v>1.7</v>
      </c>
      <c r="K158" s="498">
        <v>1.7</v>
      </c>
      <c r="L158" s="498">
        <v>1.7</v>
      </c>
      <c r="M158" s="483"/>
      <c r="N158" s="498">
        <v>1.7</v>
      </c>
      <c r="O158" s="501">
        <v>1.7</v>
      </c>
      <c r="P158" s="483"/>
      <c r="Q158" s="501">
        <v>1.7</v>
      </c>
      <c r="R158" s="539">
        <v>1.7</v>
      </c>
      <c r="S158" s="587">
        <v>1.7</v>
      </c>
      <c r="T158" s="587">
        <v>0.878</v>
      </c>
      <c r="U158" s="499">
        <v>0</v>
      </c>
      <c r="V158" s="499">
        <v>0</v>
      </c>
      <c r="W158" s="499">
        <v>0</v>
      </c>
      <c r="X158" s="499">
        <v>0</v>
      </c>
      <c r="Y158" s="499">
        <v>0</v>
      </c>
      <c r="Z158" s="499">
        <v>0</v>
      </c>
      <c r="AA158" s="499">
        <v>0</v>
      </c>
      <c r="AB158" s="499">
        <v>0</v>
      </c>
      <c r="AC158" s="584">
        <f>SUM(C158:AB158)</f>
        <v>30.752999999999993</v>
      </c>
      <c r="AD158" s="1033">
        <f>IF(ISERROR((C158/D158-1)*100),"n/a",(C158/D158-1)*100)</f>
        <v>13.721804511278179</v>
      </c>
      <c r="AE158" s="1033">
        <f>IF(ISERROR((D158/E158-1)*100),"n/a",(D158/E158-1)*100)</f>
        <v>3.7037037037037202</v>
      </c>
      <c r="AF158" s="1033">
        <f>IF(ISERROR((E158/F158-1)*100),"n/a",(E158/F158-1)*100)</f>
        <v>5.9917355371900793</v>
      </c>
      <c r="AG158" s="1033">
        <f>IF(ISERROR((F158/G158-1)*100),"n/a",(F158/G158-1)*100)</f>
        <v>10.502283105022814</v>
      </c>
      <c r="AH158" s="1033">
        <f>IF(ISERROR((G158/H158-1)*100),"n/a",(G158/H158-1)*100)</f>
        <v>27.696793002915477</v>
      </c>
      <c r="AI158" s="1033">
        <f>IF(ISERROR((H158/I158-1)*100),"n/a",(H158/I158-1)*100)</f>
        <v>0.88235294117646745</v>
      </c>
      <c r="AJ158" s="1033">
        <f>IF(ISERROR((I158/J158-1)*100),"n/a",(I158/J158-1)*100)</f>
        <v>0</v>
      </c>
      <c r="AK158" s="1033">
        <f>IF(ISERROR((J158/K158-1)*100),"n/a",(J158/K158-1)*100)</f>
        <v>0</v>
      </c>
      <c r="AL158" s="1033">
        <f>IF(ISERROR((K158/L158-1)*100),"n/a",(K158/L158-1)*100)</f>
        <v>0</v>
      </c>
      <c r="AM158" s="1033">
        <f>IF(ISERROR((L158/N158-1)*100),"n/a",(L158/N158-1)*100)</f>
        <v>0</v>
      </c>
      <c r="AN158" s="1033">
        <f>IF(ISERROR((N158/O158-1)*100),"n/a",(N158/O158-1)*100)</f>
        <v>0</v>
      </c>
      <c r="AO158" s="1033">
        <f>IF(ISERROR((O158/Q158-1)*100),"n/a",(O158/Q158-1)*100)</f>
        <v>0</v>
      </c>
      <c r="AP158" s="1033">
        <f>IF(ISERROR((Q158/R158-1)*100),"n/a",(Q158/R158-1)*100)</f>
        <v>0</v>
      </c>
      <c r="AQ158" s="1033">
        <f>IF(ISERROR((R158/S158-1)*100),"n/a",(R158/S158-1)*100)</f>
        <v>0</v>
      </c>
      <c r="AR158" s="1033">
        <f>IF(ISERROR((S158/T158-1)*100),"n/a",(S158/T158-1)*100)</f>
        <v>93.621867881548965</v>
      </c>
      <c r="AS158" s="1033" t="str">
        <f>IF(ISERROR((T158/U158-1)*100),"n/a",(T158/U158-1)*100)</f>
        <v>n/a</v>
      </c>
      <c r="AT158" s="1033" t="str">
        <f>IF(ISERROR((U158/V158-1)*100),"n/a",(U158/V158-1)*100)</f>
        <v>n/a</v>
      </c>
      <c r="AU158" s="1033" t="str">
        <f>IF(ISERROR((V158/W158-1)*100),"n/a",(V158/W158-1)*100)</f>
        <v>n/a</v>
      </c>
      <c r="AV158" s="1033" t="str">
        <f>IF(ISERROR((W158/X158-1)*100),"n/a",(W158/X158-1)*100)</f>
        <v>n/a</v>
      </c>
      <c r="AW158" s="1033" t="str">
        <f>IF(ISERROR((X158/Y158-1)*100),"n/a",(X158/Y158-1)*100)</f>
        <v>n/a</v>
      </c>
      <c r="AX158" s="1033" t="str">
        <f>IF(ISERROR((Y158/Z158-1)*100),"n/a",(Y158/Z158-1)*100)</f>
        <v>n/a</v>
      </c>
      <c r="AY158" s="1033" t="str">
        <f>IF(ISERROR((Z158/AA158-1)*100),"n/a",(Z158/AA158-1)*100)</f>
        <v>n/a</v>
      </c>
      <c r="AZ158" s="1033" t="str">
        <f>IF(ISERROR((AA158/AB158-1)*100),"n/a",(AA158/AB158-1)*100)</f>
        <v>n/a</v>
      </c>
      <c r="BA158" s="1033">
        <f>AVERAGE(AD158:AZ158)</f>
        <v>10.40803604552238</v>
      </c>
      <c r="BB158" s="1033">
        <f>STDEV(AD158:AZ158)</f>
        <v>24.284387997012459</v>
      </c>
    </row>
    <row r="159" spans="1:54" ht="11.25" customHeight="1" x14ac:dyDescent="0.2">
      <c r="A159" s="1026" t="s">
        <v>4476</v>
      </c>
      <c r="B159" s="468" t="s">
        <v>4474</v>
      </c>
      <c r="C159" s="581">
        <v>1.29</v>
      </c>
      <c r="D159" s="581">
        <v>1.0900000000000001</v>
      </c>
      <c r="E159" s="581">
        <v>0.95</v>
      </c>
      <c r="F159" s="581">
        <v>0.83</v>
      </c>
      <c r="G159" s="460">
        <v>0.71</v>
      </c>
      <c r="H159" s="460">
        <v>0.59</v>
      </c>
      <c r="I159" s="474">
        <v>0.14000000000000001</v>
      </c>
      <c r="J159" s="496">
        <v>0</v>
      </c>
      <c r="K159" s="496">
        <v>0</v>
      </c>
      <c r="L159" s="496">
        <v>0</v>
      </c>
      <c r="M159" s="993"/>
      <c r="N159" s="496">
        <v>0</v>
      </c>
      <c r="O159" s="1008">
        <v>0</v>
      </c>
      <c r="P159" s="993"/>
      <c r="Q159" s="1008">
        <v>0</v>
      </c>
      <c r="R159" s="1040">
        <v>0</v>
      </c>
      <c r="S159" s="497">
        <v>0</v>
      </c>
      <c r="T159" s="497">
        <v>0</v>
      </c>
      <c r="U159" s="497">
        <v>0</v>
      </c>
      <c r="V159" s="497">
        <v>0</v>
      </c>
      <c r="W159" s="497">
        <v>0</v>
      </c>
      <c r="X159" s="497">
        <v>0</v>
      </c>
      <c r="Y159" s="497">
        <v>0</v>
      </c>
      <c r="Z159" s="497">
        <v>0</v>
      </c>
      <c r="AA159" s="497">
        <v>0</v>
      </c>
      <c r="AB159" s="497">
        <v>0</v>
      </c>
      <c r="AC159" s="584">
        <f>SUM(C159:AB159)</f>
        <v>5.6</v>
      </c>
      <c r="AD159" s="1033">
        <f>IF(ISERROR((C159/D159-1)*100),"n/a",(C159/D159-1)*100)</f>
        <v>18.348623853211009</v>
      </c>
      <c r="AE159" s="1033">
        <f>IF(ISERROR((D159/E159-1)*100),"n/a",(D159/E159-1)*100)</f>
        <v>14.736842105263182</v>
      </c>
      <c r="AF159" s="1033">
        <f>IF(ISERROR((E159/F159-1)*100),"n/a",(E159/F159-1)*100)</f>
        <v>14.457831325301207</v>
      </c>
      <c r="AG159" s="1033">
        <f>IF(ISERROR((F159/G159-1)*100),"n/a",(F159/G159-1)*100)</f>
        <v>16.901408450704224</v>
      </c>
      <c r="AH159" s="1033">
        <f>IF(ISERROR((G159/H159-1)*100),"n/a",(G159/H159-1)*100)</f>
        <v>20.338983050847446</v>
      </c>
      <c r="AI159" s="1033">
        <f>IF(ISERROR((H159/I159-1)*100),"n/a",(H159/I159-1)*100)</f>
        <v>321.42857142857133</v>
      </c>
      <c r="AJ159" s="1033" t="str">
        <f>IF(ISERROR((I159/J159-1)*100),"n/a",(I159/J159-1)*100)</f>
        <v>n/a</v>
      </c>
      <c r="AK159" s="1033" t="str">
        <f>IF(ISERROR((J159/K159-1)*100),"n/a",(J159/K159-1)*100)</f>
        <v>n/a</v>
      </c>
      <c r="AL159" s="1033" t="str">
        <f>IF(ISERROR((K159/L159-1)*100),"n/a",(K159/L159-1)*100)</f>
        <v>n/a</v>
      </c>
      <c r="AM159" s="1033" t="str">
        <f>IF(ISERROR((L159/N159-1)*100),"n/a",(L159/N159-1)*100)</f>
        <v>n/a</v>
      </c>
      <c r="AN159" s="1033" t="str">
        <f>IF(ISERROR((N159/O159-1)*100),"n/a",(N159/O159-1)*100)</f>
        <v>n/a</v>
      </c>
      <c r="AO159" s="1033" t="str">
        <f>IF(ISERROR((O159/Q159-1)*100),"n/a",(O159/Q159-1)*100)</f>
        <v>n/a</v>
      </c>
      <c r="AP159" s="1033" t="str">
        <f>IF(ISERROR((Q159/R159-1)*100),"n/a",(Q159/R159-1)*100)</f>
        <v>n/a</v>
      </c>
      <c r="AQ159" s="1033" t="str">
        <f>IF(ISERROR((R159/S159-1)*100),"n/a",(R159/S159-1)*100)</f>
        <v>n/a</v>
      </c>
      <c r="AR159" s="1033" t="str">
        <f>IF(ISERROR((S159/T159-1)*100),"n/a",(S159/T159-1)*100)</f>
        <v>n/a</v>
      </c>
      <c r="AS159" s="1033" t="str">
        <f>IF(ISERROR((T159/U159-1)*100),"n/a",(T159/U159-1)*100)</f>
        <v>n/a</v>
      </c>
      <c r="AT159" s="1033" t="str">
        <f>IF(ISERROR((U159/V159-1)*100),"n/a",(U159/V159-1)*100)</f>
        <v>n/a</v>
      </c>
      <c r="AU159" s="1033" t="str">
        <f>IF(ISERROR((V159/W159-1)*100),"n/a",(V159/W159-1)*100)</f>
        <v>n/a</v>
      </c>
      <c r="AV159" s="1033" t="str">
        <f>IF(ISERROR((W159/X159-1)*100),"n/a",(W159/X159-1)*100)</f>
        <v>n/a</v>
      </c>
      <c r="AW159" s="1033" t="str">
        <f>IF(ISERROR((X159/Y159-1)*100),"n/a",(X159/Y159-1)*100)</f>
        <v>n/a</v>
      </c>
      <c r="AX159" s="1033" t="str">
        <f>IF(ISERROR((Y159/Z159-1)*100),"n/a",(Y159/Z159-1)*100)</f>
        <v>n/a</v>
      </c>
      <c r="AY159" s="1033" t="str">
        <f>IF(ISERROR((Z159/AA159-1)*100),"n/a",(Z159/AA159-1)*100)</f>
        <v>n/a</v>
      </c>
      <c r="AZ159" s="1033" t="str">
        <f>IF(ISERROR((AA159/AB159-1)*100),"n/a",(AA159/AB159-1)*100)</f>
        <v>n/a</v>
      </c>
      <c r="BA159" s="1033">
        <f>AVERAGE(AD159:AZ159)</f>
        <v>67.70204336898307</v>
      </c>
      <c r="BB159" s="1033">
        <f>STDEV(AD159:AZ159)</f>
        <v>124.31985658850427</v>
      </c>
    </row>
    <row r="160" spans="1:54" ht="11.25" customHeight="1" x14ac:dyDescent="0.2">
      <c r="A160" s="817" t="s">
        <v>1033</v>
      </c>
      <c r="B160" s="817" t="s">
        <v>1034</v>
      </c>
      <c r="C160" s="581">
        <v>1.51</v>
      </c>
      <c r="D160" s="581">
        <v>1.47</v>
      </c>
      <c r="E160" s="581">
        <v>1.43</v>
      </c>
      <c r="F160" s="581">
        <v>1.38</v>
      </c>
      <c r="G160" s="460">
        <v>1.28</v>
      </c>
      <c r="H160" s="460">
        <v>1.1299999999999999</v>
      </c>
      <c r="I160" s="581">
        <v>0.99</v>
      </c>
      <c r="J160" s="581">
        <v>0.82</v>
      </c>
      <c r="K160" s="581">
        <v>0.74</v>
      </c>
      <c r="L160" s="581">
        <v>0.65</v>
      </c>
      <c r="M160" s="884"/>
      <c r="N160" s="581">
        <v>0.36</v>
      </c>
      <c r="O160" s="459">
        <v>0.18</v>
      </c>
      <c r="P160" s="884"/>
      <c r="Q160" s="464">
        <v>0</v>
      </c>
      <c r="R160" s="583">
        <v>0</v>
      </c>
      <c r="S160" s="583">
        <v>0</v>
      </c>
      <c r="T160" s="583">
        <v>0</v>
      </c>
      <c r="U160" s="583">
        <v>0</v>
      </c>
      <c r="V160" s="583">
        <v>0</v>
      </c>
      <c r="W160" s="583">
        <v>0</v>
      </c>
      <c r="X160" s="583">
        <v>0</v>
      </c>
      <c r="Y160" s="583">
        <v>0</v>
      </c>
      <c r="Z160" s="583">
        <v>0</v>
      </c>
      <c r="AA160" s="583">
        <v>0</v>
      </c>
      <c r="AB160" s="583">
        <v>0</v>
      </c>
      <c r="AC160" s="584">
        <f>SUM(C160:AB160)</f>
        <v>11.94</v>
      </c>
      <c r="AD160" s="1033">
        <f>IF(ISERROR((C160/D160-1)*100),"n/a",(C160/D160-1)*100)</f>
        <v>2.7210884353741527</v>
      </c>
      <c r="AE160" s="1033">
        <f>IF(ISERROR((D160/E160-1)*100),"n/a",(D160/E160-1)*100)</f>
        <v>2.7972027972027913</v>
      </c>
      <c r="AF160" s="1033">
        <f>IF(ISERROR((E160/F160-1)*100),"n/a",(E160/F160-1)*100)</f>
        <v>3.6231884057970953</v>
      </c>
      <c r="AG160" s="1033">
        <f>IF(ISERROR((F160/G160-1)*100),"n/a",(F160/G160-1)*100)</f>
        <v>7.8125</v>
      </c>
      <c r="AH160" s="1033">
        <f>IF(ISERROR((G160/H160-1)*100),"n/a",(G160/H160-1)*100)</f>
        <v>13.27433628318586</v>
      </c>
      <c r="AI160" s="1033">
        <f>IF(ISERROR((H160/I160-1)*100),"n/a",(H160/I160-1)*100)</f>
        <v>14.141414141414121</v>
      </c>
      <c r="AJ160" s="1033">
        <f>IF(ISERROR((I160/J160-1)*100),"n/a",(I160/J160-1)*100)</f>
        <v>20.731707317073166</v>
      </c>
      <c r="AK160" s="1033">
        <f>IF(ISERROR((J160/K160-1)*100),"n/a",(J160/K160-1)*100)</f>
        <v>10.810810810810811</v>
      </c>
      <c r="AL160" s="1033">
        <f>IF(ISERROR((K160/L160-1)*100),"n/a",(K160/L160-1)*100)</f>
        <v>13.846153846153841</v>
      </c>
      <c r="AM160" s="1033">
        <f>IF(ISERROR((L160/N160-1)*100),"n/a",(L160/N160-1)*100)</f>
        <v>80.555555555555557</v>
      </c>
      <c r="AN160" s="1033">
        <f>IF(ISERROR((N160/O160-1)*100),"n/a",(N160/O160-1)*100)</f>
        <v>100</v>
      </c>
      <c r="AO160" s="1033" t="str">
        <f>IF(ISERROR((O160/Q160-1)*100),"n/a",(O160/Q160-1)*100)</f>
        <v>n/a</v>
      </c>
      <c r="AP160" s="1033" t="str">
        <f>IF(ISERROR((Q160/R160-1)*100),"n/a",(Q160/R160-1)*100)</f>
        <v>n/a</v>
      </c>
      <c r="AQ160" s="1033" t="str">
        <f>IF(ISERROR((R160/S160-1)*100),"n/a",(R160/S160-1)*100)</f>
        <v>n/a</v>
      </c>
      <c r="AR160" s="1033" t="str">
        <f>IF(ISERROR((S160/T160-1)*100),"n/a",(S160/T160-1)*100)</f>
        <v>n/a</v>
      </c>
      <c r="AS160" s="1033" t="str">
        <f>IF(ISERROR((T160/U160-1)*100),"n/a",(T160/U160-1)*100)</f>
        <v>n/a</v>
      </c>
      <c r="AT160" s="1033" t="str">
        <f>IF(ISERROR((U160/V160-1)*100),"n/a",(U160/V160-1)*100)</f>
        <v>n/a</v>
      </c>
      <c r="AU160" s="1033" t="str">
        <f>IF(ISERROR((V160/W160-1)*100),"n/a",(V160/W160-1)*100)</f>
        <v>n/a</v>
      </c>
      <c r="AV160" s="1033" t="str">
        <f>IF(ISERROR((W160/X160-1)*100),"n/a",(W160/X160-1)*100)</f>
        <v>n/a</v>
      </c>
      <c r="AW160" s="1033" t="str">
        <f>IF(ISERROR((X160/Y160-1)*100),"n/a",(X160/Y160-1)*100)</f>
        <v>n/a</v>
      </c>
      <c r="AX160" s="1033" t="str">
        <f>IF(ISERROR((Y160/Z160-1)*100),"n/a",(Y160/Z160-1)*100)</f>
        <v>n/a</v>
      </c>
      <c r="AY160" s="1033" t="str">
        <f>IF(ISERROR((Z160/AA160-1)*100),"n/a",(Z160/AA160-1)*100)</f>
        <v>n/a</v>
      </c>
      <c r="AZ160" s="1033" t="str">
        <f>IF(ISERROR((AA160/AB160-1)*100),"n/a",(AA160/AB160-1)*100)</f>
        <v>n/a</v>
      </c>
      <c r="BA160" s="1033">
        <f>AVERAGE(AD160:AZ160)</f>
        <v>24.57399614477885</v>
      </c>
      <c r="BB160" s="1033">
        <f>STDEV(AD160:AZ160)</f>
        <v>33.242255621449068</v>
      </c>
    </row>
    <row r="161" spans="1:54" ht="11.25" customHeight="1" x14ac:dyDescent="0.2">
      <c r="A161" s="818" t="s">
        <v>1068</v>
      </c>
      <c r="B161" s="817" t="s">
        <v>1069</v>
      </c>
      <c r="C161" s="581">
        <v>1.06</v>
      </c>
      <c r="D161" s="581">
        <v>1</v>
      </c>
      <c r="E161" s="581">
        <v>0.94</v>
      </c>
      <c r="F161" s="581">
        <v>0.89</v>
      </c>
      <c r="G161" s="460">
        <v>0.84</v>
      </c>
      <c r="H161" s="460">
        <v>0.79</v>
      </c>
      <c r="I161" s="581">
        <v>0.74</v>
      </c>
      <c r="J161" s="581">
        <v>0.7</v>
      </c>
      <c r="K161" s="581">
        <v>0.62250000000000005</v>
      </c>
      <c r="L161" s="581">
        <v>0.45</v>
      </c>
      <c r="M161" s="884"/>
      <c r="N161" s="463">
        <v>0</v>
      </c>
      <c r="O161" s="585">
        <v>0</v>
      </c>
      <c r="P161" s="884"/>
      <c r="Q161" s="464">
        <v>0</v>
      </c>
      <c r="R161" s="583">
        <v>0</v>
      </c>
      <c r="S161" s="583">
        <v>0</v>
      </c>
      <c r="T161" s="583">
        <v>0</v>
      </c>
      <c r="U161" s="583">
        <v>0</v>
      </c>
      <c r="V161" s="583">
        <v>0</v>
      </c>
      <c r="W161" s="583">
        <v>0</v>
      </c>
      <c r="X161" s="583">
        <v>0</v>
      </c>
      <c r="Y161" s="583">
        <v>0</v>
      </c>
      <c r="Z161" s="583">
        <v>0</v>
      </c>
      <c r="AA161" s="583">
        <v>0</v>
      </c>
      <c r="AB161" s="583">
        <v>0</v>
      </c>
      <c r="AC161" s="584">
        <f>SUM(C161:AB161)</f>
        <v>8.0325000000000006</v>
      </c>
      <c r="AD161" s="1033">
        <f>IF(ISERROR((C161/D161-1)*100),"n/a",(C161/D161-1)*100)</f>
        <v>6.0000000000000053</v>
      </c>
      <c r="AE161" s="1033">
        <f>IF(ISERROR((D161/E161-1)*100),"n/a",(D161/E161-1)*100)</f>
        <v>6.3829787234042534</v>
      </c>
      <c r="AF161" s="1033">
        <f>IF(ISERROR((E161/F161-1)*100),"n/a",(E161/F161-1)*100)</f>
        <v>5.6179775280898792</v>
      </c>
      <c r="AG161" s="1033">
        <f>IF(ISERROR((F161/G161-1)*100),"n/a",(F161/G161-1)*100)</f>
        <v>5.9523809523809534</v>
      </c>
      <c r="AH161" s="1033">
        <f>IF(ISERROR((G161/H161-1)*100),"n/a",(G161/H161-1)*100)</f>
        <v>6.3291139240506222</v>
      </c>
      <c r="AI161" s="1033">
        <f>IF(ISERROR((H161/I161-1)*100),"n/a",(H161/I161-1)*100)</f>
        <v>6.7567567567567544</v>
      </c>
      <c r="AJ161" s="1033">
        <f>IF(ISERROR((I161/J161-1)*100),"n/a",(I161/J161-1)*100)</f>
        <v>5.7142857142857162</v>
      </c>
      <c r="AK161" s="1033">
        <f>IF(ISERROR((J161/K161-1)*100),"n/a",(J161/K161-1)*100)</f>
        <v>12.449799196787126</v>
      </c>
      <c r="AL161" s="1033">
        <f>IF(ISERROR((K161/L161-1)*100),"n/a",(K161/L161-1)*100)</f>
        <v>38.33333333333335</v>
      </c>
      <c r="AM161" s="1033" t="str">
        <f>IF(ISERROR((L161/N161-1)*100),"n/a",(L161/N161-1)*100)</f>
        <v>n/a</v>
      </c>
      <c r="AN161" s="1033" t="str">
        <f>IF(ISERROR((N161/O161-1)*100),"n/a",(N161/O161-1)*100)</f>
        <v>n/a</v>
      </c>
      <c r="AO161" s="1033" t="str">
        <f>IF(ISERROR((O161/Q161-1)*100),"n/a",(O161/Q161-1)*100)</f>
        <v>n/a</v>
      </c>
      <c r="AP161" s="1033" t="str">
        <f>IF(ISERROR((Q161/R161-1)*100),"n/a",(Q161/R161-1)*100)</f>
        <v>n/a</v>
      </c>
      <c r="AQ161" s="1033" t="str">
        <f>IF(ISERROR((R161/S161-1)*100),"n/a",(R161/S161-1)*100)</f>
        <v>n/a</v>
      </c>
      <c r="AR161" s="1033" t="str">
        <f>IF(ISERROR((S161/T161-1)*100),"n/a",(S161/T161-1)*100)</f>
        <v>n/a</v>
      </c>
      <c r="AS161" s="1033" t="str">
        <f>IF(ISERROR((T161/U161-1)*100),"n/a",(T161/U161-1)*100)</f>
        <v>n/a</v>
      </c>
      <c r="AT161" s="1033" t="str">
        <f>IF(ISERROR((U161/V161-1)*100),"n/a",(U161/V161-1)*100)</f>
        <v>n/a</v>
      </c>
      <c r="AU161" s="1033" t="str">
        <f>IF(ISERROR((V161/W161-1)*100),"n/a",(V161/W161-1)*100)</f>
        <v>n/a</v>
      </c>
      <c r="AV161" s="1033" t="str">
        <f>IF(ISERROR((W161/X161-1)*100),"n/a",(W161/X161-1)*100)</f>
        <v>n/a</v>
      </c>
      <c r="AW161" s="1033" t="str">
        <f>IF(ISERROR((X161/Y161-1)*100),"n/a",(X161/Y161-1)*100)</f>
        <v>n/a</v>
      </c>
      <c r="AX161" s="1033" t="str">
        <f>IF(ISERROR((Y161/Z161-1)*100),"n/a",(Y161/Z161-1)*100)</f>
        <v>n/a</v>
      </c>
      <c r="AY161" s="1033" t="str">
        <f>IF(ISERROR((Z161/AA161-1)*100),"n/a",(Z161/AA161-1)*100)</f>
        <v>n/a</v>
      </c>
      <c r="AZ161" s="1033" t="str">
        <f>IF(ISERROR((AA161/AB161-1)*100),"n/a",(AA161/AB161-1)*100)</f>
        <v>n/a</v>
      </c>
      <c r="BA161" s="1033">
        <f>AVERAGE(AD161:AZ161)</f>
        <v>10.392958458787628</v>
      </c>
      <c r="BB161" s="1033">
        <f>STDEV(AD161:AZ161)</f>
        <v>10.69122951769288</v>
      </c>
    </row>
    <row r="162" spans="1:54" ht="11.25" customHeight="1" x14ac:dyDescent="0.2">
      <c r="A162" s="468" t="s">
        <v>171</v>
      </c>
      <c r="B162" s="468" t="s">
        <v>172</v>
      </c>
      <c r="C162" s="581">
        <v>2.58</v>
      </c>
      <c r="D162" s="581">
        <v>2.13</v>
      </c>
      <c r="E162" s="581">
        <v>2.0499999999999998</v>
      </c>
      <c r="F162" s="581">
        <v>1.8</v>
      </c>
      <c r="G162" s="460">
        <v>1.54</v>
      </c>
      <c r="H162" s="478">
        <v>1.44</v>
      </c>
      <c r="I162" s="581">
        <v>1.3</v>
      </c>
      <c r="J162" s="581">
        <v>1.1000000000000001</v>
      </c>
      <c r="K162" s="581">
        <v>0.94</v>
      </c>
      <c r="L162" s="581">
        <v>0.84</v>
      </c>
      <c r="M162" s="884"/>
      <c r="N162" s="581">
        <v>0.76</v>
      </c>
      <c r="O162" s="459">
        <v>0.7</v>
      </c>
      <c r="P162" s="884"/>
      <c r="Q162" s="586">
        <v>0.66</v>
      </c>
      <c r="R162" s="587">
        <v>0.63</v>
      </c>
      <c r="S162" s="587">
        <v>0.6</v>
      </c>
      <c r="T162" s="587">
        <v>0.56000000000000005</v>
      </c>
      <c r="U162" s="587">
        <v>0.52</v>
      </c>
      <c r="V162" s="587">
        <v>0.48</v>
      </c>
      <c r="W162" s="587">
        <v>0.47</v>
      </c>
      <c r="X162" s="587">
        <v>0.435</v>
      </c>
      <c r="Y162" s="587">
        <v>0.42499999999999999</v>
      </c>
      <c r="Z162" s="587">
        <v>0.41499999999999998</v>
      </c>
      <c r="AA162" s="587">
        <v>0.38</v>
      </c>
      <c r="AB162" s="587">
        <v>0.34</v>
      </c>
      <c r="AC162" s="584">
        <f>SUM(C162:AB162)</f>
        <v>23.094999999999995</v>
      </c>
      <c r="AD162" s="1033">
        <f>IF(ISERROR((C162/D162-1)*100),"n/a",(C162/D162-1)*100)</f>
        <v>21.126760563380298</v>
      </c>
      <c r="AE162" s="1033">
        <f>IF(ISERROR((D162/E162-1)*100),"n/a",(D162/E162-1)*100)</f>
        <v>3.9024390243902474</v>
      </c>
      <c r="AF162" s="1033">
        <f>IF(ISERROR((E162/F162-1)*100),"n/a",(E162/F162-1)*100)</f>
        <v>13.888888888888884</v>
      </c>
      <c r="AG162" s="1033">
        <f>IF(ISERROR((F162/G162-1)*100),"n/a",(F162/G162-1)*100)</f>
        <v>16.883116883116877</v>
      </c>
      <c r="AH162" s="1033">
        <f>IF(ISERROR((G162/H162-1)*100),"n/a",(G162/H162-1)*100)</f>
        <v>6.944444444444442</v>
      </c>
      <c r="AI162" s="1033">
        <f>IF(ISERROR((H162/I162-1)*100),"n/a",(H162/I162-1)*100)</f>
        <v>10.769230769230752</v>
      </c>
      <c r="AJ162" s="1033">
        <f>IF(ISERROR((I162/J162-1)*100),"n/a",(I162/J162-1)*100)</f>
        <v>18.181818181818166</v>
      </c>
      <c r="AK162" s="1033">
        <f>IF(ISERROR((J162/K162-1)*100),"n/a",(J162/K162-1)*100)</f>
        <v>17.021276595744705</v>
      </c>
      <c r="AL162" s="1033">
        <f>IF(ISERROR((K162/L162-1)*100),"n/a",(K162/L162-1)*100)</f>
        <v>11.904761904761907</v>
      </c>
      <c r="AM162" s="1033">
        <f>IF(ISERROR((L162/N162-1)*100),"n/a",(L162/N162-1)*100)</f>
        <v>10.526315789473673</v>
      </c>
      <c r="AN162" s="1033">
        <f>IF(ISERROR((N162/O162-1)*100),"n/a",(N162/O162-1)*100)</f>
        <v>8.5714285714285854</v>
      </c>
      <c r="AO162" s="1033">
        <f>IF(ISERROR((O162/Q162-1)*100),"n/a",(O162/Q162-1)*100)</f>
        <v>6.0606060606060552</v>
      </c>
      <c r="AP162" s="1033">
        <f>IF(ISERROR((Q162/R162-1)*100),"n/a",(Q162/R162-1)*100)</f>
        <v>4.7619047619047672</v>
      </c>
      <c r="AQ162" s="1033">
        <f>IF(ISERROR((R162/S162-1)*100),"n/a",(R162/S162-1)*100)</f>
        <v>5.0000000000000044</v>
      </c>
      <c r="AR162" s="1033">
        <f>IF(ISERROR((S162/T162-1)*100),"n/a",(S162/T162-1)*100)</f>
        <v>7.1428571428571397</v>
      </c>
      <c r="AS162" s="1033">
        <f>IF(ISERROR((T162/U162-1)*100),"n/a",(T162/U162-1)*100)</f>
        <v>7.6923076923077094</v>
      </c>
      <c r="AT162" s="1033">
        <f>IF(ISERROR((U162/V162-1)*100),"n/a",(U162/V162-1)*100)</f>
        <v>8.3333333333333481</v>
      </c>
      <c r="AU162" s="1033">
        <f>IF(ISERROR((V162/W162-1)*100),"n/a",(V162/W162-1)*100)</f>
        <v>2.1276595744680771</v>
      </c>
      <c r="AV162" s="1033">
        <f>IF(ISERROR((W162/X162-1)*100),"n/a",(W162/X162-1)*100)</f>
        <v>8.045977011494255</v>
      </c>
      <c r="AW162" s="1033">
        <f>IF(ISERROR((X162/Y162-1)*100),"n/a",(X162/Y162-1)*100)</f>
        <v>2.3529411764705799</v>
      </c>
      <c r="AX162" s="1033">
        <f>IF(ISERROR((Y162/Z162-1)*100),"n/a",(Y162/Z162-1)*100)</f>
        <v>2.4096385542168752</v>
      </c>
      <c r="AY162" s="1033">
        <f>IF(ISERROR((Z162/AA162-1)*100),"n/a",(Z162/AA162-1)*100)</f>
        <v>9.210526315789469</v>
      </c>
      <c r="AZ162" s="1033">
        <f>IF(ISERROR((AA162/AB162-1)*100),"n/a",(AA162/AB162-1)*100)</f>
        <v>11.764705882352944</v>
      </c>
      <c r="BA162" s="1033">
        <f>AVERAGE(AD162:AZ162)</f>
        <v>9.3314321357599912</v>
      </c>
      <c r="BB162" s="1033">
        <f>STDEV(AD162:AZ162)</f>
        <v>5.2879073130219947</v>
      </c>
    </row>
    <row r="163" spans="1:54" ht="11.25" customHeight="1" x14ac:dyDescent="0.2">
      <c r="A163" s="540" t="s">
        <v>4499</v>
      </c>
      <c r="B163" s="817" t="s">
        <v>4492</v>
      </c>
      <c r="C163" s="581">
        <v>1.98</v>
      </c>
      <c r="D163" s="581">
        <v>1.76</v>
      </c>
      <c r="E163" s="581">
        <v>1.64</v>
      </c>
      <c r="F163" s="581">
        <v>1.5699999999999998</v>
      </c>
      <c r="G163" s="460">
        <v>1.27</v>
      </c>
      <c r="H163" s="450">
        <v>0.89999999999999991</v>
      </c>
      <c r="I163" s="581">
        <v>0.38</v>
      </c>
      <c r="J163" s="498">
        <v>0.1</v>
      </c>
      <c r="K163" s="498">
        <v>0.2</v>
      </c>
      <c r="L163" s="498">
        <v>0.2</v>
      </c>
      <c r="M163" s="483"/>
      <c r="N163" s="498">
        <v>0.2</v>
      </c>
      <c r="O163" s="501">
        <v>0.2</v>
      </c>
      <c r="P163" s="483"/>
      <c r="Q163" s="501">
        <v>0.2</v>
      </c>
      <c r="R163" s="539">
        <v>0.2</v>
      </c>
      <c r="S163" s="587">
        <v>0.2</v>
      </c>
      <c r="T163" s="499">
        <v>0.15</v>
      </c>
      <c r="U163" s="499">
        <v>0.15</v>
      </c>
      <c r="V163" s="499">
        <v>0.15</v>
      </c>
      <c r="W163" s="499">
        <v>0.15</v>
      </c>
      <c r="X163" s="499">
        <v>0.15</v>
      </c>
      <c r="Y163" s="499">
        <v>0.15</v>
      </c>
      <c r="Z163" s="499">
        <v>0.15</v>
      </c>
      <c r="AA163" s="499">
        <v>0.15</v>
      </c>
      <c r="AB163" s="499">
        <v>0.15</v>
      </c>
      <c r="AC163" s="584">
        <f>SUM(C163:AB163)</f>
        <v>12.349999999999998</v>
      </c>
      <c r="AD163" s="1033">
        <f>IF(ISERROR((C163/D163-1)*100),"n/a",(C163/D163-1)*100)</f>
        <v>12.5</v>
      </c>
      <c r="AE163" s="1033">
        <f>IF(ISERROR((D163/E163-1)*100),"n/a",(D163/E163-1)*100)</f>
        <v>7.3170731707317138</v>
      </c>
      <c r="AF163" s="1033">
        <f>IF(ISERROR((E163/F163-1)*100),"n/a",(E163/F163-1)*100)</f>
        <v>4.4585987261146487</v>
      </c>
      <c r="AG163" s="1033">
        <f>IF(ISERROR((F163/G163-1)*100),"n/a",(F163/G163-1)*100)</f>
        <v>23.622047244094468</v>
      </c>
      <c r="AH163" s="1033">
        <f>IF(ISERROR((G163/H163-1)*100),"n/a",(G163/H163-1)*100)</f>
        <v>41.111111111111121</v>
      </c>
      <c r="AI163" s="1033">
        <f>IF(ISERROR((H163/I163-1)*100),"n/a",(H163/I163-1)*100)</f>
        <v>136.84210526315786</v>
      </c>
      <c r="AJ163" s="1033">
        <f>IF(ISERROR((I163/J163-1)*100),"n/a",(I163/J163-1)*100)</f>
        <v>280</v>
      </c>
      <c r="AK163" s="1033">
        <f>IF(ISERROR((J163/K163-1)*100),"n/a",(J163/K163-1)*100)</f>
        <v>-50</v>
      </c>
      <c r="AL163" s="1033">
        <f>IF(ISERROR((K163/L163-1)*100),"n/a",(K163/L163-1)*100)</f>
        <v>0</v>
      </c>
      <c r="AM163" s="1033">
        <f>IF(ISERROR((L163/N163-1)*100),"n/a",(L163/N163-1)*100)</f>
        <v>0</v>
      </c>
      <c r="AN163" s="1033">
        <f>IF(ISERROR((N163/O163-1)*100),"n/a",(N163/O163-1)*100)</f>
        <v>0</v>
      </c>
      <c r="AO163" s="1033">
        <f>IF(ISERROR((O163/Q163-1)*100),"n/a",(O163/Q163-1)*100)</f>
        <v>0</v>
      </c>
      <c r="AP163" s="1033">
        <f>IF(ISERROR((Q163/R163-1)*100),"n/a",(Q163/R163-1)*100)</f>
        <v>0</v>
      </c>
      <c r="AQ163" s="1033">
        <f>IF(ISERROR((R163/S163-1)*100),"n/a",(R163/S163-1)*100)</f>
        <v>0</v>
      </c>
      <c r="AR163" s="1033">
        <f>IF(ISERROR((S163/T163-1)*100),"n/a",(S163/T163-1)*100)</f>
        <v>33.33333333333335</v>
      </c>
      <c r="AS163" s="1033">
        <f>IF(ISERROR((T163/U163-1)*100),"n/a",(T163/U163-1)*100)</f>
        <v>0</v>
      </c>
      <c r="AT163" s="1033">
        <f>IF(ISERROR((U163/V163-1)*100),"n/a",(U163/V163-1)*100)</f>
        <v>0</v>
      </c>
      <c r="AU163" s="1033">
        <f>IF(ISERROR((V163/W163-1)*100),"n/a",(V163/W163-1)*100)</f>
        <v>0</v>
      </c>
      <c r="AV163" s="1033">
        <f>IF(ISERROR((W163/X163-1)*100),"n/a",(W163/X163-1)*100)</f>
        <v>0</v>
      </c>
      <c r="AW163" s="1033">
        <f>IF(ISERROR((X163/Y163-1)*100),"n/a",(X163/Y163-1)*100)</f>
        <v>0</v>
      </c>
      <c r="AX163" s="1033">
        <f>IF(ISERROR((Y163/Z163-1)*100),"n/a",(Y163/Z163-1)*100)</f>
        <v>0</v>
      </c>
      <c r="AY163" s="1033">
        <f>IF(ISERROR((Z163/AA163-1)*100),"n/a",(Z163/AA163-1)*100)</f>
        <v>0</v>
      </c>
      <c r="AZ163" s="1033">
        <f>IF(ISERROR((AA163/AB163-1)*100),"n/a",(AA163/AB163-1)*100)</f>
        <v>0</v>
      </c>
      <c r="BA163" s="1033">
        <f>AVERAGE(AD163:AZ163)</f>
        <v>21.268881254284487</v>
      </c>
      <c r="BB163" s="1033">
        <f>STDEV(AD163:AZ163)</f>
        <v>64.951122879767823</v>
      </c>
    </row>
    <row r="164" spans="1:54" ht="11.25" customHeight="1" x14ac:dyDescent="0.2">
      <c r="A164" s="467" t="s">
        <v>521</v>
      </c>
      <c r="B164" s="468" t="s">
        <v>522</v>
      </c>
      <c r="C164" s="581">
        <v>0.4</v>
      </c>
      <c r="D164" s="581">
        <v>0.37319999999999998</v>
      </c>
      <c r="E164" s="581">
        <v>0.34666666666666668</v>
      </c>
      <c r="F164" s="581">
        <v>0.32</v>
      </c>
      <c r="G164" s="460">
        <v>0.29333333333333333</v>
      </c>
      <c r="H164" s="460">
        <v>0.26</v>
      </c>
      <c r="I164" s="473">
        <v>0.24</v>
      </c>
      <c r="J164" s="474">
        <v>0.23333333333333331</v>
      </c>
      <c r="K164" s="474">
        <v>0.21</v>
      </c>
      <c r="L164" s="474">
        <v>0.19666666666666666</v>
      </c>
      <c r="M164" s="958">
        <v>0</v>
      </c>
      <c r="N164" s="474">
        <v>0.18000000000000002</v>
      </c>
      <c r="O164" s="470">
        <v>0.14888999999999999</v>
      </c>
      <c r="P164" s="992">
        <v>0</v>
      </c>
      <c r="Q164" s="471">
        <v>0.10888888888888888</v>
      </c>
      <c r="R164" s="477">
        <v>9.7777777777777783E-2</v>
      </c>
      <c r="S164" s="476">
        <v>8.5555555555555551E-2</v>
      </c>
      <c r="T164" s="476">
        <v>0.06</v>
      </c>
      <c r="U164" s="476">
        <v>3.6666666666666667E-2</v>
      </c>
      <c r="V164" s="476">
        <v>2.388888888888889E-2</v>
      </c>
      <c r="W164" s="477">
        <v>2.2222222222222223E-2</v>
      </c>
      <c r="X164" s="477">
        <v>2.2222222222222223E-2</v>
      </c>
      <c r="Y164" s="477">
        <v>2.2222222222222223E-2</v>
      </c>
      <c r="Z164" s="477">
        <v>4.4444444444444446E-2</v>
      </c>
      <c r="AA164" s="477">
        <v>6.6666666666666666E-2</v>
      </c>
      <c r="AB164" s="477">
        <v>6.6666666666666666E-2</v>
      </c>
      <c r="AC164" s="584">
        <f>SUM(C164:AB164)</f>
        <v>3.8593122222222234</v>
      </c>
      <c r="AD164" s="1033">
        <f>IF(ISERROR((C164/D164-1)*100),"n/a",(C164/D164-1)*100)</f>
        <v>7.1811361200428747</v>
      </c>
      <c r="AE164" s="1033">
        <f>IF(ISERROR((D164/E164-1)*100),"n/a",(D164/E164-1)*100)</f>
        <v>7.6538461538461444</v>
      </c>
      <c r="AF164" s="1033">
        <f>IF(ISERROR((E164/F164-1)*100),"n/a",(E164/F164-1)*100)</f>
        <v>8.333333333333325</v>
      </c>
      <c r="AG164" s="1033">
        <f>IF(ISERROR((F164/G164-1)*100),"n/a",(F164/G164-1)*100)</f>
        <v>9.0909090909090828</v>
      </c>
      <c r="AH164" s="1033">
        <f>IF(ISERROR((G164/H164-1)*100),"n/a",(G164/H164-1)*100)</f>
        <v>12.820512820512819</v>
      </c>
      <c r="AI164" s="1033">
        <f>IF(ISERROR((H164/I164-1)*100),"n/a",(H164/I164-1)*100)</f>
        <v>8.3333333333333481</v>
      </c>
      <c r="AJ164" s="1033">
        <f>IF(ISERROR((I164/J164-1)*100),"n/a",(I164/J164-1)*100)</f>
        <v>2.8571428571428692</v>
      </c>
      <c r="AK164" s="1033">
        <f>IF(ISERROR((J164/K164-1)*100),"n/a",(J164/K164-1)*100)</f>
        <v>11.111111111111093</v>
      </c>
      <c r="AL164" s="1033">
        <f>IF(ISERROR((K164/L164-1)*100),"n/a",(K164/L164-1)*100)</f>
        <v>6.7796610169491567</v>
      </c>
      <c r="AM164" s="1033">
        <f>IF(ISERROR((L164/N164-1)*100),"n/a",(L164/N164-1)*100)</f>
        <v>9.2592592592592347</v>
      </c>
      <c r="AN164" s="1033">
        <f>IF(ISERROR((N164/O164-1)*100),"n/a",(N164/O164-1)*100)</f>
        <v>20.894620189401579</v>
      </c>
      <c r="AO164" s="1033">
        <f>IF(ISERROR((O164/Q164-1)*100),"n/a",(O164/Q164-1)*100)</f>
        <v>36.735714285714295</v>
      </c>
      <c r="AP164" s="1033">
        <f>IF(ISERROR((Q164/R164-1)*100),"n/a",(Q164/R164-1)*100)</f>
        <v>11.363636363636353</v>
      </c>
      <c r="AQ164" s="1033">
        <f>IF(ISERROR((R164/S164-1)*100),"n/a",(R164/S164-1)*100)</f>
        <v>14.285714285714302</v>
      </c>
      <c r="AR164" s="1033">
        <f>IF(ISERROR((S164/T164-1)*100),"n/a",(S164/T164-1)*100)</f>
        <v>42.592592592592581</v>
      </c>
      <c r="AS164" s="1033">
        <f>IF(ISERROR((T164/U164-1)*100),"n/a",(T164/U164-1)*100)</f>
        <v>63.636363636363626</v>
      </c>
      <c r="AT164" s="1033">
        <f>IF(ISERROR((U164/V164-1)*100),"n/a",(U164/V164-1)*100)</f>
        <v>53.488372093023237</v>
      </c>
      <c r="AU164" s="1033">
        <f>IF(ISERROR((V164/W164-1)*100),"n/a",(V164/W164-1)*100)</f>
        <v>7.4999999999999956</v>
      </c>
      <c r="AV164" s="1033">
        <f>IF(ISERROR((W164/X164-1)*100),"n/a",(W164/X164-1)*100)</f>
        <v>0</v>
      </c>
      <c r="AW164" s="1033">
        <f>IF(ISERROR((X164/Y164-1)*100),"n/a",(X164/Y164-1)*100)</f>
        <v>0</v>
      </c>
      <c r="AX164" s="1033">
        <f>IF(ISERROR((Y164/Z164-1)*100),"n/a",(Y164/Z164-1)*100)</f>
        <v>-50</v>
      </c>
      <c r="AY164" s="1033">
        <f>IF(ISERROR((Z164/AA164-1)*100),"n/a",(Z164/AA164-1)*100)</f>
        <v>-33.333333333333329</v>
      </c>
      <c r="AZ164" s="1033">
        <f>IF(ISERROR((AA164/AB164-1)*100),"n/a",(AA164/AB164-1)*100)</f>
        <v>0</v>
      </c>
      <c r="BA164" s="1033">
        <f>AVERAGE(AD164:AZ164)</f>
        <v>10.894953269980551</v>
      </c>
      <c r="BB164" s="1033">
        <f>STDEV(AD164:AZ164)</f>
        <v>23.875302216438815</v>
      </c>
    </row>
    <row r="165" spans="1:54" ht="11.25" customHeight="1" x14ac:dyDescent="0.2">
      <c r="A165" s="461" t="s">
        <v>181</v>
      </c>
      <c r="B165" s="817" t="s">
        <v>182</v>
      </c>
      <c r="C165" s="581">
        <v>4.2</v>
      </c>
      <c r="D165" s="581">
        <v>3.4</v>
      </c>
      <c r="E165" s="581">
        <v>2.81</v>
      </c>
      <c r="F165" s="581">
        <v>2.5499999999999998</v>
      </c>
      <c r="G165" s="460">
        <v>2.0499999999999998</v>
      </c>
      <c r="H165" s="460">
        <v>1.62</v>
      </c>
      <c r="I165" s="581">
        <v>1.33</v>
      </c>
      <c r="J165" s="581">
        <v>1.05</v>
      </c>
      <c r="K165" s="581">
        <v>0.85</v>
      </c>
      <c r="L165" s="581">
        <v>0.77</v>
      </c>
      <c r="M165" s="884"/>
      <c r="N165" s="581">
        <v>0.64</v>
      </c>
      <c r="O165" s="459">
        <v>0.54</v>
      </c>
      <c r="P165" s="884" t="s">
        <v>89</v>
      </c>
      <c r="Q165" s="586">
        <v>0.48</v>
      </c>
      <c r="R165" s="587">
        <v>0.47</v>
      </c>
      <c r="S165" s="587">
        <v>0.46</v>
      </c>
      <c r="T165" s="587">
        <v>0.39</v>
      </c>
      <c r="U165" s="587">
        <v>0.35</v>
      </c>
      <c r="V165" s="587">
        <v>0.32</v>
      </c>
      <c r="W165" s="587">
        <v>0.28999999999999998</v>
      </c>
      <c r="X165" s="587">
        <v>0.27</v>
      </c>
      <c r="Y165" s="587">
        <v>0.25</v>
      </c>
      <c r="Z165" s="587">
        <v>0.22</v>
      </c>
      <c r="AA165" s="587">
        <v>0.18667</v>
      </c>
      <c r="AB165" s="587">
        <v>3.6670000000000001E-2</v>
      </c>
      <c r="AC165" s="584">
        <f>SUM(C165:AB165)</f>
        <v>25.533340000000003</v>
      </c>
      <c r="AD165" s="1033">
        <f>IF(ISERROR((C165/D165-1)*100),"n/a",(C165/D165-1)*100)</f>
        <v>23.529411764705888</v>
      </c>
      <c r="AE165" s="1033">
        <f>IF(ISERROR((D165/E165-1)*100),"n/a",(D165/E165-1)*100)</f>
        <v>20.996441281138779</v>
      </c>
      <c r="AF165" s="1033">
        <f>IF(ISERROR((E165/F165-1)*100),"n/a",(E165/F165-1)*100)</f>
        <v>10.196078431372557</v>
      </c>
      <c r="AG165" s="1033">
        <f>IF(ISERROR((F165/G165-1)*100),"n/a",(F165/G165-1)*100)</f>
        <v>24.390243902439025</v>
      </c>
      <c r="AH165" s="1033">
        <f>IF(ISERROR((G165/H165-1)*100),"n/a",(G165/H165-1)*100)</f>
        <v>26.543209876543195</v>
      </c>
      <c r="AI165" s="1033">
        <f>IF(ISERROR((H165/I165-1)*100),"n/a",(H165/I165-1)*100)</f>
        <v>21.804511278195491</v>
      </c>
      <c r="AJ165" s="1033">
        <f>IF(ISERROR((I165/J165-1)*100),"n/a",(I165/J165-1)*100)</f>
        <v>26.666666666666661</v>
      </c>
      <c r="AK165" s="1033">
        <f>IF(ISERROR((J165/K165-1)*100),"n/a",(J165/K165-1)*100)</f>
        <v>23.529411764705888</v>
      </c>
      <c r="AL165" s="1033">
        <f>IF(ISERROR((K165/L165-1)*100),"n/a",(K165/L165-1)*100)</f>
        <v>10.389610389610393</v>
      </c>
      <c r="AM165" s="1033">
        <f>IF(ISERROR((L165/N165-1)*100),"n/a",(L165/N165-1)*100)</f>
        <v>20.3125</v>
      </c>
      <c r="AN165" s="1033">
        <f>IF(ISERROR((N165/O165-1)*100),"n/a",(N165/O165-1)*100)</f>
        <v>18.518518518518512</v>
      </c>
      <c r="AO165" s="1033">
        <f>IF(ISERROR((O165/Q165-1)*100),"n/a",(O165/Q165-1)*100)</f>
        <v>12.500000000000021</v>
      </c>
      <c r="AP165" s="1033">
        <f>IF(ISERROR((Q165/R165-1)*100),"n/a",(Q165/R165-1)*100)</f>
        <v>2.1276595744680771</v>
      </c>
      <c r="AQ165" s="1033">
        <f>IF(ISERROR((R165/S165-1)*100),"n/a",(R165/S165-1)*100)</f>
        <v>2.1739130434782483</v>
      </c>
      <c r="AR165" s="1033">
        <f>IF(ISERROR((S165/T165-1)*100),"n/a",(S165/T165-1)*100)</f>
        <v>17.948717948717952</v>
      </c>
      <c r="AS165" s="1033">
        <f>IF(ISERROR((T165/U165-1)*100),"n/a",(T165/U165-1)*100)</f>
        <v>11.428571428571432</v>
      </c>
      <c r="AT165" s="1033">
        <f>IF(ISERROR((U165/V165-1)*100),"n/a",(U165/V165-1)*100)</f>
        <v>9.375</v>
      </c>
      <c r="AU165" s="1033">
        <f>IF(ISERROR((V165/W165-1)*100),"n/a",(V165/W165-1)*100)</f>
        <v>10.344827586206918</v>
      </c>
      <c r="AV165" s="1033">
        <f>IF(ISERROR((W165/X165-1)*100),"n/a",(W165/X165-1)*100)</f>
        <v>7.4074074074073959</v>
      </c>
      <c r="AW165" s="1033">
        <f>IF(ISERROR((X165/Y165-1)*100),"n/a",(X165/Y165-1)*100)</f>
        <v>8.0000000000000071</v>
      </c>
      <c r="AX165" s="1033">
        <f>IF(ISERROR((Y165/Z165-1)*100),"n/a",(Y165/Z165-1)*100)</f>
        <v>13.636363636363647</v>
      </c>
      <c r="AY165" s="1033">
        <f>IF(ISERROR((Z165/AA165-1)*100),"n/a",(Z165/AA165-1)*100)</f>
        <v>17.855038302887436</v>
      </c>
      <c r="AZ165" s="1033">
        <f>IF(ISERROR((AA165/AB165-1)*100),"n/a",(AA165/AB165-1)*100)</f>
        <v>409.05372238887372</v>
      </c>
      <c r="BA165" s="1033">
        <f>AVERAGE(AD165:AZ165)</f>
        <v>32.553383703950928</v>
      </c>
      <c r="BB165" s="1033">
        <f>STDEV(AD165:AZ165)</f>
        <v>82.404118316640506</v>
      </c>
    </row>
    <row r="166" spans="1:54" ht="11.25" customHeight="1" x14ac:dyDescent="0.2">
      <c r="A166" s="461" t="s">
        <v>196</v>
      </c>
      <c r="B166" s="817" t="s">
        <v>197</v>
      </c>
      <c r="C166" s="581">
        <v>1.64</v>
      </c>
      <c r="D166" s="581">
        <v>1.5549999999999999</v>
      </c>
      <c r="E166" s="581">
        <v>1.5249999999999999</v>
      </c>
      <c r="F166" s="581">
        <v>1.48</v>
      </c>
      <c r="G166" s="460">
        <v>1.35</v>
      </c>
      <c r="H166" s="460">
        <v>1.29</v>
      </c>
      <c r="I166" s="451">
        <v>1.25</v>
      </c>
      <c r="J166" s="451">
        <v>1.21</v>
      </c>
      <c r="K166" s="451">
        <v>1.1727300000000001</v>
      </c>
      <c r="L166" s="451">
        <v>1.1499999999999999</v>
      </c>
      <c r="M166" s="946"/>
      <c r="N166" s="451">
        <v>1.1318181818181818</v>
      </c>
      <c r="O166" s="449">
        <v>1.1181818181818182</v>
      </c>
      <c r="P166" s="946"/>
      <c r="Q166" s="454">
        <v>1.1000000000000001</v>
      </c>
      <c r="R166" s="456">
        <v>1.0909090909090908</v>
      </c>
      <c r="S166" s="456">
        <v>1.0545454545454545</v>
      </c>
      <c r="T166" s="456">
        <v>0.98181818181818181</v>
      </c>
      <c r="U166" s="456">
        <v>0.94545454545454544</v>
      </c>
      <c r="V166" s="456">
        <v>0.87272727272727257</v>
      </c>
      <c r="W166" s="456">
        <v>0.76032727272727263</v>
      </c>
      <c r="X166" s="456">
        <v>0.6461181818181817</v>
      </c>
      <c r="Y166" s="456">
        <v>0.57370909090909084</v>
      </c>
      <c r="Z166" s="456">
        <v>0.5464</v>
      </c>
      <c r="AA166" s="456">
        <v>0.50790909090909087</v>
      </c>
      <c r="AB166" s="456">
        <v>0.48543636363636361</v>
      </c>
      <c r="AC166" s="584">
        <f>SUM(C166:AB166)</f>
        <v>25.438084545454544</v>
      </c>
      <c r="AD166" s="1033">
        <f>IF(ISERROR((C166/D166-1)*100),"n/a",(C166/D166-1)*100)</f>
        <v>5.4662379421221763</v>
      </c>
      <c r="AE166" s="1033">
        <f>IF(ISERROR((D166/E166-1)*100),"n/a",(D166/E166-1)*100)</f>
        <v>1.9672131147540961</v>
      </c>
      <c r="AF166" s="1033">
        <f>IF(ISERROR((E166/F166-1)*100),"n/a",(E166/F166-1)*100)</f>
        <v>3.0405405405405261</v>
      </c>
      <c r="AG166" s="1033">
        <f>IF(ISERROR((F166/G166-1)*100),"n/a",(F166/G166-1)*100)</f>
        <v>9.6296296296296102</v>
      </c>
      <c r="AH166" s="1033">
        <f>IF(ISERROR((G166/H166-1)*100),"n/a",(G166/H166-1)*100)</f>
        <v>4.6511627906976827</v>
      </c>
      <c r="AI166" s="1033">
        <f>IF(ISERROR((H166/I166-1)*100),"n/a",(H166/I166-1)*100)</f>
        <v>3.2000000000000028</v>
      </c>
      <c r="AJ166" s="1033">
        <f>IF(ISERROR((I166/J166-1)*100),"n/a",(I166/J166-1)*100)</f>
        <v>3.3057851239669533</v>
      </c>
      <c r="AK166" s="1033">
        <f>IF(ISERROR((J166/K166-1)*100),"n/a",(J166/K166-1)*100)</f>
        <v>3.1780546246791497</v>
      </c>
      <c r="AL166" s="1033">
        <f>IF(ISERROR((K166/L166-1)*100),"n/a",(K166/L166-1)*100)</f>
        <v>1.9765217391304546</v>
      </c>
      <c r="AM166" s="1033">
        <f>IF(ISERROR((L166/N166-1)*100),"n/a",(L166/N166-1)*100)</f>
        <v>1.6064257028112428</v>
      </c>
      <c r="AN166" s="1033">
        <f>IF(ISERROR((N166/O166-1)*100),"n/a",(N166/O166-1)*100)</f>
        <v>1.2195121951219523</v>
      </c>
      <c r="AO166" s="1033">
        <f>IF(ISERROR((O166/Q166-1)*100),"n/a",(O166/Q166-1)*100)</f>
        <v>1.6528925619834656</v>
      </c>
      <c r="AP166" s="1033">
        <f>IF(ISERROR((Q166/R166-1)*100),"n/a",(Q166/R166-1)*100)</f>
        <v>0.83333333333335258</v>
      </c>
      <c r="AQ166" s="1033">
        <f>IF(ISERROR((R166/S166-1)*100),"n/a",(R166/S166-1)*100)</f>
        <v>3.4482758620689724</v>
      </c>
      <c r="AR166" s="1033">
        <f>IF(ISERROR((S166/T166-1)*100),"n/a",(S166/T166-1)*100)</f>
        <v>7.4074074074073959</v>
      </c>
      <c r="AS166" s="1033">
        <f>IF(ISERROR((T166/U166-1)*100),"n/a",(T166/U166-1)*100)</f>
        <v>3.8461538461538547</v>
      </c>
      <c r="AT166" s="1033">
        <f>IF(ISERROR((U166/V166-1)*100),"n/a",(U166/V166-1)*100)</f>
        <v>8.3333333333333481</v>
      </c>
      <c r="AU166" s="1033">
        <f>IF(ISERROR((V166/W166-1)*100),"n/a",(V166/W166-1)*100)</f>
        <v>14.783107752642399</v>
      </c>
      <c r="AV166" s="1033">
        <f>IF(ISERROR((W166/X166-1)*100),"n/a",(W166/X166-1)*100)</f>
        <v>17.676192084195129</v>
      </c>
      <c r="AW166" s="1033">
        <f>IF(ISERROR((X166/Y166-1)*100),"n/a",(X166/Y166-1)*100)</f>
        <v>12.621220764403883</v>
      </c>
      <c r="AX166" s="1033">
        <f>IF(ISERROR((Y166/Z166-1)*100),"n/a",(Y166/Z166-1)*100)</f>
        <v>4.9980034606681656</v>
      </c>
      <c r="AY166" s="1033">
        <f>IF(ISERROR((Z166/AA166-1)*100),"n/a",(Z166/AA166-1)*100)</f>
        <v>7.5783067836048046</v>
      </c>
      <c r="AZ166" s="1033">
        <f>IF(ISERROR((AA166/AB166-1)*100),"n/a",(AA166/AB166-1)*100)</f>
        <v>4.6293868684220252</v>
      </c>
      <c r="BA166" s="1033">
        <f>AVERAGE(AD166:AZ166)</f>
        <v>5.5238564113769844</v>
      </c>
      <c r="BB166" s="1033">
        <f>STDEV(AD166:AZ166)</f>
        <v>4.4891332067785017</v>
      </c>
    </row>
    <row r="167" spans="1:54" ht="11.25" customHeight="1" x14ac:dyDescent="0.2">
      <c r="A167" s="552" t="s">
        <v>4585</v>
      </c>
      <c r="B167" s="804" t="s">
        <v>4028</v>
      </c>
      <c r="C167" s="945">
        <v>1.4933000000000001</v>
      </c>
      <c r="D167" s="945">
        <v>1.3333333333333333</v>
      </c>
      <c r="E167" s="945">
        <v>0.6333333333333333</v>
      </c>
      <c r="F167" s="945">
        <v>0.14666666666666667</v>
      </c>
      <c r="G167" s="460">
        <v>9.0000000000000011E-2</v>
      </c>
      <c r="H167" s="1100">
        <v>0.06</v>
      </c>
      <c r="I167" s="590">
        <v>5.3333333333333337E-2</v>
      </c>
      <c r="J167" s="590">
        <v>2.6666666666666668E-2</v>
      </c>
      <c r="K167" s="590">
        <v>2.3333333333333334E-2</v>
      </c>
      <c r="L167" s="590">
        <v>0.02</v>
      </c>
      <c r="M167" s="590">
        <v>0</v>
      </c>
      <c r="N167" s="590">
        <v>1.3333333333333334E-2</v>
      </c>
      <c r="O167" s="586">
        <v>1.3333333333333334E-2</v>
      </c>
      <c r="P167" s="460">
        <v>0</v>
      </c>
      <c r="Q167" s="586">
        <v>1.3333333333333334E-2</v>
      </c>
      <c r="R167" s="587">
        <v>9.9999999999999992E-2</v>
      </c>
      <c r="S167" s="587">
        <v>0.13333333333333333</v>
      </c>
      <c r="T167" s="587">
        <v>0.12666666666666668</v>
      </c>
      <c r="U167" s="587">
        <v>0.11333333333333334</v>
      </c>
      <c r="V167" s="587">
        <v>9.9999999999999992E-2</v>
      </c>
      <c r="W167" s="587">
        <v>8.666666666666667E-2</v>
      </c>
      <c r="X167" s="587">
        <v>7.3333333333333334E-2</v>
      </c>
      <c r="Y167" s="587">
        <v>6.6666666666666666E-2</v>
      </c>
      <c r="Z167" s="587">
        <v>6.6666666666666666E-2</v>
      </c>
      <c r="AA167" s="587">
        <v>6.6666666666666666E-2</v>
      </c>
      <c r="AB167" s="587">
        <v>0.11666666666666665</v>
      </c>
      <c r="AC167" s="584">
        <f>SUM(C167:AB167)</f>
        <v>4.9699666666666653</v>
      </c>
      <c r="AD167" s="1033">
        <f>IF(ISERROR((C167/D167-1)*100),"n/a",(C167/D167-1)*100)</f>
        <v>11.997500000000016</v>
      </c>
      <c r="AE167" s="1033">
        <f>IF(ISERROR((D167/E167-1)*100),"n/a",(D167/E167-1)*100)</f>
        <v>110.52631578947367</v>
      </c>
      <c r="AF167" s="1033">
        <f>IF(ISERROR((E167/F167-1)*100),"n/a",(E167/F167-1)*100)</f>
        <v>331.81818181818181</v>
      </c>
      <c r="AG167" s="1033">
        <f>IF(ISERROR((F167/G167-1)*100),"n/a",(F167/G167-1)*100)</f>
        <v>62.962962962962955</v>
      </c>
      <c r="AH167" s="1033">
        <f>IF(ISERROR((G167/H167-1)*100),"n/a",(G167/H167-1)*100)</f>
        <v>50.000000000000021</v>
      </c>
      <c r="AI167" s="1033">
        <f>IF(ISERROR((H167/I167-1)*100),"n/a",(H167/I167-1)*100)</f>
        <v>12.499999999999979</v>
      </c>
      <c r="AJ167" s="1033">
        <f>IF(ISERROR((I167/J167-1)*100),"n/a",(I167/J167-1)*100)</f>
        <v>100</v>
      </c>
      <c r="AK167" s="1033">
        <f>IF(ISERROR((J167/K167-1)*100),"n/a",(J167/K167-1)*100)</f>
        <v>14.285714285714279</v>
      </c>
      <c r="AL167" s="1033">
        <f>IF(ISERROR((K167/L167-1)*100),"n/a",(K167/L167-1)*100)</f>
        <v>16.666666666666675</v>
      </c>
      <c r="AM167" s="1033">
        <f>IF(ISERROR((L167/N167-1)*100),"n/a",(L167/N167-1)*100)</f>
        <v>50</v>
      </c>
      <c r="AN167" s="1033">
        <f>IF(ISERROR((N167/O167-1)*100),"n/a",(N167/O167-1)*100)</f>
        <v>0</v>
      </c>
      <c r="AO167" s="1033">
        <f>IF(ISERROR((O167/Q167-1)*100),"n/a",(O167/Q167-1)*100)</f>
        <v>0</v>
      </c>
      <c r="AP167" s="1033">
        <f>IF(ISERROR((Q167/R167-1)*100),"n/a",(Q167/R167-1)*100)</f>
        <v>-86.666666666666671</v>
      </c>
      <c r="AQ167" s="1033">
        <f>IF(ISERROR((R167/S167-1)*100),"n/a",(R167/S167-1)*100)</f>
        <v>-25</v>
      </c>
      <c r="AR167" s="1033">
        <f>IF(ISERROR((S167/T167-1)*100),"n/a",(S167/T167-1)*100)</f>
        <v>5.2631578947368363</v>
      </c>
      <c r="AS167" s="1033">
        <f>IF(ISERROR((T167/U167-1)*100),"n/a",(T167/U167-1)*100)</f>
        <v>11.764705882352944</v>
      </c>
      <c r="AT167" s="1033">
        <f>IF(ISERROR((U167/V167-1)*100),"n/a",(U167/V167-1)*100)</f>
        <v>13.333333333333353</v>
      </c>
      <c r="AU167" s="1033">
        <f>IF(ISERROR((V167/W167-1)*100),"n/a",(V167/W167-1)*100)</f>
        <v>15.384615384615374</v>
      </c>
      <c r="AV167" s="1033">
        <f>IF(ISERROR((W167/X167-1)*100),"n/a",(W167/X167-1)*100)</f>
        <v>18.181818181818187</v>
      </c>
      <c r="AW167" s="1033">
        <f>IF(ISERROR((X167/Y167-1)*100),"n/a",(X167/Y167-1)*100)</f>
        <v>10.000000000000009</v>
      </c>
      <c r="AX167" s="1033">
        <f>IF(ISERROR((Y167/Z167-1)*100),"n/a",(Y167/Z167-1)*100)</f>
        <v>0</v>
      </c>
      <c r="AY167" s="1033">
        <f>IF(ISERROR((Z167/AA167-1)*100),"n/a",(Z167/AA167-1)*100)</f>
        <v>0</v>
      </c>
      <c r="AZ167" s="1033">
        <f>IF(ISERROR((AA167/AB167-1)*100),"n/a",(AA167/AB167-1)*100)</f>
        <v>-42.857142857142847</v>
      </c>
      <c r="BA167" s="1033">
        <f>AVERAGE(AD167:AZ167)</f>
        <v>29.572224464175939</v>
      </c>
      <c r="BB167" s="1033">
        <f>STDEV(AD167:AZ167)</f>
        <v>77.733775107917538</v>
      </c>
    </row>
    <row r="168" spans="1:54" ht="11.25" customHeight="1" x14ac:dyDescent="0.2">
      <c r="A168" s="540" t="s">
        <v>5198</v>
      </c>
      <c r="B168" s="817" t="s">
        <v>5193</v>
      </c>
      <c r="C168" s="581">
        <v>0.6</v>
      </c>
      <c r="D168" s="581">
        <v>0.44500000000000001</v>
      </c>
      <c r="E168" s="581">
        <v>0.4</v>
      </c>
      <c r="F168" s="581">
        <v>0.35000000000000003</v>
      </c>
      <c r="G168" s="460">
        <v>0.25</v>
      </c>
      <c r="H168" s="584">
        <v>0.17</v>
      </c>
      <c r="I168" s="498">
        <v>0.08</v>
      </c>
      <c r="J168" s="498">
        <v>0.08</v>
      </c>
      <c r="K168" s="498">
        <v>0.08</v>
      </c>
      <c r="L168" s="581">
        <v>0.05</v>
      </c>
      <c r="M168" s="460"/>
      <c r="N168" s="460">
        <v>3.4999999999999996E-2</v>
      </c>
      <c r="O168" s="501">
        <v>0.03</v>
      </c>
      <c r="P168" s="483"/>
      <c r="Q168" s="501">
        <v>0.03</v>
      </c>
      <c r="R168" s="499">
        <v>0.03</v>
      </c>
      <c r="S168" s="489">
        <v>0.03</v>
      </c>
      <c r="T168" s="489">
        <v>2.75E-2</v>
      </c>
      <c r="U168" s="587">
        <v>0.02</v>
      </c>
      <c r="V168" s="587">
        <v>1.8333333333333333E-2</v>
      </c>
      <c r="W168" s="499">
        <v>1.3333333333333336E-2</v>
      </c>
      <c r="X168" s="499">
        <v>1.3333333333333336E-2</v>
      </c>
      <c r="Y168" s="499">
        <v>1.3333333333333336E-2</v>
      </c>
      <c r="Z168" s="499">
        <v>1.3333333333333336E-2</v>
      </c>
      <c r="AA168" s="499">
        <v>1.3333333333333336E-2</v>
      </c>
      <c r="AB168" s="499">
        <v>1.3333333333333336E-2</v>
      </c>
      <c r="AC168" s="584">
        <f>SUM(C168:AB168)</f>
        <v>2.8058333333333318</v>
      </c>
      <c r="AD168" s="1033">
        <f>IF(ISERROR((C168/D168-1)*100),"n/a",(C168/D168-1)*100)</f>
        <v>34.831460674157299</v>
      </c>
      <c r="AE168" s="1033">
        <f>IF(ISERROR((D168/E168-1)*100),"n/a",(D168/E168-1)*100)</f>
        <v>11.250000000000004</v>
      </c>
      <c r="AF168" s="1033">
        <f>IF(ISERROR((E168/F168-1)*100),"n/a",(E168/F168-1)*100)</f>
        <v>14.285714285714279</v>
      </c>
      <c r="AG168" s="1033">
        <f>IF(ISERROR((F168/G168-1)*100),"n/a",(F168/G168-1)*100)</f>
        <v>40.000000000000014</v>
      </c>
      <c r="AH168" s="1033">
        <f>IF(ISERROR((G168/H168-1)*100),"n/a",(G168/H168-1)*100)</f>
        <v>47.058823529411754</v>
      </c>
      <c r="AI168" s="1033">
        <f>IF(ISERROR((H168/I168-1)*100),"n/a",(H168/I168-1)*100)</f>
        <v>112.5</v>
      </c>
      <c r="AJ168" s="1033">
        <f>IF(ISERROR((I168/J168-1)*100),"n/a",(I168/J168-1)*100)</f>
        <v>0</v>
      </c>
      <c r="AK168" s="1033">
        <f>IF(ISERROR((J168/K168-1)*100),"n/a",(J168/K168-1)*100)</f>
        <v>0</v>
      </c>
      <c r="AL168" s="1033">
        <f>IF(ISERROR((K168/L168-1)*100),"n/a",(K168/L168-1)*100)</f>
        <v>59.999999999999986</v>
      </c>
      <c r="AM168" s="1033">
        <f>IF(ISERROR((L168/N168-1)*100),"n/a",(L168/N168-1)*100)</f>
        <v>42.857142857142883</v>
      </c>
      <c r="AN168" s="1033">
        <f>IF(ISERROR((N168/O168-1)*100),"n/a",(N168/O168-1)*100)</f>
        <v>16.66666666666665</v>
      </c>
      <c r="AO168" s="1033">
        <f>IF(ISERROR((O168/Q168-1)*100),"n/a",(O168/Q168-1)*100)</f>
        <v>0</v>
      </c>
      <c r="AP168" s="1033">
        <f>IF(ISERROR((Q168/R168-1)*100),"n/a",(Q168/R168-1)*100)</f>
        <v>0</v>
      </c>
      <c r="AQ168" s="1033">
        <f>IF(ISERROR((R168/S168-1)*100),"n/a",(R168/S168-1)*100)</f>
        <v>0</v>
      </c>
      <c r="AR168" s="1033">
        <f>IF(ISERROR((S168/T168-1)*100),"n/a",(S168/T168-1)*100)</f>
        <v>9.0909090909090828</v>
      </c>
      <c r="AS168" s="1033">
        <f>IF(ISERROR((T168/U168-1)*100),"n/a",(T168/U168-1)*100)</f>
        <v>37.5</v>
      </c>
      <c r="AT168" s="1033">
        <f>IF(ISERROR((U168/V168-1)*100),"n/a",(U168/V168-1)*100)</f>
        <v>9.0909090909090828</v>
      </c>
      <c r="AU168" s="1033">
        <f>IF(ISERROR((V168/W168-1)*100),"n/a",(V168/W168-1)*100)</f>
        <v>37.499999999999979</v>
      </c>
      <c r="AV168" s="1033">
        <f>IF(ISERROR((W168/X168-1)*100),"n/a",(W168/X168-1)*100)</f>
        <v>0</v>
      </c>
      <c r="AW168" s="1033">
        <f>IF(ISERROR((X168/Y168-1)*100),"n/a",(X168/Y168-1)*100)</f>
        <v>0</v>
      </c>
      <c r="AX168" s="1033">
        <f>IF(ISERROR((Y168/Z168-1)*100),"n/a",(Y168/Z168-1)*100)</f>
        <v>0</v>
      </c>
      <c r="AY168" s="1033">
        <f>IF(ISERROR((Z168/AA168-1)*100),"n/a",(Z168/AA168-1)*100)</f>
        <v>0</v>
      </c>
      <c r="AZ168" s="1033">
        <f>IF(ISERROR((AA168/AB168-1)*100),"n/a",(AA168/AB168-1)*100)</f>
        <v>0</v>
      </c>
      <c r="BA168" s="1033">
        <f>AVERAGE(AD168:AZ168)</f>
        <v>20.549201138909176</v>
      </c>
      <c r="BB168" s="1033">
        <f>STDEV(AD168:AZ168)</f>
        <v>27.793685543405406</v>
      </c>
    </row>
    <row r="169" spans="1:54" ht="11.25" customHeight="1" x14ac:dyDescent="0.2">
      <c r="A169" s="552" t="s">
        <v>3977</v>
      </c>
      <c r="B169" s="804" t="s">
        <v>3978</v>
      </c>
      <c r="C169" s="945">
        <v>1.0900000000000001</v>
      </c>
      <c r="D169" s="945">
        <v>1.0449999999999999</v>
      </c>
      <c r="E169" s="945">
        <v>0.97499999999999998</v>
      </c>
      <c r="F169" s="945">
        <v>0.88</v>
      </c>
      <c r="G169" s="460">
        <v>0.8</v>
      </c>
      <c r="H169" s="590">
        <v>0.74</v>
      </c>
      <c r="I169" s="1077">
        <v>0.68</v>
      </c>
      <c r="J169" s="1077">
        <v>0.64</v>
      </c>
      <c r="K169" s="1077">
        <v>0.125</v>
      </c>
      <c r="L169" s="473">
        <v>0</v>
      </c>
      <c r="M169" s="1077"/>
      <c r="N169" s="473">
        <v>0</v>
      </c>
      <c r="O169" s="475">
        <v>0</v>
      </c>
      <c r="P169" s="481"/>
      <c r="Q169" s="488">
        <v>0</v>
      </c>
      <c r="R169" s="477">
        <v>0</v>
      </c>
      <c r="S169" s="477">
        <v>0</v>
      </c>
      <c r="T169" s="477">
        <v>0</v>
      </c>
      <c r="U169" s="477">
        <v>0</v>
      </c>
      <c r="V169" s="477">
        <v>0</v>
      </c>
      <c r="W169" s="477">
        <v>0</v>
      </c>
      <c r="X169" s="477">
        <v>0</v>
      </c>
      <c r="Y169" s="477">
        <v>0</v>
      </c>
      <c r="Z169" s="477">
        <v>0</v>
      </c>
      <c r="AA169" s="477">
        <v>0</v>
      </c>
      <c r="AB169" s="477">
        <v>0</v>
      </c>
      <c r="AC169" s="584">
        <f>SUM(C169:AB169)</f>
        <v>6.9749999999999996</v>
      </c>
      <c r="AD169" s="1033">
        <f>IF(ISERROR((C169/D169-1)*100),"n/a",(C169/D169-1)*100)</f>
        <v>4.3062200956937913</v>
      </c>
      <c r="AE169" s="1033">
        <f>IF(ISERROR((D169/E169-1)*100),"n/a",(D169/E169-1)*100)</f>
        <v>7.1794871794871762</v>
      </c>
      <c r="AF169" s="1033">
        <f>IF(ISERROR((E169/F169-1)*100),"n/a",(E169/F169-1)*100)</f>
        <v>10.795454545454541</v>
      </c>
      <c r="AG169" s="1033">
        <f>IF(ISERROR((F169/G169-1)*100),"n/a",(F169/G169-1)*100)</f>
        <v>9.9999999999999858</v>
      </c>
      <c r="AH169" s="1033">
        <f>IF(ISERROR((G169/H169-1)*100),"n/a",(G169/H169-1)*100)</f>
        <v>8.1081081081081141</v>
      </c>
      <c r="AI169" s="1033">
        <f>IF(ISERROR((H169/I169-1)*100),"n/a",(H169/I169-1)*100)</f>
        <v>8.8235294117646959</v>
      </c>
      <c r="AJ169" s="1033">
        <f>IF(ISERROR((I169/J169-1)*100),"n/a",(I169/J169-1)*100)</f>
        <v>6.25</v>
      </c>
      <c r="AK169" s="1033">
        <f>IF(ISERROR((J169/K169-1)*100),"n/a",(J169/K169-1)*100)</f>
        <v>412</v>
      </c>
      <c r="AL169" s="1033" t="str">
        <f>IF(ISERROR((K169/L169-1)*100),"n/a",(K169/L169-1)*100)</f>
        <v>n/a</v>
      </c>
      <c r="AM169" s="1033" t="str">
        <f>IF(ISERROR((L169/N169-1)*100),"n/a",(L169/N169-1)*100)</f>
        <v>n/a</v>
      </c>
      <c r="AN169" s="1033" t="str">
        <f>IF(ISERROR((N169/O169-1)*100),"n/a",(N169/O169-1)*100)</f>
        <v>n/a</v>
      </c>
      <c r="AO169" s="1033" t="str">
        <f>IF(ISERROR((O169/Q169-1)*100),"n/a",(O169/Q169-1)*100)</f>
        <v>n/a</v>
      </c>
      <c r="AP169" s="1033" t="str">
        <f>IF(ISERROR((Q169/R169-1)*100),"n/a",(Q169/R169-1)*100)</f>
        <v>n/a</v>
      </c>
      <c r="AQ169" s="1033" t="str">
        <f>IF(ISERROR((R169/S169-1)*100),"n/a",(R169/S169-1)*100)</f>
        <v>n/a</v>
      </c>
      <c r="AR169" s="1033" t="str">
        <f>IF(ISERROR((S169/T169-1)*100),"n/a",(S169/T169-1)*100)</f>
        <v>n/a</v>
      </c>
      <c r="AS169" s="1033" t="str">
        <f>IF(ISERROR((T169/U169-1)*100),"n/a",(T169/U169-1)*100)</f>
        <v>n/a</v>
      </c>
      <c r="AT169" s="1033" t="str">
        <f>IF(ISERROR((U169/V169-1)*100),"n/a",(U169/V169-1)*100)</f>
        <v>n/a</v>
      </c>
      <c r="AU169" s="1033" t="str">
        <f>IF(ISERROR((V169/W169-1)*100),"n/a",(V169/W169-1)*100)</f>
        <v>n/a</v>
      </c>
      <c r="AV169" s="1033" t="str">
        <f>IF(ISERROR((W169/X169-1)*100),"n/a",(W169/X169-1)*100)</f>
        <v>n/a</v>
      </c>
      <c r="AW169" s="1033" t="str">
        <f>IF(ISERROR((X169/Y169-1)*100),"n/a",(X169/Y169-1)*100)</f>
        <v>n/a</v>
      </c>
      <c r="AX169" s="1033" t="str">
        <f>IF(ISERROR((Y169/Z169-1)*100),"n/a",(Y169/Z169-1)*100)</f>
        <v>n/a</v>
      </c>
      <c r="AY169" s="1033" t="str">
        <f>IF(ISERROR((Z169/AA169-1)*100),"n/a",(Z169/AA169-1)*100)</f>
        <v>n/a</v>
      </c>
      <c r="AZ169" s="1033" t="str">
        <f>IF(ISERROR((AA169/AB169-1)*100),"n/a",(AA169/AB169-1)*100)</f>
        <v>n/a</v>
      </c>
      <c r="BA169" s="1033">
        <f>AVERAGE(AD169:AZ169)</f>
        <v>58.432849917563537</v>
      </c>
      <c r="BB169" s="1033">
        <f>STDEV(AD169:AZ169)</f>
        <v>142.87762266008374</v>
      </c>
    </row>
    <row r="170" spans="1:54" ht="11.25" customHeight="1" x14ac:dyDescent="0.2">
      <c r="A170" s="461" t="s">
        <v>1070</v>
      </c>
      <c r="B170" s="817" t="s">
        <v>1071</v>
      </c>
      <c r="C170" s="581">
        <v>1.72</v>
      </c>
      <c r="D170" s="581">
        <v>1.36</v>
      </c>
      <c r="E170" s="581">
        <v>1.32</v>
      </c>
      <c r="F170" s="581">
        <v>1.28</v>
      </c>
      <c r="G170" s="460">
        <v>1.2</v>
      </c>
      <c r="H170" s="460">
        <v>1.08</v>
      </c>
      <c r="I170" s="581">
        <v>0.84</v>
      </c>
      <c r="J170" s="581">
        <v>0.64</v>
      </c>
      <c r="K170" s="581">
        <v>0.52</v>
      </c>
      <c r="L170" s="581">
        <v>0.44</v>
      </c>
      <c r="M170" s="884"/>
      <c r="N170" s="581">
        <v>0.32</v>
      </c>
      <c r="O170" s="459">
        <v>0.28000000000000003</v>
      </c>
      <c r="P170" s="884"/>
      <c r="Q170" s="464">
        <v>0.1</v>
      </c>
      <c r="R170" s="583">
        <v>0.1</v>
      </c>
      <c r="S170" s="583">
        <v>0.72</v>
      </c>
      <c r="T170" s="583">
        <v>1.1599999999999999</v>
      </c>
      <c r="U170" s="587">
        <v>1.1599999999999999</v>
      </c>
      <c r="V170" s="587">
        <v>0.76100000000000001</v>
      </c>
      <c r="W170" s="583">
        <v>0</v>
      </c>
      <c r="X170" s="583">
        <v>0</v>
      </c>
      <c r="Y170" s="583">
        <v>0</v>
      </c>
      <c r="Z170" s="583">
        <v>0</v>
      </c>
      <c r="AA170" s="583">
        <v>0</v>
      </c>
      <c r="AB170" s="583">
        <v>0</v>
      </c>
      <c r="AC170" s="584">
        <f>SUM(C170:AB170)</f>
        <v>15.000999999999999</v>
      </c>
      <c r="AD170" s="1033">
        <f>IF(ISERROR((C170/D170-1)*100),"n/a",(C170/D170-1)*100)</f>
        <v>26.470588235294112</v>
      </c>
      <c r="AE170" s="1033">
        <f>IF(ISERROR((D170/E170-1)*100),"n/a",(D170/E170-1)*100)</f>
        <v>3.0303030303030276</v>
      </c>
      <c r="AF170" s="1033">
        <f>IF(ISERROR((E170/F170-1)*100),"n/a",(E170/F170-1)*100)</f>
        <v>3.125</v>
      </c>
      <c r="AG170" s="1033">
        <f>IF(ISERROR((F170/G170-1)*100),"n/a",(F170/G170-1)*100)</f>
        <v>6.6666666666666652</v>
      </c>
      <c r="AH170" s="1033">
        <f>IF(ISERROR((G170/H170-1)*100),"n/a",(G170/H170-1)*100)</f>
        <v>11.111111111111093</v>
      </c>
      <c r="AI170" s="1033">
        <f>IF(ISERROR((H170/I170-1)*100),"n/a",(H170/I170-1)*100)</f>
        <v>28.57142857142858</v>
      </c>
      <c r="AJ170" s="1033">
        <f>IF(ISERROR((I170/J170-1)*100),"n/a",(I170/J170-1)*100)</f>
        <v>31.25</v>
      </c>
      <c r="AK170" s="1033">
        <f>IF(ISERROR((J170/K170-1)*100),"n/a",(J170/K170-1)*100)</f>
        <v>23.076923076923084</v>
      </c>
      <c r="AL170" s="1033">
        <f>IF(ISERROR((K170/L170-1)*100),"n/a",(K170/L170-1)*100)</f>
        <v>18.181818181818187</v>
      </c>
      <c r="AM170" s="1033">
        <f>IF(ISERROR((L170/N170-1)*100),"n/a",(L170/N170-1)*100)</f>
        <v>37.5</v>
      </c>
      <c r="AN170" s="1033">
        <f>IF(ISERROR((N170/O170-1)*100),"n/a",(N170/O170-1)*100)</f>
        <v>14.285714285714279</v>
      </c>
      <c r="AO170" s="1033">
        <f>IF(ISERROR((O170/Q170-1)*100),"n/a",(O170/Q170-1)*100)</f>
        <v>180.00000000000003</v>
      </c>
      <c r="AP170" s="1033">
        <f>IF(ISERROR((Q170/R170-1)*100),"n/a",(Q170/R170-1)*100)</f>
        <v>0</v>
      </c>
      <c r="AQ170" s="1033">
        <f>IF(ISERROR((R170/S170-1)*100),"n/a",(R170/S170-1)*100)</f>
        <v>-86.111111111111114</v>
      </c>
      <c r="AR170" s="1033">
        <f>IF(ISERROR((S170/T170-1)*100),"n/a",(S170/T170-1)*100)</f>
        <v>-37.931034482758619</v>
      </c>
      <c r="AS170" s="1033">
        <f>IF(ISERROR((T170/U170-1)*100),"n/a",(T170/U170-1)*100)</f>
        <v>0</v>
      </c>
      <c r="AT170" s="1033">
        <f>IF(ISERROR((U170/V170-1)*100),"n/a",(U170/V170-1)*100)</f>
        <v>52.431011826544015</v>
      </c>
      <c r="AU170" s="1033" t="str">
        <f>IF(ISERROR((V170/W170-1)*100),"n/a",(V170/W170-1)*100)</f>
        <v>n/a</v>
      </c>
      <c r="AV170" s="1033" t="str">
        <f>IF(ISERROR((W170/X170-1)*100),"n/a",(W170/X170-1)*100)</f>
        <v>n/a</v>
      </c>
      <c r="AW170" s="1033" t="str">
        <f>IF(ISERROR((X170/Y170-1)*100),"n/a",(X170/Y170-1)*100)</f>
        <v>n/a</v>
      </c>
      <c r="AX170" s="1033" t="str">
        <f>IF(ISERROR((Y170/Z170-1)*100),"n/a",(Y170/Z170-1)*100)</f>
        <v>n/a</v>
      </c>
      <c r="AY170" s="1033" t="str">
        <f>IF(ISERROR((Z170/AA170-1)*100),"n/a",(Z170/AA170-1)*100)</f>
        <v>n/a</v>
      </c>
      <c r="AZ170" s="1033" t="str">
        <f>IF(ISERROR((AA170/AB170-1)*100),"n/a",(AA170/AB170-1)*100)</f>
        <v>n/a</v>
      </c>
      <c r="BA170" s="1033">
        <f>AVERAGE(AD170:AZ170)</f>
        <v>18.332848199525497</v>
      </c>
      <c r="BB170" s="1033">
        <f>STDEV(AD170:AZ170)</f>
        <v>52.107578943690655</v>
      </c>
    </row>
    <row r="171" spans="1:54" ht="11.25" customHeight="1" x14ac:dyDescent="0.2">
      <c r="A171" s="818" t="s">
        <v>175</v>
      </c>
      <c r="B171" s="817" t="s">
        <v>176</v>
      </c>
      <c r="C171" s="581">
        <v>5.68</v>
      </c>
      <c r="D171" s="581">
        <v>5.31</v>
      </c>
      <c r="E171" s="581">
        <v>5.19</v>
      </c>
      <c r="F171" s="581">
        <v>4.76</v>
      </c>
      <c r="G171" s="460">
        <v>4.4800000000000004</v>
      </c>
      <c r="H171" s="483">
        <v>4.32</v>
      </c>
      <c r="I171" s="581">
        <v>4.29</v>
      </c>
      <c r="J171" s="581">
        <v>4.28</v>
      </c>
      <c r="K171" s="581">
        <v>4.21</v>
      </c>
      <c r="L171" s="581">
        <v>3.9</v>
      </c>
      <c r="M171" s="884"/>
      <c r="N171" s="581">
        <v>3.51</v>
      </c>
      <c r="O171" s="459">
        <v>3.09</v>
      </c>
      <c r="P171" s="884"/>
      <c r="Q171" s="586">
        <v>2.84</v>
      </c>
      <c r="R171" s="587">
        <v>2.66</v>
      </c>
      <c r="S171" s="587">
        <v>2.5299999999999998</v>
      </c>
      <c r="T171" s="587">
        <v>2.2599999999999998</v>
      </c>
      <c r="U171" s="587">
        <v>2.0099999999999998</v>
      </c>
      <c r="V171" s="587">
        <v>1.75</v>
      </c>
      <c r="W171" s="587">
        <v>1.53</v>
      </c>
      <c r="X171" s="587">
        <v>1.43</v>
      </c>
      <c r="Y171" s="583">
        <v>1.4</v>
      </c>
      <c r="Z171" s="587">
        <v>1.325</v>
      </c>
      <c r="AA171" s="583">
        <v>1.3</v>
      </c>
      <c r="AB171" s="587">
        <v>1.24</v>
      </c>
      <c r="AC171" s="584">
        <f>SUM(C171:AB171)</f>
        <v>75.295000000000002</v>
      </c>
      <c r="AD171" s="1033">
        <f>IF(ISERROR((C171/D171-1)*100),"n/a",(C171/D171-1)*100)</f>
        <v>6.9679849340866351</v>
      </c>
      <c r="AE171" s="1033">
        <f>IF(ISERROR((D171/E171-1)*100),"n/a",(D171/E171-1)*100)</f>
        <v>2.3121387283236761</v>
      </c>
      <c r="AF171" s="1033">
        <f>IF(ISERROR((E171/F171-1)*100),"n/a",(E171/F171-1)*100)</f>
        <v>9.0336134453781636</v>
      </c>
      <c r="AG171" s="1033">
        <f>IF(ISERROR((F171/G171-1)*100),"n/a",(F171/G171-1)*100)</f>
        <v>6.2499999999999778</v>
      </c>
      <c r="AH171" s="1033">
        <f>IF(ISERROR((G171/H171-1)*100),"n/a",(G171/H171-1)*100)</f>
        <v>3.7037037037036979</v>
      </c>
      <c r="AI171" s="1033">
        <f>IF(ISERROR((H171/I171-1)*100),"n/a",(H171/I171-1)*100)</f>
        <v>0.69930069930070893</v>
      </c>
      <c r="AJ171" s="1033">
        <f>IF(ISERROR((I171/J171-1)*100),"n/a",(I171/J171-1)*100)</f>
        <v>0.23364485981307581</v>
      </c>
      <c r="AK171" s="1033">
        <f>IF(ISERROR((J171/K171-1)*100),"n/a",(J171/K171-1)*100)</f>
        <v>1.6627078384798155</v>
      </c>
      <c r="AL171" s="1033">
        <f>IF(ISERROR((K171/L171-1)*100),"n/a",(K171/L171-1)*100)</f>
        <v>7.9487179487179427</v>
      </c>
      <c r="AM171" s="1033">
        <f>IF(ISERROR((L171/N171-1)*100),"n/a",(L171/N171-1)*100)</f>
        <v>11.111111111111116</v>
      </c>
      <c r="AN171" s="1033">
        <f>IF(ISERROR((N171/O171-1)*100),"n/a",(N171/O171-1)*100)</f>
        <v>13.592233009708732</v>
      </c>
      <c r="AO171" s="1033">
        <f>IF(ISERROR((O171/Q171-1)*100),"n/a",(O171/Q171-1)*100)</f>
        <v>8.8028169014084501</v>
      </c>
      <c r="AP171" s="1033">
        <f>IF(ISERROR((Q171/R171-1)*100),"n/a",(Q171/R171-1)*100)</f>
        <v>6.7669172932330657</v>
      </c>
      <c r="AQ171" s="1033">
        <f>IF(ISERROR((R171/S171-1)*100),"n/a",(R171/S171-1)*100)</f>
        <v>5.1383399209486313</v>
      </c>
      <c r="AR171" s="1033">
        <f>IF(ISERROR((S171/T171-1)*100),"n/a",(S171/T171-1)*100)</f>
        <v>11.946902654867264</v>
      </c>
      <c r="AS171" s="1033">
        <f>IF(ISERROR((T171/U171-1)*100),"n/a",(T171/U171-1)*100)</f>
        <v>12.437810945273631</v>
      </c>
      <c r="AT171" s="1033">
        <f>IF(ISERROR((U171/V171-1)*100),"n/a",(U171/V171-1)*100)</f>
        <v>14.857142857142836</v>
      </c>
      <c r="AU171" s="1033">
        <f>IF(ISERROR((V171/W171-1)*100),"n/a",(V171/W171-1)*100)</f>
        <v>14.379084967320255</v>
      </c>
      <c r="AV171" s="1033">
        <f>IF(ISERROR((W171/X171-1)*100),"n/a",(W171/X171-1)*100)</f>
        <v>6.9930069930070005</v>
      </c>
      <c r="AW171" s="1033">
        <f>IF(ISERROR((X171/Y171-1)*100),"n/a",(X171/Y171-1)*100)</f>
        <v>2.1428571428571352</v>
      </c>
      <c r="AX171" s="1033">
        <f>IF(ISERROR((Y171/Z171-1)*100),"n/a",(Y171/Z171-1)*100)</f>
        <v>5.6603773584905648</v>
      </c>
      <c r="AY171" s="1033">
        <f>IF(ISERROR((Z171/AA171-1)*100),"n/a",(Z171/AA171-1)*100)</f>
        <v>1.9230769230769162</v>
      </c>
      <c r="AZ171" s="1033">
        <f>IF(ISERROR((AA171/AB171-1)*100),"n/a",(AA171/AB171-1)*100)</f>
        <v>4.8387096774193505</v>
      </c>
      <c r="BA171" s="1033">
        <f>AVERAGE(AD171:AZ171)</f>
        <v>6.9305304310290721</v>
      </c>
      <c r="BB171" s="1033">
        <f>STDEV(AD171:AZ171)</f>
        <v>4.4999388665467581</v>
      </c>
    </row>
    <row r="172" spans="1:54" ht="11.25" customHeight="1" x14ac:dyDescent="0.2">
      <c r="A172" s="997" t="s">
        <v>4590</v>
      </c>
      <c r="B172" s="468" t="s">
        <v>4586</v>
      </c>
      <c r="C172" s="581">
        <v>0.75</v>
      </c>
      <c r="D172" s="581">
        <v>0.71</v>
      </c>
      <c r="E172" s="581">
        <v>0.68</v>
      </c>
      <c r="F172" s="581">
        <v>0.66</v>
      </c>
      <c r="G172" s="460">
        <v>0.6</v>
      </c>
      <c r="H172" s="478">
        <v>0.56000000000000005</v>
      </c>
      <c r="I172" s="498">
        <v>0.52</v>
      </c>
      <c r="J172" s="498">
        <v>0.52</v>
      </c>
      <c r="K172" s="581">
        <v>0.52</v>
      </c>
      <c r="L172" s="581">
        <v>0.39</v>
      </c>
      <c r="M172" s="460"/>
      <c r="N172" s="581">
        <v>0.35000000000000003</v>
      </c>
      <c r="O172" s="501">
        <v>0.32</v>
      </c>
      <c r="P172" s="483"/>
      <c r="Q172" s="501">
        <v>0.32</v>
      </c>
      <c r="R172" s="539">
        <v>0.32</v>
      </c>
      <c r="S172" s="587">
        <v>0.32</v>
      </c>
      <c r="T172" s="587">
        <v>0.28000000000000003</v>
      </c>
      <c r="U172" s="587">
        <v>0.24</v>
      </c>
      <c r="V172" s="587">
        <v>0.19500000000000001</v>
      </c>
      <c r="W172" s="587">
        <v>0.18</v>
      </c>
      <c r="X172" s="587">
        <v>0.1575</v>
      </c>
      <c r="Y172" s="587">
        <v>0.15</v>
      </c>
      <c r="Z172" s="587">
        <v>0.13500000000000001</v>
      </c>
      <c r="AA172" s="583">
        <v>0.13</v>
      </c>
      <c r="AB172" s="499">
        <v>0.13</v>
      </c>
      <c r="AC172" s="584">
        <f>SUM(C172:AB172)</f>
        <v>9.1375000000000028</v>
      </c>
      <c r="AD172" s="1033">
        <f>IF(ISERROR((C172/D172-1)*100),"n/a",(C172/D172-1)*100)</f>
        <v>5.6338028169014231</v>
      </c>
      <c r="AE172" s="1033">
        <f>IF(ISERROR((D172/E172-1)*100),"n/a",(D172/E172-1)*100)</f>
        <v>4.4117647058823373</v>
      </c>
      <c r="AF172" s="1033">
        <f>IF(ISERROR((E172/F172-1)*100),"n/a",(E172/F172-1)*100)</f>
        <v>3.0303030303030276</v>
      </c>
      <c r="AG172" s="1033">
        <f>IF(ISERROR((F172/G172-1)*100),"n/a",(F172/G172-1)*100)</f>
        <v>10.000000000000009</v>
      </c>
      <c r="AH172" s="1033">
        <f>IF(ISERROR((G172/H172-1)*100),"n/a",(G172/H172-1)*100)</f>
        <v>7.1428571428571397</v>
      </c>
      <c r="AI172" s="1033">
        <f>IF(ISERROR((H172/I172-1)*100),"n/a",(H172/I172-1)*100)</f>
        <v>7.6923076923077094</v>
      </c>
      <c r="AJ172" s="1033">
        <f>IF(ISERROR((I172/J172-1)*100),"n/a",(I172/J172-1)*100)</f>
        <v>0</v>
      </c>
      <c r="AK172" s="1033">
        <f>IF(ISERROR((J172/K172-1)*100),"n/a",(J172/K172-1)*100)</f>
        <v>0</v>
      </c>
      <c r="AL172" s="1033">
        <f>IF(ISERROR((K172/L172-1)*100),"n/a",(K172/L172-1)*100)</f>
        <v>33.333333333333329</v>
      </c>
      <c r="AM172" s="1033">
        <f>IF(ISERROR((L172/N172-1)*100),"n/a",(L172/N172-1)*100)</f>
        <v>11.428571428571432</v>
      </c>
      <c r="AN172" s="1033">
        <f>IF(ISERROR((N172/O172-1)*100),"n/a",(N172/O172-1)*100)</f>
        <v>9.375</v>
      </c>
      <c r="AO172" s="1033">
        <f>IF(ISERROR((O172/Q172-1)*100),"n/a",(O172/Q172-1)*100)</f>
        <v>0</v>
      </c>
      <c r="AP172" s="1033">
        <f>IF(ISERROR((Q172/R172-1)*100),"n/a",(Q172/R172-1)*100)</f>
        <v>0</v>
      </c>
      <c r="AQ172" s="1033">
        <f>IF(ISERROR((R172/S172-1)*100),"n/a",(R172/S172-1)*100)</f>
        <v>0</v>
      </c>
      <c r="AR172" s="1033">
        <f>IF(ISERROR((S172/T172-1)*100),"n/a",(S172/T172-1)*100)</f>
        <v>14.285714285714279</v>
      </c>
      <c r="AS172" s="1033">
        <f>IF(ISERROR((T172/U172-1)*100),"n/a",(T172/U172-1)*100)</f>
        <v>16.666666666666675</v>
      </c>
      <c r="AT172" s="1033">
        <f>IF(ISERROR((U172/V172-1)*100),"n/a",(U172/V172-1)*100)</f>
        <v>23.076923076923062</v>
      </c>
      <c r="AU172" s="1033">
        <f>IF(ISERROR((V172/W172-1)*100),"n/a",(V172/W172-1)*100)</f>
        <v>8.3333333333333481</v>
      </c>
      <c r="AV172" s="1033">
        <f>IF(ISERROR((W172/X172-1)*100),"n/a",(W172/X172-1)*100)</f>
        <v>14.285714285714279</v>
      </c>
      <c r="AW172" s="1033">
        <f>IF(ISERROR((X172/Y172-1)*100),"n/a",(X172/Y172-1)*100)</f>
        <v>5.0000000000000044</v>
      </c>
      <c r="AX172" s="1033">
        <f>IF(ISERROR((Y172/Z172-1)*100),"n/a",(Y172/Z172-1)*100)</f>
        <v>11.111111111111093</v>
      </c>
      <c r="AY172" s="1033">
        <f>IF(ISERROR((Z172/AA172-1)*100),"n/a",(Z172/AA172-1)*100)</f>
        <v>3.8461538461538547</v>
      </c>
      <c r="AZ172" s="1033">
        <f>IF(ISERROR((AA172/AB172-1)*100),"n/a",(AA172/AB172-1)*100)</f>
        <v>0</v>
      </c>
      <c r="BA172" s="1033">
        <f>AVERAGE(AD172:AZ172)</f>
        <v>8.2023285545988251</v>
      </c>
      <c r="BB172" s="1033">
        <f>STDEV(AD172:AZ172)</f>
        <v>8.2681569495002769</v>
      </c>
    </row>
    <row r="173" spans="1:54" ht="11.25" customHeight="1" x14ac:dyDescent="0.2">
      <c r="A173" s="461" t="s">
        <v>165</v>
      </c>
      <c r="B173" s="817" t="s">
        <v>166</v>
      </c>
      <c r="C173" s="581">
        <v>1</v>
      </c>
      <c r="D173" s="581">
        <v>0.92</v>
      </c>
      <c r="E173" s="581">
        <v>0.85</v>
      </c>
      <c r="F173" s="581">
        <v>0.79</v>
      </c>
      <c r="G173" s="460">
        <v>0.752</v>
      </c>
      <c r="H173" s="584">
        <v>0.72</v>
      </c>
      <c r="I173" s="581">
        <v>0.69</v>
      </c>
      <c r="J173" s="581">
        <v>0.67</v>
      </c>
      <c r="K173" s="581">
        <v>0.65</v>
      </c>
      <c r="L173" s="581">
        <v>0.64</v>
      </c>
      <c r="M173" s="884"/>
      <c r="N173" s="581">
        <v>0.63</v>
      </c>
      <c r="O173" s="459">
        <v>0.61499999999999999</v>
      </c>
      <c r="P173" s="884"/>
      <c r="Q173" s="586">
        <v>0.59499999999999997</v>
      </c>
      <c r="R173" s="587">
        <v>0.59</v>
      </c>
      <c r="S173" s="587">
        <v>0.58499999999999996</v>
      </c>
      <c r="T173" s="587">
        <v>0.57999999999999996</v>
      </c>
      <c r="U173" s="587">
        <v>0.57499999999999996</v>
      </c>
      <c r="V173" s="587">
        <v>0.56999999999999995</v>
      </c>
      <c r="W173" s="587">
        <v>0.56499999999999995</v>
      </c>
      <c r="X173" s="587">
        <v>0.5625</v>
      </c>
      <c r="Y173" s="587">
        <v>0.56000000000000005</v>
      </c>
      <c r="Z173" s="587">
        <v>0.5575</v>
      </c>
      <c r="AA173" s="587">
        <v>0.55000000000000004</v>
      </c>
      <c r="AB173" s="587">
        <v>0.54249999999999998</v>
      </c>
      <c r="AC173" s="584">
        <f>SUM(C173:AB173)</f>
        <v>15.759499999999999</v>
      </c>
      <c r="AD173" s="1033">
        <f>IF(ISERROR((C173/D173-1)*100),"n/a",(C173/D173-1)*100)</f>
        <v>8.6956521739130377</v>
      </c>
      <c r="AE173" s="1033">
        <f>IF(ISERROR((D173/E173-1)*100),"n/a",(D173/E173-1)*100)</f>
        <v>8.235294117647074</v>
      </c>
      <c r="AF173" s="1033">
        <f>IF(ISERROR((E173/F173-1)*100),"n/a",(E173/F173-1)*100)</f>
        <v>7.5949367088607556</v>
      </c>
      <c r="AG173" s="1033">
        <f>IF(ISERROR((F173/G173-1)*100),"n/a",(F173/G173-1)*100)</f>
        <v>5.0531914893616969</v>
      </c>
      <c r="AH173" s="1033">
        <f>IF(ISERROR((G173/H173-1)*100),"n/a",(G173/H173-1)*100)</f>
        <v>4.4444444444444509</v>
      </c>
      <c r="AI173" s="1033">
        <f>IF(ISERROR((H173/I173-1)*100),"n/a",(H173/I173-1)*100)</f>
        <v>4.3478260869565188</v>
      </c>
      <c r="AJ173" s="1033">
        <f>IF(ISERROR((I173/J173-1)*100),"n/a",(I173/J173-1)*100)</f>
        <v>2.9850746268656581</v>
      </c>
      <c r="AK173" s="1033">
        <f>IF(ISERROR((J173/K173-1)*100),"n/a",(J173/K173-1)*100)</f>
        <v>3.0769230769230882</v>
      </c>
      <c r="AL173" s="1033">
        <f>IF(ISERROR((K173/L173-1)*100),"n/a",(K173/L173-1)*100)</f>
        <v>1.5625</v>
      </c>
      <c r="AM173" s="1033">
        <f>IF(ISERROR((L173/N173-1)*100),"n/a",(L173/N173-1)*100)</f>
        <v>1.5873015873015817</v>
      </c>
      <c r="AN173" s="1033">
        <f>IF(ISERROR((N173/O173-1)*100),"n/a",(N173/O173-1)*100)</f>
        <v>2.4390243902439046</v>
      </c>
      <c r="AO173" s="1033">
        <f>IF(ISERROR((O173/Q173-1)*100),"n/a",(O173/Q173-1)*100)</f>
        <v>3.3613445378151363</v>
      </c>
      <c r="AP173" s="1033">
        <f>IF(ISERROR((Q173/R173-1)*100),"n/a",(Q173/R173-1)*100)</f>
        <v>0.84745762711864181</v>
      </c>
      <c r="AQ173" s="1033">
        <f>IF(ISERROR((R173/S173-1)*100),"n/a",(R173/S173-1)*100)</f>
        <v>0.85470085470085166</v>
      </c>
      <c r="AR173" s="1033">
        <f>IF(ISERROR((S173/T173-1)*100),"n/a",(S173/T173-1)*100)</f>
        <v>0.86206896551723755</v>
      </c>
      <c r="AS173" s="1033">
        <f>IF(ISERROR((T173/U173-1)*100),"n/a",(T173/U173-1)*100)</f>
        <v>0.86956521739129933</v>
      </c>
      <c r="AT173" s="1033">
        <f>IF(ISERROR((U173/V173-1)*100),"n/a",(U173/V173-1)*100)</f>
        <v>0.87719298245614308</v>
      </c>
      <c r="AU173" s="1033">
        <f>IF(ISERROR((V173/W173-1)*100),"n/a",(V173/W173-1)*100)</f>
        <v>0.88495575221239076</v>
      </c>
      <c r="AV173" s="1033">
        <f>IF(ISERROR((W173/X173-1)*100),"n/a",(W173/X173-1)*100)</f>
        <v>0.4444444444444251</v>
      </c>
      <c r="AW173" s="1033">
        <f>IF(ISERROR((X173/Y173-1)*100),"n/a",(X173/Y173-1)*100)</f>
        <v>0.44642857142855874</v>
      </c>
      <c r="AX173" s="1033">
        <f>IF(ISERROR((Y173/Z173-1)*100),"n/a",(Y173/Z173-1)*100)</f>
        <v>0.4484304932735439</v>
      </c>
      <c r="AY173" s="1033">
        <f>IF(ISERROR((Z173/AA173-1)*100),"n/a",(Z173/AA173-1)*100)</f>
        <v>1.3636363636363447</v>
      </c>
      <c r="AZ173" s="1033">
        <f>IF(ISERROR((AA173/AB173-1)*100),"n/a",(AA173/AB173-1)*100)</f>
        <v>1.3824884792626779</v>
      </c>
      <c r="BA173" s="1033">
        <f>AVERAGE(AD173:AZ173)</f>
        <v>2.7245601300771751</v>
      </c>
      <c r="BB173" s="1033">
        <f>STDEV(AD173:AZ173)</f>
        <v>2.5586798127912371</v>
      </c>
    </row>
    <row r="174" spans="1:54" ht="11.25" customHeight="1" x14ac:dyDescent="0.2">
      <c r="A174" s="461" t="s">
        <v>503</v>
      </c>
      <c r="B174" s="817" t="s">
        <v>504</v>
      </c>
      <c r="C174" s="581">
        <v>1.91</v>
      </c>
      <c r="D174" s="581">
        <v>1.87</v>
      </c>
      <c r="E174" s="581">
        <v>1.83</v>
      </c>
      <c r="F174" s="581">
        <v>1.79</v>
      </c>
      <c r="G174" s="460">
        <v>1.75</v>
      </c>
      <c r="H174" s="584">
        <v>1.7</v>
      </c>
      <c r="I174" s="581">
        <v>1.6658909999999998</v>
      </c>
      <c r="J174" s="581">
        <v>1.63</v>
      </c>
      <c r="K174" s="581">
        <v>1.5623762376237624</v>
      </c>
      <c r="L174" s="581">
        <v>1.2079207920792079</v>
      </c>
      <c r="M174" s="884"/>
      <c r="N174" s="581">
        <v>1.1231588873173028</v>
      </c>
      <c r="O174" s="459">
        <v>0.99952852428099948</v>
      </c>
      <c r="P174" s="884"/>
      <c r="Q174" s="586">
        <v>0.95709570957095702</v>
      </c>
      <c r="R174" s="587">
        <v>0.91051390853371039</v>
      </c>
      <c r="S174" s="587">
        <v>0.8646864686468646</v>
      </c>
      <c r="T174" s="587">
        <v>0.81961338991041954</v>
      </c>
      <c r="U174" s="587">
        <v>0.77736916548797741</v>
      </c>
      <c r="V174" s="587">
        <v>0.73210749646393214</v>
      </c>
      <c r="W174" s="587">
        <v>0.68948609146628959</v>
      </c>
      <c r="X174" s="587">
        <v>0.64761904761904754</v>
      </c>
      <c r="Y174" s="587">
        <v>0.5907590759075908</v>
      </c>
      <c r="Z174" s="587">
        <v>0.54766619519094772</v>
      </c>
      <c r="AA174" s="587">
        <v>0.50966525223950965</v>
      </c>
      <c r="AB174" s="587">
        <v>0.47100424328147106</v>
      </c>
      <c r="AC174" s="584">
        <f>SUM(C174:AB174)</f>
        <v>27.556461485619995</v>
      </c>
      <c r="AD174" s="1033">
        <f>IF(ISERROR((C174/D174-1)*100),"n/a",(C174/D174-1)*100)</f>
        <v>2.1390374331550666</v>
      </c>
      <c r="AE174" s="1033">
        <f>IF(ISERROR((D174/E174-1)*100),"n/a",(D174/E174-1)*100)</f>
        <v>2.1857923497267784</v>
      </c>
      <c r="AF174" s="1033">
        <f>IF(ISERROR((E174/F174-1)*100),"n/a",(E174/F174-1)*100)</f>
        <v>2.2346368715083775</v>
      </c>
      <c r="AG174" s="1033">
        <f>IF(ISERROR((F174/G174-1)*100),"n/a",(F174/G174-1)*100)</f>
        <v>2.2857142857142909</v>
      </c>
      <c r="AH174" s="1033">
        <f>IF(ISERROR((G174/H174-1)*100),"n/a",(G174/H174-1)*100)</f>
        <v>2.941176470588247</v>
      </c>
      <c r="AI174" s="1033">
        <f>IF(ISERROR((H174/I174-1)*100),"n/a",(H174/I174-1)*100)</f>
        <v>2.0474929031971678</v>
      </c>
      <c r="AJ174" s="1033">
        <f>IF(ISERROR((I174/J174-1)*100),"n/a",(I174/J174-1)*100)</f>
        <v>2.2019018404907831</v>
      </c>
      <c r="AK174" s="1033">
        <f>IF(ISERROR((J174/K174-1)*100),"n/a",(J174/K174-1)*100)</f>
        <v>4.3282636248415551</v>
      </c>
      <c r="AL174" s="1033">
        <f>IF(ISERROR((K174/L174-1)*100),"n/a",(K174/L174-1)*100)</f>
        <v>29.344262295081979</v>
      </c>
      <c r="AM174" s="1033">
        <f>IF(ISERROR((L174/N174-1)*100),"n/a",(L174/N174-1)*100)</f>
        <v>7.5467421144982616</v>
      </c>
      <c r="AN174" s="1033">
        <f>IF(ISERROR((N174/O174-1)*100),"n/a",(N174/O174-1)*100)</f>
        <v>12.368867924528271</v>
      </c>
      <c r="AO174" s="1033">
        <f>IF(ISERROR((O174/Q174-1)*100),"n/a",(O174/Q174-1)*100)</f>
        <v>4.4334975369458185</v>
      </c>
      <c r="AP174" s="1033">
        <f>IF(ISERROR((Q174/R174-1)*100),"n/a",(Q174/R174-1)*100)</f>
        <v>5.1159900579950346</v>
      </c>
      <c r="AQ174" s="1033">
        <f>IF(ISERROR((R174/S174-1)*100),"n/a",(R174/S174-1)*100)</f>
        <v>5.2998909487459001</v>
      </c>
      <c r="AR174" s="1033">
        <f>IF(ISERROR((S174/T174-1)*100),"n/a",(S174/T174-1)*100)</f>
        <v>5.4993097100782373</v>
      </c>
      <c r="AS174" s="1033">
        <f>IF(ISERROR((T174/U174-1)*100),"n/a",(T174/U174-1)*100)</f>
        <v>5.4342552159145852</v>
      </c>
      <c r="AT174" s="1033">
        <f>IF(ISERROR((U174/V174-1)*100),"n/a",(U174/V174-1)*100)</f>
        <v>6.1823802163833097</v>
      </c>
      <c r="AU174" s="1033">
        <f>IF(ISERROR((V174/W174-1)*100),"n/a",(V174/W174-1)*100)</f>
        <v>6.181619256017501</v>
      </c>
      <c r="AV174" s="1033">
        <f>IF(ISERROR((W174/X174-1)*100),"n/a",(W174/X174-1)*100)</f>
        <v>6.4647641234711894</v>
      </c>
      <c r="AW174" s="1033">
        <f>IF(ISERROR((X174/Y174-1)*100),"n/a",(X174/Y174-1)*100)</f>
        <v>9.6249002394253491</v>
      </c>
      <c r="AX174" s="1033">
        <f>IF(ISERROR((Y174/Z174-1)*100),"n/a",(Y174/Z174-1)*100)</f>
        <v>7.8684573002754776</v>
      </c>
      <c r="AY174" s="1033">
        <f>IF(ISERROR((Z174/AA174-1)*100),"n/a",(Z174/AA174-1)*100)</f>
        <v>7.4560592044403462</v>
      </c>
      <c r="AZ174" s="1033">
        <f>IF(ISERROR((AA174/AB174-1)*100),"n/a",(AA174/AB174-1)*100)</f>
        <v>8.2082082082082017</v>
      </c>
      <c r="BA174" s="1033">
        <f>AVERAGE(AD174:AZ174)</f>
        <v>6.408400875270944</v>
      </c>
      <c r="BB174" s="1033">
        <f>STDEV(AD174:AZ174)</f>
        <v>5.688534012008251</v>
      </c>
    </row>
    <row r="175" spans="1:54" ht="11.25" customHeight="1" x14ac:dyDescent="0.2">
      <c r="A175" s="479" t="s">
        <v>205</v>
      </c>
      <c r="B175" s="468" t="s">
        <v>206</v>
      </c>
      <c r="C175" s="581">
        <v>0.91</v>
      </c>
      <c r="D175" s="581">
        <v>0.87</v>
      </c>
      <c r="E175" s="581">
        <v>0.84</v>
      </c>
      <c r="F175" s="581">
        <v>0.82</v>
      </c>
      <c r="G175" s="460">
        <v>0.75</v>
      </c>
      <c r="H175" s="460">
        <v>0.71</v>
      </c>
      <c r="I175" s="474">
        <v>0.69499999999999995</v>
      </c>
      <c r="J175" s="474">
        <v>0.67</v>
      </c>
      <c r="K175" s="474">
        <v>0.63500000000000001</v>
      </c>
      <c r="L175" s="474">
        <v>0.5</v>
      </c>
      <c r="M175" s="958"/>
      <c r="N175" s="1070">
        <v>0.35</v>
      </c>
      <c r="O175" s="1068">
        <v>0.28999999999999998</v>
      </c>
      <c r="P175" s="992"/>
      <c r="Q175" s="471">
        <v>0.2475</v>
      </c>
      <c r="R175" s="477">
        <v>0.23</v>
      </c>
      <c r="S175" s="476">
        <v>0.2225</v>
      </c>
      <c r="T175" s="476">
        <v>0.19</v>
      </c>
      <c r="U175" s="476">
        <v>0.17</v>
      </c>
      <c r="V175" s="476">
        <v>0.14000000000000001</v>
      </c>
      <c r="W175" s="476">
        <v>0.1125</v>
      </c>
      <c r="X175" s="476">
        <v>9.2499999999999999E-2</v>
      </c>
      <c r="Y175" s="476">
        <v>8.2500000000000004E-2</v>
      </c>
      <c r="Z175" s="477">
        <v>7.4999999999999997E-2</v>
      </c>
      <c r="AA175" s="476">
        <v>7.1249999999999994E-2</v>
      </c>
      <c r="AB175" s="476">
        <v>6.25E-2</v>
      </c>
      <c r="AC175" s="584">
        <f>SUM(C175:AB175)</f>
        <v>9.7362499999999983</v>
      </c>
      <c r="AD175" s="1033">
        <f>IF(ISERROR((C175/D175-1)*100),"n/a",(C175/D175-1)*100)</f>
        <v>4.5977011494252817</v>
      </c>
      <c r="AE175" s="1033">
        <f>IF(ISERROR((D175/E175-1)*100),"n/a",(D175/E175-1)*100)</f>
        <v>3.5714285714285809</v>
      </c>
      <c r="AF175" s="1033">
        <f>IF(ISERROR((E175/F175-1)*100),"n/a",(E175/F175-1)*100)</f>
        <v>2.4390243902439046</v>
      </c>
      <c r="AG175" s="1033">
        <f>IF(ISERROR((F175/G175-1)*100),"n/a",(F175/G175-1)*100)</f>
        <v>9.3333333333333268</v>
      </c>
      <c r="AH175" s="1033">
        <f>IF(ISERROR((G175/H175-1)*100),"n/a",(G175/H175-1)*100)</f>
        <v>5.6338028169014231</v>
      </c>
      <c r="AI175" s="1033">
        <f>IF(ISERROR((H175/I175-1)*100),"n/a",(H175/I175-1)*100)</f>
        <v>2.1582733812949728</v>
      </c>
      <c r="AJ175" s="1033">
        <f>IF(ISERROR((I175/J175-1)*100),"n/a",(I175/J175-1)*100)</f>
        <v>3.731343283582067</v>
      </c>
      <c r="AK175" s="1033">
        <f>IF(ISERROR((J175/K175-1)*100),"n/a",(J175/K175-1)*100)</f>
        <v>5.5118110236220597</v>
      </c>
      <c r="AL175" s="1033">
        <f>IF(ISERROR((K175/L175-1)*100),"n/a",(K175/L175-1)*100)</f>
        <v>27</v>
      </c>
      <c r="AM175" s="1033">
        <f>IF(ISERROR((L175/N175-1)*100),"n/a",(L175/N175-1)*100)</f>
        <v>42.857142857142861</v>
      </c>
      <c r="AN175" s="1033">
        <f>IF(ISERROR((N175/O175-1)*100),"n/a",(N175/O175-1)*100)</f>
        <v>20.68965517241379</v>
      </c>
      <c r="AO175" s="1033">
        <f>IF(ISERROR((O175/Q175-1)*100),"n/a",(O175/Q175-1)*100)</f>
        <v>17.171717171717169</v>
      </c>
      <c r="AP175" s="1033">
        <f>IF(ISERROR((Q175/R175-1)*100),"n/a",(Q175/R175-1)*100)</f>
        <v>7.6086956521739024</v>
      </c>
      <c r="AQ175" s="1033">
        <f>IF(ISERROR((R175/S175-1)*100),"n/a",(R175/S175-1)*100)</f>
        <v>3.3707865168539408</v>
      </c>
      <c r="AR175" s="1033">
        <f>IF(ISERROR((S175/T175-1)*100),"n/a",(S175/T175-1)*100)</f>
        <v>17.105263157894733</v>
      </c>
      <c r="AS175" s="1033">
        <f>IF(ISERROR((T175/U175-1)*100),"n/a",(T175/U175-1)*100)</f>
        <v>11.764705882352944</v>
      </c>
      <c r="AT175" s="1033">
        <f>IF(ISERROR((U175/V175-1)*100),"n/a",(U175/V175-1)*100)</f>
        <v>21.42857142857142</v>
      </c>
      <c r="AU175" s="1033">
        <f>IF(ISERROR((V175/W175-1)*100),"n/a",(V175/W175-1)*100)</f>
        <v>24.444444444444446</v>
      </c>
      <c r="AV175" s="1033">
        <f>IF(ISERROR((W175/X175-1)*100),"n/a",(W175/X175-1)*100)</f>
        <v>21.621621621621621</v>
      </c>
      <c r="AW175" s="1033">
        <f>IF(ISERROR((X175/Y175-1)*100),"n/a",(X175/Y175-1)*100)</f>
        <v>12.12121212121211</v>
      </c>
      <c r="AX175" s="1033">
        <f>IF(ISERROR((Y175/Z175-1)*100),"n/a",(Y175/Z175-1)*100)</f>
        <v>10.000000000000009</v>
      </c>
      <c r="AY175" s="1033">
        <f>IF(ISERROR((Z175/AA175-1)*100),"n/a",(Z175/AA175-1)*100)</f>
        <v>5.2631578947368363</v>
      </c>
      <c r="AZ175" s="1033">
        <f>IF(ISERROR((AA175/AB175-1)*100),"n/a",(AA175/AB175-1)*100)</f>
        <v>13.999999999999989</v>
      </c>
      <c r="BA175" s="1033">
        <f>AVERAGE(AD175:AZ175)</f>
        <v>12.757551820476843</v>
      </c>
      <c r="BB175" s="1033">
        <f>STDEV(AD175:AZ175)</f>
        <v>10.108586963722736</v>
      </c>
    </row>
    <row r="176" spans="1:54" ht="11.25" customHeight="1" x14ac:dyDescent="0.2">
      <c r="A176" s="461" t="s">
        <v>1082</v>
      </c>
      <c r="B176" s="817" t="s">
        <v>1083</v>
      </c>
      <c r="C176" s="581">
        <v>0.8</v>
      </c>
      <c r="D176" s="581">
        <v>0.65</v>
      </c>
      <c r="E176" s="581">
        <v>0.6</v>
      </c>
      <c r="F176" s="581">
        <v>0.45</v>
      </c>
      <c r="G176" s="483">
        <v>0.4</v>
      </c>
      <c r="H176" s="460">
        <v>0.31000000000000005</v>
      </c>
      <c r="I176" s="463">
        <v>0.28000000000000003</v>
      </c>
      <c r="J176" s="581">
        <v>0.25</v>
      </c>
      <c r="K176" s="463">
        <v>0.24</v>
      </c>
      <c r="L176" s="581">
        <v>0.21</v>
      </c>
      <c r="M176" s="884"/>
      <c r="N176" s="491">
        <v>0.2</v>
      </c>
      <c r="O176" s="490">
        <v>0.18</v>
      </c>
      <c r="P176" s="991"/>
      <c r="Q176" s="464">
        <v>0.16</v>
      </c>
      <c r="R176" s="583">
        <v>0.16</v>
      </c>
      <c r="S176" s="583">
        <v>0.16</v>
      </c>
      <c r="T176" s="583">
        <v>0.16</v>
      </c>
      <c r="U176" s="583">
        <v>0.16</v>
      </c>
      <c r="V176" s="583">
        <v>0.16</v>
      </c>
      <c r="W176" s="583">
        <v>0.16</v>
      </c>
      <c r="X176" s="583">
        <v>0.16</v>
      </c>
      <c r="Y176" s="583">
        <v>0.16</v>
      </c>
      <c r="Z176" s="583">
        <v>0.16</v>
      </c>
      <c r="AA176" s="583">
        <v>0.16</v>
      </c>
      <c r="AB176" s="583">
        <v>0.16</v>
      </c>
      <c r="AC176" s="584">
        <f>SUM(C176:AB176)</f>
        <v>6.490000000000002</v>
      </c>
      <c r="AD176" s="1033">
        <f>IF(ISERROR((C176/D176-1)*100),"n/a",(C176/D176-1)*100)</f>
        <v>23.076923076923084</v>
      </c>
      <c r="AE176" s="1033">
        <f>IF(ISERROR((D176/E176-1)*100),"n/a",(D176/E176-1)*100)</f>
        <v>8.3333333333333481</v>
      </c>
      <c r="AF176" s="1033">
        <f>IF(ISERROR((E176/F176-1)*100),"n/a",(E176/F176-1)*100)</f>
        <v>33.333333333333329</v>
      </c>
      <c r="AG176" s="1033">
        <f>IF(ISERROR((F176/G176-1)*100),"n/a",(F176/G176-1)*100)</f>
        <v>12.5</v>
      </c>
      <c r="AH176" s="1033">
        <f>IF(ISERROR((G176/H176-1)*100),"n/a",(G176/H176-1)*100)</f>
        <v>29.032258064516103</v>
      </c>
      <c r="AI176" s="1033">
        <f>IF(ISERROR((H176/I176-1)*100),"n/a",(H176/I176-1)*100)</f>
        <v>10.714285714285721</v>
      </c>
      <c r="AJ176" s="1033">
        <f>IF(ISERROR((I176/J176-1)*100),"n/a",(I176/J176-1)*100)</f>
        <v>12.000000000000011</v>
      </c>
      <c r="AK176" s="1033">
        <f>IF(ISERROR((J176/K176-1)*100),"n/a",(J176/K176-1)*100)</f>
        <v>4.1666666666666741</v>
      </c>
      <c r="AL176" s="1033">
        <f>IF(ISERROR((K176/L176-1)*100),"n/a",(K176/L176-1)*100)</f>
        <v>14.285714285714279</v>
      </c>
      <c r="AM176" s="1033">
        <f>IF(ISERROR((L176/N176-1)*100),"n/a",(L176/N176-1)*100)</f>
        <v>4.9999999999999822</v>
      </c>
      <c r="AN176" s="1033">
        <f>IF(ISERROR((N176/O176-1)*100),"n/a",(N176/O176-1)*100)</f>
        <v>11.111111111111116</v>
      </c>
      <c r="AO176" s="1033">
        <f>IF(ISERROR((O176/Q176-1)*100),"n/a",(O176/Q176-1)*100)</f>
        <v>12.5</v>
      </c>
      <c r="AP176" s="1033">
        <f>IF(ISERROR((Q176/R176-1)*100),"n/a",(Q176/R176-1)*100)</f>
        <v>0</v>
      </c>
      <c r="AQ176" s="1033">
        <f>IF(ISERROR((R176/S176-1)*100),"n/a",(R176/S176-1)*100)</f>
        <v>0</v>
      </c>
      <c r="AR176" s="1033">
        <f>IF(ISERROR((S176/T176-1)*100),"n/a",(S176/T176-1)*100)</f>
        <v>0</v>
      </c>
      <c r="AS176" s="1033">
        <f>IF(ISERROR((T176/U176-1)*100),"n/a",(T176/U176-1)*100)</f>
        <v>0</v>
      </c>
      <c r="AT176" s="1033">
        <f>IF(ISERROR((U176/V176-1)*100),"n/a",(U176/V176-1)*100)</f>
        <v>0</v>
      </c>
      <c r="AU176" s="1033">
        <f>IF(ISERROR((V176/W176-1)*100),"n/a",(V176/W176-1)*100)</f>
        <v>0</v>
      </c>
      <c r="AV176" s="1033">
        <f>IF(ISERROR((W176/X176-1)*100),"n/a",(W176/X176-1)*100)</f>
        <v>0</v>
      </c>
      <c r="AW176" s="1033">
        <f>IF(ISERROR((X176/Y176-1)*100),"n/a",(X176/Y176-1)*100)</f>
        <v>0</v>
      </c>
      <c r="AX176" s="1033">
        <f>IF(ISERROR((Y176/Z176-1)*100),"n/a",(Y176/Z176-1)*100)</f>
        <v>0</v>
      </c>
      <c r="AY176" s="1033">
        <f>IF(ISERROR((Z176/AA176-1)*100),"n/a",(Z176/AA176-1)*100)</f>
        <v>0</v>
      </c>
      <c r="AZ176" s="1033">
        <f>IF(ISERROR((AA176/AB176-1)*100),"n/a",(AA176/AB176-1)*100)</f>
        <v>0</v>
      </c>
      <c r="BA176" s="1033">
        <f>AVERAGE(AD176:AZ176)</f>
        <v>7.6545054602558098</v>
      </c>
      <c r="BB176" s="1033">
        <f>STDEV(AD176:AZ176)</f>
        <v>9.8847080163076306</v>
      </c>
    </row>
    <row r="177" spans="1:54" ht="11.25" customHeight="1" x14ac:dyDescent="0.2">
      <c r="A177" s="461" t="s">
        <v>1084</v>
      </c>
      <c r="B177" s="817" t="s">
        <v>1085</v>
      </c>
      <c r="C177" s="581">
        <v>2.2999999999999998</v>
      </c>
      <c r="D177" s="581">
        <v>1.88</v>
      </c>
      <c r="E177" s="581">
        <v>1.76</v>
      </c>
      <c r="F177" s="581">
        <v>1.68</v>
      </c>
      <c r="G177" s="460">
        <v>1.5</v>
      </c>
      <c r="H177" s="460">
        <v>1.2999999999999998</v>
      </c>
      <c r="I177" s="581">
        <v>1.1599999999999999</v>
      </c>
      <c r="J177" s="581">
        <v>1.08</v>
      </c>
      <c r="K177" s="581">
        <v>0.92</v>
      </c>
      <c r="L177" s="581">
        <v>0.74</v>
      </c>
      <c r="M177" s="884"/>
      <c r="N177" s="581">
        <v>0.4</v>
      </c>
      <c r="O177" s="459">
        <v>0.2</v>
      </c>
      <c r="P177" s="884"/>
      <c r="Q177" s="464">
        <v>0.08</v>
      </c>
      <c r="R177" s="583">
        <v>0.12</v>
      </c>
      <c r="S177" s="587">
        <v>0.24</v>
      </c>
      <c r="T177" s="587">
        <v>0.06</v>
      </c>
      <c r="U177" s="583">
        <v>0</v>
      </c>
      <c r="V177" s="583">
        <v>0</v>
      </c>
      <c r="W177" s="583">
        <v>0</v>
      </c>
      <c r="X177" s="583">
        <v>0</v>
      </c>
      <c r="Y177" s="583">
        <v>0</v>
      </c>
      <c r="Z177" s="583">
        <v>0</v>
      </c>
      <c r="AA177" s="583">
        <v>0</v>
      </c>
      <c r="AB177" s="583">
        <v>0</v>
      </c>
      <c r="AC177" s="584">
        <f>SUM(C177:AB177)</f>
        <v>15.419999999999998</v>
      </c>
      <c r="AD177" s="1033">
        <f>IF(ISERROR((C177/D177-1)*100),"n/a",(C177/D177-1)*100)</f>
        <v>22.340425531914889</v>
      </c>
      <c r="AE177" s="1033">
        <f>IF(ISERROR((D177/E177-1)*100),"n/a",(D177/E177-1)*100)</f>
        <v>6.8181818181818121</v>
      </c>
      <c r="AF177" s="1033">
        <f>IF(ISERROR((E177/F177-1)*100),"n/a",(E177/F177-1)*100)</f>
        <v>4.7619047619047672</v>
      </c>
      <c r="AG177" s="1033">
        <f>IF(ISERROR((F177/G177-1)*100),"n/a",(F177/G177-1)*100)</f>
        <v>11.999999999999989</v>
      </c>
      <c r="AH177" s="1033">
        <f>IF(ISERROR((G177/H177-1)*100),"n/a",(G177/H177-1)*100)</f>
        <v>15.384615384615397</v>
      </c>
      <c r="AI177" s="1033">
        <f>IF(ISERROR((H177/I177-1)*100),"n/a",(H177/I177-1)*100)</f>
        <v>12.06896551724137</v>
      </c>
      <c r="AJ177" s="1033">
        <f>IF(ISERROR((I177/J177-1)*100),"n/a",(I177/J177-1)*100)</f>
        <v>7.4074074074073959</v>
      </c>
      <c r="AK177" s="1033">
        <f>IF(ISERROR((J177/K177-1)*100),"n/a",(J177/K177-1)*100)</f>
        <v>17.391304347826097</v>
      </c>
      <c r="AL177" s="1033">
        <f>IF(ISERROR((K177/L177-1)*100),"n/a",(K177/L177-1)*100)</f>
        <v>24.324324324324319</v>
      </c>
      <c r="AM177" s="1033">
        <f>IF(ISERROR((L177/N177-1)*100),"n/a",(L177/N177-1)*100)</f>
        <v>84.999999999999986</v>
      </c>
      <c r="AN177" s="1033">
        <f>IF(ISERROR((N177/O177-1)*100),"n/a",(N177/O177-1)*100)</f>
        <v>100</v>
      </c>
      <c r="AO177" s="1033">
        <f>IF(ISERROR((O177/Q177-1)*100),"n/a",(O177/Q177-1)*100)</f>
        <v>150</v>
      </c>
      <c r="AP177" s="1033">
        <f>IF(ISERROR((Q177/R177-1)*100),"n/a",(Q177/R177-1)*100)</f>
        <v>-33.333333333333329</v>
      </c>
      <c r="AQ177" s="1033">
        <f>IF(ISERROR((R177/S177-1)*100),"n/a",(R177/S177-1)*100)</f>
        <v>-50</v>
      </c>
      <c r="AR177" s="1033">
        <f>IF(ISERROR((S177/T177-1)*100),"n/a",(S177/T177-1)*100)</f>
        <v>300</v>
      </c>
      <c r="AS177" s="1033" t="str">
        <f>IF(ISERROR((T177/U177-1)*100),"n/a",(T177/U177-1)*100)</f>
        <v>n/a</v>
      </c>
      <c r="AT177" s="1033" t="str">
        <f>IF(ISERROR((U177/V177-1)*100),"n/a",(U177/V177-1)*100)</f>
        <v>n/a</v>
      </c>
      <c r="AU177" s="1033" t="str">
        <f>IF(ISERROR((V177/W177-1)*100),"n/a",(V177/W177-1)*100)</f>
        <v>n/a</v>
      </c>
      <c r="AV177" s="1033" t="str">
        <f>IF(ISERROR((W177/X177-1)*100),"n/a",(W177/X177-1)*100)</f>
        <v>n/a</v>
      </c>
      <c r="AW177" s="1033" t="str">
        <f>IF(ISERROR((X177/Y177-1)*100),"n/a",(X177/Y177-1)*100)</f>
        <v>n/a</v>
      </c>
      <c r="AX177" s="1033" t="str">
        <f>IF(ISERROR((Y177/Z177-1)*100),"n/a",(Y177/Z177-1)*100)</f>
        <v>n/a</v>
      </c>
      <c r="AY177" s="1033" t="str">
        <f>IF(ISERROR((Z177/AA177-1)*100),"n/a",(Z177/AA177-1)*100)</f>
        <v>n/a</v>
      </c>
      <c r="AZ177" s="1033" t="str">
        <f>IF(ISERROR((AA177/AB177-1)*100),"n/a",(AA177/AB177-1)*100)</f>
        <v>n/a</v>
      </c>
      <c r="BA177" s="1033">
        <f>AVERAGE(AD177:AZ177)</f>
        <v>44.944253050672174</v>
      </c>
      <c r="BB177" s="1033">
        <f>STDEV(AD177:AZ177)</f>
        <v>86.635495469946804</v>
      </c>
    </row>
    <row r="178" spans="1:54" ht="11.25" customHeight="1" x14ac:dyDescent="0.2">
      <c r="A178" s="813" t="s">
        <v>3973</v>
      </c>
      <c r="B178" s="804" t="s">
        <v>3974</v>
      </c>
      <c r="C178" s="945">
        <v>2.0699999999999998</v>
      </c>
      <c r="D178" s="945">
        <v>1.62</v>
      </c>
      <c r="E178" s="945">
        <v>1.4</v>
      </c>
      <c r="F178" s="945">
        <v>1.25</v>
      </c>
      <c r="G178" s="590">
        <v>1.1299999999999999</v>
      </c>
      <c r="H178" s="590">
        <v>1.03</v>
      </c>
      <c r="I178" s="482">
        <v>0.97</v>
      </c>
      <c r="J178" s="482">
        <v>0.66</v>
      </c>
      <c r="K178" s="452">
        <v>0</v>
      </c>
      <c r="L178" s="452">
        <v>0</v>
      </c>
      <c r="M178" s="482"/>
      <c r="N178" s="1103">
        <v>0</v>
      </c>
      <c r="O178" s="1060">
        <v>0</v>
      </c>
      <c r="P178" s="1043"/>
      <c r="Q178" s="466">
        <v>0</v>
      </c>
      <c r="R178" s="455">
        <v>0</v>
      </c>
      <c r="S178" s="455">
        <v>0</v>
      </c>
      <c r="T178" s="455">
        <v>0</v>
      </c>
      <c r="U178" s="455">
        <v>0</v>
      </c>
      <c r="V178" s="455">
        <v>0</v>
      </c>
      <c r="W178" s="455">
        <v>0</v>
      </c>
      <c r="X178" s="455">
        <v>0</v>
      </c>
      <c r="Y178" s="455">
        <v>0</v>
      </c>
      <c r="Z178" s="455">
        <v>0</v>
      </c>
      <c r="AA178" s="455">
        <v>0</v>
      </c>
      <c r="AB178" s="455">
        <v>0</v>
      </c>
      <c r="AC178" s="584">
        <f>SUM(C178:AB178)</f>
        <v>10.130000000000001</v>
      </c>
      <c r="AD178" s="1033">
        <f>IF(ISERROR((C178/D178-1)*100),"n/a",(C178/D178-1)*100)</f>
        <v>27.777777777777768</v>
      </c>
      <c r="AE178" s="1033">
        <f>IF(ISERROR((D178/E178-1)*100),"n/a",(D178/E178-1)*100)</f>
        <v>15.714285714285726</v>
      </c>
      <c r="AF178" s="1033">
        <f>IF(ISERROR((E178/F178-1)*100),"n/a",(E178/F178-1)*100)</f>
        <v>11.999999999999989</v>
      </c>
      <c r="AG178" s="1033">
        <f>IF(ISERROR((F178/G178-1)*100),"n/a",(F178/G178-1)*100)</f>
        <v>10.619469026548689</v>
      </c>
      <c r="AH178" s="1033">
        <f>IF(ISERROR((G178/H178-1)*100),"n/a",(G178/H178-1)*100)</f>
        <v>9.7087378640776656</v>
      </c>
      <c r="AI178" s="1033">
        <f>IF(ISERROR((H178/I178-1)*100),"n/a",(H178/I178-1)*100)</f>
        <v>6.1855670103092786</v>
      </c>
      <c r="AJ178" s="1033">
        <f>IF(ISERROR((I178/J178-1)*100),"n/a",(I178/J178-1)*100)</f>
        <v>46.969696969696948</v>
      </c>
      <c r="AK178" s="1033" t="str">
        <f>IF(ISERROR((J178/K178-1)*100),"n/a",(J178/K178-1)*100)</f>
        <v>n/a</v>
      </c>
      <c r="AL178" s="1033" t="str">
        <f>IF(ISERROR((K178/L178-1)*100),"n/a",(K178/L178-1)*100)</f>
        <v>n/a</v>
      </c>
      <c r="AM178" s="1033" t="str">
        <f>IF(ISERROR((L178/N178-1)*100),"n/a",(L178/N178-1)*100)</f>
        <v>n/a</v>
      </c>
      <c r="AN178" s="1033" t="str">
        <f>IF(ISERROR((N178/O178-1)*100),"n/a",(N178/O178-1)*100)</f>
        <v>n/a</v>
      </c>
      <c r="AO178" s="1033" t="str">
        <f>IF(ISERROR((O178/Q178-1)*100),"n/a",(O178/Q178-1)*100)</f>
        <v>n/a</v>
      </c>
      <c r="AP178" s="1033" t="str">
        <f>IF(ISERROR((Q178/R178-1)*100),"n/a",(Q178/R178-1)*100)</f>
        <v>n/a</v>
      </c>
      <c r="AQ178" s="1033" t="str">
        <f>IF(ISERROR((R178/S178-1)*100),"n/a",(R178/S178-1)*100)</f>
        <v>n/a</v>
      </c>
      <c r="AR178" s="1033" t="str">
        <f>IF(ISERROR((S178/T178-1)*100),"n/a",(S178/T178-1)*100)</f>
        <v>n/a</v>
      </c>
      <c r="AS178" s="1033" t="str">
        <f>IF(ISERROR((T178/U178-1)*100),"n/a",(T178/U178-1)*100)</f>
        <v>n/a</v>
      </c>
      <c r="AT178" s="1033" t="str">
        <f>IF(ISERROR((U178/V178-1)*100),"n/a",(U178/V178-1)*100)</f>
        <v>n/a</v>
      </c>
      <c r="AU178" s="1033" t="str">
        <f>IF(ISERROR((V178/W178-1)*100),"n/a",(V178/W178-1)*100)</f>
        <v>n/a</v>
      </c>
      <c r="AV178" s="1033" t="str">
        <f>IF(ISERROR((W178/X178-1)*100),"n/a",(W178/X178-1)*100)</f>
        <v>n/a</v>
      </c>
      <c r="AW178" s="1033" t="str">
        <f>IF(ISERROR((X178/Y178-1)*100),"n/a",(X178/Y178-1)*100)</f>
        <v>n/a</v>
      </c>
      <c r="AX178" s="1033" t="str">
        <f>IF(ISERROR((Y178/Z178-1)*100),"n/a",(Y178/Z178-1)*100)</f>
        <v>n/a</v>
      </c>
      <c r="AY178" s="1033" t="str">
        <f>IF(ISERROR((Z178/AA178-1)*100),"n/a",(Z178/AA178-1)*100)</f>
        <v>n/a</v>
      </c>
      <c r="AZ178" s="1033" t="str">
        <f>IF(ISERROR((AA178/AB178-1)*100),"n/a",(AA178/AB178-1)*100)</f>
        <v>n/a</v>
      </c>
      <c r="BA178" s="1033">
        <f>AVERAGE(AD178:AZ178)</f>
        <v>18.425076337528008</v>
      </c>
      <c r="BB178" s="1033">
        <f>STDEV(AD178:AZ178)</f>
        <v>14.362021871699529</v>
      </c>
    </row>
    <row r="179" spans="1:54" ht="11.25" customHeight="1" x14ac:dyDescent="0.2">
      <c r="A179" s="588" t="s">
        <v>533</v>
      </c>
      <c r="B179" s="468" t="s">
        <v>534</v>
      </c>
      <c r="C179" s="581">
        <v>0.65500000000000003</v>
      </c>
      <c r="D179" s="581">
        <v>0.63</v>
      </c>
      <c r="E179" s="581">
        <v>0.59499999999999997</v>
      </c>
      <c r="F179" s="581">
        <v>0.57750000000000001</v>
      </c>
      <c r="G179" s="460">
        <v>0.5675</v>
      </c>
      <c r="H179" s="478">
        <v>0.55750000000000011</v>
      </c>
      <c r="I179" s="581">
        <v>0.54749999999999999</v>
      </c>
      <c r="J179" s="581">
        <v>0.53649999999999998</v>
      </c>
      <c r="K179" s="581">
        <v>0.52200000000000002</v>
      </c>
      <c r="L179" s="581">
        <v>0.505</v>
      </c>
      <c r="M179" s="884"/>
      <c r="N179" s="489">
        <v>0.48749999999999999</v>
      </c>
      <c r="O179" s="490">
        <v>0.47499999999999998</v>
      </c>
      <c r="P179" s="991"/>
      <c r="Q179" s="586">
        <v>0.45750000000000002</v>
      </c>
      <c r="R179" s="587">
        <v>0.4425</v>
      </c>
      <c r="S179" s="587">
        <v>0.40500000000000003</v>
      </c>
      <c r="T179" s="587">
        <v>0.35249999999999998</v>
      </c>
      <c r="U179" s="587">
        <v>0.32250000000000001</v>
      </c>
      <c r="V179" s="587">
        <v>0.29249999999999998</v>
      </c>
      <c r="W179" s="587">
        <v>0.26437500000000003</v>
      </c>
      <c r="X179" s="587">
        <v>0.12375</v>
      </c>
      <c r="Y179" s="583">
        <v>0</v>
      </c>
      <c r="Z179" s="583">
        <v>0</v>
      </c>
      <c r="AA179" s="583">
        <v>0</v>
      </c>
      <c r="AB179" s="583">
        <v>0</v>
      </c>
      <c r="AC179" s="584">
        <f>SUM(C179:AB179)</f>
        <v>9.3166249999999984</v>
      </c>
      <c r="AD179" s="1033">
        <f>IF(ISERROR((C179/D179-1)*100),"n/a",(C179/D179-1)*100)</f>
        <v>3.9682539682539764</v>
      </c>
      <c r="AE179" s="1033">
        <f>IF(ISERROR((D179/E179-1)*100),"n/a",(D179/E179-1)*100)</f>
        <v>5.8823529411764719</v>
      </c>
      <c r="AF179" s="1033">
        <f>IF(ISERROR((E179/F179-1)*100),"n/a",(E179/F179-1)*100)</f>
        <v>3.0303030303030276</v>
      </c>
      <c r="AG179" s="1033">
        <f>IF(ISERROR((F179/G179-1)*100),"n/a",(F179/G179-1)*100)</f>
        <v>1.7621145374449254</v>
      </c>
      <c r="AH179" s="1033">
        <f>IF(ISERROR((G179/H179-1)*100),"n/a",(G179/H179-1)*100)</f>
        <v>1.7937219730941534</v>
      </c>
      <c r="AI179" s="1033">
        <f>IF(ISERROR((H179/I179-1)*100),"n/a",(H179/I179-1)*100)</f>
        <v>1.8264840182648623</v>
      </c>
      <c r="AJ179" s="1033">
        <f>IF(ISERROR((I179/J179-1)*100),"n/a",(I179/J179-1)*100)</f>
        <v>2.0503261882572232</v>
      </c>
      <c r="AK179" s="1033">
        <f>IF(ISERROR((J179/K179-1)*100),"n/a",(J179/K179-1)*100)</f>
        <v>2.7777777777777679</v>
      </c>
      <c r="AL179" s="1033">
        <f>IF(ISERROR((K179/L179-1)*100),"n/a",(K179/L179-1)*100)</f>
        <v>3.3663366336633693</v>
      </c>
      <c r="AM179" s="1033">
        <f>IF(ISERROR((L179/N179-1)*100),"n/a",(L179/N179-1)*100)</f>
        <v>3.5897435897435992</v>
      </c>
      <c r="AN179" s="1033">
        <f>IF(ISERROR((N179/O179-1)*100),"n/a",(N179/O179-1)*100)</f>
        <v>2.6315789473684292</v>
      </c>
      <c r="AO179" s="1033">
        <f>IF(ISERROR((O179/Q179-1)*100),"n/a",(O179/Q179-1)*100)</f>
        <v>3.82513661202184</v>
      </c>
      <c r="AP179" s="1033">
        <f>IF(ISERROR((Q179/R179-1)*100),"n/a",(Q179/R179-1)*100)</f>
        <v>3.3898305084745894</v>
      </c>
      <c r="AQ179" s="1033">
        <f>IF(ISERROR((R179/S179-1)*100),"n/a",(R179/S179-1)*100)</f>
        <v>9.259259259259256</v>
      </c>
      <c r="AR179" s="1033">
        <f>IF(ISERROR((S179/T179-1)*100),"n/a",(S179/T179-1)*100)</f>
        <v>14.893617021276606</v>
      </c>
      <c r="AS179" s="1033">
        <f>IF(ISERROR((T179/U179-1)*100),"n/a",(T179/U179-1)*100)</f>
        <v>9.302325581395344</v>
      </c>
      <c r="AT179" s="1033">
        <f>IF(ISERROR((U179/V179-1)*100),"n/a",(U179/V179-1)*100)</f>
        <v>10.256410256410264</v>
      </c>
      <c r="AU179" s="1033">
        <f>IF(ISERROR((V179/W179-1)*100),"n/a",(V179/W179-1)*100)</f>
        <v>10.638297872340408</v>
      </c>
      <c r="AV179" s="1033">
        <f>IF(ISERROR((W179/X179-1)*100),"n/a",(W179/X179-1)*100)</f>
        <v>113.63636363636367</v>
      </c>
      <c r="AW179" s="1033" t="str">
        <f>IF(ISERROR((X179/Y179-1)*100),"n/a",(X179/Y179-1)*100)</f>
        <v>n/a</v>
      </c>
      <c r="AX179" s="1033" t="str">
        <f>IF(ISERROR((Y179/Z179-1)*100),"n/a",(Y179/Z179-1)*100)</f>
        <v>n/a</v>
      </c>
      <c r="AY179" s="1033" t="str">
        <f>IF(ISERROR((Z179/AA179-1)*100),"n/a",(Z179/AA179-1)*100)</f>
        <v>n/a</v>
      </c>
      <c r="AZ179" s="1033" t="str">
        <f>IF(ISERROR((AA179/AB179-1)*100),"n/a",(AA179/AB179-1)*100)</f>
        <v>n/a</v>
      </c>
      <c r="BA179" s="1033">
        <f>AVERAGE(AD179:AZ179)</f>
        <v>10.941064965941568</v>
      </c>
      <c r="BB179" s="1033">
        <f>STDEV(AD179:AZ179)</f>
        <v>25.154658144537436</v>
      </c>
    </row>
    <row r="180" spans="1:54" ht="11.25" customHeight="1" x14ac:dyDescent="0.2">
      <c r="A180" s="588" t="s">
        <v>535</v>
      </c>
      <c r="B180" s="467" t="s">
        <v>536</v>
      </c>
      <c r="C180" s="581">
        <v>0.58499999999999996</v>
      </c>
      <c r="D180" s="581">
        <v>0.56000000000000005</v>
      </c>
      <c r="E180" s="581">
        <v>0.52500000000000002</v>
      </c>
      <c r="F180" s="581">
        <v>0.50749999999999995</v>
      </c>
      <c r="G180" s="460">
        <v>0.4975</v>
      </c>
      <c r="H180" s="460">
        <v>0.48749999999999999</v>
      </c>
      <c r="I180" s="474">
        <v>0.47749999999999998</v>
      </c>
      <c r="J180" s="474">
        <v>0.46849999999999997</v>
      </c>
      <c r="K180" s="474">
        <v>0.46300000000000002</v>
      </c>
      <c r="L180" s="474">
        <v>0.45500000000000002</v>
      </c>
      <c r="M180" s="958"/>
      <c r="N180" s="474">
        <v>0.4375</v>
      </c>
      <c r="O180" s="470">
        <v>0.42499999999999999</v>
      </c>
      <c r="P180" s="958"/>
      <c r="Q180" s="471">
        <v>0.40749999999999997</v>
      </c>
      <c r="R180" s="476">
        <v>0.39250000000000002</v>
      </c>
      <c r="S180" s="476">
        <v>0.35499999999999998</v>
      </c>
      <c r="T180" s="476">
        <v>0.30249999999999999</v>
      </c>
      <c r="U180" s="476">
        <v>0.27374999999999999</v>
      </c>
      <c r="V180" s="476">
        <v>0.25031000000000003</v>
      </c>
      <c r="W180" s="476">
        <v>0.23343</v>
      </c>
      <c r="X180" s="476">
        <v>0.21937499999999999</v>
      </c>
      <c r="Y180" s="477">
        <v>0.20250000000000001</v>
      </c>
      <c r="Z180" s="477">
        <v>0.20250000000000001</v>
      </c>
      <c r="AA180" s="476">
        <v>0.20250000000000001</v>
      </c>
      <c r="AB180" s="476">
        <v>0.199685</v>
      </c>
      <c r="AC180" s="584">
        <f>SUM(C180:AB180)</f>
        <v>9.1305499999999995</v>
      </c>
      <c r="AD180" s="1033">
        <f>IF(ISERROR((C180/D180-1)*100),"n/a",(C180/D180-1)*100)</f>
        <v>4.4642857142856984</v>
      </c>
      <c r="AE180" s="1033">
        <f>IF(ISERROR((D180/E180-1)*100),"n/a",(D180/E180-1)*100)</f>
        <v>6.6666666666666652</v>
      </c>
      <c r="AF180" s="1033">
        <f>IF(ISERROR((E180/F180-1)*100),"n/a",(E180/F180-1)*100)</f>
        <v>3.4482758620689724</v>
      </c>
      <c r="AG180" s="1033">
        <f>IF(ISERROR((F180/G180-1)*100),"n/a",(F180/G180-1)*100)</f>
        <v>2.0100502512562679</v>
      </c>
      <c r="AH180" s="1033">
        <f>IF(ISERROR((G180/H180-1)*100),"n/a",(G180/H180-1)*100)</f>
        <v>2.051282051282044</v>
      </c>
      <c r="AI180" s="1033">
        <f>IF(ISERROR((H180/I180-1)*100),"n/a",(H180/I180-1)*100)</f>
        <v>2.0942408376963373</v>
      </c>
      <c r="AJ180" s="1033">
        <f>IF(ISERROR((I180/J180-1)*100),"n/a",(I180/J180-1)*100)</f>
        <v>1.9210245464247544</v>
      </c>
      <c r="AK180" s="1033">
        <f>IF(ISERROR((J180/K180-1)*100),"n/a",(J180/K180-1)*100)</f>
        <v>1.187904967602571</v>
      </c>
      <c r="AL180" s="1033">
        <f>IF(ISERROR((K180/L180-1)*100),"n/a",(K180/L180-1)*100)</f>
        <v>1.758241758241752</v>
      </c>
      <c r="AM180" s="1033">
        <f>IF(ISERROR((L180/N180-1)*100),"n/a",(L180/N180-1)*100)</f>
        <v>4.0000000000000036</v>
      </c>
      <c r="AN180" s="1033">
        <f>IF(ISERROR((N180/O180-1)*100),"n/a",(N180/O180-1)*100)</f>
        <v>2.941176470588247</v>
      </c>
      <c r="AO180" s="1033">
        <f>IF(ISERROR((O180/Q180-1)*100),"n/a",(O180/Q180-1)*100)</f>
        <v>4.2944785276073594</v>
      </c>
      <c r="AP180" s="1033">
        <f>IF(ISERROR((Q180/R180-1)*100),"n/a",(Q180/R180-1)*100)</f>
        <v>3.8216560509554132</v>
      </c>
      <c r="AQ180" s="1033">
        <f>IF(ISERROR((R180/S180-1)*100),"n/a",(R180/S180-1)*100)</f>
        <v>10.563380281690149</v>
      </c>
      <c r="AR180" s="1033">
        <f>IF(ISERROR((S180/T180-1)*100),"n/a",(S180/T180-1)*100)</f>
        <v>17.355371900826434</v>
      </c>
      <c r="AS180" s="1033">
        <f>IF(ISERROR((T180/U180-1)*100),"n/a",(T180/U180-1)*100)</f>
        <v>10.502283105022837</v>
      </c>
      <c r="AT180" s="1033">
        <f>IF(ISERROR((U180/V180-1)*100),"n/a",(U180/V180-1)*100)</f>
        <v>9.3643881586832123</v>
      </c>
      <c r="AU180" s="1033">
        <f>IF(ISERROR((V180/W180-1)*100),"n/a",(V180/W180-1)*100)</f>
        <v>7.2312898941867099</v>
      </c>
      <c r="AV180" s="1033">
        <f>IF(ISERROR((W180/X180-1)*100),"n/a",(W180/X180-1)*100)</f>
        <v>6.4068376068376232</v>
      </c>
      <c r="AW180" s="1033">
        <f>IF(ISERROR((X180/Y180-1)*100),"n/a",(X180/Y180-1)*100)</f>
        <v>8.333333333333325</v>
      </c>
      <c r="AX180" s="1033">
        <f>IF(ISERROR((Y180/Z180-1)*100),"n/a",(Y180/Z180-1)*100)</f>
        <v>0</v>
      </c>
      <c r="AY180" s="1033">
        <f>IF(ISERROR((Z180/AA180-1)*100),"n/a",(Z180/AA180-1)*100)</f>
        <v>0</v>
      </c>
      <c r="AZ180" s="1033">
        <f>IF(ISERROR((AA180/AB180-1)*100),"n/a",(AA180/AB180-1)*100)</f>
        <v>1.40972030948745</v>
      </c>
      <c r="BA180" s="1033">
        <f>AVERAGE(AD180:AZ180)</f>
        <v>4.8619951432497324</v>
      </c>
      <c r="BB180" s="1033">
        <f>STDEV(AD180:AZ180)</f>
        <v>4.1922406378899089</v>
      </c>
    </row>
    <row r="181" spans="1:54" ht="11.25" customHeight="1" x14ac:dyDescent="0.2">
      <c r="A181" s="818" t="s">
        <v>1536</v>
      </c>
      <c r="B181" s="817" t="s">
        <v>1537</v>
      </c>
      <c r="C181" s="581">
        <v>2.6</v>
      </c>
      <c r="D181" s="581">
        <v>2.42</v>
      </c>
      <c r="E181" s="581">
        <v>2.21</v>
      </c>
      <c r="F181" s="581">
        <v>2.12</v>
      </c>
      <c r="G181" s="460">
        <v>1.95</v>
      </c>
      <c r="H181" s="460">
        <v>1.8</v>
      </c>
      <c r="I181" s="581">
        <v>1.6</v>
      </c>
      <c r="J181" s="581">
        <v>1.47</v>
      </c>
      <c r="K181" s="581">
        <v>1.29</v>
      </c>
      <c r="L181" s="581">
        <v>1.2</v>
      </c>
      <c r="M181" s="884"/>
      <c r="N181" s="581">
        <v>0.68</v>
      </c>
      <c r="O181" s="585">
        <v>0.4</v>
      </c>
      <c r="P181" s="884"/>
      <c r="Q181" s="464">
        <v>0.4</v>
      </c>
      <c r="R181" s="583">
        <v>0.4</v>
      </c>
      <c r="S181" s="583">
        <v>0.4</v>
      </c>
      <c r="T181" s="587">
        <v>0.4</v>
      </c>
      <c r="U181" s="587">
        <v>0.39</v>
      </c>
      <c r="V181" s="587">
        <v>0.34499999999999997</v>
      </c>
      <c r="W181" s="587">
        <v>0.3</v>
      </c>
      <c r="X181" s="583">
        <v>0</v>
      </c>
      <c r="Y181" s="583">
        <v>0</v>
      </c>
      <c r="Z181" s="583">
        <v>0</v>
      </c>
      <c r="AA181" s="583">
        <v>0</v>
      </c>
      <c r="AB181" s="583">
        <v>0</v>
      </c>
      <c r="AC181" s="584">
        <f>SUM(C181:AB181)</f>
        <v>22.374999999999989</v>
      </c>
      <c r="AD181" s="1033">
        <f>IF(ISERROR((C181/D181-1)*100),"n/a",(C181/D181-1)*100)</f>
        <v>7.4380165289256173</v>
      </c>
      <c r="AE181" s="1033">
        <f>IF(ISERROR((D181/E181-1)*100),"n/a",(D181/E181-1)*100)</f>
        <v>9.5022624434389016</v>
      </c>
      <c r="AF181" s="1033">
        <f>IF(ISERROR((E181/F181-1)*100),"n/a",(E181/F181-1)*100)</f>
        <v>4.2452830188679069</v>
      </c>
      <c r="AG181" s="1033">
        <f>IF(ISERROR((F181/G181-1)*100),"n/a",(F181/G181-1)*100)</f>
        <v>8.7179487179487314</v>
      </c>
      <c r="AH181" s="1033">
        <f>IF(ISERROR((G181/H181-1)*100),"n/a",(G181/H181-1)*100)</f>
        <v>8.333333333333325</v>
      </c>
      <c r="AI181" s="1033">
        <f>IF(ISERROR((H181/I181-1)*100),"n/a",(H181/I181-1)*100)</f>
        <v>12.5</v>
      </c>
      <c r="AJ181" s="1033">
        <f>IF(ISERROR((I181/J181-1)*100),"n/a",(I181/J181-1)*100)</f>
        <v>8.8435374149659971</v>
      </c>
      <c r="AK181" s="1033">
        <f>IF(ISERROR((J181/K181-1)*100),"n/a",(J181/K181-1)*100)</f>
        <v>13.953488372093027</v>
      </c>
      <c r="AL181" s="1033">
        <f>IF(ISERROR((K181/L181-1)*100),"n/a",(K181/L181-1)*100)</f>
        <v>7.5000000000000178</v>
      </c>
      <c r="AM181" s="1033">
        <f>IF(ISERROR((L181/N181-1)*100),"n/a",(L181/N181-1)*100)</f>
        <v>76.470588235294088</v>
      </c>
      <c r="AN181" s="1033">
        <f>IF(ISERROR((N181/O181-1)*100),"n/a",(N181/O181-1)*100)</f>
        <v>70</v>
      </c>
      <c r="AO181" s="1033">
        <f>IF(ISERROR((O181/Q181-1)*100),"n/a",(O181/Q181-1)*100)</f>
        <v>0</v>
      </c>
      <c r="AP181" s="1033">
        <f>IF(ISERROR((Q181/R181-1)*100),"n/a",(Q181/R181-1)*100)</f>
        <v>0</v>
      </c>
      <c r="AQ181" s="1033">
        <f>IF(ISERROR((R181/S181-1)*100),"n/a",(R181/S181-1)*100)</f>
        <v>0</v>
      </c>
      <c r="AR181" s="1033">
        <f>IF(ISERROR((S181/T181-1)*100),"n/a",(S181/T181-1)*100)</f>
        <v>0</v>
      </c>
      <c r="AS181" s="1033">
        <f>IF(ISERROR((T181/U181-1)*100),"n/a",(T181/U181-1)*100)</f>
        <v>2.5641025641025772</v>
      </c>
      <c r="AT181" s="1033">
        <f>IF(ISERROR((U181/V181-1)*100),"n/a",(U181/V181-1)*100)</f>
        <v>13.043478260869579</v>
      </c>
      <c r="AU181" s="1033">
        <f>IF(ISERROR((V181/W181-1)*100),"n/a",(V181/W181-1)*100)</f>
        <v>14.999999999999991</v>
      </c>
      <c r="AV181" s="1033" t="str">
        <f>IF(ISERROR((W181/X181-1)*100),"n/a",(W181/X181-1)*100)</f>
        <v>n/a</v>
      </c>
      <c r="AW181" s="1033" t="str">
        <f>IF(ISERROR((X181/Y181-1)*100),"n/a",(X181/Y181-1)*100)</f>
        <v>n/a</v>
      </c>
      <c r="AX181" s="1033" t="str">
        <f>IF(ISERROR((Y181/Z181-1)*100),"n/a",(Y181/Z181-1)*100)</f>
        <v>n/a</v>
      </c>
      <c r="AY181" s="1033" t="str">
        <f>IF(ISERROR((Z181/AA181-1)*100),"n/a",(Z181/AA181-1)*100)</f>
        <v>n/a</v>
      </c>
      <c r="AZ181" s="1033" t="str">
        <f>IF(ISERROR((AA181/AB181-1)*100),"n/a",(AA181/AB181-1)*100)</f>
        <v>n/a</v>
      </c>
      <c r="BA181" s="1033">
        <f>AVERAGE(AD181:AZ181)</f>
        <v>14.33955771610221</v>
      </c>
      <c r="BB181" s="1033">
        <f>STDEV(AD181:AZ181)</f>
        <v>22.019696942755264</v>
      </c>
    </row>
    <row r="182" spans="1:54" ht="11.25" customHeight="1" x14ac:dyDescent="0.2">
      <c r="A182" s="540" t="s">
        <v>4242</v>
      </c>
      <c r="B182" s="817" t="s">
        <v>3740</v>
      </c>
      <c r="C182" s="581">
        <v>0.92500000000000004</v>
      </c>
      <c r="D182" s="581">
        <v>0.82499999999999996</v>
      </c>
      <c r="E182" s="581">
        <v>0.72499999999999998</v>
      </c>
      <c r="F182" s="581">
        <v>0.625</v>
      </c>
      <c r="G182" s="460">
        <v>0.52500000000000002</v>
      </c>
      <c r="H182" s="460">
        <v>0.42499999999999999</v>
      </c>
      <c r="I182" s="581">
        <v>0.34</v>
      </c>
      <c r="J182" s="581">
        <v>0.26750000000000002</v>
      </c>
      <c r="K182" s="581">
        <v>0.2</v>
      </c>
      <c r="L182" s="498">
        <v>0</v>
      </c>
      <c r="M182" s="483"/>
      <c r="N182" s="498">
        <v>0.15</v>
      </c>
      <c r="O182" s="501">
        <v>0.15</v>
      </c>
      <c r="P182" s="483"/>
      <c r="Q182" s="501">
        <v>0.15</v>
      </c>
      <c r="R182" s="539">
        <v>0.15</v>
      </c>
      <c r="S182" s="499">
        <v>0.33750000000000002</v>
      </c>
      <c r="T182" s="587">
        <v>0.6</v>
      </c>
      <c r="U182" s="587">
        <v>0.5</v>
      </c>
      <c r="V182" s="587">
        <v>0.33750000000000002</v>
      </c>
      <c r="W182" s="587">
        <v>0.24</v>
      </c>
      <c r="X182" s="587">
        <v>0.14000000000000001</v>
      </c>
      <c r="Y182" s="587">
        <v>0.11</v>
      </c>
      <c r="Z182" s="587">
        <v>6.6699999999999995E-2</v>
      </c>
      <c r="AA182" s="587">
        <v>5.33E-2</v>
      </c>
      <c r="AB182" s="587">
        <v>0.04</v>
      </c>
      <c r="AC182" s="584">
        <f>SUM(C182:AB182)</f>
        <v>7.8825000000000021</v>
      </c>
      <c r="AD182" s="1033">
        <f>IF(ISERROR((C182/D182-1)*100),"n/a",(C182/D182-1)*100)</f>
        <v>12.121212121212132</v>
      </c>
      <c r="AE182" s="1033">
        <f>IF(ISERROR((D182/E182-1)*100),"n/a",(D182/E182-1)*100)</f>
        <v>13.793103448275868</v>
      </c>
      <c r="AF182" s="1033">
        <f>IF(ISERROR((E182/F182-1)*100),"n/a",(E182/F182-1)*100)</f>
        <v>15.999999999999993</v>
      </c>
      <c r="AG182" s="1033">
        <f>IF(ISERROR((F182/G182-1)*100),"n/a",(F182/G182-1)*100)</f>
        <v>19.047619047619047</v>
      </c>
      <c r="AH182" s="1033">
        <f>IF(ISERROR((G182/H182-1)*100),"n/a",(G182/H182-1)*100)</f>
        <v>23.529411764705888</v>
      </c>
      <c r="AI182" s="1033">
        <f>IF(ISERROR((H182/I182-1)*100),"n/a",(H182/I182-1)*100)</f>
        <v>24.999999999999979</v>
      </c>
      <c r="AJ182" s="1033">
        <f>IF(ISERROR((I182/J182-1)*100),"n/a",(I182/J182-1)*100)</f>
        <v>27.10280373831775</v>
      </c>
      <c r="AK182" s="1033">
        <f>IF(ISERROR((J182/K182-1)*100),"n/a",(J182/K182-1)*100)</f>
        <v>33.749999999999993</v>
      </c>
      <c r="AL182" s="1033" t="str">
        <f>IF(ISERROR((K182/L182-1)*100),"n/a",(K182/L182-1)*100)</f>
        <v>n/a</v>
      </c>
      <c r="AM182" s="1033">
        <f>IF(ISERROR((L182/N182-1)*100),"n/a",(L182/N182-1)*100)</f>
        <v>-100</v>
      </c>
      <c r="AN182" s="1033">
        <f>IF(ISERROR((N182/O182-1)*100),"n/a",(N182/O182-1)*100)</f>
        <v>0</v>
      </c>
      <c r="AO182" s="1033">
        <f>IF(ISERROR((O182/Q182-1)*100),"n/a",(O182/Q182-1)*100)</f>
        <v>0</v>
      </c>
      <c r="AP182" s="1033">
        <f>IF(ISERROR((Q182/R182-1)*100),"n/a",(Q182/R182-1)*100)</f>
        <v>0</v>
      </c>
      <c r="AQ182" s="1033">
        <f>IF(ISERROR((R182/S182-1)*100),"n/a",(R182/S182-1)*100)</f>
        <v>-55.555555555555557</v>
      </c>
      <c r="AR182" s="1033">
        <f>IF(ISERROR((S182/T182-1)*100),"n/a",(S182/T182-1)*100)</f>
        <v>-43.749999999999986</v>
      </c>
      <c r="AS182" s="1033">
        <f>IF(ISERROR((T182/U182-1)*100),"n/a",(T182/U182-1)*100)</f>
        <v>19.999999999999996</v>
      </c>
      <c r="AT182" s="1033">
        <f>IF(ISERROR((U182/V182-1)*100),"n/a",(U182/V182-1)*100)</f>
        <v>48.148148148148138</v>
      </c>
      <c r="AU182" s="1033">
        <f>IF(ISERROR((V182/W182-1)*100),"n/a",(V182/W182-1)*100)</f>
        <v>40.625000000000021</v>
      </c>
      <c r="AV182" s="1033">
        <f>IF(ISERROR((W182/X182-1)*100),"n/a",(W182/X182-1)*100)</f>
        <v>71.428571428571402</v>
      </c>
      <c r="AW182" s="1033">
        <f>IF(ISERROR((X182/Y182-1)*100),"n/a",(X182/Y182-1)*100)</f>
        <v>27.272727272727295</v>
      </c>
      <c r="AX182" s="1033">
        <f>IF(ISERROR((Y182/Z182-1)*100),"n/a",(Y182/Z182-1)*100)</f>
        <v>64.917541229385307</v>
      </c>
      <c r="AY182" s="1033">
        <f>IF(ISERROR((Z182/AA182-1)*100),"n/a",(Z182/AA182-1)*100)</f>
        <v>25.140712945590991</v>
      </c>
      <c r="AZ182" s="1033">
        <f>IF(ISERROR((AA182/AB182-1)*100),"n/a",(AA182/AB182-1)*100)</f>
        <v>33.25</v>
      </c>
      <c r="BA182" s="1033">
        <f>AVERAGE(AD182:AZ182)</f>
        <v>13.719149799499922</v>
      </c>
      <c r="BB182" s="1033">
        <f>STDEV(AD182:AZ182)</f>
        <v>38.442521114921441</v>
      </c>
    </row>
    <row r="183" spans="1:54" ht="11.25" customHeight="1" x14ac:dyDescent="0.2">
      <c r="A183" s="818" t="s">
        <v>2094</v>
      </c>
      <c r="B183" s="817" t="s">
        <v>2095</v>
      </c>
      <c r="C183" s="581">
        <v>0.96</v>
      </c>
      <c r="D183" s="581">
        <v>0.81</v>
      </c>
      <c r="E183" s="581">
        <v>0.71</v>
      </c>
      <c r="F183" s="581">
        <v>0.67</v>
      </c>
      <c r="G183" s="460">
        <v>0.62</v>
      </c>
      <c r="H183" s="460">
        <v>0.54500000000000004</v>
      </c>
      <c r="I183" s="581">
        <v>0.4889120545868082</v>
      </c>
      <c r="J183" s="581">
        <v>0.3645337376800607</v>
      </c>
      <c r="K183" s="581">
        <v>0.18681576952236542</v>
      </c>
      <c r="L183" s="498">
        <v>5.7467778620166804E-2</v>
      </c>
      <c r="M183" s="884"/>
      <c r="N183" s="581">
        <v>5.7467778620166804E-2</v>
      </c>
      <c r="O183" s="459">
        <v>4.8847611827141778E-2</v>
      </c>
      <c r="P183" s="884"/>
      <c r="Q183" s="586">
        <v>4.5974222896133433E-2</v>
      </c>
      <c r="R183" s="499">
        <v>3.4480667172100077E-2</v>
      </c>
      <c r="S183" s="587">
        <v>3.4480667172100077E-2</v>
      </c>
      <c r="T183" s="587">
        <v>2.8733889310083402E-2</v>
      </c>
      <c r="U183" s="587">
        <v>2.2987111448066717E-2</v>
      </c>
      <c r="V183" s="587">
        <v>1.8688400303260043E-2</v>
      </c>
      <c r="W183" s="587">
        <v>1.5815011372251706E-2</v>
      </c>
      <c r="X183" s="587">
        <v>1.4374526156178924E-2</v>
      </c>
      <c r="Y183" s="587">
        <v>1.221379833206975E-2</v>
      </c>
      <c r="Z183" s="587">
        <v>1.1493555724033358E-2</v>
      </c>
      <c r="AA183" s="587">
        <v>9.3328278999241857E-3</v>
      </c>
      <c r="AB183" s="587">
        <v>8.6125852918877942E-3</v>
      </c>
      <c r="AC183" s="584">
        <f>SUM(C183:AB183)</f>
        <v>5.7762319939347995</v>
      </c>
      <c r="AD183" s="1033">
        <f>IF(ISERROR((C183/D183-1)*100),"n/a",(C183/D183-1)*100)</f>
        <v>18.518518518518512</v>
      </c>
      <c r="AE183" s="1033">
        <f>IF(ISERROR((D183/E183-1)*100),"n/a",(D183/E183-1)*100)</f>
        <v>14.084507042253524</v>
      </c>
      <c r="AF183" s="1033">
        <f>IF(ISERROR((E183/F183-1)*100),"n/a",(E183/F183-1)*100)</f>
        <v>5.9701492537313383</v>
      </c>
      <c r="AG183" s="1033">
        <f>IF(ISERROR((F183/G183-1)*100),"n/a",(F183/G183-1)*100)</f>
        <v>8.064516129032274</v>
      </c>
      <c r="AH183" s="1033">
        <f>IF(ISERROR((G183/H183-1)*100),"n/a",(G183/H183-1)*100)</f>
        <v>13.761467889908241</v>
      </c>
      <c r="AI183" s="1033">
        <f>IF(ISERROR((H183/I183-1)*100),"n/a",(H183/I183-1)*100)</f>
        <v>11.471990695871304</v>
      </c>
      <c r="AJ183" s="1033">
        <f>IF(ISERROR((I183/J183-1)*100),"n/a",(I183/J183-1)*100)</f>
        <v>34.119836945218566</v>
      </c>
      <c r="AK183" s="1033">
        <f>IF(ISERROR((J183/K183-1)*100),"n/a",(J183/K183-1)*100)</f>
        <v>95.13006777322353</v>
      </c>
      <c r="AL183" s="1033">
        <f>IF(ISERROR((K183/L183-1)*100),"n/a",(K183/L183-1)*100)</f>
        <v>225.07915567282316</v>
      </c>
      <c r="AM183" s="1033">
        <f>IF(ISERROR((L183/N183-1)*100),"n/a",(L183/N183-1)*100)</f>
        <v>0</v>
      </c>
      <c r="AN183" s="1033">
        <f>IF(ISERROR((N183/O183-1)*100),"n/a",(N183/O183-1)*100)</f>
        <v>17.647058823529417</v>
      </c>
      <c r="AO183" s="1033">
        <f>IF(ISERROR((O183/Q183-1)*100),"n/a",(O183/Q183-1)*100)</f>
        <v>6.25</v>
      </c>
      <c r="AP183" s="1033">
        <f>IF(ISERROR((Q183/R183-1)*100),"n/a",(Q183/R183-1)*100)</f>
        <v>33.333333333333329</v>
      </c>
      <c r="AQ183" s="1033">
        <f>IF(ISERROR((R183/S183-1)*100),"n/a",(R183/S183-1)*100)</f>
        <v>0</v>
      </c>
      <c r="AR183" s="1033">
        <f>IF(ISERROR((S183/T183-1)*100),"n/a",(S183/T183-1)*100)</f>
        <v>19.999999999999972</v>
      </c>
      <c r="AS183" s="1033">
        <f>IF(ISERROR((T183/U183-1)*100),"n/a",(T183/U183-1)*100)</f>
        <v>25.000000000000021</v>
      </c>
      <c r="AT183" s="1033">
        <f>IF(ISERROR((U183/V183-1)*100),"n/a",(U183/V183-1)*100)</f>
        <v>23.002028397565933</v>
      </c>
      <c r="AU183" s="1033">
        <f>IF(ISERROR((V183/W183-1)*100),"n/a",(V183/W183-1)*100)</f>
        <v>18.168744007670167</v>
      </c>
      <c r="AV183" s="1033">
        <f>IF(ISERROR((W183/X183-1)*100),"n/a",(W183/X183-1)*100)</f>
        <v>10.021097046413496</v>
      </c>
      <c r="AW183" s="1033">
        <f>IF(ISERROR((X183/Y183-1)*100),"n/a",(X183/Y183-1)*100)</f>
        <v>17.690875232774683</v>
      </c>
      <c r="AX183" s="1033">
        <f>IF(ISERROR((Y183/Z183-1)*100),"n/a",(Y183/Z183-1)*100)</f>
        <v>6.2664907651715174</v>
      </c>
      <c r="AY183" s="1033">
        <f>IF(ISERROR((Z183/AA183-1)*100),"n/a",(Z183/AA183-1)*100)</f>
        <v>23.151909017059282</v>
      </c>
      <c r="AZ183" s="1033">
        <f>IF(ISERROR((AA183/AB183-1)*100),"n/a",(AA183/AB183-1)*100)</f>
        <v>8.3626760563380245</v>
      </c>
      <c r="BA183" s="1033">
        <f>AVERAGE(AD183:AZ183)</f>
        <v>27.612800982627668</v>
      </c>
      <c r="BB183" s="1033">
        <f>STDEV(AD183:AZ183)</f>
        <v>47.051784090583077</v>
      </c>
    </row>
    <row r="184" spans="1:54" ht="11.25" customHeight="1" x14ac:dyDescent="0.2">
      <c r="A184" s="444" t="s">
        <v>1076</v>
      </c>
      <c r="B184" s="802" t="s">
        <v>1077</v>
      </c>
      <c r="C184" s="581">
        <v>3.93</v>
      </c>
      <c r="D184" s="581">
        <v>3.72</v>
      </c>
      <c r="E184" s="581">
        <v>3.58</v>
      </c>
      <c r="F184" s="581">
        <v>3.36</v>
      </c>
      <c r="G184" s="460">
        <v>3.0350000000000001</v>
      </c>
      <c r="H184" s="460">
        <v>2.79</v>
      </c>
      <c r="I184" s="451">
        <v>2.4849999999999999</v>
      </c>
      <c r="J184" s="451">
        <v>2.16</v>
      </c>
      <c r="K184" s="451">
        <v>1.8049999999999999</v>
      </c>
      <c r="L184" s="451">
        <v>1.409</v>
      </c>
      <c r="M184" s="946"/>
      <c r="N184" s="452">
        <v>0</v>
      </c>
      <c r="O184" s="453">
        <v>0</v>
      </c>
      <c r="P184" s="946"/>
      <c r="Q184" s="466">
        <v>0</v>
      </c>
      <c r="R184" s="455">
        <v>0</v>
      </c>
      <c r="S184" s="455">
        <v>0</v>
      </c>
      <c r="T184" s="455">
        <v>0</v>
      </c>
      <c r="U184" s="455">
        <v>0</v>
      </c>
      <c r="V184" s="455">
        <v>0</v>
      </c>
      <c r="W184" s="455">
        <v>0</v>
      </c>
      <c r="X184" s="455">
        <v>0</v>
      </c>
      <c r="Y184" s="455">
        <v>0</v>
      </c>
      <c r="Z184" s="455">
        <v>0</v>
      </c>
      <c r="AA184" s="455">
        <v>0</v>
      </c>
      <c r="AB184" s="455">
        <v>0</v>
      </c>
      <c r="AC184" s="584">
        <f>SUM(C184:AB184)</f>
        <v>28.273999999999997</v>
      </c>
      <c r="AD184" s="1033">
        <f>IF(ISERROR((C184/D184-1)*100),"n/a",(C184/D184-1)*100)</f>
        <v>5.6451612903225756</v>
      </c>
      <c r="AE184" s="1033">
        <f>IF(ISERROR((D184/E184-1)*100),"n/a",(D184/E184-1)*100)</f>
        <v>3.9106145251396773</v>
      </c>
      <c r="AF184" s="1033">
        <f>IF(ISERROR((E184/F184-1)*100),"n/a",(E184/F184-1)*100)</f>
        <v>6.5476190476190466</v>
      </c>
      <c r="AG184" s="1033">
        <f>IF(ISERROR((F184/G184-1)*100),"n/a",(F184/G184-1)*100)</f>
        <v>10.708401976935743</v>
      </c>
      <c r="AH184" s="1033">
        <f>IF(ISERROR((G184/H184-1)*100),"n/a",(G184/H184-1)*100)</f>
        <v>8.7813620071684575</v>
      </c>
      <c r="AI184" s="1033">
        <f>IF(ISERROR((H184/I184-1)*100),"n/a",(H184/I184-1)*100)</f>
        <v>12.273641851106643</v>
      </c>
      <c r="AJ184" s="1033">
        <f>IF(ISERROR((I184/J184-1)*100),"n/a",(I184/J184-1)*100)</f>
        <v>15.04629629629628</v>
      </c>
      <c r="AK184" s="1033">
        <f>IF(ISERROR((J184/K184-1)*100),"n/a",(J184/K184-1)*100)</f>
        <v>19.667590027700843</v>
      </c>
      <c r="AL184" s="1033">
        <f>IF(ISERROR((K184/L184-1)*100),"n/a",(K184/L184-1)*100)</f>
        <v>28.105039034776436</v>
      </c>
      <c r="AM184" s="1033" t="str">
        <f>IF(ISERROR((L184/N184-1)*100),"n/a",(L184/N184-1)*100)</f>
        <v>n/a</v>
      </c>
      <c r="AN184" s="1033" t="str">
        <f>IF(ISERROR((N184/O184-1)*100),"n/a",(N184/O184-1)*100)</f>
        <v>n/a</v>
      </c>
      <c r="AO184" s="1033" t="str">
        <f>IF(ISERROR((O184/Q184-1)*100),"n/a",(O184/Q184-1)*100)</f>
        <v>n/a</v>
      </c>
      <c r="AP184" s="1033" t="str">
        <f>IF(ISERROR((Q184/R184-1)*100),"n/a",(Q184/R184-1)*100)</f>
        <v>n/a</v>
      </c>
      <c r="AQ184" s="1033" t="str">
        <f>IF(ISERROR((R184/S184-1)*100),"n/a",(R184/S184-1)*100)</f>
        <v>n/a</v>
      </c>
      <c r="AR184" s="1033" t="str">
        <f>IF(ISERROR((S184/T184-1)*100),"n/a",(S184/T184-1)*100)</f>
        <v>n/a</v>
      </c>
      <c r="AS184" s="1033" t="str">
        <f>IF(ISERROR((T184/U184-1)*100),"n/a",(T184/U184-1)*100)</f>
        <v>n/a</v>
      </c>
      <c r="AT184" s="1033" t="str">
        <f>IF(ISERROR((U184/V184-1)*100),"n/a",(U184/V184-1)*100)</f>
        <v>n/a</v>
      </c>
      <c r="AU184" s="1033" t="str">
        <f>IF(ISERROR((V184/W184-1)*100),"n/a",(V184/W184-1)*100)</f>
        <v>n/a</v>
      </c>
      <c r="AV184" s="1033" t="str">
        <f>IF(ISERROR((W184/X184-1)*100),"n/a",(W184/X184-1)*100)</f>
        <v>n/a</v>
      </c>
      <c r="AW184" s="1033" t="str">
        <f>IF(ISERROR((X184/Y184-1)*100),"n/a",(X184/Y184-1)*100)</f>
        <v>n/a</v>
      </c>
      <c r="AX184" s="1033" t="str">
        <f>IF(ISERROR((Y184/Z184-1)*100),"n/a",(Y184/Z184-1)*100)</f>
        <v>n/a</v>
      </c>
      <c r="AY184" s="1033" t="str">
        <f>IF(ISERROR((Z184/AA184-1)*100),"n/a",(Z184/AA184-1)*100)</f>
        <v>n/a</v>
      </c>
      <c r="AZ184" s="1033" t="str">
        <f>IF(ISERROR((AA184/AB184-1)*100),"n/a",(AA184/AB184-1)*100)</f>
        <v>n/a</v>
      </c>
      <c r="BA184" s="1033">
        <f>AVERAGE(AD184:AZ184)</f>
        <v>12.298414006340632</v>
      </c>
      <c r="BB184" s="1033">
        <f>STDEV(AD184:AZ184)</f>
        <v>7.6998052595367463</v>
      </c>
    </row>
    <row r="185" spans="1:54" ht="11.25" customHeight="1" x14ac:dyDescent="0.2">
      <c r="A185" s="813" t="s">
        <v>3941</v>
      </c>
      <c r="B185" s="817" t="s">
        <v>3942</v>
      </c>
      <c r="C185" s="581">
        <v>1.95</v>
      </c>
      <c r="D185" s="581">
        <v>1.6</v>
      </c>
      <c r="E185" s="581">
        <v>1.25</v>
      </c>
      <c r="F185" s="581">
        <v>1.1000000000000001</v>
      </c>
      <c r="G185" s="460">
        <v>0.9</v>
      </c>
      <c r="H185" s="584">
        <v>0.68</v>
      </c>
      <c r="I185" s="460">
        <v>0.60499999999999998</v>
      </c>
      <c r="J185" s="460">
        <v>0.55000000000000004</v>
      </c>
      <c r="K185" s="460">
        <v>0.5</v>
      </c>
      <c r="L185" s="460">
        <v>0.5</v>
      </c>
      <c r="M185" s="460"/>
      <c r="N185" s="460">
        <v>0.5</v>
      </c>
      <c r="O185" s="585">
        <v>0</v>
      </c>
      <c r="P185" s="884"/>
      <c r="Q185" s="464">
        <v>0</v>
      </c>
      <c r="R185" s="583">
        <v>0</v>
      </c>
      <c r="S185" s="583">
        <v>0</v>
      </c>
      <c r="T185" s="583">
        <v>0</v>
      </c>
      <c r="U185" s="583">
        <v>0</v>
      </c>
      <c r="V185" s="583">
        <v>0</v>
      </c>
      <c r="W185" s="583">
        <v>0</v>
      </c>
      <c r="X185" s="583">
        <v>0</v>
      </c>
      <c r="Y185" s="583">
        <v>0</v>
      </c>
      <c r="Z185" s="583">
        <v>0</v>
      </c>
      <c r="AA185" s="583">
        <v>0</v>
      </c>
      <c r="AB185" s="583">
        <v>0</v>
      </c>
      <c r="AC185" s="584">
        <f>SUM(C185:AB185)</f>
        <v>10.135000000000002</v>
      </c>
      <c r="AD185" s="1033">
        <f>IF(ISERROR((C185/D185-1)*100),"n/a",(C185/D185-1)*100)</f>
        <v>21.875</v>
      </c>
      <c r="AE185" s="1033">
        <f>IF(ISERROR((D185/E185-1)*100),"n/a",(D185/E185-1)*100)</f>
        <v>28.000000000000004</v>
      </c>
      <c r="AF185" s="1033">
        <f>IF(ISERROR((E185/F185-1)*100),"n/a",(E185/F185-1)*100)</f>
        <v>13.636363636363624</v>
      </c>
      <c r="AG185" s="1033">
        <f>IF(ISERROR((F185/G185-1)*100),"n/a",(F185/G185-1)*100)</f>
        <v>22.222222222222232</v>
      </c>
      <c r="AH185" s="1033">
        <f>IF(ISERROR((G185/H185-1)*100),"n/a",(G185/H185-1)*100)</f>
        <v>32.352941176470587</v>
      </c>
      <c r="AI185" s="1033">
        <f>IF(ISERROR((H185/I185-1)*100),"n/a",(H185/I185-1)*100)</f>
        <v>12.396694214876035</v>
      </c>
      <c r="AJ185" s="1033">
        <f>IF(ISERROR((I185/J185-1)*100),"n/a",(I185/J185-1)*100)</f>
        <v>9.9999999999999858</v>
      </c>
      <c r="AK185" s="1033">
        <f>IF(ISERROR((J185/K185-1)*100),"n/a",(J185/K185-1)*100)</f>
        <v>10.000000000000009</v>
      </c>
      <c r="AL185" s="1033">
        <f>IF(ISERROR((K185/L185-1)*100),"n/a",(K185/L185-1)*100)</f>
        <v>0</v>
      </c>
      <c r="AM185" s="1033">
        <f>IF(ISERROR((L185/N185-1)*100),"n/a",(L185/N185-1)*100)</f>
        <v>0</v>
      </c>
      <c r="AN185" s="1033" t="str">
        <f>IF(ISERROR((N185/O185-1)*100),"n/a",(N185/O185-1)*100)</f>
        <v>n/a</v>
      </c>
      <c r="AO185" s="1033" t="str">
        <f>IF(ISERROR((O185/Q185-1)*100),"n/a",(O185/Q185-1)*100)</f>
        <v>n/a</v>
      </c>
      <c r="AP185" s="1033" t="str">
        <f>IF(ISERROR((Q185/R185-1)*100),"n/a",(Q185/R185-1)*100)</f>
        <v>n/a</v>
      </c>
      <c r="AQ185" s="1033" t="str">
        <f>IF(ISERROR((R185/S185-1)*100),"n/a",(R185/S185-1)*100)</f>
        <v>n/a</v>
      </c>
      <c r="AR185" s="1033" t="str">
        <f>IF(ISERROR((S185/T185-1)*100),"n/a",(S185/T185-1)*100)</f>
        <v>n/a</v>
      </c>
      <c r="AS185" s="1033" t="str">
        <f>IF(ISERROR((T185/U185-1)*100),"n/a",(T185/U185-1)*100)</f>
        <v>n/a</v>
      </c>
      <c r="AT185" s="1033" t="str">
        <f>IF(ISERROR((U185/V185-1)*100),"n/a",(U185/V185-1)*100)</f>
        <v>n/a</v>
      </c>
      <c r="AU185" s="1033" t="str">
        <f>IF(ISERROR((V185/W185-1)*100),"n/a",(V185/W185-1)*100)</f>
        <v>n/a</v>
      </c>
      <c r="AV185" s="1033" t="str">
        <f>IF(ISERROR((W185/X185-1)*100),"n/a",(W185/X185-1)*100)</f>
        <v>n/a</v>
      </c>
      <c r="AW185" s="1033" t="str">
        <f>IF(ISERROR((X185/Y185-1)*100),"n/a",(X185/Y185-1)*100)</f>
        <v>n/a</v>
      </c>
      <c r="AX185" s="1033" t="str">
        <f>IF(ISERROR((Y185/Z185-1)*100),"n/a",(Y185/Z185-1)*100)</f>
        <v>n/a</v>
      </c>
      <c r="AY185" s="1033" t="str">
        <f>IF(ISERROR((Z185/AA185-1)*100),"n/a",(Z185/AA185-1)*100)</f>
        <v>n/a</v>
      </c>
      <c r="AZ185" s="1033" t="str">
        <f>IF(ISERROR((AA185/AB185-1)*100),"n/a",(AA185/AB185-1)*100)</f>
        <v>n/a</v>
      </c>
      <c r="BA185" s="1033">
        <f>AVERAGE(AD185:AZ185)</f>
        <v>15.048322124993245</v>
      </c>
      <c r="BB185" s="1033">
        <f>STDEV(AD185:AZ185)</f>
        <v>10.945136114917604</v>
      </c>
    </row>
    <row r="186" spans="1:54" ht="11.25" customHeight="1" x14ac:dyDescent="0.2">
      <c r="A186" s="448" t="s">
        <v>4163</v>
      </c>
      <c r="B186" s="804" t="s">
        <v>3742</v>
      </c>
      <c r="C186" s="945">
        <v>1.02</v>
      </c>
      <c r="D186" s="945">
        <v>0.91</v>
      </c>
      <c r="E186" s="945">
        <v>0.88</v>
      </c>
      <c r="F186" s="945">
        <v>0.79</v>
      </c>
      <c r="G186" s="460">
        <v>0.67</v>
      </c>
      <c r="H186" s="1100">
        <v>0.57999999999999996</v>
      </c>
      <c r="I186" s="590">
        <v>0.5</v>
      </c>
      <c r="J186" s="590">
        <v>0.42</v>
      </c>
      <c r="K186" s="590">
        <v>0.1</v>
      </c>
      <c r="L186" s="463">
        <v>0</v>
      </c>
      <c r="M186" s="460"/>
      <c r="N186" s="463">
        <v>0</v>
      </c>
      <c r="O186" s="585">
        <v>0</v>
      </c>
      <c r="P186" s="460"/>
      <c r="Q186" s="585">
        <v>0</v>
      </c>
      <c r="R186" s="491">
        <v>0</v>
      </c>
      <c r="S186" s="491">
        <v>0</v>
      </c>
      <c r="T186" s="491">
        <v>0</v>
      </c>
      <c r="U186" s="491">
        <v>0</v>
      </c>
      <c r="V186" s="491">
        <v>0</v>
      </c>
      <c r="W186" s="491">
        <v>0</v>
      </c>
      <c r="X186" s="491">
        <v>0</v>
      </c>
      <c r="Y186" s="491">
        <v>0</v>
      </c>
      <c r="Z186" s="491">
        <v>0</v>
      </c>
      <c r="AA186" s="491">
        <v>0</v>
      </c>
      <c r="AB186" s="491">
        <v>0</v>
      </c>
      <c r="AC186" s="584">
        <f>SUM(C186:AB186)</f>
        <v>5.87</v>
      </c>
      <c r="AD186" s="1033">
        <f>IF(ISERROR((C186/D186-1)*100),"n/a",(C186/D186-1)*100)</f>
        <v>12.087912087912089</v>
      </c>
      <c r="AE186" s="1033">
        <f>IF(ISERROR((D186/E186-1)*100),"n/a",(D186/E186-1)*100)</f>
        <v>3.4090909090909172</v>
      </c>
      <c r="AF186" s="1033">
        <f>IF(ISERROR((E186/F186-1)*100),"n/a",(E186/F186-1)*100)</f>
        <v>11.392405063291132</v>
      </c>
      <c r="AG186" s="1033">
        <f>IF(ISERROR((F186/G186-1)*100),"n/a",(F186/G186-1)*100)</f>
        <v>17.910447761194035</v>
      </c>
      <c r="AH186" s="1033">
        <f>IF(ISERROR((G186/H186-1)*100),"n/a",(G186/H186-1)*100)</f>
        <v>15.517241379310365</v>
      </c>
      <c r="AI186" s="1033">
        <f>IF(ISERROR((H186/I186-1)*100),"n/a",(H186/I186-1)*100)</f>
        <v>15.999999999999993</v>
      </c>
      <c r="AJ186" s="1033">
        <f>IF(ISERROR((I186/J186-1)*100),"n/a",(I186/J186-1)*100)</f>
        <v>19.047619047619047</v>
      </c>
      <c r="AK186" s="1033">
        <f>IF(ISERROR((J186/K186-1)*100),"n/a",(J186/K186-1)*100)</f>
        <v>319.99999999999994</v>
      </c>
      <c r="AL186" s="1033" t="str">
        <f>IF(ISERROR((K186/L186-1)*100),"n/a",(K186/L186-1)*100)</f>
        <v>n/a</v>
      </c>
      <c r="AM186" s="1033" t="str">
        <f>IF(ISERROR((L186/N186-1)*100),"n/a",(L186/N186-1)*100)</f>
        <v>n/a</v>
      </c>
      <c r="AN186" s="1033" t="str">
        <f>IF(ISERROR((N186/O186-1)*100),"n/a",(N186/O186-1)*100)</f>
        <v>n/a</v>
      </c>
      <c r="AO186" s="1033" t="str">
        <f>IF(ISERROR((O186/Q186-1)*100),"n/a",(O186/Q186-1)*100)</f>
        <v>n/a</v>
      </c>
      <c r="AP186" s="1033" t="str">
        <f>IF(ISERROR((Q186/R186-1)*100),"n/a",(Q186/R186-1)*100)</f>
        <v>n/a</v>
      </c>
      <c r="AQ186" s="1033" t="str">
        <f>IF(ISERROR((R186/S186-1)*100),"n/a",(R186/S186-1)*100)</f>
        <v>n/a</v>
      </c>
      <c r="AR186" s="1033" t="str">
        <f>IF(ISERROR((S186/T186-1)*100),"n/a",(S186/T186-1)*100)</f>
        <v>n/a</v>
      </c>
      <c r="AS186" s="1033" t="str">
        <f>IF(ISERROR((T186/U186-1)*100),"n/a",(T186/U186-1)*100)</f>
        <v>n/a</v>
      </c>
      <c r="AT186" s="1033" t="str">
        <f>IF(ISERROR((U186/V186-1)*100),"n/a",(U186/V186-1)*100)</f>
        <v>n/a</v>
      </c>
      <c r="AU186" s="1033" t="str">
        <f>IF(ISERROR((V186/W186-1)*100),"n/a",(V186/W186-1)*100)</f>
        <v>n/a</v>
      </c>
      <c r="AV186" s="1033" t="str">
        <f>IF(ISERROR((W186/X186-1)*100),"n/a",(W186/X186-1)*100)</f>
        <v>n/a</v>
      </c>
      <c r="AW186" s="1033" t="str">
        <f>IF(ISERROR((X186/Y186-1)*100),"n/a",(X186/Y186-1)*100)</f>
        <v>n/a</v>
      </c>
      <c r="AX186" s="1033" t="str">
        <f>IF(ISERROR((Y186/Z186-1)*100),"n/a",(Y186/Z186-1)*100)</f>
        <v>n/a</v>
      </c>
      <c r="AY186" s="1033" t="str">
        <f>IF(ISERROR((Z186/AA186-1)*100),"n/a",(Z186/AA186-1)*100)</f>
        <v>n/a</v>
      </c>
      <c r="AZ186" s="1033" t="str">
        <f>IF(ISERROR((AA186/AB186-1)*100),"n/a",(AA186/AB186-1)*100)</f>
        <v>n/a</v>
      </c>
      <c r="BA186" s="1033">
        <f>AVERAGE(AD186:AZ186)</f>
        <v>51.920589531052187</v>
      </c>
      <c r="BB186" s="1033">
        <f>STDEV(AD186:AZ186)</f>
        <v>108.43162834905625</v>
      </c>
    </row>
    <row r="187" spans="1:54" ht="11.25" customHeight="1" x14ac:dyDescent="0.2">
      <c r="A187" s="818" t="s">
        <v>529</v>
      </c>
      <c r="B187" s="817" t="s">
        <v>530</v>
      </c>
      <c r="C187" s="581">
        <v>4.82</v>
      </c>
      <c r="D187" s="581">
        <v>4.5999999999999996</v>
      </c>
      <c r="E187" s="581">
        <v>4.4400000000000004</v>
      </c>
      <c r="F187" s="581">
        <v>4.25</v>
      </c>
      <c r="G187" s="460">
        <v>3.96</v>
      </c>
      <c r="H187" s="450">
        <v>3.72</v>
      </c>
      <c r="I187" s="581">
        <v>3.52</v>
      </c>
      <c r="J187" s="581">
        <v>3.4</v>
      </c>
      <c r="K187" s="581">
        <v>3.32</v>
      </c>
      <c r="L187" s="581">
        <v>3.12</v>
      </c>
      <c r="M187" s="884"/>
      <c r="N187" s="581">
        <v>2.92</v>
      </c>
      <c r="O187" s="459">
        <v>2.72</v>
      </c>
      <c r="P187" s="884"/>
      <c r="Q187" s="586">
        <v>1.94</v>
      </c>
      <c r="R187" s="587">
        <v>1.35</v>
      </c>
      <c r="S187" s="587">
        <v>1.24</v>
      </c>
      <c r="T187" s="587">
        <v>1.145</v>
      </c>
      <c r="U187" s="587">
        <v>1.06</v>
      </c>
      <c r="V187" s="587">
        <v>0.88756799999999991</v>
      </c>
      <c r="W187" s="583">
        <v>0</v>
      </c>
      <c r="X187" s="583">
        <v>0</v>
      </c>
      <c r="Y187" s="583">
        <v>0</v>
      </c>
      <c r="Z187" s="583">
        <v>0</v>
      </c>
      <c r="AA187" s="583">
        <v>0</v>
      </c>
      <c r="AB187" s="583">
        <v>0</v>
      </c>
      <c r="AC187" s="584">
        <f>SUM(C187:AB187)</f>
        <v>52.412568000000007</v>
      </c>
      <c r="AD187" s="1033">
        <f>IF(ISERROR((C187/D187-1)*100),"n/a",(C187/D187-1)*100)</f>
        <v>4.7826086956521907</v>
      </c>
      <c r="AE187" s="1033">
        <f>IF(ISERROR((D187/E187-1)*100),"n/a",(D187/E187-1)*100)</f>
        <v>3.603603603603589</v>
      </c>
      <c r="AF187" s="1033">
        <f>IF(ISERROR((E187/F187-1)*100),"n/a",(E187/F187-1)*100)</f>
        <v>4.4705882352941373</v>
      </c>
      <c r="AG187" s="1033">
        <f>IF(ISERROR((F187/G187-1)*100),"n/a",(F187/G187-1)*100)</f>
        <v>7.3232323232323315</v>
      </c>
      <c r="AH187" s="1033">
        <f>IF(ISERROR((G187/H187-1)*100),"n/a",(G187/H187-1)*100)</f>
        <v>6.4516129032258007</v>
      </c>
      <c r="AI187" s="1033">
        <f>IF(ISERROR((H187/I187-1)*100),"n/a",(H187/I187-1)*100)</f>
        <v>5.6818181818181879</v>
      </c>
      <c r="AJ187" s="1033">
        <f>IF(ISERROR((I187/J187-1)*100),"n/a",(I187/J187-1)*100)</f>
        <v>3.529411764705892</v>
      </c>
      <c r="AK187" s="1033">
        <f>IF(ISERROR((J187/K187-1)*100),"n/a",(J187/K187-1)*100)</f>
        <v>2.4096385542168752</v>
      </c>
      <c r="AL187" s="1033">
        <f>IF(ISERROR((K187/L187-1)*100),"n/a",(K187/L187-1)*100)</f>
        <v>6.4102564102564097</v>
      </c>
      <c r="AM187" s="1033">
        <f>IF(ISERROR((L187/N187-1)*100),"n/a",(L187/N187-1)*100)</f>
        <v>6.8493150684931559</v>
      </c>
      <c r="AN187" s="1033">
        <f>IF(ISERROR((N187/O187-1)*100),"n/a",(N187/O187-1)*100)</f>
        <v>7.3529411764705843</v>
      </c>
      <c r="AO187" s="1033">
        <f>IF(ISERROR((O187/Q187-1)*100),"n/a",(O187/Q187-1)*100)</f>
        <v>40.206185567010323</v>
      </c>
      <c r="AP187" s="1033">
        <f>IF(ISERROR((Q187/R187-1)*100),"n/a",(Q187/R187-1)*100)</f>
        <v>43.703703703703688</v>
      </c>
      <c r="AQ187" s="1033">
        <f>IF(ISERROR((R187/S187-1)*100),"n/a",(R187/S187-1)*100)</f>
        <v>8.8709677419354982</v>
      </c>
      <c r="AR187" s="1033">
        <f>IF(ISERROR((S187/T187-1)*100),"n/a",(S187/T187-1)*100)</f>
        <v>8.2969432314410554</v>
      </c>
      <c r="AS187" s="1033">
        <f>IF(ISERROR((T187/U187-1)*100),"n/a",(T187/U187-1)*100)</f>
        <v>8.0188679245283048</v>
      </c>
      <c r="AT187" s="1033">
        <f>IF(ISERROR((U187/V187-1)*100),"n/a",(U187/V187-1)*100)</f>
        <v>19.427469219259841</v>
      </c>
      <c r="AU187" s="1033" t="str">
        <f>IF(ISERROR((V187/W187-1)*100),"n/a",(V187/W187-1)*100)</f>
        <v>n/a</v>
      </c>
      <c r="AV187" s="1033" t="str">
        <f>IF(ISERROR((W187/X187-1)*100),"n/a",(W187/X187-1)*100)</f>
        <v>n/a</v>
      </c>
      <c r="AW187" s="1033" t="str">
        <f>IF(ISERROR((X187/Y187-1)*100),"n/a",(X187/Y187-1)*100)</f>
        <v>n/a</v>
      </c>
      <c r="AX187" s="1033" t="str">
        <f>IF(ISERROR((Y187/Z187-1)*100),"n/a",(Y187/Z187-1)*100)</f>
        <v>n/a</v>
      </c>
      <c r="AY187" s="1033" t="str">
        <f>IF(ISERROR((Z187/AA187-1)*100),"n/a",(Z187/AA187-1)*100)</f>
        <v>n/a</v>
      </c>
      <c r="AZ187" s="1033" t="str">
        <f>IF(ISERROR((AA187/AB187-1)*100),"n/a",(AA187/AB187-1)*100)</f>
        <v>n/a</v>
      </c>
      <c r="BA187" s="1033">
        <f>AVERAGE(AD187:AZ187)</f>
        <v>11.022892017932227</v>
      </c>
      <c r="BB187" s="1033">
        <f>STDEV(AD187:AZ187)</f>
        <v>12.232021517806563</v>
      </c>
    </row>
    <row r="188" spans="1:54" ht="11.25" customHeight="1" x14ac:dyDescent="0.2">
      <c r="A188" s="461" t="s">
        <v>208</v>
      </c>
      <c r="B188" s="817" t="s">
        <v>209</v>
      </c>
      <c r="C188" s="581">
        <v>2.0099999999999998</v>
      </c>
      <c r="D188" s="581">
        <v>1.99</v>
      </c>
      <c r="E188" s="581">
        <v>1.97</v>
      </c>
      <c r="F188" s="581">
        <v>1.94</v>
      </c>
      <c r="G188" s="460">
        <v>1.9</v>
      </c>
      <c r="H188" s="584">
        <v>1.8199999999999998</v>
      </c>
      <c r="I188" s="581">
        <v>1.72</v>
      </c>
      <c r="J188" s="581">
        <v>1.64</v>
      </c>
      <c r="K188" s="581">
        <v>1.55</v>
      </c>
      <c r="L188" s="581">
        <v>1.211185</v>
      </c>
      <c r="M188" s="884"/>
      <c r="N188" s="581">
        <v>1.1109490000000002</v>
      </c>
      <c r="O188" s="459">
        <v>0.98565400000000003</v>
      </c>
      <c r="P188" s="884"/>
      <c r="Q188" s="586">
        <v>0.89377100000000009</v>
      </c>
      <c r="R188" s="587">
        <v>0.85200600000000004</v>
      </c>
      <c r="S188" s="587">
        <v>0.75177000000000005</v>
      </c>
      <c r="T188" s="587">
        <v>0.643181</v>
      </c>
      <c r="U188" s="587">
        <v>0.59306300000000001</v>
      </c>
      <c r="V188" s="587">
        <v>0.55129800000000007</v>
      </c>
      <c r="W188" s="587">
        <v>0.50953300000000001</v>
      </c>
      <c r="X188" s="587">
        <v>0.47612099999999996</v>
      </c>
      <c r="Y188" s="583">
        <v>0.45106200000000007</v>
      </c>
      <c r="Z188" s="587">
        <v>0.43435600000000002</v>
      </c>
      <c r="AA188" s="587">
        <v>0.40094400000000002</v>
      </c>
      <c r="AB188" s="587">
        <v>0.36753200000000003</v>
      </c>
      <c r="AC188" s="584">
        <f>SUM(C188:AB188)</f>
        <v>26.772425000000005</v>
      </c>
      <c r="AD188" s="1033">
        <f>IF(ISERROR((C188/D188-1)*100),"n/a",(C188/D188-1)*100)</f>
        <v>1.0050251256281229</v>
      </c>
      <c r="AE188" s="1033">
        <f>IF(ISERROR((D188/E188-1)*100),"n/a",(D188/E188-1)*100)</f>
        <v>1.0152284263959421</v>
      </c>
      <c r="AF188" s="1033">
        <f>IF(ISERROR((E188/F188-1)*100),"n/a",(E188/F188-1)*100)</f>
        <v>1.5463917525773141</v>
      </c>
      <c r="AG188" s="1033">
        <f>IF(ISERROR((F188/G188-1)*100),"n/a",(F188/G188-1)*100)</f>
        <v>2.1052631578947434</v>
      </c>
      <c r="AH188" s="1033">
        <f>IF(ISERROR((G188/H188-1)*100),"n/a",(G188/H188-1)*100)</f>
        <v>4.3956043956044022</v>
      </c>
      <c r="AI188" s="1033">
        <f>IF(ISERROR((H188/I188-1)*100),"n/a",(H188/I188-1)*100)</f>
        <v>5.8139534883720811</v>
      </c>
      <c r="AJ188" s="1033">
        <f>IF(ISERROR((I188/J188-1)*100),"n/a",(I188/J188-1)*100)</f>
        <v>4.8780487804878092</v>
      </c>
      <c r="AK188" s="1033">
        <f>IF(ISERROR((J188/K188-1)*100),"n/a",(J188/K188-1)*100)</f>
        <v>5.8064516129032073</v>
      </c>
      <c r="AL188" s="1033">
        <f>IF(ISERROR((K188/L188-1)*100),"n/a",(K188/L188-1)*100)</f>
        <v>27.973843797603195</v>
      </c>
      <c r="AM188" s="1033">
        <f>IF(ISERROR((L188/N188-1)*100),"n/a",(L188/N188-1)*100)</f>
        <v>9.0225563909774209</v>
      </c>
      <c r="AN188" s="1033">
        <f>IF(ISERROR((N188/O188-1)*100),"n/a",(N188/O188-1)*100)</f>
        <v>12.711864406779672</v>
      </c>
      <c r="AO188" s="1033">
        <f>IF(ISERROR((O188/Q188-1)*100),"n/a",(O188/Q188-1)*100)</f>
        <v>10.280373831775691</v>
      </c>
      <c r="AP188" s="1033">
        <f>IF(ISERROR((Q188/R188-1)*100),"n/a",(Q188/R188-1)*100)</f>
        <v>4.9019607843137303</v>
      </c>
      <c r="AQ188" s="1033">
        <f>IF(ISERROR((R188/S188-1)*100),"n/a",(R188/S188-1)*100)</f>
        <v>13.33333333333333</v>
      </c>
      <c r="AR188" s="1033">
        <f>IF(ISERROR((S188/T188-1)*100),"n/a",(S188/T188-1)*100)</f>
        <v>16.883116883116898</v>
      </c>
      <c r="AS188" s="1033">
        <f>IF(ISERROR((T188/U188-1)*100),"n/a",(T188/U188-1)*100)</f>
        <v>8.4507042253521014</v>
      </c>
      <c r="AT188" s="1033">
        <f>IF(ISERROR((U188/V188-1)*100),"n/a",(U188/V188-1)*100)</f>
        <v>7.575757575757569</v>
      </c>
      <c r="AU188" s="1033">
        <f>IF(ISERROR((V188/W188-1)*100),"n/a",(V188/W188-1)*100)</f>
        <v>8.196721311475418</v>
      </c>
      <c r="AV188" s="1033">
        <f>IF(ISERROR((W188/X188-1)*100),"n/a",(W188/X188-1)*100)</f>
        <v>7.0175438596491446</v>
      </c>
      <c r="AW188" s="1033">
        <f>IF(ISERROR((X188/Y188-1)*100),"n/a",(X188/Y188-1)*100)</f>
        <v>5.5555555555555358</v>
      </c>
      <c r="AX188" s="1033">
        <f>IF(ISERROR((Y188/Z188-1)*100),"n/a",(Y188/Z188-1)*100)</f>
        <v>3.8461538461538547</v>
      </c>
      <c r="AY188" s="1033">
        <f>IF(ISERROR((Z188/AA188-1)*100),"n/a",(Z188/AA188-1)*100)</f>
        <v>8.333333333333325</v>
      </c>
      <c r="AZ188" s="1033">
        <f>IF(ISERROR((AA188/AB188-1)*100),"n/a",(AA188/AB188-1)*100)</f>
        <v>9.0909090909090828</v>
      </c>
      <c r="BA188" s="1033">
        <f>AVERAGE(AD188:AZ188)</f>
        <v>7.8147693463456349</v>
      </c>
      <c r="BB188" s="1033">
        <f>STDEV(AD188:AZ188)</f>
        <v>5.9387981348824015</v>
      </c>
    </row>
    <row r="189" spans="1:54" ht="11.25" customHeight="1" x14ac:dyDescent="0.2">
      <c r="A189" s="448" t="s">
        <v>876</v>
      </c>
      <c r="B189" s="817" t="s">
        <v>877</v>
      </c>
      <c r="C189" s="581">
        <v>1.5449999999999999</v>
      </c>
      <c r="D189" s="581">
        <v>1.4075</v>
      </c>
      <c r="E189" s="581">
        <v>1.31</v>
      </c>
      <c r="F189" s="581">
        <v>1.105</v>
      </c>
      <c r="G189" s="460">
        <v>0.97</v>
      </c>
      <c r="H189" s="584">
        <v>0.85499999999999998</v>
      </c>
      <c r="I189" s="581">
        <v>0.755</v>
      </c>
      <c r="J189" s="581">
        <v>0.66500000000000004</v>
      </c>
      <c r="K189" s="581">
        <v>0.59499999999999997</v>
      </c>
      <c r="L189" s="463">
        <v>0.52</v>
      </c>
      <c r="M189" s="884"/>
      <c r="N189" s="581">
        <v>0.13</v>
      </c>
      <c r="O189" s="585">
        <v>0</v>
      </c>
      <c r="P189" s="884"/>
      <c r="Q189" s="464">
        <v>0</v>
      </c>
      <c r="R189" s="583">
        <v>0</v>
      </c>
      <c r="S189" s="583">
        <v>0</v>
      </c>
      <c r="T189" s="583">
        <v>0</v>
      </c>
      <c r="U189" s="583">
        <v>0</v>
      </c>
      <c r="V189" s="583">
        <v>0</v>
      </c>
      <c r="W189" s="583">
        <v>0</v>
      </c>
      <c r="X189" s="583">
        <v>0</v>
      </c>
      <c r="Y189" s="583">
        <v>0</v>
      </c>
      <c r="Z189" s="583">
        <v>0</v>
      </c>
      <c r="AA189" s="583">
        <v>0</v>
      </c>
      <c r="AB189" s="583">
        <v>0</v>
      </c>
      <c r="AC189" s="584">
        <f>SUM(C189:AB189)</f>
        <v>9.8574999999999999</v>
      </c>
      <c r="AD189" s="1033">
        <f>IF(ISERROR((C189/D189-1)*100),"n/a",(C189/D189-1)*100)</f>
        <v>9.7690941385435224</v>
      </c>
      <c r="AE189" s="1033">
        <f>IF(ISERROR((D189/E189-1)*100),"n/a",(D189/E189-1)*100)</f>
        <v>7.4427480916030575</v>
      </c>
      <c r="AF189" s="1033">
        <f>IF(ISERROR((E189/F189-1)*100),"n/a",(E189/F189-1)*100)</f>
        <v>18.552036199095024</v>
      </c>
      <c r="AG189" s="1033">
        <f>IF(ISERROR((F189/G189-1)*100),"n/a",(F189/G189-1)*100)</f>
        <v>13.917525773195871</v>
      </c>
      <c r="AH189" s="1033">
        <f>IF(ISERROR((G189/H189-1)*100),"n/a",(G189/H189-1)*100)</f>
        <v>13.450292397660824</v>
      </c>
      <c r="AI189" s="1033">
        <f>IF(ISERROR((H189/I189-1)*100),"n/a",(H189/I189-1)*100)</f>
        <v>13.245033112582782</v>
      </c>
      <c r="AJ189" s="1033">
        <f>IF(ISERROR((I189/J189-1)*100),"n/a",(I189/J189-1)*100)</f>
        <v>13.533834586466153</v>
      </c>
      <c r="AK189" s="1033">
        <f>IF(ISERROR((J189/K189-1)*100),"n/a",(J189/K189-1)*100)</f>
        <v>11.764705882352944</v>
      </c>
      <c r="AL189" s="1033">
        <f>IF(ISERROR((K189/L189-1)*100),"n/a",(K189/L189-1)*100)</f>
        <v>14.423076923076916</v>
      </c>
      <c r="AM189" s="1033">
        <f>IF(ISERROR((L189/N189-1)*100),"n/a",(L189/N189-1)*100)</f>
        <v>300</v>
      </c>
      <c r="AN189" s="1033" t="str">
        <f>IF(ISERROR((N189/O189-1)*100),"n/a",(N189/O189-1)*100)</f>
        <v>n/a</v>
      </c>
      <c r="AO189" s="1033" t="str">
        <f>IF(ISERROR((O189/Q189-1)*100),"n/a",(O189/Q189-1)*100)</f>
        <v>n/a</v>
      </c>
      <c r="AP189" s="1033" t="str">
        <f>IF(ISERROR((Q189/R189-1)*100),"n/a",(Q189/R189-1)*100)</f>
        <v>n/a</v>
      </c>
      <c r="AQ189" s="1033" t="str">
        <f>IF(ISERROR((R189/S189-1)*100),"n/a",(R189/S189-1)*100)</f>
        <v>n/a</v>
      </c>
      <c r="AR189" s="1033" t="str">
        <f>IF(ISERROR((S189/T189-1)*100),"n/a",(S189/T189-1)*100)</f>
        <v>n/a</v>
      </c>
      <c r="AS189" s="1033" t="str">
        <f>IF(ISERROR((T189/U189-1)*100),"n/a",(T189/U189-1)*100)</f>
        <v>n/a</v>
      </c>
      <c r="AT189" s="1033" t="str">
        <f>IF(ISERROR((U189/V189-1)*100),"n/a",(U189/V189-1)*100)</f>
        <v>n/a</v>
      </c>
      <c r="AU189" s="1033" t="str">
        <f>IF(ISERROR((V189/W189-1)*100),"n/a",(V189/W189-1)*100)</f>
        <v>n/a</v>
      </c>
      <c r="AV189" s="1033" t="str">
        <f>IF(ISERROR((W189/X189-1)*100),"n/a",(W189/X189-1)*100)</f>
        <v>n/a</v>
      </c>
      <c r="AW189" s="1033" t="str">
        <f>IF(ISERROR((X189/Y189-1)*100),"n/a",(X189/Y189-1)*100)</f>
        <v>n/a</v>
      </c>
      <c r="AX189" s="1033" t="str">
        <f>IF(ISERROR((Y189/Z189-1)*100),"n/a",(Y189/Z189-1)*100)</f>
        <v>n/a</v>
      </c>
      <c r="AY189" s="1033" t="str">
        <f>IF(ISERROR((Z189/AA189-1)*100),"n/a",(Z189/AA189-1)*100)</f>
        <v>n/a</v>
      </c>
      <c r="AZ189" s="1033" t="str">
        <f>IF(ISERROR((AA189/AB189-1)*100),"n/a",(AA189/AB189-1)*100)</f>
        <v>n/a</v>
      </c>
      <c r="BA189" s="1033">
        <f>AVERAGE(AD189:AZ189)</f>
        <v>41.609834710457712</v>
      </c>
      <c r="BB189" s="1033">
        <f>STDEV(AD189:AZ189)</f>
        <v>90.836153609234401</v>
      </c>
    </row>
    <row r="190" spans="1:54" ht="11.25" customHeight="1" x14ac:dyDescent="0.2">
      <c r="A190" s="458" t="s">
        <v>1086</v>
      </c>
      <c r="B190" s="817" t="s">
        <v>1087</v>
      </c>
      <c r="C190" s="581">
        <v>4.4000000000000004</v>
      </c>
      <c r="D190" s="581">
        <v>3.76</v>
      </c>
      <c r="E190" s="581">
        <v>3.12</v>
      </c>
      <c r="F190" s="581">
        <v>2.6</v>
      </c>
      <c r="G190" s="460">
        <v>2.2000000000000002</v>
      </c>
      <c r="H190" s="584">
        <v>1.84</v>
      </c>
      <c r="I190" s="581">
        <v>1.52</v>
      </c>
      <c r="J190" s="581">
        <v>1.24</v>
      </c>
      <c r="K190" s="581">
        <v>1</v>
      </c>
      <c r="L190" s="581">
        <v>0.8</v>
      </c>
      <c r="M190" s="884"/>
      <c r="N190" s="463">
        <v>0</v>
      </c>
      <c r="O190" s="585">
        <v>0</v>
      </c>
      <c r="P190" s="884"/>
      <c r="Q190" s="464">
        <v>0</v>
      </c>
      <c r="R190" s="583">
        <v>0</v>
      </c>
      <c r="S190" s="583">
        <v>0</v>
      </c>
      <c r="T190" s="583">
        <v>0</v>
      </c>
      <c r="U190" s="587">
        <v>0.48</v>
      </c>
      <c r="V190" s="587">
        <v>0.4</v>
      </c>
      <c r="W190" s="587">
        <v>6.5000000000000002E-2</v>
      </c>
      <c r="X190" s="583">
        <v>0</v>
      </c>
      <c r="Y190" s="583">
        <v>0</v>
      </c>
      <c r="Z190" s="583">
        <v>0</v>
      </c>
      <c r="AA190" s="583">
        <v>0</v>
      </c>
      <c r="AB190" s="583">
        <v>0</v>
      </c>
      <c r="AC190" s="584">
        <f>SUM(C190:AB190)</f>
        <v>23.425000000000001</v>
      </c>
      <c r="AD190" s="1033">
        <f>IF(ISERROR((C190/D190-1)*100),"n/a",(C190/D190-1)*100)</f>
        <v>17.021276595744705</v>
      </c>
      <c r="AE190" s="1033">
        <f>IF(ISERROR((D190/E190-1)*100),"n/a",(D190/E190-1)*100)</f>
        <v>20.512820512820507</v>
      </c>
      <c r="AF190" s="1033">
        <f>IF(ISERROR((E190/F190-1)*100),"n/a",(E190/F190-1)*100)</f>
        <v>19.999999999999996</v>
      </c>
      <c r="AG190" s="1033">
        <f>IF(ISERROR((F190/G190-1)*100),"n/a",(F190/G190-1)*100)</f>
        <v>18.181818181818166</v>
      </c>
      <c r="AH190" s="1033">
        <f>IF(ISERROR((G190/H190-1)*100),"n/a",(G190/H190-1)*100)</f>
        <v>19.565217391304344</v>
      </c>
      <c r="AI190" s="1033">
        <f>IF(ISERROR((H190/I190-1)*100),"n/a",(H190/I190-1)*100)</f>
        <v>21.052631578947366</v>
      </c>
      <c r="AJ190" s="1033">
        <f>IF(ISERROR((I190/J190-1)*100),"n/a",(I190/J190-1)*100)</f>
        <v>22.580645161290324</v>
      </c>
      <c r="AK190" s="1033">
        <f>IF(ISERROR((J190/K190-1)*100),"n/a",(J190/K190-1)*100)</f>
        <v>24</v>
      </c>
      <c r="AL190" s="1033">
        <f>IF(ISERROR((K190/L190-1)*100),"n/a",(K190/L190-1)*100)</f>
        <v>25</v>
      </c>
      <c r="AM190" s="1033" t="str">
        <f>IF(ISERROR((L190/N190-1)*100),"n/a",(L190/N190-1)*100)</f>
        <v>n/a</v>
      </c>
      <c r="AN190" s="1033" t="str">
        <f>IF(ISERROR((N190/O190-1)*100),"n/a",(N190/O190-1)*100)</f>
        <v>n/a</v>
      </c>
      <c r="AO190" s="1033" t="str">
        <f>IF(ISERROR((O190/Q190-1)*100),"n/a",(O190/Q190-1)*100)</f>
        <v>n/a</v>
      </c>
      <c r="AP190" s="1033" t="str">
        <f>IF(ISERROR((Q190/R190-1)*100),"n/a",(Q190/R190-1)*100)</f>
        <v>n/a</v>
      </c>
      <c r="AQ190" s="1033" t="str">
        <f>IF(ISERROR((R190/S190-1)*100),"n/a",(R190/S190-1)*100)</f>
        <v>n/a</v>
      </c>
      <c r="AR190" s="1033" t="str">
        <f>IF(ISERROR((S190/T190-1)*100),"n/a",(S190/T190-1)*100)</f>
        <v>n/a</v>
      </c>
      <c r="AS190" s="1033">
        <f>IF(ISERROR((T190/U190-1)*100),"n/a",(T190/U190-1)*100)</f>
        <v>-100</v>
      </c>
      <c r="AT190" s="1033">
        <f>IF(ISERROR((U190/V190-1)*100),"n/a",(U190/V190-1)*100)</f>
        <v>19.999999999999996</v>
      </c>
      <c r="AU190" s="1033">
        <f>IF(ISERROR((V190/W190-1)*100),"n/a",(V190/W190-1)*100)</f>
        <v>515.38461538461547</v>
      </c>
      <c r="AV190" s="1033" t="str">
        <f>IF(ISERROR((W190/X190-1)*100),"n/a",(W190/X190-1)*100)</f>
        <v>n/a</v>
      </c>
      <c r="AW190" s="1033" t="str">
        <f>IF(ISERROR((X190/Y190-1)*100),"n/a",(X190/Y190-1)*100)</f>
        <v>n/a</v>
      </c>
      <c r="AX190" s="1033" t="str">
        <f>IF(ISERROR((Y190/Z190-1)*100),"n/a",(Y190/Z190-1)*100)</f>
        <v>n/a</v>
      </c>
      <c r="AY190" s="1033" t="str">
        <f>IF(ISERROR((Z190/AA190-1)*100),"n/a",(Z190/AA190-1)*100)</f>
        <v>n/a</v>
      </c>
      <c r="AZ190" s="1033" t="str">
        <f>IF(ISERROR((AA190/AB190-1)*100),"n/a",(AA190/AB190-1)*100)</f>
        <v>n/a</v>
      </c>
      <c r="BA190" s="1033">
        <f>AVERAGE(AD190:AZ190)</f>
        <v>51.94158540054508</v>
      </c>
      <c r="BB190" s="1033">
        <f>STDEV(AD190:AZ190)</f>
        <v>150.03761255301265</v>
      </c>
    </row>
    <row r="191" spans="1:54" s="541" customFormat="1" ht="11.25" customHeight="1" x14ac:dyDescent="0.2">
      <c r="A191" s="802" t="s">
        <v>1093</v>
      </c>
      <c r="B191" s="802" t="s">
        <v>1094</v>
      </c>
      <c r="C191" s="581">
        <v>3.54</v>
      </c>
      <c r="D191" s="581">
        <v>3.3</v>
      </c>
      <c r="E191" s="581">
        <v>3.0794930875576036</v>
      </c>
      <c r="F191" s="581">
        <v>2.8741935483870966</v>
      </c>
      <c r="G191" s="460">
        <v>2.6825806451612904</v>
      </c>
      <c r="H191" s="450">
        <v>2.5092165898617509</v>
      </c>
      <c r="I191" s="451">
        <v>2.3419354838709676</v>
      </c>
      <c r="J191" s="451">
        <v>2.129032258064516</v>
      </c>
      <c r="K191" s="451">
        <v>2.0187788018433177</v>
      </c>
      <c r="L191" s="451">
        <v>1.9389400921658986</v>
      </c>
      <c r="M191" s="946">
        <v>0</v>
      </c>
      <c r="N191" s="451">
        <v>1.8115783410138246</v>
      </c>
      <c r="O191" s="449">
        <v>1.7450460829493086</v>
      </c>
      <c r="P191" s="946">
        <v>0</v>
      </c>
      <c r="Q191" s="454">
        <v>1.6347926267281105</v>
      </c>
      <c r="R191" s="455">
        <v>1.6119815668202764</v>
      </c>
      <c r="S191" s="455">
        <v>1.6119815668202764</v>
      </c>
      <c r="T191" s="456">
        <v>1.6119815668202764</v>
      </c>
      <c r="U191" s="455">
        <v>1.5663594470046083</v>
      </c>
      <c r="V191" s="455">
        <v>1.5663594470046083</v>
      </c>
      <c r="W191" s="455">
        <v>1.5663594470046083</v>
      </c>
      <c r="X191" s="455">
        <v>1.5663594470046083</v>
      </c>
      <c r="Y191" s="455">
        <v>1.5663594470046083</v>
      </c>
      <c r="Z191" s="455">
        <v>1.5663594470046083</v>
      </c>
      <c r="AA191" s="455">
        <v>1.5663594470046083</v>
      </c>
      <c r="AB191" s="455">
        <v>1.5663594470046083</v>
      </c>
      <c r="AC191" s="584">
        <f>SUM(C191:AB191)</f>
        <v>48.972407834101375</v>
      </c>
      <c r="AD191" s="1033">
        <f>IF(ISERROR((C191/D191-1)*100),"n/a",(C191/D191-1)*100)</f>
        <v>7.2727272727272751</v>
      </c>
      <c r="AE191" s="1033">
        <f>IF(ISERROR((D191/E191-1)*100),"n/a",(D191/E191-1)*100)</f>
        <v>7.1604938271604857</v>
      </c>
      <c r="AF191" s="1033">
        <f>IF(ISERROR((E191/F191-1)*100),"n/a",(E191/F191-1)*100)</f>
        <v>7.1428571428571397</v>
      </c>
      <c r="AG191" s="1033">
        <f>IF(ISERROR((F191/G191-1)*100),"n/a",(F191/G191-1)*100)</f>
        <v>7.1428571428571397</v>
      </c>
      <c r="AH191" s="1033">
        <f>IF(ISERROR((G191/H191-1)*100),"n/a",(G191/H191-1)*100)</f>
        <v>6.9090909090909314</v>
      </c>
      <c r="AI191" s="1033">
        <f>IF(ISERROR((H191/I191-1)*100),"n/a",(H191/I191-1)*100)</f>
        <v>7.1428571428571397</v>
      </c>
      <c r="AJ191" s="1033">
        <f>IF(ISERROR((I191/J191-1)*100),"n/a",(I191/J191-1)*100)</f>
        <v>10.000000000000009</v>
      </c>
      <c r="AK191" s="1033">
        <f>IF(ISERROR((J191/K191-1)*100),"n/a",(J191/K191-1)*100)</f>
        <v>5.4613935969868299</v>
      </c>
      <c r="AL191" s="1033">
        <f>IF(ISERROR((K191/L191-1)*100),"n/a",(K191/L191-1)*100)</f>
        <v>4.1176470588235148</v>
      </c>
      <c r="AM191" s="1033">
        <f>IF(ISERROR((L191/N191-1)*100),"n/a",(L191/N191-1)*100)</f>
        <v>7.030430220356787</v>
      </c>
      <c r="AN191" s="1033">
        <f>IF(ISERROR((N191/O191-1)*100),"n/a",(N191/O191-1)*100)</f>
        <v>3.8126361655773433</v>
      </c>
      <c r="AO191" s="1033">
        <f>IF(ISERROR((O191/Q191-1)*100),"n/a",(O191/Q191-1)*100)</f>
        <v>6.7441860465116132</v>
      </c>
      <c r="AP191" s="1033">
        <f>IF(ISERROR((Q191/R191-1)*100),"n/a",(Q191/R191-1)*100)</f>
        <v>1.4150943396226356</v>
      </c>
      <c r="AQ191" s="1033">
        <f>IF(ISERROR((R191/S191-1)*100),"n/a",(R191/S191-1)*100)</f>
        <v>0</v>
      </c>
      <c r="AR191" s="1033">
        <f>IF(ISERROR((S191/T191-1)*100),"n/a",(S191/T191-1)*100)</f>
        <v>0</v>
      </c>
      <c r="AS191" s="1033">
        <f>IF(ISERROR((T191/U191-1)*100),"n/a",(T191/U191-1)*100)</f>
        <v>2.9126213592232997</v>
      </c>
      <c r="AT191" s="1033">
        <f>IF(ISERROR((U191/V191-1)*100),"n/a",(U191/V191-1)*100)</f>
        <v>0</v>
      </c>
      <c r="AU191" s="1033">
        <f>IF(ISERROR((V191/W191-1)*100),"n/a",(V191/W191-1)*100)</f>
        <v>0</v>
      </c>
      <c r="AV191" s="1033">
        <f>IF(ISERROR((W191/X191-1)*100),"n/a",(W191/X191-1)*100)</f>
        <v>0</v>
      </c>
      <c r="AW191" s="1033">
        <f>IF(ISERROR((X191/Y191-1)*100),"n/a",(X191/Y191-1)*100)</f>
        <v>0</v>
      </c>
      <c r="AX191" s="1033">
        <f>IF(ISERROR((Y191/Z191-1)*100),"n/a",(Y191/Z191-1)*100)</f>
        <v>0</v>
      </c>
      <c r="AY191" s="1033">
        <f>IF(ISERROR((Z191/AA191-1)*100),"n/a",(Z191/AA191-1)*100)</f>
        <v>0</v>
      </c>
      <c r="AZ191" s="1033">
        <f>IF(ISERROR((AA191/AB191-1)*100),"n/a",(AA191/AB191-1)*100)</f>
        <v>0</v>
      </c>
      <c r="BA191" s="1033">
        <f>AVERAGE(AD191:AZ191)</f>
        <v>3.6636909662892236</v>
      </c>
      <c r="BB191" s="1033">
        <f>STDEV(AD191:AZ191)</f>
        <v>3.4572476745643876</v>
      </c>
    </row>
    <row r="192" spans="1:54" ht="11.25" customHeight="1" x14ac:dyDescent="0.2">
      <c r="A192" s="818" t="s">
        <v>537</v>
      </c>
      <c r="B192" s="817" t="s">
        <v>538</v>
      </c>
      <c r="C192" s="581">
        <v>3.98</v>
      </c>
      <c r="D192" s="581">
        <v>3.9</v>
      </c>
      <c r="E192" s="581">
        <v>3.82</v>
      </c>
      <c r="F192" s="581">
        <v>3.7450000000000001</v>
      </c>
      <c r="G192" s="460">
        <v>3.6360000000000001</v>
      </c>
      <c r="H192" s="584">
        <v>3.49</v>
      </c>
      <c r="I192" s="581">
        <v>3.36</v>
      </c>
      <c r="J192" s="581">
        <v>3.24</v>
      </c>
      <c r="K192" s="581">
        <v>3.15</v>
      </c>
      <c r="L192" s="581">
        <v>3.09</v>
      </c>
      <c r="M192" s="884"/>
      <c r="N192" s="581">
        <v>3.03</v>
      </c>
      <c r="O192" s="459">
        <v>2.97</v>
      </c>
      <c r="P192" s="884"/>
      <c r="Q192" s="586">
        <v>2.91</v>
      </c>
      <c r="R192" s="587">
        <v>2.82</v>
      </c>
      <c r="S192" s="587">
        <v>2.7</v>
      </c>
      <c r="T192" s="587">
        <v>2.58</v>
      </c>
      <c r="U192" s="587">
        <v>2.196558</v>
      </c>
      <c r="V192" s="587">
        <v>2.0396610000000002</v>
      </c>
      <c r="W192" s="583">
        <v>1.9176299999999999</v>
      </c>
      <c r="X192" s="583">
        <v>1.9176299999999999</v>
      </c>
      <c r="Y192" s="583">
        <v>1.9176299999999999</v>
      </c>
      <c r="Z192" s="583">
        <v>1.9176299999999999</v>
      </c>
      <c r="AA192" s="583">
        <v>1.9176299999999999</v>
      </c>
      <c r="AB192" s="583">
        <v>1.9176299999999999</v>
      </c>
      <c r="AC192" s="584">
        <f>SUM(C192:AB192)</f>
        <v>68.162999000000013</v>
      </c>
      <c r="AD192" s="1033">
        <f>IF(ISERROR((C192/D192-1)*100),"n/a",(C192/D192-1)*100)</f>
        <v>2.051282051282044</v>
      </c>
      <c r="AE192" s="1033">
        <f>IF(ISERROR((D192/E192-1)*100),"n/a",(D192/E192-1)*100)</f>
        <v>2.0942408376963373</v>
      </c>
      <c r="AF192" s="1033">
        <f>IF(ISERROR((E192/F192-1)*100),"n/a",(E192/F192-1)*100)</f>
        <v>2.0026702269692942</v>
      </c>
      <c r="AG192" s="1033">
        <f>IF(ISERROR((F192/G192-1)*100),"n/a",(F192/G192-1)*100)</f>
        <v>2.9977997799780054</v>
      </c>
      <c r="AH192" s="1033">
        <f>IF(ISERROR((G192/H192-1)*100),"n/a",(G192/H192-1)*100)</f>
        <v>4.183381088825211</v>
      </c>
      <c r="AI192" s="1033">
        <f>IF(ISERROR((H192/I192-1)*100),"n/a",(H192/I192-1)*100)</f>
        <v>3.8690476190476275</v>
      </c>
      <c r="AJ192" s="1033">
        <f>IF(ISERROR((I192/J192-1)*100),"n/a",(I192/J192-1)*100)</f>
        <v>3.7037037037036979</v>
      </c>
      <c r="AK192" s="1033">
        <f>IF(ISERROR((J192/K192-1)*100),"n/a",(J192/K192-1)*100)</f>
        <v>2.8571428571428692</v>
      </c>
      <c r="AL192" s="1033">
        <f>IF(ISERROR((K192/L192-1)*100),"n/a",(K192/L192-1)*100)</f>
        <v>1.9417475728155331</v>
      </c>
      <c r="AM192" s="1033">
        <f>IF(ISERROR((L192/N192-1)*100),"n/a",(L192/N192-1)*100)</f>
        <v>1.980198019801982</v>
      </c>
      <c r="AN192" s="1033">
        <f>IF(ISERROR((N192/O192-1)*100),"n/a",(N192/O192-1)*100)</f>
        <v>2.020202020202011</v>
      </c>
      <c r="AO192" s="1033">
        <f>IF(ISERROR((O192/Q192-1)*100),"n/a",(O192/Q192-1)*100)</f>
        <v>2.0618556701030855</v>
      </c>
      <c r="AP192" s="1033">
        <f>IF(ISERROR((Q192/R192-1)*100),"n/a",(Q192/R192-1)*100)</f>
        <v>3.1914893617021489</v>
      </c>
      <c r="AQ192" s="1033">
        <f>IF(ISERROR((R192/S192-1)*100),"n/a",(R192/S192-1)*100)</f>
        <v>4.4444444444444287</v>
      </c>
      <c r="AR192" s="1033">
        <f>IF(ISERROR((S192/T192-1)*100),"n/a",(S192/T192-1)*100)</f>
        <v>4.6511627906976827</v>
      </c>
      <c r="AS192" s="1033">
        <f>IF(ISERROR((T192/U192-1)*100),"n/a",(T192/U192-1)*100)</f>
        <v>17.456493295419474</v>
      </c>
      <c r="AT192" s="1033">
        <f>IF(ISERROR((U192/V192-1)*100),"n/a",(U192/V192-1)*100)</f>
        <v>7.6923076923076872</v>
      </c>
      <c r="AU192" s="1033">
        <f>IF(ISERROR((V192/W192-1)*100),"n/a",(V192/W192-1)*100)</f>
        <v>6.3636363636363713</v>
      </c>
      <c r="AV192" s="1033">
        <f>IF(ISERROR((W192/X192-1)*100),"n/a",(W192/X192-1)*100)</f>
        <v>0</v>
      </c>
      <c r="AW192" s="1033">
        <f>IF(ISERROR((X192/Y192-1)*100),"n/a",(X192/Y192-1)*100)</f>
        <v>0</v>
      </c>
      <c r="AX192" s="1033">
        <f>IF(ISERROR((Y192/Z192-1)*100),"n/a",(Y192/Z192-1)*100)</f>
        <v>0</v>
      </c>
      <c r="AY192" s="1033">
        <f>IF(ISERROR((Z192/AA192-1)*100),"n/a",(Z192/AA192-1)*100)</f>
        <v>0</v>
      </c>
      <c r="AZ192" s="1033">
        <f>IF(ISERROR((AA192/AB192-1)*100),"n/a",(AA192/AB192-1)*100)</f>
        <v>0</v>
      </c>
      <c r="BA192" s="1033">
        <f>AVERAGE(AD192:AZ192)</f>
        <v>3.2853393650337175</v>
      </c>
      <c r="BB192" s="1033">
        <f>STDEV(AD192:AZ192)</f>
        <v>3.6908067049365649</v>
      </c>
    </row>
    <row r="193" spans="1:54" ht="11.25" customHeight="1" x14ac:dyDescent="0.2">
      <c r="A193" s="461" t="s">
        <v>541</v>
      </c>
      <c r="B193" s="817" t="s">
        <v>542</v>
      </c>
      <c r="C193" s="581">
        <v>0.52500000000000002</v>
      </c>
      <c r="D193" s="581">
        <v>0.44500000000000001</v>
      </c>
      <c r="E193" s="581">
        <v>0.38500000000000001</v>
      </c>
      <c r="F193" s="581">
        <v>0.375</v>
      </c>
      <c r="G193" s="460">
        <v>0.36499999999999999</v>
      </c>
      <c r="H193" s="584">
        <v>0.33999999999999997</v>
      </c>
      <c r="I193" s="581">
        <v>0.315</v>
      </c>
      <c r="J193" s="581">
        <v>0.30499999999999999</v>
      </c>
      <c r="K193" s="581">
        <v>0.29499999999999998</v>
      </c>
      <c r="L193" s="581">
        <v>0.28875000000000001</v>
      </c>
      <c r="M193" s="884"/>
      <c r="N193" s="463">
        <v>0.28499999999999998</v>
      </c>
      <c r="O193" s="459">
        <v>0.28249999999999997</v>
      </c>
      <c r="P193" s="884"/>
      <c r="Q193" s="586">
        <v>0.27680000000000005</v>
      </c>
      <c r="R193" s="587">
        <v>0.27100000000000002</v>
      </c>
      <c r="S193" s="587">
        <v>0.26060000000000005</v>
      </c>
      <c r="T193" s="587">
        <v>0.24220000000000003</v>
      </c>
      <c r="U193" s="587">
        <v>0.221</v>
      </c>
      <c r="V193" s="587">
        <v>0.2</v>
      </c>
      <c r="W193" s="587">
        <v>0.17899999999999999</v>
      </c>
      <c r="X193" s="587">
        <v>0.15260000000000001</v>
      </c>
      <c r="Y193" s="587">
        <v>0.12100000000000001</v>
      </c>
      <c r="Z193" s="587">
        <v>8.9400000000000007E-2</v>
      </c>
      <c r="AA193" s="587">
        <v>3.6799999999999999E-2</v>
      </c>
      <c r="AB193" s="587">
        <v>0</v>
      </c>
      <c r="AC193" s="584">
        <f>SUM(C193:AB193)</f>
        <v>6.2566500000000014</v>
      </c>
      <c r="AD193" s="1033">
        <f>IF(ISERROR((C193/D193-1)*100),"n/a",(C193/D193-1)*100)</f>
        <v>17.977528089887642</v>
      </c>
      <c r="AE193" s="1033">
        <f>IF(ISERROR((D193/E193-1)*100),"n/a",(D193/E193-1)*100)</f>
        <v>15.58441558441559</v>
      </c>
      <c r="AF193" s="1033">
        <f>IF(ISERROR((E193/F193-1)*100),"n/a",(E193/F193-1)*100)</f>
        <v>2.6666666666666616</v>
      </c>
      <c r="AG193" s="1033">
        <f>IF(ISERROR((F193/G193-1)*100),"n/a",(F193/G193-1)*100)</f>
        <v>2.7397260273972712</v>
      </c>
      <c r="AH193" s="1033">
        <f>IF(ISERROR((G193/H193-1)*100),"n/a",(G193/H193-1)*100)</f>
        <v>7.3529411764706065</v>
      </c>
      <c r="AI193" s="1033">
        <f>IF(ISERROR((H193/I193-1)*100),"n/a",(H193/I193-1)*100)</f>
        <v>7.9365079365079305</v>
      </c>
      <c r="AJ193" s="1033">
        <f>IF(ISERROR((I193/J193-1)*100),"n/a",(I193/J193-1)*100)</f>
        <v>3.2786885245901676</v>
      </c>
      <c r="AK193" s="1033">
        <f>IF(ISERROR((J193/K193-1)*100),"n/a",(J193/K193-1)*100)</f>
        <v>3.3898305084745894</v>
      </c>
      <c r="AL193" s="1033">
        <f>IF(ISERROR((K193/L193-1)*100),"n/a",(K193/L193-1)*100)</f>
        <v>2.1645021645021467</v>
      </c>
      <c r="AM193" s="1033">
        <f>IF(ISERROR((L193/N193-1)*100),"n/a",(L193/N193-1)*100)</f>
        <v>1.3157894736842257</v>
      </c>
      <c r="AN193" s="1033">
        <f>IF(ISERROR((N193/O193-1)*100),"n/a",(N193/O193-1)*100)</f>
        <v>0.88495575221239076</v>
      </c>
      <c r="AO193" s="1033">
        <f>IF(ISERROR((O193/Q193-1)*100),"n/a",(O193/Q193-1)*100)</f>
        <v>2.0592485549132622</v>
      </c>
      <c r="AP193" s="1033">
        <f>IF(ISERROR((Q193/R193-1)*100),"n/a",(Q193/R193-1)*100)</f>
        <v>2.1402214022140376</v>
      </c>
      <c r="AQ193" s="1033">
        <f>IF(ISERROR((R193/S193-1)*100),"n/a",(R193/S193-1)*100)</f>
        <v>3.9907904834995955</v>
      </c>
      <c r="AR193" s="1033">
        <f>IF(ISERROR((S193/T193-1)*100),"n/a",(S193/T193-1)*100)</f>
        <v>7.5970272502064562</v>
      </c>
      <c r="AS193" s="1033">
        <f>IF(ISERROR((T193/U193-1)*100),"n/a",(T193/U193-1)*100)</f>
        <v>9.5927601809954854</v>
      </c>
      <c r="AT193" s="1033">
        <f>IF(ISERROR((U193/V193-1)*100),"n/a",(U193/V193-1)*100)</f>
        <v>10.499999999999998</v>
      </c>
      <c r="AU193" s="1033">
        <f>IF(ISERROR((V193/W193-1)*100),"n/a",(V193/W193-1)*100)</f>
        <v>11.73184357541901</v>
      </c>
      <c r="AV193" s="1033">
        <f>IF(ISERROR((W193/X193-1)*100),"n/a",(W193/X193-1)*100)</f>
        <v>17.300131061598933</v>
      </c>
      <c r="AW193" s="1033">
        <f>IF(ISERROR((X193/Y193-1)*100),"n/a",(X193/Y193-1)*100)</f>
        <v>26.115702479338854</v>
      </c>
      <c r="AX193" s="1033">
        <f>IF(ISERROR((Y193/Z193-1)*100),"n/a",(Y193/Z193-1)*100)</f>
        <v>35.34675615212528</v>
      </c>
      <c r="AY193" s="1033">
        <f>IF(ISERROR((Z193/AA193-1)*100),"n/a",(Z193/AA193-1)*100)</f>
        <v>142.93478260869566</v>
      </c>
      <c r="AZ193" s="1033" t="str">
        <f>IF(ISERROR((AA193/AB193-1)*100),"n/a",(AA193/AB193-1)*100)</f>
        <v>n/a</v>
      </c>
      <c r="BA193" s="1033">
        <f>AVERAGE(AD193:AZ193)</f>
        <v>15.209127984264352</v>
      </c>
      <c r="BB193" s="1033">
        <f>STDEV(AD193:AZ193)</f>
        <v>29.858100489867457</v>
      </c>
    </row>
    <row r="194" spans="1:54" ht="11.25" customHeight="1" x14ac:dyDescent="0.2">
      <c r="A194" s="588" t="s">
        <v>552</v>
      </c>
      <c r="B194" s="468" t="s">
        <v>553</v>
      </c>
      <c r="C194" s="581">
        <v>0.82</v>
      </c>
      <c r="D194" s="581">
        <v>0.74</v>
      </c>
      <c r="E194" s="581">
        <v>0.7</v>
      </c>
      <c r="F194" s="581">
        <v>0.64</v>
      </c>
      <c r="G194" s="460">
        <v>0.57999999999999996</v>
      </c>
      <c r="H194" s="478">
        <v>0.54</v>
      </c>
      <c r="I194" s="581">
        <v>0.52</v>
      </c>
      <c r="J194" s="581">
        <v>0.5</v>
      </c>
      <c r="K194" s="581">
        <v>0.48</v>
      </c>
      <c r="L194" s="581">
        <v>0.46</v>
      </c>
      <c r="M194" s="884"/>
      <c r="N194" s="581">
        <v>0.44</v>
      </c>
      <c r="O194" s="459">
        <v>0.42</v>
      </c>
      <c r="P194" s="884"/>
      <c r="Q194" s="586">
        <v>0.4</v>
      </c>
      <c r="R194" s="587">
        <v>0.38</v>
      </c>
      <c r="S194" s="587">
        <v>0.36</v>
      </c>
      <c r="T194" s="587">
        <v>0.32</v>
      </c>
      <c r="U194" s="587">
        <v>0.28000000000000003</v>
      </c>
      <c r="V194" s="587">
        <v>0.24</v>
      </c>
      <c r="W194" s="587">
        <v>0.215</v>
      </c>
      <c r="X194" s="587">
        <v>0.19</v>
      </c>
      <c r="Y194" s="587">
        <v>0.16500000000000001</v>
      </c>
      <c r="Z194" s="587">
        <v>0.14380000000000001</v>
      </c>
      <c r="AA194" s="587">
        <v>0.125</v>
      </c>
      <c r="AB194" s="587">
        <v>0.105</v>
      </c>
      <c r="AC194" s="584">
        <f>SUM(C194:AB194)</f>
        <v>9.7637999999999998</v>
      </c>
      <c r="AD194" s="1033">
        <f>IF(ISERROR((C194/D194-1)*100),"n/a",(C194/D194-1)*100)</f>
        <v>10.810810810810811</v>
      </c>
      <c r="AE194" s="1033">
        <f>IF(ISERROR((D194/E194-1)*100),"n/a",(D194/E194-1)*100)</f>
        <v>5.7142857142857162</v>
      </c>
      <c r="AF194" s="1033">
        <f>IF(ISERROR((E194/F194-1)*100),"n/a",(E194/F194-1)*100)</f>
        <v>9.375</v>
      </c>
      <c r="AG194" s="1033">
        <f>IF(ISERROR((F194/G194-1)*100),"n/a",(F194/G194-1)*100)</f>
        <v>10.344827586206918</v>
      </c>
      <c r="AH194" s="1033">
        <f>IF(ISERROR((G194/H194-1)*100),"n/a",(G194/H194-1)*100)</f>
        <v>7.4074074074073959</v>
      </c>
      <c r="AI194" s="1033">
        <f>IF(ISERROR((H194/I194-1)*100),"n/a",(H194/I194-1)*100)</f>
        <v>3.8461538461538547</v>
      </c>
      <c r="AJ194" s="1033">
        <f>IF(ISERROR((I194/J194-1)*100),"n/a",(I194/J194-1)*100)</f>
        <v>4.0000000000000036</v>
      </c>
      <c r="AK194" s="1033">
        <f>IF(ISERROR((J194/K194-1)*100),"n/a",(J194/K194-1)*100)</f>
        <v>4.1666666666666741</v>
      </c>
      <c r="AL194" s="1033">
        <f>IF(ISERROR((K194/L194-1)*100),"n/a",(K194/L194-1)*100)</f>
        <v>4.3478260869565188</v>
      </c>
      <c r="AM194" s="1033">
        <f>IF(ISERROR((L194/N194-1)*100),"n/a",(L194/N194-1)*100)</f>
        <v>4.5454545454545414</v>
      </c>
      <c r="AN194" s="1033">
        <f>IF(ISERROR((N194/O194-1)*100),"n/a",(N194/O194-1)*100)</f>
        <v>4.7619047619047672</v>
      </c>
      <c r="AO194" s="1033">
        <f>IF(ISERROR((O194/Q194-1)*100),"n/a",(O194/Q194-1)*100)</f>
        <v>4.9999999999999822</v>
      </c>
      <c r="AP194" s="1033">
        <f>IF(ISERROR((Q194/R194-1)*100),"n/a",(Q194/R194-1)*100)</f>
        <v>5.2631578947368363</v>
      </c>
      <c r="AQ194" s="1033">
        <f>IF(ISERROR((R194/S194-1)*100),"n/a",(R194/S194-1)*100)</f>
        <v>5.555555555555558</v>
      </c>
      <c r="AR194" s="1033">
        <f>IF(ISERROR((S194/T194-1)*100),"n/a",(S194/T194-1)*100)</f>
        <v>12.5</v>
      </c>
      <c r="AS194" s="1033">
        <f>IF(ISERROR((T194/U194-1)*100),"n/a",(T194/U194-1)*100)</f>
        <v>14.285714285714279</v>
      </c>
      <c r="AT194" s="1033">
        <f>IF(ISERROR((U194/V194-1)*100),"n/a",(U194/V194-1)*100)</f>
        <v>16.666666666666675</v>
      </c>
      <c r="AU194" s="1033">
        <f>IF(ISERROR((V194/W194-1)*100),"n/a",(V194/W194-1)*100)</f>
        <v>11.627906976744185</v>
      </c>
      <c r="AV194" s="1033">
        <f>IF(ISERROR((W194/X194-1)*100),"n/a",(W194/X194-1)*100)</f>
        <v>13.157894736842103</v>
      </c>
      <c r="AW194" s="1033">
        <f>IF(ISERROR((X194/Y194-1)*100),"n/a",(X194/Y194-1)*100)</f>
        <v>15.151515151515138</v>
      </c>
      <c r="AX194" s="1033">
        <f>IF(ISERROR((Y194/Z194-1)*100),"n/a",(Y194/Z194-1)*100)</f>
        <v>14.742698191933234</v>
      </c>
      <c r="AY194" s="1033">
        <f>IF(ISERROR((Z194/AA194-1)*100),"n/a",(Z194/AA194-1)*100)</f>
        <v>15.04000000000001</v>
      </c>
      <c r="AZ194" s="1033">
        <f>IF(ISERROR((AA194/AB194-1)*100),"n/a",(AA194/AB194-1)*100)</f>
        <v>19.047619047619047</v>
      </c>
      <c r="BA194" s="1033">
        <f>AVERAGE(AD194:AZ194)</f>
        <v>9.4503941710075772</v>
      </c>
      <c r="BB194" s="1033">
        <f>STDEV(AD194:AZ194)</f>
        <v>4.8687776685050874</v>
      </c>
    </row>
    <row r="195" spans="1:54" ht="11.25" customHeight="1" x14ac:dyDescent="0.2">
      <c r="A195" s="458" t="s">
        <v>215</v>
      </c>
      <c r="B195" s="817" t="s">
        <v>216</v>
      </c>
      <c r="C195" s="581">
        <v>2.04</v>
      </c>
      <c r="D195" s="581">
        <v>1.92</v>
      </c>
      <c r="E195" s="581">
        <v>1.88</v>
      </c>
      <c r="F195" s="581">
        <v>1.84</v>
      </c>
      <c r="G195" s="460">
        <v>1.64</v>
      </c>
      <c r="H195" s="584">
        <v>1.48</v>
      </c>
      <c r="I195" s="581">
        <v>1.4</v>
      </c>
      <c r="J195" s="581">
        <v>1.32</v>
      </c>
      <c r="K195" s="581">
        <v>1.1000000000000001</v>
      </c>
      <c r="L195" s="581">
        <v>0.92</v>
      </c>
      <c r="M195" s="884" t="s">
        <v>89</v>
      </c>
      <c r="N195" s="581">
        <v>0.8</v>
      </c>
      <c r="O195" s="459">
        <v>0.7</v>
      </c>
      <c r="P195" s="884"/>
      <c r="Q195" s="586">
        <v>0.62</v>
      </c>
      <c r="R195" s="587">
        <v>0.56000000000000005</v>
      </c>
      <c r="S195" s="587">
        <v>0.52</v>
      </c>
      <c r="T195" s="587">
        <v>0.46</v>
      </c>
      <c r="U195" s="587">
        <v>0.4</v>
      </c>
      <c r="V195" s="587">
        <v>0.35</v>
      </c>
      <c r="W195" s="587">
        <v>0.32</v>
      </c>
      <c r="X195" s="587">
        <v>0.28999999999999998</v>
      </c>
      <c r="Y195" s="587">
        <v>0.27</v>
      </c>
      <c r="Z195" s="587">
        <v>0.26</v>
      </c>
      <c r="AA195" s="587">
        <v>0.24</v>
      </c>
      <c r="AB195" s="587">
        <v>0.21</v>
      </c>
      <c r="AC195" s="584">
        <f>SUM(C195:AB195)</f>
        <v>21.54</v>
      </c>
      <c r="AD195" s="1033">
        <f>IF(ISERROR((C195/D195-1)*100),"n/a",(C195/D195-1)*100)</f>
        <v>6.25</v>
      </c>
      <c r="AE195" s="1033">
        <f>IF(ISERROR((D195/E195-1)*100),"n/a",(D195/E195-1)*100)</f>
        <v>2.1276595744680771</v>
      </c>
      <c r="AF195" s="1033">
        <f>IF(ISERROR((E195/F195-1)*100),"n/a",(E195/F195-1)*100)</f>
        <v>2.1739130434782483</v>
      </c>
      <c r="AG195" s="1033">
        <f>IF(ISERROR((F195/G195-1)*100),"n/a",(F195/G195-1)*100)</f>
        <v>12.195121951219523</v>
      </c>
      <c r="AH195" s="1033">
        <f>IF(ISERROR((G195/H195-1)*100),"n/a",(G195/H195-1)*100)</f>
        <v>10.810810810810811</v>
      </c>
      <c r="AI195" s="1033">
        <f>IF(ISERROR((H195/I195-1)*100),"n/a",(H195/I195-1)*100)</f>
        <v>5.7142857142857162</v>
      </c>
      <c r="AJ195" s="1033">
        <f>IF(ISERROR((I195/J195-1)*100),"n/a",(I195/J195-1)*100)</f>
        <v>6.0606060606060552</v>
      </c>
      <c r="AK195" s="1033">
        <f>IF(ISERROR((J195/K195-1)*100),"n/a",(J195/K195-1)*100)</f>
        <v>19.999999999999996</v>
      </c>
      <c r="AL195" s="1033">
        <f>IF(ISERROR((K195/L195-1)*100),"n/a",(K195/L195-1)*100)</f>
        <v>19.565217391304344</v>
      </c>
      <c r="AM195" s="1033">
        <f>IF(ISERROR((L195/N195-1)*100),"n/a",(L195/N195-1)*100)</f>
        <v>14.999999999999991</v>
      </c>
      <c r="AN195" s="1033">
        <f>IF(ISERROR((N195/O195-1)*100),"n/a",(N195/O195-1)*100)</f>
        <v>14.285714285714302</v>
      </c>
      <c r="AO195" s="1033">
        <f>IF(ISERROR((O195/Q195-1)*100),"n/a",(O195/Q195-1)*100)</f>
        <v>12.903225806451601</v>
      </c>
      <c r="AP195" s="1033">
        <f>IF(ISERROR((Q195/R195-1)*100),"n/a",(Q195/R195-1)*100)</f>
        <v>10.714285714285698</v>
      </c>
      <c r="AQ195" s="1033">
        <f>IF(ISERROR((R195/S195-1)*100),"n/a",(R195/S195-1)*100)</f>
        <v>7.6923076923077094</v>
      </c>
      <c r="AR195" s="1033">
        <f>IF(ISERROR((S195/T195-1)*100),"n/a",(S195/T195-1)*100)</f>
        <v>13.043478260869556</v>
      </c>
      <c r="AS195" s="1033">
        <f>IF(ISERROR((T195/U195-1)*100),"n/a",(T195/U195-1)*100)</f>
        <v>14.999999999999991</v>
      </c>
      <c r="AT195" s="1033">
        <f>IF(ISERROR((U195/V195-1)*100),"n/a",(U195/V195-1)*100)</f>
        <v>14.285714285714302</v>
      </c>
      <c r="AU195" s="1033">
        <f>IF(ISERROR((V195/W195-1)*100),"n/a",(V195/W195-1)*100)</f>
        <v>9.375</v>
      </c>
      <c r="AV195" s="1033">
        <f>IF(ISERROR((W195/X195-1)*100),"n/a",(W195/X195-1)*100)</f>
        <v>10.344827586206918</v>
      </c>
      <c r="AW195" s="1033">
        <f>IF(ISERROR((X195/Y195-1)*100),"n/a",(X195/Y195-1)*100)</f>
        <v>7.4074074074073959</v>
      </c>
      <c r="AX195" s="1033">
        <f>IF(ISERROR((Y195/Z195-1)*100),"n/a",(Y195/Z195-1)*100)</f>
        <v>3.8461538461538547</v>
      </c>
      <c r="AY195" s="1033">
        <f>IF(ISERROR((Z195/AA195-1)*100),"n/a",(Z195/AA195-1)*100)</f>
        <v>8.3333333333333481</v>
      </c>
      <c r="AZ195" s="1033">
        <f>IF(ISERROR((AA195/AB195-1)*100),"n/a",(AA195/AB195-1)*100)</f>
        <v>14.285714285714279</v>
      </c>
      <c r="BA195" s="1033">
        <f>AVERAGE(AD195:AZ195)</f>
        <v>10.496294654362249</v>
      </c>
      <c r="BB195" s="1033">
        <f>STDEV(AD195:AZ195)</f>
        <v>4.9496655268526348</v>
      </c>
    </row>
    <row r="196" spans="1:54" ht="11.25" customHeight="1" x14ac:dyDescent="0.2">
      <c r="A196" s="461" t="s">
        <v>203</v>
      </c>
      <c r="B196" s="817" t="s">
        <v>204</v>
      </c>
      <c r="C196" s="581">
        <v>3.16</v>
      </c>
      <c r="D196" s="581">
        <v>3.1</v>
      </c>
      <c r="E196" s="581">
        <v>3.06</v>
      </c>
      <c r="F196" s="581">
        <v>2.96</v>
      </c>
      <c r="G196" s="460">
        <v>2.86</v>
      </c>
      <c r="H196" s="584">
        <v>2.76</v>
      </c>
      <c r="I196" s="474">
        <v>2.68</v>
      </c>
      <c r="J196" s="474">
        <v>2.6</v>
      </c>
      <c r="K196" s="474">
        <v>2.52</v>
      </c>
      <c r="L196" s="474">
        <v>2.46</v>
      </c>
      <c r="M196" s="958"/>
      <c r="N196" s="474">
        <v>2.42</v>
      </c>
      <c r="O196" s="470">
        <v>2.4</v>
      </c>
      <c r="P196" s="958"/>
      <c r="Q196" s="471">
        <v>2.38</v>
      </c>
      <c r="R196" s="476">
        <v>2.36</v>
      </c>
      <c r="S196" s="476">
        <v>2.34</v>
      </c>
      <c r="T196" s="476">
        <v>2.3199999999999998</v>
      </c>
      <c r="U196" s="476">
        <v>2.2999999999999998</v>
      </c>
      <c r="V196" s="476">
        <v>2.2799999999999998</v>
      </c>
      <c r="W196" s="476">
        <v>2.2599999999999998</v>
      </c>
      <c r="X196" s="476">
        <v>2.2400000000000002</v>
      </c>
      <c r="Y196" s="476">
        <v>2.2200000000000002</v>
      </c>
      <c r="Z196" s="476">
        <v>2.2000000000000002</v>
      </c>
      <c r="AA196" s="476">
        <v>2.1800000000000002</v>
      </c>
      <c r="AB196" s="476">
        <v>2.14</v>
      </c>
      <c r="AC196" s="584">
        <f>SUM(C196:AB196)</f>
        <v>60.2</v>
      </c>
      <c r="AD196" s="1033">
        <f>IF(ISERROR((C196/D196-1)*100),"n/a",(C196/D196-1)*100)</f>
        <v>1.9354838709677358</v>
      </c>
      <c r="AE196" s="1033">
        <f>IF(ISERROR((D196/E196-1)*100),"n/a",(D196/E196-1)*100)</f>
        <v>1.3071895424836555</v>
      </c>
      <c r="AF196" s="1033">
        <f>IF(ISERROR((E196/F196-1)*100),"n/a",(E196/F196-1)*100)</f>
        <v>3.3783783783783772</v>
      </c>
      <c r="AG196" s="1033">
        <f>IF(ISERROR((F196/G196-1)*100),"n/a",(F196/G196-1)*100)</f>
        <v>3.4965034965035002</v>
      </c>
      <c r="AH196" s="1033">
        <f>IF(ISERROR((G196/H196-1)*100),"n/a",(G196/H196-1)*100)</f>
        <v>3.6231884057970953</v>
      </c>
      <c r="AI196" s="1033">
        <f>IF(ISERROR((H196/I196-1)*100),"n/a",(H196/I196-1)*100)</f>
        <v>2.9850746268656581</v>
      </c>
      <c r="AJ196" s="1033">
        <f>IF(ISERROR((I196/J196-1)*100),"n/a",(I196/J196-1)*100)</f>
        <v>3.0769230769230882</v>
      </c>
      <c r="AK196" s="1033">
        <f>IF(ISERROR((J196/K196-1)*100),"n/a",(J196/K196-1)*100)</f>
        <v>3.1746031746031855</v>
      </c>
      <c r="AL196" s="1033">
        <f>IF(ISERROR((K196/L196-1)*100),"n/a",(K196/L196-1)*100)</f>
        <v>2.4390243902439046</v>
      </c>
      <c r="AM196" s="1033">
        <f>IF(ISERROR((L196/N196-1)*100),"n/a",(L196/N196-1)*100)</f>
        <v>1.6528925619834656</v>
      </c>
      <c r="AN196" s="1033">
        <f>IF(ISERROR((N196/O196-1)*100),"n/a",(N196/O196-1)*100)</f>
        <v>0.83333333333333037</v>
      </c>
      <c r="AO196" s="1033">
        <f>IF(ISERROR((O196/Q196-1)*100),"n/a",(O196/Q196-1)*100)</f>
        <v>0.84033613445377853</v>
      </c>
      <c r="AP196" s="1033">
        <f>IF(ISERROR((Q196/R196-1)*100),"n/a",(Q196/R196-1)*100)</f>
        <v>0.84745762711864181</v>
      </c>
      <c r="AQ196" s="1033">
        <f>IF(ISERROR((R196/S196-1)*100),"n/a",(R196/S196-1)*100)</f>
        <v>0.85470085470085166</v>
      </c>
      <c r="AR196" s="1033">
        <f>IF(ISERROR((S196/T196-1)*100),"n/a",(S196/T196-1)*100)</f>
        <v>0.86206896551723755</v>
      </c>
      <c r="AS196" s="1033">
        <f>IF(ISERROR((T196/U196-1)*100),"n/a",(T196/U196-1)*100)</f>
        <v>0.86956521739129933</v>
      </c>
      <c r="AT196" s="1033">
        <f>IF(ISERROR((U196/V196-1)*100),"n/a",(U196/V196-1)*100)</f>
        <v>0.87719298245614308</v>
      </c>
      <c r="AU196" s="1033">
        <f>IF(ISERROR((V196/W196-1)*100),"n/a",(V196/W196-1)*100)</f>
        <v>0.88495575221239076</v>
      </c>
      <c r="AV196" s="1033">
        <f>IF(ISERROR((W196/X196-1)*100),"n/a",(W196/X196-1)*100)</f>
        <v>0.89285714285711748</v>
      </c>
      <c r="AW196" s="1033">
        <f>IF(ISERROR((X196/Y196-1)*100),"n/a",(X196/Y196-1)*100)</f>
        <v>0.9009009009008917</v>
      </c>
      <c r="AX196" s="1033">
        <f>IF(ISERROR((Y196/Z196-1)*100),"n/a",(Y196/Z196-1)*100)</f>
        <v>0.90909090909090384</v>
      </c>
      <c r="AY196" s="1033">
        <f>IF(ISERROR((Z196/AA196-1)*100),"n/a",(Z196/AA196-1)*100)</f>
        <v>0.91743119266054496</v>
      </c>
      <c r="AZ196" s="1033">
        <f>IF(ISERROR((AA196/AB196-1)*100),"n/a",(AA196/AB196-1)*100)</f>
        <v>1.8691588785046731</v>
      </c>
      <c r="BA196" s="1033">
        <f>AVERAGE(AD196:AZ196)</f>
        <v>1.7142744093890203</v>
      </c>
      <c r="BB196" s="1033">
        <f>STDEV(AD196:AZ196)</f>
        <v>1.0539841991927146</v>
      </c>
    </row>
    <row r="197" spans="1:54" ht="11.25" customHeight="1" x14ac:dyDescent="0.2">
      <c r="A197" s="540" t="s">
        <v>4294</v>
      </c>
      <c r="B197" s="817" t="s">
        <v>4291</v>
      </c>
      <c r="C197" s="581">
        <v>0.9</v>
      </c>
      <c r="D197" s="581">
        <v>0.75</v>
      </c>
      <c r="E197" s="581">
        <v>0.72</v>
      </c>
      <c r="F197" s="581">
        <v>0.62</v>
      </c>
      <c r="G197" s="460">
        <v>0.47</v>
      </c>
      <c r="H197" s="584">
        <v>0.44</v>
      </c>
      <c r="I197" s="581">
        <v>0.41000000000000003</v>
      </c>
      <c r="J197" s="581">
        <v>0.26250000000000001</v>
      </c>
      <c r="K197" s="508">
        <v>0.21</v>
      </c>
      <c r="L197" s="508">
        <v>0.21</v>
      </c>
      <c r="M197" s="460"/>
      <c r="N197" s="498">
        <v>0.21</v>
      </c>
      <c r="O197" s="464">
        <v>0.21</v>
      </c>
      <c r="P197" s="460"/>
      <c r="Q197" s="464">
        <v>0.21</v>
      </c>
      <c r="R197" s="539">
        <v>0.21</v>
      </c>
      <c r="S197" s="583">
        <v>0.21</v>
      </c>
      <c r="T197" s="587">
        <v>0.21</v>
      </c>
      <c r="U197" s="587">
        <v>0.18</v>
      </c>
      <c r="V197" s="587">
        <v>0.14000000000000001</v>
      </c>
      <c r="W197" s="583">
        <v>0</v>
      </c>
      <c r="X197" s="583">
        <v>0</v>
      </c>
      <c r="Y197" s="583">
        <v>0</v>
      </c>
      <c r="Z197" s="583">
        <v>0</v>
      </c>
      <c r="AA197" s="583">
        <v>0</v>
      </c>
      <c r="AB197" s="583">
        <v>0</v>
      </c>
      <c r="AC197" s="584">
        <f>SUM(C197:AB197)</f>
        <v>6.5724999999999989</v>
      </c>
      <c r="AD197" s="1033">
        <f>IF(ISERROR((C197/D197-1)*100),"n/a",(C197/D197-1)*100)</f>
        <v>19.999999999999996</v>
      </c>
      <c r="AE197" s="1033">
        <f>IF(ISERROR((D197/E197-1)*100),"n/a",(D197/E197-1)*100)</f>
        <v>4.1666666666666741</v>
      </c>
      <c r="AF197" s="1033">
        <f>IF(ISERROR((E197/F197-1)*100),"n/a",(E197/F197-1)*100)</f>
        <v>16.129032258064502</v>
      </c>
      <c r="AG197" s="1033">
        <f>IF(ISERROR((F197/G197-1)*100),"n/a",(F197/G197-1)*100)</f>
        <v>31.914893617021288</v>
      </c>
      <c r="AH197" s="1033">
        <f>IF(ISERROR((G197/H197-1)*100),"n/a",(G197/H197-1)*100)</f>
        <v>6.8181818181818121</v>
      </c>
      <c r="AI197" s="1033">
        <f>IF(ISERROR((H197/I197-1)*100),"n/a",(H197/I197-1)*100)</f>
        <v>7.3170731707316916</v>
      </c>
      <c r="AJ197" s="1033">
        <f>IF(ISERROR((I197/J197-1)*100),"n/a",(I197/J197-1)*100)</f>
        <v>56.19047619047619</v>
      </c>
      <c r="AK197" s="1033">
        <f>IF(ISERROR((J197/K197-1)*100),"n/a",(J197/K197-1)*100)</f>
        <v>25</v>
      </c>
      <c r="AL197" s="1033">
        <f>IF(ISERROR((K197/L197-1)*100),"n/a",(K197/L197-1)*100)</f>
        <v>0</v>
      </c>
      <c r="AM197" s="1033">
        <f>IF(ISERROR((L197/N197-1)*100),"n/a",(L197/N197-1)*100)</f>
        <v>0</v>
      </c>
      <c r="AN197" s="1033">
        <f>IF(ISERROR((N197/O197-1)*100),"n/a",(N197/O197-1)*100)</f>
        <v>0</v>
      </c>
      <c r="AO197" s="1033">
        <f>IF(ISERROR((O197/Q197-1)*100),"n/a",(O197/Q197-1)*100)</f>
        <v>0</v>
      </c>
      <c r="AP197" s="1033">
        <f>IF(ISERROR((Q197/R197-1)*100),"n/a",(Q197/R197-1)*100)</f>
        <v>0</v>
      </c>
      <c r="AQ197" s="1033">
        <f>IF(ISERROR((R197/S197-1)*100),"n/a",(R197/S197-1)*100)</f>
        <v>0</v>
      </c>
      <c r="AR197" s="1033">
        <f>IF(ISERROR((S197/T197-1)*100),"n/a",(S197/T197-1)*100)</f>
        <v>0</v>
      </c>
      <c r="AS197" s="1033">
        <f>IF(ISERROR((T197/U197-1)*100),"n/a",(T197/U197-1)*100)</f>
        <v>16.666666666666675</v>
      </c>
      <c r="AT197" s="1033">
        <f>IF(ISERROR((U197/V197-1)*100),"n/a",(U197/V197-1)*100)</f>
        <v>28.571428571428559</v>
      </c>
      <c r="AU197" s="1033" t="str">
        <f>IF(ISERROR((V197/W197-1)*100),"n/a",(V197/W197-1)*100)</f>
        <v>n/a</v>
      </c>
      <c r="AV197" s="1033" t="str">
        <f>IF(ISERROR((W197/X197-1)*100),"n/a",(W197/X197-1)*100)</f>
        <v>n/a</v>
      </c>
      <c r="AW197" s="1033" t="str">
        <f>IF(ISERROR((X197/Y197-1)*100),"n/a",(X197/Y197-1)*100)</f>
        <v>n/a</v>
      </c>
      <c r="AX197" s="1033" t="str">
        <f>IF(ISERROR((Y197/Z197-1)*100),"n/a",(Y197/Z197-1)*100)</f>
        <v>n/a</v>
      </c>
      <c r="AY197" s="1033" t="str">
        <f>IF(ISERROR((Z197/AA197-1)*100),"n/a",(Z197/AA197-1)*100)</f>
        <v>n/a</v>
      </c>
      <c r="AZ197" s="1033" t="str">
        <f>IF(ISERROR((AA197/AB197-1)*100),"n/a",(AA197/AB197-1)*100)</f>
        <v>n/a</v>
      </c>
      <c r="BA197" s="1033">
        <f>AVERAGE(AD197:AZ197)</f>
        <v>12.516142291719845</v>
      </c>
      <c r="BB197" s="1033">
        <f>STDEV(AD197:AZ197)</f>
        <v>15.830061215810399</v>
      </c>
    </row>
    <row r="198" spans="1:54" ht="11.25" customHeight="1" x14ac:dyDescent="0.2">
      <c r="A198" s="818" t="s">
        <v>211</v>
      </c>
      <c r="B198" s="817" t="s">
        <v>212</v>
      </c>
      <c r="C198" s="581">
        <v>1.1499999999999999</v>
      </c>
      <c r="D198" s="581">
        <v>1.1000000000000001</v>
      </c>
      <c r="E198" s="581">
        <v>1.04</v>
      </c>
      <c r="F198" s="581">
        <v>1</v>
      </c>
      <c r="G198" s="460">
        <v>0.94</v>
      </c>
      <c r="H198" s="484">
        <v>0.88</v>
      </c>
      <c r="I198" s="451">
        <v>0.82</v>
      </c>
      <c r="J198" s="452">
        <v>0.8</v>
      </c>
      <c r="K198" s="451">
        <v>0.77</v>
      </c>
      <c r="L198" s="452">
        <v>0.76</v>
      </c>
      <c r="M198" s="946"/>
      <c r="N198" s="451">
        <v>0.73</v>
      </c>
      <c r="O198" s="453">
        <v>0.72</v>
      </c>
      <c r="P198" s="946"/>
      <c r="Q198" s="454">
        <v>0.69</v>
      </c>
      <c r="R198" s="456">
        <v>0.68</v>
      </c>
      <c r="S198" s="456">
        <v>0.67</v>
      </c>
      <c r="T198" s="456">
        <v>0.64</v>
      </c>
      <c r="U198" s="456">
        <v>0.6</v>
      </c>
      <c r="V198" s="456">
        <v>0.5</v>
      </c>
      <c r="W198" s="456">
        <v>0.41499999999999998</v>
      </c>
      <c r="X198" s="456">
        <v>0.375</v>
      </c>
      <c r="Y198" s="456">
        <v>0.32</v>
      </c>
      <c r="Z198" s="456">
        <v>0.27500000000000002</v>
      </c>
      <c r="AA198" s="456">
        <v>0.23</v>
      </c>
      <c r="AB198" s="456">
        <v>0.19</v>
      </c>
      <c r="AC198" s="584">
        <f>SUM(C198:AB198)</f>
        <v>16.295000000000002</v>
      </c>
      <c r="AD198" s="1033">
        <f>IF(ISERROR((C198/D198-1)*100),"n/a",(C198/D198-1)*100)</f>
        <v>4.5454545454545192</v>
      </c>
      <c r="AE198" s="1033">
        <f>IF(ISERROR((D198/E198-1)*100),"n/a",(D198/E198-1)*100)</f>
        <v>5.7692307692307709</v>
      </c>
      <c r="AF198" s="1033">
        <f>IF(ISERROR((E198/F198-1)*100),"n/a",(E198/F198-1)*100)</f>
        <v>4.0000000000000036</v>
      </c>
      <c r="AG198" s="1033">
        <f>IF(ISERROR((F198/G198-1)*100),"n/a",(F198/G198-1)*100)</f>
        <v>6.3829787234042534</v>
      </c>
      <c r="AH198" s="1033">
        <f>IF(ISERROR((G198/H198-1)*100),"n/a",(G198/H198-1)*100)</f>
        <v>6.8181818181818121</v>
      </c>
      <c r="AI198" s="1033">
        <f>IF(ISERROR((H198/I198-1)*100),"n/a",(H198/I198-1)*100)</f>
        <v>7.3170731707317138</v>
      </c>
      <c r="AJ198" s="1033">
        <f>IF(ISERROR((I198/J198-1)*100),"n/a",(I198/J198-1)*100)</f>
        <v>2.4999999999999911</v>
      </c>
      <c r="AK198" s="1033">
        <f>IF(ISERROR((J198/K198-1)*100),"n/a",(J198/K198-1)*100)</f>
        <v>3.8961038961039085</v>
      </c>
      <c r="AL198" s="1033">
        <f>IF(ISERROR((K198/L198-1)*100),"n/a",(K198/L198-1)*100)</f>
        <v>1.3157894736842035</v>
      </c>
      <c r="AM198" s="1033">
        <f>IF(ISERROR((L198/N198-1)*100),"n/a",(L198/N198-1)*100)</f>
        <v>4.1095890410958846</v>
      </c>
      <c r="AN198" s="1033">
        <f>IF(ISERROR((N198/O198-1)*100),"n/a",(N198/O198-1)*100)</f>
        <v>1.388888888888884</v>
      </c>
      <c r="AO198" s="1033">
        <f>IF(ISERROR((O198/Q198-1)*100),"n/a",(O198/Q198-1)*100)</f>
        <v>4.3478260869565188</v>
      </c>
      <c r="AP198" s="1033">
        <f>IF(ISERROR((Q198/R198-1)*100),"n/a",(Q198/R198-1)*100)</f>
        <v>1.4705882352941124</v>
      </c>
      <c r="AQ198" s="1033">
        <f>IF(ISERROR((R198/S198-1)*100),"n/a",(R198/S198-1)*100)</f>
        <v>1.4925373134328401</v>
      </c>
      <c r="AR198" s="1033">
        <f>IF(ISERROR((S198/T198-1)*100),"n/a",(S198/T198-1)*100)</f>
        <v>4.6875</v>
      </c>
      <c r="AS198" s="1033">
        <f>IF(ISERROR((T198/U198-1)*100),"n/a",(T198/U198-1)*100)</f>
        <v>6.6666666666666652</v>
      </c>
      <c r="AT198" s="1033">
        <f>IF(ISERROR((U198/V198-1)*100),"n/a",(U198/V198-1)*100)</f>
        <v>19.999999999999996</v>
      </c>
      <c r="AU198" s="1033">
        <f>IF(ISERROR((V198/W198-1)*100),"n/a",(V198/W198-1)*100)</f>
        <v>20.481927710843383</v>
      </c>
      <c r="AV198" s="1033">
        <f>IF(ISERROR((W198/X198-1)*100),"n/a",(W198/X198-1)*100)</f>
        <v>10.666666666666668</v>
      </c>
      <c r="AW198" s="1033">
        <f>IF(ISERROR((X198/Y198-1)*100),"n/a",(X198/Y198-1)*100)</f>
        <v>17.1875</v>
      </c>
      <c r="AX198" s="1033">
        <f>IF(ISERROR((Y198/Z198-1)*100),"n/a",(Y198/Z198-1)*100)</f>
        <v>16.36363636363636</v>
      </c>
      <c r="AY198" s="1033">
        <f>IF(ISERROR((Z198/AA198-1)*100),"n/a",(Z198/AA198-1)*100)</f>
        <v>19.565217391304344</v>
      </c>
      <c r="AZ198" s="1033">
        <f>IF(ISERROR((AA198/AB198-1)*100),"n/a",(AA198/AB198-1)*100)</f>
        <v>21.052631578947366</v>
      </c>
      <c r="BA198" s="1033">
        <f>AVERAGE(AD198:AZ198)</f>
        <v>8.3489560148054007</v>
      </c>
      <c r="BB198" s="1033">
        <f>STDEV(AD198:AZ198)</f>
        <v>6.9467611887922613</v>
      </c>
    </row>
    <row r="199" spans="1:54" ht="11.25" customHeight="1" x14ac:dyDescent="0.2">
      <c r="A199" s="588" t="s">
        <v>1097</v>
      </c>
      <c r="B199" s="468" t="s">
        <v>1098</v>
      </c>
      <c r="C199" s="581">
        <v>4.55</v>
      </c>
      <c r="D199" s="581">
        <v>3.27</v>
      </c>
      <c r="E199" s="581">
        <v>3.04</v>
      </c>
      <c r="F199" s="581">
        <v>2.91</v>
      </c>
      <c r="G199" s="460">
        <v>2.64</v>
      </c>
      <c r="H199" s="478">
        <v>2.52</v>
      </c>
      <c r="I199" s="581">
        <v>2.44</v>
      </c>
      <c r="J199" s="581">
        <v>2.34</v>
      </c>
      <c r="K199" s="581">
        <v>2.2200000000000002</v>
      </c>
      <c r="L199" s="581">
        <v>2.14</v>
      </c>
      <c r="M199" s="884"/>
      <c r="N199" s="581">
        <v>2.1</v>
      </c>
      <c r="O199" s="585">
        <v>2.08</v>
      </c>
      <c r="P199" s="884"/>
      <c r="Q199" s="464">
        <v>2.08</v>
      </c>
      <c r="R199" s="583">
        <v>2.08</v>
      </c>
      <c r="S199" s="587">
        <v>2.08</v>
      </c>
      <c r="T199" s="587">
        <v>2</v>
      </c>
      <c r="U199" s="587">
        <v>1.96</v>
      </c>
      <c r="V199" s="587">
        <v>1.94</v>
      </c>
      <c r="W199" s="587">
        <v>1.92</v>
      </c>
      <c r="X199" s="587">
        <v>1.9</v>
      </c>
      <c r="Y199" s="587">
        <v>1.88</v>
      </c>
      <c r="Z199" s="587">
        <v>1.8</v>
      </c>
      <c r="AA199" s="587">
        <v>1.58</v>
      </c>
      <c r="AB199" s="587">
        <v>1.48</v>
      </c>
      <c r="AC199" s="584">
        <f>SUM(C199:AB199)</f>
        <v>54.949999999999989</v>
      </c>
      <c r="AD199" s="1033">
        <f>IF(ISERROR((C199/D199-1)*100),"n/a",(C199/D199-1)*100)</f>
        <v>39.14373088685015</v>
      </c>
      <c r="AE199" s="1033">
        <f>IF(ISERROR((D199/E199-1)*100),"n/a",(D199/E199-1)*100)</f>
        <v>7.5657894736842035</v>
      </c>
      <c r="AF199" s="1033">
        <f>IF(ISERROR((E199/F199-1)*100),"n/a",(E199/F199-1)*100)</f>
        <v>4.4673539518900407</v>
      </c>
      <c r="AG199" s="1033">
        <f>IF(ISERROR((F199/G199-1)*100),"n/a",(F199/G199-1)*100)</f>
        <v>10.22727272727273</v>
      </c>
      <c r="AH199" s="1033">
        <f>IF(ISERROR((G199/H199-1)*100),"n/a",(G199/H199-1)*100)</f>
        <v>4.7619047619047672</v>
      </c>
      <c r="AI199" s="1033">
        <f>IF(ISERROR((H199/I199-1)*100),"n/a",(H199/I199-1)*100)</f>
        <v>3.2786885245901676</v>
      </c>
      <c r="AJ199" s="1033">
        <f>IF(ISERROR((I199/J199-1)*100),"n/a",(I199/J199-1)*100)</f>
        <v>4.2735042735042805</v>
      </c>
      <c r="AK199" s="1033">
        <f>IF(ISERROR((J199/K199-1)*100),"n/a",(J199/K199-1)*100)</f>
        <v>5.4054054054053946</v>
      </c>
      <c r="AL199" s="1033">
        <f>IF(ISERROR((K199/L199-1)*100),"n/a",(K199/L199-1)*100)</f>
        <v>3.7383177570093462</v>
      </c>
      <c r="AM199" s="1033">
        <f>IF(ISERROR((L199/N199-1)*100),"n/a",(L199/N199-1)*100)</f>
        <v>1.904761904761898</v>
      </c>
      <c r="AN199" s="1033">
        <f>IF(ISERROR((N199/O199-1)*100),"n/a",(N199/O199-1)*100)</f>
        <v>0.96153846153845812</v>
      </c>
      <c r="AO199" s="1033">
        <f>IF(ISERROR((O199/Q199-1)*100),"n/a",(O199/Q199-1)*100)</f>
        <v>0</v>
      </c>
      <c r="AP199" s="1033">
        <f>IF(ISERROR((Q199/R199-1)*100),"n/a",(Q199/R199-1)*100)</f>
        <v>0</v>
      </c>
      <c r="AQ199" s="1033">
        <f>IF(ISERROR((R199/S199-1)*100),"n/a",(R199/S199-1)*100)</f>
        <v>0</v>
      </c>
      <c r="AR199" s="1033">
        <f>IF(ISERROR((S199/T199-1)*100),"n/a",(S199/T199-1)*100)</f>
        <v>4.0000000000000036</v>
      </c>
      <c r="AS199" s="1033">
        <f>IF(ISERROR((T199/U199-1)*100),"n/a",(T199/U199-1)*100)</f>
        <v>2.0408163265306145</v>
      </c>
      <c r="AT199" s="1033">
        <f>IF(ISERROR((U199/V199-1)*100),"n/a",(U199/V199-1)*100)</f>
        <v>1.0309278350515427</v>
      </c>
      <c r="AU199" s="1033">
        <f>IF(ISERROR((V199/W199-1)*100),"n/a",(V199/W199-1)*100)</f>
        <v>1.0416666666666741</v>
      </c>
      <c r="AV199" s="1033">
        <f>IF(ISERROR((W199/X199-1)*100),"n/a",(W199/X199-1)*100)</f>
        <v>1.0526315789473717</v>
      </c>
      <c r="AW199" s="1033">
        <f>IF(ISERROR((X199/Y199-1)*100),"n/a",(X199/Y199-1)*100)</f>
        <v>1.0638297872340496</v>
      </c>
      <c r="AX199" s="1033">
        <f>IF(ISERROR((Y199/Z199-1)*100),"n/a",(Y199/Z199-1)*100)</f>
        <v>4.4444444444444287</v>
      </c>
      <c r="AY199" s="1033">
        <f>IF(ISERROR((Z199/AA199-1)*100),"n/a",(Z199/AA199-1)*100)</f>
        <v>13.924050632911399</v>
      </c>
      <c r="AZ199" s="1033">
        <f>IF(ISERROR((AA199/AB199-1)*100),"n/a",(AA199/AB199-1)*100)</f>
        <v>6.7567567567567544</v>
      </c>
      <c r="BA199" s="1033">
        <f>AVERAGE(AD199:AZ199)</f>
        <v>5.2644953111719248</v>
      </c>
      <c r="BB199" s="1033">
        <f>STDEV(AD199:AZ199)</f>
        <v>8.1459899126503803</v>
      </c>
    </row>
    <row r="200" spans="1:54" ht="11.25" customHeight="1" x14ac:dyDescent="0.2">
      <c r="A200" s="818" t="s">
        <v>543</v>
      </c>
      <c r="B200" s="817" t="s">
        <v>544</v>
      </c>
      <c r="C200" s="581">
        <v>2.8</v>
      </c>
      <c r="D200" s="581">
        <v>2.65</v>
      </c>
      <c r="E200" s="581">
        <v>2.5499999999999998</v>
      </c>
      <c r="F200" s="581">
        <v>2.4500000000000002</v>
      </c>
      <c r="G200" s="460">
        <v>2.42</v>
      </c>
      <c r="H200" s="584">
        <v>2.17</v>
      </c>
      <c r="I200" s="581">
        <v>1.92</v>
      </c>
      <c r="J200" s="581">
        <v>1.67</v>
      </c>
      <c r="K200" s="581">
        <v>1.42</v>
      </c>
      <c r="L200" s="581">
        <v>1.35</v>
      </c>
      <c r="M200" s="884"/>
      <c r="N200" s="581">
        <v>1.3</v>
      </c>
      <c r="O200" s="459">
        <v>1.28</v>
      </c>
      <c r="P200" s="884"/>
      <c r="Q200" s="586">
        <v>1.26</v>
      </c>
      <c r="R200" s="587">
        <v>1.24</v>
      </c>
      <c r="S200" s="587">
        <v>1.22</v>
      </c>
      <c r="T200" s="587">
        <v>1.1599999999999999</v>
      </c>
      <c r="U200" s="587">
        <v>1.08</v>
      </c>
      <c r="V200" s="587">
        <v>1</v>
      </c>
      <c r="W200" s="587">
        <v>0.8</v>
      </c>
      <c r="X200" s="583">
        <v>0</v>
      </c>
      <c r="Y200" s="583">
        <v>0</v>
      </c>
      <c r="Z200" s="583">
        <v>0</v>
      </c>
      <c r="AA200" s="587">
        <v>1.1100000000000001</v>
      </c>
      <c r="AB200" s="587">
        <v>1.07</v>
      </c>
      <c r="AC200" s="584">
        <f>SUM(C200:AB200)</f>
        <v>33.920000000000009</v>
      </c>
      <c r="AD200" s="1033">
        <f>IF(ISERROR((C200/D200-1)*100),"n/a",(C200/D200-1)*100)</f>
        <v>5.6603773584905648</v>
      </c>
      <c r="AE200" s="1033">
        <f>IF(ISERROR((D200/E200-1)*100),"n/a",(D200/E200-1)*100)</f>
        <v>3.9215686274509887</v>
      </c>
      <c r="AF200" s="1033">
        <f>IF(ISERROR((E200/F200-1)*100),"n/a",(E200/F200-1)*100)</f>
        <v>4.0816326530612068</v>
      </c>
      <c r="AG200" s="1033">
        <f>IF(ISERROR((F200/G200-1)*100),"n/a",(F200/G200-1)*100)</f>
        <v>1.2396694214876103</v>
      </c>
      <c r="AH200" s="1033">
        <f>IF(ISERROR((G200/H200-1)*100),"n/a",(G200/H200-1)*100)</f>
        <v>11.520737327188947</v>
      </c>
      <c r="AI200" s="1033">
        <f>IF(ISERROR((H200/I200-1)*100),"n/a",(H200/I200-1)*100)</f>
        <v>13.020833333333325</v>
      </c>
      <c r="AJ200" s="1033">
        <f>IF(ISERROR((I200/J200-1)*100),"n/a",(I200/J200-1)*100)</f>
        <v>14.970059880239518</v>
      </c>
      <c r="AK200" s="1033">
        <f>IF(ISERROR((J200/K200-1)*100),"n/a",(J200/K200-1)*100)</f>
        <v>17.6056338028169</v>
      </c>
      <c r="AL200" s="1033">
        <f>IF(ISERROR((K200/L200-1)*100),"n/a",(K200/L200-1)*100)</f>
        <v>5.1851851851851816</v>
      </c>
      <c r="AM200" s="1033">
        <f>IF(ISERROR((L200/N200-1)*100),"n/a",(L200/N200-1)*100)</f>
        <v>3.8461538461538547</v>
      </c>
      <c r="AN200" s="1033">
        <f>IF(ISERROR((N200/O200-1)*100),"n/a",(N200/O200-1)*100)</f>
        <v>1.5625</v>
      </c>
      <c r="AO200" s="1033">
        <f>IF(ISERROR((O200/Q200-1)*100),"n/a",(O200/Q200-1)*100)</f>
        <v>1.5873015873015817</v>
      </c>
      <c r="AP200" s="1033">
        <f>IF(ISERROR((Q200/R200-1)*100),"n/a",(Q200/R200-1)*100)</f>
        <v>1.6129032258064502</v>
      </c>
      <c r="AQ200" s="1033">
        <f>IF(ISERROR((R200/S200-1)*100),"n/a",(R200/S200-1)*100)</f>
        <v>1.6393442622950838</v>
      </c>
      <c r="AR200" s="1033">
        <f>IF(ISERROR((S200/T200-1)*100),"n/a",(S200/T200-1)*100)</f>
        <v>5.1724137931034475</v>
      </c>
      <c r="AS200" s="1033">
        <f>IF(ISERROR((T200/U200-1)*100),"n/a",(T200/U200-1)*100)</f>
        <v>7.4074074074073959</v>
      </c>
      <c r="AT200" s="1033">
        <f>IF(ISERROR((U200/V200-1)*100),"n/a",(U200/V200-1)*100)</f>
        <v>8.0000000000000071</v>
      </c>
      <c r="AU200" s="1033">
        <f>IF(ISERROR((V200/W200-1)*100),"n/a",(V200/W200-1)*100)</f>
        <v>25</v>
      </c>
      <c r="AV200" s="1033" t="str">
        <f>IF(ISERROR((W200/X200-1)*100),"n/a",(W200/X200-1)*100)</f>
        <v>n/a</v>
      </c>
      <c r="AW200" s="1033" t="str">
        <f>IF(ISERROR((X200/Y200-1)*100),"n/a",(X200/Y200-1)*100)</f>
        <v>n/a</v>
      </c>
      <c r="AX200" s="1033" t="str">
        <f>IF(ISERROR((Y200/Z200-1)*100),"n/a",(Y200/Z200-1)*100)</f>
        <v>n/a</v>
      </c>
      <c r="AY200" s="1033">
        <f>IF(ISERROR((Z200/AA200-1)*100),"n/a",(Z200/AA200-1)*100)</f>
        <v>-100</v>
      </c>
      <c r="AZ200" s="1033">
        <f>IF(ISERROR((AA200/AB200-1)*100),"n/a",(AA200/AB200-1)*100)</f>
        <v>3.7383177570093462</v>
      </c>
      <c r="BA200" s="1033">
        <f>AVERAGE(AD200:AZ200)</f>
        <v>1.8386019734165697</v>
      </c>
      <c r="BB200" s="1033">
        <f>STDEV(AD200:AZ200)</f>
        <v>24.784188411891588</v>
      </c>
    </row>
    <row r="201" spans="1:54" ht="11.25" customHeight="1" x14ac:dyDescent="0.2">
      <c r="A201" s="818" t="s">
        <v>557</v>
      </c>
      <c r="B201" s="817" t="s">
        <v>558</v>
      </c>
      <c r="C201" s="581">
        <v>1.5925</v>
      </c>
      <c r="D201" s="581">
        <v>1.43</v>
      </c>
      <c r="E201" s="581">
        <v>1.33375</v>
      </c>
      <c r="F201" s="581">
        <v>1.1937500000000001</v>
      </c>
      <c r="G201" s="460">
        <v>1.069</v>
      </c>
      <c r="H201" s="584">
        <v>0.94374999999999998</v>
      </c>
      <c r="I201" s="581">
        <v>0.82499999999999996</v>
      </c>
      <c r="J201" s="581">
        <v>0.72499999999999998</v>
      </c>
      <c r="K201" s="581">
        <v>0.61250000000000004</v>
      </c>
      <c r="L201" s="581">
        <v>0.484375</v>
      </c>
      <c r="M201" s="884">
        <v>0</v>
      </c>
      <c r="N201" s="581">
        <v>0.421875</v>
      </c>
      <c r="O201" s="459">
        <v>0.35625000000000001</v>
      </c>
      <c r="P201" s="884">
        <v>0</v>
      </c>
      <c r="Q201" s="582">
        <v>0.3</v>
      </c>
      <c r="R201" s="472">
        <v>0.25</v>
      </c>
      <c r="S201" s="587">
        <v>0.1875</v>
      </c>
      <c r="T201" s="587">
        <v>0.13125000000000001</v>
      </c>
      <c r="U201" s="587">
        <v>6.25E-2</v>
      </c>
      <c r="V201" s="587">
        <v>2.1874999999999999E-2</v>
      </c>
      <c r="W201" s="583">
        <v>9.3749999999999997E-3</v>
      </c>
      <c r="X201" s="587">
        <v>0.49</v>
      </c>
      <c r="Y201" s="587">
        <v>0.46750000000000003</v>
      </c>
      <c r="Z201" s="587">
        <v>0.4375</v>
      </c>
      <c r="AA201" s="587">
        <v>0.40562500000000001</v>
      </c>
      <c r="AB201" s="587">
        <v>0.3795</v>
      </c>
      <c r="AC201" s="584">
        <f>SUM(C201:AB201)</f>
        <v>14.130375000000001</v>
      </c>
      <c r="AD201" s="1033">
        <f>IF(ISERROR((C201/D201-1)*100),"n/a",(C201/D201-1)*100)</f>
        <v>11.363636363636376</v>
      </c>
      <c r="AE201" s="1033">
        <f>IF(ISERROR((D201/E201-1)*100),"n/a",(D201/E201-1)*100)</f>
        <v>7.2164948453608213</v>
      </c>
      <c r="AF201" s="1033">
        <f>IF(ISERROR((E201/F201-1)*100),"n/a",(E201/F201-1)*100)</f>
        <v>11.727748691099471</v>
      </c>
      <c r="AG201" s="1033">
        <f>IF(ISERROR((F201/G201-1)*100),"n/a",(F201/G201-1)*100)</f>
        <v>11.669784845650156</v>
      </c>
      <c r="AH201" s="1033">
        <f>IF(ISERROR((G201/H201-1)*100),"n/a",(G201/H201-1)*100)</f>
        <v>13.271523178807954</v>
      </c>
      <c r="AI201" s="1033">
        <f>IF(ISERROR((H201/I201-1)*100),"n/a",(H201/I201-1)*100)</f>
        <v>14.393939393939403</v>
      </c>
      <c r="AJ201" s="1033">
        <f>IF(ISERROR((I201/J201-1)*100),"n/a",(I201/J201-1)*100)</f>
        <v>13.793103448275868</v>
      </c>
      <c r="AK201" s="1033">
        <f>IF(ISERROR((J201/K201-1)*100),"n/a",(J201/K201-1)*100)</f>
        <v>18.367346938775508</v>
      </c>
      <c r="AL201" s="1033">
        <f>IF(ISERROR((K201/L201-1)*100),"n/a",(K201/L201-1)*100)</f>
        <v>26.451612903225818</v>
      </c>
      <c r="AM201" s="1033">
        <f>IF(ISERROR((L201/N201-1)*100),"n/a",(L201/N201-1)*100)</f>
        <v>14.814814814814813</v>
      </c>
      <c r="AN201" s="1033">
        <f>IF(ISERROR((N201/O201-1)*100),"n/a",(N201/O201-1)*100)</f>
        <v>18.421052631578938</v>
      </c>
      <c r="AO201" s="1033">
        <f>IF(ISERROR((O201/Q201-1)*100),"n/a",(O201/Q201-1)*100)</f>
        <v>18.75</v>
      </c>
      <c r="AP201" s="1033">
        <f>IF(ISERROR((Q201/R201-1)*100),"n/a",(Q201/R201-1)*100)</f>
        <v>19.999999999999996</v>
      </c>
      <c r="AQ201" s="1033">
        <f>IF(ISERROR((R201/S201-1)*100),"n/a",(R201/S201-1)*100)</f>
        <v>33.333333333333329</v>
      </c>
      <c r="AR201" s="1033">
        <f>IF(ISERROR((S201/T201-1)*100),"n/a",(S201/T201-1)*100)</f>
        <v>42.857142857142861</v>
      </c>
      <c r="AS201" s="1033">
        <f>IF(ISERROR((T201/U201-1)*100),"n/a",(T201/U201-1)*100)</f>
        <v>110.00000000000001</v>
      </c>
      <c r="AT201" s="1033">
        <f>IF(ISERROR((U201/V201-1)*100),"n/a",(U201/V201-1)*100)</f>
        <v>185.71428571428572</v>
      </c>
      <c r="AU201" s="1033">
        <f>IF(ISERROR((V201/W201-1)*100),"n/a",(V201/W201-1)*100)</f>
        <v>133.33333333333334</v>
      </c>
      <c r="AV201" s="1033">
        <f>IF(ISERROR((W201/X201-1)*100),"n/a",(W201/X201-1)*100)</f>
        <v>-98.08673469387756</v>
      </c>
      <c r="AW201" s="1033">
        <f>IF(ISERROR((X201/Y201-1)*100),"n/a",(X201/Y201-1)*100)</f>
        <v>4.8128342245989275</v>
      </c>
      <c r="AX201" s="1033">
        <f>IF(ISERROR((Y201/Z201-1)*100),"n/a",(Y201/Z201-1)*100)</f>
        <v>6.8571428571428727</v>
      </c>
      <c r="AY201" s="1033">
        <f>IF(ISERROR((Z201/AA201-1)*100),"n/a",(Z201/AA201-1)*100)</f>
        <v>7.8582434514637978</v>
      </c>
      <c r="AZ201" s="1033">
        <f>IF(ISERROR((AA201/AB201-1)*100),"n/a",(AA201/AB201-1)*100)</f>
        <v>6.8840579710145011</v>
      </c>
      <c r="BA201" s="1033">
        <f>AVERAGE(AD201:AZ201)</f>
        <v>27.556725961026206</v>
      </c>
      <c r="BB201" s="1033">
        <f>STDEV(AD201:AZ201)</f>
        <v>53.524037460725673</v>
      </c>
    </row>
    <row r="202" spans="1:54" ht="11.25" customHeight="1" x14ac:dyDescent="0.2">
      <c r="A202" s="461" t="s">
        <v>5315</v>
      </c>
      <c r="B202" s="817" t="s">
        <v>5316</v>
      </c>
      <c r="C202" s="581">
        <v>5.12</v>
      </c>
      <c r="D202" s="581">
        <v>4.5199999999999996</v>
      </c>
      <c r="E202" s="581">
        <v>3.8</v>
      </c>
      <c r="F202" s="581">
        <v>3.2</v>
      </c>
      <c r="G202" s="460">
        <v>3</v>
      </c>
      <c r="H202" s="584">
        <v>2.7</v>
      </c>
      <c r="I202" s="581">
        <v>2.6</v>
      </c>
      <c r="J202" s="581">
        <v>2.5</v>
      </c>
      <c r="K202" s="581">
        <v>1.75</v>
      </c>
      <c r="L202" s="581">
        <v>1.5</v>
      </c>
      <c r="M202" s="884"/>
      <c r="N202" s="581">
        <v>1.1499999999999999</v>
      </c>
      <c r="O202" s="459">
        <v>1</v>
      </c>
      <c r="P202" s="884"/>
      <c r="Q202" s="582">
        <v>0</v>
      </c>
      <c r="R202" s="582">
        <v>0</v>
      </c>
      <c r="S202" s="583">
        <v>0</v>
      </c>
      <c r="T202" s="583">
        <v>0</v>
      </c>
      <c r="U202" s="583">
        <v>0</v>
      </c>
      <c r="V202" s="583">
        <v>0</v>
      </c>
      <c r="W202" s="583">
        <v>0</v>
      </c>
      <c r="X202" s="583">
        <v>0</v>
      </c>
      <c r="Y202" s="583">
        <v>0</v>
      </c>
      <c r="Z202" s="583">
        <v>0</v>
      </c>
      <c r="AA202" s="583">
        <v>0</v>
      </c>
      <c r="AB202" s="583">
        <v>0</v>
      </c>
      <c r="AC202" s="584">
        <f>SUM(C202:AB202)</f>
        <v>32.840000000000003</v>
      </c>
      <c r="AD202" s="1033">
        <f>IF(ISERROR((C202/D202-1)*100),"n/a",(C202/D202-1)*100)</f>
        <v>13.27433628318586</v>
      </c>
      <c r="AE202" s="1033">
        <f>IF(ISERROR((D202/E202-1)*100),"n/a",(D202/E202-1)*100)</f>
        <v>18.947368421052623</v>
      </c>
      <c r="AF202" s="1033">
        <f>IF(ISERROR((E202/F202-1)*100),"n/a",(E202/F202-1)*100)</f>
        <v>18.749999999999979</v>
      </c>
      <c r="AG202" s="1033">
        <f>IF(ISERROR((F202/G202-1)*100),"n/a",(F202/G202-1)*100)</f>
        <v>6.6666666666666652</v>
      </c>
      <c r="AH202" s="1033">
        <f>IF(ISERROR((G202/H202-1)*100),"n/a",(G202/H202-1)*100)</f>
        <v>11.111111111111093</v>
      </c>
      <c r="AI202" s="1033">
        <f>IF(ISERROR((H202/I202-1)*100),"n/a",(H202/I202-1)*100)</f>
        <v>3.8461538461538547</v>
      </c>
      <c r="AJ202" s="1033">
        <f>IF(ISERROR((I202/J202-1)*100),"n/a",(I202/J202-1)*100)</f>
        <v>4.0000000000000036</v>
      </c>
      <c r="AK202" s="1033">
        <f>IF(ISERROR((J202/K202-1)*100),"n/a",(J202/K202-1)*100)</f>
        <v>42.857142857142861</v>
      </c>
      <c r="AL202" s="1033">
        <f>IF(ISERROR((K202/L202-1)*100),"n/a",(K202/L202-1)*100)</f>
        <v>16.666666666666675</v>
      </c>
      <c r="AM202" s="1033">
        <f>IF(ISERROR((L202/N202-1)*100),"n/a",(L202/N202-1)*100)</f>
        <v>30.434782608695656</v>
      </c>
      <c r="AN202" s="1033">
        <f>IF(ISERROR((N202/O202-1)*100),"n/a",(N202/O202-1)*100)</f>
        <v>14.999999999999991</v>
      </c>
      <c r="AO202" s="1033" t="str">
        <f>IF(ISERROR((O202/Q202-1)*100),"n/a",(O202/Q202-1)*100)</f>
        <v>n/a</v>
      </c>
      <c r="AP202" s="1033" t="str">
        <f>IF(ISERROR((Q202/R202-1)*100),"n/a",(Q202/R202-1)*100)</f>
        <v>n/a</v>
      </c>
      <c r="AQ202" s="1033" t="str">
        <f>IF(ISERROR((R202/S202-1)*100),"n/a",(R202/S202-1)*100)</f>
        <v>n/a</v>
      </c>
      <c r="AR202" s="1033" t="str">
        <f>IF(ISERROR((S202/T202-1)*100),"n/a",(S202/T202-1)*100)</f>
        <v>n/a</v>
      </c>
      <c r="AS202" s="1033" t="str">
        <f>IF(ISERROR((T202/U202-1)*100),"n/a",(T202/U202-1)*100)</f>
        <v>n/a</v>
      </c>
      <c r="AT202" s="1033" t="str">
        <f>IF(ISERROR((U202/V202-1)*100),"n/a",(U202/V202-1)*100)</f>
        <v>n/a</v>
      </c>
      <c r="AU202" s="1033" t="str">
        <f>IF(ISERROR((V202/W202-1)*100),"n/a",(V202/W202-1)*100)</f>
        <v>n/a</v>
      </c>
      <c r="AV202" s="1033" t="str">
        <f>IF(ISERROR((W202/X202-1)*100),"n/a",(W202/X202-1)*100)</f>
        <v>n/a</v>
      </c>
      <c r="AW202" s="1033" t="str">
        <f>IF(ISERROR((X202/Y202-1)*100),"n/a",(X202/Y202-1)*100)</f>
        <v>n/a</v>
      </c>
      <c r="AX202" s="1033" t="str">
        <f>IF(ISERROR((Y202/Z202-1)*100),"n/a",(Y202/Z202-1)*100)</f>
        <v>n/a</v>
      </c>
      <c r="AY202" s="1033" t="str">
        <f>IF(ISERROR((Z202/AA202-1)*100),"n/a",(Z202/AA202-1)*100)</f>
        <v>n/a</v>
      </c>
      <c r="AZ202" s="1033" t="str">
        <f>IF(ISERROR((AA202/AB202-1)*100),"n/a",(AA202/AB202-1)*100)</f>
        <v>n/a</v>
      </c>
      <c r="BA202" s="1033">
        <f>AVERAGE(AD202:AZ202)</f>
        <v>16.504929860061388</v>
      </c>
      <c r="BB202" s="1033">
        <f>STDEV(AD202:AZ202)</f>
        <v>11.639227059265055</v>
      </c>
    </row>
    <row r="203" spans="1:54" ht="11.25" customHeight="1" x14ac:dyDescent="0.2">
      <c r="A203" s="461" t="s">
        <v>1099</v>
      </c>
      <c r="B203" s="817" t="s">
        <v>1100</v>
      </c>
      <c r="C203" s="581">
        <v>3.04</v>
      </c>
      <c r="D203" s="581">
        <v>2.76</v>
      </c>
      <c r="E203" s="581">
        <v>2.64</v>
      </c>
      <c r="F203" s="581">
        <v>2.52</v>
      </c>
      <c r="G203" s="460">
        <v>2.2400000000000002</v>
      </c>
      <c r="H203" s="450">
        <v>2.04</v>
      </c>
      <c r="I203" s="581">
        <v>1.84</v>
      </c>
      <c r="J203" s="581">
        <v>1.6</v>
      </c>
      <c r="K203" s="581">
        <v>1.4</v>
      </c>
      <c r="L203" s="581">
        <v>1.2</v>
      </c>
      <c r="M203" s="884"/>
      <c r="N203" s="581">
        <v>1.04</v>
      </c>
      <c r="O203" s="459">
        <v>0.96499999999999997</v>
      </c>
      <c r="P203" s="884"/>
      <c r="Q203" s="582">
        <v>0.88</v>
      </c>
      <c r="R203" s="582">
        <v>0.88</v>
      </c>
      <c r="S203" s="583">
        <v>0.88</v>
      </c>
      <c r="T203" s="583">
        <v>0.88</v>
      </c>
      <c r="U203" s="583">
        <v>0.88</v>
      </c>
      <c r="V203" s="583">
        <v>0.88</v>
      </c>
      <c r="W203" s="583">
        <v>0.88</v>
      </c>
      <c r="X203" s="583">
        <v>0.88</v>
      </c>
      <c r="Y203" s="583">
        <v>0.88</v>
      </c>
      <c r="Z203" s="583">
        <v>0.88</v>
      </c>
      <c r="AA203" s="583">
        <v>0.88</v>
      </c>
      <c r="AB203" s="583">
        <v>0.88</v>
      </c>
      <c r="AC203" s="584">
        <f>SUM(C203:AB203)</f>
        <v>33.844999999999992</v>
      </c>
      <c r="AD203" s="1033">
        <f>IF(ISERROR((C203/D203-1)*100),"n/a",(C203/D203-1)*100)</f>
        <v>10.144927536231885</v>
      </c>
      <c r="AE203" s="1033">
        <f>IF(ISERROR((D203/E203-1)*100),"n/a",(D203/E203-1)*100)</f>
        <v>4.5454545454545414</v>
      </c>
      <c r="AF203" s="1033">
        <f>IF(ISERROR((E203/F203-1)*100),"n/a",(E203/F203-1)*100)</f>
        <v>4.7619047619047672</v>
      </c>
      <c r="AG203" s="1033">
        <f>IF(ISERROR((F203/G203-1)*100),"n/a",(F203/G203-1)*100)</f>
        <v>12.5</v>
      </c>
      <c r="AH203" s="1033">
        <f>IF(ISERROR((G203/H203-1)*100),"n/a",(G203/H203-1)*100)</f>
        <v>9.8039215686274606</v>
      </c>
      <c r="AI203" s="1033">
        <f>IF(ISERROR((H203/I203-1)*100),"n/a",(H203/I203-1)*100)</f>
        <v>10.869565217391308</v>
      </c>
      <c r="AJ203" s="1033">
        <f>IF(ISERROR((I203/J203-1)*100),"n/a",(I203/J203-1)*100)</f>
        <v>14.999999999999991</v>
      </c>
      <c r="AK203" s="1033">
        <f>IF(ISERROR((J203/K203-1)*100),"n/a",(J203/K203-1)*100)</f>
        <v>14.285714285714302</v>
      </c>
      <c r="AL203" s="1033">
        <f>IF(ISERROR((K203/L203-1)*100),"n/a",(K203/L203-1)*100)</f>
        <v>16.666666666666675</v>
      </c>
      <c r="AM203" s="1033">
        <f>IF(ISERROR((L203/N203-1)*100),"n/a",(L203/N203-1)*100)</f>
        <v>15.384615384615374</v>
      </c>
      <c r="AN203" s="1033">
        <f>IF(ISERROR((N203/O203-1)*100),"n/a",(N203/O203-1)*100)</f>
        <v>7.7720207253886064</v>
      </c>
      <c r="AO203" s="1033">
        <f>IF(ISERROR((O203/Q203-1)*100),"n/a",(O203/Q203-1)*100)</f>
        <v>9.6590909090908958</v>
      </c>
      <c r="AP203" s="1033">
        <f>IF(ISERROR((Q203/R203-1)*100),"n/a",(Q203/R203-1)*100)</f>
        <v>0</v>
      </c>
      <c r="AQ203" s="1033">
        <f>IF(ISERROR((R203/S203-1)*100),"n/a",(R203/S203-1)*100)</f>
        <v>0</v>
      </c>
      <c r="AR203" s="1033">
        <f>IF(ISERROR((S203/T203-1)*100),"n/a",(S203/T203-1)*100)</f>
        <v>0</v>
      </c>
      <c r="AS203" s="1033">
        <f>IF(ISERROR((T203/U203-1)*100),"n/a",(T203/U203-1)*100)</f>
        <v>0</v>
      </c>
      <c r="AT203" s="1033">
        <f>IF(ISERROR((U203/V203-1)*100),"n/a",(U203/V203-1)*100)</f>
        <v>0</v>
      </c>
      <c r="AU203" s="1033">
        <f>IF(ISERROR((V203/W203-1)*100),"n/a",(V203/W203-1)*100)</f>
        <v>0</v>
      </c>
      <c r="AV203" s="1033">
        <f>IF(ISERROR((W203/X203-1)*100),"n/a",(W203/X203-1)*100)</f>
        <v>0</v>
      </c>
      <c r="AW203" s="1033">
        <f>IF(ISERROR((X203/Y203-1)*100),"n/a",(X203/Y203-1)*100)</f>
        <v>0</v>
      </c>
      <c r="AX203" s="1033">
        <f>IF(ISERROR((Y203/Z203-1)*100),"n/a",(Y203/Z203-1)*100)</f>
        <v>0</v>
      </c>
      <c r="AY203" s="1033">
        <f>IF(ISERROR((Z203/AA203-1)*100),"n/a",(Z203/AA203-1)*100)</f>
        <v>0</v>
      </c>
      <c r="AZ203" s="1033">
        <f>IF(ISERROR((AA203/AB203-1)*100),"n/a",(AA203/AB203-1)*100)</f>
        <v>0</v>
      </c>
      <c r="BA203" s="1033">
        <f>AVERAGE(AD203:AZ203)</f>
        <v>5.7127774609167741</v>
      </c>
      <c r="BB203" s="1033">
        <f>STDEV(AD203:AZ203)</f>
        <v>6.2646008137965472</v>
      </c>
    </row>
    <row r="204" spans="1:54" ht="11.25" customHeight="1" x14ac:dyDescent="0.2">
      <c r="A204" s="461" t="s">
        <v>218</v>
      </c>
      <c r="B204" s="817" t="s">
        <v>219</v>
      </c>
      <c r="C204" s="581">
        <v>2.0649999999999999</v>
      </c>
      <c r="D204" s="581">
        <v>2.0299999999999998</v>
      </c>
      <c r="E204" s="581">
        <v>2.0049999999999999</v>
      </c>
      <c r="F204" s="581">
        <v>1.97</v>
      </c>
      <c r="G204" s="460">
        <v>1.9450000000000001</v>
      </c>
      <c r="H204" s="584">
        <v>1.9249999999999998</v>
      </c>
      <c r="I204" s="581">
        <v>1.905</v>
      </c>
      <c r="J204" s="581">
        <v>1.885</v>
      </c>
      <c r="K204" s="581">
        <v>1.76</v>
      </c>
      <c r="L204" s="581">
        <v>1.66</v>
      </c>
      <c r="M204" s="884"/>
      <c r="N204" s="581">
        <v>1.61</v>
      </c>
      <c r="O204" s="459">
        <v>1.4350000000000001</v>
      </c>
      <c r="P204" s="884"/>
      <c r="Q204" s="472">
        <v>1.35</v>
      </c>
      <c r="R204" s="472">
        <v>1.325</v>
      </c>
      <c r="S204" s="587">
        <v>1.23</v>
      </c>
      <c r="T204" s="587">
        <v>1.0874999999999999</v>
      </c>
      <c r="U204" s="587">
        <v>0.93</v>
      </c>
      <c r="V204" s="587">
        <v>0.84499999999999997</v>
      </c>
      <c r="W204" s="587">
        <v>0.8075</v>
      </c>
      <c r="X204" s="587">
        <v>0.78950000000000009</v>
      </c>
      <c r="Y204" s="587">
        <v>0.77849999999999997</v>
      </c>
      <c r="Z204" s="587">
        <v>0.76849999999999996</v>
      </c>
      <c r="AA204" s="587">
        <v>0.72849999999999993</v>
      </c>
      <c r="AB204" s="587">
        <v>0.66649999999999998</v>
      </c>
      <c r="AC204" s="584">
        <f>SUM(C204:AB204)</f>
        <v>33.5015</v>
      </c>
      <c r="AD204" s="1033">
        <f>IF(ISERROR((C204/D204-1)*100),"n/a",(C204/D204-1)*100)</f>
        <v>1.7241379310344973</v>
      </c>
      <c r="AE204" s="1033">
        <f>IF(ISERROR((D204/E204-1)*100),"n/a",(D204/E204-1)*100)</f>
        <v>1.2468827930174564</v>
      </c>
      <c r="AF204" s="1033">
        <f>IF(ISERROR((E204/F204-1)*100),"n/a",(E204/F204-1)*100)</f>
        <v>1.7766497461928932</v>
      </c>
      <c r="AG204" s="1033">
        <f>IF(ISERROR((F204/G204-1)*100),"n/a",(F204/G204-1)*100)</f>
        <v>1.2853470437018011</v>
      </c>
      <c r="AH204" s="1033">
        <f>IF(ISERROR((G204/H204-1)*100),"n/a",(G204/H204-1)*100)</f>
        <v>1.0389610389610615</v>
      </c>
      <c r="AI204" s="1033">
        <f>IF(ISERROR((H204/I204-1)*100),"n/a",(H204/I204-1)*100)</f>
        <v>1.0498687664041828</v>
      </c>
      <c r="AJ204" s="1033">
        <f>IF(ISERROR((I204/J204-1)*100),"n/a",(I204/J204-1)*100)</f>
        <v>1.0610079575596787</v>
      </c>
      <c r="AK204" s="1033">
        <f>IF(ISERROR((J204/K204-1)*100),"n/a",(J204/K204-1)*100)</f>
        <v>7.1022727272727293</v>
      </c>
      <c r="AL204" s="1033">
        <f>IF(ISERROR((K204/L204-1)*100),"n/a",(K204/L204-1)*100)</f>
        <v>6.024096385542177</v>
      </c>
      <c r="AM204" s="1033">
        <f>IF(ISERROR((L204/N204-1)*100),"n/a",(L204/N204-1)*100)</f>
        <v>3.105590062111796</v>
      </c>
      <c r="AN204" s="1033">
        <f>IF(ISERROR((N204/O204-1)*100),"n/a",(N204/O204-1)*100)</f>
        <v>12.195121951219523</v>
      </c>
      <c r="AO204" s="1033">
        <f>IF(ISERROR((O204/Q204-1)*100),"n/a",(O204/Q204-1)*100)</f>
        <v>6.2962962962962887</v>
      </c>
      <c r="AP204" s="1033">
        <f>IF(ISERROR((Q204/R204-1)*100),"n/a",(Q204/R204-1)*100)</f>
        <v>1.8867924528301883</v>
      </c>
      <c r="AQ204" s="1033">
        <f>IF(ISERROR((R204/S204-1)*100),"n/a",(R204/S204-1)*100)</f>
        <v>7.7235772357723498</v>
      </c>
      <c r="AR204" s="1033">
        <f>IF(ISERROR((S204/T204-1)*100),"n/a",(S204/T204-1)*100)</f>
        <v>13.103448275862073</v>
      </c>
      <c r="AS204" s="1033">
        <f>IF(ISERROR((T204/U204-1)*100),"n/a",(T204/U204-1)*100)</f>
        <v>16.935483870967726</v>
      </c>
      <c r="AT204" s="1033">
        <f>IF(ISERROR((U204/V204-1)*100),"n/a",(U204/V204-1)*100)</f>
        <v>10.059171597633142</v>
      </c>
      <c r="AU204" s="1033">
        <f>IF(ISERROR((V204/W204-1)*100),"n/a",(V204/W204-1)*100)</f>
        <v>4.6439628482972006</v>
      </c>
      <c r="AV204" s="1033">
        <f>IF(ISERROR((W204/X204-1)*100),"n/a",(W204/X204-1)*100)</f>
        <v>2.279924002533229</v>
      </c>
      <c r="AW204" s="1033">
        <f>IF(ISERROR((X204/Y204-1)*100),"n/a",(X204/Y204-1)*100)</f>
        <v>1.4129736673089477</v>
      </c>
      <c r="AX204" s="1033">
        <f>IF(ISERROR((Y204/Z204-1)*100),"n/a",(Y204/Z204-1)*100)</f>
        <v>1.3012361743656387</v>
      </c>
      <c r="AY204" s="1033">
        <f>IF(ISERROR((Z204/AA204-1)*100),"n/a",(Z204/AA204-1)*100)</f>
        <v>5.4907343857240942</v>
      </c>
      <c r="AZ204" s="1033">
        <f>IF(ISERROR((AA204/AB204-1)*100),"n/a",(AA204/AB204-1)*100)</f>
        <v>9.302325581395344</v>
      </c>
      <c r="BA204" s="1033">
        <f>AVERAGE(AD204:AZ204)</f>
        <v>5.1324288170436541</v>
      </c>
      <c r="BB204" s="1033">
        <f>STDEV(AD204:AZ204)</f>
        <v>4.5804403825874394</v>
      </c>
    </row>
    <row r="205" spans="1:54" ht="11.25" customHeight="1" x14ac:dyDescent="0.2">
      <c r="A205" s="818" t="s">
        <v>550</v>
      </c>
      <c r="B205" s="817" t="s">
        <v>551</v>
      </c>
      <c r="C205" s="581">
        <v>0.22</v>
      </c>
      <c r="D205" s="581">
        <v>0.21</v>
      </c>
      <c r="E205" s="581">
        <v>0.2</v>
      </c>
      <c r="F205" s="581">
        <v>0.19</v>
      </c>
      <c r="G205" s="460">
        <v>0.1825</v>
      </c>
      <c r="H205" s="584">
        <v>0.17</v>
      </c>
      <c r="I205" s="581">
        <v>0.16</v>
      </c>
      <c r="J205" s="581">
        <v>0.15</v>
      </c>
      <c r="K205" s="581">
        <v>0.10819000000000001</v>
      </c>
      <c r="L205" s="581">
        <v>7.3599500000000012E-2</v>
      </c>
      <c r="M205" s="884"/>
      <c r="N205" s="581">
        <v>6.7937999999999998E-2</v>
      </c>
      <c r="O205" s="459">
        <v>6.2276500000000005E-2</v>
      </c>
      <c r="P205" s="884"/>
      <c r="Q205" s="472">
        <v>5.6615000000000006E-2</v>
      </c>
      <c r="R205" s="472">
        <v>5.0953499999999999E-2</v>
      </c>
      <c r="S205" s="587">
        <v>4.5292000000000006E-2</v>
      </c>
      <c r="T205" s="583">
        <v>0</v>
      </c>
      <c r="U205" s="583">
        <v>0</v>
      </c>
      <c r="V205" s="583">
        <v>0</v>
      </c>
      <c r="W205" s="583">
        <v>0</v>
      </c>
      <c r="X205" s="583">
        <v>0</v>
      </c>
      <c r="Y205" s="583">
        <v>0</v>
      </c>
      <c r="Z205" s="583">
        <v>0</v>
      </c>
      <c r="AA205" s="583">
        <v>0</v>
      </c>
      <c r="AB205" s="583">
        <v>0</v>
      </c>
      <c r="AC205" s="584">
        <f>SUM(C205:AB205)</f>
        <v>1.9473645000000002</v>
      </c>
      <c r="AD205" s="1033">
        <f>IF(ISERROR((C205/D205-1)*100),"n/a",(C205/D205-1)*100)</f>
        <v>4.7619047619047672</v>
      </c>
      <c r="AE205" s="1033">
        <f>IF(ISERROR((D205/E205-1)*100),"n/a",(D205/E205-1)*100)</f>
        <v>4.9999999999999822</v>
      </c>
      <c r="AF205" s="1033">
        <f>IF(ISERROR((E205/F205-1)*100),"n/a",(E205/F205-1)*100)</f>
        <v>5.2631578947368363</v>
      </c>
      <c r="AG205" s="1033">
        <f>IF(ISERROR((F205/G205-1)*100),"n/a",(F205/G205-1)*100)</f>
        <v>4.1095890410958846</v>
      </c>
      <c r="AH205" s="1033">
        <f>IF(ISERROR((G205/H205-1)*100),"n/a",(G205/H205-1)*100)</f>
        <v>7.3529411764705843</v>
      </c>
      <c r="AI205" s="1033">
        <f>IF(ISERROR((H205/I205-1)*100),"n/a",(H205/I205-1)*100)</f>
        <v>6.25</v>
      </c>
      <c r="AJ205" s="1033">
        <f>IF(ISERROR((I205/J205-1)*100),"n/a",(I205/J205-1)*100)</f>
        <v>6.6666666666666652</v>
      </c>
      <c r="AK205" s="1033">
        <f>IF(ISERROR((J205/K205-1)*100),"n/a",(J205/K205-1)*100)</f>
        <v>38.644976430353985</v>
      </c>
      <c r="AL205" s="1033">
        <f>IF(ISERROR((K205/L205-1)*100),"n/a",(K205/L205-1)*100)</f>
        <v>46.998281238323614</v>
      </c>
      <c r="AM205" s="1033">
        <f>IF(ISERROR((L205/N205-1)*100),"n/a",(L205/N205-1)*100)</f>
        <v>8.3333333333333481</v>
      </c>
      <c r="AN205" s="1033">
        <f>IF(ISERROR((N205/O205-1)*100),"n/a",(N205/O205-1)*100)</f>
        <v>9.0909090909090828</v>
      </c>
      <c r="AO205" s="1033">
        <f>IF(ISERROR((O205/Q205-1)*100),"n/a",(O205/Q205-1)*100)</f>
        <v>10.000000000000009</v>
      </c>
      <c r="AP205" s="1033">
        <f>IF(ISERROR((Q205/R205-1)*100),"n/a",(Q205/R205-1)*100)</f>
        <v>11.111111111111116</v>
      </c>
      <c r="AQ205" s="1033">
        <f>IF(ISERROR((R205/S205-1)*100),"n/a",(R205/S205-1)*100)</f>
        <v>12.499999999999979</v>
      </c>
      <c r="AR205" s="1033" t="str">
        <f>IF(ISERROR((S205/T205-1)*100),"n/a",(S205/T205-1)*100)</f>
        <v>n/a</v>
      </c>
      <c r="AS205" s="1033" t="str">
        <f>IF(ISERROR((T205/U205-1)*100),"n/a",(T205/U205-1)*100)</f>
        <v>n/a</v>
      </c>
      <c r="AT205" s="1033" t="str">
        <f>IF(ISERROR((U205/V205-1)*100),"n/a",(U205/V205-1)*100)</f>
        <v>n/a</v>
      </c>
      <c r="AU205" s="1033" t="str">
        <f>IF(ISERROR((V205/W205-1)*100),"n/a",(V205/W205-1)*100)</f>
        <v>n/a</v>
      </c>
      <c r="AV205" s="1033" t="str">
        <f>IF(ISERROR((W205/X205-1)*100),"n/a",(W205/X205-1)*100)</f>
        <v>n/a</v>
      </c>
      <c r="AW205" s="1033" t="str">
        <f>IF(ISERROR((X205/Y205-1)*100),"n/a",(X205/Y205-1)*100)</f>
        <v>n/a</v>
      </c>
      <c r="AX205" s="1033" t="str">
        <f>IF(ISERROR((Y205/Z205-1)*100),"n/a",(Y205/Z205-1)*100)</f>
        <v>n/a</v>
      </c>
      <c r="AY205" s="1033" t="str">
        <f>IF(ISERROR((Z205/AA205-1)*100),"n/a",(Z205/AA205-1)*100)</f>
        <v>n/a</v>
      </c>
      <c r="AZ205" s="1033" t="str">
        <f>IF(ISERROR((AA205/AB205-1)*100),"n/a",(AA205/AB205-1)*100)</f>
        <v>n/a</v>
      </c>
      <c r="BA205" s="1033">
        <f>AVERAGE(AD205:AZ205)</f>
        <v>12.577347910350417</v>
      </c>
      <c r="BB205" s="1033">
        <f>STDEV(AD205:AZ205)</f>
        <v>13.153680261188281</v>
      </c>
    </row>
    <row r="206" spans="1:54" ht="11.25" customHeight="1" x14ac:dyDescent="0.2">
      <c r="A206" s="1009" t="s">
        <v>5223</v>
      </c>
      <c r="B206" s="802" t="s">
        <v>2180</v>
      </c>
      <c r="C206" s="581">
        <v>3</v>
      </c>
      <c r="D206" s="581">
        <v>1.6124999999999998</v>
      </c>
      <c r="E206" s="581">
        <v>1.4125000000000001</v>
      </c>
      <c r="F206" s="581">
        <v>1.0149999999999999</v>
      </c>
      <c r="G206" s="460">
        <v>0.75750000000000006</v>
      </c>
      <c r="H206" s="1107">
        <v>0.67</v>
      </c>
      <c r="I206" s="503">
        <v>0.67</v>
      </c>
      <c r="J206" s="451">
        <v>0.67</v>
      </c>
      <c r="K206" s="451">
        <v>0.51124999999999998</v>
      </c>
      <c r="L206" s="451">
        <v>0.36625000000000002</v>
      </c>
      <c r="M206" s="482"/>
      <c r="N206" s="451">
        <v>0.33500000000000002</v>
      </c>
      <c r="O206" s="449">
        <v>0.3175</v>
      </c>
      <c r="P206" s="482"/>
      <c r="Q206" s="1039">
        <v>0.30499999999999999</v>
      </c>
      <c r="R206" s="1039">
        <v>0.28499999999999998</v>
      </c>
      <c r="S206" s="456">
        <v>0.23249999999999998</v>
      </c>
      <c r="T206" s="456">
        <v>0.16500000000000001</v>
      </c>
      <c r="U206" s="456">
        <v>0.11</v>
      </c>
      <c r="V206" s="456">
        <v>7.4999999999999997E-2</v>
      </c>
      <c r="W206" s="456">
        <v>5.7499999999999996E-2</v>
      </c>
      <c r="X206" s="456">
        <v>4.5000000000000005E-2</v>
      </c>
      <c r="Y206" s="456">
        <v>0.04</v>
      </c>
      <c r="Z206" s="456">
        <v>3.875E-2</v>
      </c>
      <c r="AA206" s="456">
        <v>3.2500000000000001E-2</v>
      </c>
      <c r="AB206" s="456">
        <v>7.4999999999999997E-3</v>
      </c>
      <c r="AC206" s="584">
        <f>SUM(C206:AB206)</f>
        <v>12.731250000000001</v>
      </c>
      <c r="AD206" s="1033">
        <f>IF(ISERROR((C206/D206-1)*100),"n/a",(C206/D206-1)*100)</f>
        <v>86.046511627906995</v>
      </c>
      <c r="AE206" s="1033">
        <f>IF(ISERROR((D206/E206-1)*100),"n/a",(D206/E206-1)*100)</f>
        <v>14.159292035398208</v>
      </c>
      <c r="AF206" s="1033">
        <f>IF(ISERROR((E206/F206-1)*100),"n/a",(E206/F206-1)*100)</f>
        <v>39.16256157635469</v>
      </c>
      <c r="AG206" s="1033">
        <f>IF(ISERROR((F206/G206-1)*100),"n/a",(F206/G206-1)*100)</f>
        <v>33.993399339933973</v>
      </c>
      <c r="AH206" s="1033">
        <f>IF(ISERROR((G206/H206-1)*100),"n/a",(G206/H206-1)*100)</f>
        <v>13.059701492537323</v>
      </c>
      <c r="AI206" s="1033">
        <f>IF(ISERROR((H206/I206-1)*100),"n/a",(H206/I206-1)*100)</f>
        <v>0</v>
      </c>
      <c r="AJ206" s="1033">
        <f>IF(ISERROR((I206/J206-1)*100),"n/a",(I206/J206-1)*100)</f>
        <v>0</v>
      </c>
      <c r="AK206" s="1033">
        <f>IF(ISERROR((J206/K206-1)*100),"n/a",(J206/K206-1)*100)</f>
        <v>31.051344743276289</v>
      </c>
      <c r="AL206" s="1033">
        <f>IF(ISERROR((K206/L206-1)*100),"n/a",(K206/L206-1)*100)</f>
        <v>39.590443686006815</v>
      </c>
      <c r="AM206" s="1033">
        <f>IF(ISERROR((L206/N206-1)*100),"n/a",(L206/N206-1)*100)</f>
        <v>9.3283582089552333</v>
      </c>
      <c r="AN206" s="1033">
        <f>IF(ISERROR((N206/O206-1)*100),"n/a",(N206/O206-1)*100)</f>
        <v>5.5118110236220597</v>
      </c>
      <c r="AO206" s="1033">
        <f>IF(ISERROR((O206/Q206-1)*100),"n/a",(O206/Q206-1)*100)</f>
        <v>4.0983606557376984</v>
      </c>
      <c r="AP206" s="1033">
        <f>IF(ISERROR((Q206/R206-1)*100),"n/a",(Q206/R206-1)*100)</f>
        <v>7.0175438596491224</v>
      </c>
      <c r="AQ206" s="1033">
        <f>IF(ISERROR((R206/S206-1)*100),"n/a",(R206/S206-1)*100)</f>
        <v>22.580645161290324</v>
      </c>
      <c r="AR206" s="1033">
        <f>IF(ISERROR((S206/T206-1)*100),"n/a",(S206/T206-1)*100)</f>
        <v>40.909090909090892</v>
      </c>
      <c r="AS206" s="1033">
        <f>IF(ISERROR((T206/U206-1)*100),"n/a",(T206/U206-1)*100)</f>
        <v>50</v>
      </c>
      <c r="AT206" s="1033">
        <f>IF(ISERROR((U206/V206-1)*100),"n/a",(U206/V206-1)*100)</f>
        <v>46.666666666666679</v>
      </c>
      <c r="AU206" s="1033">
        <f>IF(ISERROR((V206/W206-1)*100),"n/a",(V206/W206-1)*100)</f>
        <v>30.434782608695656</v>
      </c>
      <c r="AV206" s="1033">
        <f>IF(ISERROR((W206/X206-1)*100),"n/a",(W206/X206-1)*100)</f>
        <v>27.777777777777747</v>
      </c>
      <c r="AW206" s="1033">
        <f>IF(ISERROR((X206/Y206-1)*100),"n/a",(X206/Y206-1)*100)</f>
        <v>12.5</v>
      </c>
      <c r="AX206" s="1033">
        <f>IF(ISERROR((Y206/Z206-1)*100),"n/a",(Y206/Z206-1)*100)</f>
        <v>3.2258064516129004</v>
      </c>
      <c r="AY206" s="1033">
        <f>IF(ISERROR((Z206/AA206-1)*100),"n/a",(Z206/AA206-1)*100)</f>
        <v>19.23076923076923</v>
      </c>
      <c r="AZ206" s="1033">
        <f>IF(ISERROR((AA206/AB206-1)*100),"n/a",(AA206/AB206-1)*100)</f>
        <v>333.33333333333337</v>
      </c>
      <c r="BA206" s="1033">
        <f>AVERAGE(AD206:AZ206)</f>
        <v>37.812095669070224</v>
      </c>
      <c r="BB206" s="1033">
        <f>STDEV(AD206:AZ206)</f>
        <v>67.588885271368284</v>
      </c>
    </row>
    <row r="207" spans="1:54" ht="11.25" customHeight="1" x14ac:dyDescent="0.2">
      <c r="A207" s="461" t="s">
        <v>554</v>
      </c>
      <c r="B207" s="817" t="s">
        <v>555</v>
      </c>
      <c r="C207" s="581">
        <v>1.88</v>
      </c>
      <c r="D207" s="581">
        <v>1.8</v>
      </c>
      <c r="E207" s="581">
        <v>1.78</v>
      </c>
      <c r="F207" s="581">
        <v>1.7549999999999999</v>
      </c>
      <c r="G207" s="460">
        <v>1.716</v>
      </c>
      <c r="H207" s="460">
        <v>1.6675</v>
      </c>
      <c r="I207" s="581">
        <v>1.59</v>
      </c>
      <c r="J207" s="581">
        <v>1.51</v>
      </c>
      <c r="K207" s="581">
        <v>1.43</v>
      </c>
      <c r="L207" s="581">
        <v>1.35</v>
      </c>
      <c r="M207" s="884"/>
      <c r="N207" s="581">
        <v>1.2662500000000001</v>
      </c>
      <c r="O207" s="459">
        <v>1.2024999999999999</v>
      </c>
      <c r="P207" s="884"/>
      <c r="Q207" s="472">
        <v>1.1425000000000001</v>
      </c>
      <c r="R207" s="472">
        <v>1.0825</v>
      </c>
      <c r="S207" s="587">
        <v>1.0225</v>
      </c>
      <c r="T207" s="587">
        <v>0.95750000000000002</v>
      </c>
      <c r="U207" s="587">
        <v>0.89749999999999996</v>
      </c>
      <c r="V207" s="587">
        <v>0.83</v>
      </c>
      <c r="W207" s="587">
        <v>0.75624999999999998</v>
      </c>
      <c r="X207" s="587">
        <v>0.72124999999999995</v>
      </c>
      <c r="Y207" s="587">
        <v>0.66374999999999995</v>
      </c>
      <c r="Z207" s="587">
        <v>0.578125</v>
      </c>
      <c r="AA207" s="587">
        <v>0.51249999999999996</v>
      </c>
      <c r="AB207" s="587">
        <v>0.46250000000000002</v>
      </c>
      <c r="AC207" s="584">
        <f>SUM(C207:AB207)</f>
        <v>28.574125000000002</v>
      </c>
      <c r="AD207" s="1033">
        <f>IF(ISERROR((C207/D207-1)*100),"n/a",(C207/D207-1)*100)</f>
        <v>4.4444444444444287</v>
      </c>
      <c r="AE207" s="1033">
        <f>IF(ISERROR((D207/E207-1)*100),"n/a",(D207/E207-1)*100)</f>
        <v>1.1235955056179803</v>
      </c>
      <c r="AF207" s="1033">
        <f>IF(ISERROR((E207/F207-1)*100),"n/a",(E207/F207-1)*100)</f>
        <v>1.4245014245014342</v>
      </c>
      <c r="AG207" s="1033">
        <f>IF(ISERROR((F207/G207-1)*100),"n/a",(F207/G207-1)*100)</f>
        <v>2.2727272727272707</v>
      </c>
      <c r="AH207" s="1033">
        <f>IF(ISERROR((G207/H207-1)*100),"n/a",(G207/H207-1)*100)</f>
        <v>2.9085457271364357</v>
      </c>
      <c r="AI207" s="1033">
        <f>IF(ISERROR((H207/I207-1)*100),"n/a",(H207/I207-1)*100)</f>
        <v>4.8742138364779919</v>
      </c>
      <c r="AJ207" s="1033">
        <f>IF(ISERROR((I207/J207-1)*100),"n/a",(I207/J207-1)*100)</f>
        <v>5.2980132450331174</v>
      </c>
      <c r="AK207" s="1033">
        <f>IF(ISERROR((J207/K207-1)*100),"n/a",(J207/K207-1)*100)</f>
        <v>5.5944055944056048</v>
      </c>
      <c r="AL207" s="1033">
        <f>IF(ISERROR((K207/L207-1)*100),"n/a",(K207/L207-1)*100)</f>
        <v>5.9259259259259123</v>
      </c>
      <c r="AM207" s="1033">
        <f>IF(ISERROR((L207/N207-1)*100),"n/a",(L207/N207-1)*100)</f>
        <v>6.6140177690029667</v>
      </c>
      <c r="AN207" s="1033">
        <f>IF(ISERROR((N207/O207-1)*100),"n/a",(N207/O207-1)*100)</f>
        <v>5.3014553014553156</v>
      </c>
      <c r="AO207" s="1033">
        <f>IF(ISERROR((O207/Q207-1)*100),"n/a",(O207/Q207-1)*100)</f>
        <v>5.2516411378555672</v>
      </c>
      <c r="AP207" s="1033">
        <f>IF(ISERROR((Q207/R207-1)*100),"n/a",(Q207/R207-1)*100)</f>
        <v>5.5427251732101723</v>
      </c>
      <c r="AQ207" s="1033">
        <f>IF(ISERROR((R207/S207-1)*100),"n/a",(R207/S207-1)*100)</f>
        <v>5.8679706601467041</v>
      </c>
      <c r="AR207" s="1033">
        <f>IF(ISERROR((S207/T207-1)*100),"n/a",(S207/T207-1)*100)</f>
        <v>6.788511749347248</v>
      </c>
      <c r="AS207" s="1033">
        <f>IF(ISERROR((T207/U207-1)*100),"n/a",(T207/U207-1)*100)</f>
        <v>6.6852367688022385</v>
      </c>
      <c r="AT207" s="1033">
        <f>IF(ISERROR((U207/V207-1)*100),"n/a",(U207/V207-1)*100)</f>
        <v>8.1325301204819169</v>
      </c>
      <c r="AU207" s="1033">
        <f>IF(ISERROR((V207/W207-1)*100),"n/a",(V207/W207-1)*100)</f>
        <v>9.7520661157024726</v>
      </c>
      <c r="AV207" s="1033">
        <f>IF(ISERROR((W207/X207-1)*100),"n/a",(W207/X207-1)*100)</f>
        <v>4.8526863084922045</v>
      </c>
      <c r="AW207" s="1033">
        <f>IF(ISERROR((X207/Y207-1)*100),"n/a",(X207/Y207-1)*100)</f>
        <v>8.6629001883239187</v>
      </c>
      <c r="AX207" s="1033">
        <f>IF(ISERROR((Y207/Z207-1)*100),"n/a",(Y207/Z207-1)*100)</f>
        <v>14.810810810810793</v>
      </c>
      <c r="AY207" s="1033">
        <f>IF(ISERROR((Z207/AA207-1)*100),"n/a",(Z207/AA207-1)*100)</f>
        <v>12.804878048780498</v>
      </c>
      <c r="AZ207" s="1033">
        <f>IF(ISERROR((AA207/AB207-1)*100),"n/a",(AA207/AB207-1)*100)</f>
        <v>10.810810810810789</v>
      </c>
      <c r="BA207" s="1033">
        <f>AVERAGE(AD207:AZ207)</f>
        <v>6.3367223451953469</v>
      </c>
      <c r="BB207" s="1033">
        <f>STDEV(AD207:AZ207)</f>
        <v>3.3491034177861816</v>
      </c>
    </row>
    <row r="208" spans="1:54" ht="11.25" customHeight="1" x14ac:dyDescent="0.2">
      <c r="A208" s="540" t="s">
        <v>5312</v>
      </c>
      <c r="B208" s="817" t="s">
        <v>5310</v>
      </c>
      <c r="C208" s="581">
        <v>0.78</v>
      </c>
      <c r="D208" s="581">
        <v>0.71000000000000008</v>
      </c>
      <c r="E208" s="581">
        <v>0.66</v>
      </c>
      <c r="F208" s="581">
        <v>0.57999999999999996</v>
      </c>
      <c r="G208" s="460">
        <v>0.26</v>
      </c>
      <c r="H208" s="483">
        <v>0</v>
      </c>
      <c r="I208" s="498">
        <v>0</v>
      </c>
      <c r="J208" s="498">
        <v>0</v>
      </c>
      <c r="K208" s="498">
        <v>0</v>
      </c>
      <c r="L208" s="498">
        <v>0</v>
      </c>
      <c r="M208" s="483"/>
      <c r="N208" s="498">
        <v>0</v>
      </c>
      <c r="O208" s="501">
        <v>0</v>
      </c>
      <c r="P208" s="483"/>
      <c r="Q208" s="980">
        <v>0</v>
      </c>
      <c r="R208" s="980">
        <v>0</v>
      </c>
      <c r="S208" s="499">
        <v>0</v>
      </c>
      <c r="T208" s="499">
        <v>0</v>
      </c>
      <c r="U208" s="499">
        <v>0</v>
      </c>
      <c r="V208" s="499">
        <v>0</v>
      </c>
      <c r="W208" s="499">
        <v>0</v>
      </c>
      <c r="X208" s="499">
        <v>0</v>
      </c>
      <c r="Y208" s="499">
        <v>0</v>
      </c>
      <c r="Z208" s="499">
        <v>0</v>
      </c>
      <c r="AA208" s="499">
        <v>0</v>
      </c>
      <c r="AB208" s="499">
        <v>0</v>
      </c>
      <c r="AC208" s="584">
        <f>SUM(C208:AB208)</f>
        <v>2.99</v>
      </c>
      <c r="AD208" s="1033">
        <f>IF(ISERROR((C208/D208-1)*100),"n/a",(C208/D208-1)*100)</f>
        <v>9.8591549295774517</v>
      </c>
      <c r="AE208" s="1033">
        <f>IF(ISERROR((D208/E208-1)*100),"n/a",(D208/E208-1)*100)</f>
        <v>7.5757575757575912</v>
      </c>
      <c r="AF208" s="1033">
        <f>IF(ISERROR((E208/F208-1)*100),"n/a",(E208/F208-1)*100)</f>
        <v>13.793103448275868</v>
      </c>
      <c r="AG208" s="1033">
        <f>IF(ISERROR((F208/G208-1)*100),"n/a",(F208/G208-1)*100)</f>
        <v>123.07692307692304</v>
      </c>
      <c r="AH208" s="1033" t="str">
        <f>IF(ISERROR((G208/H208-1)*100),"n/a",(G208/H208-1)*100)</f>
        <v>n/a</v>
      </c>
      <c r="AI208" s="1033" t="str">
        <f>IF(ISERROR((H208/I208-1)*100),"n/a",(H208/I208-1)*100)</f>
        <v>n/a</v>
      </c>
      <c r="AJ208" s="1033" t="str">
        <f>IF(ISERROR((I208/J208-1)*100),"n/a",(I208/J208-1)*100)</f>
        <v>n/a</v>
      </c>
      <c r="AK208" s="1033" t="str">
        <f>IF(ISERROR((J208/K208-1)*100),"n/a",(J208/K208-1)*100)</f>
        <v>n/a</v>
      </c>
      <c r="AL208" s="1033" t="str">
        <f>IF(ISERROR((K208/L208-1)*100),"n/a",(K208/L208-1)*100)</f>
        <v>n/a</v>
      </c>
      <c r="AM208" s="1033" t="str">
        <f>IF(ISERROR((L208/N208-1)*100),"n/a",(L208/N208-1)*100)</f>
        <v>n/a</v>
      </c>
      <c r="AN208" s="1033" t="str">
        <f>IF(ISERROR((N208/O208-1)*100),"n/a",(N208/O208-1)*100)</f>
        <v>n/a</v>
      </c>
      <c r="AO208" s="1033" t="str">
        <f>IF(ISERROR((O208/Q208-1)*100),"n/a",(O208/Q208-1)*100)</f>
        <v>n/a</v>
      </c>
      <c r="AP208" s="1033" t="str">
        <f>IF(ISERROR((Q208/R208-1)*100),"n/a",(Q208/R208-1)*100)</f>
        <v>n/a</v>
      </c>
      <c r="AQ208" s="1033" t="str">
        <f>IF(ISERROR((R208/S208-1)*100),"n/a",(R208/S208-1)*100)</f>
        <v>n/a</v>
      </c>
      <c r="AR208" s="1033" t="str">
        <f>IF(ISERROR((S208/T208-1)*100),"n/a",(S208/T208-1)*100)</f>
        <v>n/a</v>
      </c>
      <c r="AS208" s="1033" t="str">
        <f>IF(ISERROR((T208/U208-1)*100),"n/a",(T208/U208-1)*100)</f>
        <v>n/a</v>
      </c>
      <c r="AT208" s="1033" t="str">
        <f>IF(ISERROR((U208/V208-1)*100),"n/a",(U208/V208-1)*100)</f>
        <v>n/a</v>
      </c>
      <c r="AU208" s="1033" t="str">
        <f>IF(ISERROR((V208/W208-1)*100),"n/a",(V208/W208-1)*100)</f>
        <v>n/a</v>
      </c>
      <c r="AV208" s="1033" t="str">
        <f>IF(ISERROR((W208/X208-1)*100),"n/a",(W208/X208-1)*100)</f>
        <v>n/a</v>
      </c>
      <c r="AW208" s="1033" t="str">
        <f>IF(ISERROR((X208/Y208-1)*100),"n/a",(X208/Y208-1)*100)</f>
        <v>n/a</v>
      </c>
      <c r="AX208" s="1033" t="str">
        <f>IF(ISERROR((Y208/Z208-1)*100),"n/a",(Y208/Z208-1)*100)</f>
        <v>n/a</v>
      </c>
      <c r="AY208" s="1033" t="str">
        <f>IF(ISERROR((Z208/AA208-1)*100),"n/a",(Z208/AA208-1)*100)</f>
        <v>n/a</v>
      </c>
      <c r="AZ208" s="1033" t="str">
        <f>IF(ISERROR((AA208/AB208-1)*100),"n/a",(AA208/AB208-1)*100)</f>
        <v>n/a</v>
      </c>
      <c r="BA208" s="1033">
        <f>AVERAGE(AD208:AZ208)</f>
        <v>38.576234757633486</v>
      </c>
      <c r="BB208" s="1033">
        <f>STDEV(AD208:AZ208)</f>
        <v>56.392287248303532</v>
      </c>
    </row>
    <row r="209" spans="1:54" ht="11.25" customHeight="1" x14ac:dyDescent="0.2">
      <c r="A209" s="448" t="s">
        <v>3939</v>
      </c>
      <c r="B209" s="817" t="s">
        <v>3940</v>
      </c>
      <c r="C209" s="581">
        <v>12.4</v>
      </c>
      <c r="D209" s="581">
        <v>11.48</v>
      </c>
      <c r="E209" s="581">
        <v>10.64</v>
      </c>
      <c r="F209" s="581">
        <v>9.84</v>
      </c>
      <c r="G209" s="460">
        <v>9.1199999999999992</v>
      </c>
      <c r="H209" s="460">
        <v>8</v>
      </c>
      <c r="I209" s="581">
        <v>7</v>
      </c>
      <c r="J209" s="581">
        <v>6.76</v>
      </c>
      <c r="K209" s="498">
        <v>0</v>
      </c>
      <c r="L209" s="498">
        <v>0</v>
      </c>
      <c r="M209" s="884"/>
      <c r="N209" s="463">
        <v>0</v>
      </c>
      <c r="O209" s="585">
        <v>0</v>
      </c>
      <c r="P209" s="884"/>
      <c r="Q209" s="582">
        <v>0</v>
      </c>
      <c r="R209" s="582">
        <v>0</v>
      </c>
      <c r="S209" s="583">
        <v>0</v>
      </c>
      <c r="T209" s="583">
        <v>0</v>
      </c>
      <c r="U209" s="583">
        <v>0</v>
      </c>
      <c r="V209" s="583">
        <v>0</v>
      </c>
      <c r="W209" s="583">
        <v>0</v>
      </c>
      <c r="X209" s="583">
        <v>0</v>
      </c>
      <c r="Y209" s="583">
        <v>0</v>
      </c>
      <c r="Z209" s="583">
        <v>0</v>
      </c>
      <c r="AA209" s="583">
        <v>0</v>
      </c>
      <c r="AB209" s="583">
        <v>0</v>
      </c>
      <c r="AC209" s="584">
        <f>SUM(C209:AB209)</f>
        <v>75.239999999999995</v>
      </c>
      <c r="AD209" s="1033">
        <f>IF(ISERROR((C209/D209-1)*100),"n/a",(C209/D209-1)*100)</f>
        <v>8.0139372822299659</v>
      </c>
      <c r="AE209" s="1033">
        <f>IF(ISERROR((D209/E209-1)*100),"n/a",(D209/E209-1)*100)</f>
        <v>7.8947368421052655</v>
      </c>
      <c r="AF209" s="1033">
        <f>IF(ISERROR((E209/F209-1)*100),"n/a",(E209/F209-1)*100)</f>
        <v>8.1300813008130071</v>
      </c>
      <c r="AG209" s="1033">
        <f>IF(ISERROR((F209/G209-1)*100),"n/a",(F209/G209-1)*100)</f>
        <v>7.8947368421052655</v>
      </c>
      <c r="AH209" s="1033">
        <f>IF(ISERROR((G209/H209-1)*100),"n/a",(G209/H209-1)*100)</f>
        <v>13.999999999999989</v>
      </c>
      <c r="AI209" s="1033">
        <f>IF(ISERROR((H209/I209-1)*100),"n/a",(H209/I209-1)*100)</f>
        <v>14.285714285714279</v>
      </c>
      <c r="AJ209" s="1033">
        <f>IF(ISERROR((I209/J209-1)*100),"n/a",(I209/J209-1)*100)</f>
        <v>3.5502958579881616</v>
      </c>
      <c r="AK209" s="1033" t="str">
        <f>IF(ISERROR((J209/K209-1)*100),"n/a",(J209/K209-1)*100)</f>
        <v>n/a</v>
      </c>
      <c r="AL209" s="1033" t="str">
        <f>IF(ISERROR((K209/L209-1)*100),"n/a",(K209/L209-1)*100)</f>
        <v>n/a</v>
      </c>
      <c r="AM209" s="1033" t="str">
        <f>IF(ISERROR((L209/N209-1)*100),"n/a",(L209/N209-1)*100)</f>
        <v>n/a</v>
      </c>
      <c r="AN209" s="1033" t="str">
        <f>IF(ISERROR((N209/O209-1)*100),"n/a",(N209/O209-1)*100)</f>
        <v>n/a</v>
      </c>
      <c r="AO209" s="1033" t="str">
        <f>IF(ISERROR((O209/Q209-1)*100),"n/a",(O209/Q209-1)*100)</f>
        <v>n/a</v>
      </c>
      <c r="AP209" s="1033" t="str">
        <f>IF(ISERROR((Q209/R209-1)*100),"n/a",(Q209/R209-1)*100)</f>
        <v>n/a</v>
      </c>
      <c r="AQ209" s="1033" t="str">
        <f>IF(ISERROR((R209/S209-1)*100),"n/a",(R209/S209-1)*100)</f>
        <v>n/a</v>
      </c>
      <c r="AR209" s="1033" t="str">
        <f>IF(ISERROR((S209/T209-1)*100),"n/a",(S209/T209-1)*100)</f>
        <v>n/a</v>
      </c>
      <c r="AS209" s="1033" t="str">
        <f>IF(ISERROR((T209/U209-1)*100),"n/a",(T209/U209-1)*100)</f>
        <v>n/a</v>
      </c>
      <c r="AT209" s="1033" t="str">
        <f>IF(ISERROR((U209/V209-1)*100),"n/a",(U209/V209-1)*100)</f>
        <v>n/a</v>
      </c>
      <c r="AU209" s="1033" t="str">
        <f>IF(ISERROR((V209/W209-1)*100),"n/a",(V209/W209-1)*100)</f>
        <v>n/a</v>
      </c>
      <c r="AV209" s="1033" t="str">
        <f>IF(ISERROR((W209/X209-1)*100),"n/a",(W209/X209-1)*100)</f>
        <v>n/a</v>
      </c>
      <c r="AW209" s="1033" t="str">
        <f>IF(ISERROR((X209/Y209-1)*100),"n/a",(X209/Y209-1)*100)</f>
        <v>n/a</v>
      </c>
      <c r="AX209" s="1033" t="str">
        <f>IF(ISERROR((Y209/Z209-1)*100),"n/a",(Y209/Z209-1)*100)</f>
        <v>n/a</v>
      </c>
      <c r="AY209" s="1033" t="str">
        <f>IF(ISERROR((Z209/AA209-1)*100),"n/a",(Z209/AA209-1)*100)</f>
        <v>n/a</v>
      </c>
      <c r="AZ209" s="1033" t="str">
        <f>IF(ISERROR((AA209/AB209-1)*100),"n/a",(AA209/AB209-1)*100)</f>
        <v>n/a</v>
      </c>
      <c r="BA209" s="1033">
        <f>AVERAGE(AD209:AZ209)</f>
        <v>9.1099289158508476</v>
      </c>
      <c r="BB209" s="1033">
        <f>STDEV(AD209:AZ209)</f>
        <v>3.8018800547197267</v>
      </c>
    </row>
    <row r="210" spans="1:54" ht="11.25" customHeight="1" x14ac:dyDescent="0.2">
      <c r="A210" s="588" t="s">
        <v>220</v>
      </c>
      <c r="B210" s="468" t="s">
        <v>221</v>
      </c>
      <c r="C210" s="581">
        <v>4.4400000000000004</v>
      </c>
      <c r="D210" s="581">
        <v>4.1399999999999997</v>
      </c>
      <c r="E210" s="581">
        <v>3.86</v>
      </c>
      <c r="F210" s="581">
        <v>3.6</v>
      </c>
      <c r="G210" s="460">
        <v>3.36</v>
      </c>
      <c r="H210" s="471">
        <v>3.13</v>
      </c>
      <c r="I210" s="474">
        <v>2.92</v>
      </c>
      <c r="J210" s="474">
        <v>2.7240000000000002</v>
      </c>
      <c r="K210" s="474">
        <v>2.54</v>
      </c>
      <c r="L210" s="474">
        <v>2.37</v>
      </c>
      <c r="M210" s="958" t="s">
        <v>89</v>
      </c>
      <c r="N210" s="474">
        <v>2.21</v>
      </c>
      <c r="O210" s="470">
        <v>2.06</v>
      </c>
      <c r="P210" s="958"/>
      <c r="Q210" s="486">
        <v>1.92</v>
      </c>
      <c r="R210" s="486">
        <v>1.8</v>
      </c>
      <c r="S210" s="476">
        <v>1.76</v>
      </c>
      <c r="T210" s="476">
        <v>1.6</v>
      </c>
      <c r="U210" s="476">
        <v>1.44</v>
      </c>
      <c r="V210" s="476">
        <v>1.3</v>
      </c>
      <c r="W210" s="476">
        <v>0.86</v>
      </c>
      <c r="X210" s="476">
        <v>0.76</v>
      </c>
      <c r="Y210" s="476">
        <v>0.68</v>
      </c>
      <c r="Z210" s="476">
        <v>0.61</v>
      </c>
      <c r="AA210" s="476">
        <v>0.54</v>
      </c>
      <c r="AB210" s="476">
        <v>0.48</v>
      </c>
      <c r="AC210" s="584">
        <f>SUM(C210:AB210)</f>
        <v>51.103999999999985</v>
      </c>
      <c r="AD210" s="1033">
        <f>IF(ISERROR((C210/D210-1)*100),"n/a",(C210/D210-1)*100)</f>
        <v>7.2463768115942129</v>
      </c>
      <c r="AE210" s="1033">
        <f>IF(ISERROR((D210/E210-1)*100),"n/a",(D210/E210-1)*100)</f>
        <v>7.2538860103626979</v>
      </c>
      <c r="AF210" s="1033">
        <f>IF(ISERROR((E210/F210-1)*100),"n/a",(E210/F210-1)*100)</f>
        <v>7.2222222222222188</v>
      </c>
      <c r="AG210" s="1033">
        <f>IF(ISERROR((F210/G210-1)*100),"n/a",(F210/G210-1)*100)</f>
        <v>7.1428571428571397</v>
      </c>
      <c r="AH210" s="1033">
        <f>IF(ISERROR((G210/H210-1)*100),"n/a",(G210/H210-1)*100)</f>
        <v>7.348242811501593</v>
      </c>
      <c r="AI210" s="1033">
        <f>IF(ISERROR((H210/I210-1)*100),"n/a",(H210/I210-1)*100)</f>
        <v>7.1917808219178037</v>
      </c>
      <c r="AJ210" s="1033">
        <f>IF(ISERROR((I210/J210-1)*100),"n/a",(I210/J210-1)*100)</f>
        <v>7.1953010279001361</v>
      </c>
      <c r="AK210" s="1033">
        <f>IF(ISERROR((J210/K210-1)*100),"n/a",(J210/K210-1)*100)</f>
        <v>7.2440944881889902</v>
      </c>
      <c r="AL210" s="1033">
        <f>IF(ISERROR((K210/L210-1)*100),"n/a",(K210/L210-1)*100)</f>
        <v>7.1729957805907185</v>
      </c>
      <c r="AM210" s="1033">
        <f>IF(ISERROR((L210/N210-1)*100),"n/a",(L210/N210-1)*100)</f>
        <v>7.2398190045248834</v>
      </c>
      <c r="AN210" s="1033">
        <f>IF(ISERROR((N210/O210-1)*100),"n/a",(N210/O210-1)*100)</f>
        <v>7.2815533980582492</v>
      </c>
      <c r="AO210" s="1033">
        <f>IF(ISERROR((O210/Q210-1)*100),"n/a",(O210/Q210-1)*100)</f>
        <v>7.2916666666666741</v>
      </c>
      <c r="AP210" s="1033">
        <f>IF(ISERROR((Q210/R210-1)*100),"n/a",(Q210/R210-1)*100)</f>
        <v>6.6666666666666652</v>
      </c>
      <c r="AQ210" s="1033">
        <f>IF(ISERROR((R210/S210-1)*100),"n/a",(R210/S210-1)*100)</f>
        <v>2.2727272727272707</v>
      </c>
      <c r="AR210" s="1033">
        <f>IF(ISERROR((S210/T210-1)*100),"n/a",(S210/T210-1)*100)</f>
        <v>9.9999999999999858</v>
      </c>
      <c r="AS210" s="1033">
        <f>IF(ISERROR((T210/U210-1)*100),"n/a",(T210/U210-1)*100)</f>
        <v>11.111111111111116</v>
      </c>
      <c r="AT210" s="1033">
        <f>IF(ISERROR((U210/V210-1)*100),"n/a",(U210/V210-1)*100)</f>
        <v>10.769230769230752</v>
      </c>
      <c r="AU210" s="1033">
        <f>IF(ISERROR((V210/W210-1)*100),"n/a",(V210/W210-1)*100)</f>
        <v>51.162790697674424</v>
      </c>
      <c r="AV210" s="1033">
        <f>IF(ISERROR((W210/X210-1)*100),"n/a",(W210/X210-1)*100)</f>
        <v>13.157894736842103</v>
      </c>
      <c r="AW210" s="1033">
        <f>IF(ISERROR((X210/Y210-1)*100),"n/a",(X210/Y210-1)*100)</f>
        <v>11.764705882352944</v>
      </c>
      <c r="AX210" s="1033">
        <f>IF(ISERROR((Y210/Z210-1)*100),"n/a",(Y210/Z210-1)*100)</f>
        <v>11.475409836065587</v>
      </c>
      <c r="AY210" s="1033">
        <f>IF(ISERROR((Z210/AA210-1)*100),"n/a",(Z210/AA210-1)*100)</f>
        <v>12.962962962962955</v>
      </c>
      <c r="AZ210" s="1033">
        <f>IF(ISERROR((AA210/AB210-1)*100),"n/a",(AA210/AB210-1)*100)</f>
        <v>12.500000000000021</v>
      </c>
      <c r="BA210" s="1033">
        <f>AVERAGE(AD210:AZ210)</f>
        <v>10.464099831392138</v>
      </c>
      <c r="BB210" s="1033">
        <f>STDEV(AD210:AZ210)</f>
        <v>9.254187604713012</v>
      </c>
    </row>
    <row r="211" spans="1:54" ht="11.25" customHeight="1" x14ac:dyDescent="0.2">
      <c r="A211" s="465" t="s">
        <v>564</v>
      </c>
      <c r="B211" s="802" t="s">
        <v>565</v>
      </c>
      <c r="C211" s="581">
        <v>2.5499999999999998</v>
      </c>
      <c r="D211" s="581">
        <v>2.41</v>
      </c>
      <c r="E211" s="581">
        <v>2.27</v>
      </c>
      <c r="F211" s="581">
        <v>2.14</v>
      </c>
      <c r="G211" s="460">
        <v>2.02</v>
      </c>
      <c r="H211" s="454">
        <v>1.9</v>
      </c>
      <c r="I211" s="451">
        <v>1.78</v>
      </c>
      <c r="J211" s="451">
        <v>1.67</v>
      </c>
      <c r="K211" s="451">
        <v>1.57</v>
      </c>
      <c r="L211" s="451">
        <v>1.47</v>
      </c>
      <c r="M211" s="946"/>
      <c r="N211" s="451">
        <v>1.3227500000000001</v>
      </c>
      <c r="O211" s="449">
        <v>1.1000000000000001</v>
      </c>
      <c r="P211" s="946"/>
      <c r="Q211" s="1039">
        <v>1.0249999999999999</v>
      </c>
      <c r="R211" s="487">
        <v>0.95</v>
      </c>
      <c r="S211" s="456">
        <v>0.82499999999999996</v>
      </c>
      <c r="T211" s="456">
        <v>0.77500000000000002</v>
      </c>
      <c r="U211" s="456">
        <v>0.72499999999999998</v>
      </c>
      <c r="V211" s="456">
        <v>0.67500000000000004</v>
      </c>
      <c r="W211" s="456">
        <v>0.625</v>
      </c>
      <c r="X211" s="456">
        <v>0.57499999999999996</v>
      </c>
      <c r="Y211" s="456">
        <v>0.52500000000000002</v>
      </c>
      <c r="Z211" s="456">
        <v>0.45</v>
      </c>
      <c r="AA211" s="455">
        <v>0.4</v>
      </c>
      <c r="AB211" s="456">
        <v>0.1</v>
      </c>
      <c r="AC211" s="584">
        <f>SUM(C211:AB211)</f>
        <v>29.852749999999997</v>
      </c>
      <c r="AD211" s="1033">
        <f>IF(ISERROR((C211/D211-1)*100),"n/a",(C211/D211-1)*100)</f>
        <v>5.8091286307053736</v>
      </c>
      <c r="AE211" s="1033">
        <f>IF(ISERROR((D211/E211-1)*100),"n/a",(D211/E211-1)*100)</f>
        <v>6.1674008810572722</v>
      </c>
      <c r="AF211" s="1033">
        <f>IF(ISERROR((E211/F211-1)*100),"n/a",(E211/F211-1)*100)</f>
        <v>6.0747663551401709</v>
      </c>
      <c r="AG211" s="1033">
        <f>IF(ISERROR((F211/G211-1)*100),"n/a",(F211/G211-1)*100)</f>
        <v>5.9405940594059459</v>
      </c>
      <c r="AH211" s="1033">
        <f>IF(ISERROR((G211/H211-1)*100),"n/a",(G211/H211-1)*100)</f>
        <v>6.315789473684208</v>
      </c>
      <c r="AI211" s="1033">
        <f>IF(ISERROR((H211/I211-1)*100),"n/a",(H211/I211-1)*100)</f>
        <v>6.7415730337078594</v>
      </c>
      <c r="AJ211" s="1033">
        <f>IF(ISERROR((I211/J211-1)*100),"n/a",(I211/J211-1)*100)</f>
        <v>6.5868263473053856</v>
      </c>
      <c r="AK211" s="1033">
        <f>IF(ISERROR((J211/K211-1)*100),"n/a",(J211/K211-1)*100)</f>
        <v>6.3694267515923553</v>
      </c>
      <c r="AL211" s="1033">
        <f>IF(ISERROR((K211/L211-1)*100),"n/a",(K211/L211-1)*100)</f>
        <v>6.8027210884353817</v>
      </c>
      <c r="AM211" s="1033">
        <f>IF(ISERROR((L211/N211-1)*100),"n/a",(L211/N211-1)*100)</f>
        <v>11.132111132111122</v>
      </c>
      <c r="AN211" s="1033">
        <f>IF(ISERROR((N211/O211-1)*100),"n/a",(N211/O211-1)*100)</f>
        <v>20.249999999999989</v>
      </c>
      <c r="AO211" s="1033">
        <f>IF(ISERROR((O211/Q211-1)*100),"n/a",(O211/Q211-1)*100)</f>
        <v>7.317073170731736</v>
      </c>
      <c r="AP211" s="1033">
        <f>IF(ISERROR((Q211/R211-1)*100),"n/a",(Q211/R211-1)*100)</f>
        <v>7.8947368421052655</v>
      </c>
      <c r="AQ211" s="1033">
        <f>IF(ISERROR((R211/S211-1)*100),"n/a",(R211/S211-1)*100)</f>
        <v>15.151515151515159</v>
      </c>
      <c r="AR211" s="1033">
        <f>IF(ISERROR((S211/T211-1)*100),"n/a",(S211/T211-1)*100)</f>
        <v>6.4516129032258007</v>
      </c>
      <c r="AS211" s="1033">
        <f>IF(ISERROR((T211/U211-1)*100),"n/a",(T211/U211-1)*100)</f>
        <v>6.8965517241379448</v>
      </c>
      <c r="AT211" s="1033">
        <f>IF(ISERROR((U211/V211-1)*100),"n/a",(U211/V211-1)*100)</f>
        <v>7.4074074074073959</v>
      </c>
      <c r="AU211" s="1033">
        <f>IF(ISERROR((V211/W211-1)*100),"n/a",(V211/W211-1)*100)</f>
        <v>8.0000000000000071</v>
      </c>
      <c r="AV211" s="1033">
        <f>IF(ISERROR((W211/X211-1)*100),"n/a",(W211/X211-1)*100)</f>
        <v>8.6956521739130608</v>
      </c>
      <c r="AW211" s="1033">
        <f>IF(ISERROR((X211/Y211-1)*100),"n/a",(X211/Y211-1)*100)</f>
        <v>9.5238095238095113</v>
      </c>
      <c r="AX211" s="1033">
        <f>IF(ISERROR((Y211/Z211-1)*100),"n/a",(Y211/Z211-1)*100)</f>
        <v>16.666666666666675</v>
      </c>
      <c r="AY211" s="1033">
        <f>IF(ISERROR((Z211/AA211-1)*100),"n/a",(Z211/AA211-1)*100)</f>
        <v>12.5</v>
      </c>
      <c r="AZ211" s="1033">
        <f>IF(ISERROR((AA211/AB211-1)*100),"n/a",(AA211/AB211-1)*100)</f>
        <v>300</v>
      </c>
      <c r="BA211" s="1033">
        <f>AVERAGE(AD211:AZ211)</f>
        <v>21.508494057245979</v>
      </c>
      <c r="BB211" s="1033">
        <f>STDEV(AD211:AZ211)</f>
        <v>60.830321617606295</v>
      </c>
    </row>
    <row r="212" spans="1:54" ht="11.25" customHeight="1" x14ac:dyDescent="0.2">
      <c r="A212" s="997" t="s">
        <v>5384</v>
      </c>
      <c r="B212" s="468" t="s">
        <v>5379</v>
      </c>
      <c r="C212" s="581">
        <v>0.8600000000000001</v>
      </c>
      <c r="D212" s="581">
        <v>0.70000000000000007</v>
      </c>
      <c r="E212" s="581">
        <v>0.64</v>
      </c>
      <c r="F212" s="581">
        <v>0.3</v>
      </c>
      <c r="G212" s="483">
        <v>0</v>
      </c>
      <c r="H212" s="483">
        <v>0</v>
      </c>
      <c r="I212" s="498">
        <v>0</v>
      </c>
      <c r="J212" s="498">
        <v>0</v>
      </c>
      <c r="K212" s="498">
        <v>0</v>
      </c>
      <c r="L212" s="498">
        <v>0</v>
      </c>
      <c r="M212" s="1149"/>
      <c r="N212" s="498">
        <v>0</v>
      </c>
      <c r="O212" s="501">
        <v>0</v>
      </c>
      <c r="P212" s="1149"/>
      <c r="Q212" s="980">
        <v>0</v>
      </c>
      <c r="R212" s="980">
        <v>0</v>
      </c>
      <c r="S212" s="583">
        <v>0</v>
      </c>
      <c r="T212" s="583">
        <v>0</v>
      </c>
      <c r="U212" s="499">
        <v>0</v>
      </c>
      <c r="V212" s="499">
        <v>0</v>
      </c>
      <c r="W212" s="499">
        <v>0</v>
      </c>
      <c r="X212" s="499">
        <v>0</v>
      </c>
      <c r="Y212" s="499">
        <v>0</v>
      </c>
      <c r="Z212" s="499">
        <v>0</v>
      </c>
      <c r="AA212" s="499">
        <v>0</v>
      </c>
      <c r="AB212" s="499">
        <v>0</v>
      </c>
      <c r="AC212" s="584">
        <f>SUM(C212:AB212)</f>
        <v>2.5</v>
      </c>
      <c r="AD212" s="1033">
        <f>IF(ISERROR((C212/D212-1)*100),"n/a",(C212/D212-1)*100)</f>
        <v>22.857142857142865</v>
      </c>
      <c r="AE212" s="1033">
        <f>IF(ISERROR((D212/E212-1)*100),"n/a",(D212/E212-1)*100)</f>
        <v>9.375</v>
      </c>
      <c r="AF212" s="1033">
        <f>IF(ISERROR((E212/F212-1)*100),"n/a",(E212/F212-1)*100)</f>
        <v>113.33333333333333</v>
      </c>
      <c r="AG212" s="1033" t="str">
        <f>IF(ISERROR((F212/G212-1)*100),"n/a",(F212/G212-1)*100)</f>
        <v>n/a</v>
      </c>
      <c r="AH212" s="1033" t="str">
        <f>IF(ISERROR((G212/H212-1)*100),"n/a",(G212/H212-1)*100)</f>
        <v>n/a</v>
      </c>
      <c r="AI212" s="1033" t="str">
        <f>IF(ISERROR((H212/I212-1)*100),"n/a",(H212/I212-1)*100)</f>
        <v>n/a</v>
      </c>
      <c r="AJ212" s="1033" t="str">
        <f>IF(ISERROR((I212/J212-1)*100),"n/a",(I212/J212-1)*100)</f>
        <v>n/a</v>
      </c>
      <c r="AK212" s="1033" t="str">
        <f>IF(ISERROR((J212/K212-1)*100),"n/a",(J212/K212-1)*100)</f>
        <v>n/a</v>
      </c>
      <c r="AL212" s="1033" t="str">
        <f>IF(ISERROR((K212/L212-1)*100),"n/a",(K212/L212-1)*100)</f>
        <v>n/a</v>
      </c>
      <c r="AM212" s="1033" t="str">
        <f>IF(ISERROR((L212/N212-1)*100),"n/a",(L212/N212-1)*100)</f>
        <v>n/a</v>
      </c>
      <c r="AN212" s="1033" t="str">
        <f>IF(ISERROR((N212/O212-1)*100),"n/a",(N212/O212-1)*100)</f>
        <v>n/a</v>
      </c>
      <c r="AO212" s="1033" t="str">
        <f>IF(ISERROR((O212/Q212-1)*100),"n/a",(O212/Q212-1)*100)</f>
        <v>n/a</v>
      </c>
      <c r="AP212" s="1033" t="str">
        <f>IF(ISERROR((Q212/R212-1)*100),"n/a",(Q212/R212-1)*100)</f>
        <v>n/a</v>
      </c>
      <c r="AQ212" s="1033" t="str">
        <f>IF(ISERROR((R212/S212-1)*100),"n/a",(R212/S212-1)*100)</f>
        <v>n/a</v>
      </c>
      <c r="AR212" s="1033" t="str">
        <f>IF(ISERROR((S212/T212-1)*100),"n/a",(S212/T212-1)*100)</f>
        <v>n/a</v>
      </c>
      <c r="AS212" s="1033" t="str">
        <f>IF(ISERROR((T212/U212-1)*100),"n/a",(T212/U212-1)*100)</f>
        <v>n/a</v>
      </c>
      <c r="AT212" s="1033" t="str">
        <f>IF(ISERROR((U212/V212-1)*100),"n/a",(U212/V212-1)*100)</f>
        <v>n/a</v>
      </c>
      <c r="AU212" s="1033" t="str">
        <f>IF(ISERROR((V212/W212-1)*100),"n/a",(V212/W212-1)*100)</f>
        <v>n/a</v>
      </c>
      <c r="AV212" s="1033" t="str">
        <f>IF(ISERROR((W212/X212-1)*100),"n/a",(W212/X212-1)*100)</f>
        <v>n/a</v>
      </c>
      <c r="AW212" s="1033" t="str">
        <f>IF(ISERROR((X212/Y212-1)*100),"n/a",(X212/Y212-1)*100)</f>
        <v>n/a</v>
      </c>
      <c r="AX212" s="1033" t="str">
        <f>IF(ISERROR((Y212/Z212-1)*100),"n/a",(Y212/Z212-1)*100)</f>
        <v>n/a</v>
      </c>
      <c r="AY212" s="1033" t="str">
        <f>IF(ISERROR((Z212/AA212-1)*100),"n/a",(Z212/AA212-1)*100)</f>
        <v>n/a</v>
      </c>
      <c r="AZ212" s="1033" t="str">
        <f>IF(ISERROR((AA212/AB212-1)*100),"n/a",(AA212/AB212-1)*100)</f>
        <v>n/a</v>
      </c>
      <c r="BA212" s="1033">
        <f>AVERAGE(AD212:AZ212)</f>
        <v>48.521825396825399</v>
      </c>
      <c r="BB212" s="1033">
        <f>STDEV(AD212:AZ212)</f>
        <v>56.531767306162678</v>
      </c>
    </row>
    <row r="213" spans="1:54" ht="11.25" customHeight="1" x14ac:dyDescent="0.2">
      <c r="A213" s="465" t="s">
        <v>559</v>
      </c>
      <c r="B213" s="802" t="s">
        <v>560</v>
      </c>
      <c r="C213" s="581">
        <v>8.69</v>
      </c>
      <c r="D213" s="581">
        <v>8.3475000000000001</v>
      </c>
      <c r="E213" s="581">
        <v>8.1824999999999992</v>
      </c>
      <c r="F213" s="581">
        <v>7.71</v>
      </c>
      <c r="G213" s="460">
        <v>7.33</v>
      </c>
      <c r="H213" s="460">
        <v>6.85</v>
      </c>
      <c r="I213" s="581">
        <v>6.24</v>
      </c>
      <c r="J213" s="581">
        <v>5.62</v>
      </c>
      <c r="K213" s="581">
        <v>5.0199999999999996</v>
      </c>
      <c r="L213" s="581">
        <v>4.7300000000000004</v>
      </c>
      <c r="M213" s="884"/>
      <c r="N213" s="581">
        <v>4.34</v>
      </c>
      <c r="O213" s="459">
        <v>4.1524999999999999</v>
      </c>
      <c r="P213" s="884"/>
      <c r="Q213" s="472">
        <v>4.1275000000000004</v>
      </c>
      <c r="R213" s="472">
        <v>4.1100000000000003</v>
      </c>
      <c r="S213" s="587">
        <v>3.99</v>
      </c>
      <c r="T213" s="587">
        <v>3.63</v>
      </c>
      <c r="U213" s="587">
        <v>3.33</v>
      </c>
      <c r="V213" s="587">
        <v>3.22</v>
      </c>
      <c r="W213" s="587">
        <v>3.15</v>
      </c>
      <c r="X213" s="587">
        <v>3.11</v>
      </c>
      <c r="Y213" s="587">
        <v>3.01</v>
      </c>
      <c r="Z213" s="587">
        <v>2.79</v>
      </c>
      <c r="AA213" s="587">
        <v>2.3199999999999998</v>
      </c>
      <c r="AB213" s="587">
        <v>2.1</v>
      </c>
      <c r="AC213" s="584">
        <f>SUM(C213:AB213)</f>
        <v>116.1</v>
      </c>
      <c r="AD213" s="1033">
        <f>IF(ISERROR((C213/D213-1)*100),"n/a",(C213/D213-1)*100)</f>
        <v>4.1030248577418327</v>
      </c>
      <c r="AE213" s="1033">
        <f>IF(ISERROR((D213/E213-1)*100),"n/a",(D213/E213-1)*100)</f>
        <v>2.0164986251145933</v>
      </c>
      <c r="AF213" s="1033">
        <f>IF(ISERROR((E213/F213-1)*100),"n/a",(E213/F213-1)*100)</f>
        <v>6.1284046692607008</v>
      </c>
      <c r="AG213" s="1033">
        <f>IF(ISERROR((F213/G213-1)*100),"n/a",(F213/G213-1)*100)</f>
        <v>5.184174624829474</v>
      </c>
      <c r="AH213" s="1033">
        <f>IF(ISERROR((G213/H213-1)*100),"n/a",(G213/H213-1)*100)</f>
        <v>7.0072992700729975</v>
      </c>
      <c r="AI213" s="1033">
        <f>IF(ISERROR((H213/I213-1)*100),"n/a",(H213/I213-1)*100)</f>
        <v>9.7756410256410131</v>
      </c>
      <c r="AJ213" s="1033">
        <f>IF(ISERROR((I213/J213-1)*100),"n/a",(I213/J213-1)*100)</f>
        <v>11.032028469750887</v>
      </c>
      <c r="AK213" s="1033">
        <f>IF(ISERROR((J213/K213-1)*100),"n/a",(J213/K213-1)*100)</f>
        <v>11.952191235059772</v>
      </c>
      <c r="AL213" s="1033">
        <f>IF(ISERROR((K213/L213-1)*100),"n/a",(K213/L213-1)*100)</f>
        <v>6.1310782241014605</v>
      </c>
      <c r="AM213" s="1033">
        <f>IF(ISERROR((L213/N213-1)*100),"n/a",(L213/N213-1)*100)</f>
        <v>8.9861751152073843</v>
      </c>
      <c r="AN213" s="1033">
        <f>IF(ISERROR((N213/O213-1)*100),"n/a",(N213/O213-1)*100)</f>
        <v>4.5153521974714117</v>
      </c>
      <c r="AO213" s="1033">
        <f>IF(ISERROR((O213/Q213-1)*100),"n/a",(O213/Q213-1)*100)</f>
        <v>0.60569351907933111</v>
      </c>
      <c r="AP213" s="1033">
        <f>IF(ISERROR((Q213/R213-1)*100),"n/a",(Q213/R213-1)*100)</f>
        <v>0.42579075425790425</v>
      </c>
      <c r="AQ213" s="1033">
        <f>IF(ISERROR((R213/S213-1)*100),"n/a",(R213/S213-1)*100)</f>
        <v>3.007518796992481</v>
      </c>
      <c r="AR213" s="1033">
        <f>IF(ISERROR((S213/T213-1)*100),"n/a",(S213/T213-1)*100)</f>
        <v>9.9173553719008378</v>
      </c>
      <c r="AS213" s="1033">
        <f>IF(ISERROR((T213/U213-1)*100),"n/a",(T213/U213-1)*100)</f>
        <v>9.0090090090090058</v>
      </c>
      <c r="AT213" s="1033">
        <f>IF(ISERROR((U213/V213-1)*100),"n/a",(U213/V213-1)*100)</f>
        <v>3.4161490683229712</v>
      </c>
      <c r="AU213" s="1033">
        <f>IF(ISERROR((V213/W213-1)*100),"n/a",(V213/W213-1)*100)</f>
        <v>2.2222222222222365</v>
      </c>
      <c r="AV213" s="1033">
        <f>IF(ISERROR((W213/X213-1)*100),"n/a",(W213/X213-1)*100)</f>
        <v>1.2861736334405238</v>
      </c>
      <c r="AW213" s="1033">
        <f>IF(ISERROR((X213/Y213-1)*100),"n/a",(X213/Y213-1)*100)</f>
        <v>3.3222591362126241</v>
      </c>
      <c r="AX213" s="1033">
        <f>IF(ISERROR((Y213/Z213-1)*100),"n/a",(Y213/Z213-1)*100)</f>
        <v>7.8853046594981935</v>
      </c>
      <c r="AY213" s="1033">
        <f>IF(ISERROR((Z213/AA213-1)*100),"n/a",(Z213/AA213-1)*100)</f>
        <v>20.258620689655181</v>
      </c>
      <c r="AZ213" s="1033">
        <f>IF(ISERROR((AA213/AB213-1)*100),"n/a",(AA213/AB213-1)*100)</f>
        <v>10.47619047619046</v>
      </c>
      <c r="BA213" s="1033">
        <f>AVERAGE(AD213:AZ213)</f>
        <v>6.4636589413492738</v>
      </c>
      <c r="BB213" s="1033">
        <f>STDEV(AD213:AZ213)</f>
        <v>4.6374233819751245</v>
      </c>
    </row>
    <row r="214" spans="1:54" ht="11.25" customHeight="1" x14ac:dyDescent="0.2">
      <c r="A214" s="461" t="s">
        <v>1101</v>
      </c>
      <c r="B214" s="817" t="s">
        <v>1102</v>
      </c>
      <c r="C214" s="581">
        <v>3.24</v>
      </c>
      <c r="D214" s="581">
        <v>3.04</v>
      </c>
      <c r="E214" s="581">
        <v>2.92</v>
      </c>
      <c r="F214" s="581">
        <v>2.84</v>
      </c>
      <c r="G214" s="460">
        <v>2.64</v>
      </c>
      <c r="H214" s="586">
        <v>2.4</v>
      </c>
      <c r="I214" s="581">
        <v>2.2799999999999998</v>
      </c>
      <c r="J214" s="581">
        <v>2.2000000000000002</v>
      </c>
      <c r="K214" s="581">
        <v>1.96</v>
      </c>
      <c r="L214" s="581">
        <v>1.68</v>
      </c>
      <c r="M214" s="884"/>
      <c r="N214" s="581">
        <v>1.52</v>
      </c>
      <c r="O214" s="459">
        <v>1.36</v>
      </c>
      <c r="P214" s="884"/>
      <c r="Q214" s="472">
        <v>1.08</v>
      </c>
      <c r="R214" s="582">
        <v>1</v>
      </c>
      <c r="S214" s="587">
        <v>1</v>
      </c>
      <c r="T214" s="587">
        <v>0.86</v>
      </c>
      <c r="U214" s="587">
        <v>0.74</v>
      </c>
      <c r="V214" s="587">
        <v>0.62</v>
      </c>
      <c r="W214" s="587">
        <v>0.54</v>
      </c>
      <c r="X214" s="587">
        <v>0.46</v>
      </c>
      <c r="Y214" s="583">
        <v>0.44</v>
      </c>
      <c r="Z214" s="587">
        <v>0.42544999999999999</v>
      </c>
      <c r="AA214" s="583">
        <v>0.38179999999999997</v>
      </c>
      <c r="AB214" s="587">
        <v>0.38179999999999997</v>
      </c>
      <c r="AC214" s="584">
        <f>SUM(C214:AB214)</f>
        <v>36.009049999999988</v>
      </c>
      <c r="AD214" s="1033">
        <f>IF(ISERROR((C214/D214-1)*100),"n/a",(C214/D214-1)*100)</f>
        <v>6.578947368421062</v>
      </c>
      <c r="AE214" s="1033">
        <f>IF(ISERROR((D214/E214-1)*100),"n/a",(D214/E214-1)*100)</f>
        <v>4.1095890410958846</v>
      </c>
      <c r="AF214" s="1033">
        <f>IF(ISERROR((E214/F214-1)*100),"n/a",(E214/F214-1)*100)</f>
        <v>2.8169014084507005</v>
      </c>
      <c r="AG214" s="1033">
        <f>IF(ISERROR((F214/G214-1)*100),"n/a",(F214/G214-1)*100)</f>
        <v>7.575757575757569</v>
      </c>
      <c r="AH214" s="1033">
        <f>IF(ISERROR((G214/H214-1)*100),"n/a",(G214/H214-1)*100)</f>
        <v>10.000000000000009</v>
      </c>
      <c r="AI214" s="1033">
        <f>IF(ISERROR((H214/I214-1)*100),"n/a",(H214/I214-1)*100)</f>
        <v>5.2631578947368363</v>
      </c>
      <c r="AJ214" s="1033">
        <f>IF(ISERROR((I214/J214-1)*100),"n/a",(I214/J214-1)*100)</f>
        <v>3.6363636363636154</v>
      </c>
      <c r="AK214" s="1033">
        <f>IF(ISERROR((J214/K214-1)*100),"n/a",(J214/K214-1)*100)</f>
        <v>12.244897959183687</v>
      </c>
      <c r="AL214" s="1033">
        <f>IF(ISERROR((K214/L214-1)*100),"n/a",(K214/L214-1)*100)</f>
        <v>16.666666666666675</v>
      </c>
      <c r="AM214" s="1033">
        <f>IF(ISERROR((L214/N214-1)*100),"n/a",(L214/N214-1)*100)</f>
        <v>10.526315789473673</v>
      </c>
      <c r="AN214" s="1033">
        <f>IF(ISERROR((N214/O214-1)*100),"n/a",(N214/O214-1)*100)</f>
        <v>11.764705882352944</v>
      </c>
      <c r="AO214" s="1033">
        <f>IF(ISERROR((O214/Q214-1)*100),"n/a",(O214/Q214-1)*100)</f>
        <v>25.925925925925931</v>
      </c>
      <c r="AP214" s="1033">
        <f>IF(ISERROR((Q214/R214-1)*100),"n/a",(Q214/R214-1)*100)</f>
        <v>8.0000000000000071</v>
      </c>
      <c r="AQ214" s="1033">
        <f>IF(ISERROR((R214/S214-1)*100),"n/a",(R214/S214-1)*100)</f>
        <v>0</v>
      </c>
      <c r="AR214" s="1033">
        <f>IF(ISERROR((S214/T214-1)*100),"n/a",(S214/T214-1)*100)</f>
        <v>16.279069767441868</v>
      </c>
      <c r="AS214" s="1033">
        <f>IF(ISERROR((T214/U214-1)*100),"n/a",(T214/U214-1)*100)</f>
        <v>16.216216216216207</v>
      </c>
      <c r="AT214" s="1033">
        <f>IF(ISERROR((U214/V214-1)*100),"n/a",(U214/V214-1)*100)</f>
        <v>19.354838709677423</v>
      </c>
      <c r="AU214" s="1033">
        <f>IF(ISERROR((V214/W214-1)*100),"n/a",(V214/W214-1)*100)</f>
        <v>14.814814814814813</v>
      </c>
      <c r="AV214" s="1033">
        <f>IF(ISERROR((W214/X214-1)*100),"n/a",(W214/X214-1)*100)</f>
        <v>17.391304347826097</v>
      </c>
      <c r="AW214" s="1033">
        <f>IF(ISERROR((X214/Y214-1)*100),"n/a",(X214/Y214-1)*100)</f>
        <v>4.5454545454545414</v>
      </c>
      <c r="AX214" s="1033">
        <f>IF(ISERROR((Y214/Z214-1)*100),"n/a",(Y214/Z214-1)*100)</f>
        <v>3.4199083323539714</v>
      </c>
      <c r="AY214" s="1033">
        <f>IF(ISERROR((Z214/AA214-1)*100),"n/a",(Z214/AA214-1)*100)</f>
        <v>11.432687270822427</v>
      </c>
      <c r="AZ214" s="1033">
        <f>IF(ISERROR((AA214/AB214-1)*100),"n/a",(AA214/AB214-1)*100)</f>
        <v>0</v>
      </c>
      <c r="BA214" s="1033">
        <f>AVERAGE(AD214:AZ214)</f>
        <v>9.9375444849146053</v>
      </c>
      <c r="BB214" s="1033">
        <f>STDEV(AD214:AZ214)</f>
        <v>6.7275745411682326</v>
      </c>
    </row>
    <row r="215" spans="1:54" ht="11.25" customHeight="1" x14ac:dyDescent="0.2">
      <c r="A215" s="882" t="s">
        <v>4323</v>
      </c>
      <c r="B215" s="817" t="s">
        <v>4321</v>
      </c>
      <c r="C215" s="581">
        <v>4.0999999999999996</v>
      </c>
      <c r="D215" s="581">
        <v>3.86</v>
      </c>
      <c r="E215" s="581">
        <v>3.74</v>
      </c>
      <c r="F215" s="581">
        <v>3.66</v>
      </c>
      <c r="G215" s="460">
        <v>3.58</v>
      </c>
      <c r="H215" s="586">
        <v>3.5</v>
      </c>
      <c r="I215" s="581">
        <v>3.42</v>
      </c>
      <c r="J215" s="581">
        <v>3.34</v>
      </c>
      <c r="K215" s="498">
        <v>3.32</v>
      </c>
      <c r="L215" s="498">
        <v>3.32</v>
      </c>
      <c r="M215" s="483"/>
      <c r="N215" s="498">
        <v>3.32</v>
      </c>
      <c r="O215" s="459">
        <v>3.32</v>
      </c>
      <c r="P215" s="460"/>
      <c r="Q215" s="490">
        <v>3.2399999999999998</v>
      </c>
      <c r="R215" s="980">
        <v>3</v>
      </c>
      <c r="S215" s="587">
        <v>3</v>
      </c>
      <c r="T215" s="587">
        <v>2.58</v>
      </c>
      <c r="U215" s="583">
        <v>2.16</v>
      </c>
      <c r="V215" s="587">
        <v>2.16</v>
      </c>
      <c r="W215" s="587">
        <v>1.89</v>
      </c>
      <c r="X215" s="587">
        <v>1.6</v>
      </c>
      <c r="Y215" s="587">
        <v>1.34</v>
      </c>
      <c r="Z215" s="587">
        <v>1.2749999999999999</v>
      </c>
      <c r="AA215" s="587">
        <v>1.2150000000000001</v>
      </c>
      <c r="AB215" s="587">
        <v>1.2</v>
      </c>
      <c r="AC215" s="584">
        <f>SUM(C215:AB215)</f>
        <v>67.14</v>
      </c>
      <c r="AD215" s="1033">
        <f>IF(ISERROR((C215/D215-1)*100),"n/a",(C215/D215-1)*100)</f>
        <v>6.2176165803108807</v>
      </c>
      <c r="AE215" s="1033">
        <f>IF(ISERROR((D215/E215-1)*100),"n/a",(D215/E215-1)*100)</f>
        <v>3.2085561497326109</v>
      </c>
      <c r="AF215" s="1033">
        <f>IF(ISERROR((E215/F215-1)*100),"n/a",(E215/F215-1)*100)</f>
        <v>2.1857923497267784</v>
      </c>
      <c r="AG215" s="1033">
        <f>IF(ISERROR((F215/G215-1)*100),"n/a",(F215/G215-1)*100)</f>
        <v>2.2346368715083775</v>
      </c>
      <c r="AH215" s="1033">
        <f>IF(ISERROR((G215/H215-1)*100),"n/a",(G215/H215-1)*100)</f>
        <v>2.2857142857142909</v>
      </c>
      <c r="AI215" s="1033">
        <f>IF(ISERROR((H215/I215-1)*100),"n/a",(H215/I215-1)*100)</f>
        <v>2.3391812865497075</v>
      </c>
      <c r="AJ215" s="1033">
        <f>IF(ISERROR((I215/J215-1)*100),"n/a",(I215/J215-1)*100)</f>
        <v>2.39520958083832</v>
      </c>
      <c r="AK215" s="1033">
        <f>IF(ISERROR((J215/K215-1)*100),"n/a",(J215/K215-1)*100)</f>
        <v>0.60240963855422436</v>
      </c>
      <c r="AL215" s="1033">
        <f>IF(ISERROR((K215/L215-1)*100),"n/a",(K215/L215-1)*100)</f>
        <v>0</v>
      </c>
      <c r="AM215" s="1033">
        <f>IF(ISERROR((L215/N215-1)*100),"n/a",(L215/N215-1)*100)</f>
        <v>0</v>
      </c>
      <c r="AN215" s="1033">
        <f>IF(ISERROR((N215/O215-1)*100),"n/a",(N215/O215-1)*100)</f>
        <v>0</v>
      </c>
      <c r="AO215" s="1033">
        <f>IF(ISERROR((O215/Q215-1)*100),"n/a",(O215/Q215-1)*100)</f>
        <v>2.4691358024691468</v>
      </c>
      <c r="AP215" s="1033">
        <f>IF(ISERROR((Q215/R215-1)*100),"n/a",(Q215/R215-1)*100)</f>
        <v>7.9999999999999849</v>
      </c>
      <c r="AQ215" s="1033">
        <f>IF(ISERROR((R215/S215-1)*100),"n/a",(R215/S215-1)*100)</f>
        <v>0</v>
      </c>
      <c r="AR215" s="1033">
        <f>IF(ISERROR((S215/T215-1)*100),"n/a",(S215/T215-1)*100)</f>
        <v>16.279069767441868</v>
      </c>
      <c r="AS215" s="1033">
        <f>IF(ISERROR((T215/U215-1)*100),"n/a",(T215/U215-1)*100)</f>
        <v>19.444444444444443</v>
      </c>
      <c r="AT215" s="1033">
        <f>IF(ISERROR((U215/V215-1)*100),"n/a",(U215/V215-1)*100)</f>
        <v>0</v>
      </c>
      <c r="AU215" s="1033">
        <f>IF(ISERROR((V215/W215-1)*100),"n/a",(V215/W215-1)*100)</f>
        <v>14.285714285714302</v>
      </c>
      <c r="AV215" s="1033">
        <f>IF(ISERROR((W215/X215-1)*100),"n/a",(W215/X215-1)*100)</f>
        <v>18.124999999999993</v>
      </c>
      <c r="AW215" s="1033">
        <f>IF(ISERROR((X215/Y215-1)*100),"n/a",(X215/Y215-1)*100)</f>
        <v>19.402985074626855</v>
      </c>
      <c r="AX215" s="1033">
        <f>IF(ISERROR((Y215/Z215-1)*100),"n/a",(Y215/Z215-1)*100)</f>
        <v>5.0980392156862786</v>
      </c>
      <c r="AY215" s="1033">
        <f>IF(ISERROR((Z215/AA215-1)*100),"n/a",(Z215/AA215-1)*100)</f>
        <v>4.9382716049382491</v>
      </c>
      <c r="AZ215" s="1033">
        <f>IF(ISERROR((AA215/AB215-1)*100),"n/a",(AA215/AB215-1)*100)</f>
        <v>1.2500000000000178</v>
      </c>
      <c r="BA215" s="1033">
        <f>AVERAGE(AD215:AZ215)</f>
        <v>5.6852946494894061</v>
      </c>
      <c r="BB215" s="1033">
        <f>STDEV(AD215:AZ215)</f>
        <v>6.763219763968098</v>
      </c>
    </row>
    <row r="216" spans="1:54" ht="11.25" customHeight="1" x14ac:dyDescent="0.2">
      <c r="A216" s="31" t="s">
        <v>5376</v>
      </c>
      <c r="B216" s="817" t="s">
        <v>3914</v>
      </c>
      <c r="C216" s="581">
        <v>3.5750000000000002</v>
      </c>
      <c r="D216" s="581">
        <v>3.22</v>
      </c>
      <c r="E216" s="581">
        <v>2.895</v>
      </c>
      <c r="F216" s="581">
        <v>2.6150000000000002</v>
      </c>
      <c r="G216" s="460">
        <v>2.5099999999999998</v>
      </c>
      <c r="H216" s="586">
        <v>2.2749999999999999</v>
      </c>
      <c r="I216" s="581">
        <v>2.0249999999999999</v>
      </c>
      <c r="J216" s="581">
        <v>0.70299999999999996</v>
      </c>
      <c r="K216" s="498">
        <v>0</v>
      </c>
      <c r="L216" s="498">
        <v>0</v>
      </c>
      <c r="M216" s="884"/>
      <c r="N216" s="463">
        <v>0</v>
      </c>
      <c r="O216" s="585">
        <v>0</v>
      </c>
      <c r="P216" s="884"/>
      <c r="Q216" s="582">
        <v>0</v>
      </c>
      <c r="R216" s="582">
        <v>0</v>
      </c>
      <c r="S216" s="583">
        <v>0</v>
      </c>
      <c r="T216" s="583">
        <v>0</v>
      </c>
      <c r="U216" s="583">
        <v>0</v>
      </c>
      <c r="V216" s="583">
        <v>0</v>
      </c>
      <c r="W216" s="583">
        <v>0</v>
      </c>
      <c r="X216" s="583">
        <v>0</v>
      </c>
      <c r="Y216" s="583">
        <v>0</v>
      </c>
      <c r="Z216" s="583">
        <v>0</v>
      </c>
      <c r="AA216" s="583">
        <v>0</v>
      </c>
      <c r="AB216" s="583">
        <v>0</v>
      </c>
      <c r="AC216" s="584">
        <f>SUM(C216:AB216)</f>
        <v>19.817999999999998</v>
      </c>
      <c r="AD216" s="1033">
        <f>IF(ISERROR((C216/D216-1)*100),"n/a",(C216/D216-1)*100)</f>
        <v>11.024844720496896</v>
      </c>
      <c r="AE216" s="1033">
        <f>IF(ISERROR((D216/E216-1)*100),"n/a",(D216/E216-1)*100)</f>
        <v>11.226252158894656</v>
      </c>
      <c r="AF216" s="1033">
        <f>IF(ISERROR((E216/F216-1)*100),"n/a",(E216/F216-1)*100)</f>
        <v>10.707456978967489</v>
      </c>
      <c r="AG216" s="1033">
        <f>IF(ISERROR((F216/G216-1)*100),"n/a",(F216/G216-1)*100)</f>
        <v>4.1832669322709348</v>
      </c>
      <c r="AH216" s="1033">
        <f>IF(ISERROR((G216/H216-1)*100),"n/a",(G216/H216-1)*100)</f>
        <v>10.329670329670314</v>
      </c>
      <c r="AI216" s="1033">
        <f>IF(ISERROR((H216/I216-1)*100),"n/a",(H216/I216-1)*100)</f>
        <v>12.345679012345689</v>
      </c>
      <c r="AJ216" s="1033">
        <f>IF(ISERROR((I216/J216-1)*100),"n/a",(I216/J216-1)*100)</f>
        <v>188.0512091038407</v>
      </c>
      <c r="AK216" s="1033" t="str">
        <f>IF(ISERROR((J216/K216-1)*100),"n/a",(J216/K216-1)*100)</f>
        <v>n/a</v>
      </c>
      <c r="AL216" s="1033" t="str">
        <f>IF(ISERROR((K216/L216-1)*100),"n/a",(K216/L216-1)*100)</f>
        <v>n/a</v>
      </c>
      <c r="AM216" s="1033" t="str">
        <f>IF(ISERROR((L216/N216-1)*100),"n/a",(L216/N216-1)*100)</f>
        <v>n/a</v>
      </c>
      <c r="AN216" s="1033" t="str">
        <f>IF(ISERROR((N216/O216-1)*100),"n/a",(N216/O216-1)*100)</f>
        <v>n/a</v>
      </c>
      <c r="AO216" s="1033" t="str">
        <f>IF(ISERROR((O216/Q216-1)*100),"n/a",(O216/Q216-1)*100)</f>
        <v>n/a</v>
      </c>
      <c r="AP216" s="1033" t="str">
        <f>IF(ISERROR((Q216/R216-1)*100),"n/a",(Q216/R216-1)*100)</f>
        <v>n/a</v>
      </c>
      <c r="AQ216" s="1033" t="str">
        <f>IF(ISERROR((R216/S216-1)*100),"n/a",(R216/S216-1)*100)</f>
        <v>n/a</v>
      </c>
      <c r="AR216" s="1033" t="str">
        <f>IF(ISERROR((S216/T216-1)*100),"n/a",(S216/T216-1)*100)</f>
        <v>n/a</v>
      </c>
      <c r="AS216" s="1033" t="str">
        <f>IF(ISERROR((T216/U216-1)*100),"n/a",(T216/U216-1)*100)</f>
        <v>n/a</v>
      </c>
      <c r="AT216" s="1033" t="str">
        <f>IF(ISERROR((U216/V216-1)*100),"n/a",(U216/V216-1)*100)</f>
        <v>n/a</v>
      </c>
      <c r="AU216" s="1033" t="str">
        <f>IF(ISERROR((V216/W216-1)*100),"n/a",(V216/W216-1)*100)</f>
        <v>n/a</v>
      </c>
      <c r="AV216" s="1033" t="str">
        <f>IF(ISERROR((W216/X216-1)*100),"n/a",(W216/X216-1)*100)</f>
        <v>n/a</v>
      </c>
      <c r="AW216" s="1033" t="str">
        <f>IF(ISERROR((X216/Y216-1)*100),"n/a",(X216/Y216-1)*100)</f>
        <v>n/a</v>
      </c>
      <c r="AX216" s="1033" t="str">
        <f>IF(ISERROR((Y216/Z216-1)*100),"n/a",(Y216/Z216-1)*100)</f>
        <v>n/a</v>
      </c>
      <c r="AY216" s="1033" t="str">
        <f>IF(ISERROR((Z216/AA216-1)*100),"n/a",(Z216/AA216-1)*100)</f>
        <v>n/a</v>
      </c>
      <c r="AZ216" s="1033" t="str">
        <f>IF(ISERROR((AA216/AB216-1)*100),"n/a",(AA216/AB216-1)*100)</f>
        <v>n/a</v>
      </c>
      <c r="BA216" s="1033">
        <f>AVERAGE(AD216:AZ216)</f>
        <v>35.409768462355238</v>
      </c>
      <c r="BB216" s="1033">
        <f>STDEV(AD216:AZ216)</f>
        <v>67.361139270277008</v>
      </c>
    </row>
    <row r="217" spans="1:54" ht="11.25" customHeight="1" x14ac:dyDescent="0.2">
      <c r="A217" s="448" t="s">
        <v>1124</v>
      </c>
      <c r="B217" s="817" t="s">
        <v>1125</v>
      </c>
      <c r="C217" s="581">
        <v>1.26</v>
      </c>
      <c r="D217" s="581">
        <v>1.2</v>
      </c>
      <c r="E217" s="581">
        <v>1.1599999999999999</v>
      </c>
      <c r="F217" s="581">
        <v>1.04</v>
      </c>
      <c r="G217" s="460">
        <v>0.92</v>
      </c>
      <c r="H217" s="460">
        <v>0.8</v>
      </c>
      <c r="I217" s="581">
        <v>0.76</v>
      </c>
      <c r="J217" s="581">
        <v>0.72</v>
      </c>
      <c r="K217" s="581">
        <v>0.65</v>
      </c>
      <c r="L217" s="581">
        <v>0.5</v>
      </c>
      <c r="M217" s="884"/>
      <c r="N217" s="581">
        <v>0.44</v>
      </c>
      <c r="O217" s="585">
        <v>0.4</v>
      </c>
      <c r="P217" s="884"/>
      <c r="Q217" s="582">
        <v>0.4</v>
      </c>
      <c r="R217" s="582">
        <v>0.61</v>
      </c>
      <c r="S217" s="587">
        <v>0.78</v>
      </c>
      <c r="T217" s="587">
        <v>0.71</v>
      </c>
      <c r="U217" s="587">
        <v>0.68</v>
      </c>
      <c r="V217" s="587">
        <v>0.64762000000000008</v>
      </c>
      <c r="W217" s="587">
        <v>0.60770999999999997</v>
      </c>
      <c r="X217" s="587">
        <v>0.57013000000000003</v>
      </c>
      <c r="Y217" s="587">
        <v>0.25503999999999999</v>
      </c>
      <c r="Z217" s="583">
        <v>0</v>
      </c>
      <c r="AA217" s="583">
        <v>0</v>
      </c>
      <c r="AB217" s="583">
        <v>0</v>
      </c>
      <c r="AC217" s="584">
        <f>SUM(C217:AB217)</f>
        <v>15.110499999999998</v>
      </c>
      <c r="AD217" s="1033">
        <f>IF(ISERROR((C217/D217-1)*100),"n/a",(C217/D217-1)*100)</f>
        <v>5.0000000000000044</v>
      </c>
      <c r="AE217" s="1033">
        <f>IF(ISERROR((D217/E217-1)*100),"n/a",(D217/E217-1)*100)</f>
        <v>3.4482758620689724</v>
      </c>
      <c r="AF217" s="1033">
        <f>IF(ISERROR((E217/F217-1)*100),"n/a",(E217/F217-1)*100)</f>
        <v>11.538461538461519</v>
      </c>
      <c r="AG217" s="1033">
        <f>IF(ISERROR((F217/G217-1)*100),"n/a",(F217/G217-1)*100)</f>
        <v>13.043478260869556</v>
      </c>
      <c r="AH217" s="1033">
        <f>IF(ISERROR((G217/H217-1)*100),"n/a",(G217/H217-1)*100)</f>
        <v>14.999999999999991</v>
      </c>
      <c r="AI217" s="1033">
        <f>IF(ISERROR((H217/I217-1)*100),"n/a",(H217/I217-1)*100)</f>
        <v>5.2631578947368363</v>
      </c>
      <c r="AJ217" s="1033">
        <f>IF(ISERROR((I217/J217-1)*100),"n/a",(I217/J217-1)*100)</f>
        <v>5.555555555555558</v>
      </c>
      <c r="AK217" s="1033">
        <f>IF(ISERROR((J217/K217-1)*100),"n/a",(J217/K217-1)*100)</f>
        <v>10.769230769230752</v>
      </c>
      <c r="AL217" s="1033">
        <f>IF(ISERROR((K217/L217-1)*100),"n/a",(K217/L217-1)*100)</f>
        <v>30.000000000000004</v>
      </c>
      <c r="AM217" s="1033">
        <f>IF(ISERROR((L217/N217-1)*100),"n/a",(L217/N217-1)*100)</f>
        <v>13.636363636363647</v>
      </c>
      <c r="AN217" s="1033">
        <f>IF(ISERROR((N217/O217-1)*100),"n/a",(N217/O217-1)*100)</f>
        <v>9.9999999999999858</v>
      </c>
      <c r="AO217" s="1033">
        <f>IF(ISERROR((O217/Q217-1)*100),"n/a",(O217/Q217-1)*100)</f>
        <v>0</v>
      </c>
      <c r="AP217" s="1033">
        <f>IF(ISERROR((Q217/R217-1)*100),"n/a",(Q217/R217-1)*100)</f>
        <v>-34.426229508196712</v>
      </c>
      <c r="AQ217" s="1033">
        <f>IF(ISERROR((R217/S217-1)*100),"n/a",(R217/S217-1)*100)</f>
        <v>-21.794871794871796</v>
      </c>
      <c r="AR217" s="1033">
        <f>IF(ISERROR((S217/T217-1)*100),"n/a",(S217/T217-1)*100)</f>
        <v>9.8591549295774747</v>
      </c>
      <c r="AS217" s="1033">
        <f>IF(ISERROR((T217/U217-1)*100),"n/a",(T217/U217-1)*100)</f>
        <v>4.4117647058823373</v>
      </c>
      <c r="AT217" s="1033">
        <f>IF(ISERROR((U217/V217-1)*100),"n/a",(U217/V217-1)*100)</f>
        <v>4.9998455884623594</v>
      </c>
      <c r="AU217" s="1033">
        <f>IF(ISERROR((V217/W217-1)*100),"n/a",(V217/W217-1)*100)</f>
        <v>6.5672771552220732</v>
      </c>
      <c r="AV217" s="1033">
        <f>IF(ISERROR((W217/X217-1)*100),"n/a",(W217/X217-1)*100)</f>
        <v>6.5914791363373082</v>
      </c>
      <c r="AW217" s="1033">
        <f>IF(ISERROR((X217/Y217-1)*100),"n/a",(X217/Y217-1)*100)</f>
        <v>123.54532622333751</v>
      </c>
      <c r="AX217" s="1033" t="str">
        <f>IF(ISERROR((Y217/Z217-1)*100),"n/a",(Y217/Z217-1)*100)</f>
        <v>n/a</v>
      </c>
      <c r="AY217" s="1033" t="str">
        <f>IF(ISERROR((Z217/AA217-1)*100),"n/a",(Z217/AA217-1)*100)</f>
        <v>n/a</v>
      </c>
      <c r="AZ217" s="1033" t="str">
        <f>IF(ISERROR((AA217/AB217-1)*100),"n/a",(AA217/AB217-1)*100)</f>
        <v>n/a</v>
      </c>
      <c r="BA217" s="1033">
        <f>AVERAGE(AD217:AZ217)</f>
        <v>11.150413497651869</v>
      </c>
      <c r="BB217" s="1033">
        <f>STDEV(AD217:AZ217)</f>
        <v>29.550035629539334</v>
      </c>
    </row>
    <row r="218" spans="1:54" ht="11.25" customHeight="1" x14ac:dyDescent="0.2">
      <c r="A218" s="818" t="s">
        <v>562</v>
      </c>
      <c r="B218" s="817" t="s">
        <v>563</v>
      </c>
      <c r="C218" s="581">
        <v>2.84</v>
      </c>
      <c r="D218" s="581">
        <v>2.65</v>
      </c>
      <c r="E218" s="581">
        <v>2.35</v>
      </c>
      <c r="F218" s="581">
        <v>2.2400000000000002</v>
      </c>
      <c r="G218" s="460">
        <v>1.9</v>
      </c>
      <c r="H218" s="460">
        <v>1.42</v>
      </c>
      <c r="I218" s="581">
        <v>1.27</v>
      </c>
      <c r="J218" s="581">
        <v>1.1499999999999999</v>
      </c>
      <c r="K218" s="581">
        <v>1.03</v>
      </c>
      <c r="L218" s="581">
        <v>0.91</v>
      </c>
      <c r="M218" s="884"/>
      <c r="N218" s="581">
        <v>0.82</v>
      </c>
      <c r="O218" s="459">
        <v>0.74</v>
      </c>
      <c r="P218" s="884"/>
      <c r="Q218" s="472">
        <v>0.63</v>
      </c>
      <c r="R218" s="472">
        <v>0.51</v>
      </c>
      <c r="S218" s="583">
        <v>0.48</v>
      </c>
      <c r="T218" s="587">
        <v>0.41</v>
      </c>
      <c r="U218" s="583">
        <v>0</v>
      </c>
      <c r="V218" s="583">
        <v>0</v>
      </c>
      <c r="W218" s="583">
        <v>0</v>
      </c>
      <c r="X218" s="583">
        <v>0</v>
      </c>
      <c r="Y218" s="583">
        <v>0</v>
      </c>
      <c r="Z218" s="583">
        <v>0</v>
      </c>
      <c r="AA218" s="583">
        <v>0</v>
      </c>
      <c r="AB218" s="583">
        <v>0</v>
      </c>
      <c r="AC218" s="584">
        <f>SUM(C218:AB218)</f>
        <v>21.35</v>
      </c>
      <c r="AD218" s="1033">
        <f>IF(ISERROR((C218/D218-1)*100),"n/a",(C218/D218-1)*100)</f>
        <v>7.1698113207547154</v>
      </c>
      <c r="AE218" s="1033">
        <f>IF(ISERROR((D218/E218-1)*100),"n/a",(D218/E218-1)*100)</f>
        <v>12.765957446808507</v>
      </c>
      <c r="AF218" s="1033">
        <f>IF(ISERROR((E218/F218-1)*100),"n/a",(E218/F218-1)*100)</f>
        <v>4.9107142857142794</v>
      </c>
      <c r="AG218" s="1033">
        <f>IF(ISERROR((F218/G218-1)*100),"n/a",(F218/G218-1)*100)</f>
        <v>17.894736842105274</v>
      </c>
      <c r="AH218" s="1033">
        <f>IF(ISERROR((G218/H218-1)*100),"n/a",(G218/H218-1)*100)</f>
        <v>33.802816901408448</v>
      </c>
      <c r="AI218" s="1033">
        <f>IF(ISERROR((H218/I218-1)*100),"n/a",(H218/I218-1)*100)</f>
        <v>11.811023622047244</v>
      </c>
      <c r="AJ218" s="1033">
        <f>IF(ISERROR((I218/J218-1)*100),"n/a",(I218/J218-1)*100)</f>
        <v>10.434782608695659</v>
      </c>
      <c r="AK218" s="1033">
        <f>IF(ISERROR((J218/K218-1)*100),"n/a",(J218/K218-1)*100)</f>
        <v>11.650485436893199</v>
      </c>
      <c r="AL218" s="1033">
        <f>IF(ISERROR((K218/L218-1)*100),"n/a",(K218/L218-1)*100)</f>
        <v>13.186813186813184</v>
      </c>
      <c r="AM218" s="1033">
        <f>IF(ISERROR((L218/N218-1)*100),"n/a",(L218/N218-1)*100)</f>
        <v>10.975609756097571</v>
      </c>
      <c r="AN218" s="1033">
        <f>IF(ISERROR((N218/O218-1)*100),"n/a",(N218/O218-1)*100)</f>
        <v>10.810810810810811</v>
      </c>
      <c r="AO218" s="1033">
        <f>IF(ISERROR((O218/Q218-1)*100),"n/a",(O218/Q218-1)*100)</f>
        <v>17.460317460317466</v>
      </c>
      <c r="AP218" s="1033">
        <f>IF(ISERROR((Q218/R218-1)*100),"n/a",(Q218/R218-1)*100)</f>
        <v>23.529411764705888</v>
      </c>
      <c r="AQ218" s="1033">
        <f>IF(ISERROR((R218/S218-1)*100),"n/a",(R218/S218-1)*100)</f>
        <v>6.25</v>
      </c>
      <c r="AR218" s="1033">
        <f>IF(ISERROR((S218/T218-1)*100),"n/a",(S218/T218-1)*100)</f>
        <v>17.073170731707311</v>
      </c>
      <c r="AS218" s="1033" t="str">
        <f>IF(ISERROR((T218/U218-1)*100),"n/a",(T218/U218-1)*100)</f>
        <v>n/a</v>
      </c>
      <c r="AT218" s="1033" t="str">
        <f>IF(ISERROR((U218/V218-1)*100),"n/a",(U218/V218-1)*100)</f>
        <v>n/a</v>
      </c>
      <c r="AU218" s="1033" t="str">
        <f>IF(ISERROR((V218/W218-1)*100),"n/a",(V218/W218-1)*100)</f>
        <v>n/a</v>
      </c>
      <c r="AV218" s="1033" t="str">
        <f>IF(ISERROR((W218/X218-1)*100),"n/a",(W218/X218-1)*100)</f>
        <v>n/a</v>
      </c>
      <c r="AW218" s="1033" t="str">
        <f>IF(ISERROR((X218/Y218-1)*100),"n/a",(X218/Y218-1)*100)</f>
        <v>n/a</v>
      </c>
      <c r="AX218" s="1033" t="str">
        <f>IF(ISERROR((Y218/Z218-1)*100),"n/a",(Y218/Z218-1)*100)</f>
        <v>n/a</v>
      </c>
      <c r="AY218" s="1033" t="str">
        <f>IF(ISERROR((Z218/AA218-1)*100),"n/a",(Z218/AA218-1)*100)</f>
        <v>n/a</v>
      </c>
      <c r="AZ218" s="1033" t="str">
        <f>IF(ISERROR((AA218/AB218-1)*100),"n/a",(AA218/AB218-1)*100)</f>
        <v>n/a</v>
      </c>
      <c r="BA218" s="1033">
        <f>AVERAGE(AD218:AZ218)</f>
        <v>13.981764144991969</v>
      </c>
      <c r="BB218" s="1033">
        <f>STDEV(AD218:AZ218)</f>
        <v>7.3358080152300769</v>
      </c>
    </row>
    <row r="219" spans="1:54" ht="11.25" customHeight="1" x14ac:dyDescent="0.2">
      <c r="A219" s="448" t="s">
        <v>4124</v>
      </c>
      <c r="B219" s="817" t="s">
        <v>4123</v>
      </c>
      <c r="C219" s="581">
        <v>2.33</v>
      </c>
      <c r="D219" s="581">
        <v>2.1775000000000002</v>
      </c>
      <c r="E219" s="581">
        <v>2.0499999999999998</v>
      </c>
      <c r="F219" s="581">
        <v>1.93</v>
      </c>
      <c r="G219" s="460">
        <v>1.7350000000000001</v>
      </c>
      <c r="H219" s="460">
        <v>1.58</v>
      </c>
      <c r="I219" s="460">
        <v>1.5</v>
      </c>
      <c r="J219" s="460">
        <v>1.43</v>
      </c>
      <c r="K219" s="460">
        <v>1.39</v>
      </c>
      <c r="L219" s="460">
        <v>1.36</v>
      </c>
      <c r="M219" s="460"/>
      <c r="N219" s="460">
        <v>1.31</v>
      </c>
      <c r="O219" s="586">
        <v>1.27</v>
      </c>
      <c r="P219" s="460"/>
      <c r="Q219" s="472">
        <v>1.23</v>
      </c>
      <c r="R219" s="472">
        <v>1.19</v>
      </c>
      <c r="S219" s="587">
        <v>1.1399999999999999</v>
      </c>
      <c r="T219" s="587">
        <v>1.06</v>
      </c>
      <c r="U219" s="587">
        <v>1</v>
      </c>
      <c r="V219" s="587">
        <v>0.92</v>
      </c>
      <c r="W219" s="587">
        <v>0.76</v>
      </c>
      <c r="X219" s="587">
        <v>0.87</v>
      </c>
      <c r="Y219" s="587">
        <v>1.2</v>
      </c>
      <c r="Z219" s="587">
        <v>1.2</v>
      </c>
      <c r="AA219" s="587">
        <v>1.4350000000000001</v>
      </c>
      <c r="AB219" s="587">
        <v>2.14</v>
      </c>
      <c r="AC219" s="584">
        <f>SUM(C219:AB219)</f>
        <v>34.207500000000003</v>
      </c>
      <c r="AD219" s="1033">
        <f>IF(ISERROR((C219/D219-1)*100),"n/a",(C219/D219-1)*100)</f>
        <v>7.0034443168771388</v>
      </c>
      <c r="AE219" s="1033">
        <f>IF(ISERROR((D219/E219-1)*100),"n/a",(D219/E219-1)*100)</f>
        <v>6.2195121951219789</v>
      </c>
      <c r="AF219" s="1033">
        <f>IF(ISERROR((E219/F219-1)*100),"n/a",(E219/F219-1)*100)</f>
        <v>6.2176165803108807</v>
      </c>
      <c r="AG219" s="1033">
        <f>IF(ISERROR((F219/G219-1)*100),"n/a",(F219/G219-1)*100)</f>
        <v>11.239193083573484</v>
      </c>
      <c r="AH219" s="1033">
        <f>IF(ISERROR((G219/H219-1)*100),"n/a",(G219/H219-1)*100)</f>
        <v>9.8101265822784889</v>
      </c>
      <c r="AI219" s="1033">
        <f>IF(ISERROR((H219/I219-1)*100),"n/a",(H219/I219-1)*100)</f>
        <v>5.3333333333333455</v>
      </c>
      <c r="AJ219" s="1033">
        <f>IF(ISERROR((I219/J219-1)*100),"n/a",(I219/J219-1)*100)</f>
        <v>4.8951048951048959</v>
      </c>
      <c r="AK219" s="1033">
        <f>IF(ISERROR((J219/K219-1)*100),"n/a",(J219/K219-1)*100)</f>
        <v>2.877697841726623</v>
      </c>
      <c r="AL219" s="1033">
        <f>IF(ISERROR((K219/L219-1)*100),"n/a",(K219/L219-1)*100)</f>
        <v>2.2058823529411686</v>
      </c>
      <c r="AM219" s="1033">
        <f>IF(ISERROR((L219/N219-1)*100),"n/a",(L219/N219-1)*100)</f>
        <v>3.8167938931297662</v>
      </c>
      <c r="AN219" s="1033">
        <f>IF(ISERROR((N219/O219-1)*100),"n/a",(N219/O219-1)*100)</f>
        <v>3.1496062992125928</v>
      </c>
      <c r="AO219" s="1033">
        <f>IF(ISERROR((O219/Q219-1)*100),"n/a",(O219/Q219-1)*100)</f>
        <v>3.2520325203251987</v>
      </c>
      <c r="AP219" s="1033">
        <f>IF(ISERROR((Q219/R219-1)*100),"n/a",(Q219/R219-1)*100)</f>
        <v>3.3613445378151363</v>
      </c>
      <c r="AQ219" s="1033">
        <f>IF(ISERROR((R219/S219-1)*100),"n/a",(R219/S219-1)*100)</f>
        <v>4.3859649122807154</v>
      </c>
      <c r="AR219" s="1033">
        <f>IF(ISERROR((S219/T219-1)*100),"n/a",(S219/T219-1)*100)</f>
        <v>7.5471698113207308</v>
      </c>
      <c r="AS219" s="1033">
        <f>IF(ISERROR((T219/U219-1)*100),"n/a",(T219/U219-1)*100)</f>
        <v>6.0000000000000053</v>
      </c>
      <c r="AT219" s="1033">
        <f>IF(ISERROR((U219/V219-1)*100),"n/a",(U219/V219-1)*100)</f>
        <v>8.6956521739130377</v>
      </c>
      <c r="AU219" s="1033">
        <f>IF(ISERROR((V219/W219-1)*100),"n/a",(V219/W219-1)*100)</f>
        <v>21.052631578947366</v>
      </c>
      <c r="AV219" s="1033">
        <f>IF(ISERROR((W219/X219-1)*100),"n/a",(W219/X219-1)*100)</f>
        <v>-12.643678160919535</v>
      </c>
      <c r="AW219" s="1033">
        <f>IF(ISERROR((X219/Y219-1)*100),"n/a",(X219/Y219-1)*100)</f>
        <v>-27.500000000000004</v>
      </c>
      <c r="AX219" s="1033">
        <f>IF(ISERROR((Y219/Z219-1)*100),"n/a",(Y219/Z219-1)*100)</f>
        <v>0</v>
      </c>
      <c r="AY219" s="1033">
        <f>IF(ISERROR((Z219/AA219-1)*100),"n/a",(Z219/AA219-1)*100)</f>
        <v>-16.376306620209068</v>
      </c>
      <c r="AZ219" s="1033">
        <f>IF(ISERROR((AA219/AB219-1)*100),"n/a",(AA219/AB219-1)*100)</f>
        <v>-32.943925233644869</v>
      </c>
      <c r="BA219" s="1033">
        <f>AVERAGE(AD219:AZ219)</f>
        <v>1.1999650823234382</v>
      </c>
      <c r="BB219" s="1033">
        <f>STDEV(AD219:AZ219)</f>
        <v>12.299976880760584</v>
      </c>
    </row>
    <row r="220" spans="1:54" ht="11.25" customHeight="1" x14ac:dyDescent="0.2">
      <c r="A220" s="997" t="s">
        <v>5250</v>
      </c>
      <c r="B220" s="468" t="s">
        <v>2139</v>
      </c>
      <c r="C220" s="581">
        <v>1.6</v>
      </c>
      <c r="D220" s="581">
        <v>1.32</v>
      </c>
      <c r="E220" s="581">
        <v>1.1000000000000001</v>
      </c>
      <c r="F220" s="581">
        <v>1.0550000000000002</v>
      </c>
      <c r="G220" s="460">
        <v>0.8600000000000001</v>
      </c>
      <c r="H220" s="993">
        <v>0.8</v>
      </c>
      <c r="I220" s="496">
        <v>0.8</v>
      </c>
      <c r="J220" s="474">
        <v>0.8</v>
      </c>
      <c r="K220" s="474">
        <v>0.72</v>
      </c>
      <c r="L220" s="474">
        <v>0.6</v>
      </c>
      <c r="M220" s="481"/>
      <c r="N220" s="474">
        <v>0.4</v>
      </c>
      <c r="O220" s="470">
        <v>0.16000000000000003</v>
      </c>
      <c r="P220" s="481"/>
      <c r="Q220" s="1036">
        <v>0.04</v>
      </c>
      <c r="R220" s="1036">
        <v>0.05</v>
      </c>
      <c r="S220" s="497">
        <v>0.4</v>
      </c>
      <c r="T220" s="476">
        <v>0.4</v>
      </c>
      <c r="U220" s="497">
        <v>0.2</v>
      </c>
      <c r="V220" s="497">
        <v>0.2</v>
      </c>
      <c r="W220" s="497">
        <v>0.2</v>
      </c>
      <c r="X220" s="476">
        <v>0.2</v>
      </c>
      <c r="Y220" s="476">
        <v>0.13500000000000001</v>
      </c>
      <c r="Z220" s="497">
        <v>0.06</v>
      </c>
      <c r="AA220" s="477">
        <v>0.06</v>
      </c>
      <c r="AB220" s="476">
        <v>0.06</v>
      </c>
      <c r="AC220" s="584">
        <f>SUM(C220:AB220)</f>
        <v>12.219999999999999</v>
      </c>
      <c r="AD220" s="1033">
        <f>IF(ISERROR((C220/D220-1)*100),"n/a",(C220/D220-1)*100)</f>
        <v>21.212121212121215</v>
      </c>
      <c r="AE220" s="1033">
        <f>IF(ISERROR((D220/E220-1)*100),"n/a",(D220/E220-1)*100)</f>
        <v>19.999999999999996</v>
      </c>
      <c r="AF220" s="1033">
        <f>IF(ISERROR((E220/F220-1)*100),"n/a",(E220/F220-1)*100)</f>
        <v>4.2654028436018843</v>
      </c>
      <c r="AG220" s="1033">
        <f>IF(ISERROR((F220/G220-1)*100),"n/a",(F220/G220-1)*100)</f>
        <v>22.674418604651159</v>
      </c>
      <c r="AH220" s="1033">
        <f>IF(ISERROR((G220/H220-1)*100),"n/a",(G220/H220-1)*100)</f>
        <v>7.4999999999999956</v>
      </c>
      <c r="AI220" s="1033">
        <f>IF(ISERROR((H220/I220-1)*100),"n/a",(H220/I220-1)*100)</f>
        <v>0</v>
      </c>
      <c r="AJ220" s="1033">
        <f>IF(ISERROR((I220/J220-1)*100),"n/a",(I220/J220-1)*100)</f>
        <v>0</v>
      </c>
      <c r="AK220" s="1033">
        <f>IF(ISERROR((J220/K220-1)*100),"n/a",(J220/K220-1)*100)</f>
        <v>11.111111111111116</v>
      </c>
      <c r="AL220" s="1033">
        <f>IF(ISERROR((K220/L220-1)*100),"n/a",(K220/L220-1)*100)</f>
        <v>19.999999999999996</v>
      </c>
      <c r="AM220" s="1033">
        <f>IF(ISERROR((L220/N220-1)*100),"n/a",(L220/N220-1)*100)</f>
        <v>49.999999999999979</v>
      </c>
      <c r="AN220" s="1033">
        <f>IF(ISERROR((N220/O220-1)*100),"n/a",(N220/O220-1)*100)</f>
        <v>149.99999999999994</v>
      </c>
      <c r="AO220" s="1033">
        <f>IF(ISERROR((O220/Q220-1)*100),"n/a",(O220/Q220-1)*100)</f>
        <v>300.00000000000011</v>
      </c>
      <c r="AP220" s="1033">
        <f>IF(ISERROR((Q220/R220-1)*100),"n/a",(Q220/R220-1)*100)</f>
        <v>-20.000000000000007</v>
      </c>
      <c r="AQ220" s="1033">
        <f>IF(ISERROR((R220/S220-1)*100),"n/a",(R220/S220-1)*100)</f>
        <v>-87.5</v>
      </c>
      <c r="AR220" s="1033">
        <f>IF(ISERROR((S220/T220-1)*100),"n/a",(S220/T220-1)*100)</f>
        <v>0</v>
      </c>
      <c r="AS220" s="1033">
        <f>IF(ISERROR((T220/U220-1)*100),"n/a",(T220/U220-1)*100)</f>
        <v>100</v>
      </c>
      <c r="AT220" s="1033">
        <f>IF(ISERROR((U220/V220-1)*100),"n/a",(U220/V220-1)*100)</f>
        <v>0</v>
      </c>
      <c r="AU220" s="1033">
        <f>IF(ISERROR((V220/W220-1)*100),"n/a",(V220/W220-1)*100)</f>
        <v>0</v>
      </c>
      <c r="AV220" s="1033">
        <f>IF(ISERROR((W220/X220-1)*100),"n/a",(W220/X220-1)*100)</f>
        <v>0</v>
      </c>
      <c r="AW220" s="1033">
        <f>IF(ISERROR((X220/Y220-1)*100),"n/a",(X220/Y220-1)*100)</f>
        <v>48.148148148148138</v>
      </c>
      <c r="AX220" s="1033">
        <f>IF(ISERROR((Y220/Z220-1)*100),"n/a",(Y220/Z220-1)*100)</f>
        <v>125.00000000000004</v>
      </c>
      <c r="AY220" s="1033">
        <f>IF(ISERROR((Z220/AA220-1)*100),"n/a",(Z220/AA220-1)*100)</f>
        <v>0</v>
      </c>
      <c r="AZ220" s="1033">
        <f>IF(ISERROR((AA220/AB220-1)*100),"n/a",(AA220/AB220-1)*100)</f>
        <v>0</v>
      </c>
      <c r="BA220" s="1033">
        <f>AVERAGE(AD220:AZ220)</f>
        <v>33.583095735636242</v>
      </c>
      <c r="BB220" s="1033">
        <f>STDEV(AD220:AZ220)</f>
        <v>75.984902395646245</v>
      </c>
    </row>
    <row r="221" spans="1:54" ht="11.25" customHeight="1" x14ac:dyDescent="0.2">
      <c r="A221" s="461" t="s">
        <v>566</v>
      </c>
      <c r="B221" s="817" t="s">
        <v>567</v>
      </c>
      <c r="C221" s="581">
        <v>1.34</v>
      </c>
      <c r="D221" s="581">
        <v>1.1599999999999999</v>
      </c>
      <c r="E221" s="581">
        <v>1.04</v>
      </c>
      <c r="F221" s="581">
        <v>1</v>
      </c>
      <c r="G221" s="460">
        <v>0.9</v>
      </c>
      <c r="H221" s="460">
        <v>0.84</v>
      </c>
      <c r="I221" s="581">
        <v>0.8</v>
      </c>
      <c r="J221" s="581">
        <v>0.72</v>
      </c>
      <c r="K221" s="581">
        <v>0.64</v>
      </c>
      <c r="L221" s="581">
        <v>0.6</v>
      </c>
      <c r="M221" s="884"/>
      <c r="N221" s="581">
        <v>0.56000000000000005</v>
      </c>
      <c r="O221" s="459">
        <v>0.5</v>
      </c>
      <c r="P221" s="884"/>
      <c r="Q221" s="472">
        <v>0.4</v>
      </c>
      <c r="R221" s="472">
        <v>0.38</v>
      </c>
      <c r="S221" s="587">
        <v>0.32</v>
      </c>
      <c r="T221" s="587">
        <v>0.28000000000000003</v>
      </c>
      <c r="U221" s="587">
        <v>0.22</v>
      </c>
      <c r="V221" s="587">
        <v>0.15</v>
      </c>
      <c r="W221" s="587">
        <v>0.11</v>
      </c>
      <c r="X221" s="587">
        <v>0.08</v>
      </c>
      <c r="Y221" s="587">
        <v>0.06</v>
      </c>
      <c r="Z221" s="587">
        <v>0.05</v>
      </c>
      <c r="AA221" s="587">
        <v>3.5000000000000003E-2</v>
      </c>
      <c r="AB221" s="587">
        <v>1.2500000000000001E-2</v>
      </c>
      <c r="AC221" s="584">
        <f>SUM(C221:AB221)</f>
        <v>12.197500000000002</v>
      </c>
      <c r="AD221" s="1033">
        <f>IF(ISERROR((C221/D221-1)*100),"n/a",(C221/D221-1)*100)</f>
        <v>15.517241379310365</v>
      </c>
      <c r="AE221" s="1033">
        <f>IF(ISERROR((D221/E221-1)*100),"n/a",(D221/E221-1)*100)</f>
        <v>11.538461538461519</v>
      </c>
      <c r="AF221" s="1033">
        <f>IF(ISERROR((E221/F221-1)*100),"n/a",(E221/F221-1)*100)</f>
        <v>4.0000000000000036</v>
      </c>
      <c r="AG221" s="1033">
        <f>IF(ISERROR((F221/G221-1)*100),"n/a",(F221/G221-1)*100)</f>
        <v>11.111111111111116</v>
      </c>
      <c r="AH221" s="1033">
        <f>IF(ISERROR((G221/H221-1)*100),"n/a",(G221/H221-1)*100)</f>
        <v>7.1428571428571397</v>
      </c>
      <c r="AI221" s="1033">
        <f>IF(ISERROR((H221/I221-1)*100),"n/a",(H221/I221-1)*100)</f>
        <v>4.9999999999999822</v>
      </c>
      <c r="AJ221" s="1033">
        <f>IF(ISERROR((I221/J221-1)*100),"n/a",(I221/J221-1)*100)</f>
        <v>11.111111111111116</v>
      </c>
      <c r="AK221" s="1033">
        <f>IF(ISERROR((J221/K221-1)*100),"n/a",(J221/K221-1)*100)</f>
        <v>12.5</v>
      </c>
      <c r="AL221" s="1033">
        <f>IF(ISERROR((K221/L221-1)*100),"n/a",(K221/L221-1)*100)</f>
        <v>6.6666666666666652</v>
      </c>
      <c r="AM221" s="1033">
        <f>IF(ISERROR((L221/N221-1)*100),"n/a",(L221/N221-1)*100)</f>
        <v>7.1428571428571397</v>
      </c>
      <c r="AN221" s="1033">
        <f>IF(ISERROR((N221/O221-1)*100),"n/a",(N221/O221-1)*100)</f>
        <v>12.000000000000011</v>
      </c>
      <c r="AO221" s="1033">
        <f>IF(ISERROR((O221/Q221-1)*100),"n/a",(O221/Q221-1)*100)</f>
        <v>25</v>
      </c>
      <c r="AP221" s="1033">
        <f>IF(ISERROR((Q221/R221-1)*100),"n/a",(Q221/R221-1)*100)</f>
        <v>5.2631578947368363</v>
      </c>
      <c r="AQ221" s="1033">
        <f>IF(ISERROR((R221/S221-1)*100),"n/a",(R221/S221-1)*100)</f>
        <v>18.75</v>
      </c>
      <c r="AR221" s="1033">
        <f>IF(ISERROR((S221/T221-1)*100),"n/a",(S221/T221-1)*100)</f>
        <v>14.285714285714279</v>
      </c>
      <c r="AS221" s="1033">
        <f>IF(ISERROR((T221/U221-1)*100),"n/a",(T221/U221-1)*100)</f>
        <v>27.272727272727295</v>
      </c>
      <c r="AT221" s="1033">
        <f>IF(ISERROR((U221/V221-1)*100),"n/a",(U221/V221-1)*100)</f>
        <v>46.666666666666679</v>
      </c>
      <c r="AU221" s="1033">
        <f>IF(ISERROR((V221/W221-1)*100),"n/a",(V221/W221-1)*100)</f>
        <v>36.363636363636353</v>
      </c>
      <c r="AV221" s="1033">
        <f>IF(ISERROR((W221/X221-1)*100),"n/a",(W221/X221-1)*100)</f>
        <v>37.5</v>
      </c>
      <c r="AW221" s="1033">
        <f>IF(ISERROR((X221/Y221-1)*100),"n/a",(X221/Y221-1)*100)</f>
        <v>33.33333333333335</v>
      </c>
      <c r="AX221" s="1033">
        <f>IF(ISERROR((Y221/Z221-1)*100),"n/a",(Y221/Z221-1)*100)</f>
        <v>19.999999999999996</v>
      </c>
      <c r="AY221" s="1033">
        <f>IF(ISERROR((Z221/AA221-1)*100),"n/a",(Z221/AA221-1)*100)</f>
        <v>42.857142857142861</v>
      </c>
      <c r="AZ221" s="1033">
        <f>IF(ISERROR((AA221/AB221-1)*100),"n/a",(AA221/AB221-1)*100)</f>
        <v>180.00000000000003</v>
      </c>
      <c r="BA221" s="1033">
        <f>AVERAGE(AD221:AZ221)</f>
        <v>25.696638468101423</v>
      </c>
      <c r="BB221" s="1033">
        <f>STDEV(AD221:AZ221)</f>
        <v>36.009852002771332</v>
      </c>
    </row>
    <row r="222" spans="1:54" ht="11.25" customHeight="1" x14ac:dyDescent="0.2">
      <c r="A222" s="444" t="s">
        <v>1130</v>
      </c>
      <c r="B222" s="802" t="s">
        <v>1131</v>
      </c>
      <c r="C222" s="581">
        <v>0.96</v>
      </c>
      <c r="D222" s="581">
        <v>0.8</v>
      </c>
      <c r="E222" s="581">
        <v>0.76</v>
      </c>
      <c r="F222" s="581">
        <v>0.64</v>
      </c>
      <c r="G222" s="460">
        <v>0.52</v>
      </c>
      <c r="H222" s="482">
        <v>0.42</v>
      </c>
      <c r="I222" s="451">
        <v>0.36</v>
      </c>
      <c r="J222" s="451">
        <v>0.3</v>
      </c>
      <c r="K222" s="451">
        <v>0.25</v>
      </c>
      <c r="L222" s="451">
        <v>0.15</v>
      </c>
      <c r="M222" s="946"/>
      <c r="N222" s="452">
        <v>0</v>
      </c>
      <c r="O222" s="453">
        <v>0</v>
      </c>
      <c r="P222" s="946"/>
      <c r="Q222" s="494">
        <v>0</v>
      </c>
      <c r="R222" s="494">
        <v>0</v>
      </c>
      <c r="S222" s="455">
        <v>0</v>
      </c>
      <c r="T222" s="455">
        <v>0</v>
      </c>
      <c r="U222" s="455">
        <v>0</v>
      </c>
      <c r="V222" s="455">
        <v>0</v>
      </c>
      <c r="W222" s="455">
        <v>0</v>
      </c>
      <c r="X222" s="455">
        <v>0</v>
      </c>
      <c r="Y222" s="455">
        <v>0</v>
      </c>
      <c r="Z222" s="455">
        <v>0</v>
      </c>
      <c r="AA222" s="455">
        <v>0</v>
      </c>
      <c r="AB222" s="455">
        <v>0</v>
      </c>
      <c r="AC222" s="584">
        <f>SUM(C222:AB222)</f>
        <v>5.160000000000001</v>
      </c>
      <c r="AD222" s="1033">
        <f>IF(ISERROR((C222/D222-1)*100),"n/a",(C222/D222-1)*100)</f>
        <v>19.999999999999996</v>
      </c>
      <c r="AE222" s="1033">
        <f>IF(ISERROR((D222/E222-1)*100),"n/a",(D222/E222-1)*100)</f>
        <v>5.2631578947368363</v>
      </c>
      <c r="AF222" s="1033">
        <f>IF(ISERROR((E222/F222-1)*100),"n/a",(E222/F222-1)*100)</f>
        <v>18.75</v>
      </c>
      <c r="AG222" s="1033">
        <f>IF(ISERROR((F222/G222-1)*100),"n/a",(F222/G222-1)*100)</f>
        <v>23.076923076923084</v>
      </c>
      <c r="AH222" s="1033">
        <f>IF(ISERROR((G222/H222-1)*100),"n/a",(G222/H222-1)*100)</f>
        <v>23.809523809523814</v>
      </c>
      <c r="AI222" s="1033">
        <f>IF(ISERROR((H222/I222-1)*100),"n/a",(H222/I222-1)*100)</f>
        <v>16.666666666666675</v>
      </c>
      <c r="AJ222" s="1033">
        <f>IF(ISERROR((I222/J222-1)*100),"n/a",(I222/J222-1)*100)</f>
        <v>19.999999999999996</v>
      </c>
      <c r="AK222" s="1033">
        <f>IF(ISERROR((J222/K222-1)*100),"n/a",(J222/K222-1)*100)</f>
        <v>19.999999999999996</v>
      </c>
      <c r="AL222" s="1033">
        <f>IF(ISERROR((K222/L222-1)*100),"n/a",(K222/L222-1)*100)</f>
        <v>66.666666666666671</v>
      </c>
      <c r="AM222" s="1033" t="str">
        <f>IF(ISERROR((L222/N222-1)*100),"n/a",(L222/N222-1)*100)</f>
        <v>n/a</v>
      </c>
      <c r="AN222" s="1033" t="str">
        <f>IF(ISERROR((N222/O222-1)*100),"n/a",(N222/O222-1)*100)</f>
        <v>n/a</v>
      </c>
      <c r="AO222" s="1033" t="str">
        <f>IF(ISERROR((O222/Q222-1)*100),"n/a",(O222/Q222-1)*100)</f>
        <v>n/a</v>
      </c>
      <c r="AP222" s="1033" t="str">
        <f>IF(ISERROR((Q222/R222-1)*100),"n/a",(Q222/R222-1)*100)</f>
        <v>n/a</v>
      </c>
      <c r="AQ222" s="1033" t="str">
        <f>IF(ISERROR((R222/S222-1)*100),"n/a",(R222/S222-1)*100)</f>
        <v>n/a</v>
      </c>
      <c r="AR222" s="1033" t="str">
        <f>IF(ISERROR((S222/T222-1)*100),"n/a",(S222/T222-1)*100)</f>
        <v>n/a</v>
      </c>
      <c r="AS222" s="1033" t="str">
        <f>IF(ISERROR((T222/U222-1)*100),"n/a",(T222/U222-1)*100)</f>
        <v>n/a</v>
      </c>
      <c r="AT222" s="1033" t="str">
        <f>IF(ISERROR((U222/V222-1)*100),"n/a",(U222/V222-1)*100)</f>
        <v>n/a</v>
      </c>
      <c r="AU222" s="1033" t="str">
        <f>IF(ISERROR((V222/W222-1)*100),"n/a",(V222/W222-1)*100)</f>
        <v>n/a</v>
      </c>
      <c r="AV222" s="1033" t="str">
        <f>IF(ISERROR((W222/X222-1)*100),"n/a",(W222/X222-1)*100)</f>
        <v>n/a</v>
      </c>
      <c r="AW222" s="1033" t="str">
        <f>IF(ISERROR((X222/Y222-1)*100),"n/a",(X222/Y222-1)*100)</f>
        <v>n/a</v>
      </c>
      <c r="AX222" s="1033" t="str">
        <f>IF(ISERROR((Y222/Z222-1)*100),"n/a",(Y222/Z222-1)*100)</f>
        <v>n/a</v>
      </c>
      <c r="AY222" s="1033" t="str">
        <f>IF(ISERROR((Z222/AA222-1)*100),"n/a",(Z222/AA222-1)*100)</f>
        <v>n/a</v>
      </c>
      <c r="AZ222" s="1033" t="str">
        <f>IF(ISERROR((AA222/AB222-1)*100),"n/a",(AA222/AB222-1)*100)</f>
        <v>n/a</v>
      </c>
      <c r="BA222" s="1033">
        <f>AVERAGE(AD222:AZ222)</f>
        <v>23.803659790501897</v>
      </c>
      <c r="BB222" s="1033">
        <f>STDEV(AD222:AZ222)</f>
        <v>16.960967621218021</v>
      </c>
    </row>
    <row r="223" spans="1:54" ht="11.25" customHeight="1" x14ac:dyDescent="0.2">
      <c r="A223" s="461" t="s">
        <v>1132</v>
      </c>
      <c r="B223" s="817" t="s">
        <v>1133</v>
      </c>
      <c r="C223" s="581">
        <v>6</v>
      </c>
      <c r="D223" s="581">
        <v>4.5</v>
      </c>
      <c r="E223" s="581">
        <v>3.6</v>
      </c>
      <c r="F223" s="581">
        <v>3.56</v>
      </c>
      <c r="G223" s="460">
        <v>3.36</v>
      </c>
      <c r="H223" s="480">
        <v>3.12</v>
      </c>
      <c r="I223" s="581">
        <v>2.93</v>
      </c>
      <c r="J223" s="581">
        <v>2.2400000000000002</v>
      </c>
      <c r="K223" s="581">
        <v>1.81</v>
      </c>
      <c r="L223" s="581">
        <v>1.45</v>
      </c>
      <c r="M223" s="884"/>
      <c r="N223" s="581">
        <v>0.79</v>
      </c>
      <c r="O223" s="459">
        <v>0.56000000000000005</v>
      </c>
      <c r="P223" s="884"/>
      <c r="Q223" s="472">
        <v>0.4</v>
      </c>
      <c r="R223" s="582">
        <v>0.38</v>
      </c>
      <c r="S223" s="587">
        <v>1</v>
      </c>
      <c r="T223" s="587">
        <v>0.9325</v>
      </c>
      <c r="U223" s="583">
        <v>0.91</v>
      </c>
      <c r="V223" s="587">
        <v>0.91</v>
      </c>
      <c r="W223" s="587">
        <v>0.33879999999999999</v>
      </c>
      <c r="X223" s="583">
        <v>0</v>
      </c>
      <c r="Y223" s="583">
        <v>0</v>
      </c>
      <c r="Z223" s="583">
        <v>0</v>
      </c>
      <c r="AA223" s="583">
        <v>0</v>
      </c>
      <c r="AB223" s="583">
        <v>0</v>
      </c>
      <c r="AC223" s="584">
        <f>SUM(C223:AB223)</f>
        <v>38.791299999999993</v>
      </c>
      <c r="AD223" s="1033">
        <f>IF(ISERROR((C223/D223-1)*100),"n/a",(C223/D223-1)*100)</f>
        <v>33.333333333333329</v>
      </c>
      <c r="AE223" s="1033">
        <f>IF(ISERROR((D223/E223-1)*100),"n/a",(D223/E223-1)*100)</f>
        <v>25</v>
      </c>
      <c r="AF223" s="1033">
        <f>IF(ISERROR((E223/F223-1)*100),"n/a",(E223/F223-1)*100)</f>
        <v>1.1235955056179803</v>
      </c>
      <c r="AG223" s="1033">
        <f>IF(ISERROR((F223/G223-1)*100),"n/a",(F223/G223-1)*100)</f>
        <v>5.9523809523809534</v>
      </c>
      <c r="AH223" s="1033">
        <f>IF(ISERROR((G223/H223-1)*100),"n/a",(G223/H223-1)*100)</f>
        <v>7.6923076923076872</v>
      </c>
      <c r="AI223" s="1033">
        <f>IF(ISERROR((H223/I223-1)*100),"n/a",(H223/I223-1)*100)</f>
        <v>6.4846416382252636</v>
      </c>
      <c r="AJ223" s="1033">
        <f>IF(ISERROR((I223/J223-1)*100),"n/a",(I223/J223-1)*100)</f>
        <v>30.80357142857142</v>
      </c>
      <c r="AK223" s="1033">
        <f>IF(ISERROR((J223/K223-1)*100),"n/a",(J223/K223-1)*100)</f>
        <v>23.756906077348084</v>
      </c>
      <c r="AL223" s="1033">
        <f>IF(ISERROR((K223/L223-1)*100),"n/a",(K223/L223-1)*100)</f>
        <v>24.827586206896555</v>
      </c>
      <c r="AM223" s="1033">
        <f>IF(ISERROR((L223/N223-1)*100),"n/a",(L223/N223-1)*100)</f>
        <v>83.544303797468331</v>
      </c>
      <c r="AN223" s="1033">
        <f>IF(ISERROR((N223/O223-1)*100),"n/a",(N223/O223-1)*100)</f>
        <v>41.071428571428555</v>
      </c>
      <c r="AO223" s="1033">
        <f>IF(ISERROR((O223/Q223-1)*100),"n/a",(O223/Q223-1)*100)</f>
        <v>40.000000000000014</v>
      </c>
      <c r="AP223" s="1033">
        <f>IF(ISERROR((Q223/R223-1)*100),"n/a",(Q223/R223-1)*100)</f>
        <v>5.2631578947368363</v>
      </c>
      <c r="AQ223" s="1033">
        <f>IF(ISERROR((R223/S223-1)*100),"n/a",(R223/S223-1)*100)</f>
        <v>-62</v>
      </c>
      <c r="AR223" s="1033">
        <f>IF(ISERROR((S223/T223-1)*100),"n/a",(S223/T223-1)*100)</f>
        <v>7.2386058981233292</v>
      </c>
      <c r="AS223" s="1033">
        <f>IF(ISERROR((T223/U223-1)*100),"n/a",(T223/U223-1)*100)</f>
        <v>2.4725274725274637</v>
      </c>
      <c r="AT223" s="1033">
        <f>IF(ISERROR((U223/V223-1)*100),"n/a",(U223/V223-1)*100)</f>
        <v>0</v>
      </c>
      <c r="AU223" s="1033">
        <f>IF(ISERROR((V223/W223-1)*100),"n/a",(V223/W223-1)*100)</f>
        <v>168.59504132231407</v>
      </c>
      <c r="AV223" s="1033" t="str">
        <f>IF(ISERROR((W223/X223-1)*100),"n/a",(W223/X223-1)*100)</f>
        <v>n/a</v>
      </c>
      <c r="AW223" s="1033" t="str">
        <f>IF(ISERROR((X223/Y223-1)*100),"n/a",(X223/Y223-1)*100)</f>
        <v>n/a</v>
      </c>
      <c r="AX223" s="1033" t="str">
        <f>IF(ISERROR((Y223/Z223-1)*100),"n/a",(Y223/Z223-1)*100)</f>
        <v>n/a</v>
      </c>
      <c r="AY223" s="1033" t="str">
        <f>IF(ISERROR((Z223/AA223-1)*100),"n/a",(Z223/AA223-1)*100)</f>
        <v>n/a</v>
      </c>
      <c r="AZ223" s="1033" t="str">
        <f>IF(ISERROR((AA223/AB223-1)*100),"n/a",(AA223/AB223-1)*100)</f>
        <v>n/a</v>
      </c>
      <c r="BA223" s="1033">
        <f>AVERAGE(AD223:AZ223)</f>
        <v>24.731077099515549</v>
      </c>
      <c r="BB223" s="1033">
        <f>STDEV(AD223:AZ223)</f>
        <v>45.771444749382212</v>
      </c>
    </row>
    <row r="224" spans="1:54" ht="11.25" customHeight="1" x14ac:dyDescent="0.2">
      <c r="A224" s="461" t="s">
        <v>1145</v>
      </c>
      <c r="B224" s="817" t="s">
        <v>1146</v>
      </c>
      <c r="C224" s="581">
        <v>2.06</v>
      </c>
      <c r="D224" s="581">
        <v>1.94</v>
      </c>
      <c r="E224" s="581">
        <v>1.78</v>
      </c>
      <c r="F224" s="581">
        <v>1.68</v>
      </c>
      <c r="G224" s="460">
        <v>1.6</v>
      </c>
      <c r="H224" s="586">
        <v>1.44</v>
      </c>
      <c r="I224" s="581">
        <v>1.2</v>
      </c>
      <c r="J224" s="581">
        <v>1</v>
      </c>
      <c r="K224" s="581">
        <v>0.84</v>
      </c>
      <c r="L224" s="581">
        <v>0.48</v>
      </c>
      <c r="M224" s="884"/>
      <c r="N224" s="581">
        <v>0.3</v>
      </c>
      <c r="O224" s="585">
        <v>0.24</v>
      </c>
      <c r="P224" s="884"/>
      <c r="Q224" s="472">
        <v>0.12</v>
      </c>
      <c r="R224" s="582">
        <v>0</v>
      </c>
      <c r="S224" s="583">
        <v>0</v>
      </c>
      <c r="T224" s="583">
        <v>0</v>
      </c>
      <c r="U224" s="583">
        <v>0</v>
      </c>
      <c r="V224" s="583">
        <v>0</v>
      </c>
      <c r="W224" s="583">
        <v>0</v>
      </c>
      <c r="X224" s="583">
        <v>0</v>
      </c>
      <c r="Y224" s="583">
        <v>0</v>
      </c>
      <c r="Z224" s="583">
        <v>0</v>
      </c>
      <c r="AA224" s="583">
        <v>0</v>
      </c>
      <c r="AB224" s="583">
        <v>0</v>
      </c>
      <c r="AC224" s="584">
        <f>SUM(C224:AB224)</f>
        <v>14.68</v>
      </c>
      <c r="AD224" s="1033">
        <f>IF(ISERROR((C224/D224-1)*100),"n/a",(C224/D224-1)*100)</f>
        <v>6.1855670103092786</v>
      </c>
      <c r="AE224" s="1033">
        <f>IF(ISERROR((D224/E224-1)*100),"n/a",(D224/E224-1)*100)</f>
        <v>8.9887640449438209</v>
      </c>
      <c r="AF224" s="1033">
        <f>IF(ISERROR((E224/F224-1)*100),"n/a",(E224/F224-1)*100)</f>
        <v>5.9523809523809534</v>
      </c>
      <c r="AG224" s="1033">
        <f>IF(ISERROR((F224/G224-1)*100),"n/a",(F224/G224-1)*100)</f>
        <v>4.9999999999999822</v>
      </c>
      <c r="AH224" s="1033">
        <f>IF(ISERROR((G224/H224-1)*100),"n/a",(G224/H224-1)*100)</f>
        <v>11.111111111111116</v>
      </c>
      <c r="AI224" s="1033">
        <f>IF(ISERROR((H224/I224-1)*100),"n/a",(H224/I224-1)*100)</f>
        <v>19.999999999999996</v>
      </c>
      <c r="AJ224" s="1033">
        <f>IF(ISERROR((I224/J224-1)*100),"n/a",(I224/J224-1)*100)</f>
        <v>19.999999999999996</v>
      </c>
      <c r="AK224" s="1033">
        <f>IF(ISERROR((J224/K224-1)*100),"n/a",(J224/K224-1)*100)</f>
        <v>19.047619047619047</v>
      </c>
      <c r="AL224" s="1033">
        <f>IF(ISERROR((K224/L224-1)*100),"n/a",(K224/L224-1)*100)</f>
        <v>75</v>
      </c>
      <c r="AM224" s="1033">
        <f>IF(ISERROR((L224/N224-1)*100),"n/a",(L224/N224-1)*100)</f>
        <v>60.000000000000007</v>
      </c>
      <c r="AN224" s="1033">
        <f>IF(ISERROR((N224/O224-1)*100),"n/a",(N224/O224-1)*100)</f>
        <v>25</v>
      </c>
      <c r="AO224" s="1033">
        <f>IF(ISERROR((O224/Q224-1)*100),"n/a",(O224/Q224-1)*100)</f>
        <v>100</v>
      </c>
      <c r="AP224" s="1033" t="str">
        <f>IF(ISERROR((Q224/R224-1)*100),"n/a",(Q224/R224-1)*100)</f>
        <v>n/a</v>
      </c>
      <c r="AQ224" s="1033" t="str">
        <f>IF(ISERROR((R224/S224-1)*100),"n/a",(R224/S224-1)*100)</f>
        <v>n/a</v>
      </c>
      <c r="AR224" s="1033" t="str">
        <f>IF(ISERROR((S224/T224-1)*100),"n/a",(S224/T224-1)*100)</f>
        <v>n/a</v>
      </c>
      <c r="AS224" s="1033" t="str">
        <f>IF(ISERROR((T224/U224-1)*100),"n/a",(T224/U224-1)*100)</f>
        <v>n/a</v>
      </c>
      <c r="AT224" s="1033" t="str">
        <f>IF(ISERROR((U224/V224-1)*100),"n/a",(U224/V224-1)*100)</f>
        <v>n/a</v>
      </c>
      <c r="AU224" s="1033" t="str">
        <f>IF(ISERROR((V224/W224-1)*100),"n/a",(V224/W224-1)*100)</f>
        <v>n/a</v>
      </c>
      <c r="AV224" s="1033" t="str">
        <f>IF(ISERROR((W224/X224-1)*100),"n/a",(W224/X224-1)*100)</f>
        <v>n/a</v>
      </c>
      <c r="AW224" s="1033" t="str">
        <f>IF(ISERROR((X224/Y224-1)*100),"n/a",(X224/Y224-1)*100)</f>
        <v>n/a</v>
      </c>
      <c r="AX224" s="1033" t="str">
        <f>IF(ISERROR((Y224/Z224-1)*100),"n/a",(Y224/Z224-1)*100)</f>
        <v>n/a</v>
      </c>
      <c r="AY224" s="1033" t="str">
        <f>IF(ISERROR((Z224/AA224-1)*100),"n/a",(Z224/AA224-1)*100)</f>
        <v>n/a</v>
      </c>
      <c r="AZ224" s="1033" t="str">
        <f>IF(ISERROR((AA224/AB224-1)*100),"n/a",(AA224/AB224-1)*100)</f>
        <v>n/a</v>
      </c>
      <c r="BA224" s="1033">
        <f>AVERAGE(AD224:AZ224)</f>
        <v>29.690453513863684</v>
      </c>
      <c r="BB224" s="1033">
        <f>STDEV(AD224:AZ224)</f>
        <v>31.243155149272795</v>
      </c>
    </row>
    <row r="225" spans="1:54" ht="11.25" customHeight="1" x14ac:dyDescent="0.2">
      <c r="A225" s="540" t="s">
        <v>5244</v>
      </c>
      <c r="B225" s="817" t="s">
        <v>5235</v>
      </c>
      <c r="C225" s="581">
        <v>2.8</v>
      </c>
      <c r="D225" s="581">
        <v>1.75</v>
      </c>
      <c r="E225" s="581">
        <v>1.5</v>
      </c>
      <c r="F225" s="581">
        <v>0.6875</v>
      </c>
      <c r="G225" s="460">
        <v>0.375</v>
      </c>
      <c r="H225" s="483">
        <v>0</v>
      </c>
      <c r="I225" s="498">
        <v>0</v>
      </c>
      <c r="J225" s="498">
        <v>0</v>
      </c>
      <c r="K225" s="498">
        <v>0</v>
      </c>
      <c r="L225" s="498">
        <v>0</v>
      </c>
      <c r="M225" s="483"/>
      <c r="N225" s="498">
        <v>0</v>
      </c>
      <c r="O225" s="501">
        <v>0</v>
      </c>
      <c r="P225" s="483"/>
      <c r="Q225" s="980">
        <v>0</v>
      </c>
      <c r="R225" s="980">
        <v>0</v>
      </c>
      <c r="S225" s="499">
        <v>0</v>
      </c>
      <c r="T225" s="499">
        <v>0</v>
      </c>
      <c r="U225" s="499">
        <v>0</v>
      </c>
      <c r="V225" s="499">
        <v>0</v>
      </c>
      <c r="W225" s="499">
        <v>0</v>
      </c>
      <c r="X225" s="499">
        <v>0</v>
      </c>
      <c r="Y225" s="499">
        <v>0</v>
      </c>
      <c r="Z225" s="499">
        <v>0</v>
      </c>
      <c r="AA225" s="499">
        <v>0</v>
      </c>
      <c r="AB225" s="499">
        <v>0</v>
      </c>
      <c r="AC225" s="584">
        <f>SUM(C225:AB225)</f>
        <v>7.1124999999999998</v>
      </c>
      <c r="AD225" s="1033">
        <f>IF(ISERROR((C225/D225-1)*100),"n/a",(C225/D225-1)*100)</f>
        <v>59.999999999999986</v>
      </c>
      <c r="AE225" s="1033">
        <f>IF(ISERROR((D225/E225-1)*100),"n/a",(D225/E225-1)*100)</f>
        <v>16.666666666666675</v>
      </c>
      <c r="AF225" s="1033">
        <f>IF(ISERROR((E225/F225-1)*100),"n/a",(E225/F225-1)*100)</f>
        <v>118.18181818181816</v>
      </c>
      <c r="AG225" s="1033">
        <f>IF(ISERROR((F225/G225-1)*100),"n/a",(F225/G225-1)*100)</f>
        <v>83.333333333333329</v>
      </c>
      <c r="AH225" s="1033" t="str">
        <f>IF(ISERROR((G225/H225-1)*100),"n/a",(G225/H225-1)*100)</f>
        <v>n/a</v>
      </c>
      <c r="AI225" s="1033" t="str">
        <f>IF(ISERROR((H225/I225-1)*100),"n/a",(H225/I225-1)*100)</f>
        <v>n/a</v>
      </c>
      <c r="AJ225" s="1033" t="str">
        <f>IF(ISERROR((I225/J225-1)*100),"n/a",(I225/J225-1)*100)</f>
        <v>n/a</v>
      </c>
      <c r="AK225" s="1033" t="str">
        <f>IF(ISERROR((J225/K225-1)*100),"n/a",(J225/K225-1)*100)</f>
        <v>n/a</v>
      </c>
      <c r="AL225" s="1033" t="str">
        <f>IF(ISERROR((K225/L225-1)*100),"n/a",(K225/L225-1)*100)</f>
        <v>n/a</v>
      </c>
      <c r="AM225" s="1033" t="str">
        <f>IF(ISERROR((L225/N225-1)*100),"n/a",(L225/N225-1)*100)</f>
        <v>n/a</v>
      </c>
      <c r="AN225" s="1033" t="str">
        <f>IF(ISERROR((N225/O225-1)*100),"n/a",(N225/O225-1)*100)</f>
        <v>n/a</v>
      </c>
      <c r="AO225" s="1033" t="str">
        <f>IF(ISERROR((O225/Q225-1)*100),"n/a",(O225/Q225-1)*100)</f>
        <v>n/a</v>
      </c>
      <c r="AP225" s="1033" t="str">
        <f>IF(ISERROR((Q225/R225-1)*100),"n/a",(Q225/R225-1)*100)</f>
        <v>n/a</v>
      </c>
      <c r="AQ225" s="1033" t="str">
        <f>IF(ISERROR((R225/S225-1)*100),"n/a",(R225/S225-1)*100)</f>
        <v>n/a</v>
      </c>
      <c r="AR225" s="1033" t="str">
        <f>IF(ISERROR((S225/T225-1)*100),"n/a",(S225/T225-1)*100)</f>
        <v>n/a</v>
      </c>
      <c r="AS225" s="1033" t="str">
        <f>IF(ISERROR((T225/U225-1)*100),"n/a",(T225/U225-1)*100)</f>
        <v>n/a</v>
      </c>
      <c r="AT225" s="1033" t="str">
        <f>IF(ISERROR((U225/V225-1)*100),"n/a",(U225/V225-1)*100)</f>
        <v>n/a</v>
      </c>
      <c r="AU225" s="1033" t="str">
        <f>IF(ISERROR((V225/W225-1)*100),"n/a",(V225/W225-1)*100)</f>
        <v>n/a</v>
      </c>
      <c r="AV225" s="1033" t="str">
        <f>IF(ISERROR((W225/X225-1)*100),"n/a",(W225/X225-1)*100)</f>
        <v>n/a</v>
      </c>
      <c r="AW225" s="1033" t="str">
        <f>IF(ISERROR((X225/Y225-1)*100),"n/a",(X225/Y225-1)*100)</f>
        <v>n/a</v>
      </c>
      <c r="AX225" s="1033" t="str">
        <f>IF(ISERROR((Y225/Z225-1)*100),"n/a",(Y225/Z225-1)*100)</f>
        <v>n/a</v>
      </c>
      <c r="AY225" s="1033" t="str">
        <f>IF(ISERROR((Z225/AA225-1)*100),"n/a",(Z225/AA225-1)*100)</f>
        <v>n/a</v>
      </c>
      <c r="AZ225" s="1033" t="str">
        <f>IF(ISERROR((AA225/AB225-1)*100),"n/a",(AA225/AB225-1)*100)</f>
        <v>n/a</v>
      </c>
      <c r="BA225" s="1033">
        <f>AVERAGE(AD225:AZ225)</f>
        <v>69.545454545454533</v>
      </c>
      <c r="BB225" s="1033">
        <f>STDEV(AD225:AZ225)</f>
        <v>42.594535562076558</v>
      </c>
    </row>
    <row r="226" spans="1:54" ht="11.25" customHeight="1" x14ac:dyDescent="0.2">
      <c r="A226" s="461" t="s">
        <v>573</v>
      </c>
      <c r="B226" s="817" t="s">
        <v>574</v>
      </c>
      <c r="C226" s="581">
        <v>1.24</v>
      </c>
      <c r="D226" s="581">
        <v>1.1200000000000001</v>
      </c>
      <c r="E226" s="581">
        <v>1</v>
      </c>
      <c r="F226" s="581">
        <v>0.87</v>
      </c>
      <c r="G226" s="460">
        <v>0.77</v>
      </c>
      <c r="H226" s="460">
        <v>0.64</v>
      </c>
      <c r="I226" s="581">
        <v>0.6</v>
      </c>
      <c r="J226" s="581">
        <v>0.56000000000000005</v>
      </c>
      <c r="K226" s="463">
        <v>0.5</v>
      </c>
      <c r="L226" s="581">
        <v>0.4</v>
      </c>
      <c r="M226" s="884">
        <v>0</v>
      </c>
      <c r="N226" s="581">
        <v>0.37</v>
      </c>
      <c r="O226" s="459">
        <v>0.26250000000000001</v>
      </c>
      <c r="P226" s="884">
        <v>0</v>
      </c>
      <c r="Q226" s="472">
        <v>0.21</v>
      </c>
      <c r="R226" s="472">
        <v>0.18</v>
      </c>
      <c r="S226" s="587">
        <v>0.13</v>
      </c>
      <c r="T226" s="587">
        <v>0.11</v>
      </c>
      <c r="U226" s="587">
        <v>0.1</v>
      </c>
      <c r="V226" s="587">
        <v>7.7499999999999999E-2</v>
      </c>
      <c r="W226" s="587">
        <v>0.05</v>
      </c>
      <c r="X226" s="587">
        <v>2.6249999999999999E-2</v>
      </c>
      <c r="Y226" s="587">
        <v>6.2500000000000003E-3</v>
      </c>
      <c r="Z226" s="587">
        <v>5.6499999999999996E-3</v>
      </c>
      <c r="AA226" s="587">
        <v>5.0000000000000001E-3</v>
      </c>
      <c r="AB226" s="587">
        <v>6.4999999999999997E-4</v>
      </c>
      <c r="AC226" s="584">
        <f>SUM(C226:AB226)</f>
        <v>9.2337999999999987</v>
      </c>
      <c r="AD226" s="1033">
        <f>IF(ISERROR((C226/D226-1)*100),"n/a",(C226/D226-1)*100)</f>
        <v>10.714285714285698</v>
      </c>
      <c r="AE226" s="1033">
        <f>IF(ISERROR((D226/E226-1)*100),"n/a",(D226/E226-1)*100)</f>
        <v>12.000000000000011</v>
      </c>
      <c r="AF226" s="1033">
        <f>IF(ISERROR((E226/F226-1)*100),"n/a",(E226/F226-1)*100)</f>
        <v>14.942528735632177</v>
      </c>
      <c r="AG226" s="1033">
        <f>IF(ISERROR((F226/G226-1)*100),"n/a",(F226/G226-1)*100)</f>
        <v>12.987012987012992</v>
      </c>
      <c r="AH226" s="1033">
        <f>IF(ISERROR((G226/H226-1)*100),"n/a",(G226/H226-1)*100)</f>
        <v>20.3125</v>
      </c>
      <c r="AI226" s="1033">
        <f>IF(ISERROR((H226/I226-1)*100),"n/a",(H226/I226-1)*100)</f>
        <v>6.6666666666666652</v>
      </c>
      <c r="AJ226" s="1033">
        <f>IF(ISERROR((I226/J226-1)*100),"n/a",(I226/J226-1)*100)</f>
        <v>7.1428571428571397</v>
      </c>
      <c r="AK226" s="1033">
        <f>IF(ISERROR((J226/K226-1)*100),"n/a",(J226/K226-1)*100)</f>
        <v>12.000000000000011</v>
      </c>
      <c r="AL226" s="1033">
        <f>IF(ISERROR((K226/L226-1)*100),"n/a",(K226/L226-1)*100)</f>
        <v>25</v>
      </c>
      <c r="AM226" s="1033">
        <f>IF(ISERROR((L226/N226-1)*100),"n/a",(L226/N226-1)*100)</f>
        <v>8.1081081081081141</v>
      </c>
      <c r="AN226" s="1033">
        <f>IF(ISERROR((N226/O226-1)*100),"n/a",(N226/O226-1)*100)</f>
        <v>40.952380952380942</v>
      </c>
      <c r="AO226" s="1033">
        <f>IF(ISERROR((O226/Q226-1)*100),"n/a",(O226/Q226-1)*100)</f>
        <v>25</v>
      </c>
      <c r="AP226" s="1033">
        <f>IF(ISERROR((Q226/R226-1)*100),"n/a",(Q226/R226-1)*100)</f>
        <v>16.666666666666675</v>
      </c>
      <c r="AQ226" s="1033">
        <f>IF(ISERROR((R226/S226-1)*100),"n/a",(R226/S226-1)*100)</f>
        <v>38.46153846153846</v>
      </c>
      <c r="AR226" s="1033">
        <f>IF(ISERROR((S226/T226-1)*100),"n/a",(S226/T226-1)*100)</f>
        <v>18.181818181818187</v>
      </c>
      <c r="AS226" s="1033">
        <f>IF(ISERROR((T226/U226-1)*100),"n/a",(T226/U226-1)*100)</f>
        <v>9.9999999999999858</v>
      </c>
      <c r="AT226" s="1033">
        <f>IF(ISERROR((U226/V226-1)*100),"n/a",(U226/V226-1)*100)</f>
        <v>29.032258064516149</v>
      </c>
      <c r="AU226" s="1033">
        <f>IF(ISERROR((V226/W226-1)*100),"n/a",(V226/W226-1)*100)</f>
        <v>54.999999999999986</v>
      </c>
      <c r="AV226" s="1033">
        <f>IF(ISERROR((W226/X226-1)*100),"n/a",(W226/X226-1)*100)</f>
        <v>90.476190476190482</v>
      </c>
      <c r="AW226" s="1033">
        <f>IF(ISERROR((X226/Y226-1)*100),"n/a",(X226/Y226-1)*100)</f>
        <v>319.99999999999994</v>
      </c>
      <c r="AX226" s="1033">
        <f>IF(ISERROR((Y226/Z226-1)*100),"n/a",(Y226/Z226-1)*100)</f>
        <v>10.619469026548689</v>
      </c>
      <c r="AY226" s="1033">
        <f>IF(ISERROR((Z226/AA226-1)*100),"n/a",(Z226/AA226-1)*100)</f>
        <v>12.999999999999989</v>
      </c>
      <c r="AZ226" s="1033">
        <f>IF(ISERROR((AA226/AB226-1)*100),"n/a",(AA226/AB226-1)*100)</f>
        <v>669.23076923076928</v>
      </c>
      <c r="BA226" s="1033">
        <f>AVERAGE(AD226:AZ226)</f>
        <v>63.760654365869193</v>
      </c>
      <c r="BB226" s="1033">
        <f>STDEV(AD226:AZ226)</f>
        <v>147.02875567115541</v>
      </c>
    </row>
    <row r="227" spans="1:54" ht="11.25" customHeight="1" x14ac:dyDescent="0.2">
      <c r="A227" s="444" t="s">
        <v>1149</v>
      </c>
      <c r="B227" s="802" t="s">
        <v>1150</v>
      </c>
      <c r="C227" s="581">
        <v>0.79</v>
      </c>
      <c r="D227" s="581">
        <v>0.72</v>
      </c>
      <c r="E227" s="581">
        <v>0.66</v>
      </c>
      <c r="F227" s="581">
        <v>0.6</v>
      </c>
      <c r="G227" s="460">
        <v>0.56000000000000005</v>
      </c>
      <c r="H227" s="482">
        <v>0.52</v>
      </c>
      <c r="I227" s="451">
        <v>0.48</v>
      </c>
      <c r="J227" s="451">
        <v>0.44</v>
      </c>
      <c r="K227" s="451">
        <v>0.42</v>
      </c>
      <c r="L227" s="451">
        <v>0.28000000000000003</v>
      </c>
      <c r="M227" s="946"/>
      <c r="N227" s="452">
        <v>0.14000000000000001</v>
      </c>
      <c r="O227" s="453">
        <v>0.14000000000000001</v>
      </c>
      <c r="P227" s="946"/>
      <c r="Q227" s="494">
        <v>0.14000000000000001</v>
      </c>
      <c r="R227" s="487">
        <v>0.14000000000000001</v>
      </c>
      <c r="S227" s="456">
        <v>0.13750000000000001</v>
      </c>
      <c r="T227" s="456">
        <v>0.1275</v>
      </c>
      <c r="U227" s="456">
        <v>0.12</v>
      </c>
      <c r="V227" s="455">
        <v>0</v>
      </c>
      <c r="W227" s="455">
        <v>0</v>
      </c>
      <c r="X227" s="455">
        <v>0</v>
      </c>
      <c r="Y227" s="455">
        <v>0</v>
      </c>
      <c r="Z227" s="455">
        <v>0</v>
      </c>
      <c r="AA227" s="455">
        <v>0</v>
      </c>
      <c r="AB227" s="455">
        <v>0</v>
      </c>
      <c r="AC227" s="584">
        <f>SUM(C227:AB227)</f>
        <v>6.415</v>
      </c>
      <c r="AD227" s="1033">
        <f>IF(ISERROR((C227/D227-1)*100),"n/a",(C227/D227-1)*100)</f>
        <v>9.7222222222222321</v>
      </c>
      <c r="AE227" s="1033">
        <f>IF(ISERROR((D227/E227-1)*100),"n/a",(D227/E227-1)*100)</f>
        <v>9.0909090909090828</v>
      </c>
      <c r="AF227" s="1033">
        <f>IF(ISERROR((E227/F227-1)*100),"n/a",(E227/F227-1)*100)</f>
        <v>10.000000000000009</v>
      </c>
      <c r="AG227" s="1033">
        <f>IF(ISERROR((F227/G227-1)*100),"n/a",(F227/G227-1)*100)</f>
        <v>7.1428571428571397</v>
      </c>
      <c r="AH227" s="1033">
        <f>IF(ISERROR((G227/H227-1)*100),"n/a",(G227/H227-1)*100)</f>
        <v>7.6923076923077094</v>
      </c>
      <c r="AI227" s="1033">
        <f>IF(ISERROR((H227/I227-1)*100),"n/a",(H227/I227-1)*100)</f>
        <v>8.3333333333333481</v>
      </c>
      <c r="AJ227" s="1033">
        <f>IF(ISERROR((I227/J227-1)*100),"n/a",(I227/J227-1)*100)</f>
        <v>9.0909090909090828</v>
      </c>
      <c r="AK227" s="1033">
        <f>IF(ISERROR((J227/K227-1)*100),"n/a",(J227/K227-1)*100)</f>
        <v>4.7619047619047672</v>
      </c>
      <c r="AL227" s="1033">
        <f>IF(ISERROR((K227/L227-1)*100),"n/a",(K227/L227-1)*100)</f>
        <v>49.999999999999979</v>
      </c>
      <c r="AM227" s="1033">
        <f>IF(ISERROR((L227/N227-1)*100),"n/a",(L227/N227-1)*100)</f>
        <v>100</v>
      </c>
      <c r="AN227" s="1033">
        <f>IF(ISERROR((N227/O227-1)*100),"n/a",(N227/O227-1)*100)</f>
        <v>0</v>
      </c>
      <c r="AO227" s="1033">
        <f>IF(ISERROR((O227/Q227-1)*100),"n/a",(O227/Q227-1)*100)</f>
        <v>0</v>
      </c>
      <c r="AP227" s="1033">
        <f>IF(ISERROR((Q227/R227-1)*100),"n/a",(Q227/R227-1)*100)</f>
        <v>0</v>
      </c>
      <c r="AQ227" s="1033">
        <f>IF(ISERROR((R227/S227-1)*100),"n/a",(R227/S227-1)*100)</f>
        <v>1.8181818181818299</v>
      </c>
      <c r="AR227" s="1033">
        <f>IF(ISERROR((S227/T227-1)*100),"n/a",(S227/T227-1)*100)</f>
        <v>7.8431372549019773</v>
      </c>
      <c r="AS227" s="1033">
        <f>IF(ISERROR((T227/U227-1)*100),"n/a",(T227/U227-1)*100)</f>
        <v>6.25</v>
      </c>
      <c r="AT227" s="1033" t="str">
        <f>IF(ISERROR((U227/V227-1)*100),"n/a",(U227/V227-1)*100)</f>
        <v>n/a</v>
      </c>
      <c r="AU227" s="1033" t="str">
        <f>IF(ISERROR((V227/W227-1)*100),"n/a",(V227/W227-1)*100)</f>
        <v>n/a</v>
      </c>
      <c r="AV227" s="1033" t="str">
        <f>IF(ISERROR((W227/X227-1)*100),"n/a",(W227/X227-1)*100)</f>
        <v>n/a</v>
      </c>
      <c r="AW227" s="1033" t="str">
        <f>IF(ISERROR((X227/Y227-1)*100),"n/a",(X227/Y227-1)*100)</f>
        <v>n/a</v>
      </c>
      <c r="AX227" s="1033" t="str">
        <f>IF(ISERROR((Y227/Z227-1)*100),"n/a",(Y227/Z227-1)*100)</f>
        <v>n/a</v>
      </c>
      <c r="AY227" s="1033" t="str">
        <f>IF(ISERROR((Z227/AA227-1)*100),"n/a",(Z227/AA227-1)*100)</f>
        <v>n/a</v>
      </c>
      <c r="AZ227" s="1033" t="str">
        <f>IF(ISERROR((AA227/AB227-1)*100),"n/a",(AA227/AB227-1)*100)</f>
        <v>n/a</v>
      </c>
      <c r="BA227" s="1033">
        <f>AVERAGE(AD227:AZ227)</f>
        <v>14.48411015047045</v>
      </c>
      <c r="BB227" s="1033">
        <f>STDEV(AD227:AZ227)</f>
        <v>25.572609025865592</v>
      </c>
    </row>
    <row r="228" spans="1:54" ht="11.25" customHeight="1" x14ac:dyDescent="0.2">
      <c r="A228" s="997" t="s">
        <v>5266</v>
      </c>
      <c r="B228" s="468" t="s">
        <v>5259</v>
      </c>
      <c r="C228" s="581">
        <v>0.74</v>
      </c>
      <c r="D228" s="581">
        <v>0.58000000000000007</v>
      </c>
      <c r="E228" s="581">
        <v>0.42000000000000004</v>
      </c>
      <c r="F228" s="581">
        <v>0.31</v>
      </c>
      <c r="G228" s="460">
        <v>0.2</v>
      </c>
      <c r="H228" s="480">
        <v>0.15</v>
      </c>
      <c r="I228" s="498">
        <v>0.15</v>
      </c>
      <c r="J228" s="498">
        <v>0.15</v>
      </c>
      <c r="K228" s="498">
        <v>0.15</v>
      </c>
      <c r="L228" s="498">
        <v>0.15</v>
      </c>
      <c r="M228" s="483"/>
      <c r="N228" s="498">
        <v>0.15</v>
      </c>
      <c r="O228" s="459">
        <v>0.15</v>
      </c>
      <c r="P228" s="460"/>
      <c r="Q228" s="490">
        <v>0.1</v>
      </c>
      <c r="R228" s="980">
        <v>0</v>
      </c>
      <c r="S228" s="583">
        <v>0.22499999999999998</v>
      </c>
      <c r="T228" s="587">
        <v>0.52499999999999991</v>
      </c>
      <c r="U228" s="587">
        <v>0.16</v>
      </c>
      <c r="V228" s="499">
        <v>0.05</v>
      </c>
      <c r="W228" s="587">
        <v>7.4999999999999997E-2</v>
      </c>
      <c r="X228" s="499">
        <v>0</v>
      </c>
      <c r="Y228" s="499">
        <v>0</v>
      </c>
      <c r="Z228" s="499">
        <v>0</v>
      </c>
      <c r="AA228" s="499">
        <v>0</v>
      </c>
      <c r="AB228" s="499">
        <v>0</v>
      </c>
      <c r="AC228" s="584">
        <f>SUM(C228:AB228)</f>
        <v>4.4350000000000005</v>
      </c>
      <c r="AD228" s="1033">
        <f>IF(ISERROR((C228/D228-1)*100),"n/a",(C228/D228-1)*100)</f>
        <v>27.586206896551712</v>
      </c>
      <c r="AE228" s="1033">
        <f>IF(ISERROR((D228/E228-1)*100),"n/a",(D228/E228-1)*100)</f>
        <v>38.095238095238095</v>
      </c>
      <c r="AF228" s="1033">
        <f>IF(ISERROR((E228/F228-1)*100),"n/a",(E228/F228-1)*100)</f>
        <v>35.48387096774195</v>
      </c>
      <c r="AG228" s="1033">
        <f>IF(ISERROR((F228/G228-1)*100),"n/a",(F228/G228-1)*100)</f>
        <v>54.999999999999986</v>
      </c>
      <c r="AH228" s="1033">
        <f>IF(ISERROR((G228/H228-1)*100),"n/a",(G228/H228-1)*100)</f>
        <v>33.33333333333335</v>
      </c>
      <c r="AI228" s="1033">
        <f>IF(ISERROR((H228/I228-1)*100),"n/a",(H228/I228-1)*100)</f>
        <v>0</v>
      </c>
      <c r="AJ228" s="1033">
        <f>IF(ISERROR((I228/J228-1)*100),"n/a",(I228/J228-1)*100)</f>
        <v>0</v>
      </c>
      <c r="AK228" s="1033">
        <f>IF(ISERROR((J228/K228-1)*100),"n/a",(J228/K228-1)*100)</f>
        <v>0</v>
      </c>
      <c r="AL228" s="1033">
        <f>IF(ISERROR((K228/L228-1)*100),"n/a",(K228/L228-1)*100)</f>
        <v>0</v>
      </c>
      <c r="AM228" s="1033">
        <f>IF(ISERROR((L228/N228-1)*100),"n/a",(L228/N228-1)*100)</f>
        <v>0</v>
      </c>
      <c r="AN228" s="1033">
        <f>IF(ISERROR((N228/O228-1)*100),"n/a",(N228/O228-1)*100)</f>
        <v>0</v>
      </c>
      <c r="AO228" s="1033">
        <f>IF(ISERROR((O228/Q228-1)*100),"n/a",(O228/Q228-1)*100)</f>
        <v>49.999999999999979</v>
      </c>
      <c r="AP228" s="1033" t="str">
        <f>IF(ISERROR((Q228/R228-1)*100),"n/a",(Q228/R228-1)*100)</f>
        <v>n/a</v>
      </c>
      <c r="AQ228" s="1033">
        <f>IF(ISERROR((R228/S228-1)*100),"n/a",(R228/S228-1)*100)</f>
        <v>-100</v>
      </c>
      <c r="AR228" s="1033">
        <f>IF(ISERROR((S228/T228-1)*100),"n/a",(S228/T228-1)*100)</f>
        <v>-57.142857142857139</v>
      </c>
      <c r="AS228" s="1033">
        <f>IF(ISERROR((T228/U228-1)*100),"n/a",(T228/U228-1)*100)</f>
        <v>228.12499999999994</v>
      </c>
      <c r="AT228" s="1033">
        <f>IF(ISERROR((U228/V228-1)*100),"n/a",(U228/V228-1)*100)</f>
        <v>219.99999999999997</v>
      </c>
      <c r="AU228" s="1033">
        <f>IF(ISERROR((V228/W228-1)*100),"n/a",(V228/W228-1)*100)</f>
        <v>-33.333333333333329</v>
      </c>
      <c r="AV228" s="1033" t="str">
        <f>IF(ISERROR((W228/X228-1)*100),"n/a",(W228/X228-1)*100)</f>
        <v>n/a</v>
      </c>
      <c r="AW228" s="1033" t="str">
        <f>IF(ISERROR((X228/Y228-1)*100),"n/a",(X228/Y228-1)*100)</f>
        <v>n/a</v>
      </c>
      <c r="AX228" s="1033" t="str">
        <f>IF(ISERROR((Y228/Z228-1)*100),"n/a",(Y228/Z228-1)*100)</f>
        <v>n/a</v>
      </c>
      <c r="AY228" s="1033" t="str">
        <f>IF(ISERROR((Z228/AA228-1)*100),"n/a",(Z228/AA228-1)*100)</f>
        <v>n/a</v>
      </c>
      <c r="AZ228" s="1033" t="str">
        <f>IF(ISERROR((AA228/AB228-1)*100),"n/a",(AA228/AB228-1)*100)</f>
        <v>n/a</v>
      </c>
      <c r="BA228" s="1033">
        <f>AVERAGE(AD228:AZ228)</f>
        <v>29.243968165686734</v>
      </c>
      <c r="BB228" s="1033">
        <f>STDEV(AD228:AZ228)</f>
        <v>83.061095957174757</v>
      </c>
    </row>
    <row r="229" spans="1:54" ht="11.25" customHeight="1" x14ac:dyDescent="0.2">
      <c r="A229" s="540" t="s">
        <v>5252</v>
      </c>
      <c r="B229" s="817" t="s">
        <v>5253</v>
      </c>
      <c r="C229" s="581">
        <v>0.86</v>
      </c>
      <c r="D229" s="581">
        <v>0.78</v>
      </c>
      <c r="E229" s="581">
        <v>0.72</v>
      </c>
      <c r="F229" s="581">
        <v>0.45999999999999996</v>
      </c>
      <c r="G229" s="460">
        <v>0.38000000000000006</v>
      </c>
      <c r="H229" s="480">
        <v>0.32</v>
      </c>
      <c r="I229" s="498">
        <v>0.32</v>
      </c>
      <c r="J229" s="498">
        <v>0.32</v>
      </c>
      <c r="K229" s="498">
        <v>0.32</v>
      </c>
      <c r="L229" s="498">
        <v>0.32</v>
      </c>
      <c r="M229" s="483"/>
      <c r="N229" s="498">
        <v>0.32</v>
      </c>
      <c r="O229" s="501">
        <v>0.32</v>
      </c>
      <c r="P229" s="483"/>
      <c r="Q229" s="980">
        <v>0.32</v>
      </c>
      <c r="R229" s="980">
        <v>0.43</v>
      </c>
      <c r="S229" s="583">
        <v>0.76</v>
      </c>
      <c r="T229" s="587">
        <v>0.76</v>
      </c>
      <c r="U229" s="587">
        <v>0.73</v>
      </c>
      <c r="V229" s="587">
        <v>0.69000000000000006</v>
      </c>
      <c r="W229" s="587">
        <v>0.64666666666666672</v>
      </c>
      <c r="X229" s="587">
        <v>0.61999999999999988</v>
      </c>
      <c r="Y229" s="587">
        <v>0.59333333333333338</v>
      </c>
      <c r="Z229" s="587">
        <v>0.58666666666666678</v>
      </c>
      <c r="AA229" s="587">
        <v>0.3955333333333334</v>
      </c>
      <c r="AB229" s="587">
        <v>0.2933311111111111</v>
      </c>
      <c r="AC229" s="584">
        <f>SUM(C229:AB229)</f>
        <v>12.265531111111111</v>
      </c>
      <c r="AD229" s="1033">
        <f>IF(ISERROR((C229/D229-1)*100),"n/a",(C229/D229-1)*100)</f>
        <v>10.256410256410241</v>
      </c>
      <c r="AE229" s="1033">
        <f>IF(ISERROR((D229/E229-1)*100),"n/a",(D229/E229-1)*100)</f>
        <v>8.3333333333333481</v>
      </c>
      <c r="AF229" s="1033">
        <f>IF(ISERROR((E229/F229-1)*100),"n/a",(E229/F229-1)*100)</f>
        <v>56.521739130434788</v>
      </c>
      <c r="AG229" s="1033">
        <f>IF(ISERROR((F229/G229-1)*100),"n/a",(F229/G229-1)*100)</f>
        <v>21.052631578947345</v>
      </c>
      <c r="AH229" s="1033">
        <f>IF(ISERROR((G229/H229-1)*100),"n/a",(G229/H229-1)*100)</f>
        <v>18.750000000000021</v>
      </c>
      <c r="AI229" s="1033">
        <f>IF(ISERROR((H229/I229-1)*100),"n/a",(H229/I229-1)*100)</f>
        <v>0</v>
      </c>
      <c r="AJ229" s="1033">
        <f>IF(ISERROR((I229/J229-1)*100),"n/a",(I229/J229-1)*100)</f>
        <v>0</v>
      </c>
      <c r="AK229" s="1033">
        <f>IF(ISERROR((J229/K229-1)*100),"n/a",(J229/K229-1)*100)</f>
        <v>0</v>
      </c>
      <c r="AL229" s="1033">
        <f>IF(ISERROR((K229/L229-1)*100),"n/a",(K229/L229-1)*100)</f>
        <v>0</v>
      </c>
      <c r="AM229" s="1033">
        <f>IF(ISERROR((L229/N229-1)*100),"n/a",(L229/N229-1)*100)</f>
        <v>0</v>
      </c>
      <c r="AN229" s="1033">
        <f>IF(ISERROR((N229/O229-1)*100),"n/a",(N229/O229-1)*100)</f>
        <v>0</v>
      </c>
      <c r="AO229" s="1033">
        <f>IF(ISERROR((O229/Q229-1)*100),"n/a",(O229/Q229-1)*100)</f>
        <v>0</v>
      </c>
      <c r="AP229" s="1033">
        <f>IF(ISERROR((Q229/R229-1)*100),"n/a",(Q229/R229-1)*100)</f>
        <v>-25.581395348837212</v>
      </c>
      <c r="AQ229" s="1033">
        <f>IF(ISERROR((R229/S229-1)*100),"n/a",(R229/S229-1)*100)</f>
        <v>-43.421052631578952</v>
      </c>
      <c r="AR229" s="1033">
        <f>IF(ISERROR((S229/T229-1)*100),"n/a",(S229/T229-1)*100)</f>
        <v>0</v>
      </c>
      <c r="AS229" s="1033">
        <f>IF(ISERROR((T229/U229-1)*100),"n/a",(T229/U229-1)*100)</f>
        <v>4.1095890410958846</v>
      </c>
      <c r="AT229" s="1033">
        <f>IF(ISERROR((U229/V229-1)*100),"n/a",(U229/V229-1)*100)</f>
        <v>5.7971014492753437</v>
      </c>
      <c r="AU229" s="1033">
        <f>IF(ISERROR((V229/W229-1)*100),"n/a",(V229/W229-1)*100)</f>
        <v>6.7010309278350499</v>
      </c>
      <c r="AV229" s="1033">
        <f>IF(ISERROR((W229/X229-1)*100),"n/a",(W229/X229-1)*100)</f>
        <v>4.3010752688172227</v>
      </c>
      <c r="AW229" s="1033">
        <f>IF(ISERROR((X229/Y229-1)*100),"n/a",(X229/Y229-1)*100)</f>
        <v>4.4943820224718767</v>
      </c>
      <c r="AX229" s="1033">
        <f>IF(ISERROR((Y229/Z229-1)*100),"n/a",(Y229/Z229-1)*100)</f>
        <v>1.1363636363636243</v>
      </c>
      <c r="AY229" s="1033">
        <f>IF(ISERROR((Z229/AA229-1)*100),"n/a",(Z229/AA229-1)*100)</f>
        <v>48.322939490982655</v>
      </c>
      <c r="AZ229" s="1033">
        <f>IF(ISERROR((AA229/AB229-1)*100),"n/a",(AA229/AB229-1)*100)</f>
        <v>34.841930620686547</v>
      </c>
      <c r="BA229" s="1033">
        <f>AVERAGE(AD229:AZ229)</f>
        <v>6.7659164685320778</v>
      </c>
      <c r="BB229" s="1033">
        <f>STDEV(AD229:AZ229)</f>
        <v>20.599522247058168</v>
      </c>
    </row>
    <row r="230" spans="1:54" ht="11.25" customHeight="1" x14ac:dyDescent="0.2">
      <c r="A230" s="540" t="s">
        <v>5284</v>
      </c>
      <c r="B230" s="817" t="s">
        <v>5277</v>
      </c>
      <c r="C230" s="581">
        <v>0.46</v>
      </c>
      <c r="D230" s="581">
        <v>0.31000000000000005</v>
      </c>
      <c r="E230" s="581">
        <v>0.2</v>
      </c>
      <c r="F230" s="581">
        <v>0.14000000000000001</v>
      </c>
      <c r="G230" s="460">
        <v>0.03</v>
      </c>
      <c r="H230" s="483">
        <v>0</v>
      </c>
      <c r="I230" s="498">
        <v>0</v>
      </c>
      <c r="J230" s="498">
        <v>0</v>
      </c>
      <c r="K230" s="498">
        <v>0</v>
      </c>
      <c r="L230" s="498">
        <v>0</v>
      </c>
      <c r="M230" s="483"/>
      <c r="N230" s="498">
        <v>0</v>
      </c>
      <c r="O230" s="501">
        <v>0</v>
      </c>
      <c r="P230" s="483"/>
      <c r="Q230" s="980">
        <v>0</v>
      </c>
      <c r="R230" s="980">
        <v>2.1</v>
      </c>
      <c r="S230" s="499">
        <v>4.2</v>
      </c>
      <c r="T230" s="499">
        <v>4.2</v>
      </c>
      <c r="U230" s="499">
        <v>4.2</v>
      </c>
      <c r="V230" s="587">
        <v>4.2</v>
      </c>
      <c r="W230" s="587">
        <v>3.6</v>
      </c>
      <c r="X230" s="587">
        <v>3.3</v>
      </c>
      <c r="Y230" s="587">
        <v>3</v>
      </c>
      <c r="Z230" s="587">
        <v>2.6</v>
      </c>
      <c r="AA230" s="587">
        <v>2.2000000000000002</v>
      </c>
      <c r="AB230" s="587">
        <v>1.8</v>
      </c>
      <c r="AC230" s="584">
        <f>SUM(C230:AB230)</f>
        <v>36.54</v>
      </c>
      <c r="AD230" s="1033">
        <f>IF(ISERROR((C230/D230-1)*100),"n/a",(C230/D230-1)*100)</f>
        <v>48.38709677419353</v>
      </c>
      <c r="AE230" s="1033">
        <f>IF(ISERROR((D230/E230-1)*100),"n/a",(D230/E230-1)*100)</f>
        <v>55.000000000000028</v>
      </c>
      <c r="AF230" s="1033">
        <f>IF(ISERROR((E230/F230-1)*100),"n/a",(E230/F230-1)*100)</f>
        <v>42.857142857142861</v>
      </c>
      <c r="AG230" s="1033">
        <f>IF(ISERROR((F230/G230-1)*100),"n/a",(F230/G230-1)*100)</f>
        <v>366.66666666666669</v>
      </c>
      <c r="AH230" s="1033" t="str">
        <f>IF(ISERROR((G230/H230-1)*100),"n/a",(G230/H230-1)*100)</f>
        <v>n/a</v>
      </c>
      <c r="AI230" s="1033" t="str">
        <f>IF(ISERROR((H230/I230-1)*100),"n/a",(H230/I230-1)*100)</f>
        <v>n/a</v>
      </c>
      <c r="AJ230" s="1033" t="str">
        <f>IF(ISERROR((I230/J230-1)*100),"n/a",(I230/J230-1)*100)</f>
        <v>n/a</v>
      </c>
      <c r="AK230" s="1033" t="str">
        <f>IF(ISERROR((J230/K230-1)*100),"n/a",(J230/K230-1)*100)</f>
        <v>n/a</v>
      </c>
      <c r="AL230" s="1033" t="str">
        <f>IF(ISERROR((K230/L230-1)*100),"n/a",(K230/L230-1)*100)</f>
        <v>n/a</v>
      </c>
      <c r="AM230" s="1033" t="str">
        <f>IF(ISERROR((L230/N230-1)*100),"n/a",(L230/N230-1)*100)</f>
        <v>n/a</v>
      </c>
      <c r="AN230" s="1033" t="str">
        <f>IF(ISERROR((N230/O230-1)*100),"n/a",(N230/O230-1)*100)</f>
        <v>n/a</v>
      </c>
      <c r="AO230" s="1033" t="str">
        <f>IF(ISERROR((O230/Q230-1)*100),"n/a",(O230/Q230-1)*100)</f>
        <v>n/a</v>
      </c>
      <c r="AP230" s="1033">
        <f>IF(ISERROR((Q230/R230-1)*100),"n/a",(Q230/R230-1)*100)</f>
        <v>-100</v>
      </c>
      <c r="AQ230" s="1033">
        <f>IF(ISERROR((R230/S230-1)*100),"n/a",(R230/S230-1)*100)</f>
        <v>-50</v>
      </c>
      <c r="AR230" s="1033">
        <f>IF(ISERROR((S230/T230-1)*100),"n/a",(S230/T230-1)*100)</f>
        <v>0</v>
      </c>
      <c r="AS230" s="1033">
        <f>IF(ISERROR((T230/U230-1)*100),"n/a",(T230/U230-1)*100)</f>
        <v>0</v>
      </c>
      <c r="AT230" s="1033">
        <f>IF(ISERROR((U230/V230-1)*100),"n/a",(U230/V230-1)*100)</f>
        <v>0</v>
      </c>
      <c r="AU230" s="1033">
        <f>IF(ISERROR((V230/W230-1)*100),"n/a",(V230/W230-1)*100)</f>
        <v>16.666666666666675</v>
      </c>
      <c r="AV230" s="1033">
        <f>IF(ISERROR((W230/X230-1)*100),"n/a",(W230/X230-1)*100)</f>
        <v>9.0909090909091042</v>
      </c>
      <c r="AW230" s="1033">
        <f>IF(ISERROR((X230/Y230-1)*100),"n/a",(X230/Y230-1)*100)</f>
        <v>9.9999999999999858</v>
      </c>
      <c r="AX230" s="1033">
        <f>IF(ISERROR((Y230/Z230-1)*100),"n/a",(Y230/Z230-1)*100)</f>
        <v>15.384615384615374</v>
      </c>
      <c r="AY230" s="1033">
        <f>IF(ISERROR((Z230/AA230-1)*100),"n/a",(Z230/AA230-1)*100)</f>
        <v>18.181818181818166</v>
      </c>
      <c r="AZ230" s="1033">
        <f>IF(ISERROR((AA230/AB230-1)*100),"n/a",(AA230/AB230-1)*100)</f>
        <v>22.222222222222232</v>
      </c>
      <c r="BA230" s="1033">
        <f>AVERAGE(AD230:AZ230)</f>
        <v>30.297142522948977</v>
      </c>
      <c r="BB230" s="1033">
        <f>STDEV(AD230:AZ230)</f>
        <v>100.67637404291993</v>
      </c>
    </row>
    <row r="231" spans="1:54" ht="11.25" customHeight="1" x14ac:dyDescent="0.2">
      <c r="A231" s="818" t="s">
        <v>1151</v>
      </c>
      <c r="B231" s="817" t="s">
        <v>1152</v>
      </c>
      <c r="C231" s="581">
        <v>1.1200000000000001</v>
      </c>
      <c r="D231" s="581">
        <v>1.04</v>
      </c>
      <c r="E231" s="581">
        <v>1</v>
      </c>
      <c r="F231" s="581">
        <v>0.96</v>
      </c>
      <c r="G231" s="460">
        <v>0.78</v>
      </c>
      <c r="H231" s="460">
        <v>0.67999999999999994</v>
      </c>
      <c r="I231" s="581">
        <v>0.6</v>
      </c>
      <c r="J231" s="581">
        <v>0.54</v>
      </c>
      <c r="K231" s="581">
        <v>0.5</v>
      </c>
      <c r="L231" s="581">
        <v>0.48</v>
      </c>
      <c r="M231" s="884"/>
      <c r="N231" s="581">
        <v>0.43</v>
      </c>
      <c r="O231" s="585">
        <v>0.4</v>
      </c>
      <c r="P231" s="884"/>
      <c r="Q231" s="582">
        <v>0.4</v>
      </c>
      <c r="R231" s="582">
        <v>0.3</v>
      </c>
      <c r="S231" s="587">
        <v>1.1200000000000001</v>
      </c>
      <c r="T231" s="587">
        <v>1.08</v>
      </c>
      <c r="U231" s="587">
        <v>1.04</v>
      </c>
      <c r="V231" s="587">
        <v>1.02</v>
      </c>
      <c r="W231" s="583">
        <v>1</v>
      </c>
      <c r="X231" s="583">
        <v>1</v>
      </c>
      <c r="Y231" s="587">
        <v>1</v>
      </c>
      <c r="Z231" s="587">
        <v>0.92</v>
      </c>
      <c r="AA231" s="583">
        <v>0.91</v>
      </c>
      <c r="AB231" s="587">
        <v>0.93</v>
      </c>
      <c r="AC231" s="584">
        <f>SUM(C231:AB231)</f>
        <v>19.250000000000004</v>
      </c>
      <c r="AD231" s="1033">
        <f>IF(ISERROR((C231/D231-1)*100),"n/a",(C231/D231-1)*100)</f>
        <v>7.6923076923077094</v>
      </c>
      <c r="AE231" s="1033">
        <f>IF(ISERROR((D231/E231-1)*100),"n/a",(D231/E231-1)*100)</f>
        <v>4.0000000000000036</v>
      </c>
      <c r="AF231" s="1033">
        <f>IF(ISERROR((E231/F231-1)*100),"n/a",(E231/F231-1)*100)</f>
        <v>4.1666666666666741</v>
      </c>
      <c r="AG231" s="1033">
        <f>IF(ISERROR((F231/G231-1)*100),"n/a",(F231/G231-1)*100)</f>
        <v>23.076923076923062</v>
      </c>
      <c r="AH231" s="1033">
        <f>IF(ISERROR((G231/H231-1)*100),"n/a",(G231/H231-1)*100)</f>
        <v>14.705882352941192</v>
      </c>
      <c r="AI231" s="1033">
        <f>IF(ISERROR((H231/I231-1)*100),"n/a",(H231/I231-1)*100)</f>
        <v>13.33333333333333</v>
      </c>
      <c r="AJ231" s="1033">
        <f>IF(ISERROR((I231/J231-1)*100),"n/a",(I231/J231-1)*100)</f>
        <v>11.111111111111093</v>
      </c>
      <c r="AK231" s="1033">
        <f>IF(ISERROR((J231/K231-1)*100),"n/a",(J231/K231-1)*100)</f>
        <v>8.0000000000000071</v>
      </c>
      <c r="AL231" s="1033">
        <f>IF(ISERROR((K231/L231-1)*100),"n/a",(K231/L231-1)*100)</f>
        <v>4.1666666666666741</v>
      </c>
      <c r="AM231" s="1033">
        <f>IF(ISERROR((L231/N231-1)*100),"n/a",(L231/N231-1)*100)</f>
        <v>11.627906976744185</v>
      </c>
      <c r="AN231" s="1033">
        <f>IF(ISERROR((N231/O231-1)*100),"n/a",(N231/O231-1)*100)</f>
        <v>7.4999999999999956</v>
      </c>
      <c r="AO231" s="1033">
        <f>IF(ISERROR((O231/Q231-1)*100),"n/a",(O231/Q231-1)*100)</f>
        <v>0</v>
      </c>
      <c r="AP231" s="1033">
        <f>IF(ISERROR((Q231/R231-1)*100),"n/a",(Q231/R231-1)*100)</f>
        <v>33.33333333333335</v>
      </c>
      <c r="AQ231" s="1033">
        <f>IF(ISERROR((R231/S231-1)*100),"n/a",(R231/S231-1)*100)</f>
        <v>-73.214285714285722</v>
      </c>
      <c r="AR231" s="1033">
        <f>IF(ISERROR((S231/T231-1)*100),"n/a",(S231/T231-1)*100)</f>
        <v>3.7037037037036979</v>
      </c>
      <c r="AS231" s="1033">
        <f>IF(ISERROR((T231/U231-1)*100),"n/a",(T231/U231-1)*100)</f>
        <v>3.8461538461538547</v>
      </c>
      <c r="AT231" s="1033">
        <f>IF(ISERROR((U231/V231-1)*100),"n/a",(U231/V231-1)*100)</f>
        <v>1.9607843137254832</v>
      </c>
      <c r="AU231" s="1033">
        <f>IF(ISERROR((V231/W231-1)*100),"n/a",(V231/W231-1)*100)</f>
        <v>2.0000000000000018</v>
      </c>
      <c r="AV231" s="1033">
        <f>IF(ISERROR((W231/X231-1)*100),"n/a",(W231/X231-1)*100)</f>
        <v>0</v>
      </c>
      <c r="AW231" s="1033">
        <f>IF(ISERROR((X231/Y231-1)*100),"n/a",(X231/Y231-1)*100)</f>
        <v>0</v>
      </c>
      <c r="AX231" s="1033">
        <f>IF(ISERROR((Y231/Z231-1)*100),"n/a",(Y231/Z231-1)*100)</f>
        <v>8.6956521739130377</v>
      </c>
      <c r="AY231" s="1033">
        <f>IF(ISERROR((Z231/AA231-1)*100),"n/a",(Z231/AA231-1)*100)</f>
        <v>1.098901098901095</v>
      </c>
      <c r="AZ231" s="1033">
        <f>IF(ISERROR((AA231/AB231-1)*100),"n/a",(AA231/AB231-1)*100)</f>
        <v>-2.1505376344086002</v>
      </c>
      <c r="BA231" s="1033">
        <f>AVERAGE(AD231:AZ231)</f>
        <v>3.8545436085969613</v>
      </c>
      <c r="BB231" s="1033">
        <f>STDEV(AD231:AZ231)</f>
        <v>18.663181811066153</v>
      </c>
    </row>
    <row r="232" spans="1:54" ht="11.25" customHeight="1" x14ac:dyDescent="0.2">
      <c r="A232" s="540" t="s">
        <v>4578</v>
      </c>
      <c r="B232" s="817" t="s">
        <v>4571</v>
      </c>
      <c r="C232" s="581">
        <v>0.47499999999999998</v>
      </c>
      <c r="D232" s="581">
        <v>0.45500000000000002</v>
      </c>
      <c r="E232" s="581">
        <v>0.44</v>
      </c>
      <c r="F232" s="581">
        <v>0.4</v>
      </c>
      <c r="G232" s="460">
        <v>0.35000000000000003</v>
      </c>
      <c r="H232" s="586">
        <v>0.32</v>
      </c>
      <c r="I232" s="498">
        <v>0.28000000000000003</v>
      </c>
      <c r="J232" s="498">
        <v>0.28000000000000003</v>
      </c>
      <c r="K232" s="581">
        <v>0.28000000000000003</v>
      </c>
      <c r="L232" s="581">
        <v>0.22999999999999998</v>
      </c>
      <c r="M232" s="460"/>
      <c r="N232" s="581">
        <v>0.18000000000000002</v>
      </c>
      <c r="O232" s="459">
        <v>0.12</v>
      </c>
      <c r="P232" s="460"/>
      <c r="Q232" s="980">
        <v>0.06</v>
      </c>
      <c r="R232" s="980">
        <v>0.18</v>
      </c>
      <c r="S232" s="499">
        <v>0.68</v>
      </c>
      <c r="T232" s="499">
        <v>0.68</v>
      </c>
      <c r="U232" s="587">
        <v>0.68</v>
      </c>
      <c r="V232" s="587">
        <v>0.66500000000000004</v>
      </c>
      <c r="W232" s="587">
        <v>0.64500000000000002</v>
      </c>
      <c r="X232" s="587">
        <v>0.625</v>
      </c>
      <c r="Y232" s="587">
        <v>0.60499999999999998</v>
      </c>
      <c r="Z232" s="587">
        <v>0.58499999999999996</v>
      </c>
      <c r="AA232" s="587">
        <v>0.56500000000000006</v>
      </c>
      <c r="AB232" s="587">
        <v>0.51500000000000001</v>
      </c>
      <c r="AC232" s="584">
        <f>SUM(C232:AB232)</f>
        <v>10.295</v>
      </c>
      <c r="AD232" s="1033">
        <f>IF(ISERROR((C232/D232-1)*100),"n/a",(C232/D232-1)*100)</f>
        <v>4.39560439560438</v>
      </c>
      <c r="AE232" s="1033">
        <f>IF(ISERROR((D232/E232-1)*100),"n/a",(D232/E232-1)*100)</f>
        <v>3.4090909090909172</v>
      </c>
      <c r="AF232" s="1033">
        <f>IF(ISERROR((E232/F232-1)*100),"n/a",(E232/F232-1)*100)</f>
        <v>9.9999999999999858</v>
      </c>
      <c r="AG232" s="1033">
        <f>IF(ISERROR((F232/G232-1)*100),"n/a",(F232/G232-1)*100)</f>
        <v>14.285714285714279</v>
      </c>
      <c r="AH232" s="1033">
        <f>IF(ISERROR((G232/H232-1)*100),"n/a",(G232/H232-1)*100)</f>
        <v>9.375</v>
      </c>
      <c r="AI232" s="1033">
        <f>IF(ISERROR((H232/I232-1)*100),"n/a",(H232/I232-1)*100)</f>
        <v>14.285714285714279</v>
      </c>
      <c r="AJ232" s="1033">
        <f>IF(ISERROR((I232/J232-1)*100),"n/a",(I232/J232-1)*100)</f>
        <v>0</v>
      </c>
      <c r="AK232" s="1033">
        <f>IF(ISERROR((J232/K232-1)*100),"n/a",(J232/K232-1)*100)</f>
        <v>0</v>
      </c>
      <c r="AL232" s="1033">
        <f>IF(ISERROR((K232/L232-1)*100),"n/a",(K232/L232-1)*100)</f>
        <v>21.739130434782638</v>
      </c>
      <c r="AM232" s="1033">
        <f>IF(ISERROR((L232/N232-1)*100),"n/a",(L232/N232-1)*100)</f>
        <v>27.777777777777747</v>
      </c>
      <c r="AN232" s="1033">
        <f>IF(ISERROR((N232/O232-1)*100),"n/a",(N232/O232-1)*100)</f>
        <v>50.000000000000021</v>
      </c>
      <c r="AO232" s="1033">
        <f>IF(ISERROR((O232/Q232-1)*100),"n/a",(O232/Q232-1)*100)</f>
        <v>100</v>
      </c>
      <c r="AP232" s="1033">
        <f>IF(ISERROR((Q232/R232-1)*100),"n/a",(Q232/R232-1)*100)</f>
        <v>-66.666666666666671</v>
      </c>
      <c r="AQ232" s="1033">
        <f>IF(ISERROR((R232/S232-1)*100),"n/a",(R232/S232-1)*100)</f>
        <v>-73.529411764705884</v>
      </c>
      <c r="AR232" s="1033">
        <f>IF(ISERROR((S232/T232-1)*100),"n/a",(S232/T232-1)*100)</f>
        <v>0</v>
      </c>
      <c r="AS232" s="1033">
        <f>IF(ISERROR((T232/U232-1)*100),"n/a",(T232/U232-1)*100)</f>
        <v>0</v>
      </c>
      <c r="AT232" s="1033">
        <f>IF(ISERROR((U232/V232-1)*100),"n/a",(U232/V232-1)*100)</f>
        <v>2.2556390977443552</v>
      </c>
      <c r="AU232" s="1033">
        <f>IF(ISERROR((V232/W232-1)*100),"n/a",(V232/W232-1)*100)</f>
        <v>3.1007751937984551</v>
      </c>
      <c r="AV232" s="1033">
        <f>IF(ISERROR((W232/X232-1)*100),"n/a",(W232/X232-1)*100)</f>
        <v>3.2000000000000028</v>
      </c>
      <c r="AW232" s="1033">
        <f>IF(ISERROR((X232/Y232-1)*100),"n/a",(X232/Y232-1)*100)</f>
        <v>3.3057851239669533</v>
      </c>
      <c r="AX232" s="1033">
        <f>IF(ISERROR((Y232/Z232-1)*100),"n/a",(Y232/Z232-1)*100)</f>
        <v>3.4188034188034289</v>
      </c>
      <c r="AY232" s="1033">
        <f>IF(ISERROR((Z232/AA232-1)*100),"n/a",(Z232/AA232-1)*100)</f>
        <v>3.5398230088495408</v>
      </c>
      <c r="AZ232" s="1033">
        <f>IF(ISERROR((AA232/AB232-1)*100),"n/a",(AA232/AB232-1)*100)</f>
        <v>9.7087378640776869</v>
      </c>
      <c r="BA232" s="1033">
        <f>AVERAGE(AD232:AZ232)</f>
        <v>6.243544233241396</v>
      </c>
      <c r="BB232" s="1033">
        <f>STDEV(AD232:AZ232)</f>
        <v>32.669124537648585</v>
      </c>
    </row>
    <row r="233" spans="1:54" ht="11.25" customHeight="1" x14ac:dyDescent="0.2">
      <c r="A233" s="540" t="s">
        <v>4574</v>
      </c>
      <c r="B233" s="817" t="s">
        <v>4567</v>
      </c>
      <c r="C233" s="581">
        <v>1.26</v>
      </c>
      <c r="D233" s="581">
        <v>1.17</v>
      </c>
      <c r="E233" s="581">
        <v>1.08</v>
      </c>
      <c r="F233" s="581">
        <v>1.02</v>
      </c>
      <c r="G233" s="460">
        <v>0.90999999999999992</v>
      </c>
      <c r="H233" s="586">
        <v>0.77</v>
      </c>
      <c r="I233" s="581">
        <v>0.56499999999999995</v>
      </c>
      <c r="J233" s="498">
        <v>0</v>
      </c>
      <c r="K233" s="498">
        <v>0</v>
      </c>
      <c r="L233" s="498">
        <v>0</v>
      </c>
      <c r="M233" s="483"/>
      <c r="N233" s="498">
        <v>0</v>
      </c>
      <c r="O233" s="501">
        <v>0</v>
      </c>
      <c r="P233" s="483"/>
      <c r="Q233" s="980">
        <v>0</v>
      </c>
      <c r="R233" s="980">
        <v>0</v>
      </c>
      <c r="S233" s="499">
        <v>0</v>
      </c>
      <c r="T233" s="499">
        <v>0</v>
      </c>
      <c r="U233" s="499">
        <v>0</v>
      </c>
      <c r="V233" s="499">
        <v>0</v>
      </c>
      <c r="W233" s="499">
        <v>0</v>
      </c>
      <c r="X233" s="499">
        <v>0</v>
      </c>
      <c r="Y233" s="499">
        <v>0</v>
      </c>
      <c r="Z233" s="499">
        <v>0</v>
      </c>
      <c r="AA233" s="499">
        <v>0</v>
      </c>
      <c r="AB233" s="499">
        <v>0</v>
      </c>
      <c r="AC233" s="584">
        <f>SUM(C233:AB233)</f>
        <v>6.7749999999999986</v>
      </c>
      <c r="AD233" s="1033">
        <f>IF(ISERROR((C233/D233-1)*100),"n/a",(C233/D233-1)*100)</f>
        <v>7.6923076923077094</v>
      </c>
      <c r="AE233" s="1033">
        <f>IF(ISERROR((D233/E233-1)*100),"n/a",(D233/E233-1)*100)</f>
        <v>8.333333333333325</v>
      </c>
      <c r="AF233" s="1033">
        <f>IF(ISERROR((E233/F233-1)*100),"n/a",(E233/F233-1)*100)</f>
        <v>5.8823529411764719</v>
      </c>
      <c r="AG233" s="1033">
        <f>IF(ISERROR((F233/G233-1)*100),"n/a",(F233/G233-1)*100)</f>
        <v>12.087912087912089</v>
      </c>
      <c r="AH233" s="1033">
        <f>IF(ISERROR((G233/H233-1)*100),"n/a",(G233/H233-1)*100)</f>
        <v>18.181818181818166</v>
      </c>
      <c r="AI233" s="1033">
        <f>IF(ISERROR((H233/I233-1)*100),"n/a",(H233/I233-1)*100)</f>
        <v>36.283185840707979</v>
      </c>
      <c r="AJ233" s="1033" t="str">
        <f>IF(ISERROR((I233/J233-1)*100),"n/a",(I233/J233-1)*100)</f>
        <v>n/a</v>
      </c>
      <c r="AK233" s="1033" t="str">
        <f>IF(ISERROR((J233/K233-1)*100),"n/a",(J233/K233-1)*100)</f>
        <v>n/a</v>
      </c>
      <c r="AL233" s="1033" t="str">
        <f>IF(ISERROR((K233/L233-1)*100),"n/a",(K233/L233-1)*100)</f>
        <v>n/a</v>
      </c>
      <c r="AM233" s="1033" t="str">
        <f>IF(ISERROR((L233/N233-1)*100),"n/a",(L233/N233-1)*100)</f>
        <v>n/a</v>
      </c>
      <c r="AN233" s="1033" t="str">
        <f>IF(ISERROR((N233/O233-1)*100),"n/a",(N233/O233-1)*100)</f>
        <v>n/a</v>
      </c>
      <c r="AO233" s="1033" t="str">
        <f>IF(ISERROR((O233/Q233-1)*100),"n/a",(O233/Q233-1)*100)</f>
        <v>n/a</v>
      </c>
      <c r="AP233" s="1033" t="str">
        <f>IF(ISERROR((Q233/R233-1)*100),"n/a",(Q233/R233-1)*100)</f>
        <v>n/a</v>
      </c>
      <c r="AQ233" s="1033" t="str">
        <f>IF(ISERROR((R233/S233-1)*100),"n/a",(R233/S233-1)*100)</f>
        <v>n/a</v>
      </c>
      <c r="AR233" s="1033" t="str">
        <f>IF(ISERROR((S233/T233-1)*100),"n/a",(S233/T233-1)*100)</f>
        <v>n/a</v>
      </c>
      <c r="AS233" s="1033" t="str">
        <f>IF(ISERROR((T233/U233-1)*100),"n/a",(T233/U233-1)*100)</f>
        <v>n/a</v>
      </c>
      <c r="AT233" s="1033" t="str">
        <f>IF(ISERROR((U233/V233-1)*100),"n/a",(U233/V233-1)*100)</f>
        <v>n/a</v>
      </c>
      <c r="AU233" s="1033" t="str">
        <f>IF(ISERROR((V233/W233-1)*100),"n/a",(V233/W233-1)*100)</f>
        <v>n/a</v>
      </c>
      <c r="AV233" s="1033" t="str">
        <f>IF(ISERROR((W233/X233-1)*100),"n/a",(W233/X233-1)*100)</f>
        <v>n/a</v>
      </c>
      <c r="AW233" s="1033" t="str">
        <f>IF(ISERROR((X233/Y233-1)*100),"n/a",(X233/Y233-1)*100)</f>
        <v>n/a</v>
      </c>
      <c r="AX233" s="1033" t="str">
        <f>IF(ISERROR((Y233/Z233-1)*100),"n/a",(Y233/Z233-1)*100)</f>
        <v>n/a</v>
      </c>
      <c r="AY233" s="1033" t="str">
        <f>IF(ISERROR((Z233/AA233-1)*100),"n/a",(Z233/AA233-1)*100)</f>
        <v>n/a</v>
      </c>
      <c r="AZ233" s="1033" t="str">
        <f>IF(ISERROR((AA233/AB233-1)*100),"n/a",(AA233/AB233-1)*100)</f>
        <v>n/a</v>
      </c>
      <c r="BA233" s="1033">
        <f>AVERAGE(AD233:AZ233)</f>
        <v>14.743485012875956</v>
      </c>
      <c r="BB233" s="1033">
        <f>STDEV(AD233:AZ233)</f>
        <v>11.420698070134746</v>
      </c>
    </row>
    <row r="234" spans="1:54" ht="11.25" customHeight="1" x14ac:dyDescent="0.2">
      <c r="A234" s="1009" t="s">
        <v>4503</v>
      </c>
      <c r="B234" s="802" t="s">
        <v>4493</v>
      </c>
      <c r="C234" s="581">
        <v>1.33</v>
      </c>
      <c r="D234" s="581">
        <v>1.27</v>
      </c>
      <c r="E234" s="581">
        <v>1.22</v>
      </c>
      <c r="F234" s="581">
        <v>1.1499999999999999</v>
      </c>
      <c r="G234" s="460">
        <v>1.1000000000000001</v>
      </c>
      <c r="H234" s="586">
        <v>0.97</v>
      </c>
      <c r="I234" s="581">
        <v>0.92749999999999999</v>
      </c>
      <c r="J234" s="498">
        <v>0</v>
      </c>
      <c r="K234" s="498">
        <v>0</v>
      </c>
      <c r="L234" s="498">
        <v>0</v>
      </c>
      <c r="M234" s="483"/>
      <c r="N234" s="498">
        <v>0</v>
      </c>
      <c r="O234" s="501">
        <v>0</v>
      </c>
      <c r="P234" s="483"/>
      <c r="Q234" s="980">
        <v>0</v>
      </c>
      <c r="R234" s="980">
        <v>0</v>
      </c>
      <c r="S234" s="499">
        <v>0</v>
      </c>
      <c r="T234" s="499">
        <v>0</v>
      </c>
      <c r="U234" s="499">
        <v>0</v>
      </c>
      <c r="V234" s="499">
        <v>0</v>
      </c>
      <c r="W234" s="499">
        <v>0</v>
      </c>
      <c r="X234" s="499">
        <v>0</v>
      </c>
      <c r="Y234" s="499">
        <v>0</v>
      </c>
      <c r="Z234" s="499">
        <v>0</v>
      </c>
      <c r="AA234" s="499">
        <v>0</v>
      </c>
      <c r="AB234" s="499">
        <v>0</v>
      </c>
      <c r="AC234" s="584">
        <f>SUM(C234:AB234)</f>
        <v>7.9675000000000002</v>
      </c>
      <c r="AD234" s="1033">
        <f>IF(ISERROR((C234/D234-1)*100),"n/a",(C234/D234-1)*100)</f>
        <v>4.7244094488189115</v>
      </c>
      <c r="AE234" s="1033">
        <f>IF(ISERROR((D234/E234-1)*100),"n/a",(D234/E234-1)*100)</f>
        <v>4.0983606557376984</v>
      </c>
      <c r="AF234" s="1033">
        <f>IF(ISERROR((E234/F234-1)*100),"n/a",(E234/F234-1)*100)</f>
        <v>6.0869565217391397</v>
      </c>
      <c r="AG234" s="1033">
        <f>IF(ISERROR((F234/G234-1)*100),"n/a",(F234/G234-1)*100)</f>
        <v>4.5454545454545192</v>
      </c>
      <c r="AH234" s="1033">
        <f>IF(ISERROR((G234/H234-1)*100),"n/a",(G234/H234-1)*100)</f>
        <v>13.402061855670123</v>
      </c>
      <c r="AI234" s="1033">
        <f>IF(ISERROR((H234/I234-1)*100),"n/a",(H234/I234-1)*100)</f>
        <v>4.5822102425876032</v>
      </c>
      <c r="AJ234" s="1033" t="str">
        <f>IF(ISERROR((I234/J234-1)*100),"n/a",(I234/J234-1)*100)</f>
        <v>n/a</v>
      </c>
      <c r="AK234" s="1033" t="str">
        <f>IF(ISERROR((J234/K234-1)*100),"n/a",(J234/K234-1)*100)</f>
        <v>n/a</v>
      </c>
      <c r="AL234" s="1033" t="str">
        <f>IF(ISERROR((K234/L234-1)*100),"n/a",(K234/L234-1)*100)</f>
        <v>n/a</v>
      </c>
      <c r="AM234" s="1033" t="str">
        <f>IF(ISERROR((L234/N234-1)*100),"n/a",(L234/N234-1)*100)</f>
        <v>n/a</v>
      </c>
      <c r="AN234" s="1033" t="str">
        <f>IF(ISERROR((N234/O234-1)*100),"n/a",(N234/O234-1)*100)</f>
        <v>n/a</v>
      </c>
      <c r="AO234" s="1033" t="str">
        <f>IF(ISERROR((O234/Q234-1)*100),"n/a",(O234/Q234-1)*100)</f>
        <v>n/a</v>
      </c>
      <c r="AP234" s="1033" t="str">
        <f>IF(ISERROR((Q234/R234-1)*100),"n/a",(Q234/R234-1)*100)</f>
        <v>n/a</v>
      </c>
      <c r="AQ234" s="1033" t="str">
        <f>IF(ISERROR((R234/S234-1)*100),"n/a",(R234/S234-1)*100)</f>
        <v>n/a</v>
      </c>
      <c r="AR234" s="1033" t="str">
        <f>IF(ISERROR((S234/T234-1)*100),"n/a",(S234/T234-1)*100)</f>
        <v>n/a</v>
      </c>
      <c r="AS234" s="1033" t="str">
        <f>IF(ISERROR((T234/U234-1)*100),"n/a",(T234/U234-1)*100)</f>
        <v>n/a</v>
      </c>
      <c r="AT234" s="1033" t="str">
        <f>IF(ISERROR((U234/V234-1)*100),"n/a",(U234/V234-1)*100)</f>
        <v>n/a</v>
      </c>
      <c r="AU234" s="1033" t="str">
        <f>IF(ISERROR((V234/W234-1)*100),"n/a",(V234/W234-1)*100)</f>
        <v>n/a</v>
      </c>
      <c r="AV234" s="1033" t="str">
        <f>IF(ISERROR((W234/X234-1)*100),"n/a",(W234/X234-1)*100)</f>
        <v>n/a</v>
      </c>
      <c r="AW234" s="1033" t="str">
        <f>IF(ISERROR((X234/Y234-1)*100),"n/a",(X234/Y234-1)*100)</f>
        <v>n/a</v>
      </c>
      <c r="AX234" s="1033" t="str">
        <f>IF(ISERROR((Y234/Z234-1)*100),"n/a",(Y234/Z234-1)*100)</f>
        <v>n/a</v>
      </c>
      <c r="AY234" s="1033" t="str">
        <f>IF(ISERROR((Z234/AA234-1)*100),"n/a",(Z234/AA234-1)*100)</f>
        <v>n/a</v>
      </c>
      <c r="AZ234" s="1033" t="str">
        <f>IF(ISERROR((AA234/AB234-1)*100),"n/a",(AA234/AB234-1)*100)</f>
        <v>n/a</v>
      </c>
      <c r="BA234" s="1033">
        <f>AVERAGE(AD234:AZ234)</f>
        <v>6.239908878334667</v>
      </c>
      <c r="BB234" s="1033">
        <f>STDEV(AD234:AZ234)</f>
        <v>3.5727282924366914</v>
      </c>
    </row>
    <row r="235" spans="1:54" ht="11.25" customHeight="1" x14ac:dyDescent="0.2">
      <c r="A235" s="791" t="s">
        <v>4380</v>
      </c>
      <c r="B235" s="817" t="s">
        <v>4352</v>
      </c>
      <c r="C235" s="581">
        <v>1.35</v>
      </c>
      <c r="D235" s="581">
        <v>1.23</v>
      </c>
      <c r="E235" s="581">
        <v>1.1399999999999999</v>
      </c>
      <c r="F235" s="460">
        <v>1.06</v>
      </c>
      <c r="G235" s="460">
        <v>0.98</v>
      </c>
      <c r="H235" s="460">
        <v>0.86</v>
      </c>
      <c r="I235" s="460">
        <v>0.76</v>
      </c>
      <c r="J235" s="460">
        <v>0.70666666666666667</v>
      </c>
      <c r="K235" s="483">
        <v>0.66666666666666663</v>
      </c>
      <c r="L235" s="483">
        <v>0.66666666666666663</v>
      </c>
      <c r="M235" s="483"/>
      <c r="N235" s="483">
        <v>0.66666666666666663</v>
      </c>
      <c r="O235" s="480">
        <v>0.66666666666666663</v>
      </c>
      <c r="P235" s="483"/>
      <c r="Q235" s="502">
        <v>0.66666666666666663</v>
      </c>
      <c r="R235" s="502">
        <v>0.66666666666666663</v>
      </c>
      <c r="S235" s="587">
        <v>0.66666666666666663</v>
      </c>
      <c r="T235" s="587">
        <v>0.62</v>
      </c>
      <c r="U235" s="587">
        <v>0.58666666666666667</v>
      </c>
      <c r="V235" s="499">
        <v>0.53333333333333333</v>
      </c>
      <c r="W235" s="499">
        <v>0.53333333333333333</v>
      </c>
      <c r="X235" s="587">
        <v>0.53333333333333333</v>
      </c>
      <c r="Y235" s="587">
        <v>0.50909090909090904</v>
      </c>
      <c r="Z235" s="587">
        <v>0.47727272727272724</v>
      </c>
      <c r="AA235" s="587">
        <v>0.22727272727272727</v>
      </c>
      <c r="AB235" s="587">
        <v>0</v>
      </c>
      <c r="AC235" s="584">
        <f>SUM(C235:AB235)</f>
        <v>16.773636363636356</v>
      </c>
      <c r="AD235" s="1033">
        <f>IF(ISERROR((C235/D235-1)*100),"n/a",(C235/D235-1)*100)</f>
        <v>9.7560975609756184</v>
      </c>
      <c r="AE235" s="1033">
        <f>IF(ISERROR((D235/E235-1)*100),"n/a",(D235/E235-1)*100)</f>
        <v>7.8947368421052655</v>
      </c>
      <c r="AF235" s="1033">
        <f>IF(ISERROR((E235/F235-1)*100),"n/a",(E235/F235-1)*100)</f>
        <v>7.5471698113207308</v>
      </c>
      <c r="AG235" s="1033">
        <f>IF(ISERROR((F235/G235-1)*100),"n/a",(F235/G235-1)*100)</f>
        <v>8.163265306122458</v>
      </c>
      <c r="AH235" s="1033">
        <f>IF(ISERROR((G235/H235-1)*100),"n/a",(G235/H235-1)*100)</f>
        <v>13.953488372093027</v>
      </c>
      <c r="AI235" s="1033">
        <f>IF(ISERROR((H235/I235-1)*100),"n/a",(H235/I235-1)*100)</f>
        <v>13.157894736842103</v>
      </c>
      <c r="AJ235" s="1033">
        <f>IF(ISERROR((I235/J235-1)*100),"n/a",(I235/J235-1)*100)</f>
        <v>7.547169811320753</v>
      </c>
      <c r="AK235" s="1033">
        <f>IF(ISERROR((J235/K235-1)*100),"n/a",(J235/K235-1)*100)</f>
        <v>6.0000000000000053</v>
      </c>
      <c r="AL235" s="1033">
        <f>IF(ISERROR((K235/L235-1)*100),"n/a",(K235/L235-1)*100)</f>
        <v>0</v>
      </c>
      <c r="AM235" s="1033">
        <f>IF(ISERROR((L235/N235-1)*100),"n/a",(L235/N235-1)*100)</f>
        <v>0</v>
      </c>
      <c r="AN235" s="1033">
        <f>IF(ISERROR((N235/O235-1)*100),"n/a",(N235/O235-1)*100)</f>
        <v>0</v>
      </c>
      <c r="AO235" s="1033">
        <f>IF(ISERROR((O235/Q235-1)*100),"n/a",(O235/Q235-1)*100)</f>
        <v>0</v>
      </c>
      <c r="AP235" s="1033">
        <f>IF(ISERROR((Q235/R235-1)*100),"n/a",(Q235/R235-1)*100)</f>
        <v>0</v>
      </c>
      <c r="AQ235" s="1033">
        <f>IF(ISERROR((R235/S235-1)*100),"n/a",(R235/S235-1)*100)</f>
        <v>0</v>
      </c>
      <c r="AR235" s="1033">
        <f>IF(ISERROR((S235/T235-1)*100),"n/a",(S235/T235-1)*100)</f>
        <v>7.5268817204301008</v>
      </c>
      <c r="AS235" s="1033">
        <f>IF(ISERROR((T235/U235-1)*100),"n/a",(T235/U235-1)*100)</f>
        <v>5.6818181818181879</v>
      </c>
      <c r="AT235" s="1033">
        <f>IF(ISERROR((U235/V235-1)*100),"n/a",(U235/V235-1)*100)</f>
        <v>10.000000000000009</v>
      </c>
      <c r="AU235" s="1033">
        <f>IF(ISERROR((V235/W235-1)*100),"n/a",(V235/W235-1)*100)</f>
        <v>0</v>
      </c>
      <c r="AV235" s="1033">
        <f>IF(ISERROR((W235/X235-1)*100),"n/a",(W235/X235-1)*100)</f>
        <v>0</v>
      </c>
      <c r="AW235" s="1033">
        <f>IF(ISERROR((X235/Y235-1)*100),"n/a",(X235/Y235-1)*100)</f>
        <v>4.7619047619047672</v>
      </c>
      <c r="AX235" s="1033">
        <f>IF(ISERROR((Y235/Z235-1)*100),"n/a",(Y235/Z235-1)*100)</f>
        <v>6.6666666666666652</v>
      </c>
      <c r="AY235" s="1033">
        <f>IF(ISERROR((Z235/AA235-1)*100),"n/a",(Z235/AA235-1)*100)</f>
        <v>110.00000000000001</v>
      </c>
      <c r="AZ235" s="1033" t="str">
        <f>IF(ISERROR((AA235/AB235-1)*100),"n/a",(AA235/AB235-1)*100)</f>
        <v>n/a</v>
      </c>
      <c r="BA235" s="1033">
        <f>AVERAGE(AD235:AZ235)</f>
        <v>9.9389588077999864</v>
      </c>
      <c r="BB235" s="1033">
        <f>STDEV(AD235:AZ235)</f>
        <v>22.808446770275786</v>
      </c>
    </row>
    <row r="236" spans="1:54" ht="11.25" customHeight="1" x14ac:dyDescent="0.2">
      <c r="A236" s="465" t="s">
        <v>569</v>
      </c>
      <c r="B236" s="802" t="s">
        <v>570</v>
      </c>
      <c r="C236" s="581">
        <v>3.49</v>
      </c>
      <c r="D236" s="581">
        <v>3.23</v>
      </c>
      <c r="E236" s="581">
        <v>3.03</v>
      </c>
      <c r="F236" s="581">
        <v>2.8</v>
      </c>
      <c r="G236" s="460">
        <v>2.48</v>
      </c>
      <c r="H236" s="482">
        <v>2.1800000000000002</v>
      </c>
      <c r="I236" s="451">
        <v>1.94</v>
      </c>
      <c r="J236" s="451">
        <v>1.71</v>
      </c>
      <c r="K236" s="451">
        <v>1.52</v>
      </c>
      <c r="L236" s="451">
        <v>1.36</v>
      </c>
      <c r="M236" s="946"/>
      <c r="N236" s="451">
        <v>1.2</v>
      </c>
      <c r="O236" s="449">
        <v>1.04</v>
      </c>
      <c r="P236" s="946"/>
      <c r="Q236" s="487">
        <v>0.89</v>
      </c>
      <c r="R236" s="487">
        <v>0.78</v>
      </c>
      <c r="S236" s="456">
        <v>0.66</v>
      </c>
      <c r="T236" s="456">
        <v>0.42</v>
      </c>
      <c r="U236" s="456">
        <v>0.23</v>
      </c>
      <c r="V236" s="456">
        <v>0.2</v>
      </c>
      <c r="W236" s="456">
        <v>0.18</v>
      </c>
      <c r="X236" s="456">
        <v>0.15332999999999999</v>
      </c>
      <c r="Y236" s="456">
        <v>0.12667</v>
      </c>
      <c r="Z236" s="456">
        <v>0.1</v>
      </c>
      <c r="AA236" s="456">
        <v>7.0000000000000007E-2</v>
      </c>
      <c r="AB236" s="456">
        <v>6.6669999999999993E-2</v>
      </c>
      <c r="AC236" s="584">
        <f>SUM(C236:AB236)</f>
        <v>29.856670000000005</v>
      </c>
      <c r="AD236" s="1033">
        <f>IF(ISERROR((C236/D236-1)*100),"n/a",(C236/D236-1)*100)</f>
        <v>8.0495356037151744</v>
      </c>
      <c r="AE236" s="1033">
        <f>IF(ISERROR((D236/E236-1)*100),"n/a",(D236/E236-1)*100)</f>
        <v>6.6006600660066139</v>
      </c>
      <c r="AF236" s="1033">
        <f>IF(ISERROR((E236/F236-1)*100),"n/a",(E236/F236-1)*100)</f>
        <v>8.2142857142857082</v>
      </c>
      <c r="AG236" s="1033">
        <f>IF(ISERROR((F236/G236-1)*100),"n/a",(F236/G236-1)*100)</f>
        <v>12.903225806451601</v>
      </c>
      <c r="AH236" s="1033">
        <f>IF(ISERROR((G236/H236-1)*100),"n/a",(G236/H236-1)*100)</f>
        <v>13.761467889908241</v>
      </c>
      <c r="AI236" s="1033">
        <f>IF(ISERROR((H236/I236-1)*100),"n/a",(H236/I236-1)*100)</f>
        <v>12.371134020618557</v>
      </c>
      <c r="AJ236" s="1033">
        <f>IF(ISERROR((I236/J236-1)*100),"n/a",(I236/J236-1)*100)</f>
        <v>13.450292397660824</v>
      </c>
      <c r="AK236" s="1033">
        <f>IF(ISERROR((J236/K236-1)*100),"n/a",(J236/K236-1)*100)</f>
        <v>12.5</v>
      </c>
      <c r="AL236" s="1033">
        <f>IF(ISERROR((K236/L236-1)*100),"n/a",(K236/L236-1)*100)</f>
        <v>11.764705882352944</v>
      </c>
      <c r="AM236" s="1033">
        <f>IF(ISERROR((L236/N236-1)*100),"n/a",(L236/N236-1)*100)</f>
        <v>13.333333333333353</v>
      </c>
      <c r="AN236" s="1033">
        <f>IF(ISERROR((N236/O236-1)*100),"n/a",(N236/O236-1)*100)</f>
        <v>15.384615384615374</v>
      </c>
      <c r="AO236" s="1033">
        <f>IF(ISERROR((O236/Q236-1)*100),"n/a",(O236/Q236-1)*100)</f>
        <v>16.853932584269661</v>
      </c>
      <c r="AP236" s="1033">
        <f>IF(ISERROR((Q236/R236-1)*100),"n/a",(Q236/R236-1)*100)</f>
        <v>14.102564102564097</v>
      </c>
      <c r="AQ236" s="1033">
        <f>IF(ISERROR((R236/S236-1)*100),"n/a",(R236/S236-1)*100)</f>
        <v>18.181818181818187</v>
      </c>
      <c r="AR236" s="1033">
        <f>IF(ISERROR((S236/T236-1)*100),"n/a",(S236/T236-1)*100)</f>
        <v>57.14285714285716</v>
      </c>
      <c r="AS236" s="1033">
        <f>IF(ISERROR((T236/U236-1)*100),"n/a",(T236/U236-1)*100)</f>
        <v>82.608695652173907</v>
      </c>
      <c r="AT236" s="1033">
        <f>IF(ISERROR((U236/V236-1)*100),"n/a",(U236/V236-1)*100)</f>
        <v>14.999999999999991</v>
      </c>
      <c r="AU236" s="1033">
        <f>IF(ISERROR((V236/W236-1)*100),"n/a",(V236/W236-1)*100)</f>
        <v>11.111111111111116</v>
      </c>
      <c r="AV236" s="1033">
        <f>IF(ISERROR((W236/X236-1)*100),"n/a",(W236/X236-1)*100)</f>
        <v>17.39385638818236</v>
      </c>
      <c r="AW236" s="1033">
        <f>IF(ISERROR((X236/Y236-1)*100),"n/a",(X236/Y236-1)*100)</f>
        <v>21.046814557511627</v>
      </c>
      <c r="AX236" s="1033">
        <f>IF(ISERROR((Y236/Z236-1)*100),"n/a",(Y236/Z236-1)*100)</f>
        <v>26.669999999999995</v>
      </c>
      <c r="AY236" s="1033">
        <f>IF(ISERROR((Z236/AA236-1)*100),"n/a",(Z236/AA236-1)*100)</f>
        <v>42.857142857142861</v>
      </c>
      <c r="AZ236" s="1033">
        <f>IF(ISERROR((AA236/AB236-1)*100),"n/a",(AA236/AB236-1)*100)</f>
        <v>4.9947502624869022</v>
      </c>
      <c r="BA236" s="1033">
        <f>AVERAGE(AD236:AZ236)</f>
        <v>19.838991258220279</v>
      </c>
      <c r="BB236" s="1033">
        <f>STDEV(AD236:AZ236)</f>
        <v>17.954842596402138</v>
      </c>
    </row>
    <row r="237" spans="1:54" ht="11.25" customHeight="1" x14ac:dyDescent="0.2">
      <c r="A237" s="818" t="s">
        <v>233</v>
      </c>
      <c r="B237" s="817" t="s">
        <v>234</v>
      </c>
      <c r="C237" s="581">
        <v>0.78</v>
      </c>
      <c r="D237" s="581">
        <v>0.7</v>
      </c>
      <c r="E237" s="581">
        <v>0.62</v>
      </c>
      <c r="F237" s="581">
        <v>0.57999999999999996</v>
      </c>
      <c r="G237" s="460">
        <v>0.46750000000000003</v>
      </c>
      <c r="H237" s="586">
        <v>0.42249999999999999</v>
      </c>
      <c r="I237" s="581">
        <v>0.39750000000000002</v>
      </c>
      <c r="J237" s="581">
        <v>0.38250000000000001</v>
      </c>
      <c r="K237" s="581">
        <v>0.34749999999999998</v>
      </c>
      <c r="L237" s="581">
        <v>0.30499999999999999</v>
      </c>
      <c r="M237" s="884"/>
      <c r="N237" s="581">
        <v>0.28499999999999998</v>
      </c>
      <c r="O237" s="459">
        <v>0.26750000000000002</v>
      </c>
      <c r="P237" s="884"/>
      <c r="Q237" s="472">
        <v>0.25750000000000001</v>
      </c>
      <c r="R237" s="582">
        <v>0.25</v>
      </c>
      <c r="S237" s="587">
        <v>0.2475</v>
      </c>
      <c r="T237" s="587">
        <v>0.23499999999999999</v>
      </c>
      <c r="U237" s="587">
        <v>0.215</v>
      </c>
      <c r="V237" s="587">
        <v>0.19</v>
      </c>
      <c r="W237" s="587">
        <v>0.155</v>
      </c>
      <c r="X237" s="587">
        <v>0.13750000000000001</v>
      </c>
      <c r="Y237" s="587">
        <v>0.1275</v>
      </c>
      <c r="Z237" s="587">
        <v>0.11749999999999999</v>
      </c>
      <c r="AA237" s="587">
        <v>0.1075</v>
      </c>
      <c r="AB237" s="587">
        <v>9.6250000000000002E-2</v>
      </c>
      <c r="AC237" s="584">
        <f>SUM(C237:AB237)</f>
        <v>7.691250000000001</v>
      </c>
      <c r="AD237" s="1033">
        <f>IF(ISERROR((C237/D237-1)*100),"n/a",(C237/D237-1)*100)</f>
        <v>11.428571428571432</v>
      </c>
      <c r="AE237" s="1033">
        <f>IF(ISERROR((D237/E237-1)*100),"n/a",(D237/E237-1)*100)</f>
        <v>12.903225806451601</v>
      </c>
      <c r="AF237" s="1033">
        <f>IF(ISERROR((E237/F237-1)*100),"n/a",(E237/F237-1)*100)</f>
        <v>6.8965517241379448</v>
      </c>
      <c r="AG237" s="1033">
        <f>IF(ISERROR((F237/G237-1)*100),"n/a",(F237/G237-1)*100)</f>
        <v>24.064171122994637</v>
      </c>
      <c r="AH237" s="1033">
        <f>IF(ISERROR((G237/H237-1)*100),"n/a",(G237/H237-1)*100)</f>
        <v>10.650887573964507</v>
      </c>
      <c r="AI237" s="1033">
        <f>IF(ISERROR((H237/I237-1)*100),"n/a",(H237/I237-1)*100)</f>
        <v>6.2893081761006275</v>
      </c>
      <c r="AJ237" s="1033">
        <f>IF(ISERROR((I237/J237-1)*100),"n/a",(I237/J237-1)*100)</f>
        <v>3.9215686274509887</v>
      </c>
      <c r="AK237" s="1033">
        <f>IF(ISERROR((J237/K237-1)*100),"n/a",(J237/K237-1)*100)</f>
        <v>10.07194244604317</v>
      </c>
      <c r="AL237" s="1033">
        <f>IF(ISERROR((K237/L237-1)*100),"n/a",(K237/L237-1)*100)</f>
        <v>13.934426229508201</v>
      </c>
      <c r="AM237" s="1033">
        <f>IF(ISERROR((L237/N237-1)*100),"n/a",(L237/N237-1)*100)</f>
        <v>7.0175438596491224</v>
      </c>
      <c r="AN237" s="1033">
        <f>IF(ISERROR((N237/O237-1)*100),"n/a",(N237/O237-1)*100)</f>
        <v>6.5420560747663448</v>
      </c>
      <c r="AO237" s="1033">
        <f>IF(ISERROR((O237/Q237-1)*100),"n/a",(O237/Q237-1)*100)</f>
        <v>3.8834951456310662</v>
      </c>
      <c r="AP237" s="1033">
        <f>IF(ISERROR((Q237/R237-1)*100),"n/a",(Q237/R237-1)*100)</f>
        <v>3.0000000000000027</v>
      </c>
      <c r="AQ237" s="1033">
        <f>IF(ISERROR((R237/S237-1)*100),"n/a",(R237/S237-1)*100)</f>
        <v>1.0101010101010166</v>
      </c>
      <c r="AR237" s="1033">
        <f>IF(ISERROR((S237/T237-1)*100),"n/a",(S237/T237-1)*100)</f>
        <v>5.319148936170226</v>
      </c>
      <c r="AS237" s="1033">
        <f>IF(ISERROR((T237/U237-1)*100),"n/a",(T237/U237-1)*100)</f>
        <v>9.302325581395344</v>
      </c>
      <c r="AT237" s="1033">
        <f>IF(ISERROR((U237/V237-1)*100),"n/a",(U237/V237-1)*100)</f>
        <v>13.157894736842103</v>
      </c>
      <c r="AU237" s="1033">
        <f>IF(ISERROR((V237/W237-1)*100),"n/a",(V237/W237-1)*100)</f>
        <v>22.580645161290324</v>
      </c>
      <c r="AV237" s="1033">
        <f>IF(ISERROR((W237/X237-1)*100),"n/a",(W237/X237-1)*100)</f>
        <v>12.72727272727272</v>
      </c>
      <c r="AW237" s="1033">
        <f>IF(ISERROR((X237/Y237-1)*100),"n/a",(X237/Y237-1)*100)</f>
        <v>7.8431372549019773</v>
      </c>
      <c r="AX237" s="1033">
        <f>IF(ISERROR((Y237/Z237-1)*100),"n/a",(Y237/Z237-1)*100)</f>
        <v>8.5106382978723527</v>
      </c>
      <c r="AY237" s="1033">
        <f>IF(ISERROR((Z237/AA237-1)*100),"n/a",(Z237/AA237-1)*100)</f>
        <v>9.302325581395344</v>
      </c>
      <c r="AZ237" s="1033">
        <f>IF(ISERROR((AA237/AB237-1)*100),"n/a",(AA237/AB237-1)*100)</f>
        <v>11.688311688311682</v>
      </c>
      <c r="BA237" s="1033">
        <f>AVERAGE(AD237:AZ237)</f>
        <v>9.6541543126444669</v>
      </c>
      <c r="BB237" s="1033">
        <f>STDEV(AD237:AZ237)</f>
        <v>5.552009171255321</v>
      </c>
    </row>
    <row r="238" spans="1:54" ht="11.25" customHeight="1" x14ac:dyDescent="0.2">
      <c r="A238" s="461" t="s">
        <v>1158</v>
      </c>
      <c r="B238" s="817" t="s">
        <v>1159</v>
      </c>
      <c r="C238" s="581">
        <v>0.64</v>
      </c>
      <c r="D238" s="581">
        <v>0.56000000000000005</v>
      </c>
      <c r="E238" s="581">
        <v>0.5</v>
      </c>
      <c r="F238" s="581">
        <v>0.45</v>
      </c>
      <c r="G238" s="460">
        <v>0.4</v>
      </c>
      <c r="H238" s="586">
        <v>0.37</v>
      </c>
      <c r="I238" s="581">
        <v>0.34</v>
      </c>
      <c r="J238" s="581">
        <v>0.3</v>
      </c>
      <c r="K238" s="581">
        <v>0.27</v>
      </c>
      <c r="L238" s="581">
        <v>0.255</v>
      </c>
      <c r="M238" s="884">
        <v>0</v>
      </c>
      <c r="N238" s="581">
        <v>0.245</v>
      </c>
      <c r="O238" s="459">
        <v>0.23333499999999999</v>
      </c>
      <c r="P238" s="884">
        <v>0</v>
      </c>
      <c r="Q238" s="582">
        <v>0.22666500000000001</v>
      </c>
      <c r="R238" s="472">
        <v>0.22666500000000001</v>
      </c>
      <c r="S238" s="587">
        <v>0.22</v>
      </c>
      <c r="T238" s="587">
        <v>0.20666499999999999</v>
      </c>
      <c r="U238" s="587">
        <v>0.19333500000000001</v>
      </c>
      <c r="V238" s="587">
        <v>0.17833499999999999</v>
      </c>
      <c r="W238" s="587">
        <v>0.16250000000000001</v>
      </c>
      <c r="X238" s="587">
        <v>0.14749999999999999</v>
      </c>
      <c r="Y238" s="587">
        <v>0.13</v>
      </c>
      <c r="Z238" s="587">
        <v>0.1128</v>
      </c>
      <c r="AA238" s="587">
        <v>0.1008</v>
      </c>
      <c r="AB238" s="587">
        <v>8.7999999999999995E-2</v>
      </c>
      <c r="AC238" s="584">
        <f>SUM(C238:AB238)</f>
        <v>6.5565999999999987</v>
      </c>
      <c r="AD238" s="1033">
        <f>IF(ISERROR((C238/D238-1)*100),"n/a",(C238/D238-1)*100)</f>
        <v>14.285714285714279</v>
      </c>
      <c r="AE238" s="1033">
        <f>IF(ISERROR((D238/E238-1)*100),"n/a",(D238/E238-1)*100)</f>
        <v>12.000000000000011</v>
      </c>
      <c r="AF238" s="1033">
        <f>IF(ISERROR((E238/F238-1)*100),"n/a",(E238/F238-1)*100)</f>
        <v>11.111111111111116</v>
      </c>
      <c r="AG238" s="1033">
        <f>IF(ISERROR((F238/G238-1)*100),"n/a",(F238/G238-1)*100)</f>
        <v>12.5</v>
      </c>
      <c r="AH238" s="1033">
        <f>IF(ISERROR((G238/H238-1)*100),"n/a",(G238/H238-1)*100)</f>
        <v>8.1081081081081141</v>
      </c>
      <c r="AI238" s="1033">
        <f>IF(ISERROR((H238/I238-1)*100),"n/a",(H238/I238-1)*100)</f>
        <v>8.8235294117646959</v>
      </c>
      <c r="AJ238" s="1033">
        <f>IF(ISERROR((I238/J238-1)*100),"n/a",(I238/J238-1)*100)</f>
        <v>13.333333333333353</v>
      </c>
      <c r="AK238" s="1033">
        <f>IF(ISERROR((J238/K238-1)*100),"n/a",(J238/K238-1)*100)</f>
        <v>11.111111111111093</v>
      </c>
      <c r="AL238" s="1033">
        <f>IF(ISERROR((K238/L238-1)*100),"n/a",(K238/L238-1)*100)</f>
        <v>5.8823529411764719</v>
      </c>
      <c r="AM238" s="1033">
        <f>IF(ISERROR((L238/N238-1)*100),"n/a",(L238/N238-1)*100)</f>
        <v>4.081632653061229</v>
      </c>
      <c r="AN238" s="1033">
        <f>IF(ISERROR((N238/O238-1)*100),"n/a",(N238/O238-1)*100)</f>
        <v>4.9992500053571032</v>
      </c>
      <c r="AO238" s="1033">
        <f>IF(ISERROR((O238/Q238-1)*100),"n/a",(O238/Q238-1)*100)</f>
        <v>2.9426686960933424</v>
      </c>
      <c r="AP238" s="1033">
        <f>IF(ISERROR((Q238/R238-1)*100),"n/a",(Q238/R238-1)*100)</f>
        <v>0</v>
      </c>
      <c r="AQ238" s="1033">
        <f>IF(ISERROR((R238/S238-1)*100),"n/a",(R238/S238-1)*100)</f>
        <v>3.029545454545457</v>
      </c>
      <c r="AR238" s="1033">
        <f>IF(ISERROR((S238/T238-1)*100),"n/a",(S238/T238-1)*100)</f>
        <v>6.4524713908983289</v>
      </c>
      <c r="AS238" s="1033">
        <f>IF(ISERROR((T238/U238-1)*100),"n/a",(T238/U238-1)*100)</f>
        <v>6.8947681485504342</v>
      </c>
      <c r="AT238" s="1033">
        <f>IF(ISERROR((U238/V238-1)*100),"n/a",(U238/V238-1)*100)</f>
        <v>8.4111363445201537</v>
      </c>
      <c r="AU238" s="1033">
        <f>IF(ISERROR((V238/W238-1)*100),"n/a",(V238/W238-1)*100)</f>
        <v>9.7446153846153738</v>
      </c>
      <c r="AV238" s="1033">
        <f>IF(ISERROR((W238/X238-1)*100),"n/a",(W238/X238-1)*100)</f>
        <v>10.169491525423746</v>
      </c>
      <c r="AW238" s="1033">
        <f>IF(ISERROR((X238/Y238-1)*100),"n/a",(X238/Y238-1)*100)</f>
        <v>13.461538461538458</v>
      </c>
      <c r="AX238" s="1033">
        <f>IF(ISERROR((Y238/Z238-1)*100),"n/a",(Y238/Z238-1)*100)</f>
        <v>15.248226950354615</v>
      </c>
      <c r="AY238" s="1033">
        <f>IF(ISERROR((Z238/AA238-1)*100),"n/a",(Z238/AA238-1)*100)</f>
        <v>11.904761904761907</v>
      </c>
      <c r="AZ238" s="1033">
        <f>IF(ISERROR((AA238/AB238-1)*100),"n/a",(AA238/AB238-1)*100)</f>
        <v>14.54545454545455</v>
      </c>
      <c r="BA238" s="1033">
        <f>AVERAGE(AD238:AZ238)</f>
        <v>9.0887313811953838</v>
      </c>
      <c r="BB238" s="1033">
        <f>STDEV(AD238:AZ238)</f>
        <v>4.2217268766112221</v>
      </c>
    </row>
    <row r="239" spans="1:54" ht="11.25" customHeight="1" x14ac:dyDescent="0.2">
      <c r="A239" s="997" t="s">
        <v>578</v>
      </c>
      <c r="B239" s="468" t="s">
        <v>579</v>
      </c>
      <c r="C239" s="581">
        <v>1.63</v>
      </c>
      <c r="D239" s="581">
        <v>1.36</v>
      </c>
      <c r="E239" s="581">
        <v>1.28</v>
      </c>
      <c r="F239" s="581">
        <v>1.18</v>
      </c>
      <c r="G239" s="460">
        <v>0.91500000000000004</v>
      </c>
      <c r="H239" s="481">
        <v>0.67</v>
      </c>
      <c r="I239" s="474">
        <v>0.63</v>
      </c>
      <c r="J239" s="474">
        <v>0.58499999999999996</v>
      </c>
      <c r="K239" s="474">
        <v>0.49</v>
      </c>
      <c r="L239" s="474">
        <v>0.39500000000000002</v>
      </c>
      <c r="M239" s="958">
        <v>0</v>
      </c>
      <c r="N239" s="474">
        <v>0.34749999999999998</v>
      </c>
      <c r="O239" s="470">
        <v>0.32500000000000001</v>
      </c>
      <c r="P239" s="958">
        <v>0</v>
      </c>
      <c r="Q239" s="1068">
        <v>0.3</v>
      </c>
      <c r="R239" s="486">
        <v>0.28749999999999998</v>
      </c>
      <c r="S239" s="476">
        <v>0.27750000000000002</v>
      </c>
      <c r="T239" s="476">
        <v>0.26</v>
      </c>
      <c r="U239" s="476">
        <v>0.23250000000000001</v>
      </c>
      <c r="V239" s="476">
        <v>0.21</v>
      </c>
      <c r="W239" s="476">
        <v>0.19</v>
      </c>
      <c r="X239" s="476">
        <v>0.1575</v>
      </c>
      <c r="Y239" s="476">
        <v>0.13250000000000001</v>
      </c>
      <c r="Z239" s="476">
        <v>0.11</v>
      </c>
      <c r="AA239" s="476">
        <v>9.5000000000000001E-2</v>
      </c>
      <c r="AB239" s="476">
        <v>0.08</v>
      </c>
      <c r="AC239" s="584">
        <f>SUM(C239:AB239)</f>
        <v>12.14</v>
      </c>
      <c r="AD239" s="1033">
        <f>IF(ISERROR((C239/D239-1)*100),"n/a",(C239/D239-1)*100)</f>
        <v>19.852941176470562</v>
      </c>
      <c r="AE239" s="1033">
        <f>IF(ISERROR((D239/E239-1)*100),"n/a",(D239/E239-1)*100)</f>
        <v>6.25</v>
      </c>
      <c r="AF239" s="1033">
        <f>IF(ISERROR((E239/F239-1)*100),"n/a",(E239/F239-1)*100)</f>
        <v>8.4745762711864394</v>
      </c>
      <c r="AG239" s="1033">
        <f>IF(ISERROR((F239/G239-1)*100),"n/a",(F239/G239-1)*100)</f>
        <v>28.961748633879768</v>
      </c>
      <c r="AH239" s="1033">
        <f>IF(ISERROR((G239/H239-1)*100),"n/a",(G239/H239-1)*100)</f>
        <v>36.567164179104481</v>
      </c>
      <c r="AI239" s="1033">
        <f>IF(ISERROR((H239/I239-1)*100),"n/a",(H239/I239-1)*100)</f>
        <v>6.3492063492063489</v>
      </c>
      <c r="AJ239" s="1033">
        <f>IF(ISERROR((I239/J239-1)*100),"n/a",(I239/J239-1)*100)</f>
        <v>7.6923076923077094</v>
      </c>
      <c r="AK239" s="1033">
        <f>IF(ISERROR((J239/K239-1)*100),"n/a",(J239/K239-1)*100)</f>
        <v>19.387755102040806</v>
      </c>
      <c r="AL239" s="1033">
        <f>IF(ISERROR((K239/L239-1)*100),"n/a",(K239/L239-1)*100)</f>
        <v>24.050632911392398</v>
      </c>
      <c r="AM239" s="1033">
        <f>IF(ISERROR((L239/N239-1)*100),"n/a",(L239/N239-1)*100)</f>
        <v>13.669064748201443</v>
      </c>
      <c r="AN239" s="1033">
        <f>IF(ISERROR((N239/O239-1)*100),"n/a",(N239/O239-1)*100)</f>
        <v>6.9230769230769207</v>
      </c>
      <c r="AO239" s="1033">
        <f>IF(ISERROR((O239/Q239-1)*100),"n/a",(O239/Q239-1)*100)</f>
        <v>8.3333333333333481</v>
      </c>
      <c r="AP239" s="1033">
        <f>IF(ISERROR((Q239/R239-1)*100),"n/a",(Q239/R239-1)*100)</f>
        <v>4.3478260869565188</v>
      </c>
      <c r="AQ239" s="1033">
        <f>IF(ISERROR((R239/S239-1)*100),"n/a",(R239/S239-1)*100)</f>
        <v>3.603603603603589</v>
      </c>
      <c r="AR239" s="1033">
        <f>IF(ISERROR((S239/T239-1)*100),"n/a",(S239/T239-1)*100)</f>
        <v>6.7307692307692291</v>
      </c>
      <c r="AS239" s="1033">
        <f>IF(ISERROR((T239/U239-1)*100),"n/a",(T239/U239-1)*100)</f>
        <v>11.827956989247301</v>
      </c>
      <c r="AT239" s="1033">
        <f>IF(ISERROR((U239/V239-1)*100),"n/a",(U239/V239-1)*100)</f>
        <v>10.714285714285721</v>
      </c>
      <c r="AU239" s="1033">
        <f>IF(ISERROR((V239/W239-1)*100),"n/a",(V239/W239-1)*100)</f>
        <v>10.526315789473673</v>
      </c>
      <c r="AV239" s="1033">
        <f>IF(ISERROR((W239/X239-1)*100),"n/a",(W239/X239-1)*100)</f>
        <v>20.634920634920629</v>
      </c>
      <c r="AW239" s="1033">
        <f>IF(ISERROR((X239/Y239-1)*100),"n/a",(X239/Y239-1)*100)</f>
        <v>18.867924528301884</v>
      </c>
      <c r="AX239" s="1033">
        <f>IF(ISERROR((Y239/Z239-1)*100),"n/a",(Y239/Z239-1)*100)</f>
        <v>20.45454545454546</v>
      </c>
      <c r="AY239" s="1033">
        <f>IF(ISERROR((Z239/AA239-1)*100),"n/a",(Z239/AA239-1)*100)</f>
        <v>15.789473684210531</v>
      </c>
      <c r="AZ239" s="1033">
        <f>IF(ISERROR((AA239/AB239-1)*100),"n/a",(AA239/AB239-1)*100)</f>
        <v>18.75</v>
      </c>
      <c r="BA239" s="1033">
        <f>AVERAGE(AD239:AZ239)</f>
        <v>14.293888218978902</v>
      </c>
      <c r="BB239" s="1033">
        <f>STDEV(AD239:AZ239)</f>
        <v>8.4838841749955467</v>
      </c>
    </row>
    <row r="240" spans="1:54" ht="11.25" customHeight="1" x14ac:dyDescent="0.2">
      <c r="A240" s="540" t="s">
        <v>4551</v>
      </c>
      <c r="B240" s="817" t="s">
        <v>4541</v>
      </c>
      <c r="C240" s="581">
        <v>0.48</v>
      </c>
      <c r="D240" s="581">
        <v>0.44</v>
      </c>
      <c r="E240" s="581">
        <v>0.4</v>
      </c>
      <c r="F240" s="581">
        <v>0.35000000000000003</v>
      </c>
      <c r="G240" s="460">
        <v>0.31</v>
      </c>
      <c r="H240" s="460">
        <v>0.27</v>
      </c>
      <c r="I240" s="498">
        <v>0.24</v>
      </c>
      <c r="J240" s="581">
        <v>0.24</v>
      </c>
      <c r="K240" s="581">
        <v>0.2</v>
      </c>
      <c r="L240" s="581">
        <v>0.12</v>
      </c>
      <c r="M240" s="460"/>
      <c r="N240" s="498">
        <v>0</v>
      </c>
      <c r="O240" s="501">
        <v>0</v>
      </c>
      <c r="P240" s="483"/>
      <c r="Q240" s="980">
        <v>8.5000000000000006E-2</v>
      </c>
      <c r="R240" s="490">
        <v>0.34</v>
      </c>
      <c r="S240" s="587">
        <v>0.24</v>
      </c>
      <c r="T240" s="499">
        <v>0</v>
      </c>
      <c r="U240" s="499">
        <v>0</v>
      </c>
      <c r="V240" s="499">
        <v>0</v>
      </c>
      <c r="W240" s="499">
        <v>0</v>
      </c>
      <c r="X240" s="499">
        <v>0</v>
      </c>
      <c r="Y240" s="499">
        <v>0</v>
      </c>
      <c r="Z240" s="499">
        <v>0</v>
      </c>
      <c r="AA240" s="499">
        <v>0</v>
      </c>
      <c r="AB240" s="499">
        <v>0</v>
      </c>
      <c r="AC240" s="584">
        <f>SUM(C240:AB240)</f>
        <v>3.7150000000000007</v>
      </c>
      <c r="AD240" s="1033">
        <f>IF(ISERROR((C240/D240-1)*100),"n/a",(C240/D240-1)*100)</f>
        <v>9.0909090909090828</v>
      </c>
      <c r="AE240" s="1033">
        <f>IF(ISERROR((D240/E240-1)*100),"n/a",(D240/E240-1)*100)</f>
        <v>9.9999999999999858</v>
      </c>
      <c r="AF240" s="1033">
        <f>IF(ISERROR((E240/F240-1)*100),"n/a",(E240/F240-1)*100)</f>
        <v>14.285714285714279</v>
      </c>
      <c r="AG240" s="1033">
        <f>IF(ISERROR((F240/G240-1)*100),"n/a",(F240/G240-1)*100)</f>
        <v>12.903225806451623</v>
      </c>
      <c r="AH240" s="1033">
        <f>IF(ISERROR((G240/H240-1)*100),"n/a",(G240/H240-1)*100)</f>
        <v>14.814814814814813</v>
      </c>
      <c r="AI240" s="1033">
        <f>IF(ISERROR((H240/I240-1)*100),"n/a",(H240/I240-1)*100)</f>
        <v>12.500000000000021</v>
      </c>
      <c r="AJ240" s="1033">
        <f>IF(ISERROR((I240/J240-1)*100),"n/a",(I240/J240-1)*100)</f>
        <v>0</v>
      </c>
      <c r="AK240" s="1033">
        <f>IF(ISERROR((J240/K240-1)*100),"n/a",(J240/K240-1)*100)</f>
        <v>19.999999999999996</v>
      </c>
      <c r="AL240" s="1033">
        <f>IF(ISERROR((K240/L240-1)*100),"n/a",(K240/L240-1)*100)</f>
        <v>66.666666666666671</v>
      </c>
      <c r="AM240" s="1033" t="str">
        <f>IF(ISERROR((L240/N240-1)*100),"n/a",(L240/N240-1)*100)</f>
        <v>n/a</v>
      </c>
      <c r="AN240" s="1033" t="str">
        <f>IF(ISERROR((N240/O240-1)*100),"n/a",(N240/O240-1)*100)</f>
        <v>n/a</v>
      </c>
      <c r="AO240" s="1033">
        <f>IF(ISERROR((O240/Q240-1)*100),"n/a",(O240/Q240-1)*100)</f>
        <v>-100</v>
      </c>
      <c r="AP240" s="1033">
        <f>IF(ISERROR((Q240/R240-1)*100),"n/a",(Q240/R240-1)*100)</f>
        <v>-75</v>
      </c>
      <c r="AQ240" s="1033">
        <f>IF(ISERROR((R240/S240-1)*100),"n/a",(R240/S240-1)*100)</f>
        <v>41.666666666666671</v>
      </c>
      <c r="AR240" s="1033" t="str">
        <f>IF(ISERROR((S240/T240-1)*100),"n/a",(S240/T240-1)*100)</f>
        <v>n/a</v>
      </c>
      <c r="AS240" s="1033" t="str">
        <f>IF(ISERROR((T240/U240-1)*100),"n/a",(T240/U240-1)*100)</f>
        <v>n/a</v>
      </c>
      <c r="AT240" s="1033" t="str">
        <f>IF(ISERROR((U240/V240-1)*100),"n/a",(U240/V240-1)*100)</f>
        <v>n/a</v>
      </c>
      <c r="AU240" s="1033" t="str">
        <f>IF(ISERROR((V240/W240-1)*100),"n/a",(V240/W240-1)*100)</f>
        <v>n/a</v>
      </c>
      <c r="AV240" s="1033" t="str">
        <f>IF(ISERROR((W240/X240-1)*100),"n/a",(W240/X240-1)*100)</f>
        <v>n/a</v>
      </c>
      <c r="AW240" s="1033" t="str">
        <f>IF(ISERROR((X240/Y240-1)*100),"n/a",(X240/Y240-1)*100)</f>
        <v>n/a</v>
      </c>
      <c r="AX240" s="1033" t="str">
        <f>IF(ISERROR((Y240/Z240-1)*100),"n/a",(Y240/Z240-1)*100)</f>
        <v>n/a</v>
      </c>
      <c r="AY240" s="1033" t="str">
        <f>IF(ISERROR((Z240/AA240-1)*100),"n/a",(Z240/AA240-1)*100)</f>
        <v>n/a</v>
      </c>
      <c r="AZ240" s="1033" t="str">
        <f>IF(ISERROR((AA240/AB240-1)*100),"n/a",(AA240/AB240-1)*100)</f>
        <v>n/a</v>
      </c>
      <c r="BA240" s="1033">
        <f>AVERAGE(AD240:AZ240)</f>
        <v>2.2439997776019269</v>
      </c>
      <c r="BB240" s="1033">
        <f>STDEV(AD240:AZ240)</f>
        <v>45.800037088606253</v>
      </c>
    </row>
    <row r="241" spans="1:54" ht="11.25" customHeight="1" x14ac:dyDescent="0.2">
      <c r="A241" s="1009" t="s">
        <v>5226</v>
      </c>
      <c r="B241" s="802" t="s">
        <v>5221</v>
      </c>
      <c r="C241" s="581">
        <v>0.64</v>
      </c>
      <c r="D241" s="581">
        <v>0.59636363636363621</v>
      </c>
      <c r="E241" s="581">
        <v>0.58181818181818157</v>
      </c>
      <c r="F241" s="581">
        <v>0.54214876033057846</v>
      </c>
      <c r="G241" s="460">
        <v>0.52892561983471076</v>
      </c>
      <c r="H241" s="460">
        <v>0.49286250939143489</v>
      </c>
      <c r="I241" s="451">
        <v>0.4808414725770096</v>
      </c>
      <c r="J241" s="451">
        <v>0.44805682671948632</v>
      </c>
      <c r="K241" s="503">
        <v>0.43712861143364518</v>
      </c>
      <c r="L241" s="503">
        <v>0.43712861143364518</v>
      </c>
      <c r="M241" s="1069"/>
      <c r="N241" s="503">
        <v>0.43712861143364518</v>
      </c>
      <c r="O241" s="1035">
        <v>0.43712861143364518</v>
      </c>
      <c r="P241" s="1069"/>
      <c r="Q241" s="1027">
        <v>0.43712861143364518</v>
      </c>
      <c r="R241" s="1027">
        <v>0.43712861143364518</v>
      </c>
      <c r="S241" s="456">
        <v>0.43712861143364518</v>
      </c>
      <c r="T241" s="456">
        <v>0.43029847687999445</v>
      </c>
      <c r="U241" s="456">
        <v>0.40980807321904239</v>
      </c>
      <c r="V241" s="456">
        <v>0.3893177412745209</v>
      </c>
      <c r="W241" s="456">
        <v>0.33809174492864602</v>
      </c>
      <c r="X241" s="456">
        <v>0.2561301097944288</v>
      </c>
      <c r="Y241" s="456">
        <v>0.21514929222732021</v>
      </c>
      <c r="Z241" s="504">
        <v>0.20490408783554309</v>
      </c>
      <c r="AA241" s="504">
        <v>0.20490408783554309</v>
      </c>
      <c r="AB241" s="504">
        <v>0.20490408783554309</v>
      </c>
      <c r="AC241" s="584">
        <f>SUM(C241:AB241)</f>
        <v>10.024424988901135</v>
      </c>
      <c r="AD241" s="1033">
        <f>IF(ISERROR((C241/D241-1)*100),"n/a",(C241/D241-1)*100)</f>
        <v>7.317073170731736</v>
      </c>
      <c r="AE241" s="1033">
        <f>IF(ISERROR((D241/E241-1)*100),"n/a",(D241/E241-1)*100)</f>
        <v>2.5000000000000133</v>
      </c>
      <c r="AF241" s="1033">
        <f>IF(ISERROR((E241/F241-1)*100),"n/a",(E241/F241-1)*100)</f>
        <v>7.3170731707316694</v>
      </c>
      <c r="AG241" s="1033">
        <f>IF(ISERROR((F241/G241-1)*100),"n/a",(F241/G241-1)*100)</f>
        <v>2.4999999999999911</v>
      </c>
      <c r="AH241" s="1033">
        <f>IF(ISERROR((G241/H241-1)*100),"n/a",(G241/H241-1)*100)</f>
        <v>7.317073170731736</v>
      </c>
      <c r="AI241" s="1033">
        <f>IF(ISERROR((H241/I241-1)*100),"n/a",(H241/I241-1)*100)</f>
        <v>2.5000000000000133</v>
      </c>
      <c r="AJ241" s="1033">
        <f>IF(ISERROR((I241/J241-1)*100),"n/a",(I241/J241-1)*100)</f>
        <v>7.3170731707316916</v>
      </c>
      <c r="AK241" s="1033">
        <f>IF(ISERROR((J241/K241-1)*100),"n/a",(J241/K241-1)*100)</f>
        <v>2.5000000000000133</v>
      </c>
      <c r="AL241" s="1033">
        <f>IF(ISERROR((K241/L241-1)*100),"n/a",(K241/L241-1)*100)</f>
        <v>0</v>
      </c>
      <c r="AM241" s="1033">
        <f>IF(ISERROR((L241/N241-1)*100),"n/a",(L241/N241-1)*100)</f>
        <v>0</v>
      </c>
      <c r="AN241" s="1033">
        <f>IF(ISERROR((N241/O241-1)*100),"n/a",(N241/O241-1)*100)</f>
        <v>0</v>
      </c>
      <c r="AO241" s="1033">
        <f>IF(ISERROR((O241/Q241-1)*100),"n/a",(O241/Q241-1)*100)</f>
        <v>0</v>
      </c>
      <c r="AP241" s="1033">
        <f>IF(ISERROR((Q241/R241-1)*100),"n/a",(Q241/R241-1)*100)</f>
        <v>0</v>
      </c>
      <c r="AQ241" s="1033">
        <f>IF(ISERROR((R241/S241-1)*100),"n/a",(R241/S241-1)*100)</f>
        <v>0</v>
      </c>
      <c r="AR241" s="1033">
        <f>IF(ISERROR((S241/T241-1)*100),"n/a",(S241/T241-1)*100)</f>
        <v>1.5873015873015817</v>
      </c>
      <c r="AS241" s="1033">
        <f>IF(ISERROR((T241/U241-1)*100),"n/a",(T241/U241-1)*100)</f>
        <v>4.9999999999999822</v>
      </c>
      <c r="AT241" s="1033">
        <f>IF(ISERROR((U241/V241-1)*100),"n/a",(U241/V241-1)*100)</f>
        <v>5.2631385041538747</v>
      </c>
      <c r="AU241" s="1033">
        <f>IF(ISERROR((V241/W241-1)*100),"n/a",(V241/W241-1)*100)</f>
        <v>15.151507575757606</v>
      </c>
      <c r="AV241" s="1033">
        <f>IF(ISERROR((W241/X241-1)*100),"n/a",(W241/X241-1)*100)</f>
        <v>32.000000000000007</v>
      </c>
      <c r="AW241" s="1033">
        <f>IF(ISERROR((X241/Y241-1)*100),"n/a",(X241/Y241-1)*100)</f>
        <v>19.047619047619023</v>
      </c>
      <c r="AX241" s="1033">
        <f>IF(ISERROR((Y241/Z241-1)*100),"n/a",(Y241/Z241-1)*100)</f>
        <v>4.9999999999999822</v>
      </c>
      <c r="AY241" s="1033">
        <f>IF(ISERROR((Z241/AA241-1)*100),"n/a",(Z241/AA241-1)*100)</f>
        <v>0</v>
      </c>
      <c r="AZ241" s="1033">
        <f>IF(ISERROR((AA241/AB241-1)*100),"n/a",(AA241/AB241-1)*100)</f>
        <v>0</v>
      </c>
      <c r="BA241" s="1033">
        <f>AVERAGE(AD241:AZ241)</f>
        <v>5.3181677999025618</v>
      </c>
      <c r="BB241" s="1033">
        <f>STDEV(AD241:AZ241)</f>
        <v>7.643331806773598</v>
      </c>
    </row>
    <row r="242" spans="1:54" ht="11.25" customHeight="1" x14ac:dyDescent="0.2">
      <c r="A242" s="479" t="s">
        <v>1163</v>
      </c>
      <c r="B242" s="468" t="s">
        <v>1164</v>
      </c>
      <c r="C242" s="581">
        <v>1.7</v>
      </c>
      <c r="D242" s="581">
        <v>1.64</v>
      </c>
      <c r="E242" s="581">
        <v>1.4</v>
      </c>
      <c r="F242" s="581">
        <v>1.24</v>
      </c>
      <c r="G242" s="460">
        <v>1.1200000000000001</v>
      </c>
      <c r="H242" s="471">
        <v>0.96</v>
      </c>
      <c r="I242" s="581">
        <v>0.88</v>
      </c>
      <c r="J242" s="581">
        <v>0.8</v>
      </c>
      <c r="K242" s="581">
        <v>0.64</v>
      </c>
      <c r="L242" s="581">
        <v>0.54</v>
      </c>
      <c r="M242" s="884"/>
      <c r="N242" s="581">
        <v>0.48</v>
      </c>
      <c r="O242" s="459">
        <v>0.45</v>
      </c>
      <c r="P242" s="884"/>
      <c r="Q242" s="586">
        <v>0.33750000000000002</v>
      </c>
      <c r="R242" s="583">
        <v>0</v>
      </c>
      <c r="S242" s="583">
        <v>0</v>
      </c>
      <c r="T242" s="583">
        <v>0</v>
      </c>
      <c r="U242" s="583">
        <v>0</v>
      </c>
      <c r="V242" s="583">
        <v>0</v>
      </c>
      <c r="W242" s="583">
        <v>0</v>
      </c>
      <c r="X242" s="583">
        <v>0</v>
      </c>
      <c r="Y242" s="583">
        <v>0</v>
      </c>
      <c r="Z242" s="583">
        <v>0</v>
      </c>
      <c r="AA242" s="583">
        <v>0</v>
      </c>
      <c r="AB242" s="583">
        <v>0</v>
      </c>
      <c r="AC242" s="584">
        <f>SUM(C242:AB242)</f>
        <v>12.187500000000002</v>
      </c>
      <c r="AD242" s="1033">
        <f>IF(ISERROR((C242/D242-1)*100),"n/a",(C242/D242-1)*100)</f>
        <v>3.6585365853658569</v>
      </c>
      <c r="AE242" s="1033">
        <f>IF(ISERROR((D242/E242-1)*100),"n/a",(D242/E242-1)*100)</f>
        <v>17.142857142857149</v>
      </c>
      <c r="AF242" s="1033">
        <f>IF(ISERROR((E242/F242-1)*100),"n/a",(E242/F242-1)*100)</f>
        <v>12.903225806451601</v>
      </c>
      <c r="AG242" s="1033">
        <f>IF(ISERROR((F242/G242-1)*100),"n/a",(F242/G242-1)*100)</f>
        <v>10.714285714285698</v>
      </c>
      <c r="AH242" s="1033">
        <f>IF(ISERROR((G242/H242-1)*100),"n/a",(G242/H242-1)*100)</f>
        <v>16.666666666666675</v>
      </c>
      <c r="AI242" s="1033">
        <f>IF(ISERROR((H242/I242-1)*100),"n/a",(H242/I242-1)*100)</f>
        <v>9.0909090909090828</v>
      </c>
      <c r="AJ242" s="1033">
        <f>IF(ISERROR((I242/J242-1)*100),"n/a",(I242/J242-1)*100)</f>
        <v>9.9999999999999858</v>
      </c>
      <c r="AK242" s="1033">
        <f>IF(ISERROR((J242/K242-1)*100),"n/a",(J242/K242-1)*100)</f>
        <v>25</v>
      </c>
      <c r="AL242" s="1033">
        <f>IF(ISERROR((K242/L242-1)*100),"n/a",(K242/L242-1)*100)</f>
        <v>18.518518518518512</v>
      </c>
      <c r="AM242" s="1033">
        <f>IF(ISERROR((L242/N242-1)*100),"n/a",(L242/N242-1)*100)</f>
        <v>12.500000000000021</v>
      </c>
      <c r="AN242" s="1033">
        <f>IF(ISERROR((N242/O242-1)*100),"n/a",(N242/O242-1)*100)</f>
        <v>6.6666666666666652</v>
      </c>
      <c r="AO242" s="1033">
        <f>IF(ISERROR((O242/Q242-1)*100),"n/a",(O242/Q242-1)*100)</f>
        <v>33.333333333333329</v>
      </c>
      <c r="AP242" s="1033" t="str">
        <f>IF(ISERROR((Q242/R242-1)*100),"n/a",(Q242/R242-1)*100)</f>
        <v>n/a</v>
      </c>
      <c r="AQ242" s="1033" t="str">
        <f>IF(ISERROR((R242/S242-1)*100),"n/a",(R242/S242-1)*100)</f>
        <v>n/a</v>
      </c>
      <c r="AR242" s="1033" t="str">
        <f>IF(ISERROR((S242/T242-1)*100),"n/a",(S242/T242-1)*100)</f>
        <v>n/a</v>
      </c>
      <c r="AS242" s="1033" t="str">
        <f>IF(ISERROR((T242/U242-1)*100),"n/a",(T242/U242-1)*100)</f>
        <v>n/a</v>
      </c>
      <c r="AT242" s="1033" t="str">
        <f>IF(ISERROR((U242/V242-1)*100),"n/a",(U242/V242-1)*100)</f>
        <v>n/a</v>
      </c>
      <c r="AU242" s="1033" t="str">
        <f>IF(ISERROR((V242/W242-1)*100),"n/a",(V242/W242-1)*100)</f>
        <v>n/a</v>
      </c>
      <c r="AV242" s="1033" t="str">
        <f>IF(ISERROR((W242/X242-1)*100),"n/a",(W242/X242-1)*100)</f>
        <v>n/a</v>
      </c>
      <c r="AW242" s="1033" t="str">
        <f>IF(ISERROR((X242/Y242-1)*100),"n/a",(X242/Y242-1)*100)</f>
        <v>n/a</v>
      </c>
      <c r="AX242" s="1033" t="str">
        <f>IF(ISERROR((Y242/Z242-1)*100),"n/a",(Y242/Z242-1)*100)</f>
        <v>n/a</v>
      </c>
      <c r="AY242" s="1033" t="str">
        <f>IF(ISERROR((Z242/AA242-1)*100),"n/a",(Z242/AA242-1)*100)</f>
        <v>n/a</v>
      </c>
      <c r="AZ242" s="1033" t="str">
        <f>IF(ISERROR((AA242/AB242-1)*100),"n/a",(AA242/AB242-1)*100)</f>
        <v>n/a</v>
      </c>
      <c r="BA242" s="1033">
        <f>AVERAGE(AD242:AZ242)</f>
        <v>14.682916627087883</v>
      </c>
      <c r="BB242" s="1033">
        <f>STDEV(AD242:AZ242)</f>
        <v>8.2111819377522046</v>
      </c>
    </row>
    <row r="243" spans="1:54" ht="11.25" customHeight="1" x14ac:dyDescent="0.2">
      <c r="A243" s="552" t="s">
        <v>2200</v>
      </c>
      <c r="B243" s="804" t="s">
        <v>2201</v>
      </c>
      <c r="C243" s="945">
        <v>1.1399999999999999</v>
      </c>
      <c r="D243" s="945">
        <v>1.07</v>
      </c>
      <c r="E243" s="945">
        <v>1.03</v>
      </c>
      <c r="F243" s="945">
        <v>0.99</v>
      </c>
      <c r="G243" s="460">
        <v>0.94</v>
      </c>
      <c r="H243" s="1045">
        <v>0.85</v>
      </c>
      <c r="I243" s="590">
        <v>0.81</v>
      </c>
      <c r="J243" s="590">
        <v>0.8</v>
      </c>
      <c r="K243" s="590">
        <v>0.77</v>
      </c>
      <c r="L243" s="590">
        <v>0.74</v>
      </c>
      <c r="M243" s="460"/>
      <c r="N243" s="590">
        <v>0.56999999999999995</v>
      </c>
      <c r="O243" s="1045">
        <v>0.47</v>
      </c>
      <c r="P243" s="460"/>
      <c r="Q243" s="586">
        <v>0.4</v>
      </c>
      <c r="R243" s="587">
        <v>0.4</v>
      </c>
      <c r="S243" s="587">
        <v>0.54</v>
      </c>
      <c r="T243" s="587">
        <v>0.46</v>
      </c>
      <c r="U243" s="587">
        <v>0.34</v>
      </c>
      <c r="V243" s="587">
        <v>0.4</v>
      </c>
      <c r="W243" s="587">
        <v>0.64</v>
      </c>
      <c r="X243" s="587">
        <v>0.64</v>
      </c>
      <c r="Y243" s="587">
        <v>0.57999999999999996</v>
      </c>
      <c r="Z243" s="587">
        <v>0.48</v>
      </c>
      <c r="AA243" s="587">
        <v>0.42</v>
      </c>
      <c r="AB243" s="587">
        <v>0.16</v>
      </c>
      <c r="AC243" s="584">
        <f>SUM(C243:AB243)</f>
        <v>15.640000000000006</v>
      </c>
      <c r="AD243" s="1033">
        <f>IF(ISERROR((C243/D243-1)*100),"n/a",(C243/D243-1)*100)</f>
        <v>6.5420560747663448</v>
      </c>
      <c r="AE243" s="1033">
        <f>IF(ISERROR((D243/E243-1)*100),"n/a",(D243/E243-1)*100)</f>
        <v>3.8834951456310662</v>
      </c>
      <c r="AF243" s="1033">
        <f>IF(ISERROR((E243/F243-1)*100),"n/a",(E243/F243-1)*100)</f>
        <v>4.0404040404040442</v>
      </c>
      <c r="AG243" s="1033">
        <f>IF(ISERROR((F243/G243-1)*100),"n/a",(F243/G243-1)*100)</f>
        <v>5.319148936170226</v>
      </c>
      <c r="AH243" s="1033">
        <f>IF(ISERROR((G243/H243-1)*100),"n/a",(G243/H243-1)*100)</f>
        <v>10.588235294117654</v>
      </c>
      <c r="AI243" s="1033">
        <f>IF(ISERROR((H243/I243-1)*100),"n/a",(H243/I243-1)*100)</f>
        <v>4.9382716049382713</v>
      </c>
      <c r="AJ243" s="1033">
        <f>IF(ISERROR((I243/J243-1)*100),"n/a",(I243/J243-1)*100)</f>
        <v>1.2499999999999956</v>
      </c>
      <c r="AK243" s="1033">
        <f>IF(ISERROR((J243/K243-1)*100),"n/a",(J243/K243-1)*100)</f>
        <v>3.8961038961039085</v>
      </c>
      <c r="AL243" s="1033">
        <f>IF(ISERROR((K243/L243-1)*100),"n/a",(K243/L243-1)*100)</f>
        <v>4.0540540540540571</v>
      </c>
      <c r="AM243" s="1033">
        <f>IF(ISERROR((L243/N243-1)*100),"n/a",(L243/N243-1)*100)</f>
        <v>29.824561403508774</v>
      </c>
      <c r="AN243" s="1033">
        <f>IF(ISERROR((N243/O243-1)*100),"n/a",(N243/O243-1)*100)</f>
        <v>21.276595744680836</v>
      </c>
      <c r="AO243" s="1033">
        <f>IF(ISERROR((O243/Q243-1)*100),"n/a",(O243/Q243-1)*100)</f>
        <v>17.499999999999982</v>
      </c>
      <c r="AP243" s="1033">
        <f>IF(ISERROR((Q243/R243-1)*100),"n/a",(Q243/R243-1)*100)</f>
        <v>0</v>
      </c>
      <c r="AQ243" s="1033">
        <f>IF(ISERROR((R243/S243-1)*100),"n/a",(R243/S243-1)*100)</f>
        <v>-25.925925925925931</v>
      </c>
      <c r="AR243" s="1033">
        <f>IF(ISERROR((S243/T243-1)*100),"n/a",(S243/T243-1)*100)</f>
        <v>17.391304347826097</v>
      </c>
      <c r="AS243" s="1033">
        <f>IF(ISERROR((T243/U243-1)*100),"n/a",(T243/U243-1)*100)</f>
        <v>35.294117647058812</v>
      </c>
      <c r="AT243" s="1033">
        <f>IF(ISERROR((U243/V243-1)*100),"n/a",(U243/V243-1)*100)</f>
        <v>-15.000000000000002</v>
      </c>
      <c r="AU243" s="1033">
        <f>IF(ISERROR((V243/W243-1)*100),"n/a",(V243/W243-1)*100)</f>
        <v>-37.5</v>
      </c>
      <c r="AV243" s="1033">
        <f>IF(ISERROR((W243/X243-1)*100),"n/a",(W243/X243-1)*100)</f>
        <v>0</v>
      </c>
      <c r="AW243" s="1033">
        <f>IF(ISERROR((X243/Y243-1)*100),"n/a",(X243/Y243-1)*100)</f>
        <v>10.344827586206918</v>
      </c>
      <c r="AX243" s="1033">
        <f>IF(ISERROR((Y243/Z243-1)*100),"n/a",(Y243/Z243-1)*100)</f>
        <v>20.833333333333325</v>
      </c>
      <c r="AY243" s="1033">
        <f>IF(ISERROR((Z243/AA243-1)*100),"n/a",(Z243/AA243-1)*100)</f>
        <v>14.285714285714279</v>
      </c>
      <c r="AZ243" s="1033">
        <f>IF(ISERROR((AA243/AB243-1)*100),"n/a",(AA243/AB243-1)*100)</f>
        <v>162.5</v>
      </c>
      <c r="BA243" s="1033">
        <f>AVERAGE(AD243:AZ243)</f>
        <v>12.840708585590813</v>
      </c>
      <c r="BB243" s="1033">
        <f>STDEV(AD243:AZ243)</f>
        <v>36.388812182372895</v>
      </c>
    </row>
    <row r="244" spans="1:54" ht="11.25" customHeight="1" x14ac:dyDescent="0.2">
      <c r="A244" s="552" t="s">
        <v>2197</v>
      </c>
      <c r="B244" s="804" t="s">
        <v>2198</v>
      </c>
      <c r="C244" s="945">
        <v>1.23</v>
      </c>
      <c r="D244" s="945">
        <v>1.1100000000000001</v>
      </c>
      <c r="E244" s="945">
        <v>1.05</v>
      </c>
      <c r="F244" s="945">
        <v>0.92</v>
      </c>
      <c r="G244" s="460">
        <v>0.68</v>
      </c>
      <c r="H244" s="1045">
        <v>0.6</v>
      </c>
      <c r="I244" s="590">
        <v>0.53</v>
      </c>
      <c r="J244" s="590">
        <v>0.52</v>
      </c>
      <c r="K244" s="590">
        <v>0.51</v>
      </c>
      <c r="L244" s="590">
        <v>0.47</v>
      </c>
      <c r="M244" s="460"/>
      <c r="N244" s="590">
        <v>0.36</v>
      </c>
      <c r="O244" s="1045">
        <v>0.28000000000000003</v>
      </c>
      <c r="P244" s="460"/>
      <c r="Q244" s="586">
        <v>0.04</v>
      </c>
      <c r="R244" s="587">
        <v>0.04</v>
      </c>
      <c r="S244" s="587">
        <v>0.75</v>
      </c>
      <c r="T244" s="587">
        <v>1.7</v>
      </c>
      <c r="U244" s="587">
        <v>1.58</v>
      </c>
      <c r="V244" s="587">
        <v>1.46</v>
      </c>
      <c r="W244" s="587">
        <v>1.31</v>
      </c>
      <c r="X244" s="587">
        <v>1.1299999999999999</v>
      </c>
      <c r="Y244" s="587">
        <v>0.98</v>
      </c>
      <c r="Z244" s="587">
        <v>0.83</v>
      </c>
      <c r="AA244" s="587">
        <v>0.87</v>
      </c>
      <c r="AB244" s="587">
        <v>0.32</v>
      </c>
      <c r="AC244" s="584">
        <f>SUM(C244:AB244)</f>
        <v>19.269999999999996</v>
      </c>
      <c r="AD244" s="1033">
        <f>IF(ISERROR((C244/D244-1)*100),"n/a",(C244/D244-1)*100)</f>
        <v>10.810810810810789</v>
      </c>
      <c r="AE244" s="1033">
        <f>IF(ISERROR((D244/E244-1)*100),"n/a",(D244/E244-1)*100)</f>
        <v>5.7142857142857162</v>
      </c>
      <c r="AF244" s="1033">
        <f>IF(ISERROR((E244/F244-1)*100),"n/a",(E244/F244-1)*100)</f>
        <v>14.130434782608692</v>
      </c>
      <c r="AG244" s="1033">
        <f>IF(ISERROR((F244/G244-1)*100),"n/a",(F244/G244-1)*100)</f>
        <v>35.294117647058812</v>
      </c>
      <c r="AH244" s="1033">
        <f>IF(ISERROR((G244/H244-1)*100),"n/a",(G244/H244-1)*100)</f>
        <v>13.333333333333353</v>
      </c>
      <c r="AI244" s="1033">
        <f>IF(ISERROR((H244/I244-1)*100),"n/a",(H244/I244-1)*100)</f>
        <v>13.207547169811317</v>
      </c>
      <c r="AJ244" s="1033">
        <f>IF(ISERROR((I244/J244-1)*100),"n/a",(I244/J244-1)*100)</f>
        <v>1.9230769230769162</v>
      </c>
      <c r="AK244" s="1033">
        <f>IF(ISERROR((J244/K244-1)*100),"n/a",(J244/K244-1)*100)</f>
        <v>1.9607843137254832</v>
      </c>
      <c r="AL244" s="1033">
        <f>IF(ISERROR((K244/L244-1)*100),"n/a",(K244/L244-1)*100)</f>
        <v>8.5106382978723527</v>
      </c>
      <c r="AM244" s="1033">
        <f>IF(ISERROR((L244/N244-1)*100),"n/a",(L244/N244-1)*100)</f>
        <v>30.555555555555557</v>
      </c>
      <c r="AN244" s="1033">
        <f>IF(ISERROR((N244/O244-1)*100),"n/a",(N244/O244-1)*100)</f>
        <v>28.571428571428559</v>
      </c>
      <c r="AO244" s="1033">
        <f>IF(ISERROR((O244/Q244-1)*100),"n/a",(O244/Q244-1)*100)</f>
        <v>600.00000000000011</v>
      </c>
      <c r="AP244" s="1033">
        <f>IF(ISERROR((Q244/R244-1)*100),"n/a",(Q244/R244-1)*100)</f>
        <v>0</v>
      </c>
      <c r="AQ244" s="1033">
        <f>IF(ISERROR((R244/S244-1)*100),"n/a",(R244/S244-1)*100)</f>
        <v>-94.666666666666671</v>
      </c>
      <c r="AR244" s="1033">
        <f>IF(ISERROR((S244/T244-1)*100),"n/a",(S244/T244-1)*100)</f>
        <v>-55.882352941176471</v>
      </c>
      <c r="AS244" s="1033">
        <f>IF(ISERROR((T244/U244-1)*100),"n/a",(T244/U244-1)*100)</f>
        <v>7.5949367088607556</v>
      </c>
      <c r="AT244" s="1033">
        <f>IF(ISERROR((U244/V244-1)*100),"n/a",(U244/V244-1)*100)</f>
        <v>8.2191780821917924</v>
      </c>
      <c r="AU244" s="1033">
        <f>IF(ISERROR((V244/W244-1)*100),"n/a",(V244/W244-1)*100)</f>
        <v>11.450381679389299</v>
      </c>
      <c r="AV244" s="1033">
        <f>IF(ISERROR((W244/X244-1)*100),"n/a",(W244/X244-1)*100)</f>
        <v>15.929203539823034</v>
      </c>
      <c r="AW244" s="1033">
        <f>IF(ISERROR((X244/Y244-1)*100),"n/a",(X244/Y244-1)*100)</f>
        <v>15.306122448979576</v>
      </c>
      <c r="AX244" s="1033">
        <f>IF(ISERROR((Y244/Z244-1)*100),"n/a",(Y244/Z244-1)*100)</f>
        <v>18.07228915662651</v>
      </c>
      <c r="AY244" s="1033">
        <f>IF(ISERROR((Z244/AA244-1)*100),"n/a",(Z244/AA244-1)*100)</f>
        <v>-4.5977011494252924</v>
      </c>
      <c r="AZ244" s="1033">
        <f>IF(ISERROR((AA244/AB244-1)*100),"n/a",(AA244/AB244-1)*100)</f>
        <v>171.875</v>
      </c>
      <c r="BA244" s="1033">
        <f>AVERAGE(AD244:AZ244)</f>
        <v>37.274452346876963</v>
      </c>
      <c r="BB244" s="1033">
        <f>STDEV(AD244:AZ244)</f>
        <v>130.47795409179372</v>
      </c>
    </row>
    <row r="245" spans="1:54" ht="11.25" customHeight="1" x14ac:dyDescent="0.2">
      <c r="A245" s="444" t="s">
        <v>1057</v>
      </c>
      <c r="B245" s="802" t="s">
        <v>1058</v>
      </c>
      <c r="C245" s="581">
        <v>0.56000000000000005</v>
      </c>
      <c r="D245" s="581">
        <v>0.48</v>
      </c>
      <c r="E245" s="581">
        <v>0.42499999999999999</v>
      </c>
      <c r="F245" s="581">
        <v>0.39500000000000002</v>
      </c>
      <c r="G245" s="460">
        <v>0.33</v>
      </c>
      <c r="H245" s="454">
        <v>0.29499999999999998</v>
      </c>
      <c r="I245" s="581">
        <v>0.27500000000000002</v>
      </c>
      <c r="J245" s="581">
        <v>0.25</v>
      </c>
      <c r="K245" s="581">
        <v>0.22500000000000001</v>
      </c>
      <c r="L245" s="581">
        <v>0.21</v>
      </c>
      <c r="M245" s="884"/>
      <c r="N245" s="463">
        <v>0.2</v>
      </c>
      <c r="O245" s="585">
        <v>0.2</v>
      </c>
      <c r="P245" s="884"/>
      <c r="Q245" s="586">
        <v>0.2</v>
      </c>
      <c r="R245" s="587">
        <v>0.19</v>
      </c>
      <c r="S245" s="583">
        <v>0.18</v>
      </c>
      <c r="T245" s="587">
        <v>0.15</v>
      </c>
      <c r="U245" s="587">
        <v>0.14000000000000001</v>
      </c>
      <c r="V245" s="587">
        <v>2.5000000000000001E-2</v>
      </c>
      <c r="W245" s="583">
        <v>0</v>
      </c>
      <c r="X245" s="583">
        <v>0</v>
      </c>
      <c r="Y245" s="583">
        <v>0</v>
      </c>
      <c r="Z245" s="583">
        <v>0</v>
      </c>
      <c r="AA245" s="583">
        <v>0</v>
      </c>
      <c r="AB245" s="583">
        <v>0</v>
      </c>
      <c r="AC245" s="584">
        <f>SUM(C245:AB245)</f>
        <v>4.7300000000000004</v>
      </c>
      <c r="AD245" s="1033">
        <f>IF(ISERROR((C245/D245-1)*100),"n/a",(C245/D245-1)*100)</f>
        <v>16.666666666666675</v>
      </c>
      <c r="AE245" s="1033">
        <f>IF(ISERROR((D245/E245-1)*100),"n/a",(D245/E245-1)*100)</f>
        <v>12.941176470588234</v>
      </c>
      <c r="AF245" s="1033">
        <f>IF(ISERROR((E245/F245-1)*100),"n/a",(E245/F245-1)*100)</f>
        <v>7.5949367088607556</v>
      </c>
      <c r="AG245" s="1033">
        <f>IF(ISERROR((F245/G245-1)*100),"n/a",(F245/G245-1)*100)</f>
        <v>19.696969696969703</v>
      </c>
      <c r="AH245" s="1033">
        <f>IF(ISERROR((G245/H245-1)*100),"n/a",(G245/H245-1)*100)</f>
        <v>11.86440677966103</v>
      </c>
      <c r="AI245" s="1033">
        <f>IF(ISERROR((H245/I245-1)*100),"n/a",(H245/I245-1)*100)</f>
        <v>7.2727272727272529</v>
      </c>
      <c r="AJ245" s="1033">
        <f>IF(ISERROR((I245/J245-1)*100),"n/a",(I245/J245-1)*100)</f>
        <v>10.000000000000009</v>
      </c>
      <c r="AK245" s="1033">
        <f>IF(ISERROR((J245/K245-1)*100),"n/a",(J245/K245-1)*100)</f>
        <v>11.111111111111116</v>
      </c>
      <c r="AL245" s="1033">
        <f>IF(ISERROR((K245/L245-1)*100),"n/a",(K245/L245-1)*100)</f>
        <v>7.1428571428571397</v>
      </c>
      <c r="AM245" s="1033">
        <f>IF(ISERROR((L245/N245-1)*100),"n/a",(L245/N245-1)*100)</f>
        <v>4.9999999999999822</v>
      </c>
      <c r="AN245" s="1033">
        <f>IF(ISERROR((N245/O245-1)*100),"n/a",(N245/O245-1)*100)</f>
        <v>0</v>
      </c>
      <c r="AO245" s="1033">
        <f>IF(ISERROR((O245/Q245-1)*100),"n/a",(O245/Q245-1)*100)</f>
        <v>0</v>
      </c>
      <c r="AP245" s="1033">
        <f>IF(ISERROR((Q245/R245-1)*100),"n/a",(Q245/R245-1)*100)</f>
        <v>5.2631578947368363</v>
      </c>
      <c r="AQ245" s="1033">
        <f>IF(ISERROR((R245/S245-1)*100),"n/a",(R245/S245-1)*100)</f>
        <v>5.555555555555558</v>
      </c>
      <c r="AR245" s="1033">
        <f>IF(ISERROR((S245/T245-1)*100),"n/a",(S245/T245-1)*100)</f>
        <v>19.999999999999996</v>
      </c>
      <c r="AS245" s="1033">
        <f>IF(ISERROR((T245/U245-1)*100),"n/a",(T245/U245-1)*100)</f>
        <v>7.1428571428571397</v>
      </c>
      <c r="AT245" s="1033">
        <f>IF(ISERROR((U245/V245-1)*100),"n/a",(U245/V245-1)*100)</f>
        <v>460.00000000000006</v>
      </c>
      <c r="AU245" s="1033" t="str">
        <f>IF(ISERROR((V245/W245-1)*100),"n/a",(V245/W245-1)*100)</f>
        <v>n/a</v>
      </c>
      <c r="AV245" s="1033" t="str">
        <f>IF(ISERROR((W245/X245-1)*100),"n/a",(W245/X245-1)*100)</f>
        <v>n/a</v>
      </c>
      <c r="AW245" s="1033" t="str">
        <f>IF(ISERROR((X245/Y245-1)*100),"n/a",(X245/Y245-1)*100)</f>
        <v>n/a</v>
      </c>
      <c r="AX245" s="1033" t="str">
        <f>IF(ISERROR((Y245/Z245-1)*100),"n/a",(Y245/Z245-1)*100)</f>
        <v>n/a</v>
      </c>
      <c r="AY245" s="1033" t="str">
        <f>IF(ISERROR((Z245/AA245-1)*100),"n/a",(Z245/AA245-1)*100)</f>
        <v>n/a</v>
      </c>
      <c r="AZ245" s="1033" t="str">
        <f>IF(ISERROR((AA245/AB245-1)*100),"n/a",(AA245/AB245-1)*100)</f>
        <v>n/a</v>
      </c>
      <c r="BA245" s="1033">
        <f>AVERAGE(AD245:AZ245)</f>
        <v>35.720730731917151</v>
      </c>
      <c r="BB245" s="1033">
        <f>STDEV(AD245:AZ245)</f>
        <v>109.48804860061269</v>
      </c>
    </row>
    <row r="246" spans="1:54" ht="11.25" customHeight="1" x14ac:dyDescent="0.2">
      <c r="A246" s="461" t="s">
        <v>580</v>
      </c>
      <c r="B246" s="817" t="s">
        <v>581</v>
      </c>
      <c r="C246" s="581">
        <v>0.81</v>
      </c>
      <c r="D246" s="581">
        <v>0.77</v>
      </c>
      <c r="E246" s="581">
        <v>0.73</v>
      </c>
      <c r="F246" s="581">
        <v>0.69</v>
      </c>
      <c r="G246" s="460">
        <v>0.62</v>
      </c>
      <c r="H246" s="460">
        <v>0.57000000000000006</v>
      </c>
      <c r="I246" s="581">
        <v>0.54</v>
      </c>
      <c r="J246" s="581">
        <v>0.51333333333333331</v>
      </c>
      <c r="K246" s="581">
        <v>0.47110666666666673</v>
      </c>
      <c r="L246" s="581">
        <v>0.44888888888888889</v>
      </c>
      <c r="M246" s="884"/>
      <c r="N246" s="581">
        <v>0.41777777777777775</v>
      </c>
      <c r="O246" s="459">
        <v>0.3955555555555556</v>
      </c>
      <c r="P246" s="884"/>
      <c r="Q246" s="472">
        <v>0.3644444444444444</v>
      </c>
      <c r="R246" s="472">
        <v>0.3288888888888889</v>
      </c>
      <c r="S246" s="587">
        <v>0.28000000000000003</v>
      </c>
      <c r="T246" s="587">
        <v>0.25222222222222224</v>
      </c>
      <c r="U246" s="587">
        <v>0.2</v>
      </c>
      <c r="V246" s="587">
        <v>0.18666666666666668</v>
      </c>
      <c r="W246" s="587">
        <v>0.16</v>
      </c>
      <c r="X246" s="587">
        <v>0.15111111111111111</v>
      </c>
      <c r="Y246" s="587">
        <v>0.12740444444444446</v>
      </c>
      <c r="Z246" s="587">
        <v>0.11258666666666667</v>
      </c>
      <c r="AA246" s="587">
        <v>0.10074666666666666</v>
      </c>
      <c r="AB246" s="587">
        <v>4.4444444444444446E-2</v>
      </c>
      <c r="AC246" s="584">
        <f>SUM(C246:AB246)</f>
        <v>9.2851777777777773</v>
      </c>
      <c r="AD246" s="1033">
        <f>IF(ISERROR((C246/D246-1)*100),"n/a",(C246/D246-1)*100)</f>
        <v>5.1948051948051965</v>
      </c>
      <c r="AE246" s="1033">
        <f>IF(ISERROR((D246/E246-1)*100),"n/a",(D246/E246-1)*100)</f>
        <v>5.4794520547945202</v>
      </c>
      <c r="AF246" s="1033">
        <f>IF(ISERROR((E246/F246-1)*100),"n/a",(E246/F246-1)*100)</f>
        <v>5.7971014492753659</v>
      </c>
      <c r="AG246" s="1033">
        <f>IF(ISERROR((F246/G246-1)*100),"n/a",(F246/G246-1)*100)</f>
        <v>11.290322580645151</v>
      </c>
      <c r="AH246" s="1033">
        <f>IF(ISERROR((G246/H246-1)*100),"n/a",(G246/H246-1)*100)</f>
        <v>8.7719298245613864</v>
      </c>
      <c r="AI246" s="1033">
        <f>IF(ISERROR((H246/I246-1)*100),"n/a",(H246/I246-1)*100)</f>
        <v>5.555555555555558</v>
      </c>
      <c r="AJ246" s="1033">
        <f>IF(ISERROR((I246/J246-1)*100),"n/a",(I246/J246-1)*100)</f>
        <v>5.1948051948051965</v>
      </c>
      <c r="AK246" s="1033">
        <f>IF(ISERROR((J246/K246-1)*100),"n/a",(J246/K246-1)*100)</f>
        <v>8.9632921065292859</v>
      </c>
      <c r="AL246" s="1033">
        <f>IF(ISERROR((K246/L246-1)*100),"n/a",(K246/L246-1)*100)</f>
        <v>4.949504950495065</v>
      </c>
      <c r="AM246" s="1033">
        <f>IF(ISERROR((L246/N246-1)*100),"n/a",(L246/N246-1)*100)</f>
        <v>7.4468085106383031</v>
      </c>
      <c r="AN246" s="1033">
        <f>IF(ISERROR((N246/O246-1)*100),"n/a",(N246/O246-1)*100)</f>
        <v>5.617977528089857</v>
      </c>
      <c r="AO246" s="1033">
        <f>IF(ISERROR((O246/Q246-1)*100),"n/a",(O246/Q246-1)*100)</f>
        <v>8.5365853658536892</v>
      </c>
      <c r="AP246" s="1033">
        <f>IF(ISERROR((Q246/R246-1)*100),"n/a",(Q246/R246-1)*100)</f>
        <v>10.810810810810789</v>
      </c>
      <c r="AQ246" s="1033">
        <f>IF(ISERROR((R246/S246-1)*100),"n/a",(R246/S246-1)*100)</f>
        <v>17.460317460317441</v>
      </c>
      <c r="AR246" s="1033">
        <f>IF(ISERROR((S246/T246-1)*100),"n/a",(S246/T246-1)*100)</f>
        <v>11.013215859030833</v>
      </c>
      <c r="AS246" s="1033">
        <f>IF(ISERROR((T246/U246-1)*100),"n/a",(T246/U246-1)*100)</f>
        <v>26.111111111111107</v>
      </c>
      <c r="AT246" s="1033">
        <f>IF(ISERROR((U246/V246-1)*100),"n/a",(U246/V246-1)*100)</f>
        <v>7.1428571428571397</v>
      </c>
      <c r="AU246" s="1033">
        <f>IF(ISERROR((V246/W246-1)*100),"n/a",(V246/W246-1)*100)</f>
        <v>16.666666666666675</v>
      </c>
      <c r="AV246" s="1033">
        <f>IF(ISERROR((W246/X246-1)*100),"n/a",(W246/X246-1)*100)</f>
        <v>5.8823529411764719</v>
      </c>
      <c r="AW246" s="1033">
        <f>IF(ISERROR((X246/Y246-1)*100),"n/a",(X246/Y246-1)*100)</f>
        <v>18.607409474638924</v>
      </c>
      <c r="AX246" s="1033">
        <f>IF(ISERROR((Y246/Z246-1)*100),"n/a",(Y246/Z246-1)*100)</f>
        <v>13.161219011526937</v>
      </c>
      <c r="AY246" s="1033">
        <f>IF(ISERROR((Z246/AA246-1)*100),"n/a",(Z246/AA246-1)*100)</f>
        <v>11.752249867654839</v>
      </c>
      <c r="AZ246" s="1033">
        <f>IF(ISERROR((AA246/AB246-1)*100),"n/a",(AA246/AB246-1)*100)</f>
        <v>126.67999999999999</v>
      </c>
      <c r="BA246" s="1033">
        <f>AVERAGE(AD246:AZ246)</f>
        <v>15.134189159210424</v>
      </c>
      <c r="BB246" s="1033">
        <f>STDEV(AD246:AZ246)</f>
        <v>24.902735647520444</v>
      </c>
    </row>
    <row r="247" spans="1:54" ht="11.25" customHeight="1" x14ac:dyDescent="0.2">
      <c r="A247" s="818" t="s">
        <v>585</v>
      </c>
      <c r="B247" s="817" t="s">
        <v>586</v>
      </c>
      <c r="C247" s="581">
        <v>0.87</v>
      </c>
      <c r="D247" s="581">
        <v>0.83</v>
      </c>
      <c r="E247" s="581">
        <v>0.79</v>
      </c>
      <c r="F247" s="581">
        <v>0.75</v>
      </c>
      <c r="G247" s="460">
        <v>0.71</v>
      </c>
      <c r="H247" s="460">
        <v>0.67</v>
      </c>
      <c r="I247" s="581">
        <v>0.625</v>
      </c>
      <c r="J247" s="581">
        <v>0.5675</v>
      </c>
      <c r="K247" s="581">
        <v>0.48499999999999999</v>
      </c>
      <c r="L247" s="581">
        <v>0.44416666666666671</v>
      </c>
      <c r="M247" s="884"/>
      <c r="N247" s="581">
        <v>0.42</v>
      </c>
      <c r="O247" s="459">
        <v>0.38888666666666666</v>
      </c>
      <c r="P247" s="884"/>
      <c r="Q247" s="472">
        <v>0.3444444444444445</v>
      </c>
      <c r="R247" s="472">
        <v>0.3</v>
      </c>
      <c r="S247" s="587">
        <v>0.25555555555555554</v>
      </c>
      <c r="T247" s="587">
        <v>0.18518222222222225</v>
      </c>
      <c r="U247" s="587">
        <v>0.14073777777777777</v>
      </c>
      <c r="V247" s="587">
        <v>0.1135822222222222</v>
      </c>
      <c r="W247" s="587">
        <v>9.3822222222222237E-2</v>
      </c>
      <c r="X247" s="587">
        <v>5.9262222222222223E-2</v>
      </c>
      <c r="Y247" s="587">
        <v>6.5822222222222219E-3</v>
      </c>
      <c r="Z247" s="583">
        <v>0</v>
      </c>
      <c r="AA247" s="583">
        <v>4.6702222222222228E-2</v>
      </c>
      <c r="AB247" s="587">
        <v>4.5302222222222223E-2</v>
      </c>
      <c r="AC247" s="584">
        <f>SUM(C247:AB247)</f>
        <v>9.1417266666666688</v>
      </c>
      <c r="AD247" s="1033">
        <f>IF(ISERROR((C247/D247-1)*100),"n/a",(C247/D247-1)*100)</f>
        <v>4.8192771084337505</v>
      </c>
      <c r="AE247" s="1033">
        <f>IF(ISERROR((D247/E247-1)*100),"n/a",(D247/E247-1)*100)</f>
        <v>5.0632911392404889</v>
      </c>
      <c r="AF247" s="1033">
        <f>IF(ISERROR((E247/F247-1)*100),"n/a",(E247/F247-1)*100)</f>
        <v>5.3333333333333455</v>
      </c>
      <c r="AG247" s="1033">
        <f>IF(ISERROR((F247/G247-1)*100),"n/a",(F247/G247-1)*100)</f>
        <v>5.6338028169014231</v>
      </c>
      <c r="AH247" s="1033">
        <f>IF(ISERROR((G247/H247-1)*100),"n/a",(G247/H247-1)*100)</f>
        <v>5.9701492537313383</v>
      </c>
      <c r="AI247" s="1033">
        <f>IF(ISERROR((H247/I247-1)*100),"n/a",(H247/I247-1)*100)</f>
        <v>7.2000000000000064</v>
      </c>
      <c r="AJ247" s="1033">
        <f>IF(ISERROR((I247/J247-1)*100),"n/a",(I247/J247-1)*100)</f>
        <v>10.132158590308361</v>
      </c>
      <c r="AK247" s="1033">
        <f>IF(ISERROR((J247/K247-1)*100),"n/a",(J247/K247-1)*100)</f>
        <v>17.010309278350523</v>
      </c>
      <c r="AL247" s="1033">
        <f>IF(ISERROR((K247/L247-1)*100),"n/a",(K247/L247-1)*100)</f>
        <v>9.193245778611626</v>
      </c>
      <c r="AM247" s="1033">
        <f>IF(ISERROR((L247/N247-1)*100),"n/a",(L247/N247-1)*100)</f>
        <v>5.7539682539682779</v>
      </c>
      <c r="AN247" s="1033">
        <f>IF(ISERROR((N247/O247-1)*100),"n/a",(N247/O247-1)*100)</f>
        <v>8.0006171463836928</v>
      </c>
      <c r="AO247" s="1033">
        <f>IF(ISERROR((O247/Q247-1)*100),"n/a",(O247/Q247-1)*100)</f>
        <v>12.902580645161276</v>
      </c>
      <c r="AP247" s="1033">
        <f>IF(ISERROR((Q247/R247-1)*100),"n/a",(Q247/R247-1)*100)</f>
        <v>14.814814814814836</v>
      </c>
      <c r="AQ247" s="1033">
        <f>IF(ISERROR((R247/S247-1)*100),"n/a",(R247/S247-1)*100)</f>
        <v>17.391304347826097</v>
      </c>
      <c r="AR247" s="1033">
        <f>IF(ISERROR((S247/T247-1)*100),"n/a",(S247/T247-1)*100)</f>
        <v>38.002208035328543</v>
      </c>
      <c r="AS247" s="1033">
        <f>IF(ISERROR((T247/U247-1)*100),"n/a",(T247/U247-1)*100)</f>
        <v>31.579612202362185</v>
      </c>
      <c r="AT247" s="1033">
        <f>IF(ISERROR((U247/V247-1)*100),"n/a",(U247/V247-1)*100)</f>
        <v>23.908279856002522</v>
      </c>
      <c r="AU247" s="1033">
        <f>IF(ISERROR((V247/W247-1)*100),"n/a",(V247/W247-1)*100)</f>
        <v>21.061108479393596</v>
      </c>
      <c r="AV247" s="1033">
        <f>IF(ISERROR((W247/X247-1)*100),"n/a",(W247/X247-1)*100)</f>
        <v>58.317084145792734</v>
      </c>
      <c r="AW247" s="1033">
        <f>IF(ISERROR((X247/Y247-1)*100),"n/a",(X247/Y247-1)*100)</f>
        <v>800.33760972315997</v>
      </c>
      <c r="AX247" s="1033" t="str">
        <f>IF(ISERROR((Y247/Z247-1)*100),"n/a",(Y247/Z247-1)*100)</f>
        <v>n/a</v>
      </c>
      <c r="AY247" s="1033">
        <f>IF(ISERROR((Z247/AA247-1)*100),"n/a",(Z247/AA247-1)*100)</f>
        <v>-100</v>
      </c>
      <c r="AZ247" s="1033">
        <f>IF(ISERROR((AA247/AB247-1)*100),"n/a",(AA247/AB247-1)*100)</f>
        <v>3.0903561267536572</v>
      </c>
      <c r="BA247" s="1033">
        <f>AVERAGE(AD247:AZ247)</f>
        <v>45.705232321629929</v>
      </c>
      <c r="BB247" s="1033">
        <f>STDEV(AD247:AZ247)</f>
        <v>170.83947119754865</v>
      </c>
    </row>
    <row r="248" spans="1:54" ht="11.25" customHeight="1" x14ac:dyDescent="0.2">
      <c r="A248" s="818" t="s">
        <v>571</v>
      </c>
      <c r="B248" s="817" t="s">
        <v>572</v>
      </c>
      <c r="C248" s="581">
        <v>0.78</v>
      </c>
      <c r="D248" s="581">
        <v>0.69</v>
      </c>
      <c r="E248" s="581">
        <v>0.65</v>
      </c>
      <c r="F248" s="581">
        <v>0.6</v>
      </c>
      <c r="G248" s="460">
        <v>0.54</v>
      </c>
      <c r="H248" s="460">
        <v>0.48499999999999999</v>
      </c>
      <c r="I248" s="581">
        <v>0.45</v>
      </c>
      <c r="J248" s="581">
        <v>0.43</v>
      </c>
      <c r="K248" s="581">
        <v>0.42</v>
      </c>
      <c r="L248" s="463">
        <v>0.4</v>
      </c>
      <c r="M248" s="884"/>
      <c r="N248" s="581">
        <v>0.38500000000000001</v>
      </c>
      <c r="O248" s="585">
        <v>0.38</v>
      </c>
      <c r="P248" s="884"/>
      <c r="Q248" s="472">
        <v>0.36</v>
      </c>
      <c r="R248" s="582">
        <v>0.36</v>
      </c>
      <c r="S248" s="587">
        <v>0.33</v>
      </c>
      <c r="T248" s="587">
        <v>0.315</v>
      </c>
      <c r="U248" s="587">
        <v>0.29375000000000001</v>
      </c>
      <c r="V248" s="587">
        <v>0.23749999999999999</v>
      </c>
      <c r="W248" s="583">
        <v>0</v>
      </c>
      <c r="X248" s="583">
        <v>6.25E-2</v>
      </c>
      <c r="Y248" s="583">
        <v>0.1125</v>
      </c>
      <c r="Z248" s="587">
        <v>0.17499999999999999</v>
      </c>
      <c r="AA248" s="583">
        <v>8.7499999999999994E-2</v>
      </c>
      <c r="AB248" s="587">
        <v>0.1</v>
      </c>
      <c r="AC248" s="584">
        <f>SUM(C248:AB248)</f>
        <v>8.6437500000000025</v>
      </c>
      <c r="AD248" s="1033">
        <f>IF(ISERROR((C248/D248-1)*100),"n/a",(C248/D248-1)*100)</f>
        <v>13.043478260869579</v>
      </c>
      <c r="AE248" s="1033">
        <f>IF(ISERROR((D248/E248-1)*100),"n/a",(D248/E248-1)*100)</f>
        <v>6.153846153846132</v>
      </c>
      <c r="AF248" s="1033">
        <f>IF(ISERROR((E248/F248-1)*100),"n/a",(E248/F248-1)*100)</f>
        <v>8.3333333333333481</v>
      </c>
      <c r="AG248" s="1033">
        <f>IF(ISERROR((F248/G248-1)*100),"n/a",(F248/G248-1)*100)</f>
        <v>11.111111111111093</v>
      </c>
      <c r="AH248" s="1033">
        <f>IF(ISERROR((G248/H248-1)*100),"n/a",(G248/H248-1)*100)</f>
        <v>11.340206185567014</v>
      </c>
      <c r="AI248" s="1033">
        <f>IF(ISERROR((H248/I248-1)*100),"n/a",(H248/I248-1)*100)</f>
        <v>7.7777777777777724</v>
      </c>
      <c r="AJ248" s="1033">
        <f>IF(ISERROR((I248/J248-1)*100),"n/a",(I248/J248-1)*100)</f>
        <v>4.6511627906976827</v>
      </c>
      <c r="AK248" s="1033">
        <f>IF(ISERROR((J248/K248-1)*100),"n/a",(J248/K248-1)*100)</f>
        <v>2.3809523809523725</v>
      </c>
      <c r="AL248" s="1033">
        <f>IF(ISERROR((K248/L248-1)*100),"n/a",(K248/L248-1)*100)</f>
        <v>4.9999999999999822</v>
      </c>
      <c r="AM248" s="1033">
        <f>IF(ISERROR((L248/N248-1)*100),"n/a",(L248/N248-1)*100)</f>
        <v>3.8961038961039085</v>
      </c>
      <c r="AN248" s="1033">
        <f>IF(ISERROR((N248/O248-1)*100),"n/a",(N248/O248-1)*100)</f>
        <v>1.3157894736842035</v>
      </c>
      <c r="AO248" s="1033">
        <f>IF(ISERROR((O248/Q248-1)*100),"n/a",(O248/Q248-1)*100)</f>
        <v>5.555555555555558</v>
      </c>
      <c r="AP248" s="1033">
        <f>IF(ISERROR((Q248/R248-1)*100),"n/a",(Q248/R248-1)*100)</f>
        <v>0</v>
      </c>
      <c r="AQ248" s="1033">
        <f>IF(ISERROR((R248/S248-1)*100),"n/a",(R248/S248-1)*100)</f>
        <v>9.0909090909090828</v>
      </c>
      <c r="AR248" s="1033">
        <f>IF(ISERROR((S248/T248-1)*100),"n/a",(S248/T248-1)*100)</f>
        <v>4.7619047619047672</v>
      </c>
      <c r="AS248" s="1033">
        <f>IF(ISERROR((T248/U248-1)*100),"n/a",(T248/U248-1)*100)</f>
        <v>7.2340425531914887</v>
      </c>
      <c r="AT248" s="1033">
        <f>IF(ISERROR((U248/V248-1)*100),"n/a",(U248/V248-1)*100)</f>
        <v>23.684210526315795</v>
      </c>
      <c r="AU248" s="1033" t="str">
        <f>IF(ISERROR((V248/W248-1)*100),"n/a",(V248/W248-1)*100)</f>
        <v>n/a</v>
      </c>
      <c r="AV248" s="1033">
        <f>IF(ISERROR((W248/X248-1)*100),"n/a",(W248/X248-1)*100)</f>
        <v>-100</v>
      </c>
      <c r="AW248" s="1033">
        <f>IF(ISERROR((X248/Y248-1)*100),"n/a",(X248/Y248-1)*100)</f>
        <v>-44.444444444444443</v>
      </c>
      <c r="AX248" s="1033">
        <f>IF(ISERROR((Y248/Z248-1)*100),"n/a",(Y248/Z248-1)*100)</f>
        <v>-35.714285714285708</v>
      </c>
      <c r="AY248" s="1033">
        <f>IF(ISERROR((Z248/AA248-1)*100),"n/a",(Z248/AA248-1)*100)</f>
        <v>100</v>
      </c>
      <c r="AZ248" s="1033">
        <f>IF(ISERROR((AA248/AB248-1)*100),"n/a",(AA248/AB248-1)*100)</f>
        <v>-12.500000000000011</v>
      </c>
      <c r="BA248" s="1033">
        <f>AVERAGE(AD248:AZ248)</f>
        <v>1.4850751678677094</v>
      </c>
      <c r="BB248" s="1033">
        <f>STDEV(AD248:AZ248)</f>
        <v>34.342267036764078</v>
      </c>
    </row>
    <row r="249" spans="1:54" ht="11.25" customHeight="1" x14ac:dyDescent="0.2">
      <c r="A249" s="444" t="s">
        <v>1167</v>
      </c>
      <c r="B249" s="802" t="s">
        <v>1168</v>
      </c>
      <c r="C249" s="581">
        <v>0.9</v>
      </c>
      <c r="D249" s="581">
        <v>0.85</v>
      </c>
      <c r="E249" s="581">
        <v>0.81</v>
      </c>
      <c r="F249" s="581">
        <v>0.76</v>
      </c>
      <c r="G249" s="460">
        <v>0.72</v>
      </c>
      <c r="H249" s="460">
        <v>0.66</v>
      </c>
      <c r="I249" s="451">
        <v>0.62</v>
      </c>
      <c r="J249" s="451">
        <v>0.59</v>
      </c>
      <c r="K249" s="451">
        <v>0.54</v>
      </c>
      <c r="L249" s="451">
        <v>0.46</v>
      </c>
      <c r="M249" s="946"/>
      <c r="N249" s="452">
        <v>0.42</v>
      </c>
      <c r="O249" s="449">
        <v>0.4</v>
      </c>
      <c r="P249" s="946"/>
      <c r="Q249" s="494">
        <v>0.38</v>
      </c>
      <c r="R249" s="494">
        <v>0.38</v>
      </c>
      <c r="S249" s="456">
        <v>0.38</v>
      </c>
      <c r="T249" s="456">
        <v>0.37667</v>
      </c>
      <c r="U249" s="456">
        <v>0.34666999999999998</v>
      </c>
      <c r="V249" s="456">
        <v>0.33333000000000002</v>
      </c>
      <c r="W249" s="456">
        <v>0.30221999999999999</v>
      </c>
      <c r="X249" s="456">
        <v>0.28888999999999998</v>
      </c>
      <c r="Y249" s="456">
        <v>0.22222</v>
      </c>
      <c r="Z249" s="456">
        <v>8.5930000000000006E-2</v>
      </c>
      <c r="AA249" s="455">
        <v>0</v>
      </c>
      <c r="AB249" s="455">
        <v>0</v>
      </c>
      <c r="AC249" s="584">
        <f>SUM(C249:AB249)</f>
        <v>10.825930000000003</v>
      </c>
      <c r="AD249" s="1033">
        <f>IF(ISERROR((C249/D249-1)*100),"n/a",(C249/D249-1)*100)</f>
        <v>5.8823529411764719</v>
      </c>
      <c r="AE249" s="1033">
        <f>IF(ISERROR((D249/E249-1)*100),"n/a",(D249/E249-1)*100)</f>
        <v>4.9382716049382713</v>
      </c>
      <c r="AF249" s="1033">
        <f>IF(ISERROR((E249/F249-1)*100),"n/a",(E249/F249-1)*100)</f>
        <v>6.578947368421062</v>
      </c>
      <c r="AG249" s="1033">
        <f>IF(ISERROR((F249/G249-1)*100),"n/a",(F249/G249-1)*100)</f>
        <v>5.555555555555558</v>
      </c>
      <c r="AH249" s="1033">
        <f>IF(ISERROR((G249/H249-1)*100),"n/a",(G249/H249-1)*100)</f>
        <v>9.0909090909090828</v>
      </c>
      <c r="AI249" s="1033">
        <f>IF(ISERROR((H249/I249-1)*100),"n/a",(H249/I249-1)*100)</f>
        <v>6.4516129032258229</v>
      </c>
      <c r="AJ249" s="1033">
        <f>IF(ISERROR((I249/J249-1)*100),"n/a",(I249/J249-1)*100)</f>
        <v>5.0847457627118731</v>
      </c>
      <c r="AK249" s="1033">
        <f>IF(ISERROR((J249/K249-1)*100),"n/a",(J249/K249-1)*100)</f>
        <v>9.259259259259256</v>
      </c>
      <c r="AL249" s="1033">
        <f>IF(ISERROR((K249/L249-1)*100),"n/a",(K249/L249-1)*100)</f>
        <v>17.391304347826097</v>
      </c>
      <c r="AM249" s="1033">
        <f>IF(ISERROR((L249/N249-1)*100),"n/a",(L249/N249-1)*100)</f>
        <v>9.5238095238095344</v>
      </c>
      <c r="AN249" s="1033">
        <f>IF(ISERROR((N249/O249-1)*100),"n/a",(N249/O249-1)*100)</f>
        <v>4.9999999999999822</v>
      </c>
      <c r="AO249" s="1033">
        <f>IF(ISERROR((O249/Q249-1)*100),"n/a",(O249/Q249-1)*100)</f>
        <v>5.2631578947368363</v>
      </c>
      <c r="AP249" s="1033">
        <f>IF(ISERROR((Q249/R249-1)*100),"n/a",(Q249/R249-1)*100)</f>
        <v>0</v>
      </c>
      <c r="AQ249" s="1033">
        <f>IF(ISERROR((R249/S249-1)*100),"n/a",(R249/S249-1)*100)</f>
        <v>0</v>
      </c>
      <c r="AR249" s="1033">
        <f>IF(ISERROR((S249/T249-1)*100),"n/a",(S249/T249-1)*100)</f>
        <v>0.88406297289405078</v>
      </c>
      <c r="AS249" s="1033">
        <f>IF(ISERROR((T249/U249-1)*100),"n/a",(T249/U249-1)*100)</f>
        <v>8.6537629445870845</v>
      </c>
      <c r="AT249" s="1033">
        <f>IF(ISERROR((U249/V249-1)*100),"n/a",(U249/V249-1)*100)</f>
        <v>4.0020400204001882</v>
      </c>
      <c r="AU249" s="1033">
        <f>IF(ISERROR((V249/W249-1)*100),"n/a",(V249/W249-1)*100)</f>
        <v>10.293825689894787</v>
      </c>
      <c r="AV249" s="1033">
        <f>IF(ISERROR((W249/X249-1)*100),"n/a",(W249/X249-1)*100)</f>
        <v>4.6142130222576183</v>
      </c>
      <c r="AW249" s="1033">
        <f>IF(ISERROR((X249/Y249-1)*100),"n/a",(X249/Y249-1)*100)</f>
        <v>30.001800018000168</v>
      </c>
      <c r="AX249" s="1033">
        <f>IF(ISERROR((Y249/Z249-1)*100),"n/a",(Y249/Z249-1)*100)</f>
        <v>158.60584196438961</v>
      </c>
      <c r="AY249" s="1033" t="str">
        <f>IF(ISERROR((Z249/AA249-1)*100),"n/a",(Z249/AA249-1)*100)</f>
        <v>n/a</v>
      </c>
      <c r="AZ249" s="1033" t="str">
        <f>IF(ISERROR((AA249/AB249-1)*100),"n/a",(AA249/AB249-1)*100)</f>
        <v>n/a</v>
      </c>
      <c r="BA249" s="1033">
        <f>AVERAGE(AD249:AZ249)</f>
        <v>14.622641565952065</v>
      </c>
      <c r="BB249" s="1033">
        <f>STDEV(AD249:AZ249)</f>
        <v>33.615070208757992</v>
      </c>
    </row>
    <row r="250" spans="1:54" ht="11.25" customHeight="1" x14ac:dyDescent="0.2">
      <c r="A250" s="818" t="s">
        <v>5368</v>
      </c>
      <c r="B250" s="817" t="s">
        <v>2214</v>
      </c>
      <c r="C250" s="581">
        <v>2.12</v>
      </c>
      <c r="D250" s="581">
        <v>1.92</v>
      </c>
      <c r="E250" s="581">
        <v>1.76</v>
      </c>
      <c r="F250" s="581">
        <v>1.5466369714327808</v>
      </c>
      <c r="G250" s="483">
        <v>0.57195100286408795</v>
      </c>
      <c r="H250" s="480">
        <v>0.57195100286408795</v>
      </c>
      <c r="I250" s="581">
        <v>0.57195100286408795</v>
      </c>
      <c r="J250" s="581">
        <v>0.55895211643535869</v>
      </c>
      <c r="K250" s="581">
        <v>0.50695657072044154</v>
      </c>
      <c r="L250" s="581">
        <v>0.46795991143425397</v>
      </c>
      <c r="M250" s="1108"/>
      <c r="N250" s="581">
        <v>0.29897438786077324</v>
      </c>
      <c r="O250" s="459">
        <v>0.24914532321731106</v>
      </c>
      <c r="P250" s="517"/>
      <c r="Q250" s="980">
        <v>0.21664810714548788</v>
      </c>
      <c r="R250" s="490">
        <v>0.21664810714548788</v>
      </c>
      <c r="S250" s="587">
        <v>0.19931625857384883</v>
      </c>
      <c r="T250" s="587">
        <v>0.16898552357348054</v>
      </c>
      <c r="U250" s="587">
        <v>0.11698997785856344</v>
      </c>
      <c r="V250" s="499">
        <v>0</v>
      </c>
      <c r="W250" s="499">
        <v>0</v>
      </c>
      <c r="X250" s="499">
        <v>0</v>
      </c>
      <c r="Y250" s="499">
        <v>0</v>
      </c>
      <c r="Z250" s="499">
        <v>0</v>
      </c>
      <c r="AA250" s="499">
        <v>0</v>
      </c>
      <c r="AB250" s="499">
        <v>0</v>
      </c>
      <c r="AC250" s="584">
        <f>SUM(C250:AB250)</f>
        <v>12.063066263990054</v>
      </c>
      <c r="AD250" s="1033">
        <f>IF(ISERROR((C250/D250-1)*100),"n/a",(C250/D250-1)*100)</f>
        <v>10.416666666666675</v>
      </c>
      <c r="AE250" s="1033">
        <f>IF(ISERROR((D250/E250-1)*100),"n/a",(D250/E250-1)*100)</f>
        <v>9.0909090909090828</v>
      </c>
      <c r="AF250" s="1033">
        <f>IF(ISERROR((E250/F250-1)*100),"n/a",(E250/F250-1)*100)</f>
        <v>13.795288261443982</v>
      </c>
      <c r="AG250" s="1033">
        <f>IF(ISERROR((F250/G250-1)*100),"n/a",(F250/G250-1)*100)</f>
        <v>170.41424242424247</v>
      </c>
      <c r="AH250" s="1033">
        <f>IF(ISERROR((G250/H250-1)*100),"n/a",(G250/H250-1)*100)</f>
        <v>0</v>
      </c>
      <c r="AI250" s="1033">
        <f>IF(ISERROR((H250/I250-1)*100),"n/a",(H250/I250-1)*100)</f>
        <v>0</v>
      </c>
      <c r="AJ250" s="1033">
        <f>IF(ISERROR((I250/J250-1)*100),"n/a",(I250/J250-1)*100)</f>
        <v>2.3255813953488413</v>
      </c>
      <c r="AK250" s="1033">
        <f>IF(ISERROR((J250/K250-1)*100),"n/a",(J250/K250-1)*100)</f>
        <v>10.256410256410264</v>
      </c>
      <c r="AL250" s="1033">
        <f>IF(ISERROR((K250/L250-1)*100),"n/a",(K250/L250-1)*100)</f>
        <v>8.3333333333332824</v>
      </c>
      <c r="AM250" s="1033">
        <f>IF(ISERROR((L250/N250-1)*100),"n/a",(L250/N250-1)*100)</f>
        <v>56.521739130434852</v>
      </c>
      <c r="AN250" s="1033">
        <f>IF(ISERROR((N250/O250-1)*100),"n/a",(N250/O250-1)*100)</f>
        <v>19.999999999999996</v>
      </c>
      <c r="AO250" s="1033">
        <f>IF(ISERROR((O250/Q250-1)*100),"n/a",(O250/Q250-1)*100)</f>
        <v>14.999999999999991</v>
      </c>
      <c r="AP250" s="1033">
        <f>IF(ISERROR((Q250/R250-1)*100),"n/a",(Q250/R250-1)*100)</f>
        <v>0</v>
      </c>
      <c r="AQ250" s="1033">
        <f>IF(ISERROR((R250/S250-1)*100),"n/a",(R250/S250-1)*100)</f>
        <v>8.6956521739130608</v>
      </c>
      <c r="AR250" s="1033">
        <f>IF(ISERROR((S250/T250-1)*100),"n/a",(S250/T250-1)*100)</f>
        <v>17.948717948717928</v>
      </c>
      <c r="AS250" s="1033">
        <f>IF(ISERROR((T250/U250-1)*100),"n/a",(T250/U250-1)*100)</f>
        <v>44.444444444444464</v>
      </c>
      <c r="AT250" s="1033" t="str">
        <f>IF(ISERROR((U250/V250-1)*100),"n/a",(U250/V250-1)*100)</f>
        <v>n/a</v>
      </c>
      <c r="AU250" s="1033" t="str">
        <f>IF(ISERROR((V250/W250-1)*100),"n/a",(V250/W250-1)*100)</f>
        <v>n/a</v>
      </c>
      <c r="AV250" s="1033" t="str">
        <f>IF(ISERROR((W250/X250-1)*100),"n/a",(W250/X250-1)*100)</f>
        <v>n/a</v>
      </c>
      <c r="AW250" s="1033" t="str">
        <f>IF(ISERROR((X250/Y250-1)*100),"n/a",(X250/Y250-1)*100)</f>
        <v>n/a</v>
      </c>
      <c r="AX250" s="1033" t="str">
        <f>IF(ISERROR((Y250/Z250-1)*100),"n/a",(Y250/Z250-1)*100)</f>
        <v>n/a</v>
      </c>
      <c r="AY250" s="1033" t="str">
        <f>IF(ISERROR((Z250/AA250-1)*100),"n/a",(Z250/AA250-1)*100)</f>
        <v>n/a</v>
      </c>
      <c r="AZ250" s="1033" t="str">
        <f>IF(ISERROR((AA250/AB250-1)*100),"n/a",(AA250/AB250-1)*100)</f>
        <v>n/a</v>
      </c>
      <c r="BA250" s="1033">
        <f>AVERAGE(AD250:AZ250)</f>
        <v>24.202686570366559</v>
      </c>
      <c r="BB250" s="1033">
        <f>STDEV(AD250:AZ250)</f>
        <v>41.970615260258135</v>
      </c>
    </row>
    <row r="251" spans="1:54" ht="11.25" customHeight="1" x14ac:dyDescent="0.2">
      <c r="A251" s="818" t="s">
        <v>226</v>
      </c>
      <c r="B251" s="817" t="s">
        <v>227</v>
      </c>
      <c r="C251" s="581">
        <v>15.65</v>
      </c>
      <c r="D251" s="581">
        <v>15</v>
      </c>
      <c r="E251" s="581">
        <v>14.4</v>
      </c>
      <c r="F251" s="581">
        <v>14.2</v>
      </c>
      <c r="G251" s="460">
        <v>13.9</v>
      </c>
      <c r="H251" s="586">
        <v>13.55</v>
      </c>
      <c r="I251" s="581">
        <v>13.05</v>
      </c>
      <c r="J251" s="581">
        <v>12.8</v>
      </c>
      <c r="K251" s="581">
        <v>12.6</v>
      </c>
      <c r="L251" s="581">
        <v>12.4</v>
      </c>
      <c r="M251" s="884"/>
      <c r="N251" s="581">
        <v>12</v>
      </c>
      <c r="O251" s="459">
        <v>11.65</v>
      </c>
      <c r="P251" s="884"/>
      <c r="Q251" s="472">
        <v>11.25</v>
      </c>
      <c r="R251" s="472">
        <v>10.9</v>
      </c>
      <c r="S251" s="587">
        <v>10.199999999999999</v>
      </c>
      <c r="T251" s="587">
        <v>9.15</v>
      </c>
      <c r="U251" s="587">
        <v>8.25</v>
      </c>
      <c r="V251" s="587">
        <v>7.6</v>
      </c>
      <c r="W251" s="587">
        <v>6.9</v>
      </c>
      <c r="X251" s="587">
        <v>6.1</v>
      </c>
      <c r="Y251" s="587">
        <v>5.5</v>
      </c>
      <c r="Z251" s="587">
        <v>5.35</v>
      </c>
      <c r="AA251" s="587">
        <v>5.0999999999999996</v>
      </c>
      <c r="AB251" s="587">
        <v>4.9000000000000004</v>
      </c>
      <c r="AC251" s="584">
        <f>SUM(C251:AB251)</f>
        <v>252.39999999999998</v>
      </c>
      <c r="AD251" s="1033">
        <f>IF(ISERROR((C251/D251-1)*100),"n/a",(C251/D251-1)*100)</f>
        <v>4.3333333333333446</v>
      </c>
      <c r="AE251" s="1033">
        <f>IF(ISERROR((D251/E251-1)*100),"n/a",(D251/E251-1)*100)</f>
        <v>4.1666666666666741</v>
      </c>
      <c r="AF251" s="1033">
        <f>IF(ISERROR((E251/F251-1)*100),"n/a",(E251/F251-1)*100)</f>
        <v>1.4084507042253502</v>
      </c>
      <c r="AG251" s="1033">
        <f>IF(ISERROR((F251/G251-1)*100),"n/a",(F251/G251-1)*100)</f>
        <v>2.1582733812949506</v>
      </c>
      <c r="AH251" s="1033">
        <f>IF(ISERROR((G251/H251-1)*100),"n/a",(G251/H251-1)*100)</f>
        <v>2.5830258302582898</v>
      </c>
      <c r="AI251" s="1033">
        <f>IF(ISERROR((H251/I251-1)*100),"n/a",(H251/I251-1)*100)</f>
        <v>3.8314176245210829</v>
      </c>
      <c r="AJ251" s="1033">
        <f>IF(ISERROR((I251/J251-1)*100),"n/a",(I251/J251-1)*100)</f>
        <v>1.953125</v>
      </c>
      <c r="AK251" s="1033">
        <f>IF(ISERROR((J251/K251-1)*100),"n/a",(J251/K251-1)*100)</f>
        <v>1.5873015873016039</v>
      </c>
      <c r="AL251" s="1033">
        <f>IF(ISERROR((K251/L251-1)*100),"n/a",(K251/L251-1)*100)</f>
        <v>1.6129032258064502</v>
      </c>
      <c r="AM251" s="1033">
        <f>IF(ISERROR((L251/N251-1)*100),"n/a",(L251/N251-1)*100)</f>
        <v>3.3333333333333437</v>
      </c>
      <c r="AN251" s="1033">
        <f>IF(ISERROR((N251/O251-1)*100),"n/a",(N251/O251-1)*100)</f>
        <v>3.0042918454935563</v>
      </c>
      <c r="AO251" s="1033">
        <f>IF(ISERROR((O251/Q251-1)*100),"n/a",(O251/Q251-1)*100)</f>
        <v>3.5555555555555562</v>
      </c>
      <c r="AP251" s="1033">
        <f>IF(ISERROR((Q251/R251-1)*100),"n/a",(Q251/R251-1)*100)</f>
        <v>3.2110091743119185</v>
      </c>
      <c r="AQ251" s="1033">
        <f>IF(ISERROR((R251/S251-1)*100),"n/a",(R251/S251-1)*100)</f>
        <v>6.8627450980392357</v>
      </c>
      <c r="AR251" s="1033">
        <f>IF(ISERROR((S251/T251-1)*100),"n/a",(S251/T251-1)*100)</f>
        <v>11.475409836065564</v>
      </c>
      <c r="AS251" s="1033">
        <f>IF(ISERROR((T251/U251-1)*100),"n/a",(T251/U251-1)*100)</f>
        <v>10.909090909090914</v>
      </c>
      <c r="AT251" s="1033">
        <f>IF(ISERROR((U251/V251-1)*100),"n/a",(U251/V251-1)*100)</f>
        <v>8.5526315789473664</v>
      </c>
      <c r="AU251" s="1033">
        <f>IF(ISERROR((V251/W251-1)*100),"n/a",(V251/W251-1)*100)</f>
        <v>10.144927536231862</v>
      </c>
      <c r="AV251" s="1033">
        <f>IF(ISERROR((W251/X251-1)*100),"n/a",(W251/X251-1)*100)</f>
        <v>13.11475409836067</v>
      </c>
      <c r="AW251" s="1033">
        <f>IF(ISERROR((X251/Y251-1)*100),"n/a",(X251/Y251-1)*100)</f>
        <v>10.909090909090914</v>
      </c>
      <c r="AX251" s="1033">
        <f>IF(ISERROR((Y251/Z251-1)*100),"n/a",(Y251/Z251-1)*100)</f>
        <v>2.8037383177570208</v>
      </c>
      <c r="AY251" s="1033">
        <f>IF(ISERROR((Z251/AA251-1)*100),"n/a",(Z251/AA251-1)*100)</f>
        <v>4.9019607843137303</v>
      </c>
      <c r="AZ251" s="1033">
        <f>IF(ISERROR((AA251/AB251-1)*100),"n/a",(AA251/AB251-1)*100)</f>
        <v>4.0816326530612068</v>
      </c>
      <c r="BA251" s="1033">
        <f>AVERAGE(AD251:AZ251)</f>
        <v>5.2388986514374167</v>
      </c>
      <c r="BB251" s="1033">
        <f>STDEV(AD251:AZ251)</f>
        <v>3.6823341604925819</v>
      </c>
    </row>
    <row r="252" spans="1:54" ht="11.25" customHeight="1" x14ac:dyDescent="0.2">
      <c r="A252" s="1075" t="s">
        <v>4472</v>
      </c>
      <c r="B252" s="1089" t="s">
        <v>4470</v>
      </c>
      <c r="C252" s="581">
        <v>0.65</v>
      </c>
      <c r="D252" s="581">
        <v>0.47</v>
      </c>
      <c r="E252" s="581">
        <v>0.44</v>
      </c>
      <c r="F252" s="581">
        <v>0.38</v>
      </c>
      <c r="G252" s="460">
        <v>0.30000000000000004</v>
      </c>
      <c r="H252" s="454">
        <v>0.21999999999999997</v>
      </c>
      <c r="I252" s="581">
        <v>0.16</v>
      </c>
      <c r="J252" s="498">
        <v>0.12</v>
      </c>
      <c r="K252" s="498">
        <v>0.12</v>
      </c>
      <c r="L252" s="498">
        <v>0.12</v>
      </c>
      <c r="M252" s="483"/>
      <c r="N252" s="483">
        <v>0.12</v>
      </c>
      <c r="O252" s="501">
        <v>0.12</v>
      </c>
      <c r="P252" s="483"/>
      <c r="Q252" s="980">
        <v>0.12</v>
      </c>
      <c r="R252" s="502">
        <v>0.36</v>
      </c>
      <c r="S252" s="539">
        <v>0.52</v>
      </c>
      <c r="T252" s="539">
        <v>0.64</v>
      </c>
      <c r="U252" s="499">
        <v>0.64</v>
      </c>
      <c r="V252" s="499">
        <v>0.64</v>
      </c>
      <c r="W252" s="587">
        <v>0.64</v>
      </c>
      <c r="X252" s="587">
        <v>0.61</v>
      </c>
      <c r="Y252" s="587">
        <v>0.57000000000000006</v>
      </c>
      <c r="Z252" s="587">
        <v>0.53</v>
      </c>
      <c r="AA252" s="587">
        <v>0.51</v>
      </c>
      <c r="AB252" s="587">
        <v>0.41999999999999993</v>
      </c>
      <c r="AC252" s="584">
        <f>SUM(C252:AB252)</f>
        <v>9.42</v>
      </c>
      <c r="AD252" s="1033">
        <f>IF(ISERROR((C252/D252-1)*100),"n/a",(C252/D252-1)*100)</f>
        <v>38.297872340425542</v>
      </c>
      <c r="AE252" s="1033">
        <f>IF(ISERROR((D252/E252-1)*100),"n/a",(D252/E252-1)*100)</f>
        <v>6.8181818181818121</v>
      </c>
      <c r="AF252" s="1033">
        <f>IF(ISERROR((E252/F252-1)*100),"n/a",(E252/F252-1)*100)</f>
        <v>15.789473684210531</v>
      </c>
      <c r="AG252" s="1033">
        <f>IF(ISERROR((F252/G252-1)*100),"n/a",(F252/G252-1)*100)</f>
        <v>26.666666666666639</v>
      </c>
      <c r="AH252" s="1033">
        <f>IF(ISERROR((G252/H252-1)*100),"n/a",(G252/H252-1)*100)</f>
        <v>36.363636363636395</v>
      </c>
      <c r="AI252" s="1033">
        <f>IF(ISERROR((H252/I252-1)*100),"n/a",(H252/I252-1)*100)</f>
        <v>37.499999999999979</v>
      </c>
      <c r="AJ252" s="1033">
        <f>IF(ISERROR((I252/J252-1)*100),"n/a",(I252/J252-1)*100)</f>
        <v>33.33333333333335</v>
      </c>
      <c r="AK252" s="1033">
        <f>IF(ISERROR((J252/K252-1)*100),"n/a",(J252/K252-1)*100)</f>
        <v>0</v>
      </c>
      <c r="AL252" s="1033">
        <f>IF(ISERROR((K252/L252-1)*100),"n/a",(K252/L252-1)*100)</f>
        <v>0</v>
      </c>
      <c r="AM252" s="1033">
        <f>IF(ISERROR((L252/N252-1)*100),"n/a",(L252/N252-1)*100)</f>
        <v>0</v>
      </c>
      <c r="AN252" s="1033">
        <f>IF(ISERROR((N252/O252-1)*100),"n/a",(N252/O252-1)*100)</f>
        <v>0</v>
      </c>
      <c r="AO252" s="1033">
        <f>IF(ISERROR((O252/Q252-1)*100),"n/a",(O252/Q252-1)*100)</f>
        <v>0</v>
      </c>
      <c r="AP252" s="1033">
        <f>IF(ISERROR((Q252/R252-1)*100),"n/a",(Q252/R252-1)*100)</f>
        <v>-66.666666666666671</v>
      </c>
      <c r="AQ252" s="1033">
        <f>IF(ISERROR((R252/S252-1)*100),"n/a",(R252/S252-1)*100)</f>
        <v>-30.76923076923077</v>
      </c>
      <c r="AR252" s="1033">
        <f>IF(ISERROR((S252/T252-1)*100),"n/a",(S252/T252-1)*100)</f>
        <v>-18.75</v>
      </c>
      <c r="AS252" s="1033">
        <f>IF(ISERROR((T252/U252-1)*100),"n/a",(T252/U252-1)*100)</f>
        <v>0</v>
      </c>
      <c r="AT252" s="1033">
        <f>IF(ISERROR((U252/V252-1)*100),"n/a",(U252/V252-1)*100)</f>
        <v>0</v>
      </c>
      <c r="AU252" s="1033">
        <f>IF(ISERROR((V252/W252-1)*100),"n/a",(V252/W252-1)*100)</f>
        <v>0</v>
      </c>
      <c r="AV252" s="1033">
        <f>IF(ISERROR((W252/X252-1)*100),"n/a",(W252/X252-1)*100)</f>
        <v>4.9180327868852514</v>
      </c>
      <c r="AW252" s="1033">
        <f>IF(ISERROR((X252/Y252-1)*100),"n/a",(X252/Y252-1)*100)</f>
        <v>7.0175438596491002</v>
      </c>
      <c r="AX252" s="1033">
        <f>IF(ISERROR((Y252/Z252-1)*100),"n/a",(Y252/Z252-1)*100)</f>
        <v>7.547169811320753</v>
      </c>
      <c r="AY252" s="1033">
        <f>IF(ISERROR((Z252/AA252-1)*100),"n/a",(Z252/AA252-1)*100)</f>
        <v>3.9215686274509887</v>
      </c>
      <c r="AZ252" s="1033">
        <f>IF(ISERROR((AA252/AB252-1)*100),"n/a",(AA252/AB252-1)*100)</f>
        <v>21.428571428571441</v>
      </c>
      <c r="BA252" s="1033">
        <f>AVERAGE(AD252:AZ252)</f>
        <v>5.3659197080188843</v>
      </c>
      <c r="BB252" s="1033">
        <f>STDEV(AD252:AZ252)</f>
        <v>23.353776054386479</v>
      </c>
    </row>
    <row r="253" spans="1:54" ht="11.25" customHeight="1" x14ac:dyDescent="0.2">
      <c r="A253" s="997" t="s">
        <v>4504</v>
      </c>
      <c r="B253" s="468" t="s">
        <v>4494</v>
      </c>
      <c r="C253" s="581">
        <v>0.33</v>
      </c>
      <c r="D253" s="581">
        <v>0.27</v>
      </c>
      <c r="E253" s="581">
        <v>0.22</v>
      </c>
      <c r="F253" s="581">
        <v>0.2</v>
      </c>
      <c r="G253" s="460">
        <v>0.17</v>
      </c>
      <c r="H253" s="460">
        <v>0.13</v>
      </c>
      <c r="I253" s="474">
        <v>9.0000000000000011E-2</v>
      </c>
      <c r="J253" s="496">
        <v>0</v>
      </c>
      <c r="K253" s="496">
        <v>0</v>
      </c>
      <c r="L253" s="496">
        <v>0</v>
      </c>
      <c r="M253" s="993"/>
      <c r="N253" s="496">
        <v>0</v>
      </c>
      <c r="O253" s="1008">
        <v>0</v>
      </c>
      <c r="P253" s="993"/>
      <c r="Q253" s="1036">
        <v>0</v>
      </c>
      <c r="R253" s="1036">
        <v>0.16999999999999998</v>
      </c>
      <c r="S253" s="497">
        <v>0.44</v>
      </c>
      <c r="T253" s="476">
        <v>0.44</v>
      </c>
      <c r="U253" s="476">
        <v>0.36799999999999999</v>
      </c>
      <c r="V253" s="476">
        <v>0.30400000000000005</v>
      </c>
      <c r="W253" s="476">
        <v>0.27200000000000002</v>
      </c>
      <c r="X253" s="476">
        <v>0.248</v>
      </c>
      <c r="Y253" s="476">
        <v>0.21000000000000002</v>
      </c>
      <c r="Z253" s="476">
        <v>0.18</v>
      </c>
      <c r="AA253" s="476">
        <v>0.14400000000000002</v>
      </c>
      <c r="AB253" s="476">
        <v>0.128</v>
      </c>
      <c r="AC253" s="584">
        <f>SUM(C253:AB253)</f>
        <v>4.3140000000000001</v>
      </c>
      <c r="AD253" s="1033">
        <f>IF(ISERROR((C253/D253-1)*100),"n/a",(C253/D253-1)*100)</f>
        <v>22.222222222222211</v>
      </c>
      <c r="AE253" s="1033">
        <f>IF(ISERROR((D253/E253-1)*100),"n/a",(D253/E253-1)*100)</f>
        <v>22.72727272727273</v>
      </c>
      <c r="AF253" s="1033">
        <f>IF(ISERROR((E253/F253-1)*100),"n/a",(E253/F253-1)*100)</f>
        <v>9.9999999999999858</v>
      </c>
      <c r="AG253" s="1033">
        <f>IF(ISERROR((F253/G253-1)*100),"n/a",(F253/G253-1)*100)</f>
        <v>17.647058823529417</v>
      </c>
      <c r="AH253" s="1033">
        <f>IF(ISERROR((G253/H253-1)*100),"n/a",(G253/H253-1)*100)</f>
        <v>30.76923076923077</v>
      </c>
      <c r="AI253" s="1033">
        <f>IF(ISERROR((H253/I253-1)*100),"n/a",(H253/I253-1)*100)</f>
        <v>44.444444444444443</v>
      </c>
      <c r="AJ253" s="1033" t="str">
        <f>IF(ISERROR((I253/J253-1)*100),"n/a",(I253/J253-1)*100)</f>
        <v>n/a</v>
      </c>
      <c r="AK253" s="1033" t="str">
        <f>IF(ISERROR((J253/K253-1)*100),"n/a",(J253/K253-1)*100)</f>
        <v>n/a</v>
      </c>
      <c r="AL253" s="1033" t="str">
        <f>IF(ISERROR((K253/L253-1)*100),"n/a",(K253/L253-1)*100)</f>
        <v>n/a</v>
      </c>
      <c r="AM253" s="1033" t="str">
        <f>IF(ISERROR((L253/N253-1)*100),"n/a",(L253/N253-1)*100)</f>
        <v>n/a</v>
      </c>
      <c r="AN253" s="1033" t="str">
        <f>IF(ISERROR((N253/O253-1)*100),"n/a",(N253/O253-1)*100)</f>
        <v>n/a</v>
      </c>
      <c r="AO253" s="1033" t="str">
        <f>IF(ISERROR((O253/Q253-1)*100),"n/a",(O253/Q253-1)*100)</f>
        <v>n/a</v>
      </c>
      <c r="AP253" s="1033">
        <f>IF(ISERROR((Q253/R253-1)*100),"n/a",(Q253/R253-1)*100)</f>
        <v>-100</v>
      </c>
      <c r="AQ253" s="1033">
        <f>IF(ISERROR((R253/S253-1)*100),"n/a",(R253/S253-1)*100)</f>
        <v>-61.363636363636367</v>
      </c>
      <c r="AR253" s="1033">
        <f>IF(ISERROR((S253/T253-1)*100),"n/a",(S253/T253-1)*100)</f>
        <v>0</v>
      </c>
      <c r="AS253" s="1033">
        <f>IF(ISERROR((T253/U253-1)*100),"n/a",(T253/U253-1)*100)</f>
        <v>19.565217391304344</v>
      </c>
      <c r="AT253" s="1033">
        <f>IF(ISERROR((U253/V253-1)*100),"n/a",(U253/V253-1)*100)</f>
        <v>21.052631578947345</v>
      </c>
      <c r="AU253" s="1033">
        <f>IF(ISERROR((V253/W253-1)*100),"n/a",(V253/W253-1)*100)</f>
        <v>11.764705882352944</v>
      </c>
      <c r="AV253" s="1033">
        <f>IF(ISERROR((W253/X253-1)*100),"n/a",(W253/X253-1)*100)</f>
        <v>9.6774193548387224</v>
      </c>
      <c r="AW253" s="1033">
        <f>IF(ISERROR((X253/Y253-1)*100),"n/a",(X253/Y253-1)*100)</f>
        <v>18.095238095238074</v>
      </c>
      <c r="AX253" s="1033">
        <f>IF(ISERROR((Y253/Z253-1)*100),"n/a",(Y253/Z253-1)*100)</f>
        <v>16.666666666666675</v>
      </c>
      <c r="AY253" s="1033">
        <f>IF(ISERROR((Z253/AA253-1)*100),"n/a",(Z253/AA253-1)*100)</f>
        <v>24.999999999999979</v>
      </c>
      <c r="AZ253" s="1033">
        <f>IF(ISERROR((AA253/AB253-1)*100),"n/a",(AA253/AB253-1)*100)</f>
        <v>12.5</v>
      </c>
      <c r="BA253" s="1033">
        <f>AVERAGE(AD253:AZ253)</f>
        <v>7.104027740730074</v>
      </c>
      <c r="BB253" s="1033">
        <f>STDEV(AD253:AZ253)</f>
        <v>35.085537857541361</v>
      </c>
    </row>
    <row r="254" spans="1:54" ht="11.25" customHeight="1" x14ac:dyDescent="0.2">
      <c r="A254" s="818" t="s">
        <v>1143</v>
      </c>
      <c r="B254" s="817" t="s">
        <v>1144</v>
      </c>
      <c r="C254" s="581">
        <v>1.77</v>
      </c>
      <c r="D254" s="581">
        <v>1.56</v>
      </c>
      <c r="E254" s="581">
        <v>1.35</v>
      </c>
      <c r="F254" s="581">
        <v>1.26</v>
      </c>
      <c r="G254" s="460">
        <v>1.2</v>
      </c>
      <c r="H254" s="460">
        <v>0.80233199999999993</v>
      </c>
      <c r="I254" s="581">
        <v>0.69220799999999993</v>
      </c>
      <c r="J254" s="581">
        <v>0.62928000000000006</v>
      </c>
      <c r="K254" s="581">
        <v>0.52392279599999991</v>
      </c>
      <c r="L254" s="581">
        <v>0.42694288199999997</v>
      </c>
      <c r="M254" s="884"/>
      <c r="N254" s="581">
        <v>0.37518460199999998</v>
      </c>
      <c r="O254" s="585">
        <v>0.31048675199999998</v>
      </c>
      <c r="P254" s="884"/>
      <c r="Q254" s="472">
        <v>0.44556956999999997</v>
      </c>
      <c r="R254" s="582">
        <v>0.38813990399999998</v>
      </c>
      <c r="S254" s="583">
        <v>0.67922123400000001</v>
      </c>
      <c r="T254" s="587">
        <v>0.77624834399999998</v>
      </c>
      <c r="U254" s="587">
        <v>0.75685078799999994</v>
      </c>
      <c r="V254" s="587">
        <v>0.16171709399999998</v>
      </c>
      <c r="W254" s="583">
        <v>0</v>
      </c>
      <c r="X254" s="583">
        <v>0</v>
      </c>
      <c r="Y254" s="583">
        <v>0</v>
      </c>
      <c r="Z254" s="583">
        <v>0</v>
      </c>
      <c r="AA254" s="583">
        <v>0</v>
      </c>
      <c r="AB254" s="583">
        <v>0</v>
      </c>
      <c r="AC254" s="584">
        <f>SUM(C254:AB254)</f>
        <v>14.108103965999998</v>
      </c>
      <c r="AD254" s="1033">
        <f>IF(ISERROR((C254/D254-1)*100),"n/a",(C254/D254-1)*100)</f>
        <v>13.461538461538458</v>
      </c>
      <c r="AE254" s="1033">
        <f>IF(ISERROR((D254/E254-1)*100),"n/a",(D254/E254-1)*100)</f>
        <v>15.555555555555545</v>
      </c>
      <c r="AF254" s="1033">
        <f>IF(ISERROR((E254/F254-1)*100),"n/a",(E254/F254-1)*100)</f>
        <v>7.1428571428571397</v>
      </c>
      <c r="AG254" s="1033">
        <f>IF(ISERROR((F254/G254-1)*100),"n/a",(F254/G254-1)*100)</f>
        <v>5.0000000000000044</v>
      </c>
      <c r="AH254" s="1033">
        <f>IF(ISERROR((G254/H254-1)*100),"n/a",(G254/H254-1)*100)</f>
        <v>49.564020879137317</v>
      </c>
      <c r="AI254" s="1033">
        <f>IF(ISERROR((H254/I254-1)*100),"n/a",(H254/I254-1)*100)</f>
        <v>15.909090909090917</v>
      </c>
      <c r="AJ254" s="1033">
        <f>IF(ISERROR((I254/J254-1)*100),"n/a",(I254/J254-1)*100)</f>
        <v>9.9999999999999858</v>
      </c>
      <c r="AK254" s="1033">
        <f>IF(ISERROR((J254/K254-1)*100),"n/a",(J254/K254-1)*100)</f>
        <v>20.109299462510922</v>
      </c>
      <c r="AL254" s="1033">
        <f>IF(ISERROR((K254/L254-1)*100),"n/a",(K254/L254-1)*100)</f>
        <v>22.714962138659089</v>
      </c>
      <c r="AM254" s="1033">
        <f>IF(ISERROR((L254/N254-1)*100),"n/a",(L254/N254-1)*100)</f>
        <v>13.795416902530565</v>
      </c>
      <c r="AN254" s="1033">
        <f>IF(ISERROR((N254/O254-1)*100),"n/a",(N254/O254-1)*100)</f>
        <v>20.837555735711398</v>
      </c>
      <c r="AO254" s="1033">
        <f>IF(ISERROR((O254/Q254-1)*100),"n/a",(O254/Q254-1)*100)</f>
        <v>-30.316885868126054</v>
      </c>
      <c r="AP254" s="1033">
        <f>IF(ISERROR((Q254/R254-1)*100),"n/a",(Q254/R254-1)*100)</f>
        <v>14.796125162127115</v>
      </c>
      <c r="AQ254" s="1033">
        <f>IF(ISERROR((R254/S254-1)*100),"n/a",(R254/S254-1)*100)</f>
        <v>-42.855157558280929</v>
      </c>
      <c r="AR254" s="1033">
        <f>IF(ISERROR((S254/T254-1)*100),"n/a",(S254/T254-1)*100)</f>
        <v>-12.499493332252442</v>
      </c>
      <c r="AS254" s="1033">
        <f>IF(ISERROR((T254/U254-1)*100),"n/a",(T254/U254-1)*100)</f>
        <v>2.5629300130952659</v>
      </c>
      <c r="AT254" s="1033">
        <f>IF(ISERROR((U254/V254-1)*100),"n/a",(U254/V254-1)*100)</f>
        <v>368.00914441363881</v>
      </c>
      <c r="AU254" s="1033" t="str">
        <f>IF(ISERROR((V254/W254-1)*100),"n/a",(V254/W254-1)*100)</f>
        <v>n/a</v>
      </c>
      <c r="AV254" s="1033" t="str">
        <f>IF(ISERROR((W254/X254-1)*100),"n/a",(W254/X254-1)*100)</f>
        <v>n/a</v>
      </c>
      <c r="AW254" s="1033" t="str">
        <f>IF(ISERROR((X254/Y254-1)*100),"n/a",(X254/Y254-1)*100)</f>
        <v>n/a</v>
      </c>
      <c r="AX254" s="1033" t="str">
        <f>IF(ISERROR((Y254/Z254-1)*100),"n/a",(Y254/Z254-1)*100)</f>
        <v>n/a</v>
      </c>
      <c r="AY254" s="1033" t="str">
        <f>IF(ISERROR((Z254/AA254-1)*100),"n/a",(Z254/AA254-1)*100)</f>
        <v>n/a</v>
      </c>
      <c r="AZ254" s="1033" t="str">
        <f>IF(ISERROR((AA254/AB254-1)*100),"n/a",(AA254/AB254-1)*100)</f>
        <v>n/a</v>
      </c>
      <c r="BA254" s="1033">
        <f>AVERAGE(AD254:AZ254)</f>
        <v>29.046291765752535</v>
      </c>
      <c r="BB254" s="1033">
        <f>STDEV(AD254:AZ254)</f>
        <v>89.818995201174346</v>
      </c>
    </row>
    <row r="255" spans="1:54" ht="11.25" customHeight="1" x14ac:dyDescent="0.2">
      <c r="A255" s="465" t="s">
        <v>3745</v>
      </c>
      <c r="B255" s="802" t="s">
        <v>3746</v>
      </c>
      <c r="C255" s="581">
        <v>1.32</v>
      </c>
      <c r="D255" s="581">
        <v>1.26</v>
      </c>
      <c r="E255" s="581">
        <v>1.22</v>
      </c>
      <c r="F255" s="581">
        <v>1.18</v>
      </c>
      <c r="G255" s="460">
        <v>1.06</v>
      </c>
      <c r="H255" s="590">
        <v>0.94</v>
      </c>
      <c r="I255" s="1147">
        <v>0.89659999999999995</v>
      </c>
      <c r="J255" s="1147">
        <v>0.85680000000000001</v>
      </c>
      <c r="K255" s="1147">
        <v>0.81699999999999995</v>
      </c>
      <c r="L255" s="1148">
        <v>0.7772</v>
      </c>
      <c r="M255" s="1069"/>
      <c r="N255" s="1148">
        <v>0.7772</v>
      </c>
      <c r="O255" s="1154">
        <v>0.7772</v>
      </c>
      <c r="P255" s="1069"/>
      <c r="Q255" s="1157">
        <v>0.7772</v>
      </c>
      <c r="R255" s="1159">
        <v>0.7772</v>
      </c>
      <c r="S255" s="1160">
        <v>0.74719999999999998</v>
      </c>
      <c r="T255" s="1160">
        <v>0.66749999999999998</v>
      </c>
      <c r="U255" s="1160">
        <v>0.61780000000000002</v>
      </c>
      <c r="V255" s="1160">
        <v>0.5081</v>
      </c>
      <c r="W255" s="1160">
        <v>0.42670000000000002</v>
      </c>
      <c r="X255" s="1160">
        <v>0.36830000000000002</v>
      </c>
      <c r="Y255" s="1160">
        <v>0.31219999999999998</v>
      </c>
      <c r="Z255" s="1162">
        <v>0.19919999999999999</v>
      </c>
      <c r="AA255" s="1160">
        <v>0.21920000000000001</v>
      </c>
      <c r="AB255" s="1160">
        <v>0.1661</v>
      </c>
      <c r="AC255" s="584">
        <f>SUM(C255:AB255)</f>
        <v>17.668700000000008</v>
      </c>
      <c r="AD255" s="1033">
        <f>IF(ISERROR((C255/D255-1)*100),"n/a",(C255/D255-1)*100)</f>
        <v>4.7619047619047672</v>
      </c>
      <c r="AE255" s="1033">
        <f>IF(ISERROR((D255/E255-1)*100),"n/a",(D255/E255-1)*100)</f>
        <v>3.2786885245901676</v>
      </c>
      <c r="AF255" s="1033">
        <f>IF(ISERROR((E255/F255-1)*100),"n/a",(E255/F255-1)*100)</f>
        <v>3.3898305084745894</v>
      </c>
      <c r="AG255" s="1033">
        <f>IF(ISERROR((F255/G255-1)*100),"n/a",(F255/G255-1)*100)</f>
        <v>11.32075471698113</v>
      </c>
      <c r="AH255" s="1033">
        <f>IF(ISERROR((G255/H255-1)*100),"n/a",(G255/H255-1)*100)</f>
        <v>12.765957446808528</v>
      </c>
      <c r="AI255" s="1033">
        <f>IF(ISERROR((H255/I255-1)*100),"n/a",(H255/I255-1)*100)</f>
        <v>4.840508587999115</v>
      </c>
      <c r="AJ255" s="1033">
        <f>IF(ISERROR((I255/J255-1)*100),"n/a",(I255/J255-1)*100)</f>
        <v>4.6451914098972757</v>
      </c>
      <c r="AK255" s="1033">
        <f>IF(ISERROR((J255/K255-1)*100),"n/a",(J255/K255-1)*100)</f>
        <v>4.8714810281517806</v>
      </c>
      <c r="AL255" s="1033">
        <f>IF(ISERROR((K255/L255-1)*100),"n/a",(K255/L255-1)*100)</f>
        <v>5.1209469891919657</v>
      </c>
      <c r="AM255" s="1033">
        <f>IF(ISERROR((L255/N255-1)*100),"n/a",(L255/N255-1)*100)</f>
        <v>0</v>
      </c>
      <c r="AN255" s="1033">
        <f>IF(ISERROR((N255/O255-1)*100),"n/a",(N255/O255-1)*100)</f>
        <v>0</v>
      </c>
      <c r="AO255" s="1033">
        <f>IF(ISERROR((O255/Q255-1)*100),"n/a",(O255/Q255-1)*100)</f>
        <v>0</v>
      </c>
      <c r="AP255" s="1033">
        <f>IF(ISERROR((Q255/R255-1)*100),"n/a",(Q255/R255-1)*100)</f>
        <v>0</v>
      </c>
      <c r="AQ255" s="1033">
        <f>IF(ISERROR((R255/S255-1)*100),"n/a",(R255/S255-1)*100)</f>
        <v>4.0149892933618814</v>
      </c>
      <c r="AR255" s="1033">
        <f>IF(ISERROR((S255/T255-1)*100),"n/a",(S255/T255-1)*100)</f>
        <v>11.940074906367037</v>
      </c>
      <c r="AS255" s="1033">
        <f>IF(ISERROR((T255/U255-1)*100),"n/a",(T255/U255-1)*100)</f>
        <v>8.044674651990924</v>
      </c>
      <c r="AT255" s="1033">
        <f>IF(ISERROR((U255/V255-1)*100),"n/a",(U255/V255-1)*100)</f>
        <v>21.590238142098016</v>
      </c>
      <c r="AU255" s="1033">
        <f>IF(ISERROR((V255/W255-1)*100),"n/a",(V255/W255-1)*100)</f>
        <v>19.076634637918911</v>
      </c>
      <c r="AV255" s="1033">
        <f>IF(ISERROR((W255/X255-1)*100),"n/a",(W255/X255-1)*100)</f>
        <v>15.856638609828956</v>
      </c>
      <c r="AW255" s="1033">
        <f>IF(ISERROR((X255/Y255-1)*100),"n/a",(X255/Y255-1)*100)</f>
        <v>17.969250480461252</v>
      </c>
      <c r="AX255" s="1033">
        <f>IF(ISERROR((Y255/Z255-1)*100),"n/a",(Y255/Z255-1)*100)</f>
        <v>56.726907630522085</v>
      </c>
      <c r="AY255" s="1033">
        <f>IF(ISERROR((Z255/AA255-1)*100),"n/a",(Z255/AA255-1)*100)</f>
        <v>-9.1240875912408814</v>
      </c>
      <c r="AZ255" s="1033">
        <f>IF(ISERROR((AA255/AB255-1)*100),"n/a",(AA255/AB255-1)*100)</f>
        <v>31.968693558097527</v>
      </c>
      <c r="BA255" s="1033">
        <f>AVERAGE(AD255:AZ255)</f>
        <v>10.133012099713261</v>
      </c>
      <c r="BB255" s="1033">
        <f>STDEV(AD255:AZ255)</f>
        <v>13.518322483522565</v>
      </c>
    </row>
    <row r="256" spans="1:54" ht="11.25" customHeight="1" x14ac:dyDescent="0.2">
      <c r="A256" s="818" t="s">
        <v>1182</v>
      </c>
      <c r="B256" s="817" t="s">
        <v>1183</v>
      </c>
      <c r="C256" s="581">
        <v>1.28</v>
      </c>
      <c r="D256" s="581">
        <v>1.1599999999999999</v>
      </c>
      <c r="E256" s="581">
        <v>1.03</v>
      </c>
      <c r="F256" s="581">
        <v>0.99</v>
      </c>
      <c r="G256" s="460">
        <v>0.95</v>
      </c>
      <c r="H256" s="586">
        <v>0.91</v>
      </c>
      <c r="I256" s="581">
        <v>0.87</v>
      </c>
      <c r="J256" s="581">
        <v>0.83</v>
      </c>
      <c r="K256" s="581">
        <v>0.78</v>
      </c>
      <c r="L256" s="581">
        <v>0.72</v>
      </c>
      <c r="M256" s="884"/>
      <c r="N256" s="581">
        <v>0.54</v>
      </c>
      <c r="O256" s="459">
        <v>0.39124199999999998</v>
      </c>
      <c r="P256" s="884"/>
      <c r="Q256" s="472">
        <v>0.29389999999999999</v>
      </c>
      <c r="R256" s="472">
        <v>0.25180000000000002</v>
      </c>
      <c r="S256" s="583">
        <v>0</v>
      </c>
      <c r="T256" s="583">
        <v>0</v>
      </c>
      <c r="U256" s="583">
        <v>0</v>
      </c>
      <c r="V256" s="583">
        <v>0</v>
      </c>
      <c r="W256" s="583">
        <v>0</v>
      </c>
      <c r="X256" s="583">
        <v>0</v>
      </c>
      <c r="Y256" s="583">
        <v>0</v>
      </c>
      <c r="Z256" s="583">
        <v>0</v>
      </c>
      <c r="AA256" s="583">
        <v>0</v>
      </c>
      <c r="AB256" s="583">
        <v>0</v>
      </c>
      <c r="AC256" s="584">
        <f>SUM(C256:AB256)</f>
        <v>10.996941999999999</v>
      </c>
      <c r="AD256" s="1033">
        <f>IF(ISERROR((C256/D256-1)*100),"n/a",(C256/D256-1)*100)</f>
        <v>10.344827586206918</v>
      </c>
      <c r="AE256" s="1033">
        <f>IF(ISERROR((D256/E256-1)*100),"n/a",(D256/E256-1)*100)</f>
        <v>12.621359223300965</v>
      </c>
      <c r="AF256" s="1033">
        <f>IF(ISERROR((E256/F256-1)*100),"n/a",(E256/F256-1)*100)</f>
        <v>4.0404040404040442</v>
      </c>
      <c r="AG256" s="1033">
        <f>IF(ISERROR((F256/G256-1)*100),"n/a",(F256/G256-1)*100)</f>
        <v>4.2105263157894868</v>
      </c>
      <c r="AH256" s="1033">
        <f>IF(ISERROR((G256/H256-1)*100),"n/a",(G256/H256-1)*100)</f>
        <v>4.39560439560438</v>
      </c>
      <c r="AI256" s="1033">
        <f>IF(ISERROR((H256/I256-1)*100),"n/a",(H256/I256-1)*100)</f>
        <v>4.5977011494252817</v>
      </c>
      <c r="AJ256" s="1033">
        <f>IF(ISERROR((I256/J256-1)*100),"n/a",(I256/J256-1)*100)</f>
        <v>4.8192771084337505</v>
      </c>
      <c r="AK256" s="1033">
        <f>IF(ISERROR((J256/K256-1)*100),"n/a",(J256/K256-1)*100)</f>
        <v>6.4102564102564097</v>
      </c>
      <c r="AL256" s="1033">
        <f>IF(ISERROR((K256/L256-1)*100),"n/a",(K256/L256-1)*100)</f>
        <v>8.3333333333333481</v>
      </c>
      <c r="AM256" s="1033">
        <f>IF(ISERROR((L256/N256-1)*100),"n/a",(L256/N256-1)*100)</f>
        <v>33.333333333333329</v>
      </c>
      <c r="AN256" s="1033">
        <f>IF(ISERROR((N256/O256-1)*100),"n/a",(N256/O256-1)*100)</f>
        <v>38.021991503979649</v>
      </c>
      <c r="AO256" s="1033">
        <f>IF(ISERROR((O256/Q256-1)*100),"n/a",(O256/Q256-1)*100)</f>
        <v>33.120789384144267</v>
      </c>
      <c r="AP256" s="1033">
        <f>IF(ISERROR((Q256/R256-1)*100),"n/a",(Q256/R256-1)*100)</f>
        <v>16.719618745035735</v>
      </c>
      <c r="AQ256" s="1033" t="str">
        <f>IF(ISERROR((R256/S256-1)*100),"n/a",(R256/S256-1)*100)</f>
        <v>n/a</v>
      </c>
      <c r="AR256" s="1033" t="str">
        <f>IF(ISERROR((S256/T256-1)*100),"n/a",(S256/T256-1)*100)</f>
        <v>n/a</v>
      </c>
      <c r="AS256" s="1033" t="str">
        <f>IF(ISERROR((T256/U256-1)*100),"n/a",(T256/U256-1)*100)</f>
        <v>n/a</v>
      </c>
      <c r="AT256" s="1033" t="str">
        <f>IF(ISERROR((U256/V256-1)*100),"n/a",(U256/V256-1)*100)</f>
        <v>n/a</v>
      </c>
      <c r="AU256" s="1033" t="str">
        <f>IF(ISERROR((V256/W256-1)*100),"n/a",(V256/W256-1)*100)</f>
        <v>n/a</v>
      </c>
      <c r="AV256" s="1033" t="str">
        <f>IF(ISERROR((W256/X256-1)*100),"n/a",(W256/X256-1)*100)</f>
        <v>n/a</v>
      </c>
      <c r="AW256" s="1033" t="str">
        <f>IF(ISERROR((X256/Y256-1)*100),"n/a",(X256/Y256-1)*100)</f>
        <v>n/a</v>
      </c>
      <c r="AX256" s="1033" t="str">
        <f>IF(ISERROR((Y256/Z256-1)*100),"n/a",(Y256/Z256-1)*100)</f>
        <v>n/a</v>
      </c>
      <c r="AY256" s="1033" t="str">
        <f>IF(ISERROR((Z256/AA256-1)*100),"n/a",(Z256/AA256-1)*100)</f>
        <v>n/a</v>
      </c>
      <c r="AZ256" s="1033" t="str">
        <f>IF(ISERROR((AA256/AB256-1)*100),"n/a",(AA256/AB256-1)*100)</f>
        <v>n/a</v>
      </c>
      <c r="BA256" s="1033">
        <f>AVERAGE(AD256:AZ256)</f>
        <v>13.920694040711352</v>
      </c>
      <c r="BB256" s="1033">
        <f>STDEV(AD256:AZ256)</f>
        <v>12.545550062568685</v>
      </c>
    </row>
    <row r="257" spans="1:54" ht="11.25" customHeight="1" x14ac:dyDescent="0.2">
      <c r="A257" s="818" t="s">
        <v>1161</v>
      </c>
      <c r="B257" s="817" t="s">
        <v>1162</v>
      </c>
      <c r="C257" s="581">
        <v>1.155</v>
      </c>
      <c r="D257" s="581">
        <v>1.06</v>
      </c>
      <c r="E257" s="581">
        <v>0.98</v>
      </c>
      <c r="F257" s="581">
        <v>0.90749999999999997</v>
      </c>
      <c r="G257" s="460">
        <v>0.86399999999999999</v>
      </c>
      <c r="H257" s="586">
        <v>0.82000000000000006</v>
      </c>
      <c r="I257" s="581">
        <v>0.69699999999999995</v>
      </c>
      <c r="J257" s="581">
        <v>0.48299999999999998</v>
      </c>
      <c r="K257" s="581">
        <v>0.39100000000000001</v>
      </c>
      <c r="L257" s="581">
        <v>8.5000000000000006E-2</v>
      </c>
      <c r="M257" s="884"/>
      <c r="N257" s="463">
        <v>0</v>
      </c>
      <c r="O257" s="585">
        <v>0</v>
      </c>
      <c r="P257" s="884"/>
      <c r="Q257" s="582">
        <v>0</v>
      </c>
      <c r="R257" s="582">
        <v>0.25</v>
      </c>
      <c r="S257" s="587">
        <v>2.88</v>
      </c>
      <c r="T257" s="587">
        <v>2.84</v>
      </c>
      <c r="U257" s="587">
        <v>2.8</v>
      </c>
      <c r="V257" s="583">
        <v>2.78</v>
      </c>
      <c r="W257" s="583">
        <v>2.78</v>
      </c>
      <c r="X257" s="587">
        <v>2.78</v>
      </c>
      <c r="Y257" s="587">
        <v>2.72</v>
      </c>
      <c r="Z257" s="587">
        <v>2.6320000000000001</v>
      </c>
      <c r="AA257" s="587">
        <v>2.48</v>
      </c>
      <c r="AB257" s="587">
        <v>2.4</v>
      </c>
      <c r="AC257" s="584">
        <f>SUM(C257:AB257)</f>
        <v>34.784500000000001</v>
      </c>
      <c r="AD257" s="1033">
        <f>IF(ISERROR((C257/D257-1)*100),"n/a",(C257/D257-1)*100)</f>
        <v>8.9622641509433887</v>
      </c>
      <c r="AE257" s="1033">
        <f>IF(ISERROR((D257/E257-1)*100),"n/a",(D257/E257-1)*100)</f>
        <v>8.163265306122458</v>
      </c>
      <c r="AF257" s="1033">
        <f>IF(ISERROR((E257/F257-1)*100),"n/a",(E257/F257-1)*100)</f>
        <v>7.9889807162534465</v>
      </c>
      <c r="AG257" s="1033">
        <f>IF(ISERROR((F257/G257-1)*100),"n/a",(F257/G257-1)*100)</f>
        <v>5.0347222222222099</v>
      </c>
      <c r="AH257" s="1033">
        <f>IF(ISERROR((G257/H257-1)*100),"n/a",(G257/H257-1)*100)</f>
        <v>5.3658536585365679</v>
      </c>
      <c r="AI257" s="1033">
        <f>IF(ISERROR((H257/I257-1)*100),"n/a",(H257/I257-1)*100)</f>
        <v>17.647058823529438</v>
      </c>
      <c r="AJ257" s="1033">
        <f>IF(ISERROR((I257/J257-1)*100),"n/a",(I257/J257-1)*100)</f>
        <v>44.306418219461683</v>
      </c>
      <c r="AK257" s="1033">
        <f>IF(ISERROR((J257/K257-1)*100),"n/a",(J257/K257-1)*100)</f>
        <v>23.529411764705866</v>
      </c>
      <c r="AL257" s="1033">
        <f>IF(ISERROR((K257/L257-1)*100),"n/a",(K257/L257-1)*100)</f>
        <v>359.99999999999994</v>
      </c>
      <c r="AM257" s="1033" t="str">
        <f>IF(ISERROR((L257/N257-1)*100),"n/a",(L257/N257-1)*100)</f>
        <v>n/a</v>
      </c>
      <c r="AN257" s="1033" t="str">
        <f>IF(ISERROR((N257/O257-1)*100),"n/a",(N257/O257-1)*100)</f>
        <v>n/a</v>
      </c>
      <c r="AO257" s="1033" t="str">
        <f>IF(ISERROR((O257/Q257-1)*100),"n/a",(O257/Q257-1)*100)</f>
        <v>n/a</v>
      </c>
      <c r="AP257" s="1033">
        <f>IF(ISERROR((Q257/R257-1)*100),"n/a",(Q257/R257-1)*100)</f>
        <v>-100</v>
      </c>
      <c r="AQ257" s="1033">
        <f>IF(ISERROR((R257/S257-1)*100),"n/a",(R257/S257-1)*100)</f>
        <v>-91.319444444444443</v>
      </c>
      <c r="AR257" s="1033">
        <f>IF(ISERROR((S257/T257-1)*100),"n/a",(S257/T257-1)*100)</f>
        <v>1.4084507042253502</v>
      </c>
      <c r="AS257" s="1033">
        <f>IF(ISERROR((T257/U257-1)*100),"n/a",(T257/U257-1)*100)</f>
        <v>1.4285714285714235</v>
      </c>
      <c r="AT257" s="1033">
        <f>IF(ISERROR((U257/V257-1)*100),"n/a",(U257/V257-1)*100)</f>
        <v>0.7194244604316502</v>
      </c>
      <c r="AU257" s="1033">
        <f>IF(ISERROR((V257/W257-1)*100),"n/a",(V257/W257-1)*100)</f>
        <v>0</v>
      </c>
      <c r="AV257" s="1033">
        <f>IF(ISERROR((W257/X257-1)*100),"n/a",(W257/X257-1)*100)</f>
        <v>0</v>
      </c>
      <c r="AW257" s="1033">
        <f>IF(ISERROR((X257/Y257-1)*100),"n/a",(X257/Y257-1)*100)</f>
        <v>2.2058823529411686</v>
      </c>
      <c r="AX257" s="1033">
        <f>IF(ISERROR((Y257/Z257-1)*100),"n/a",(Y257/Z257-1)*100)</f>
        <v>3.3434650455927084</v>
      </c>
      <c r="AY257" s="1033">
        <f>IF(ISERROR((Z257/AA257-1)*100),"n/a",(Z257/AA257-1)*100)</f>
        <v>6.1290322580645151</v>
      </c>
      <c r="AZ257" s="1033">
        <f>IF(ISERROR((AA257/AB257-1)*100),"n/a",(AA257/AB257-1)*100)</f>
        <v>3.3333333333333437</v>
      </c>
      <c r="BA257" s="1033">
        <f>AVERAGE(AD257:AZ257)</f>
        <v>15.412334500024537</v>
      </c>
      <c r="BB257" s="1033">
        <f>STDEV(AD257:AZ257)</f>
        <v>87.764859016950737</v>
      </c>
    </row>
    <row r="258" spans="1:54" ht="11.25" customHeight="1" x14ac:dyDescent="0.2">
      <c r="A258" s="1009" t="s">
        <v>4007</v>
      </c>
      <c r="B258" s="802" t="s">
        <v>4008</v>
      </c>
      <c r="C258" s="581">
        <v>1.28</v>
      </c>
      <c r="D258" s="581">
        <v>1.25</v>
      </c>
      <c r="E258" s="581">
        <v>1.2</v>
      </c>
      <c r="F258" s="581">
        <v>1.17</v>
      </c>
      <c r="G258" s="460">
        <v>1.05</v>
      </c>
      <c r="H258" s="454">
        <v>0.92999999999999994</v>
      </c>
      <c r="I258" s="581">
        <v>0.82000000000000006</v>
      </c>
      <c r="J258" s="581">
        <v>0.7400000000000001</v>
      </c>
      <c r="K258" s="463">
        <v>0.68</v>
      </c>
      <c r="L258" s="498">
        <v>0.68</v>
      </c>
      <c r="M258" s="460"/>
      <c r="N258" s="498">
        <v>0.78</v>
      </c>
      <c r="O258" s="585">
        <v>1.08</v>
      </c>
      <c r="P258" s="460"/>
      <c r="Q258" s="492">
        <v>1.08</v>
      </c>
      <c r="R258" s="490">
        <v>1.08</v>
      </c>
      <c r="S258" s="587">
        <v>1.07</v>
      </c>
      <c r="T258" s="587">
        <v>1.03</v>
      </c>
      <c r="U258" s="587">
        <v>0.99</v>
      </c>
      <c r="V258" s="499">
        <v>0.95</v>
      </c>
      <c r="W258" s="499">
        <v>0.98</v>
      </c>
      <c r="X258" s="587">
        <v>1.02</v>
      </c>
      <c r="Y258" s="587">
        <v>0.94</v>
      </c>
      <c r="Z258" s="587">
        <v>0.8600000000000001</v>
      </c>
      <c r="AA258" s="587">
        <v>0.76</v>
      </c>
      <c r="AB258" s="587">
        <v>0.68</v>
      </c>
      <c r="AC258" s="584">
        <f>SUM(C258:AB258)</f>
        <v>23.099999999999998</v>
      </c>
      <c r="AD258" s="1033">
        <f>IF(ISERROR((C258/D258-1)*100),"n/a",(C258/D258-1)*100)</f>
        <v>2.4000000000000021</v>
      </c>
      <c r="AE258" s="1033">
        <f>IF(ISERROR((D258/E258-1)*100),"n/a",(D258/E258-1)*100)</f>
        <v>4.1666666666666741</v>
      </c>
      <c r="AF258" s="1033">
        <f>IF(ISERROR((E258/F258-1)*100),"n/a",(E258/F258-1)*100)</f>
        <v>2.5641025641025772</v>
      </c>
      <c r="AG258" s="1033">
        <f>IF(ISERROR((F258/G258-1)*100),"n/a",(F258/G258-1)*100)</f>
        <v>11.428571428571409</v>
      </c>
      <c r="AH258" s="1033">
        <f>IF(ISERROR((G258/H258-1)*100),"n/a",(G258/H258-1)*100)</f>
        <v>12.903225806451623</v>
      </c>
      <c r="AI258" s="1033">
        <f>IF(ISERROR((H258/I258-1)*100),"n/a",(H258/I258-1)*100)</f>
        <v>13.414634146341452</v>
      </c>
      <c r="AJ258" s="1033">
        <f>IF(ISERROR((I258/J258-1)*100),"n/a",(I258/J258-1)*100)</f>
        <v>10.810810810810811</v>
      </c>
      <c r="AK258" s="1033">
        <f>IF(ISERROR((J258/K258-1)*100),"n/a",(J258/K258-1)*100)</f>
        <v>8.8235294117647189</v>
      </c>
      <c r="AL258" s="1033">
        <f>IF(ISERROR((K258/L258-1)*100),"n/a",(K258/L258-1)*100)</f>
        <v>0</v>
      </c>
      <c r="AM258" s="1033">
        <f>IF(ISERROR((L258/N258-1)*100),"n/a",(L258/N258-1)*100)</f>
        <v>-12.820512820512819</v>
      </c>
      <c r="AN258" s="1033">
        <f>IF(ISERROR((N258/O258-1)*100),"n/a",(N258/O258-1)*100)</f>
        <v>-27.777777777777779</v>
      </c>
      <c r="AO258" s="1033">
        <f>IF(ISERROR((O258/Q258-1)*100),"n/a",(O258/Q258-1)*100)</f>
        <v>0</v>
      </c>
      <c r="AP258" s="1033">
        <f>IF(ISERROR((Q258/R258-1)*100),"n/a",(Q258/R258-1)*100)</f>
        <v>0</v>
      </c>
      <c r="AQ258" s="1033">
        <f>IF(ISERROR((R258/S258-1)*100),"n/a",(R258/S258-1)*100)</f>
        <v>0.93457943925234765</v>
      </c>
      <c r="AR258" s="1033">
        <f>IF(ISERROR((S258/T258-1)*100),"n/a",(S258/T258-1)*100)</f>
        <v>3.8834951456310662</v>
      </c>
      <c r="AS258" s="1033">
        <f>IF(ISERROR((T258/U258-1)*100),"n/a",(T258/U258-1)*100)</f>
        <v>4.0404040404040442</v>
      </c>
      <c r="AT258" s="1033">
        <f>IF(ISERROR((U258/V258-1)*100),"n/a",(U258/V258-1)*100)</f>
        <v>4.2105263157894868</v>
      </c>
      <c r="AU258" s="1033">
        <f>IF(ISERROR((V258/W258-1)*100),"n/a",(V258/W258-1)*100)</f>
        <v>-3.0612244897959218</v>
      </c>
      <c r="AV258" s="1033">
        <f>IF(ISERROR((W258/X258-1)*100),"n/a",(W258/X258-1)*100)</f>
        <v>-3.9215686274509887</v>
      </c>
      <c r="AW258" s="1033">
        <f>IF(ISERROR((X258/Y258-1)*100),"n/a",(X258/Y258-1)*100)</f>
        <v>8.5106382978723527</v>
      </c>
      <c r="AX258" s="1033">
        <f>IF(ISERROR((Y258/Z258-1)*100),"n/a",(Y258/Z258-1)*100)</f>
        <v>9.302325581395321</v>
      </c>
      <c r="AY258" s="1033">
        <f>IF(ISERROR((Z258/AA258-1)*100),"n/a",(Z258/AA258-1)*100)</f>
        <v>13.157894736842124</v>
      </c>
      <c r="AZ258" s="1033">
        <f>IF(ISERROR((AA258/AB258-1)*100),"n/a",(AA258/AB258-1)*100)</f>
        <v>11.764705882352944</v>
      </c>
      <c r="BA258" s="1033">
        <f>AVERAGE(AD258:AZ258)</f>
        <v>3.2493489808135414</v>
      </c>
      <c r="BB258" s="1033">
        <f>STDEV(AD258:AZ258)</f>
        <v>9.3902103754183344</v>
      </c>
    </row>
    <row r="259" spans="1:54" ht="11.25" customHeight="1" x14ac:dyDescent="0.2">
      <c r="A259" s="588" t="s">
        <v>1170</v>
      </c>
      <c r="B259" s="468" t="s">
        <v>1171</v>
      </c>
      <c r="C259" s="581">
        <v>1.03</v>
      </c>
      <c r="D259" s="581">
        <v>0.86</v>
      </c>
      <c r="E259" s="581">
        <v>0.79</v>
      </c>
      <c r="F259" s="581">
        <v>0.75</v>
      </c>
      <c r="G259" s="460">
        <v>0.71</v>
      </c>
      <c r="H259" s="460">
        <v>0.67</v>
      </c>
      <c r="I259" s="474">
        <v>0.63</v>
      </c>
      <c r="J259" s="474">
        <v>0.59</v>
      </c>
      <c r="K259" s="474">
        <v>0.54</v>
      </c>
      <c r="L259" s="474">
        <v>0.46</v>
      </c>
      <c r="M259" s="958"/>
      <c r="N259" s="474">
        <v>0.2</v>
      </c>
      <c r="O259" s="475">
        <v>0</v>
      </c>
      <c r="P259" s="958"/>
      <c r="Q259" s="495">
        <v>0</v>
      </c>
      <c r="R259" s="495">
        <v>0</v>
      </c>
      <c r="S259" s="477">
        <v>0</v>
      </c>
      <c r="T259" s="477">
        <v>0</v>
      </c>
      <c r="U259" s="477">
        <v>0</v>
      </c>
      <c r="V259" s="477">
        <v>0</v>
      </c>
      <c r="W259" s="477">
        <v>0</v>
      </c>
      <c r="X259" s="477">
        <v>0</v>
      </c>
      <c r="Y259" s="477">
        <v>0</v>
      </c>
      <c r="Z259" s="477">
        <v>0</v>
      </c>
      <c r="AA259" s="477">
        <v>0</v>
      </c>
      <c r="AB259" s="477">
        <v>0</v>
      </c>
      <c r="AC259" s="584">
        <f>SUM(C259:AB259)</f>
        <v>7.23</v>
      </c>
      <c r="AD259" s="1033">
        <f>IF(ISERROR((C259/D259-1)*100),"n/a",(C259/D259-1)*100)</f>
        <v>19.76744186046513</v>
      </c>
      <c r="AE259" s="1033">
        <f>IF(ISERROR((D259/E259-1)*100),"n/a",(D259/E259-1)*100)</f>
        <v>8.8607594936708889</v>
      </c>
      <c r="AF259" s="1033">
        <f>IF(ISERROR((E259/F259-1)*100),"n/a",(E259/F259-1)*100)</f>
        <v>5.3333333333333455</v>
      </c>
      <c r="AG259" s="1033">
        <f>IF(ISERROR((F259/G259-1)*100),"n/a",(F259/G259-1)*100)</f>
        <v>5.6338028169014231</v>
      </c>
      <c r="AH259" s="1033">
        <f>IF(ISERROR((G259/H259-1)*100),"n/a",(G259/H259-1)*100)</f>
        <v>5.9701492537313383</v>
      </c>
      <c r="AI259" s="1033">
        <f>IF(ISERROR((H259/I259-1)*100),"n/a",(H259/I259-1)*100)</f>
        <v>6.3492063492063489</v>
      </c>
      <c r="AJ259" s="1033">
        <f>IF(ISERROR((I259/J259-1)*100),"n/a",(I259/J259-1)*100)</f>
        <v>6.7796610169491567</v>
      </c>
      <c r="AK259" s="1033">
        <f>IF(ISERROR((J259/K259-1)*100),"n/a",(J259/K259-1)*100)</f>
        <v>9.259259259259256</v>
      </c>
      <c r="AL259" s="1033">
        <f>IF(ISERROR((K259/L259-1)*100),"n/a",(K259/L259-1)*100)</f>
        <v>17.391304347826097</v>
      </c>
      <c r="AM259" s="1033">
        <f>IF(ISERROR((L259/N259-1)*100),"n/a",(L259/N259-1)*100)</f>
        <v>129.99999999999997</v>
      </c>
      <c r="AN259" s="1033" t="str">
        <f>IF(ISERROR((N259/O259-1)*100),"n/a",(N259/O259-1)*100)</f>
        <v>n/a</v>
      </c>
      <c r="AO259" s="1033" t="str">
        <f>IF(ISERROR((O259/Q259-1)*100),"n/a",(O259/Q259-1)*100)</f>
        <v>n/a</v>
      </c>
      <c r="AP259" s="1033" t="str">
        <f>IF(ISERROR((Q259/R259-1)*100),"n/a",(Q259/R259-1)*100)</f>
        <v>n/a</v>
      </c>
      <c r="AQ259" s="1033" t="str">
        <f>IF(ISERROR((R259/S259-1)*100),"n/a",(R259/S259-1)*100)</f>
        <v>n/a</v>
      </c>
      <c r="AR259" s="1033" t="str">
        <f>IF(ISERROR((S259/T259-1)*100),"n/a",(S259/T259-1)*100)</f>
        <v>n/a</v>
      </c>
      <c r="AS259" s="1033" t="str">
        <f>IF(ISERROR((T259/U259-1)*100),"n/a",(T259/U259-1)*100)</f>
        <v>n/a</v>
      </c>
      <c r="AT259" s="1033" t="str">
        <f>IF(ISERROR((U259/V259-1)*100),"n/a",(U259/V259-1)*100)</f>
        <v>n/a</v>
      </c>
      <c r="AU259" s="1033" t="str">
        <f>IF(ISERROR((V259/W259-1)*100),"n/a",(V259/W259-1)*100)</f>
        <v>n/a</v>
      </c>
      <c r="AV259" s="1033" t="str">
        <f>IF(ISERROR((W259/X259-1)*100),"n/a",(W259/X259-1)*100)</f>
        <v>n/a</v>
      </c>
      <c r="AW259" s="1033" t="str">
        <f>IF(ISERROR((X259/Y259-1)*100),"n/a",(X259/Y259-1)*100)</f>
        <v>n/a</v>
      </c>
      <c r="AX259" s="1033" t="str">
        <f>IF(ISERROR((Y259/Z259-1)*100),"n/a",(Y259/Z259-1)*100)</f>
        <v>n/a</v>
      </c>
      <c r="AY259" s="1033" t="str">
        <f>IF(ISERROR((Z259/AA259-1)*100),"n/a",(Z259/AA259-1)*100)</f>
        <v>n/a</v>
      </c>
      <c r="AZ259" s="1033" t="str">
        <f>IF(ISERROR((AA259/AB259-1)*100),"n/a",(AA259/AB259-1)*100)</f>
        <v>n/a</v>
      </c>
      <c r="BA259" s="1033">
        <f>AVERAGE(AD259:AZ259)</f>
        <v>21.534491773134295</v>
      </c>
      <c r="BB259" s="1033">
        <f>STDEV(AD259:AZ259)</f>
        <v>38.445077551827232</v>
      </c>
    </row>
    <row r="260" spans="1:54" ht="11.25" customHeight="1" x14ac:dyDescent="0.2">
      <c r="A260" s="818" t="s">
        <v>1165</v>
      </c>
      <c r="B260" s="817" t="s">
        <v>1166</v>
      </c>
      <c r="C260" s="581">
        <v>1.25</v>
      </c>
      <c r="D260" s="581">
        <v>1.1299999999999999</v>
      </c>
      <c r="E260" s="581">
        <v>1.04</v>
      </c>
      <c r="F260" s="581">
        <v>1</v>
      </c>
      <c r="G260" s="460">
        <v>0.84</v>
      </c>
      <c r="H260" s="460">
        <v>0.69000000000000006</v>
      </c>
      <c r="I260" s="581">
        <v>0.54</v>
      </c>
      <c r="J260" s="581">
        <v>0.41</v>
      </c>
      <c r="K260" s="581">
        <v>0.28999999999999998</v>
      </c>
      <c r="L260" s="581">
        <v>0.18</v>
      </c>
      <c r="M260" s="581"/>
      <c r="N260" s="581">
        <v>0.1</v>
      </c>
      <c r="O260" s="459">
        <v>0.04</v>
      </c>
      <c r="P260" s="581"/>
      <c r="Q260" s="472">
        <v>0.04</v>
      </c>
      <c r="R260" s="472">
        <v>0.47</v>
      </c>
      <c r="S260" s="587">
        <v>0.92</v>
      </c>
      <c r="T260" s="587">
        <v>0.92</v>
      </c>
      <c r="U260" s="587">
        <v>0.92</v>
      </c>
      <c r="V260" s="587">
        <v>0.92</v>
      </c>
      <c r="W260" s="587">
        <v>0.92</v>
      </c>
      <c r="X260" s="587">
        <v>0.89810000000000001</v>
      </c>
      <c r="Y260" s="587">
        <v>0.85533999999999999</v>
      </c>
      <c r="Z260" s="587">
        <v>0.81459999999999999</v>
      </c>
      <c r="AA260" s="587">
        <v>0.77743999999999991</v>
      </c>
      <c r="AB260" s="587">
        <v>0.72561999999999993</v>
      </c>
      <c r="AC260" s="584">
        <f>SUM(C260:AB260)</f>
        <v>16.691099999999999</v>
      </c>
      <c r="AD260" s="1033">
        <f>IF(ISERROR((C260/D260-1)*100),"n/a",(C260/D260-1)*100)</f>
        <v>10.619469026548689</v>
      </c>
      <c r="AE260" s="1033">
        <f>IF(ISERROR((D260/E260-1)*100),"n/a",(D260/E260-1)*100)</f>
        <v>8.6538461538461462</v>
      </c>
      <c r="AF260" s="1033">
        <f>IF(ISERROR((E260/F260-1)*100),"n/a",(E260/F260-1)*100)</f>
        <v>4.0000000000000036</v>
      </c>
      <c r="AG260" s="1033">
        <f>IF(ISERROR((F260/G260-1)*100),"n/a",(F260/G260-1)*100)</f>
        <v>19.047619047619047</v>
      </c>
      <c r="AH260" s="1033">
        <f>IF(ISERROR((G260/H260-1)*100),"n/a",(G260/H260-1)*100)</f>
        <v>21.739130434782595</v>
      </c>
      <c r="AI260" s="1033">
        <f>IF(ISERROR((H260/I260-1)*100),"n/a",(H260/I260-1)*100)</f>
        <v>27.777777777777789</v>
      </c>
      <c r="AJ260" s="1033">
        <f>IF(ISERROR((I260/J260-1)*100),"n/a",(I260/J260-1)*100)</f>
        <v>31.707317073170739</v>
      </c>
      <c r="AK260" s="1033">
        <f>IF(ISERROR((J260/K260-1)*100),"n/a",(J260/K260-1)*100)</f>
        <v>41.37931034482758</v>
      </c>
      <c r="AL260" s="1033">
        <f>IF(ISERROR((K260/L260-1)*100),"n/a",(K260/L260-1)*100)</f>
        <v>61.111111111111114</v>
      </c>
      <c r="AM260" s="1033">
        <f>IF(ISERROR((L260/N260-1)*100),"n/a",(L260/N260-1)*100)</f>
        <v>79.999999999999986</v>
      </c>
      <c r="AN260" s="1033">
        <f>IF(ISERROR((N260/O260-1)*100),"n/a",(N260/O260-1)*100)</f>
        <v>150</v>
      </c>
      <c r="AO260" s="1033">
        <f>IF(ISERROR((O260/Q260-1)*100),"n/a",(O260/Q260-1)*100)</f>
        <v>0</v>
      </c>
      <c r="AP260" s="1033">
        <f>IF(ISERROR((Q260/R260-1)*100),"n/a",(Q260/R260-1)*100)</f>
        <v>-91.489361702127653</v>
      </c>
      <c r="AQ260" s="1033">
        <f>IF(ISERROR((R260/S260-1)*100),"n/a",(R260/S260-1)*100)</f>
        <v>-48.913043478260875</v>
      </c>
      <c r="AR260" s="1033">
        <f>IF(ISERROR((S260/T260-1)*100),"n/a",(S260/T260-1)*100)</f>
        <v>0</v>
      </c>
      <c r="AS260" s="1033">
        <f>IF(ISERROR((T260/U260-1)*100),"n/a",(T260/U260-1)*100)</f>
        <v>0</v>
      </c>
      <c r="AT260" s="1033">
        <f>IF(ISERROR((U260/V260-1)*100),"n/a",(U260/V260-1)*100)</f>
        <v>0</v>
      </c>
      <c r="AU260" s="1033">
        <f>IF(ISERROR((V260/W260-1)*100),"n/a",(V260/W260-1)*100)</f>
        <v>0</v>
      </c>
      <c r="AV260" s="1033">
        <f>IF(ISERROR((W260/X260-1)*100),"n/a",(W260/X260-1)*100)</f>
        <v>2.4384812381694765</v>
      </c>
      <c r="AW260" s="1033">
        <f>IF(ISERROR((X260/Y260-1)*100),"n/a",(X260/Y260-1)*100)</f>
        <v>4.9991816119905552</v>
      </c>
      <c r="AX260" s="1033">
        <f>IF(ISERROR((Y260/Z260-1)*100),"n/a",(Y260/Z260-1)*100)</f>
        <v>5.00122759636632</v>
      </c>
      <c r="AY260" s="1033">
        <f>IF(ISERROR((Z260/AA260-1)*100),"n/a",(Z260/AA260-1)*100)</f>
        <v>4.7797900802634352</v>
      </c>
      <c r="AZ260" s="1033">
        <f>IF(ISERROR((AA260/AB260-1)*100),"n/a",(AA260/AB260-1)*100)</f>
        <v>7.1414790110526205</v>
      </c>
      <c r="BA260" s="1033">
        <f>AVERAGE(AD260:AZ260)</f>
        <v>14.782318927266848</v>
      </c>
      <c r="BB260" s="1033">
        <f>STDEV(AD260:AZ260)</f>
        <v>44.22542177757979</v>
      </c>
    </row>
    <row r="261" spans="1:54" ht="11.25" customHeight="1" x14ac:dyDescent="0.2">
      <c r="A261" s="461" t="s">
        <v>229</v>
      </c>
      <c r="B261" s="817" t="s">
        <v>230</v>
      </c>
      <c r="C261" s="581">
        <v>4.29</v>
      </c>
      <c r="D261" s="581">
        <v>4.25</v>
      </c>
      <c r="E261" s="581">
        <v>4.21</v>
      </c>
      <c r="F261" s="581">
        <v>4.1100000000000003</v>
      </c>
      <c r="G261" s="460">
        <v>4.0199999999999996</v>
      </c>
      <c r="H261" s="460">
        <v>3.94</v>
      </c>
      <c r="I261" s="581">
        <v>3.8</v>
      </c>
      <c r="J261" s="581">
        <v>3.55</v>
      </c>
      <c r="K261" s="581">
        <v>3.21</v>
      </c>
      <c r="L261" s="581">
        <v>2.97</v>
      </c>
      <c r="M261" s="884"/>
      <c r="N261" s="581">
        <v>2.8</v>
      </c>
      <c r="O261" s="459">
        <v>2.7</v>
      </c>
      <c r="P261" s="884"/>
      <c r="Q261" s="472">
        <v>2.65</v>
      </c>
      <c r="R261" s="472">
        <v>2.61</v>
      </c>
      <c r="S261" s="587">
        <v>2.48</v>
      </c>
      <c r="T261" s="587">
        <v>2.335</v>
      </c>
      <c r="U261" s="587">
        <v>2.2400000000000002</v>
      </c>
      <c r="V261" s="587">
        <v>2.12</v>
      </c>
      <c r="W261" s="587">
        <v>1.9750000000000001</v>
      </c>
      <c r="X261" s="587">
        <v>1.9450000000000001</v>
      </c>
      <c r="Y261" s="587">
        <v>1.925</v>
      </c>
      <c r="Z261" s="587">
        <v>1.89</v>
      </c>
      <c r="AA261" s="587">
        <v>1.82</v>
      </c>
      <c r="AB261" s="587">
        <v>1.77</v>
      </c>
      <c r="AC261" s="584">
        <f>SUM(C261:AB261)</f>
        <v>69.609999999999985</v>
      </c>
      <c r="AD261" s="1033">
        <f>IF(ISERROR((C261/D261-1)*100),"n/a",(C261/D261-1)*100)</f>
        <v>0.94117647058824527</v>
      </c>
      <c r="AE261" s="1033">
        <f>IF(ISERROR((D261/E261-1)*100),"n/a",(D261/E261-1)*100)</f>
        <v>0.95011876484560887</v>
      </c>
      <c r="AF261" s="1033">
        <f>IF(ISERROR((E261/F261-1)*100),"n/a",(E261/F261-1)*100)</f>
        <v>2.4330900243308973</v>
      </c>
      <c r="AG261" s="1033">
        <f>IF(ISERROR((F261/G261-1)*100),"n/a",(F261/G261-1)*100)</f>
        <v>2.2388059701492713</v>
      </c>
      <c r="AH261" s="1033">
        <f>IF(ISERROR((G261/H261-1)*100),"n/a",(G261/H261-1)*100)</f>
        <v>2.0304568527918621</v>
      </c>
      <c r="AI261" s="1033">
        <f>IF(ISERROR((H261/I261-1)*100),"n/a",(H261/I261-1)*100)</f>
        <v>3.6842105263158009</v>
      </c>
      <c r="AJ261" s="1033">
        <f>IF(ISERROR((I261/J261-1)*100),"n/a",(I261/J261-1)*100)</f>
        <v>7.0422535211267512</v>
      </c>
      <c r="AK261" s="1033">
        <f>IF(ISERROR((J261/K261-1)*100),"n/a",(J261/K261-1)*100)</f>
        <v>10.59190031152648</v>
      </c>
      <c r="AL261" s="1033">
        <f>IF(ISERROR((K261/L261-1)*100),"n/a",(K261/L261-1)*100)</f>
        <v>8.0808080808080653</v>
      </c>
      <c r="AM261" s="1033">
        <f>IF(ISERROR((L261/N261-1)*100),"n/a",(L261/N261-1)*100)</f>
        <v>6.0714285714285943</v>
      </c>
      <c r="AN261" s="1033">
        <f>IF(ISERROR((N261/O261-1)*100),"n/a",(N261/O261-1)*100)</f>
        <v>3.7037037037036979</v>
      </c>
      <c r="AO261" s="1033">
        <f>IF(ISERROR((O261/Q261-1)*100),"n/a",(O261/Q261-1)*100)</f>
        <v>1.8867924528301883</v>
      </c>
      <c r="AP261" s="1033">
        <f>IF(ISERROR((Q261/R261-1)*100),"n/a",(Q261/R261-1)*100)</f>
        <v>1.5325670498084198</v>
      </c>
      <c r="AQ261" s="1033">
        <f>IF(ISERROR((R261/S261-1)*100),"n/a",(R261/S261-1)*100)</f>
        <v>5.2419354838709742</v>
      </c>
      <c r="AR261" s="1033">
        <f>IF(ISERROR((S261/T261-1)*100),"n/a",(S261/T261-1)*100)</f>
        <v>6.2098501070663836</v>
      </c>
      <c r="AS261" s="1033">
        <f>IF(ISERROR((T261/U261-1)*100),"n/a",(T261/U261-1)*100)</f>
        <v>4.2410714285714191</v>
      </c>
      <c r="AT261" s="1033">
        <f>IF(ISERROR((U261/V261-1)*100),"n/a",(U261/V261-1)*100)</f>
        <v>5.6603773584905648</v>
      </c>
      <c r="AU261" s="1033">
        <f>IF(ISERROR((V261/W261-1)*100),"n/a",(V261/W261-1)*100)</f>
        <v>7.3417721518987289</v>
      </c>
      <c r="AV261" s="1033">
        <f>IF(ISERROR((W261/X261-1)*100),"n/a",(W261/X261-1)*100)</f>
        <v>1.5424164524421524</v>
      </c>
      <c r="AW261" s="1033">
        <f>IF(ISERROR((X261/Y261-1)*100),"n/a",(X261/Y261-1)*100)</f>
        <v>1.0389610389610393</v>
      </c>
      <c r="AX261" s="1033">
        <f>IF(ISERROR((Y261/Z261-1)*100),"n/a",(Y261/Z261-1)*100)</f>
        <v>1.8518518518518601</v>
      </c>
      <c r="AY261" s="1033">
        <f>IF(ISERROR((Z261/AA261-1)*100),"n/a",(Z261/AA261-1)*100)</f>
        <v>3.8461538461538325</v>
      </c>
      <c r="AZ261" s="1033">
        <f>IF(ISERROR((AA261/AB261-1)*100),"n/a",(AA261/AB261-1)*100)</f>
        <v>2.8248587570621542</v>
      </c>
      <c r="BA261" s="1033">
        <f>AVERAGE(AD261:AZ261)</f>
        <v>3.955937425070565</v>
      </c>
      <c r="BB261" s="1033">
        <f>STDEV(AD261:AZ261)</f>
        <v>2.6429853319225431</v>
      </c>
    </row>
    <row r="262" spans="1:54" ht="11.25" customHeight="1" x14ac:dyDescent="0.2">
      <c r="A262" s="444" t="s">
        <v>1185</v>
      </c>
      <c r="B262" s="802" t="s">
        <v>1186</v>
      </c>
      <c r="C262" s="581">
        <v>0.8</v>
      </c>
      <c r="D262" s="581">
        <v>0.55500000000000005</v>
      </c>
      <c r="E262" s="581">
        <v>0.42</v>
      </c>
      <c r="F262" s="581">
        <v>0.32500000000000001</v>
      </c>
      <c r="G262" s="460">
        <v>0.26500000000000001</v>
      </c>
      <c r="H262" s="482">
        <v>0.21500000000000002</v>
      </c>
      <c r="I262" s="451">
        <v>0.185</v>
      </c>
      <c r="J262" s="451">
        <v>0.13500000000000001</v>
      </c>
      <c r="K262" s="451">
        <v>0.115</v>
      </c>
      <c r="L262" s="451">
        <v>7.4999999999999997E-2</v>
      </c>
      <c r="M262" s="946">
        <v>0</v>
      </c>
      <c r="N262" s="452">
        <v>0</v>
      </c>
      <c r="O262" s="453">
        <v>0</v>
      </c>
      <c r="P262" s="946">
        <v>0</v>
      </c>
      <c r="Q262" s="494">
        <v>0</v>
      </c>
      <c r="R262" s="494">
        <v>0</v>
      </c>
      <c r="S262" s="455">
        <v>0</v>
      </c>
      <c r="T262" s="455">
        <v>0</v>
      </c>
      <c r="U262" s="455">
        <v>0</v>
      </c>
      <c r="V262" s="455">
        <v>0</v>
      </c>
      <c r="W262" s="455">
        <v>0</v>
      </c>
      <c r="X262" s="455">
        <v>0</v>
      </c>
      <c r="Y262" s="455">
        <v>0</v>
      </c>
      <c r="Z262" s="455">
        <v>0</v>
      </c>
      <c r="AA262" s="455">
        <v>0</v>
      </c>
      <c r="AB262" s="455">
        <v>0</v>
      </c>
      <c r="AC262" s="584">
        <f>SUM(C262:AB262)</f>
        <v>3.0900000000000007</v>
      </c>
      <c r="AD262" s="1033">
        <f>IF(ISERROR((C262/D262-1)*100),"n/a",(C262/D262-1)*100)</f>
        <v>44.144144144144136</v>
      </c>
      <c r="AE262" s="1033">
        <f>IF(ISERROR((D262/E262-1)*100),"n/a",(D262/E262-1)*100)</f>
        <v>32.14285714285716</v>
      </c>
      <c r="AF262" s="1033">
        <f>IF(ISERROR((E262/F262-1)*100),"n/a",(E262/F262-1)*100)</f>
        <v>29.230769230769216</v>
      </c>
      <c r="AG262" s="1033">
        <f>IF(ISERROR((F262/G262-1)*100),"n/a",(F262/G262-1)*100)</f>
        <v>22.641509433962259</v>
      </c>
      <c r="AH262" s="1033">
        <f>IF(ISERROR((G262/H262-1)*100),"n/a",(G262/H262-1)*100)</f>
        <v>23.255813953488371</v>
      </c>
      <c r="AI262" s="1033">
        <f>IF(ISERROR((H262/I262-1)*100),"n/a",(H262/I262-1)*100)</f>
        <v>16.216216216216228</v>
      </c>
      <c r="AJ262" s="1033">
        <f>IF(ISERROR((I262/J262-1)*100),"n/a",(I262/J262-1)*100)</f>
        <v>37.037037037037024</v>
      </c>
      <c r="AK262" s="1033">
        <f>IF(ISERROR((J262/K262-1)*100),"n/a",(J262/K262-1)*100)</f>
        <v>17.391304347826097</v>
      </c>
      <c r="AL262" s="1033">
        <f>IF(ISERROR((K262/L262-1)*100),"n/a",(K262/L262-1)*100)</f>
        <v>53.333333333333343</v>
      </c>
      <c r="AM262" s="1033" t="str">
        <f>IF(ISERROR((L262/N262-1)*100),"n/a",(L262/N262-1)*100)</f>
        <v>n/a</v>
      </c>
      <c r="AN262" s="1033" t="str">
        <f>IF(ISERROR((N262/O262-1)*100),"n/a",(N262/O262-1)*100)</f>
        <v>n/a</v>
      </c>
      <c r="AO262" s="1033" t="str">
        <f>IF(ISERROR((O262/Q262-1)*100),"n/a",(O262/Q262-1)*100)</f>
        <v>n/a</v>
      </c>
      <c r="AP262" s="1033" t="str">
        <f>IF(ISERROR((Q262/R262-1)*100),"n/a",(Q262/R262-1)*100)</f>
        <v>n/a</v>
      </c>
      <c r="AQ262" s="1033" t="str">
        <f>IF(ISERROR((R262/S262-1)*100),"n/a",(R262/S262-1)*100)</f>
        <v>n/a</v>
      </c>
      <c r="AR262" s="1033" t="str">
        <f>IF(ISERROR((S262/T262-1)*100),"n/a",(S262/T262-1)*100)</f>
        <v>n/a</v>
      </c>
      <c r="AS262" s="1033" t="str">
        <f>IF(ISERROR((T262/U262-1)*100),"n/a",(T262/U262-1)*100)</f>
        <v>n/a</v>
      </c>
      <c r="AT262" s="1033" t="str">
        <f>IF(ISERROR((U262/V262-1)*100),"n/a",(U262/V262-1)*100)</f>
        <v>n/a</v>
      </c>
      <c r="AU262" s="1033" t="str">
        <f>IF(ISERROR((V262/W262-1)*100),"n/a",(V262/W262-1)*100)</f>
        <v>n/a</v>
      </c>
      <c r="AV262" s="1033" t="str">
        <f>IF(ISERROR((W262/X262-1)*100),"n/a",(W262/X262-1)*100)</f>
        <v>n/a</v>
      </c>
      <c r="AW262" s="1033" t="str">
        <f>IF(ISERROR((X262/Y262-1)*100),"n/a",(X262/Y262-1)*100)</f>
        <v>n/a</v>
      </c>
      <c r="AX262" s="1033" t="str">
        <f>IF(ISERROR((Y262/Z262-1)*100),"n/a",(Y262/Z262-1)*100)</f>
        <v>n/a</v>
      </c>
      <c r="AY262" s="1033" t="str">
        <f>IF(ISERROR((Z262/AA262-1)*100),"n/a",(Z262/AA262-1)*100)</f>
        <v>n/a</v>
      </c>
      <c r="AZ262" s="1033" t="str">
        <f>IF(ISERROR((AA262/AB262-1)*100),"n/a",(AA262/AB262-1)*100)</f>
        <v>n/a</v>
      </c>
      <c r="BA262" s="1033">
        <f>AVERAGE(AD262:AZ262)</f>
        <v>30.599220537737089</v>
      </c>
      <c r="BB262" s="1033">
        <f>STDEV(AD262:AZ262)</f>
        <v>12.472852741045722</v>
      </c>
    </row>
    <row r="263" spans="1:54" ht="11.25" customHeight="1" x14ac:dyDescent="0.2">
      <c r="A263" s="818" t="s">
        <v>3752</v>
      </c>
      <c r="B263" s="817" t="s">
        <v>3753</v>
      </c>
      <c r="C263" s="581">
        <v>0.52</v>
      </c>
      <c r="D263" s="581">
        <v>0.42</v>
      </c>
      <c r="E263" s="581">
        <v>0.22666666666666668</v>
      </c>
      <c r="F263" s="581">
        <v>0.21333333333333335</v>
      </c>
      <c r="G263" s="460">
        <v>0.19999999999999998</v>
      </c>
      <c r="H263" s="586">
        <v>0.18666666666666668</v>
      </c>
      <c r="I263" s="581">
        <v>0.17333333333333334</v>
      </c>
      <c r="J263" s="581">
        <v>0.16</v>
      </c>
      <c r="K263" s="581">
        <v>0.14666666666666667</v>
      </c>
      <c r="L263" s="498">
        <v>0.13333333333333333</v>
      </c>
      <c r="M263" s="884">
        <v>0</v>
      </c>
      <c r="N263" s="581">
        <v>0.13333333333333333</v>
      </c>
      <c r="O263" s="585">
        <v>0</v>
      </c>
      <c r="P263" s="884">
        <v>0</v>
      </c>
      <c r="Q263" s="582">
        <v>0</v>
      </c>
      <c r="R263" s="472">
        <v>2.6666666666666668E-2</v>
      </c>
      <c r="S263" s="583">
        <v>0</v>
      </c>
      <c r="T263" s="499">
        <v>0</v>
      </c>
      <c r="U263" s="499">
        <v>0</v>
      </c>
      <c r="V263" s="499">
        <v>0</v>
      </c>
      <c r="W263" s="499">
        <v>0</v>
      </c>
      <c r="X263" s="499">
        <v>0</v>
      </c>
      <c r="Y263" s="499">
        <v>0</v>
      </c>
      <c r="Z263" s="499">
        <v>0</v>
      </c>
      <c r="AA263" s="499">
        <v>0</v>
      </c>
      <c r="AB263" s="499">
        <v>0</v>
      </c>
      <c r="AC263" s="584">
        <f>SUM(C263:AB263)</f>
        <v>2.54</v>
      </c>
      <c r="AD263" s="1033">
        <f>IF(ISERROR((C263/D263-1)*100),"n/a",(C263/D263-1)*100)</f>
        <v>23.809523809523814</v>
      </c>
      <c r="AE263" s="1033">
        <f>IF(ISERROR((D263/E263-1)*100),"n/a",(D263/E263-1)*100)</f>
        <v>85.294117647058812</v>
      </c>
      <c r="AF263" s="1033">
        <f>IF(ISERROR((E263/F263-1)*100),"n/a",(E263/F263-1)*100)</f>
        <v>6.25</v>
      </c>
      <c r="AG263" s="1033">
        <f>IF(ISERROR((F263/G263-1)*100),"n/a",(F263/G263-1)*100)</f>
        <v>6.6666666666666874</v>
      </c>
      <c r="AH263" s="1033">
        <f>IF(ISERROR((G263/H263-1)*100),"n/a",(G263/H263-1)*100)</f>
        <v>7.1428571428571397</v>
      </c>
      <c r="AI263" s="1033">
        <f>IF(ISERROR((H263/I263-1)*100),"n/a",(H263/I263-1)*100)</f>
        <v>7.6923076923076872</v>
      </c>
      <c r="AJ263" s="1033">
        <f>IF(ISERROR((I263/J263-1)*100),"n/a",(I263/J263-1)*100)</f>
        <v>8.333333333333325</v>
      </c>
      <c r="AK263" s="1033">
        <f>IF(ISERROR((J263/K263-1)*100),"n/a",(J263/K263-1)*100)</f>
        <v>9.0909090909090828</v>
      </c>
      <c r="AL263" s="1033">
        <f>IF(ISERROR((K263/L263-1)*100),"n/a",(K263/L263-1)*100)</f>
        <v>10.000000000000009</v>
      </c>
      <c r="AM263" s="1033">
        <f>IF(ISERROR((L263/N263-1)*100),"n/a",(L263/N263-1)*100)</f>
        <v>0</v>
      </c>
      <c r="AN263" s="1033" t="str">
        <f>IF(ISERROR((N263/O263-1)*100),"n/a",(N263/O263-1)*100)</f>
        <v>n/a</v>
      </c>
      <c r="AO263" s="1033" t="str">
        <f>IF(ISERROR((O263/Q263-1)*100),"n/a",(O263/Q263-1)*100)</f>
        <v>n/a</v>
      </c>
      <c r="AP263" s="1033">
        <f>IF(ISERROR((Q263/R263-1)*100),"n/a",(Q263/R263-1)*100)</f>
        <v>-100</v>
      </c>
      <c r="AQ263" s="1033" t="str">
        <f>IF(ISERROR((R263/S263-1)*100),"n/a",(R263/S263-1)*100)</f>
        <v>n/a</v>
      </c>
      <c r="AR263" s="1033" t="str">
        <f>IF(ISERROR((S263/T263-1)*100),"n/a",(S263/T263-1)*100)</f>
        <v>n/a</v>
      </c>
      <c r="AS263" s="1033" t="str">
        <f>IF(ISERROR((T263/U263-1)*100),"n/a",(T263/U263-1)*100)</f>
        <v>n/a</v>
      </c>
      <c r="AT263" s="1033" t="str">
        <f>IF(ISERROR((U263/V263-1)*100),"n/a",(U263/V263-1)*100)</f>
        <v>n/a</v>
      </c>
      <c r="AU263" s="1033" t="str">
        <f>IF(ISERROR((V263/W263-1)*100),"n/a",(V263/W263-1)*100)</f>
        <v>n/a</v>
      </c>
      <c r="AV263" s="1033" t="str">
        <f>IF(ISERROR((W263/X263-1)*100),"n/a",(W263/X263-1)*100)</f>
        <v>n/a</v>
      </c>
      <c r="AW263" s="1033" t="str">
        <f>IF(ISERROR((X263/Y263-1)*100),"n/a",(X263/Y263-1)*100)</f>
        <v>n/a</v>
      </c>
      <c r="AX263" s="1033" t="str">
        <f>IF(ISERROR((Y263/Z263-1)*100),"n/a",(Y263/Z263-1)*100)</f>
        <v>n/a</v>
      </c>
      <c r="AY263" s="1033" t="str">
        <f>IF(ISERROR((Z263/AA263-1)*100),"n/a",(Z263/AA263-1)*100)</f>
        <v>n/a</v>
      </c>
      <c r="AZ263" s="1033" t="str">
        <f>IF(ISERROR((AA263/AB263-1)*100),"n/a",(AA263/AB263-1)*100)</f>
        <v>n/a</v>
      </c>
      <c r="BA263" s="1033">
        <f>AVERAGE(AD263:AZ263)</f>
        <v>5.8436104893324137</v>
      </c>
      <c r="BB263" s="1033">
        <f>STDEV(AD263:AZ263)</f>
        <v>42.322738962583294</v>
      </c>
    </row>
    <row r="264" spans="1:54" ht="11.25" customHeight="1" x14ac:dyDescent="0.2">
      <c r="A264" s="461" t="s">
        <v>3926</v>
      </c>
      <c r="B264" s="804" t="s">
        <v>3927</v>
      </c>
      <c r="C264" s="945">
        <v>0.79</v>
      </c>
      <c r="D264" s="945">
        <v>0.71250000000000002</v>
      </c>
      <c r="E264" s="945">
        <v>0.64500000000000002</v>
      </c>
      <c r="F264" s="945">
        <v>0.58499999999999996</v>
      </c>
      <c r="G264" s="590">
        <v>0.52749999999999997</v>
      </c>
      <c r="H264" s="586">
        <v>0.47749999999999998</v>
      </c>
      <c r="I264" s="590">
        <v>0.43</v>
      </c>
      <c r="J264" s="590">
        <v>0.2</v>
      </c>
      <c r="K264" s="463">
        <v>0</v>
      </c>
      <c r="L264" s="463">
        <v>0</v>
      </c>
      <c r="M264" s="884"/>
      <c r="N264" s="463">
        <v>0</v>
      </c>
      <c r="O264" s="585">
        <v>0</v>
      </c>
      <c r="P264" s="884"/>
      <c r="Q264" s="582">
        <v>0</v>
      </c>
      <c r="R264" s="582">
        <v>0</v>
      </c>
      <c r="S264" s="583">
        <v>0</v>
      </c>
      <c r="T264" s="583">
        <v>0</v>
      </c>
      <c r="U264" s="583">
        <v>0</v>
      </c>
      <c r="V264" s="583">
        <v>0</v>
      </c>
      <c r="W264" s="583">
        <v>0</v>
      </c>
      <c r="X264" s="583">
        <v>0</v>
      </c>
      <c r="Y264" s="583">
        <v>0</v>
      </c>
      <c r="Z264" s="583">
        <v>0</v>
      </c>
      <c r="AA264" s="583">
        <v>0</v>
      </c>
      <c r="AB264" s="583">
        <v>0</v>
      </c>
      <c r="AC264" s="584">
        <f>SUM(C264:AB264)</f>
        <v>4.3674999999999997</v>
      </c>
      <c r="AD264" s="1033">
        <f>IF(ISERROR((C264/D264-1)*100),"n/a",(C264/D264-1)*100)</f>
        <v>10.877192982456151</v>
      </c>
      <c r="AE264" s="1033">
        <f>IF(ISERROR((D264/E264-1)*100),"n/a",(D264/E264-1)*100)</f>
        <v>10.465116279069765</v>
      </c>
      <c r="AF264" s="1033">
        <f>IF(ISERROR((E264/F264-1)*100),"n/a",(E264/F264-1)*100)</f>
        <v>10.256410256410264</v>
      </c>
      <c r="AG264" s="1033">
        <f>IF(ISERROR((F264/G264-1)*100),"n/a",(F264/G264-1)*100)</f>
        <v>10.90047393364928</v>
      </c>
      <c r="AH264" s="1033">
        <f>IF(ISERROR((G264/H264-1)*100),"n/a",(G264/H264-1)*100)</f>
        <v>10.471204188481664</v>
      </c>
      <c r="AI264" s="1033">
        <f>IF(ISERROR((H264/I264-1)*100),"n/a",(H264/I264-1)*100)</f>
        <v>11.046511627906973</v>
      </c>
      <c r="AJ264" s="1033">
        <f>IF(ISERROR((I264/J264-1)*100),"n/a",(I264/J264-1)*100)</f>
        <v>114.99999999999999</v>
      </c>
      <c r="AK264" s="1033" t="str">
        <f>IF(ISERROR((J264/K264-1)*100),"n/a",(J264/K264-1)*100)</f>
        <v>n/a</v>
      </c>
      <c r="AL264" s="1033" t="str">
        <f>IF(ISERROR((K264/L264-1)*100),"n/a",(K264/L264-1)*100)</f>
        <v>n/a</v>
      </c>
      <c r="AM264" s="1033" t="str">
        <f>IF(ISERROR((L264/N264-1)*100),"n/a",(L264/N264-1)*100)</f>
        <v>n/a</v>
      </c>
      <c r="AN264" s="1033" t="str">
        <f>IF(ISERROR((N264/O264-1)*100),"n/a",(N264/O264-1)*100)</f>
        <v>n/a</v>
      </c>
      <c r="AO264" s="1033" t="str">
        <f>IF(ISERROR((O264/Q264-1)*100),"n/a",(O264/Q264-1)*100)</f>
        <v>n/a</v>
      </c>
      <c r="AP264" s="1033" t="str">
        <f>IF(ISERROR((Q264/R264-1)*100),"n/a",(Q264/R264-1)*100)</f>
        <v>n/a</v>
      </c>
      <c r="AQ264" s="1033" t="str">
        <f>IF(ISERROR((R264/S264-1)*100),"n/a",(R264/S264-1)*100)</f>
        <v>n/a</v>
      </c>
      <c r="AR264" s="1033" t="str">
        <f>IF(ISERROR((S264/T264-1)*100),"n/a",(S264/T264-1)*100)</f>
        <v>n/a</v>
      </c>
      <c r="AS264" s="1033" t="str">
        <f>IF(ISERROR((T264/U264-1)*100),"n/a",(T264/U264-1)*100)</f>
        <v>n/a</v>
      </c>
      <c r="AT264" s="1033" t="str">
        <f>IF(ISERROR((U264/V264-1)*100),"n/a",(U264/V264-1)*100)</f>
        <v>n/a</v>
      </c>
      <c r="AU264" s="1033" t="str">
        <f>IF(ISERROR((V264/W264-1)*100),"n/a",(V264/W264-1)*100)</f>
        <v>n/a</v>
      </c>
      <c r="AV264" s="1033" t="str">
        <f>IF(ISERROR((W264/X264-1)*100),"n/a",(W264/X264-1)*100)</f>
        <v>n/a</v>
      </c>
      <c r="AW264" s="1033" t="str">
        <f>IF(ISERROR((X264/Y264-1)*100),"n/a",(X264/Y264-1)*100)</f>
        <v>n/a</v>
      </c>
      <c r="AX264" s="1033" t="str">
        <f>IF(ISERROR((Y264/Z264-1)*100),"n/a",(Y264/Z264-1)*100)</f>
        <v>n/a</v>
      </c>
      <c r="AY264" s="1033" t="str">
        <f>IF(ISERROR((Z264/AA264-1)*100),"n/a",(Z264/AA264-1)*100)</f>
        <v>n/a</v>
      </c>
      <c r="AZ264" s="1033" t="str">
        <f>IF(ISERROR((AA264/AB264-1)*100),"n/a",(AA264/AB264-1)*100)</f>
        <v>n/a</v>
      </c>
      <c r="BA264" s="1033">
        <f>AVERAGE(AD264:AZ264)</f>
        <v>25.573844181139155</v>
      </c>
      <c r="BB264" s="1033">
        <f>STDEV(AD264:AZ264)</f>
        <v>39.434264420112427</v>
      </c>
    </row>
    <row r="265" spans="1:54" ht="11.25" customHeight="1" x14ac:dyDescent="0.2">
      <c r="A265" s="461" t="s">
        <v>248</v>
      </c>
      <c r="B265" s="817" t="s">
        <v>249</v>
      </c>
      <c r="C265" s="581">
        <v>0.73750000000000004</v>
      </c>
      <c r="D265" s="581">
        <v>0.66500000000000004</v>
      </c>
      <c r="E265" s="581">
        <v>0.64749999999999996</v>
      </c>
      <c r="F265" s="581">
        <v>0.63500000000000001</v>
      </c>
      <c r="G265" s="460">
        <v>0.61499999999999999</v>
      </c>
      <c r="H265" s="586">
        <v>0.59</v>
      </c>
      <c r="I265" s="581">
        <v>0.55000000000000004</v>
      </c>
      <c r="J265" s="581">
        <v>0.51</v>
      </c>
      <c r="K265" s="581">
        <v>0.46</v>
      </c>
      <c r="L265" s="581">
        <v>0.38500000000000001</v>
      </c>
      <c r="M265" s="884"/>
      <c r="N265" s="581">
        <v>0.33</v>
      </c>
      <c r="O265" s="459">
        <v>0.29499999999999998</v>
      </c>
      <c r="P265" s="884"/>
      <c r="Q265" s="472">
        <v>0.27750000000000002</v>
      </c>
      <c r="R265" s="472">
        <v>0.27</v>
      </c>
      <c r="S265" s="587">
        <v>0.26250000000000001</v>
      </c>
      <c r="T265" s="587">
        <v>0.25600000000000001</v>
      </c>
      <c r="U265" s="587">
        <v>0.24879999999999999</v>
      </c>
      <c r="V265" s="587">
        <v>0.2414</v>
      </c>
      <c r="W265" s="587">
        <v>0.2288</v>
      </c>
      <c r="X265" s="587">
        <v>0.22389999999999999</v>
      </c>
      <c r="Y265" s="587">
        <v>0.21879999999999999</v>
      </c>
      <c r="Z265" s="587">
        <v>0.21389999999999998</v>
      </c>
      <c r="AA265" s="587">
        <v>0.20879999999999999</v>
      </c>
      <c r="AB265" s="587">
        <v>0.2039</v>
      </c>
      <c r="AC265" s="584">
        <f>SUM(C265:AB265)</f>
        <v>9.274300000000002</v>
      </c>
      <c r="AD265" s="1033">
        <f>IF(ISERROR((C265/D265-1)*100),"n/a",(C265/D265-1)*100)</f>
        <v>10.902255639097746</v>
      </c>
      <c r="AE265" s="1033">
        <f>IF(ISERROR((D265/E265-1)*100),"n/a",(D265/E265-1)*100)</f>
        <v>2.7027027027027195</v>
      </c>
      <c r="AF265" s="1033">
        <f>IF(ISERROR((E265/F265-1)*100),"n/a",(E265/F265-1)*100)</f>
        <v>1.9685039370078705</v>
      </c>
      <c r="AG265" s="1033">
        <f>IF(ISERROR((F265/G265-1)*100),"n/a",(F265/G265-1)*100)</f>
        <v>3.2520325203251987</v>
      </c>
      <c r="AH265" s="1033">
        <f>IF(ISERROR((G265/H265-1)*100),"n/a",(G265/H265-1)*100)</f>
        <v>4.2372881355932313</v>
      </c>
      <c r="AI265" s="1033">
        <f>IF(ISERROR((H265/I265-1)*100),"n/a",(H265/I265-1)*100)</f>
        <v>7.2727272727272529</v>
      </c>
      <c r="AJ265" s="1033">
        <f>IF(ISERROR((I265/J265-1)*100),"n/a",(I265/J265-1)*100)</f>
        <v>7.8431372549019773</v>
      </c>
      <c r="AK265" s="1033">
        <f>IF(ISERROR((J265/K265-1)*100),"n/a",(J265/K265-1)*100)</f>
        <v>10.869565217391308</v>
      </c>
      <c r="AL265" s="1033">
        <f>IF(ISERROR((K265/L265-1)*100),"n/a",(K265/L265-1)*100)</f>
        <v>19.480519480519476</v>
      </c>
      <c r="AM265" s="1033">
        <f>IF(ISERROR((L265/N265-1)*100),"n/a",(L265/N265-1)*100)</f>
        <v>16.666666666666675</v>
      </c>
      <c r="AN265" s="1033">
        <f>IF(ISERROR((N265/O265-1)*100),"n/a",(N265/O265-1)*100)</f>
        <v>11.86440677966103</v>
      </c>
      <c r="AO265" s="1033">
        <f>IF(ISERROR((O265/Q265-1)*100),"n/a",(O265/Q265-1)*100)</f>
        <v>6.3063063063062863</v>
      </c>
      <c r="AP265" s="1033">
        <f>IF(ISERROR((Q265/R265-1)*100),"n/a",(Q265/R265-1)*100)</f>
        <v>2.7777777777777901</v>
      </c>
      <c r="AQ265" s="1033">
        <f>IF(ISERROR((R265/S265-1)*100),"n/a",(R265/S265-1)*100)</f>
        <v>2.8571428571428692</v>
      </c>
      <c r="AR265" s="1033">
        <f>IF(ISERROR((S265/T265-1)*100),"n/a",(S265/T265-1)*100)</f>
        <v>2.5390625</v>
      </c>
      <c r="AS265" s="1033">
        <f>IF(ISERROR((T265/U265-1)*100),"n/a",(T265/U265-1)*100)</f>
        <v>2.893890675241173</v>
      </c>
      <c r="AT265" s="1033">
        <f>IF(ISERROR((U265/V265-1)*100),"n/a",(U265/V265-1)*100)</f>
        <v>3.0654515327257714</v>
      </c>
      <c r="AU265" s="1033">
        <f>IF(ISERROR((V265/W265-1)*100),"n/a",(V265/W265-1)*100)</f>
        <v>5.5069930069929995</v>
      </c>
      <c r="AV265" s="1033">
        <f>IF(ISERROR((W265/X265-1)*100),"n/a",(W265/X265-1)*100)</f>
        <v>2.188476998660116</v>
      </c>
      <c r="AW265" s="1033">
        <f>IF(ISERROR((X265/Y265-1)*100),"n/a",(X265/Y265-1)*100)</f>
        <v>2.3308957952467901</v>
      </c>
      <c r="AX265" s="1033">
        <f>IF(ISERROR((Y265/Z265-1)*100),"n/a",(Y265/Z265-1)*100)</f>
        <v>2.2907900888265553</v>
      </c>
      <c r="AY265" s="1033">
        <f>IF(ISERROR((Z265/AA265-1)*100),"n/a",(Z265/AA265-1)*100)</f>
        <v>2.4425287356321768</v>
      </c>
      <c r="AZ265" s="1033">
        <f>IF(ISERROR((AA265/AB265-1)*100),"n/a",(AA265/AB265-1)*100)</f>
        <v>2.4031387935262272</v>
      </c>
      <c r="BA265" s="1033">
        <f>AVERAGE(AD265:AZ265)</f>
        <v>5.8548808988988377</v>
      </c>
      <c r="BB265" s="1033">
        <f>STDEV(AD265:AZ265)</f>
        <v>4.9457532869289675</v>
      </c>
    </row>
    <row r="266" spans="1:54" ht="11.25" customHeight="1" x14ac:dyDescent="0.2">
      <c r="A266" s="461" t="s">
        <v>3980</v>
      </c>
      <c r="B266" s="804" t="s">
        <v>2224</v>
      </c>
      <c r="C266" s="945">
        <v>0.59</v>
      </c>
      <c r="D266" s="945">
        <v>0.55000000000000004</v>
      </c>
      <c r="E266" s="945">
        <v>0.52</v>
      </c>
      <c r="F266" s="945">
        <v>0.51</v>
      </c>
      <c r="G266" s="590">
        <v>0.47</v>
      </c>
      <c r="H266" s="584">
        <v>0.43</v>
      </c>
      <c r="I266" s="460">
        <v>0.39</v>
      </c>
      <c r="J266" s="460">
        <v>0.35</v>
      </c>
      <c r="K266" s="483">
        <v>0.32</v>
      </c>
      <c r="L266" s="460">
        <v>0.32</v>
      </c>
      <c r="M266" s="1101" t="s">
        <v>89</v>
      </c>
      <c r="N266" s="460">
        <v>0.28000000000000003</v>
      </c>
      <c r="O266" s="586">
        <v>0.17</v>
      </c>
      <c r="P266" s="460"/>
      <c r="Q266" s="502">
        <v>0.12</v>
      </c>
      <c r="R266" s="502">
        <v>0.26</v>
      </c>
      <c r="S266" s="587">
        <v>0.6</v>
      </c>
      <c r="T266" s="587">
        <v>0.59499999999999997</v>
      </c>
      <c r="U266" s="587">
        <v>0.58499999999999996</v>
      </c>
      <c r="V266" s="587">
        <v>0.55400000000000005</v>
      </c>
      <c r="W266" s="587">
        <v>0.52</v>
      </c>
      <c r="X266" s="587">
        <v>0.496</v>
      </c>
      <c r="Y266" s="587">
        <v>0.45750000000000002</v>
      </c>
      <c r="Z266" s="587">
        <v>0.4224</v>
      </c>
      <c r="AA266" s="587">
        <v>0.39679999999999999</v>
      </c>
      <c r="AB266" s="587">
        <v>0.38400000000000001</v>
      </c>
      <c r="AC266" s="584">
        <f>SUM(C266:AB266)</f>
        <v>10.290700000000001</v>
      </c>
      <c r="AD266" s="1033">
        <f>IF(ISERROR((C266/D266-1)*100),"n/a",(C266/D266-1)*100)</f>
        <v>7.2727272727272529</v>
      </c>
      <c r="AE266" s="1033">
        <f>IF(ISERROR((D266/E266-1)*100),"n/a",(D266/E266-1)*100)</f>
        <v>5.7692307692307709</v>
      </c>
      <c r="AF266" s="1033">
        <f>IF(ISERROR((E266/F266-1)*100),"n/a",(E266/F266-1)*100)</f>
        <v>1.9607843137254832</v>
      </c>
      <c r="AG266" s="1033">
        <f>IF(ISERROR((F266/G266-1)*100),"n/a",(F266/G266-1)*100)</f>
        <v>8.5106382978723527</v>
      </c>
      <c r="AH266" s="1033">
        <f>IF(ISERROR((G266/H266-1)*100),"n/a",(G266/H266-1)*100)</f>
        <v>9.302325581395344</v>
      </c>
      <c r="AI266" s="1033">
        <f>IF(ISERROR((H266/I266-1)*100),"n/a",(H266/I266-1)*100)</f>
        <v>10.256410256410241</v>
      </c>
      <c r="AJ266" s="1033">
        <f>IF(ISERROR((I266/J266-1)*100),"n/a",(I266/J266-1)*100)</f>
        <v>11.428571428571432</v>
      </c>
      <c r="AK266" s="1033">
        <f>IF(ISERROR((J266/K266-1)*100),"n/a",(J266/K266-1)*100)</f>
        <v>9.375</v>
      </c>
      <c r="AL266" s="1033">
        <f>IF(ISERROR((K266/L266-1)*100),"n/a",(K266/L266-1)*100)</f>
        <v>0</v>
      </c>
      <c r="AM266" s="1033">
        <f>IF(ISERROR((L266/N266-1)*100),"n/a",(L266/N266-1)*100)</f>
        <v>14.285714285714279</v>
      </c>
      <c r="AN266" s="1033">
        <f>IF(ISERROR((N266/O266-1)*100),"n/a",(N266/O266-1)*100)</f>
        <v>64.705882352941188</v>
      </c>
      <c r="AO266" s="1033">
        <f>IF(ISERROR((O266/Q266-1)*100),"n/a",(O266/Q266-1)*100)</f>
        <v>41.666666666666671</v>
      </c>
      <c r="AP266" s="1033">
        <f>IF(ISERROR((Q266/R266-1)*100),"n/a",(Q266/R266-1)*100)</f>
        <v>-53.846153846153854</v>
      </c>
      <c r="AQ266" s="1033">
        <f>IF(ISERROR((R266/S266-1)*100),"n/a",(R266/S266-1)*100)</f>
        <v>-56.666666666666664</v>
      </c>
      <c r="AR266" s="1033">
        <f>IF(ISERROR((S266/T266-1)*100),"n/a",(S266/T266-1)*100)</f>
        <v>0.84033613445377853</v>
      </c>
      <c r="AS266" s="1033">
        <f>IF(ISERROR((T266/U266-1)*100),"n/a",(T266/U266-1)*100)</f>
        <v>1.7094017094017033</v>
      </c>
      <c r="AT266" s="1033">
        <f>IF(ISERROR((U266/V266-1)*100),"n/a",(U266/V266-1)*100)</f>
        <v>5.5956678700360918</v>
      </c>
      <c r="AU266" s="1033">
        <f>IF(ISERROR((V266/W266-1)*100),"n/a",(V266/W266-1)*100)</f>
        <v>6.5384615384615374</v>
      </c>
      <c r="AV266" s="1033">
        <f>IF(ISERROR((W266/X266-1)*100),"n/a",(W266/X266-1)*100)</f>
        <v>4.8387096774193505</v>
      </c>
      <c r="AW266" s="1033">
        <f>IF(ISERROR((X266/Y266-1)*100),"n/a",(X266/Y266-1)*100)</f>
        <v>8.4153005464480799</v>
      </c>
      <c r="AX266" s="1033">
        <f>IF(ISERROR((Y266/Z266-1)*100),"n/a",(Y266/Z266-1)*100)</f>
        <v>8.3096590909091042</v>
      </c>
      <c r="AY266" s="1033">
        <f>IF(ISERROR((Z266/AA266-1)*100),"n/a",(Z266/AA266-1)*100)</f>
        <v>6.4516129032258007</v>
      </c>
      <c r="AZ266" s="1033">
        <f>IF(ISERROR((AA266/AB266-1)*100),"n/a",(AA266/AB266-1)*100)</f>
        <v>3.3333333333333215</v>
      </c>
      <c r="BA266" s="1033">
        <f>AVERAGE(AD266:AZ266)</f>
        <v>5.2197223267879673</v>
      </c>
      <c r="BB266" s="1033">
        <f>STDEV(AD266:AZ266)</f>
        <v>23.814916617338834</v>
      </c>
    </row>
    <row r="267" spans="1:54" ht="11.25" customHeight="1" x14ac:dyDescent="0.2">
      <c r="A267" s="1009" t="s">
        <v>4505</v>
      </c>
      <c r="B267" s="802" t="s">
        <v>4495</v>
      </c>
      <c r="C267" s="581">
        <v>0.96</v>
      </c>
      <c r="D267" s="581">
        <v>0.84</v>
      </c>
      <c r="E267" s="581">
        <v>0.75</v>
      </c>
      <c r="F267" s="581">
        <v>0.72</v>
      </c>
      <c r="G267" s="460">
        <v>0.63</v>
      </c>
      <c r="H267" s="450">
        <v>0.6</v>
      </c>
      <c r="I267" s="451">
        <v>0.51</v>
      </c>
      <c r="J267" s="503">
        <v>0.48</v>
      </c>
      <c r="K267" s="451">
        <v>0.48</v>
      </c>
      <c r="L267" s="451">
        <v>0.4</v>
      </c>
      <c r="M267" s="482"/>
      <c r="N267" s="451">
        <v>0.34</v>
      </c>
      <c r="O267" s="1035">
        <v>0.28000000000000003</v>
      </c>
      <c r="P267" s="1069"/>
      <c r="Q267" s="1027">
        <v>0.28000000000000003</v>
      </c>
      <c r="R267" s="1027">
        <v>0.28000000000000003</v>
      </c>
      <c r="S267" s="504">
        <v>0.28000000000000003</v>
      </c>
      <c r="T267" s="455">
        <v>0.28000000000000003</v>
      </c>
      <c r="U267" s="456">
        <v>0.28000000000000003</v>
      </c>
      <c r="V267" s="456">
        <v>0.24</v>
      </c>
      <c r="W267" s="504">
        <v>0</v>
      </c>
      <c r="X267" s="504">
        <v>0</v>
      </c>
      <c r="Y267" s="504">
        <v>0</v>
      </c>
      <c r="Z267" s="504">
        <v>0</v>
      </c>
      <c r="AA267" s="504">
        <v>0</v>
      </c>
      <c r="AB267" s="504">
        <v>0</v>
      </c>
      <c r="AC267" s="584">
        <f>SUM(C267:AB267)</f>
        <v>8.629999999999999</v>
      </c>
      <c r="AD267" s="1033">
        <f>IF(ISERROR((C267/D267-1)*100),"n/a",(C267/D267-1)*100)</f>
        <v>14.285714285714279</v>
      </c>
      <c r="AE267" s="1033">
        <f>IF(ISERROR((D267/E267-1)*100),"n/a",(D267/E267-1)*100)</f>
        <v>11.999999999999989</v>
      </c>
      <c r="AF267" s="1033">
        <f>IF(ISERROR((E267/F267-1)*100),"n/a",(E267/F267-1)*100)</f>
        <v>4.1666666666666741</v>
      </c>
      <c r="AG267" s="1033">
        <f>IF(ISERROR((F267/G267-1)*100),"n/a",(F267/G267-1)*100)</f>
        <v>14.285714285714279</v>
      </c>
      <c r="AH267" s="1033">
        <f>IF(ISERROR((G267/H267-1)*100),"n/a",(G267/H267-1)*100)</f>
        <v>5.0000000000000044</v>
      </c>
      <c r="AI267" s="1033">
        <f>IF(ISERROR((H267/I267-1)*100),"n/a",(H267/I267-1)*100)</f>
        <v>17.647058823529417</v>
      </c>
      <c r="AJ267" s="1033">
        <f>IF(ISERROR((I267/J267-1)*100),"n/a",(I267/J267-1)*100)</f>
        <v>6.25</v>
      </c>
      <c r="AK267" s="1033">
        <f>IF(ISERROR((J267/K267-1)*100),"n/a",(J267/K267-1)*100)</f>
        <v>0</v>
      </c>
      <c r="AL267" s="1033">
        <f>IF(ISERROR((K267/L267-1)*100),"n/a",(K267/L267-1)*100)</f>
        <v>19.999999999999996</v>
      </c>
      <c r="AM267" s="1033">
        <f>IF(ISERROR((L267/N267-1)*100),"n/a",(L267/N267-1)*100)</f>
        <v>17.647058823529417</v>
      </c>
      <c r="AN267" s="1033">
        <f>IF(ISERROR((N267/O267-1)*100),"n/a",(N267/O267-1)*100)</f>
        <v>21.42857142857142</v>
      </c>
      <c r="AO267" s="1033">
        <f>IF(ISERROR((O267/Q267-1)*100),"n/a",(O267/Q267-1)*100)</f>
        <v>0</v>
      </c>
      <c r="AP267" s="1033">
        <f>IF(ISERROR((Q267/R267-1)*100),"n/a",(Q267/R267-1)*100)</f>
        <v>0</v>
      </c>
      <c r="AQ267" s="1033">
        <f>IF(ISERROR((R267/S267-1)*100),"n/a",(R267/S267-1)*100)</f>
        <v>0</v>
      </c>
      <c r="AR267" s="1033">
        <f>IF(ISERROR((S267/T267-1)*100),"n/a",(S267/T267-1)*100)</f>
        <v>0</v>
      </c>
      <c r="AS267" s="1033">
        <f>IF(ISERROR((T267/U267-1)*100),"n/a",(T267/U267-1)*100)</f>
        <v>0</v>
      </c>
      <c r="AT267" s="1033">
        <f>IF(ISERROR((U267/V267-1)*100),"n/a",(U267/V267-1)*100)</f>
        <v>16.666666666666675</v>
      </c>
      <c r="AU267" s="1033" t="str">
        <f>IF(ISERROR((V267/W267-1)*100),"n/a",(V267/W267-1)*100)</f>
        <v>n/a</v>
      </c>
      <c r="AV267" s="1033" t="str">
        <f>IF(ISERROR((W267/X267-1)*100),"n/a",(W267/X267-1)*100)</f>
        <v>n/a</v>
      </c>
      <c r="AW267" s="1033" t="str">
        <f>IF(ISERROR((X267/Y267-1)*100),"n/a",(X267/Y267-1)*100)</f>
        <v>n/a</v>
      </c>
      <c r="AX267" s="1033" t="str">
        <f>IF(ISERROR((Y267/Z267-1)*100),"n/a",(Y267/Z267-1)*100)</f>
        <v>n/a</v>
      </c>
      <c r="AY267" s="1033" t="str">
        <f>IF(ISERROR((Z267/AA267-1)*100),"n/a",(Z267/AA267-1)*100)</f>
        <v>n/a</v>
      </c>
      <c r="AZ267" s="1033" t="str">
        <f>IF(ISERROR((AA267/AB267-1)*100),"n/a",(AA267/AB267-1)*100)</f>
        <v>n/a</v>
      </c>
      <c r="BA267" s="1033">
        <f>AVERAGE(AD267:AZ267)</f>
        <v>8.7869088811995404</v>
      </c>
      <c r="BB267" s="1033">
        <f>STDEV(AD267:AZ267)</f>
        <v>8.2189554051748885</v>
      </c>
    </row>
    <row r="268" spans="1:54" ht="11.25" customHeight="1" x14ac:dyDescent="0.2">
      <c r="A268" s="588" t="s">
        <v>3750</v>
      </c>
      <c r="B268" s="468" t="s">
        <v>3751</v>
      </c>
      <c r="C268" s="581">
        <v>0.56000000000000005</v>
      </c>
      <c r="D268" s="581">
        <v>0.48</v>
      </c>
      <c r="E268" s="581">
        <v>0.44</v>
      </c>
      <c r="F268" s="581">
        <v>0.36</v>
      </c>
      <c r="G268" s="460">
        <v>0.2</v>
      </c>
      <c r="H268" s="586">
        <v>0.14000000000000001</v>
      </c>
      <c r="I268" s="581">
        <v>0.12</v>
      </c>
      <c r="J268" s="498">
        <v>0.1</v>
      </c>
      <c r="K268" s="581">
        <v>7.4999999999999997E-2</v>
      </c>
      <c r="L268" s="498">
        <v>0</v>
      </c>
      <c r="M268" s="884"/>
      <c r="N268" s="498">
        <v>0</v>
      </c>
      <c r="O268" s="585">
        <v>0.2</v>
      </c>
      <c r="P268" s="884"/>
      <c r="Q268" s="582">
        <v>0.56000000000000005</v>
      </c>
      <c r="R268" s="582">
        <v>0.56000000000000005</v>
      </c>
      <c r="S268" s="587">
        <v>0.56000000000000005</v>
      </c>
      <c r="T268" s="587">
        <v>0.53</v>
      </c>
      <c r="U268" s="587">
        <v>0.49</v>
      </c>
      <c r="V268" s="587">
        <v>0.45</v>
      </c>
      <c r="W268" s="587">
        <v>0.41</v>
      </c>
      <c r="X268" s="587">
        <v>0.38500000000000001</v>
      </c>
      <c r="Y268" s="587">
        <v>0.34499999999999997</v>
      </c>
      <c r="Z268" s="587">
        <v>0.26500000000000001</v>
      </c>
      <c r="AA268" s="583">
        <v>0</v>
      </c>
      <c r="AB268" s="587">
        <v>6.5000000000000002E-2</v>
      </c>
      <c r="AC268" s="584">
        <f>SUM(C268:AB268)</f>
        <v>7.2950000000000008</v>
      </c>
      <c r="AD268" s="1033">
        <f>IF(ISERROR((C268/D268-1)*100),"n/a",(C268/D268-1)*100)</f>
        <v>16.666666666666675</v>
      </c>
      <c r="AE268" s="1033">
        <f>IF(ISERROR((D268/E268-1)*100),"n/a",(D268/E268-1)*100)</f>
        <v>9.0909090909090828</v>
      </c>
      <c r="AF268" s="1033">
        <f>IF(ISERROR((E268/F268-1)*100),"n/a",(E268/F268-1)*100)</f>
        <v>22.222222222222232</v>
      </c>
      <c r="AG268" s="1033">
        <f>IF(ISERROR((F268/G268-1)*100),"n/a",(F268/G268-1)*100)</f>
        <v>79.999999999999986</v>
      </c>
      <c r="AH268" s="1033">
        <f>IF(ISERROR((G268/H268-1)*100),"n/a",(G268/H268-1)*100)</f>
        <v>42.857142857142861</v>
      </c>
      <c r="AI268" s="1033">
        <f>IF(ISERROR((H268/I268-1)*100),"n/a",(H268/I268-1)*100)</f>
        <v>16.666666666666675</v>
      </c>
      <c r="AJ268" s="1033">
        <f>IF(ISERROR((I268/J268-1)*100),"n/a",(I268/J268-1)*100)</f>
        <v>19.999999999999996</v>
      </c>
      <c r="AK268" s="1033">
        <f>IF(ISERROR((J268/K268-1)*100),"n/a",(J268/K268-1)*100)</f>
        <v>33.33333333333335</v>
      </c>
      <c r="AL268" s="1033" t="str">
        <f>IF(ISERROR((K268/L268-1)*100),"n/a",(K268/L268-1)*100)</f>
        <v>n/a</v>
      </c>
      <c r="AM268" s="1033" t="str">
        <f>IF(ISERROR((L268/N268-1)*100),"n/a",(L268/N268-1)*100)</f>
        <v>n/a</v>
      </c>
      <c r="AN268" s="1033">
        <f>IF(ISERROR((N268/O268-1)*100),"n/a",(N268/O268-1)*100)</f>
        <v>-100</v>
      </c>
      <c r="AO268" s="1033">
        <f>IF(ISERROR((O268/Q268-1)*100),"n/a",(O268/Q268-1)*100)</f>
        <v>-64.285714285714278</v>
      </c>
      <c r="AP268" s="1033">
        <f>IF(ISERROR((Q268/R268-1)*100),"n/a",(Q268/R268-1)*100)</f>
        <v>0</v>
      </c>
      <c r="AQ268" s="1033">
        <f>IF(ISERROR((R268/S268-1)*100),"n/a",(R268/S268-1)*100)</f>
        <v>0</v>
      </c>
      <c r="AR268" s="1033">
        <f>IF(ISERROR((S268/T268-1)*100),"n/a",(S268/T268-1)*100)</f>
        <v>5.6603773584905648</v>
      </c>
      <c r="AS268" s="1033">
        <f>IF(ISERROR((T268/U268-1)*100),"n/a",(T268/U268-1)*100)</f>
        <v>8.163265306122458</v>
      </c>
      <c r="AT268" s="1033">
        <f>IF(ISERROR((U268/V268-1)*100),"n/a",(U268/V268-1)*100)</f>
        <v>8.8888888888888786</v>
      </c>
      <c r="AU268" s="1033">
        <f>IF(ISERROR((V268/W268-1)*100),"n/a",(V268/W268-1)*100)</f>
        <v>9.7560975609756184</v>
      </c>
      <c r="AV268" s="1033">
        <f>IF(ISERROR((W268/X268-1)*100),"n/a",(W268/X268-1)*100)</f>
        <v>6.4935064935064846</v>
      </c>
      <c r="AW268" s="1033">
        <f>IF(ISERROR((X268/Y268-1)*100),"n/a",(X268/Y268-1)*100)</f>
        <v>11.594202898550732</v>
      </c>
      <c r="AX268" s="1033">
        <f>IF(ISERROR((Y268/Z268-1)*100),"n/a",(Y268/Z268-1)*100)</f>
        <v>30.188679245283012</v>
      </c>
      <c r="AY268" s="1033" t="str">
        <f>IF(ISERROR((Z268/AA268-1)*100),"n/a",(Z268/AA268-1)*100)</f>
        <v>n/a</v>
      </c>
      <c r="AZ268" s="1033">
        <f>IF(ISERROR((AA268/AB268-1)*100),"n/a",(AA268/AB268-1)*100)</f>
        <v>-100</v>
      </c>
      <c r="BA268" s="1033">
        <f>AVERAGE(AD268:AZ268)</f>
        <v>2.8648122151522157</v>
      </c>
      <c r="BB268" s="1033">
        <f>STDEV(AD268:AZ268)</f>
        <v>43.654868486805562</v>
      </c>
    </row>
    <row r="269" spans="1:54" ht="11.25" customHeight="1" x14ac:dyDescent="0.2">
      <c r="A269" s="540" t="s">
        <v>4547</v>
      </c>
      <c r="B269" s="817" t="s">
        <v>4537</v>
      </c>
      <c r="C269" s="581">
        <v>0.5</v>
      </c>
      <c r="D269" s="581">
        <v>0.43</v>
      </c>
      <c r="E269" s="581">
        <v>0.39</v>
      </c>
      <c r="F269" s="581">
        <v>0.34</v>
      </c>
      <c r="G269" s="460">
        <v>0.3</v>
      </c>
      <c r="H269" s="586">
        <v>0.24</v>
      </c>
      <c r="I269" s="498">
        <v>0</v>
      </c>
      <c r="J269" s="498">
        <v>0</v>
      </c>
      <c r="K269" s="498">
        <v>0</v>
      </c>
      <c r="L269" s="498">
        <v>0</v>
      </c>
      <c r="M269" s="483"/>
      <c r="N269" s="498">
        <v>0</v>
      </c>
      <c r="O269" s="501">
        <v>0</v>
      </c>
      <c r="P269" s="483"/>
      <c r="Q269" s="980">
        <v>0</v>
      </c>
      <c r="R269" s="980">
        <v>0</v>
      </c>
      <c r="S269" s="499">
        <v>0</v>
      </c>
      <c r="T269" s="499">
        <v>0</v>
      </c>
      <c r="U269" s="499">
        <v>0</v>
      </c>
      <c r="V269" s="499">
        <v>0</v>
      </c>
      <c r="W269" s="499">
        <v>0</v>
      </c>
      <c r="X269" s="499">
        <v>0</v>
      </c>
      <c r="Y269" s="499">
        <v>0</v>
      </c>
      <c r="Z269" s="499">
        <v>0</v>
      </c>
      <c r="AA269" s="499">
        <v>0</v>
      </c>
      <c r="AB269" s="499">
        <v>0</v>
      </c>
      <c r="AC269" s="584">
        <f>SUM(C269:AB269)</f>
        <v>2.2000000000000002</v>
      </c>
      <c r="AD269" s="1033">
        <f>IF(ISERROR((C269/D269-1)*100),"n/a",(C269/D269-1)*100)</f>
        <v>16.279069767441868</v>
      </c>
      <c r="AE269" s="1033">
        <f>IF(ISERROR((D269/E269-1)*100),"n/a",(D269/E269-1)*100)</f>
        <v>10.256410256410241</v>
      </c>
      <c r="AF269" s="1033">
        <f>IF(ISERROR((E269/F269-1)*100),"n/a",(E269/F269-1)*100)</f>
        <v>14.705882352941169</v>
      </c>
      <c r="AG269" s="1033">
        <f>IF(ISERROR((F269/G269-1)*100),"n/a",(F269/G269-1)*100)</f>
        <v>13.333333333333353</v>
      </c>
      <c r="AH269" s="1033">
        <f>IF(ISERROR((G269/H269-1)*100),"n/a",(G269/H269-1)*100)</f>
        <v>25</v>
      </c>
      <c r="AI269" s="1033" t="str">
        <f>IF(ISERROR((H269/I269-1)*100),"n/a",(H269/I269-1)*100)</f>
        <v>n/a</v>
      </c>
      <c r="AJ269" s="1033" t="str">
        <f>IF(ISERROR((I269/J269-1)*100),"n/a",(I269/J269-1)*100)</f>
        <v>n/a</v>
      </c>
      <c r="AK269" s="1033" t="str">
        <f>IF(ISERROR((J269/K269-1)*100),"n/a",(J269/K269-1)*100)</f>
        <v>n/a</v>
      </c>
      <c r="AL269" s="1033" t="str">
        <f>IF(ISERROR((K269/L269-1)*100),"n/a",(K269/L269-1)*100)</f>
        <v>n/a</v>
      </c>
      <c r="AM269" s="1033" t="str">
        <f>IF(ISERROR((L269/N269-1)*100),"n/a",(L269/N269-1)*100)</f>
        <v>n/a</v>
      </c>
      <c r="AN269" s="1033" t="str">
        <f>IF(ISERROR((N269/O269-1)*100),"n/a",(N269/O269-1)*100)</f>
        <v>n/a</v>
      </c>
      <c r="AO269" s="1033" t="str">
        <f>IF(ISERROR((O269/Q269-1)*100),"n/a",(O269/Q269-1)*100)</f>
        <v>n/a</v>
      </c>
      <c r="AP269" s="1033" t="str">
        <f>IF(ISERROR((Q269/R269-1)*100),"n/a",(Q269/R269-1)*100)</f>
        <v>n/a</v>
      </c>
      <c r="AQ269" s="1033" t="str">
        <f>IF(ISERROR((R269/S269-1)*100),"n/a",(R269/S269-1)*100)</f>
        <v>n/a</v>
      </c>
      <c r="AR269" s="1033" t="str">
        <f>IF(ISERROR((S269/T269-1)*100),"n/a",(S269/T269-1)*100)</f>
        <v>n/a</v>
      </c>
      <c r="AS269" s="1033" t="str">
        <f>IF(ISERROR((T269/U269-1)*100),"n/a",(T269/U269-1)*100)</f>
        <v>n/a</v>
      </c>
      <c r="AT269" s="1033" t="str">
        <f>IF(ISERROR((U269/V269-1)*100),"n/a",(U269/V269-1)*100)</f>
        <v>n/a</v>
      </c>
      <c r="AU269" s="1033" t="str">
        <f>IF(ISERROR((V269/W269-1)*100),"n/a",(V269/W269-1)*100)</f>
        <v>n/a</v>
      </c>
      <c r="AV269" s="1033" t="str">
        <f>IF(ISERROR((W269/X269-1)*100),"n/a",(W269/X269-1)*100)</f>
        <v>n/a</v>
      </c>
      <c r="AW269" s="1033" t="str">
        <f>IF(ISERROR((X269/Y269-1)*100),"n/a",(X269/Y269-1)*100)</f>
        <v>n/a</v>
      </c>
      <c r="AX269" s="1033" t="str">
        <f>IF(ISERROR((Y269/Z269-1)*100),"n/a",(Y269/Z269-1)*100)</f>
        <v>n/a</v>
      </c>
      <c r="AY269" s="1033" t="str">
        <f>IF(ISERROR((Z269/AA269-1)*100),"n/a",(Z269/AA269-1)*100)</f>
        <v>n/a</v>
      </c>
      <c r="AZ269" s="1033" t="str">
        <f>IF(ISERROR((AA269/AB269-1)*100),"n/a",(AA269/AB269-1)*100)</f>
        <v>n/a</v>
      </c>
      <c r="BA269" s="1033">
        <f>AVERAGE(AD269:AZ269)</f>
        <v>15.914939142025327</v>
      </c>
      <c r="BB269" s="1033">
        <f>STDEV(AD269:AZ269)</f>
        <v>5.5411275460305145</v>
      </c>
    </row>
    <row r="270" spans="1:54" ht="11.25" customHeight="1" x14ac:dyDescent="0.2">
      <c r="A270" s="818" t="s">
        <v>1197</v>
      </c>
      <c r="B270" s="817" t="s">
        <v>1198</v>
      </c>
      <c r="C270" s="581">
        <v>0.92</v>
      </c>
      <c r="D270" s="581">
        <v>0.84</v>
      </c>
      <c r="E270" s="581">
        <v>0.76</v>
      </c>
      <c r="F270" s="581">
        <v>0.68</v>
      </c>
      <c r="G270" s="460">
        <v>0.6</v>
      </c>
      <c r="H270" s="586">
        <v>0.51666699999999999</v>
      </c>
      <c r="I270" s="581">
        <v>0.48</v>
      </c>
      <c r="J270" s="581">
        <v>0.45333333333333337</v>
      </c>
      <c r="K270" s="581">
        <v>0.42666666666666669</v>
      </c>
      <c r="L270" s="581">
        <v>0.4</v>
      </c>
      <c r="M270" s="884"/>
      <c r="N270" s="463">
        <v>0.37333333333333335</v>
      </c>
      <c r="O270" s="585">
        <v>0.37333333333333335</v>
      </c>
      <c r="P270" s="884"/>
      <c r="Q270" s="582">
        <v>0.37333333333333335</v>
      </c>
      <c r="R270" s="582">
        <v>0.37333333333333335</v>
      </c>
      <c r="S270" s="583">
        <v>0.37333333333333335</v>
      </c>
      <c r="T270" s="583">
        <v>0.37333333333333335</v>
      </c>
      <c r="U270" s="583">
        <v>0.37333333333333335</v>
      </c>
      <c r="V270" s="583">
        <v>0.37333333333333335</v>
      </c>
      <c r="W270" s="583">
        <v>0.37333333333333335</v>
      </c>
      <c r="X270" s="583">
        <v>0.37333333333333335</v>
      </c>
      <c r="Y270" s="583">
        <v>0.37333333333333335</v>
      </c>
      <c r="Z270" s="587">
        <v>0.37333333333333335</v>
      </c>
      <c r="AA270" s="587">
        <v>0.3666666666666667</v>
      </c>
      <c r="AB270" s="587">
        <v>0.34</v>
      </c>
      <c r="AC270" s="584">
        <f>SUM(C270:AB270)</f>
        <v>11.263333666666666</v>
      </c>
      <c r="AD270" s="1033">
        <f>IF(ISERROR((C270/D270-1)*100),"n/a",(C270/D270-1)*100)</f>
        <v>9.5238095238095344</v>
      </c>
      <c r="AE270" s="1033">
        <f>IF(ISERROR((D270/E270-1)*100),"n/a",(D270/E270-1)*100)</f>
        <v>10.526315789473673</v>
      </c>
      <c r="AF270" s="1033">
        <f>IF(ISERROR((E270/F270-1)*100),"n/a",(E270/F270-1)*100)</f>
        <v>11.764705882352944</v>
      </c>
      <c r="AG270" s="1033">
        <f>IF(ISERROR((F270/G270-1)*100),"n/a",(F270/G270-1)*100)</f>
        <v>13.333333333333353</v>
      </c>
      <c r="AH270" s="1033">
        <f>IF(ISERROR((G270/H270-1)*100),"n/a",(G270/H270-1)*100)</f>
        <v>16.128957336156557</v>
      </c>
      <c r="AI270" s="1033">
        <f>IF(ISERROR((H270/I270-1)*100),"n/a",(H270/I270-1)*100)</f>
        <v>7.6389583333333455</v>
      </c>
      <c r="AJ270" s="1033">
        <f>IF(ISERROR((I270/J270-1)*100),"n/a",(I270/J270-1)*100)</f>
        <v>5.8823529411764497</v>
      </c>
      <c r="AK270" s="1033">
        <f>IF(ISERROR((J270/K270-1)*100),"n/a",(J270/K270-1)*100)</f>
        <v>6.25</v>
      </c>
      <c r="AL270" s="1033">
        <f>IF(ISERROR((K270/L270-1)*100),"n/a",(K270/L270-1)*100)</f>
        <v>6.6666666666666652</v>
      </c>
      <c r="AM270" s="1033">
        <f>IF(ISERROR((L270/N270-1)*100),"n/a",(L270/N270-1)*100)</f>
        <v>7.1428571428571397</v>
      </c>
      <c r="AN270" s="1033">
        <f>IF(ISERROR((N270/O270-1)*100),"n/a",(N270/O270-1)*100)</f>
        <v>0</v>
      </c>
      <c r="AO270" s="1033">
        <f>IF(ISERROR((O270/Q270-1)*100),"n/a",(O270/Q270-1)*100)</f>
        <v>0</v>
      </c>
      <c r="AP270" s="1033">
        <f>IF(ISERROR((Q270/R270-1)*100),"n/a",(Q270/R270-1)*100)</f>
        <v>0</v>
      </c>
      <c r="AQ270" s="1033">
        <f>IF(ISERROR((R270/S270-1)*100),"n/a",(R270/S270-1)*100)</f>
        <v>0</v>
      </c>
      <c r="AR270" s="1033">
        <f>IF(ISERROR((S270/T270-1)*100),"n/a",(S270/T270-1)*100)</f>
        <v>0</v>
      </c>
      <c r="AS270" s="1033">
        <f>IF(ISERROR((T270/U270-1)*100),"n/a",(T270/U270-1)*100)</f>
        <v>0</v>
      </c>
      <c r="AT270" s="1033">
        <f>IF(ISERROR((U270/V270-1)*100),"n/a",(U270/V270-1)*100)</f>
        <v>0</v>
      </c>
      <c r="AU270" s="1033">
        <f>IF(ISERROR((V270/W270-1)*100),"n/a",(V270/W270-1)*100)</f>
        <v>0</v>
      </c>
      <c r="AV270" s="1033">
        <f>IF(ISERROR((W270/X270-1)*100),"n/a",(W270/X270-1)*100)</f>
        <v>0</v>
      </c>
      <c r="AW270" s="1033">
        <f>IF(ISERROR((X270/Y270-1)*100),"n/a",(X270/Y270-1)*100)</f>
        <v>0</v>
      </c>
      <c r="AX270" s="1033">
        <f>IF(ISERROR((Y270/Z270-1)*100),"n/a",(Y270/Z270-1)*100)</f>
        <v>0</v>
      </c>
      <c r="AY270" s="1033">
        <f>IF(ISERROR((Z270/AA270-1)*100),"n/a",(Z270/AA270-1)*100)</f>
        <v>1.8181818181818077</v>
      </c>
      <c r="AZ270" s="1033">
        <f>IF(ISERROR((AA270/AB270-1)*100),"n/a",(AA270/AB270-1)*100)</f>
        <v>7.8431372549019551</v>
      </c>
      <c r="BA270" s="1033">
        <f>AVERAGE(AD270:AZ270)</f>
        <v>4.5443163487931937</v>
      </c>
      <c r="BB270" s="1033">
        <f>STDEV(AD270:AZ270)</f>
        <v>5.2012702314613986</v>
      </c>
    </row>
    <row r="271" spans="1:54" ht="11.25" customHeight="1" x14ac:dyDescent="0.2">
      <c r="A271" s="500" t="s">
        <v>1206</v>
      </c>
      <c r="B271" s="802" t="s">
        <v>1207</v>
      </c>
      <c r="C271" s="581">
        <v>0.91500000000000004</v>
      </c>
      <c r="D271" s="581">
        <v>0.85499999999999998</v>
      </c>
      <c r="E271" s="581">
        <v>0.84</v>
      </c>
      <c r="F271" s="581">
        <v>0.81599999999999995</v>
      </c>
      <c r="G271" s="460">
        <v>0.80100000000000005</v>
      </c>
      <c r="H271" s="586">
        <v>0.77100000000000013</v>
      </c>
      <c r="I271" s="463">
        <v>0.75</v>
      </c>
      <c r="J271" s="581">
        <v>0.74750000000000005</v>
      </c>
      <c r="K271" s="581">
        <v>0.72</v>
      </c>
      <c r="L271" s="581">
        <v>0.63</v>
      </c>
      <c r="M271" s="884"/>
      <c r="N271" s="581">
        <v>0.6</v>
      </c>
      <c r="O271" s="459">
        <v>0.55500000000000005</v>
      </c>
      <c r="P271" s="884"/>
      <c r="Q271" s="582">
        <v>0.48</v>
      </c>
      <c r="R271" s="582">
        <v>0.6</v>
      </c>
      <c r="S271" s="587">
        <v>0.96</v>
      </c>
      <c r="T271" s="587">
        <v>0.91500000000000004</v>
      </c>
      <c r="U271" s="587">
        <v>0.84</v>
      </c>
      <c r="V271" s="587">
        <v>0.18</v>
      </c>
      <c r="W271" s="583">
        <v>0</v>
      </c>
      <c r="X271" s="583">
        <v>0</v>
      </c>
      <c r="Y271" s="583">
        <v>0</v>
      </c>
      <c r="Z271" s="583">
        <v>0</v>
      </c>
      <c r="AA271" s="583">
        <v>0</v>
      </c>
      <c r="AB271" s="583">
        <v>0</v>
      </c>
      <c r="AC271" s="584">
        <f>SUM(C271:AB271)</f>
        <v>12.975499999999997</v>
      </c>
      <c r="AD271" s="1033">
        <f>IF(ISERROR((C271/D271-1)*100),"n/a",(C271/D271-1)*100)</f>
        <v>7.0175438596491224</v>
      </c>
      <c r="AE271" s="1033">
        <f>IF(ISERROR((D271/E271-1)*100),"n/a",(D271/E271-1)*100)</f>
        <v>1.7857142857142794</v>
      </c>
      <c r="AF271" s="1033">
        <f>IF(ISERROR((E271/F271-1)*100),"n/a",(E271/F271-1)*100)</f>
        <v>2.941176470588247</v>
      </c>
      <c r="AG271" s="1033">
        <f>IF(ISERROR((F271/G271-1)*100),"n/a",(F271/G271-1)*100)</f>
        <v>1.8726591760299449</v>
      </c>
      <c r="AH271" s="1033">
        <f>IF(ISERROR((G271/H271-1)*100),"n/a",(G271/H271-1)*100)</f>
        <v>3.8910505836575737</v>
      </c>
      <c r="AI271" s="1033">
        <f>IF(ISERROR((H271/I271-1)*100),"n/a",(H271/I271-1)*100)</f>
        <v>2.8000000000000247</v>
      </c>
      <c r="AJ271" s="1033">
        <f>IF(ISERROR((I271/J271-1)*100),"n/a",(I271/J271-1)*100)</f>
        <v>0.33444816053511683</v>
      </c>
      <c r="AK271" s="1033">
        <f>IF(ISERROR((J271/K271-1)*100),"n/a",(J271/K271-1)*100)</f>
        <v>3.8194444444444642</v>
      </c>
      <c r="AL271" s="1033">
        <f>IF(ISERROR((K271/L271-1)*100),"n/a",(K271/L271-1)*100)</f>
        <v>14.285714285714279</v>
      </c>
      <c r="AM271" s="1033">
        <f>IF(ISERROR((L271/N271-1)*100),"n/a",(L271/N271-1)*100)</f>
        <v>5.0000000000000044</v>
      </c>
      <c r="AN271" s="1033">
        <f>IF(ISERROR((N271/O271-1)*100),"n/a",(N271/O271-1)*100)</f>
        <v>8.108108108108091</v>
      </c>
      <c r="AO271" s="1033">
        <f>IF(ISERROR((O271/Q271-1)*100),"n/a",(O271/Q271-1)*100)</f>
        <v>15.625000000000021</v>
      </c>
      <c r="AP271" s="1033">
        <f>IF(ISERROR((Q271/R271-1)*100),"n/a",(Q271/R271-1)*100)</f>
        <v>-19.999999999999996</v>
      </c>
      <c r="AQ271" s="1033">
        <f>IF(ISERROR((R271/S271-1)*100),"n/a",(R271/S271-1)*100)</f>
        <v>-37.5</v>
      </c>
      <c r="AR271" s="1033">
        <f>IF(ISERROR((S271/T271-1)*100),"n/a",(S271/T271-1)*100)</f>
        <v>4.9180327868852292</v>
      </c>
      <c r="AS271" s="1033">
        <f>IF(ISERROR((T271/U271-1)*100),"n/a",(T271/U271-1)*100)</f>
        <v>8.9285714285714413</v>
      </c>
      <c r="AT271" s="1033">
        <f>IF(ISERROR((U271/V271-1)*100),"n/a",(U271/V271-1)*100)</f>
        <v>366.66666666666669</v>
      </c>
      <c r="AU271" s="1033" t="str">
        <f>IF(ISERROR((V271/W271-1)*100),"n/a",(V271/W271-1)*100)</f>
        <v>n/a</v>
      </c>
      <c r="AV271" s="1033" t="str">
        <f>IF(ISERROR((W271/X271-1)*100),"n/a",(W271/X271-1)*100)</f>
        <v>n/a</v>
      </c>
      <c r="AW271" s="1033" t="str">
        <f>IF(ISERROR((X271/Y271-1)*100),"n/a",(X271/Y271-1)*100)</f>
        <v>n/a</v>
      </c>
      <c r="AX271" s="1033" t="str">
        <f>IF(ISERROR((Y271/Z271-1)*100),"n/a",(Y271/Z271-1)*100)</f>
        <v>n/a</v>
      </c>
      <c r="AY271" s="1033" t="str">
        <f>IF(ISERROR((Z271/AA271-1)*100),"n/a",(Z271/AA271-1)*100)</f>
        <v>n/a</v>
      </c>
      <c r="AZ271" s="1033" t="str">
        <f>IF(ISERROR((AA271/AB271-1)*100),"n/a",(AA271/AB271-1)*100)</f>
        <v>n/a</v>
      </c>
      <c r="BA271" s="1033">
        <f>AVERAGE(AD271:AZ271)</f>
        <v>22.9702429562685</v>
      </c>
      <c r="BB271" s="1033">
        <f>STDEV(AD271:AZ271)</f>
        <v>89.451834757343747</v>
      </c>
    </row>
    <row r="272" spans="1:54" ht="11.25" customHeight="1" x14ac:dyDescent="0.2">
      <c r="A272" s="818" t="s">
        <v>1189</v>
      </c>
      <c r="B272" s="817" t="s">
        <v>1190</v>
      </c>
      <c r="C272" s="581">
        <v>2.08</v>
      </c>
      <c r="D272" s="581">
        <v>2</v>
      </c>
      <c r="E272" s="581">
        <v>1.92</v>
      </c>
      <c r="F272" s="581">
        <v>1.84</v>
      </c>
      <c r="G272" s="460">
        <v>1.76</v>
      </c>
      <c r="H272" s="584">
        <v>1.68</v>
      </c>
      <c r="I272" s="581">
        <v>1.6</v>
      </c>
      <c r="J272" s="581">
        <v>1.52</v>
      </c>
      <c r="K272" s="581">
        <v>1.32</v>
      </c>
      <c r="L272" s="581">
        <v>1.24</v>
      </c>
      <c r="M272" s="884"/>
      <c r="N272" s="581">
        <v>1.2</v>
      </c>
      <c r="O272" s="459">
        <v>1.1599999999999999</v>
      </c>
      <c r="P272" s="884"/>
      <c r="Q272" s="582">
        <v>1.1200000000000001</v>
      </c>
      <c r="R272" s="472">
        <v>1.1200000000000001</v>
      </c>
      <c r="S272" s="587">
        <v>1.08</v>
      </c>
      <c r="T272" s="587">
        <v>0.96</v>
      </c>
      <c r="U272" s="587">
        <v>0.84</v>
      </c>
      <c r="V272" s="583">
        <v>0.8</v>
      </c>
      <c r="W272" s="583">
        <v>0.8</v>
      </c>
      <c r="X272" s="583">
        <v>1.28</v>
      </c>
      <c r="Y272" s="587">
        <v>1.28</v>
      </c>
      <c r="Z272" s="587">
        <v>1.24</v>
      </c>
      <c r="AA272" s="587">
        <v>1.2</v>
      </c>
      <c r="AB272" s="587">
        <v>1.1000000000000001</v>
      </c>
      <c r="AC272" s="584">
        <f>SUM(C272:AB272)</f>
        <v>32.14</v>
      </c>
      <c r="AD272" s="1033">
        <f>IF(ISERROR((C272/D272-1)*100),"n/a",(C272/D272-1)*100)</f>
        <v>4.0000000000000036</v>
      </c>
      <c r="AE272" s="1033">
        <f>IF(ISERROR((D272/E272-1)*100),"n/a",(D272/E272-1)*100)</f>
        <v>4.1666666666666741</v>
      </c>
      <c r="AF272" s="1033">
        <f>IF(ISERROR((E272/F272-1)*100),"n/a",(E272/F272-1)*100)</f>
        <v>4.3478260869565188</v>
      </c>
      <c r="AG272" s="1033">
        <f>IF(ISERROR((F272/G272-1)*100),"n/a",(F272/G272-1)*100)</f>
        <v>4.5454545454545414</v>
      </c>
      <c r="AH272" s="1033">
        <f>IF(ISERROR((G272/H272-1)*100),"n/a",(G272/H272-1)*100)</f>
        <v>4.7619047619047672</v>
      </c>
      <c r="AI272" s="1033">
        <f>IF(ISERROR((H272/I272-1)*100),"n/a",(H272/I272-1)*100)</f>
        <v>4.9999999999999822</v>
      </c>
      <c r="AJ272" s="1033">
        <f>IF(ISERROR((I272/J272-1)*100),"n/a",(I272/J272-1)*100)</f>
        <v>5.2631578947368363</v>
      </c>
      <c r="AK272" s="1033">
        <f>IF(ISERROR((J272/K272-1)*100),"n/a",(J272/K272-1)*100)</f>
        <v>15.151515151515138</v>
      </c>
      <c r="AL272" s="1033">
        <f>IF(ISERROR((K272/L272-1)*100),"n/a",(K272/L272-1)*100)</f>
        <v>6.4516129032258229</v>
      </c>
      <c r="AM272" s="1033">
        <f>IF(ISERROR((L272/N272-1)*100),"n/a",(L272/N272-1)*100)</f>
        <v>3.3333333333333437</v>
      </c>
      <c r="AN272" s="1033">
        <f>IF(ISERROR((N272/O272-1)*100),"n/a",(N272/O272-1)*100)</f>
        <v>3.4482758620689724</v>
      </c>
      <c r="AO272" s="1033">
        <f>IF(ISERROR((O272/Q272-1)*100),"n/a",(O272/Q272-1)*100)</f>
        <v>3.5714285714285587</v>
      </c>
      <c r="AP272" s="1033">
        <f>IF(ISERROR((Q272/R272-1)*100),"n/a",(Q272/R272-1)*100)</f>
        <v>0</v>
      </c>
      <c r="AQ272" s="1033">
        <f>IF(ISERROR((R272/S272-1)*100),"n/a",(R272/S272-1)*100)</f>
        <v>3.7037037037036979</v>
      </c>
      <c r="AR272" s="1033">
        <f>IF(ISERROR((S272/T272-1)*100),"n/a",(S272/T272-1)*100)</f>
        <v>12.500000000000021</v>
      </c>
      <c r="AS272" s="1033">
        <f>IF(ISERROR((T272/U272-1)*100),"n/a",(T272/U272-1)*100)</f>
        <v>14.285714285714279</v>
      </c>
      <c r="AT272" s="1033">
        <f>IF(ISERROR((U272/V272-1)*100),"n/a",(U272/V272-1)*100)</f>
        <v>4.9999999999999822</v>
      </c>
      <c r="AU272" s="1033">
        <f>IF(ISERROR((V272/W272-1)*100),"n/a",(V272/W272-1)*100)</f>
        <v>0</v>
      </c>
      <c r="AV272" s="1033">
        <f>IF(ISERROR((W272/X272-1)*100),"n/a",(W272/X272-1)*100)</f>
        <v>-37.5</v>
      </c>
      <c r="AW272" s="1033">
        <f>IF(ISERROR((X272/Y272-1)*100),"n/a",(X272/Y272-1)*100)</f>
        <v>0</v>
      </c>
      <c r="AX272" s="1033">
        <f>IF(ISERROR((Y272/Z272-1)*100),"n/a",(Y272/Z272-1)*100)</f>
        <v>3.2258064516129004</v>
      </c>
      <c r="AY272" s="1033">
        <f>IF(ISERROR((Z272/AA272-1)*100),"n/a",(Z272/AA272-1)*100)</f>
        <v>3.3333333333333437</v>
      </c>
      <c r="AZ272" s="1033">
        <f>IF(ISERROR((AA272/AB272-1)*100),"n/a",(AA272/AB272-1)*100)</f>
        <v>9.0909090909090828</v>
      </c>
      <c r="BA272" s="1033">
        <f>AVERAGE(AD272:AZ272)</f>
        <v>3.3774192453288898</v>
      </c>
      <c r="BB272" s="1033">
        <f>STDEV(AD272:AZ272)</f>
        <v>9.7755527409826897</v>
      </c>
    </row>
    <row r="273" spans="1:54" ht="11.25" customHeight="1" x14ac:dyDescent="0.2">
      <c r="A273" s="818" t="s">
        <v>1204</v>
      </c>
      <c r="B273" s="817" t="s">
        <v>1205</v>
      </c>
      <c r="C273" s="581">
        <v>1.32</v>
      </c>
      <c r="D273" s="581">
        <v>1.27</v>
      </c>
      <c r="E273" s="581">
        <v>1.18</v>
      </c>
      <c r="F273" s="581">
        <v>1.1100000000000001</v>
      </c>
      <c r="G273" s="460">
        <v>1.01</v>
      </c>
      <c r="H273" s="584">
        <v>0.83000000000000007</v>
      </c>
      <c r="I273" s="581">
        <v>0.79</v>
      </c>
      <c r="J273" s="581">
        <v>0.75</v>
      </c>
      <c r="K273" s="581">
        <v>0.68</v>
      </c>
      <c r="L273" s="581">
        <v>0.6</v>
      </c>
      <c r="M273" s="884"/>
      <c r="N273" s="581">
        <v>0.53</v>
      </c>
      <c r="O273" s="585">
        <v>0.52</v>
      </c>
      <c r="P273" s="884"/>
      <c r="Q273" s="582">
        <v>0.52</v>
      </c>
      <c r="R273" s="582">
        <v>0.52</v>
      </c>
      <c r="S273" s="587">
        <v>0.52</v>
      </c>
      <c r="T273" s="587">
        <v>0.49</v>
      </c>
      <c r="U273" s="587">
        <v>0.43340000000000001</v>
      </c>
      <c r="V273" s="587">
        <v>0.38670000000000004</v>
      </c>
      <c r="W273" s="587">
        <v>0.35630000000000001</v>
      </c>
      <c r="X273" s="587">
        <v>0.30599999999999999</v>
      </c>
      <c r="Y273" s="587">
        <v>0.24829999999999999</v>
      </c>
      <c r="Z273" s="587">
        <v>0.23280000000000001</v>
      </c>
      <c r="AA273" s="587">
        <v>0.22220000000000001</v>
      </c>
      <c r="AB273" s="587">
        <v>0.1956</v>
      </c>
      <c r="AC273" s="584">
        <f>SUM(C273:AB273)</f>
        <v>15.021299999999997</v>
      </c>
      <c r="AD273" s="1033">
        <f>IF(ISERROR((C273/D273-1)*100),"n/a",(C273/D273-1)*100)</f>
        <v>3.937007874015741</v>
      </c>
      <c r="AE273" s="1033">
        <f>IF(ISERROR((D273/E273-1)*100),"n/a",(D273/E273-1)*100)</f>
        <v>7.6271186440677985</v>
      </c>
      <c r="AF273" s="1033">
        <f>IF(ISERROR((E273/F273-1)*100),"n/a",(E273/F273-1)*100)</f>
        <v>6.3063063063062863</v>
      </c>
      <c r="AG273" s="1033">
        <f>IF(ISERROR((F273/G273-1)*100),"n/a",(F273/G273-1)*100)</f>
        <v>9.9009900990099098</v>
      </c>
      <c r="AH273" s="1033">
        <f>IF(ISERROR((G273/H273-1)*100),"n/a",(G273/H273-1)*100)</f>
        <v>21.686746987951789</v>
      </c>
      <c r="AI273" s="1033">
        <f>IF(ISERROR((H273/I273-1)*100),"n/a",(H273/I273-1)*100)</f>
        <v>5.0632911392405111</v>
      </c>
      <c r="AJ273" s="1033">
        <f>IF(ISERROR((I273/J273-1)*100),"n/a",(I273/J273-1)*100)</f>
        <v>5.3333333333333455</v>
      </c>
      <c r="AK273" s="1033">
        <f>IF(ISERROR((J273/K273-1)*100),"n/a",(J273/K273-1)*100)</f>
        <v>10.294117647058808</v>
      </c>
      <c r="AL273" s="1033">
        <f>IF(ISERROR((K273/L273-1)*100),"n/a",(K273/L273-1)*100)</f>
        <v>13.333333333333353</v>
      </c>
      <c r="AM273" s="1033">
        <f>IF(ISERROR((L273/N273-1)*100),"n/a",(L273/N273-1)*100)</f>
        <v>13.207547169811317</v>
      </c>
      <c r="AN273" s="1033">
        <f>IF(ISERROR((N273/O273-1)*100),"n/a",(N273/O273-1)*100)</f>
        <v>1.9230769230769162</v>
      </c>
      <c r="AO273" s="1033">
        <f>IF(ISERROR((O273/Q273-1)*100),"n/a",(O273/Q273-1)*100)</f>
        <v>0</v>
      </c>
      <c r="AP273" s="1033">
        <f>IF(ISERROR((Q273/R273-1)*100),"n/a",(Q273/R273-1)*100)</f>
        <v>0</v>
      </c>
      <c r="AQ273" s="1033">
        <f>IF(ISERROR((R273/S273-1)*100),"n/a",(R273/S273-1)*100)</f>
        <v>0</v>
      </c>
      <c r="AR273" s="1033">
        <f>IF(ISERROR((S273/T273-1)*100),"n/a",(S273/T273-1)*100)</f>
        <v>6.1224489795918435</v>
      </c>
      <c r="AS273" s="1033">
        <f>IF(ISERROR((T273/U273-1)*100),"n/a",(T273/U273-1)*100)</f>
        <v>13.059529303184124</v>
      </c>
      <c r="AT273" s="1033">
        <f>IF(ISERROR((U273/V273-1)*100),"n/a",(U273/V273-1)*100)</f>
        <v>12.076545125420202</v>
      </c>
      <c r="AU273" s="1033">
        <f>IF(ISERROR((V273/W273-1)*100),"n/a",(V273/W273-1)*100)</f>
        <v>8.5321358405837877</v>
      </c>
      <c r="AV273" s="1033">
        <f>IF(ISERROR((W273/X273-1)*100),"n/a",(W273/X273-1)*100)</f>
        <v>16.437908496732035</v>
      </c>
      <c r="AW273" s="1033">
        <f>IF(ISERROR((X273/Y273-1)*100),"n/a",(X273/Y273-1)*100)</f>
        <v>23.238018525976646</v>
      </c>
      <c r="AX273" s="1033">
        <f>IF(ISERROR((Y273/Z273-1)*100),"n/a",(Y273/Z273-1)*100)</f>
        <v>6.658075601374569</v>
      </c>
      <c r="AY273" s="1033">
        <f>IF(ISERROR((Z273/AA273-1)*100),"n/a",(Z273/AA273-1)*100)</f>
        <v>4.7704770477047687</v>
      </c>
      <c r="AZ273" s="1033">
        <f>IF(ISERROR((AA273/AB273-1)*100),"n/a",(AA273/AB273-1)*100)</f>
        <v>13.599182004089982</v>
      </c>
      <c r="BA273" s="1033">
        <f>AVERAGE(AD273:AZ273)</f>
        <v>8.8307474079071202</v>
      </c>
      <c r="BB273" s="1033">
        <f>STDEV(AD273:AZ273)</f>
        <v>6.3713698531767315</v>
      </c>
    </row>
    <row r="274" spans="1:54" ht="11.25" customHeight="1" x14ac:dyDescent="0.2">
      <c r="A274" s="791" t="s">
        <v>4357</v>
      </c>
      <c r="B274" s="817" t="s">
        <v>4337</v>
      </c>
      <c r="C274" s="581">
        <v>0.54</v>
      </c>
      <c r="D274" s="581">
        <v>0.5</v>
      </c>
      <c r="E274" s="581">
        <v>0.46</v>
      </c>
      <c r="F274" s="460">
        <v>0.42</v>
      </c>
      <c r="G274" s="460">
        <v>0.39500000000000002</v>
      </c>
      <c r="H274" s="586">
        <v>0.38500000000000001</v>
      </c>
      <c r="I274" s="460">
        <v>0.375</v>
      </c>
      <c r="J274" s="460">
        <v>0.36499999999999999</v>
      </c>
      <c r="K274" s="483">
        <v>0.35499999999999998</v>
      </c>
      <c r="L274" s="483">
        <v>0.35</v>
      </c>
      <c r="M274" s="483"/>
      <c r="N274" s="483">
        <v>0.35</v>
      </c>
      <c r="O274" s="586">
        <v>0.35</v>
      </c>
      <c r="P274" s="460"/>
      <c r="Q274" s="472">
        <v>0.34749999999999998</v>
      </c>
      <c r="R274" s="472">
        <v>0.34</v>
      </c>
      <c r="S274" s="587">
        <v>0.32500000000000001</v>
      </c>
      <c r="T274" s="587">
        <v>0.32</v>
      </c>
      <c r="U274" s="587">
        <v>0.23</v>
      </c>
      <c r="V274" s="587">
        <v>0.22</v>
      </c>
      <c r="W274" s="587">
        <v>0.20499999999999999</v>
      </c>
      <c r="X274" s="587">
        <v>0.17499999999999999</v>
      </c>
      <c r="Y274" s="587">
        <v>0.15</v>
      </c>
      <c r="Z274" s="587">
        <v>9.2499999999999999E-2</v>
      </c>
      <c r="AA274" s="587">
        <v>0.03</v>
      </c>
      <c r="AB274" s="587">
        <v>0</v>
      </c>
      <c r="AC274" s="584">
        <f>SUM(C274:AB274)</f>
        <v>7.2800000000000011</v>
      </c>
      <c r="AD274" s="1033">
        <f>IF(ISERROR((C274/D274-1)*100),"n/a",(C274/D274-1)*100)</f>
        <v>8.0000000000000071</v>
      </c>
      <c r="AE274" s="1033">
        <f>IF(ISERROR((D274/E274-1)*100),"n/a",(D274/E274-1)*100)</f>
        <v>8.6956521739130377</v>
      </c>
      <c r="AF274" s="1033">
        <f>IF(ISERROR((E274/F274-1)*100),"n/a",(E274/F274-1)*100)</f>
        <v>9.5238095238095344</v>
      </c>
      <c r="AG274" s="1033">
        <f>IF(ISERROR((F274/G274-1)*100),"n/a",(F274/G274-1)*100)</f>
        <v>6.3291139240506222</v>
      </c>
      <c r="AH274" s="1033">
        <f>IF(ISERROR((G274/H274-1)*100),"n/a",(G274/H274-1)*100)</f>
        <v>2.5974025974025983</v>
      </c>
      <c r="AI274" s="1033">
        <f>IF(ISERROR((H274/I274-1)*100),"n/a",(H274/I274-1)*100)</f>
        <v>2.6666666666666616</v>
      </c>
      <c r="AJ274" s="1033">
        <f>IF(ISERROR((I274/J274-1)*100),"n/a",(I274/J274-1)*100)</f>
        <v>2.7397260273972712</v>
      </c>
      <c r="AK274" s="1033">
        <f>IF(ISERROR((J274/K274-1)*100),"n/a",(J274/K274-1)*100)</f>
        <v>2.8169014084507005</v>
      </c>
      <c r="AL274" s="1033">
        <f>IF(ISERROR((K274/L274-1)*100),"n/a",(K274/L274-1)*100)</f>
        <v>1.4285714285714235</v>
      </c>
      <c r="AM274" s="1033">
        <f>IF(ISERROR((L274/N274-1)*100),"n/a",(L274/N274-1)*100)</f>
        <v>0</v>
      </c>
      <c r="AN274" s="1033">
        <f>IF(ISERROR((N274/O274-1)*100),"n/a",(N274/O274-1)*100)</f>
        <v>0</v>
      </c>
      <c r="AO274" s="1033">
        <f>IF(ISERROR((O274/Q274-1)*100),"n/a",(O274/Q274-1)*100)</f>
        <v>0.7194244604316502</v>
      </c>
      <c r="AP274" s="1033">
        <f>IF(ISERROR((Q274/R274-1)*100),"n/a",(Q274/R274-1)*100)</f>
        <v>2.2058823529411686</v>
      </c>
      <c r="AQ274" s="1033">
        <f>IF(ISERROR((R274/S274-1)*100),"n/a",(R274/S274-1)*100)</f>
        <v>4.6153846153846212</v>
      </c>
      <c r="AR274" s="1033">
        <f>IF(ISERROR((S274/T274-1)*100),"n/a",(S274/T274-1)*100)</f>
        <v>1.5625</v>
      </c>
      <c r="AS274" s="1033">
        <f>IF(ISERROR((T274/U274-1)*100),"n/a",(T274/U274-1)*100)</f>
        <v>39.130434782608688</v>
      </c>
      <c r="AT274" s="1033">
        <f>IF(ISERROR((U274/V274-1)*100),"n/a",(U274/V274-1)*100)</f>
        <v>4.5454545454545414</v>
      </c>
      <c r="AU274" s="1033">
        <f>IF(ISERROR((V274/W274-1)*100),"n/a",(V274/W274-1)*100)</f>
        <v>7.3170731707317138</v>
      </c>
      <c r="AV274" s="1033">
        <f>IF(ISERROR((W274/X274-1)*100),"n/a",(W274/X274-1)*100)</f>
        <v>17.142857142857149</v>
      </c>
      <c r="AW274" s="1033">
        <f>IF(ISERROR((X274/Y274-1)*100),"n/a",(X274/Y274-1)*100)</f>
        <v>16.666666666666675</v>
      </c>
      <c r="AX274" s="1033">
        <f>IF(ISERROR((Y274/Z274-1)*100),"n/a",(Y274/Z274-1)*100)</f>
        <v>62.162162162162147</v>
      </c>
      <c r="AY274" s="1033">
        <f>IF(ISERROR((Z274/AA274-1)*100),"n/a",(Z274/AA274-1)*100)</f>
        <v>208.33333333333334</v>
      </c>
      <c r="AZ274" s="1033" t="str">
        <f>IF(ISERROR((AA274/AB274-1)*100),"n/a",(AA274/AB274-1)*100)</f>
        <v>n/a</v>
      </c>
      <c r="BA274" s="1033">
        <f>AVERAGE(AD274:AZ274)</f>
        <v>18.599955317401523</v>
      </c>
      <c r="BB274" s="1033">
        <f>STDEV(AD274:AZ274)</f>
        <v>44.808437157271044</v>
      </c>
    </row>
    <row r="275" spans="1:54" ht="11.25" customHeight="1" x14ac:dyDescent="0.2">
      <c r="A275" s="818" t="s">
        <v>239</v>
      </c>
      <c r="B275" s="817" t="s">
        <v>240</v>
      </c>
      <c r="C275" s="581">
        <v>4.97</v>
      </c>
      <c r="D275" s="581">
        <v>4.67</v>
      </c>
      <c r="E275" s="581">
        <v>4.32</v>
      </c>
      <c r="F275" s="581">
        <v>3.99</v>
      </c>
      <c r="G275" s="460">
        <v>3.63</v>
      </c>
      <c r="H275" s="586">
        <v>3.2800000000000002</v>
      </c>
      <c r="I275" s="581">
        <v>2.97</v>
      </c>
      <c r="J275" s="581">
        <v>2.69</v>
      </c>
      <c r="K275" s="581">
        <v>2.42</v>
      </c>
      <c r="L275" s="581">
        <v>2.19</v>
      </c>
      <c r="M275" s="884" t="s">
        <v>89</v>
      </c>
      <c r="N275" s="581">
        <v>2</v>
      </c>
      <c r="O275" s="459">
        <v>1.83</v>
      </c>
      <c r="P275" s="884"/>
      <c r="Q275" s="472">
        <v>1.64</v>
      </c>
      <c r="R275" s="472">
        <v>1.49</v>
      </c>
      <c r="S275" s="587">
        <v>1.34</v>
      </c>
      <c r="T275" s="587">
        <v>1.1000000000000001</v>
      </c>
      <c r="U275" s="587">
        <v>0.89</v>
      </c>
      <c r="V275" s="587">
        <v>0.78</v>
      </c>
      <c r="W275" s="587">
        <v>0.7</v>
      </c>
      <c r="X275" s="587">
        <v>0.63</v>
      </c>
      <c r="Y275" s="587">
        <v>0.59</v>
      </c>
      <c r="Z275" s="587">
        <v>0.55000000000000004</v>
      </c>
      <c r="AA275" s="587">
        <v>0.51</v>
      </c>
      <c r="AB275" s="587">
        <v>0.47</v>
      </c>
      <c r="AC275" s="584">
        <f>SUM(C275:AB275)</f>
        <v>49.650000000000013</v>
      </c>
      <c r="AD275" s="1033">
        <f>IF(ISERROR((C275/D275-1)*100),"n/a",(C275/D275-1)*100)</f>
        <v>6.4239828693790191</v>
      </c>
      <c r="AE275" s="1033">
        <f>IF(ISERROR((D275/E275-1)*100),"n/a",(D275/E275-1)*100)</f>
        <v>8.101851851851837</v>
      </c>
      <c r="AF275" s="1033">
        <f>IF(ISERROR((E275/F275-1)*100),"n/a",(E275/F275-1)*100)</f>
        <v>8.2706766917293173</v>
      </c>
      <c r="AG275" s="1033">
        <f>IF(ISERROR((F275/G275-1)*100),"n/a",(F275/G275-1)*100)</f>
        <v>9.9173553719008378</v>
      </c>
      <c r="AH275" s="1033">
        <f>IF(ISERROR((G275/H275-1)*100),"n/a",(G275/H275-1)*100)</f>
        <v>10.670731707317071</v>
      </c>
      <c r="AI275" s="1033">
        <f>IF(ISERROR((H275/I275-1)*100),"n/a",(H275/I275-1)*100)</f>
        <v>10.437710437710447</v>
      </c>
      <c r="AJ275" s="1033">
        <f>IF(ISERROR((I275/J275-1)*100),"n/a",(I275/J275-1)*100)</f>
        <v>10.408921933085512</v>
      </c>
      <c r="AK275" s="1033">
        <f>IF(ISERROR((J275/K275-1)*100),"n/a",(J275/K275-1)*100)</f>
        <v>11.157024793388427</v>
      </c>
      <c r="AL275" s="1033">
        <f>IF(ISERROR((K275/L275-1)*100),"n/a",(K275/L275-1)*100)</f>
        <v>10.502283105022837</v>
      </c>
      <c r="AM275" s="1033">
        <f>IF(ISERROR((L275/N275-1)*100),"n/a",(L275/N275-1)*100)</f>
        <v>9.4999999999999964</v>
      </c>
      <c r="AN275" s="1033">
        <f>IF(ISERROR((N275/O275-1)*100),"n/a",(N275/O275-1)*100)</f>
        <v>9.2896174863387859</v>
      </c>
      <c r="AO275" s="1033">
        <f>IF(ISERROR((O275/Q275-1)*100),"n/a",(O275/Q275-1)*100)</f>
        <v>11.585365853658548</v>
      </c>
      <c r="AP275" s="1033">
        <f>IF(ISERROR((Q275/R275-1)*100),"n/a",(Q275/R275-1)*100)</f>
        <v>10.067114093959727</v>
      </c>
      <c r="AQ275" s="1033">
        <f>IF(ISERROR((R275/S275-1)*100),"n/a",(R275/S275-1)*100)</f>
        <v>11.194029850746269</v>
      </c>
      <c r="AR275" s="1033">
        <f>IF(ISERROR((S275/T275-1)*100),"n/a",(S275/T275-1)*100)</f>
        <v>21.818181818181827</v>
      </c>
      <c r="AS275" s="1033">
        <f>IF(ISERROR((T275/U275-1)*100),"n/a",(T275/U275-1)*100)</f>
        <v>23.59550561797754</v>
      </c>
      <c r="AT275" s="1033">
        <f>IF(ISERROR((U275/V275-1)*100),"n/a",(U275/V275-1)*100)</f>
        <v>14.102564102564097</v>
      </c>
      <c r="AU275" s="1033">
        <f>IF(ISERROR((V275/W275-1)*100),"n/a",(V275/W275-1)*100)</f>
        <v>11.428571428571432</v>
      </c>
      <c r="AV275" s="1033">
        <f>IF(ISERROR((W275/X275-1)*100),"n/a",(W275/X275-1)*100)</f>
        <v>11.111111111111093</v>
      </c>
      <c r="AW275" s="1033">
        <f>IF(ISERROR((X275/Y275-1)*100),"n/a",(X275/Y275-1)*100)</f>
        <v>6.7796610169491567</v>
      </c>
      <c r="AX275" s="1033">
        <f>IF(ISERROR((Y275/Z275-1)*100),"n/a",(Y275/Z275-1)*100)</f>
        <v>7.2727272727272529</v>
      </c>
      <c r="AY275" s="1033">
        <f>IF(ISERROR((Z275/AA275-1)*100),"n/a",(Z275/AA275-1)*100)</f>
        <v>7.8431372549019773</v>
      </c>
      <c r="AZ275" s="1033">
        <f>IF(ISERROR((AA275/AB275-1)*100),"n/a",(AA275/AB275-1)*100)</f>
        <v>8.5106382978723527</v>
      </c>
      <c r="BA275" s="1033">
        <f>AVERAGE(AD275:AZ275)</f>
        <v>10.869076694215018</v>
      </c>
      <c r="BB275" s="1033">
        <f>STDEV(AD275:AZ275)</f>
        <v>4.1473259409739525</v>
      </c>
    </row>
    <row r="276" spans="1:54" ht="11.25" customHeight="1" x14ac:dyDescent="0.2">
      <c r="A276" s="818" t="s">
        <v>1212</v>
      </c>
      <c r="B276" s="817" t="s">
        <v>1213</v>
      </c>
      <c r="C276" s="581">
        <v>0.37</v>
      </c>
      <c r="D276" s="581">
        <v>0.33</v>
      </c>
      <c r="E276" s="581">
        <v>0.30499999999999999</v>
      </c>
      <c r="F276" s="581">
        <v>0.29249999999999998</v>
      </c>
      <c r="G276" s="460">
        <v>0.28199999999999997</v>
      </c>
      <c r="H276" s="460">
        <v>0.25</v>
      </c>
      <c r="I276" s="581">
        <v>0.21</v>
      </c>
      <c r="J276" s="581">
        <v>0.17</v>
      </c>
      <c r="K276" s="581">
        <v>0.13</v>
      </c>
      <c r="L276" s="581">
        <v>0.105</v>
      </c>
      <c r="M276" s="884"/>
      <c r="N276" s="581">
        <v>8.5000000000000006E-2</v>
      </c>
      <c r="O276" s="459">
        <v>0.02</v>
      </c>
      <c r="P276" s="884"/>
      <c r="Q276" s="582">
        <v>0</v>
      </c>
      <c r="R276" s="582">
        <v>0</v>
      </c>
      <c r="S276" s="583">
        <v>0</v>
      </c>
      <c r="T276" s="583">
        <v>0</v>
      </c>
      <c r="U276" s="583">
        <v>0</v>
      </c>
      <c r="V276" s="583">
        <v>0</v>
      </c>
      <c r="W276" s="583">
        <v>0</v>
      </c>
      <c r="X276" s="583">
        <v>0</v>
      </c>
      <c r="Y276" s="583">
        <v>0</v>
      </c>
      <c r="Z276" s="583">
        <v>0</v>
      </c>
      <c r="AA276" s="583">
        <v>0</v>
      </c>
      <c r="AB276" s="583">
        <v>0</v>
      </c>
      <c r="AC276" s="584">
        <f>SUM(C276:AB276)</f>
        <v>2.5494999999999997</v>
      </c>
      <c r="AD276" s="1033">
        <f>IF(ISERROR((C276/D276-1)*100),"n/a",(C276/D276-1)*100)</f>
        <v>12.12121212121211</v>
      </c>
      <c r="AE276" s="1033">
        <f>IF(ISERROR((D276/E276-1)*100),"n/a",(D276/E276-1)*100)</f>
        <v>8.196721311475418</v>
      </c>
      <c r="AF276" s="1033">
        <f>IF(ISERROR((E276/F276-1)*100),"n/a",(E276/F276-1)*100)</f>
        <v>4.2735042735042805</v>
      </c>
      <c r="AG276" s="1033">
        <f>IF(ISERROR((F276/G276-1)*100),"n/a",(F276/G276-1)*100)</f>
        <v>3.7234042553191626</v>
      </c>
      <c r="AH276" s="1033">
        <f>IF(ISERROR((G276/H276-1)*100),"n/a",(G276/H276-1)*100)</f>
        <v>12.79999999999999</v>
      </c>
      <c r="AI276" s="1033">
        <f>IF(ISERROR((H276/I276-1)*100),"n/a",(H276/I276-1)*100)</f>
        <v>19.047619047619047</v>
      </c>
      <c r="AJ276" s="1033">
        <f>IF(ISERROR((I276/J276-1)*100),"n/a",(I276/J276-1)*100)</f>
        <v>23.529411764705866</v>
      </c>
      <c r="AK276" s="1033">
        <f>IF(ISERROR((J276/K276-1)*100),"n/a",(J276/K276-1)*100)</f>
        <v>30.76923076923077</v>
      </c>
      <c r="AL276" s="1033">
        <f>IF(ISERROR((K276/L276-1)*100),"n/a",(K276/L276-1)*100)</f>
        <v>23.809523809523814</v>
      </c>
      <c r="AM276" s="1033">
        <f>IF(ISERROR((L276/N276-1)*100),"n/a",(L276/N276-1)*100)</f>
        <v>23.529411764705866</v>
      </c>
      <c r="AN276" s="1033">
        <f>IF(ISERROR((N276/O276-1)*100),"n/a",(N276/O276-1)*100)</f>
        <v>325</v>
      </c>
      <c r="AO276" s="1033" t="str">
        <f>IF(ISERROR((O276/Q276-1)*100),"n/a",(O276/Q276-1)*100)</f>
        <v>n/a</v>
      </c>
      <c r="AP276" s="1033" t="str">
        <f>IF(ISERROR((Q276/R276-1)*100),"n/a",(Q276/R276-1)*100)</f>
        <v>n/a</v>
      </c>
      <c r="AQ276" s="1033" t="str">
        <f>IF(ISERROR((R276/S276-1)*100),"n/a",(R276/S276-1)*100)</f>
        <v>n/a</v>
      </c>
      <c r="AR276" s="1033" t="str">
        <f>IF(ISERROR((S276/T276-1)*100),"n/a",(S276/T276-1)*100)</f>
        <v>n/a</v>
      </c>
      <c r="AS276" s="1033" t="str">
        <f>IF(ISERROR((T276/U276-1)*100),"n/a",(T276/U276-1)*100)</f>
        <v>n/a</v>
      </c>
      <c r="AT276" s="1033" t="str">
        <f>IF(ISERROR((U276/V276-1)*100),"n/a",(U276/V276-1)*100)</f>
        <v>n/a</v>
      </c>
      <c r="AU276" s="1033" t="str">
        <f>IF(ISERROR((V276/W276-1)*100),"n/a",(V276/W276-1)*100)</f>
        <v>n/a</v>
      </c>
      <c r="AV276" s="1033" t="str">
        <f>IF(ISERROR((W276/X276-1)*100),"n/a",(W276/X276-1)*100)</f>
        <v>n/a</v>
      </c>
      <c r="AW276" s="1033" t="str">
        <f>IF(ISERROR((X276/Y276-1)*100),"n/a",(X276/Y276-1)*100)</f>
        <v>n/a</v>
      </c>
      <c r="AX276" s="1033" t="str">
        <f>IF(ISERROR((Y276/Z276-1)*100),"n/a",(Y276/Z276-1)*100)</f>
        <v>n/a</v>
      </c>
      <c r="AY276" s="1033" t="str">
        <f>IF(ISERROR((Z276/AA276-1)*100),"n/a",(Z276/AA276-1)*100)</f>
        <v>n/a</v>
      </c>
      <c r="AZ276" s="1033" t="str">
        <f>IF(ISERROR((AA276/AB276-1)*100),"n/a",(AA276/AB276-1)*100)</f>
        <v>n/a</v>
      </c>
      <c r="BA276" s="1033">
        <f>AVERAGE(AD276:AZ276)</f>
        <v>44.254549010663304</v>
      </c>
      <c r="BB276" s="1033">
        <f>STDEV(AD276:AZ276)</f>
        <v>93.528432909782168</v>
      </c>
    </row>
    <row r="277" spans="1:54" ht="11.25" customHeight="1" x14ac:dyDescent="0.2">
      <c r="A277" s="461" t="s">
        <v>593</v>
      </c>
      <c r="B277" s="817" t="s">
        <v>594</v>
      </c>
      <c r="C277" s="581">
        <v>0.84</v>
      </c>
      <c r="D277" s="581">
        <v>0.75</v>
      </c>
      <c r="E277" s="581">
        <v>0.7</v>
      </c>
      <c r="F277" s="581">
        <v>0.64</v>
      </c>
      <c r="G277" s="460">
        <v>0.52800000000000002</v>
      </c>
      <c r="H277" s="460">
        <v>0.48</v>
      </c>
      <c r="I277" s="581">
        <v>0.44</v>
      </c>
      <c r="J277" s="581">
        <v>0.39999999999999997</v>
      </c>
      <c r="K277" s="581">
        <v>0.3666666666666667</v>
      </c>
      <c r="L277" s="581">
        <v>0.33333333333333331</v>
      </c>
      <c r="M277" s="884"/>
      <c r="N277" s="581">
        <v>0.3</v>
      </c>
      <c r="O277" s="459">
        <v>0.27999999999999997</v>
      </c>
      <c r="P277" s="884"/>
      <c r="Q277" s="472">
        <v>0.26666666666666666</v>
      </c>
      <c r="R277" s="472">
        <v>0.25333333333333335</v>
      </c>
      <c r="S277" s="587">
        <v>0.24666666666666667</v>
      </c>
      <c r="T277" s="587">
        <v>0.22</v>
      </c>
      <c r="U277" s="587">
        <v>0.19333333333333333</v>
      </c>
      <c r="V277" s="587">
        <v>0.17333333333333334</v>
      </c>
      <c r="W277" s="587">
        <v>0.12444333333333334</v>
      </c>
      <c r="X277" s="587">
        <v>7.3556666666666673E-2</v>
      </c>
      <c r="Y277" s="587">
        <v>6.4443333333333339E-2</v>
      </c>
      <c r="Z277" s="587">
        <v>5.9266666666666669E-2</v>
      </c>
      <c r="AA277" s="587">
        <v>5.5306666666666671E-2</v>
      </c>
      <c r="AB277" s="583">
        <v>4.3453333333333337E-2</v>
      </c>
      <c r="AC277" s="584">
        <f>SUM(C277:AB277)</f>
        <v>7.8318033333333332</v>
      </c>
      <c r="AD277" s="1033">
        <f>IF(ISERROR((C277/D277-1)*100),"n/a",(C277/D277-1)*100)</f>
        <v>11.999999999999989</v>
      </c>
      <c r="AE277" s="1033">
        <f>IF(ISERROR((D277/E277-1)*100),"n/a",(D277/E277-1)*100)</f>
        <v>7.1428571428571397</v>
      </c>
      <c r="AF277" s="1033">
        <f>IF(ISERROR((E277/F277-1)*100),"n/a",(E277/F277-1)*100)</f>
        <v>9.375</v>
      </c>
      <c r="AG277" s="1033">
        <f>IF(ISERROR((F277/G277-1)*100),"n/a",(F277/G277-1)*100)</f>
        <v>21.212121212121215</v>
      </c>
      <c r="AH277" s="1033">
        <f>IF(ISERROR((G277/H277-1)*100),"n/a",(G277/H277-1)*100)</f>
        <v>10.000000000000009</v>
      </c>
      <c r="AI277" s="1033">
        <f>IF(ISERROR((H277/I277-1)*100),"n/a",(H277/I277-1)*100)</f>
        <v>9.0909090909090828</v>
      </c>
      <c r="AJ277" s="1033">
        <f>IF(ISERROR((I277/J277-1)*100),"n/a",(I277/J277-1)*100)</f>
        <v>10.000000000000009</v>
      </c>
      <c r="AK277" s="1033">
        <f>IF(ISERROR((J277/K277-1)*100),"n/a",(J277/K277-1)*100)</f>
        <v>9.0909090909090828</v>
      </c>
      <c r="AL277" s="1033">
        <f>IF(ISERROR((K277/L277-1)*100),"n/a",(K277/L277-1)*100)</f>
        <v>10.000000000000009</v>
      </c>
      <c r="AM277" s="1033">
        <f>IF(ISERROR((L277/N277-1)*100),"n/a",(L277/N277-1)*100)</f>
        <v>11.111111111111116</v>
      </c>
      <c r="AN277" s="1033">
        <f>IF(ISERROR((N277/O277-1)*100),"n/a",(N277/O277-1)*100)</f>
        <v>7.1428571428571397</v>
      </c>
      <c r="AO277" s="1033">
        <f>IF(ISERROR((O277/Q277-1)*100),"n/a",(O277/Q277-1)*100)</f>
        <v>4.9999999999999822</v>
      </c>
      <c r="AP277" s="1033">
        <f>IF(ISERROR((Q277/R277-1)*100),"n/a",(Q277/R277-1)*100)</f>
        <v>5.2631578947368363</v>
      </c>
      <c r="AQ277" s="1033">
        <f>IF(ISERROR((R277/S277-1)*100),"n/a",(R277/S277-1)*100)</f>
        <v>2.7027027027027195</v>
      </c>
      <c r="AR277" s="1033">
        <f>IF(ISERROR((S277/T277-1)*100),"n/a",(S277/T277-1)*100)</f>
        <v>12.121212121212132</v>
      </c>
      <c r="AS277" s="1033">
        <f>IF(ISERROR((T277/U277-1)*100),"n/a",(T277/U277-1)*100)</f>
        <v>13.793103448275868</v>
      </c>
      <c r="AT277" s="1033">
        <f>IF(ISERROR((U277/V277-1)*100),"n/a",(U277/V277-1)*100)</f>
        <v>11.538461538461542</v>
      </c>
      <c r="AU277" s="1033">
        <f>IF(ISERROR((V277/W277-1)*100),"n/a",(V277/W277-1)*100)</f>
        <v>39.286957919267131</v>
      </c>
      <c r="AV277" s="1033">
        <f>IF(ISERROR((W277/X277-1)*100),"n/a",(W277/X277-1)*100)</f>
        <v>69.180223863687857</v>
      </c>
      <c r="AW277" s="1033">
        <f>IF(ISERROR((X277/Y277-1)*100),"n/a",(X277/Y277-1)*100)</f>
        <v>14.141623131433301</v>
      </c>
      <c r="AX277" s="1033">
        <f>IF(ISERROR((Y277/Z277-1)*100),"n/a",(Y277/Z277-1)*100)</f>
        <v>8.7345331833520881</v>
      </c>
      <c r="AY277" s="1033">
        <f>IF(ISERROR((Z277/AA277-1)*100),"n/a",(Z277/AA277-1)*100)</f>
        <v>7.1600771456123313</v>
      </c>
      <c r="AZ277" s="1033">
        <f>IF(ISERROR((AA277/AB277-1)*100),"n/a",(AA277/AB277-1)*100)</f>
        <v>27.278306228904569</v>
      </c>
      <c r="BA277" s="1033">
        <f>AVERAGE(AD277:AZ277)</f>
        <v>14.45070104210483</v>
      </c>
      <c r="BB277" s="1033">
        <f>STDEV(AD277:AZ277)</f>
        <v>14.303594271987839</v>
      </c>
    </row>
    <row r="278" spans="1:54" ht="11.25" customHeight="1" x14ac:dyDescent="0.2">
      <c r="A278" s="1009" t="s">
        <v>4523</v>
      </c>
      <c r="B278" s="802" t="s">
        <v>4516</v>
      </c>
      <c r="C278" s="581">
        <v>6.32</v>
      </c>
      <c r="D278" s="581">
        <v>6.04</v>
      </c>
      <c r="E278" s="581">
        <v>5.8</v>
      </c>
      <c r="F278" s="581">
        <v>5.56</v>
      </c>
      <c r="G278" s="460">
        <v>5.32</v>
      </c>
      <c r="H278" s="482">
        <v>5.08</v>
      </c>
      <c r="I278" s="503">
        <v>4.84</v>
      </c>
      <c r="J278" s="503">
        <v>9.1</v>
      </c>
      <c r="K278" s="451">
        <v>10.199999999999999</v>
      </c>
      <c r="L278" s="451">
        <v>9.8000000000000007</v>
      </c>
      <c r="M278" s="482"/>
      <c r="N278" s="451">
        <v>9.8000000000000007</v>
      </c>
      <c r="O278" s="449">
        <v>9.4</v>
      </c>
      <c r="P278" s="482"/>
      <c r="Q278" s="1039">
        <v>9</v>
      </c>
      <c r="R278" s="1039">
        <v>8.6</v>
      </c>
      <c r="S278" s="456">
        <v>8.6</v>
      </c>
      <c r="T278" s="456">
        <v>8.1999999999999993</v>
      </c>
      <c r="U278" s="456">
        <v>7.8</v>
      </c>
      <c r="V278" s="456">
        <v>7.4</v>
      </c>
      <c r="W278" s="456">
        <v>7</v>
      </c>
      <c r="X278" s="456">
        <v>5.8</v>
      </c>
      <c r="Y278" s="456">
        <v>5.6</v>
      </c>
      <c r="Z278" s="456">
        <v>5.6</v>
      </c>
      <c r="AA278" s="456">
        <v>5.4</v>
      </c>
      <c r="AB278" s="456">
        <v>5.2</v>
      </c>
      <c r="AC278" s="584">
        <f>SUM(C278:AB278)</f>
        <v>171.45999999999998</v>
      </c>
      <c r="AD278" s="1033">
        <f>IF(ISERROR((C278/D278-1)*100),"n/a",(C278/D278-1)*100)</f>
        <v>4.635761589403975</v>
      </c>
      <c r="AE278" s="1033">
        <f>IF(ISERROR((D278/E278-1)*100),"n/a",(D278/E278-1)*100)</f>
        <v>4.1379310344827669</v>
      </c>
      <c r="AF278" s="1033">
        <f>IF(ISERROR((E278/F278-1)*100),"n/a",(E278/F278-1)*100)</f>
        <v>4.3165467625899234</v>
      </c>
      <c r="AG278" s="1033">
        <f>IF(ISERROR((F278/G278-1)*100),"n/a",(F278/G278-1)*100)</f>
        <v>4.5112781954887105</v>
      </c>
      <c r="AH278" s="1033">
        <f>IF(ISERROR((G278/H278-1)*100),"n/a",(G278/H278-1)*100)</f>
        <v>4.7244094488189115</v>
      </c>
      <c r="AI278" s="1033">
        <f>IF(ISERROR((H278/I278-1)*100),"n/a",(H278/I278-1)*100)</f>
        <v>4.9586776859504189</v>
      </c>
      <c r="AJ278" s="1033">
        <f>IF(ISERROR((I278/J278-1)*100),"n/a",(I278/J278-1)*100)</f>
        <v>-46.81318681318681</v>
      </c>
      <c r="AK278" s="1033">
        <f>IF(ISERROR((J278/K278-1)*100),"n/a",(J278/K278-1)*100)</f>
        <v>-10.784313725490192</v>
      </c>
      <c r="AL278" s="1033">
        <f>IF(ISERROR((K278/L278-1)*100),"n/a",(K278/L278-1)*100)</f>
        <v>4.0816326530612068</v>
      </c>
      <c r="AM278" s="1033">
        <f>IF(ISERROR((L278/N278-1)*100),"n/a",(L278/N278-1)*100)</f>
        <v>0</v>
      </c>
      <c r="AN278" s="1033">
        <f>IF(ISERROR((N278/O278-1)*100),"n/a",(N278/O278-1)*100)</f>
        <v>4.2553191489361764</v>
      </c>
      <c r="AO278" s="1033">
        <f>IF(ISERROR((O278/Q278-1)*100),"n/a",(O278/Q278-1)*100)</f>
        <v>4.4444444444444509</v>
      </c>
      <c r="AP278" s="1033">
        <f>IF(ISERROR((Q278/R278-1)*100),"n/a",(Q278/R278-1)*100)</f>
        <v>4.6511627906976827</v>
      </c>
      <c r="AQ278" s="1033">
        <f>IF(ISERROR((R278/S278-1)*100),"n/a",(R278/S278-1)*100)</f>
        <v>0</v>
      </c>
      <c r="AR278" s="1033">
        <f>IF(ISERROR((S278/T278-1)*100),"n/a",(S278/T278-1)*100)</f>
        <v>4.8780487804878092</v>
      </c>
      <c r="AS278" s="1033">
        <f>IF(ISERROR((T278/U278-1)*100),"n/a",(T278/U278-1)*100)</f>
        <v>5.1282051282051322</v>
      </c>
      <c r="AT278" s="1033">
        <f>IF(ISERROR((U278/V278-1)*100),"n/a",(U278/V278-1)*100)</f>
        <v>5.4054054054053946</v>
      </c>
      <c r="AU278" s="1033">
        <f>IF(ISERROR((V278/W278-1)*100),"n/a",(V278/W278-1)*100)</f>
        <v>5.7142857142857162</v>
      </c>
      <c r="AV278" s="1033">
        <f>IF(ISERROR((W278/X278-1)*100),"n/a",(W278/X278-1)*100)</f>
        <v>20.68965517241379</v>
      </c>
      <c r="AW278" s="1033">
        <f>IF(ISERROR((X278/Y278-1)*100),"n/a",(X278/Y278-1)*100)</f>
        <v>3.5714285714285809</v>
      </c>
      <c r="AX278" s="1033">
        <f>IF(ISERROR((Y278/Z278-1)*100),"n/a",(Y278/Z278-1)*100)</f>
        <v>0</v>
      </c>
      <c r="AY278" s="1033">
        <f>IF(ISERROR((Z278/AA278-1)*100),"n/a",(Z278/AA278-1)*100)</f>
        <v>3.7037037037036979</v>
      </c>
      <c r="AZ278" s="1033">
        <f>IF(ISERROR((AA278/AB278-1)*100),"n/a",(AA278/AB278-1)*100)</f>
        <v>3.8461538461538547</v>
      </c>
      <c r="BA278" s="1033">
        <f>AVERAGE(AD278:AZ278)</f>
        <v>1.7415891103165735</v>
      </c>
      <c r="BB278" s="1033">
        <f>STDEV(AD278:AZ278)</f>
        <v>11.716278040243722</v>
      </c>
    </row>
    <row r="279" spans="1:54" ht="11.25" customHeight="1" x14ac:dyDescent="0.2">
      <c r="A279" s="540" t="s">
        <v>4600</v>
      </c>
      <c r="B279" s="817" t="s">
        <v>4599</v>
      </c>
      <c r="C279" s="581">
        <v>0.72</v>
      </c>
      <c r="D279" s="581">
        <v>0.64</v>
      </c>
      <c r="E279" s="581">
        <v>0.56000000000000005</v>
      </c>
      <c r="F279" s="581">
        <v>0.48</v>
      </c>
      <c r="G279" s="460">
        <v>0.44</v>
      </c>
      <c r="H279" s="586">
        <v>0.35</v>
      </c>
      <c r="I279" s="581">
        <v>0.1</v>
      </c>
      <c r="J279" s="498">
        <v>0</v>
      </c>
      <c r="K279" s="498">
        <v>0</v>
      </c>
      <c r="L279" s="498">
        <v>0</v>
      </c>
      <c r="M279" s="460"/>
      <c r="N279" s="1058">
        <v>0.25</v>
      </c>
      <c r="O279" s="585">
        <v>0</v>
      </c>
      <c r="P279" s="460"/>
      <c r="Q279" s="492">
        <v>0</v>
      </c>
      <c r="R279" s="980">
        <v>0.75</v>
      </c>
      <c r="S279" s="583">
        <v>1</v>
      </c>
      <c r="T279" s="587">
        <v>1</v>
      </c>
      <c r="U279" s="499">
        <v>0</v>
      </c>
      <c r="V279" s="499">
        <v>0</v>
      </c>
      <c r="W279" s="499">
        <v>0</v>
      </c>
      <c r="X279" s="499">
        <v>0</v>
      </c>
      <c r="Y279" s="499">
        <v>0</v>
      </c>
      <c r="Z279" s="499">
        <v>0</v>
      </c>
      <c r="AA279" s="499">
        <v>0</v>
      </c>
      <c r="AB279" s="499">
        <v>0</v>
      </c>
      <c r="AC279" s="584">
        <f>SUM(C279:AB279)</f>
        <v>6.29</v>
      </c>
      <c r="AD279" s="1033">
        <f>IF(ISERROR((C279/D279-1)*100),"n/a",(C279/D279-1)*100)</f>
        <v>12.5</v>
      </c>
      <c r="AE279" s="1033">
        <f>IF(ISERROR((D279/E279-1)*100),"n/a",(D279/E279-1)*100)</f>
        <v>14.285714285714279</v>
      </c>
      <c r="AF279" s="1033">
        <f>IF(ISERROR((E279/F279-1)*100),"n/a",(E279/F279-1)*100)</f>
        <v>16.666666666666675</v>
      </c>
      <c r="AG279" s="1033">
        <f>IF(ISERROR((F279/G279-1)*100),"n/a",(F279/G279-1)*100)</f>
        <v>9.0909090909090828</v>
      </c>
      <c r="AH279" s="1033">
        <f>IF(ISERROR((G279/H279-1)*100),"n/a",(G279/H279-1)*100)</f>
        <v>25.714285714285733</v>
      </c>
      <c r="AI279" s="1033">
        <f>IF(ISERROR((H279/I279-1)*100),"n/a",(H279/I279-1)*100)</f>
        <v>249.99999999999994</v>
      </c>
      <c r="AJ279" s="1033" t="str">
        <f>IF(ISERROR((I279/J279-1)*100),"n/a",(I279/J279-1)*100)</f>
        <v>n/a</v>
      </c>
      <c r="AK279" s="1033" t="str">
        <f>IF(ISERROR((J279/K279-1)*100),"n/a",(J279/K279-1)*100)</f>
        <v>n/a</v>
      </c>
      <c r="AL279" s="1033" t="str">
        <f>IF(ISERROR((K279/L279-1)*100),"n/a",(K279/L279-1)*100)</f>
        <v>n/a</v>
      </c>
      <c r="AM279" s="1033">
        <f>IF(ISERROR((L279/N279-1)*100),"n/a",(L279/N279-1)*100)</f>
        <v>-100</v>
      </c>
      <c r="AN279" s="1033" t="str">
        <f>IF(ISERROR((N279/O279-1)*100),"n/a",(N279/O279-1)*100)</f>
        <v>n/a</v>
      </c>
      <c r="AO279" s="1033" t="str">
        <f>IF(ISERROR((O279/Q279-1)*100),"n/a",(O279/Q279-1)*100)</f>
        <v>n/a</v>
      </c>
      <c r="AP279" s="1033">
        <f>IF(ISERROR((Q279/R279-1)*100),"n/a",(Q279/R279-1)*100)</f>
        <v>-100</v>
      </c>
      <c r="AQ279" s="1033">
        <f>IF(ISERROR((R279/S279-1)*100),"n/a",(R279/S279-1)*100)</f>
        <v>-25</v>
      </c>
      <c r="AR279" s="1033">
        <f>IF(ISERROR((S279/T279-1)*100),"n/a",(S279/T279-1)*100)</f>
        <v>0</v>
      </c>
      <c r="AS279" s="1033" t="str">
        <f>IF(ISERROR((T279/U279-1)*100),"n/a",(T279/U279-1)*100)</f>
        <v>n/a</v>
      </c>
      <c r="AT279" s="1033" t="str">
        <f>IF(ISERROR((U279/V279-1)*100),"n/a",(U279/V279-1)*100)</f>
        <v>n/a</v>
      </c>
      <c r="AU279" s="1033" t="str">
        <f>IF(ISERROR((V279/W279-1)*100),"n/a",(V279/W279-1)*100)</f>
        <v>n/a</v>
      </c>
      <c r="AV279" s="1033" t="str">
        <f>IF(ISERROR((W279/X279-1)*100),"n/a",(W279/X279-1)*100)</f>
        <v>n/a</v>
      </c>
      <c r="AW279" s="1033" t="str">
        <f>IF(ISERROR((X279/Y279-1)*100),"n/a",(X279/Y279-1)*100)</f>
        <v>n/a</v>
      </c>
      <c r="AX279" s="1033" t="str">
        <f>IF(ISERROR((Y279/Z279-1)*100),"n/a",(Y279/Z279-1)*100)</f>
        <v>n/a</v>
      </c>
      <c r="AY279" s="1033" t="str">
        <f>IF(ISERROR((Z279/AA279-1)*100),"n/a",(Z279/AA279-1)*100)</f>
        <v>n/a</v>
      </c>
      <c r="AZ279" s="1033" t="str">
        <f>IF(ISERROR((AA279/AB279-1)*100),"n/a",(AA279/AB279-1)*100)</f>
        <v>n/a</v>
      </c>
      <c r="BA279" s="1033">
        <f>AVERAGE(AD279:AZ279)</f>
        <v>10.325757575757569</v>
      </c>
      <c r="BB279" s="1033">
        <f>STDEV(AD279:AZ279)</f>
        <v>96.28705106964324</v>
      </c>
    </row>
    <row r="280" spans="1:54" ht="11.25" customHeight="1" x14ac:dyDescent="0.2">
      <c r="A280" s="465" t="s">
        <v>3928</v>
      </c>
      <c r="B280" s="802" t="s">
        <v>3929</v>
      </c>
      <c r="C280" s="581">
        <v>2.92</v>
      </c>
      <c r="D280" s="581">
        <v>2.84</v>
      </c>
      <c r="E280" s="581">
        <v>2.72</v>
      </c>
      <c r="F280" s="581">
        <v>2.52</v>
      </c>
      <c r="G280" s="460">
        <v>2.2799999999999998</v>
      </c>
      <c r="H280" s="454">
        <v>2.08</v>
      </c>
      <c r="I280" s="590">
        <v>1.84</v>
      </c>
      <c r="J280" s="590">
        <v>1.29</v>
      </c>
      <c r="K280" s="463">
        <v>0</v>
      </c>
      <c r="L280" s="463">
        <v>0</v>
      </c>
      <c r="M280" s="884"/>
      <c r="N280" s="463">
        <v>0</v>
      </c>
      <c r="O280" s="585">
        <v>0</v>
      </c>
      <c r="P280" s="884"/>
      <c r="Q280" s="582">
        <v>0</v>
      </c>
      <c r="R280" s="582">
        <v>0</v>
      </c>
      <c r="S280" s="583">
        <v>0</v>
      </c>
      <c r="T280" s="583">
        <v>0</v>
      </c>
      <c r="U280" s="583">
        <v>0</v>
      </c>
      <c r="V280" s="583">
        <v>0</v>
      </c>
      <c r="W280" s="583">
        <v>0</v>
      </c>
      <c r="X280" s="583">
        <v>0</v>
      </c>
      <c r="Y280" s="583">
        <v>0</v>
      </c>
      <c r="Z280" s="583">
        <v>0</v>
      </c>
      <c r="AA280" s="583">
        <v>0</v>
      </c>
      <c r="AB280" s="583">
        <v>0</v>
      </c>
      <c r="AC280" s="584">
        <f>SUM(C280:AB280)</f>
        <v>18.489999999999998</v>
      </c>
      <c r="AD280" s="1033">
        <f>IF(ISERROR((C280/D280-1)*100),"n/a",(C280/D280-1)*100)</f>
        <v>2.8169014084507005</v>
      </c>
      <c r="AE280" s="1033">
        <f>IF(ISERROR((D280/E280-1)*100),"n/a",(D280/E280-1)*100)</f>
        <v>4.4117647058823373</v>
      </c>
      <c r="AF280" s="1033">
        <f>IF(ISERROR((E280/F280-1)*100),"n/a",(E280/F280-1)*100)</f>
        <v>7.9365079365079527</v>
      </c>
      <c r="AG280" s="1033">
        <f>IF(ISERROR((F280/G280-1)*100),"n/a",(F280/G280-1)*100)</f>
        <v>10.526315789473696</v>
      </c>
      <c r="AH280" s="1033">
        <f>IF(ISERROR((G280/H280-1)*100),"n/a",(G280/H280-1)*100)</f>
        <v>9.6153846153846025</v>
      </c>
      <c r="AI280" s="1033">
        <f>IF(ISERROR((H280/I280-1)*100),"n/a",(H280/I280-1)*100)</f>
        <v>13.043478260869556</v>
      </c>
      <c r="AJ280" s="1033">
        <f>IF(ISERROR((I280/J280-1)*100),"n/a",(I280/J280-1)*100)</f>
        <v>42.635658914728694</v>
      </c>
      <c r="AK280" s="1033" t="str">
        <f>IF(ISERROR((J280/K280-1)*100),"n/a",(J280/K280-1)*100)</f>
        <v>n/a</v>
      </c>
      <c r="AL280" s="1033" t="str">
        <f>IF(ISERROR((K280/L280-1)*100),"n/a",(K280/L280-1)*100)</f>
        <v>n/a</v>
      </c>
      <c r="AM280" s="1033" t="str">
        <f>IF(ISERROR((L280/N280-1)*100),"n/a",(L280/N280-1)*100)</f>
        <v>n/a</v>
      </c>
      <c r="AN280" s="1033" t="str">
        <f>IF(ISERROR((N280/O280-1)*100),"n/a",(N280/O280-1)*100)</f>
        <v>n/a</v>
      </c>
      <c r="AO280" s="1033" t="str">
        <f>IF(ISERROR((O280/Q280-1)*100),"n/a",(O280/Q280-1)*100)</f>
        <v>n/a</v>
      </c>
      <c r="AP280" s="1033" t="str">
        <f>IF(ISERROR((Q280/R280-1)*100),"n/a",(Q280/R280-1)*100)</f>
        <v>n/a</v>
      </c>
      <c r="AQ280" s="1033" t="str">
        <f>IF(ISERROR((R280/S280-1)*100),"n/a",(R280/S280-1)*100)</f>
        <v>n/a</v>
      </c>
      <c r="AR280" s="1033" t="str">
        <f>IF(ISERROR((S280/T280-1)*100),"n/a",(S280/T280-1)*100)</f>
        <v>n/a</v>
      </c>
      <c r="AS280" s="1033" t="str">
        <f>IF(ISERROR((T280/U280-1)*100),"n/a",(T280/U280-1)*100)</f>
        <v>n/a</v>
      </c>
      <c r="AT280" s="1033" t="str">
        <f>IF(ISERROR((U280/V280-1)*100),"n/a",(U280/V280-1)*100)</f>
        <v>n/a</v>
      </c>
      <c r="AU280" s="1033" t="str">
        <f>IF(ISERROR((V280/W280-1)*100),"n/a",(V280/W280-1)*100)</f>
        <v>n/a</v>
      </c>
      <c r="AV280" s="1033" t="str">
        <f>IF(ISERROR((W280/X280-1)*100),"n/a",(W280/X280-1)*100)</f>
        <v>n/a</v>
      </c>
      <c r="AW280" s="1033" t="str">
        <f>IF(ISERROR((X280/Y280-1)*100),"n/a",(X280/Y280-1)*100)</f>
        <v>n/a</v>
      </c>
      <c r="AX280" s="1033" t="str">
        <f>IF(ISERROR((Y280/Z280-1)*100),"n/a",(Y280/Z280-1)*100)</f>
        <v>n/a</v>
      </c>
      <c r="AY280" s="1033" t="str">
        <f>IF(ISERROR((Z280/AA280-1)*100),"n/a",(Z280/AA280-1)*100)</f>
        <v>n/a</v>
      </c>
      <c r="AZ280" s="1033" t="str">
        <f>IF(ISERROR((AA280/AB280-1)*100),"n/a",(AA280/AB280-1)*100)</f>
        <v>n/a</v>
      </c>
      <c r="BA280" s="1033">
        <f>AVERAGE(AD280:AZ280)</f>
        <v>12.998001661613936</v>
      </c>
      <c r="BB280" s="1033">
        <f>STDEV(AD280:AZ280)</f>
        <v>13.533545426460275</v>
      </c>
    </row>
    <row r="281" spans="1:54" ht="11.25" customHeight="1" x14ac:dyDescent="0.2">
      <c r="A281" s="588" t="s">
        <v>4309</v>
      </c>
      <c r="B281" s="468" t="s">
        <v>4308</v>
      </c>
      <c r="C281" s="581">
        <v>0.82</v>
      </c>
      <c r="D281" s="581">
        <v>0.78</v>
      </c>
      <c r="E281" s="581">
        <v>0.73499999999999999</v>
      </c>
      <c r="F281" s="581">
        <v>0.67749999999999999</v>
      </c>
      <c r="G281" s="460">
        <v>0.63</v>
      </c>
      <c r="H281" s="586">
        <v>0.59</v>
      </c>
      <c r="I281" s="474">
        <v>0.55500000000000005</v>
      </c>
      <c r="J281" s="474">
        <v>0.53166666666666673</v>
      </c>
      <c r="K281" s="474">
        <v>0.49333333333333335</v>
      </c>
      <c r="L281" s="474">
        <v>0.44</v>
      </c>
      <c r="M281" s="958"/>
      <c r="N281" s="474">
        <v>0.38</v>
      </c>
      <c r="O281" s="470">
        <v>0.29555999999999999</v>
      </c>
      <c r="P281" s="958"/>
      <c r="Q281" s="486">
        <v>0.27111111111111114</v>
      </c>
      <c r="R281" s="495">
        <v>0.24888888888888891</v>
      </c>
      <c r="S281" s="476">
        <v>0.24444444444444446</v>
      </c>
      <c r="T281" s="476">
        <v>0.23111111111111113</v>
      </c>
      <c r="U281" s="476">
        <v>0.21333333333333335</v>
      </c>
      <c r="V281" s="477">
        <v>0.19555555555555557</v>
      </c>
      <c r="W281" s="477">
        <v>0.19555555555555557</v>
      </c>
      <c r="X281" s="476">
        <v>0.16888888888888889</v>
      </c>
      <c r="Y281" s="477">
        <v>0.16</v>
      </c>
      <c r="Z281" s="477">
        <v>0.16</v>
      </c>
      <c r="AA281" s="477">
        <v>0.16</v>
      </c>
      <c r="AB281" s="477">
        <v>0.16</v>
      </c>
      <c r="AC281" s="584">
        <f>SUM(C281:AB281)</f>
        <v>9.3369488888888892</v>
      </c>
      <c r="AD281" s="1033">
        <f>IF(ISERROR((C281/D281-1)*100),"n/a",(C281/D281-1)*100)</f>
        <v>5.12820512820511</v>
      </c>
      <c r="AE281" s="1033">
        <f>IF(ISERROR((D281/E281-1)*100),"n/a",(D281/E281-1)*100)</f>
        <v>6.1224489795918435</v>
      </c>
      <c r="AF281" s="1033">
        <f>IF(ISERROR((E281/F281-1)*100),"n/a",(E281/F281-1)*100)</f>
        <v>8.4870848708487046</v>
      </c>
      <c r="AG281" s="1033">
        <f>IF(ISERROR((F281/G281-1)*100),"n/a",(F281/G281-1)*100)</f>
        <v>7.5396825396825351</v>
      </c>
      <c r="AH281" s="1033">
        <f>IF(ISERROR((G281/H281-1)*100),"n/a",(G281/H281-1)*100)</f>
        <v>6.7796610169491567</v>
      </c>
      <c r="AI281" s="1033">
        <f>IF(ISERROR((H281/I281-1)*100),"n/a",(H281/I281-1)*100)</f>
        <v>6.3063063063062863</v>
      </c>
      <c r="AJ281" s="1033">
        <f>IF(ISERROR((I281/J281-1)*100),"n/a",(I281/J281-1)*100)</f>
        <v>4.3887147335423204</v>
      </c>
      <c r="AK281" s="1033">
        <f>IF(ISERROR((J281/K281-1)*100),"n/a",(J281/K281-1)*100)</f>
        <v>7.7702702702702853</v>
      </c>
      <c r="AL281" s="1033">
        <f>IF(ISERROR((K281/L281-1)*100),"n/a",(K281/L281-1)*100)</f>
        <v>12.121212121212132</v>
      </c>
      <c r="AM281" s="1033">
        <f>IF(ISERROR((L281/N281-1)*100),"n/a",(L281/N281-1)*100)</f>
        <v>15.789473684210531</v>
      </c>
      <c r="AN281" s="1033">
        <f>IF(ISERROR((N281/O281-1)*100),"n/a",(N281/O281-1)*100)</f>
        <v>28.569495195560979</v>
      </c>
      <c r="AO281" s="1033">
        <f>IF(ISERROR((O281/Q281-1)*100),"n/a",(O281/Q281-1)*100)</f>
        <v>9.0180327868852217</v>
      </c>
      <c r="AP281" s="1033">
        <f>IF(ISERROR((Q281/R281-1)*100),"n/a",(Q281/R281-1)*100)</f>
        <v>8.9285714285714199</v>
      </c>
      <c r="AQ281" s="1033">
        <f>IF(ISERROR((R281/S281-1)*100),"n/a",(R281/S281-1)*100)</f>
        <v>1.8181818181818077</v>
      </c>
      <c r="AR281" s="1033">
        <f>IF(ISERROR((S281/T281-1)*100),"n/a",(S281/T281-1)*100)</f>
        <v>5.7692307692307709</v>
      </c>
      <c r="AS281" s="1033">
        <f>IF(ISERROR((T281/U281-1)*100),"n/a",(T281/U281-1)*100)</f>
        <v>8.333333333333325</v>
      </c>
      <c r="AT281" s="1033">
        <f>IF(ISERROR((U281/V281-1)*100),"n/a",(U281/V281-1)*100)</f>
        <v>9.0909090909090828</v>
      </c>
      <c r="AU281" s="1033">
        <f>IF(ISERROR((V281/W281-1)*100),"n/a",(V281/W281-1)*100)</f>
        <v>0</v>
      </c>
      <c r="AV281" s="1033">
        <f>IF(ISERROR((W281/X281-1)*100),"n/a",(W281/X281-1)*100)</f>
        <v>15.789473684210531</v>
      </c>
      <c r="AW281" s="1033">
        <f>IF(ISERROR((X281/Y281-1)*100),"n/a",(X281/Y281-1)*100)</f>
        <v>5.555555555555558</v>
      </c>
      <c r="AX281" s="1033">
        <f>IF(ISERROR((Y281/Z281-1)*100),"n/a",(Y281/Z281-1)*100)</f>
        <v>0</v>
      </c>
      <c r="AY281" s="1033">
        <f>IF(ISERROR((Z281/AA281-1)*100),"n/a",(Z281/AA281-1)*100)</f>
        <v>0</v>
      </c>
      <c r="AZ281" s="1033">
        <f>IF(ISERROR((AA281/AB281-1)*100),"n/a",(AA281/AB281-1)*100)</f>
        <v>0</v>
      </c>
      <c r="BA281" s="1033">
        <f>AVERAGE(AD281:AZ281)</f>
        <v>7.5350366657938093</v>
      </c>
      <c r="BB281" s="1033">
        <f>STDEV(AD281:AZ281)</f>
        <v>6.3764759690285286</v>
      </c>
    </row>
    <row r="282" spans="1:54" ht="11.25" customHeight="1" x14ac:dyDescent="0.2">
      <c r="A282" s="461" t="s">
        <v>1064</v>
      </c>
      <c r="B282" s="817" t="s">
        <v>1065</v>
      </c>
      <c r="C282" s="581">
        <v>1.08</v>
      </c>
      <c r="D282" s="581">
        <v>0.96</v>
      </c>
      <c r="E282" s="581">
        <v>0.88</v>
      </c>
      <c r="F282" s="581">
        <v>0.8</v>
      </c>
      <c r="G282" s="460">
        <v>0.72</v>
      </c>
      <c r="H282" s="586">
        <v>0.62</v>
      </c>
      <c r="I282" s="581">
        <v>0.54</v>
      </c>
      <c r="J282" s="581">
        <v>0.48</v>
      </c>
      <c r="K282" s="463">
        <v>0.4</v>
      </c>
      <c r="L282" s="581">
        <v>0.39</v>
      </c>
      <c r="M282" s="884"/>
      <c r="N282" s="581">
        <v>0.315</v>
      </c>
      <c r="O282" s="459">
        <v>0.22500000000000001</v>
      </c>
      <c r="P282" s="884"/>
      <c r="Q282" s="582">
        <v>0.2</v>
      </c>
      <c r="R282" s="582">
        <v>0.2</v>
      </c>
      <c r="S282" s="587">
        <v>0.2</v>
      </c>
      <c r="T282" s="587">
        <v>0.1</v>
      </c>
      <c r="U282" s="583">
        <v>0</v>
      </c>
      <c r="V282" s="583">
        <v>0</v>
      </c>
      <c r="W282" s="583">
        <v>0</v>
      </c>
      <c r="X282" s="583">
        <v>0</v>
      </c>
      <c r="Y282" s="583">
        <v>0</v>
      </c>
      <c r="Z282" s="583">
        <v>0.12</v>
      </c>
      <c r="AA282" s="583">
        <v>0.24</v>
      </c>
      <c r="AB282" s="583">
        <v>0.24</v>
      </c>
      <c r="AC282" s="584">
        <f>SUM(C282:AB282)</f>
        <v>8.7099999999999991</v>
      </c>
      <c r="AD282" s="1033">
        <f>IF(ISERROR((C282/D282-1)*100),"n/a",(C282/D282-1)*100)</f>
        <v>12.500000000000021</v>
      </c>
      <c r="AE282" s="1033">
        <f>IF(ISERROR((D282/E282-1)*100),"n/a",(D282/E282-1)*100)</f>
        <v>9.0909090909090828</v>
      </c>
      <c r="AF282" s="1033">
        <f>IF(ISERROR((E282/F282-1)*100),"n/a",(E282/F282-1)*100)</f>
        <v>9.9999999999999858</v>
      </c>
      <c r="AG282" s="1033">
        <f>IF(ISERROR((F282/G282-1)*100),"n/a",(F282/G282-1)*100)</f>
        <v>11.111111111111116</v>
      </c>
      <c r="AH282" s="1033">
        <f>IF(ISERROR((G282/H282-1)*100),"n/a",(G282/H282-1)*100)</f>
        <v>16.129032258064502</v>
      </c>
      <c r="AI282" s="1033">
        <f>IF(ISERROR((H282/I282-1)*100),"n/a",(H282/I282-1)*100)</f>
        <v>14.814814814814813</v>
      </c>
      <c r="AJ282" s="1033">
        <f>IF(ISERROR((I282/J282-1)*100),"n/a",(I282/J282-1)*100)</f>
        <v>12.500000000000021</v>
      </c>
      <c r="AK282" s="1033">
        <f>IF(ISERROR((J282/K282-1)*100),"n/a",(J282/K282-1)*100)</f>
        <v>19.999999999999996</v>
      </c>
      <c r="AL282" s="1033">
        <f>IF(ISERROR((K282/L282-1)*100),"n/a",(K282/L282-1)*100)</f>
        <v>2.5641025641025772</v>
      </c>
      <c r="AM282" s="1033">
        <f>IF(ISERROR((L282/N282-1)*100),"n/a",(L282/N282-1)*100)</f>
        <v>23.809523809523814</v>
      </c>
      <c r="AN282" s="1033">
        <f>IF(ISERROR((N282/O282-1)*100),"n/a",(N282/O282-1)*100)</f>
        <v>39.999999999999993</v>
      </c>
      <c r="AO282" s="1033">
        <f>IF(ISERROR((O282/Q282-1)*100),"n/a",(O282/Q282-1)*100)</f>
        <v>12.5</v>
      </c>
      <c r="AP282" s="1033">
        <f>IF(ISERROR((Q282/R282-1)*100),"n/a",(Q282/R282-1)*100)</f>
        <v>0</v>
      </c>
      <c r="AQ282" s="1033">
        <f>IF(ISERROR((R282/S282-1)*100),"n/a",(R282/S282-1)*100)</f>
        <v>0</v>
      </c>
      <c r="AR282" s="1033">
        <f>IF(ISERROR((S282/T282-1)*100),"n/a",(S282/T282-1)*100)</f>
        <v>100</v>
      </c>
      <c r="AS282" s="1033" t="str">
        <f>IF(ISERROR((T282/U282-1)*100),"n/a",(T282/U282-1)*100)</f>
        <v>n/a</v>
      </c>
      <c r="AT282" s="1033" t="str">
        <f>IF(ISERROR((U282/V282-1)*100),"n/a",(U282/V282-1)*100)</f>
        <v>n/a</v>
      </c>
      <c r="AU282" s="1033" t="str">
        <f>IF(ISERROR((V282/W282-1)*100),"n/a",(V282/W282-1)*100)</f>
        <v>n/a</v>
      </c>
      <c r="AV282" s="1033" t="str">
        <f>IF(ISERROR((W282/X282-1)*100),"n/a",(W282/X282-1)*100)</f>
        <v>n/a</v>
      </c>
      <c r="AW282" s="1033" t="str">
        <f>IF(ISERROR((X282/Y282-1)*100),"n/a",(X282/Y282-1)*100)</f>
        <v>n/a</v>
      </c>
      <c r="AX282" s="1033">
        <f>IF(ISERROR((Y282/Z282-1)*100),"n/a",(Y282/Z282-1)*100)</f>
        <v>-100</v>
      </c>
      <c r="AY282" s="1033">
        <f>IF(ISERROR((Z282/AA282-1)*100),"n/a",(Z282/AA282-1)*100)</f>
        <v>-50</v>
      </c>
      <c r="AZ282" s="1033">
        <f>IF(ISERROR((AA282/AB282-1)*100),"n/a",(AA282/AB282-1)*100)</f>
        <v>0</v>
      </c>
      <c r="BA282" s="1033">
        <f>AVERAGE(AD282:AZ282)</f>
        <v>7.5010829804736607</v>
      </c>
      <c r="BB282" s="1033">
        <f>STDEV(AD282:AZ282)</f>
        <v>38.589202587647087</v>
      </c>
    </row>
    <row r="283" spans="1:54" ht="11.25" customHeight="1" x14ac:dyDescent="0.2">
      <c r="A283" s="540" t="s">
        <v>5265</v>
      </c>
      <c r="B283" s="817" t="s">
        <v>5258</v>
      </c>
      <c r="C283" s="581">
        <v>0.86</v>
      </c>
      <c r="D283" s="581">
        <v>0.78181818181818186</v>
      </c>
      <c r="E283" s="581">
        <v>0.69090909090909081</v>
      </c>
      <c r="F283" s="581">
        <v>0.6272727272727272</v>
      </c>
      <c r="G283" s="460">
        <v>0.5181818181818183</v>
      </c>
      <c r="H283" s="460">
        <v>0.23636363636363639</v>
      </c>
      <c r="I283" s="498">
        <v>0</v>
      </c>
      <c r="J283" s="498">
        <v>0</v>
      </c>
      <c r="K283" s="498">
        <v>0</v>
      </c>
      <c r="L283" s="498">
        <v>0</v>
      </c>
      <c r="M283" s="460"/>
      <c r="N283" s="498">
        <v>0.36363636363636359</v>
      </c>
      <c r="O283" s="459">
        <v>1.1818181818181817</v>
      </c>
      <c r="P283" s="460"/>
      <c r="Q283" s="490">
        <v>1.0454545454545454</v>
      </c>
      <c r="R283" s="490">
        <v>0.60909090909090902</v>
      </c>
      <c r="S283" s="587">
        <v>0.51818181818181819</v>
      </c>
      <c r="T283" s="587">
        <v>0.45454545454545447</v>
      </c>
      <c r="U283" s="587">
        <v>0.4</v>
      </c>
      <c r="V283" s="587">
        <v>0.38181818181818178</v>
      </c>
      <c r="W283" s="587">
        <v>0.36363636363636359</v>
      </c>
      <c r="X283" s="587">
        <v>0.33636363636363631</v>
      </c>
      <c r="Y283" s="587">
        <v>0.29090909090909089</v>
      </c>
      <c r="Z283" s="499">
        <v>0.25454545454545463</v>
      </c>
      <c r="AA283" s="587">
        <v>0.4272727272727273</v>
      </c>
      <c r="AB283" s="587">
        <v>0.1090909090909091</v>
      </c>
      <c r="AC283" s="584">
        <f>SUM(C283:AB283)</f>
        <v>10.450909090909089</v>
      </c>
      <c r="AD283" s="1033">
        <f>IF(ISERROR((C283/D283-1)*100),"n/a",(C283/D283-1)*100)</f>
        <v>9.9999999999999858</v>
      </c>
      <c r="AE283" s="1033">
        <f>IF(ISERROR((D283/E283-1)*100),"n/a",(D283/E283-1)*100)</f>
        <v>13.157894736842124</v>
      </c>
      <c r="AF283" s="1033">
        <f>IF(ISERROR((E283/F283-1)*100),"n/a",(E283/F283-1)*100)</f>
        <v>10.144927536231885</v>
      </c>
      <c r="AG283" s="1033">
        <f>IF(ISERROR((F283/G283-1)*100),"n/a",(F283/G283-1)*100)</f>
        <v>21.052631578947324</v>
      </c>
      <c r="AH283" s="1033">
        <f>IF(ISERROR((G283/H283-1)*100),"n/a",(G283/H283-1)*100)</f>
        <v>119.23076923076925</v>
      </c>
      <c r="AI283" s="1033" t="str">
        <f>IF(ISERROR((H283/I283-1)*100),"n/a",(H283/I283-1)*100)</f>
        <v>n/a</v>
      </c>
      <c r="AJ283" s="1033" t="str">
        <f>IF(ISERROR((I283/J283-1)*100),"n/a",(I283/J283-1)*100)</f>
        <v>n/a</v>
      </c>
      <c r="AK283" s="1033" t="str">
        <f>IF(ISERROR((J283/K283-1)*100),"n/a",(J283/K283-1)*100)</f>
        <v>n/a</v>
      </c>
      <c r="AL283" s="1033" t="str">
        <f>IF(ISERROR((K283/L283-1)*100),"n/a",(K283/L283-1)*100)</f>
        <v>n/a</v>
      </c>
      <c r="AM283" s="1033">
        <f>IF(ISERROR((L283/N283-1)*100),"n/a",(L283/N283-1)*100)</f>
        <v>-100</v>
      </c>
      <c r="AN283" s="1033">
        <f>IF(ISERROR((N283/O283-1)*100),"n/a",(N283/O283-1)*100)</f>
        <v>-69.230769230769226</v>
      </c>
      <c r="AO283" s="1033">
        <f>IF(ISERROR((O283/Q283-1)*100),"n/a",(O283/Q283-1)*100)</f>
        <v>13.043478260869556</v>
      </c>
      <c r="AP283" s="1033">
        <f>IF(ISERROR((Q283/R283-1)*100),"n/a",(Q283/R283-1)*100)</f>
        <v>71.641791044776127</v>
      </c>
      <c r="AQ283" s="1033">
        <f>IF(ISERROR((R283/S283-1)*100),"n/a",(R283/S283-1)*100)</f>
        <v>17.543859649122794</v>
      </c>
      <c r="AR283" s="1033">
        <f>IF(ISERROR((S283/T283-1)*100),"n/a",(S283/T283-1)*100)</f>
        <v>14.000000000000012</v>
      </c>
      <c r="AS283" s="1033">
        <f>IF(ISERROR((T283/U283-1)*100),"n/a",(T283/U283-1)*100)</f>
        <v>13.636363636363601</v>
      </c>
      <c r="AT283" s="1033">
        <f>IF(ISERROR((U283/V283-1)*100),"n/a",(U283/V283-1)*100)</f>
        <v>4.7619047619047894</v>
      </c>
      <c r="AU283" s="1033">
        <f>IF(ISERROR((V283/W283-1)*100),"n/a",(V283/W283-1)*100)</f>
        <v>5.0000000000000044</v>
      </c>
      <c r="AV283" s="1033">
        <f>IF(ISERROR((W283/X283-1)*100),"n/a",(W283/X283-1)*100)</f>
        <v>8.1081081081081141</v>
      </c>
      <c r="AW283" s="1033">
        <f>IF(ISERROR((X283/Y283-1)*100),"n/a",(X283/Y283-1)*100)</f>
        <v>15.624999999999979</v>
      </c>
      <c r="AX283" s="1033">
        <f>IF(ISERROR((Y283/Z283-1)*100),"n/a",(Y283/Z283-1)*100)</f>
        <v>14.285714285714235</v>
      </c>
      <c r="AY283" s="1033">
        <f>IF(ISERROR((Z283/AA283-1)*100),"n/a",(Z283/AA283-1)*100)</f>
        <v>-40.425531914893597</v>
      </c>
      <c r="AZ283" s="1033">
        <f>IF(ISERROR((AA283/AB283-1)*100),"n/a",(AA283/AB283-1)*100)</f>
        <v>291.66666666666663</v>
      </c>
      <c r="BA283" s="1033">
        <f>AVERAGE(AD283:AZ283)</f>
        <v>22.802253071087033</v>
      </c>
      <c r="BB283" s="1033">
        <f>STDEV(AD283:AZ283)</f>
        <v>79.304949435018528</v>
      </c>
    </row>
    <row r="284" spans="1:54" ht="11.25" customHeight="1" x14ac:dyDescent="0.2">
      <c r="A284" s="540" t="s">
        <v>4560</v>
      </c>
      <c r="B284" s="817" t="s">
        <v>4557</v>
      </c>
      <c r="C284" s="581">
        <v>0.72</v>
      </c>
      <c r="D284" s="581">
        <v>0.66</v>
      </c>
      <c r="E284" s="581">
        <v>0.62</v>
      </c>
      <c r="F284" s="581">
        <v>0.56000000000000005</v>
      </c>
      <c r="G284" s="460">
        <v>0.52</v>
      </c>
      <c r="H284" s="460">
        <v>0.48</v>
      </c>
      <c r="I284" s="498">
        <v>0</v>
      </c>
      <c r="J284" s="498">
        <v>0</v>
      </c>
      <c r="K284" s="498">
        <v>0</v>
      </c>
      <c r="L284" s="498">
        <v>0</v>
      </c>
      <c r="M284" s="483"/>
      <c r="N284" s="498">
        <v>0</v>
      </c>
      <c r="O284" s="501">
        <v>0</v>
      </c>
      <c r="P284" s="483"/>
      <c r="Q284" s="980">
        <v>0</v>
      </c>
      <c r="R284" s="980">
        <v>0</v>
      </c>
      <c r="S284" s="499">
        <v>0</v>
      </c>
      <c r="T284" s="499">
        <v>0</v>
      </c>
      <c r="U284" s="499">
        <v>0</v>
      </c>
      <c r="V284" s="499">
        <v>0</v>
      </c>
      <c r="W284" s="499">
        <v>0</v>
      </c>
      <c r="X284" s="499">
        <v>0</v>
      </c>
      <c r="Y284" s="499">
        <v>0</v>
      </c>
      <c r="Z284" s="499">
        <v>0</v>
      </c>
      <c r="AA284" s="499">
        <v>0</v>
      </c>
      <c r="AB284" s="499">
        <v>0</v>
      </c>
      <c r="AC284" s="584">
        <f>SUM(C284:AB284)</f>
        <v>3.56</v>
      </c>
      <c r="AD284" s="1033">
        <f>IF(ISERROR((C284/D284-1)*100),"n/a",(C284/D284-1)*100)</f>
        <v>9.0909090909090828</v>
      </c>
      <c r="AE284" s="1033">
        <f>IF(ISERROR((D284/E284-1)*100),"n/a",(D284/E284-1)*100)</f>
        <v>6.4516129032258229</v>
      </c>
      <c r="AF284" s="1033">
        <f>IF(ISERROR((E284/F284-1)*100),"n/a",(E284/F284-1)*100)</f>
        <v>10.714285714285698</v>
      </c>
      <c r="AG284" s="1033">
        <f>IF(ISERROR((F284/G284-1)*100),"n/a",(F284/G284-1)*100)</f>
        <v>7.6923076923077094</v>
      </c>
      <c r="AH284" s="1033">
        <f>IF(ISERROR((G284/H284-1)*100),"n/a",(G284/H284-1)*100)</f>
        <v>8.3333333333333481</v>
      </c>
      <c r="AI284" s="1033" t="str">
        <f>IF(ISERROR((H284/I284-1)*100),"n/a",(H284/I284-1)*100)</f>
        <v>n/a</v>
      </c>
      <c r="AJ284" s="1033" t="str">
        <f>IF(ISERROR((I284/J284-1)*100),"n/a",(I284/J284-1)*100)</f>
        <v>n/a</v>
      </c>
      <c r="AK284" s="1033" t="str">
        <f>IF(ISERROR((J284/K284-1)*100),"n/a",(J284/K284-1)*100)</f>
        <v>n/a</v>
      </c>
      <c r="AL284" s="1033" t="str">
        <f>IF(ISERROR((K284/L284-1)*100),"n/a",(K284/L284-1)*100)</f>
        <v>n/a</v>
      </c>
      <c r="AM284" s="1033" t="str">
        <f>IF(ISERROR((L284/N284-1)*100),"n/a",(L284/N284-1)*100)</f>
        <v>n/a</v>
      </c>
      <c r="AN284" s="1033" t="str">
        <f>IF(ISERROR((N284/O284-1)*100),"n/a",(N284/O284-1)*100)</f>
        <v>n/a</v>
      </c>
      <c r="AO284" s="1033" t="str">
        <f>IF(ISERROR((O284/Q284-1)*100),"n/a",(O284/Q284-1)*100)</f>
        <v>n/a</v>
      </c>
      <c r="AP284" s="1033" t="str">
        <f>IF(ISERROR((Q284/R284-1)*100),"n/a",(Q284/R284-1)*100)</f>
        <v>n/a</v>
      </c>
      <c r="AQ284" s="1033" t="str">
        <f>IF(ISERROR((R284/S284-1)*100),"n/a",(R284/S284-1)*100)</f>
        <v>n/a</v>
      </c>
      <c r="AR284" s="1033" t="str">
        <f>IF(ISERROR((S284/T284-1)*100),"n/a",(S284/T284-1)*100)</f>
        <v>n/a</v>
      </c>
      <c r="AS284" s="1033" t="str">
        <f>IF(ISERROR((T284/U284-1)*100),"n/a",(T284/U284-1)*100)</f>
        <v>n/a</v>
      </c>
      <c r="AT284" s="1033" t="str">
        <f>IF(ISERROR((U284/V284-1)*100),"n/a",(U284/V284-1)*100)</f>
        <v>n/a</v>
      </c>
      <c r="AU284" s="1033" t="str">
        <f>IF(ISERROR((V284/W284-1)*100),"n/a",(V284/W284-1)*100)</f>
        <v>n/a</v>
      </c>
      <c r="AV284" s="1033" t="str">
        <f>IF(ISERROR((W284/X284-1)*100),"n/a",(W284/X284-1)*100)</f>
        <v>n/a</v>
      </c>
      <c r="AW284" s="1033" t="str">
        <f>IF(ISERROR((X284/Y284-1)*100),"n/a",(X284/Y284-1)*100)</f>
        <v>n/a</v>
      </c>
      <c r="AX284" s="1033" t="str">
        <f>IF(ISERROR((Y284/Z284-1)*100),"n/a",(Y284/Z284-1)*100)</f>
        <v>n/a</v>
      </c>
      <c r="AY284" s="1033" t="str">
        <f>IF(ISERROR((Z284/AA284-1)*100),"n/a",(Z284/AA284-1)*100)</f>
        <v>n/a</v>
      </c>
      <c r="AZ284" s="1033" t="str">
        <f>IF(ISERROR((AA284/AB284-1)*100),"n/a",(AA284/AB284-1)*100)</f>
        <v>n/a</v>
      </c>
      <c r="BA284" s="1033">
        <f>AVERAGE(AD284:AZ284)</f>
        <v>8.4564897468123323</v>
      </c>
      <c r="BB284" s="1033">
        <f>STDEV(AD284:AZ284)</f>
        <v>1.5905033328682827</v>
      </c>
    </row>
    <row r="285" spans="1:54" ht="11.25" customHeight="1" x14ac:dyDescent="0.2">
      <c r="A285" s="465" t="s">
        <v>242</v>
      </c>
      <c r="B285" s="802" t="s">
        <v>243</v>
      </c>
      <c r="C285" s="581">
        <v>3.5</v>
      </c>
      <c r="D285" s="581">
        <v>3.2349999999999999</v>
      </c>
      <c r="E285" s="581">
        <v>3.1324999999999998</v>
      </c>
      <c r="F285" s="581">
        <v>3.0074999999999998</v>
      </c>
      <c r="G285" s="460">
        <v>2.835</v>
      </c>
      <c r="H285" s="482">
        <v>2.6825000000000001</v>
      </c>
      <c r="I285" s="451">
        <v>2.5874999999999999</v>
      </c>
      <c r="J285" s="451">
        <v>2.42</v>
      </c>
      <c r="K285" s="451">
        <v>2.2999999999999998</v>
      </c>
      <c r="L285" s="451">
        <v>2.15</v>
      </c>
      <c r="M285" s="946"/>
      <c r="N285" s="451">
        <v>1.9350000000000001</v>
      </c>
      <c r="O285" s="449">
        <v>1.8</v>
      </c>
      <c r="P285" s="946"/>
      <c r="Q285" s="487">
        <v>1.63</v>
      </c>
      <c r="R285" s="487">
        <v>1.59</v>
      </c>
      <c r="S285" s="456">
        <v>1.5349999999999999</v>
      </c>
      <c r="T285" s="456">
        <v>1.4325000000000001</v>
      </c>
      <c r="U285" s="456">
        <v>1.325</v>
      </c>
      <c r="V285" s="456">
        <v>1.2375</v>
      </c>
      <c r="W285" s="456">
        <v>1.1950000000000001</v>
      </c>
      <c r="X285" s="456">
        <v>1.175</v>
      </c>
      <c r="Y285" s="456">
        <v>1.155</v>
      </c>
      <c r="Z285" s="456">
        <v>1.1299999999999999</v>
      </c>
      <c r="AA285" s="456">
        <v>1.085</v>
      </c>
      <c r="AB285" s="456">
        <v>1.03</v>
      </c>
      <c r="AC285" s="584">
        <f>SUM(C285:AB285)</f>
        <v>47.104999999999997</v>
      </c>
      <c r="AD285" s="1033">
        <f>IF(ISERROR((C285/D285-1)*100),"n/a",(C285/D285-1)*100)</f>
        <v>8.1916537867078976</v>
      </c>
      <c r="AE285" s="1033">
        <f>IF(ISERROR((D285/E285-1)*100),"n/a",(D285/E285-1)*100)</f>
        <v>3.2721468475658488</v>
      </c>
      <c r="AF285" s="1033">
        <f>IF(ISERROR((E285/F285-1)*100),"n/a",(E285/F285-1)*100)</f>
        <v>4.1562759767248547</v>
      </c>
      <c r="AG285" s="1033">
        <f>IF(ISERROR((F285/G285-1)*100),"n/a",(F285/G285-1)*100)</f>
        <v>6.0846560846560704</v>
      </c>
      <c r="AH285" s="1033">
        <f>IF(ISERROR((G285/H285-1)*100),"n/a",(G285/H285-1)*100)</f>
        <v>5.6849953401677533</v>
      </c>
      <c r="AI285" s="1033">
        <f>IF(ISERROR((H285/I285-1)*100),"n/a",(H285/I285-1)*100)</f>
        <v>3.6714975845410613</v>
      </c>
      <c r="AJ285" s="1033">
        <f>IF(ISERROR((I285/J285-1)*100),"n/a",(I285/J285-1)*100)</f>
        <v>6.9214876033057759</v>
      </c>
      <c r="AK285" s="1033">
        <f>IF(ISERROR((J285/K285-1)*100),"n/a",(J285/K285-1)*100)</f>
        <v>5.2173913043478404</v>
      </c>
      <c r="AL285" s="1033">
        <f>IF(ISERROR((K285/L285-1)*100),"n/a",(K285/L285-1)*100)</f>
        <v>6.9767441860465018</v>
      </c>
      <c r="AM285" s="1033">
        <f>IF(ISERROR((L285/N285-1)*100),"n/a",(L285/N285-1)*100)</f>
        <v>11.111111111111093</v>
      </c>
      <c r="AN285" s="1033">
        <f>IF(ISERROR((N285/O285-1)*100),"n/a",(N285/O285-1)*100)</f>
        <v>7.4999999999999956</v>
      </c>
      <c r="AO285" s="1033">
        <f>IF(ISERROR((O285/Q285-1)*100),"n/a",(O285/Q285-1)*100)</f>
        <v>10.429447852760742</v>
      </c>
      <c r="AP285" s="1033">
        <f>IF(ISERROR((Q285/R285-1)*100),"n/a",(Q285/R285-1)*100)</f>
        <v>2.5157232704402288</v>
      </c>
      <c r="AQ285" s="1033">
        <f>IF(ISERROR((R285/S285-1)*100),"n/a",(R285/S285-1)*100)</f>
        <v>3.5830618892508159</v>
      </c>
      <c r="AR285" s="1033">
        <f>IF(ISERROR((S285/T285-1)*100),"n/a",(S285/T285-1)*100)</f>
        <v>7.1553228621291209</v>
      </c>
      <c r="AS285" s="1033">
        <f>IF(ISERROR((T285/U285-1)*100),"n/a",(T285/U285-1)*100)</f>
        <v>8.1132075471698215</v>
      </c>
      <c r="AT285" s="1033">
        <f>IF(ISERROR((U285/V285-1)*100),"n/a",(U285/V285-1)*100)</f>
        <v>7.0707070707070718</v>
      </c>
      <c r="AU285" s="1033">
        <f>IF(ISERROR((V285/W285-1)*100),"n/a",(V285/W285-1)*100)</f>
        <v>3.5564853556485421</v>
      </c>
      <c r="AV285" s="1033">
        <f>IF(ISERROR((W285/X285-1)*100),"n/a",(W285/X285-1)*100)</f>
        <v>1.7021276595744705</v>
      </c>
      <c r="AW285" s="1033">
        <f>IF(ISERROR((X285/Y285-1)*100),"n/a",(X285/Y285-1)*100)</f>
        <v>1.7316017316017396</v>
      </c>
      <c r="AX285" s="1033">
        <f>IF(ISERROR((Y285/Z285-1)*100),"n/a",(Y285/Z285-1)*100)</f>
        <v>2.212389380530988</v>
      </c>
      <c r="AY285" s="1033">
        <f>IF(ISERROR((Z285/AA285-1)*100),"n/a",(Z285/AA285-1)*100)</f>
        <v>4.1474654377880116</v>
      </c>
      <c r="AZ285" s="1033">
        <f>IF(ISERROR((AA285/AB285-1)*100),"n/a",(AA285/AB285-1)*100)</f>
        <v>5.3398058252427161</v>
      </c>
      <c r="BA285" s="1033">
        <f>AVERAGE(AD285:AZ285)</f>
        <v>5.493274161218217</v>
      </c>
      <c r="BB285" s="1033">
        <f>STDEV(AD285:AZ285)</f>
        <v>2.6240112835975622</v>
      </c>
    </row>
    <row r="286" spans="1:54" ht="11.25" customHeight="1" x14ac:dyDescent="0.2">
      <c r="A286" s="479" t="s">
        <v>245</v>
      </c>
      <c r="B286" s="468" t="s">
        <v>246</v>
      </c>
      <c r="C286" s="581">
        <v>0.68500000000000005</v>
      </c>
      <c r="D286" s="581">
        <v>0.63500000000000001</v>
      </c>
      <c r="E286" s="581">
        <v>0.59</v>
      </c>
      <c r="F286" s="581">
        <v>0.55000000000000004</v>
      </c>
      <c r="G286" s="460">
        <v>0.51</v>
      </c>
      <c r="H286" s="586">
        <v>0.47000000000000003</v>
      </c>
      <c r="I286" s="581">
        <v>0.43</v>
      </c>
      <c r="J286" s="581">
        <v>0.40500000000000003</v>
      </c>
      <c r="K286" s="581">
        <v>0.37</v>
      </c>
      <c r="L286" s="581">
        <v>0.33</v>
      </c>
      <c r="M286" s="884"/>
      <c r="N286" s="581">
        <v>0.31200000000000006</v>
      </c>
      <c r="O286" s="459">
        <v>0.28320000000000001</v>
      </c>
      <c r="P286" s="884"/>
      <c r="Q286" s="582">
        <v>0.26880000000000004</v>
      </c>
      <c r="R286" s="472">
        <v>0.25920000000000004</v>
      </c>
      <c r="S286" s="587">
        <v>0.25600000000000001</v>
      </c>
      <c r="T286" s="587">
        <v>0.19865600000000003</v>
      </c>
      <c r="U286" s="587">
        <v>0.18677760000000002</v>
      </c>
      <c r="V286" s="583">
        <v>0.18350080000000002</v>
      </c>
      <c r="W286" s="587">
        <v>0.18087936000000002</v>
      </c>
      <c r="X286" s="583">
        <v>0.17825792000000001</v>
      </c>
      <c r="Y286" s="587">
        <v>0.17039360000000001</v>
      </c>
      <c r="Z286" s="583">
        <v>0.16777216</v>
      </c>
      <c r="AA286" s="587">
        <v>0.16252928000000003</v>
      </c>
      <c r="AB286" s="583">
        <v>0.15728640000000002</v>
      </c>
      <c r="AC286" s="584">
        <f>SUM(C286:AB286)</f>
        <v>7.9402531200000004</v>
      </c>
      <c r="AD286" s="1033">
        <f>IF(ISERROR((C286/D286-1)*100),"n/a",(C286/D286-1)*100)</f>
        <v>7.8740157480315043</v>
      </c>
      <c r="AE286" s="1033">
        <f>IF(ISERROR((D286/E286-1)*100),"n/a",(D286/E286-1)*100)</f>
        <v>7.6271186440677985</v>
      </c>
      <c r="AF286" s="1033">
        <f>IF(ISERROR((E286/F286-1)*100),"n/a",(E286/F286-1)*100)</f>
        <v>7.2727272727272529</v>
      </c>
      <c r="AG286" s="1033">
        <f>IF(ISERROR((F286/G286-1)*100),"n/a",(F286/G286-1)*100)</f>
        <v>7.8431372549019773</v>
      </c>
      <c r="AH286" s="1033">
        <f>IF(ISERROR((G286/H286-1)*100),"n/a",(G286/H286-1)*100)</f>
        <v>8.5106382978723296</v>
      </c>
      <c r="AI286" s="1033">
        <f>IF(ISERROR((H286/I286-1)*100),"n/a",(H286/I286-1)*100)</f>
        <v>9.3023255813953654</v>
      </c>
      <c r="AJ286" s="1033">
        <f>IF(ISERROR((I286/J286-1)*100),"n/a",(I286/J286-1)*100)</f>
        <v>6.1728395061728225</v>
      </c>
      <c r="AK286" s="1033">
        <f>IF(ISERROR((J286/K286-1)*100),"n/a",(J286/K286-1)*100)</f>
        <v>9.4594594594594739</v>
      </c>
      <c r="AL286" s="1033">
        <f>IF(ISERROR((K286/L286-1)*100),"n/a",(K286/L286-1)*100)</f>
        <v>12.12121212121211</v>
      </c>
      <c r="AM286" s="1033">
        <f>IF(ISERROR((L286/N286-1)*100),"n/a",(L286/N286-1)*100)</f>
        <v>5.7692307692307487</v>
      </c>
      <c r="AN286" s="1033">
        <f>IF(ISERROR((N286/O286-1)*100),"n/a",(N286/O286-1)*100)</f>
        <v>10.169491525423746</v>
      </c>
      <c r="AO286" s="1033">
        <f>IF(ISERROR((O286/Q286-1)*100),"n/a",(O286/Q286-1)*100)</f>
        <v>5.3571428571428381</v>
      </c>
      <c r="AP286" s="1033">
        <f>IF(ISERROR((Q286/R286-1)*100),"n/a",(Q286/R286-1)*100)</f>
        <v>3.7037037037036979</v>
      </c>
      <c r="AQ286" s="1033">
        <f>IF(ISERROR((R286/S286-1)*100),"n/a",(R286/S286-1)*100)</f>
        <v>1.2500000000000178</v>
      </c>
      <c r="AR286" s="1033">
        <f>IF(ISERROR((S286/T286-1)*100),"n/a",(S286/T286-1)*100)</f>
        <v>28.865979381443285</v>
      </c>
      <c r="AS286" s="1033">
        <f>IF(ISERROR((T286/U286-1)*100),"n/a",(T286/U286-1)*100)</f>
        <v>6.3596491228070207</v>
      </c>
      <c r="AT286" s="1033">
        <f>IF(ISERROR((U286/V286-1)*100),"n/a",(U286/V286-1)*100)</f>
        <v>1.7857142857142794</v>
      </c>
      <c r="AU286" s="1033">
        <f>IF(ISERROR((V286/W286-1)*100),"n/a",(V286/W286-1)*100)</f>
        <v>1.449275362318847</v>
      </c>
      <c r="AV286" s="1033">
        <f>IF(ISERROR((W286/X286-1)*100),"n/a",(W286/X286-1)*100)</f>
        <v>1.4705882352941124</v>
      </c>
      <c r="AW286" s="1033">
        <f>IF(ISERROR((X286/Y286-1)*100),"n/a",(X286/Y286-1)*100)</f>
        <v>4.6153846153846212</v>
      </c>
      <c r="AX286" s="1033">
        <f>IF(ISERROR((Y286/Z286-1)*100),"n/a",(Y286/Z286-1)*100)</f>
        <v>1.5625</v>
      </c>
      <c r="AY286" s="1033">
        <f>IF(ISERROR((Z286/AA286-1)*100),"n/a",(Z286/AA286-1)*100)</f>
        <v>3.2258064516128782</v>
      </c>
      <c r="AZ286" s="1033">
        <f>IF(ISERROR((AA286/AB286-1)*100),"n/a",(AA286/AB286-1)*100)</f>
        <v>3.3333333333333437</v>
      </c>
      <c r="BA286" s="1033">
        <f>AVERAGE(AD286:AZ286)</f>
        <v>6.7435336317065229</v>
      </c>
      <c r="BB286" s="1033">
        <f>STDEV(AD286:AZ286)</f>
        <v>5.7572342279158368</v>
      </c>
    </row>
    <row r="287" spans="1:54" ht="11.25" customHeight="1" x14ac:dyDescent="0.2">
      <c r="A287" s="540" t="s">
        <v>2233</v>
      </c>
      <c r="B287" s="817" t="s">
        <v>2234</v>
      </c>
      <c r="C287" s="581">
        <v>2.86</v>
      </c>
      <c r="D287" s="581">
        <v>2.62</v>
      </c>
      <c r="E287" s="581">
        <v>2.4</v>
      </c>
      <c r="F287" s="581">
        <v>2.2799999999999998</v>
      </c>
      <c r="G287" s="460">
        <v>2.1</v>
      </c>
      <c r="H287" s="480">
        <v>2.04</v>
      </c>
      <c r="I287" s="581">
        <v>2.04</v>
      </c>
      <c r="J287" s="581">
        <v>2.0099999999999998</v>
      </c>
      <c r="K287" s="581">
        <v>1.89</v>
      </c>
      <c r="L287" s="581">
        <v>1.8</v>
      </c>
      <c r="M287" s="460"/>
      <c r="N287" s="581">
        <v>1.75</v>
      </c>
      <c r="O287" s="459">
        <v>1.6</v>
      </c>
      <c r="P287" s="460"/>
      <c r="Q287" s="490">
        <v>1.5</v>
      </c>
      <c r="R287" s="980">
        <v>0.75</v>
      </c>
      <c r="S287" s="499">
        <v>0.75</v>
      </c>
      <c r="T287" s="587">
        <v>0.75</v>
      </c>
      <c r="U287" s="587">
        <v>0.5</v>
      </c>
      <c r="V287" s="499">
        <v>0.25</v>
      </c>
      <c r="W287" s="499">
        <v>0.25</v>
      </c>
      <c r="X287" s="587">
        <v>0.25</v>
      </c>
      <c r="Y287" s="499">
        <v>0</v>
      </c>
      <c r="Z287" s="499">
        <v>0</v>
      </c>
      <c r="AA287" s="499">
        <v>0</v>
      </c>
      <c r="AB287" s="499">
        <v>0</v>
      </c>
      <c r="AC287" s="584">
        <f>SUM(C287:AB287)</f>
        <v>30.390000000000004</v>
      </c>
      <c r="AD287" s="1033">
        <f>IF(ISERROR((C287/D287-1)*100),"n/a",(C287/D287-1)*100)</f>
        <v>9.1603053435114425</v>
      </c>
      <c r="AE287" s="1033">
        <f>IF(ISERROR((D287/E287-1)*100),"n/a",(D287/E287-1)*100)</f>
        <v>9.1666666666666785</v>
      </c>
      <c r="AF287" s="1033">
        <f>IF(ISERROR((E287/F287-1)*100),"n/a",(E287/F287-1)*100)</f>
        <v>5.2631578947368363</v>
      </c>
      <c r="AG287" s="1033">
        <f>IF(ISERROR((F287/G287-1)*100),"n/a",(F287/G287-1)*100)</f>
        <v>8.5714285714285623</v>
      </c>
      <c r="AH287" s="1033">
        <f>IF(ISERROR((G287/H287-1)*100),"n/a",(G287/H287-1)*100)</f>
        <v>2.941176470588247</v>
      </c>
      <c r="AI287" s="1033">
        <f>IF(ISERROR((H287/I287-1)*100),"n/a",(H287/I287-1)*100)</f>
        <v>0</v>
      </c>
      <c r="AJ287" s="1033">
        <f>IF(ISERROR((I287/J287-1)*100),"n/a",(I287/J287-1)*100)</f>
        <v>1.4925373134328401</v>
      </c>
      <c r="AK287" s="1033">
        <f>IF(ISERROR((J287/K287-1)*100),"n/a",(J287/K287-1)*100)</f>
        <v>6.3492063492063489</v>
      </c>
      <c r="AL287" s="1033">
        <f>IF(ISERROR((K287/L287-1)*100),"n/a",(K287/L287-1)*100)</f>
        <v>4.9999999999999822</v>
      </c>
      <c r="AM287" s="1033">
        <f>IF(ISERROR((L287/N287-1)*100),"n/a",(L287/N287-1)*100)</f>
        <v>2.8571428571428692</v>
      </c>
      <c r="AN287" s="1033">
        <f>IF(ISERROR((N287/O287-1)*100),"n/a",(N287/O287-1)*100)</f>
        <v>9.375</v>
      </c>
      <c r="AO287" s="1033">
        <f>IF(ISERROR((O287/Q287-1)*100),"n/a",(O287/Q287-1)*100)</f>
        <v>6.6666666666666652</v>
      </c>
      <c r="AP287" s="1033">
        <f>IF(ISERROR((Q287/R287-1)*100),"n/a",(Q287/R287-1)*100)</f>
        <v>100</v>
      </c>
      <c r="AQ287" s="1033">
        <f>IF(ISERROR((R287/S287-1)*100),"n/a",(R287/S287-1)*100)</f>
        <v>0</v>
      </c>
      <c r="AR287" s="1033">
        <f>IF(ISERROR((S287/T287-1)*100),"n/a",(S287/T287-1)*100)</f>
        <v>0</v>
      </c>
      <c r="AS287" s="1033">
        <f>IF(ISERROR((T287/U287-1)*100),"n/a",(T287/U287-1)*100)</f>
        <v>50</v>
      </c>
      <c r="AT287" s="1033">
        <f>IF(ISERROR((U287/V287-1)*100),"n/a",(U287/V287-1)*100)</f>
        <v>100</v>
      </c>
      <c r="AU287" s="1033">
        <f>IF(ISERROR((V287/W287-1)*100),"n/a",(V287/W287-1)*100)</f>
        <v>0</v>
      </c>
      <c r="AV287" s="1033">
        <f>IF(ISERROR((W287/X287-1)*100),"n/a",(W287/X287-1)*100)</f>
        <v>0</v>
      </c>
      <c r="AW287" s="1033" t="str">
        <f>IF(ISERROR((X287/Y287-1)*100),"n/a",(X287/Y287-1)*100)</f>
        <v>n/a</v>
      </c>
      <c r="AX287" s="1033" t="str">
        <f>IF(ISERROR((Y287/Z287-1)*100),"n/a",(Y287/Z287-1)*100)</f>
        <v>n/a</v>
      </c>
      <c r="AY287" s="1033" t="str">
        <f>IF(ISERROR((Z287/AA287-1)*100),"n/a",(Z287/AA287-1)*100)</f>
        <v>n/a</v>
      </c>
      <c r="AZ287" s="1033" t="str">
        <f>IF(ISERROR((AA287/AB287-1)*100),"n/a",(AA287/AB287-1)*100)</f>
        <v>n/a</v>
      </c>
      <c r="BA287" s="1033">
        <f>AVERAGE(AD287:AZ287)</f>
        <v>16.675962533335817</v>
      </c>
      <c r="BB287" s="1033">
        <f>STDEV(AD287:AZ287)</f>
        <v>31.360034129951931</v>
      </c>
    </row>
    <row r="288" spans="1:54" ht="11.25" customHeight="1" x14ac:dyDescent="0.2">
      <c r="A288" s="818" t="s">
        <v>1208</v>
      </c>
      <c r="B288" s="817" t="s">
        <v>1209</v>
      </c>
      <c r="C288" s="581">
        <v>9</v>
      </c>
      <c r="D288" s="581">
        <v>6.5</v>
      </c>
      <c r="E288" s="581">
        <v>5</v>
      </c>
      <c r="F288" s="581">
        <v>4.1500000000000004</v>
      </c>
      <c r="G288" s="460">
        <v>3.15</v>
      </c>
      <c r="H288" s="586">
        <v>2.9</v>
      </c>
      <c r="I288" s="463">
        <v>2.6</v>
      </c>
      <c r="J288" s="581">
        <v>2.5499999999999998</v>
      </c>
      <c r="K288" s="581">
        <v>2.25</v>
      </c>
      <c r="L288" s="581">
        <v>2.0499999999999998</v>
      </c>
      <c r="M288" s="884"/>
      <c r="N288" s="581">
        <v>1.77</v>
      </c>
      <c r="O288" s="585">
        <v>1.4</v>
      </c>
      <c r="P288" s="884"/>
      <c r="Q288" s="582">
        <v>1.4</v>
      </c>
      <c r="R288" s="582">
        <v>1.4</v>
      </c>
      <c r="S288" s="583">
        <v>1.4</v>
      </c>
      <c r="T288" s="587">
        <v>1.4</v>
      </c>
      <c r="U288" s="587">
        <v>1.3</v>
      </c>
      <c r="V288" s="583">
        <v>1</v>
      </c>
      <c r="W288" s="587">
        <v>1</v>
      </c>
      <c r="X288" s="587">
        <v>0.74</v>
      </c>
      <c r="Y288" s="583">
        <v>0.48</v>
      </c>
      <c r="Z288" s="583">
        <v>0.48</v>
      </c>
      <c r="AA288" s="587">
        <v>0.48</v>
      </c>
      <c r="AB288" s="587">
        <v>0.24</v>
      </c>
      <c r="AC288" s="584">
        <f>SUM(C288:AB288)</f>
        <v>54.639999999999979</v>
      </c>
      <c r="AD288" s="1033">
        <f>IF(ISERROR((C288/D288-1)*100),"n/a",(C288/D288-1)*100)</f>
        <v>38.46153846153846</v>
      </c>
      <c r="AE288" s="1033">
        <f>IF(ISERROR((D288/E288-1)*100),"n/a",(D288/E288-1)*100)</f>
        <v>30.000000000000004</v>
      </c>
      <c r="AF288" s="1033">
        <f>IF(ISERROR((E288/F288-1)*100),"n/a",(E288/F288-1)*100)</f>
        <v>20.481927710843362</v>
      </c>
      <c r="AG288" s="1033">
        <f>IF(ISERROR((F288/G288-1)*100),"n/a",(F288/G288-1)*100)</f>
        <v>31.746031746031768</v>
      </c>
      <c r="AH288" s="1033">
        <f>IF(ISERROR((G288/H288-1)*100),"n/a",(G288/H288-1)*100)</f>
        <v>8.6206896551724199</v>
      </c>
      <c r="AI288" s="1033">
        <f>IF(ISERROR((H288/I288-1)*100),"n/a",(H288/I288-1)*100)</f>
        <v>11.538461538461542</v>
      </c>
      <c r="AJ288" s="1033">
        <f>IF(ISERROR((I288/J288-1)*100),"n/a",(I288/J288-1)*100)</f>
        <v>1.9607843137255054</v>
      </c>
      <c r="AK288" s="1033">
        <f>IF(ISERROR((J288/K288-1)*100),"n/a",(J288/K288-1)*100)</f>
        <v>13.33333333333333</v>
      </c>
      <c r="AL288" s="1033">
        <f>IF(ISERROR((K288/L288-1)*100),"n/a",(K288/L288-1)*100)</f>
        <v>9.7560975609756184</v>
      </c>
      <c r="AM288" s="1033">
        <f>IF(ISERROR((L288/N288-1)*100),"n/a",(L288/N288-1)*100)</f>
        <v>15.81920903954801</v>
      </c>
      <c r="AN288" s="1033">
        <f>IF(ISERROR((N288/O288-1)*100),"n/a",(N288/O288-1)*100)</f>
        <v>26.428571428571445</v>
      </c>
      <c r="AO288" s="1033">
        <f>IF(ISERROR((O288/Q288-1)*100),"n/a",(O288/Q288-1)*100)</f>
        <v>0</v>
      </c>
      <c r="AP288" s="1033">
        <f>IF(ISERROR((Q288/R288-1)*100),"n/a",(Q288/R288-1)*100)</f>
        <v>0</v>
      </c>
      <c r="AQ288" s="1033">
        <f>IF(ISERROR((R288/S288-1)*100),"n/a",(R288/S288-1)*100)</f>
        <v>0</v>
      </c>
      <c r="AR288" s="1033">
        <f>IF(ISERROR((S288/T288-1)*100),"n/a",(S288/T288-1)*100)</f>
        <v>0</v>
      </c>
      <c r="AS288" s="1033">
        <f>IF(ISERROR((T288/U288-1)*100),"n/a",(T288/U288-1)*100)</f>
        <v>7.6923076923076872</v>
      </c>
      <c r="AT288" s="1033">
        <f>IF(ISERROR((U288/V288-1)*100),"n/a",(U288/V288-1)*100)</f>
        <v>30.000000000000004</v>
      </c>
      <c r="AU288" s="1033">
        <f>IF(ISERROR((V288/W288-1)*100),"n/a",(V288/W288-1)*100)</f>
        <v>0</v>
      </c>
      <c r="AV288" s="1033">
        <f>IF(ISERROR((W288/X288-1)*100),"n/a",(W288/X288-1)*100)</f>
        <v>35.13513513513513</v>
      </c>
      <c r="AW288" s="1033">
        <f>IF(ISERROR((X288/Y288-1)*100),"n/a",(X288/Y288-1)*100)</f>
        <v>54.166666666666671</v>
      </c>
      <c r="AX288" s="1033">
        <f>IF(ISERROR((Y288/Z288-1)*100),"n/a",(Y288/Z288-1)*100)</f>
        <v>0</v>
      </c>
      <c r="AY288" s="1033">
        <f>IF(ISERROR((Z288/AA288-1)*100),"n/a",(Z288/AA288-1)*100)</f>
        <v>0</v>
      </c>
      <c r="AZ288" s="1033">
        <f>IF(ISERROR((AA288/AB288-1)*100),"n/a",(AA288/AB288-1)*100)</f>
        <v>100</v>
      </c>
      <c r="BA288" s="1033">
        <f>AVERAGE(AD288:AZ288)</f>
        <v>18.919163229665696</v>
      </c>
      <c r="BB288" s="1033">
        <f>STDEV(AD288:AZ288)</f>
        <v>23.48574133495033</v>
      </c>
    </row>
    <row r="289" spans="1:54" ht="11.25" customHeight="1" x14ac:dyDescent="0.2">
      <c r="A289" s="818" t="s">
        <v>3759</v>
      </c>
      <c r="B289" s="817" t="s">
        <v>3760</v>
      </c>
      <c r="C289" s="581">
        <v>1.52</v>
      </c>
      <c r="D289" s="581">
        <v>1.38</v>
      </c>
      <c r="E289" s="581">
        <v>1.36</v>
      </c>
      <c r="F289" s="581">
        <v>1.3</v>
      </c>
      <c r="G289" s="460">
        <v>1.1200000000000001</v>
      </c>
      <c r="H289" s="586">
        <v>0.92</v>
      </c>
      <c r="I289" s="498">
        <v>0.88</v>
      </c>
      <c r="J289" s="581">
        <v>0.84</v>
      </c>
      <c r="K289" s="581">
        <v>0.78</v>
      </c>
      <c r="L289" s="498">
        <v>0.72</v>
      </c>
      <c r="M289" s="884"/>
      <c r="N289" s="463">
        <v>0.72</v>
      </c>
      <c r="O289" s="585">
        <v>0.72</v>
      </c>
      <c r="P289" s="884"/>
      <c r="Q289" s="582">
        <v>0.72</v>
      </c>
      <c r="R289" s="582">
        <v>0.72</v>
      </c>
      <c r="S289" s="587">
        <v>0.72</v>
      </c>
      <c r="T289" s="587">
        <v>0.66</v>
      </c>
      <c r="U289" s="587">
        <v>0.57999999999999996</v>
      </c>
      <c r="V289" s="587">
        <v>0.5</v>
      </c>
      <c r="W289" s="587">
        <v>0.42</v>
      </c>
      <c r="X289" s="587">
        <v>0.33</v>
      </c>
      <c r="Y289" s="587">
        <v>0.27250000000000002</v>
      </c>
      <c r="Z289" s="499">
        <v>0.25</v>
      </c>
      <c r="AA289" s="499">
        <v>0.25</v>
      </c>
      <c r="AB289" s="587">
        <v>0.25</v>
      </c>
      <c r="AC289" s="584">
        <f>SUM(C289:AB289)</f>
        <v>17.932500000000005</v>
      </c>
      <c r="AD289" s="1033">
        <f>IF(ISERROR((C289/D289-1)*100),"n/a",(C289/D289-1)*100)</f>
        <v>10.144927536231885</v>
      </c>
      <c r="AE289" s="1033">
        <f>IF(ISERROR((D289/E289-1)*100),"n/a",(D289/E289-1)*100)</f>
        <v>1.4705882352941124</v>
      </c>
      <c r="AF289" s="1033">
        <f>IF(ISERROR((E289/F289-1)*100),"n/a",(E289/F289-1)*100)</f>
        <v>4.6153846153846212</v>
      </c>
      <c r="AG289" s="1033">
        <f>IF(ISERROR((F289/G289-1)*100),"n/a",(F289/G289-1)*100)</f>
        <v>16.071428571428559</v>
      </c>
      <c r="AH289" s="1033">
        <f>IF(ISERROR((G289/H289-1)*100),"n/a",(G289/H289-1)*100)</f>
        <v>21.739130434782616</v>
      </c>
      <c r="AI289" s="1033">
        <f>IF(ISERROR((H289/I289-1)*100),"n/a",(H289/I289-1)*100)</f>
        <v>4.5454545454545414</v>
      </c>
      <c r="AJ289" s="1033">
        <f>IF(ISERROR((I289/J289-1)*100),"n/a",(I289/J289-1)*100)</f>
        <v>4.7619047619047672</v>
      </c>
      <c r="AK289" s="1033">
        <f>IF(ISERROR((J289/K289-1)*100),"n/a",(J289/K289-1)*100)</f>
        <v>7.6923076923076872</v>
      </c>
      <c r="AL289" s="1033">
        <f>IF(ISERROR((K289/L289-1)*100),"n/a",(K289/L289-1)*100)</f>
        <v>8.3333333333333481</v>
      </c>
      <c r="AM289" s="1033">
        <f>IF(ISERROR((L289/N289-1)*100),"n/a",(L289/N289-1)*100)</f>
        <v>0</v>
      </c>
      <c r="AN289" s="1033">
        <f>IF(ISERROR((N289/O289-1)*100),"n/a",(N289/O289-1)*100)</f>
        <v>0</v>
      </c>
      <c r="AO289" s="1033">
        <f>IF(ISERROR((O289/Q289-1)*100),"n/a",(O289/Q289-1)*100)</f>
        <v>0</v>
      </c>
      <c r="AP289" s="1033">
        <f>IF(ISERROR((Q289/R289-1)*100),"n/a",(Q289/R289-1)*100)</f>
        <v>0</v>
      </c>
      <c r="AQ289" s="1033">
        <f>IF(ISERROR((R289/S289-1)*100),"n/a",(R289/S289-1)*100)</f>
        <v>0</v>
      </c>
      <c r="AR289" s="1033">
        <f>IF(ISERROR((S289/T289-1)*100),"n/a",(S289/T289-1)*100)</f>
        <v>9.0909090909090828</v>
      </c>
      <c r="AS289" s="1033">
        <f>IF(ISERROR((T289/U289-1)*100),"n/a",(T289/U289-1)*100)</f>
        <v>13.793103448275868</v>
      </c>
      <c r="AT289" s="1033">
        <f>IF(ISERROR((U289/V289-1)*100),"n/a",(U289/V289-1)*100)</f>
        <v>15.999999999999993</v>
      </c>
      <c r="AU289" s="1033">
        <f>IF(ISERROR((V289/W289-1)*100),"n/a",(V289/W289-1)*100)</f>
        <v>19.047619047619047</v>
      </c>
      <c r="AV289" s="1033">
        <f>IF(ISERROR((W289/X289-1)*100),"n/a",(W289/X289-1)*100)</f>
        <v>27.27272727272727</v>
      </c>
      <c r="AW289" s="1033">
        <f>IF(ISERROR((X289/Y289-1)*100),"n/a",(X289/Y289-1)*100)</f>
        <v>21.100917431192666</v>
      </c>
      <c r="AX289" s="1033">
        <f>IF(ISERROR((Y289/Z289-1)*100),"n/a",(Y289/Z289-1)*100)</f>
        <v>9.0000000000000071</v>
      </c>
      <c r="AY289" s="1033">
        <f>IF(ISERROR((Z289/AA289-1)*100),"n/a",(Z289/AA289-1)*100)</f>
        <v>0</v>
      </c>
      <c r="AZ289" s="1033">
        <f>IF(ISERROR((AA289/AB289-1)*100),"n/a",(AA289/AB289-1)*100)</f>
        <v>0</v>
      </c>
      <c r="BA289" s="1033">
        <f>AVERAGE(AD289:AZ289)</f>
        <v>8.4643363485585237</v>
      </c>
      <c r="BB289" s="1033">
        <f>STDEV(AD289:AZ289)</f>
        <v>8.3751234176105651</v>
      </c>
    </row>
    <row r="290" spans="1:54" ht="11.25" customHeight="1" x14ac:dyDescent="0.2">
      <c r="A290" s="818" t="s">
        <v>1200</v>
      </c>
      <c r="B290" s="817" t="s">
        <v>1201</v>
      </c>
      <c r="C290" s="581">
        <v>1.64</v>
      </c>
      <c r="D290" s="581">
        <v>1.56</v>
      </c>
      <c r="E290" s="581">
        <v>1.48</v>
      </c>
      <c r="F290" s="581">
        <v>1.4</v>
      </c>
      <c r="G290" s="460">
        <v>1.28</v>
      </c>
      <c r="H290" s="586">
        <v>1.1200000000000001</v>
      </c>
      <c r="I290" s="581">
        <v>1</v>
      </c>
      <c r="J290" s="581">
        <v>0.9</v>
      </c>
      <c r="K290" s="581">
        <v>0.8</v>
      </c>
      <c r="L290" s="581">
        <v>0.72499999999999998</v>
      </c>
      <c r="M290" s="884"/>
      <c r="N290" s="463">
        <v>0.5</v>
      </c>
      <c r="O290" s="585">
        <v>1.69</v>
      </c>
      <c r="P290" s="884"/>
      <c r="Q290" s="472">
        <v>1.905</v>
      </c>
      <c r="R290" s="472">
        <v>1.885</v>
      </c>
      <c r="S290" s="587">
        <v>1.865</v>
      </c>
      <c r="T290" s="587">
        <v>1.84</v>
      </c>
      <c r="U290" s="587">
        <v>1.81</v>
      </c>
      <c r="V290" s="587">
        <v>1.74</v>
      </c>
      <c r="W290" s="587">
        <v>1.7</v>
      </c>
      <c r="X290" s="587">
        <v>1.6625000000000001</v>
      </c>
      <c r="Y290" s="583">
        <v>1.65</v>
      </c>
      <c r="Z290" s="587">
        <v>0.86250000000000004</v>
      </c>
      <c r="AA290" s="587">
        <v>0.55000000000000004</v>
      </c>
      <c r="AB290" s="583">
        <v>0.4</v>
      </c>
      <c r="AC290" s="584">
        <f>SUM(C290:AB290)</f>
        <v>31.964999999999996</v>
      </c>
      <c r="AD290" s="1033">
        <f>IF(ISERROR((C290/D290-1)*100),"n/a",(C290/D290-1)*100)</f>
        <v>5.12820512820511</v>
      </c>
      <c r="AE290" s="1033">
        <f>IF(ISERROR((D290/E290-1)*100),"n/a",(D290/E290-1)*100)</f>
        <v>5.4054054054054168</v>
      </c>
      <c r="AF290" s="1033">
        <f>IF(ISERROR((E290/F290-1)*100),"n/a",(E290/F290-1)*100)</f>
        <v>5.7142857142857162</v>
      </c>
      <c r="AG290" s="1033">
        <f>IF(ISERROR((F290/G290-1)*100),"n/a",(F290/G290-1)*100)</f>
        <v>9.375</v>
      </c>
      <c r="AH290" s="1033">
        <f>IF(ISERROR((G290/H290-1)*100),"n/a",(G290/H290-1)*100)</f>
        <v>14.285714285714279</v>
      </c>
      <c r="AI290" s="1033">
        <f>IF(ISERROR((H290/I290-1)*100),"n/a",(H290/I290-1)*100)</f>
        <v>12.000000000000011</v>
      </c>
      <c r="AJ290" s="1033">
        <f>IF(ISERROR((I290/J290-1)*100),"n/a",(I290/J290-1)*100)</f>
        <v>11.111111111111116</v>
      </c>
      <c r="AK290" s="1033">
        <f>IF(ISERROR((J290/K290-1)*100),"n/a",(J290/K290-1)*100)</f>
        <v>12.5</v>
      </c>
      <c r="AL290" s="1033">
        <f>IF(ISERROR((K290/L290-1)*100),"n/a",(K290/L290-1)*100)</f>
        <v>10.344827586206895</v>
      </c>
      <c r="AM290" s="1033">
        <f>IF(ISERROR((L290/N290-1)*100),"n/a",(L290/N290-1)*100)</f>
        <v>44.999999999999993</v>
      </c>
      <c r="AN290" s="1033">
        <f>IF(ISERROR((N290/O290-1)*100),"n/a",(N290/O290-1)*100)</f>
        <v>-70.414201183431956</v>
      </c>
      <c r="AO290" s="1033">
        <f>IF(ISERROR((O290/Q290-1)*100),"n/a",(O290/Q290-1)*100)</f>
        <v>-11.286089238845154</v>
      </c>
      <c r="AP290" s="1033">
        <f>IF(ISERROR((Q290/R290-1)*100),"n/a",(Q290/R290-1)*100)</f>
        <v>1.0610079575596787</v>
      </c>
      <c r="AQ290" s="1033">
        <f>IF(ISERROR((R290/S290-1)*100),"n/a",(R290/S290-1)*100)</f>
        <v>1.072386058981234</v>
      </c>
      <c r="AR290" s="1033">
        <f>IF(ISERROR((S290/T290-1)*100),"n/a",(S290/T290-1)*100)</f>
        <v>1.3586956521739024</v>
      </c>
      <c r="AS290" s="1033">
        <f>IF(ISERROR((T290/U290-1)*100),"n/a",(T290/U290-1)*100)</f>
        <v>1.6574585635359185</v>
      </c>
      <c r="AT290" s="1033">
        <f>IF(ISERROR((U290/V290-1)*100),"n/a",(U290/V290-1)*100)</f>
        <v>4.0229885057471382</v>
      </c>
      <c r="AU290" s="1033">
        <f>IF(ISERROR((V290/W290-1)*100),"n/a",(V290/W290-1)*100)</f>
        <v>2.3529411764705799</v>
      </c>
      <c r="AV290" s="1033">
        <f>IF(ISERROR((W290/X290-1)*100),"n/a",(W290/X290-1)*100)</f>
        <v>2.2556390977443552</v>
      </c>
      <c r="AW290" s="1033">
        <f>IF(ISERROR((X290/Y290-1)*100),"n/a",(X290/Y290-1)*100)</f>
        <v>0.75757575757577911</v>
      </c>
      <c r="AX290" s="1033">
        <f>IF(ISERROR((Y290/Z290-1)*100),"n/a",(Y290/Z290-1)*100)</f>
        <v>91.304347826086939</v>
      </c>
      <c r="AY290" s="1033">
        <f>IF(ISERROR((Z290/AA290-1)*100),"n/a",(Z290/AA290-1)*100)</f>
        <v>56.818181818181813</v>
      </c>
      <c r="AZ290" s="1033">
        <f>IF(ISERROR((AA290/AB290-1)*100),"n/a",(AA290/AB290-1)*100)</f>
        <v>37.5</v>
      </c>
      <c r="BA290" s="1033">
        <f>AVERAGE(AD290:AZ290)</f>
        <v>10.840238314030815</v>
      </c>
      <c r="BB290" s="1033">
        <f>STDEV(AD290:AZ290)</f>
        <v>28.860120057130089</v>
      </c>
    </row>
    <row r="291" spans="1:54" ht="11.25" customHeight="1" x14ac:dyDescent="0.2">
      <c r="A291" s="997" t="s">
        <v>4577</v>
      </c>
      <c r="B291" s="468" t="s">
        <v>4570</v>
      </c>
      <c r="C291" s="581">
        <v>0.29520999999999997</v>
      </c>
      <c r="D291" s="581">
        <v>0.29232000000000002</v>
      </c>
      <c r="E291" s="581">
        <v>0.28944000000000003</v>
      </c>
      <c r="F291" s="581">
        <v>0.28657099999999996</v>
      </c>
      <c r="G291" s="460">
        <v>0.28373600000000004</v>
      </c>
      <c r="H291" s="471">
        <v>0.27448499999999998</v>
      </c>
      <c r="I291" s="581">
        <v>0.25589999999999996</v>
      </c>
      <c r="J291" s="581">
        <v>0.24859999999999999</v>
      </c>
      <c r="K291" s="581">
        <v>0.18080000000000002</v>
      </c>
      <c r="L291" s="498">
        <v>0</v>
      </c>
      <c r="M291" s="483"/>
      <c r="N291" s="498">
        <v>0</v>
      </c>
      <c r="O291" s="501">
        <v>0</v>
      </c>
      <c r="P291" s="483"/>
      <c r="Q291" s="980">
        <v>0</v>
      </c>
      <c r="R291" s="980">
        <v>0</v>
      </c>
      <c r="S291" s="499">
        <v>0</v>
      </c>
      <c r="T291" s="499">
        <v>0</v>
      </c>
      <c r="U291" s="499">
        <v>0</v>
      </c>
      <c r="V291" s="499">
        <v>0</v>
      </c>
      <c r="W291" s="499">
        <v>0</v>
      </c>
      <c r="X291" s="499">
        <v>0</v>
      </c>
      <c r="Y291" s="499">
        <v>0</v>
      </c>
      <c r="Z291" s="499">
        <v>0</v>
      </c>
      <c r="AA291" s="499">
        <v>0</v>
      </c>
      <c r="AB291" s="499">
        <v>0</v>
      </c>
      <c r="AC291" s="584">
        <f>SUM(C291:AB291)</f>
        <v>2.4070620000000003</v>
      </c>
      <c r="AD291" s="1033">
        <f>IF(ISERROR((C291/D291-1)*100),"n/a",(C291/D291-1)*100)</f>
        <v>0.98864258347015621</v>
      </c>
      <c r="AE291" s="1033">
        <f>IF(ISERROR((D291/E291-1)*100),"n/a",(D291/E291-1)*100)</f>
        <v>0.99502487562188602</v>
      </c>
      <c r="AF291" s="1033">
        <f>IF(ISERROR((E291/F291-1)*100),"n/a",(E291/F291-1)*100)</f>
        <v>1.0011480575494502</v>
      </c>
      <c r="AG291" s="1033">
        <f>IF(ISERROR((F291/G291-1)*100),"n/a",(F291/G291-1)*100)</f>
        <v>0.99916824089996137</v>
      </c>
      <c r="AH291" s="1033">
        <f>IF(ISERROR((G291/H291-1)*100),"n/a",(G291/H291-1)*100)</f>
        <v>3.3703116745906314</v>
      </c>
      <c r="AI291" s="1033">
        <f>IF(ISERROR((H291/I291-1)*100),"n/a",(H291/I291-1)*100)</f>
        <v>7.2626025791324711</v>
      </c>
      <c r="AJ291" s="1033">
        <f>IF(ISERROR((I291/J291-1)*100),"n/a",(I291/J291-1)*100)</f>
        <v>2.9364440868865582</v>
      </c>
      <c r="AK291" s="1033">
        <f>IF(ISERROR((J291/K291-1)*100),"n/a",(J291/K291-1)*100)</f>
        <v>37.499999999999979</v>
      </c>
      <c r="AL291" s="1033" t="str">
        <f>IF(ISERROR((K291/L291-1)*100),"n/a",(K291/L291-1)*100)</f>
        <v>n/a</v>
      </c>
      <c r="AM291" s="1033" t="str">
        <f>IF(ISERROR((L291/N291-1)*100),"n/a",(L291/N291-1)*100)</f>
        <v>n/a</v>
      </c>
      <c r="AN291" s="1033" t="str">
        <f>IF(ISERROR((N291/O291-1)*100),"n/a",(N291/O291-1)*100)</f>
        <v>n/a</v>
      </c>
      <c r="AO291" s="1033" t="str">
        <f>IF(ISERROR((O291/Q291-1)*100),"n/a",(O291/Q291-1)*100)</f>
        <v>n/a</v>
      </c>
      <c r="AP291" s="1033" t="str">
        <f>IF(ISERROR((Q291/R291-1)*100),"n/a",(Q291/R291-1)*100)</f>
        <v>n/a</v>
      </c>
      <c r="AQ291" s="1033" t="str">
        <f>IF(ISERROR((R291/S291-1)*100),"n/a",(R291/S291-1)*100)</f>
        <v>n/a</v>
      </c>
      <c r="AR291" s="1033" t="str">
        <f>IF(ISERROR((S291/T291-1)*100),"n/a",(S291/T291-1)*100)</f>
        <v>n/a</v>
      </c>
      <c r="AS291" s="1033" t="str">
        <f>IF(ISERROR((T291/U291-1)*100),"n/a",(T291/U291-1)*100)</f>
        <v>n/a</v>
      </c>
      <c r="AT291" s="1033" t="str">
        <f>IF(ISERROR((U291/V291-1)*100),"n/a",(U291/V291-1)*100)</f>
        <v>n/a</v>
      </c>
      <c r="AU291" s="1033" t="str">
        <f>IF(ISERROR((V291/W291-1)*100),"n/a",(V291/W291-1)*100)</f>
        <v>n/a</v>
      </c>
      <c r="AV291" s="1033" t="str">
        <f>IF(ISERROR((W291/X291-1)*100),"n/a",(W291/X291-1)*100)</f>
        <v>n/a</v>
      </c>
      <c r="AW291" s="1033" t="str">
        <f>IF(ISERROR((X291/Y291-1)*100),"n/a",(X291/Y291-1)*100)</f>
        <v>n/a</v>
      </c>
      <c r="AX291" s="1033" t="str">
        <f>IF(ISERROR((Y291/Z291-1)*100),"n/a",(Y291/Z291-1)*100)</f>
        <v>n/a</v>
      </c>
      <c r="AY291" s="1033" t="str">
        <f>IF(ISERROR((Z291/AA291-1)*100),"n/a",(Z291/AA291-1)*100)</f>
        <v>n/a</v>
      </c>
      <c r="AZ291" s="1033" t="str">
        <f>IF(ISERROR((AA291/AB291-1)*100),"n/a",(AA291/AB291-1)*100)</f>
        <v>n/a</v>
      </c>
      <c r="BA291" s="1033">
        <f>AVERAGE(AD291:AZ291)</f>
        <v>6.8816677622688864</v>
      </c>
      <c r="BB291" s="1033">
        <f>STDEV(AD291:AZ291)</f>
        <v>12.558926333929193</v>
      </c>
    </row>
    <row r="292" spans="1:54" ht="11.25" customHeight="1" x14ac:dyDescent="0.2">
      <c r="A292" s="461" t="s">
        <v>375</v>
      </c>
      <c r="B292" s="817" t="s">
        <v>376</v>
      </c>
      <c r="C292" s="581">
        <v>6.78</v>
      </c>
      <c r="D292" s="581">
        <v>6.39</v>
      </c>
      <c r="E292" s="581">
        <v>5.94</v>
      </c>
      <c r="F292" s="581">
        <v>5.68</v>
      </c>
      <c r="G292" s="460">
        <v>5.36</v>
      </c>
      <c r="H292" s="586">
        <v>5.0599999999999996</v>
      </c>
      <c r="I292" s="581">
        <v>4.83</v>
      </c>
      <c r="J292" s="581">
        <v>4.59</v>
      </c>
      <c r="K292" s="581">
        <v>4.17</v>
      </c>
      <c r="L292" s="581">
        <v>3.59</v>
      </c>
      <c r="M292" s="884"/>
      <c r="N292" s="581">
        <v>3.06</v>
      </c>
      <c r="O292" s="459">
        <v>2.52</v>
      </c>
      <c r="P292" s="884"/>
      <c r="Q292" s="472">
        <v>2.08</v>
      </c>
      <c r="R292" s="472">
        <v>1.78</v>
      </c>
      <c r="S292" s="587">
        <v>1.55</v>
      </c>
      <c r="T292" s="587">
        <v>1.34</v>
      </c>
      <c r="U292" s="587">
        <v>1.1100000000000001</v>
      </c>
      <c r="V292" s="587">
        <v>0.92</v>
      </c>
      <c r="W292" s="587">
        <v>0.78500000000000003</v>
      </c>
      <c r="X292" s="587">
        <v>0.73499999999999999</v>
      </c>
      <c r="Y292" s="587">
        <v>0.71499999999999997</v>
      </c>
      <c r="Z292" s="587">
        <v>0.69499999999999995</v>
      </c>
      <c r="AA292" s="587">
        <v>0.67</v>
      </c>
      <c r="AB292" s="587">
        <v>0.63</v>
      </c>
      <c r="AC292" s="584">
        <f>SUM(C292:AB292)</f>
        <v>70.97999999999999</v>
      </c>
      <c r="AD292" s="1033">
        <f>IF(ISERROR((C292/D292-1)*100),"n/a",(C292/D292-1)*100)</f>
        <v>6.1032863849765251</v>
      </c>
      <c r="AE292" s="1033">
        <f>IF(ISERROR((D292/E292-1)*100),"n/a",(D292/E292-1)*100)</f>
        <v>7.575757575757569</v>
      </c>
      <c r="AF292" s="1033">
        <f>IF(ISERROR((E292/F292-1)*100),"n/a",(E292/F292-1)*100)</f>
        <v>4.5774647887323994</v>
      </c>
      <c r="AG292" s="1033">
        <f>IF(ISERROR((F292/G292-1)*100),"n/a",(F292/G292-1)*100)</f>
        <v>5.9701492537313383</v>
      </c>
      <c r="AH292" s="1033">
        <f>IF(ISERROR((G292/H292-1)*100),"n/a",(G292/H292-1)*100)</f>
        <v>5.9288537549407216</v>
      </c>
      <c r="AI292" s="1033">
        <f>IF(ISERROR((H292/I292-1)*100),"n/a",(H292/I292-1)*100)</f>
        <v>4.761904761904745</v>
      </c>
      <c r="AJ292" s="1033">
        <f>IF(ISERROR((I292/J292-1)*100),"n/a",(I292/J292-1)*100)</f>
        <v>5.2287581699346442</v>
      </c>
      <c r="AK292" s="1033">
        <f>IF(ISERROR((J292/K292-1)*100),"n/a",(J292/K292-1)*100)</f>
        <v>10.07194244604317</v>
      </c>
      <c r="AL292" s="1033">
        <f>IF(ISERROR((K292/L292-1)*100),"n/a",(K292/L292-1)*100)</f>
        <v>16.15598885793872</v>
      </c>
      <c r="AM292" s="1033">
        <f>IF(ISERROR((L292/N292-1)*100),"n/a",(L292/N292-1)*100)</f>
        <v>17.320261437908478</v>
      </c>
      <c r="AN292" s="1033">
        <f>IF(ISERROR((N292/O292-1)*100),"n/a",(N292/O292-1)*100)</f>
        <v>21.42857142857142</v>
      </c>
      <c r="AO292" s="1033">
        <f>IF(ISERROR((O292/Q292-1)*100),"n/a",(O292/Q292-1)*100)</f>
        <v>21.153846153846146</v>
      </c>
      <c r="AP292" s="1033">
        <f>IF(ISERROR((Q292/R292-1)*100),"n/a",(Q292/R292-1)*100)</f>
        <v>16.853932584269661</v>
      </c>
      <c r="AQ292" s="1033">
        <f>IF(ISERROR((R292/S292-1)*100),"n/a",(R292/S292-1)*100)</f>
        <v>14.838709677419359</v>
      </c>
      <c r="AR292" s="1033">
        <f>IF(ISERROR((S292/T292-1)*100),"n/a",(S292/T292-1)*100)</f>
        <v>15.671641791044767</v>
      </c>
      <c r="AS292" s="1033">
        <f>IF(ISERROR((T292/U292-1)*100),"n/a",(T292/U292-1)*100)</f>
        <v>20.72072072072071</v>
      </c>
      <c r="AT292" s="1033">
        <f>IF(ISERROR((U292/V292-1)*100),"n/a",(U292/V292-1)*100)</f>
        <v>20.65217391304348</v>
      </c>
      <c r="AU292" s="1033">
        <f>IF(ISERROR((V292/W292-1)*100),"n/a",(V292/W292-1)*100)</f>
        <v>17.197452229299358</v>
      </c>
      <c r="AV292" s="1033">
        <f>IF(ISERROR((W292/X292-1)*100),"n/a",(W292/X292-1)*100)</f>
        <v>6.8027210884353817</v>
      </c>
      <c r="AW292" s="1033">
        <f>IF(ISERROR((X292/Y292-1)*100),"n/a",(X292/Y292-1)*100)</f>
        <v>2.7972027972027913</v>
      </c>
      <c r="AX292" s="1033">
        <f>IF(ISERROR((Y292/Z292-1)*100),"n/a",(Y292/Z292-1)*100)</f>
        <v>2.877697841726623</v>
      </c>
      <c r="AY292" s="1033">
        <f>IF(ISERROR((Z292/AA292-1)*100),"n/a",(Z292/AA292-1)*100)</f>
        <v>3.731343283582067</v>
      </c>
      <c r="AZ292" s="1033">
        <f>IF(ISERROR((AA292/AB292-1)*100),"n/a",(AA292/AB292-1)*100)</f>
        <v>6.3492063492063489</v>
      </c>
      <c r="BA292" s="1033">
        <f>AVERAGE(AD292:AZ292)</f>
        <v>11.076938577836369</v>
      </c>
      <c r="BB292" s="1033">
        <f>STDEV(AD292:AZ292)</f>
        <v>6.7471602309428675</v>
      </c>
    </row>
    <row r="293" spans="1:54" ht="11.25" customHeight="1" x14ac:dyDescent="0.2">
      <c r="A293" s="997" t="s">
        <v>5311</v>
      </c>
      <c r="B293" s="468" t="s">
        <v>5309</v>
      </c>
      <c r="C293" s="581">
        <v>0.41499999999999998</v>
      </c>
      <c r="D293" s="581">
        <v>0.39500000000000002</v>
      </c>
      <c r="E293" s="581">
        <v>0.37</v>
      </c>
      <c r="F293" s="581">
        <v>0.35500000000000004</v>
      </c>
      <c r="G293" s="460">
        <v>0.34</v>
      </c>
      <c r="H293" s="471">
        <v>8.5000000000000006E-2</v>
      </c>
      <c r="I293" s="496">
        <v>0</v>
      </c>
      <c r="J293" s="496">
        <v>0</v>
      </c>
      <c r="K293" s="496">
        <v>0</v>
      </c>
      <c r="L293" s="496">
        <v>0</v>
      </c>
      <c r="M293" s="993"/>
      <c r="N293" s="496">
        <v>0</v>
      </c>
      <c r="O293" s="1008">
        <v>0</v>
      </c>
      <c r="P293" s="993"/>
      <c r="Q293" s="1036">
        <v>0</v>
      </c>
      <c r="R293" s="1036">
        <v>0</v>
      </c>
      <c r="S293" s="497">
        <v>0</v>
      </c>
      <c r="T293" s="497">
        <v>0</v>
      </c>
      <c r="U293" s="497">
        <v>0</v>
      </c>
      <c r="V293" s="497">
        <v>0</v>
      </c>
      <c r="W293" s="497">
        <v>0</v>
      </c>
      <c r="X293" s="497">
        <v>0</v>
      </c>
      <c r="Y293" s="497">
        <v>0</v>
      </c>
      <c r="Z293" s="497">
        <v>0</v>
      </c>
      <c r="AA293" s="497">
        <v>0</v>
      </c>
      <c r="AB293" s="497">
        <v>0</v>
      </c>
      <c r="AC293" s="584">
        <f>SUM(C293:AB293)</f>
        <v>1.9600000000000002</v>
      </c>
      <c r="AD293" s="1033">
        <f>IF(ISERROR((C293/D293-1)*100),"n/a",(C293/D293-1)*100)</f>
        <v>5.0632911392404889</v>
      </c>
      <c r="AE293" s="1033">
        <f>IF(ISERROR((D293/E293-1)*100),"n/a",(D293/E293-1)*100)</f>
        <v>6.7567567567567544</v>
      </c>
      <c r="AF293" s="1033">
        <f>IF(ISERROR((E293/F293-1)*100),"n/a",(E293/F293-1)*100)</f>
        <v>4.2253521126760507</v>
      </c>
      <c r="AG293" s="1033">
        <f>IF(ISERROR((F293/G293-1)*100),"n/a",(F293/G293-1)*100)</f>
        <v>4.4117647058823595</v>
      </c>
      <c r="AH293" s="1033">
        <f>IF(ISERROR((G293/H293-1)*100),"n/a",(G293/H293-1)*100)</f>
        <v>300</v>
      </c>
      <c r="AI293" s="1033" t="str">
        <f>IF(ISERROR((H293/I293-1)*100),"n/a",(H293/I293-1)*100)</f>
        <v>n/a</v>
      </c>
      <c r="AJ293" s="1033" t="str">
        <f>IF(ISERROR((I293/J293-1)*100),"n/a",(I293/J293-1)*100)</f>
        <v>n/a</v>
      </c>
      <c r="AK293" s="1033" t="str">
        <f>IF(ISERROR((J293/K293-1)*100),"n/a",(J293/K293-1)*100)</f>
        <v>n/a</v>
      </c>
      <c r="AL293" s="1033" t="str">
        <f>IF(ISERROR((K293/L293-1)*100),"n/a",(K293/L293-1)*100)</f>
        <v>n/a</v>
      </c>
      <c r="AM293" s="1033" t="str">
        <f>IF(ISERROR((L293/N293-1)*100),"n/a",(L293/N293-1)*100)</f>
        <v>n/a</v>
      </c>
      <c r="AN293" s="1033" t="str">
        <f>IF(ISERROR((N293/O293-1)*100),"n/a",(N293/O293-1)*100)</f>
        <v>n/a</v>
      </c>
      <c r="AO293" s="1033" t="str">
        <f>IF(ISERROR((O293/Q293-1)*100),"n/a",(O293/Q293-1)*100)</f>
        <v>n/a</v>
      </c>
      <c r="AP293" s="1033" t="str">
        <f>IF(ISERROR((Q293/R293-1)*100),"n/a",(Q293/R293-1)*100)</f>
        <v>n/a</v>
      </c>
      <c r="AQ293" s="1033" t="str">
        <f>IF(ISERROR((R293/S293-1)*100),"n/a",(R293/S293-1)*100)</f>
        <v>n/a</v>
      </c>
      <c r="AR293" s="1033" t="str">
        <f>IF(ISERROR((S293/T293-1)*100),"n/a",(S293/T293-1)*100)</f>
        <v>n/a</v>
      </c>
      <c r="AS293" s="1033" t="str">
        <f>IF(ISERROR((T293/U293-1)*100),"n/a",(T293/U293-1)*100)</f>
        <v>n/a</v>
      </c>
      <c r="AT293" s="1033" t="str">
        <f>IF(ISERROR((U293/V293-1)*100),"n/a",(U293/V293-1)*100)</f>
        <v>n/a</v>
      </c>
      <c r="AU293" s="1033" t="str">
        <f>IF(ISERROR((V293/W293-1)*100),"n/a",(V293/W293-1)*100)</f>
        <v>n/a</v>
      </c>
      <c r="AV293" s="1033" t="str">
        <f>IF(ISERROR((W293/X293-1)*100),"n/a",(W293/X293-1)*100)</f>
        <v>n/a</v>
      </c>
      <c r="AW293" s="1033" t="str">
        <f>IF(ISERROR((X293/Y293-1)*100),"n/a",(X293/Y293-1)*100)</f>
        <v>n/a</v>
      </c>
      <c r="AX293" s="1033" t="str">
        <f>IF(ISERROR((Y293/Z293-1)*100),"n/a",(Y293/Z293-1)*100)</f>
        <v>n/a</v>
      </c>
      <c r="AY293" s="1033" t="str">
        <f>IF(ISERROR((Z293/AA293-1)*100),"n/a",(Z293/AA293-1)*100)</f>
        <v>n/a</v>
      </c>
      <c r="AZ293" s="1033" t="str">
        <f>IF(ISERROR((AA293/AB293-1)*100),"n/a",(AA293/AB293-1)*100)</f>
        <v>n/a</v>
      </c>
      <c r="BA293" s="1033">
        <f>AVERAGE(AD293:AZ293)</f>
        <v>64.091432942911126</v>
      </c>
      <c r="BB293" s="1033">
        <f>STDEV(AD293:AZ293)</f>
        <v>131.88067434611912</v>
      </c>
    </row>
    <row r="294" spans="1:54" ht="11.25" customHeight="1" x14ac:dyDescent="0.2">
      <c r="A294" s="818" t="s">
        <v>3763</v>
      </c>
      <c r="B294" s="817" t="s">
        <v>3764</v>
      </c>
      <c r="C294" s="581">
        <v>0.93</v>
      </c>
      <c r="D294" s="581">
        <v>0.91</v>
      </c>
      <c r="E294" s="581">
        <v>0.88</v>
      </c>
      <c r="F294" s="581">
        <v>0.84</v>
      </c>
      <c r="G294" s="460">
        <v>0.71</v>
      </c>
      <c r="H294" s="586">
        <v>0.55000000000000004</v>
      </c>
      <c r="I294" s="581">
        <v>0.41</v>
      </c>
      <c r="J294" s="581">
        <v>0.3</v>
      </c>
      <c r="K294" s="581">
        <v>7.0000000000000007E-2</v>
      </c>
      <c r="L294" s="498">
        <v>0</v>
      </c>
      <c r="M294" s="884"/>
      <c r="N294" s="463">
        <v>0</v>
      </c>
      <c r="O294" s="585">
        <v>0</v>
      </c>
      <c r="P294" s="884"/>
      <c r="Q294" s="582">
        <v>0</v>
      </c>
      <c r="R294" s="582">
        <v>0</v>
      </c>
      <c r="S294" s="499">
        <v>0</v>
      </c>
      <c r="T294" s="499">
        <v>0</v>
      </c>
      <c r="U294" s="499">
        <v>0</v>
      </c>
      <c r="V294" s="499">
        <v>0</v>
      </c>
      <c r="W294" s="499">
        <v>0</v>
      </c>
      <c r="X294" s="499">
        <v>0</v>
      </c>
      <c r="Y294" s="499">
        <v>0</v>
      </c>
      <c r="Z294" s="499">
        <v>0</v>
      </c>
      <c r="AA294" s="499">
        <v>0</v>
      </c>
      <c r="AB294" s="499">
        <v>0</v>
      </c>
      <c r="AC294" s="584">
        <f>SUM(C294:AB294)</f>
        <v>5.6</v>
      </c>
      <c r="AD294" s="1033">
        <f>IF(ISERROR((C294/D294-1)*100),"n/a",(C294/D294-1)*100)</f>
        <v>2.19780219780219</v>
      </c>
      <c r="AE294" s="1033">
        <f>IF(ISERROR((D294/E294-1)*100),"n/a",(D294/E294-1)*100)</f>
        <v>3.4090909090909172</v>
      </c>
      <c r="AF294" s="1033">
        <f>IF(ISERROR((E294/F294-1)*100),"n/a",(E294/F294-1)*100)</f>
        <v>4.7619047619047672</v>
      </c>
      <c r="AG294" s="1033">
        <f>IF(ISERROR((F294/G294-1)*100),"n/a",(F294/G294-1)*100)</f>
        <v>18.309859154929576</v>
      </c>
      <c r="AH294" s="1033">
        <f>IF(ISERROR((G294/H294-1)*100),"n/a",(G294/H294-1)*100)</f>
        <v>29.090909090909079</v>
      </c>
      <c r="AI294" s="1033">
        <f>IF(ISERROR((H294/I294-1)*100),"n/a",(H294/I294-1)*100)</f>
        <v>34.146341463414643</v>
      </c>
      <c r="AJ294" s="1033">
        <f>IF(ISERROR((I294/J294-1)*100),"n/a",(I294/J294-1)*100)</f>
        <v>36.666666666666671</v>
      </c>
      <c r="AK294" s="1033">
        <f>IF(ISERROR((J294/K294-1)*100),"n/a",(J294/K294-1)*100)</f>
        <v>328.57142857142856</v>
      </c>
      <c r="AL294" s="1033" t="str">
        <f>IF(ISERROR((K294/L294-1)*100),"n/a",(K294/L294-1)*100)</f>
        <v>n/a</v>
      </c>
      <c r="AM294" s="1033" t="str">
        <f>IF(ISERROR((L294/N294-1)*100),"n/a",(L294/N294-1)*100)</f>
        <v>n/a</v>
      </c>
      <c r="AN294" s="1033" t="str">
        <f>IF(ISERROR((N294/O294-1)*100),"n/a",(N294/O294-1)*100)</f>
        <v>n/a</v>
      </c>
      <c r="AO294" s="1033" t="str">
        <f>IF(ISERROR((O294/Q294-1)*100),"n/a",(O294/Q294-1)*100)</f>
        <v>n/a</v>
      </c>
      <c r="AP294" s="1033" t="str">
        <f>IF(ISERROR((Q294/R294-1)*100),"n/a",(Q294/R294-1)*100)</f>
        <v>n/a</v>
      </c>
      <c r="AQ294" s="1033" t="str">
        <f>IF(ISERROR((R294/S294-1)*100),"n/a",(R294/S294-1)*100)</f>
        <v>n/a</v>
      </c>
      <c r="AR294" s="1033" t="str">
        <f>IF(ISERROR((S294/T294-1)*100),"n/a",(S294/T294-1)*100)</f>
        <v>n/a</v>
      </c>
      <c r="AS294" s="1033" t="str">
        <f>IF(ISERROR((T294/U294-1)*100),"n/a",(T294/U294-1)*100)</f>
        <v>n/a</v>
      </c>
      <c r="AT294" s="1033" t="str">
        <f>IF(ISERROR((U294/V294-1)*100),"n/a",(U294/V294-1)*100)</f>
        <v>n/a</v>
      </c>
      <c r="AU294" s="1033" t="str">
        <f>IF(ISERROR((V294/W294-1)*100),"n/a",(V294/W294-1)*100)</f>
        <v>n/a</v>
      </c>
      <c r="AV294" s="1033" t="str">
        <f>IF(ISERROR((W294/X294-1)*100),"n/a",(W294/X294-1)*100)</f>
        <v>n/a</v>
      </c>
      <c r="AW294" s="1033" t="str">
        <f>IF(ISERROR((X294/Y294-1)*100),"n/a",(X294/Y294-1)*100)</f>
        <v>n/a</v>
      </c>
      <c r="AX294" s="1033" t="str">
        <f>IF(ISERROR((Y294/Z294-1)*100),"n/a",(Y294/Z294-1)*100)</f>
        <v>n/a</v>
      </c>
      <c r="AY294" s="1033" t="str">
        <f>IF(ISERROR((Z294/AA294-1)*100),"n/a",(Z294/AA294-1)*100)</f>
        <v>n/a</v>
      </c>
      <c r="AZ294" s="1033" t="str">
        <f>IF(ISERROR((AA294/AB294-1)*100),"n/a",(AA294/AB294-1)*100)</f>
        <v>n/a</v>
      </c>
      <c r="BA294" s="1033">
        <f>AVERAGE(AD294:AZ294)</f>
        <v>57.144250352018304</v>
      </c>
      <c r="BB294" s="1033">
        <f>STDEV(AD294:AZ294)</f>
        <v>110.56125507944468</v>
      </c>
    </row>
    <row r="295" spans="1:54" ht="11.25" customHeight="1" x14ac:dyDescent="0.2">
      <c r="A295" s="461" t="s">
        <v>1254</v>
      </c>
      <c r="B295" s="817" t="s">
        <v>1255</v>
      </c>
      <c r="C295" s="581">
        <v>0.62</v>
      </c>
      <c r="D295" s="581">
        <v>0.53</v>
      </c>
      <c r="E295" s="581">
        <v>0.48</v>
      </c>
      <c r="F295" s="581">
        <v>0.44</v>
      </c>
      <c r="G295" s="460">
        <v>0.38669999999999999</v>
      </c>
      <c r="H295" s="586">
        <v>0.32</v>
      </c>
      <c r="I295" s="581">
        <v>0.26666666666666666</v>
      </c>
      <c r="J295" s="581">
        <v>0.25333333333333335</v>
      </c>
      <c r="K295" s="581">
        <v>0.21333333333333335</v>
      </c>
      <c r="L295" s="581">
        <v>0.1822222222222222</v>
      </c>
      <c r="M295" s="884">
        <v>0</v>
      </c>
      <c r="N295" s="581">
        <v>0.15703111111111109</v>
      </c>
      <c r="O295" s="459">
        <v>0.13630222222222224</v>
      </c>
      <c r="P295" s="884">
        <v>0</v>
      </c>
      <c r="Q295" s="582">
        <v>0.13432888888888889</v>
      </c>
      <c r="R295" s="582">
        <v>0.13432888888888889</v>
      </c>
      <c r="S295" s="587">
        <v>0.1264177777777778</v>
      </c>
      <c r="T295" s="587">
        <v>0.11456</v>
      </c>
      <c r="U295" s="587">
        <v>0.11061333333333333</v>
      </c>
      <c r="V295" s="587">
        <v>0.10270222222222224</v>
      </c>
      <c r="W295" s="587">
        <v>9.4808888888888887E-2</v>
      </c>
      <c r="X295" s="587">
        <v>8.428444444444444E-2</v>
      </c>
      <c r="Y295" s="587">
        <v>5.9253333333333331E-2</v>
      </c>
      <c r="Z295" s="583">
        <v>0</v>
      </c>
      <c r="AA295" s="583">
        <v>0</v>
      </c>
      <c r="AB295" s="583">
        <v>0</v>
      </c>
      <c r="AC295" s="584">
        <f>SUM(C295:AB295)</f>
        <v>4.946886666666666</v>
      </c>
      <c r="AD295" s="1033">
        <f>IF(ISERROR((C295/D295-1)*100),"n/a",(C295/D295-1)*100)</f>
        <v>16.981132075471695</v>
      </c>
      <c r="AE295" s="1033">
        <f>IF(ISERROR((D295/E295-1)*100),"n/a",(D295/E295-1)*100)</f>
        <v>10.416666666666675</v>
      </c>
      <c r="AF295" s="1033">
        <f>IF(ISERROR((E295/F295-1)*100),"n/a",(E295/F295-1)*100)</f>
        <v>9.0909090909090828</v>
      </c>
      <c r="AG295" s="1033">
        <f>IF(ISERROR((F295/G295-1)*100),"n/a",(F295/G295-1)*100)</f>
        <v>13.783294543573831</v>
      </c>
      <c r="AH295" s="1033">
        <f>IF(ISERROR((G295/H295-1)*100),"n/a",(G295/H295-1)*100)</f>
        <v>20.843749999999982</v>
      </c>
      <c r="AI295" s="1033">
        <f>IF(ISERROR((H295/I295-1)*100),"n/a",(H295/I295-1)*100)</f>
        <v>19.999999999999996</v>
      </c>
      <c r="AJ295" s="1033">
        <f>IF(ISERROR((I295/J295-1)*100),"n/a",(I295/J295-1)*100)</f>
        <v>5.2631578947368363</v>
      </c>
      <c r="AK295" s="1033">
        <f>IF(ISERROR((J295/K295-1)*100),"n/a",(J295/K295-1)*100)</f>
        <v>18.75</v>
      </c>
      <c r="AL295" s="1033">
        <f>IF(ISERROR((K295/L295-1)*100),"n/a",(K295/L295-1)*100)</f>
        <v>17.073170731707332</v>
      </c>
      <c r="AM295" s="1033">
        <f>IF(ISERROR((L295/N295-1)*100),"n/a",(L295/N295-1)*100)</f>
        <v>16.042114796784791</v>
      </c>
      <c r="AN295" s="1033">
        <f>IF(ISERROR((N295/O295-1)*100),"n/a",(N295/O295-1)*100)</f>
        <v>15.208034433285489</v>
      </c>
      <c r="AO295" s="1033">
        <f>IF(ISERROR((O295/Q295-1)*100),"n/a",(O295/Q295-1)*100)</f>
        <v>1.4690312334568745</v>
      </c>
      <c r="AP295" s="1033">
        <f>IF(ISERROR((Q295/R295-1)*100),"n/a",(Q295/R295-1)*100)</f>
        <v>0</v>
      </c>
      <c r="AQ295" s="1033">
        <f>IF(ISERROR((R295/S295-1)*100),"n/a",(R295/S295-1)*100)</f>
        <v>6.2579102798481001</v>
      </c>
      <c r="AR295" s="1033">
        <f>IF(ISERROR((S295/T295-1)*100),"n/a",(S295/T295-1)*100)</f>
        <v>10.35071384233397</v>
      </c>
      <c r="AS295" s="1033">
        <f>IF(ISERROR((T295/U295-1)*100),"n/a",(T295/U295-1)*100)</f>
        <v>3.5679845708775249</v>
      </c>
      <c r="AT295" s="1033">
        <f>IF(ISERROR((U295/V295-1)*100),"n/a",(U295/V295-1)*100)</f>
        <v>7.7029600138480037</v>
      </c>
      <c r="AU295" s="1033">
        <f>IF(ISERROR((V295/W295-1)*100),"n/a",(V295/W295-1)*100)</f>
        <v>8.3255203450215873</v>
      </c>
      <c r="AV295" s="1033">
        <f>IF(ISERROR((W295/X295-1)*100),"n/a",(W295/X295-1)*100)</f>
        <v>12.486817127188354</v>
      </c>
      <c r="AW295" s="1033">
        <f>IF(ISERROR((X295/Y295-1)*100),"n/a",(X295/Y295-1)*100)</f>
        <v>42.244224422442244</v>
      </c>
      <c r="AX295" s="1033" t="str">
        <f>IF(ISERROR((Y295/Z295-1)*100),"n/a",(Y295/Z295-1)*100)</f>
        <v>n/a</v>
      </c>
      <c r="AY295" s="1033" t="str">
        <f>IF(ISERROR((Z295/AA295-1)*100),"n/a",(Z295/AA295-1)*100)</f>
        <v>n/a</v>
      </c>
      <c r="AZ295" s="1033" t="str">
        <f>IF(ISERROR((AA295/AB295-1)*100),"n/a",(AA295/AB295-1)*100)</f>
        <v>n/a</v>
      </c>
      <c r="BA295" s="1033">
        <f>AVERAGE(AD295:AZ295)</f>
        <v>12.79286960340762</v>
      </c>
      <c r="BB295" s="1033">
        <f>STDEV(AD295:AZ295)</f>
        <v>9.2352978522543783</v>
      </c>
    </row>
    <row r="296" spans="1:54" ht="11.25" customHeight="1" x14ac:dyDescent="0.2">
      <c r="A296" s="461" t="s">
        <v>4056</v>
      </c>
      <c r="B296" s="817" t="s">
        <v>4051</v>
      </c>
      <c r="C296" s="581">
        <v>0.44</v>
      </c>
      <c r="D296" s="581">
        <v>0.4</v>
      </c>
      <c r="E296" s="581">
        <v>0.37</v>
      </c>
      <c r="F296" s="581">
        <v>0.36</v>
      </c>
      <c r="G296" s="460">
        <v>0.32</v>
      </c>
      <c r="H296" s="1045">
        <v>0.3</v>
      </c>
      <c r="I296" s="590">
        <v>0.26</v>
      </c>
      <c r="J296" s="590">
        <v>0.2</v>
      </c>
      <c r="K296" s="590">
        <v>0.12</v>
      </c>
      <c r="L296" s="605">
        <v>0.1</v>
      </c>
      <c r="M296" s="460"/>
      <c r="N296" s="590">
        <v>0.1</v>
      </c>
      <c r="O296" s="480">
        <v>0</v>
      </c>
      <c r="P296" s="483"/>
      <c r="Q296" s="502">
        <v>0</v>
      </c>
      <c r="R296" s="502">
        <v>0</v>
      </c>
      <c r="S296" s="499">
        <v>0</v>
      </c>
      <c r="T296" s="499">
        <v>0</v>
      </c>
      <c r="U296" s="499">
        <v>0</v>
      </c>
      <c r="V296" s="499">
        <v>0</v>
      </c>
      <c r="W296" s="499">
        <v>0</v>
      </c>
      <c r="X296" s="499">
        <v>0</v>
      </c>
      <c r="Y296" s="499">
        <v>0</v>
      </c>
      <c r="Z296" s="499">
        <v>0</v>
      </c>
      <c r="AA296" s="499">
        <v>0</v>
      </c>
      <c r="AB296" s="499">
        <v>0</v>
      </c>
      <c r="AC296" s="584">
        <f>SUM(C296:AB296)</f>
        <v>2.9700000000000006</v>
      </c>
      <c r="AD296" s="1033">
        <f>IF(ISERROR((C296/D296-1)*100),"n/a",(C296/D296-1)*100)</f>
        <v>9.9999999999999858</v>
      </c>
      <c r="AE296" s="1033">
        <f>IF(ISERROR((D296/E296-1)*100),"n/a",(D296/E296-1)*100)</f>
        <v>8.1081081081081141</v>
      </c>
      <c r="AF296" s="1033">
        <f>IF(ISERROR((E296/F296-1)*100),"n/a",(E296/F296-1)*100)</f>
        <v>2.7777777777777901</v>
      </c>
      <c r="AG296" s="1033">
        <f>IF(ISERROR((F296/G296-1)*100),"n/a",(F296/G296-1)*100)</f>
        <v>12.5</v>
      </c>
      <c r="AH296" s="1033">
        <f>IF(ISERROR((G296/H296-1)*100),"n/a",(G296/H296-1)*100)</f>
        <v>6.6666666666666652</v>
      </c>
      <c r="AI296" s="1033">
        <f>IF(ISERROR((H296/I296-1)*100),"n/a",(H296/I296-1)*100)</f>
        <v>15.384615384615374</v>
      </c>
      <c r="AJ296" s="1033">
        <f>IF(ISERROR((I296/J296-1)*100),"n/a",(I296/J296-1)*100)</f>
        <v>30.000000000000004</v>
      </c>
      <c r="AK296" s="1033">
        <f>IF(ISERROR((J296/K296-1)*100),"n/a",(J296/K296-1)*100)</f>
        <v>66.666666666666671</v>
      </c>
      <c r="AL296" s="1033">
        <f>IF(ISERROR((K296/L296-1)*100),"n/a",(K296/L296-1)*100)</f>
        <v>19.999999999999996</v>
      </c>
      <c r="AM296" s="1033">
        <f>IF(ISERROR((L296/N296-1)*100),"n/a",(L296/N296-1)*100)</f>
        <v>0</v>
      </c>
      <c r="AN296" s="1033" t="str">
        <f>IF(ISERROR((N296/O296-1)*100),"n/a",(N296/O296-1)*100)</f>
        <v>n/a</v>
      </c>
      <c r="AO296" s="1033" t="str">
        <f>IF(ISERROR((O296/Q296-1)*100),"n/a",(O296/Q296-1)*100)</f>
        <v>n/a</v>
      </c>
      <c r="AP296" s="1033" t="str">
        <f>IF(ISERROR((Q296/R296-1)*100),"n/a",(Q296/R296-1)*100)</f>
        <v>n/a</v>
      </c>
      <c r="AQ296" s="1033" t="str">
        <f>IF(ISERROR((R296/S296-1)*100),"n/a",(R296/S296-1)*100)</f>
        <v>n/a</v>
      </c>
      <c r="AR296" s="1033" t="str">
        <f>IF(ISERROR((S296/T296-1)*100),"n/a",(S296/T296-1)*100)</f>
        <v>n/a</v>
      </c>
      <c r="AS296" s="1033" t="str">
        <f>IF(ISERROR((T296/U296-1)*100),"n/a",(T296/U296-1)*100)</f>
        <v>n/a</v>
      </c>
      <c r="AT296" s="1033" t="str">
        <f>IF(ISERROR((U296/V296-1)*100),"n/a",(U296/V296-1)*100)</f>
        <v>n/a</v>
      </c>
      <c r="AU296" s="1033" t="str">
        <f>IF(ISERROR((V296/W296-1)*100),"n/a",(V296/W296-1)*100)</f>
        <v>n/a</v>
      </c>
      <c r="AV296" s="1033" t="str">
        <f>IF(ISERROR((W296/X296-1)*100),"n/a",(W296/X296-1)*100)</f>
        <v>n/a</v>
      </c>
      <c r="AW296" s="1033" t="str">
        <f>IF(ISERROR((X296/Y296-1)*100),"n/a",(X296/Y296-1)*100)</f>
        <v>n/a</v>
      </c>
      <c r="AX296" s="1033" t="str">
        <f>IF(ISERROR((Y296/Z296-1)*100),"n/a",(Y296/Z296-1)*100)</f>
        <v>n/a</v>
      </c>
      <c r="AY296" s="1033" t="str">
        <f>IF(ISERROR((Z296/AA296-1)*100),"n/a",(Z296/AA296-1)*100)</f>
        <v>n/a</v>
      </c>
      <c r="AZ296" s="1033" t="str">
        <f>IF(ISERROR((AA296/AB296-1)*100),"n/a",(AA296/AB296-1)*100)</f>
        <v>n/a</v>
      </c>
      <c r="BA296" s="1033">
        <f>AVERAGE(AD296:AZ296)</f>
        <v>17.210383460383461</v>
      </c>
      <c r="BB296" s="1033">
        <f>STDEV(AD296:AZ296)</f>
        <v>19.417374114043426</v>
      </c>
    </row>
    <row r="297" spans="1:54" ht="11.25" customHeight="1" x14ac:dyDescent="0.2">
      <c r="A297" s="461" t="s">
        <v>1246</v>
      </c>
      <c r="B297" s="817" t="s">
        <v>1247</v>
      </c>
      <c r="C297" s="581">
        <v>7.6</v>
      </c>
      <c r="D297" s="581">
        <v>6.6</v>
      </c>
      <c r="E297" s="581">
        <v>6</v>
      </c>
      <c r="F297" s="581">
        <v>5.44</v>
      </c>
      <c r="G297" s="460">
        <v>4.12</v>
      </c>
      <c r="H297" s="586">
        <v>3.56</v>
      </c>
      <c r="I297" s="581">
        <v>2.76</v>
      </c>
      <c r="J297" s="581">
        <v>2.36</v>
      </c>
      <c r="K297" s="581">
        <v>1.88</v>
      </c>
      <c r="L297" s="581">
        <v>1.56</v>
      </c>
      <c r="M297" s="884"/>
      <c r="N297" s="581">
        <v>1.1599999999999999</v>
      </c>
      <c r="O297" s="459">
        <v>1.04</v>
      </c>
      <c r="P297" s="884"/>
      <c r="Q297" s="472">
        <v>0.97199999999999998</v>
      </c>
      <c r="R297" s="472">
        <v>0.92199999999999993</v>
      </c>
      <c r="S297" s="583">
        <v>0.9</v>
      </c>
      <c r="T297" s="587">
        <v>0.9</v>
      </c>
      <c r="U297" s="587">
        <v>0.67500000000000004</v>
      </c>
      <c r="V297" s="587">
        <v>0.4</v>
      </c>
      <c r="W297" s="587">
        <v>0.32500000000000001</v>
      </c>
      <c r="X297" s="587">
        <v>0.26</v>
      </c>
      <c r="Y297" s="587">
        <v>0.21</v>
      </c>
      <c r="Z297" s="587">
        <v>0.17</v>
      </c>
      <c r="AA297" s="583">
        <v>0.16</v>
      </c>
      <c r="AB297" s="587">
        <v>0.11334</v>
      </c>
      <c r="AC297" s="584">
        <f>SUM(C297:AB297)</f>
        <v>50.08733999999999</v>
      </c>
      <c r="AD297" s="1033">
        <f>IF(ISERROR((C297/D297-1)*100),"n/a",(C297/D297-1)*100)</f>
        <v>15.151515151515159</v>
      </c>
      <c r="AE297" s="1033">
        <f>IF(ISERROR((D297/E297-1)*100),"n/a",(D297/E297-1)*100)</f>
        <v>9.9999999999999858</v>
      </c>
      <c r="AF297" s="1033">
        <f>IF(ISERROR((E297/F297-1)*100),"n/a",(E297/F297-1)*100)</f>
        <v>10.294117647058808</v>
      </c>
      <c r="AG297" s="1033">
        <f>IF(ISERROR((F297/G297-1)*100),"n/a",(F297/G297-1)*100)</f>
        <v>32.038834951456316</v>
      </c>
      <c r="AH297" s="1033">
        <f>IF(ISERROR((G297/H297-1)*100),"n/a",(G297/H297-1)*100)</f>
        <v>15.730337078651679</v>
      </c>
      <c r="AI297" s="1033">
        <f>IF(ISERROR((H297/I297-1)*100),"n/a",(H297/I297-1)*100)</f>
        <v>28.98550724637683</v>
      </c>
      <c r="AJ297" s="1033">
        <f>IF(ISERROR((I297/J297-1)*100),"n/a",(I297/J297-1)*100)</f>
        <v>16.949152542372879</v>
      </c>
      <c r="AK297" s="1033">
        <f>IF(ISERROR((J297/K297-1)*100),"n/a",(J297/K297-1)*100)</f>
        <v>25.531914893617014</v>
      </c>
      <c r="AL297" s="1033">
        <f>IF(ISERROR((K297/L297-1)*100),"n/a",(K297/L297-1)*100)</f>
        <v>20.512820512820507</v>
      </c>
      <c r="AM297" s="1033">
        <f>IF(ISERROR((L297/N297-1)*100),"n/a",(L297/N297-1)*100)</f>
        <v>34.48275862068968</v>
      </c>
      <c r="AN297" s="1033">
        <f>IF(ISERROR((N297/O297-1)*100),"n/a",(N297/O297-1)*100)</f>
        <v>11.538461538461519</v>
      </c>
      <c r="AO297" s="1033">
        <f>IF(ISERROR((O297/Q297-1)*100),"n/a",(O297/Q297-1)*100)</f>
        <v>6.9958847736625529</v>
      </c>
      <c r="AP297" s="1033">
        <f>IF(ISERROR((Q297/R297-1)*100),"n/a",(Q297/R297-1)*100)</f>
        <v>5.4229934924078238</v>
      </c>
      <c r="AQ297" s="1033">
        <f>IF(ISERROR((R297/S297-1)*100),"n/a",(R297/S297-1)*100)</f>
        <v>2.4444444444444269</v>
      </c>
      <c r="AR297" s="1033">
        <f>IF(ISERROR((S297/T297-1)*100),"n/a",(S297/T297-1)*100)</f>
        <v>0</v>
      </c>
      <c r="AS297" s="1033">
        <f>IF(ISERROR((T297/U297-1)*100),"n/a",(T297/U297-1)*100)</f>
        <v>33.333333333333329</v>
      </c>
      <c r="AT297" s="1033">
        <f>IF(ISERROR((U297/V297-1)*100),"n/a",(U297/V297-1)*100)</f>
        <v>68.75</v>
      </c>
      <c r="AU297" s="1033">
        <f>IF(ISERROR((V297/W297-1)*100),"n/a",(V297/W297-1)*100)</f>
        <v>23.076923076923084</v>
      </c>
      <c r="AV297" s="1033">
        <f>IF(ISERROR((W297/X297-1)*100),"n/a",(W297/X297-1)*100)</f>
        <v>25</v>
      </c>
      <c r="AW297" s="1033">
        <f>IF(ISERROR((X297/Y297-1)*100),"n/a",(X297/Y297-1)*100)</f>
        <v>23.809523809523814</v>
      </c>
      <c r="AX297" s="1033">
        <f>IF(ISERROR((Y297/Z297-1)*100),"n/a",(Y297/Z297-1)*100)</f>
        <v>23.529411764705866</v>
      </c>
      <c r="AY297" s="1033">
        <f>IF(ISERROR((Z297/AA297-1)*100),"n/a",(Z297/AA297-1)*100)</f>
        <v>6.25</v>
      </c>
      <c r="AZ297" s="1033">
        <f>IF(ISERROR((AA297/AB297-1)*100),"n/a",(AA297/AB297-1)*100)</f>
        <v>41.168166578436562</v>
      </c>
      <c r="BA297" s="1033">
        <f>AVERAGE(AD297:AZ297)</f>
        <v>20.912873976367731</v>
      </c>
      <c r="BB297" s="1033">
        <f>STDEV(AD297:AZ297)</f>
        <v>15.235564152387116</v>
      </c>
    </row>
    <row r="298" spans="1:54" ht="11.25" customHeight="1" x14ac:dyDescent="0.2">
      <c r="A298" s="540" t="s">
        <v>5386</v>
      </c>
      <c r="B298" s="817" t="s">
        <v>5381</v>
      </c>
      <c r="C298" s="581">
        <v>1.4</v>
      </c>
      <c r="D298" s="581">
        <v>1.36</v>
      </c>
      <c r="E298" s="581">
        <v>1.32</v>
      </c>
      <c r="F298" s="581">
        <v>1.28</v>
      </c>
      <c r="G298" s="483">
        <v>1.24</v>
      </c>
      <c r="H298" s="1074">
        <v>1.24</v>
      </c>
      <c r="I298" s="498">
        <v>1.24</v>
      </c>
      <c r="J298" s="498">
        <v>1.24</v>
      </c>
      <c r="K298" s="498">
        <v>1.24</v>
      </c>
      <c r="L298" s="498">
        <v>1.24</v>
      </c>
      <c r="M298" s="1149"/>
      <c r="N298" s="498">
        <v>1.24</v>
      </c>
      <c r="O298" s="501">
        <v>1.24</v>
      </c>
      <c r="P298" s="1149"/>
      <c r="Q298" s="980">
        <v>1.24</v>
      </c>
      <c r="R298" s="980">
        <v>1.24</v>
      </c>
      <c r="S298" s="583">
        <v>1.24</v>
      </c>
      <c r="T298" s="583">
        <v>1.24</v>
      </c>
      <c r="U298" s="499">
        <v>1.24</v>
      </c>
      <c r="V298" s="499">
        <v>1.24</v>
      </c>
      <c r="W298" s="499">
        <v>1.24</v>
      </c>
      <c r="X298" s="499">
        <v>1.24</v>
      </c>
      <c r="Y298" s="499">
        <v>1.24</v>
      </c>
      <c r="Z298" s="499">
        <v>1.24</v>
      </c>
      <c r="AA298" s="499">
        <v>1.24</v>
      </c>
      <c r="AB298" s="499">
        <v>1.24</v>
      </c>
      <c r="AC298" s="584">
        <f>SUM(C298:AB298)</f>
        <v>30.159999999999982</v>
      </c>
      <c r="AD298" s="1033">
        <f>IF(ISERROR((C298/D298-1)*100),"n/a",(C298/D298-1)*100)</f>
        <v>2.9411764705882248</v>
      </c>
      <c r="AE298" s="1033">
        <f>IF(ISERROR((D298/E298-1)*100),"n/a",(D298/E298-1)*100)</f>
        <v>3.0303030303030276</v>
      </c>
      <c r="AF298" s="1033">
        <f>IF(ISERROR((E298/F298-1)*100),"n/a",(E298/F298-1)*100)</f>
        <v>3.125</v>
      </c>
      <c r="AG298" s="1033">
        <f>IF(ISERROR((F298/G298-1)*100),"n/a",(F298/G298-1)*100)</f>
        <v>3.2258064516129004</v>
      </c>
      <c r="AH298" s="1033">
        <f>IF(ISERROR((G298/H298-1)*100),"n/a",(G298/H298-1)*100)</f>
        <v>0</v>
      </c>
      <c r="AI298" s="1033">
        <f>IF(ISERROR((H298/I298-1)*100),"n/a",(H298/I298-1)*100)</f>
        <v>0</v>
      </c>
      <c r="AJ298" s="1033">
        <f>IF(ISERROR((I298/J298-1)*100),"n/a",(I298/J298-1)*100)</f>
        <v>0</v>
      </c>
      <c r="AK298" s="1033">
        <f>IF(ISERROR((J298/K298-1)*100),"n/a",(J298/K298-1)*100)</f>
        <v>0</v>
      </c>
      <c r="AL298" s="1033">
        <f>IF(ISERROR((K298/L298-1)*100),"n/a",(K298/L298-1)*100)</f>
        <v>0</v>
      </c>
      <c r="AM298" s="1033">
        <f>IF(ISERROR((L298/N298-1)*100),"n/a",(L298/N298-1)*100)</f>
        <v>0</v>
      </c>
      <c r="AN298" s="1033">
        <f>IF(ISERROR((N298/O298-1)*100),"n/a",(N298/O298-1)*100)</f>
        <v>0</v>
      </c>
      <c r="AO298" s="1033">
        <f>IF(ISERROR((O298/Q298-1)*100),"n/a",(O298/Q298-1)*100)</f>
        <v>0</v>
      </c>
      <c r="AP298" s="1033">
        <f>IF(ISERROR((Q298/R298-1)*100),"n/a",(Q298/R298-1)*100)</f>
        <v>0</v>
      </c>
      <c r="AQ298" s="1033">
        <f>IF(ISERROR((R298/S298-1)*100),"n/a",(R298/S298-1)*100)</f>
        <v>0</v>
      </c>
      <c r="AR298" s="1033">
        <f>IF(ISERROR((S298/T298-1)*100),"n/a",(S298/T298-1)*100)</f>
        <v>0</v>
      </c>
      <c r="AS298" s="1033">
        <f>IF(ISERROR((T298/U298-1)*100),"n/a",(T298/U298-1)*100)</f>
        <v>0</v>
      </c>
      <c r="AT298" s="1033">
        <f>IF(ISERROR((U298/V298-1)*100),"n/a",(U298/V298-1)*100)</f>
        <v>0</v>
      </c>
      <c r="AU298" s="1033">
        <f>IF(ISERROR((V298/W298-1)*100),"n/a",(V298/W298-1)*100)</f>
        <v>0</v>
      </c>
      <c r="AV298" s="1033">
        <f>IF(ISERROR((W298/X298-1)*100),"n/a",(W298/X298-1)*100)</f>
        <v>0</v>
      </c>
      <c r="AW298" s="1033">
        <f>IF(ISERROR((X298/Y298-1)*100),"n/a",(X298/Y298-1)*100)</f>
        <v>0</v>
      </c>
      <c r="AX298" s="1033">
        <f>IF(ISERROR((Y298/Z298-1)*100),"n/a",(Y298/Z298-1)*100)</f>
        <v>0</v>
      </c>
      <c r="AY298" s="1033">
        <f>IF(ISERROR((Z298/AA298-1)*100),"n/a",(Z298/AA298-1)*100)</f>
        <v>0</v>
      </c>
      <c r="AZ298" s="1033">
        <f>IF(ISERROR((AA298/AB298-1)*100),"n/a",(AA298/AB298-1)*100)</f>
        <v>0</v>
      </c>
      <c r="BA298" s="1033">
        <f>AVERAGE(AD298:AZ298)</f>
        <v>0.5357515631523545</v>
      </c>
      <c r="BB298" s="1033">
        <f>STDEV(AD298:AZ298)</f>
        <v>1.1947427221945113</v>
      </c>
    </row>
    <row r="299" spans="1:54" ht="11.25" customHeight="1" x14ac:dyDescent="0.2">
      <c r="A299" s="54" t="s">
        <v>4043</v>
      </c>
      <c r="B299" s="468" t="s">
        <v>4044</v>
      </c>
      <c r="C299" s="581">
        <v>0.18</v>
      </c>
      <c r="D299" s="581">
        <v>0.17</v>
      </c>
      <c r="E299" s="581">
        <v>0.16</v>
      </c>
      <c r="F299" s="581">
        <v>0.14000000000000001</v>
      </c>
      <c r="G299" s="460">
        <v>0.1048</v>
      </c>
      <c r="H299" s="1077">
        <v>9.7299999999999998E-2</v>
      </c>
      <c r="I299" s="1146">
        <v>8.2000000000000003E-2</v>
      </c>
      <c r="J299" s="1146">
        <v>7.1599999999999997E-2</v>
      </c>
      <c r="K299" s="1146">
        <v>6.1400000000000003E-2</v>
      </c>
      <c r="L299" s="1146">
        <v>5.33E-2</v>
      </c>
      <c r="M299" s="1151" t="s">
        <v>89</v>
      </c>
      <c r="N299" s="1146">
        <v>4.4299999999999999E-2</v>
      </c>
      <c r="O299" s="1153">
        <v>3.5400000000000001E-2</v>
      </c>
      <c r="P299" s="1151"/>
      <c r="Q299" s="1156">
        <v>2.8299999999999999E-2</v>
      </c>
      <c r="R299" s="1156">
        <v>2.52E-2</v>
      </c>
      <c r="S299" s="1113">
        <v>2.1000000000000001E-2</v>
      </c>
      <c r="T299" s="1161">
        <v>1.6799999999999999E-2</v>
      </c>
      <c r="U299" s="1113">
        <v>1.6799999999999999E-2</v>
      </c>
      <c r="V299" s="1161">
        <v>1.04E-2</v>
      </c>
      <c r="W299" s="1113">
        <v>1.04E-2</v>
      </c>
      <c r="X299" s="1161">
        <v>1.04E-2</v>
      </c>
      <c r="Y299" s="1113">
        <v>1.04E-2</v>
      </c>
      <c r="Z299" s="1113">
        <v>1.04E-2</v>
      </c>
      <c r="AA299" s="1113">
        <v>1.04E-2</v>
      </c>
      <c r="AB299" s="1113">
        <v>1.04E-2</v>
      </c>
      <c r="AC299" s="584">
        <f>SUM(C299:AB299)</f>
        <v>1.3809999999999996</v>
      </c>
      <c r="AD299" s="1033">
        <f>IF(ISERROR((C299/D299-1)*100),"n/a",(C299/D299-1)*100)</f>
        <v>5.8823529411764497</v>
      </c>
      <c r="AE299" s="1033">
        <f>IF(ISERROR((D299/E299-1)*100),"n/a",(D299/E299-1)*100)</f>
        <v>6.25</v>
      </c>
      <c r="AF299" s="1033">
        <f>IF(ISERROR((E299/F299-1)*100),"n/a",(E299/F299-1)*100)</f>
        <v>14.285714285714279</v>
      </c>
      <c r="AG299" s="1033">
        <f>IF(ISERROR((F299/G299-1)*100),"n/a",(F299/G299-1)*100)</f>
        <v>33.587786259542</v>
      </c>
      <c r="AH299" s="1033">
        <f>IF(ISERROR((G299/H299-1)*100),"n/a",(G299/H299-1)*100)</f>
        <v>7.7081192189105918</v>
      </c>
      <c r="AI299" s="1033">
        <f>IF(ISERROR((H299/I299-1)*100),"n/a",(H299/I299-1)*100)</f>
        <v>18.658536585365848</v>
      </c>
      <c r="AJ299" s="1033">
        <f>IF(ISERROR((I299/J299-1)*100),"n/a",(I299/J299-1)*100)</f>
        <v>14.525139664804488</v>
      </c>
      <c r="AK299" s="1033">
        <f>IF(ISERROR((J299/K299-1)*100),"n/a",(J299/K299-1)*100)</f>
        <v>16.612377850162851</v>
      </c>
      <c r="AL299" s="1033">
        <f>IF(ISERROR((K299/L299-1)*100),"n/a",(K299/L299-1)*100)</f>
        <v>15.196998123827399</v>
      </c>
      <c r="AM299" s="1033">
        <f>IF(ISERROR((L299/N299-1)*100),"n/a",(L299/N299-1)*100)</f>
        <v>20.316027088036126</v>
      </c>
      <c r="AN299" s="1033">
        <f>IF(ISERROR((N299/O299-1)*100),"n/a",(N299/O299-1)*100)</f>
        <v>25.141242937853093</v>
      </c>
      <c r="AO299" s="1033">
        <f>IF(ISERROR((O299/Q299-1)*100),"n/a",(O299/Q299-1)*100)</f>
        <v>25.088339222614842</v>
      </c>
      <c r="AP299" s="1033">
        <f>IF(ISERROR((Q299/R299-1)*100),"n/a",(Q299/R299-1)*100)</f>
        <v>12.301587301587302</v>
      </c>
      <c r="AQ299" s="1033">
        <f>IF(ISERROR((R299/S299-1)*100),"n/a",(R299/S299-1)*100)</f>
        <v>19.999999999999996</v>
      </c>
      <c r="AR299" s="1033">
        <f>IF(ISERROR((S299/T299-1)*100),"n/a",(S299/T299-1)*100)</f>
        <v>25.000000000000021</v>
      </c>
      <c r="AS299" s="1033">
        <f>IF(ISERROR((T299/U299-1)*100),"n/a",(T299/U299-1)*100)</f>
        <v>0</v>
      </c>
      <c r="AT299" s="1033">
        <f>IF(ISERROR((U299/V299-1)*100),"n/a",(U299/V299-1)*100)</f>
        <v>61.53846153846154</v>
      </c>
      <c r="AU299" s="1033">
        <f>IF(ISERROR((V299/W299-1)*100),"n/a",(V299/W299-1)*100)</f>
        <v>0</v>
      </c>
      <c r="AV299" s="1033">
        <f>IF(ISERROR((W299/X299-1)*100),"n/a",(W299/X299-1)*100)</f>
        <v>0</v>
      </c>
      <c r="AW299" s="1033">
        <f>IF(ISERROR((X299/Y299-1)*100),"n/a",(X299/Y299-1)*100)</f>
        <v>0</v>
      </c>
      <c r="AX299" s="1033">
        <f>IF(ISERROR((Y299/Z299-1)*100),"n/a",(Y299/Z299-1)*100)</f>
        <v>0</v>
      </c>
      <c r="AY299" s="1033">
        <f>IF(ISERROR((Z299/AA299-1)*100),"n/a",(Z299/AA299-1)*100)</f>
        <v>0</v>
      </c>
      <c r="AZ299" s="1033">
        <f>IF(ISERROR((AA299/AB299-1)*100),"n/a",(AA299/AB299-1)*100)</f>
        <v>0</v>
      </c>
      <c r="BA299" s="1033">
        <f>AVERAGE(AD299:AZ299)</f>
        <v>14.004029696437254</v>
      </c>
      <c r="BB299" s="1033">
        <f>STDEV(AD299:AZ299)</f>
        <v>14.551327391511835</v>
      </c>
    </row>
    <row r="300" spans="1:54" ht="11.25" customHeight="1" x14ac:dyDescent="0.2">
      <c r="A300" s="540" t="s">
        <v>4522</v>
      </c>
      <c r="B300" s="817" t="s">
        <v>4515</v>
      </c>
      <c r="C300" s="581">
        <v>2.1844999999999999</v>
      </c>
      <c r="D300" s="581">
        <v>1.9142999999999999</v>
      </c>
      <c r="E300" s="581">
        <v>1.7347999999999999</v>
      </c>
      <c r="F300" s="581">
        <v>1.5615999999999999</v>
      </c>
      <c r="G300" s="460">
        <v>1.3578000000000001</v>
      </c>
      <c r="H300" s="460">
        <v>0.58099999999999996</v>
      </c>
      <c r="I300" s="498">
        <v>0</v>
      </c>
      <c r="J300" s="498">
        <v>0</v>
      </c>
      <c r="K300" s="498">
        <v>0</v>
      </c>
      <c r="L300" s="498">
        <v>0</v>
      </c>
      <c r="M300" s="483"/>
      <c r="N300" s="498">
        <v>0</v>
      </c>
      <c r="O300" s="501">
        <v>0</v>
      </c>
      <c r="P300" s="460"/>
      <c r="Q300" s="980">
        <v>0</v>
      </c>
      <c r="R300" s="980">
        <v>0</v>
      </c>
      <c r="S300" s="499">
        <v>0</v>
      </c>
      <c r="T300" s="499">
        <v>0</v>
      </c>
      <c r="U300" s="499">
        <v>0</v>
      </c>
      <c r="V300" s="499">
        <v>0</v>
      </c>
      <c r="W300" s="499">
        <v>0</v>
      </c>
      <c r="X300" s="499">
        <v>0</v>
      </c>
      <c r="Y300" s="499">
        <v>0</v>
      </c>
      <c r="Z300" s="499">
        <v>0</v>
      </c>
      <c r="AA300" s="499">
        <v>0</v>
      </c>
      <c r="AB300" s="499">
        <v>0</v>
      </c>
      <c r="AC300" s="584">
        <f>SUM(C300:AB300)</f>
        <v>9.3339999999999996</v>
      </c>
      <c r="AD300" s="1033">
        <f>IF(ISERROR((C300/D300-1)*100),"n/a",(C300/D300-1)*100)</f>
        <v>14.114820038656429</v>
      </c>
      <c r="AE300" s="1033">
        <f>IF(ISERROR((D300/E300-1)*100),"n/a",(D300/E300-1)*100)</f>
        <v>10.347014065021899</v>
      </c>
      <c r="AF300" s="1033">
        <f>IF(ISERROR((E300/F300-1)*100),"n/a",(E300/F300-1)*100)</f>
        <v>11.091188524590168</v>
      </c>
      <c r="AG300" s="1033">
        <f>IF(ISERROR((F300/G300-1)*100),"n/a",(F300/G300-1)*100)</f>
        <v>15.009574311386054</v>
      </c>
      <c r="AH300" s="1033">
        <f>IF(ISERROR((G300/H300-1)*100),"n/a",(G300/H300-1)*100)</f>
        <v>133.70051635111881</v>
      </c>
      <c r="AI300" s="1033" t="str">
        <f>IF(ISERROR((H300/I300-1)*100),"n/a",(H300/I300-1)*100)</f>
        <v>n/a</v>
      </c>
      <c r="AJ300" s="1033" t="str">
        <f>IF(ISERROR((I300/J300-1)*100),"n/a",(I300/J300-1)*100)</f>
        <v>n/a</v>
      </c>
      <c r="AK300" s="1033" t="str">
        <f>IF(ISERROR((J300/K300-1)*100),"n/a",(J300/K300-1)*100)</f>
        <v>n/a</v>
      </c>
      <c r="AL300" s="1033" t="str">
        <f>IF(ISERROR((K300/L300-1)*100),"n/a",(K300/L300-1)*100)</f>
        <v>n/a</v>
      </c>
      <c r="AM300" s="1033" t="str">
        <f>IF(ISERROR((L300/N300-1)*100),"n/a",(L300/N300-1)*100)</f>
        <v>n/a</v>
      </c>
      <c r="AN300" s="1033" t="str">
        <f>IF(ISERROR((N300/O300-1)*100),"n/a",(N300/O300-1)*100)</f>
        <v>n/a</v>
      </c>
      <c r="AO300" s="1033" t="str">
        <f>IF(ISERROR((O300/Q300-1)*100),"n/a",(O300/Q300-1)*100)</f>
        <v>n/a</v>
      </c>
      <c r="AP300" s="1033" t="str">
        <f>IF(ISERROR((Q300/R300-1)*100),"n/a",(Q300/R300-1)*100)</f>
        <v>n/a</v>
      </c>
      <c r="AQ300" s="1033" t="str">
        <f>IF(ISERROR((R300/S300-1)*100),"n/a",(R300/S300-1)*100)</f>
        <v>n/a</v>
      </c>
      <c r="AR300" s="1033" t="str">
        <f>IF(ISERROR((S300/T300-1)*100),"n/a",(S300/T300-1)*100)</f>
        <v>n/a</v>
      </c>
      <c r="AS300" s="1033" t="str">
        <f>IF(ISERROR((T300/U300-1)*100),"n/a",(T300/U300-1)*100)</f>
        <v>n/a</v>
      </c>
      <c r="AT300" s="1033" t="str">
        <f>IF(ISERROR((U300/V300-1)*100),"n/a",(U300/V300-1)*100)</f>
        <v>n/a</v>
      </c>
      <c r="AU300" s="1033" t="str">
        <f>IF(ISERROR((V300/W300-1)*100),"n/a",(V300/W300-1)*100)</f>
        <v>n/a</v>
      </c>
      <c r="AV300" s="1033" t="str">
        <f>IF(ISERROR((W300/X300-1)*100),"n/a",(W300/X300-1)*100)</f>
        <v>n/a</v>
      </c>
      <c r="AW300" s="1033" t="str">
        <f>IF(ISERROR((X300/Y300-1)*100),"n/a",(X300/Y300-1)*100)</f>
        <v>n/a</v>
      </c>
      <c r="AX300" s="1033" t="str">
        <f>IF(ISERROR((Y300/Z300-1)*100),"n/a",(Y300/Z300-1)*100)</f>
        <v>n/a</v>
      </c>
      <c r="AY300" s="1033" t="str">
        <f>IF(ISERROR((Z300/AA300-1)*100),"n/a",(Z300/AA300-1)*100)</f>
        <v>n/a</v>
      </c>
      <c r="AZ300" s="1033" t="str">
        <f>IF(ISERROR((AA300/AB300-1)*100),"n/a",(AA300/AB300-1)*100)</f>
        <v>n/a</v>
      </c>
      <c r="BA300" s="1033">
        <f>AVERAGE(AD300:AZ300)</f>
        <v>36.852622658154672</v>
      </c>
      <c r="BB300" s="1033">
        <f>STDEV(AD300:AZ300)</f>
        <v>54.175270459215412</v>
      </c>
    </row>
    <row r="301" spans="1:54" ht="11.25" customHeight="1" x14ac:dyDescent="0.2">
      <c r="A301" s="461" t="s">
        <v>4057</v>
      </c>
      <c r="B301" s="817" t="s">
        <v>3765</v>
      </c>
      <c r="C301" s="581">
        <v>0.44</v>
      </c>
      <c r="D301" s="581">
        <v>0.36499999999999999</v>
      </c>
      <c r="E301" s="581">
        <v>0.32500000000000001</v>
      </c>
      <c r="F301" s="581">
        <v>0.3</v>
      </c>
      <c r="G301" s="460">
        <v>0.26</v>
      </c>
      <c r="H301" s="1045">
        <v>0.21</v>
      </c>
      <c r="I301" s="590">
        <v>0.17</v>
      </c>
      <c r="J301" s="590">
        <v>0.15</v>
      </c>
      <c r="K301" s="590">
        <v>0.13</v>
      </c>
      <c r="L301" s="605">
        <v>0.12</v>
      </c>
      <c r="M301" s="483">
        <v>0</v>
      </c>
      <c r="N301" s="605">
        <v>0.12</v>
      </c>
      <c r="O301" s="1046">
        <v>0.12</v>
      </c>
      <c r="P301" s="483">
        <v>0</v>
      </c>
      <c r="Q301" s="1047">
        <v>0.12</v>
      </c>
      <c r="R301" s="1047">
        <v>0.12</v>
      </c>
      <c r="S301" s="959">
        <v>0.12</v>
      </c>
      <c r="T301" s="959">
        <v>0.12</v>
      </c>
      <c r="U301" s="794">
        <v>0.12</v>
      </c>
      <c r="V301" s="794">
        <v>0.05</v>
      </c>
      <c r="W301" s="499">
        <v>0</v>
      </c>
      <c r="X301" s="499">
        <v>0</v>
      </c>
      <c r="Y301" s="499">
        <v>0</v>
      </c>
      <c r="Z301" s="499">
        <v>0</v>
      </c>
      <c r="AA301" s="499">
        <v>0</v>
      </c>
      <c r="AB301" s="499">
        <v>0</v>
      </c>
      <c r="AC301" s="584">
        <f>SUM(C301:AB301)</f>
        <v>3.3600000000000003</v>
      </c>
      <c r="AD301" s="1033">
        <f>IF(ISERROR((C301/D301-1)*100),"n/a",(C301/D301-1)*100)</f>
        <v>20.547945205479444</v>
      </c>
      <c r="AE301" s="1033">
        <f>IF(ISERROR((D301/E301-1)*100),"n/a",(D301/E301-1)*100)</f>
        <v>12.307692307692308</v>
      </c>
      <c r="AF301" s="1033">
        <f>IF(ISERROR((E301/F301-1)*100),"n/a",(E301/F301-1)*100)</f>
        <v>8.3333333333333481</v>
      </c>
      <c r="AG301" s="1033">
        <f>IF(ISERROR((F301/G301-1)*100),"n/a",(F301/G301-1)*100)</f>
        <v>15.384615384615374</v>
      </c>
      <c r="AH301" s="1033">
        <f>IF(ISERROR((G301/H301-1)*100),"n/a",(G301/H301-1)*100)</f>
        <v>23.809523809523814</v>
      </c>
      <c r="AI301" s="1033">
        <f>IF(ISERROR((H301/I301-1)*100),"n/a",(H301/I301-1)*100)</f>
        <v>23.529411764705866</v>
      </c>
      <c r="AJ301" s="1033">
        <f>IF(ISERROR((I301/J301-1)*100),"n/a",(I301/J301-1)*100)</f>
        <v>13.333333333333353</v>
      </c>
      <c r="AK301" s="1033">
        <f>IF(ISERROR((J301/K301-1)*100),"n/a",(J301/K301-1)*100)</f>
        <v>15.384615384615374</v>
      </c>
      <c r="AL301" s="1033">
        <f>IF(ISERROR((K301/L301-1)*100),"n/a",(K301/L301-1)*100)</f>
        <v>8.3333333333333481</v>
      </c>
      <c r="AM301" s="1033">
        <f>IF(ISERROR((L301/N301-1)*100),"n/a",(L301/N301-1)*100)</f>
        <v>0</v>
      </c>
      <c r="AN301" s="1033">
        <f>IF(ISERROR((N301/O301-1)*100),"n/a",(N301/O301-1)*100)</f>
        <v>0</v>
      </c>
      <c r="AO301" s="1033">
        <f>IF(ISERROR((O301/Q301-1)*100),"n/a",(O301/Q301-1)*100)</f>
        <v>0</v>
      </c>
      <c r="AP301" s="1033">
        <f>IF(ISERROR((Q301/R301-1)*100),"n/a",(Q301/R301-1)*100)</f>
        <v>0</v>
      </c>
      <c r="AQ301" s="1033">
        <f>IF(ISERROR((R301/S301-1)*100),"n/a",(R301/S301-1)*100)</f>
        <v>0</v>
      </c>
      <c r="AR301" s="1033">
        <f>IF(ISERROR((S301/T301-1)*100),"n/a",(S301/T301-1)*100)</f>
        <v>0</v>
      </c>
      <c r="AS301" s="1033">
        <f>IF(ISERROR((T301/U301-1)*100),"n/a",(T301/U301-1)*100)</f>
        <v>0</v>
      </c>
      <c r="AT301" s="1033">
        <f>IF(ISERROR((U301/V301-1)*100),"n/a",(U301/V301-1)*100)</f>
        <v>140</v>
      </c>
      <c r="AU301" s="1033" t="str">
        <f>IF(ISERROR((V301/W301-1)*100),"n/a",(V301/W301-1)*100)</f>
        <v>n/a</v>
      </c>
      <c r="AV301" s="1033" t="str">
        <f>IF(ISERROR((W301/X301-1)*100),"n/a",(W301/X301-1)*100)</f>
        <v>n/a</v>
      </c>
      <c r="AW301" s="1033" t="str">
        <f>IF(ISERROR((X301/Y301-1)*100),"n/a",(X301/Y301-1)*100)</f>
        <v>n/a</v>
      </c>
      <c r="AX301" s="1033" t="str">
        <f>IF(ISERROR((Y301/Z301-1)*100),"n/a",(Y301/Z301-1)*100)</f>
        <v>n/a</v>
      </c>
      <c r="AY301" s="1033" t="str">
        <f>IF(ISERROR((Z301/AA301-1)*100),"n/a",(Z301/AA301-1)*100)</f>
        <v>n/a</v>
      </c>
      <c r="AZ301" s="1033" t="str">
        <f>IF(ISERROR((AA301/AB301-1)*100),"n/a",(AA301/AB301-1)*100)</f>
        <v>n/a</v>
      </c>
      <c r="BA301" s="1033">
        <f>AVERAGE(AD301:AZ301)</f>
        <v>16.527282579801895</v>
      </c>
      <c r="BB301" s="1033">
        <f>STDEV(AD301:AZ301)</f>
        <v>33.015806111272987</v>
      </c>
    </row>
    <row r="302" spans="1:54" ht="11.25" customHeight="1" x14ac:dyDescent="0.2">
      <c r="A302" s="461" t="s">
        <v>1235</v>
      </c>
      <c r="B302" s="817" t="s">
        <v>1236</v>
      </c>
      <c r="C302" s="581">
        <v>0.84</v>
      </c>
      <c r="D302" s="581">
        <v>0.81</v>
      </c>
      <c r="E302" s="581">
        <v>0.8</v>
      </c>
      <c r="F302" s="581">
        <v>0.74</v>
      </c>
      <c r="G302" s="460">
        <v>0.72</v>
      </c>
      <c r="H302" s="586">
        <v>0.51</v>
      </c>
      <c r="I302" s="581">
        <v>0.47</v>
      </c>
      <c r="J302" s="581">
        <v>0.43</v>
      </c>
      <c r="K302" s="581">
        <v>0.34</v>
      </c>
      <c r="L302" s="463">
        <v>0.32</v>
      </c>
      <c r="M302" s="884"/>
      <c r="N302" s="581">
        <v>0.3</v>
      </c>
      <c r="O302" s="459">
        <v>0.13</v>
      </c>
      <c r="P302" s="884"/>
      <c r="Q302" s="582">
        <v>0</v>
      </c>
      <c r="R302" s="582">
        <v>0.1</v>
      </c>
      <c r="S302" s="583">
        <v>0.77</v>
      </c>
      <c r="T302" s="587">
        <v>0.84</v>
      </c>
      <c r="U302" s="587">
        <v>0.79</v>
      </c>
      <c r="V302" s="587">
        <v>0.71</v>
      </c>
      <c r="W302" s="587">
        <v>0.63</v>
      </c>
      <c r="X302" s="587">
        <v>0.55000000000000004</v>
      </c>
      <c r="Y302" s="587">
        <v>0.47</v>
      </c>
      <c r="Z302" s="587">
        <v>0.39</v>
      </c>
      <c r="AA302" s="587">
        <v>0.30499999999999999</v>
      </c>
      <c r="AB302" s="583">
        <v>0.28000000000000003</v>
      </c>
      <c r="AC302" s="584">
        <f>SUM(C302:AB302)</f>
        <v>12.245000000000003</v>
      </c>
      <c r="AD302" s="1033">
        <f>IF(ISERROR((C302/D302-1)*100),"n/a",(C302/D302-1)*100)</f>
        <v>3.7037037037036979</v>
      </c>
      <c r="AE302" s="1033">
        <f>IF(ISERROR((D302/E302-1)*100),"n/a",(D302/E302-1)*100)</f>
        <v>1.2499999999999956</v>
      </c>
      <c r="AF302" s="1033">
        <f>IF(ISERROR((E302/F302-1)*100),"n/a",(E302/F302-1)*100)</f>
        <v>8.1081081081081141</v>
      </c>
      <c r="AG302" s="1033">
        <f>IF(ISERROR((F302/G302-1)*100),"n/a",(F302/G302-1)*100)</f>
        <v>2.7777777777777901</v>
      </c>
      <c r="AH302" s="1033">
        <f>IF(ISERROR((G302/H302-1)*100),"n/a",(G302/H302-1)*100)</f>
        <v>41.176470588235283</v>
      </c>
      <c r="AI302" s="1033">
        <f>IF(ISERROR((H302/I302-1)*100),"n/a",(H302/I302-1)*100)</f>
        <v>8.5106382978723527</v>
      </c>
      <c r="AJ302" s="1033">
        <f>IF(ISERROR((I302/J302-1)*100),"n/a",(I302/J302-1)*100)</f>
        <v>9.302325581395344</v>
      </c>
      <c r="AK302" s="1033">
        <f>IF(ISERROR((J302/K302-1)*100),"n/a",(J302/K302-1)*100)</f>
        <v>26.470588235294112</v>
      </c>
      <c r="AL302" s="1033">
        <f>IF(ISERROR((K302/L302-1)*100),"n/a",(K302/L302-1)*100)</f>
        <v>6.25</v>
      </c>
      <c r="AM302" s="1033">
        <f>IF(ISERROR((L302/N302-1)*100),"n/a",(L302/N302-1)*100)</f>
        <v>6.6666666666666652</v>
      </c>
      <c r="AN302" s="1033">
        <f>IF(ISERROR((N302/O302-1)*100),"n/a",(N302/O302-1)*100)</f>
        <v>130.76923076923075</v>
      </c>
      <c r="AO302" s="1033" t="str">
        <f>IF(ISERROR((O302/Q302-1)*100),"n/a",(O302/Q302-1)*100)</f>
        <v>n/a</v>
      </c>
      <c r="AP302" s="1033">
        <f>IF(ISERROR((Q302/R302-1)*100),"n/a",(Q302/R302-1)*100)</f>
        <v>-100</v>
      </c>
      <c r="AQ302" s="1033">
        <f>IF(ISERROR((R302/S302-1)*100),"n/a",(R302/S302-1)*100)</f>
        <v>-87.012987012987011</v>
      </c>
      <c r="AR302" s="1033">
        <f>IF(ISERROR((S302/T302-1)*100),"n/a",(S302/T302-1)*100)</f>
        <v>-8.333333333333325</v>
      </c>
      <c r="AS302" s="1033">
        <f>IF(ISERROR((T302/U302-1)*100),"n/a",(T302/U302-1)*100)</f>
        <v>6.3291139240506222</v>
      </c>
      <c r="AT302" s="1033">
        <f>IF(ISERROR((U302/V302-1)*100),"n/a",(U302/V302-1)*100)</f>
        <v>11.267605633802823</v>
      </c>
      <c r="AU302" s="1033">
        <f>IF(ISERROR((V302/W302-1)*100),"n/a",(V302/W302-1)*100)</f>
        <v>12.698412698412698</v>
      </c>
      <c r="AV302" s="1033">
        <f>IF(ISERROR((W302/X302-1)*100),"n/a",(W302/X302-1)*100)</f>
        <v>14.545454545454529</v>
      </c>
      <c r="AW302" s="1033">
        <f>IF(ISERROR((X302/Y302-1)*100),"n/a",(X302/Y302-1)*100)</f>
        <v>17.021276595744705</v>
      </c>
      <c r="AX302" s="1033">
        <f>IF(ISERROR((Y302/Z302-1)*100),"n/a",(Y302/Z302-1)*100)</f>
        <v>20.512820512820507</v>
      </c>
      <c r="AY302" s="1033">
        <f>IF(ISERROR((Z302/AA302-1)*100),"n/a",(Z302/AA302-1)*100)</f>
        <v>27.868852459016402</v>
      </c>
      <c r="AZ302" s="1033">
        <f>IF(ISERROR((AA302/AB302-1)*100),"n/a",(AA302/AB302-1)*100)</f>
        <v>8.9285714285714199</v>
      </c>
      <c r="BA302" s="1033">
        <f>AVERAGE(AD302:AZ302)</f>
        <v>7.673240780901704</v>
      </c>
      <c r="BB302" s="1033">
        <f>STDEV(AD302:AZ302)</f>
        <v>42.69498532443577</v>
      </c>
    </row>
    <row r="303" spans="1:54" ht="11.25" customHeight="1" x14ac:dyDescent="0.2">
      <c r="A303" s="444" t="s">
        <v>606</v>
      </c>
      <c r="B303" s="802" t="s">
        <v>607</v>
      </c>
      <c r="C303" s="581">
        <v>0.87250000000000005</v>
      </c>
      <c r="D303" s="581">
        <v>0.86250000000000004</v>
      </c>
      <c r="E303" s="581">
        <v>0.85250000000000004</v>
      </c>
      <c r="F303" s="581">
        <v>0.84250000000000003</v>
      </c>
      <c r="G303" s="460">
        <v>0.83099999999999996</v>
      </c>
      <c r="H303" s="586">
        <v>0.82250000000000001</v>
      </c>
      <c r="I303" s="581">
        <v>0.8125</v>
      </c>
      <c r="J303" s="581">
        <v>0.80249999999999999</v>
      </c>
      <c r="K303" s="581">
        <v>0.79249999999999998</v>
      </c>
      <c r="L303" s="581">
        <v>0.78249999999999997</v>
      </c>
      <c r="M303" s="884"/>
      <c r="N303" s="581">
        <v>0.77249999999999996</v>
      </c>
      <c r="O303" s="459">
        <v>0.76249999999999996</v>
      </c>
      <c r="P303" s="884"/>
      <c r="Q303" s="472">
        <v>0.75249999999999995</v>
      </c>
      <c r="R303" s="472">
        <v>0.74250000000000005</v>
      </c>
      <c r="S303" s="587">
        <v>0.55000000000000004</v>
      </c>
      <c r="T303" s="583">
        <v>0</v>
      </c>
      <c r="U303" s="583">
        <v>0</v>
      </c>
      <c r="V303" s="583">
        <v>0</v>
      </c>
      <c r="W303" s="583">
        <v>0</v>
      </c>
      <c r="X303" s="583">
        <v>0</v>
      </c>
      <c r="Y303" s="583">
        <v>0</v>
      </c>
      <c r="Z303" s="583">
        <v>0</v>
      </c>
      <c r="AA303" s="583">
        <v>0</v>
      </c>
      <c r="AB303" s="583">
        <v>0</v>
      </c>
      <c r="AC303" s="584">
        <f>SUM(C303:AB303)</f>
        <v>11.853500000000002</v>
      </c>
      <c r="AD303" s="1033">
        <f>IF(ISERROR((C303/D303-1)*100),"n/a",(C303/D303-1)*100)</f>
        <v>1.1594202898550732</v>
      </c>
      <c r="AE303" s="1033">
        <f>IF(ISERROR((D303/E303-1)*100),"n/a",(D303/E303-1)*100)</f>
        <v>1.1730205278592365</v>
      </c>
      <c r="AF303" s="1033">
        <f>IF(ISERROR((E303/F303-1)*100),"n/a",(E303/F303-1)*100)</f>
        <v>1.1869436201780381</v>
      </c>
      <c r="AG303" s="1033">
        <f>IF(ISERROR((F303/G303-1)*100),"n/a",(F303/G303-1)*100)</f>
        <v>1.3838748495788256</v>
      </c>
      <c r="AH303" s="1033">
        <f>IF(ISERROR((G303/H303-1)*100),"n/a",(G303/H303-1)*100)</f>
        <v>1.0334346504559111</v>
      </c>
      <c r="AI303" s="1033">
        <f>IF(ISERROR((H303/I303-1)*100),"n/a",(H303/I303-1)*100)</f>
        <v>1.2307692307692353</v>
      </c>
      <c r="AJ303" s="1033">
        <f>IF(ISERROR((I303/J303-1)*100),"n/a",(I303/J303-1)*100)</f>
        <v>1.2461059190031154</v>
      </c>
      <c r="AK303" s="1033">
        <f>IF(ISERROR((J303/K303-1)*100),"n/a",(J303/K303-1)*100)</f>
        <v>1.2618296529968376</v>
      </c>
      <c r="AL303" s="1033">
        <f>IF(ISERROR((K303/L303-1)*100),"n/a",(K303/L303-1)*100)</f>
        <v>1.2779552715654896</v>
      </c>
      <c r="AM303" s="1033">
        <f>IF(ISERROR((L303/N303-1)*100),"n/a",(L303/N303-1)*100)</f>
        <v>1.2944983818770295</v>
      </c>
      <c r="AN303" s="1033">
        <f>IF(ISERROR((N303/O303-1)*100),"n/a",(N303/O303-1)*100)</f>
        <v>1.3114754098360715</v>
      </c>
      <c r="AO303" s="1033">
        <f>IF(ISERROR((O303/Q303-1)*100),"n/a",(O303/Q303-1)*100)</f>
        <v>1.3289036544850585</v>
      </c>
      <c r="AP303" s="1033">
        <f>IF(ISERROR((Q303/R303-1)*100),"n/a",(Q303/R303-1)*100)</f>
        <v>1.3468013468013407</v>
      </c>
      <c r="AQ303" s="1033">
        <f>IF(ISERROR((R303/S303-1)*100),"n/a",(R303/S303-1)*100)</f>
        <v>35.000000000000007</v>
      </c>
      <c r="AR303" s="1033" t="str">
        <f>IF(ISERROR((S303/T303-1)*100),"n/a",(S303/T303-1)*100)</f>
        <v>n/a</v>
      </c>
      <c r="AS303" s="1033" t="str">
        <f>IF(ISERROR((T303/U303-1)*100),"n/a",(T303/U303-1)*100)</f>
        <v>n/a</v>
      </c>
      <c r="AT303" s="1033" t="str">
        <f>IF(ISERROR((U303/V303-1)*100),"n/a",(U303/V303-1)*100)</f>
        <v>n/a</v>
      </c>
      <c r="AU303" s="1033" t="str">
        <f>IF(ISERROR((V303/W303-1)*100),"n/a",(V303/W303-1)*100)</f>
        <v>n/a</v>
      </c>
      <c r="AV303" s="1033" t="str">
        <f>IF(ISERROR((W303/X303-1)*100),"n/a",(W303/X303-1)*100)</f>
        <v>n/a</v>
      </c>
      <c r="AW303" s="1033" t="str">
        <f>IF(ISERROR((X303/Y303-1)*100),"n/a",(X303/Y303-1)*100)</f>
        <v>n/a</v>
      </c>
      <c r="AX303" s="1033" t="str">
        <f>IF(ISERROR((Y303/Z303-1)*100),"n/a",(Y303/Z303-1)*100)</f>
        <v>n/a</v>
      </c>
      <c r="AY303" s="1033" t="str">
        <f>IF(ISERROR((Z303/AA303-1)*100),"n/a",(Z303/AA303-1)*100)</f>
        <v>n/a</v>
      </c>
      <c r="AZ303" s="1033" t="str">
        <f>IF(ISERROR((AA303/AB303-1)*100),"n/a",(AA303/AB303-1)*100)</f>
        <v>n/a</v>
      </c>
      <c r="BA303" s="1033">
        <f>AVERAGE(AD303:AZ303)</f>
        <v>3.6596452003758051</v>
      </c>
      <c r="BB303" s="1033">
        <f>STDEV(AD303:AZ303)</f>
        <v>9.0208247610992647</v>
      </c>
    </row>
    <row r="304" spans="1:54" ht="11.25" customHeight="1" x14ac:dyDescent="0.2">
      <c r="A304" s="461" t="s">
        <v>608</v>
      </c>
      <c r="B304" s="817" t="s">
        <v>609</v>
      </c>
      <c r="C304" s="581">
        <v>2.3199999999999998</v>
      </c>
      <c r="D304" s="581">
        <v>2</v>
      </c>
      <c r="E304" s="581">
        <v>1.71</v>
      </c>
      <c r="F304" s="581">
        <v>1.54</v>
      </c>
      <c r="G304" s="460">
        <v>1.39</v>
      </c>
      <c r="H304" s="584">
        <v>1.3</v>
      </c>
      <c r="I304" s="581">
        <v>1.22</v>
      </c>
      <c r="J304" s="581">
        <v>1.1399999999999999</v>
      </c>
      <c r="K304" s="581">
        <v>1.0900000000000001</v>
      </c>
      <c r="L304" s="581">
        <v>1.05</v>
      </c>
      <c r="M304" s="884"/>
      <c r="N304" s="581">
        <v>1.02</v>
      </c>
      <c r="O304" s="459">
        <v>0.98</v>
      </c>
      <c r="P304" s="884"/>
      <c r="Q304" s="472">
        <v>0.92</v>
      </c>
      <c r="R304" s="472">
        <v>0.85</v>
      </c>
      <c r="S304" s="587">
        <v>0.81</v>
      </c>
      <c r="T304" s="583">
        <v>0.8</v>
      </c>
      <c r="U304" s="583">
        <v>0.8</v>
      </c>
      <c r="V304" s="587">
        <v>0.77</v>
      </c>
      <c r="W304" s="587">
        <v>0.73</v>
      </c>
      <c r="X304" s="587">
        <v>0.7</v>
      </c>
      <c r="Y304" s="587">
        <v>0.64</v>
      </c>
      <c r="Z304" s="587">
        <v>0.59</v>
      </c>
      <c r="AA304" s="587">
        <v>0.52</v>
      </c>
      <c r="AB304" s="587">
        <v>0.44</v>
      </c>
      <c r="AC304" s="584">
        <f>SUM(C304:AB304)</f>
        <v>25.330000000000005</v>
      </c>
      <c r="AD304" s="1033">
        <f>IF(ISERROR((C304/D304-1)*100),"n/a",(C304/D304-1)*100)</f>
        <v>15.999999999999993</v>
      </c>
      <c r="AE304" s="1033">
        <f>IF(ISERROR((D304/E304-1)*100),"n/a",(D304/E304-1)*100)</f>
        <v>16.959064327485372</v>
      </c>
      <c r="AF304" s="1033">
        <f>IF(ISERROR((E304/F304-1)*100),"n/a",(E304/F304-1)*100)</f>
        <v>11.038961038961027</v>
      </c>
      <c r="AG304" s="1033">
        <f>IF(ISERROR((F304/G304-1)*100),"n/a",(F304/G304-1)*100)</f>
        <v>10.791366906474821</v>
      </c>
      <c r="AH304" s="1033">
        <f>IF(ISERROR((G304/H304-1)*100),"n/a",(G304/H304-1)*100)</f>
        <v>6.9230769230769207</v>
      </c>
      <c r="AI304" s="1033">
        <f>IF(ISERROR((H304/I304-1)*100),"n/a",(H304/I304-1)*100)</f>
        <v>6.5573770491803351</v>
      </c>
      <c r="AJ304" s="1033">
        <f>IF(ISERROR((I304/J304-1)*100),"n/a",(I304/J304-1)*100)</f>
        <v>7.0175438596491224</v>
      </c>
      <c r="AK304" s="1033">
        <f>IF(ISERROR((J304/K304-1)*100),"n/a",(J304/K304-1)*100)</f>
        <v>4.5871559633027248</v>
      </c>
      <c r="AL304" s="1033">
        <f>IF(ISERROR((K304/L304-1)*100),"n/a",(K304/L304-1)*100)</f>
        <v>3.8095238095238182</v>
      </c>
      <c r="AM304" s="1033">
        <f>IF(ISERROR((L304/N304-1)*100),"n/a",(L304/N304-1)*100)</f>
        <v>2.941176470588247</v>
      </c>
      <c r="AN304" s="1033">
        <f>IF(ISERROR((N304/O304-1)*100),"n/a",(N304/O304-1)*100)</f>
        <v>4.081632653061229</v>
      </c>
      <c r="AO304" s="1033">
        <f>IF(ISERROR((O304/Q304-1)*100),"n/a",(O304/Q304-1)*100)</f>
        <v>6.5217391304347672</v>
      </c>
      <c r="AP304" s="1033">
        <f>IF(ISERROR((Q304/R304-1)*100),"n/a",(Q304/R304-1)*100)</f>
        <v>8.235294117647074</v>
      </c>
      <c r="AQ304" s="1033">
        <f>IF(ISERROR((R304/S304-1)*100),"n/a",(R304/S304-1)*100)</f>
        <v>4.9382716049382713</v>
      </c>
      <c r="AR304" s="1033">
        <f>IF(ISERROR((S304/T304-1)*100),"n/a",(S304/T304-1)*100)</f>
        <v>1.2499999999999956</v>
      </c>
      <c r="AS304" s="1033">
        <f>IF(ISERROR((T304/U304-1)*100),"n/a",(T304/U304-1)*100)</f>
        <v>0</v>
      </c>
      <c r="AT304" s="1033">
        <f>IF(ISERROR((U304/V304-1)*100),"n/a",(U304/V304-1)*100)</f>
        <v>3.8961038961039085</v>
      </c>
      <c r="AU304" s="1033">
        <f>IF(ISERROR((V304/W304-1)*100),"n/a",(V304/W304-1)*100)</f>
        <v>5.4794520547945202</v>
      </c>
      <c r="AV304" s="1033">
        <f>IF(ISERROR((W304/X304-1)*100),"n/a",(W304/X304-1)*100)</f>
        <v>4.2857142857142927</v>
      </c>
      <c r="AW304" s="1033">
        <f>IF(ISERROR((X304/Y304-1)*100),"n/a",(X304/Y304-1)*100)</f>
        <v>9.375</v>
      </c>
      <c r="AX304" s="1033">
        <f>IF(ISERROR((Y304/Z304-1)*100),"n/a",(Y304/Z304-1)*100)</f>
        <v>8.4745762711864394</v>
      </c>
      <c r="AY304" s="1033">
        <f>IF(ISERROR((Z304/AA304-1)*100),"n/a",(Z304/AA304-1)*100)</f>
        <v>13.461538461538458</v>
      </c>
      <c r="AZ304" s="1033">
        <f>IF(ISERROR((AA304/AB304-1)*100),"n/a",(AA304/AB304-1)*100)</f>
        <v>18.181818181818187</v>
      </c>
      <c r="BA304" s="1033">
        <f>AVERAGE(AD304:AZ304)</f>
        <v>7.600277695890413</v>
      </c>
      <c r="BB304" s="1033">
        <f>STDEV(AD304:AZ304)</f>
        <v>4.8885673994921728</v>
      </c>
    </row>
    <row r="305" spans="1:54" ht="11.25" customHeight="1" x14ac:dyDescent="0.2">
      <c r="A305" s="818" t="s">
        <v>1226</v>
      </c>
      <c r="B305" s="817" t="s">
        <v>1227</v>
      </c>
      <c r="C305" s="581">
        <v>1.54</v>
      </c>
      <c r="D305" s="581">
        <v>1.375</v>
      </c>
      <c r="E305" s="581">
        <v>1.2749999999999999</v>
      </c>
      <c r="F305" s="581">
        <v>1.2</v>
      </c>
      <c r="G305" s="460">
        <v>1.05</v>
      </c>
      <c r="H305" s="584">
        <v>0.92</v>
      </c>
      <c r="I305" s="581">
        <v>0.84</v>
      </c>
      <c r="J305" s="581">
        <v>0.75</v>
      </c>
      <c r="K305" s="581">
        <v>0.63</v>
      </c>
      <c r="L305" s="581">
        <v>0.45</v>
      </c>
      <c r="M305" s="884"/>
      <c r="N305" s="463">
        <v>0.4</v>
      </c>
      <c r="O305" s="459">
        <v>0.35</v>
      </c>
      <c r="P305" s="884"/>
      <c r="Q305" s="582">
        <v>0.2</v>
      </c>
      <c r="R305" s="582">
        <v>0.47</v>
      </c>
      <c r="S305" s="587">
        <v>2.12</v>
      </c>
      <c r="T305" s="587">
        <v>2</v>
      </c>
      <c r="U305" s="587">
        <v>1.5</v>
      </c>
      <c r="V305" s="587">
        <v>1.1599999999999999</v>
      </c>
      <c r="W305" s="587">
        <v>1.1200000000000001</v>
      </c>
      <c r="X305" s="587">
        <v>1.08</v>
      </c>
      <c r="Y305" s="587">
        <v>1.04</v>
      </c>
      <c r="Z305" s="587">
        <v>1</v>
      </c>
      <c r="AA305" s="587">
        <v>0.96</v>
      </c>
      <c r="AB305" s="587">
        <v>0.9</v>
      </c>
      <c r="AC305" s="584">
        <f>SUM(C305:AB305)</f>
        <v>24.33</v>
      </c>
      <c r="AD305" s="1033">
        <f>IF(ISERROR((C305/D305-1)*100),"n/a",(C305/D305-1)*100)</f>
        <v>12.000000000000011</v>
      </c>
      <c r="AE305" s="1033">
        <f>IF(ISERROR((D305/E305-1)*100),"n/a",(D305/E305-1)*100)</f>
        <v>7.8431372549019773</v>
      </c>
      <c r="AF305" s="1033">
        <f>IF(ISERROR((E305/F305-1)*100),"n/a",(E305/F305-1)*100)</f>
        <v>6.25</v>
      </c>
      <c r="AG305" s="1033">
        <f>IF(ISERROR((F305/G305-1)*100),"n/a",(F305/G305-1)*100)</f>
        <v>14.285714285714279</v>
      </c>
      <c r="AH305" s="1033">
        <f>IF(ISERROR((G305/H305-1)*100),"n/a",(G305/H305-1)*100)</f>
        <v>14.130434782608692</v>
      </c>
      <c r="AI305" s="1033">
        <f>IF(ISERROR((H305/I305-1)*100),"n/a",(H305/I305-1)*100)</f>
        <v>9.5238095238095344</v>
      </c>
      <c r="AJ305" s="1033">
        <f>IF(ISERROR((I305/J305-1)*100),"n/a",(I305/J305-1)*100)</f>
        <v>11.999999999999989</v>
      </c>
      <c r="AK305" s="1033">
        <f>IF(ISERROR((J305/K305-1)*100),"n/a",(J305/K305-1)*100)</f>
        <v>19.047619047619047</v>
      </c>
      <c r="AL305" s="1033">
        <f>IF(ISERROR((K305/L305-1)*100),"n/a",(K305/L305-1)*100)</f>
        <v>39.999999999999993</v>
      </c>
      <c r="AM305" s="1033">
        <f>IF(ISERROR((L305/N305-1)*100),"n/a",(L305/N305-1)*100)</f>
        <v>12.5</v>
      </c>
      <c r="AN305" s="1033">
        <f>IF(ISERROR((N305/O305-1)*100),"n/a",(N305/O305-1)*100)</f>
        <v>14.285714285714302</v>
      </c>
      <c r="AO305" s="1033">
        <f>IF(ISERROR((O305/Q305-1)*100),"n/a",(O305/Q305-1)*100)</f>
        <v>74.999999999999972</v>
      </c>
      <c r="AP305" s="1033">
        <f>IF(ISERROR((Q305/R305-1)*100),"n/a",(Q305/R305-1)*100)</f>
        <v>-57.446808510638292</v>
      </c>
      <c r="AQ305" s="1033">
        <f>IF(ISERROR((R305/S305-1)*100),"n/a",(R305/S305-1)*100)</f>
        <v>-77.830188679245282</v>
      </c>
      <c r="AR305" s="1033">
        <f>IF(ISERROR((S305/T305-1)*100),"n/a",(S305/T305-1)*100)</f>
        <v>6.0000000000000053</v>
      </c>
      <c r="AS305" s="1033">
        <f>IF(ISERROR((T305/U305-1)*100),"n/a",(T305/U305-1)*100)</f>
        <v>33.333333333333329</v>
      </c>
      <c r="AT305" s="1033">
        <f>IF(ISERROR((U305/V305-1)*100),"n/a",(U305/V305-1)*100)</f>
        <v>29.31034482758621</v>
      </c>
      <c r="AU305" s="1033">
        <f>IF(ISERROR((V305/W305-1)*100),"n/a",(V305/W305-1)*100)</f>
        <v>3.5714285714285587</v>
      </c>
      <c r="AV305" s="1033">
        <f>IF(ISERROR((W305/X305-1)*100),"n/a",(W305/X305-1)*100)</f>
        <v>3.7037037037036979</v>
      </c>
      <c r="AW305" s="1033">
        <f>IF(ISERROR((X305/Y305-1)*100),"n/a",(X305/Y305-1)*100)</f>
        <v>3.8461538461538547</v>
      </c>
      <c r="AX305" s="1033">
        <f>IF(ISERROR((Y305/Z305-1)*100),"n/a",(Y305/Z305-1)*100)</f>
        <v>4.0000000000000036</v>
      </c>
      <c r="AY305" s="1033">
        <f>IF(ISERROR((Z305/AA305-1)*100),"n/a",(Z305/AA305-1)*100)</f>
        <v>4.1666666666666741</v>
      </c>
      <c r="AZ305" s="1033">
        <f>IF(ISERROR((AA305/AB305-1)*100),"n/a",(AA305/AB305-1)*100)</f>
        <v>6.6666666666666652</v>
      </c>
      <c r="BA305" s="1033">
        <f>AVERAGE(AD305:AZ305)</f>
        <v>8.5299012872184008</v>
      </c>
      <c r="BB305" s="1033">
        <f>STDEV(AD305:AZ305)</f>
        <v>29.108468782871206</v>
      </c>
    </row>
    <row r="306" spans="1:54" ht="11.25" customHeight="1" x14ac:dyDescent="0.2">
      <c r="A306" s="818" t="s">
        <v>1263</v>
      </c>
      <c r="B306" s="817" t="s">
        <v>1264</v>
      </c>
      <c r="C306" s="581">
        <v>4.78</v>
      </c>
      <c r="D306" s="581">
        <v>4.5999999999999996</v>
      </c>
      <c r="E306" s="581">
        <v>4.2300000000000004</v>
      </c>
      <c r="F306" s="581">
        <v>3.61</v>
      </c>
      <c r="G306" s="460">
        <v>3.02</v>
      </c>
      <c r="H306" s="584">
        <v>2.5199999999999996</v>
      </c>
      <c r="I306" s="581">
        <v>2.1</v>
      </c>
      <c r="J306" s="581">
        <v>1.7</v>
      </c>
      <c r="K306" s="581">
        <v>1</v>
      </c>
      <c r="L306" s="581">
        <v>0.5</v>
      </c>
      <c r="M306" s="884"/>
      <c r="N306" s="581">
        <v>0.1</v>
      </c>
      <c r="O306" s="585">
        <v>0</v>
      </c>
      <c r="P306" s="884"/>
      <c r="Q306" s="582">
        <v>0</v>
      </c>
      <c r="R306" s="582">
        <v>0</v>
      </c>
      <c r="S306" s="583">
        <v>0</v>
      </c>
      <c r="T306" s="583">
        <v>0</v>
      </c>
      <c r="U306" s="583">
        <v>0</v>
      </c>
      <c r="V306" s="583">
        <v>0</v>
      </c>
      <c r="W306" s="583">
        <v>0</v>
      </c>
      <c r="X306" s="583">
        <v>0</v>
      </c>
      <c r="Y306" s="583">
        <v>0</v>
      </c>
      <c r="Z306" s="583">
        <v>0</v>
      </c>
      <c r="AA306" s="583">
        <v>0</v>
      </c>
      <c r="AB306" s="583">
        <v>0</v>
      </c>
      <c r="AC306" s="584">
        <f>SUM(C306:AB306)</f>
        <v>28.16</v>
      </c>
      <c r="AD306" s="1033">
        <f>IF(ISERROR((C306/D306-1)*100),"n/a",(C306/D306-1)*100)</f>
        <v>3.9130434782608914</v>
      </c>
      <c r="AE306" s="1033">
        <f>IF(ISERROR((D306/E306-1)*100),"n/a",(D306/E306-1)*100)</f>
        <v>8.7470449172576625</v>
      </c>
      <c r="AF306" s="1033">
        <f>IF(ISERROR((E306/F306-1)*100),"n/a",(E306/F306-1)*100)</f>
        <v>17.174515235457079</v>
      </c>
      <c r="AG306" s="1033">
        <f>IF(ISERROR((F306/G306-1)*100),"n/a",(F306/G306-1)*100)</f>
        <v>19.536423841059602</v>
      </c>
      <c r="AH306" s="1033">
        <f>IF(ISERROR((G306/H306-1)*100),"n/a",(G306/H306-1)*100)</f>
        <v>19.84126984126986</v>
      </c>
      <c r="AI306" s="1033">
        <f>IF(ISERROR((H306/I306-1)*100),"n/a",(H306/I306-1)*100)</f>
        <v>19.999999999999972</v>
      </c>
      <c r="AJ306" s="1033">
        <f>IF(ISERROR((I306/J306-1)*100),"n/a",(I306/J306-1)*100)</f>
        <v>23.529411764705888</v>
      </c>
      <c r="AK306" s="1033">
        <f>IF(ISERROR((J306/K306-1)*100),"n/a",(J306/K306-1)*100)</f>
        <v>70</v>
      </c>
      <c r="AL306" s="1033">
        <f>IF(ISERROR((K306/L306-1)*100),"n/a",(K306/L306-1)*100)</f>
        <v>100</v>
      </c>
      <c r="AM306" s="1033">
        <f>IF(ISERROR((L306/N306-1)*100),"n/a",(L306/N306-1)*100)</f>
        <v>400</v>
      </c>
      <c r="AN306" s="1033" t="str">
        <f>IF(ISERROR((N306/O306-1)*100),"n/a",(N306/O306-1)*100)</f>
        <v>n/a</v>
      </c>
      <c r="AO306" s="1033" t="str">
        <f>IF(ISERROR((O306/Q306-1)*100),"n/a",(O306/Q306-1)*100)</f>
        <v>n/a</v>
      </c>
      <c r="AP306" s="1033" t="str">
        <f>IF(ISERROR((Q306/R306-1)*100),"n/a",(Q306/R306-1)*100)</f>
        <v>n/a</v>
      </c>
      <c r="AQ306" s="1033" t="str">
        <f>IF(ISERROR((R306/S306-1)*100),"n/a",(R306/S306-1)*100)</f>
        <v>n/a</v>
      </c>
      <c r="AR306" s="1033" t="str">
        <f>IF(ISERROR((S306/T306-1)*100),"n/a",(S306/T306-1)*100)</f>
        <v>n/a</v>
      </c>
      <c r="AS306" s="1033" t="str">
        <f>IF(ISERROR((T306/U306-1)*100),"n/a",(T306/U306-1)*100)</f>
        <v>n/a</v>
      </c>
      <c r="AT306" s="1033" t="str">
        <f>IF(ISERROR((U306/V306-1)*100),"n/a",(U306/V306-1)*100)</f>
        <v>n/a</v>
      </c>
      <c r="AU306" s="1033" t="str">
        <f>IF(ISERROR((V306/W306-1)*100),"n/a",(V306/W306-1)*100)</f>
        <v>n/a</v>
      </c>
      <c r="AV306" s="1033" t="str">
        <f>IF(ISERROR((W306/X306-1)*100),"n/a",(W306/X306-1)*100)</f>
        <v>n/a</v>
      </c>
      <c r="AW306" s="1033" t="str">
        <f>IF(ISERROR((X306/Y306-1)*100),"n/a",(X306/Y306-1)*100)</f>
        <v>n/a</v>
      </c>
      <c r="AX306" s="1033" t="str">
        <f>IF(ISERROR((Y306/Z306-1)*100),"n/a",(Y306/Z306-1)*100)</f>
        <v>n/a</v>
      </c>
      <c r="AY306" s="1033" t="str">
        <f>IF(ISERROR((Z306/AA306-1)*100),"n/a",(Z306/AA306-1)*100)</f>
        <v>n/a</v>
      </c>
      <c r="AZ306" s="1033" t="str">
        <f>IF(ISERROR((AA306/AB306-1)*100),"n/a",(AA306/AB306-1)*100)</f>
        <v>n/a</v>
      </c>
      <c r="BA306" s="1033">
        <f>AVERAGE(AD306:AZ306)</f>
        <v>68.274170907801093</v>
      </c>
      <c r="BB306" s="1033">
        <f>STDEV(AD306:AZ306)</f>
        <v>120.37078992732256</v>
      </c>
    </row>
    <row r="307" spans="1:54" ht="11.25" customHeight="1" x14ac:dyDescent="0.2">
      <c r="A307" s="540" t="s">
        <v>4607</v>
      </c>
      <c r="B307" s="817" t="s">
        <v>4606</v>
      </c>
      <c r="C307" s="581">
        <v>2</v>
      </c>
      <c r="D307" s="581">
        <v>1.96</v>
      </c>
      <c r="E307" s="581">
        <v>1.92</v>
      </c>
      <c r="F307" s="581">
        <v>1.9</v>
      </c>
      <c r="G307" s="460">
        <v>1.85</v>
      </c>
      <c r="H307" s="584">
        <v>1.76</v>
      </c>
      <c r="I307" s="503">
        <v>1.7</v>
      </c>
      <c r="J307" s="503">
        <v>1.7</v>
      </c>
      <c r="K307" s="503">
        <v>1.7</v>
      </c>
      <c r="L307" s="503">
        <v>1.7</v>
      </c>
      <c r="M307" s="1069"/>
      <c r="N307" s="503">
        <v>1.7</v>
      </c>
      <c r="O307" s="1035">
        <v>1.7</v>
      </c>
      <c r="P307" s="1069"/>
      <c r="Q307" s="1027">
        <v>1.7</v>
      </c>
      <c r="R307" s="1027">
        <v>1.7</v>
      </c>
      <c r="S307" s="504">
        <v>1.7</v>
      </c>
      <c r="T307" s="504">
        <v>1.7</v>
      </c>
      <c r="U307" s="504">
        <v>1.7</v>
      </c>
      <c r="V307" s="504">
        <v>1.7</v>
      </c>
      <c r="W307" s="504">
        <v>1.7</v>
      </c>
      <c r="X307" s="455">
        <v>1.8599999999999999</v>
      </c>
      <c r="Y307" s="456">
        <v>2.34</v>
      </c>
      <c r="Z307" s="456">
        <v>2.3099999999999996</v>
      </c>
      <c r="AA307" s="456">
        <v>2.25</v>
      </c>
      <c r="AB307" s="456">
        <v>2.1900000000000004</v>
      </c>
      <c r="AC307" s="584">
        <f>SUM(C307:AB307)</f>
        <v>44.44</v>
      </c>
      <c r="AD307" s="1033">
        <f>IF(ISERROR((C307/D307-1)*100),"n/a",(C307/D307-1)*100)</f>
        <v>2.0408163265306145</v>
      </c>
      <c r="AE307" s="1033">
        <f>IF(ISERROR((D307/E307-1)*100),"n/a",(D307/E307-1)*100)</f>
        <v>2.0833333333333259</v>
      </c>
      <c r="AF307" s="1033">
        <f>IF(ISERROR((E307/F307-1)*100),"n/a",(E307/F307-1)*100)</f>
        <v>1.0526315789473717</v>
      </c>
      <c r="AG307" s="1033">
        <f>IF(ISERROR((F307/G307-1)*100),"n/a",(F307/G307-1)*100)</f>
        <v>2.7027027027026973</v>
      </c>
      <c r="AH307" s="1033">
        <f>IF(ISERROR((G307/H307-1)*100),"n/a",(G307/H307-1)*100)</f>
        <v>5.1136363636363757</v>
      </c>
      <c r="AI307" s="1033">
        <f>IF(ISERROR((H307/I307-1)*100),"n/a",(H307/I307-1)*100)</f>
        <v>3.529411764705892</v>
      </c>
      <c r="AJ307" s="1033">
        <f>IF(ISERROR((I307/J307-1)*100),"n/a",(I307/J307-1)*100)</f>
        <v>0</v>
      </c>
      <c r="AK307" s="1033">
        <f>IF(ISERROR((J307/K307-1)*100),"n/a",(J307/K307-1)*100)</f>
        <v>0</v>
      </c>
      <c r="AL307" s="1033">
        <f>IF(ISERROR((K307/L307-1)*100),"n/a",(K307/L307-1)*100)</f>
        <v>0</v>
      </c>
      <c r="AM307" s="1033">
        <f>IF(ISERROR((L307/N307-1)*100),"n/a",(L307/N307-1)*100)</f>
        <v>0</v>
      </c>
      <c r="AN307" s="1033">
        <f>IF(ISERROR((N307/O307-1)*100),"n/a",(N307/O307-1)*100)</f>
        <v>0</v>
      </c>
      <c r="AO307" s="1033">
        <f>IF(ISERROR((O307/Q307-1)*100),"n/a",(O307/Q307-1)*100)</f>
        <v>0</v>
      </c>
      <c r="AP307" s="1033">
        <f>IF(ISERROR((Q307/R307-1)*100),"n/a",(Q307/R307-1)*100)</f>
        <v>0</v>
      </c>
      <c r="AQ307" s="1033">
        <f>IF(ISERROR((R307/S307-1)*100),"n/a",(R307/S307-1)*100)</f>
        <v>0</v>
      </c>
      <c r="AR307" s="1033">
        <f>IF(ISERROR((S307/T307-1)*100),"n/a",(S307/T307-1)*100)</f>
        <v>0</v>
      </c>
      <c r="AS307" s="1033">
        <f>IF(ISERROR((T307/U307-1)*100),"n/a",(T307/U307-1)*100)</f>
        <v>0</v>
      </c>
      <c r="AT307" s="1033">
        <f>IF(ISERROR((U307/V307-1)*100),"n/a",(U307/V307-1)*100)</f>
        <v>0</v>
      </c>
      <c r="AU307" s="1033">
        <f>IF(ISERROR((V307/W307-1)*100),"n/a",(V307/W307-1)*100)</f>
        <v>0</v>
      </c>
      <c r="AV307" s="1033">
        <f>IF(ISERROR((W307/X307-1)*100),"n/a",(W307/X307-1)*100)</f>
        <v>-8.602150537634401</v>
      </c>
      <c r="AW307" s="1033">
        <f>IF(ISERROR((X307/Y307-1)*100),"n/a",(X307/Y307-1)*100)</f>
        <v>-20.512820512820518</v>
      </c>
      <c r="AX307" s="1033">
        <f>IF(ISERROR((Y307/Z307-1)*100),"n/a",(Y307/Z307-1)*100)</f>
        <v>1.2987012987013102</v>
      </c>
      <c r="AY307" s="1033">
        <f>IF(ISERROR((Z307/AA307-1)*100),"n/a",(Z307/AA307-1)*100)</f>
        <v>2.6666666666666394</v>
      </c>
      <c r="AZ307" s="1033">
        <f>IF(ISERROR((AA307/AB307-1)*100),"n/a",(AA307/AB307-1)*100)</f>
        <v>2.739726027397249</v>
      </c>
      <c r="BA307" s="1033">
        <f>AVERAGE(AD307:AZ307)</f>
        <v>-0.25597152121014977</v>
      </c>
      <c r="BB307" s="1033">
        <f>STDEV(AD307:AZ307)</f>
        <v>5.068142523070418</v>
      </c>
    </row>
    <row r="308" spans="1:54" ht="11.25" customHeight="1" x14ac:dyDescent="0.2">
      <c r="A308" s="1019" t="s">
        <v>1232</v>
      </c>
      <c r="B308" s="468" t="s">
        <v>1233</v>
      </c>
      <c r="C308" s="581">
        <v>2.6970000000000001</v>
      </c>
      <c r="D308" s="581">
        <v>2.4510000000000001</v>
      </c>
      <c r="E308" s="581">
        <v>2.23</v>
      </c>
      <c r="F308" s="581">
        <v>2.0331000000000001</v>
      </c>
      <c r="G308" s="460">
        <v>1.8493999999999999</v>
      </c>
      <c r="H308" s="478">
        <v>1.6813</v>
      </c>
      <c r="I308" s="581">
        <v>1.5427000000000002</v>
      </c>
      <c r="J308" s="581">
        <v>1.4719</v>
      </c>
      <c r="K308" s="581">
        <v>1.4188000000000001</v>
      </c>
      <c r="L308" s="581">
        <v>1.3028999999999999</v>
      </c>
      <c r="M308" s="884"/>
      <c r="N308" s="463">
        <v>1.2867999999999999</v>
      </c>
      <c r="O308" s="585">
        <v>1.2867999999999999</v>
      </c>
      <c r="P308" s="884"/>
      <c r="Q308" s="490">
        <v>1.2867999999999999</v>
      </c>
      <c r="R308" s="472">
        <v>1.2805</v>
      </c>
      <c r="S308" s="587">
        <v>1.2329000000000001</v>
      </c>
      <c r="T308" s="587">
        <v>1.0946</v>
      </c>
      <c r="U308" s="587">
        <v>0.91700000000000004</v>
      </c>
      <c r="V308" s="587">
        <v>0.69299999999999995</v>
      </c>
      <c r="W308" s="587">
        <v>0.43930999999999998</v>
      </c>
      <c r="X308" s="587">
        <v>0.31900000000000001</v>
      </c>
      <c r="Y308" s="587">
        <v>0.26693</v>
      </c>
      <c r="Z308" s="587">
        <v>0.23305999999999999</v>
      </c>
      <c r="AA308" s="587">
        <v>0.2248</v>
      </c>
      <c r="AB308" s="587">
        <v>0.13685999999999998</v>
      </c>
      <c r="AC308" s="584">
        <f>SUM(C308:AB308)</f>
        <v>29.376459999999994</v>
      </c>
      <c r="AD308" s="1033">
        <f>IF(ISERROR((C308/D308-1)*100),"n/a",(C308/D308-1)*100)</f>
        <v>10.036719706242359</v>
      </c>
      <c r="AE308" s="1033">
        <f>IF(ISERROR((D308/E308-1)*100),"n/a",(D308/E308-1)*100)</f>
        <v>9.9103139013452903</v>
      </c>
      <c r="AF308" s="1033">
        <f>IF(ISERROR((E308/F308-1)*100),"n/a",(E308/F308-1)*100)</f>
        <v>9.6847179184496479</v>
      </c>
      <c r="AG308" s="1033">
        <f>IF(ISERROR((F308/G308-1)*100),"n/a",(F308/G308-1)*100)</f>
        <v>9.932951227425125</v>
      </c>
      <c r="AH308" s="1033">
        <f>IF(ISERROR((G308/H308-1)*100),"n/a",(G308/H308-1)*100)</f>
        <v>9.9982156664485835</v>
      </c>
      <c r="AI308" s="1033">
        <f>IF(ISERROR((H308/I308-1)*100),"n/a",(H308/I308-1)*100)</f>
        <v>8.9842483956699137</v>
      </c>
      <c r="AJ308" s="1033">
        <f>IF(ISERROR((I308/J308-1)*100),"n/a",(I308/J308-1)*100)</f>
        <v>4.8101093824308938</v>
      </c>
      <c r="AK308" s="1033">
        <f>IF(ISERROR((J308/K308-1)*100),"n/a",(J308/K308-1)*100)</f>
        <v>3.7425993797575385</v>
      </c>
      <c r="AL308" s="1033">
        <f>IF(ISERROR((K308/L308-1)*100),"n/a",(K308/L308-1)*100)</f>
        <v>8.8955407168623815</v>
      </c>
      <c r="AM308" s="1033">
        <f>IF(ISERROR((L308/N308-1)*100),"n/a",(L308/N308-1)*100)</f>
        <v>1.251165682312716</v>
      </c>
      <c r="AN308" s="1033">
        <f>IF(ISERROR((N308/O308-1)*100),"n/a",(N308/O308-1)*100)</f>
        <v>0</v>
      </c>
      <c r="AO308" s="1033">
        <f>IF(ISERROR((O308/Q308-1)*100),"n/a",(O308/Q308-1)*100)</f>
        <v>0</v>
      </c>
      <c r="AP308" s="1033">
        <f>IF(ISERROR((Q308/R308-1)*100),"n/a",(Q308/R308-1)*100)</f>
        <v>0.49199531433032906</v>
      </c>
      <c r="AQ308" s="1033">
        <f>IF(ISERROR((R308/S308-1)*100),"n/a",(R308/S308-1)*100)</f>
        <v>3.8608159623651384</v>
      </c>
      <c r="AR308" s="1033">
        <f>IF(ISERROR((S308/T308-1)*100),"n/a",(S308/T308-1)*100)</f>
        <v>12.634752420975715</v>
      </c>
      <c r="AS308" s="1033">
        <f>IF(ISERROR((T308/U308-1)*100),"n/a",(T308/U308-1)*100)</f>
        <v>19.367502726281359</v>
      </c>
      <c r="AT308" s="1033">
        <f>IF(ISERROR((U308/V308-1)*100),"n/a",(U308/V308-1)*100)</f>
        <v>32.323232323232332</v>
      </c>
      <c r="AU308" s="1033">
        <f>IF(ISERROR((V308/W308-1)*100),"n/a",(V308/W308-1)*100)</f>
        <v>57.747376567799492</v>
      </c>
      <c r="AV308" s="1033">
        <f>IF(ISERROR((W308/X308-1)*100),"n/a",(W308/X308-1)*100)</f>
        <v>37.714733542319735</v>
      </c>
      <c r="AW308" s="1033">
        <f>IF(ISERROR((X308/Y308-1)*100),"n/a",(X308/Y308-1)*100)</f>
        <v>19.506986850485152</v>
      </c>
      <c r="AX308" s="1033">
        <f>IF(ISERROR((Y308/Z308-1)*100),"n/a",(Y308/Z308-1)*100)</f>
        <v>14.532738350639329</v>
      </c>
      <c r="AY308" s="1033">
        <f>IF(ISERROR((Z308/AA308-1)*100),"n/a",(Z308/AA308-1)*100)</f>
        <v>3.6743772241992767</v>
      </c>
      <c r="AZ308" s="1033">
        <f>IF(ISERROR((AA308/AB308-1)*100),"n/a",(AA308/AB308-1)*100)</f>
        <v>64.255443518924466</v>
      </c>
      <c r="BA308" s="1033">
        <f>AVERAGE(AD308:AZ308)</f>
        <v>14.928545077325946</v>
      </c>
      <c r="BB308" s="1033">
        <f>STDEV(AD308:AZ308)</f>
        <v>17.385911565072064</v>
      </c>
    </row>
    <row r="309" spans="1:54" ht="11.25" customHeight="1" x14ac:dyDescent="0.2">
      <c r="A309" s="540" t="s">
        <v>4293</v>
      </c>
      <c r="B309" s="817" t="s">
        <v>4292</v>
      </c>
      <c r="C309" s="581">
        <v>2.02</v>
      </c>
      <c r="D309" s="581">
        <v>1.62</v>
      </c>
      <c r="E309" s="581">
        <v>1.28</v>
      </c>
      <c r="F309" s="581">
        <v>1.2</v>
      </c>
      <c r="G309" s="460">
        <v>1.01</v>
      </c>
      <c r="H309" s="584">
        <v>0.8</v>
      </c>
      <c r="I309" s="581">
        <v>0.66</v>
      </c>
      <c r="J309" s="581">
        <v>0.15</v>
      </c>
      <c r="K309" s="508">
        <v>0</v>
      </c>
      <c r="L309" s="508">
        <v>0</v>
      </c>
      <c r="M309" s="460"/>
      <c r="N309" s="508">
        <v>0</v>
      </c>
      <c r="O309" s="464">
        <v>0</v>
      </c>
      <c r="P309" s="460"/>
      <c r="Q309" s="582">
        <v>0</v>
      </c>
      <c r="R309" s="582">
        <v>0</v>
      </c>
      <c r="S309" s="583">
        <v>0</v>
      </c>
      <c r="T309" s="583">
        <v>0</v>
      </c>
      <c r="U309" s="583">
        <v>0</v>
      </c>
      <c r="V309" s="583">
        <v>0</v>
      </c>
      <c r="W309" s="583">
        <v>0</v>
      </c>
      <c r="X309" s="583">
        <v>0</v>
      </c>
      <c r="Y309" s="583">
        <v>0</v>
      </c>
      <c r="Z309" s="583">
        <v>0</v>
      </c>
      <c r="AA309" s="583">
        <v>0</v>
      </c>
      <c r="AB309" s="583">
        <v>0</v>
      </c>
      <c r="AC309" s="584">
        <f>SUM(C309:AB309)</f>
        <v>8.74</v>
      </c>
      <c r="AD309" s="1033">
        <f>IF(ISERROR((C309/D309-1)*100),"n/a",(C309/D309-1)*100)</f>
        <v>24.691358024691358</v>
      </c>
      <c r="AE309" s="1033">
        <f>IF(ISERROR((D309/E309-1)*100),"n/a",(D309/E309-1)*100)</f>
        <v>26.5625</v>
      </c>
      <c r="AF309" s="1033">
        <f>IF(ISERROR((E309/F309-1)*100),"n/a",(E309/F309-1)*100)</f>
        <v>6.6666666666666652</v>
      </c>
      <c r="AG309" s="1033">
        <f>IF(ISERROR((F309/G309-1)*100),"n/a",(F309/G309-1)*100)</f>
        <v>18.811881188118807</v>
      </c>
      <c r="AH309" s="1033">
        <f>IF(ISERROR((G309/H309-1)*100),"n/a",(G309/H309-1)*100)</f>
        <v>26.249999999999996</v>
      </c>
      <c r="AI309" s="1033">
        <f>IF(ISERROR((H309/I309-1)*100),"n/a",(H309/I309-1)*100)</f>
        <v>21.212121212121215</v>
      </c>
      <c r="AJ309" s="1033">
        <f>IF(ISERROR((I309/J309-1)*100),"n/a",(I309/J309-1)*100)</f>
        <v>340.00000000000006</v>
      </c>
      <c r="AK309" s="1033" t="str">
        <f>IF(ISERROR((J309/K309-1)*100),"n/a",(J309/K309-1)*100)</f>
        <v>n/a</v>
      </c>
      <c r="AL309" s="1033" t="str">
        <f>IF(ISERROR((K309/L309-1)*100),"n/a",(K309/L309-1)*100)</f>
        <v>n/a</v>
      </c>
      <c r="AM309" s="1033" t="str">
        <f>IF(ISERROR((L309/N309-1)*100),"n/a",(L309/N309-1)*100)</f>
        <v>n/a</v>
      </c>
      <c r="AN309" s="1033" t="str">
        <f>IF(ISERROR((N309/O309-1)*100),"n/a",(N309/O309-1)*100)</f>
        <v>n/a</v>
      </c>
      <c r="AO309" s="1033" t="str">
        <f>IF(ISERROR((O309/Q309-1)*100),"n/a",(O309/Q309-1)*100)</f>
        <v>n/a</v>
      </c>
      <c r="AP309" s="1033" t="str">
        <f>IF(ISERROR((Q309/R309-1)*100),"n/a",(Q309/R309-1)*100)</f>
        <v>n/a</v>
      </c>
      <c r="AQ309" s="1033" t="str">
        <f>IF(ISERROR((R309/S309-1)*100),"n/a",(R309/S309-1)*100)</f>
        <v>n/a</v>
      </c>
      <c r="AR309" s="1033" t="str">
        <f>IF(ISERROR((S309/T309-1)*100),"n/a",(S309/T309-1)*100)</f>
        <v>n/a</v>
      </c>
      <c r="AS309" s="1033" t="str">
        <f>IF(ISERROR((T309/U309-1)*100),"n/a",(T309/U309-1)*100)</f>
        <v>n/a</v>
      </c>
      <c r="AT309" s="1033" t="str">
        <f>IF(ISERROR((U309/V309-1)*100),"n/a",(U309/V309-1)*100)</f>
        <v>n/a</v>
      </c>
      <c r="AU309" s="1033" t="str">
        <f>IF(ISERROR((V309/W309-1)*100),"n/a",(V309/W309-1)*100)</f>
        <v>n/a</v>
      </c>
      <c r="AV309" s="1033" t="str">
        <f>IF(ISERROR((W309/X309-1)*100),"n/a",(W309/X309-1)*100)</f>
        <v>n/a</v>
      </c>
      <c r="AW309" s="1033" t="str">
        <f>IF(ISERROR((X309/Y309-1)*100),"n/a",(X309/Y309-1)*100)</f>
        <v>n/a</v>
      </c>
      <c r="AX309" s="1033" t="str">
        <f>IF(ISERROR((Y309/Z309-1)*100),"n/a",(Y309/Z309-1)*100)</f>
        <v>n/a</v>
      </c>
      <c r="AY309" s="1033" t="str">
        <f>IF(ISERROR((Z309/AA309-1)*100),"n/a",(Z309/AA309-1)*100)</f>
        <v>n/a</v>
      </c>
      <c r="AZ309" s="1033" t="str">
        <f>IF(ISERROR((AA309/AB309-1)*100),"n/a",(AA309/AB309-1)*100)</f>
        <v>n/a</v>
      </c>
      <c r="BA309" s="1033">
        <f>AVERAGE(AD309:AZ309)</f>
        <v>66.313503870228303</v>
      </c>
      <c r="BB309" s="1033">
        <f>STDEV(AD309:AZ309)</f>
        <v>120.87887319070285</v>
      </c>
    </row>
    <row r="310" spans="1:54" ht="11.25" customHeight="1" x14ac:dyDescent="0.2">
      <c r="A310" s="540" t="s">
        <v>4596</v>
      </c>
      <c r="B310" s="817" t="s">
        <v>4593</v>
      </c>
      <c r="C310" s="581">
        <v>1.5</v>
      </c>
      <c r="D310" s="581">
        <v>1.325</v>
      </c>
      <c r="E310" s="581">
        <v>1.175</v>
      </c>
      <c r="F310" s="581">
        <v>0.97500000000000009</v>
      </c>
      <c r="G310" s="460">
        <v>0.77499999999999991</v>
      </c>
      <c r="H310" s="584">
        <v>0.35</v>
      </c>
      <c r="I310" s="498">
        <v>0</v>
      </c>
      <c r="J310" s="498">
        <v>0</v>
      </c>
      <c r="K310" s="498">
        <v>0</v>
      </c>
      <c r="L310" s="498">
        <v>0</v>
      </c>
      <c r="M310" s="483"/>
      <c r="N310" s="498">
        <v>0</v>
      </c>
      <c r="O310" s="501">
        <v>0</v>
      </c>
      <c r="P310" s="483"/>
      <c r="Q310" s="980">
        <v>0</v>
      </c>
      <c r="R310" s="980">
        <v>0</v>
      </c>
      <c r="S310" s="499">
        <v>0</v>
      </c>
      <c r="T310" s="499">
        <v>0</v>
      </c>
      <c r="U310" s="499">
        <v>0</v>
      </c>
      <c r="V310" s="499">
        <v>0</v>
      </c>
      <c r="W310" s="499">
        <v>0</v>
      </c>
      <c r="X310" s="499">
        <v>0</v>
      </c>
      <c r="Y310" s="499">
        <v>0</v>
      </c>
      <c r="Z310" s="499">
        <v>0</v>
      </c>
      <c r="AA310" s="499">
        <v>0</v>
      </c>
      <c r="AB310" s="499">
        <v>0</v>
      </c>
      <c r="AC310" s="584">
        <f>SUM(C310:AB310)</f>
        <v>6.1</v>
      </c>
      <c r="AD310" s="1033">
        <f>IF(ISERROR((C310/D310-1)*100),"n/a",(C310/D310-1)*100)</f>
        <v>13.207547169811317</v>
      </c>
      <c r="AE310" s="1033">
        <f>IF(ISERROR((D310/E310-1)*100),"n/a",(D310/E310-1)*100)</f>
        <v>12.765957446808507</v>
      </c>
      <c r="AF310" s="1033">
        <f>IF(ISERROR((E310/F310-1)*100),"n/a",(E310/F310-1)*100)</f>
        <v>20.512820512820507</v>
      </c>
      <c r="AG310" s="1033">
        <f>IF(ISERROR((F310/G310-1)*100),"n/a",(F310/G310-1)*100)</f>
        <v>25.806451612903246</v>
      </c>
      <c r="AH310" s="1033">
        <f>IF(ISERROR((G310/H310-1)*100),"n/a",(G310/H310-1)*100)</f>
        <v>121.4285714285714</v>
      </c>
      <c r="AI310" s="1033" t="str">
        <f>IF(ISERROR((H310/I310-1)*100),"n/a",(H310/I310-1)*100)</f>
        <v>n/a</v>
      </c>
      <c r="AJ310" s="1033" t="str">
        <f>IF(ISERROR((I310/J310-1)*100),"n/a",(I310/J310-1)*100)</f>
        <v>n/a</v>
      </c>
      <c r="AK310" s="1033" t="str">
        <f>IF(ISERROR((J310/K310-1)*100),"n/a",(J310/K310-1)*100)</f>
        <v>n/a</v>
      </c>
      <c r="AL310" s="1033" t="str">
        <f>IF(ISERROR((K310/L310-1)*100),"n/a",(K310/L310-1)*100)</f>
        <v>n/a</v>
      </c>
      <c r="AM310" s="1033" t="str">
        <f>IF(ISERROR((L310/N310-1)*100),"n/a",(L310/N310-1)*100)</f>
        <v>n/a</v>
      </c>
      <c r="AN310" s="1033" t="str">
        <f>IF(ISERROR((N310/O310-1)*100),"n/a",(N310/O310-1)*100)</f>
        <v>n/a</v>
      </c>
      <c r="AO310" s="1033" t="str">
        <f>IF(ISERROR((O310/Q310-1)*100),"n/a",(O310/Q310-1)*100)</f>
        <v>n/a</v>
      </c>
      <c r="AP310" s="1033" t="str">
        <f>IF(ISERROR((Q310/R310-1)*100),"n/a",(Q310/R310-1)*100)</f>
        <v>n/a</v>
      </c>
      <c r="AQ310" s="1033" t="str">
        <f>IF(ISERROR((R310/S310-1)*100),"n/a",(R310/S310-1)*100)</f>
        <v>n/a</v>
      </c>
      <c r="AR310" s="1033" t="str">
        <f>IF(ISERROR((S310/T310-1)*100),"n/a",(S310/T310-1)*100)</f>
        <v>n/a</v>
      </c>
      <c r="AS310" s="1033" t="str">
        <f>IF(ISERROR((T310/U310-1)*100),"n/a",(T310/U310-1)*100)</f>
        <v>n/a</v>
      </c>
      <c r="AT310" s="1033" t="str">
        <f>IF(ISERROR((U310/V310-1)*100),"n/a",(U310/V310-1)*100)</f>
        <v>n/a</v>
      </c>
      <c r="AU310" s="1033" t="str">
        <f>IF(ISERROR((V310/W310-1)*100),"n/a",(V310/W310-1)*100)</f>
        <v>n/a</v>
      </c>
      <c r="AV310" s="1033" t="str">
        <f>IF(ISERROR((W310/X310-1)*100),"n/a",(W310/X310-1)*100)</f>
        <v>n/a</v>
      </c>
      <c r="AW310" s="1033" t="str">
        <f>IF(ISERROR((X310/Y310-1)*100),"n/a",(X310/Y310-1)*100)</f>
        <v>n/a</v>
      </c>
      <c r="AX310" s="1033" t="str">
        <f>IF(ISERROR((Y310/Z310-1)*100),"n/a",(Y310/Z310-1)*100)</f>
        <v>n/a</v>
      </c>
      <c r="AY310" s="1033" t="str">
        <f>IF(ISERROR((Z310/AA310-1)*100),"n/a",(Z310/AA310-1)*100)</f>
        <v>n/a</v>
      </c>
      <c r="AZ310" s="1033" t="str">
        <f>IF(ISERROR((AA310/AB310-1)*100),"n/a",(AA310/AB310-1)*100)</f>
        <v>n/a</v>
      </c>
      <c r="BA310" s="1033">
        <f>AVERAGE(AD310:AZ310)</f>
        <v>38.744269634182999</v>
      </c>
      <c r="BB310" s="1033">
        <f>STDEV(AD310:AZ310)</f>
        <v>46.538864225959358</v>
      </c>
    </row>
    <row r="311" spans="1:54" ht="11.25" customHeight="1" x14ac:dyDescent="0.2">
      <c r="A311" s="461" t="s">
        <v>1252</v>
      </c>
      <c r="B311" s="817" t="s">
        <v>1253</v>
      </c>
      <c r="C311" s="581">
        <v>1.28</v>
      </c>
      <c r="D311" s="581">
        <v>1.24</v>
      </c>
      <c r="E311" s="581">
        <v>1.2</v>
      </c>
      <c r="F311" s="581">
        <v>1.1499999999999999</v>
      </c>
      <c r="G311" s="460">
        <v>1.1399999999999999</v>
      </c>
      <c r="H311" s="450">
        <v>1.1000000000000001</v>
      </c>
      <c r="I311" s="581">
        <v>1.06</v>
      </c>
      <c r="J311" s="581">
        <v>1</v>
      </c>
      <c r="K311" s="581">
        <v>0.92</v>
      </c>
      <c r="L311" s="581">
        <v>0.78</v>
      </c>
      <c r="M311" s="884"/>
      <c r="N311" s="581">
        <v>0.55000000000000004</v>
      </c>
      <c r="O311" s="459">
        <v>0.46</v>
      </c>
      <c r="P311" s="884"/>
      <c r="Q311" s="472">
        <v>0.35</v>
      </c>
      <c r="R311" s="582">
        <v>0.23749999999999999</v>
      </c>
      <c r="S311" s="583">
        <v>0.36749999999999999</v>
      </c>
      <c r="T311" s="583">
        <v>0.42</v>
      </c>
      <c r="U311" s="583">
        <v>0.42</v>
      </c>
      <c r="V311" s="583">
        <v>0.42</v>
      </c>
      <c r="W311" s="583">
        <v>0.42</v>
      </c>
      <c r="X311" s="583">
        <v>0.42</v>
      </c>
      <c r="Y311" s="583">
        <v>0.42</v>
      </c>
      <c r="Z311" s="583">
        <v>0.42</v>
      </c>
      <c r="AA311" s="587">
        <v>0.42</v>
      </c>
      <c r="AB311" s="583">
        <v>0.35749999999999998</v>
      </c>
      <c r="AC311" s="584">
        <f>SUM(C311:AB311)</f>
        <v>16.552500000000002</v>
      </c>
      <c r="AD311" s="1033">
        <f>IF(ISERROR((C311/D311-1)*100),"n/a",(C311/D311-1)*100)</f>
        <v>3.2258064516129004</v>
      </c>
      <c r="AE311" s="1033">
        <f>IF(ISERROR((D311/E311-1)*100),"n/a",(D311/E311-1)*100)</f>
        <v>3.3333333333333437</v>
      </c>
      <c r="AF311" s="1033">
        <f>IF(ISERROR((E311/F311-1)*100),"n/a",(E311/F311-1)*100)</f>
        <v>4.3478260869565188</v>
      </c>
      <c r="AG311" s="1033">
        <f>IF(ISERROR((F311/G311-1)*100),"n/a",(F311/G311-1)*100)</f>
        <v>0.87719298245614308</v>
      </c>
      <c r="AH311" s="1033">
        <f>IF(ISERROR((G311/H311-1)*100),"n/a",(G311/H311-1)*100)</f>
        <v>3.6363636363636154</v>
      </c>
      <c r="AI311" s="1033">
        <f>IF(ISERROR((H311/I311-1)*100),"n/a",(H311/I311-1)*100)</f>
        <v>3.7735849056603765</v>
      </c>
      <c r="AJ311" s="1033">
        <f>IF(ISERROR((I311/J311-1)*100),"n/a",(I311/J311-1)*100)</f>
        <v>6.0000000000000053</v>
      </c>
      <c r="AK311" s="1033">
        <f>IF(ISERROR((J311/K311-1)*100),"n/a",(J311/K311-1)*100)</f>
        <v>8.6956521739130377</v>
      </c>
      <c r="AL311" s="1033">
        <f>IF(ISERROR((K311/L311-1)*100),"n/a",(K311/L311-1)*100)</f>
        <v>17.948717948717952</v>
      </c>
      <c r="AM311" s="1033">
        <f>IF(ISERROR((L311/N311-1)*100),"n/a",(L311/N311-1)*100)</f>
        <v>41.81818181818182</v>
      </c>
      <c r="AN311" s="1033">
        <f>IF(ISERROR((N311/O311-1)*100),"n/a",(N311/O311-1)*100)</f>
        <v>19.565217391304344</v>
      </c>
      <c r="AO311" s="1033">
        <f>IF(ISERROR((O311/Q311-1)*100),"n/a",(O311/Q311-1)*100)</f>
        <v>31.428571428571452</v>
      </c>
      <c r="AP311" s="1033">
        <f>IF(ISERROR((Q311/R311-1)*100),"n/a",(Q311/R311-1)*100)</f>
        <v>47.368421052631568</v>
      </c>
      <c r="AQ311" s="1033">
        <f>IF(ISERROR((R311/S311-1)*100),"n/a",(R311/S311-1)*100)</f>
        <v>-35.374149659863953</v>
      </c>
      <c r="AR311" s="1033">
        <f>IF(ISERROR((S311/T311-1)*100),"n/a",(S311/T311-1)*100)</f>
        <v>-12.5</v>
      </c>
      <c r="AS311" s="1033">
        <f>IF(ISERROR((T311/U311-1)*100),"n/a",(T311/U311-1)*100)</f>
        <v>0</v>
      </c>
      <c r="AT311" s="1033">
        <f>IF(ISERROR((U311/V311-1)*100),"n/a",(U311/V311-1)*100)</f>
        <v>0</v>
      </c>
      <c r="AU311" s="1033">
        <f>IF(ISERROR((V311/W311-1)*100),"n/a",(V311/W311-1)*100)</f>
        <v>0</v>
      </c>
      <c r="AV311" s="1033">
        <f>IF(ISERROR((W311/X311-1)*100),"n/a",(W311/X311-1)*100)</f>
        <v>0</v>
      </c>
      <c r="AW311" s="1033">
        <f>IF(ISERROR((X311/Y311-1)*100),"n/a",(X311/Y311-1)*100)</f>
        <v>0</v>
      </c>
      <c r="AX311" s="1033">
        <f>IF(ISERROR((Y311/Z311-1)*100),"n/a",(Y311/Z311-1)*100)</f>
        <v>0</v>
      </c>
      <c r="AY311" s="1033">
        <f>IF(ISERROR((Z311/AA311-1)*100),"n/a",(Z311/AA311-1)*100)</f>
        <v>0</v>
      </c>
      <c r="AZ311" s="1033">
        <f>IF(ISERROR((AA311/AB311-1)*100),"n/a",(AA311/AB311-1)*100)</f>
        <v>17.48251748251748</v>
      </c>
      <c r="BA311" s="1033">
        <f>AVERAGE(AD311:AZ311)</f>
        <v>7.0272711753198527</v>
      </c>
      <c r="BB311" s="1033">
        <f>STDEV(AD311:AZ311)</f>
        <v>17.113159289115792</v>
      </c>
    </row>
    <row r="312" spans="1:54" ht="11.25" customHeight="1" x14ac:dyDescent="0.2">
      <c r="A312" s="817" t="s">
        <v>1242</v>
      </c>
      <c r="B312" s="817" t="s">
        <v>1243</v>
      </c>
      <c r="C312" s="581">
        <v>1.27</v>
      </c>
      <c r="D312" s="581">
        <v>1.2350000000000001</v>
      </c>
      <c r="E312" s="581">
        <v>1.22</v>
      </c>
      <c r="F312" s="581">
        <v>1.21</v>
      </c>
      <c r="G312" s="460">
        <v>1.17</v>
      </c>
      <c r="H312" s="460">
        <v>1.1299999999999999</v>
      </c>
      <c r="I312" s="581">
        <v>1.0900000000000001</v>
      </c>
      <c r="J312" s="581">
        <v>1.0449999999999999</v>
      </c>
      <c r="K312" s="581">
        <v>0.99</v>
      </c>
      <c r="L312" s="463">
        <v>0.96</v>
      </c>
      <c r="M312" s="884"/>
      <c r="N312" s="581">
        <v>0.95</v>
      </c>
      <c r="O312" s="459">
        <v>0.92</v>
      </c>
      <c r="P312" s="884"/>
      <c r="Q312" s="582">
        <v>0.86</v>
      </c>
      <c r="R312" s="582">
        <v>0.86</v>
      </c>
      <c r="S312" s="587">
        <v>0.86</v>
      </c>
      <c r="T312" s="587">
        <v>0.78</v>
      </c>
      <c r="U312" s="587">
        <v>0.72</v>
      </c>
      <c r="V312" s="587">
        <v>0.62</v>
      </c>
      <c r="W312" s="587">
        <v>0.56000000000000005</v>
      </c>
      <c r="X312" s="587">
        <v>0.52</v>
      </c>
      <c r="Y312" s="587">
        <v>0.5</v>
      </c>
      <c r="Z312" s="587">
        <v>0.48</v>
      </c>
      <c r="AA312" s="587">
        <v>0.44</v>
      </c>
      <c r="AB312" s="587">
        <v>0.38</v>
      </c>
      <c r="AC312" s="584">
        <f>SUM(C312:AB312)</f>
        <v>20.769999999999996</v>
      </c>
      <c r="AD312" s="1033">
        <f>IF(ISERROR((C312/D312-1)*100),"n/a",(C312/D312-1)*100)</f>
        <v>2.8340080971659853</v>
      </c>
      <c r="AE312" s="1033">
        <f>IF(ISERROR((D312/E312-1)*100),"n/a",(D312/E312-1)*100)</f>
        <v>1.2295081967213184</v>
      </c>
      <c r="AF312" s="1033">
        <f>IF(ISERROR((E312/F312-1)*100),"n/a",(E312/F312-1)*100)</f>
        <v>0.82644628099173278</v>
      </c>
      <c r="AG312" s="1033">
        <f>IF(ISERROR((F312/G312-1)*100),"n/a",(F312/G312-1)*100)</f>
        <v>3.4188034188034289</v>
      </c>
      <c r="AH312" s="1033">
        <f>IF(ISERROR((G312/H312-1)*100),"n/a",(G312/H312-1)*100)</f>
        <v>3.539823008849563</v>
      </c>
      <c r="AI312" s="1033">
        <f>IF(ISERROR((H312/I312-1)*100),"n/a",(H312/I312-1)*100)</f>
        <v>3.6697247706421798</v>
      </c>
      <c r="AJ312" s="1033">
        <f>IF(ISERROR((I312/J312-1)*100),"n/a",(I312/J312-1)*100)</f>
        <v>4.3062200956937913</v>
      </c>
      <c r="AK312" s="1033">
        <f>IF(ISERROR((J312/K312-1)*100),"n/a",(J312/K312-1)*100)</f>
        <v>5.555555555555558</v>
      </c>
      <c r="AL312" s="1033">
        <f>IF(ISERROR((K312/L312-1)*100),"n/a",(K312/L312-1)*100)</f>
        <v>3.125</v>
      </c>
      <c r="AM312" s="1033">
        <f>IF(ISERROR((L312/N312-1)*100),"n/a",(L312/N312-1)*100)</f>
        <v>1.0526315789473717</v>
      </c>
      <c r="AN312" s="1033">
        <f>IF(ISERROR((N312/O312-1)*100),"n/a",(N312/O312-1)*100)</f>
        <v>3.2608695652173836</v>
      </c>
      <c r="AO312" s="1033">
        <f>IF(ISERROR((O312/Q312-1)*100),"n/a",(O312/Q312-1)*100)</f>
        <v>6.976744186046524</v>
      </c>
      <c r="AP312" s="1033">
        <f>IF(ISERROR((Q312/R312-1)*100),"n/a",(Q312/R312-1)*100)</f>
        <v>0</v>
      </c>
      <c r="AQ312" s="1033">
        <f>IF(ISERROR((R312/S312-1)*100),"n/a",(R312/S312-1)*100)</f>
        <v>0</v>
      </c>
      <c r="AR312" s="1033">
        <f>IF(ISERROR((S312/T312-1)*100),"n/a",(S312/T312-1)*100)</f>
        <v>10.256410256410241</v>
      </c>
      <c r="AS312" s="1033">
        <f>IF(ISERROR((T312/U312-1)*100),"n/a",(T312/U312-1)*100)</f>
        <v>8.3333333333333481</v>
      </c>
      <c r="AT312" s="1033">
        <f>IF(ISERROR((U312/V312-1)*100),"n/a",(U312/V312-1)*100)</f>
        <v>16.129032258064502</v>
      </c>
      <c r="AU312" s="1033">
        <f>IF(ISERROR((V312/W312-1)*100),"n/a",(V312/W312-1)*100)</f>
        <v>10.714285714285698</v>
      </c>
      <c r="AV312" s="1033">
        <f>IF(ISERROR((W312/X312-1)*100),"n/a",(W312/X312-1)*100)</f>
        <v>7.6923076923077094</v>
      </c>
      <c r="AW312" s="1033">
        <f>IF(ISERROR((X312/Y312-1)*100),"n/a",(X312/Y312-1)*100)</f>
        <v>4.0000000000000036</v>
      </c>
      <c r="AX312" s="1033">
        <f>IF(ISERROR((Y312/Z312-1)*100),"n/a",(Y312/Z312-1)*100)</f>
        <v>4.1666666666666741</v>
      </c>
      <c r="AY312" s="1033">
        <f>IF(ISERROR((Z312/AA312-1)*100),"n/a",(Z312/AA312-1)*100)</f>
        <v>9.0909090909090828</v>
      </c>
      <c r="AZ312" s="1033">
        <f>IF(ISERROR((AA312/AB312-1)*100),"n/a",(AA312/AB312-1)*100)</f>
        <v>15.789473684210531</v>
      </c>
      <c r="BA312" s="1033">
        <f>AVERAGE(AD312:AZ312)</f>
        <v>5.4768588456879401</v>
      </c>
      <c r="BB312" s="1033">
        <f>STDEV(AD312:AZ312)</f>
        <v>4.5309971483932436</v>
      </c>
    </row>
    <row r="313" spans="1:54" ht="11.25" customHeight="1" x14ac:dyDescent="0.2">
      <c r="A313" s="509" t="s">
        <v>4502</v>
      </c>
      <c r="B313" s="817" t="s">
        <v>4488</v>
      </c>
      <c r="C313" s="581">
        <v>0.82</v>
      </c>
      <c r="D313" s="581">
        <v>0.74</v>
      </c>
      <c r="E313" s="581">
        <v>0.66</v>
      </c>
      <c r="F313" s="581">
        <v>0.61</v>
      </c>
      <c r="G313" s="460">
        <v>0.57000000000000006</v>
      </c>
      <c r="H313" s="460">
        <v>0.5</v>
      </c>
      <c r="I313" s="581">
        <v>0.42000000000000004</v>
      </c>
      <c r="J313" s="498">
        <v>0.4</v>
      </c>
      <c r="K313" s="498">
        <v>0.4</v>
      </c>
      <c r="L313" s="498">
        <v>0.4</v>
      </c>
      <c r="M313" s="483"/>
      <c r="N313" s="498">
        <v>0.4</v>
      </c>
      <c r="O313" s="501">
        <v>0.4</v>
      </c>
      <c r="P313" s="483"/>
      <c r="Q313" s="980">
        <v>0.4</v>
      </c>
      <c r="R313" s="980">
        <v>0.4</v>
      </c>
      <c r="S313" s="583">
        <v>0.4</v>
      </c>
      <c r="T313" s="587">
        <v>0.4</v>
      </c>
      <c r="U313" s="587">
        <v>0.31</v>
      </c>
      <c r="V313" s="587">
        <v>0.28000000000000003</v>
      </c>
      <c r="W313" s="587">
        <v>0.24</v>
      </c>
      <c r="X313" s="587">
        <v>0.21500000000000002</v>
      </c>
      <c r="Y313" s="587">
        <v>0.19</v>
      </c>
      <c r="Z313" s="587">
        <v>0.17750000000000002</v>
      </c>
      <c r="AA313" s="587">
        <v>0.17</v>
      </c>
      <c r="AB313" s="587">
        <v>0.15</v>
      </c>
      <c r="AC313" s="584">
        <f>SUM(C313:AB313)</f>
        <v>9.6525000000000034</v>
      </c>
      <c r="AD313" s="1033">
        <f>IF(ISERROR((C313/D313-1)*100),"n/a",(C313/D313-1)*100)</f>
        <v>10.810810810810811</v>
      </c>
      <c r="AE313" s="1033">
        <f>IF(ISERROR((D313/E313-1)*100),"n/a",(D313/E313-1)*100)</f>
        <v>12.12121212121211</v>
      </c>
      <c r="AF313" s="1033">
        <f>IF(ISERROR((E313/F313-1)*100),"n/a",(E313/F313-1)*100)</f>
        <v>8.196721311475418</v>
      </c>
      <c r="AG313" s="1033">
        <f>IF(ISERROR((F313/G313-1)*100),"n/a",(F313/G313-1)*100)</f>
        <v>7.0175438596491002</v>
      </c>
      <c r="AH313" s="1033">
        <f>IF(ISERROR((G313/H313-1)*100),"n/a",(G313/H313-1)*100)</f>
        <v>14.000000000000012</v>
      </c>
      <c r="AI313" s="1033">
        <f>IF(ISERROR((H313/I313-1)*100),"n/a",(H313/I313-1)*100)</f>
        <v>19.047619047619047</v>
      </c>
      <c r="AJ313" s="1033">
        <f>IF(ISERROR((I313/J313-1)*100),"n/a",(I313/J313-1)*100)</f>
        <v>5.0000000000000044</v>
      </c>
      <c r="AK313" s="1033">
        <f>IF(ISERROR((J313/K313-1)*100),"n/a",(J313/K313-1)*100)</f>
        <v>0</v>
      </c>
      <c r="AL313" s="1033">
        <f>IF(ISERROR((K313/L313-1)*100),"n/a",(K313/L313-1)*100)</f>
        <v>0</v>
      </c>
      <c r="AM313" s="1033">
        <f>IF(ISERROR((L313/N313-1)*100),"n/a",(L313/N313-1)*100)</f>
        <v>0</v>
      </c>
      <c r="AN313" s="1033">
        <f>IF(ISERROR((N313/O313-1)*100),"n/a",(N313/O313-1)*100)</f>
        <v>0</v>
      </c>
      <c r="AO313" s="1033">
        <f>IF(ISERROR((O313/Q313-1)*100),"n/a",(O313/Q313-1)*100)</f>
        <v>0</v>
      </c>
      <c r="AP313" s="1033">
        <f>IF(ISERROR((Q313/R313-1)*100),"n/a",(Q313/R313-1)*100)</f>
        <v>0</v>
      </c>
      <c r="AQ313" s="1033">
        <f>IF(ISERROR((R313/S313-1)*100),"n/a",(R313/S313-1)*100)</f>
        <v>0</v>
      </c>
      <c r="AR313" s="1033">
        <f>IF(ISERROR((S313/T313-1)*100),"n/a",(S313/T313-1)*100)</f>
        <v>0</v>
      </c>
      <c r="AS313" s="1033">
        <f>IF(ISERROR((T313/U313-1)*100),"n/a",(T313/U313-1)*100)</f>
        <v>29.032258064516149</v>
      </c>
      <c r="AT313" s="1033">
        <f>IF(ISERROR((U313/V313-1)*100),"n/a",(U313/V313-1)*100)</f>
        <v>10.714285714285698</v>
      </c>
      <c r="AU313" s="1033">
        <f>IF(ISERROR((V313/W313-1)*100),"n/a",(V313/W313-1)*100)</f>
        <v>16.666666666666675</v>
      </c>
      <c r="AV313" s="1033">
        <f>IF(ISERROR((W313/X313-1)*100),"n/a",(W313/X313-1)*100)</f>
        <v>11.627906976744162</v>
      </c>
      <c r="AW313" s="1033">
        <f>IF(ISERROR((X313/Y313-1)*100),"n/a",(X313/Y313-1)*100)</f>
        <v>13.157894736842124</v>
      </c>
      <c r="AX313" s="1033">
        <f>IF(ISERROR((Y313/Z313-1)*100),"n/a",(Y313/Z313-1)*100)</f>
        <v>7.0422535211267512</v>
      </c>
      <c r="AY313" s="1033">
        <f>IF(ISERROR((Z313/AA313-1)*100),"n/a",(Z313/AA313-1)*100)</f>
        <v>4.4117647058823595</v>
      </c>
      <c r="AZ313" s="1033">
        <f>IF(ISERROR((AA313/AB313-1)*100),"n/a",(AA313/AB313-1)*100)</f>
        <v>13.333333333333353</v>
      </c>
      <c r="BA313" s="1033">
        <f>AVERAGE(AD313:AZ313)</f>
        <v>7.9208813421810325</v>
      </c>
      <c r="BB313" s="1033">
        <f>STDEV(AD313:AZ313)</f>
        <v>7.7213751659626988</v>
      </c>
    </row>
    <row r="314" spans="1:54" ht="11.25" customHeight="1" x14ac:dyDescent="0.2">
      <c r="A314" s="802" t="s">
        <v>1244</v>
      </c>
      <c r="B314" s="802" t="s">
        <v>1245</v>
      </c>
      <c r="C314" s="581">
        <v>0.66</v>
      </c>
      <c r="D314" s="581">
        <v>0.56000000000000005</v>
      </c>
      <c r="E314" s="581">
        <v>0.53</v>
      </c>
      <c r="F314" s="581">
        <v>0.51</v>
      </c>
      <c r="G314" s="460">
        <v>0.46</v>
      </c>
      <c r="H314" s="454">
        <v>0.4</v>
      </c>
      <c r="I314" s="581">
        <v>0.34250000000000003</v>
      </c>
      <c r="J314" s="581">
        <v>0.27500000000000002</v>
      </c>
      <c r="K314" s="581">
        <v>0.17499999999999999</v>
      </c>
      <c r="L314" s="581">
        <v>0.14499999999999999</v>
      </c>
      <c r="M314" s="884"/>
      <c r="N314" s="581">
        <v>0.1125</v>
      </c>
      <c r="O314" s="459">
        <v>6.7000000000000004E-2</v>
      </c>
      <c r="P314" s="884"/>
      <c r="Q314" s="582">
        <v>5.4539999999999998E-2</v>
      </c>
      <c r="R314" s="472">
        <v>5.4539999999999998E-2</v>
      </c>
      <c r="S314" s="583">
        <v>4.9364999999999999E-2</v>
      </c>
      <c r="T314" s="587">
        <v>5.5294999999999997E-2</v>
      </c>
      <c r="U314" s="587">
        <v>1.052E-2</v>
      </c>
      <c r="V314" s="583">
        <v>0</v>
      </c>
      <c r="W314" s="583">
        <v>0</v>
      </c>
      <c r="X314" s="583">
        <v>0</v>
      </c>
      <c r="Y314" s="583">
        <v>0</v>
      </c>
      <c r="Z314" s="583">
        <v>0</v>
      </c>
      <c r="AA314" s="583">
        <v>0</v>
      </c>
      <c r="AB314" s="583">
        <v>0</v>
      </c>
      <c r="AC314" s="584">
        <f>SUM(C314:AB314)</f>
        <v>4.4612600000000002</v>
      </c>
      <c r="AD314" s="1033">
        <f>IF(ISERROR((C314/D314-1)*100),"n/a",(C314/D314-1)*100)</f>
        <v>17.857142857142861</v>
      </c>
      <c r="AE314" s="1033">
        <f>IF(ISERROR((D314/E314-1)*100),"n/a",(D314/E314-1)*100)</f>
        <v>5.6603773584905648</v>
      </c>
      <c r="AF314" s="1033">
        <f>IF(ISERROR((E314/F314-1)*100),"n/a",(E314/F314-1)*100)</f>
        <v>3.9215686274509887</v>
      </c>
      <c r="AG314" s="1033">
        <f>IF(ISERROR((F314/G314-1)*100),"n/a",(F314/G314-1)*100)</f>
        <v>10.869565217391308</v>
      </c>
      <c r="AH314" s="1033">
        <f>IF(ISERROR((G314/H314-1)*100),"n/a",(G314/H314-1)*100)</f>
        <v>14.999999999999991</v>
      </c>
      <c r="AI314" s="1033">
        <f>IF(ISERROR((H314/I314-1)*100),"n/a",(H314/I314-1)*100)</f>
        <v>16.788321167883204</v>
      </c>
      <c r="AJ314" s="1033">
        <f>IF(ISERROR((I314/J314-1)*100),"n/a",(I314/J314-1)*100)</f>
        <v>24.545454545454536</v>
      </c>
      <c r="AK314" s="1033">
        <f>IF(ISERROR((J314/K314-1)*100),"n/a",(J314/K314-1)*100)</f>
        <v>57.14285714285716</v>
      </c>
      <c r="AL314" s="1033">
        <f>IF(ISERROR((K314/L314-1)*100),"n/a",(K314/L314-1)*100)</f>
        <v>20.68965517241379</v>
      </c>
      <c r="AM314" s="1033">
        <f>IF(ISERROR((L314/N314-1)*100),"n/a",(L314/N314-1)*100)</f>
        <v>28.888888888888875</v>
      </c>
      <c r="AN314" s="1033">
        <f>IF(ISERROR((N314/O314-1)*100),"n/a",(N314/O314-1)*100)</f>
        <v>67.910447761194021</v>
      </c>
      <c r="AO314" s="1033">
        <f>IF(ISERROR((O314/Q314-1)*100),"n/a",(O314/Q314-1)*100)</f>
        <v>22.845617895122849</v>
      </c>
      <c r="AP314" s="1033">
        <f>IF(ISERROR((Q314/R314-1)*100),"n/a",(Q314/R314-1)*100)</f>
        <v>0</v>
      </c>
      <c r="AQ314" s="1033">
        <f>IF(ISERROR((R314/S314-1)*100),"n/a",(R314/S314-1)*100)</f>
        <v>10.483135824977218</v>
      </c>
      <c r="AR314" s="1033">
        <f>IF(ISERROR((S314/T314-1)*100),"n/a",(S314/T314-1)*100)</f>
        <v>-10.724296952708201</v>
      </c>
      <c r="AS314" s="1033">
        <f>IF(ISERROR((T314/U314-1)*100),"n/a",(T314/U314-1)*100)</f>
        <v>425.61787072243345</v>
      </c>
      <c r="AT314" s="1033" t="str">
        <f>IF(ISERROR((U314/V314-1)*100),"n/a",(U314/V314-1)*100)</f>
        <v>n/a</v>
      </c>
      <c r="AU314" s="1033" t="str">
        <f>IF(ISERROR((V314/W314-1)*100),"n/a",(V314/W314-1)*100)</f>
        <v>n/a</v>
      </c>
      <c r="AV314" s="1033" t="str">
        <f>IF(ISERROR((W314/X314-1)*100),"n/a",(W314/X314-1)*100)</f>
        <v>n/a</v>
      </c>
      <c r="AW314" s="1033" t="str">
        <f>IF(ISERROR((X314/Y314-1)*100),"n/a",(X314/Y314-1)*100)</f>
        <v>n/a</v>
      </c>
      <c r="AX314" s="1033" t="str">
        <f>IF(ISERROR((Y314/Z314-1)*100),"n/a",(Y314/Z314-1)*100)</f>
        <v>n/a</v>
      </c>
      <c r="AY314" s="1033" t="str">
        <f>IF(ISERROR((Z314/AA314-1)*100),"n/a",(Z314/AA314-1)*100)</f>
        <v>n/a</v>
      </c>
      <c r="AZ314" s="1033" t="str">
        <f>IF(ISERROR((AA314/AB314-1)*100),"n/a",(AA314/AB314-1)*100)</f>
        <v>n/a</v>
      </c>
      <c r="BA314" s="1033">
        <f>AVERAGE(AD314:AZ314)</f>
        <v>44.843537889312046</v>
      </c>
      <c r="BB314" s="1033">
        <f>STDEV(AD314:AZ314)</f>
        <v>103.42657620363597</v>
      </c>
    </row>
    <row r="315" spans="1:54" ht="11.25" customHeight="1" x14ac:dyDescent="0.2">
      <c r="A315" s="467" t="s">
        <v>1248</v>
      </c>
      <c r="B315" s="468" t="s">
        <v>1249</v>
      </c>
      <c r="C315" s="581">
        <v>3.97</v>
      </c>
      <c r="D315" s="581">
        <v>3.77</v>
      </c>
      <c r="E315" s="581">
        <v>3.63</v>
      </c>
      <c r="F315" s="581">
        <v>3.36</v>
      </c>
      <c r="G315" s="460">
        <v>3.0550000000000002</v>
      </c>
      <c r="H315" s="481">
        <v>2.74</v>
      </c>
      <c r="I315" s="474">
        <v>2.4500000000000002</v>
      </c>
      <c r="J315" s="474">
        <v>2.1475</v>
      </c>
      <c r="K315" s="474">
        <v>1.8674999999999999</v>
      </c>
      <c r="L315" s="474">
        <v>1.68</v>
      </c>
      <c r="M315" s="958"/>
      <c r="N315" s="474">
        <v>1.5275000000000001</v>
      </c>
      <c r="O315" s="470">
        <v>1.37</v>
      </c>
      <c r="P315" s="958"/>
      <c r="Q315" s="495">
        <v>1.21</v>
      </c>
      <c r="R315" s="486">
        <v>1.21</v>
      </c>
      <c r="S315" s="476">
        <v>1.1000000000000001</v>
      </c>
      <c r="T315" s="476">
        <v>1</v>
      </c>
      <c r="U315" s="476">
        <v>0.90749999999999997</v>
      </c>
      <c r="V315" s="476">
        <v>0.82499999999999996</v>
      </c>
      <c r="W315" s="477">
        <v>0.75</v>
      </c>
      <c r="X315" s="477">
        <v>0.75</v>
      </c>
      <c r="Y315" s="477">
        <v>0.75</v>
      </c>
      <c r="Z315" s="477">
        <v>0.75</v>
      </c>
      <c r="AA315" s="476">
        <v>0.75</v>
      </c>
      <c r="AB315" s="476">
        <v>0.68</v>
      </c>
      <c r="AC315" s="584">
        <f>SUM(C315:AB315)</f>
        <v>42.25</v>
      </c>
      <c r="AD315" s="1033">
        <f>IF(ISERROR((C315/D315-1)*100),"n/a",(C315/D315-1)*100)</f>
        <v>5.3050397877984157</v>
      </c>
      <c r="AE315" s="1033">
        <f>IF(ISERROR((D315/E315-1)*100),"n/a",(D315/E315-1)*100)</f>
        <v>3.8567493112947604</v>
      </c>
      <c r="AF315" s="1033">
        <f>IF(ISERROR((E315/F315-1)*100),"n/a",(E315/F315-1)*100)</f>
        <v>8.0357142857142794</v>
      </c>
      <c r="AG315" s="1033">
        <f>IF(ISERROR((F315/G315-1)*100),"n/a",(F315/G315-1)*100)</f>
        <v>9.9836333878887018</v>
      </c>
      <c r="AH315" s="1033">
        <f>IF(ISERROR((G315/H315-1)*100),"n/a",(G315/H315-1)*100)</f>
        <v>11.496350364963504</v>
      </c>
      <c r="AI315" s="1033">
        <f>IF(ISERROR((H315/I315-1)*100),"n/a",(H315/I315-1)*100)</f>
        <v>11.83673469387756</v>
      </c>
      <c r="AJ315" s="1033">
        <f>IF(ISERROR((I315/J315-1)*100),"n/a",(I315/J315-1)*100)</f>
        <v>14.086146682188595</v>
      </c>
      <c r="AK315" s="1033">
        <f>IF(ISERROR((J315/K315-1)*100),"n/a",(J315/K315-1)*100)</f>
        <v>14.993306559571629</v>
      </c>
      <c r="AL315" s="1033">
        <f>IF(ISERROR((K315/L315-1)*100),"n/a",(K315/L315-1)*100)</f>
        <v>11.160714285714279</v>
      </c>
      <c r="AM315" s="1033">
        <f>IF(ISERROR((L315/N315-1)*100),"n/a",(L315/N315-1)*100)</f>
        <v>9.9836333878887018</v>
      </c>
      <c r="AN315" s="1033">
        <f>IF(ISERROR((N315/O315-1)*100),"n/a",(N315/O315-1)*100)</f>
        <v>11.496350364963504</v>
      </c>
      <c r="AO315" s="1033">
        <f>IF(ISERROR((O315/Q315-1)*100),"n/a",(O315/Q315-1)*100)</f>
        <v>13.223140495867792</v>
      </c>
      <c r="AP315" s="1033">
        <f>IF(ISERROR((Q315/R315-1)*100),"n/a",(Q315/R315-1)*100)</f>
        <v>0</v>
      </c>
      <c r="AQ315" s="1033">
        <f>IF(ISERROR((R315/S315-1)*100),"n/a",(R315/S315-1)*100)</f>
        <v>9.9999999999999858</v>
      </c>
      <c r="AR315" s="1033">
        <f>IF(ISERROR((S315/T315-1)*100),"n/a",(S315/T315-1)*100)</f>
        <v>10.000000000000009</v>
      </c>
      <c r="AS315" s="1033">
        <f>IF(ISERROR((T315/U315-1)*100),"n/a",(T315/U315-1)*100)</f>
        <v>10.192837465564741</v>
      </c>
      <c r="AT315" s="1033">
        <f>IF(ISERROR((U315/V315-1)*100),"n/a",(U315/V315-1)*100)</f>
        <v>10.000000000000009</v>
      </c>
      <c r="AU315" s="1033">
        <f>IF(ISERROR((V315/W315-1)*100),"n/a",(V315/W315-1)*100)</f>
        <v>9.9999999999999858</v>
      </c>
      <c r="AV315" s="1033">
        <f>IF(ISERROR((W315/X315-1)*100),"n/a",(W315/X315-1)*100)</f>
        <v>0</v>
      </c>
      <c r="AW315" s="1033">
        <f>IF(ISERROR((X315/Y315-1)*100),"n/a",(X315/Y315-1)*100)</f>
        <v>0</v>
      </c>
      <c r="AX315" s="1033">
        <f>IF(ISERROR((Y315/Z315-1)*100),"n/a",(Y315/Z315-1)*100)</f>
        <v>0</v>
      </c>
      <c r="AY315" s="1033">
        <f>IF(ISERROR((Z315/AA315-1)*100),"n/a",(Z315/AA315-1)*100)</f>
        <v>0</v>
      </c>
      <c r="AZ315" s="1033">
        <f>IF(ISERROR((AA315/AB315-1)*100),"n/a",(AA315/AB315-1)*100)</f>
        <v>10.294117647058808</v>
      </c>
      <c r="BA315" s="1033">
        <f>AVERAGE(AD315:AZ315)</f>
        <v>8.084542118276314</v>
      </c>
      <c r="BB315" s="1033">
        <f>STDEV(AD315:AZ315)</f>
        <v>4.9570685616767793</v>
      </c>
    </row>
    <row r="316" spans="1:54" ht="11.25" customHeight="1" x14ac:dyDescent="0.2">
      <c r="A316" s="817" t="s">
        <v>613</v>
      </c>
      <c r="B316" s="817" t="s">
        <v>614</v>
      </c>
      <c r="C316" s="581">
        <v>2.5099999999999998</v>
      </c>
      <c r="D316" s="581">
        <v>2.06</v>
      </c>
      <c r="E316" s="581">
        <v>1.86</v>
      </c>
      <c r="F316" s="581">
        <v>1.78</v>
      </c>
      <c r="G316" s="460">
        <v>1.67</v>
      </c>
      <c r="H316" s="460">
        <v>1.2449999999999999</v>
      </c>
      <c r="I316" s="581">
        <v>1.2</v>
      </c>
      <c r="J316" s="581">
        <v>1.08</v>
      </c>
      <c r="K316" s="581">
        <v>1.04</v>
      </c>
      <c r="L316" s="581">
        <v>1</v>
      </c>
      <c r="M316" s="884"/>
      <c r="N316" s="581">
        <v>0.83333333333333337</v>
      </c>
      <c r="O316" s="459">
        <v>0.66666666666666663</v>
      </c>
      <c r="P316" s="884"/>
      <c r="Q316" s="472">
        <v>0.6</v>
      </c>
      <c r="R316" s="472">
        <v>0.57499999999999996</v>
      </c>
      <c r="S316" s="587">
        <v>0.51666666666666672</v>
      </c>
      <c r="T316" s="587">
        <v>0.46250000000000002</v>
      </c>
      <c r="U316" s="587">
        <v>0.41249999999999998</v>
      </c>
      <c r="V316" s="587">
        <v>0.375</v>
      </c>
      <c r="W316" s="587">
        <v>0.34166666666666662</v>
      </c>
      <c r="X316" s="583">
        <v>0</v>
      </c>
      <c r="Y316" s="583">
        <v>0</v>
      </c>
      <c r="Z316" s="583">
        <v>0</v>
      </c>
      <c r="AA316" s="583">
        <v>0</v>
      </c>
      <c r="AB316" s="583">
        <v>0</v>
      </c>
      <c r="AC316" s="584">
        <f>SUM(C316:AB316)</f>
        <v>20.228333333333332</v>
      </c>
      <c r="AD316" s="1033">
        <f>IF(ISERROR((C316/D316-1)*100),"n/a",(C316/D316-1)*100)</f>
        <v>21.844660194174747</v>
      </c>
      <c r="AE316" s="1033">
        <f>IF(ISERROR((D316/E316-1)*100),"n/a",(D316/E316-1)*100)</f>
        <v>10.752688172043001</v>
      </c>
      <c r="AF316" s="1033">
        <f>IF(ISERROR((E316/F316-1)*100),"n/a",(E316/F316-1)*100)</f>
        <v>4.4943820224719211</v>
      </c>
      <c r="AG316" s="1033">
        <f>IF(ISERROR((F316/G316-1)*100),"n/a",(F316/G316-1)*100)</f>
        <v>6.5868263473053856</v>
      </c>
      <c r="AH316" s="1033">
        <f>IF(ISERROR((G316/H316-1)*100),"n/a",(G316/H316-1)*100)</f>
        <v>34.136546184738961</v>
      </c>
      <c r="AI316" s="1033">
        <f>IF(ISERROR((H316/I316-1)*100),"n/a",(H316/I316-1)*100)</f>
        <v>3.7499999999999867</v>
      </c>
      <c r="AJ316" s="1033">
        <f>IF(ISERROR((I316/J316-1)*100),"n/a",(I316/J316-1)*100)</f>
        <v>11.111111111111093</v>
      </c>
      <c r="AK316" s="1033">
        <f>IF(ISERROR((J316/K316-1)*100),"n/a",(J316/K316-1)*100)</f>
        <v>3.8461538461538547</v>
      </c>
      <c r="AL316" s="1033">
        <f>IF(ISERROR((K316/L316-1)*100),"n/a",(K316/L316-1)*100)</f>
        <v>4.0000000000000036</v>
      </c>
      <c r="AM316" s="1033">
        <f>IF(ISERROR((L316/N316-1)*100),"n/a",(L316/N316-1)*100)</f>
        <v>19.999999999999996</v>
      </c>
      <c r="AN316" s="1033">
        <f>IF(ISERROR((N316/O316-1)*100),"n/a",(N316/O316-1)*100)</f>
        <v>25.000000000000021</v>
      </c>
      <c r="AO316" s="1033">
        <f>IF(ISERROR((O316/Q316-1)*100),"n/a",(O316/Q316-1)*100)</f>
        <v>11.111111111111116</v>
      </c>
      <c r="AP316" s="1033">
        <f>IF(ISERROR((Q316/R316-1)*100),"n/a",(Q316/R316-1)*100)</f>
        <v>4.3478260869565188</v>
      </c>
      <c r="AQ316" s="1033">
        <f>IF(ISERROR((R316/S316-1)*100),"n/a",(R316/S316-1)*100)</f>
        <v>11.290322580645151</v>
      </c>
      <c r="AR316" s="1033">
        <f>IF(ISERROR((S316/T316-1)*100),"n/a",(S316/T316-1)*100)</f>
        <v>11.711711711711725</v>
      </c>
      <c r="AS316" s="1033">
        <f>IF(ISERROR((T316/U316-1)*100),"n/a",(T316/U316-1)*100)</f>
        <v>12.121212121212132</v>
      </c>
      <c r="AT316" s="1033">
        <f>IF(ISERROR((U316/V316-1)*100),"n/a",(U316/V316-1)*100)</f>
        <v>9.9999999999999858</v>
      </c>
      <c r="AU316" s="1033">
        <f>IF(ISERROR((V316/W316-1)*100),"n/a",(V316/W316-1)*100)</f>
        <v>9.7560975609756184</v>
      </c>
      <c r="AV316" s="1033" t="str">
        <f>IF(ISERROR((W316/X316-1)*100),"n/a",(W316/X316-1)*100)</f>
        <v>n/a</v>
      </c>
      <c r="AW316" s="1033" t="str">
        <f>IF(ISERROR((X316/Y316-1)*100),"n/a",(X316/Y316-1)*100)</f>
        <v>n/a</v>
      </c>
      <c r="AX316" s="1033" t="str">
        <f>IF(ISERROR((Y316/Z316-1)*100),"n/a",(Y316/Z316-1)*100)</f>
        <v>n/a</v>
      </c>
      <c r="AY316" s="1033" t="str">
        <f>IF(ISERROR((Z316/AA316-1)*100),"n/a",(Z316/AA316-1)*100)</f>
        <v>n/a</v>
      </c>
      <c r="AZ316" s="1033" t="str">
        <f>IF(ISERROR((AA316/AB316-1)*100),"n/a",(AA316/AB316-1)*100)</f>
        <v>n/a</v>
      </c>
      <c r="BA316" s="1033">
        <f>AVERAGE(AD316:AZ316)</f>
        <v>11.99225828058951</v>
      </c>
      <c r="BB316" s="1033">
        <f>STDEV(AD316:AZ316)</f>
        <v>8.3153144747840813</v>
      </c>
    </row>
    <row r="317" spans="1:54" ht="11.25" customHeight="1" x14ac:dyDescent="0.2">
      <c r="A317" s="458" t="s">
        <v>1258</v>
      </c>
      <c r="B317" s="817" t="s">
        <v>1259</v>
      </c>
      <c r="C317" s="581">
        <v>1</v>
      </c>
      <c r="D317" s="581">
        <v>0.7752</v>
      </c>
      <c r="E317" s="581">
        <v>0.70479999999999998</v>
      </c>
      <c r="F317" s="581">
        <v>0.64080000000000004</v>
      </c>
      <c r="G317" s="460">
        <v>0.55720000000000003</v>
      </c>
      <c r="H317" s="460">
        <v>0.53080000000000005</v>
      </c>
      <c r="I317" s="581">
        <v>0.49199999999999999</v>
      </c>
      <c r="J317" s="581">
        <v>0.33193600000000001</v>
      </c>
      <c r="K317" s="581">
        <v>0.28780359999999999</v>
      </c>
      <c r="L317" s="581">
        <v>0.26139960000000001</v>
      </c>
      <c r="M317" s="884"/>
      <c r="N317" s="581">
        <v>0.23763600000000001</v>
      </c>
      <c r="O317" s="459">
        <v>0.18859999999999999</v>
      </c>
      <c r="P317" s="884"/>
      <c r="Q317" s="582">
        <v>0.15088000000000001</v>
      </c>
      <c r="R317" s="582">
        <v>0.15088000000000001</v>
      </c>
      <c r="S317" s="583">
        <v>0.15088000000000001</v>
      </c>
      <c r="T317" s="583">
        <v>0.15088000000000001</v>
      </c>
      <c r="U317" s="583">
        <v>0.15088000000000001</v>
      </c>
      <c r="V317" s="583">
        <v>0.15088000000000001</v>
      </c>
      <c r="W317" s="583">
        <v>0.15088000000000001</v>
      </c>
      <c r="X317" s="583">
        <v>0.15088000000000001</v>
      </c>
      <c r="Y317" s="583">
        <v>0.15088000000000001</v>
      </c>
      <c r="Z317" s="583">
        <v>0.15088000000000001</v>
      </c>
      <c r="AA317" s="583">
        <v>0.15088000000000001</v>
      </c>
      <c r="AB317" s="587">
        <v>0.15088000000000001</v>
      </c>
      <c r="AC317" s="584">
        <f>SUM(C317:AB317)</f>
        <v>7.818735199999999</v>
      </c>
      <c r="AD317" s="1033">
        <f>IF(ISERROR((C317/D317-1)*100),"n/a",(C317/D317-1)*100)</f>
        <v>28.998968008255943</v>
      </c>
      <c r="AE317" s="1033">
        <f>IF(ISERROR((D317/E317-1)*100),"n/a",(D317/E317-1)*100)</f>
        <v>9.988649262202042</v>
      </c>
      <c r="AF317" s="1033">
        <f>IF(ISERROR((E317/F317-1)*100),"n/a",(E317/F317-1)*100)</f>
        <v>9.9875156054931136</v>
      </c>
      <c r="AG317" s="1033">
        <f>IF(ISERROR((F317/G317-1)*100),"n/a",(F317/G317-1)*100)</f>
        <v>15.003589375448678</v>
      </c>
      <c r="AH317" s="1033">
        <f>IF(ISERROR((G317/H317-1)*100),"n/a",(G317/H317-1)*100)</f>
        <v>4.9736247174076764</v>
      </c>
      <c r="AI317" s="1033">
        <f>IF(ISERROR((H317/I317-1)*100),"n/a",(H317/I317-1)*100)</f>
        <v>7.8861788617886397</v>
      </c>
      <c r="AJ317" s="1033">
        <f>IF(ISERROR((I317/J317-1)*100),"n/a",(I317/J317-1)*100)</f>
        <v>48.221343873517775</v>
      </c>
      <c r="AK317" s="1033">
        <f>IF(ISERROR((J317/K317-1)*100),"n/a",(J317/K317-1)*100)</f>
        <v>15.334207077326356</v>
      </c>
      <c r="AL317" s="1033">
        <f>IF(ISERROR((K317/L317-1)*100),"n/a",(K317/L317-1)*100)</f>
        <v>10.1010101010101</v>
      </c>
      <c r="AM317" s="1033">
        <f>IF(ISERROR((L317/N317-1)*100),"n/a",(L317/N317-1)*100)</f>
        <v>9.9999999999999858</v>
      </c>
      <c r="AN317" s="1033">
        <f>IF(ISERROR((N317/O317-1)*100),"n/a",(N317/O317-1)*100)</f>
        <v>26.000000000000021</v>
      </c>
      <c r="AO317" s="1033">
        <f>IF(ISERROR((O317/Q317-1)*100),"n/a",(O317/Q317-1)*100)</f>
        <v>24.999999999999979</v>
      </c>
      <c r="AP317" s="1033">
        <f>IF(ISERROR((Q317/R317-1)*100),"n/a",(Q317/R317-1)*100)</f>
        <v>0</v>
      </c>
      <c r="AQ317" s="1033">
        <f>IF(ISERROR((R317/S317-1)*100),"n/a",(R317/S317-1)*100)</f>
        <v>0</v>
      </c>
      <c r="AR317" s="1033">
        <f>IF(ISERROR((S317/T317-1)*100),"n/a",(S317/T317-1)*100)</f>
        <v>0</v>
      </c>
      <c r="AS317" s="1033">
        <f>IF(ISERROR((T317/U317-1)*100),"n/a",(T317/U317-1)*100)</f>
        <v>0</v>
      </c>
      <c r="AT317" s="1033">
        <f>IF(ISERROR((U317/V317-1)*100),"n/a",(U317/V317-1)*100)</f>
        <v>0</v>
      </c>
      <c r="AU317" s="1033">
        <f>IF(ISERROR((V317/W317-1)*100),"n/a",(V317/W317-1)*100)</f>
        <v>0</v>
      </c>
      <c r="AV317" s="1033">
        <f>IF(ISERROR((W317/X317-1)*100),"n/a",(W317/X317-1)*100)</f>
        <v>0</v>
      </c>
      <c r="AW317" s="1033">
        <f>IF(ISERROR((X317/Y317-1)*100),"n/a",(X317/Y317-1)*100)</f>
        <v>0</v>
      </c>
      <c r="AX317" s="1033">
        <f>IF(ISERROR((Y317/Z317-1)*100),"n/a",(Y317/Z317-1)*100)</f>
        <v>0</v>
      </c>
      <c r="AY317" s="1033">
        <f>IF(ISERROR((Z317/AA317-1)*100),"n/a",(Z317/AA317-1)*100)</f>
        <v>0</v>
      </c>
      <c r="AZ317" s="1033">
        <f>IF(ISERROR((AA317/AB317-1)*100),"n/a",(AA317/AB317-1)*100)</f>
        <v>0</v>
      </c>
      <c r="BA317" s="1033">
        <f>AVERAGE(AD317:AZ317)</f>
        <v>9.1954385601065365</v>
      </c>
      <c r="BB317" s="1033">
        <f>STDEV(AD317:AZ317)</f>
        <v>12.56108062292021</v>
      </c>
    </row>
    <row r="318" spans="1:54" ht="11.25" customHeight="1" x14ac:dyDescent="0.2">
      <c r="A318" s="509" t="s">
        <v>4595</v>
      </c>
      <c r="B318" s="817" t="s">
        <v>1928</v>
      </c>
      <c r="C318" s="581">
        <v>1.1000000000000001</v>
      </c>
      <c r="D318" s="581">
        <v>1.06</v>
      </c>
      <c r="E318" s="581">
        <v>1.04</v>
      </c>
      <c r="F318" s="581">
        <v>1.02</v>
      </c>
      <c r="G318" s="460">
        <v>0.98</v>
      </c>
      <c r="H318" s="460">
        <v>0.91999999999999993</v>
      </c>
      <c r="I318" s="581">
        <v>0.84000000000000008</v>
      </c>
      <c r="J318" s="498">
        <v>0.8</v>
      </c>
      <c r="K318" s="498">
        <v>0.8</v>
      </c>
      <c r="L318" s="498">
        <v>0.8</v>
      </c>
      <c r="M318" s="460"/>
      <c r="N318" s="581">
        <v>0.8</v>
      </c>
      <c r="O318" s="585">
        <v>0.6</v>
      </c>
      <c r="P318" s="460"/>
      <c r="Q318" s="492">
        <v>0.6</v>
      </c>
      <c r="R318" s="490">
        <v>0.6</v>
      </c>
      <c r="S318" s="587">
        <v>0.5774999999999999</v>
      </c>
      <c r="T318" s="587">
        <v>0.54749999999999999</v>
      </c>
      <c r="U318" s="587">
        <v>0.51</v>
      </c>
      <c r="V318" s="587">
        <v>0.45499999999999996</v>
      </c>
      <c r="W318" s="587">
        <v>0.41000000000000003</v>
      </c>
      <c r="X318" s="587">
        <v>0.37</v>
      </c>
      <c r="Y318" s="587">
        <v>0.33</v>
      </c>
      <c r="Z318" s="587">
        <v>0.30499999999999999</v>
      </c>
      <c r="AA318" s="587">
        <v>0.28125</v>
      </c>
      <c r="AB318" s="587">
        <v>0.25624999999999998</v>
      </c>
      <c r="AC318" s="584">
        <f>SUM(C318:AB318)</f>
        <v>16.002500000000001</v>
      </c>
      <c r="AD318" s="1033">
        <f>IF(ISERROR((C318/D318-1)*100),"n/a",(C318/D318-1)*100)</f>
        <v>3.7735849056603765</v>
      </c>
      <c r="AE318" s="1033">
        <f>IF(ISERROR((D318/E318-1)*100),"n/a",(D318/E318-1)*100)</f>
        <v>1.9230769230769162</v>
      </c>
      <c r="AF318" s="1033">
        <f>IF(ISERROR((E318/F318-1)*100),"n/a",(E318/F318-1)*100)</f>
        <v>1.9607843137254832</v>
      </c>
      <c r="AG318" s="1033">
        <f>IF(ISERROR((F318/G318-1)*100),"n/a",(F318/G318-1)*100)</f>
        <v>4.081632653061229</v>
      </c>
      <c r="AH318" s="1033">
        <f>IF(ISERROR((G318/H318-1)*100),"n/a",(G318/H318-1)*100)</f>
        <v>6.5217391304347894</v>
      </c>
      <c r="AI318" s="1033">
        <f>IF(ISERROR((H318/I318-1)*100),"n/a",(H318/I318-1)*100)</f>
        <v>9.5238095238095113</v>
      </c>
      <c r="AJ318" s="1033">
        <f>IF(ISERROR((I318/J318-1)*100),"n/a",(I318/J318-1)*100)</f>
        <v>5.0000000000000044</v>
      </c>
      <c r="AK318" s="1033">
        <f>IF(ISERROR((J318/K318-1)*100),"n/a",(J318/K318-1)*100)</f>
        <v>0</v>
      </c>
      <c r="AL318" s="1033">
        <f>IF(ISERROR((K318/L318-1)*100),"n/a",(K318/L318-1)*100)</f>
        <v>0</v>
      </c>
      <c r="AM318" s="1033">
        <f>IF(ISERROR((L318/N318-1)*100),"n/a",(L318/N318-1)*100)</f>
        <v>0</v>
      </c>
      <c r="AN318" s="1033">
        <f>IF(ISERROR((N318/O318-1)*100),"n/a",(N318/O318-1)*100)</f>
        <v>33.33333333333335</v>
      </c>
      <c r="AO318" s="1033">
        <f>IF(ISERROR((O318/Q318-1)*100),"n/a",(O318/Q318-1)*100)</f>
        <v>0</v>
      </c>
      <c r="AP318" s="1033">
        <f>IF(ISERROR((Q318/R318-1)*100),"n/a",(Q318/R318-1)*100)</f>
        <v>0</v>
      </c>
      <c r="AQ318" s="1033">
        <f>IF(ISERROR((R318/S318-1)*100),"n/a",(R318/S318-1)*100)</f>
        <v>3.8961038961039085</v>
      </c>
      <c r="AR318" s="1033">
        <f>IF(ISERROR((S318/T318-1)*100),"n/a",(S318/T318-1)*100)</f>
        <v>5.479452054794498</v>
      </c>
      <c r="AS318" s="1033">
        <f>IF(ISERROR((T318/U318-1)*100),"n/a",(T318/U318-1)*100)</f>
        <v>7.3529411764705843</v>
      </c>
      <c r="AT318" s="1033">
        <f>IF(ISERROR((U318/V318-1)*100),"n/a",(U318/V318-1)*100)</f>
        <v>12.087912087912089</v>
      </c>
      <c r="AU318" s="1033">
        <f>IF(ISERROR((V318/W318-1)*100),"n/a",(V318/W318-1)*100)</f>
        <v>10.975609756097548</v>
      </c>
      <c r="AV318" s="1033">
        <f>IF(ISERROR((W318/X318-1)*100),"n/a",(W318/X318-1)*100)</f>
        <v>10.810810810810811</v>
      </c>
      <c r="AW318" s="1033">
        <f>IF(ISERROR((X318/Y318-1)*100),"n/a",(X318/Y318-1)*100)</f>
        <v>12.12121212121211</v>
      </c>
      <c r="AX318" s="1033">
        <f>IF(ISERROR((Y318/Z318-1)*100),"n/a",(Y318/Z318-1)*100)</f>
        <v>8.196721311475418</v>
      </c>
      <c r="AY318" s="1033">
        <f>IF(ISERROR((Z318/AA318-1)*100),"n/a",(Z318/AA318-1)*100)</f>
        <v>8.4444444444444322</v>
      </c>
      <c r="AZ318" s="1033">
        <f>IF(ISERROR((AA318/AB318-1)*100),"n/a",(AA318/AB318-1)*100)</f>
        <v>9.7560975609756184</v>
      </c>
      <c r="BA318" s="1033">
        <f>AVERAGE(AD318:AZ318)</f>
        <v>6.7495333044955936</v>
      </c>
      <c r="BB318" s="1033">
        <f>STDEV(AD318:AZ318)</f>
        <v>7.1456351595788199</v>
      </c>
    </row>
    <row r="319" spans="1:54" ht="11.25" customHeight="1" x14ac:dyDescent="0.2">
      <c r="A319" s="468" t="s">
        <v>252</v>
      </c>
      <c r="B319" s="468" t="s">
        <v>253</v>
      </c>
      <c r="C319" s="581">
        <v>1.04</v>
      </c>
      <c r="D319" s="581">
        <v>0.98</v>
      </c>
      <c r="E319" s="581">
        <v>0.93</v>
      </c>
      <c r="F319" s="581">
        <v>0.84</v>
      </c>
      <c r="G319" s="460">
        <v>0.75</v>
      </c>
      <c r="H319" s="471">
        <v>0.68</v>
      </c>
      <c r="I319" s="581">
        <v>0.57999999999999996</v>
      </c>
      <c r="J319" s="581">
        <v>0.5</v>
      </c>
      <c r="K319" s="581">
        <v>0.4</v>
      </c>
      <c r="L319" s="581">
        <v>0.34</v>
      </c>
      <c r="M319" s="884"/>
      <c r="N319" s="581">
        <v>0.3</v>
      </c>
      <c r="O319" s="459">
        <v>0.255</v>
      </c>
      <c r="P319" s="884"/>
      <c r="Q319" s="472">
        <v>0.21</v>
      </c>
      <c r="R319" s="472">
        <v>0.19</v>
      </c>
      <c r="S319" s="587">
        <v>0.185</v>
      </c>
      <c r="T319" s="587">
        <v>0.15</v>
      </c>
      <c r="U319" s="587">
        <v>0.14000000000000001</v>
      </c>
      <c r="V319" s="587">
        <v>0.13</v>
      </c>
      <c r="W319" s="587">
        <v>0.1125</v>
      </c>
      <c r="X319" s="587">
        <v>0.105</v>
      </c>
      <c r="Y319" s="587">
        <v>9.7500000000000003E-2</v>
      </c>
      <c r="Z319" s="587">
        <v>9.2499999999999999E-2</v>
      </c>
      <c r="AA319" s="587">
        <v>8.7499999999999994E-2</v>
      </c>
      <c r="AB319" s="587">
        <v>8.2500000000000004E-2</v>
      </c>
      <c r="AC319" s="584">
        <f>SUM(C319:AB319)</f>
        <v>9.177500000000002</v>
      </c>
      <c r="AD319" s="1033">
        <f>IF(ISERROR((C319/D319-1)*100),"n/a",(C319/D319-1)*100)</f>
        <v>6.1224489795918435</v>
      </c>
      <c r="AE319" s="1033">
        <f>IF(ISERROR((D319/E319-1)*100),"n/a",(D319/E319-1)*100)</f>
        <v>5.3763440860215006</v>
      </c>
      <c r="AF319" s="1033">
        <f>IF(ISERROR((E319/F319-1)*100),"n/a",(E319/F319-1)*100)</f>
        <v>10.714285714285721</v>
      </c>
      <c r="AG319" s="1033">
        <f>IF(ISERROR((F319/G319-1)*100),"n/a",(F319/G319-1)*100)</f>
        <v>11.999999999999989</v>
      </c>
      <c r="AH319" s="1033">
        <f>IF(ISERROR((G319/H319-1)*100),"n/a",(G319/H319-1)*100)</f>
        <v>10.294117647058808</v>
      </c>
      <c r="AI319" s="1033">
        <f>IF(ISERROR((H319/I319-1)*100),"n/a",(H319/I319-1)*100)</f>
        <v>17.24137931034484</v>
      </c>
      <c r="AJ319" s="1033">
        <f>IF(ISERROR((I319/J319-1)*100),"n/a",(I319/J319-1)*100)</f>
        <v>15.999999999999993</v>
      </c>
      <c r="AK319" s="1033">
        <f>IF(ISERROR((J319/K319-1)*100),"n/a",(J319/K319-1)*100)</f>
        <v>25</v>
      </c>
      <c r="AL319" s="1033">
        <f>IF(ISERROR((K319/L319-1)*100),"n/a",(K319/L319-1)*100)</f>
        <v>17.647058823529417</v>
      </c>
      <c r="AM319" s="1033">
        <f>IF(ISERROR((L319/N319-1)*100),"n/a",(L319/N319-1)*100)</f>
        <v>13.333333333333353</v>
      </c>
      <c r="AN319" s="1033">
        <f>IF(ISERROR((N319/O319-1)*100),"n/a",(N319/O319-1)*100)</f>
        <v>17.647058823529417</v>
      </c>
      <c r="AO319" s="1033">
        <f>IF(ISERROR((O319/Q319-1)*100),"n/a",(O319/Q319-1)*100)</f>
        <v>21.428571428571441</v>
      </c>
      <c r="AP319" s="1033">
        <f>IF(ISERROR((Q319/R319-1)*100),"n/a",(Q319/R319-1)*100)</f>
        <v>10.526315789473673</v>
      </c>
      <c r="AQ319" s="1033">
        <f>IF(ISERROR((R319/S319-1)*100),"n/a",(R319/S319-1)*100)</f>
        <v>2.7027027027026973</v>
      </c>
      <c r="AR319" s="1033">
        <f>IF(ISERROR((S319/T319-1)*100),"n/a",(S319/T319-1)*100)</f>
        <v>23.333333333333339</v>
      </c>
      <c r="AS319" s="1033">
        <f>IF(ISERROR((T319/U319-1)*100),"n/a",(T319/U319-1)*100)</f>
        <v>7.1428571428571397</v>
      </c>
      <c r="AT319" s="1033">
        <f>IF(ISERROR((U319/V319-1)*100),"n/a",(U319/V319-1)*100)</f>
        <v>7.6923076923077094</v>
      </c>
      <c r="AU319" s="1033">
        <f>IF(ISERROR((V319/W319-1)*100),"n/a",(V319/W319-1)*100)</f>
        <v>15.555555555555568</v>
      </c>
      <c r="AV319" s="1033">
        <f>IF(ISERROR((W319/X319-1)*100),"n/a",(W319/X319-1)*100)</f>
        <v>7.1428571428571397</v>
      </c>
      <c r="AW319" s="1033">
        <f>IF(ISERROR((X319/Y319-1)*100),"n/a",(X319/Y319-1)*100)</f>
        <v>7.6923076923076872</v>
      </c>
      <c r="AX319" s="1033">
        <f>IF(ISERROR((Y319/Z319-1)*100),"n/a",(Y319/Z319-1)*100)</f>
        <v>5.4054054054054168</v>
      </c>
      <c r="AY319" s="1033">
        <f>IF(ISERROR((Z319/AA319-1)*100),"n/a",(Z319/AA319-1)*100)</f>
        <v>5.7142857142857162</v>
      </c>
      <c r="AZ319" s="1033">
        <f>IF(ISERROR((AA319/AB319-1)*100),"n/a",(AA319/AB319-1)*100)</f>
        <v>6.0606060606060552</v>
      </c>
      <c r="BA319" s="1033">
        <f>AVERAGE(AD319:AZ319)</f>
        <v>11.81622314686776</v>
      </c>
      <c r="BB319" s="1033">
        <f>STDEV(AD319:AZ319)</f>
        <v>6.3295854509183203</v>
      </c>
    </row>
    <row r="320" spans="1:54" ht="11.25" customHeight="1" x14ac:dyDescent="0.2">
      <c r="A320" s="817" t="s">
        <v>1239</v>
      </c>
      <c r="B320" s="817" t="s">
        <v>1240</v>
      </c>
      <c r="C320" s="581">
        <v>3.8740000000000001</v>
      </c>
      <c r="D320" s="581">
        <v>3.41</v>
      </c>
      <c r="E320" s="581">
        <v>3.1539999999999999</v>
      </c>
      <c r="F320" s="581">
        <v>2.99</v>
      </c>
      <c r="G320" s="460">
        <v>2.7559999999999998</v>
      </c>
      <c r="H320" s="586">
        <v>2.548</v>
      </c>
      <c r="I320" s="581">
        <v>2.4020000000000001</v>
      </c>
      <c r="J320" s="581">
        <v>2.2359999999999998</v>
      </c>
      <c r="K320" s="581">
        <v>2.04</v>
      </c>
      <c r="L320" s="581">
        <v>1.81</v>
      </c>
      <c r="M320" s="884"/>
      <c r="N320" s="581">
        <v>1.56</v>
      </c>
      <c r="O320" s="459">
        <v>1.38</v>
      </c>
      <c r="P320" s="884"/>
      <c r="Q320" s="472">
        <v>1.28</v>
      </c>
      <c r="R320" s="582">
        <v>1.19</v>
      </c>
      <c r="S320" s="587">
        <v>1.19</v>
      </c>
      <c r="T320" s="587">
        <v>1.135</v>
      </c>
      <c r="U320" s="587">
        <v>1.03</v>
      </c>
      <c r="V320" s="587">
        <v>0.93</v>
      </c>
      <c r="W320" s="587">
        <v>0.83499999999999996</v>
      </c>
      <c r="X320" s="587">
        <v>0.72260000000000002</v>
      </c>
      <c r="Y320" s="587">
        <v>0.63019999999999998</v>
      </c>
      <c r="Z320" s="587">
        <v>0.58260000000000001</v>
      </c>
      <c r="AA320" s="587">
        <v>0.54</v>
      </c>
      <c r="AB320" s="587">
        <v>0.5</v>
      </c>
      <c r="AC320" s="584">
        <f>SUM(C320:AB320)</f>
        <v>40.725399999999993</v>
      </c>
      <c r="AD320" s="1033">
        <f>IF(ISERROR((C320/D320-1)*100),"n/a",(C320/D320-1)*100)</f>
        <v>13.607038123167147</v>
      </c>
      <c r="AE320" s="1033">
        <f>IF(ISERROR((D320/E320-1)*100),"n/a",(D320/E320-1)*100)</f>
        <v>8.1166772352568195</v>
      </c>
      <c r="AF320" s="1033">
        <f>IF(ISERROR((E320/F320-1)*100),"n/a",(E320/F320-1)*100)</f>
        <v>5.4849498327758983</v>
      </c>
      <c r="AG320" s="1033">
        <f>IF(ISERROR((F320/G320-1)*100),"n/a",(F320/G320-1)*100)</f>
        <v>8.4905660377358583</v>
      </c>
      <c r="AH320" s="1033">
        <f>IF(ISERROR((G320/H320-1)*100),"n/a",(G320/H320-1)*100)</f>
        <v>8.1632653061224367</v>
      </c>
      <c r="AI320" s="1033">
        <f>IF(ISERROR((H320/I320-1)*100),"n/a",(H320/I320-1)*100)</f>
        <v>6.0782681099084135</v>
      </c>
      <c r="AJ320" s="1033">
        <f>IF(ISERROR((I320/J320-1)*100),"n/a",(I320/J320-1)*100)</f>
        <v>7.4239713774597593</v>
      </c>
      <c r="AK320" s="1033">
        <f>IF(ISERROR((J320/K320-1)*100),"n/a",(J320/K320-1)*100)</f>
        <v>9.6078431372548891</v>
      </c>
      <c r="AL320" s="1033">
        <f>IF(ISERROR((K320/L320-1)*100),"n/a",(K320/L320-1)*100)</f>
        <v>12.707182320441991</v>
      </c>
      <c r="AM320" s="1033">
        <f>IF(ISERROR((L320/N320-1)*100),"n/a",(L320/N320-1)*100)</f>
        <v>16.025641025641036</v>
      </c>
      <c r="AN320" s="1033">
        <f>IF(ISERROR((N320/O320-1)*100),"n/a",(N320/O320-1)*100)</f>
        <v>13.043478260869579</v>
      </c>
      <c r="AO320" s="1033">
        <f>IF(ISERROR((O320/Q320-1)*100),"n/a",(O320/Q320-1)*100)</f>
        <v>7.8125</v>
      </c>
      <c r="AP320" s="1033">
        <f>IF(ISERROR((Q320/R320-1)*100),"n/a",(Q320/R320-1)*100)</f>
        <v>7.5630252100840512</v>
      </c>
      <c r="AQ320" s="1033">
        <f>IF(ISERROR((R320/S320-1)*100),"n/a",(R320/S320-1)*100)</f>
        <v>0</v>
      </c>
      <c r="AR320" s="1033">
        <f>IF(ISERROR((S320/T320-1)*100),"n/a",(S320/T320-1)*100)</f>
        <v>4.8458149779735615</v>
      </c>
      <c r="AS320" s="1033">
        <f>IF(ISERROR((T320/U320-1)*100),"n/a",(T320/U320-1)*100)</f>
        <v>10.194174757281548</v>
      </c>
      <c r="AT320" s="1033">
        <f>IF(ISERROR((U320/V320-1)*100),"n/a",(U320/V320-1)*100)</f>
        <v>10.752688172043001</v>
      </c>
      <c r="AU320" s="1033">
        <f>IF(ISERROR((V320/W320-1)*100),"n/a",(V320/W320-1)*100)</f>
        <v>11.377245508982048</v>
      </c>
      <c r="AV320" s="1033">
        <f>IF(ISERROR((W320/X320-1)*100),"n/a",(W320/X320-1)*100)</f>
        <v>15.55494049266537</v>
      </c>
      <c r="AW320" s="1033">
        <f>IF(ISERROR((X320/Y320-1)*100),"n/a",(X320/Y320-1)*100)</f>
        <v>14.662012059663599</v>
      </c>
      <c r="AX320" s="1033">
        <f>IF(ISERROR((Y320/Z320-1)*100),"n/a",(Y320/Z320-1)*100)</f>
        <v>8.1702711980775824</v>
      </c>
      <c r="AY320" s="1033">
        <f>IF(ISERROR((Z320/AA320-1)*100),"n/a",(Z320/AA320-1)*100)</f>
        <v>7.8888888888888786</v>
      </c>
      <c r="AZ320" s="1033">
        <f>IF(ISERROR((AA320/AB320-1)*100),"n/a",(AA320/AB320-1)*100)</f>
        <v>8.0000000000000071</v>
      </c>
      <c r="BA320" s="1033">
        <f>AVERAGE(AD320:AZ320)</f>
        <v>9.3726279144475431</v>
      </c>
      <c r="BB320" s="1033">
        <f>STDEV(AD320:AZ320)</f>
        <v>3.7706963389862587</v>
      </c>
    </row>
    <row r="321" spans="1:54" ht="11.25" customHeight="1" x14ac:dyDescent="0.2">
      <c r="A321" s="1026" t="s">
        <v>5338</v>
      </c>
      <c r="B321" s="468" t="s">
        <v>5336</v>
      </c>
      <c r="C321" s="581">
        <v>0.37</v>
      </c>
      <c r="D321" s="581">
        <v>0.33</v>
      </c>
      <c r="E321" s="581">
        <v>0.29000000000000004</v>
      </c>
      <c r="F321" s="581">
        <v>0.25</v>
      </c>
      <c r="G321" s="460">
        <v>0.06</v>
      </c>
      <c r="H321" s="993">
        <v>0</v>
      </c>
      <c r="I321" s="496">
        <v>0</v>
      </c>
      <c r="J321" s="496">
        <v>0</v>
      </c>
      <c r="K321" s="496">
        <v>0</v>
      </c>
      <c r="L321" s="496">
        <v>0</v>
      </c>
      <c r="M321" s="993"/>
      <c r="N321" s="496">
        <v>0</v>
      </c>
      <c r="O321" s="1008">
        <v>0</v>
      </c>
      <c r="P321" s="993"/>
      <c r="Q321" s="1036">
        <v>0</v>
      </c>
      <c r="R321" s="1036">
        <v>0</v>
      </c>
      <c r="S321" s="497">
        <v>0</v>
      </c>
      <c r="T321" s="497">
        <v>0</v>
      </c>
      <c r="U321" s="497">
        <v>0</v>
      </c>
      <c r="V321" s="497">
        <v>0</v>
      </c>
      <c r="W321" s="497">
        <v>0</v>
      </c>
      <c r="X321" s="497">
        <v>0</v>
      </c>
      <c r="Y321" s="497">
        <v>0</v>
      </c>
      <c r="Z321" s="497">
        <v>0</v>
      </c>
      <c r="AA321" s="497">
        <v>0</v>
      </c>
      <c r="AB321" s="497">
        <v>0</v>
      </c>
      <c r="AC321" s="584">
        <f>SUM(C321:AB321)</f>
        <v>1.3</v>
      </c>
      <c r="AD321" s="1033">
        <f>IF(ISERROR((C321/D321-1)*100),"n/a",(C321/D321-1)*100)</f>
        <v>12.12121212121211</v>
      </c>
      <c r="AE321" s="1033">
        <f>IF(ISERROR((D321/E321-1)*100),"n/a",(D321/E321-1)*100)</f>
        <v>13.793103448275845</v>
      </c>
      <c r="AF321" s="1033">
        <f>IF(ISERROR((E321/F321-1)*100),"n/a",(E321/F321-1)*100)</f>
        <v>16.000000000000014</v>
      </c>
      <c r="AG321" s="1033">
        <f>IF(ISERROR((F321/G321-1)*100),"n/a",(F321/G321-1)*100)</f>
        <v>316.66666666666669</v>
      </c>
      <c r="AH321" s="1033" t="str">
        <f>IF(ISERROR((G321/H321-1)*100),"n/a",(G321/H321-1)*100)</f>
        <v>n/a</v>
      </c>
      <c r="AI321" s="1033" t="str">
        <f>IF(ISERROR((H321/I321-1)*100),"n/a",(H321/I321-1)*100)</f>
        <v>n/a</v>
      </c>
      <c r="AJ321" s="1033" t="str">
        <f>IF(ISERROR((I321/J321-1)*100),"n/a",(I321/J321-1)*100)</f>
        <v>n/a</v>
      </c>
      <c r="AK321" s="1033" t="str">
        <f>IF(ISERROR((J321/K321-1)*100),"n/a",(J321/K321-1)*100)</f>
        <v>n/a</v>
      </c>
      <c r="AL321" s="1033" t="str">
        <f>IF(ISERROR((K321/L321-1)*100),"n/a",(K321/L321-1)*100)</f>
        <v>n/a</v>
      </c>
      <c r="AM321" s="1033" t="str">
        <f>IF(ISERROR((L321/N321-1)*100),"n/a",(L321/N321-1)*100)</f>
        <v>n/a</v>
      </c>
      <c r="AN321" s="1033" t="str">
        <f>IF(ISERROR((N321/O321-1)*100),"n/a",(N321/O321-1)*100)</f>
        <v>n/a</v>
      </c>
      <c r="AO321" s="1033" t="str">
        <f>IF(ISERROR((O321/Q321-1)*100),"n/a",(O321/Q321-1)*100)</f>
        <v>n/a</v>
      </c>
      <c r="AP321" s="1033" t="str">
        <f>IF(ISERROR((Q321/R321-1)*100),"n/a",(Q321/R321-1)*100)</f>
        <v>n/a</v>
      </c>
      <c r="AQ321" s="1033" t="str">
        <f>IF(ISERROR((R321/S321-1)*100),"n/a",(R321/S321-1)*100)</f>
        <v>n/a</v>
      </c>
      <c r="AR321" s="1033" t="str">
        <f>IF(ISERROR((S321/T321-1)*100),"n/a",(S321/T321-1)*100)</f>
        <v>n/a</v>
      </c>
      <c r="AS321" s="1033" t="str">
        <f>IF(ISERROR((T321/U321-1)*100),"n/a",(T321/U321-1)*100)</f>
        <v>n/a</v>
      </c>
      <c r="AT321" s="1033" t="str">
        <f>IF(ISERROR((U321/V321-1)*100),"n/a",(U321/V321-1)*100)</f>
        <v>n/a</v>
      </c>
      <c r="AU321" s="1033" t="str">
        <f>IF(ISERROR((V321/W321-1)*100),"n/a",(V321/W321-1)*100)</f>
        <v>n/a</v>
      </c>
      <c r="AV321" s="1033" t="str">
        <f>IF(ISERROR((W321/X321-1)*100),"n/a",(W321/X321-1)*100)</f>
        <v>n/a</v>
      </c>
      <c r="AW321" s="1033" t="str">
        <f>IF(ISERROR((X321/Y321-1)*100),"n/a",(X321/Y321-1)*100)</f>
        <v>n/a</v>
      </c>
      <c r="AX321" s="1033" t="str">
        <f>IF(ISERROR((Y321/Z321-1)*100),"n/a",(Y321/Z321-1)*100)</f>
        <v>n/a</v>
      </c>
      <c r="AY321" s="1033" t="str">
        <f>IF(ISERROR((Z321/AA321-1)*100),"n/a",(Z321/AA321-1)*100)</f>
        <v>n/a</v>
      </c>
      <c r="AZ321" s="1033" t="str">
        <f>IF(ISERROR((AA321/AB321-1)*100),"n/a",(AA321/AB321-1)*100)</f>
        <v>n/a</v>
      </c>
      <c r="BA321" s="1033">
        <f>AVERAGE(AD321:AZ321)</f>
        <v>89.645245559038671</v>
      </c>
      <c r="BB321" s="1033">
        <f>STDEV(AD321:AZ321)</f>
        <v>151.35595028325193</v>
      </c>
    </row>
    <row r="322" spans="1:54" ht="11.25" customHeight="1" x14ac:dyDescent="0.2">
      <c r="A322" s="509" t="s">
        <v>4410</v>
      </c>
      <c r="B322" s="817" t="s">
        <v>4405</v>
      </c>
      <c r="C322" s="581">
        <v>0.6</v>
      </c>
      <c r="D322" s="581">
        <v>0.48</v>
      </c>
      <c r="E322" s="581">
        <v>0.36</v>
      </c>
      <c r="F322" s="581">
        <v>0.32</v>
      </c>
      <c r="G322" s="460">
        <v>0.28000000000000003</v>
      </c>
      <c r="H322" s="460">
        <v>0.24</v>
      </c>
      <c r="I322" s="581">
        <v>0.06</v>
      </c>
      <c r="J322" s="498">
        <v>0</v>
      </c>
      <c r="K322" s="463">
        <v>0</v>
      </c>
      <c r="L322" s="498">
        <v>0</v>
      </c>
      <c r="M322" s="460"/>
      <c r="N322" s="498">
        <v>0</v>
      </c>
      <c r="O322" s="501">
        <v>0</v>
      </c>
      <c r="P322" s="483"/>
      <c r="Q322" s="980">
        <v>0</v>
      </c>
      <c r="R322" s="980">
        <v>0</v>
      </c>
      <c r="S322" s="583">
        <v>0</v>
      </c>
      <c r="T322" s="583">
        <v>0</v>
      </c>
      <c r="U322" s="583">
        <v>0</v>
      </c>
      <c r="V322" s="499">
        <v>0.5</v>
      </c>
      <c r="W322" s="587">
        <v>1.0868</v>
      </c>
      <c r="X322" s="583">
        <v>0</v>
      </c>
      <c r="Y322" s="499">
        <v>0</v>
      </c>
      <c r="Z322" s="499">
        <v>0</v>
      </c>
      <c r="AA322" s="583">
        <v>0</v>
      </c>
      <c r="AB322" s="583">
        <v>0</v>
      </c>
      <c r="AC322" s="584">
        <f>SUM(C322:AB322)</f>
        <v>3.9268000000000001</v>
      </c>
      <c r="AD322" s="1033">
        <f>IF(ISERROR((C322/D322-1)*100),"n/a",(C322/D322-1)*100)</f>
        <v>25</v>
      </c>
      <c r="AE322" s="1033">
        <f>IF(ISERROR((D322/E322-1)*100),"n/a",(D322/E322-1)*100)</f>
        <v>33.333333333333329</v>
      </c>
      <c r="AF322" s="1033">
        <f>IF(ISERROR((E322/F322-1)*100),"n/a",(E322/F322-1)*100)</f>
        <v>12.5</v>
      </c>
      <c r="AG322" s="1033">
        <f>IF(ISERROR((F322/G322-1)*100),"n/a",(F322/G322-1)*100)</f>
        <v>14.285714285714279</v>
      </c>
      <c r="AH322" s="1033">
        <f>IF(ISERROR((G322/H322-1)*100),"n/a",(G322/H322-1)*100)</f>
        <v>16.666666666666675</v>
      </c>
      <c r="AI322" s="1033">
        <f>IF(ISERROR((H322/I322-1)*100),"n/a",(H322/I322-1)*100)</f>
        <v>300</v>
      </c>
      <c r="AJ322" s="1033" t="str">
        <f>IF(ISERROR((I322/J322-1)*100),"n/a",(I322/J322-1)*100)</f>
        <v>n/a</v>
      </c>
      <c r="AK322" s="1033" t="str">
        <f>IF(ISERROR((J322/K322-1)*100),"n/a",(J322/K322-1)*100)</f>
        <v>n/a</v>
      </c>
      <c r="AL322" s="1033" t="str">
        <f>IF(ISERROR((K322/L322-1)*100),"n/a",(K322/L322-1)*100)</f>
        <v>n/a</v>
      </c>
      <c r="AM322" s="1033" t="str">
        <f>IF(ISERROR((L322/N322-1)*100),"n/a",(L322/N322-1)*100)</f>
        <v>n/a</v>
      </c>
      <c r="AN322" s="1033" t="str">
        <f>IF(ISERROR((N322/O322-1)*100),"n/a",(N322/O322-1)*100)</f>
        <v>n/a</v>
      </c>
      <c r="AO322" s="1033" t="str">
        <f>IF(ISERROR((O322/Q322-1)*100),"n/a",(O322/Q322-1)*100)</f>
        <v>n/a</v>
      </c>
      <c r="AP322" s="1033" t="str">
        <f>IF(ISERROR((Q322/R322-1)*100),"n/a",(Q322/R322-1)*100)</f>
        <v>n/a</v>
      </c>
      <c r="AQ322" s="1033" t="str">
        <f>IF(ISERROR((R322/S322-1)*100),"n/a",(R322/S322-1)*100)</f>
        <v>n/a</v>
      </c>
      <c r="AR322" s="1033" t="str">
        <f>IF(ISERROR((S322/T322-1)*100),"n/a",(S322/T322-1)*100)</f>
        <v>n/a</v>
      </c>
      <c r="AS322" s="1033" t="str">
        <f>IF(ISERROR((T322/U322-1)*100),"n/a",(T322/U322-1)*100)</f>
        <v>n/a</v>
      </c>
      <c r="AT322" s="1033">
        <f>IF(ISERROR((U322/V322-1)*100),"n/a",(U322/V322-1)*100)</f>
        <v>-100</v>
      </c>
      <c r="AU322" s="1033">
        <f>IF(ISERROR((V322/W322-1)*100),"n/a",(V322/W322-1)*100)</f>
        <v>-53.993375046006634</v>
      </c>
      <c r="AV322" s="1033" t="str">
        <f>IF(ISERROR((W322/X322-1)*100),"n/a",(W322/X322-1)*100)</f>
        <v>n/a</v>
      </c>
      <c r="AW322" s="1033" t="str">
        <f>IF(ISERROR((X322/Y322-1)*100),"n/a",(X322/Y322-1)*100)</f>
        <v>n/a</v>
      </c>
      <c r="AX322" s="1033" t="str">
        <f>IF(ISERROR((Y322/Z322-1)*100),"n/a",(Y322/Z322-1)*100)</f>
        <v>n/a</v>
      </c>
      <c r="AY322" s="1033" t="str">
        <f>IF(ISERROR((Z322/AA322-1)*100),"n/a",(Z322/AA322-1)*100)</f>
        <v>n/a</v>
      </c>
      <c r="AZ322" s="1033" t="str">
        <f>IF(ISERROR((AA322/AB322-1)*100),"n/a",(AA322/AB322-1)*100)</f>
        <v>n/a</v>
      </c>
      <c r="BA322" s="1033">
        <f>AVERAGE(AD322:AZ322)</f>
        <v>30.974042404963456</v>
      </c>
      <c r="BB322" s="1033">
        <f>STDEV(AD322:AZ322)</f>
        <v>118.08857126699729</v>
      </c>
    </row>
    <row r="323" spans="1:54" ht="11.25" customHeight="1" x14ac:dyDescent="0.2">
      <c r="A323" s="836" t="s">
        <v>4524</v>
      </c>
      <c r="B323" s="575" t="s">
        <v>4517</v>
      </c>
      <c r="C323" s="489">
        <v>1.0900000000000001</v>
      </c>
      <c r="D323" s="489">
        <v>0.96</v>
      </c>
      <c r="E323" s="489">
        <v>0.8</v>
      </c>
      <c r="F323" s="489">
        <v>0.68</v>
      </c>
      <c r="G323" s="460">
        <v>0.54</v>
      </c>
      <c r="H323" s="460">
        <v>0.44</v>
      </c>
      <c r="I323" s="498">
        <v>0.4</v>
      </c>
      <c r="J323" s="498">
        <v>0.4</v>
      </c>
      <c r="K323" s="498">
        <v>0.4</v>
      </c>
      <c r="L323" s="498">
        <v>0.4</v>
      </c>
      <c r="M323" s="483"/>
      <c r="N323" s="498">
        <v>0.4</v>
      </c>
      <c r="O323" s="501">
        <v>0.4</v>
      </c>
      <c r="P323" s="483"/>
      <c r="Q323" s="980">
        <v>0.4</v>
      </c>
      <c r="R323" s="980">
        <v>0.4</v>
      </c>
      <c r="S323" s="587">
        <v>0.4</v>
      </c>
      <c r="T323" s="587">
        <v>0.37</v>
      </c>
      <c r="U323" s="587">
        <v>0.36</v>
      </c>
      <c r="V323" s="587">
        <v>0.33</v>
      </c>
      <c r="W323" s="499">
        <v>0.32</v>
      </c>
      <c r="X323" s="587">
        <v>0.41000000000000003</v>
      </c>
      <c r="Y323" s="587">
        <v>0.4</v>
      </c>
      <c r="Z323" s="587">
        <v>0.37</v>
      </c>
      <c r="AA323" s="587">
        <v>0.36</v>
      </c>
      <c r="AB323" s="587">
        <v>0.34</v>
      </c>
      <c r="AC323" s="584">
        <f>SUM(C323:AB323)</f>
        <v>11.370000000000001</v>
      </c>
      <c r="AD323" s="1033">
        <f>IF(ISERROR((C323/D323-1)*100),"n/a",(C323/D323-1)*100)</f>
        <v>13.541666666666675</v>
      </c>
      <c r="AE323" s="1033">
        <f>IF(ISERROR((D323/E323-1)*100),"n/a",(D323/E323-1)*100)</f>
        <v>19.999999999999996</v>
      </c>
      <c r="AF323" s="1033">
        <f>IF(ISERROR((E323/F323-1)*100),"n/a",(E323/F323-1)*100)</f>
        <v>17.647058823529417</v>
      </c>
      <c r="AG323" s="1033">
        <f>IF(ISERROR((F323/G323-1)*100),"n/a",(F323/G323-1)*100)</f>
        <v>25.925925925925931</v>
      </c>
      <c r="AH323" s="1033">
        <f>IF(ISERROR((G323/H323-1)*100),"n/a",(G323/H323-1)*100)</f>
        <v>22.72727272727273</v>
      </c>
      <c r="AI323" s="1033">
        <f>IF(ISERROR((H323/I323-1)*100),"n/a",(H323/I323-1)*100)</f>
        <v>9.9999999999999858</v>
      </c>
      <c r="AJ323" s="1033">
        <f>IF(ISERROR((I323/J323-1)*100),"n/a",(I323/J323-1)*100)</f>
        <v>0</v>
      </c>
      <c r="AK323" s="1033">
        <f>IF(ISERROR((J323/K323-1)*100),"n/a",(J323/K323-1)*100)</f>
        <v>0</v>
      </c>
      <c r="AL323" s="1033">
        <f>IF(ISERROR((K323/L323-1)*100),"n/a",(K323/L323-1)*100)</f>
        <v>0</v>
      </c>
      <c r="AM323" s="1033">
        <f>IF(ISERROR((L323/N323-1)*100),"n/a",(L323/N323-1)*100)</f>
        <v>0</v>
      </c>
      <c r="AN323" s="1033">
        <f>IF(ISERROR((N323/O323-1)*100),"n/a",(N323/O323-1)*100)</f>
        <v>0</v>
      </c>
      <c r="AO323" s="1033">
        <f>IF(ISERROR((O323/Q323-1)*100),"n/a",(O323/Q323-1)*100)</f>
        <v>0</v>
      </c>
      <c r="AP323" s="1033">
        <f>IF(ISERROR((Q323/R323-1)*100),"n/a",(Q323/R323-1)*100)</f>
        <v>0</v>
      </c>
      <c r="AQ323" s="1033">
        <f>IF(ISERROR((R323/S323-1)*100),"n/a",(R323/S323-1)*100)</f>
        <v>0</v>
      </c>
      <c r="AR323" s="1033">
        <f>IF(ISERROR((S323/T323-1)*100),"n/a",(S323/T323-1)*100)</f>
        <v>8.1081081081081141</v>
      </c>
      <c r="AS323" s="1033">
        <f>IF(ISERROR((T323/U323-1)*100),"n/a",(T323/U323-1)*100)</f>
        <v>2.7777777777777901</v>
      </c>
      <c r="AT323" s="1033">
        <f>IF(ISERROR((U323/V323-1)*100),"n/a",(U323/V323-1)*100)</f>
        <v>9.0909090909090828</v>
      </c>
      <c r="AU323" s="1033">
        <f>IF(ISERROR((V323/W323-1)*100),"n/a",(V323/W323-1)*100)</f>
        <v>3.125</v>
      </c>
      <c r="AV323" s="1033">
        <f>IF(ISERROR((W323/X323-1)*100),"n/a",(W323/X323-1)*100)</f>
        <v>-21.951219512195131</v>
      </c>
      <c r="AW323" s="1033">
        <f>IF(ISERROR((X323/Y323-1)*100),"n/a",(X323/Y323-1)*100)</f>
        <v>2.4999999999999911</v>
      </c>
      <c r="AX323" s="1033">
        <f>IF(ISERROR((Y323/Z323-1)*100),"n/a",(Y323/Z323-1)*100)</f>
        <v>8.1081081081081141</v>
      </c>
      <c r="AY323" s="1033">
        <f>IF(ISERROR((Z323/AA323-1)*100),"n/a",(Z323/AA323-1)*100)</f>
        <v>2.7777777777777901</v>
      </c>
      <c r="AZ323" s="1033">
        <f>IF(ISERROR((AA323/AB323-1)*100),"n/a",(AA323/AB323-1)*100)</f>
        <v>5.8823529411764497</v>
      </c>
      <c r="BA323" s="1033">
        <f>AVERAGE(AD323:AZ323)</f>
        <v>5.6635103667416056</v>
      </c>
      <c r="BB323" s="1033">
        <f>STDEV(AD323:AZ323)</f>
        <v>10.017662219821313</v>
      </c>
    </row>
    <row r="324" spans="1:54" ht="11.25" customHeight="1" x14ac:dyDescent="0.2">
      <c r="A324" s="826" t="s">
        <v>615</v>
      </c>
      <c r="B324" s="1080" t="s">
        <v>616</v>
      </c>
      <c r="C324" s="489">
        <v>4.2699999999999996</v>
      </c>
      <c r="D324" s="489">
        <v>3.99</v>
      </c>
      <c r="E324" s="489">
        <v>3.71</v>
      </c>
      <c r="F324" s="489">
        <v>3.43</v>
      </c>
      <c r="G324" s="460">
        <v>3.15</v>
      </c>
      <c r="H324" s="481">
        <v>2.8699999999999997</v>
      </c>
      <c r="I324" s="474">
        <v>2.59</v>
      </c>
      <c r="J324" s="474">
        <v>2.2400000000000002</v>
      </c>
      <c r="K324" s="474">
        <v>2.06</v>
      </c>
      <c r="L324" s="474">
        <v>1.85</v>
      </c>
      <c r="M324" s="958"/>
      <c r="N324" s="474">
        <v>1.68</v>
      </c>
      <c r="O324" s="470">
        <v>1.52</v>
      </c>
      <c r="P324" s="958"/>
      <c r="Q324" s="486">
        <v>1.44</v>
      </c>
      <c r="R324" s="495">
        <v>1.4</v>
      </c>
      <c r="S324" s="476">
        <v>1.36</v>
      </c>
      <c r="T324" s="477">
        <v>1.32</v>
      </c>
      <c r="U324" s="477">
        <v>1.32</v>
      </c>
      <c r="V324" s="477">
        <v>1.32</v>
      </c>
      <c r="W324" s="477">
        <v>1.32</v>
      </c>
      <c r="X324" s="477">
        <v>1.32</v>
      </c>
      <c r="Y324" s="477">
        <v>1.32</v>
      </c>
      <c r="Z324" s="477">
        <v>1.32</v>
      </c>
      <c r="AA324" s="476">
        <v>1.3</v>
      </c>
      <c r="AB324" s="476">
        <v>1.26</v>
      </c>
      <c r="AC324" s="584">
        <f>SUM(C324:AB324)</f>
        <v>49.359999999999992</v>
      </c>
      <c r="AD324" s="1033">
        <f>IF(ISERROR((C324/D324-1)*100),"n/a",(C324/D324-1)*100)</f>
        <v>7.0175438596491002</v>
      </c>
      <c r="AE324" s="1033">
        <f>IF(ISERROR((D324/E324-1)*100),"n/a",(D324/E324-1)*100)</f>
        <v>7.547169811320753</v>
      </c>
      <c r="AF324" s="1033">
        <f>IF(ISERROR((E324/F324-1)*100),"n/a",(E324/F324-1)*100)</f>
        <v>8.1632653061224367</v>
      </c>
      <c r="AG324" s="1033">
        <f>IF(ISERROR((F324/G324-1)*100),"n/a",(F324/G324-1)*100)</f>
        <v>8.8888888888889017</v>
      </c>
      <c r="AH324" s="1033">
        <f>IF(ISERROR((G324/H324-1)*100),"n/a",(G324/H324-1)*100)</f>
        <v>9.7560975609756184</v>
      </c>
      <c r="AI324" s="1033">
        <f>IF(ISERROR((H324/I324-1)*100),"n/a",(H324/I324-1)*100)</f>
        <v>10.810810810810811</v>
      </c>
      <c r="AJ324" s="1033">
        <f>IF(ISERROR((I324/J324-1)*100),"n/a",(I324/J324-1)*100)</f>
        <v>15.624999999999979</v>
      </c>
      <c r="AK324" s="1033">
        <f>IF(ISERROR((J324/K324-1)*100),"n/a",(J324/K324-1)*100)</f>
        <v>8.7378640776699221</v>
      </c>
      <c r="AL324" s="1033">
        <f>IF(ISERROR((K324/L324-1)*100),"n/a",(K324/L324-1)*100)</f>
        <v>11.351351351351347</v>
      </c>
      <c r="AM324" s="1033">
        <f>IF(ISERROR((L324/N324-1)*100),"n/a",(L324/N324-1)*100)</f>
        <v>10.119047619047628</v>
      </c>
      <c r="AN324" s="1033">
        <f>IF(ISERROR((N324/O324-1)*100),"n/a",(N324/O324-1)*100)</f>
        <v>10.526315789473673</v>
      </c>
      <c r="AO324" s="1033">
        <f>IF(ISERROR((O324/Q324-1)*100),"n/a",(O324/Q324-1)*100)</f>
        <v>5.555555555555558</v>
      </c>
      <c r="AP324" s="1033">
        <f>IF(ISERROR((Q324/R324-1)*100),"n/a",(Q324/R324-1)*100)</f>
        <v>2.8571428571428692</v>
      </c>
      <c r="AQ324" s="1033">
        <f>IF(ISERROR((R324/S324-1)*100),"n/a",(R324/S324-1)*100)</f>
        <v>2.9411764705882248</v>
      </c>
      <c r="AR324" s="1033">
        <f>IF(ISERROR((S324/T324-1)*100),"n/a",(S324/T324-1)*100)</f>
        <v>3.0303030303030276</v>
      </c>
      <c r="AS324" s="1033">
        <f>IF(ISERROR((T324/U324-1)*100),"n/a",(T324/U324-1)*100)</f>
        <v>0</v>
      </c>
      <c r="AT324" s="1033">
        <f>IF(ISERROR((U324/V324-1)*100),"n/a",(U324/V324-1)*100)</f>
        <v>0</v>
      </c>
      <c r="AU324" s="1033">
        <f>IF(ISERROR((V324/W324-1)*100),"n/a",(V324/W324-1)*100)</f>
        <v>0</v>
      </c>
      <c r="AV324" s="1033">
        <f>IF(ISERROR((W324/X324-1)*100),"n/a",(W324/X324-1)*100)</f>
        <v>0</v>
      </c>
      <c r="AW324" s="1033">
        <f>IF(ISERROR((X324/Y324-1)*100),"n/a",(X324/Y324-1)*100)</f>
        <v>0</v>
      </c>
      <c r="AX324" s="1033">
        <f>IF(ISERROR((Y324/Z324-1)*100),"n/a",(Y324/Z324-1)*100)</f>
        <v>0</v>
      </c>
      <c r="AY324" s="1033">
        <f>IF(ISERROR((Z324/AA324-1)*100),"n/a",(Z324/AA324-1)*100)</f>
        <v>1.538461538461533</v>
      </c>
      <c r="AZ324" s="1033">
        <f>IF(ISERROR((AA324/AB324-1)*100),"n/a",(AA324/AB324-1)*100)</f>
        <v>3.1746031746031855</v>
      </c>
      <c r="BA324" s="1033">
        <f>AVERAGE(AD324:AZ324)</f>
        <v>5.5495912044332423</v>
      </c>
      <c r="BB324" s="1033">
        <f>STDEV(AD324:AZ324)</f>
        <v>4.7068957116815371</v>
      </c>
    </row>
    <row r="325" spans="1:54" ht="11.25" customHeight="1" x14ac:dyDescent="0.2">
      <c r="A325" s="819" t="s">
        <v>1260</v>
      </c>
      <c r="B325" s="575" t="s">
        <v>1261</v>
      </c>
      <c r="C325" s="489">
        <v>3.0625</v>
      </c>
      <c r="D325" s="489">
        <v>2.7250000000000001</v>
      </c>
      <c r="E325" s="489">
        <v>2.4249999999999998</v>
      </c>
      <c r="F325" s="489">
        <v>2.15</v>
      </c>
      <c r="G325" s="460">
        <v>1.9</v>
      </c>
      <c r="H325" s="460">
        <v>1.4900000000000002</v>
      </c>
      <c r="I325" s="463">
        <v>1.1599999999999999</v>
      </c>
      <c r="J325" s="581">
        <v>1.1399999999999999</v>
      </c>
      <c r="K325" s="581">
        <v>1.1000000000000001</v>
      </c>
      <c r="L325" s="581">
        <v>1.06</v>
      </c>
      <c r="M325" s="884"/>
      <c r="N325" s="581">
        <v>1.02</v>
      </c>
      <c r="O325" s="459">
        <v>0.5</v>
      </c>
      <c r="P325" s="884"/>
      <c r="Q325" s="582">
        <v>0</v>
      </c>
      <c r="R325" s="582">
        <v>0</v>
      </c>
      <c r="S325" s="583">
        <v>0</v>
      </c>
      <c r="T325" s="583">
        <v>0</v>
      </c>
      <c r="U325" s="583">
        <v>0</v>
      </c>
      <c r="V325" s="583">
        <v>0</v>
      </c>
      <c r="W325" s="583">
        <v>0</v>
      </c>
      <c r="X325" s="583">
        <v>0</v>
      </c>
      <c r="Y325" s="583">
        <v>0</v>
      </c>
      <c r="Z325" s="583">
        <v>0</v>
      </c>
      <c r="AA325" s="583">
        <v>0</v>
      </c>
      <c r="AB325" s="583">
        <v>0</v>
      </c>
      <c r="AC325" s="584">
        <f>SUM(C325:AB325)</f>
        <v>19.732499999999998</v>
      </c>
      <c r="AD325" s="1033">
        <f>IF(ISERROR((C325/D325-1)*100),"n/a",(C325/D325-1)*100)</f>
        <v>12.385321100917434</v>
      </c>
      <c r="AE325" s="1033">
        <f>IF(ISERROR((D325/E325-1)*100),"n/a",(D325/E325-1)*100)</f>
        <v>12.37113402061858</v>
      </c>
      <c r="AF325" s="1033">
        <f>IF(ISERROR((E325/F325-1)*100),"n/a",(E325/F325-1)*100)</f>
        <v>12.790697674418606</v>
      </c>
      <c r="AG325" s="1033">
        <f>IF(ISERROR((F325/G325-1)*100),"n/a",(F325/G325-1)*100)</f>
        <v>13.157894736842103</v>
      </c>
      <c r="AH325" s="1033">
        <f>IF(ISERROR((G325/H325-1)*100),"n/a",(G325/H325-1)*100)</f>
        <v>27.516778523489904</v>
      </c>
      <c r="AI325" s="1033">
        <f>IF(ISERROR((H325/I325-1)*100),"n/a",(H325/I325-1)*100)</f>
        <v>28.448275862068996</v>
      </c>
      <c r="AJ325" s="1033">
        <f>IF(ISERROR((I325/J325-1)*100),"n/a",(I325/J325-1)*100)</f>
        <v>1.7543859649122862</v>
      </c>
      <c r="AK325" s="1033">
        <f>IF(ISERROR((J325/K325-1)*100),"n/a",(J325/K325-1)*100)</f>
        <v>3.6363636363636154</v>
      </c>
      <c r="AL325" s="1033">
        <f>IF(ISERROR((K325/L325-1)*100),"n/a",(K325/L325-1)*100)</f>
        <v>3.7735849056603765</v>
      </c>
      <c r="AM325" s="1033">
        <f>IF(ISERROR((L325/N325-1)*100),"n/a",(L325/N325-1)*100)</f>
        <v>3.9215686274509887</v>
      </c>
      <c r="AN325" s="1033">
        <f>IF(ISERROR((N325/O325-1)*100),"n/a",(N325/O325-1)*100)</f>
        <v>104</v>
      </c>
      <c r="AO325" s="1033" t="str">
        <f>IF(ISERROR((O325/Q325-1)*100),"n/a",(O325/Q325-1)*100)</f>
        <v>n/a</v>
      </c>
      <c r="AP325" s="1033" t="str">
        <f>IF(ISERROR((Q325/R325-1)*100),"n/a",(Q325/R325-1)*100)</f>
        <v>n/a</v>
      </c>
      <c r="AQ325" s="1033" t="str">
        <f>IF(ISERROR((R325/S325-1)*100),"n/a",(R325/S325-1)*100)</f>
        <v>n/a</v>
      </c>
      <c r="AR325" s="1033" t="str">
        <f>IF(ISERROR((S325/T325-1)*100),"n/a",(S325/T325-1)*100)</f>
        <v>n/a</v>
      </c>
      <c r="AS325" s="1033" t="str">
        <f>IF(ISERROR((T325/U325-1)*100),"n/a",(T325/U325-1)*100)</f>
        <v>n/a</v>
      </c>
      <c r="AT325" s="1033" t="str">
        <f>IF(ISERROR((U325/V325-1)*100),"n/a",(U325/V325-1)*100)</f>
        <v>n/a</v>
      </c>
      <c r="AU325" s="1033" t="str">
        <f>IF(ISERROR((V325/W325-1)*100),"n/a",(V325/W325-1)*100)</f>
        <v>n/a</v>
      </c>
      <c r="AV325" s="1033" t="str">
        <f>IF(ISERROR((W325/X325-1)*100),"n/a",(W325/X325-1)*100)</f>
        <v>n/a</v>
      </c>
      <c r="AW325" s="1033" t="str">
        <f>IF(ISERROR((X325/Y325-1)*100),"n/a",(X325/Y325-1)*100)</f>
        <v>n/a</v>
      </c>
      <c r="AX325" s="1033" t="str">
        <f>IF(ISERROR((Y325/Z325-1)*100),"n/a",(Y325/Z325-1)*100)</f>
        <v>n/a</v>
      </c>
      <c r="AY325" s="1033" t="str">
        <f>IF(ISERROR((Z325/AA325-1)*100),"n/a",(Z325/AA325-1)*100)</f>
        <v>n/a</v>
      </c>
      <c r="AZ325" s="1033" t="str">
        <f>IF(ISERROR((AA325/AB325-1)*100),"n/a",(AA325/AB325-1)*100)</f>
        <v>n/a</v>
      </c>
      <c r="BA325" s="1033">
        <f>AVERAGE(AD325:AZ325)</f>
        <v>20.34145500479481</v>
      </c>
      <c r="BB325" s="1033">
        <f>STDEV(AD325:AZ325)</f>
        <v>29.189120784609251</v>
      </c>
    </row>
    <row r="326" spans="1:54" ht="11.25" customHeight="1" x14ac:dyDescent="0.2">
      <c r="A326" s="826" t="s">
        <v>1265</v>
      </c>
      <c r="B326" s="575" t="s">
        <v>1266</v>
      </c>
      <c r="C326" s="489">
        <v>0.59</v>
      </c>
      <c r="D326" s="489">
        <v>0.55000000000000004</v>
      </c>
      <c r="E326" s="489">
        <v>0.51</v>
      </c>
      <c r="F326" s="489">
        <v>0.47</v>
      </c>
      <c r="G326" s="460">
        <v>0.43</v>
      </c>
      <c r="H326" s="460">
        <v>0.39</v>
      </c>
      <c r="I326" s="581">
        <v>0.35</v>
      </c>
      <c r="J326" s="581">
        <v>0.31</v>
      </c>
      <c r="K326" s="581">
        <v>0.26</v>
      </c>
      <c r="L326" s="581">
        <v>0.1</v>
      </c>
      <c r="M326" s="884"/>
      <c r="N326" s="463">
        <v>0</v>
      </c>
      <c r="O326" s="585">
        <v>0</v>
      </c>
      <c r="P326" s="884"/>
      <c r="Q326" s="582">
        <v>0</v>
      </c>
      <c r="R326" s="582">
        <v>0</v>
      </c>
      <c r="S326" s="583">
        <v>0</v>
      </c>
      <c r="T326" s="583">
        <v>0</v>
      </c>
      <c r="U326" s="583">
        <v>0</v>
      </c>
      <c r="V326" s="583">
        <v>0</v>
      </c>
      <c r="W326" s="583">
        <v>0</v>
      </c>
      <c r="X326" s="583">
        <v>0</v>
      </c>
      <c r="Y326" s="583">
        <v>0</v>
      </c>
      <c r="Z326" s="583">
        <v>0</v>
      </c>
      <c r="AA326" s="583">
        <v>0</v>
      </c>
      <c r="AB326" s="583">
        <v>0</v>
      </c>
      <c r="AC326" s="584">
        <f>SUM(C326:AB326)</f>
        <v>3.9600000000000004</v>
      </c>
      <c r="AD326" s="1033">
        <f>IF(ISERROR((C326/D326-1)*100),"n/a",(C326/D326-1)*100)</f>
        <v>7.2727272727272529</v>
      </c>
      <c r="AE326" s="1033">
        <f>IF(ISERROR((D326/E326-1)*100),"n/a",(D326/E326-1)*100)</f>
        <v>7.8431372549019773</v>
      </c>
      <c r="AF326" s="1033">
        <f>IF(ISERROR((E326/F326-1)*100),"n/a",(E326/F326-1)*100)</f>
        <v>8.5106382978723527</v>
      </c>
      <c r="AG326" s="1033">
        <f>IF(ISERROR((F326/G326-1)*100),"n/a",(F326/G326-1)*100)</f>
        <v>9.302325581395344</v>
      </c>
      <c r="AH326" s="1033">
        <f>IF(ISERROR((G326/H326-1)*100),"n/a",(G326/H326-1)*100)</f>
        <v>10.256410256410241</v>
      </c>
      <c r="AI326" s="1033">
        <f>IF(ISERROR((H326/I326-1)*100),"n/a",(H326/I326-1)*100)</f>
        <v>11.428571428571432</v>
      </c>
      <c r="AJ326" s="1033">
        <f>IF(ISERROR((I326/J326-1)*100),"n/a",(I326/J326-1)*100)</f>
        <v>12.903225806451601</v>
      </c>
      <c r="AK326" s="1033">
        <f>IF(ISERROR((J326/K326-1)*100),"n/a",(J326/K326-1)*100)</f>
        <v>19.23076923076923</v>
      </c>
      <c r="AL326" s="1033">
        <f>IF(ISERROR((K326/L326-1)*100),"n/a",(K326/L326-1)*100)</f>
        <v>160</v>
      </c>
      <c r="AM326" s="1033" t="str">
        <f>IF(ISERROR((L326/N326-1)*100),"n/a",(L326/N326-1)*100)</f>
        <v>n/a</v>
      </c>
      <c r="AN326" s="1033" t="str">
        <f>IF(ISERROR((N326/O326-1)*100),"n/a",(N326/O326-1)*100)</f>
        <v>n/a</v>
      </c>
      <c r="AO326" s="1033" t="str">
        <f>IF(ISERROR((O326/Q326-1)*100),"n/a",(O326/Q326-1)*100)</f>
        <v>n/a</v>
      </c>
      <c r="AP326" s="1033" t="str">
        <f>IF(ISERROR((Q326/R326-1)*100),"n/a",(Q326/R326-1)*100)</f>
        <v>n/a</v>
      </c>
      <c r="AQ326" s="1033" t="str">
        <f>IF(ISERROR((R326/S326-1)*100),"n/a",(R326/S326-1)*100)</f>
        <v>n/a</v>
      </c>
      <c r="AR326" s="1033" t="str">
        <f>IF(ISERROR((S326/T326-1)*100),"n/a",(S326/T326-1)*100)</f>
        <v>n/a</v>
      </c>
      <c r="AS326" s="1033" t="str">
        <f>IF(ISERROR((T326/U326-1)*100),"n/a",(T326/U326-1)*100)</f>
        <v>n/a</v>
      </c>
      <c r="AT326" s="1033" t="str">
        <f>IF(ISERROR((U326/V326-1)*100),"n/a",(U326/V326-1)*100)</f>
        <v>n/a</v>
      </c>
      <c r="AU326" s="1033" t="str">
        <f>IF(ISERROR((V326/W326-1)*100),"n/a",(V326/W326-1)*100)</f>
        <v>n/a</v>
      </c>
      <c r="AV326" s="1033" t="str">
        <f>IF(ISERROR((W326/X326-1)*100),"n/a",(W326/X326-1)*100)</f>
        <v>n/a</v>
      </c>
      <c r="AW326" s="1033" t="str">
        <f>IF(ISERROR((X326/Y326-1)*100),"n/a",(X326/Y326-1)*100)</f>
        <v>n/a</v>
      </c>
      <c r="AX326" s="1033" t="str">
        <f>IF(ISERROR((Y326/Z326-1)*100),"n/a",(Y326/Z326-1)*100)</f>
        <v>n/a</v>
      </c>
      <c r="AY326" s="1033" t="str">
        <f>IF(ISERROR((Z326/AA326-1)*100),"n/a",(Z326/AA326-1)*100)</f>
        <v>n/a</v>
      </c>
      <c r="AZ326" s="1033" t="str">
        <f>IF(ISERROR((AA326/AB326-1)*100),"n/a",(AA326/AB326-1)*100)</f>
        <v>n/a</v>
      </c>
      <c r="BA326" s="1033">
        <f>AVERAGE(AD326:AZ326)</f>
        <v>27.416422792122159</v>
      </c>
      <c r="BB326" s="1033">
        <f>STDEV(AD326:AZ326)</f>
        <v>49.850465592935755</v>
      </c>
    </row>
    <row r="327" spans="1:54" ht="11.25" customHeight="1" x14ac:dyDescent="0.2">
      <c r="A327" s="826" t="s">
        <v>4045</v>
      </c>
      <c r="B327" s="575" t="s">
        <v>4046</v>
      </c>
      <c r="C327" s="489">
        <v>0.64</v>
      </c>
      <c r="D327" s="489">
        <v>0.56000000000000005</v>
      </c>
      <c r="E327" s="489">
        <v>0.48</v>
      </c>
      <c r="F327" s="489">
        <v>0.44</v>
      </c>
      <c r="G327" s="460">
        <v>0.34</v>
      </c>
      <c r="H327" s="482">
        <v>0.26769199999999999</v>
      </c>
      <c r="I327" s="451">
        <v>0.2</v>
      </c>
      <c r="J327" s="451">
        <v>0.1867</v>
      </c>
      <c r="K327" s="451">
        <v>0.1794</v>
      </c>
      <c r="L327" s="451">
        <v>0.17249999999999999</v>
      </c>
      <c r="M327" s="946"/>
      <c r="N327" s="451">
        <v>0.16599999999999998</v>
      </c>
      <c r="O327" s="453">
        <v>0.15959999999999999</v>
      </c>
      <c r="P327" s="946"/>
      <c r="Q327" s="494">
        <v>0.24469999999999997</v>
      </c>
      <c r="R327" s="494">
        <v>0.4708</v>
      </c>
      <c r="S327" s="455">
        <v>0.61360000000000003</v>
      </c>
      <c r="T327" s="455">
        <v>0.61360000000000003</v>
      </c>
      <c r="U327" s="456">
        <v>0.61360000000000003</v>
      </c>
      <c r="V327" s="455">
        <v>0.52600000000000002</v>
      </c>
      <c r="W327" s="456">
        <v>0.52600000000000002</v>
      </c>
      <c r="X327" s="456">
        <v>0.45779999999999998</v>
      </c>
      <c r="Y327" s="456">
        <v>0.38</v>
      </c>
      <c r="Z327" s="456">
        <v>0.37040000000000001</v>
      </c>
      <c r="AA327" s="456">
        <v>0.3654</v>
      </c>
      <c r="AB327" s="456">
        <v>0.34099999999999997</v>
      </c>
      <c r="AC327" s="584">
        <f>SUM(C327:AB327)</f>
        <v>9.3147919999999971</v>
      </c>
      <c r="AD327" s="1033">
        <f>IF(ISERROR((C327/D327-1)*100),"n/a",(C327/D327-1)*100)</f>
        <v>14.285714285714279</v>
      </c>
      <c r="AE327" s="1033">
        <f>IF(ISERROR((D327/E327-1)*100),"n/a",(D327/E327-1)*100)</f>
        <v>16.666666666666675</v>
      </c>
      <c r="AF327" s="1033">
        <f>IF(ISERROR((E327/F327-1)*100),"n/a",(E327/F327-1)*100)</f>
        <v>9.0909090909090828</v>
      </c>
      <c r="AG327" s="1033">
        <f>IF(ISERROR((F327/G327-1)*100),"n/a",(F327/G327-1)*100)</f>
        <v>29.411764705882337</v>
      </c>
      <c r="AH327" s="1033">
        <f>IF(ISERROR((G327/H327-1)*100),"n/a",(G327/H327-1)*100)</f>
        <v>27.011640243264658</v>
      </c>
      <c r="AI327" s="1033">
        <f>IF(ISERROR((H327/I327-1)*100),"n/a",(H327/I327-1)*100)</f>
        <v>33.845999999999975</v>
      </c>
      <c r="AJ327" s="1033">
        <f>IF(ISERROR((I327/J327-1)*100),"n/a",(I327/J327-1)*100)</f>
        <v>7.1237279057311254</v>
      </c>
      <c r="AK327" s="1033">
        <f>IF(ISERROR((J327/K327-1)*100),"n/a",(J327/K327-1)*100)</f>
        <v>4.0691192865105918</v>
      </c>
      <c r="AL327" s="1033">
        <f>IF(ISERROR((K327/L327-1)*100),"n/a",(K327/L327-1)*100)</f>
        <v>4.0000000000000036</v>
      </c>
      <c r="AM327" s="1033">
        <f>IF(ISERROR((L327/N327-1)*100),"n/a",(L327/N327-1)*100)</f>
        <v>3.9156626506024139</v>
      </c>
      <c r="AN327" s="1033">
        <f>IF(ISERROR((N327/O327-1)*100),"n/a",(N327/O327-1)*100)</f>
        <v>4.0100250626566414</v>
      </c>
      <c r="AO327" s="1033">
        <f>IF(ISERROR((O327/Q327-1)*100),"n/a",(O327/Q327-1)*100)</f>
        <v>-34.777278299959121</v>
      </c>
      <c r="AP327" s="1033">
        <f>IF(ISERROR((Q327/R327-1)*100),"n/a",(Q327/R327-1)*100)</f>
        <v>-48.02463891248938</v>
      </c>
      <c r="AQ327" s="1033">
        <f>IF(ISERROR((R327/S327-1)*100),"n/a",(R327/S327-1)*100)</f>
        <v>-23.272490221642773</v>
      </c>
      <c r="AR327" s="1033">
        <f>IF(ISERROR((S327/T327-1)*100),"n/a",(S327/T327-1)*100)</f>
        <v>0</v>
      </c>
      <c r="AS327" s="1033">
        <f>IF(ISERROR((T327/U327-1)*100),"n/a",(T327/U327-1)*100)</f>
        <v>0</v>
      </c>
      <c r="AT327" s="1033">
        <f>IF(ISERROR((U327/V327-1)*100),"n/a",(U327/V327-1)*100)</f>
        <v>16.653992395437257</v>
      </c>
      <c r="AU327" s="1033">
        <f>IF(ISERROR((V327/W327-1)*100),"n/a",(V327/W327-1)*100)</f>
        <v>0</v>
      </c>
      <c r="AV327" s="1033">
        <f>IF(ISERROR((W327/X327-1)*100),"n/a",(W327/X327-1)*100)</f>
        <v>14.897335080821339</v>
      </c>
      <c r="AW327" s="1033">
        <f>IF(ISERROR((X327/Y327-1)*100),"n/a",(X327/Y327-1)*100)</f>
        <v>20.473684210526311</v>
      </c>
      <c r="AX327" s="1033">
        <f>IF(ISERROR((Y327/Z327-1)*100),"n/a",(Y327/Z327-1)*100)</f>
        <v>2.591792656587466</v>
      </c>
      <c r="AY327" s="1033">
        <f>IF(ISERROR((Z327/AA327-1)*100),"n/a",(Z327/AA327-1)*100)</f>
        <v>1.3683634373289566</v>
      </c>
      <c r="AZ327" s="1033">
        <f>IF(ISERROR((AA327/AB327-1)*100),"n/a",(AA327/AB327-1)*100)</f>
        <v>7.1554252199413693</v>
      </c>
      <c r="BA327" s="1033">
        <f>AVERAGE(AD327:AZ327)</f>
        <v>4.8042354549777908</v>
      </c>
      <c r="BB327" s="1033">
        <f>STDEV(AD327:AZ327)</f>
        <v>18.978792301744619</v>
      </c>
    </row>
    <row r="328" spans="1:54" ht="11.25" customHeight="1" x14ac:dyDescent="0.2">
      <c r="A328" s="826" t="s">
        <v>600</v>
      </c>
      <c r="B328" s="575" t="s">
        <v>601</v>
      </c>
      <c r="C328" s="489">
        <v>0.56000000000000005</v>
      </c>
      <c r="D328" s="489">
        <v>0.505</v>
      </c>
      <c r="E328" s="489">
        <v>0.46500000000000002</v>
      </c>
      <c r="F328" s="489">
        <v>0.46</v>
      </c>
      <c r="G328" s="460">
        <v>0.44500000000000001</v>
      </c>
      <c r="H328" s="460">
        <v>0.43</v>
      </c>
      <c r="I328" s="581">
        <v>0.41</v>
      </c>
      <c r="J328" s="581">
        <v>0.39</v>
      </c>
      <c r="K328" s="581">
        <v>0.37</v>
      </c>
      <c r="L328" s="581">
        <v>0.35</v>
      </c>
      <c r="M328" s="884">
        <v>0</v>
      </c>
      <c r="N328" s="581">
        <v>0.33</v>
      </c>
      <c r="O328" s="459">
        <v>0.32</v>
      </c>
      <c r="P328" s="884">
        <v>0</v>
      </c>
      <c r="Q328" s="472">
        <v>0.28999999999999998</v>
      </c>
      <c r="R328" s="472">
        <v>0.27</v>
      </c>
      <c r="S328" s="587">
        <v>0.25</v>
      </c>
      <c r="T328" s="587">
        <v>0.23</v>
      </c>
      <c r="U328" s="587">
        <v>0.21</v>
      </c>
      <c r="V328" s="587">
        <v>0.19</v>
      </c>
      <c r="W328" s="583">
        <v>0.18</v>
      </c>
      <c r="X328" s="587">
        <v>0.18</v>
      </c>
      <c r="Y328" s="583">
        <v>0.15</v>
      </c>
      <c r="Z328" s="583">
        <v>0.15</v>
      </c>
      <c r="AA328" s="587">
        <v>0.16</v>
      </c>
      <c r="AB328" s="587">
        <v>5.7500000000000002E-2</v>
      </c>
      <c r="AC328" s="584">
        <f>SUM(C328:AB328)</f>
        <v>7.3525000000000018</v>
      </c>
      <c r="AD328" s="1033">
        <f>IF(ISERROR((C328/D328-1)*100),"n/a",(C328/D328-1)*100)</f>
        <v>10.891089108910901</v>
      </c>
      <c r="AE328" s="1033">
        <f>IF(ISERROR((D328/E328-1)*100),"n/a",(D328/E328-1)*100)</f>
        <v>8.602150537634401</v>
      </c>
      <c r="AF328" s="1033">
        <f>IF(ISERROR((E328/F328-1)*100),"n/a",(E328/F328-1)*100)</f>
        <v>1.0869565217391353</v>
      </c>
      <c r="AG328" s="1033">
        <f>IF(ISERROR((F328/G328-1)*100),"n/a",(F328/G328-1)*100)</f>
        <v>3.3707865168539408</v>
      </c>
      <c r="AH328" s="1033">
        <f>IF(ISERROR((G328/H328-1)*100),"n/a",(G328/H328-1)*100)</f>
        <v>3.488372093023262</v>
      </c>
      <c r="AI328" s="1033">
        <f>IF(ISERROR((H328/I328-1)*100),"n/a",(H328/I328-1)*100)</f>
        <v>4.8780487804878092</v>
      </c>
      <c r="AJ328" s="1033">
        <f>IF(ISERROR((I328/J328-1)*100),"n/a",(I328/J328-1)*100)</f>
        <v>5.12820512820511</v>
      </c>
      <c r="AK328" s="1033">
        <f>IF(ISERROR((J328/K328-1)*100),"n/a",(J328/K328-1)*100)</f>
        <v>5.4054054054054168</v>
      </c>
      <c r="AL328" s="1033">
        <f>IF(ISERROR((K328/L328-1)*100),"n/a",(K328/L328-1)*100)</f>
        <v>5.7142857142857162</v>
      </c>
      <c r="AM328" s="1033">
        <f>IF(ISERROR((L328/N328-1)*100),"n/a",(L328/N328-1)*100)</f>
        <v>6.0606060606060552</v>
      </c>
      <c r="AN328" s="1033">
        <f>IF(ISERROR((N328/O328-1)*100),"n/a",(N328/O328-1)*100)</f>
        <v>3.125</v>
      </c>
      <c r="AO328" s="1033">
        <f>IF(ISERROR((O328/Q328-1)*100),"n/a",(O328/Q328-1)*100)</f>
        <v>10.344827586206918</v>
      </c>
      <c r="AP328" s="1033">
        <f>IF(ISERROR((Q328/R328-1)*100),"n/a",(Q328/R328-1)*100)</f>
        <v>7.4074074074073959</v>
      </c>
      <c r="AQ328" s="1033">
        <f>IF(ISERROR((R328/S328-1)*100),"n/a",(R328/S328-1)*100)</f>
        <v>8.0000000000000071</v>
      </c>
      <c r="AR328" s="1033">
        <f>IF(ISERROR((S328/T328-1)*100),"n/a",(S328/T328-1)*100)</f>
        <v>8.6956521739130377</v>
      </c>
      <c r="AS328" s="1033">
        <f>IF(ISERROR((T328/U328-1)*100),"n/a",(T328/U328-1)*100)</f>
        <v>9.5238095238095344</v>
      </c>
      <c r="AT328" s="1033">
        <f>IF(ISERROR((U328/V328-1)*100),"n/a",(U328/V328-1)*100)</f>
        <v>10.526315789473673</v>
      </c>
      <c r="AU328" s="1033">
        <f>IF(ISERROR((V328/W328-1)*100),"n/a",(V328/W328-1)*100)</f>
        <v>5.555555555555558</v>
      </c>
      <c r="AV328" s="1033">
        <f>IF(ISERROR((W328/X328-1)*100),"n/a",(W328/X328-1)*100)</f>
        <v>0</v>
      </c>
      <c r="AW328" s="1033">
        <f>IF(ISERROR((X328/Y328-1)*100),"n/a",(X328/Y328-1)*100)</f>
        <v>19.999999999999996</v>
      </c>
      <c r="AX328" s="1033">
        <f>IF(ISERROR((Y328/Z328-1)*100),"n/a",(Y328/Z328-1)*100)</f>
        <v>0</v>
      </c>
      <c r="AY328" s="1033">
        <f>IF(ISERROR((Z328/AA328-1)*100),"n/a",(Z328/AA328-1)*100)</f>
        <v>-6.25</v>
      </c>
      <c r="AZ328" s="1033">
        <f>IF(ISERROR((AA328/AB328-1)*100),"n/a",(AA328/AB328-1)*100)</f>
        <v>178.26086956521738</v>
      </c>
      <c r="BA328" s="1033">
        <f>AVERAGE(AD328:AZ328)</f>
        <v>13.47023232472762</v>
      </c>
      <c r="BB328" s="1033">
        <f>STDEV(AD328:AZ328)</f>
        <v>36.276947702657118</v>
      </c>
    </row>
    <row r="329" spans="1:54" ht="11.25" customHeight="1" x14ac:dyDescent="0.2">
      <c r="A329" s="826" t="s">
        <v>1267</v>
      </c>
      <c r="B329" s="575" t="s">
        <v>1268</v>
      </c>
      <c r="C329" s="489">
        <v>1.29</v>
      </c>
      <c r="D329" s="489">
        <v>1.2849999999999999</v>
      </c>
      <c r="E329" s="489">
        <v>1.27</v>
      </c>
      <c r="F329" s="489">
        <v>1.2625</v>
      </c>
      <c r="G329" s="460">
        <v>1.2324999999999999</v>
      </c>
      <c r="H329" s="460">
        <v>1.2024999999999999</v>
      </c>
      <c r="I329" s="581">
        <v>1.17</v>
      </c>
      <c r="J329" s="581">
        <v>1.1299999999999999</v>
      </c>
      <c r="K329" s="581">
        <v>1.075</v>
      </c>
      <c r="L329" s="581">
        <v>1</v>
      </c>
      <c r="M329" s="884"/>
      <c r="N329" s="581">
        <v>0.25</v>
      </c>
      <c r="O329" s="585">
        <v>0</v>
      </c>
      <c r="P329" s="884"/>
      <c r="Q329" s="582">
        <v>0</v>
      </c>
      <c r="R329" s="582">
        <v>0</v>
      </c>
      <c r="S329" s="583">
        <v>0</v>
      </c>
      <c r="T329" s="583">
        <v>0</v>
      </c>
      <c r="U329" s="583">
        <v>0</v>
      </c>
      <c r="V329" s="583">
        <v>0</v>
      </c>
      <c r="W329" s="583">
        <v>0</v>
      </c>
      <c r="X329" s="583">
        <v>0</v>
      </c>
      <c r="Y329" s="583">
        <v>0</v>
      </c>
      <c r="Z329" s="583">
        <v>0</v>
      </c>
      <c r="AA329" s="583">
        <v>0</v>
      </c>
      <c r="AB329" s="583">
        <v>0</v>
      </c>
      <c r="AC329" s="584">
        <f>SUM(C329:AB329)</f>
        <v>12.167499999999997</v>
      </c>
      <c r="AD329" s="1033">
        <f>IF(ISERROR((C329/D329-1)*100),"n/a",(C329/D329-1)*100)</f>
        <v>0.38910505836575737</v>
      </c>
      <c r="AE329" s="1033">
        <f>IF(ISERROR((D329/E329-1)*100),"n/a",(D329/E329-1)*100)</f>
        <v>1.1811023622047223</v>
      </c>
      <c r="AF329" s="1033">
        <f>IF(ISERROR((E329/F329-1)*100),"n/a",(E329/F329-1)*100)</f>
        <v>0.59405940594059459</v>
      </c>
      <c r="AG329" s="1033">
        <f>IF(ISERROR((F329/G329-1)*100),"n/a",(F329/G329-1)*100)</f>
        <v>2.4340770791074995</v>
      </c>
      <c r="AH329" s="1033">
        <f>IF(ISERROR((G329/H329-1)*100),"n/a",(G329/H329-1)*100)</f>
        <v>2.4948024948024949</v>
      </c>
      <c r="AI329" s="1033">
        <f>IF(ISERROR((H329/I329-1)*100),"n/a",(H329/I329-1)*100)</f>
        <v>2.7777777777777679</v>
      </c>
      <c r="AJ329" s="1033">
        <f>IF(ISERROR((I329/J329-1)*100),"n/a",(I329/J329-1)*100)</f>
        <v>3.539823008849563</v>
      </c>
      <c r="AK329" s="1033">
        <f>IF(ISERROR((J329/K329-1)*100),"n/a",(J329/K329-1)*100)</f>
        <v>5.1162790697674376</v>
      </c>
      <c r="AL329" s="1033">
        <f>IF(ISERROR((K329/L329-1)*100),"n/a",(K329/L329-1)*100)</f>
        <v>7.4999999999999956</v>
      </c>
      <c r="AM329" s="1033">
        <f>IF(ISERROR((L329/N329-1)*100),"n/a",(L329/N329-1)*100)</f>
        <v>300</v>
      </c>
      <c r="AN329" s="1033" t="str">
        <f>IF(ISERROR((N329/O329-1)*100),"n/a",(N329/O329-1)*100)</f>
        <v>n/a</v>
      </c>
      <c r="AO329" s="1033" t="str">
        <f>IF(ISERROR((O329/Q329-1)*100),"n/a",(O329/Q329-1)*100)</f>
        <v>n/a</v>
      </c>
      <c r="AP329" s="1033" t="str">
        <f>IF(ISERROR((Q329/R329-1)*100),"n/a",(Q329/R329-1)*100)</f>
        <v>n/a</v>
      </c>
      <c r="AQ329" s="1033" t="str">
        <f>IF(ISERROR((R329/S329-1)*100),"n/a",(R329/S329-1)*100)</f>
        <v>n/a</v>
      </c>
      <c r="AR329" s="1033" t="str">
        <f>IF(ISERROR((S329/T329-1)*100),"n/a",(S329/T329-1)*100)</f>
        <v>n/a</v>
      </c>
      <c r="AS329" s="1033" t="str">
        <f>IF(ISERROR((T329/U329-1)*100),"n/a",(T329/U329-1)*100)</f>
        <v>n/a</v>
      </c>
      <c r="AT329" s="1033" t="str">
        <f>IF(ISERROR((U329/V329-1)*100),"n/a",(U329/V329-1)*100)</f>
        <v>n/a</v>
      </c>
      <c r="AU329" s="1033" t="str">
        <f>IF(ISERROR((V329/W329-1)*100),"n/a",(V329/W329-1)*100)</f>
        <v>n/a</v>
      </c>
      <c r="AV329" s="1033" t="str">
        <f>IF(ISERROR((W329/X329-1)*100),"n/a",(W329/X329-1)*100)</f>
        <v>n/a</v>
      </c>
      <c r="AW329" s="1033" t="str">
        <f>IF(ISERROR((X329/Y329-1)*100),"n/a",(X329/Y329-1)*100)</f>
        <v>n/a</v>
      </c>
      <c r="AX329" s="1033" t="str">
        <f>IF(ISERROR((Y329/Z329-1)*100),"n/a",(Y329/Z329-1)*100)</f>
        <v>n/a</v>
      </c>
      <c r="AY329" s="1033" t="str">
        <f>IF(ISERROR((Z329/AA329-1)*100),"n/a",(Z329/AA329-1)*100)</f>
        <v>n/a</v>
      </c>
      <c r="AZ329" s="1033" t="str">
        <f>IF(ISERROR((AA329/AB329-1)*100),"n/a",(AA329/AB329-1)*100)</f>
        <v>n/a</v>
      </c>
      <c r="BA329" s="1033">
        <f>AVERAGE(AD329:AZ329)</f>
        <v>32.60270262568158</v>
      </c>
      <c r="BB329" s="1033">
        <f>STDEV(AD329:AZ329)</f>
        <v>93.978341834512023</v>
      </c>
    </row>
    <row r="330" spans="1:54" ht="11.25" customHeight="1" x14ac:dyDescent="0.2">
      <c r="A330" s="826" t="s">
        <v>3768</v>
      </c>
      <c r="B330" s="575" t="s">
        <v>3769</v>
      </c>
      <c r="C330" s="489">
        <v>0.88</v>
      </c>
      <c r="D330" s="489">
        <v>0.84</v>
      </c>
      <c r="E330" s="489">
        <v>0.8</v>
      </c>
      <c r="F330" s="489">
        <v>0.72</v>
      </c>
      <c r="G330" s="460">
        <v>0.6</v>
      </c>
      <c r="H330" s="482">
        <v>0.42</v>
      </c>
      <c r="I330" s="451">
        <v>0.34</v>
      </c>
      <c r="J330" s="451">
        <v>0.26</v>
      </c>
      <c r="K330" s="451">
        <v>0.18</v>
      </c>
      <c r="L330" s="503">
        <v>0</v>
      </c>
      <c r="M330" s="946"/>
      <c r="N330" s="452">
        <v>0</v>
      </c>
      <c r="O330" s="453">
        <v>0</v>
      </c>
      <c r="P330" s="946"/>
      <c r="Q330" s="494">
        <v>0</v>
      </c>
      <c r="R330" s="494">
        <v>0.04</v>
      </c>
      <c r="S330" s="504">
        <v>0.34</v>
      </c>
      <c r="T330" s="456">
        <v>0.83</v>
      </c>
      <c r="U330" s="456">
        <v>0.76190999999999998</v>
      </c>
      <c r="V330" s="456">
        <v>0.67990000000000006</v>
      </c>
      <c r="W330" s="456">
        <v>0.58961000000000008</v>
      </c>
      <c r="X330" s="456">
        <v>0.50800000000000001</v>
      </c>
      <c r="Y330" s="456">
        <v>0.37716</v>
      </c>
      <c r="Z330" s="456">
        <v>0.31399000000000005</v>
      </c>
      <c r="AA330" s="456">
        <v>0.28029000000000004</v>
      </c>
      <c r="AB330" s="456">
        <v>0.24874999999999997</v>
      </c>
      <c r="AC330" s="584">
        <f>SUM(C330:AB330)</f>
        <v>10.00961</v>
      </c>
      <c r="AD330" s="1033">
        <f>IF(ISERROR((C330/D330-1)*100),"n/a",(C330/D330-1)*100)</f>
        <v>4.7619047619047672</v>
      </c>
      <c r="AE330" s="1033">
        <f>IF(ISERROR((D330/E330-1)*100),"n/a",(D330/E330-1)*100)</f>
        <v>4.9999999999999822</v>
      </c>
      <c r="AF330" s="1033">
        <f>IF(ISERROR((E330/F330-1)*100),"n/a",(E330/F330-1)*100)</f>
        <v>11.111111111111116</v>
      </c>
      <c r="AG330" s="1033">
        <f>IF(ISERROR((F330/G330-1)*100),"n/a",(F330/G330-1)*100)</f>
        <v>19.999999999999996</v>
      </c>
      <c r="AH330" s="1033">
        <f>IF(ISERROR((G330/H330-1)*100),"n/a",(G330/H330-1)*100)</f>
        <v>42.857142857142861</v>
      </c>
      <c r="AI330" s="1033">
        <f>IF(ISERROR((H330/I330-1)*100),"n/a",(H330/I330-1)*100)</f>
        <v>23.529411764705866</v>
      </c>
      <c r="AJ330" s="1033">
        <f>IF(ISERROR((I330/J330-1)*100),"n/a",(I330/J330-1)*100)</f>
        <v>30.76923076923077</v>
      </c>
      <c r="AK330" s="1033">
        <f>IF(ISERROR((J330/K330-1)*100),"n/a",(J330/K330-1)*100)</f>
        <v>44.444444444444464</v>
      </c>
      <c r="AL330" s="1033" t="str">
        <f>IF(ISERROR((K330/L330-1)*100),"n/a",(K330/L330-1)*100)</f>
        <v>n/a</v>
      </c>
      <c r="AM330" s="1033" t="str">
        <f>IF(ISERROR((L330/N330-1)*100),"n/a",(L330/N330-1)*100)</f>
        <v>n/a</v>
      </c>
      <c r="AN330" s="1033" t="str">
        <f>IF(ISERROR((N330/O330-1)*100),"n/a",(N330/O330-1)*100)</f>
        <v>n/a</v>
      </c>
      <c r="AO330" s="1033" t="str">
        <f>IF(ISERROR((O330/Q330-1)*100),"n/a",(O330/Q330-1)*100)</f>
        <v>n/a</v>
      </c>
      <c r="AP330" s="1033">
        <f>IF(ISERROR((Q330/R330-1)*100),"n/a",(Q330/R330-1)*100)</f>
        <v>-100</v>
      </c>
      <c r="AQ330" s="1033">
        <f>IF(ISERROR((R330/S330-1)*100),"n/a",(R330/S330-1)*100)</f>
        <v>-88.235294117647058</v>
      </c>
      <c r="AR330" s="1033">
        <f>IF(ISERROR((S330/T330-1)*100),"n/a",(S330/T330-1)*100)</f>
        <v>-59.036144578313255</v>
      </c>
      <c r="AS330" s="1033">
        <f>IF(ISERROR((T330/U330-1)*100),"n/a",(T330/U330-1)*100)</f>
        <v>8.9367510598364674</v>
      </c>
      <c r="AT330" s="1033">
        <f>IF(ISERROR((U330/V330-1)*100),"n/a",(U330/V330-1)*100)</f>
        <v>12.062067951169286</v>
      </c>
      <c r="AU330" s="1033">
        <f>IF(ISERROR((V330/W330-1)*100),"n/a",(V330/W330-1)*100)</f>
        <v>15.31351232170417</v>
      </c>
      <c r="AV330" s="1033">
        <f>IF(ISERROR((W330/X330-1)*100),"n/a",(W330/X330-1)*100)</f>
        <v>16.064960629921266</v>
      </c>
      <c r="AW330" s="1033">
        <f>IF(ISERROR((X330/Y330-1)*100),"n/a",(X330/Y330-1)*100)</f>
        <v>34.690847385724901</v>
      </c>
      <c r="AX330" s="1033">
        <f>IF(ISERROR((Y330/Z330-1)*100),"n/a",(Y330/Z330-1)*100)</f>
        <v>20.118475110672286</v>
      </c>
      <c r="AY330" s="1033">
        <f>IF(ISERROR((Z330/AA330-1)*100),"n/a",(Z330/AA330-1)*100)</f>
        <v>12.023261621891624</v>
      </c>
      <c r="AZ330" s="1033">
        <f>IF(ISERROR((AA330/AB330-1)*100),"n/a",(AA330/AB330-1)*100)</f>
        <v>12.679396984924661</v>
      </c>
      <c r="BA330" s="1033">
        <f>AVERAGE(AD330:AZ330)</f>
        <v>3.5311094778117984</v>
      </c>
      <c r="BB330" s="1033">
        <f>STDEV(AD330:AZ330)</f>
        <v>40.516705520685363</v>
      </c>
    </row>
    <row r="331" spans="1:54" ht="11.25" customHeight="1" x14ac:dyDescent="0.2">
      <c r="A331" s="817" t="s">
        <v>619</v>
      </c>
      <c r="B331" s="580" t="s">
        <v>620</v>
      </c>
      <c r="C331" s="581">
        <v>6.59</v>
      </c>
      <c r="D331" s="581">
        <v>6.55</v>
      </c>
      <c r="E331" s="581">
        <v>6.51</v>
      </c>
      <c r="F331" s="581">
        <v>6.43</v>
      </c>
      <c r="G331" s="460">
        <v>6.21</v>
      </c>
      <c r="H331" s="586">
        <v>5.9</v>
      </c>
      <c r="I331" s="581">
        <v>5.5</v>
      </c>
      <c r="J331" s="581">
        <v>5</v>
      </c>
      <c r="K331" s="581">
        <v>4.25</v>
      </c>
      <c r="L331" s="581">
        <v>3.7</v>
      </c>
      <c r="M331" s="884"/>
      <c r="N331" s="581">
        <v>3.3</v>
      </c>
      <c r="O331" s="459">
        <v>2.9</v>
      </c>
      <c r="P331" s="884"/>
      <c r="Q331" s="472">
        <v>2.5</v>
      </c>
      <c r="R331" s="472">
        <v>2.15</v>
      </c>
      <c r="S331" s="587">
        <v>1.9</v>
      </c>
      <c r="T331" s="587">
        <v>1.5</v>
      </c>
      <c r="U331" s="587">
        <v>1.1000000000000001</v>
      </c>
      <c r="V331" s="587">
        <v>0.78</v>
      </c>
      <c r="W331" s="587">
        <v>0.7</v>
      </c>
      <c r="X331" s="587">
        <v>0.63</v>
      </c>
      <c r="Y331" s="587">
        <v>0.59</v>
      </c>
      <c r="Z331" s="587">
        <v>0.55000000000000004</v>
      </c>
      <c r="AA331" s="587">
        <v>0.51</v>
      </c>
      <c r="AB331" s="587">
        <v>0.47</v>
      </c>
      <c r="AC331" s="584">
        <f>SUM(C331:AB331)</f>
        <v>76.220000000000013</v>
      </c>
      <c r="AD331" s="1033">
        <f>IF(ISERROR((C331/D331-1)*100),"n/a",(C331/D331-1)*100)</f>
        <v>0.61068702290076882</v>
      </c>
      <c r="AE331" s="1033">
        <f>IF(ISERROR((D331/E331-1)*100),"n/a",(D331/E331-1)*100)</f>
        <v>0.61443932411673341</v>
      </c>
      <c r="AF331" s="1033">
        <f>IF(ISERROR((E331/F331-1)*100),"n/a",(E331/F331-1)*100)</f>
        <v>1.2441679626749691</v>
      </c>
      <c r="AG331" s="1033">
        <f>IF(ISERROR((F331/G331-1)*100),"n/a",(F331/G331-1)*100)</f>
        <v>3.5426731078904927</v>
      </c>
      <c r="AH331" s="1033">
        <f>IF(ISERROR((G331/H331-1)*100),"n/a",(G331/H331-1)*100)</f>
        <v>5.2542372881355881</v>
      </c>
      <c r="AI331" s="1033">
        <f>IF(ISERROR((H331/I331-1)*100),"n/a",(H331/I331-1)*100)</f>
        <v>7.2727272727272751</v>
      </c>
      <c r="AJ331" s="1033">
        <f>IF(ISERROR((I331/J331-1)*100),"n/a",(I331/J331-1)*100)</f>
        <v>10.000000000000009</v>
      </c>
      <c r="AK331" s="1033">
        <f>IF(ISERROR((J331/K331-1)*100),"n/a",(J331/K331-1)*100)</f>
        <v>17.647058823529417</v>
      </c>
      <c r="AL331" s="1033">
        <f>IF(ISERROR((K331/L331-1)*100),"n/a",(K331/L331-1)*100)</f>
        <v>14.864864864864868</v>
      </c>
      <c r="AM331" s="1033">
        <f>IF(ISERROR((L331/N331-1)*100),"n/a",(L331/N331-1)*100)</f>
        <v>12.121212121212132</v>
      </c>
      <c r="AN331" s="1033">
        <f>IF(ISERROR((N331/O331-1)*100),"n/a",(N331/O331-1)*100)</f>
        <v>13.793103448275868</v>
      </c>
      <c r="AO331" s="1033">
        <f>IF(ISERROR((O331/Q331-1)*100),"n/a",(O331/Q331-1)*100)</f>
        <v>15.999999999999993</v>
      </c>
      <c r="AP331" s="1033">
        <f>IF(ISERROR((Q331/R331-1)*100),"n/a",(Q331/R331-1)*100)</f>
        <v>16.279069767441868</v>
      </c>
      <c r="AQ331" s="1033">
        <f>IF(ISERROR((R331/S331-1)*100),"n/a",(R331/S331-1)*100)</f>
        <v>13.157894736842103</v>
      </c>
      <c r="AR331" s="1033">
        <f>IF(ISERROR((S331/T331-1)*100),"n/a",(S331/T331-1)*100)</f>
        <v>26.666666666666661</v>
      </c>
      <c r="AS331" s="1033">
        <f>IF(ISERROR((T331/U331-1)*100),"n/a",(T331/U331-1)*100)</f>
        <v>36.363636363636353</v>
      </c>
      <c r="AT331" s="1033">
        <f>IF(ISERROR((U331/V331-1)*100),"n/a",(U331/V331-1)*100)</f>
        <v>41.025641025641036</v>
      </c>
      <c r="AU331" s="1033">
        <f>IF(ISERROR((V331/W331-1)*100),"n/a",(V331/W331-1)*100)</f>
        <v>11.428571428571432</v>
      </c>
      <c r="AV331" s="1033">
        <f>IF(ISERROR((W331/X331-1)*100),"n/a",(W331/X331-1)*100)</f>
        <v>11.111111111111093</v>
      </c>
      <c r="AW331" s="1033">
        <f>IF(ISERROR((X331/Y331-1)*100),"n/a",(X331/Y331-1)*100)</f>
        <v>6.7796610169491567</v>
      </c>
      <c r="AX331" s="1033">
        <f>IF(ISERROR((Y331/Z331-1)*100),"n/a",(Y331/Z331-1)*100)</f>
        <v>7.2727272727272529</v>
      </c>
      <c r="AY331" s="1033">
        <f>IF(ISERROR((Z331/AA331-1)*100),"n/a",(Z331/AA331-1)*100)</f>
        <v>7.8431372549019773</v>
      </c>
      <c r="AZ331" s="1033">
        <f>IF(ISERROR((AA331/AB331-1)*100),"n/a",(AA331/AB331-1)*100)</f>
        <v>8.5106382978723527</v>
      </c>
      <c r="BA331" s="1033">
        <f>AVERAGE(AD331:AZ331)</f>
        <v>12.582779399073452</v>
      </c>
      <c r="BB331" s="1033">
        <f>STDEV(AD331:AZ331)</f>
        <v>10.271179905056567</v>
      </c>
    </row>
    <row r="332" spans="1:54" ht="11.25" customHeight="1" x14ac:dyDescent="0.2">
      <c r="A332" s="802" t="s">
        <v>1286</v>
      </c>
      <c r="B332" s="1041" t="s">
        <v>1287</v>
      </c>
      <c r="C332" s="581">
        <v>1.2</v>
      </c>
      <c r="D332" s="581">
        <v>1.1499999999999999</v>
      </c>
      <c r="E332" s="581">
        <v>1.1000000000000001</v>
      </c>
      <c r="F332" s="581">
        <v>1.05</v>
      </c>
      <c r="G332" s="460">
        <v>0.75</v>
      </c>
      <c r="H332" s="454">
        <v>0.66</v>
      </c>
      <c r="I332" s="581">
        <v>0.59</v>
      </c>
      <c r="J332" s="581">
        <v>0.57999999999999996</v>
      </c>
      <c r="K332" s="581">
        <v>0.52</v>
      </c>
      <c r="L332" s="581">
        <v>0.43</v>
      </c>
      <c r="M332" s="884"/>
      <c r="N332" s="581">
        <v>0.4</v>
      </c>
      <c r="O332" s="585">
        <v>0.38</v>
      </c>
      <c r="P332" s="884"/>
      <c r="Q332" s="472">
        <v>0.36</v>
      </c>
      <c r="R332" s="582">
        <v>0.34</v>
      </c>
      <c r="S332" s="583">
        <v>0.66</v>
      </c>
      <c r="T332" s="587">
        <v>0.64817999999999998</v>
      </c>
      <c r="U332" s="587">
        <v>0.63636000000000004</v>
      </c>
      <c r="V332" s="587">
        <v>0.60909000000000002</v>
      </c>
      <c r="W332" s="583">
        <v>0.58182</v>
      </c>
      <c r="X332" s="587">
        <v>0.49106</v>
      </c>
      <c r="Y332" s="587">
        <v>0.32117000000000001</v>
      </c>
      <c r="Z332" s="583">
        <v>0.2979</v>
      </c>
      <c r="AA332" s="587">
        <v>0.29193999999999998</v>
      </c>
      <c r="AB332" s="587">
        <v>0.17634</v>
      </c>
      <c r="AC332" s="584">
        <f>SUM(C332:AB332)</f>
        <v>14.22386</v>
      </c>
      <c r="AD332" s="1033">
        <f>IF(ISERROR((C332/D332-1)*100),"n/a",(C332/D332-1)*100)</f>
        <v>4.3478260869565188</v>
      </c>
      <c r="AE332" s="1033">
        <f>IF(ISERROR((D332/E332-1)*100),"n/a",(D332/E332-1)*100)</f>
        <v>4.5454545454545192</v>
      </c>
      <c r="AF332" s="1033">
        <f>IF(ISERROR((E332/F332-1)*100),"n/a",(E332/F332-1)*100)</f>
        <v>4.7619047619047672</v>
      </c>
      <c r="AG332" s="1033">
        <f>IF(ISERROR((F332/G332-1)*100),"n/a",(F332/G332-1)*100)</f>
        <v>40.000000000000014</v>
      </c>
      <c r="AH332" s="1033">
        <f>IF(ISERROR((G332/H332-1)*100),"n/a",(G332/H332-1)*100)</f>
        <v>13.636363636363624</v>
      </c>
      <c r="AI332" s="1033">
        <f>IF(ISERROR((H332/I332-1)*100),"n/a",(H332/I332-1)*100)</f>
        <v>11.86440677966103</v>
      </c>
      <c r="AJ332" s="1033">
        <f>IF(ISERROR((I332/J332-1)*100),"n/a",(I332/J332-1)*100)</f>
        <v>1.7241379310344751</v>
      </c>
      <c r="AK332" s="1033">
        <f>IF(ISERROR((J332/K332-1)*100),"n/a",(J332/K332-1)*100)</f>
        <v>11.538461538461519</v>
      </c>
      <c r="AL332" s="1033">
        <f>IF(ISERROR((K332/L332-1)*100),"n/a",(K332/L332-1)*100)</f>
        <v>20.930232558139551</v>
      </c>
      <c r="AM332" s="1033">
        <f>IF(ISERROR((L332/N332-1)*100),"n/a",(L332/N332-1)*100)</f>
        <v>7.4999999999999956</v>
      </c>
      <c r="AN332" s="1033">
        <f>IF(ISERROR((N332/O332-1)*100),"n/a",(N332/O332-1)*100)</f>
        <v>5.2631578947368363</v>
      </c>
      <c r="AO332" s="1033">
        <f>IF(ISERROR((O332/Q332-1)*100),"n/a",(O332/Q332-1)*100)</f>
        <v>5.555555555555558</v>
      </c>
      <c r="AP332" s="1033">
        <f>IF(ISERROR((Q332/R332-1)*100),"n/a",(Q332/R332-1)*100)</f>
        <v>5.8823529411764497</v>
      </c>
      <c r="AQ332" s="1033">
        <f>IF(ISERROR((R332/S332-1)*100),"n/a",(R332/S332-1)*100)</f>
        <v>-48.484848484848484</v>
      </c>
      <c r="AR332" s="1033">
        <f>IF(ISERROR((S332/T332-1)*100),"n/a",(S332/T332-1)*100)</f>
        <v>1.8235675275386498</v>
      </c>
      <c r="AS332" s="1033">
        <f>IF(ISERROR((T332/U332-1)*100),"n/a",(T332/U332-1)*100)</f>
        <v>1.8574391853667604</v>
      </c>
      <c r="AT332" s="1033">
        <f>IF(ISERROR((U332/V332-1)*100),"n/a",(U332/V332-1)*100)</f>
        <v>4.4771708614490535</v>
      </c>
      <c r="AU332" s="1033">
        <f>IF(ISERROR((V332/W332-1)*100),"n/a",(V332/W332-1)*100)</f>
        <v>4.6870166030731131</v>
      </c>
      <c r="AV332" s="1033">
        <f>IF(ISERROR((W332/X332-1)*100),"n/a",(W332/X332-1)*100)</f>
        <v>18.482466501038573</v>
      </c>
      <c r="AW332" s="1033">
        <f>IF(ISERROR((X332/Y332-1)*100),"n/a",(X332/Y332-1)*100)</f>
        <v>52.897219541053019</v>
      </c>
      <c r="AX332" s="1033">
        <f>IF(ISERROR((Y332/Z332-1)*100),"n/a",(Y332/Z332-1)*100)</f>
        <v>7.8113460892917042</v>
      </c>
      <c r="AY332" s="1033">
        <f>IF(ISERROR((Z332/AA332-1)*100),"n/a",(Z332/AA332-1)*100)</f>
        <v>2.0415153798725827</v>
      </c>
      <c r="AZ332" s="1033">
        <f>IF(ISERROR((AA332/AB332-1)*100),"n/a",(AA332/AB332-1)*100)</f>
        <v>65.555177498015183</v>
      </c>
      <c r="BA332" s="1033">
        <f>AVERAGE(AD332:AZ332)</f>
        <v>10.812953257882393</v>
      </c>
      <c r="BB332" s="1033">
        <f>STDEV(AD332:AZ332)</f>
        <v>21.240344654719348</v>
      </c>
    </row>
    <row r="333" spans="1:54" ht="11.25" customHeight="1" x14ac:dyDescent="0.2">
      <c r="A333" s="1073" t="s">
        <v>3915</v>
      </c>
      <c r="B333" s="468" t="s">
        <v>3916</v>
      </c>
      <c r="C333" s="581">
        <v>1.52</v>
      </c>
      <c r="D333" s="581">
        <v>1.32</v>
      </c>
      <c r="E333" s="581">
        <v>1.05</v>
      </c>
      <c r="F333" s="581">
        <v>1</v>
      </c>
      <c r="G333" s="460">
        <v>0.54</v>
      </c>
      <c r="H333" s="483">
        <v>0.4</v>
      </c>
      <c r="I333" s="474">
        <v>0.34</v>
      </c>
      <c r="J333" s="474">
        <v>0.32</v>
      </c>
      <c r="K333" s="496">
        <v>0.24</v>
      </c>
      <c r="L333" s="474">
        <v>0.12</v>
      </c>
      <c r="M333" s="958"/>
      <c r="N333" s="473">
        <v>0</v>
      </c>
      <c r="O333" s="475">
        <v>0</v>
      </c>
      <c r="P333" s="958"/>
      <c r="Q333" s="495">
        <v>0</v>
      </c>
      <c r="R333" s="495">
        <v>0</v>
      </c>
      <c r="S333" s="497">
        <v>0</v>
      </c>
      <c r="T333" s="497">
        <v>0</v>
      </c>
      <c r="U333" s="497">
        <v>0</v>
      </c>
      <c r="V333" s="497">
        <v>0</v>
      </c>
      <c r="W333" s="497">
        <v>0</v>
      </c>
      <c r="X333" s="497">
        <v>0</v>
      </c>
      <c r="Y333" s="497">
        <v>0</v>
      </c>
      <c r="Z333" s="497">
        <v>0</v>
      </c>
      <c r="AA333" s="497">
        <v>0</v>
      </c>
      <c r="AB333" s="497">
        <v>0</v>
      </c>
      <c r="AC333" s="584">
        <f>SUM(C333:AB333)</f>
        <v>6.8500000000000005</v>
      </c>
      <c r="AD333" s="1033">
        <f>IF(ISERROR((C333/D333-1)*100),"n/a",(C333/D333-1)*100)</f>
        <v>15.151515151515138</v>
      </c>
      <c r="AE333" s="1033">
        <f>IF(ISERROR((D333/E333-1)*100),"n/a",(D333/E333-1)*100)</f>
        <v>25.714285714285712</v>
      </c>
      <c r="AF333" s="1033">
        <f>IF(ISERROR((E333/F333-1)*100),"n/a",(E333/F333-1)*100)</f>
        <v>5.0000000000000044</v>
      </c>
      <c r="AG333" s="1033">
        <f>IF(ISERROR((F333/G333-1)*100),"n/a",(F333/G333-1)*100)</f>
        <v>85.185185185185162</v>
      </c>
      <c r="AH333" s="1033">
        <f>IF(ISERROR((G333/H333-1)*100),"n/a",(G333/H333-1)*100)</f>
        <v>35.000000000000007</v>
      </c>
      <c r="AI333" s="1033">
        <f>IF(ISERROR((H333/I333-1)*100),"n/a",(H333/I333-1)*100)</f>
        <v>17.647058823529417</v>
      </c>
      <c r="AJ333" s="1033">
        <f>IF(ISERROR((I333/J333-1)*100),"n/a",(I333/J333-1)*100)</f>
        <v>6.25</v>
      </c>
      <c r="AK333" s="1033">
        <f>IF(ISERROR((J333/K333-1)*100),"n/a",(J333/K333-1)*100)</f>
        <v>33.33333333333335</v>
      </c>
      <c r="AL333" s="1033">
        <f>IF(ISERROR((K333/L333-1)*100),"n/a",(K333/L333-1)*100)</f>
        <v>100</v>
      </c>
      <c r="AM333" s="1033" t="str">
        <f>IF(ISERROR((L333/N333-1)*100),"n/a",(L333/N333-1)*100)</f>
        <v>n/a</v>
      </c>
      <c r="AN333" s="1033" t="str">
        <f>IF(ISERROR((N333/O333-1)*100),"n/a",(N333/O333-1)*100)</f>
        <v>n/a</v>
      </c>
      <c r="AO333" s="1033" t="str">
        <f>IF(ISERROR((O333/Q333-1)*100),"n/a",(O333/Q333-1)*100)</f>
        <v>n/a</v>
      </c>
      <c r="AP333" s="1033" t="str">
        <f>IF(ISERROR((Q333/R333-1)*100),"n/a",(Q333/R333-1)*100)</f>
        <v>n/a</v>
      </c>
      <c r="AQ333" s="1033" t="str">
        <f>IF(ISERROR((R333/S333-1)*100),"n/a",(R333/S333-1)*100)</f>
        <v>n/a</v>
      </c>
      <c r="AR333" s="1033" t="str">
        <f>IF(ISERROR((S333/T333-1)*100),"n/a",(S333/T333-1)*100)</f>
        <v>n/a</v>
      </c>
      <c r="AS333" s="1033" t="str">
        <f>IF(ISERROR((T333/U333-1)*100),"n/a",(T333/U333-1)*100)</f>
        <v>n/a</v>
      </c>
      <c r="AT333" s="1033" t="str">
        <f>IF(ISERROR((U333/V333-1)*100),"n/a",(U333/V333-1)*100)</f>
        <v>n/a</v>
      </c>
      <c r="AU333" s="1033" t="str">
        <f>IF(ISERROR((V333/W333-1)*100),"n/a",(V333/W333-1)*100)</f>
        <v>n/a</v>
      </c>
      <c r="AV333" s="1033" t="str">
        <f>IF(ISERROR((W333/X333-1)*100),"n/a",(W333/X333-1)*100)</f>
        <v>n/a</v>
      </c>
      <c r="AW333" s="1033" t="str">
        <f>IF(ISERROR((X333/Y333-1)*100),"n/a",(X333/Y333-1)*100)</f>
        <v>n/a</v>
      </c>
      <c r="AX333" s="1033" t="str">
        <f>IF(ISERROR((Y333/Z333-1)*100),"n/a",(Y333/Z333-1)*100)</f>
        <v>n/a</v>
      </c>
      <c r="AY333" s="1033" t="str">
        <f>IF(ISERROR((Z333/AA333-1)*100),"n/a",(Z333/AA333-1)*100)</f>
        <v>n/a</v>
      </c>
      <c r="AZ333" s="1033" t="str">
        <f>IF(ISERROR((AA333/AB333-1)*100),"n/a",(AA333/AB333-1)*100)</f>
        <v>n/a</v>
      </c>
      <c r="BA333" s="1033">
        <f>AVERAGE(AD333:AZ333)</f>
        <v>35.920153134205421</v>
      </c>
      <c r="BB333" s="1033">
        <f>STDEV(AD333:AZ333)</f>
        <v>33.997397624278015</v>
      </c>
    </row>
    <row r="334" spans="1:54" ht="11.25" customHeight="1" x14ac:dyDescent="0.2">
      <c r="A334" s="458" t="s">
        <v>1282</v>
      </c>
      <c r="B334" s="817" t="s">
        <v>1283</v>
      </c>
      <c r="C334" s="581">
        <v>1.52</v>
      </c>
      <c r="D334" s="581">
        <v>1.32</v>
      </c>
      <c r="E334" s="581">
        <v>1.2</v>
      </c>
      <c r="F334" s="581">
        <v>1.1000000000000001</v>
      </c>
      <c r="G334" s="460">
        <v>0.96</v>
      </c>
      <c r="H334" s="460">
        <v>0.8</v>
      </c>
      <c r="I334" s="581">
        <v>0.68</v>
      </c>
      <c r="J334" s="581">
        <v>0.57999999999999996</v>
      </c>
      <c r="K334" s="463">
        <v>0.52</v>
      </c>
      <c r="L334" s="581">
        <v>0.13</v>
      </c>
      <c r="M334" s="884"/>
      <c r="N334" s="463">
        <v>0</v>
      </c>
      <c r="O334" s="585">
        <v>0</v>
      </c>
      <c r="P334" s="884"/>
      <c r="Q334" s="582">
        <v>0</v>
      </c>
      <c r="R334" s="582">
        <v>0</v>
      </c>
      <c r="S334" s="583">
        <v>0</v>
      </c>
      <c r="T334" s="583">
        <v>0</v>
      </c>
      <c r="U334" s="583">
        <v>0</v>
      </c>
      <c r="V334" s="583">
        <v>0</v>
      </c>
      <c r="W334" s="583">
        <v>0</v>
      </c>
      <c r="X334" s="583">
        <v>0</v>
      </c>
      <c r="Y334" s="583">
        <v>0</v>
      </c>
      <c r="Z334" s="583">
        <v>0</v>
      </c>
      <c r="AA334" s="583">
        <v>0</v>
      </c>
      <c r="AB334" s="583">
        <v>0</v>
      </c>
      <c r="AC334" s="584">
        <f>SUM(C334:AB334)</f>
        <v>8.81</v>
      </c>
      <c r="AD334" s="1033">
        <f>IF(ISERROR((C334/D334-1)*100),"n/a",(C334/D334-1)*100)</f>
        <v>15.151515151515138</v>
      </c>
      <c r="AE334" s="1033">
        <f>IF(ISERROR((D334/E334-1)*100),"n/a",(D334/E334-1)*100)</f>
        <v>10.000000000000009</v>
      </c>
      <c r="AF334" s="1033">
        <f>IF(ISERROR((E334/F334-1)*100),"n/a",(E334/F334-1)*100)</f>
        <v>9.0909090909090828</v>
      </c>
      <c r="AG334" s="1033">
        <f>IF(ISERROR((F334/G334-1)*100),"n/a",(F334/G334-1)*100)</f>
        <v>14.583333333333348</v>
      </c>
      <c r="AH334" s="1033">
        <f>IF(ISERROR((G334/H334-1)*100),"n/a",(G334/H334-1)*100)</f>
        <v>19.999999999999996</v>
      </c>
      <c r="AI334" s="1033">
        <f>IF(ISERROR((H334/I334-1)*100),"n/a",(H334/I334-1)*100)</f>
        <v>17.647058823529417</v>
      </c>
      <c r="AJ334" s="1033">
        <f>IF(ISERROR((I334/J334-1)*100),"n/a",(I334/J334-1)*100)</f>
        <v>17.24137931034484</v>
      </c>
      <c r="AK334" s="1033">
        <f>IF(ISERROR((J334/K334-1)*100),"n/a",(J334/K334-1)*100)</f>
        <v>11.538461538461519</v>
      </c>
      <c r="AL334" s="1033">
        <f>IF(ISERROR((K334/L334-1)*100),"n/a",(K334/L334-1)*100)</f>
        <v>300</v>
      </c>
      <c r="AM334" s="1033" t="str">
        <f>IF(ISERROR((L334/N334-1)*100),"n/a",(L334/N334-1)*100)</f>
        <v>n/a</v>
      </c>
      <c r="AN334" s="1033" t="str">
        <f>IF(ISERROR((N334/O334-1)*100),"n/a",(N334/O334-1)*100)</f>
        <v>n/a</v>
      </c>
      <c r="AO334" s="1033" t="str">
        <f>IF(ISERROR((O334/Q334-1)*100),"n/a",(O334/Q334-1)*100)</f>
        <v>n/a</v>
      </c>
      <c r="AP334" s="1033" t="str">
        <f>IF(ISERROR((Q334/R334-1)*100),"n/a",(Q334/R334-1)*100)</f>
        <v>n/a</v>
      </c>
      <c r="AQ334" s="1033" t="str">
        <f>IF(ISERROR((R334/S334-1)*100),"n/a",(R334/S334-1)*100)</f>
        <v>n/a</v>
      </c>
      <c r="AR334" s="1033" t="str">
        <f>IF(ISERROR((S334/T334-1)*100),"n/a",(S334/T334-1)*100)</f>
        <v>n/a</v>
      </c>
      <c r="AS334" s="1033" t="str">
        <f>IF(ISERROR((T334/U334-1)*100),"n/a",(T334/U334-1)*100)</f>
        <v>n/a</v>
      </c>
      <c r="AT334" s="1033" t="str">
        <f>IF(ISERROR((U334/V334-1)*100),"n/a",(U334/V334-1)*100)</f>
        <v>n/a</v>
      </c>
      <c r="AU334" s="1033" t="str">
        <f>IF(ISERROR((V334/W334-1)*100),"n/a",(V334/W334-1)*100)</f>
        <v>n/a</v>
      </c>
      <c r="AV334" s="1033" t="str">
        <f>IF(ISERROR((W334/X334-1)*100),"n/a",(W334/X334-1)*100)</f>
        <v>n/a</v>
      </c>
      <c r="AW334" s="1033" t="str">
        <f>IF(ISERROR((X334/Y334-1)*100),"n/a",(X334/Y334-1)*100)</f>
        <v>n/a</v>
      </c>
      <c r="AX334" s="1033" t="str">
        <f>IF(ISERROR((Y334/Z334-1)*100),"n/a",(Y334/Z334-1)*100)</f>
        <v>n/a</v>
      </c>
      <c r="AY334" s="1033" t="str">
        <f>IF(ISERROR((Z334/AA334-1)*100),"n/a",(Z334/AA334-1)*100)</f>
        <v>n/a</v>
      </c>
      <c r="AZ334" s="1033" t="str">
        <f>IF(ISERROR((AA334/AB334-1)*100),"n/a",(AA334/AB334-1)*100)</f>
        <v>n/a</v>
      </c>
      <c r="BA334" s="1033">
        <f>AVERAGE(AD334:AZ334)</f>
        <v>46.139184138677038</v>
      </c>
      <c r="BB334" s="1033">
        <f>STDEV(AD334:AZ334)</f>
        <v>95.267575658032129</v>
      </c>
    </row>
    <row r="335" spans="1:54" ht="11.25" customHeight="1" x14ac:dyDescent="0.2">
      <c r="A335" s="458" t="s">
        <v>1269</v>
      </c>
      <c r="B335" s="817" t="s">
        <v>1270</v>
      </c>
      <c r="C335" s="581">
        <v>3.04</v>
      </c>
      <c r="D335" s="581">
        <v>2.88</v>
      </c>
      <c r="E335" s="581">
        <v>2.72</v>
      </c>
      <c r="F335" s="581">
        <v>2.56</v>
      </c>
      <c r="G335" s="460">
        <v>2.4</v>
      </c>
      <c r="H335" s="460">
        <v>2.2400000000000002</v>
      </c>
      <c r="I335" s="581">
        <v>2.08</v>
      </c>
      <c r="J335" s="581">
        <v>1.92</v>
      </c>
      <c r="K335" s="581">
        <v>1.76</v>
      </c>
      <c r="L335" s="581">
        <v>1.57</v>
      </c>
      <c r="M335" s="884"/>
      <c r="N335" s="581">
        <v>1.37</v>
      </c>
      <c r="O335" s="585">
        <v>1.2</v>
      </c>
      <c r="P335" s="884"/>
      <c r="Q335" s="492">
        <v>1.2</v>
      </c>
      <c r="R335" s="582">
        <v>1.2</v>
      </c>
      <c r="S335" s="583">
        <v>1.2</v>
      </c>
      <c r="T335" s="583">
        <v>1.2</v>
      </c>
      <c r="U335" s="583">
        <v>1.2</v>
      </c>
      <c r="V335" s="583">
        <v>1.2</v>
      </c>
      <c r="W335" s="583">
        <v>1.2</v>
      </c>
      <c r="X335" s="583">
        <v>1.6950000000000001</v>
      </c>
      <c r="Y335" s="583">
        <v>1.86</v>
      </c>
      <c r="Z335" s="583">
        <v>1.86</v>
      </c>
      <c r="AA335" s="583">
        <v>1.86</v>
      </c>
      <c r="AB335" s="583">
        <v>1.86</v>
      </c>
      <c r="AC335" s="584">
        <f>SUM(C335:AB335)</f>
        <v>43.275000000000006</v>
      </c>
      <c r="AD335" s="1033">
        <f>IF(ISERROR((C335/D335-1)*100),"n/a",(C335/D335-1)*100)</f>
        <v>5.555555555555558</v>
      </c>
      <c r="AE335" s="1033">
        <f>IF(ISERROR((D335/E335-1)*100),"n/a",(D335/E335-1)*100)</f>
        <v>5.8823529411764497</v>
      </c>
      <c r="AF335" s="1033">
        <f>IF(ISERROR((E335/F335-1)*100),"n/a",(E335/F335-1)*100)</f>
        <v>6.25</v>
      </c>
      <c r="AG335" s="1033">
        <f>IF(ISERROR((F335/G335-1)*100),"n/a",(F335/G335-1)*100)</f>
        <v>6.6666666666666652</v>
      </c>
      <c r="AH335" s="1033">
        <f>IF(ISERROR((G335/H335-1)*100),"n/a",(G335/H335-1)*100)</f>
        <v>7.1428571428571397</v>
      </c>
      <c r="AI335" s="1033">
        <f>IF(ISERROR((H335/I335-1)*100),"n/a",(H335/I335-1)*100)</f>
        <v>7.6923076923077094</v>
      </c>
      <c r="AJ335" s="1033">
        <f>IF(ISERROR((I335/J335-1)*100),"n/a",(I335/J335-1)*100)</f>
        <v>8.3333333333333481</v>
      </c>
      <c r="AK335" s="1033">
        <f>IF(ISERROR((J335/K335-1)*100),"n/a",(J335/K335-1)*100)</f>
        <v>9.0909090909090828</v>
      </c>
      <c r="AL335" s="1033">
        <f>IF(ISERROR((K335/L335-1)*100),"n/a",(K335/L335-1)*100)</f>
        <v>12.101910828025474</v>
      </c>
      <c r="AM335" s="1033">
        <f>IF(ISERROR((L335/N335-1)*100),"n/a",(L335/N335-1)*100)</f>
        <v>14.598540145985407</v>
      </c>
      <c r="AN335" s="1033">
        <f>IF(ISERROR((N335/O335-1)*100),"n/a",(N335/O335-1)*100)</f>
        <v>14.166666666666682</v>
      </c>
      <c r="AO335" s="1033">
        <f>IF(ISERROR((O335/Q335-1)*100),"n/a",(O335/Q335-1)*100)</f>
        <v>0</v>
      </c>
      <c r="AP335" s="1033">
        <f>IF(ISERROR((Q335/R335-1)*100),"n/a",(Q335/R335-1)*100)</f>
        <v>0</v>
      </c>
      <c r="AQ335" s="1033">
        <f>IF(ISERROR((R335/S335-1)*100),"n/a",(R335/S335-1)*100)</f>
        <v>0</v>
      </c>
      <c r="AR335" s="1033">
        <f>IF(ISERROR((S335/T335-1)*100),"n/a",(S335/T335-1)*100)</f>
        <v>0</v>
      </c>
      <c r="AS335" s="1033">
        <f>IF(ISERROR((T335/U335-1)*100),"n/a",(T335/U335-1)*100)</f>
        <v>0</v>
      </c>
      <c r="AT335" s="1033">
        <f>IF(ISERROR((U335/V335-1)*100),"n/a",(U335/V335-1)*100)</f>
        <v>0</v>
      </c>
      <c r="AU335" s="1033">
        <f>IF(ISERROR((V335/W335-1)*100),"n/a",(V335/W335-1)*100)</f>
        <v>0</v>
      </c>
      <c r="AV335" s="1033">
        <f>IF(ISERROR((W335/X335-1)*100),"n/a",(W335/X335-1)*100)</f>
        <v>-29.20353982300885</v>
      </c>
      <c r="AW335" s="1033">
        <f>IF(ISERROR((X335/Y335-1)*100),"n/a",(X335/Y335-1)*100)</f>
        <v>-8.8709677419354875</v>
      </c>
      <c r="AX335" s="1033">
        <f>IF(ISERROR((Y335/Z335-1)*100),"n/a",(Y335/Z335-1)*100)</f>
        <v>0</v>
      </c>
      <c r="AY335" s="1033">
        <f>IF(ISERROR((Z335/AA335-1)*100),"n/a",(Z335/AA335-1)*100)</f>
        <v>0</v>
      </c>
      <c r="AZ335" s="1033">
        <f>IF(ISERROR((AA335/AB335-1)*100),"n/a",(AA335/AB335-1)*100)</f>
        <v>0</v>
      </c>
      <c r="BA335" s="1033">
        <f>AVERAGE(AD335:AZ335)</f>
        <v>2.5828953260234422</v>
      </c>
      <c r="BB335" s="1033">
        <f>STDEV(AD335:AZ335)</f>
        <v>8.9178629669506986</v>
      </c>
    </row>
    <row r="336" spans="1:54" ht="11.25" customHeight="1" x14ac:dyDescent="0.2">
      <c r="A336" s="817" t="s">
        <v>1271</v>
      </c>
      <c r="B336" s="817" t="s">
        <v>1272</v>
      </c>
      <c r="C336" s="581">
        <v>2.34</v>
      </c>
      <c r="D336" s="581">
        <v>2.12</v>
      </c>
      <c r="E336" s="581">
        <v>2</v>
      </c>
      <c r="F336" s="581">
        <v>1.93</v>
      </c>
      <c r="G336" s="460">
        <v>1.66</v>
      </c>
      <c r="H336" s="586">
        <v>1.45</v>
      </c>
      <c r="I336" s="581">
        <v>1.34</v>
      </c>
      <c r="J336" s="581">
        <v>1.24</v>
      </c>
      <c r="K336" s="581">
        <v>1.07</v>
      </c>
      <c r="L336" s="581">
        <v>0.89</v>
      </c>
      <c r="M336" s="884"/>
      <c r="N336" s="581">
        <v>0.77</v>
      </c>
      <c r="O336" s="459">
        <v>0.66</v>
      </c>
      <c r="P336" s="884"/>
      <c r="Q336" s="472">
        <v>0.56999999999999995</v>
      </c>
      <c r="R336" s="582">
        <v>0.48</v>
      </c>
      <c r="S336" s="583">
        <v>0.48</v>
      </c>
      <c r="T336" s="587">
        <v>0.46</v>
      </c>
      <c r="U336" s="587">
        <v>0.38</v>
      </c>
      <c r="V336" s="583">
        <v>0.32</v>
      </c>
      <c r="W336" s="587">
        <v>0.28222000000000003</v>
      </c>
      <c r="X336" s="583">
        <v>0.24887999999999999</v>
      </c>
      <c r="Y336" s="583">
        <v>0.24887999999999999</v>
      </c>
      <c r="Z336" s="583">
        <v>0.24887999999999999</v>
      </c>
      <c r="AA336" s="583">
        <v>0.24887999999999999</v>
      </c>
      <c r="AB336" s="587">
        <v>0.24887999999999999</v>
      </c>
      <c r="AC336" s="584">
        <f>SUM(C336:AB336)</f>
        <v>21.686619999999998</v>
      </c>
      <c r="AD336" s="1033">
        <f>IF(ISERROR((C336/D336-1)*100),"n/a",(C336/D336-1)*100)</f>
        <v>10.377358490566024</v>
      </c>
      <c r="AE336" s="1033">
        <f>IF(ISERROR((D336/E336-1)*100),"n/a",(D336/E336-1)*100)</f>
        <v>6.0000000000000053</v>
      </c>
      <c r="AF336" s="1033">
        <f>IF(ISERROR((E336/F336-1)*100),"n/a",(E336/F336-1)*100)</f>
        <v>3.62694300518136</v>
      </c>
      <c r="AG336" s="1033">
        <f>IF(ISERROR((F336/G336-1)*100),"n/a",(F336/G336-1)*100)</f>
        <v>16.265060240963859</v>
      </c>
      <c r="AH336" s="1033">
        <f>IF(ISERROR((G336/H336-1)*100),"n/a",(G336/H336-1)*100)</f>
        <v>14.482758620689662</v>
      </c>
      <c r="AI336" s="1033">
        <f>IF(ISERROR((H336/I336-1)*100),"n/a",(H336/I336-1)*100)</f>
        <v>8.2089552238805865</v>
      </c>
      <c r="AJ336" s="1033">
        <f>IF(ISERROR((I336/J336-1)*100),"n/a",(I336/J336-1)*100)</f>
        <v>8.064516129032274</v>
      </c>
      <c r="AK336" s="1033">
        <f>IF(ISERROR((J336/K336-1)*100),"n/a",(J336/K336-1)*100)</f>
        <v>15.887850467289709</v>
      </c>
      <c r="AL336" s="1033">
        <f>IF(ISERROR((K336/L336-1)*100),"n/a",(K336/L336-1)*100)</f>
        <v>20.2247191011236</v>
      </c>
      <c r="AM336" s="1033">
        <f>IF(ISERROR((L336/N336-1)*100),"n/a",(L336/N336-1)*100)</f>
        <v>15.58441558441559</v>
      </c>
      <c r="AN336" s="1033">
        <f>IF(ISERROR((N336/O336-1)*100),"n/a",(N336/O336-1)*100)</f>
        <v>16.666666666666675</v>
      </c>
      <c r="AO336" s="1033">
        <f>IF(ISERROR((O336/Q336-1)*100),"n/a",(O336/Q336-1)*100)</f>
        <v>15.789473684210531</v>
      </c>
      <c r="AP336" s="1033">
        <f>IF(ISERROR((Q336/R336-1)*100),"n/a",(Q336/R336-1)*100)</f>
        <v>18.75</v>
      </c>
      <c r="AQ336" s="1033">
        <f>IF(ISERROR((R336/S336-1)*100),"n/a",(R336/S336-1)*100)</f>
        <v>0</v>
      </c>
      <c r="AR336" s="1033">
        <f>IF(ISERROR((S336/T336-1)*100),"n/a",(S336/T336-1)*100)</f>
        <v>4.3478260869565188</v>
      </c>
      <c r="AS336" s="1033">
        <f>IF(ISERROR((T336/U336-1)*100),"n/a",(T336/U336-1)*100)</f>
        <v>21.052631578947366</v>
      </c>
      <c r="AT336" s="1033">
        <f>IF(ISERROR((U336/V336-1)*100),"n/a",(U336/V336-1)*100)</f>
        <v>18.75</v>
      </c>
      <c r="AU336" s="1033">
        <f>IF(ISERROR((V336/W336-1)*100),"n/a",(V336/W336-1)*100)</f>
        <v>13.38671958046913</v>
      </c>
      <c r="AV336" s="1033">
        <f>IF(ISERROR((W336/X336-1)*100),"n/a",(W336/X336-1)*100)</f>
        <v>13.396014143362267</v>
      </c>
      <c r="AW336" s="1033">
        <f>IF(ISERROR((X336/Y336-1)*100),"n/a",(X336/Y336-1)*100)</f>
        <v>0</v>
      </c>
      <c r="AX336" s="1033">
        <f>IF(ISERROR((Y336/Z336-1)*100),"n/a",(Y336/Z336-1)*100)</f>
        <v>0</v>
      </c>
      <c r="AY336" s="1033">
        <f>IF(ISERROR((Z336/AA336-1)*100),"n/a",(Z336/AA336-1)*100)</f>
        <v>0</v>
      </c>
      <c r="AZ336" s="1033">
        <f>IF(ISERROR((AA336/AB336-1)*100),"n/a",(AA336/AB336-1)*100)</f>
        <v>0</v>
      </c>
      <c r="BA336" s="1033">
        <f>AVERAGE(AD336:AZ336)</f>
        <v>10.472256895815443</v>
      </c>
      <c r="BB336" s="1033">
        <f>STDEV(AD336:AZ336)</f>
        <v>7.3747850973215909</v>
      </c>
    </row>
    <row r="337" spans="1:54" ht="11.25" customHeight="1" x14ac:dyDescent="0.2">
      <c r="A337" s="818" t="s">
        <v>621</v>
      </c>
      <c r="B337" s="817" t="s">
        <v>622</v>
      </c>
      <c r="C337" s="581">
        <v>3.18</v>
      </c>
      <c r="D337" s="581">
        <v>3.1</v>
      </c>
      <c r="E337" s="581">
        <v>3.02</v>
      </c>
      <c r="F337" s="581">
        <v>2.96</v>
      </c>
      <c r="G337" s="460">
        <v>2.8</v>
      </c>
      <c r="H337" s="586">
        <v>2.61</v>
      </c>
      <c r="I337" s="581">
        <v>2.3199999999999998</v>
      </c>
      <c r="J337" s="581">
        <v>1.97</v>
      </c>
      <c r="K337" s="581">
        <v>1.64</v>
      </c>
      <c r="L337" s="581">
        <v>1.41</v>
      </c>
      <c r="M337" s="884" t="s">
        <v>89</v>
      </c>
      <c r="N337" s="581">
        <v>1.27</v>
      </c>
      <c r="O337" s="459">
        <v>1.1200000000000001</v>
      </c>
      <c r="P337" s="884"/>
      <c r="Q337" s="472">
        <v>1.02</v>
      </c>
      <c r="R337" s="582">
        <v>1</v>
      </c>
      <c r="S337" s="587">
        <v>0.94</v>
      </c>
      <c r="T337" s="587">
        <v>0.86</v>
      </c>
      <c r="U337" s="587">
        <v>0.74</v>
      </c>
      <c r="V337" s="587">
        <v>0.72</v>
      </c>
      <c r="W337" s="587">
        <v>0.67</v>
      </c>
      <c r="X337" s="587">
        <v>0.62</v>
      </c>
      <c r="Y337" s="583">
        <v>0.6</v>
      </c>
      <c r="Z337" s="583">
        <v>0.6</v>
      </c>
      <c r="AA337" s="583">
        <v>1.52</v>
      </c>
      <c r="AB337" s="587">
        <v>1.52</v>
      </c>
      <c r="AC337" s="584">
        <f>SUM(C337:AB337)</f>
        <v>38.210000000000008</v>
      </c>
      <c r="AD337" s="1033">
        <f>IF(ISERROR((C337/D337-1)*100),"n/a",(C337/D337-1)*100)</f>
        <v>2.5806451612903292</v>
      </c>
      <c r="AE337" s="1033">
        <f>IF(ISERROR((D337/E337-1)*100),"n/a",(D337/E337-1)*100)</f>
        <v>2.6490066225165476</v>
      </c>
      <c r="AF337" s="1033">
        <f>IF(ISERROR((E337/F337-1)*100),"n/a",(E337/F337-1)*100)</f>
        <v>2.0270270270270396</v>
      </c>
      <c r="AG337" s="1033">
        <f>IF(ISERROR((F337/G337-1)*100),"n/a",(F337/G337-1)*100)</f>
        <v>5.7142857142857162</v>
      </c>
      <c r="AH337" s="1033">
        <f>IF(ISERROR((G337/H337-1)*100),"n/a",(G337/H337-1)*100)</f>
        <v>7.2796934865900331</v>
      </c>
      <c r="AI337" s="1033">
        <f>IF(ISERROR((H337/I337-1)*100),"n/a",(H337/I337-1)*100)</f>
        <v>12.5</v>
      </c>
      <c r="AJ337" s="1033">
        <f>IF(ISERROR((I337/J337-1)*100),"n/a",(I337/J337-1)*100)</f>
        <v>17.766497461928932</v>
      </c>
      <c r="AK337" s="1033">
        <f>IF(ISERROR((J337/K337-1)*100),"n/a",(J337/K337-1)*100)</f>
        <v>20.121951219512191</v>
      </c>
      <c r="AL337" s="1033">
        <f>IF(ISERROR((K337/L337-1)*100),"n/a",(K337/L337-1)*100)</f>
        <v>16.312056737588641</v>
      </c>
      <c r="AM337" s="1033">
        <f>IF(ISERROR((L337/N337-1)*100),"n/a",(L337/N337-1)*100)</f>
        <v>11.023622047244096</v>
      </c>
      <c r="AN337" s="1033">
        <f>IF(ISERROR((N337/O337-1)*100),"n/a",(N337/O337-1)*100)</f>
        <v>13.392857142857139</v>
      </c>
      <c r="AO337" s="1033">
        <f>IF(ISERROR((O337/Q337-1)*100),"n/a",(O337/Q337-1)*100)</f>
        <v>9.8039215686274606</v>
      </c>
      <c r="AP337" s="1033">
        <f>IF(ISERROR((Q337/R337-1)*100),"n/a",(Q337/R337-1)*100)</f>
        <v>2.0000000000000018</v>
      </c>
      <c r="AQ337" s="1033">
        <f>IF(ISERROR((R337/S337-1)*100),"n/a",(R337/S337-1)*100)</f>
        <v>6.3829787234042534</v>
      </c>
      <c r="AR337" s="1033">
        <f>IF(ISERROR((S337/T337-1)*100),"n/a",(S337/T337-1)*100)</f>
        <v>9.302325581395344</v>
      </c>
      <c r="AS337" s="1033">
        <f>IF(ISERROR((T337/U337-1)*100),"n/a",(T337/U337-1)*100)</f>
        <v>16.216216216216207</v>
      </c>
      <c r="AT337" s="1033">
        <f>IF(ISERROR((U337/V337-1)*100),"n/a",(U337/V337-1)*100)</f>
        <v>2.7777777777777901</v>
      </c>
      <c r="AU337" s="1033">
        <f>IF(ISERROR((V337/W337-1)*100),"n/a",(V337/W337-1)*100)</f>
        <v>7.4626865671641784</v>
      </c>
      <c r="AV337" s="1033">
        <f>IF(ISERROR((W337/X337-1)*100),"n/a",(W337/X337-1)*100)</f>
        <v>8.064516129032274</v>
      </c>
      <c r="AW337" s="1033">
        <f>IF(ISERROR((X337/Y337-1)*100),"n/a",(X337/Y337-1)*100)</f>
        <v>3.3333333333333437</v>
      </c>
      <c r="AX337" s="1033">
        <f>IF(ISERROR((Y337/Z337-1)*100),"n/a",(Y337/Z337-1)*100)</f>
        <v>0</v>
      </c>
      <c r="AY337" s="1033">
        <f>IF(ISERROR((Z337/AA337-1)*100),"n/a",(Z337/AA337-1)*100)</f>
        <v>-60.526315789473685</v>
      </c>
      <c r="AZ337" s="1033">
        <f>IF(ISERROR((AA337/AB337-1)*100),"n/a",(AA337/AB337-1)*100)</f>
        <v>0</v>
      </c>
      <c r="BA337" s="1033">
        <f>AVERAGE(AD337:AZ337)</f>
        <v>5.0515253360138184</v>
      </c>
      <c r="BB337" s="1033">
        <f>STDEV(AD337:AZ337)</f>
        <v>15.453203149566153</v>
      </c>
    </row>
    <row r="338" spans="1:54" ht="11.25" customHeight="1" x14ac:dyDescent="0.2">
      <c r="A338" s="1026" t="s">
        <v>4525</v>
      </c>
      <c r="B338" s="468" t="s">
        <v>4518</v>
      </c>
      <c r="C338" s="581">
        <v>6.8</v>
      </c>
      <c r="D338" s="581">
        <v>5.46</v>
      </c>
      <c r="E338" s="581">
        <v>4.2300000000000004</v>
      </c>
      <c r="F338" s="581">
        <v>2.1799999999999997</v>
      </c>
      <c r="G338" s="460">
        <v>1.1000000000000001</v>
      </c>
      <c r="H338" s="481">
        <v>0.3</v>
      </c>
      <c r="I338" s="496">
        <v>0</v>
      </c>
      <c r="J338" s="496">
        <v>0</v>
      </c>
      <c r="K338" s="496">
        <v>0</v>
      </c>
      <c r="L338" s="496">
        <v>0</v>
      </c>
      <c r="M338" s="993"/>
      <c r="N338" s="496">
        <v>0</v>
      </c>
      <c r="O338" s="1008">
        <v>0</v>
      </c>
      <c r="P338" s="481"/>
      <c r="Q338" s="1036">
        <v>0</v>
      </c>
      <c r="R338" s="1036">
        <v>0</v>
      </c>
      <c r="S338" s="497">
        <v>0</v>
      </c>
      <c r="T338" s="497">
        <v>0</v>
      </c>
      <c r="U338" s="497">
        <v>0</v>
      </c>
      <c r="V338" s="497">
        <v>0</v>
      </c>
      <c r="W338" s="497">
        <v>0</v>
      </c>
      <c r="X338" s="497">
        <v>0</v>
      </c>
      <c r="Y338" s="497">
        <v>0</v>
      </c>
      <c r="Z338" s="497">
        <v>0</v>
      </c>
      <c r="AA338" s="497">
        <v>0</v>
      </c>
      <c r="AB338" s="497">
        <v>0</v>
      </c>
      <c r="AC338" s="584">
        <f>SUM(C338:AB338)</f>
        <v>20.070000000000004</v>
      </c>
      <c r="AD338" s="1033">
        <f>IF(ISERROR((C338/D338-1)*100),"n/a",(C338/D338-1)*100)</f>
        <v>24.542124542124544</v>
      </c>
      <c r="AE338" s="1033">
        <f>IF(ISERROR((D338/E338-1)*100),"n/a",(D338/E338-1)*100)</f>
        <v>29.078014184397148</v>
      </c>
      <c r="AF338" s="1033">
        <f>IF(ISERROR((E338/F338-1)*100),"n/a",(E338/F338-1)*100)</f>
        <v>94.036697247706471</v>
      </c>
      <c r="AG338" s="1033">
        <f>IF(ISERROR((F338/G338-1)*100),"n/a",(F338/G338-1)*100)</f>
        <v>98.181818181818144</v>
      </c>
      <c r="AH338" s="1033">
        <f>IF(ISERROR((G338/H338-1)*100),"n/a",(G338/H338-1)*100)</f>
        <v>266.66666666666669</v>
      </c>
      <c r="AI338" s="1033" t="str">
        <f>IF(ISERROR((H338/I338-1)*100),"n/a",(H338/I338-1)*100)</f>
        <v>n/a</v>
      </c>
      <c r="AJ338" s="1033" t="str">
        <f>IF(ISERROR((I338/J338-1)*100),"n/a",(I338/J338-1)*100)</f>
        <v>n/a</v>
      </c>
      <c r="AK338" s="1033" t="str">
        <f>IF(ISERROR((J338/K338-1)*100),"n/a",(J338/K338-1)*100)</f>
        <v>n/a</v>
      </c>
      <c r="AL338" s="1033" t="str">
        <f>IF(ISERROR((K338/L338-1)*100),"n/a",(K338/L338-1)*100)</f>
        <v>n/a</v>
      </c>
      <c r="AM338" s="1033" t="str">
        <f>IF(ISERROR((L338/N338-1)*100),"n/a",(L338/N338-1)*100)</f>
        <v>n/a</v>
      </c>
      <c r="AN338" s="1033" t="str">
        <f>IF(ISERROR((N338/O338-1)*100),"n/a",(N338/O338-1)*100)</f>
        <v>n/a</v>
      </c>
      <c r="AO338" s="1033" t="str">
        <f>IF(ISERROR((O338/Q338-1)*100),"n/a",(O338/Q338-1)*100)</f>
        <v>n/a</v>
      </c>
      <c r="AP338" s="1033" t="str">
        <f>IF(ISERROR((Q338/R338-1)*100),"n/a",(Q338/R338-1)*100)</f>
        <v>n/a</v>
      </c>
      <c r="AQ338" s="1033" t="str">
        <f>IF(ISERROR((R338/S338-1)*100),"n/a",(R338/S338-1)*100)</f>
        <v>n/a</v>
      </c>
      <c r="AR338" s="1033" t="str">
        <f>IF(ISERROR((S338/T338-1)*100),"n/a",(S338/T338-1)*100)</f>
        <v>n/a</v>
      </c>
      <c r="AS338" s="1033" t="str">
        <f>IF(ISERROR((T338/U338-1)*100),"n/a",(T338/U338-1)*100)</f>
        <v>n/a</v>
      </c>
      <c r="AT338" s="1033" t="str">
        <f>IF(ISERROR((U338/V338-1)*100),"n/a",(U338/V338-1)*100)</f>
        <v>n/a</v>
      </c>
      <c r="AU338" s="1033" t="str">
        <f>IF(ISERROR((V338/W338-1)*100),"n/a",(V338/W338-1)*100)</f>
        <v>n/a</v>
      </c>
      <c r="AV338" s="1033" t="str">
        <f>IF(ISERROR((W338/X338-1)*100),"n/a",(W338/X338-1)*100)</f>
        <v>n/a</v>
      </c>
      <c r="AW338" s="1033" t="str">
        <f>IF(ISERROR((X338/Y338-1)*100),"n/a",(X338/Y338-1)*100)</f>
        <v>n/a</v>
      </c>
      <c r="AX338" s="1033" t="str">
        <f>IF(ISERROR((Y338/Z338-1)*100),"n/a",(Y338/Z338-1)*100)</f>
        <v>n/a</v>
      </c>
      <c r="AY338" s="1033" t="str">
        <f>IF(ISERROR((Z338/AA338-1)*100),"n/a",(Z338/AA338-1)*100)</f>
        <v>n/a</v>
      </c>
      <c r="AZ338" s="1033" t="str">
        <f>IF(ISERROR((AA338/AB338-1)*100),"n/a",(AA338/AB338-1)*100)</f>
        <v>n/a</v>
      </c>
      <c r="BA338" s="1033">
        <f>AVERAGE(AD338:AZ338)</f>
        <v>102.5010641645426</v>
      </c>
      <c r="BB338" s="1033">
        <f>STDEV(AD338:AZ338)</f>
        <v>98.11878894162713</v>
      </c>
    </row>
    <row r="339" spans="1:54" ht="11.25" customHeight="1" x14ac:dyDescent="0.2">
      <c r="A339" s="447" t="s">
        <v>1273</v>
      </c>
      <c r="B339" s="802" t="s">
        <v>1274</v>
      </c>
      <c r="C339" s="581">
        <v>2.0099999999999998</v>
      </c>
      <c r="D339" s="581">
        <v>1.9</v>
      </c>
      <c r="E339" s="581">
        <v>1.82</v>
      </c>
      <c r="F339" s="581">
        <v>1.7</v>
      </c>
      <c r="G339" s="460">
        <v>1.46</v>
      </c>
      <c r="H339" s="482">
        <v>1.25</v>
      </c>
      <c r="I339" s="451">
        <v>1.1299999999999999</v>
      </c>
      <c r="J339" s="451">
        <v>1.02</v>
      </c>
      <c r="K339" s="451">
        <v>0.94</v>
      </c>
      <c r="L339" s="451">
        <v>0.87</v>
      </c>
      <c r="M339" s="946"/>
      <c r="N339" s="451">
        <v>0.82</v>
      </c>
      <c r="O339" s="449">
        <v>0.75</v>
      </c>
      <c r="P339" s="946"/>
      <c r="Q339" s="494">
        <v>0.72</v>
      </c>
      <c r="R339" s="487">
        <v>0.72</v>
      </c>
      <c r="S339" s="456">
        <v>0.71</v>
      </c>
      <c r="T339" s="456">
        <v>0.67</v>
      </c>
      <c r="U339" s="456">
        <v>0.63</v>
      </c>
      <c r="V339" s="456">
        <v>0.59</v>
      </c>
      <c r="W339" s="456">
        <v>0.55000000000000004</v>
      </c>
      <c r="X339" s="456">
        <v>0.51</v>
      </c>
      <c r="Y339" s="456">
        <v>0.47</v>
      </c>
      <c r="Z339" s="456">
        <v>0.43</v>
      </c>
      <c r="AA339" s="455">
        <v>0.4</v>
      </c>
      <c r="AB339" s="455">
        <v>0.4</v>
      </c>
      <c r="AC339" s="584">
        <f>SUM(C339:AB339)</f>
        <v>22.469999999999995</v>
      </c>
      <c r="AD339" s="1033">
        <f>IF(ISERROR((C339/D339-1)*100),"n/a",(C339/D339-1)*100)</f>
        <v>5.7894736842105221</v>
      </c>
      <c r="AE339" s="1033">
        <f>IF(ISERROR((D339/E339-1)*100),"n/a",(D339/E339-1)*100)</f>
        <v>4.39560439560438</v>
      </c>
      <c r="AF339" s="1033">
        <f>IF(ISERROR((E339/F339-1)*100),"n/a",(E339/F339-1)*100)</f>
        <v>7.0588235294117618</v>
      </c>
      <c r="AG339" s="1033">
        <f>IF(ISERROR((F339/G339-1)*100),"n/a",(F339/G339-1)*100)</f>
        <v>16.43835616438356</v>
      </c>
      <c r="AH339" s="1033">
        <f>IF(ISERROR((G339/H339-1)*100),"n/a",(G339/H339-1)*100)</f>
        <v>16.799999999999994</v>
      </c>
      <c r="AI339" s="1033">
        <f>IF(ISERROR((H339/I339-1)*100),"n/a",(H339/I339-1)*100)</f>
        <v>10.619469026548689</v>
      </c>
      <c r="AJ339" s="1033">
        <f>IF(ISERROR((I339/J339-1)*100),"n/a",(I339/J339-1)*100)</f>
        <v>10.784313725490179</v>
      </c>
      <c r="AK339" s="1033">
        <f>IF(ISERROR((J339/K339-1)*100),"n/a",(J339/K339-1)*100)</f>
        <v>8.5106382978723527</v>
      </c>
      <c r="AL339" s="1033">
        <f>IF(ISERROR((K339/L339-1)*100),"n/a",(K339/L339-1)*100)</f>
        <v>8.045977011494255</v>
      </c>
      <c r="AM339" s="1033">
        <f>IF(ISERROR((L339/N339-1)*100),"n/a",(L339/N339-1)*100)</f>
        <v>6.0975609756097615</v>
      </c>
      <c r="AN339" s="1033">
        <f>IF(ISERROR((N339/O339-1)*100),"n/a",(N339/O339-1)*100)</f>
        <v>9.3333333333333268</v>
      </c>
      <c r="AO339" s="1033">
        <f>IF(ISERROR((O339/Q339-1)*100),"n/a",(O339/Q339-1)*100)</f>
        <v>4.1666666666666741</v>
      </c>
      <c r="AP339" s="1033">
        <f>IF(ISERROR((Q339/R339-1)*100),"n/a",(Q339/R339-1)*100)</f>
        <v>0</v>
      </c>
      <c r="AQ339" s="1033">
        <f>IF(ISERROR((R339/S339-1)*100),"n/a",(R339/S339-1)*100)</f>
        <v>1.4084507042253502</v>
      </c>
      <c r="AR339" s="1033">
        <f>IF(ISERROR((S339/T339-1)*100),"n/a",(S339/T339-1)*100)</f>
        <v>5.9701492537313383</v>
      </c>
      <c r="AS339" s="1033">
        <f>IF(ISERROR((T339/U339-1)*100),"n/a",(T339/U339-1)*100)</f>
        <v>6.3492063492063489</v>
      </c>
      <c r="AT339" s="1033">
        <f>IF(ISERROR((U339/V339-1)*100),"n/a",(U339/V339-1)*100)</f>
        <v>6.7796610169491567</v>
      </c>
      <c r="AU339" s="1033">
        <f>IF(ISERROR((V339/W339-1)*100),"n/a",(V339/W339-1)*100)</f>
        <v>7.2727272727272529</v>
      </c>
      <c r="AV339" s="1033">
        <f>IF(ISERROR((W339/X339-1)*100),"n/a",(W339/X339-1)*100)</f>
        <v>7.8431372549019773</v>
      </c>
      <c r="AW339" s="1033">
        <f>IF(ISERROR((X339/Y339-1)*100),"n/a",(X339/Y339-1)*100)</f>
        <v>8.5106382978723527</v>
      </c>
      <c r="AX339" s="1033">
        <f>IF(ISERROR((Y339/Z339-1)*100),"n/a",(Y339/Z339-1)*100)</f>
        <v>9.302325581395344</v>
      </c>
      <c r="AY339" s="1033">
        <f>IF(ISERROR((Z339/AA339-1)*100),"n/a",(Z339/AA339-1)*100)</f>
        <v>7.4999999999999956</v>
      </c>
      <c r="AZ339" s="1033">
        <f>IF(ISERROR((AA339/AB339-1)*100),"n/a",(AA339/AB339-1)*100)</f>
        <v>0</v>
      </c>
      <c r="BA339" s="1033">
        <f>AVERAGE(AD339:AZ339)</f>
        <v>7.3468048931145464</v>
      </c>
      <c r="BB339" s="1033">
        <f>STDEV(AD339:AZ339)</f>
        <v>4.1292106576342373</v>
      </c>
    </row>
    <row r="340" spans="1:54" ht="11.25" customHeight="1" x14ac:dyDescent="0.2">
      <c r="A340" s="467" t="s">
        <v>1276</v>
      </c>
      <c r="B340" s="468" t="s">
        <v>1277</v>
      </c>
      <c r="C340" s="581">
        <v>2.66</v>
      </c>
      <c r="D340" s="581">
        <v>2.57</v>
      </c>
      <c r="E340" s="581">
        <v>2.5299999999999998</v>
      </c>
      <c r="F340" s="581">
        <v>2.5049999999999999</v>
      </c>
      <c r="G340" s="460">
        <v>2.4249999999999998</v>
      </c>
      <c r="H340" s="471">
        <v>2.1</v>
      </c>
      <c r="I340" s="581">
        <v>1.85</v>
      </c>
      <c r="J340" s="581">
        <v>1.71</v>
      </c>
      <c r="K340" s="581">
        <v>1.68</v>
      </c>
      <c r="L340" s="581">
        <v>1.4</v>
      </c>
      <c r="M340" s="884"/>
      <c r="N340" s="581">
        <v>0.86</v>
      </c>
      <c r="O340" s="459">
        <v>0.6</v>
      </c>
      <c r="P340" s="884"/>
      <c r="Q340" s="582">
        <v>0.56000000000000005</v>
      </c>
      <c r="R340" s="472">
        <v>0.56000000000000005</v>
      </c>
      <c r="S340" s="587">
        <v>0.51</v>
      </c>
      <c r="T340" s="587">
        <v>0.38</v>
      </c>
      <c r="U340" s="587">
        <v>0.31</v>
      </c>
      <c r="V340" s="587">
        <v>0.28000000000000003</v>
      </c>
      <c r="W340" s="587">
        <v>0.24</v>
      </c>
      <c r="X340" s="583">
        <v>0.2</v>
      </c>
      <c r="Y340" s="583">
        <v>0.2</v>
      </c>
      <c r="Z340" s="583">
        <v>0.2</v>
      </c>
      <c r="AA340" s="587">
        <v>0.2</v>
      </c>
      <c r="AB340" s="587">
        <v>0.17</v>
      </c>
      <c r="AC340" s="584">
        <f>SUM(C340:AB340)</f>
        <v>26.699999999999996</v>
      </c>
      <c r="AD340" s="1033">
        <f>IF(ISERROR((C340/D340-1)*100),"n/a",(C340/D340-1)*100)</f>
        <v>3.5019455252918386</v>
      </c>
      <c r="AE340" s="1033">
        <f>IF(ISERROR((D340/E340-1)*100),"n/a",(D340/E340-1)*100)</f>
        <v>1.5810276679841806</v>
      </c>
      <c r="AF340" s="1033">
        <f>IF(ISERROR((E340/F340-1)*100),"n/a",(E340/F340-1)*100)</f>
        <v>0.99800399201597223</v>
      </c>
      <c r="AG340" s="1033">
        <f>IF(ISERROR((F340/G340-1)*100),"n/a",(F340/G340-1)*100)</f>
        <v>3.2989690721649589</v>
      </c>
      <c r="AH340" s="1033">
        <f>IF(ISERROR((G340/H340-1)*100),"n/a",(G340/H340-1)*100)</f>
        <v>15.476190476190466</v>
      </c>
      <c r="AI340" s="1033">
        <f>IF(ISERROR((H340/I340-1)*100),"n/a",(H340/I340-1)*100)</f>
        <v>13.513513513513509</v>
      </c>
      <c r="AJ340" s="1033">
        <f>IF(ISERROR((I340/J340-1)*100),"n/a",(I340/J340-1)*100)</f>
        <v>8.1871345029239873</v>
      </c>
      <c r="AK340" s="1033">
        <f>IF(ISERROR((J340/K340-1)*100),"n/a",(J340/K340-1)*100)</f>
        <v>1.7857142857142794</v>
      </c>
      <c r="AL340" s="1033">
        <f>IF(ISERROR((K340/L340-1)*100),"n/a",(K340/L340-1)*100)</f>
        <v>19.999999999999996</v>
      </c>
      <c r="AM340" s="1033">
        <f>IF(ISERROR((L340/N340-1)*100),"n/a",(L340/N340-1)*100)</f>
        <v>62.790697674418603</v>
      </c>
      <c r="AN340" s="1033">
        <f>IF(ISERROR((N340/O340-1)*100),"n/a",(N340/O340-1)*100)</f>
        <v>43.333333333333336</v>
      </c>
      <c r="AO340" s="1033">
        <f>IF(ISERROR((O340/Q340-1)*100),"n/a",(O340/Q340-1)*100)</f>
        <v>7.1428571428571397</v>
      </c>
      <c r="AP340" s="1033">
        <f>IF(ISERROR((Q340/R340-1)*100),"n/a",(Q340/R340-1)*100)</f>
        <v>0</v>
      </c>
      <c r="AQ340" s="1033">
        <f>IF(ISERROR((R340/S340-1)*100),"n/a",(R340/S340-1)*100)</f>
        <v>9.8039215686274606</v>
      </c>
      <c r="AR340" s="1033">
        <f>IF(ISERROR((S340/T340-1)*100),"n/a",(S340/T340-1)*100)</f>
        <v>34.210526315789465</v>
      </c>
      <c r="AS340" s="1033">
        <f>IF(ISERROR((T340/U340-1)*100),"n/a",(T340/U340-1)*100)</f>
        <v>22.580645161290324</v>
      </c>
      <c r="AT340" s="1033">
        <f>IF(ISERROR((U340/V340-1)*100),"n/a",(U340/V340-1)*100)</f>
        <v>10.714285714285698</v>
      </c>
      <c r="AU340" s="1033">
        <f>IF(ISERROR((V340/W340-1)*100),"n/a",(V340/W340-1)*100)</f>
        <v>16.666666666666675</v>
      </c>
      <c r="AV340" s="1033">
        <f>IF(ISERROR((W340/X340-1)*100),"n/a",(W340/X340-1)*100)</f>
        <v>19.999999999999996</v>
      </c>
      <c r="AW340" s="1033">
        <f>IF(ISERROR((X340/Y340-1)*100),"n/a",(X340/Y340-1)*100)</f>
        <v>0</v>
      </c>
      <c r="AX340" s="1033">
        <f>IF(ISERROR((Y340/Z340-1)*100),"n/a",(Y340/Z340-1)*100)</f>
        <v>0</v>
      </c>
      <c r="AY340" s="1033">
        <f>IF(ISERROR((Z340/AA340-1)*100),"n/a",(Z340/AA340-1)*100)</f>
        <v>0</v>
      </c>
      <c r="AZ340" s="1033">
        <f>IF(ISERROR((AA340/AB340-1)*100),"n/a",(AA340/AB340-1)*100)</f>
        <v>17.647058823529417</v>
      </c>
      <c r="BA340" s="1033">
        <f>AVERAGE(AD340:AZ340)</f>
        <v>13.61880397550423</v>
      </c>
      <c r="BB340" s="1033">
        <f>STDEV(AD340:AZ340)</f>
        <v>15.67418383073313</v>
      </c>
    </row>
    <row r="341" spans="1:54" ht="11.25" customHeight="1" x14ac:dyDescent="0.2">
      <c r="A341" s="817" t="s">
        <v>1291</v>
      </c>
      <c r="B341" s="817" t="s">
        <v>1292</v>
      </c>
      <c r="C341" s="581">
        <v>2.82</v>
      </c>
      <c r="D341" s="581">
        <v>2.4500000000000002</v>
      </c>
      <c r="E341" s="581">
        <v>2.1800000000000002</v>
      </c>
      <c r="F341" s="581">
        <v>1.94</v>
      </c>
      <c r="G341" s="460">
        <v>1.64</v>
      </c>
      <c r="H341" s="586">
        <v>1.4100000000000001</v>
      </c>
      <c r="I341" s="581">
        <v>1.24</v>
      </c>
      <c r="J341" s="581">
        <v>1.05</v>
      </c>
      <c r="K341" s="581">
        <v>0.82</v>
      </c>
      <c r="L341" s="581">
        <v>0.7</v>
      </c>
      <c r="M341" s="884"/>
      <c r="N341" s="581">
        <v>0.62</v>
      </c>
      <c r="O341" s="459">
        <v>0.15</v>
      </c>
      <c r="P341" s="884"/>
      <c r="Q341" s="582">
        <v>0</v>
      </c>
      <c r="R341" s="582">
        <v>0</v>
      </c>
      <c r="S341" s="583">
        <v>0</v>
      </c>
      <c r="T341" s="583">
        <v>0</v>
      </c>
      <c r="U341" s="583">
        <v>0</v>
      </c>
      <c r="V341" s="583">
        <v>0</v>
      </c>
      <c r="W341" s="583">
        <v>0</v>
      </c>
      <c r="X341" s="583">
        <v>0</v>
      </c>
      <c r="Y341" s="583">
        <v>0</v>
      </c>
      <c r="Z341" s="583">
        <v>0</v>
      </c>
      <c r="AA341" s="583">
        <v>0</v>
      </c>
      <c r="AB341" s="583">
        <v>0</v>
      </c>
      <c r="AC341" s="584">
        <f>SUM(C341:AB341)</f>
        <v>17.02</v>
      </c>
      <c r="AD341" s="1033">
        <f>IF(ISERROR((C341/D341-1)*100),"n/a",(C341/D341-1)*100)</f>
        <v>15.102040816326511</v>
      </c>
      <c r="AE341" s="1033">
        <f>IF(ISERROR((D341/E341-1)*100),"n/a",(D341/E341-1)*100)</f>
        <v>12.385321100917434</v>
      </c>
      <c r="AF341" s="1033">
        <f>IF(ISERROR((E341/F341-1)*100),"n/a",(E341/F341-1)*100)</f>
        <v>12.371134020618557</v>
      </c>
      <c r="AG341" s="1033">
        <f>IF(ISERROR((F341/G341-1)*100),"n/a",(F341/G341-1)*100)</f>
        <v>18.292682926829261</v>
      </c>
      <c r="AH341" s="1033">
        <f>IF(ISERROR((G341/H341-1)*100),"n/a",(G341/H341-1)*100)</f>
        <v>16.312056737588641</v>
      </c>
      <c r="AI341" s="1033">
        <f>IF(ISERROR((H341/I341-1)*100),"n/a",(H341/I341-1)*100)</f>
        <v>13.709677419354849</v>
      </c>
      <c r="AJ341" s="1033">
        <f>IF(ISERROR((I341/J341-1)*100),"n/a",(I341/J341-1)*100)</f>
        <v>18.095238095238098</v>
      </c>
      <c r="AK341" s="1033">
        <f>IF(ISERROR((J341/K341-1)*100),"n/a",(J341/K341-1)*100)</f>
        <v>28.04878048780488</v>
      </c>
      <c r="AL341" s="1033">
        <f>IF(ISERROR((K341/L341-1)*100),"n/a",(K341/L341-1)*100)</f>
        <v>17.142857142857149</v>
      </c>
      <c r="AM341" s="1033">
        <f>IF(ISERROR((L341/N341-1)*100),"n/a",(L341/N341-1)*100)</f>
        <v>12.903225806451601</v>
      </c>
      <c r="AN341" s="1033">
        <f>IF(ISERROR((N341/O341-1)*100),"n/a",(N341/O341-1)*100)</f>
        <v>313.33333333333337</v>
      </c>
      <c r="AO341" s="1033" t="str">
        <f>IF(ISERROR((O341/Q341-1)*100),"n/a",(O341/Q341-1)*100)</f>
        <v>n/a</v>
      </c>
      <c r="AP341" s="1033" t="str">
        <f>IF(ISERROR((Q341/R341-1)*100),"n/a",(Q341/R341-1)*100)</f>
        <v>n/a</v>
      </c>
      <c r="AQ341" s="1033" t="str">
        <f>IF(ISERROR((R341/S341-1)*100),"n/a",(R341/S341-1)*100)</f>
        <v>n/a</v>
      </c>
      <c r="AR341" s="1033" t="str">
        <f>IF(ISERROR((S341/T341-1)*100),"n/a",(S341/T341-1)*100)</f>
        <v>n/a</v>
      </c>
      <c r="AS341" s="1033" t="str">
        <f>IF(ISERROR((T341/U341-1)*100),"n/a",(T341/U341-1)*100)</f>
        <v>n/a</v>
      </c>
      <c r="AT341" s="1033" t="str">
        <f>IF(ISERROR((U341/V341-1)*100),"n/a",(U341/V341-1)*100)</f>
        <v>n/a</v>
      </c>
      <c r="AU341" s="1033" t="str">
        <f>IF(ISERROR((V341/W341-1)*100),"n/a",(V341/W341-1)*100)</f>
        <v>n/a</v>
      </c>
      <c r="AV341" s="1033" t="str">
        <f>IF(ISERROR((W341/X341-1)*100),"n/a",(W341/X341-1)*100)</f>
        <v>n/a</v>
      </c>
      <c r="AW341" s="1033" t="str">
        <f>IF(ISERROR((X341/Y341-1)*100),"n/a",(X341/Y341-1)*100)</f>
        <v>n/a</v>
      </c>
      <c r="AX341" s="1033" t="str">
        <f>IF(ISERROR((Y341/Z341-1)*100),"n/a",(Y341/Z341-1)*100)</f>
        <v>n/a</v>
      </c>
      <c r="AY341" s="1033" t="str">
        <f>IF(ISERROR((Z341/AA341-1)*100),"n/a",(Z341/AA341-1)*100)</f>
        <v>n/a</v>
      </c>
      <c r="AZ341" s="1033" t="str">
        <f>IF(ISERROR((AA341/AB341-1)*100),"n/a",(AA341/AB341-1)*100)</f>
        <v>n/a</v>
      </c>
      <c r="BA341" s="1033">
        <f>AVERAGE(AD341:AZ341)</f>
        <v>43.426940717029126</v>
      </c>
      <c r="BB341" s="1033">
        <f>STDEV(AD341:AZ341)</f>
        <v>89.627341132215037</v>
      </c>
    </row>
    <row r="342" spans="1:54" ht="11.25" customHeight="1" x14ac:dyDescent="0.2">
      <c r="A342" s="1141" t="s">
        <v>3770</v>
      </c>
      <c r="B342" s="810" t="s">
        <v>3771</v>
      </c>
      <c r="C342" s="945">
        <v>1.28</v>
      </c>
      <c r="D342" s="945">
        <v>1.1599999999999999</v>
      </c>
      <c r="E342" s="945">
        <v>1.04</v>
      </c>
      <c r="F342" s="945">
        <v>1.02</v>
      </c>
      <c r="G342" s="460">
        <v>0.89</v>
      </c>
      <c r="H342" s="1145">
        <v>0.77</v>
      </c>
      <c r="I342" s="590">
        <v>0.67</v>
      </c>
      <c r="J342" s="590">
        <v>0.61</v>
      </c>
      <c r="K342" s="590">
        <v>0.55000000000000004</v>
      </c>
      <c r="L342" s="590">
        <v>0.5</v>
      </c>
      <c r="M342" s="590"/>
      <c r="N342" s="590">
        <v>2</v>
      </c>
      <c r="O342" s="585">
        <v>0</v>
      </c>
      <c r="P342" s="460"/>
      <c r="Q342" s="492">
        <v>0</v>
      </c>
      <c r="R342" s="472">
        <v>0.05</v>
      </c>
      <c r="S342" s="587">
        <v>0.1</v>
      </c>
      <c r="T342" s="587">
        <v>0.09</v>
      </c>
      <c r="U342" s="587">
        <v>0.08</v>
      </c>
      <c r="V342" s="583">
        <v>0</v>
      </c>
      <c r="W342" s="583">
        <v>0</v>
      </c>
      <c r="X342" s="583">
        <v>0</v>
      </c>
      <c r="Y342" s="583">
        <v>0</v>
      </c>
      <c r="Z342" s="583">
        <v>0</v>
      </c>
      <c r="AA342" s="583">
        <v>0</v>
      </c>
      <c r="AB342" s="583">
        <v>0</v>
      </c>
      <c r="AC342" s="584">
        <f>SUM(C342:AB342)</f>
        <v>10.81</v>
      </c>
      <c r="AD342" s="1033">
        <f>IF(ISERROR((C342/D342-1)*100),"n/a",(C342/D342-1)*100)</f>
        <v>10.344827586206918</v>
      </c>
      <c r="AE342" s="1033">
        <f>IF(ISERROR((D342/E342-1)*100),"n/a",(D342/E342-1)*100)</f>
        <v>11.538461538461519</v>
      </c>
      <c r="AF342" s="1033">
        <f>IF(ISERROR((E342/F342-1)*100),"n/a",(E342/F342-1)*100)</f>
        <v>1.9607843137254832</v>
      </c>
      <c r="AG342" s="1033">
        <f>IF(ISERROR((F342/G342-1)*100),"n/a",(F342/G342-1)*100)</f>
        <v>14.606741573033698</v>
      </c>
      <c r="AH342" s="1033">
        <f>IF(ISERROR((G342/H342-1)*100),"n/a",(G342/H342-1)*100)</f>
        <v>15.58441558441559</v>
      </c>
      <c r="AI342" s="1033">
        <f>IF(ISERROR((H342/I342-1)*100),"n/a",(H342/I342-1)*100)</f>
        <v>14.925373134328357</v>
      </c>
      <c r="AJ342" s="1033">
        <f>IF(ISERROR((I342/J342-1)*100),"n/a",(I342/J342-1)*100)</f>
        <v>9.8360655737705027</v>
      </c>
      <c r="AK342" s="1033">
        <f>IF(ISERROR((J342/K342-1)*100),"n/a",(J342/K342-1)*100)</f>
        <v>10.909090909090891</v>
      </c>
      <c r="AL342" s="1033">
        <f>IF(ISERROR((K342/L342-1)*100),"n/a",(K342/L342-1)*100)</f>
        <v>10.000000000000009</v>
      </c>
      <c r="AM342" s="1033">
        <f>IF(ISERROR((L342/N342-1)*100),"n/a",(L342/N342-1)*100)</f>
        <v>-75</v>
      </c>
      <c r="AN342" s="1033" t="str">
        <f>IF(ISERROR((N342/O342-1)*100),"n/a",(N342/O342-1)*100)</f>
        <v>n/a</v>
      </c>
      <c r="AO342" s="1033" t="str">
        <f>IF(ISERROR((O342/Q342-1)*100),"n/a",(O342/Q342-1)*100)</f>
        <v>n/a</v>
      </c>
      <c r="AP342" s="1033">
        <f>IF(ISERROR((Q342/R342-1)*100),"n/a",(Q342/R342-1)*100)</f>
        <v>-100</v>
      </c>
      <c r="AQ342" s="1033">
        <f>IF(ISERROR((R342/S342-1)*100),"n/a",(R342/S342-1)*100)</f>
        <v>-50</v>
      </c>
      <c r="AR342" s="1033">
        <f>IF(ISERROR((S342/T342-1)*100),"n/a",(S342/T342-1)*100)</f>
        <v>11.111111111111116</v>
      </c>
      <c r="AS342" s="1033">
        <f>IF(ISERROR((T342/U342-1)*100),"n/a",(T342/U342-1)*100)</f>
        <v>12.5</v>
      </c>
      <c r="AT342" s="1033" t="str">
        <f>IF(ISERROR((U342/V342-1)*100),"n/a",(U342/V342-1)*100)</f>
        <v>n/a</v>
      </c>
      <c r="AU342" s="1033" t="str">
        <f>IF(ISERROR((V342/W342-1)*100),"n/a",(V342/W342-1)*100)</f>
        <v>n/a</v>
      </c>
      <c r="AV342" s="1033" t="str">
        <f>IF(ISERROR((W342/X342-1)*100),"n/a",(W342/X342-1)*100)</f>
        <v>n/a</v>
      </c>
      <c r="AW342" s="1033" t="str">
        <f>IF(ISERROR((X342/Y342-1)*100),"n/a",(X342/Y342-1)*100)</f>
        <v>n/a</v>
      </c>
      <c r="AX342" s="1033" t="str">
        <f>IF(ISERROR((Y342/Z342-1)*100),"n/a",(Y342/Z342-1)*100)</f>
        <v>n/a</v>
      </c>
      <c r="AY342" s="1033" t="str">
        <f>IF(ISERROR((Z342/AA342-1)*100),"n/a",(Z342/AA342-1)*100)</f>
        <v>n/a</v>
      </c>
      <c r="AZ342" s="1033" t="str">
        <f>IF(ISERROR((AA342/AB342-1)*100),"n/a",(AA342/AB342-1)*100)</f>
        <v>n/a</v>
      </c>
      <c r="BA342" s="1033">
        <f>AVERAGE(AD342:AZ342)</f>
        <v>-7.2630806197039934</v>
      </c>
      <c r="BB342" s="1033">
        <f>STDEV(AD342:AZ342)</f>
        <v>38.134301517135313</v>
      </c>
    </row>
    <row r="343" spans="1:54" ht="11.25" customHeight="1" x14ac:dyDescent="0.2">
      <c r="A343" s="467" t="s">
        <v>1289</v>
      </c>
      <c r="B343" s="468" t="s">
        <v>1290</v>
      </c>
      <c r="C343" s="581">
        <v>1.1599999999999999</v>
      </c>
      <c r="D343" s="581">
        <v>1.08</v>
      </c>
      <c r="E343" s="581">
        <v>1.02</v>
      </c>
      <c r="F343" s="581">
        <v>0.94</v>
      </c>
      <c r="G343" s="460">
        <v>0.84</v>
      </c>
      <c r="H343" s="481">
        <v>0.72</v>
      </c>
      <c r="I343" s="474">
        <v>0.6</v>
      </c>
      <c r="J343" s="474">
        <v>0.48</v>
      </c>
      <c r="K343" s="474">
        <v>0.38</v>
      </c>
      <c r="L343" s="474">
        <v>0.3</v>
      </c>
      <c r="M343" s="958"/>
      <c r="N343" s="473">
        <v>0.24</v>
      </c>
      <c r="O343" s="470">
        <v>0.24</v>
      </c>
      <c r="P343" s="958"/>
      <c r="Q343" s="495">
        <v>0</v>
      </c>
      <c r="R343" s="495">
        <v>0</v>
      </c>
      <c r="S343" s="477">
        <v>0</v>
      </c>
      <c r="T343" s="477">
        <v>0</v>
      </c>
      <c r="U343" s="477">
        <v>0</v>
      </c>
      <c r="V343" s="477">
        <v>0</v>
      </c>
      <c r="W343" s="477">
        <v>0</v>
      </c>
      <c r="X343" s="477">
        <v>0</v>
      </c>
      <c r="Y343" s="477">
        <v>0.38</v>
      </c>
      <c r="Z343" s="476">
        <v>0.38</v>
      </c>
      <c r="AA343" s="476">
        <v>0.37</v>
      </c>
      <c r="AB343" s="476">
        <v>0.33</v>
      </c>
      <c r="AC343" s="584">
        <f>SUM(C343:AB343)</f>
        <v>9.4600000000000009</v>
      </c>
      <c r="AD343" s="1033">
        <f>IF(ISERROR((C343/D343-1)*100),"n/a",(C343/D343-1)*100)</f>
        <v>7.4074074074073959</v>
      </c>
      <c r="AE343" s="1033">
        <f>IF(ISERROR((D343/E343-1)*100),"n/a",(D343/E343-1)*100)</f>
        <v>5.8823529411764719</v>
      </c>
      <c r="AF343" s="1033">
        <f>IF(ISERROR((E343/F343-1)*100),"n/a",(E343/F343-1)*100)</f>
        <v>8.5106382978723527</v>
      </c>
      <c r="AG343" s="1033">
        <f>IF(ISERROR((F343/G343-1)*100),"n/a",(F343/G343-1)*100)</f>
        <v>11.904761904761907</v>
      </c>
      <c r="AH343" s="1033">
        <f>IF(ISERROR((G343/H343-1)*100),"n/a",(G343/H343-1)*100)</f>
        <v>16.666666666666675</v>
      </c>
      <c r="AI343" s="1033">
        <f>IF(ISERROR((H343/I343-1)*100),"n/a",(H343/I343-1)*100)</f>
        <v>19.999999999999996</v>
      </c>
      <c r="AJ343" s="1033">
        <f>IF(ISERROR((I343/J343-1)*100),"n/a",(I343/J343-1)*100)</f>
        <v>25</v>
      </c>
      <c r="AK343" s="1033">
        <f>IF(ISERROR((J343/K343-1)*100),"n/a",(J343/K343-1)*100)</f>
        <v>26.315789473684205</v>
      </c>
      <c r="AL343" s="1033">
        <f>IF(ISERROR((K343/L343-1)*100),"n/a",(K343/L343-1)*100)</f>
        <v>26.666666666666682</v>
      </c>
      <c r="AM343" s="1033">
        <f>IF(ISERROR((L343/N343-1)*100),"n/a",(L343/N343-1)*100)</f>
        <v>25</v>
      </c>
      <c r="AN343" s="1033">
        <f>IF(ISERROR((N343/O343-1)*100),"n/a",(N343/O343-1)*100)</f>
        <v>0</v>
      </c>
      <c r="AO343" s="1033" t="str">
        <f>IF(ISERROR((O343/Q343-1)*100),"n/a",(O343/Q343-1)*100)</f>
        <v>n/a</v>
      </c>
      <c r="AP343" s="1033" t="str">
        <f>IF(ISERROR((Q343/R343-1)*100),"n/a",(Q343/R343-1)*100)</f>
        <v>n/a</v>
      </c>
      <c r="AQ343" s="1033" t="str">
        <f>IF(ISERROR((R343/S343-1)*100),"n/a",(R343/S343-1)*100)</f>
        <v>n/a</v>
      </c>
      <c r="AR343" s="1033" t="str">
        <f>IF(ISERROR((S343/T343-1)*100),"n/a",(S343/T343-1)*100)</f>
        <v>n/a</v>
      </c>
      <c r="AS343" s="1033" t="str">
        <f>IF(ISERROR((T343/U343-1)*100),"n/a",(T343/U343-1)*100)</f>
        <v>n/a</v>
      </c>
      <c r="AT343" s="1033" t="str">
        <f>IF(ISERROR((U343/V343-1)*100),"n/a",(U343/V343-1)*100)</f>
        <v>n/a</v>
      </c>
      <c r="AU343" s="1033" t="str">
        <f>IF(ISERROR((V343/W343-1)*100),"n/a",(V343/W343-1)*100)</f>
        <v>n/a</v>
      </c>
      <c r="AV343" s="1033" t="str">
        <f>IF(ISERROR((W343/X343-1)*100),"n/a",(W343/X343-1)*100)</f>
        <v>n/a</v>
      </c>
      <c r="AW343" s="1033">
        <f>IF(ISERROR((X343/Y343-1)*100),"n/a",(X343/Y343-1)*100)</f>
        <v>-100</v>
      </c>
      <c r="AX343" s="1033">
        <f>IF(ISERROR((Y343/Z343-1)*100),"n/a",(Y343/Z343-1)*100)</f>
        <v>0</v>
      </c>
      <c r="AY343" s="1033">
        <f>IF(ISERROR((Z343/AA343-1)*100),"n/a",(Z343/AA343-1)*100)</f>
        <v>2.7027027027026973</v>
      </c>
      <c r="AZ343" s="1033">
        <f>IF(ISERROR((AA343/AB343-1)*100),"n/a",(AA343/AB343-1)*100)</f>
        <v>12.12121212121211</v>
      </c>
      <c r="BA343" s="1033">
        <f>AVERAGE(AD343:AZ343)</f>
        <v>5.8785465454766985</v>
      </c>
      <c r="BB343" s="1033">
        <f>STDEV(AD343:AZ343)</f>
        <v>30.788337875912525</v>
      </c>
    </row>
    <row r="344" spans="1:54" ht="11.25" customHeight="1" x14ac:dyDescent="0.2">
      <c r="A344" s="509" t="s">
        <v>4617</v>
      </c>
      <c r="B344" s="817" t="s">
        <v>4614</v>
      </c>
      <c r="C344" s="581">
        <v>0.375</v>
      </c>
      <c r="D344" s="581">
        <v>0.32500000000000001</v>
      </c>
      <c r="E344" s="581">
        <v>0.3</v>
      </c>
      <c r="F344" s="581">
        <v>0.27500000000000002</v>
      </c>
      <c r="G344" s="460">
        <v>0.22500000000000001</v>
      </c>
      <c r="H344" s="460">
        <v>0.18</v>
      </c>
      <c r="I344" s="581">
        <v>0.16</v>
      </c>
      <c r="J344" s="498">
        <v>0.1</v>
      </c>
      <c r="K344" s="581">
        <v>0.1</v>
      </c>
      <c r="L344" s="581">
        <v>0.05</v>
      </c>
      <c r="M344" s="460"/>
      <c r="N344" s="498">
        <v>0</v>
      </c>
      <c r="O344" s="501">
        <v>0</v>
      </c>
      <c r="P344" s="483"/>
      <c r="Q344" s="980">
        <v>0</v>
      </c>
      <c r="R344" s="980">
        <v>0</v>
      </c>
      <c r="S344" s="499">
        <v>0</v>
      </c>
      <c r="T344" s="499">
        <v>0</v>
      </c>
      <c r="U344" s="499">
        <v>0</v>
      </c>
      <c r="V344" s="499">
        <v>0</v>
      </c>
      <c r="W344" s="499">
        <v>0</v>
      </c>
      <c r="X344" s="499">
        <v>0</v>
      </c>
      <c r="Y344" s="499">
        <v>0</v>
      </c>
      <c r="Z344" s="499">
        <v>0</v>
      </c>
      <c r="AA344" s="499">
        <v>0</v>
      </c>
      <c r="AB344" s="499">
        <v>0</v>
      </c>
      <c r="AC344" s="584">
        <f>SUM(C344:AB344)</f>
        <v>2.09</v>
      </c>
      <c r="AD344" s="1033">
        <f>IF(ISERROR((C344/D344-1)*100),"n/a",(C344/D344-1)*100)</f>
        <v>15.384615384615374</v>
      </c>
      <c r="AE344" s="1033">
        <f>IF(ISERROR((D344/E344-1)*100),"n/a",(D344/E344-1)*100)</f>
        <v>8.3333333333333481</v>
      </c>
      <c r="AF344" s="1033">
        <f>IF(ISERROR((E344/F344-1)*100),"n/a",(E344/F344-1)*100)</f>
        <v>9.0909090909090828</v>
      </c>
      <c r="AG344" s="1033">
        <f>IF(ISERROR((F344/G344-1)*100),"n/a",(F344/G344-1)*100)</f>
        <v>22.222222222222232</v>
      </c>
      <c r="AH344" s="1033">
        <f>IF(ISERROR((G344/H344-1)*100),"n/a",(G344/H344-1)*100)</f>
        <v>25</v>
      </c>
      <c r="AI344" s="1033">
        <f>IF(ISERROR((H344/I344-1)*100),"n/a",(H344/I344-1)*100)</f>
        <v>12.5</v>
      </c>
      <c r="AJ344" s="1033">
        <f>IF(ISERROR((I344/J344-1)*100),"n/a",(I344/J344-1)*100)</f>
        <v>59.999999999999986</v>
      </c>
      <c r="AK344" s="1033">
        <f>IF(ISERROR((J344/K344-1)*100),"n/a",(J344/K344-1)*100)</f>
        <v>0</v>
      </c>
      <c r="AL344" s="1033">
        <f>IF(ISERROR((K344/L344-1)*100),"n/a",(K344/L344-1)*100)</f>
        <v>100</v>
      </c>
      <c r="AM344" s="1033" t="str">
        <f>IF(ISERROR((L344/N344-1)*100),"n/a",(L344/N344-1)*100)</f>
        <v>n/a</v>
      </c>
      <c r="AN344" s="1033" t="str">
        <f>IF(ISERROR((N344/O344-1)*100),"n/a",(N344/O344-1)*100)</f>
        <v>n/a</v>
      </c>
      <c r="AO344" s="1033" t="str">
        <f>IF(ISERROR((O344/Q344-1)*100),"n/a",(O344/Q344-1)*100)</f>
        <v>n/a</v>
      </c>
      <c r="AP344" s="1033" t="str">
        <f>IF(ISERROR((Q344/R344-1)*100),"n/a",(Q344/R344-1)*100)</f>
        <v>n/a</v>
      </c>
      <c r="AQ344" s="1033" t="str">
        <f>IF(ISERROR((R344/S344-1)*100),"n/a",(R344/S344-1)*100)</f>
        <v>n/a</v>
      </c>
      <c r="AR344" s="1033" t="str">
        <f>IF(ISERROR((S344/T344-1)*100),"n/a",(S344/T344-1)*100)</f>
        <v>n/a</v>
      </c>
      <c r="AS344" s="1033" t="str">
        <f>IF(ISERROR((T344/U344-1)*100),"n/a",(T344/U344-1)*100)</f>
        <v>n/a</v>
      </c>
      <c r="AT344" s="1033" t="str">
        <f>IF(ISERROR((U344/V344-1)*100),"n/a",(U344/V344-1)*100)</f>
        <v>n/a</v>
      </c>
      <c r="AU344" s="1033" t="str">
        <f>IF(ISERROR((V344/W344-1)*100),"n/a",(V344/W344-1)*100)</f>
        <v>n/a</v>
      </c>
      <c r="AV344" s="1033" t="str">
        <f>IF(ISERROR((W344/X344-1)*100),"n/a",(W344/X344-1)*100)</f>
        <v>n/a</v>
      </c>
      <c r="AW344" s="1033" t="str">
        <f>IF(ISERROR((X344/Y344-1)*100),"n/a",(X344/Y344-1)*100)</f>
        <v>n/a</v>
      </c>
      <c r="AX344" s="1033" t="str">
        <f>IF(ISERROR((Y344/Z344-1)*100),"n/a",(Y344/Z344-1)*100)</f>
        <v>n/a</v>
      </c>
      <c r="AY344" s="1033" t="str">
        <f>IF(ISERROR((Z344/AA344-1)*100),"n/a",(Z344/AA344-1)*100)</f>
        <v>n/a</v>
      </c>
      <c r="AZ344" s="1033" t="str">
        <f>IF(ISERROR((AA344/AB344-1)*100),"n/a",(AA344/AB344-1)*100)</f>
        <v>n/a</v>
      </c>
      <c r="BA344" s="1033">
        <f>AVERAGE(AD344:AZ344)</f>
        <v>28.059008892342224</v>
      </c>
      <c r="BB344" s="1033">
        <f>STDEV(AD344:AZ344)</f>
        <v>31.972802511246037</v>
      </c>
    </row>
    <row r="345" spans="1:54" ht="11.25" customHeight="1" x14ac:dyDescent="0.2">
      <c r="A345" s="506" t="s">
        <v>3853</v>
      </c>
      <c r="B345" s="817" t="s">
        <v>3854</v>
      </c>
      <c r="C345" s="581">
        <v>0.35</v>
      </c>
      <c r="D345" s="581">
        <v>0.29499999999999998</v>
      </c>
      <c r="E345" s="581">
        <v>0.245</v>
      </c>
      <c r="F345" s="581">
        <v>0.2276</v>
      </c>
      <c r="G345" s="460">
        <v>0.1515</v>
      </c>
      <c r="H345" s="460">
        <v>0.12</v>
      </c>
      <c r="I345" s="581">
        <v>3.8599999999999995E-2</v>
      </c>
      <c r="J345" s="581">
        <v>3.0399999999999996E-2</v>
      </c>
      <c r="K345" s="581">
        <v>6.7999999999999996E-3</v>
      </c>
      <c r="L345" s="498">
        <v>0</v>
      </c>
      <c r="M345" s="884"/>
      <c r="N345" s="463">
        <v>0</v>
      </c>
      <c r="O345" s="585">
        <v>0</v>
      </c>
      <c r="P345" s="884"/>
      <c r="Q345" s="582">
        <v>0</v>
      </c>
      <c r="R345" s="582">
        <v>0</v>
      </c>
      <c r="S345" s="583">
        <v>0</v>
      </c>
      <c r="T345" s="583">
        <v>0</v>
      </c>
      <c r="U345" s="583">
        <v>0</v>
      </c>
      <c r="V345" s="583">
        <v>0</v>
      </c>
      <c r="W345" s="583">
        <v>0</v>
      </c>
      <c r="X345" s="583">
        <v>0</v>
      </c>
      <c r="Y345" s="583">
        <v>0</v>
      </c>
      <c r="Z345" s="583">
        <v>0</v>
      </c>
      <c r="AA345" s="583">
        <v>0</v>
      </c>
      <c r="AB345" s="583">
        <v>0</v>
      </c>
      <c r="AC345" s="584">
        <f>SUM(C345:AB345)</f>
        <v>1.4648999999999999</v>
      </c>
      <c r="AD345" s="1033">
        <f>IF(ISERROR((C345/D345-1)*100),"n/a",(C345/D345-1)*100)</f>
        <v>18.644067796610166</v>
      </c>
      <c r="AE345" s="1033">
        <f>IF(ISERROR((D345/E345-1)*100),"n/a",(D345/E345-1)*100)</f>
        <v>20.408163265306122</v>
      </c>
      <c r="AF345" s="1033">
        <f>IF(ISERROR((E345/F345-1)*100),"n/a",(E345/F345-1)*100)</f>
        <v>7.6449912126537845</v>
      </c>
      <c r="AG345" s="1033">
        <f>IF(ISERROR((F345/G345-1)*100),"n/a",(F345/G345-1)*100)</f>
        <v>50.231023102310225</v>
      </c>
      <c r="AH345" s="1033">
        <f>IF(ISERROR((G345/H345-1)*100),"n/a",(G345/H345-1)*100)</f>
        <v>26.249999999999996</v>
      </c>
      <c r="AI345" s="1033">
        <f>IF(ISERROR((H345/I345-1)*100),"n/a",(H345/I345-1)*100)</f>
        <v>210.88082901554407</v>
      </c>
      <c r="AJ345" s="1033">
        <f>IF(ISERROR((I345/J345-1)*100),"n/a",(I345/J345-1)*100)</f>
        <v>26.973684210526304</v>
      </c>
      <c r="AK345" s="1033">
        <f>IF(ISERROR((J345/K345-1)*100),"n/a",(J345/K345-1)*100)</f>
        <v>347.05882352941177</v>
      </c>
      <c r="AL345" s="1033" t="str">
        <f>IF(ISERROR((K345/L345-1)*100),"n/a",(K345/L345-1)*100)</f>
        <v>n/a</v>
      </c>
      <c r="AM345" s="1033" t="str">
        <f>IF(ISERROR((L345/N345-1)*100),"n/a",(L345/N345-1)*100)</f>
        <v>n/a</v>
      </c>
      <c r="AN345" s="1033" t="str">
        <f>IF(ISERROR((N345/O345-1)*100),"n/a",(N345/O345-1)*100)</f>
        <v>n/a</v>
      </c>
      <c r="AO345" s="1033" t="str">
        <f>IF(ISERROR((O345/Q345-1)*100),"n/a",(O345/Q345-1)*100)</f>
        <v>n/a</v>
      </c>
      <c r="AP345" s="1033" t="str">
        <f>IF(ISERROR((Q345/R345-1)*100),"n/a",(Q345/R345-1)*100)</f>
        <v>n/a</v>
      </c>
      <c r="AQ345" s="1033" t="str">
        <f>IF(ISERROR((R345/S345-1)*100),"n/a",(R345/S345-1)*100)</f>
        <v>n/a</v>
      </c>
      <c r="AR345" s="1033" t="str">
        <f>IF(ISERROR((S345/T345-1)*100),"n/a",(S345/T345-1)*100)</f>
        <v>n/a</v>
      </c>
      <c r="AS345" s="1033" t="str">
        <f>IF(ISERROR((T345/U345-1)*100),"n/a",(T345/U345-1)*100)</f>
        <v>n/a</v>
      </c>
      <c r="AT345" s="1033" t="str">
        <f>IF(ISERROR((U345/V345-1)*100),"n/a",(U345/V345-1)*100)</f>
        <v>n/a</v>
      </c>
      <c r="AU345" s="1033" t="str">
        <f>IF(ISERROR((V345/W345-1)*100),"n/a",(V345/W345-1)*100)</f>
        <v>n/a</v>
      </c>
      <c r="AV345" s="1033" t="str">
        <f>IF(ISERROR((W345/X345-1)*100),"n/a",(W345/X345-1)*100)</f>
        <v>n/a</v>
      </c>
      <c r="AW345" s="1033" t="str">
        <f>IF(ISERROR((X345/Y345-1)*100),"n/a",(X345/Y345-1)*100)</f>
        <v>n/a</v>
      </c>
      <c r="AX345" s="1033" t="str">
        <f>IF(ISERROR((Y345/Z345-1)*100),"n/a",(Y345/Z345-1)*100)</f>
        <v>n/a</v>
      </c>
      <c r="AY345" s="1033" t="str">
        <f>IF(ISERROR((Z345/AA345-1)*100),"n/a",(Z345/AA345-1)*100)</f>
        <v>n/a</v>
      </c>
      <c r="AZ345" s="1033" t="str">
        <f>IF(ISERROR((AA345/AB345-1)*100),"n/a",(AA345/AB345-1)*100)</f>
        <v>n/a</v>
      </c>
      <c r="BA345" s="1033">
        <f>AVERAGE(AD345:AZ345)</f>
        <v>88.511447766545302</v>
      </c>
      <c r="BB345" s="1033">
        <f>STDEV(AD345:AZ345)</f>
        <v>123.64042222415257</v>
      </c>
    </row>
    <row r="346" spans="1:54" ht="11.25" customHeight="1" x14ac:dyDescent="0.2">
      <c r="A346" s="458" t="s">
        <v>1297</v>
      </c>
      <c r="B346" s="817" t="s">
        <v>1298</v>
      </c>
      <c r="C346" s="581">
        <v>1.056</v>
      </c>
      <c r="D346" s="581">
        <v>0.88</v>
      </c>
      <c r="E346" s="581">
        <v>0.67600000000000005</v>
      </c>
      <c r="F346" s="581">
        <v>0.58799999999999997</v>
      </c>
      <c r="G346" s="460">
        <v>0.53600000000000003</v>
      </c>
      <c r="H346" s="460">
        <v>0.50800000000000001</v>
      </c>
      <c r="I346" s="451">
        <v>0.496</v>
      </c>
      <c r="J346" s="451">
        <v>0.47199999999999998</v>
      </c>
      <c r="K346" s="451">
        <v>0.44</v>
      </c>
      <c r="L346" s="451">
        <v>0.4</v>
      </c>
      <c r="M346" s="946"/>
      <c r="N346" s="452">
        <v>0.36399999999999999</v>
      </c>
      <c r="O346" s="453">
        <v>0.37824999999999998</v>
      </c>
      <c r="P346" s="946"/>
      <c r="Q346" s="487">
        <v>0.38300000000000001</v>
      </c>
      <c r="R346" s="487">
        <v>0.32555000000000001</v>
      </c>
      <c r="S346" s="456">
        <v>0.2681</v>
      </c>
      <c r="T346" s="456">
        <v>0.21448000000000003</v>
      </c>
      <c r="U346" s="456">
        <v>0.16852</v>
      </c>
      <c r="V346" s="456">
        <v>0.13788</v>
      </c>
      <c r="W346" s="456">
        <v>0.13022</v>
      </c>
      <c r="X346" s="456">
        <v>0.12256</v>
      </c>
      <c r="Y346" s="455">
        <v>0.1149</v>
      </c>
      <c r="Z346" s="455">
        <v>0.1149</v>
      </c>
      <c r="AA346" s="455">
        <v>0.1149</v>
      </c>
      <c r="AB346" s="455">
        <v>0.1149</v>
      </c>
      <c r="AC346" s="584">
        <f>SUM(C346:AB346)</f>
        <v>9.0041600000000006</v>
      </c>
      <c r="AD346" s="1033">
        <f>IF(ISERROR((C346/D346-1)*100),"n/a",(C346/D346-1)*100)</f>
        <v>19.999999999999996</v>
      </c>
      <c r="AE346" s="1033">
        <f>IF(ISERROR((D346/E346-1)*100),"n/a",(D346/E346-1)*100)</f>
        <v>30.177514792899409</v>
      </c>
      <c r="AF346" s="1033">
        <f>IF(ISERROR((E346/F346-1)*100),"n/a",(E346/F346-1)*100)</f>
        <v>14.96598639455784</v>
      </c>
      <c r="AG346" s="1033">
        <f>IF(ISERROR((F346/G346-1)*100),"n/a",(F346/G346-1)*100)</f>
        <v>9.7014925373134275</v>
      </c>
      <c r="AH346" s="1033">
        <f>IF(ISERROR((G346/H346-1)*100),"n/a",(G346/H346-1)*100)</f>
        <v>5.5118110236220597</v>
      </c>
      <c r="AI346" s="1033">
        <f>IF(ISERROR((H346/I346-1)*100),"n/a",(H346/I346-1)*100)</f>
        <v>2.4193548387096753</v>
      </c>
      <c r="AJ346" s="1033">
        <f>IF(ISERROR((I346/J346-1)*100),"n/a",(I346/J346-1)*100)</f>
        <v>5.0847457627118731</v>
      </c>
      <c r="AK346" s="1033">
        <f>IF(ISERROR((J346/K346-1)*100),"n/a",(J346/K346-1)*100)</f>
        <v>7.2727272727272751</v>
      </c>
      <c r="AL346" s="1033">
        <f>IF(ISERROR((K346/L346-1)*100),"n/a",(K346/L346-1)*100)</f>
        <v>9.9999999999999858</v>
      </c>
      <c r="AM346" s="1033">
        <f>IF(ISERROR((L346/N346-1)*100),"n/a",(L346/N346-1)*100)</f>
        <v>9.8901098901098994</v>
      </c>
      <c r="AN346" s="1033">
        <f>IF(ISERROR((N346/O346-1)*100),"n/a",(N346/O346-1)*100)</f>
        <v>-3.7673496364838077</v>
      </c>
      <c r="AO346" s="1033">
        <f>IF(ISERROR((O346/Q346-1)*100),"n/a",(O346/Q346-1)*100)</f>
        <v>-1.2402088772845987</v>
      </c>
      <c r="AP346" s="1033">
        <f>IF(ISERROR((Q346/R346-1)*100),"n/a",(Q346/R346-1)*100)</f>
        <v>17.647058823529417</v>
      </c>
      <c r="AQ346" s="1033">
        <f>IF(ISERROR((R346/S346-1)*100),"n/a",(R346/S346-1)*100)</f>
        <v>21.42857142857142</v>
      </c>
      <c r="AR346" s="1033">
        <f>IF(ISERROR((S346/T346-1)*100),"n/a",(S346/T346-1)*100)</f>
        <v>24.999999999999979</v>
      </c>
      <c r="AS346" s="1033">
        <f>IF(ISERROR((T346/U346-1)*100),"n/a",(T346/U346-1)*100)</f>
        <v>27.272727272727295</v>
      </c>
      <c r="AT346" s="1033">
        <f>IF(ISERROR((U346/V346-1)*100),"n/a",(U346/V346-1)*100)</f>
        <v>22.222222222222232</v>
      </c>
      <c r="AU346" s="1033">
        <f>IF(ISERROR((V346/W346-1)*100),"n/a",(V346/W346-1)*100)</f>
        <v>5.8823529411764719</v>
      </c>
      <c r="AV346" s="1033">
        <f>IF(ISERROR((W346/X346-1)*100),"n/a",(W346/X346-1)*100)</f>
        <v>6.25</v>
      </c>
      <c r="AW346" s="1033">
        <f>IF(ISERROR((X346/Y346-1)*100),"n/a",(X346/Y346-1)*100)</f>
        <v>6.6666666666666652</v>
      </c>
      <c r="AX346" s="1033">
        <f>IF(ISERROR((Y346/Z346-1)*100),"n/a",(Y346/Z346-1)*100)</f>
        <v>0</v>
      </c>
      <c r="AY346" s="1033">
        <f>IF(ISERROR((Z346/AA346-1)*100),"n/a",(Z346/AA346-1)*100)</f>
        <v>0</v>
      </c>
      <c r="AZ346" s="1033">
        <f>IF(ISERROR((AA346/AB346-1)*100),"n/a",(AA346/AB346-1)*100)</f>
        <v>0</v>
      </c>
      <c r="BA346" s="1033">
        <f>AVERAGE(AD346:AZ346)</f>
        <v>10.538512319729412</v>
      </c>
      <c r="BB346" s="1033">
        <f>STDEV(AD346:AZ346)</f>
        <v>9.8955053820730683</v>
      </c>
    </row>
    <row r="347" spans="1:54" ht="11.25" customHeight="1" x14ac:dyDescent="0.2">
      <c r="A347" s="817" t="s">
        <v>254</v>
      </c>
      <c r="B347" s="817" t="s">
        <v>255</v>
      </c>
      <c r="C347" s="581">
        <v>4.97</v>
      </c>
      <c r="D347" s="581">
        <v>4.6399999999999997</v>
      </c>
      <c r="E347" s="581">
        <v>4.3499999999999996</v>
      </c>
      <c r="F347" s="581">
        <v>4.07</v>
      </c>
      <c r="G347" s="460">
        <v>3.34</v>
      </c>
      <c r="H347" s="586">
        <v>2.7300000000000004</v>
      </c>
      <c r="I347" s="581">
        <v>2.2999999999999998</v>
      </c>
      <c r="J347" s="581">
        <v>2.0049999999999999</v>
      </c>
      <c r="K347" s="581">
        <v>1.7450000000000001</v>
      </c>
      <c r="L347" s="581">
        <v>1.56</v>
      </c>
      <c r="M347" s="884" t="s">
        <v>89</v>
      </c>
      <c r="N347" s="581">
        <v>1.46</v>
      </c>
      <c r="O347" s="459">
        <v>1.38</v>
      </c>
      <c r="P347" s="884"/>
      <c r="Q347" s="472">
        <v>1.27</v>
      </c>
      <c r="R347" s="582">
        <v>1.24</v>
      </c>
      <c r="S347" s="587">
        <v>1.1499999999999999</v>
      </c>
      <c r="T347" s="587">
        <v>0.91</v>
      </c>
      <c r="U347" s="587">
        <v>0.70499999999999996</v>
      </c>
      <c r="V347" s="587">
        <v>0.58499999999999996</v>
      </c>
      <c r="W347" s="587">
        <v>0.5</v>
      </c>
      <c r="X347" s="587">
        <v>0.46500000000000002</v>
      </c>
      <c r="Y347" s="587">
        <v>0.44500000000000001</v>
      </c>
      <c r="Z347" s="587">
        <v>0.41</v>
      </c>
      <c r="AA347" s="587">
        <v>0.37</v>
      </c>
      <c r="AB347" s="587">
        <v>0.315</v>
      </c>
      <c r="AC347" s="584">
        <f>SUM(C347:AB347)</f>
        <v>42.914999999999999</v>
      </c>
      <c r="AD347" s="1033">
        <f>IF(ISERROR((C347/D347-1)*100),"n/a",(C347/D347-1)*100)</f>
        <v>7.1120689655172376</v>
      </c>
      <c r="AE347" s="1033">
        <f>IF(ISERROR((D347/E347-1)*100),"n/a",(D347/E347-1)*100)</f>
        <v>6.6666666666666652</v>
      </c>
      <c r="AF347" s="1033">
        <f>IF(ISERROR((E347/F347-1)*100),"n/a",(E347/F347-1)*100)</f>
        <v>6.8796068796068699</v>
      </c>
      <c r="AG347" s="1033">
        <f>IF(ISERROR((F347/G347-1)*100),"n/a",(F347/G347-1)*100)</f>
        <v>21.856287425149713</v>
      </c>
      <c r="AH347" s="1033">
        <f>IF(ISERROR((G347/H347-1)*100),"n/a",(G347/H347-1)*100)</f>
        <v>22.344322344322308</v>
      </c>
      <c r="AI347" s="1033">
        <f>IF(ISERROR((H347/I347-1)*100),"n/a",(H347/I347-1)*100)</f>
        <v>18.695652173913068</v>
      </c>
      <c r="AJ347" s="1033">
        <f>IF(ISERROR((I347/J347-1)*100),"n/a",(I347/J347-1)*100)</f>
        <v>14.71321695760599</v>
      </c>
      <c r="AK347" s="1033">
        <f>IF(ISERROR((J347/K347-1)*100),"n/a",(J347/K347-1)*100)</f>
        <v>14.899713467048702</v>
      </c>
      <c r="AL347" s="1033">
        <f>IF(ISERROR((K347/L347-1)*100),"n/a",(K347/L347-1)*100)</f>
        <v>11.858974358974361</v>
      </c>
      <c r="AM347" s="1033">
        <f>IF(ISERROR((L347/N347-1)*100),"n/a",(L347/N347-1)*100)</f>
        <v>6.8493150684931559</v>
      </c>
      <c r="AN347" s="1033">
        <f>IF(ISERROR((N347/O347-1)*100),"n/a",(N347/O347-1)*100)</f>
        <v>5.7971014492753659</v>
      </c>
      <c r="AO347" s="1033">
        <f>IF(ISERROR((O347/Q347-1)*100),"n/a",(O347/Q347-1)*100)</f>
        <v>8.6614173228346303</v>
      </c>
      <c r="AP347" s="1033">
        <f>IF(ISERROR((Q347/R347-1)*100),"n/a",(Q347/R347-1)*100)</f>
        <v>2.4193548387096753</v>
      </c>
      <c r="AQ347" s="1033">
        <f>IF(ISERROR((R347/S347-1)*100),"n/a",(R347/S347-1)*100)</f>
        <v>7.8260869565217384</v>
      </c>
      <c r="AR347" s="1033">
        <f>IF(ISERROR((S347/T347-1)*100),"n/a",(S347/T347-1)*100)</f>
        <v>26.373626373626369</v>
      </c>
      <c r="AS347" s="1033">
        <f>IF(ISERROR((T347/U347-1)*100),"n/a",(T347/U347-1)*100)</f>
        <v>29.078014184397173</v>
      </c>
      <c r="AT347" s="1033">
        <f>IF(ISERROR((U347/V347-1)*100),"n/a",(U347/V347-1)*100)</f>
        <v>20.512820512820507</v>
      </c>
      <c r="AU347" s="1033">
        <f>IF(ISERROR((V347/W347-1)*100),"n/a",(V347/W347-1)*100)</f>
        <v>16.999999999999993</v>
      </c>
      <c r="AV347" s="1033">
        <f>IF(ISERROR((W347/X347-1)*100),"n/a",(W347/X347-1)*100)</f>
        <v>7.5268817204301008</v>
      </c>
      <c r="AW347" s="1033">
        <f>IF(ISERROR((X347/Y347-1)*100),"n/a",(X347/Y347-1)*100)</f>
        <v>4.4943820224719211</v>
      </c>
      <c r="AX347" s="1033">
        <f>IF(ISERROR((Y347/Z347-1)*100),"n/a",(Y347/Z347-1)*100)</f>
        <v>8.5365853658536661</v>
      </c>
      <c r="AY347" s="1033">
        <f>IF(ISERROR((Z347/AA347-1)*100),"n/a",(Z347/AA347-1)*100)</f>
        <v>10.810810810810811</v>
      </c>
      <c r="AZ347" s="1033">
        <f>IF(ISERROR((AA347/AB347-1)*100),"n/a",(AA347/AB347-1)*100)</f>
        <v>17.460317460317466</v>
      </c>
      <c r="BA347" s="1033">
        <f>AVERAGE(AD347:AZ347)</f>
        <v>12.972748840233374</v>
      </c>
      <c r="BB347" s="1033">
        <f>STDEV(AD347:AZ347)</f>
        <v>7.4535576791051588</v>
      </c>
    </row>
    <row r="348" spans="1:54" ht="11.25" customHeight="1" x14ac:dyDescent="0.2">
      <c r="A348" s="458" t="s">
        <v>630</v>
      </c>
      <c r="B348" s="800" t="s">
        <v>631</v>
      </c>
      <c r="C348" s="581">
        <v>1.6</v>
      </c>
      <c r="D348" s="581">
        <v>1.18</v>
      </c>
      <c r="E348" s="581">
        <v>1.08</v>
      </c>
      <c r="F348" s="581">
        <v>1.04</v>
      </c>
      <c r="G348" s="460">
        <v>0.96</v>
      </c>
      <c r="H348" s="586">
        <v>0.92</v>
      </c>
      <c r="I348" s="581">
        <v>0.88</v>
      </c>
      <c r="J348" s="581">
        <v>0.84</v>
      </c>
      <c r="K348" s="581">
        <v>0.8</v>
      </c>
      <c r="L348" s="581">
        <v>0.6</v>
      </c>
      <c r="M348" s="884" t="s">
        <v>89</v>
      </c>
      <c r="N348" s="581">
        <v>0.56000000000000005</v>
      </c>
      <c r="O348" s="459">
        <v>0.52</v>
      </c>
      <c r="P348" s="884"/>
      <c r="Q348" s="472">
        <v>0.48</v>
      </c>
      <c r="R348" s="472">
        <v>0.44</v>
      </c>
      <c r="S348" s="587">
        <v>0.4</v>
      </c>
      <c r="T348" s="587">
        <v>0.36</v>
      </c>
      <c r="U348" s="587">
        <v>0.32</v>
      </c>
      <c r="V348" s="587">
        <v>0.24</v>
      </c>
      <c r="W348" s="587">
        <v>4.4999999999999998E-2</v>
      </c>
      <c r="X348" s="583">
        <v>0</v>
      </c>
      <c r="Y348" s="583">
        <v>0</v>
      </c>
      <c r="Z348" s="583">
        <v>0</v>
      </c>
      <c r="AA348" s="583">
        <v>1.2500000000000001E-2</v>
      </c>
      <c r="AB348" s="587">
        <v>0.05</v>
      </c>
      <c r="AC348" s="584">
        <f>SUM(C348:AB348)</f>
        <v>13.327500000000001</v>
      </c>
      <c r="AD348" s="1033">
        <f>IF(ISERROR((C348/D348-1)*100),"n/a",(C348/D348-1)*100)</f>
        <v>35.593220338983066</v>
      </c>
      <c r="AE348" s="1033">
        <f>IF(ISERROR((D348/E348-1)*100),"n/a",(D348/E348-1)*100)</f>
        <v>9.259259259259256</v>
      </c>
      <c r="AF348" s="1033">
        <f>IF(ISERROR((E348/F348-1)*100),"n/a",(E348/F348-1)*100)</f>
        <v>3.8461538461538547</v>
      </c>
      <c r="AG348" s="1033">
        <f>IF(ISERROR((F348/G348-1)*100),"n/a",(F348/G348-1)*100)</f>
        <v>8.3333333333333481</v>
      </c>
      <c r="AH348" s="1033">
        <f>IF(ISERROR((G348/H348-1)*100),"n/a",(G348/H348-1)*100)</f>
        <v>4.3478260869565188</v>
      </c>
      <c r="AI348" s="1033">
        <f>IF(ISERROR((H348/I348-1)*100),"n/a",(H348/I348-1)*100)</f>
        <v>4.5454545454545414</v>
      </c>
      <c r="AJ348" s="1033">
        <f>IF(ISERROR((I348/J348-1)*100),"n/a",(I348/J348-1)*100)</f>
        <v>4.7619047619047672</v>
      </c>
      <c r="AK348" s="1033">
        <f>IF(ISERROR((J348/K348-1)*100),"n/a",(J348/K348-1)*100)</f>
        <v>4.9999999999999822</v>
      </c>
      <c r="AL348" s="1033">
        <f>IF(ISERROR((K348/L348-1)*100),"n/a",(K348/L348-1)*100)</f>
        <v>33.33333333333335</v>
      </c>
      <c r="AM348" s="1033">
        <f>IF(ISERROR((L348/N348-1)*100),"n/a",(L348/N348-1)*100)</f>
        <v>7.1428571428571397</v>
      </c>
      <c r="AN348" s="1033">
        <f>IF(ISERROR((N348/O348-1)*100),"n/a",(N348/O348-1)*100)</f>
        <v>7.6923076923077094</v>
      </c>
      <c r="AO348" s="1033">
        <f>IF(ISERROR((O348/Q348-1)*100),"n/a",(O348/Q348-1)*100)</f>
        <v>8.3333333333333481</v>
      </c>
      <c r="AP348" s="1033">
        <f>IF(ISERROR((Q348/R348-1)*100),"n/a",(Q348/R348-1)*100)</f>
        <v>9.0909090909090828</v>
      </c>
      <c r="AQ348" s="1033">
        <f>IF(ISERROR((R348/S348-1)*100),"n/a",(R348/S348-1)*100)</f>
        <v>9.9999999999999858</v>
      </c>
      <c r="AR348" s="1033">
        <f>IF(ISERROR((S348/T348-1)*100),"n/a",(S348/T348-1)*100)</f>
        <v>11.111111111111116</v>
      </c>
      <c r="AS348" s="1033">
        <f>IF(ISERROR((T348/U348-1)*100),"n/a",(T348/U348-1)*100)</f>
        <v>12.5</v>
      </c>
      <c r="AT348" s="1033">
        <f>IF(ISERROR((U348/V348-1)*100),"n/a",(U348/V348-1)*100)</f>
        <v>33.33333333333335</v>
      </c>
      <c r="AU348" s="1033">
        <f>IF(ISERROR((V348/W348-1)*100),"n/a",(V348/W348-1)*100)</f>
        <v>433.33333333333331</v>
      </c>
      <c r="AV348" s="1033" t="str">
        <f>IF(ISERROR((W348/X348-1)*100),"n/a",(W348/X348-1)*100)</f>
        <v>n/a</v>
      </c>
      <c r="AW348" s="1033" t="str">
        <f>IF(ISERROR((X348/Y348-1)*100),"n/a",(X348/Y348-1)*100)</f>
        <v>n/a</v>
      </c>
      <c r="AX348" s="1033" t="str">
        <f>IF(ISERROR((Y348/Z348-1)*100),"n/a",(Y348/Z348-1)*100)</f>
        <v>n/a</v>
      </c>
      <c r="AY348" s="1033">
        <f>IF(ISERROR((Z348/AA348-1)*100),"n/a",(Z348/AA348-1)*100)</f>
        <v>-100</v>
      </c>
      <c r="AZ348" s="1033">
        <f>IF(ISERROR((AA348/AB348-1)*100),"n/a",(AA348/AB348-1)*100)</f>
        <v>-75</v>
      </c>
      <c r="BA348" s="1033">
        <f>AVERAGE(AD348:AZ348)</f>
        <v>23.327883527128186</v>
      </c>
      <c r="BB348" s="1033">
        <f>STDEV(AD348:AZ348)</f>
        <v>101.80147706430476</v>
      </c>
    </row>
    <row r="349" spans="1:54" ht="11.25" customHeight="1" x14ac:dyDescent="0.2">
      <c r="A349" s="509" t="s">
        <v>5224</v>
      </c>
      <c r="B349" s="817" t="s">
        <v>5219</v>
      </c>
      <c r="C349" s="581">
        <v>0.75</v>
      </c>
      <c r="D349" s="581">
        <v>0.7</v>
      </c>
      <c r="E349" s="581">
        <v>0.65</v>
      </c>
      <c r="F349" s="581">
        <v>0.6</v>
      </c>
      <c r="G349" s="460">
        <v>0.55000000000000004</v>
      </c>
      <c r="H349" s="586">
        <v>0.5</v>
      </c>
      <c r="I349" s="498">
        <v>0</v>
      </c>
      <c r="J349" s="498">
        <v>0</v>
      </c>
      <c r="K349" s="498">
        <v>0</v>
      </c>
      <c r="L349" s="498">
        <v>0</v>
      </c>
      <c r="M349" s="483"/>
      <c r="N349" s="498">
        <v>0</v>
      </c>
      <c r="O349" s="501">
        <v>0</v>
      </c>
      <c r="P349" s="483"/>
      <c r="Q349" s="980">
        <v>0</v>
      </c>
      <c r="R349" s="980">
        <v>0</v>
      </c>
      <c r="S349" s="499">
        <v>0</v>
      </c>
      <c r="T349" s="499">
        <v>0</v>
      </c>
      <c r="U349" s="499">
        <v>0</v>
      </c>
      <c r="V349" s="499">
        <v>0</v>
      </c>
      <c r="W349" s="499">
        <v>0</v>
      </c>
      <c r="X349" s="499">
        <v>0</v>
      </c>
      <c r="Y349" s="499">
        <v>0</v>
      </c>
      <c r="Z349" s="499">
        <v>0</v>
      </c>
      <c r="AA349" s="499">
        <v>0</v>
      </c>
      <c r="AB349" s="499">
        <v>0</v>
      </c>
      <c r="AC349" s="584">
        <f>SUM(C349:AB349)</f>
        <v>3.75</v>
      </c>
      <c r="AD349" s="1033">
        <f>IF(ISERROR((C349/D349-1)*100),"n/a",(C349/D349-1)*100)</f>
        <v>7.1428571428571397</v>
      </c>
      <c r="AE349" s="1033">
        <f>IF(ISERROR((D349/E349-1)*100),"n/a",(D349/E349-1)*100)</f>
        <v>7.6923076923076872</v>
      </c>
      <c r="AF349" s="1033">
        <f>IF(ISERROR((E349/F349-1)*100),"n/a",(E349/F349-1)*100)</f>
        <v>8.3333333333333481</v>
      </c>
      <c r="AG349" s="1033">
        <f>IF(ISERROR((F349/G349-1)*100),"n/a",(F349/G349-1)*100)</f>
        <v>9.0909090909090828</v>
      </c>
      <c r="AH349" s="1033">
        <f>IF(ISERROR((G349/H349-1)*100),"n/a",(G349/H349-1)*100)</f>
        <v>10.000000000000009</v>
      </c>
      <c r="AI349" s="1033" t="str">
        <f>IF(ISERROR((H349/I349-1)*100),"n/a",(H349/I349-1)*100)</f>
        <v>n/a</v>
      </c>
      <c r="AJ349" s="1033" t="str">
        <f>IF(ISERROR((I349/J349-1)*100),"n/a",(I349/J349-1)*100)</f>
        <v>n/a</v>
      </c>
      <c r="AK349" s="1033" t="str">
        <f>IF(ISERROR((J349/K349-1)*100),"n/a",(J349/K349-1)*100)</f>
        <v>n/a</v>
      </c>
      <c r="AL349" s="1033" t="str">
        <f>IF(ISERROR((K349/L349-1)*100),"n/a",(K349/L349-1)*100)</f>
        <v>n/a</v>
      </c>
      <c r="AM349" s="1033" t="str">
        <f>IF(ISERROR((L349/N349-1)*100),"n/a",(L349/N349-1)*100)</f>
        <v>n/a</v>
      </c>
      <c r="AN349" s="1033" t="str">
        <f>IF(ISERROR((N349/O349-1)*100),"n/a",(N349/O349-1)*100)</f>
        <v>n/a</v>
      </c>
      <c r="AO349" s="1033" t="str">
        <f>IF(ISERROR((O349/Q349-1)*100),"n/a",(O349/Q349-1)*100)</f>
        <v>n/a</v>
      </c>
      <c r="AP349" s="1033" t="str">
        <f>IF(ISERROR((Q349/R349-1)*100),"n/a",(Q349/R349-1)*100)</f>
        <v>n/a</v>
      </c>
      <c r="AQ349" s="1033" t="str">
        <f>IF(ISERROR((R349/S349-1)*100),"n/a",(R349/S349-1)*100)</f>
        <v>n/a</v>
      </c>
      <c r="AR349" s="1033" t="str">
        <f>IF(ISERROR((S349/T349-1)*100),"n/a",(S349/T349-1)*100)</f>
        <v>n/a</v>
      </c>
      <c r="AS349" s="1033" t="str">
        <f>IF(ISERROR((T349/U349-1)*100),"n/a",(T349/U349-1)*100)</f>
        <v>n/a</v>
      </c>
      <c r="AT349" s="1033" t="str">
        <f>IF(ISERROR((U349/V349-1)*100),"n/a",(U349/V349-1)*100)</f>
        <v>n/a</v>
      </c>
      <c r="AU349" s="1033" t="str">
        <f>IF(ISERROR((V349/W349-1)*100),"n/a",(V349/W349-1)*100)</f>
        <v>n/a</v>
      </c>
      <c r="AV349" s="1033" t="str">
        <f>IF(ISERROR((W349/X349-1)*100),"n/a",(W349/X349-1)*100)</f>
        <v>n/a</v>
      </c>
      <c r="AW349" s="1033" t="str">
        <f>IF(ISERROR((X349/Y349-1)*100),"n/a",(X349/Y349-1)*100)</f>
        <v>n/a</v>
      </c>
      <c r="AX349" s="1033" t="str">
        <f>IF(ISERROR((Y349/Z349-1)*100),"n/a",(Y349/Z349-1)*100)</f>
        <v>n/a</v>
      </c>
      <c r="AY349" s="1033" t="str">
        <f>IF(ISERROR((Z349/AA349-1)*100),"n/a",(Z349/AA349-1)*100)</f>
        <v>n/a</v>
      </c>
      <c r="AZ349" s="1033" t="str">
        <f>IF(ISERROR((AA349/AB349-1)*100),"n/a",(AA349/AB349-1)*100)</f>
        <v>n/a</v>
      </c>
      <c r="BA349" s="1033">
        <f>AVERAGE(AD349:AZ349)</f>
        <v>8.4518814518814516</v>
      </c>
      <c r="BB349" s="1033">
        <f>STDEV(AD349:AZ349)</f>
        <v>1.1302187793443912</v>
      </c>
    </row>
    <row r="350" spans="1:54" ht="11.25" customHeight="1" x14ac:dyDescent="0.2">
      <c r="A350" s="509" t="s">
        <v>4542</v>
      </c>
      <c r="B350" s="817" t="s">
        <v>4532</v>
      </c>
      <c r="C350" s="581">
        <v>1.2</v>
      </c>
      <c r="D350" s="581">
        <v>0.9</v>
      </c>
      <c r="E350" s="581">
        <v>0.6</v>
      </c>
      <c r="F350" s="581">
        <v>0.5</v>
      </c>
      <c r="G350" s="460">
        <v>0.44999999999999996</v>
      </c>
      <c r="H350" s="507">
        <v>0.32500000000000001</v>
      </c>
      <c r="I350" s="498">
        <v>0.25</v>
      </c>
      <c r="J350" s="498">
        <v>0.25</v>
      </c>
      <c r="K350" s="498">
        <v>0.25</v>
      </c>
      <c r="L350" s="498">
        <v>0.25</v>
      </c>
      <c r="M350" s="483"/>
      <c r="N350" s="498">
        <v>0.25</v>
      </c>
      <c r="O350" s="501">
        <v>0.25</v>
      </c>
      <c r="P350" s="460"/>
      <c r="Q350" s="490">
        <v>0.25</v>
      </c>
      <c r="R350" s="980">
        <v>0</v>
      </c>
      <c r="S350" s="583">
        <v>0</v>
      </c>
      <c r="T350" s="583">
        <v>0.25</v>
      </c>
      <c r="U350" s="587">
        <v>0.25</v>
      </c>
      <c r="V350" s="499">
        <v>0.125</v>
      </c>
      <c r="W350" s="587">
        <v>0.125</v>
      </c>
      <c r="X350" s="499">
        <v>8.3299999999999999E-2</v>
      </c>
      <c r="Y350" s="499">
        <v>8.3299999999999999E-2</v>
      </c>
      <c r="Z350" s="499">
        <v>8.3299999999999999E-2</v>
      </c>
      <c r="AA350" s="583">
        <v>8.3299999999999999E-2</v>
      </c>
      <c r="AB350" s="587">
        <v>0.52669999999999995</v>
      </c>
      <c r="AC350" s="584">
        <f>SUM(C350:AB350)</f>
        <v>7.334900000000002</v>
      </c>
      <c r="AD350" s="1033">
        <f>IF(ISERROR((C350/D350-1)*100),"n/a",(C350/D350-1)*100)</f>
        <v>33.333333333333329</v>
      </c>
      <c r="AE350" s="1033">
        <f>IF(ISERROR((D350/E350-1)*100),"n/a",(D350/E350-1)*100)</f>
        <v>50</v>
      </c>
      <c r="AF350" s="1033">
        <f>IF(ISERROR((E350/F350-1)*100),"n/a",(E350/F350-1)*100)</f>
        <v>19.999999999999996</v>
      </c>
      <c r="AG350" s="1033">
        <f>IF(ISERROR((F350/G350-1)*100),"n/a",(F350/G350-1)*100)</f>
        <v>11.111111111111116</v>
      </c>
      <c r="AH350" s="1033">
        <f>IF(ISERROR((G350/H350-1)*100),"n/a",(G350/H350-1)*100)</f>
        <v>38.461538461538439</v>
      </c>
      <c r="AI350" s="1033">
        <f>IF(ISERROR((H350/I350-1)*100),"n/a",(H350/I350-1)*100)</f>
        <v>30.000000000000004</v>
      </c>
      <c r="AJ350" s="1033">
        <f>IF(ISERROR((I350/J350-1)*100),"n/a",(I350/J350-1)*100)</f>
        <v>0</v>
      </c>
      <c r="AK350" s="1033">
        <f>IF(ISERROR((J350/K350-1)*100),"n/a",(J350/K350-1)*100)</f>
        <v>0</v>
      </c>
      <c r="AL350" s="1033">
        <f>IF(ISERROR((K350/L350-1)*100),"n/a",(K350/L350-1)*100)</f>
        <v>0</v>
      </c>
      <c r="AM350" s="1033">
        <f>IF(ISERROR((L350/N350-1)*100),"n/a",(L350/N350-1)*100)</f>
        <v>0</v>
      </c>
      <c r="AN350" s="1033">
        <f>IF(ISERROR((N350/O350-1)*100),"n/a",(N350/O350-1)*100)</f>
        <v>0</v>
      </c>
      <c r="AO350" s="1033">
        <f>IF(ISERROR((O350/Q350-1)*100),"n/a",(O350/Q350-1)*100)</f>
        <v>0</v>
      </c>
      <c r="AP350" s="1033" t="str">
        <f>IF(ISERROR((Q350/R350-1)*100),"n/a",(Q350/R350-1)*100)</f>
        <v>n/a</v>
      </c>
      <c r="AQ350" s="1033" t="str">
        <f>IF(ISERROR((R350/S350-1)*100),"n/a",(R350/S350-1)*100)</f>
        <v>n/a</v>
      </c>
      <c r="AR350" s="1033">
        <f>IF(ISERROR((S350/T350-1)*100),"n/a",(S350/T350-1)*100)</f>
        <v>-100</v>
      </c>
      <c r="AS350" s="1033">
        <f>IF(ISERROR((T350/U350-1)*100),"n/a",(T350/U350-1)*100)</f>
        <v>0</v>
      </c>
      <c r="AT350" s="1033">
        <f>IF(ISERROR((U350/V350-1)*100),"n/a",(U350/V350-1)*100)</f>
        <v>100</v>
      </c>
      <c r="AU350" s="1033">
        <f>IF(ISERROR((V350/W350-1)*100),"n/a",(V350/W350-1)*100)</f>
        <v>0</v>
      </c>
      <c r="AV350" s="1033">
        <f>IF(ISERROR((W350/X350-1)*100),"n/a",(W350/X350-1)*100)</f>
        <v>50.06002400960385</v>
      </c>
      <c r="AW350" s="1033">
        <f>IF(ISERROR((X350/Y350-1)*100),"n/a",(X350/Y350-1)*100)</f>
        <v>0</v>
      </c>
      <c r="AX350" s="1033">
        <f>IF(ISERROR((Y350/Z350-1)*100),"n/a",(Y350/Z350-1)*100)</f>
        <v>0</v>
      </c>
      <c r="AY350" s="1033">
        <f>IF(ISERROR((Z350/AA350-1)*100),"n/a",(Z350/AA350-1)*100)</f>
        <v>0</v>
      </c>
      <c r="AZ350" s="1033">
        <f>IF(ISERROR((AA350/AB350-1)*100),"n/a",(AA350/AB350-1)*100)</f>
        <v>-84.184545281944182</v>
      </c>
      <c r="BA350" s="1033">
        <f>AVERAGE(AD350:AZ350)</f>
        <v>7.0848315063639307</v>
      </c>
      <c r="BB350" s="1033">
        <f>STDEV(AD350:AZ350)</f>
        <v>41.864549396409302</v>
      </c>
    </row>
    <row r="351" spans="1:54" ht="11.25" customHeight="1" x14ac:dyDescent="0.2">
      <c r="A351" s="458" t="s">
        <v>628</v>
      </c>
      <c r="B351" s="817" t="s">
        <v>629</v>
      </c>
      <c r="C351" s="581">
        <v>2.5990000000000002</v>
      </c>
      <c r="D351" s="581">
        <v>2.4159999999999999</v>
      </c>
      <c r="E351" s="581">
        <v>2.2999999999999998</v>
      </c>
      <c r="F351" s="581">
        <v>2</v>
      </c>
      <c r="G351" s="460">
        <v>1.8</v>
      </c>
      <c r="H351" s="507">
        <v>1.68</v>
      </c>
      <c r="I351" s="581">
        <v>1.56</v>
      </c>
      <c r="J351" s="581">
        <v>1.44</v>
      </c>
      <c r="K351" s="581">
        <v>1.28</v>
      </c>
      <c r="L351" s="581">
        <v>0.64</v>
      </c>
      <c r="M351" s="884" t="s">
        <v>89</v>
      </c>
      <c r="N351" s="581">
        <v>0.52</v>
      </c>
      <c r="O351" s="459">
        <v>0.46</v>
      </c>
      <c r="P351" s="884"/>
      <c r="Q351" s="472">
        <v>0.43</v>
      </c>
      <c r="R351" s="472">
        <v>0.39</v>
      </c>
      <c r="S351" s="587">
        <v>0.37</v>
      </c>
      <c r="T351" s="587">
        <v>0.34</v>
      </c>
      <c r="U351" s="587">
        <v>0.3</v>
      </c>
      <c r="V351" s="587">
        <v>0.25</v>
      </c>
      <c r="W351" s="583">
        <v>0</v>
      </c>
      <c r="X351" s="583">
        <v>0</v>
      </c>
      <c r="Y351" s="583">
        <v>0</v>
      </c>
      <c r="Z351" s="583">
        <v>0</v>
      </c>
      <c r="AA351" s="583">
        <v>0</v>
      </c>
      <c r="AB351" s="583">
        <v>0</v>
      </c>
      <c r="AC351" s="584">
        <f>SUM(C351:AB351)</f>
        <v>20.775000000000006</v>
      </c>
      <c r="AD351" s="1033">
        <f>IF(ISERROR((C351/D351-1)*100),"n/a",(C351/D351-1)*100)</f>
        <v>7.5745033112582849</v>
      </c>
      <c r="AE351" s="1033">
        <f>IF(ISERROR((D351/E351-1)*100),"n/a",(D351/E351-1)*100)</f>
        <v>5.0434782608695716</v>
      </c>
      <c r="AF351" s="1033">
        <f>IF(ISERROR((E351/F351-1)*100),"n/a",(E351/F351-1)*100)</f>
        <v>14.999999999999991</v>
      </c>
      <c r="AG351" s="1033">
        <f>IF(ISERROR((F351/G351-1)*100),"n/a",(F351/G351-1)*100)</f>
        <v>11.111111111111116</v>
      </c>
      <c r="AH351" s="1033">
        <f>IF(ISERROR((G351/H351-1)*100),"n/a",(G351/H351-1)*100)</f>
        <v>7.1428571428571397</v>
      </c>
      <c r="AI351" s="1033">
        <f>IF(ISERROR((H351/I351-1)*100),"n/a",(H351/I351-1)*100)</f>
        <v>7.6923076923076872</v>
      </c>
      <c r="AJ351" s="1033">
        <f>IF(ISERROR((I351/J351-1)*100),"n/a",(I351/J351-1)*100)</f>
        <v>8.3333333333333481</v>
      </c>
      <c r="AK351" s="1033">
        <f>IF(ISERROR((J351/K351-1)*100),"n/a",(J351/K351-1)*100)</f>
        <v>12.5</v>
      </c>
      <c r="AL351" s="1033">
        <f>IF(ISERROR((K351/L351-1)*100),"n/a",(K351/L351-1)*100)</f>
        <v>100</v>
      </c>
      <c r="AM351" s="1033">
        <f>IF(ISERROR((L351/N351-1)*100),"n/a",(L351/N351-1)*100)</f>
        <v>23.076923076923084</v>
      </c>
      <c r="AN351" s="1033">
        <f>IF(ISERROR((N351/O351-1)*100),"n/a",(N351/O351-1)*100)</f>
        <v>13.043478260869556</v>
      </c>
      <c r="AO351" s="1033">
        <f>IF(ISERROR((O351/Q351-1)*100),"n/a",(O351/Q351-1)*100)</f>
        <v>6.976744186046524</v>
      </c>
      <c r="AP351" s="1033">
        <f>IF(ISERROR((Q351/R351-1)*100),"n/a",(Q351/R351-1)*100)</f>
        <v>10.256410256410241</v>
      </c>
      <c r="AQ351" s="1033">
        <f>IF(ISERROR((R351/S351-1)*100),"n/a",(R351/S351-1)*100)</f>
        <v>5.4054054054054168</v>
      </c>
      <c r="AR351" s="1033">
        <f>IF(ISERROR((S351/T351-1)*100),"n/a",(S351/T351-1)*100)</f>
        <v>8.8235294117646959</v>
      </c>
      <c r="AS351" s="1033">
        <f>IF(ISERROR((T351/U351-1)*100),"n/a",(T351/U351-1)*100)</f>
        <v>13.333333333333353</v>
      </c>
      <c r="AT351" s="1033">
        <f>IF(ISERROR((U351/V351-1)*100),"n/a",(U351/V351-1)*100)</f>
        <v>19.999999999999996</v>
      </c>
      <c r="AU351" s="1033" t="str">
        <f>IF(ISERROR((V351/W351-1)*100),"n/a",(V351/W351-1)*100)</f>
        <v>n/a</v>
      </c>
      <c r="AV351" s="1033" t="str">
        <f>IF(ISERROR((W351/X351-1)*100),"n/a",(W351/X351-1)*100)</f>
        <v>n/a</v>
      </c>
      <c r="AW351" s="1033" t="str">
        <f>IF(ISERROR((X351/Y351-1)*100),"n/a",(X351/Y351-1)*100)</f>
        <v>n/a</v>
      </c>
      <c r="AX351" s="1033" t="str">
        <f>IF(ISERROR((Y351/Z351-1)*100),"n/a",(Y351/Z351-1)*100)</f>
        <v>n/a</v>
      </c>
      <c r="AY351" s="1033" t="str">
        <f>IF(ISERROR((Z351/AA351-1)*100),"n/a",(Z351/AA351-1)*100)</f>
        <v>n/a</v>
      </c>
      <c r="AZ351" s="1033" t="str">
        <f>IF(ISERROR((AA351/AB351-1)*100),"n/a",(AA351/AB351-1)*100)</f>
        <v>n/a</v>
      </c>
      <c r="BA351" s="1033">
        <f>AVERAGE(AD351:AZ351)</f>
        <v>16.194906751911176</v>
      </c>
      <c r="BB351" s="1033">
        <f>STDEV(AD351:AZ351)</f>
        <v>22.149879239332115</v>
      </c>
    </row>
    <row r="352" spans="1:54" ht="11.25" customHeight="1" x14ac:dyDescent="0.2">
      <c r="A352" s="720" t="s">
        <v>256</v>
      </c>
      <c r="B352" s="743" t="s">
        <v>257</v>
      </c>
      <c r="C352" s="489">
        <v>1.96</v>
      </c>
      <c r="D352" s="489">
        <v>1.84</v>
      </c>
      <c r="E352" s="489">
        <v>1.72</v>
      </c>
      <c r="F352" s="489">
        <v>1.6</v>
      </c>
      <c r="G352" s="460">
        <v>1.48</v>
      </c>
      <c r="H352" s="507">
        <v>1.24</v>
      </c>
      <c r="I352" s="581">
        <v>1.1200000000000001</v>
      </c>
      <c r="J352" s="581">
        <v>1</v>
      </c>
      <c r="K352" s="581">
        <v>0.88</v>
      </c>
      <c r="L352" s="581">
        <v>0.73</v>
      </c>
      <c r="M352" s="884"/>
      <c r="N352" s="581">
        <v>0.46</v>
      </c>
      <c r="O352" s="459">
        <v>0.42</v>
      </c>
      <c r="P352" s="884"/>
      <c r="Q352" s="472">
        <v>0.38</v>
      </c>
      <c r="R352" s="472">
        <v>0.34</v>
      </c>
      <c r="S352" s="587">
        <v>0.3</v>
      </c>
      <c r="T352" s="587">
        <v>0.26</v>
      </c>
      <c r="U352" s="587">
        <v>0.22</v>
      </c>
      <c r="V352" s="587">
        <v>0.18</v>
      </c>
      <c r="W352" s="587">
        <v>0.16</v>
      </c>
      <c r="X352" s="583">
        <v>0.14000000000000001</v>
      </c>
      <c r="Y352" s="587">
        <v>0.14000000000000001</v>
      </c>
      <c r="Z352" s="587">
        <v>0.12</v>
      </c>
      <c r="AA352" s="587">
        <v>0.1</v>
      </c>
      <c r="AB352" s="587">
        <v>0.08</v>
      </c>
      <c r="AC352" s="584">
        <f>SUM(C352:AB352)</f>
        <v>16.870000000000008</v>
      </c>
      <c r="AD352" s="1033">
        <f>IF(ISERROR((C352/D352-1)*100),"n/a",(C352/D352-1)*100)</f>
        <v>6.5217391304347672</v>
      </c>
      <c r="AE352" s="1033">
        <f>IF(ISERROR((D352/E352-1)*100),"n/a",(D352/E352-1)*100)</f>
        <v>6.976744186046524</v>
      </c>
      <c r="AF352" s="1033">
        <f>IF(ISERROR((E352/F352-1)*100),"n/a",(E352/F352-1)*100)</f>
        <v>7.4999999999999956</v>
      </c>
      <c r="AG352" s="1033">
        <f>IF(ISERROR((F352/G352-1)*100),"n/a",(F352/G352-1)*100)</f>
        <v>8.1081081081081141</v>
      </c>
      <c r="AH352" s="1033">
        <f>IF(ISERROR((G352/H352-1)*100),"n/a",(G352/H352-1)*100)</f>
        <v>19.354838709677423</v>
      </c>
      <c r="AI352" s="1033">
        <f>IF(ISERROR((H352/I352-1)*100),"n/a",(H352/I352-1)*100)</f>
        <v>10.714285714285698</v>
      </c>
      <c r="AJ352" s="1033">
        <f>IF(ISERROR((I352/J352-1)*100),"n/a",(I352/J352-1)*100)</f>
        <v>12.000000000000011</v>
      </c>
      <c r="AK352" s="1033">
        <f>IF(ISERROR((J352/K352-1)*100),"n/a",(J352/K352-1)*100)</f>
        <v>13.636363636363647</v>
      </c>
      <c r="AL352" s="1033">
        <f>IF(ISERROR((K352/L352-1)*100),"n/a",(K352/L352-1)*100)</f>
        <v>20.547945205479444</v>
      </c>
      <c r="AM352" s="1033">
        <f>IF(ISERROR((L352/N352-1)*100),"n/a",(L352/N352-1)*100)</f>
        <v>58.695652173913039</v>
      </c>
      <c r="AN352" s="1033">
        <f>IF(ISERROR((N352/O352-1)*100),"n/a",(N352/O352-1)*100)</f>
        <v>9.5238095238095344</v>
      </c>
      <c r="AO352" s="1033">
        <f>IF(ISERROR((O352/Q352-1)*100),"n/a",(O352/Q352-1)*100)</f>
        <v>10.526315789473673</v>
      </c>
      <c r="AP352" s="1033">
        <f>IF(ISERROR((Q352/R352-1)*100),"n/a",(Q352/R352-1)*100)</f>
        <v>11.764705882352944</v>
      </c>
      <c r="AQ352" s="1033">
        <f>IF(ISERROR((R352/S352-1)*100),"n/a",(R352/S352-1)*100)</f>
        <v>13.333333333333353</v>
      </c>
      <c r="AR352" s="1033">
        <f>IF(ISERROR((S352/T352-1)*100),"n/a",(S352/T352-1)*100)</f>
        <v>15.384615384615374</v>
      </c>
      <c r="AS352" s="1033">
        <f>IF(ISERROR((T352/U352-1)*100),"n/a",(T352/U352-1)*100)</f>
        <v>18.181818181818187</v>
      </c>
      <c r="AT352" s="1033">
        <f>IF(ISERROR((U352/V352-1)*100),"n/a",(U352/V352-1)*100)</f>
        <v>22.222222222222232</v>
      </c>
      <c r="AU352" s="1033">
        <f>IF(ISERROR((V352/W352-1)*100),"n/a",(V352/W352-1)*100)</f>
        <v>12.5</v>
      </c>
      <c r="AV352" s="1033">
        <f>IF(ISERROR((W352/X352-1)*100),"n/a",(W352/X352-1)*100)</f>
        <v>14.285714285714279</v>
      </c>
      <c r="AW352" s="1033">
        <f>IF(ISERROR((X352/Y352-1)*100),"n/a",(X352/Y352-1)*100)</f>
        <v>0</v>
      </c>
      <c r="AX352" s="1033">
        <f>IF(ISERROR((Y352/Z352-1)*100),"n/a",(Y352/Z352-1)*100)</f>
        <v>16.666666666666675</v>
      </c>
      <c r="AY352" s="1033">
        <f>IF(ISERROR((Z352/AA352-1)*100),"n/a",(Z352/AA352-1)*100)</f>
        <v>19.999999999999996</v>
      </c>
      <c r="AZ352" s="1033">
        <f>IF(ISERROR((AA352/AB352-1)*100),"n/a",(AA352/AB352-1)*100)</f>
        <v>25</v>
      </c>
      <c r="BA352" s="1033">
        <f>AVERAGE(AD352:AZ352)</f>
        <v>15.367168614535432</v>
      </c>
      <c r="BB352" s="1033">
        <f>STDEV(AD352:AZ352)</f>
        <v>11.099549534294718</v>
      </c>
    </row>
    <row r="353" spans="1:54" ht="11.25" customHeight="1" x14ac:dyDescent="0.2">
      <c r="A353" s="468" t="s">
        <v>258</v>
      </c>
      <c r="B353" s="468" t="s">
        <v>259</v>
      </c>
      <c r="C353" s="581">
        <v>4.45</v>
      </c>
      <c r="D353" s="581">
        <v>4.1900000000000004</v>
      </c>
      <c r="E353" s="581">
        <v>3.98</v>
      </c>
      <c r="F353" s="581">
        <v>3.75</v>
      </c>
      <c r="G353" s="460">
        <v>3.54</v>
      </c>
      <c r="H353" s="586">
        <v>3.3200000000000003</v>
      </c>
      <c r="I353" s="581">
        <v>3.15</v>
      </c>
      <c r="J353" s="581">
        <v>2.95</v>
      </c>
      <c r="K353" s="581">
        <v>2.76</v>
      </c>
      <c r="L353" s="581">
        <v>2.59</v>
      </c>
      <c r="M353" s="884"/>
      <c r="N353" s="581">
        <v>2.4</v>
      </c>
      <c r="O353" s="459">
        <v>2.25</v>
      </c>
      <c r="P353" s="884"/>
      <c r="Q353" s="472">
        <v>2.11</v>
      </c>
      <c r="R353" s="472">
        <v>1.93</v>
      </c>
      <c r="S353" s="587">
        <v>1.7949999999999999</v>
      </c>
      <c r="T353" s="587">
        <v>1.62</v>
      </c>
      <c r="U353" s="587">
        <v>1.4550000000000001</v>
      </c>
      <c r="V353" s="587">
        <v>1.2749999999999999</v>
      </c>
      <c r="W353" s="587">
        <v>1.095</v>
      </c>
      <c r="X353" s="587">
        <v>0.92500000000000004</v>
      </c>
      <c r="Y353" s="587">
        <v>0.79500000000000004</v>
      </c>
      <c r="Z353" s="587">
        <v>0.7</v>
      </c>
      <c r="AA353" s="587">
        <v>0.62</v>
      </c>
      <c r="AB353" s="587">
        <v>0.54500000000000004</v>
      </c>
      <c r="AC353" s="584">
        <f>SUM(C353:AB353)</f>
        <v>54.194999999999986</v>
      </c>
      <c r="AD353" s="1033">
        <f>IF(ISERROR((C353/D353-1)*100),"n/a",(C353/D353-1)*100)</f>
        <v>6.2052505966587068</v>
      </c>
      <c r="AE353" s="1033">
        <f>IF(ISERROR((D353/E353-1)*100),"n/a",(D353/E353-1)*100)</f>
        <v>5.276381909547756</v>
      </c>
      <c r="AF353" s="1033">
        <f>IF(ISERROR((E353/F353-1)*100),"n/a",(E353/F353-1)*100)</f>
        <v>6.133333333333324</v>
      </c>
      <c r="AG353" s="1033">
        <f>IF(ISERROR((F353/G353-1)*100),"n/a",(F353/G353-1)*100)</f>
        <v>5.9322033898305149</v>
      </c>
      <c r="AH353" s="1033">
        <f>IF(ISERROR((G353/H353-1)*100),"n/a",(G353/H353-1)*100)</f>
        <v>6.6265060240963791</v>
      </c>
      <c r="AI353" s="1033">
        <f>IF(ISERROR((H353/I353-1)*100),"n/a",(H353/I353-1)*100)</f>
        <v>5.3968253968253999</v>
      </c>
      <c r="AJ353" s="1033">
        <f>IF(ISERROR((I353/J353-1)*100),"n/a",(I353/J353-1)*100)</f>
        <v>6.7796610169491345</v>
      </c>
      <c r="AK353" s="1033">
        <f>IF(ISERROR((J353/K353-1)*100),"n/a",(J353/K353-1)*100)</f>
        <v>6.8840579710145011</v>
      </c>
      <c r="AL353" s="1033">
        <f>IF(ISERROR((K353/L353-1)*100),"n/a",(K353/L353-1)*100)</f>
        <v>6.5637065637065506</v>
      </c>
      <c r="AM353" s="1033">
        <f>IF(ISERROR((L353/N353-1)*100),"n/a",(L353/N353-1)*100)</f>
        <v>7.9166666666666607</v>
      </c>
      <c r="AN353" s="1033">
        <f>IF(ISERROR((N353/O353-1)*100),"n/a",(N353/O353-1)*100)</f>
        <v>6.6666666666666652</v>
      </c>
      <c r="AO353" s="1033">
        <f>IF(ISERROR((O353/Q353-1)*100),"n/a",(O353/Q353-1)*100)</f>
        <v>6.6350710900473953</v>
      </c>
      <c r="AP353" s="1033">
        <f>IF(ISERROR((Q353/R353-1)*100),"n/a",(Q353/R353-1)*100)</f>
        <v>9.32642487046631</v>
      </c>
      <c r="AQ353" s="1033">
        <f>IF(ISERROR((R353/S353-1)*100),"n/a",(R353/S353-1)*100)</f>
        <v>7.5208913649025044</v>
      </c>
      <c r="AR353" s="1033">
        <f>IF(ISERROR((S353/T353-1)*100),"n/a",(S353/T353-1)*100)</f>
        <v>10.80246913580245</v>
      </c>
      <c r="AS353" s="1033">
        <f>IF(ISERROR((T353/U353-1)*100),"n/a",(T353/U353-1)*100)</f>
        <v>11.340206185567014</v>
      </c>
      <c r="AT353" s="1033">
        <f>IF(ISERROR((U353/V353-1)*100),"n/a",(U353/V353-1)*100)</f>
        <v>14.117647058823547</v>
      </c>
      <c r="AU353" s="1033">
        <f>IF(ISERROR((V353/W353-1)*100),"n/a",(V353/W353-1)*100)</f>
        <v>16.43835616438356</v>
      </c>
      <c r="AV353" s="1033">
        <f>IF(ISERROR((W353/X353-1)*100),"n/a",(W353/X353-1)*100)</f>
        <v>18.378378378378368</v>
      </c>
      <c r="AW353" s="1033">
        <f>IF(ISERROR((X353/Y353-1)*100),"n/a",(X353/Y353-1)*100)</f>
        <v>16.35220125786163</v>
      </c>
      <c r="AX353" s="1033">
        <f>IF(ISERROR((Y353/Z353-1)*100),"n/a",(Y353/Z353-1)*100)</f>
        <v>13.571428571428591</v>
      </c>
      <c r="AY353" s="1033">
        <f>IF(ISERROR((Z353/AA353-1)*100),"n/a",(Z353/AA353-1)*100)</f>
        <v>12.903225806451601</v>
      </c>
      <c r="AZ353" s="1033">
        <f>IF(ISERROR((AA353/AB353-1)*100),"n/a",(AA353/AB353-1)*100)</f>
        <v>13.761467889908241</v>
      </c>
      <c r="BA353" s="1033">
        <f>AVERAGE(AD353:AZ353)</f>
        <v>9.6316968395355111</v>
      </c>
      <c r="BB353" s="1033">
        <f>STDEV(AD353:AZ353)</f>
        <v>4.0990568589200747</v>
      </c>
    </row>
    <row r="354" spans="1:54" ht="11.25" customHeight="1" x14ac:dyDescent="0.2">
      <c r="A354" s="458" t="s">
        <v>1303</v>
      </c>
      <c r="B354" s="817" t="s">
        <v>1304</v>
      </c>
      <c r="C354" s="581">
        <v>1.21</v>
      </c>
      <c r="D354" s="581">
        <v>0.93</v>
      </c>
      <c r="E354" s="581">
        <v>0.72</v>
      </c>
      <c r="F354" s="581">
        <v>0.59</v>
      </c>
      <c r="G354" s="460">
        <v>0.48</v>
      </c>
      <c r="H354" s="586">
        <v>0.37</v>
      </c>
      <c r="I354" s="581">
        <v>0.33</v>
      </c>
      <c r="J354" s="581">
        <v>0.30499999999999999</v>
      </c>
      <c r="K354" s="463">
        <v>0.3</v>
      </c>
      <c r="L354" s="581">
        <v>7.4999999999999997E-2</v>
      </c>
      <c r="M354" s="884"/>
      <c r="N354" s="463">
        <v>0</v>
      </c>
      <c r="O354" s="585">
        <v>0</v>
      </c>
      <c r="P354" s="884"/>
      <c r="Q354" s="582">
        <v>0</v>
      </c>
      <c r="R354" s="582">
        <v>0</v>
      </c>
      <c r="S354" s="583">
        <v>0.22</v>
      </c>
      <c r="T354" s="587">
        <v>0.11</v>
      </c>
      <c r="U354" s="583">
        <v>0</v>
      </c>
      <c r="V354" s="583">
        <v>0</v>
      </c>
      <c r="W354" s="583">
        <v>0</v>
      </c>
      <c r="X354" s="583">
        <v>0</v>
      </c>
      <c r="Y354" s="583">
        <v>0</v>
      </c>
      <c r="Z354" s="583">
        <v>0</v>
      </c>
      <c r="AA354" s="583">
        <v>0</v>
      </c>
      <c r="AB354" s="583">
        <v>0</v>
      </c>
      <c r="AC354" s="584">
        <f>SUM(C354:AB354)</f>
        <v>5.64</v>
      </c>
      <c r="AD354" s="1033">
        <f>IF(ISERROR((C354/D354-1)*100),"n/a",(C354/D354-1)*100)</f>
        <v>30.107526881720425</v>
      </c>
      <c r="AE354" s="1033">
        <f>IF(ISERROR((D354/E354-1)*100),"n/a",(D354/E354-1)*100)</f>
        <v>29.166666666666675</v>
      </c>
      <c r="AF354" s="1033">
        <f>IF(ISERROR((E354/F354-1)*100),"n/a",(E354/F354-1)*100)</f>
        <v>22.033898305084755</v>
      </c>
      <c r="AG354" s="1033">
        <f>IF(ISERROR((F354/G354-1)*100),"n/a",(F354/G354-1)*100)</f>
        <v>22.916666666666675</v>
      </c>
      <c r="AH354" s="1033">
        <f>IF(ISERROR((G354/H354-1)*100),"n/a",(G354/H354-1)*100)</f>
        <v>29.729729729729737</v>
      </c>
      <c r="AI354" s="1033">
        <f>IF(ISERROR((H354/I354-1)*100),"n/a",(H354/I354-1)*100)</f>
        <v>12.12121212121211</v>
      </c>
      <c r="AJ354" s="1033">
        <f>IF(ISERROR((I354/J354-1)*100),"n/a",(I354/J354-1)*100)</f>
        <v>8.196721311475418</v>
      </c>
      <c r="AK354" s="1033">
        <f>IF(ISERROR((J354/K354-1)*100),"n/a",(J354/K354-1)*100)</f>
        <v>1.6666666666666607</v>
      </c>
      <c r="AL354" s="1033">
        <f>IF(ISERROR((K354/L354-1)*100),"n/a",(K354/L354-1)*100)</f>
        <v>300</v>
      </c>
      <c r="AM354" s="1033" t="str">
        <f>IF(ISERROR((L354/N354-1)*100),"n/a",(L354/N354-1)*100)</f>
        <v>n/a</v>
      </c>
      <c r="AN354" s="1033" t="str">
        <f>IF(ISERROR((N354/O354-1)*100),"n/a",(N354/O354-1)*100)</f>
        <v>n/a</v>
      </c>
      <c r="AO354" s="1033" t="str">
        <f>IF(ISERROR((O354/Q354-1)*100),"n/a",(O354/Q354-1)*100)</f>
        <v>n/a</v>
      </c>
      <c r="AP354" s="1033" t="str">
        <f>IF(ISERROR((Q354/R354-1)*100),"n/a",(Q354/R354-1)*100)</f>
        <v>n/a</v>
      </c>
      <c r="AQ354" s="1033">
        <f>IF(ISERROR((R354/S354-1)*100),"n/a",(R354/S354-1)*100)</f>
        <v>-100</v>
      </c>
      <c r="AR354" s="1033">
        <f>IF(ISERROR((S354/T354-1)*100),"n/a",(S354/T354-1)*100)</f>
        <v>100</v>
      </c>
      <c r="AS354" s="1033" t="str">
        <f>IF(ISERROR((T354/U354-1)*100),"n/a",(T354/U354-1)*100)</f>
        <v>n/a</v>
      </c>
      <c r="AT354" s="1033" t="str">
        <f>IF(ISERROR((U354/V354-1)*100),"n/a",(U354/V354-1)*100)</f>
        <v>n/a</v>
      </c>
      <c r="AU354" s="1033" t="str">
        <f>IF(ISERROR((V354/W354-1)*100),"n/a",(V354/W354-1)*100)</f>
        <v>n/a</v>
      </c>
      <c r="AV354" s="1033" t="str">
        <f>IF(ISERROR((W354/X354-1)*100),"n/a",(W354/X354-1)*100)</f>
        <v>n/a</v>
      </c>
      <c r="AW354" s="1033" t="str">
        <f>IF(ISERROR((X354/Y354-1)*100),"n/a",(X354/Y354-1)*100)</f>
        <v>n/a</v>
      </c>
      <c r="AX354" s="1033" t="str">
        <f>IF(ISERROR((Y354/Z354-1)*100),"n/a",(Y354/Z354-1)*100)</f>
        <v>n/a</v>
      </c>
      <c r="AY354" s="1033" t="str">
        <f>IF(ISERROR((Z354/AA354-1)*100),"n/a",(Z354/AA354-1)*100)</f>
        <v>n/a</v>
      </c>
      <c r="AZ354" s="1033" t="str">
        <f>IF(ISERROR((AA354/AB354-1)*100),"n/a",(AA354/AB354-1)*100)</f>
        <v>n/a</v>
      </c>
      <c r="BA354" s="1033">
        <f>AVERAGE(AD354:AZ354)</f>
        <v>41.449008031747489</v>
      </c>
      <c r="BB354" s="1033">
        <f>STDEV(AD354:AZ354)</f>
        <v>97.452729875134494</v>
      </c>
    </row>
    <row r="355" spans="1:54" ht="11.25" customHeight="1" x14ac:dyDescent="0.2">
      <c r="A355" s="458" t="s">
        <v>1308</v>
      </c>
      <c r="B355" s="817" t="s">
        <v>1309</v>
      </c>
      <c r="C355" s="581">
        <v>4</v>
      </c>
      <c r="D355" s="581">
        <v>3.7</v>
      </c>
      <c r="E355" s="581">
        <v>3.6</v>
      </c>
      <c r="F355" s="581">
        <v>3.3</v>
      </c>
      <c r="G355" s="460">
        <v>2.48</v>
      </c>
      <c r="H355" s="586">
        <v>2.04</v>
      </c>
      <c r="I355" s="581">
        <v>1.84</v>
      </c>
      <c r="J355" s="581">
        <v>1.68</v>
      </c>
      <c r="K355" s="581">
        <v>1.56</v>
      </c>
      <c r="L355" s="581">
        <v>1.36</v>
      </c>
      <c r="M355" s="884"/>
      <c r="N355" s="581">
        <v>1.1499999999999999</v>
      </c>
      <c r="O355" s="459">
        <v>0.8</v>
      </c>
      <c r="P355" s="884"/>
      <c r="Q355" s="582">
        <v>0.2</v>
      </c>
      <c r="R355" s="582">
        <v>0.53</v>
      </c>
      <c r="S355" s="583">
        <v>1.52</v>
      </c>
      <c r="T355" s="587">
        <v>1.44</v>
      </c>
      <c r="U355" s="583">
        <v>1.36</v>
      </c>
      <c r="V355" s="583">
        <v>1.36</v>
      </c>
      <c r="W355" s="583">
        <v>1.36</v>
      </c>
      <c r="X355" s="583">
        <v>1.36</v>
      </c>
      <c r="Y355" s="587">
        <v>1.36</v>
      </c>
      <c r="Z355" s="587">
        <v>1.34</v>
      </c>
      <c r="AA355" s="587">
        <v>1.2333000000000001</v>
      </c>
      <c r="AB355" s="587">
        <v>1.06</v>
      </c>
      <c r="AC355" s="584">
        <f>SUM(C355:AB355)</f>
        <v>41.633300000000006</v>
      </c>
      <c r="AD355" s="1033">
        <f>IF(ISERROR((C355/D355-1)*100),"n/a",(C355/D355-1)*100)</f>
        <v>8.108108108108091</v>
      </c>
      <c r="AE355" s="1033">
        <f>IF(ISERROR((D355/E355-1)*100),"n/a",(D355/E355-1)*100)</f>
        <v>2.7777777777777901</v>
      </c>
      <c r="AF355" s="1033">
        <f>IF(ISERROR((E355/F355-1)*100),"n/a",(E355/F355-1)*100)</f>
        <v>9.0909090909091042</v>
      </c>
      <c r="AG355" s="1033">
        <f>IF(ISERROR((F355/G355-1)*100),"n/a",(F355/G355-1)*100)</f>
        <v>33.064516129032249</v>
      </c>
      <c r="AH355" s="1033">
        <f>IF(ISERROR((G355/H355-1)*100),"n/a",(G355/H355-1)*100)</f>
        <v>21.568627450980383</v>
      </c>
      <c r="AI355" s="1033">
        <f>IF(ISERROR((H355/I355-1)*100),"n/a",(H355/I355-1)*100)</f>
        <v>10.869565217391308</v>
      </c>
      <c r="AJ355" s="1033">
        <f>IF(ISERROR((I355/J355-1)*100),"n/a",(I355/J355-1)*100)</f>
        <v>9.5238095238095344</v>
      </c>
      <c r="AK355" s="1033">
        <f>IF(ISERROR((J355/K355-1)*100),"n/a",(J355/K355-1)*100)</f>
        <v>7.6923076923076872</v>
      </c>
      <c r="AL355" s="1033">
        <f>IF(ISERROR((K355/L355-1)*100),"n/a",(K355/L355-1)*100)</f>
        <v>14.705882352941169</v>
      </c>
      <c r="AM355" s="1033">
        <f>IF(ISERROR((L355/N355-1)*100),"n/a",(L355/N355-1)*100)</f>
        <v>18.260869565217419</v>
      </c>
      <c r="AN355" s="1033">
        <f>IF(ISERROR((N355/O355-1)*100),"n/a",(N355/O355-1)*100)</f>
        <v>43.749999999999979</v>
      </c>
      <c r="AO355" s="1033">
        <f>IF(ISERROR((O355/Q355-1)*100),"n/a",(O355/Q355-1)*100)</f>
        <v>300</v>
      </c>
      <c r="AP355" s="1033">
        <f>IF(ISERROR((Q355/R355-1)*100),"n/a",(Q355/R355-1)*100)</f>
        <v>-62.264150943396224</v>
      </c>
      <c r="AQ355" s="1033">
        <f>IF(ISERROR((R355/S355-1)*100),"n/a",(R355/S355-1)*100)</f>
        <v>-65.131578947368425</v>
      </c>
      <c r="AR355" s="1033">
        <f>IF(ISERROR((S355/T355-1)*100),"n/a",(S355/T355-1)*100)</f>
        <v>5.555555555555558</v>
      </c>
      <c r="AS355" s="1033">
        <f>IF(ISERROR((T355/U355-1)*100),"n/a",(T355/U355-1)*100)</f>
        <v>5.8823529411764497</v>
      </c>
      <c r="AT355" s="1033">
        <f>IF(ISERROR((U355/V355-1)*100),"n/a",(U355/V355-1)*100)</f>
        <v>0</v>
      </c>
      <c r="AU355" s="1033">
        <f>IF(ISERROR((V355/W355-1)*100),"n/a",(V355/W355-1)*100)</f>
        <v>0</v>
      </c>
      <c r="AV355" s="1033">
        <f>IF(ISERROR((W355/X355-1)*100),"n/a",(W355/X355-1)*100)</f>
        <v>0</v>
      </c>
      <c r="AW355" s="1033">
        <f>IF(ISERROR((X355/Y355-1)*100),"n/a",(X355/Y355-1)*100)</f>
        <v>0</v>
      </c>
      <c r="AX355" s="1033">
        <f>IF(ISERROR((Y355/Z355-1)*100),"n/a",(Y355/Z355-1)*100)</f>
        <v>1.4925373134328401</v>
      </c>
      <c r="AY355" s="1033">
        <f>IF(ISERROR((Z355/AA355-1)*100),"n/a",(Z355/AA355-1)*100)</f>
        <v>8.6515851779777933</v>
      </c>
      <c r="AZ355" s="1033">
        <f>IF(ISERROR((AA355/AB355-1)*100),"n/a",(AA355/AB355-1)*100)</f>
        <v>16.349056603773594</v>
      </c>
      <c r="BA355" s="1033">
        <f>AVERAGE(AD355:AZ355)</f>
        <v>16.954249156940271</v>
      </c>
      <c r="BB355" s="1033">
        <f>STDEV(AD355:AZ355)</f>
        <v>66.182903739713581</v>
      </c>
    </row>
    <row r="356" spans="1:54" ht="11.25" customHeight="1" x14ac:dyDescent="0.2">
      <c r="A356" s="458" t="s">
        <v>636</v>
      </c>
      <c r="B356" s="817" t="s">
        <v>637</v>
      </c>
      <c r="C356" s="581">
        <v>2.34</v>
      </c>
      <c r="D356" s="581">
        <v>2.31</v>
      </c>
      <c r="E356" s="581">
        <v>2.2799999999999998</v>
      </c>
      <c r="F356" s="581">
        <v>2.2599999999999998</v>
      </c>
      <c r="G356" s="460">
        <v>2.2000000000000002</v>
      </c>
      <c r="H356" s="460">
        <v>2.12</v>
      </c>
      <c r="I356" s="581">
        <v>2.04</v>
      </c>
      <c r="J356" s="581">
        <v>1.98</v>
      </c>
      <c r="K356" s="581">
        <v>1.9</v>
      </c>
      <c r="L356" s="581">
        <v>1.8</v>
      </c>
      <c r="M356" s="884"/>
      <c r="N356" s="581">
        <v>1.74</v>
      </c>
      <c r="O356" s="459">
        <v>1.67</v>
      </c>
      <c r="P356" s="884"/>
      <c r="Q356" s="472">
        <v>1.56</v>
      </c>
      <c r="R356" s="472">
        <v>1.43</v>
      </c>
      <c r="S356" s="587">
        <v>1.3</v>
      </c>
      <c r="T356" s="587">
        <v>1.2</v>
      </c>
      <c r="U356" s="587">
        <v>1.1399999999999999</v>
      </c>
      <c r="V356" s="587">
        <v>1.06</v>
      </c>
      <c r="W356" s="583">
        <v>1.01</v>
      </c>
      <c r="X356" s="583">
        <v>1.01</v>
      </c>
      <c r="Y356" s="583">
        <v>1.01</v>
      </c>
      <c r="Z356" s="583">
        <v>1.01</v>
      </c>
      <c r="AA356" s="587">
        <v>1.01</v>
      </c>
      <c r="AB356" s="587">
        <v>0.96</v>
      </c>
      <c r="AC356" s="584">
        <f>SUM(C356:AB356)</f>
        <v>38.339999999999989</v>
      </c>
      <c r="AD356" s="1033">
        <f>IF(ISERROR((C356/D356-1)*100),"n/a",(C356/D356-1)*100)</f>
        <v>1.298701298701288</v>
      </c>
      <c r="AE356" s="1033">
        <f>IF(ISERROR((D356/E356-1)*100),"n/a",(D356/E356-1)*100)</f>
        <v>1.3157894736842257</v>
      </c>
      <c r="AF356" s="1033">
        <f>IF(ISERROR((E356/F356-1)*100),"n/a",(E356/F356-1)*100)</f>
        <v>0.88495575221239076</v>
      </c>
      <c r="AG356" s="1033">
        <f>IF(ISERROR((F356/G356-1)*100),"n/a",(F356/G356-1)*100)</f>
        <v>2.7272727272727115</v>
      </c>
      <c r="AH356" s="1033">
        <f>IF(ISERROR((G356/H356-1)*100),"n/a",(G356/H356-1)*100)</f>
        <v>3.7735849056603765</v>
      </c>
      <c r="AI356" s="1033">
        <f>IF(ISERROR((H356/I356-1)*100),"n/a",(H356/I356-1)*100)</f>
        <v>3.9215686274509887</v>
      </c>
      <c r="AJ356" s="1033">
        <f>IF(ISERROR((I356/J356-1)*100),"n/a",(I356/J356-1)*100)</f>
        <v>3.0303030303030276</v>
      </c>
      <c r="AK356" s="1033">
        <f>IF(ISERROR((J356/K356-1)*100),"n/a",(J356/K356-1)*100)</f>
        <v>4.2105263157894868</v>
      </c>
      <c r="AL356" s="1033">
        <f>IF(ISERROR((K356/L356-1)*100),"n/a",(K356/L356-1)*100)</f>
        <v>5.555555555555558</v>
      </c>
      <c r="AM356" s="1033">
        <f>IF(ISERROR((L356/N356-1)*100),"n/a",(L356/N356-1)*100)</f>
        <v>3.4482758620689724</v>
      </c>
      <c r="AN356" s="1033">
        <f>IF(ISERROR((N356/O356-1)*100),"n/a",(N356/O356-1)*100)</f>
        <v>4.1916167664670656</v>
      </c>
      <c r="AO356" s="1033">
        <f>IF(ISERROR((O356/Q356-1)*100),"n/a",(O356/Q356-1)*100)</f>
        <v>7.0512820512820484</v>
      </c>
      <c r="AP356" s="1033">
        <f>IF(ISERROR((Q356/R356-1)*100),"n/a",(Q356/R356-1)*100)</f>
        <v>9.0909090909091042</v>
      </c>
      <c r="AQ356" s="1033">
        <f>IF(ISERROR((R356/S356-1)*100),"n/a",(R356/S356-1)*100)</f>
        <v>9.9999999999999858</v>
      </c>
      <c r="AR356" s="1033">
        <f>IF(ISERROR((S356/T356-1)*100),"n/a",(S356/T356-1)*100)</f>
        <v>8.3333333333333481</v>
      </c>
      <c r="AS356" s="1033">
        <f>IF(ISERROR((T356/U356-1)*100),"n/a",(T356/U356-1)*100)</f>
        <v>5.2631578947368363</v>
      </c>
      <c r="AT356" s="1033">
        <f>IF(ISERROR((U356/V356-1)*100),"n/a",(U356/V356-1)*100)</f>
        <v>7.5471698113207308</v>
      </c>
      <c r="AU356" s="1033">
        <f>IF(ISERROR((V356/W356-1)*100),"n/a",(V356/W356-1)*100)</f>
        <v>4.9504950495049549</v>
      </c>
      <c r="AV356" s="1033">
        <f>IF(ISERROR((W356/X356-1)*100),"n/a",(W356/X356-1)*100)</f>
        <v>0</v>
      </c>
      <c r="AW356" s="1033">
        <f>IF(ISERROR((X356/Y356-1)*100),"n/a",(X356/Y356-1)*100)</f>
        <v>0</v>
      </c>
      <c r="AX356" s="1033">
        <f>IF(ISERROR((Y356/Z356-1)*100),"n/a",(Y356/Z356-1)*100)</f>
        <v>0</v>
      </c>
      <c r="AY356" s="1033">
        <f>IF(ISERROR((Z356/AA356-1)*100),"n/a",(Z356/AA356-1)*100)</f>
        <v>0</v>
      </c>
      <c r="AZ356" s="1033">
        <f>IF(ISERROR((AA356/AB356-1)*100),"n/a",(AA356/AB356-1)*100)</f>
        <v>5.2083333333333481</v>
      </c>
      <c r="BA356" s="1033">
        <f>AVERAGE(AD356:AZ356)</f>
        <v>3.9914274295472363</v>
      </c>
      <c r="BB356" s="1033">
        <f>STDEV(AD356:AZ356)</f>
        <v>3.0164210543320582</v>
      </c>
    </row>
    <row r="357" spans="1:54" ht="11.25" customHeight="1" x14ac:dyDescent="0.2">
      <c r="A357" s="458" t="s">
        <v>1310</v>
      </c>
      <c r="B357" s="817" t="s">
        <v>1311</v>
      </c>
      <c r="C357" s="581">
        <v>1.03</v>
      </c>
      <c r="D357" s="581">
        <v>0.99</v>
      </c>
      <c r="E357" s="581">
        <v>0.95</v>
      </c>
      <c r="F357" s="581">
        <v>0.91</v>
      </c>
      <c r="G357" s="460">
        <v>0.87</v>
      </c>
      <c r="H357" s="460">
        <v>0.82000000000000006</v>
      </c>
      <c r="I357" s="581">
        <v>0.74</v>
      </c>
      <c r="J357" s="581">
        <v>0.66</v>
      </c>
      <c r="K357" s="581">
        <v>0.57499999999999996</v>
      </c>
      <c r="L357" s="581">
        <v>0.25</v>
      </c>
      <c r="M357" s="884"/>
      <c r="N357" s="463">
        <v>0</v>
      </c>
      <c r="O357" s="585">
        <v>0</v>
      </c>
      <c r="P357" s="884"/>
      <c r="Q357" s="582">
        <v>0</v>
      </c>
      <c r="R357" s="582">
        <v>0</v>
      </c>
      <c r="S357" s="583">
        <v>0</v>
      </c>
      <c r="T357" s="583">
        <v>0</v>
      </c>
      <c r="U357" s="583">
        <v>0</v>
      </c>
      <c r="V357" s="583">
        <v>0</v>
      </c>
      <c r="W357" s="583">
        <v>0</v>
      </c>
      <c r="X357" s="583">
        <v>0</v>
      </c>
      <c r="Y357" s="583">
        <v>0</v>
      </c>
      <c r="Z357" s="583">
        <v>0</v>
      </c>
      <c r="AA357" s="583">
        <v>0</v>
      </c>
      <c r="AB357" s="583">
        <v>0</v>
      </c>
      <c r="AC357" s="584">
        <f>SUM(C357:AB357)</f>
        <v>7.7950000000000008</v>
      </c>
      <c r="AD357" s="1033">
        <f>IF(ISERROR((C357/D357-1)*100),"n/a",(C357/D357-1)*100)</f>
        <v>4.0404040404040442</v>
      </c>
      <c r="AE357" s="1033">
        <f>IF(ISERROR((D357/E357-1)*100),"n/a",(D357/E357-1)*100)</f>
        <v>4.2105263157894868</v>
      </c>
      <c r="AF357" s="1033">
        <f>IF(ISERROR((E357/F357-1)*100),"n/a",(E357/F357-1)*100)</f>
        <v>4.39560439560438</v>
      </c>
      <c r="AG357" s="1033">
        <f>IF(ISERROR((F357/G357-1)*100),"n/a",(F357/G357-1)*100)</f>
        <v>4.5977011494252817</v>
      </c>
      <c r="AH357" s="1033">
        <f>IF(ISERROR((G357/H357-1)*100),"n/a",(G357/H357-1)*100)</f>
        <v>6.0975609756097393</v>
      </c>
      <c r="AI357" s="1033">
        <f>IF(ISERROR((H357/I357-1)*100),"n/a",(H357/I357-1)*100)</f>
        <v>10.810810810810811</v>
      </c>
      <c r="AJ357" s="1033">
        <f>IF(ISERROR((I357/J357-1)*100),"n/a",(I357/J357-1)*100)</f>
        <v>12.12121212121211</v>
      </c>
      <c r="AK357" s="1033">
        <f>IF(ISERROR((J357/K357-1)*100),"n/a",(J357/K357-1)*100)</f>
        <v>14.782608695652177</v>
      </c>
      <c r="AL357" s="1033">
        <f>IF(ISERROR((K357/L357-1)*100),"n/a",(K357/L357-1)*100)</f>
        <v>129.99999999999997</v>
      </c>
      <c r="AM357" s="1033" t="str">
        <f>IF(ISERROR((L357/N357-1)*100),"n/a",(L357/N357-1)*100)</f>
        <v>n/a</v>
      </c>
      <c r="AN357" s="1033" t="str">
        <f>IF(ISERROR((N357/O357-1)*100),"n/a",(N357/O357-1)*100)</f>
        <v>n/a</v>
      </c>
      <c r="AO357" s="1033" t="str">
        <f>IF(ISERROR((O357/Q357-1)*100),"n/a",(O357/Q357-1)*100)</f>
        <v>n/a</v>
      </c>
      <c r="AP357" s="1033" t="str">
        <f>IF(ISERROR((Q357/R357-1)*100),"n/a",(Q357/R357-1)*100)</f>
        <v>n/a</v>
      </c>
      <c r="AQ357" s="1033" t="str">
        <f>IF(ISERROR((R357/S357-1)*100),"n/a",(R357/S357-1)*100)</f>
        <v>n/a</v>
      </c>
      <c r="AR357" s="1033" t="str">
        <f>IF(ISERROR((S357/T357-1)*100),"n/a",(S357/T357-1)*100)</f>
        <v>n/a</v>
      </c>
      <c r="AS357" s="1033" t="str">
        <f>IF(ISERROR((T357/U357-1)*100),"n/a",(T357/U357-1)*100)</f>
        <v>n/a</v>
      </c>
      <c r="AT357" s="1033" t="str">
        <f>IF(ISERROR((U357/V357-1)*100),"n/a",(U357/V357-1)*100)</f>
        <v>n/a</v>
      </c>
      <c r="AU357" s="1033" t="str">
        <f>IF(ISERROR((V357/W357-1)*100),"n/a",(V357/W357-1)*100)</f>
        <v>n/a</v>
      </c>
      <c r="AV357" s="1033" t="str">
        <f>IF(ISERROR((W357/X357-1)*100),"n/a",(W357/X357-1)*100)</f>
        <v>n/a</v>
      </c>
      <c r="AW357" s="1033" t="str">
        <f>IF(ISERROR((X357/Y357-1)*100),"n/a",(X357/Y357-1)*100)</f>
        <v>n/a</v>
      </c>
      <c r="AX357" s="1033" t="str">
        <f>IF(ISERROR((Y357/Z357-1)*100),"n/a",(Y357/Z357-1)*100)</f>
        <v>n/a</v>
      </c>
      <c r="AY357" s="1033" t="str">
        <f>IF(ISERROR((Z357/AA357-1)*100),"n/a",(Z357/AA357-1)*100)</f>
        <v>n/a</v>
      </c>
      <c r="AZ357" s="1033" t="str">
        <f>IF(ISERROR((AA357/AB357-1)*100),"n/a",(AA357/AB357-1)*100)</f>
        <v>n/a</v>
      </c>
      <c r="BA357" s="1033">
        <f>AVERAGE(AD357:AZ357)</f>
        <v>21.228492056056446</v>
      </c>
      <c r="BB357" s="1033">
        <f>STDEV(AD357:AZ357)</f>
        <v>40.985023025392906</v>
      </c>
    </row>
    <row r="358" spans="1:54" ht="11.25" customHeight="1" x14ac:dyDescent="0.2">
      <c r="A358" s="802" t="s">
        <v>1312</v>
      </c>
      <c r="B358" s="802" t="s">
        <v>1313</v>
      </c>
      <c r="C358" s="581">
        <v>3.08</v>
      </c>
      <c r="D358" s="581">
        <v>2.88</v>
      </c>
      <c r="E358" s="581">
        <v>2.68</v>
      </c>
      <c r="F358" s="581">
        <v>2.4</v>
      </c>
      <c r="G358" s="460">
        <v>2.2000000000000002</v>
      </c>
      <c r="H358" s="482">
        <v>2</v>
      </c>
      <c r="I358" s="451">
        <v>1.8</v>
      </c>
      <c r="J358" s="451">
        <v>1.6</v>
      </c>
      <c r="K358" s="451">
        <v>1.4</v>
      </c>
      <c r="L358" s="451">
        <v>1.2</v>
      </c>
      <c r="M358" s="946"/>
      <c r="N358" s="451">
        <v>1</v>
      </c>
      <c r="O358" s="453">
        <v>0.96</v>
      </c>
      <c r="P358" s="946"/>
      <c r="Q358" s="494">
        <v>0.96</v>
      </c>
      <c r="R358" s="494">
        <v>0.96</v>
      </c>
      <c r="S358" s="456">
        <v>0.84</v>
      </c>
      <c r="T358" s="456">
        <v>0.36</v>
      </c>
      <c r="U358" s="455">
        <v>0</v>
      </c>
      <c r="V358" s="455">
        <v>0</v>
      </c>
      <c r="W358" s="455">
        <v>0</v>
      </c>
      <c r="X358" s="455">
        <v>0</v>
      </c>
      <c r="Y358" s="455">
        <v>0</v>
      </c>
      <c r="Z358" s="455">
        <v>0</v>
      </c>
      <c r="AA358" s="455">
        <v>0</v>
      </c>
      <c r="AB358" s="455">
        <v>0</v>
      </c>
      <c r="AC358" s="584">
        <f>SUM(C358:AB358)</f>
        <v>26.320000000000004</v>
      </c>
      <c r="AD358" s="1033">
        <f>IF(ISERROR((C358/D358-1)*100),"n/a",(C358/D358-1)*100)</f>
        <v>6.944444444444442</v>
      </c>
      <c r="AE358" s="1033">
        <f>IF(ISERROR((D358/E358-1)*100),"n/a",(D358/E358-1)*100)</f>
        <v>7.4626865671641784</v>
      </c>
      <c r="AF358" s="1033">
        <f>IF(ISERROR((E358/F358-1)*100),"n/a",(E358/F358-1)*100)</f>
        <v>11.66666666666667</v>
      </c>
      <c r="AG358" s="1033">
        <f>IF(ISERROR((F358/G358-1)*100),"n/a",(F358/G358-1)*100)</f>
        <v>9.0909090909090828</v>
      </c>
      <c r="AH358" s="1033">
        <f>IF(ISERROR((G358/H358-1)*100),"n/a",(G358/H358-1)*100)</f>
        <v>10.000000000000009</v>
      </c>
      <c r="AI358" s="1033">
        <f>IF(ISERROR((H358/I358-1)*100),"n/a",(H358/I358-1)*100)</f>
        <v>11.111111111111116</v>
      </c>
      <c r="AJ358" s="1033">
        <f>IF(ISERROR((I358/J358-1)*100),"n/a",(I358/J358-1)*100)</f>
        <v>12.5</v>
      </c>
      <c r="AK358" s="1033">
        <f>IF(ISERROR((J358/K358-1)*100),"n/a",(J358/K358-1)*100)</f>
        <v>14.285714285714302</v>
      </c>
      <c r="AL358" s="1033">
        <f>IF(ISERROR((K358/L358-1)*100),"n/a",(K358/L358-1)*100)</f>
        <v>16.666666666666675</v>
      </c>
      <c r="AM358" s="1033">
        <f>IF(ISERROR((L358/N358-1)*100),"n/a",(L358/N358-1)*100)</f>
        <v>19.999999999999996</v>
      </c>
      <c r="AN358" s="1033">
        <f>IF(ISERROR((N358/O358-1)*100),"n/a",(N358/O358-1)*100)</f>
        <v>4.1666666666666741</v>
      </c>
      <c r="AO358" s="1033">
        <f>IF(ISERROR((O358/Q358-1)*100),"n/a",(O358/Q358-1)*100)</f>
        <v>0</v>
      </c>
      <c r="AP358" s="1033">
        <f>IF(ISERROR((Q358/R358-1)*100),"n/a",(Q358/R358-1)*100)</f>
        <v>0</v>
      </c>
      <c r="AQ358" s="1033">
        <f>IF(ISERROR((R358/S358-1)*100),"n/a",(R358/S358-1)*100)</f>
        <v>14.285714285714279</v>
      </c>
      <c r="AR358" s="1033">
        <f>IF(ISERROR((S358/T358-1)*100),"n/a",(S358/T358-1)*100)</f>
        <v>133.33333333333334</v>
      </c>
      <c r="AS358" s="1033" t="str">
        <f>IF(ISERROR((T358/U358-1)*100),"n/a",(T358/U358-1)*100)</f>
        <v>n/a</v>
      </c>
      <c r="AT358" s="1033" t="str">
        <f>IF(ISERROR((U358/V358-1)*100),"n/a",(U358/V358-1)*100)</f>
        <v>n/a</v>
      </c>
      <c r="AU358" s="1033" t="str">
        <f>IF(ISERROR((V358/W358-1)*100),"n/a",(V358/W358-1)*100)</f>
        <v>n/a</v>
      </c>
      <c r="AV358" s="1033" t="str">
        <f>IF(ISERROR((W358/X358-1)*100),"n/a",(W358/X358-1)*100)</f>
        <v>n/a</v>
      </c>
      <c r="AW358" s="1033" t="str">
        <f>IF(ISERROR((X358/Y358-1)*100),"n/a",(X358/Y358-1)*100)</f>
        <v>n/a</v>
      </c>
      <c r="AX358" s="1033" t="str">
        <f>IF(ISERROR((Y358/Z358-1)*100),"n/a",(Y358/Z358-1)*100)</f>
        <v>n/a</v>
      </c>
      <c r="AY358" s="1033" t="str">
        <f>IF(ISERROR((Z358/AA358-1)*100),"n/a",(Z358/AA358-1)*100)</f>
        <v>n/a</v>
      </c>
      <c r="AZ358" s="1033" t="str">
        <f>IF(ISERROR((AA358/AB358-1)*100),"n/a",(AA358/AB358-1)*100)</f>
        <v>n/a</v>
      </c>
      <c r="BA358" s="1033">
        <f>AVERAGE(AD358:AZ358)</f>
        <v>18.100927541226049</v>
      </c>
      <c r="BB358" s="1033">
        <f>STDEV(AD358:AZ358)</f>
        <v>32.369304014051764</v>
      </c>
    </row>
    <row r="359" spans="1:54" ht="11.25" customHeight="1" x14ac:dyDescent="0.2">
      <c r="A359" s="468" t="s">
        <v>1321</v>
      </c>
      <c r="B359" s="468" t="s">
        <v>1322</v>
      </c>
      <c r="C359" s="581">
        <v>0.79</v>
      </c>
      <c r="D359" s="581">
        <v>0.75</v>
      </c>
      <c r="E359" s="581">
        <v>0.74</v>
      </c>
      <c r="F359" s="581">
        <v>0.69</v>
      </c>
      <c r="G359" s="460">
        <v>0.56499999999999995</v>
      </c>
      <c r="H359" s="586">
        <v>0.38</v>
      </c>
      <c r="I359" s="581">
        <v>0.33</v>
      </c>
      <c r="J359" s="581">
        <v>0.28999999999999998</v>
      </c>
      <c r="K359" s="581">
        <v>0.25</v>
      </c>
      <c r="L359" s="581">
        <v>0.215</v>
      </c>
      <c r="M359" s="884"/>
      <c r="N359" s="581">
        <v>0.18</v>
      </c>
      <c r="O359" s="459">
        <v>0.1</v>
      </c>
      <c r="P359" s="884"/>
      <c r="Q359" s="582">
        <v>0.04</v>
      </c>
      <c r="R359" s="582">
        <v>9.2499999999999999E-2</v>
      </c>
      <c r="S359" s="583">
        <v>1</v>
      </c>
      <c r="T359" s="587">
        <v>1.46</v>
      </c>
      <c r="U359" s="587">
        <v>1.38</v>
      </c>
      <c r="V359" s="587">
        <v>1.3</v>
      </c>
      <c r="W359" s="587">
        <v>1.24</v>
      </c>
      <c r="X359" s="587">
        <v>1.22</v>
      </c>
      <c r="Y359" s="587">
        <v>1.2</v>
      </c>
      <c r="Z359" s="587">
        <v>1.18</v>
      </c>
      <c r="AA359" s="587">
        <v>1.1200000000000001</v>
      </c>
      <c r="AB359" s="587">
        <v>1.04</v>
      </c>
      <c r="AC359" s="584">
        <f>SUM(C359:AB359)</f>
        <v>17.552499999999998</v>
      </c>
      <c r="AD359" s="1033">
        <f>IF(ISERROR((C359/D359-1)*100),"n/a",(C359/D359-1)*100)</f>
        <v>5.3333333333333455</v>
      </c>
      <c r="AE359" s="1033">
        <f>IF(ISERROR((D359/E359-1)*100),"n/a",(D359/E359-1)*100)</f>
        <v>1.3513513513513598</v>
      </c>
      <c r="AF359" s="1033">
        <f>IF(ISERROR((E359/F359-1)*100),"n/a",(E359/F359-1)*100)</f>
        <v>7.2463768115942129</v>
      </c>
      <c r="AG359" s="1033">
        <f>IF(ISERROR((F359/G359-1)*100),"n/a",(F359/G359-1)*100)</f>
        <v>22.123893805309748</v>
      </c>
      <c r="AH359" s="1033">
        <f>IF(ISERROR((G359/H359-1)*100),"n/a",(G359/H359-1)*100)</f>
        <v>48.684210526315773</v>
      </c>
      <c r="AI359" s="1033">
        <f>IF(ISERROR((H359/I359-1)*100),"n/a",(H359/I359-1)*100)</f>
        <v>15.151515151515138</v>
      </c>
      <c r="AJ359" s="1033">
        <f>IF(ISERROR((I359/J359-1)*100),"n/a",(I359/J359-1)*100)</f>
        <v>13.793103448275868</v>
      </c>
      <c r="AK359" s="1033">
        <f>IF(ISERROR((J359/K359-1)*100),"n/a",(J359/K359-1)*100)</f>
        <v>15.999999999999993</v>
      </c>
      <c r="AL359" s="1033">
        <f>IF(ISERROR((K359/L359-1)*100),"n/a",(K359/L359-1)*100)</f>
        <v>16.279069767441868</v>
      </c>
      <c r="AM359" s="1033">
        <f>IF(ISERROR((L359/N359-1)*100),"n/a",(L359/N359-1)*100)</f>
        <v>19.444444444444443</v>
      </c>
      <c r="AN359" s="1033">
        <f>IF(ISERROR((N359/O359-1)*100),"n/a",(N359/O359-1)*100)</f>
        <v>79.999999999999986</v>
      </c>
      <c r="AO359" s="1033">
        <f>IF(ISERROR((O359/Q359-1)*100),"n/a",(O359/Q359-1)*100)</f>
        <v>150</v>
      </c>
      <c r="AP359" s="1033">
        <f>IF(ISERROR((Q359/R359-1)*100),"n/a",(Q359/R359-1)*100)</f>
        <v>-56.756756756756758</v>
      </c>
      <c r="AQ359" s="1033">
        <f>IF(ISERROR((R359/S359-1)*100),"n/a",(R359/S359-1)*100)</f>
        <v>-90.75</v>
      </c>
      <c r="AR359" s="1033">
        <f>IF(ISERROR((S359/T359-1)*100),"n/a",(S359/T359-1)*100)</f>
        <v>-31.506849315068497</v>
      </c>
      <c r="AS359" s="1033">
        <f>IF(ISERROR((T359/U359-1)*100),"n/a",(T359/U359-1)*100)</f>
        <v>5.7971014492753659</v>
      </c>
      <c r="AT359" s="1033">
        <f>IF(ISERROR((U359/V359-1)*100),"n/a",(U359/V359-1)*100)</f>
        <v>6.153846153846132</v>
      </c>
      <c r="AU359" s="1033">
        <f>IF(ISERROR((V359/W359-1)*100),"n/a",(V359/W359-1)*100)</f>
        <v>4.8387096774193505</v>
      </c>
      <c r="AV359" s="1033">
        <f>IF(ISERROR((W359/X359-1)*100),"n/a",(W359/X359-1)*100)</f>
        <v>1.6393442622950838</v>
      </c>
      <c r="AW359" s="1033">
        <f>IF(ISERROR((X359/Y359-1)*100),"n/a",(X359/Y359-1)*100)</f>
        <v>1.6666666666666607</v>
      </c>
      <c r="AX359" s="1033">
        <f>IF(ISERROR((Y359/Z359-1)*100),"n/a",(Y359/Z359-1)*100)</f>
        <v>1.6949152542372836</v>
      </c>
      <c r="AY359" s="1033">
        <f>IF(ISERROR((Z359/AA359-1)*100),"n/a",(Z359/AA359-1)*100)</f>
        <v>5.3571428571428381</v>
      </c>
      <c r="AZ359" s="1033">
        <f>IF(ISERROR((AA359/AB359-1)*100),"n/a",(AA359/AB359-1)*100)</f>
        <v>7.6923076923077094</v>
      </c>
      <c r="BA359" s="1033">
        <f>AVERAGE(AD359:AZ359)</f>
        <v>10.923205503519432</v>
      </c>
      <c r="BB359" s="1033">
        <f>STDEV(AD359:AZ359)</f>
        <v>44.239896626586919</v>
      </c>
    </row>
    <row r="360" spans="1:54" ht="11.25" customHeight="1" x14ac:dyDescent="0.2">
      <c r="A360" s="836" t="s">
        <v>5254</v>
      </c>
      <c r="B360" s="830" t="s">
        <v>5240</v>
      </c>
      <c r="C360" s="489">
        <v>1.2</v>
      </c>
      <c r="D360" s="489">
        <v>0.98</v>
      </c>
      <c r="E360" s="489">
        <v>0.8</v>
      </c>
      <c r="F360" s="489">
        <v>0.72</v>
      </c>
      <c r="G360" s="460">
        <v>0.6</v>
      </c>
      <c r="H360" s="480">
        <v>0.48</v>
      </c>
      <c r="I360" s="581">
        <v>0.48</v>
      </c>
      <c r="J360" s="581">
        <v>0.44999999999999996</v>
      </c>
      <c r="K360" s="581">
        <v>0.41000000000000003</v>
      </c>
      <c r="L360" s="581">
        <v>0.1</v>
      </c>
      <c r="M360" s="460"/>
      <c r="N360" s="498">
        <v>0</v>
      </c>
      <c r="O360" s="501">
        <v>0</v>
      </c>
      <c r="P360" s="483"/>
      <c r="Q360" s="980">
        <v>0</v>
      </c>
      <c r="R360" s="980">
        <v>0</v>
      </c>
      <c r="S360" s="499">
        <v>0</v>
      </c>
      <c r="T360" s="499">
        <v>0</v>
      </c>
      <c r="U360" s="499">
        <v>0</v>
      </c>
      <c r="V360" s="499">
        <v>0</v>
      </c>
      <c r="W360" s="499">
        <v>0</v>
      </c>
      <c r="X360" s="499">
        <v>0</v>
      </c>
      <c r="Y360" s="499">
        <v>0</v>
      </c>
      <c r="Z360" s="499">
        <v>0</v>
      </c>
      <c r="AA360" s="499">
        <v>0</v>
      </c>
      <c r="AB360" s="499">
        <v>0</v>
      </c>
      <c r="AC360" s="584">
        <f>SUM(C360:AB360)</f>
        <v>6.22</v>
      </c>
      <c r="AD360" s="1033">
        <f>IF(ISERROR((C360/D360-1)*100),"n/a",(C360/D360-1)*100)</f>
        <v>22.448979591836739</v>
      </c>
      <c r="AE360" s="1033">
        <f>IF(ISERROR((D360/E360-1)*100),"n/a",(D360/E360-1)*100)</f>
        <v>22.499999999999986</v>
      </c>
      <c r="AF360" s="1033">
        <f>IF(ISERROR((E360/F360-1)*100),"n/a",(E360/F360-1)*100)</f>
        <v>11.111111111111116</v>
      </c>
      <c r="AG360" s="1033">
        <f>IF(ISERROR((F360/G360-1)*100),"n/a",(F360/G360-1)*100)</f>
        <v>19.999999999999996</v>
      </c>
      <c r="AH360" s="1033">
        <f>IF(ISERROR((G360/H360-1)*100),"n/a",(G360/H360-1)*100)</f>
        <v>25</v>
      </c>
      <c r="AI360" s="1033">
        <f>IF(ISERROR((H360/I360-1)*100),"n/a",(H360/I360-1)*100)</f>
        <v>0</v>
      </c>
      <c r="AJ360" s="1033">
        <f>IF(ISERROR((I360/J360-1)*100),"n/a",(I360/J360-1)*100)</f>
        <v>6.6666666666666652</v>
      </c>
      <c r="AK360" s="1033">
        <f>IF(ISERROR((J360/K360-1)*100),"n/a",(J360/K360-1)*100)</f>
        <v>9.7560975609755971</v>
      </c>
      <c r="AL360" s="1033">
        <f>IF(ISERROR((K360/L360-1)*100),"n/a",(K360/L360-1)*100)</f>
        <v>309.99999999999994</v>
      </c>
      <c r="AM360" s="1033" t="str">
        <f>IF(ISERROR((L360/N360-1)*100),"n/a",(L360/N360-1)*100)</f>
        <v>n/a</v>
      </c>
      <c r="AN360" s="1033" t="str">
        <f>IF(ISERROR((N360/O360-1)*100),"n/a",(N360/O360-1)*100)</f>
        <v>n/a</v>
      </c>
      <c r="AO360" s="1033" t="str">
        <f>IF(ISERROR((O360/Q360-1)*100),"n/a",(O360/Q360-1)*100)</f>
        <v>n/a</v>
      </c>
      <c r="AP360" s="1033" t="str">
        <f>IF(ISERROR((Q360/R360-1)*100),"n/a",(Q360/R360-1)*100)</f>
        <v>n/a</v>
      </c>
      <c r="AQ360" s="1033" t="str">
        <f>IF(ISERROR((R360/S360-1)*100),"n/a",(R360/S360-1)*100)</f>
        <v>n/a</v>
      </c>
      <c r="AR360" s="1033" t="str">
        <f>IF(ISERROR((S360/T360-1)*100),"n/a",(S360/T360-1)*100)</f>
        <v>n/a</v>
      </c>
      <c r="AS360" s="1033" t="str">
        <f>IF(ISERROR((T360/U360-1)*100),"n/a",(T360/U360-1)*100)</f>
        <v>n/a</v>
      </c>
      <c r="AT360" s="1033" t="str">
        <f>IF(ISERROR((U360/V360-1)*100),"n/a",(U360/V360-1)*100)</f>
        <v>n/a</v>
      </c>
      <c r="AU360" s="1033" t="str">
        <f>IF(ISERROR((V360/W360-1)*100),"n/a",(V360/W360-1)*100)</f>
        <v>n/a</v>
      </c>
      <c r="AV360" s="1033" t="str">
        <f>IF(ISERROR((W360/X360-1)*100),"n/a",(W360/X360-1)*100)</f>
        <v>n/a</v>
      </c>
      <c r="AW360" s="1033" t="str">
        <f>IF(ISERROR((X360/Y360-1)*100),"n/a",(X360/Y360-1)*100)</f>
        <v>n/a</v>
      </c>
      <c r="AX360" s="1033" t="str">
        <f>IF(ISERROR((Y360/Z360-1)*100),"n/a",(Y360/Z360-1)*100)</f>
        <v>n/a</v>
      </c>
      <c r="AY360" s="1033" t="str">
        <f>IF(ISERROR((Z360/AA360-1)*100),"n/a",(Z360/AA360-1)*100)</f>
        <v>n/a</v>
      </c>
      <c r="AZ360" s="1033" t="str">
        <f>IF(ISERROR((AA360/AB360-1)*100),"n/a",(AA360/AB360-1)*100)</f>
        <v>n/a</v>
      </c>
      <c r="BA360" s="1033">
        <f>AVERAGE(AD360:AZ360)</f>
        <v>47.498094992287783</v>
      </c>
      <c r="BB360" s="1033">
        <f>STDEV(AD360:AZ360)</f>
        <v>98.801358864538344</v>
      </c>
    </row>
    <row r="361" spans="1:54" ht="11.25" customHeight="1" x14ac:dyDescent="0.2">
      <c r="A361" s="817" t="s">
        <v>1329</v>
      </c>
      <c r="B361" s="817" t="s">
        <v>1330</v>
      </c>
      <c r="C361" s="581">
        <v>4.7</v>
      </c>
      <c r="D361" s="581">
        <v>3.9</v>
      </c>
      <c r="E361" s="581">
        <v>3.5</v>
      </c>
      <c r="F361" s="581">
        <v>3.1</v>
      </c>
      <c r="G361" s="460">
        <v>2.84</v>
      </c>
      <c r="H361" s="586">
        <v>2.2599999999999998</v>
      </c>
      <c r="I361" s="581">
        <v>2.1</v>
      </c>
      <c r="J361" s="581">
        <v>2.04</v>
      </c>
      <c r="K361" s="581">
        <v>1.9</v>
      </c>
      <c r="L361" s="581">
        <v>1.7</v>
      </c>
      <c r="M361" s="884"/>
      <c r="N361" s="581">
        <v>1.5</v>
      </c>
      <c r="O361" s="459">
        <v>1.2</v>
      </c>
      <c r="P361" s="884"/>
      <c r="Q361" s="472">
        <v>0.8</v>
      </c>
      <c r="R361" s="582">
        <v>0.6</v>
      </c>
      <c r="S361" s="583">
        <v>0.6</v>
      </c>
      <c r="T361" s="587">
        <v>0.54</v>
      </c>
      <c r="U361" s="583">
        <v>0.48</v>
      </c>
      <c r="V361" s="587">
        <v>0.36</v>
      </c>
      <c r="W361" s="583">
        <v>0</v>
      </c>
      <c r="X361" s="583">
        <v>0</v>
      </c>
      <c r="Y361" s="583">
        <v>0</v>
      </c>
      <c r="Z361" s="583">
        <v>0</v>
      </c>
      <c r="AA361" s="583">
        <v>0</v>
      </c>
      <c r="AB361" s="583">
        <v>0</v>
      </c>
      <c r="AC361" s="584">
        <f>SUM(C361:AB361)</f>
        <v>34.11999999999999</v>
      </c>
      <c r="AD361" s="1033">
        <f>IF(ISERROR((C361/D361-1)*100),"n/a",(C361/D361-1)*100)</f>
        <v>20.512820512820529</v>
      </c>
      <c r="AE361" s="1033">
        <f>IF(ISERROR((D361/E361-1)*100),"n/a",(D361/E361-1)*100)</f>
        <v>11.428571428571432</v>
      </c>
      <c r="AF361" s="1033">
        <f>IF(ISERROR((E361/F361-1)*100),"n/a",(E361/F361-1)*100)</f>
        <v>12.903225806451601</v>
      </c>
      <c r="AG361" s="1033">
        <f>IF(ISERROR((F361/G361-1)*100),"n/a",(F361/G361-1)*100)</f>
        <v>9.1549295774647987</v>
      </c>
      <c r="AH361" s="1033">
        <f>IF(ISERROR((G361/H361-1)*100),"n/a",(G361/H361-1)*100)</f>
        <v>25.663716814159287</v>
      </c>
      <c r="AI361" s="1033">
        <f>IF(ISERROR((H361/I361-1)*100),"n/a",(H361/I361-1)*100)</f>
        <v>7.6190476190476142</v>
      </c>
      <c r="AJ361" s="1033">
        <f>IF(ISERROR((I361/J361-1)*100),"n/a",(I361/J361-1)*100)</f>
        <v>2.941176470588247</v>
      </c>
      <c r="AK361" s="1033">
        <f>IF(ISERROR((J361/K361-1)*100),"n/a",(J361/K361-1)*100)</f>
        <v>7.3684210526315796</v>
      </c>
      <c r="AL361" s="1033">
        <f>IF(ISERROR((K361/L361-1)*100),"n/a",(K361/L361-1)*100)</f>
        <v>11.764705882352944</v>
      </c>
      <c r="AM361" s="1033">
        <f>IF(ISERROR((L361/N361-1)*100),"n/a",(L361/N361-1)*100)</f>
        <v>13.33333333333333</v>
      </c>
      <c r="AN361" s="1033">
        <f>IF(ISERROR((N361/O361-1)*100),"n/a",(N361/O361-1)*100)</f>
        <v>25</v>
      </c>
      <c r="AO361" s="1033">
        <f>IF(ISERROR((O361/Q361-1)*100),"n/a",(O361/Q361-1)*100)</f>
        <v>49.999999999999979</v>
      </c>
      <c r="AP361" s="1033">
        <f>IF(ISERROR((Q361/R361-1)*100),"n/a",(Q361/R361-1)*100)</f>
        <v>33.33333333333335</v>
      </c>
      <c r="AQ361" s="1033">
        <f>IF(ISERROR((R361/S361-1)*100),"n/a",(R361/S361-1)*100)</f>
        <v>0</v>
      </c>
      <c r="AR361" s="1033">
        <f>IF(ISERROR((S361/T361-1)*100),"n/a",(S361/T361-1)*100)</f>
        <v>11.111111111111093</v>
      </c>
      <c r="AS361" s="1033">
        <f>IF(ISERROR((T361/U361-1)*100),"n/a",(T361/U361-1)*100)</f>
        <v>12.500000000000021</v>
      </c>
      <c r="AT361" s="1033">
        <f>IF(ISERROR((U361/V361-1)*100),"n/a",(U361/V361-1)*100)</f>
        <v>33.333333333333329</v>
      </c>
      <c r="AU361" s="1033" t="str">
        <f>IF(ISERROR((V361/W361-1)*100),"n/a",(V361/W361-1)*100)</f>
        <v>n/a</v>
      </c>
      <c r="AV361" s="1033" t="str">
        <f>IF(ISERROR((W361/X361-1)*100),"n/a",(W361/X361-1)*100)</f>
        <v>n/a</v>
      </c>
      <c r="AW361" s="1033" t="str">
        <f>IF(ISERROR((X361/Y361-1)*100),"n/a",(X361/Y361-1)*100)</f>
        <v>n/a</v>
      </c>
      <c r="AX361" s="1033" t="str">
        <f>IF(ISERROR((Y361/Z361-1)*100),"n/a",(Y361/Z361-1)*100)</f>
        <v>n/a</v>
      </c>
      <c r="AY361" s="1033" t="str">
        <f>IF(ISERROR((Z361/AA361-1)*100),"n/a",(Z361/AA361-1)*100)</f>
        <v>n/a</v>
      </c>
      <c r="AZ361" s="1033" t="str">
        <f>IF(ISERROR((AA361/AB361-1)*100),"n/a",(AA361/AB361-1)*100)</f>
        <v>n/a</v>
      </c>
      <c r="BA361" s="1033">
        <f>AVERAGE(AD361:AZ361)</f>
        <v>16.939278016188183</v>
      </c>
      <c r="BB361" s="1033">
        <f>STDEV(AD361:AZ361)</f>
        <v>12.860948975496035</v>
      </c>
    </row>
    <row r="362" spans="1:54" ht="11.25" customHeight="1" x14ac:dyDescent="0.2">
      <c r="A362" s="817" t="s">
        <v>261</v>
      </c>
      <c r="B362" s="817" t="s">
        <v>262</v>
      </c>
      <c r="C362" s="581">
        <v>4.62</v>
      </c>
      <c r="D362" s="581">
        <v>4.49</v>
      </c>
      <c r="E362" s="581">
        <v>4.24</v>
      </c>
      <c r="F362" s="581">
        <v>4.09</v>
      </c>
      <c r="G362" s="460">
        <v>3.97</v>
      </c>
      <c r="H362" s="586">
        <v>3.83</v>
      </c>
      <c r="I362" s="581">
        <v>3.64</v>
      </c>
      <c r="J362" s="581">
        <v>3.48</v>
      </c>
      <c r="K362" s="581">
        <v>3.2561100000000001</v>
      </c>
      <c r="L362" s="581">
        <v>3.0383752599999996</v>
      </c>
      <c r="M362" s="884"/>
      <c r="N362" s="581">
        <v>2.7987557600000001</v>
      </c>
      <c r="O362" s="459">
        <v>2.6837384000000002</v>
      </c>
      <c r="P362" s="884"/>
      <c r="Q362" s="472">
        <v>2.4728732400000002</v>
      </c>
      <c r="R362" s="472">
        <v>2.2811776399999997</v>
      </c>
      <c r="S362" s="587">
        <v>2.1757450600000001</v>
      </c>
      <c r="T362" s="587">
        <v>1.9936342400000002</v>
      </c>
      <c r="U362" s="587">
        <v>1.8402777600000002</v>
      </c>
      <c r="V362" s="587">
        <v>1.6773365000000002</v>
      </c>
      <c r="W362" s="587">
        <v>1.47605612</v>
      </c>
      <c r="X362" s="587">
        <v>1.26519096</v>
      </c>
      <c r="Y362" s="587">
        <v>1.1310040400000001</v>
      </c>
      <c r="Z362" s="587">
        <v>1.0639105799999999</v>
      </c>
      <c r="AA362" s="587">
        <v>1.0255714600000001</v>
      </c>
      <c r="AB362" s="587">
        <v>0.98723234000000004</v>
      </c>
      <c r="AC362" s="584">
        <f>SUM(C362:AB362)</f>
        <v>63.526989359999995</v>
      </c>
      <c r="AD362" s="1033">
        <f>IF(ISERROR((C362/D362-1)*100),"n/a",(C362/D362-1)*100)</f>
        <v>2.8953229398663627</v>
      </c>
      <c r="AE362" s="1033">
        <f>IF(ISERROR((D362/E362-1)*100),"n/a",(D362/E362-1)*100)</f>
        <v>5.89622641509433</v>
      </c>
      <c r="AF362" s="1033">
        <f>IF(ISERROR((E362/F362-1)*100),"n/a",(E362/F362-1)*100)</f>
        <v>3.6674816625916984</v>
      </c>
      <c r="AG362" s="1033">
        <f>IF(ISERROR((F362/G362-1)*100),"n/a",(F362/G362-1)*100)</f>
        <v>3.0226700251889005</v>
      </c>
      <c r="AH362" s="1033">
        <f>IF(ISERROR((G362/H362-1)*100),"n/a",(G362/H362-1)*100)</f>
        <v>3.6553524804177506</v>
      </c>
      <c r="AI362" s="1033">
        <f>IF(ISERROR((H362/I362-1)*100),"n/a",(H362/I362-1)*100)</f>
        <v>5.2197802197802234</v>
      </c>
      <c r="AJ362" s="1033">
        <f>IF(ISERROR((I362/J362-1)*100),"n/a",(I362/J362-1)*100)</f>
        <v>4.5977011494252817</v>
      </c>
      <c r="AK362" s="1033">
        <f>IF(ISERROR((J362/K362-1)*100),"n/a",(J362/K362-1)*100)</f>
        <v>6.8759962040594536</v>
      </c>
      <c r="AL362" s="1033">
        <f>IF(ISERROR((K362/L362-1)*100),"n/a",(K362/L362-1)*100)</f>
        <v>7.1661569545560466</v>
      </c>
      <c r="AM362" s="1033">
        <f>IF(ISERROR((L362/N362-1)*100),"n/a",(L362/N362-1)*100)</f>
        <v>8.5616438356164171</v>
      </c>
      <c r="AN362" s="1033">
        <f>IF(ISERROR((N362/O362-1)*100),"n/a",(N362/O362-1)*100)</f>
        <v>4.2857142857142927</v>
      </c>
      <c r="AO362" s="1033">
        <f>IF(ISERROR((O362/Q362-1)*100),"n/a",(O362/Q362-1)*100)</f>
        <v>8.5271317829457303</v>
      </c>
      <c r="AP362" s="1033">
        <f>IF(ISERROR((Q362/R362-1)*100),"n/a",(Q362/R362-1)*100)</f>
        <v>8.4033613445378297</v>
      </c>
      <c r="AQ362" s="1033">
        <f>IF(ISERROR((R362/S362-1)*100),"n/a",(R362/S362-1)*100)</f>
        <v>4.8458149779735393</v>
      </c>
      <c r="AR362" s="1033">
        <f>IF(ISERROR((S362/T362-1)*100),"n/a",(S362/T362-1)*100)</f>
        <v>9.1346153846153744</v>
      </c>
      <c r="AS362" s="1033">
        <f>IF(ISERROR((T362/U362-1)*100),"n/a",(T362/U362-1)*100)</f>
        <v>8.333333333333325</v>
      </c>
      <c r="AT362" s="1033">
        <f>IF(ISERROR((U362/V362-1)*100),"n/a",(U362/V362-1)*100)</f>
        <v>9.7142857142857189</v>
      </c>
      <c r="AU362" s="1033">
        <f>IF(ISERROR((V362/W362-1)*100),"n/a",(V362/W362-1)*100)</f>
        <v>13.636363636363647</v>
      </c>
      <c r="AV362" s="1033">
        <f>IF(ISERROR((W362/X362-1)*100),"n/a",(W362/X362-1)*100)</f>
        <v>16.666666666666675</v>
      </c>
      <c r="AW362" s="1033">
        <f>IF(ISERROR((X362/Y362-1)*100),"n/a",(X362/Y362-1)*100)</f>
        <v>11.864406779661007</v>
      </c>
      <c r="AX362" s="1033">
        <f>IF(ISERROR((Y362/Z362-1)*100),"n/a",(Y362/Z362-1)*100)</f>
        <v>6.3063063063063307</v>
      </c>
      <c r="AY362" s="1033">
        <f>IF(ISERROR((Z362/AA362-1)*100),"n/a",(Z362/AA362-1)*100)</f>
        <v>3.738317757009324</v>
      </c>
      <c r="AZ362" s="1033">
        <f>IF(ISERROR((AA362/AB362-1)*100),"n/a",(AA362/AB362-1)*100)</f>
        <v>3.8834951456310662</v>
      </c>
      <c r="BA362" s="1033">
        <f>AVERAGE(AD362:AZ362)</f>
        <v>6.9955715218104499</v>
      </c>
      <c r="BB362" s="1033">
        <f>STDEV(AD362:AZ362)</f>
        <v>3.5649263894408167</v>
      </c>
    </row>
    <row r="363" spans="1:54" ht="11.25" customHeight="1" x14ac:dyDescent="0.2">
      <c r="A363" s="509" t="s">
        <v>5280</v>
      </c>
      <c r="B363" s="817" t="s">
        <v>2362</v>
      </c>
      <c r="C363" s="581">
        <v>1.1025</v>
      </c>
      <c r="D363" s="581">
        <v>1.0725</v>
      </c>
      <c r="E363" s="581">
        <v>1.0375000000000001</v>
      </c>
      <c r="F363" s="581">
        <v>0.95</v>
      </c>
      <c r="G363" s="460">
        <v>0.72500000000000009</v>
      </c>
      <c r="H363" s="480">
        <v>0.5</v>
      </c>
      <c r="I363" s="498">
        <v>0.5</v>
      </c>
      <c r="J363" s="581">
        <v>1.93</v>
      </c>
      <c r="K363" s="581">
        <v>1.7</v>
      </c>
      <c r="L363" s="581">
        <v>1.56</v>
      </c>
      <c r="M363" s="460"/>
      <c r="N363" s="581">
        <v>1.34</v>
      </c>
      <c r="O363" s="459">
        <v>0.74</v>
      </c>
      <c r="P363" s="460"/>
      <c r="Q363" s="980">
        <v>0</v>
      </c>
      <c r="R363" s="980">
        <v>0</v>
      </c>
      <c r="S363" s="499">
        <v>0</v>
      </c>
      <c r="T363" s="499">
        <v>0</v>
      </c>
      <c r="U363" s="499">
        <v>0</v>
      </c>
      <c r="V363" s="499">
        <v>0</v>
      </c>
      <c r="W363" s="499">
        <v>0</v>
      </c>
      <c r="X363" s="499">
        <v>0</v>
      </c>
      <c r="Y363" s="499">
        <v>0</v>
      </c>
      <c r="Z363" s="499">
        <v>0</v>
      </c>
      <c r="AA363" s="499">
        <v>0</v>
      </c>
      <c r="AB363" s="499">
        <v>0</v>
      </c>
      <c r="AC363" s="584">
        <f>SUM(C363:AB363)</f>
        <v>13.157499999999999</v>
      </c>
      <c r="AD363" s="1033">
        <f>IF(ISERROR((C363/D363-1)*100),"n/a",(C363/D363-1)*100)</f>
        <v>2.7972027972027913</v>
      </c>
      <c r="AE363" s="1033">
        <f>IF(ISERROR((D363/E363-1)*100),"n/a",(D363/E363-1)*100)</f>
        <v>3.3734939759036076</v>
      </c>
      <c r="AF363" s="1033">
        <f>IF(ISERROR((E363/F363-1)*100),"n/a",(E363/F363-1)*100)</f>
        <v>9.2105263157894903</v>
      </c>
      <c r="AG363" s="1033">
        <f>IF(ISERROR((F363/G363-1)*100),"n/a",(F363/G363-1)*100)</f>
        <v>31.034482758620662</v>
      </c>
      <c r="AH363" s="1033">
        <f>IF(ISERROR((G363/H363-1)*100),"n/a",(G363/H363-1)*100)</f>
        <v>45.000000000000014</v>
      </c>
      <c r="AI363" s="1033">
        <f>IF(ISERROR((H363/I363-1)*100),"n/a",(H363/I363-1)*100)</f>
        <v>0</v>
      </c>
      <c r="AJ363" s="1033">
        <f>IF(ISERROR((I363/J363-1)*100),"n/a",(I363/J363-1)*100)</f>
        <v>-74.093264248704656</v>
      </c>
      <c r="AK363" s="1033">
        <f>IF(ISERROR((J363/K363-1)*100),"n/a",(J363/K363-1)*100)</f>
        <v>13.529411764705879</v>
      </c>
      <c r="AL363" s="1033">
        <f>IF(ISERROR((K363/L363-1)*100),"n/a",(K363/L363-1)*100)</f>
        <v>8.9743589743589638</v>
      </c>
      <c r="AM363" s="1033">
        <f>IF(ISERROR((L363/N363-1)*100),"n/a",(L363/N363-1)*100)</f>
        <v>16.417910447761198</v>
      </c>
      <c r="AN363" s="1033">
        <f>IF(ISERROR((N363/O363-1)*100),"n/a",(N363/O363-1)*100)</f>
        <v>81.081081081081095</v>
      </c>
      <c r="AO363" s="1033" t="str">
        <f>IF(ISERROR((O363/Q363-1)*100),"n/a",(O363/Q363-1)*100)</f>
        <v>n/a</v>
      </c>
      <c r="AP363" s="1033" t="str">
        <f>IF(ISERROR((Q363/R363-1)*100),"n/a",(Q363/R363-1)*100)</f>
        <v>n/a</v>
      </c>
      <c r="AQ363" s="1033" t="str">
        <f>IF(ISERROR((R363/S363-1)*100),"n/a",(R363/S363-1)*100)</f>
        <v>n/a</v>
      </c>
      <c r="AR363" s="1033" t="str">
        <f>IF(ISERROR((S363/T363-1)*100),"n/a",(S363/T363-1)*100)</f>
        <v>n/a</v>
      </c>
      <c r="AS363" s="1033" t="str">
        <f>IF(ISERROR((T363/U363-1)*100),"n/a",(T363/U363-1)*100)</f>
        <v>n/a</v>
      </c>
      <c r="AT363" s="1033" t="str">
        <f>IF(ISERROR((U363/V363-1)*100),"n/a",(U363/V363-1)*100)</f>
        <v>n/a</v>
      </c>
      <c r="AU363" s="1033" t="str">
        <f>IF(ISERROR((V363/W363-1)*100),"n/a",(V363/W363-1)*100)</f>
        <v>n/a</v>
      </c>
      <c r="AV363" s="1033" t="str">
        <f>IF(ISERROR((W363/X363-1)*100),"n/a",(W363/X363-1)*100)</f>
        <v>n/a</v>
      </c>
      <c r="AW363" s="1033" t="str">
        <f>IF(ISERROR((X363/Y363-1)*100),"n/a",(X363/Y363-1)*100)</f>
        <v>n/a</v>
      </c>
      <c r="AX363" s="1033" t="str">
        <f>IF(ISERROR((Y363/Z363-1)*100),"n/a",(Y363/Z363-1)*100)</f>
        <v>n/a</v>
      </c>
      <c r="AY363" s="1033" t="str">
        <f>IF(ISERROR((Z363/AA363-1)*100),"n/a",(Z363/AA363-1)*100)</f>
        <v>n/a</v>
      </c>
      <c r="AZ363" s="1033" t="str">
        <f>IF(ISERROR((AA363/AB363-1)*100),"n/a",(AA363/AB363-1)*100)</f>
        <v>n/a</v>
      </c>
      <c r="BA363" s="1033">
        <f>AVERAGE(AD363:AZ363)</f>
        <v>12.484109442429004</v>
      </c>
      <c r="BB363" s="1033">
        <f>STDEV(AD363:AZ363)</f>
        <v>37.38299111548281</v>
      </c>
    </row>
    <row r="364" spans="1:54" ht="11.25" customHeight="1" x14ac:dyDescent="0.2">
      <c r="A364" s="1026" t="s">
        <v>4407</v>
      </c>
      <c r="B364" s="468" t="s">
        <v>4402</v>
      </c>
      <c r="C364" s="581">
        <v>0.52</v>
      </c>
      <c r="D364" s="581">
        <v>0.44</v>
      </c>
      <c r="E364" s="581">
        <v>0.36</v>
      </c>
      <c r="F364" s="581">
        <v>0.32</v>
      </c>
      <c r="G364" s="460">
        <v>0.28000000000000003</v>
      </c>
      <c r="H364" s="481">
        <v>0.24</v>
      </c>
      <c r="I364" s="474">
        <v>0.1</v>
      </c>
      <c r="J364" s="496">
        <v>0</v>
      </c>
      <c r="K364" s="473">
        <v>0</v>
      </c>
      <c r="L364" s="496">
        <v>0</v>
      </c>
      <c r="M364" s="481"/>
      <c r="N364" s="496">
        <v>0</v>
      </c>
      <c r="O364" s="1008">
        <v>0</v>
      </c>
      <c r="P364" s="993"/>
      <c r="Q364" s="1036">
        <v>0</v>
      </c>
      <c r="R364" s="1036">
        <v>0</v>
      </c>
      <c r="S364" s="477">
        <v>0</v>
      </c>
      <c r="T364" s="477">
        <v>0</v>
      </c>
      <c r="U364" s="477">
        <v>0</v>
      </c>
      <c r="V364" s="497">
        <v>0</v>
      </c>
      <c r="W364" s="497">
        <v>0</v>
      </c>
      <c r="X364" s="477">
        <v>0</v>
      </c>
      <c r="Y364" s="497">
        <v>0</v>
      </c>
      <c r="Z364" s="497">
        <v>0</v>
      </c>
      <c r="AA364" s="477">
        <v>0</v>
      </c>
      <c r="AB364" s="477">
        <v>0</v>
      </c>
      <c r="AC364" s="584">
        <f>SUM(C364:AB364)</f>
        <v>2.2600000000000002</v>
      </c>
      <c r="AD364" s="1033">
        <f>IF(ISERROR((C364/D364-1)*100),"n/a",(C364/D364-1)*100)</f>
        <v>18.181818181818187</v>
      </c>
      <c r="AE364" s="1033">
        <f>IF(ISERROR((D364/E364-1)*100),"n/a",(D364/E364-1)*100)</f>
        <v>22.222222222222232</v>
      </c>
      <c r="AF364" s="1033">
        <f>IF(ISERROR((E364/F364-1)*100),"n/a",(E364/F364-1)*100)</f>
        <v>12.5</v>
      </c>
      <c r="AG364" s="1033">
        <f>IF(ISERROR((F364/G364-1)*100),"n/a",(F364/G364-1)*100)</f>
        <v>14.285714285714279</v>
      </c>
      <c r="AH364" s="1033">
        <f>IF(ISERROR((G364/H364-1)*100),"n/a",(G364/H364-1)*100)</f>
        <v>16.666666666666675</v>
      </c>
      <c r="AI364" s="1033">
        <f>IF(ISERROR((H364/I364-1)*100),"n/a",(H364/I364-1)*100)</f>
        <v>140</v>
      </c>
      <c r="AJ364" s="1033" t="str">
        <f>IF(ISERROR((I364/J364-1)*100),"n/a",(I364/J364-1)*100)</f>
        <v>n/a</v>
      </c>
      <c r="AK364" s="1033" t="str">
        <f>IF(ISERROR((J364/K364-1)*100),"n/a",(J364/K364-1)*100)</f>
        <v>n/a</v>
      </c>
      <c r="AL364" s="1033" t="str">
        <f>IF(ISERROR((K364/L364-1)*100),"n/a",(K364/L364-1)*100)</f>
        <v>n/a</v>
      </c>
      <c r="AM364" s="1033" t="str">
        <f>IF(ISERROR((L364/N364-1)*100),"n/a",(L364/N364-1)*100)</f>
        <v>n/a</v>
      </c>
      <c r="AN364" s="1033" t="str">
        <f>IF(ISERROR((N364/O364-1)*100),"n/a",(N364/O364-1)*100)</f>
        <v>n/a</v>
      </c>
      <c r="AO364" s="1033" t="str">
        <f>IF(ISERROR((O364/Q364-1)*100),"n/a",(O364/Q364-1)*100)</f>
        <v>n/a</v>
      </c>
      <c r="AP364" s="1033" t="str">
        <f>IF(ISERROR((Q364/R364-1)*100),"n/a",(Q364/R364-1)*100)</f>
        <v>n/a</v>
      </c>
      <c r="AQ364" s="1033" t="str">
        <f>IF(ISERROR((R364/S364-1)*100),"n/a",(R364/S364-1)*100)</f>
        <v>n/a</v>
      </c>
      <c r="AR364" s="1033" t="str">
        <f>IF(ISERROR((S364/T364-1)*100),"n/a",(S364/T364-1)*100)</f>
        <v>n/a</v>
      </c>
      <c r="AS364" s="1033" t="str">
        <f>IF(ISERROR((T364/U364-1)*100),"n/a",(T364/U364-1)*100)</f>
        <v>n/a</v>
      </c>
      <c r="AT364" s="1033" t="str">
        <f>IF(ISERROR((U364/V364-1)*100),"n/a",(U364/V364-1)*100)</f>
        <v>n/a</v>
      </c>
      <c r="AU364" s="1033" t="str">
        <f>IF(ISERROR((V364/W364-1)*100),"n/a",(V364/W364-1)*100)</f>
        <v>n/a</v>
      </c>
      <c r="AV364" s="1033" t="str">
        <f>IF(ISERROR((W364/X364-1)*100),"n/a",(W364/X364-1)*100)</f>
        <v>n/a</v>
      </c>
      <c r="AW364" s="1033" t="str">
        <f>IF(ISERROR((X364/Y364-1)*100),"n/a",(X364/Y364-1)*100)</f>
        <v>n/a</v>
      </c>
      <c r="AX364" s="1033" t="str">
        <f>IF(ISERROR((Y364/Z364-1)*100),"n/a",(Y364/Z364-1)*100)</f>
        <v>n/a</v>
      </c>
      <c r="AY364" s="1033" t="str">
        <f>IF(ISERROR((Z364/AA364-1)*100),"n/a",(Z364/AA364-1)*100)</f>
        <v>n/a</v>
      </c>
      <c r="AZ364" s="1033" t="str">
        <f>IF(ISERROR((AA364/AB364-1)*100),"n/a",(AA364/AB364-1)*100)</f>
        <v>n/a</v>
      </c>
      <c r="BA364" s="1033">
        <f>AVERAGE(AD364:AZ364)</f>
        <v>37.309403559403563</v>
      </c>
      <c r="BB364" s="1033">
        <f>STDEV(AD364:AZ364)</f>
        <v>50.41937230781587</v>
      </c>
    </row>
    <row r="365" spans="1:54" ht="11.25" customHeight="1" x14ac:dyDescent="0.2">
      <c r="A365" s="817" t="s">
        <v>185</v>
      </c>
      <c r="B365" s="817" t="s">
        <v>186</v>
      </c>
      <c r="C365" s="581">
        <v>1.76</v>
      </c>
      <c r="D365" s="581">
        <v>1.68</v>
      </c>
      <c r="E365" s="581">
        <v>1.64</v>
      </c>
      <c r="F365" s="581">
        <v>1.6</v>
      </c>
      <c r="G365" s="460">
        <v>1.56</v>
      </c>
      <c r="H365" s="460">
        <v>1.48</v>
      </c>
      <c r="I365" s="581">
        <v>1.4</v>
      </c>
      <c r="J365" s="581">
        <v>1.32</v>
      </c>
      <c r="K365" s="581">
        <v>1.22</v>
      </c>
      <c r="L365" s="581">
        <v>1.1200000000000001</v>
      </c>
      <c r="M365" s="884"/>
      <c r="N365" s="581">
        <v>1.02</v>
      </c>
      <c r="O365" s="459">
        <v>0.94</v>
      </c>
      <c r="P365" s="884"/>
      <c r="Q365" s="472">
        <v>0.88</v>
      </c>
      <c r="R365" s="472">
        <v>0.82</v>
      </c>
      <c r="S365" s="587">
        <v>0.76</v>
      </c>
      <c r="T365" s="587">
        <v>0.68</v>
      </c>
      <c r="U365" s="587">
        <v>0.62</v>
      </c>
      <c r="V365" s="587">
        <v>0.56000000000000005</v>
      </c>
      <c r="W365" s="587">
        <v>0.5</v>
      </c>
      <c r="X365" s="587">
        <v>0.44</v>
      </c>
      <c r="Y365" s="587">
        <v>0.4</v>
      </c>
      <c r="Z365" s="587">
        <v>0.36</v>
      </c>
      <c r="AA365" s="587">
        <v>0.34</v>
      </c>
      <c r="AB365" s="587">
        <v>0.32</v>
      </c>
      <c r="AC365" s="584">
        <f>SUM(C365:AB365)</f>
        <v>23.42</v>
      </c>
      <c r="AD365" s="1033">
        <f>IF(ISERROR((C365/D365-1)*100),"n/a",(C365/D365-1)*100)</f>
        <v>4.7619047619047672</v>
      </c>
      <c r="AE365" s="1033">
        <f>IF(ISERROR((D365/E365-1)*100),"n/a",(D365/E365-1)*100)</f>
        <v>2.4390243902439046</v>
      </c>
      <c r="AF365" s="1033">
        <f>IF(ISERROR((E365/F365-1)*100),"n/a",(E365/F365-1)*100)</f>
        <v>2.4999999999999911</v>
      </c>
      <c r="AG365" s="1033">
        <f>IF(ISERROR((F365/G365-1)*100),"n/a",(F365/G365-1)*100)</f>
        <v>2.5641025641025772</v>
      </c>
      <c r="AH365" s="1033">
        <f>IF(ISERROR((G365/H365-1)*100),"n/a",(G365/H365-1)*100)</f>
        <v>5.4054054054054168</v>
      </c>
      <c r="AI365" s="1033">
        <f>IF(ISERROR((H365/I365-1)*100),"n/a",(H365/I365-1)*100)</f>
        <v>5.7142857142857162</v>
      </c>
      <c r="AJ365" s="1033">
        <f>IF(ISERROR((I365/J365-1)*100),"n/a",(I365/J365-1)*100)</f>
        <v>6.0606060606060552</v>
      </c>
      <c r="AK365" s="1033">
        <f>IF(ISERROR((J365/K365-1)*100),"n/a",(J365/K365-1)*100)</f>
        <v>8.196721311475418</v>
      </c>
      <c r="AL365" s="1033">
        <f>IF(ISERROR((K365/L365-1)*100),"n/a",(K365/L365-1)*100)</f>
        <v>8.9285714285714199</v>
      </c>
      <c r="AM365" s="1033">
        <f>IF(ISERROR((L365/N365-1)*100),"n/a",(L365/N365-1)*100)</f>
        <v>9.8039215686274606</v>
      </c>
      <c r="AN365" s="1033">
        <f>IF(ISERROR((N365/O365-1)*100),"n/a",(N365/O365-1)*100)</f>
        <v>8.5106382978723527</v>
      </c>
      <c r="AO365" s="1033">
        <f>IF(ISERROR((O365/Q365-1)*100),"n/a",(O365/Q365-1)*100)</f>
        <v>6.8181818181818121</v>
      </c>
      <c r="AP365" s="1033">
        <f>IF(ISERROR((Q365/R365-1)*100),"n/a",(Q365/R365-1)*100)</f>
        <v>7.3170731707317138</v>
      </c>
      <c r="AQ365" s="1033">
        <f>IF(ISERROR((R365/S365-1)*100),"n/a",(R365/S365-1)*100)</f>
        <v>7.8947368421052655</v>
      </c>
      <c r="AR365" s="1033">
        <f>IF(ISERROR((S365/T365-1)*100),"n/a",(S365/T365-1)*100)</f>
        <v>11.764705882352944</v>
      </c>
      <c r="AS365" s="1033">
        <f>IF(ISERROR((T365/U365-1)*100),"n/a",(T365/U365-1)*100)</f>
        <v>9.6774193548387224</v>
      </c>
      <c r="AT365" s="1033">
        <f>IF(ISERROR((U365/V365-1)*100),"n/a",(U365/V365-1)*100)</f>
        <v>10.714285714285698</v>
      </c>
      <c r="AU365" s="1033">
        <f>IF(ISERROR((V365/W365-1)*100),"n/a",(V365/W365-1)*100)</f>
        <v>12.000000000000011</v>
      </c>
      <c r="AV365" s="1033">
        <f>IF(ISERROR((W365/X365-1)*100),"n/a",(W365/X365-1)*100)</f>
        <v>13.636363636363647</v>
      </c>
      <c r="AW365" s="1033">
        <f>IF(ISERROR((X365/Y365-1)*100),"n/a",(X365/Y365-1)*100)</f>
        <v>9.9999999999999858</v>
      </c>
      <c r="AX365" s="1033">
        <f>IF(ISERROR((Y365/Z365-1)*100),"n/a",(Y365/Z365-1)*100)</f>
        <v>11.111111111111116</v>
      </c>
      <c r="AY365" s="1033">
        <f>IF(ISERROR((Z365/AA365-1)*100),"n/a",(Z365/AA365-1)*100)</f>
        <v>5.8823529411764497</v>
      </c>
      <c r="AZ365" s="1033">
        <f>IF(ISERROR((AA365/AB365-1)*100),"n/a",(AA365/AB365-1)*100)</f>
        <v>6.25</v>
      </c>
      <c r="BA365" s="1033">
        <f>AVERAGE(AD365:AZ365)</f>
        <v>7.7370179119235845</v>
      </c>
      <c r="BB365" s="1033">
        <f>STDEV(AD365:AZ365)</f>
        <v>3.1259493294127667</v>
      </c>
    </row>
    <row r="366" spans="1:54" ht="11.25" customHeight="1" x14ac:dyDescent="0.2">
      <c r="A366" s="458" t="s">
        <v>638</v>
      </c>
      <c r="B366" s="817" t="s">
        <v>639</v>
      </c>
      <c r="C366" s="581">
        <v>0.94</v>
      </c>
      <c r="D366" s="581">
        <v>0.78</v>
      </c>
      <c r="E366" s="581">
        <v>0.68</v>
      </c>
      <c r="F366" s="581">
        <v>0.6</v>
      </c>
      <c r="G366" s="460">
        <v>0.53</v>
      </c>
      <c r="H366" s="460">
        <v>0.49</v>
      </c>
      <c r="I366" s="581">
        <v>0.45</v>
      </c>
      <c r="J366" s="581">
        <v>0.39500000000000002</v>
      </c>
      <c r="K366" s="581">
        <v>0.34</v>
      </c>
      <c r="L366" s="581">
        <v>0.3075</v>
      </c>
      <c r="M366" s="884"/>
      <c r="N366" s="581">
        <v>0.2475</v>
      </c>
      <c r="O366" s="459">
        <v>0.215</v>
      </c>
      <c r="P366" s="884"/>
      <c r="Q366" s="472">
        <v>0.19500000000000001</v>
      </c>
      <c r="R366" s="472">
        <v>0.1825</v>
      </c>
      <c r="S366" s="587">
        <v>0.17249999999999999</v>
      </c>
      <c r="T366" s="587">
        <v>0.14499999999999999</v>
      </c>
      <c r="U366" s="587">
        <v>9.7500000000000003E-2</v>
      </c>
      <c r="V366" s="583">
        <v>0</v>
      </c>
      <c r="W366" s="583">
        <v>0</v>
      </c>
      <c r="X366" s="583">
        <v>0</v>
      </c>
      <c r="Y366" s="583">
        <v>0</v>
      </c>
      <c r="Z366" s="583">
        <v>0</v>
      </c>
      <c r="AA366" s="583">
        <v>0</v>
      </c>
      <c r="AB366" s="583">
        <v>0</v>
      </c>
      <c r="AC366" s="584">
        <f>SUM(C366:AB366)</f>
        <v>6.7675000000000001</v>
      </c>
      <c r="AD366" s="1033">
        <f>IF(ISERROR((C366/D366-1)*100),"n/a",(C366/D366-1)*100)</f>
        <v>20.512820512820507</v>
      </c>
      <c r="AE366" s="1033">
        <f>IF(ISERROR((D366/E366-1)*100),"n/a",(D366/E366-1)*100)</f>
        <v>14.705882352941169</v>
      </c>
      <c r="AF366" s="1033">
        <f>IF(ISERROR((E366/F366-1)*100),"n/a",(E366/F366-1)*100)</f>
        <v>13.333333333333353</v>
      </c>
      <c r="AG366" s="1033">
        <f>IF(ISERROR((F366/G366-1)*100),"n/a",(F366/G366-1)*100)</f>
        <v>13.207547169811317</v>
      </c>
      <c r="AH366" s="1033">
        <f>IF(ISERROR((G366/H366-1)*100),"n/a",(G366/H366-1)*100)</f>
        <v>8.163265306122458</v>
      </c>
      <c r="AI366" s="1033">
        <f>IF(ISERROR((H366/I366-1)*100),"n/a",(H366/I366-1)*100)</f>
        <v>8.8888888888888786</v>
      </c>
      <c r="AJ366" s="1033">
        <f>IF(ISERROR((I366/J366-1)*100),"n/a",(I366/J366-1)*100)</f>
        <v>13.924050632911399</v>
      </c>
      <c r="AK366" s="1033">
        <f>IF(ISERROR((J366/K366-1)*100),"n/a",(J366/K366-1)*100)</f>
        <v>16.176470588235283</v>
      </c>
      <c r="AL366" s="1033">
        <f>IF(ISERROR((K366/L366-1)*100),"n/a",(K366/L366-1)*100)</f>
        <v>10.569105691056912</v>
      </c>
      <c r="AM366" s="1033">
        <f>IF(ISERROR((L366/N366-1)*100),"n/a",(L366/N366-1)*100)</f>
        <v>24.242424242424242</v>
      </c>
      <c r="AN366" s="1033">
        <f>IF(ISERROR((N366/O366-1)*100),"n/a",(N366/O366-1)*100)</f>
        <v>15.116279069767447</v>
      </c>
      <c r="AO366" s="1033">
        <f>IF(ISERROR((O366/Q366-1)*100),"n/a",(O366/Q366-1)*100)</f>
        <v>10.256410256410241</v>
      </c>
      <c r="AP366" s="1033">
        <f>IF(ISERROR((Q366/R366-1)*100),"n/a",(Q366/R366-1)*100)</f>
        <v>6.8493150684931559</v>
      </c>
      <c r="AQ366" s="1033">
        <f>IF(ISERROR((R366/S366-1)*100),"n/a",(R366/S366-1)*100)</f>
        <v>5.7971014492753659</v>
      </c>
      <c r="AR366" s="1033">
        <f>IF(ISERROR((S366/T366-1)*100),"n/a",(S366/T366-1)*100)</f>
        <v>18.965517241379317</v>
      </c>
      <c r="AS366" s="1033">
        <f>IF(ISERROR((T366/U366-1)*100),"n/a",(T366/U366-1)*100)</f>
        <v>48.717948717948701</v>
      </c>
      <c r="AT366" s="1033" t="str">
        <f>IF(ISERROR((U366/V366-1)*100),"n/a",(U366/V366-1)*100)</f>
        <v>n/a</v>
      </c>
      <c r="AU366" s="1033" t="str">
        <f>IF(ISERROR((V366/W366-1)*100),"n/a",(V366/W366-1)*100)</f>
        <v>n/a</v>
      </c>
      <c r="AV366" s="1033" t="str">
        <f>IF(ISERROR((W366/X366-1)*100),"n/a",(W366/X366-1)*100)</f>
        <v>n/a</v>
      </c>
      <c r="AW366" s="1033" t="str">
        <f>IF(ISERROR((X366/Y366-1)*100),"n/a",(X366/Y366-1)*100)</f>
        <v>n/a</v>
      </c>
      <c r="AX366" s="1033" t="str">
        <f>IF(ISERROR((Y366/Z366-1)*100),"n/a",(Y366/Z366-1)*100)</f>
        <v>n/a</v>
      </c>
      <c r="AY366" s="1033" t="str">
        <f>IF(ISERROR((Z366/AA366-1)*100),"n/a",(Z366/AA366-1)*100)</f>
        <v>n/a</v>
      </c>
      <c r="AZ366" s="1033" t="str">
        <f>IF(ISERROR((AA366/AB366-1)*100),"n/a",(AA366/AB366-1)*100)</f>
        <v>n/a</v>
      </c>
      <c r="BA366" s="1033">
        <f>AVERAGE(AD366:AZ366)</f>
        <v>15.589147532613735</v>
      </c>
      <c r="BB366" s="1033">
        <f>STDEV(AD366:AZ366)</f>
        <v>10.161581266415647</v>
      </c>
    </row>
    <row r="367" spans="1:54" ht="11.25" customHeight="1" x14ac:dyDescent="0.2">
      <c r="A367" s="1026" t="s">
        <v>4465</v>
      </c>
      <c r="B367" s="468" t="s">
        <v>4466</v>
      </c>
      <c r="C367" s="581">
        <v>2.1</v>
      </c>
      <c r="D367" s="581">
        <v>2.02</v>
      </c>
      <c r="E367" s="581">
        <v>1.9550000000000001</v>
      </c>
      <c r="F367" s="581">
        <v>1.88</v>
      </c>
      <c r="G367" s="460">
        <v>1.76</v>
      </c>
      <c r="H367" s="586">
        <v>1.6</v>
      </c>
      <c r="I367" s="581">
        <v>1.45</v>
      </c>
      <c r="J367" s="498">
        <v>1.4</v>
      </c>
      <c r="K367" s="498">
        <v>1.4</v>
      </c>
      <c r="L367" s="498">
        <v>1.4</v>
      </c>
      <c r="M367" s="483"/>
      <c r="N367" s="498">
        <v>1.4</v>
      </c>
      <c r="O367" s="501">
        <v>1.4</v>
      </c>
      <c r="P367" s="460"/>
      <c r="Q367" s="585">
        <v>1.4</v>
      </c>
      <c r="R367" s="539">
        <v>1.86</v>
      </c>
      <c r="S367" s="587">
        <v>2.2949999999999999</v>
      </c>
      <c r="T367" s="587">
        <v>2.1949999999999998</v>
      </c>
      <c r="U367" s="587">
        <v>2.1</v>
      </c>
      <c r="V367" s="587">
        <v>2.0249999999999999</v>
      </c>
      <c r="W367" s="499">
        <v>1.98</v>
      </c>
      <c r="X367" s="587">
        <v>1.98</v>
      </c>
      <c r="Y367" s="587">
        <v>1.9650000000000001</v>
      </c>
      <c r="Z367" s="587">
        <v>1.89</v>
      </c>
      <c r="AA367" s="587">
        <v>1.77</v>
      </c>
      <c r="AB367" s="587">
        <v>1.665</v>
      </c>
      <c r="AC367" s="584">
        <f>SUM(C367:AB367)</f>
        <v>42.889999999999993</v>
      </c>
      <c r="AD367" s="1033">
        <f>IF(ISERROR((C367/D367-1)*100),"n/a",(C367/D367-1)*100)</f>
        <v>3.9603960396039639</v>
      </c>
      <c r="AE367" s="1033">
        <f>IF(ISERROR((D367/E367-1)*100),"n/a",(D367/E367-1)*100)</f>
        <v>3.3248081841432242</v>
      </c>
      <c r="AF367" s="1033">
        <f>IF(ISERROR((E367/F367-1)*100),"n/a",(E367/F367-1)*100)</f>
        <v>3.9893617021276695</v>
      </c>
      <c r="AG367" s="1033">
        <f>IF(ISERROR((F367/G367-1)*100),"n/a",(F367/G367-1)*100)</f>
        <v>6.8181818181818121</v>
      </c>
      <c r="AH367" s="1033">
        <f>IF(ISERROR((G367/H367-1)*100),"n/a",(G367/H367-1)*100)</f>
        <v>9.9999999999999858</v>
      </c>
      <c r="AI367" s="1033">
        <f>IF(ISERROR((H367/I367-1)*100),"n/a",(H367/I367-1)*100)</f>
        <v>10.344827586206895</v>
      </c>
      <c r="AJ367" s="1033">
        <f>IF(ISERROR((I367/J367-1)*100),"n/a",(I367/J367-1)*100)</f>
        <v>3.5714285714285809</v>
      </c>
      <c r="AK367" s="1033">
        <f>IF(ISERROR((J367/K367-1)*100),"n/a",(J367/K367-1)*100)</f>
        <v>0</v>
      </c>
      <c r="AL367" s="1033">
        <f>IF(ISERROR((K367/L367-1)*100),"n/a",(K367/L367-1)*100)</f>
        <v>0</v>
      </c>
      <c r="AM367" s="1033">
        <f>IF(ISERROR((L367/N367-1)*100),"n/a",(L367/N367-1)*100)</f>
        <v>0</v>
      </c>
      <c r="AN367" s="1033">
        <f>IF(ISERROR((N367/O367-1)*100),"n/a",(N367/O367-1)*100)</f>
        <v>0</v>
      </c>
      <c r="AO367" s="1033">
        <f>IF(ISERROR((O367/Q367-1)*100),"n/a",(O367/Q367-1)*100)</f>
        <v>0</v>
      </c>
      <c r="AP367" s="1033">
        <f>IF(ISERROR((Q367/R367-1)*100),"n/a",(Q367/R367-1)*100)</f>
        <v>-24.731182795698935</v>
      </c>
      <c r="AQ367" s="1033">
        <f>IF(ISERROR((R367/S367-1)*100),"n/a",(R367/S367-1)*100)</f>
        <v>-18.954248366013061</v>
      </c>
      <c r="AR367" s="1033">
        <f>IF(ISERROR((S367/T367-1)*100),"n/a",(S367/T367-1)*100)</f>
        <v>4.5558086560364419</v>
      </c>
      <c r="AS367" s="1033">
        <f>IF(ISERROR((T367/U367-1)*100),"n/a",(T367/U367-1)*100)</f>
        <v>4.5238095238095077</v>
      </c>
      <c r="AT367" s="1033">
        <f>IF(ISERROR((U367/V367-1)*100),"n/a",(U367/V367-1)*100)</f>
        <v>3.7037037037037202</v>
      </c>
      <c r="AU367" s="1033">
        <f>IF(ISERROR((V367/W367-1)*100),"n/a",(V367/W367-1)*100)</f>
        <v>2.2727272727272707</v>
      </c>
      <c r="AV367" s="1033">
        <f>IF(ISERROR((W367/X367-1)*100),"n/a",(W367/X367-1)*100)</f>
        <v>0</v>
      </c>
      <c r="AW367" s="1033">
        <f>IF(ISERROR((X367/Y367-1)*100),"n/a",(X367/Y367-1)*100)</f>
        <v>0.76335877862594437</v>
      </c>
      <c r="AX367" s="1033">
        <f>IF(ISERROR((Y367/Z367-1)*100),"n/a",(Y367/Z367-1)*100)</f>
        <v>3.9682539682539764</v>
      </c>
      <c r="AY367" s="1033">
        <f>IF(ISERROR((Z367/AA367-1)*100),"n/a",(Z367/AA367-1)*100)</f>
        <v>6.7796610169491567</v>
      </c>
      <c r="AZ367" s="1033">
        <f>IF(ISERROR((AA367/AB367-1)*100),"n/a",(AA367/AB367-1)*100)</f>
        <v>6.3063063063063085</v>
      </c>
      <c r="BA367" s="1033">
        <f>AVERAGE(AD367:AZ367)</f>
        <v>1.3564000854953244</v>
      </c>
      <c r="BB367" s="1033">
        <f>STDEV(AD367:AZ367)</f>
        <v>7.976263982968133</v>
      </c>
    </row>
    <row r="368" spans="1:54" ht="11.25" customHeight="1" x14ac:dyDescent="0.2">
      <c r="A368" s="792" t="s">
        <v>4374</v>
      </c>
      <c r="B368" s="817" t="s">
        <v>4348</v>
      </c>
      <c r="C368" s="581">
        <v>0.44</v>
      </c>
      <c r="D368" s="581">
        <v>0.4</v>
      </c>
      <c r="E368" s="581">
        <v>0.32</v>
      </c>
      <c r="F368" s="460">
        <v>0.25</v>
      </c>
      <c r="G368" s="460">
        <v>0.16</v>
      </c>
      <c r="H368" s="586">
        <v>0.12</v>
      </c>
      <c r="I368" s="460">
        <v>0.08</v>
      </c>
      <c r="J368" s="460">
        <v>0.04</v>
      </c>
      <c r="K368" s="483">
        <v>0</v>
      </c>
      <c r="L368" s="483">
        <v>0</v>
      </c>
      <c r="M368" s="483"/>
      <c r="N368" s="483">
        <v>0.1</v>
      </c>
      <c r="O368" s="480">
        <v>0.2</v>
      </c>
      <c r="P368" s="483"/>
      <c r="Q368" s="502">
        <v>0.2</v>
      </c>
      <c r="R368" s="502">
        <v>0.2</v>
      </c>
      <c r="S368" s="499">
        <v>0.2</v>
      </c>
      <c r="T368" s="499">
        <v>0.2</v>
      </c>
      <c r="U368" s="587">
        <v>0.2</v>
      </c>
      <c r="V368" s="587">
        <v>0.09</v>
      </c>
      <c r="W368" s="499">
        <v>0</v>
      </c>
      <c r="X368" s="499">
        <v>0</v>
      </c>
      <c r="Y368" s="499">
        <v>0</v>
      </c>
      <c r="Z368" s="499">
        <v>0</v>
      </c>
      <c r="AA368" s="499">
        <v>0</v>
      </c>
      <c r="AB368" s="499">
        <v>0</v>
      </c>
      <c r="AC368" s="584">
        <f>SUM(C368:AB368)</f>
        <v>3.2000000000000011</v>
      </c>
      <c r="AD368" s="1033">
        <f>IF(ISERROR((C368/D368-1)*100),"n/a",(C368/D368-1)*100)</f>
        <v>9.9999999999999858</v>
      </c>
      <c r="AE368" s="1033">
        <f>IF(ISERROR((D368/E368-1)*100),"n/a",(D368/E368-1)*100)</f>
        <v>25</v>
      </c>
      <c r="AF368" s="1033">
        <f>IF(ISERROR((E368/F368-1)*100),"n/a",(E368/F368-1)*100)</f>
        <v>28.000000000000004</v>
      </c>
      <c r="AG368" s="1033">
        <f>IF(ISERROR((F368/G368-1)*100),"n/a",(F368/G368-1)*100)</f>
        <v>56.25</v>
      </c>
      <c r="AH368" s="1033">
        <f>IF(ISERROR((G368/H368-1)*100),"n/a",(G368/H368-1)*100)</f>
        <v>33.33333333333335</v>
      </c>
      <c r="AI368" s="1033">
        <f>IF(ISERROR((H368/I368-1)*100),"n/a",(H368/I368-1)*100)</f>
        <v>50</v>
      </c>
      <c r="AJ368" s="1033">
        <f>IF(ISERROR((I368/J368-1)*100),"n/a",(I368/J368-1)*100)</f>
        <v>100</v>
      </c>
      <c r="AK368" s="1033" t="str">
        <f>IF(ISERROR((J368/K368-1)*100),"n/a",(J368/K368-1)*100)</f>
        <v>n/a</v>
      </c>
      <c r="AL368" s="1033" t="str">
        <f>IF(ISERROR((K368/L368-1)*100),"n/a",(K368/L368-1)*100)</f>
        <v>n/a</v>
      </c>
      <c r="AM368" s="1033">
        <f>IF(ISERROR((L368/N368-1)*100),"n/a",(L368/N368-1)*100)</f>
        <v>-100</v>
      </c>
      <c r="AN368" s="1033">
        <f>IF(ISERROR((N368/O368-1)*100),"n/a",(N368/O368-1)*100)</f>
        <v>-50</v>
      </c>
      <c r="AO368" s="1033">
        <f>IF(ISERROR((O368/Q368-1)*100),"n/a",(O368/Q368-1)*100)</f>
        <v>0</v>
      </c>
      <c r="AP368" s="1033">
        <f>IF(ISERROR((Q368/R368-1)*100),"n/a",(Q368/R368-1)*100)</f>
        <v>0</v>
      </c>
      <c r="AQ368" s="1033">
        <f>IF(ISERROR((R368/S368-1)*100),"n/a",(R368/S368-1)*100)</f>
        <v>0</v>
      </c>
      <c r="AR368" s="1033">
        <f>IF(ISERROR((S368/T368-1)*100),"n/a",(S368/T368-1)*100)</f>
        <v>0</v>
      </c>
      <c r="AS368" s="1033">
        <f>IF(ISERROR((T368/U368-1)*100),"n/a",(T368/U368-1)*100)</f>
        <v>0</v>
      </c>
      <c r="AT368" s="1033">
        <f>IF(ISERROR((U368/V368-1)*100),"n/a",(U368/V368-1)*100)</f>
        <v>122.22222222222223</v>
      </c>
      <c r="AU368" s="1033" t="str">
        <f>IF(ISERROR((V368/W368-1)*100),"n/a",(V368/W368-1)*100)</f>
        <v>n/a</v>
      </c>
      <c r="AV368" s="1033" t="str">
        <f>IF(ISERROR((W368/X368-1)*100),"n/a",(W368/X368-1)*100)</f>
        <v>n/a</v>
      </c>
      <c r="AW368" s="1033" t="str">
        <f>IF(ISERROR((X368/Y368-1)*100),"n/a",(X368/Y368-1)*100)</f>
        <v>n/a</v>
      </c>
      <c r="AX368" s="1033" t="str">
        <f>IF(ISERROR((Y368/Z368-1)*100),"n/a",(Y368/Z368-1)*100)</f>
        <v>n/a</v>
      </c>
      <c r="AY368" s="1033" t="str">
        <f>IF(ISERROR((Z368/AA368-1)*100),"n/a",(Z368/AA368-1)*100)</f>
        <v>n/a</v>
      </c>
      <c r="AZ368" s="1033" t="str">
        <f>IF(ISERROR((AA368/AB368-1)*100),"n/a",(AA368/AB368-1)*100)</f>
        <v>n/a</v>
      </c>
      <c r="BA368" s="1033">
        <f>AVERAGE(AD368:AZ368)</f>
        <v>18.320370370370373</v>
      </c>
      <c r="BB368" s="1033">
        <f>STDEV(AD368:AZ368)</f>
        <v>53.909915373728666</v>
      </c>
    </row>
    <row r="369" spans="1:54" ht="11.25" customHeight="1" x14ac:dyDescent="0.2">
      <c r="A369" s="458" t="s">
        <v>729</v>
      </c>
      <c r="B369" s="817" t="s">
        <v>730</v>
      </c>
      <c r="C369" s="581">
        <v>1.68</v>
      </c>
      <c r="D369" s="581">
        <v>1.6</v>
      </c>
      <c r="E369" s="581">
        <v>1.55</v>
      </c>
      <c r="F369" s="581">
        <v>1.51</v>
      </c>
      <c r="G369" s="460">
        <v>1.45</v>
      </c>
      <c r="H369" s="460">
        <v>1.4</v>
      </c>
      <c r="I369" s="581">
        <v>1.33</v>
      </c>
      <c r="J369" s="581">
        <v>1.24</v>
      </c>
      <c r="K369" s="581">
        <v>1.1000000000000001</v>
      </c>
      <c r="L369" s="581">
        <v>0.99</v>
      </c>
      <c r="M369" s="884"/>
      <c r="N369" s="581">
        <v>0.97</v>
      </c>
      <c r="O369" s="459">
        <v>0.95</v>
      </c>
      <c r="P369" s="884"/>
      <c r="Q369" s="472">
        <v>0.93</v>
      </c>
      <c r="R369" s="582">
        <v>0.92</v>
      </c>
      <c r="S369" s="587">
        <v>0.90500000000000003</v>
      </c>
      <c r="T369" s="583">
        <v>0.86</v>
      </c>
      <c r="U369" s="583">
        <v>0.86</v>
      </c>
      <c r="V369" s="583">
        <v>0.86</v>
      </c>
      <c r="W369" s="587">
        <v>0.85499999999999998</v>
      </c>
      <c r="X369" s="583">
        <v>0.84</v>
      </c>
      <c r="Y369" s="587">
        <v>0.83499999999999996</v>
      </c>
      <c r="Z369" s="583">
        <v>0.82</v>
      </c>
      <c r="AA369" s="587">
        <v>0.79</v>
      </c>
      <c r="AB369" s="587">
        <v>0.76500000000000001</v>
      </c>
      <c r="AC369" s="584">
        <f>SUM(C369:AB369)</f>
        <v>26.01</v>
      </c>
      <c r="AD369" s="1033">
        <f>IF(ISERROR((C369/D369-1)*100),"n/a",(C369/D369-1)*100)</f>
        <v>4.9999999999999822</v>
      </c>
      <c r="AE369" s="1033">
        <f>IF(ISERROR((D369/E369-1)*100),"n/a",(D369/E369-1)*100)</f>
        <v>3.2258064516129004</v>
      </c>
      <c r="AF369" s="1033">
        <f>IF(ISERROR((E369/F369-1)*100),"n/a",(E369/F369-1)*100)</f>
        <v>2.6490066225165476</v>
      </c>
      <c r="AG369" s="1033">
        <f>IF(ISERROR((F369/G369-1)*100),"n/a",(F369/G369-1)*100)</f>
        <v>4.1379310344827669</v>
      </c>
      <c r="AH369" s="1033">
        <f>IF(ISERROR((G369/H369-1)*100),"n/a",(G369/H369-1)*100)</f>
        <v>3.5714285714285809</v>
      </c>
      <c r="AI369" s="1033">
        <f>IF(ISERROR((H369/I369-1)*100),"n/a",(H369/I369-1)*100)</f>
        <v>5.2631578947368363</v>
      </c>
      <c r="AJ369" s="1033">
        <f>IF(ISERROR((I369/J369-1)*100),"n/a",(I369/J369-1)*100)</f>
        <v>7.258064516129048</v>
      </c>
      <c r="AK369" s="1033">
        <f>IF(ISERROR((J369/K369-1)*100),"n/a",(J369/K369-1)*100)</f>
        <v>12.72727272727272</v>
      </c>
      <c r="AL369" s="1033">
        <f>IF(ISERROR((K369/L369-1)*100),"n/a",(K369/L369-1)*100)</f>
        <v>11.111111111111116</v>
      </c>
      <c r="AM369" s="1033">
        <f>IF(ISERROR((L369/N369-1)*100),"n/a",(L369/N369-1)*100)</f>
        <v>2.0618556701030855</v>
      </c>
      <c r="AN369" s="1033">
        <f>IF(ISERROR((N369/O369-1)*100),"n/a",(N369/O369-1)*100)</f>
        <v>2.1052631578947434</v>
      </c>
      <c r="AO369" s="1033">
        <f>IF(ISERROR((O369/Q369-1)*100),"n/a",(O369/Q369-1)*100)</f>
        <v>2.1505376344086002</v>
      </c>
      <c r="AP369" s="1033">
        <f>IF(ISERROR((Q369/R369-1)*100),"n/a",(Q369/R369-1)*100)</f>
        <v>1.0869565217391353</v>
      </c>
      <c r="AQ369" s="1033">
        <f>IF(ISERROR((R369/S369-1)*100),"n/a",(R369/S369-1)*100)</f>
        <v>1.6574585635359185</v>
      </c>
      <c r="AR369" s="1033">
        <f>IF(ISERROR((S369/T369-1)*100),"n/a",(S369/T369-1)*100)</f>
        <v>5.232558139534893</v>
      </c>
      <c r="AS369" s="1033">
        <f>IF(ISERROR((T369/U369-1)*100),"n/a",(T369/U369-1)*100)</f>
        <v>0</v>
      </c>
      <c r="AT369" s="1033">
        <f>IF(ISERROR((U369/V369-1)*100),"n/a",(U369/V369-1)*100)</f>
        <v>0</v>
      </c>
      <c r="AU369" s="1033">
        <f>IF(ISERROR((V369/W369-1)*100),"n/a",(V369/W369-1)*100)</f>
        <v>0.58479532163742132</v>
      </c>
      <c r="AV369" s="1033">
        <f>IF(ISERROR((W369/X369-1)*100),"n/a",(W369/X369-1)*100)</f>
        <v>1.7857142857142794</v>
      </c>
      <c r="AW369" s="1033">
        <f>IF(ISERROR((X369/Y369-1)*100),"n/a",(X369/Y369-1)*100)</f>
        <v>0.59880239520957446</v>
      </c>
      <c r="AX369" s="1033">
        <f>IF(ISERROR((Y369/Z369-1)*100),"n/a",(Y369/Z369-1)*100)</f>
        <v>1.8292682926829285</v>
      </c>
      <c r="AY369" s="1033">
        <f>IF(ISERROR((Z369/AA369-1)*100),"n/a",(Z369/AA369-1)*100)</f>
        <v>3.7974683544303778</v>
      </c>
      <c r="AZ369" s="1033">
        <f>IF(ISERROR((AA369/AB369-1)*100),"n/a",(AA369/AB369-1)*100)</f>
        <v>3.2679738562091609</v>
      </c>
      <c r="BA369" s="1033">
        <f>AVERAGE(AD369:AZ369)</f>
        <v>3.5261926574952436</v>
      </c>
      <c r="BB369" s="1033">
        <f>STDEV(AD369:AZ369)</f>
        <v>3.2269525667054149</v>
      </c>
    </row>
    <row r="370" spans="1:54" ht="11.25" customHeight="1" x14ac:dyDescent="0.2">
      <c r="A370" s="817" t="s">
        <v>1363</v>
      </c>
      <c r="B370" s="817" t="s">
        <v>1364</v>
      </c>
      <c r="C370" s="581">
        <v>1.61</v>
      </c>
      <c r="D370" s="581">
        <v>1.36</v>
      </c>
      <c r="E370" s="581">
        <v>1.22</v>
      </c>
      <c r="F370" s="581">
        <v>1.19</v>
      </c>
      <c r="G370" s="460">
        <v>1.1399999999999999</v>
      </c>
      <c r="H370" s="460">
        <v>1.06</v>
      </c>
      <c r="I370" s="581">
        <v>0.95</v>
      </c>
      <c r="J370" s="581">
        <v>0.76</v>
      </c>
      <c r="K370" s="581">
        <v>0.61</v>
      </c>
      <c r="L370" s="581">
        <v>0.49</v>
      </c>
      <c r="M370" s="884" t="s">
        <v>89</v>
      </c>
      <c r="N370" s="581">
        <v>0.37</v>
      </c>
      <c r="O370" s="459">
        <v>0.26</v>
      </c>
      <c r="P370" s="884"/>
      <c r="Q370" s="472">
        <v>0.15</v>
      </c>
      <c r="R370" s="582">
        <v>0</v>
      </c>
      <c r="S370" s="583">
        <v>0.47</v>
      </c>
      <c r="T370" s="583">
        <v>0.56000000000000005</v>
      </c>
      <c r="U370" s="587">
        <v>0.52</v>
      </c>
      <c r="V370" s="587">
        <v>0.4</v>
      </c>
      <c r="W370" s="587">
        <v>0.3</v>
      </c>
      <c r="X370" s="587">
        <v>0.14000000000000001</v>
      </c>
      <c r="Y370" s="583">
        <v>0</v>
      </c>
      <c r="Z370" s="583">
        <v>0</v>
      </c>
      <c r="AA370" s="583">
        <v>0</v>
      </c>
      <c r="AB370" s="583">
        <v>0</v>
      </c>
      <c r="AC370" s="584">
        <f>SUM(C370:AB370)</f>
        <v>13.56</v>
      </c>
      <c r="AD370" s="1033">
        <f>IF(ISERROR((C370/D370-1)*100),"n/a",(C370/D370-1)*100)</f>
        <v>18.382352941176471</v>
      </c>
      <c r="AE370" s="1033">
        <f>IF(ISERROR((D370/E370-1)*100),"n/a",(D370/E370-1)*100)</f>
        <v>11.475409836065587</v>
      </c>
      <c r="AF370" s="1033">
        <f>IF(ISERROR((E370/F370-1)*100),"n/a",(E370/F370-1)*100)</f>
        <v>2.5210084033613578</v>
      </c>
      <c r="AG370" s="1033">
        <f>IF(ISERROR((F370/G370-1)*100),"n/a",(F370/G370-1)*100)</f>
        <v>4.3859649122807154</v>
      </c>
      <c r="AH370" s="1033">
        <f>IF(ISERROR((G370/H370-1)*100),"n/a",(G370/H370-1)*100)</f>
        <v>7.5471698113207308</v>
      </c>
      <c r="AI370" s="1033">
        <f>IF(ISERROR((H370/I370-1)*100),"n/a",(H370/I370-1)*100)</f>
        <v>11.578947368421066</v>
      </c>
      <c r="AJ370" s="1033">
        <f>IF(ISERROR((I370/J370-1)*100),"n/a",(I370/J370-1)*100)</f>
        <v>25</v>
      </c>
      <c r="AK370" s="1033">
        <f>IF(ISERROR((J370/K370-1)*100),"n/a",(J370/K370-1)*100)</f>
        <v>24.590163934426236</v>
      </c>
      <c r="AL370" s="1033">
        <f>IF(ISERROR((K370/L370-1)*100),"n/a",(K370/L370-1)*100)</f>
        <v>24.489795918367353</v>
      </c>
      <c r="AM370" s="1033">
        <f>IF(ISERROR((L370/N370-1)*100),"n/a",(L370/N370-1)*100)</f>
        <v>32.432432432432435</v>
      </c>
      <c r="AN370" s="1033">
        <f>IF(ISERROR((N370/O370-1)*100),"n/a",(N370/O370-1)*100)</f>
        <v>42.307692307692292</v>
      </c>
      <c r="AO370" s="1033">
        <f>IF(ISERROR((O370/Q370-1)*100),"n/a",(O370/Q370-1)*100)</f>
        <v>73.333333333333343</v>
      </c>
      <c r="AP370" s="1033" t="str">
        <f>IF(ISERROR((Q370/R370-1)*100),"n/a",(Q370/R370-1)*100)</f>
        <v>n/a</v>
      </c>
      <c r="AQ370" s="1033">
        <f>IF(ISERROR((R370/S370-1)*100),"n/a",(R370/S370-1)*100)</f>
        <v>-100</v>
      </c>
      <c r="AR370" s="1033">
        <f>IF(ISERROR((S370/T370-1)*100),"n/a",(S370/T370-1)*100)</f>
        <v>-16.07142857142858</v>
      </c>
      <c r="AS370" s="1033">
        <f>IF(ISERROR((T370/U370-1)*100),"n/a",(T370/U370-1)*100)</f>
        <v>7.6923076923077094</v>
      </c>
      <c r="AT370" s="1033">
        <f>IF(ISERROR((U370/V370-1)*100),"n/a",(U370/V370-1)*100)</f>
        <v>30.000000000000004</v>
      </c>
      <c r="AU370" s="1033">
        <f>IF(ISERROR((V370/W370-1)*100),"n/a",(V370/W370-1)*100)</f>
        <v>33.33333333333335</v>
      </c>
      <c r="AV370" s="1033">
        <f>IF(ISERROR((W370/X370-1)*100),"n/a",(W370/X370-1)*100)</f>
        <v>114.28571428571428</v>
      </c>
      <c r="AW370" s="1033" t="str">
        <f>IF(ISERROR((X370/Y370-1)*100),"n/a",(X370/Y370-1)*100)</f>
        <v>n/a</v>
      </c>
      <c r="AX370" s="1033" t="str">
        <f>IF(ISERROR((Y370/Z370-1)*100),"n/a",(Y370/Z370-1)*100)</f>
        <v>n/a</v>
      </c>
      <c r="AY370" s="1033" t="str">
        <f>IF(ISERROR((Z370/AA370-1)*100),"n/a",(Z370/AA370-1)*100)</f>
        <v>n/a</v>
      </c>
      <c r="AZ370" s="1033" t="str">
        <f>IF(ISERROR((AA370/AB370-1)*100),"n/a",(AA370/AB370-1)*100)</f>
        <v>n/a</v>
      </c>
      <c r="BA370" s="1033">
        <f>AVERAGE(AD370:AZ370)</f>
        <v>19.293566552155799</v>
      </c>
      <c r="BB370" s="1033">
        <f>STDEV(AD370:AZ370)</f>
        <v>41.603644263449979</v>
      </c>
    </row>
    <row r="371" spans="1:54" ht="11.25" customHeight="1" x14ac:dyDescent="0.2">
      <c r="A371" s="468" t="s">
        <v>264</v>
      </c>
      <c r="B371" s="468" t="s">
        <v>265</v>
      </c>
      <c r="C371" s="581">
        <v>3.25</v>
      </c>
      <c r="D371" s="581">
        <v>3.05</v>
      </c>
      <c r="E371" s="581">
        <v>2.85</v>
      </c>
      <c r="F371" s="581">
        <v>2.65</v>
      </c>
      <c r="G371" s="460">
        <v>2.4500000000000002</v>
      </c>
      <c r="H371" s="471">
        <v>2.25</v>
      </c>
      <c r="I371" s="581">
        <v>2.0499999999999998</v>
      </c>
      <c r="J371" s="581">
        <v>1.88</v>
      </c>
      <c r="K371" s="581">
        <v>1.78</v>
      </c>
      <c r="L371" s="581">
        <v>1.62</v>
      </c>
      <c r="M371" s="884"/>
      <c r="N371" s="581">
        <v>1.46</v>
      </c>
      <c r="O371" s="459">
        <v>1.35</v>
      </c>
      <c r="P371" s="884"/>
      <c r="Q371" s="472">
        <v>1.23</v>
      </c>
      <c r="R371" s="472">
        <v>1.155</v>
      </c>
      <c r="S371" s="587">
        <v>1.125</v>
      </c>
      <c r="T371" s="587">
        <v>1.0900000000000001</v>
      </c>
      <c r="U371" s="587">
        <v>1.05</v>
      </c>
      <c r="V371" s="587">
        <v>1.01</v>
      </c>
      <c r="W371" s="587">
        <v>0.94</v>
      </c>
      <c r="X371" s="587">
        <v>0.83</v>
      </c>
      <c r="Y371" s="587">
        <v>0.76</v>
      </c>
      <c r="Z371" s="587">
        <v>0.69</v>
      </c>
      <c r="AA371" s="587">
        <v>0.65</v>
      </c>
      <c r="AB371" s="587">
        <v>0.61</v>
      </c>
      <c r="AC371" s="584">
        <f>SUM(C371:AB371)</f>
        <v>37.779999999999994</v>
      </c>
      <c r="AD371" s="1033">
        <f>IF(ISERROR((C371/D371-1)*100),"n/a",(C371/D371-1)*100)</f>
        <v>6.5573770491803351</v>
      </c>
      <c r="AE371" s="1033">
        <f>IF(ISERROR((D371/E371-1)*100),"n/a",(D371/E371-1)*100)</f>
        <v>7.0175438596491224</v>
      </c>
      <c r="AF371" s="1033">
        <f>IF(ISERROR((E371/F371-1)*100),"n/a",(E371/F371-1)*100)</f>
        <v>7.547169811320753</v>
      </c>
      <c r="AG371" s="1033">
        <f>IF(ISERROR((F371/G371-1)*100),"n/a",(F371/G371-1)*100)</f>
        <v>8.1632653061224367</v>
      </c>
      <c r="AH371" s="1033">
        <f>IF(ISERROR((G371/H371-1)*100),"n/a",(G371/H371-1)*100)</f>
        <v>8.8888888888889017</v>
      </c>
      <c r="AI371" s="1033">
        <f>IF(ISERROR((H371/I371-1)*100),"n/a",(H371/I371-1)*100)</f>
        <v>9.7560975609756184</v>
      </c>
      <c r="AJ371" s="1033">
        <f>IF(ISERROR((I371/J371-1)*100),"n/a",(I371/J371-1)*100)</f>
        <v>9.0425531914893664</v>
      </c>
      <c r="AK371" s="1033">
        <f>IF(ISERROR((J371/K371-1)*100),"n/a",(J371/K371-1)*100)</f>
        <v>5.6179775280898792</v>
      </c>
      <c r="AL371" s="1033">
        <f>IF(ISERROR((K371/L371-1)*100),"n/a",(K371/L371-1)*100)</f>
        <v>9.8765432098765427</v>
      </c>
      <c r="AM371" s="1033">
        <f>IF(ISERROR((L371/N371-1)*100),"n/a",(L371/N371-1)*100)</f>
        <v>10.95890410958904</v>
      </c>
      <c r="AN371" s="1033">
        <f>IF(ISERROR((N371/O371-1)*100),"n/a",(N371/O371-1)*100)</f>
        <v>8.1481481481481488</v>
      </c>
      <c r="AO371" s="1033">
        <f>IF(ISERROR((O371/Q371-1)*100),"n/a",(O371/Q371-1)*100)</f>
        <v>9.7560975609756184</v>
      </c>
      <c r="AP371" s="1033">
        <f>IF(ISERROR((Q371/R371-1)*100),"n/a",(Q371/R371-1)*100)</f>
        <v>6.4935064935064846</v>
      </c>
      <c r="AQ371" s="1033">
        <f>IF(ISERROR((R371/S371-1)*100),"n/a",(R371/S371-1)*100)</f>
        <v>2.6666666666666616</v>
      </c>
      <c r="AR371" s="1033">
        <f>IF(ISERROR((S371/T371-1)*100),"n/a",(S371/T371-1)*100)</f>
        <v>3.2110091743119185</v>
      </c>
      <c r="AS371" s="1033">
        <f>IF(ISERROR((T371/U371-1)*100),"n/a",(T371/U371-1)*100)</f>
        <v>3.8095238095238182</v>
      </c>
      <c r="AT371" s="1033">
        <f>IF(ISERROR((U371/V371-1)*100),"n/a",(U371/V371-1)*100)</f>
        <v>3.9603960396039639</v>
      </c>
      <c r="AU371" s="1033">
        <f>IF(ISERROR((V371/W371-1)*100),"n/a",(V371/W371-1)*100)</f>
        <v>7.4468085106383031</v>
      </c>
      <c r="AV371" s="1033">
        <f>IF(ISERROR((W371/X371-1)*100),"n/a",(W371/X371-1)*100)</f>
        <v>13.25301204819278</v>
      </c>
      <c r="AW371" s="1033">
        <f>IF(ISERROR((X371/Y371-1)*100),"n/a",(X371/Y371-1)*100)</f>
        <v>9.210526315789469</v>
      </c>
      <c r="AX371" s="1033">
        <f>IF(ISERROR((Y371/Z371-1)*100),"n/a",(Y371/Z371-1)*100)</f>
        <v>10.144927536231885</v>
      </c>
      <c r="AY371" s="1033">
        <f>IF(ISERROR((Z371/AA371-1)*100),"n/a",(Z371/AA371-1)*100)</f>
        <v>6.153846153846132</v>
      </c>
      <c r="AZ371" s="1033">
        <f>IF(ISERROR((AA371/AB371-1)*100),"n/a",(AA371/AB371-1)*100)</f>
        <v>6.5573770491803351</v>
      </c>
      <c r="BA371" s="1033">
        <f>AVERAGE(AD371:AZ371)</f>
        <v>7.5755724357303258</v>
      </c>
      <c r="BB371" s="1033">
        <f>STDEV(AD371:AZ371)</f>
        <v>2.6296801202525848</v>
      </c>
    </row>
    <row r="372" spans="1:54" ht="11.25" customHeight="1" x14ac:dyDescent="0.2">
      <c r="A372" s="814" t="s">
        <v>3879</v>
      </c>
      <c r="B372" s="804" t="s">
        <v>3880</v>
      </c>
      <c r="C372" s="945">
        <v>0.54630000000000001</v>
      </c>
      <c r="D372" s="945">
        <v>0.54059999999999997</v>
      </c>
      <c r="E372" s="945">
        <v>0.5373</v>
      </c>
      <c r="F372" s="945">
        <v>0.5343</v>
      </c>
      <c r="G372" s="590">
        <v>0.53190000000000004</v>
      </c>
      <c r="H372" s="1045">
        <v>0.52380000000000004</v>
      </c>
      <c r="I372" s="460">
        <v>0.49530000000000002</v>
      </c>
      <c r="J372" s="460">
        <v>0.46500000000000002</v>
      </c>
      <c r="K372" s="483">
        <v>0.36</v>
      </c>
      <c r="L372" s="460">
        <v>1.49</v>
      </c>
      <c r="M372" s="460"/>
      <c r="N372" s="463">
        <v>0</v>
      </c>
      <c r="O372" s="585">
        <v>0</v>
      </c>
      <c r="P372" s="884"/>
      <c r="Q372" s="582">
        <v>0</v>
      </c>
      <c r="R372" s="582">
        <v>0</v>
      </c>
      <c r="S372" s="583">
        <v>0</v>
      </c>
      <c r="T372" s="583">
        <v>0</v>
      </c>
      <c r="U372" s="583">
        <v>0</v>
      </c>
      <c r="V372" s="583">
        <v>0</v>
      </c>
      <c r="W372" s="583">
        <v>0</v>
      </c>
      <c r="X372" s="583">
        <v>0</v>
      </c>
      <c r="Y372" s="583">
        <v>0</v>
      </c>
      <c r="Z372" s="583">
        <v>0</v>
      </c>
      <c r="AA372" s="583">
        <v>0</v>
      </c>
      <c r="AB372" s="583">
        <v>0</v>
      </c>
      <c r="AC372" s="584">
        <f>SUM(C372:AB372)</f>
        <v>6.0245000000000006</v>
      </c>
      <c r="AD372" s="1033">
        <f>IF(ISERROR((C372/D372-1)*100),"n/a",(C372/D372-1)*100)</f>
        <v>1.0543840177580588</v>
      </c>
      <c r="AE372" s="1033">
        <f>IF(ISERROR((D372/E372-1)*100),"n/a",(D372/E372-1)*100)</f>
        <v>0.61418202121719112</v>
      </c>
      <c r="AF372" s="1033">
        <f>IF(ISERROR((E372/F372-1)*100),"n/a",(E372/F372-1)*100)</f>
        <v>0.56148231330712672</v>
      </c>
      <c r="AG372" s="1033">
        <f>IF(ISERROR((F372/G372-1)*100),"n/a",(F372/G372-1)*100)</f>
        <v>0.45121263395373479</v>
      </c>
      <c r="AH372" s="1033">
        <f>IF(ISERROR((G372/H372-1)*100),"n/a",(G372/H372-1)*100)</f>
        <v>1.5463917525773141</v>
      </c>
      <c r="AI372" s="1033">
        <f>IF(ISERROR((H372/I372-1)*100),"n/a",(H372/I372-1)*100)</f>
        <v>5.754088431253801</v>
      </c>
      <c r="AJ372" s="1033">
        <f>IF(ISERROR((I372/J372-1)*100),"n/a",(I372/J372-1)*100)</f>
        <v>6.5161290322580667</v>
      </c>
      <c r="AK372" s="1033">
        <f>IF(ISERROR((J372/K372-1)*100),"n/a",(J372/K372-1)*100)</f>
        <v>29.166666666666675</v>
      </c>
      <c r="AL372" s="1033">
        <f>IF(ISERROR((K372/L372-1)*100),"n/a",(K372/L372-1)*100)</f>
        <v>-75.838926174496649</v>
      </c>
      <c r="AM372" s="1033" t="str">
        <f>IF(ISERROR((L372/N372-1)*100),"n/a",(L372/N372-1)*100)</f>
        <v>n/a</v>
      </c>
      <c r="AN372" s="1033" t="str">
        <f>IF(ISERROR((N372/O372-1)*100),"n/a",(N372/O372-1)*100)</f>
        <v>n/a</v>
      </c>
      <c r="AO372" s="1033" t="str">
        <f>IF(ISERROR((O372/Q372-1)*100),"n/a",(O372/Q372-1)*100)</f>
        <v>n/a</v>
      </c>
      <c r="AP372" s="1033" t="str">
        <f>IF(ISERROR((Q372/R372-1)*100),"n/a",(Q372/R372-1)*100)</f>
        <v>n/a</v>
      </c>
      <c r="AQ372" s="1033" t="str">
        <f>IF(ISERROR((R372/S372-1)*100),"n/a",(R372/S372-1)*100)</f>
        <v>n/a</v>
      </c>
      <c r="AR372" s="1033" t="str">
        <f>IF(ISERROR((S372/T372-1)*100),"n/a",(S372/T372-1)*100)</f>
        <v>n/a</v>
      </c>
      <c r="AS372" s="1033" t="str">
        <f>IF(ISERROR((T372/U372-1)*100),"n/a",(T372/U372-1)*100)</f>
        <v>n/a</v>
      </c>
      <c r="AT372" s="1033" t="str">
        <f>IF(ISERROR((U372/V372-1)*100),"n/a",(U372/V372-1)*100)</f>
        <v>n/a</v>
      </c>
      <c r="AU372" s="1033" t="str">
        <f>IF(ISERROR((V372/W372-1)*100),"n/a",(V372/W372-1)*100)</f>
        <v>n/a</v>
      </c>
      <c r="AV372" s="1033" t="str">
        <f>IF(ISERROR((W372/X372-1)*100),"n/a",(W372/X372-1)*100)</f>
        <v>n/a</v>
      </c>
      <c r="AW372" s="1033" t="str">
        <f>IF(ISERROR((X372/Y372-1)*100),"n/a",(X372/Y372-1)*100)</f>
        <v>n/a</v>
      </c>
      <c r="AX372" s="1033" t="str">
        <f>IF(ISERROR((Y372/Z372-1)*100),"n/a",(Y372/Z372-1)*100)</f>
        <v>n/a</v>
      </c>
      <c r="AY372" s="1033" t="str">
        <f>IF(ISERROR((Z372/AA372-1)*100),"n/a",(Z372/AA372-1)*100)</f>
        <v>n/a</v>
      </c>
      <c r="AZ372" s="1033" t="str">
        <f>IF(ISERROR((AA372/AB372-1)*100),"n/a",(AA372/AB372-1)*100)</f>
        <v>n/a</v>
      </c>
      <c r="BA372" s="1033">
        <f>AVERAGE(AD372:AZ372)</f>
        <v>-3.3527099228338528</v>
      </c>
      <c r="BB372" s="1033">
        <f>STDEV(AD372:AZ372)</f>
        <v>28.681526703696036</v>
      </c>
    </row>
    <row r="373" spans="1:54" ht="11.25" customHeight="1" x14ac:dyDescent="0.2">
      <c r="A373" s="1143" t="s">
        <v>642</v>
      </c>
      <c r="B373" s="1143" t="s">
        <v>643</v>
      </c>
      <c r="C373" s="581">
        <v>0.84</v>
      </c>
      <c r="D373" s="581">
        <v>0.76200000000000001</v>
      </c>
      <c r="E373" s="581">
        <v>0.72562358276643979</v>
      </c>
      <c r="F373" s="581">
        <v>0.69107007882518068</v>
      </c>
      <c r="G373" s="460">
        <v>0.65816197983350533</v>
      </c>
      <c r="H373" s="586">
        <v>0.59697231730930178</v>
      </c>
      <c r="I373" s="581">
        <v>0.59697231730930178</v>
      </c>
      <c r="J373" s="581">
        <v>0.54011781089889221</v>
      </c>
      <c r="K373" s="581">
        <v>0.51439791514180211</v>
      </c>
      <c r="L373" s="581">
        <v>0.48989633023636359</v>
      </c>
      <c r="M373" s="884">
        <v>0</v>
      </c>
      <c r="N373" s="581">
        <v>0.46658598260809553</v>
      </c>
      <c r="O373" s="459">
        <v>0.44435857795907358</v>
      </c>
      <c r="P373" s="884">
        <v>0</v>
      </c>
      <c r="Q373" s="472">
        <v>0.42318704271481627</v>
      </c>
      <c r="R373" s="472">
        <v>0.40304430330084251</v>
      </c>
      <c r="S373" s="587">
        <v>0.38384913899370893</v>
      </c>
      <c r="T373" s="587">
        <v>0.36557447621893435</v>
      </c>
      <c r="U373" s="587">
        <v>0.31150854798008293</v>
      </c>
      <c r="V373" s="587">
        <v>0.2966722291644141</v>
      </c>
      <c r="W373" s="587">
        <v>0.28256689685973624</v>
      </c>
      <c r="X373" s="587">
        <v>0.2611923098068703</v>
      </c>
      <c r="Y373" s="587">
        <v>0.22990879449390442</v>
      </c>
      <c r="Z373" s="583">
        <v>0.21537028499752817</v>
      </c>
      <c r="AA373" s="583">
        <v>0.21536243985435288</v>
      </c>
      <c r="AB373" s="583">
        <v>0.21536243985435288</v>
      </c>
      <c r="AC373" s="584">
        <f>SUM(C373:AB373)</f>
        <v>10.9297557971275</v>
      </c>
      <c r="AD373" s="1033">
        <f>IF(ISERROR((C373/D373-1)*100),"n/a",(C373/D373-1)*100)</f>
        <v>10.236220472440948</v>
      </c>
      <c r="AE373" s="1033">
        <f>IF(ISERROR((D373/E373-1)*100),"n/a",(D373/E373-1)*100)</f>
        <v>5.0131250000000183</v>
      </c>
      <c r="AF373" s="1033">
        <f>IF(ISERROR((E373/F373-1)*100),"n/a",(E373/F373-1)*100)</f>
        <v>5.0000000000000044</v>
      </c>
      <c r="AG373" s="1033">
        <f>IF(ISERROR((F373/G373-1)*100),"n/a",(F373/G373-1)*100)</f>
        <v>5.0000000000000044</v>
      </c>
      <c r="AH373" s="1033">
        <f>IF(ISERROR((G373/H373-1)*100),"n/a",(G373/H373-1)*100)</f>
        <v>10.250000000000025</v>
      </c>
      <c r="AI373" s="1033">
        <f>IF(ISERROR((H373/I373-1)*100),"n/a",(H373/I373-1)*100)</f>
        <v>0</v>
      </c>
      <c r="AJ373" s="1033">
        <f>IF(ISERROR((I373/J373-1)*100),"n/a",(I373/J373-1)*100)</f>
        <v>10.526315789473649</v>
      </c>
      <c r="AK373" s="1033">
        <f>IF(ISERROR((J373/K373-1)*100),"n/a",(J373/K373-1)*100)</f>
        <v>5.0000000000000044</v>
      </c>
      <c r="AL373" s="1033">
        <f>IF(ISERROR((K373/L373-1)*100),"n/a",(K373/L373-1)*100)</f>
        <v>5.0013815971262865</v>
      </c>
      <c r="AM373" s="1033">
        <f>IF(ISERROR((L373/N373-1)*100),"n/a",(L373/N373-1)*100)</f>
        <v>4.9959382615759829</v>
      </c>
      <c r="AN373" s="1033">
        <f>IF(ISERROR((N373/O373-1)*100),"n/a",(N373/O373-1)*100)</f>
        <v>5.0021324559799796</v>
      </c>
      <c r="AO373" s="1033">
        <f>IF(ISERROR((O373/Q373-1)*100),"n/a",(O373/Q373-1)*100)</f>
        <v>5.0028788945045033</v>
      </c>
      <c r="AP373" s="1033">
        <f>IF(ISERROR((Q373/R373-1)*100),"n/a",(Q373/R373-1)*100)</f>
        <v>4.9976489554645065</v>
      </c>
      <c r="AQ373" s="1033">
        <f>IF(ISERROR((R373/S373-1)*100),"n/a",(R373/S373-1)*100)</f>
        <v>5.000705318098464</v>
      </c>
      <c r="AR373" s="1033">
        <f>IF(ISERROR((S373/T373-1)*100),"n/a",(S373/T373-1)*100)</f>
        <v>4.9988891357476195</v>
      </c>
      <c r="AS373" s="1033">
        <f>IF(ISERROR((T373/U373-1)*100),"n/a",(T373/U373-1)*100)</f>
        <v>17.356162002433486</v>
      </c>
      <c r="AT373" s="1033">
        <f>IF(ISERROR((U373/V373-1)*100),"n/a",(U373/V373-1)*100)</f>
        <v>5.0009125752874528</v>
      </c>
      <c r="AU373" s="1033">
        <f>IF(ISERROR((V373/W373-1)*100),"n/a",(V373/W373-1)*100)</f>
        <v>4.9918558972884997</v>
      </c>
      <c r="AV373" s="1033">
        <f>IF(ISERROR((W373/X373-1)*100),"n/a",(W373/X373-1)*100)</f>
        <v>8.1834672194869071</v>
      </c>
      <c r="AW373" s="1033">
        <f>IF(ISERROR((X373/Y373-1)*100),"n/a",(X373/Y373-1)*100)</f>
        <v>13.606924163918976</v>
      </c>
      <c r="AX373" s="1033">
        <f>IF(ISERROR((Y373/Z373-1)*100),"n/a",(Y373/Z373-1)*100)</f>
        <v>6.7504714016342282</v>
      </c>
      <c r="AY373" s="1033">
        <f>IF(ISERROR((Z373/AA373-1)*100),"n/a",(Z373/AA373-1)*100)</f>
        <v>3.6427629537483242E-3</v>
      </c>
      <c r="AZ373" s="1033">
        <f>IF(ISERROR((AA373/AB373-1)*100),"n/a",(AA373/AB373-1)*100)</f>
        <v>0</v>
      </c>
      <c r="BA373" s="1033">
        <f>AVERAGE(AD373:AZ373)</f>
        <v>6.170377039278927</v>
      </c>
      <c r="BB373" s="1033">
        <f>STDEV(AD373:AZ373)</f>
        <v>4.0950748452618688</v>
      </c>
    </row>
    <row r="374" spans="1:54" ht="11.25" customHeight="1" x14ac:dyDescent="0.2">
      <c r="A374" s="802" t="s">
        <v>1337</v>
      </c>
      <c r="B374" s="802" t="s">
        <v>1338</v>
      </c>
      <c r="C374" s="581">
        <v>0.56999999999999995</v>
      </c>
      <c r="D374" s="581">
        <v>0.53</v>
      </c>
      <c r="E374" s="581">
        <v>0.5</v>
      </c>
      <c r="F374" s="581">
        <v>0.49</v>
      </c>
      <c r="G374" s="460">
        <v>0.44500000000000001</v>
      </c>
      <c r="H374" s="454">
        <v>0.39500000000000002</v>
      </c>
      <c r="I374" s="581">
        <v>0.37</v>
      </c>
      <c r="J374" s="581">
        <v>0.33</v>
      </c>
      <c r="K374" s="581">
        <v>0.29286000000000001</v>
      </c>
      <c r="L374" s="581">
        <v>0.27143999999999996</v>
      </c>
      <c r="M374" s="884"/>
      <c r="N374" s="581">
        <v>0.23537</v>
      </c>
      <c r="O374" s="459">
        <v>0.21502599999999999</v>
      </c>
      <c r="P374" s="884"/>
      <c r="Q374" s="582">
        <v>0.18140000000000001</v>
      </c>
      <c r="R374" s="582">
        <v>0.25913999999999998</v>
      </c>
      <c r="S374" s="587">
        <v>0.34551999999999999</v>
      </c>
      <c r="T374" s="587">
        <v>0.32907999999999998</v>
      </c>
      <c r="U374" s="587">
        <v>0.31731999999999999</v>
      </c>
      <c r="V374" s="583">
        <v>0.31340000000000001</v>
      </c>
      <c r="W374" s="587">
        <v>0.31340000000000001</v>
      </c>
      <c r="X374" s="587">
        <v>0.29474999999999996</v>
      </c>
      <c r="Y374" s="587">
        <v>0.26632</v>
      </c>
      <c r="Z374" s="587">
        <v>0.23315000000000002</v>
      </c>
      <c r="AA374" s="587">
        <v>0.15082000000000001</v>
      </c>
      <c r="AB374" s="583">
        <v>0</v>
      </c>
      <c r="AC374" s="584">
        <f>SUM(C374:AB374)</f>
        <v>7.6489959999999995</v>
      </c>
      <c r="AD374" s="1033">
        <f>IF(ISERROR((C374/D374-1)*100),"n/a",(C374/D374-1)*100)</f>
        <v>7.5471698113207308</v>
      </c>
      <c r="AE374" s="1033">
        <f>IF(ISERROR((D374/E374-1)*100),"n/a",(D374/E374-1)*100)</f>
        <v>6.0000000000000053</v>
      </c>
      <c r="AF374" s="1033">
        <f>IF(ISERROR((E374/F374-1)*100),"n/a",(E374/F374-1)*100)</f>
        <v>2.0408163265306145</v>
      </c>
      <c r="AG374" s="1033">
        <f>IF(ISERROR((F374/G374-1)*100),"n/a",(F374/G374-1)*100)</f>
        <v>10.1123595505618</v>
      </c>
      <c r="AH374" s="1033">
        <f>IF(ISERROR((G374/H374-1)*100),"n/a",(G374/H374-1)*100)</f>
        <v>12.658227848101266</v>
      </c>
      <c r="AI374" s="1033">
        <f>IF(ISERROR((H374/I374-1)*100),"n/a",(H374/I374-1)*100)</f>
        <v>6.7567567567567544</v>
      </c>
      <c r="AJ374" s="1033">
        <f>IF(ISERROR((I374/J374-1)*100),"n/a",(I374/J374-1)*100)</f>
        <v>12.12121212121211</v>
      </c>
      <c r="AK374" s="1033">
        <f>IF(ISERROR((J374/K374-1)*100),"n/a",(J374/K374-1)*100)</f>
        <v>12.681827494365905</v>
      </c>
      <c r="AL374" s="1033">
        <f>IF(ISERROR((K374/L374-1)*100),"n/a",(K374/L374-1)*100)</f>
        <v>7.8912466843501505</v>
      </c>
      <c r="AM374" s="1033">
        <f>IF(ISERROR((L374/N374-1)*100),"n/a",(L374/N374-1)*100)</f>
        <v>15.32480774950078</v>
      </c>
      <c r="AN374" s="1033">
        <f>IF(ISERROR((N374/O374-1)*100),"n/a",(N374/O374-1)*100)</f>
        <v>9.4611814385237238</v>
      </c>
      <c r="AO374" s="1033">
        <f>IF(ISERROR((O374/Q374-1)*100),"n/a",(O374/Q374-1)*100)</f>
        <v>18.536934950385884</v>
      </c>
      <c r="AP374" s="1033">
        <f>IF(ISERROR((Q374/R374-1)*100),"n/a",(Q374/R374-1)*100)</f>
        <v>-29.999228216408113</v>
      </c>
      <c r="AQ374" s="1033">
        <f>IF(ISERROR((R374/S374-1)*100),"n/a",(R374/S374-1)*100)</f>
        <v>-25</v>
      </c>
      <c r="AR374" s="1033">
        <f>IF(ISERROR((S374/T374-1)*100),"n/a",(S374/T374-1)*100)</f>
        <v>4.995745715327593</v>
      </c>
      <c r="AS374" s="1033">
        <f>IF(ISERROR((T374/U374-1)*100),"n/a",(T374/U374-1)*100)</f>
        <v>3.7060380688264116</v>
      </c>
      <c r="AT374" s="1033">
        <f>IF(ISERROR((U374/V374-1)*100),"n/a",(U374/V374-1)*100)</f>
        <v>1.2507977026164685</v>
      </c>
      <c r="AU374" s="1033">
        <f>IF(ISERROR((V374/W374-1)*100),"n/a",(V374/W374-1)*100)</f>
        <v>0</v>
      </c>
      <c r="AV374" s="1033">
        <f>IF(ISERROR((W374/X374-1)*100),"n/a",(W374/X374-1)*100)</f>
        <v>6.3273960983884825</v>
      </c>
      <c r="AW374" s="1033">
        <f>IF(ISERROR((X374/Y374-1)*100),"n/a",(X374/Y374-1)*100)</f>
        <v>10.675127665965745</v>
      </c>
      <c r="AX374" s="1033">
        <f>IF(ISERROR((Y374/Z374-1)*100),"n/a",(Y374/Z374-1)*100)</f>
        <v>14.226892558438763</v>
      </c>
      <c r="AY374" s="1033">
        <f>IF(ISERROR((Z374/AA374-1)*100),"n/a",(Z374/AA374-1)*100)</f>
        <v>54.588250895106746</v>
      </c>
      <c r="AZ374" s="1033" t="str">
        <f>IF(ISERROR((AA374/AB374-1)*100),"n/a",(AA374/AB374-1)*100)</f>
        <v>n/a</v>
      </c>
      <c r="BA374" s="1033">
        <f>AVERAGE(AD374:AZ374)</f>
        <v>7.3592527827214465</v>
      </c>
      <c r="BB374" s="1033">
        <f>STDEV(AD374:AZ374)</f>
        <v>15.66505363276886</v>
      </c>
    </row>
    <row r="375" spans="1:54" ht="11.25" customHeight="1" x14ac:dyDescent="0.2">
      <c r="A375" s="509" t="s">
        <v>4463</v>
      </c>
      <c r="B375" s="817" t="s">
        <v>4464</v>
      </c>
      <c r="C375" s="581">
        <v>4.05</v>
      </c>
      <c r="D375" s="581">
        <v>3.45</v>
      </c>
      <c r="E375" s="581">
        <v>2.8</v>
      </c>
      <c r="F375" s="581">
        <v>2.5499999999999998</v>
      </c>
      <c r="G375" s="460">
        <v>2.35</v>
      </c>
      <c r="H375" s="460">
        <v>2.0499999999999998</v>
      </c>
      <c r="I375" s="581">
        <v>1.1000000000000001</v>
      </c>
      <c r="J375" s="498">
        <v>0</v>
      </c>
      <c r="K375" s="498">
        <v>0</v>
      </c>
      <c r="L375" s="498">
        <v>0</v>
      </c>
      <c r="M375" s="483"/>
      <c r="N375" s="498">
        <v>0</v>
      </c>
      <c r="O375" s="501">
        <v>0</v>
      </c>
      <c r="P375" s="483"/>
      <c r="Q375" s="980">
        <v>0</v>
      </c>
      <c r="R375" s="980">
        <v>0</v>
      </c>
      <c r="S375" s="499">
        <v>0</v>
      </c>
      <c r="T375" s="499">
        <v>0</v>
      </c>
      <c r="U375" s="499">
        <v>0</v>
      </c>
      <c r="V375" s="499">
        <v>0</v>
      </c>
      <c r="W375" s="499">
        <v>0</v>
      </c>
      <c r="X375" s="499">
        <v>0</v>
      </c>
      <c r="Y375" s="499">
        <v>0</v>
      </c>
      <c r="Z375" s="499">
        <v>0</v>
      </c>
      <c r="AA375" s="499">
        <v>0</v>
      </c>
      <c r="AB375" s="499">
        <v>0</v>
      </c>
      <c r="AC375" s="584">
        <f>SUM(C375:AB375)</f>
        <v>18.350000000000001</v>
      </c>
      <c r="AD375" s="1033">
        <f>IF(ISERROR((C375/D375-1)*100),"n/a",(C375/D375-1)*100)</f>
        <v>17.391304347826075</v>
      </c>
      <c r="AE375" s="1033">
        <f>IF(ISERROR((D375/E375-1)*100),"n/a",(D375/E375-1)*100)</f>
        <v>23.214285714285722</v>
      </c>
      <c r="AF375" s="1033">
        <f>IF(ISERROR((E375/F375-1)*100),"n/a",(E375/F375-1)*100)</f>
        <v>9.8039215686274606</v>
      </c>
      <c r="AG375" s="1033">
        <f>IF(ISERROR((F375/G375-1)*100),"n/a",(F375/G375-1)*100)</f>
        <v>8.5106382978723296</v>
      </c>
      <c r="AH375" s="1033">
        <f>IF(ISERROR((G375/H375-1)*100),"n/a",(G375/H375-1)*100)</f>
        <v>14.634146341463428</v>
      </c>
      <c r="AI375" s="1033">
        <f>IF(ISERROR((H375/I375-1)*100),"n/a",(H375/I375-1)*100)</f>
        <v>86.363636363636331</v>
      </c>
      <c r="AJ375" s="1033" t="str">
        <f>IF(ISERROR((I375/J375-1)*100),"n/a",(I375/J375-1)*100)</f>
        <v>n/a</v>
      </c>
      <c r="AK375" s="1033" t="str">
        <f>IF(ISERROR((J375/K375-1)*100),"n/a",(J375/K375-1)*100)</f>
        <v>n/a</v>
      </c>
      <c r="AL375" s="1033" t="str">
        <f>IF(ISERROR((K375/L375-1)*100),"n/a",(K375/L375-1)*100)</f>
        <v>n/a</v>
      </c>
      <c r="AM375" s="1033" t="str">
        <f>IF(ISERROR((L375/N375-1)*100),"n/a",(L375/N375-1)*100)</f>
        <v>n/a</v>
      </c>
      <c r="AN375" s="1033" t="str">
        <f>IF(ISERROR((N375/O375-1)*100),"n/a",(N375/O375-1)*100)</f>
        <v>n/a</v>
      </c>
      <c r="AO375" s="1033" t="str">
        <f>IF(ISERROR((O375/Q375-1)*100),"n/a",(O375/Q375-1)*100)</f>
        <v>n/a</v>
      </c>
      <c r="AP375" s="1033" t="str">
        <f>IF(ISERROR((Q375/R375-1)*100),"n/a",(Q375/R375-1)*100)</f>
        <v>n/a</v>
      </c>
      <c r="AQ375" s="1033" t="str">
        <f>IF(ISERROR((R375/S375-1)*100),"n/a",(R375/S375-1)*100)</f>
        <v>n/a</v>
      </c>
      <c r="AR375" s="1033" t="str">
        <f>IF(ISERROR((S375/T375-1)*100),"n/a",(S375/T375-1)*100)</f>
        <v>n/a</v>
      </c>
      <c r="AS375" s="1033" t="str">
        <f>IF(ISERROR((T375/U375-1)*100),"n/a",(T375/U375-1)*100)</f>
        <v>n/a</v>
      </c>
      <c r="AT375" s="1033" t="str">
        <f>IF(ISERROR((U375/V375-1)*100),"n/a",(U375/V375-1)*100)</f>
        <v>n/a</v>
      </c>
      <c r="AU375" s="1033" t="str">
        <f>IF(ISERROR((V375/W375-1)*100),"n/a",(V375/W375-1)*100)</f>
        <v>n/a</v>
      </c>
      <c r="AV375" s="1033" t="str">
        <f>IF(ISERROR((W375/X375-1)*100),"n/a",(W375/X375-1)*100)</f>
        <v>n/a</v>
      </c>
      <c r="AW375" s="1033" t="str">
        <f>IF(ISERROR((X375/Y375-1)*100),"n/a",(X375/Y375-1)*100)</f>
        <v>n/a</v>
      </c>
      <c r="AX375" s="1033" t="str">
        <f>IF(ISERROR((Y375/Z375-1)*100),"n/a",(Y375/Z375-1)*100)</f>
        <v>n/a</v>
      </c>
      <c r="AY375" s="1033" t="str">
        <f>IF(ISERROR((Z375/AA375-1)*100),"n/a",(Z375/AA375-1)*100)</f>
        <v>n/a</v>
      </c>
      <c r="AZ375" s="1033" t="str">
        <f>IF(ISERROR((AA375/AB375-1)*100),"n/a",(AA375/AB375-1)*100)</f>
        <v>n/a</v>
      </c>
      <c r="BA375" s="1033">
        <f>AVERAGE(AD375:AZ375)</f>
        <v>26.652988772285227</v>
      </c>
      <c r="BB375" s="1033">
        <f>STDEV(AD375:AZ375)</f>
        <v>29.733662514478823</v>
      </c>
    </row>
    <row r="376" spans="1:54" ht="11.25" customHeight="1" x14ac:dyDescent="0.2">
      <c r="A376" s="509" t="s">
        <v>2386</v>
      </c>
      <c r="B376" s="817" t="s">
        <v>2387</v>
      </c>
      <c r="C376" s="581">
        <v>0.81</v>
      </c>
      <c r="D376" s="581">
        <v>0.77</v>
      </c>
      <c r="E376" s="581">
        <v>0.73</v>
      </c>
      <c r="F376" s="581">
        <v>0.69000000000000006</v>
      </c>
      <c r="G376" s="460">
        <v>0.65</v>
      </c>
      <c r="H376" s="483">
        <v>0.64</v>
      </c>
      <c r="I376" s="498">
        <v>0.64</v>
      </c>
      <c r="J376" s="498">
        <v>0.64</v>
      </c>
      <c r="K376" s="498">
        <v>0.64</v>
      </c>
      <c r="L376" s="498">
        <v>0.64</v>
      </c>
      <c r="M376" s="483"/>
      <c r="N376" s="498">
        <v>0.64</v>
      </c>
      <c r="O376" s="501">
        <v>0.64</v>
      </c>
      <c r="P376" s="483"/>
      <c r="Q376" s="980">
        <v>0.64</v>
      </c>
      <c r="R376" s="980">
        <v>0.64</v>
      </c>
      <c r="S376" s="587">
        <v>0.64</v>
      </c>
      <c r="T376" s="587">
        <v>0.62</v>
      </c>
      <c r="U376" s="587">
        <v>0.6</v>
      </c>
      <c r="V376" s="587">
        <v>0.57999999999999996</v>
      </c>
      <c r="W376" s="587">
        <v>0.55750000000000011</v>
      </c>
      <c r="X376" s="587">
        <v>0.53125</v>
      </c>
      <c r="Y376" s="587">
        <v>0.50624999999999998</v>
      </c>
      <c r="Z376" s="499">
        <v>0.45</v>
      </c>
      <c r="AA376" s="587">
        <v>0.6</v>
      </c>
      <c r="AB376" s="587">
        <v>0</v>
      </c>
      <c r="AC376" s="584">
        <f>SUM(C376:AB376)</f>
        <v>14.494999999999997</v>
      </c>
      <c r="AD376" s="1033">
        <f>IF(ISERROR((C376/D376-1)*100),"n/a",(C376/D376-1)*100)</f>
        <v>5.1948051948051965</v>
      </c>
      <c r="AE376" s="1033">
        <f>IF(ISERROR((D376/E376-1)*100),"n/a",(D376/E376-1)*100)</f>
        <v>5.4794520547945202</v>
      </c>
      <c r="AF376" s="1033">
        <f>IF(ISERROR((E376/F376-1)*100),"n/a",(E376/F376-1)*100)</f>
        <v>5.7971014492753437</v>
      </c>
      <c r="AG376" s="1033">
        <f>IF(ISERROR((F376/G376-1)*100),"n/a",(F376/G376-1)*100)</f>
        <v>6.1538461538461542</v>
      </c>
      <c r="AH376" s="1033">
        <f>IF(ISERROR((G376/H376-1)*100),"n/a",(G376/H376-1)*100)</f>
        <v>1.5625</v>
      </c>
      <c r="AI376" s="1033">
        <f>IF(ISERROR((H376/I376-1)*100),"n/a",(H376/I376-1)*100)</f>
        <v>0</v>
      </c>
      <c r="AJ376" s="1033">
        <f>IF(ISERROR((I376/J376-1)*100),"n/a",(I376/J376-1)*100)</f>
        <v>0</v>
      </c>
      <c r="AK376" s="1033">
        <f>IF(ISERROR((J376/K376-1)*100),"n/a",(J376/K376-1)*100)</f>
        <v>0</v>
      </c>
      <c r="AL376" s="1033">
        <f>IF(ISERROR((K376/L376-1)*100),"n/a",(K376/L376-1)*100)</f>
        <v>0</v>
      </c>
      <c r="AM376" s="1033">
        <f>IF(ISERROR((L376/N376-1)*100),"n/a",(L376/N376-1)*100)</f>
        <v>0</v>
      </c>
      <c r="AN376" s="1033">
        <f>IF(ISERROR((N376/O376-1)*100),"n/a",(N376/O376-1)*100)</f>
        <v>0</v>
      </c>
      <c r="AO376" s="1033">
        <f>IF(ISERROR((O376/Q376-1)*100),"n/a",(O376/Q376-1)*100)</f>
        <v>0</v>
      </c>
      <c r="AP376" s="1033">
        <f>IF(ISERROR((Q376/R376-1)*100),"n/a",(Q376/R376-1)*100)</f>
        <v>0</v>
      </c>
      <c r="AQ376" s="1033">
        <f>IF(ISERROR((R376/S376-1)*100),"n/a",(R376/S376-1)*100)</f>
        <v>0</v>
      </c>
      <c r="AR376" s="1033">
        <f>IF(ISERROR((S376/T376-1)*100),"n/a",(S376/T376-1)*100)</f>
        <v>3.2258064516129004</v>
      </c>
      <c r="AS376" s="1033">
        <f>IF(ISERROR((T376/U376-1)*100),"n/a",(T376/U376-1)*100)</f>
        <v>3.3333333333333437</v>
      </c>
      <c r="AT376" s="1033">
        <f>IF(ISERROR((U376/V376-1)*100),"n/a",(U376/V376-1)*100)</f>
        <v>3.4482758620689724</v>
      </c>
      <c r="AU376" s="1033">
        <f>IF(ISERROR((V376/W376-1)*100),"n/a",(V376/W376-1)*100)</f>
        <v>4.0358744394618506</v>
      </c>
      <c r="AV376" s="1033">
        <f>IF(ISERROR((W376/X376-1)*100),"n/a",(W376/X376-1)*100)</f>
        <v>4.9411764705882488</v>
      </c>
      <c r="AW376" s="1033">
        <f>IF(ISERROR((X376/Y376-1)*100),"n/a",(X376/Y376-1)*100)</f>
        <v>4.9382716049382713</v>
      </c>
      <c r="AX376" s="1033">
        <f>IF(ISERROR((Y376/Z376-1)*100),"n/a",(Y376/Z376-1)*100)</f>
        <v>12.5</v>
      </c>
      <c r="AY376" s="1033">
        <f>IF(ISERROR((Z376/AA376-1)*100),"n/a",(Z376/AA376-1)*100)</f>
        <v>-25</v>
      </c>
      <c r="AZ376" s="1033" t="str">
        <f>IF(ISERROR((AA376/AB376-1)*100),"n/a",(AA376/AB376-1)*100)</f>
        <v>n/a</v>
      </c>
      <c r="BA376" s="1033">
        <f>AVERAGE(AD376:AZ376)</f>
        <v>1.6186565006693088</v>
      </c>
      <c r="BB376" s="1033">
        <f>STDEV(AD376:AZ376)</f>
        <v>6.7366605876873731</v>
      </c>
    </row>
    <row r="377" spans="1:54" ht="11.25" customHeight="1" x14ac:dyDescent="0.2">
      <c r="A377" s="817" t="s">
        <v>647</v>
      </c>
      <c r="B377" s="817" t="s">
        <v>648</v>
      </c>
      <c r="C377" s="581">
        <v>2.2400000000000002</v>
      </c>
      <c r="D377" s="581">
        <v>2.04</v>
      </c>
      <c r="E377" s="581">
        <v>1.96</v>
      </c>
      <c r="F377" s="581">
        <v>1.88</v>
      </c>
      <c r="G377" s="460">
        <v>1.56</v>
      </c>
      <c r="H377" s="460">
        <v>1.4</v>
      </c>
      <c r="I377" s="581">
        <v>1.28</v>
      </c>
      <c r="J377" s="581">
        <v>1.1599999999999999</v>
      </c>
      <c r="K377" s="581">
        <v>0.92</v>
      </c>
      <c r="L377" s="581">
        <v>0.8</v>
      </c>
      <c r="M377" s="884" t="s">
        <v>89</v>
      </c>
      <c r="N377" s="581">
        <v>0.68</v>
      </c>
      <c r="O377" s="459">
        <v>0.62</v>
      </c>
      <c r="P377" s="884"/>
      <c r="Q377" s="472">
        <v>0.56000000000000005</v>
      </c>
      <c r="R377" s="472">
        <v>0.54</v>
      </c>
      <c r="S377" s="587">
        <v>0.5</v>
      </c>
      <c r="T377" s="587">
        <v>0.44</v>
      </c>
      <c r="U377" s="587">
        <v>0.38</v>
      </c>
      <c r="V377" s="587">
        <v>0.36</v>
      </c>
      <c r="W377" s="587">
        <v>0.33500000000000002</v>
      </c>
      <c r="X377" s="587">
        <v>0.32</v>
      </c>
      <c r="Y377" s="587">
        <v>0.3</v>
      </c>
      <c r="Z377" s="587">
        <v>0.29499999999999998</v>
      </c>
      <c r="AA377" s="587">
        <v>0.28000000000000003</v>
      </c>
      <c r="AB377" s="587">
        <v>0.24</v>
      </c>
      <c r="AC377" s="584">
        <f>SUM(C377:AB377)</f>
        <v>21.090000000000003</v>
      </c>
      <c r="AD377" s="1033">
        <f>IF(ISERROR((C377/D377-1)*100),"n/a",(C377/D377-1)*100)</f>
        <v>9.8039215686274606</v>
      </c>
      <c r="AE377" s="1033">
        <f>IF(ISERROR((D377/E377-1)*100),"n/a",(D377/E377-1)*100)</f>
        <v>4.081632653061229</v>
      </c>
      <c r="AF377" s="1033">
        <f>IF(ISERROR((E377/F377-1)*100),"n/a",(E377/F377-1)*100)</f>
        <v>4.2553191489361764</v>
      </c>
      <c r="AG377" s="1033">
        <f>IF(ISERROR((F377/G377-1)*100),"n/a",(F377/G377-1)*100)</f>
        <v>20.512820512820507</v>
      </c>
      <c r="AH377" s="1033">
        <f>IF(ISERROR((G377/H377-1)*100),"n/a",(G377/H377-1)*100)</f>
        <v>11.428571428571432</v>
      </c>
      <c r="AI377" s="1033">
        <f>IF(ISERROR((H377/I377-1)*100),"n/a",(H377/I377-1)*100)</f>
        <v>9.375</v>
      </c>
      <c r="AJ377" s="1033">
        <f>IF(ISERROR((I377/J377-1)*100),"n/a",(I377/J377-1)*100)</f>
        <v>10.344827586206918</v>
      </c>
      <c r="AK377" s="1033">
        <f>IF(ISERROR((J377/K377-1)*100),"n/a",(J377/K377-1)*100)</f>
        <v>26.086956521739111</v>
      </c>
      <c r="AL377" s="1033">
        <f>IF(ISERROR((K377/L377-1)*100),"n/a",(K377/L377-1)*100)</f>
        <v>14.999999999999991</v>
      </c>
      <c r="AM377" s="1033">
        <f>IF(ISERROR((L377/N377-1)*100),"n/a",(L377/N377-1)*100)</f>
        <v>17.647058823529417</v>
      </c>
      <c r="AN377" s="1033">
        <f>IF(ISERROR((N377/O377-1)*100),"n/a",(N377/O377-1)*100)</f>
        <v>9.6774193548387224</v>
      </c>
      <c r="AO377" s="1033">
        <f>IF(ISERROR((O377/Q377-1)*100),"n/a",(O377/Q377-1)*100)</f>
        <v>10.714285714285698</v>
      </c>
      <c r="AP377" s="1033">
        <f>IF(ISERROR((Q377/R377-1)*100),"n/a",(Q377/R377-1)*100)</f>
        <v>3.7037037037036979</v>
      </c>
      <c r="AQ377" s="1033">
        <f>IF(ISERROR((R377/S377-1)*100),"n/a",(R377/S377-1)*100)</f>
        <v>8.0000000000000071</v>
      </c>
      <c r="AR377" s="1033">
        <f>IF(ISERROR((S377/T377-1)*100),"n/a",(S377/T377-1)*100)</f>
        <v>13.636363636363647</v>
      </c>
      <c r="AS377" s="1033">
        <f>IF(ISERROR((T377/U377-1)*100),"n/a",(T377/U377-1)*100)</f>
        <v>15.789473684210531</v>
      </c>
      <c r="AT377" s="1033">
        <f>IF(ISERROR((U377/V377-1)*100),"n/a",(U377/V377-1)*100)</f>
        <v>5.555555555555558</v>
      </c>
      <c r="AU377" s="1033">
        <f>IF(ISERROR((V377/W377-1)*100),"n/a",(V377/W377-1)*100)</f>
        <v>7.4626865671641784</v>
      </c>
      <c r="AV377" s="1033">
        <f>IF(ISERROR((W377/X377-1)*100),"n/a",(W377/X377-1)*100)</f>
        <v>4.6875</v>
      </c>
      <c r="AW377" s="1033">
        <f>IF(ISERROR((X377/Y377-1)*100),"n/a",(X377/Y377-1)*100)</f>
        <v>6.6666666666666652</v>
      </c>
      <c r="AX377" s="1033">
        <f>IF(ISERROR((Y377/Z377-1)*100),"n/a",(Y377/Z377-1)*100)</f>
        <v>1.6949152542372836</v>
      </c>
      <c r="AY377" s="1033">
        <f>IF(ISERROR((Z377/AA377-1)*100),"n/a",(Z377/AA377-1)*100)</f>
        <v>5.3571428571428381</v>
      </c>
      <c r="AZ377" s="1033">
        <f>IF(ISERROR((AA377/AB377-1)*100),"n/a",(AA377/AB377-1)*100)</f>
        <v>16.666666666666675</v>
      </c>
      <c r="BA377" s="1033">
        <f>AVERAGE(AD377:AZ377)</f>
        <v>10.354282082796859</v>
      </c>
      <c r="BB377" s="1033">
        <f>STDEV(AD377:AZ377)</f>
        <v>6.0753451197636963</v>
      </c>
    </row>
    <row r="378" spans="1:54" ht="11.25" customHeight="1" x14ac:dyDescent="0.2">
      <c r="A378" s="802" t="s">
        <v>266</v>
      </c>
      <c r="B378" s="802" t="s">
        <v>267</v>
      </c>
      <c r="C378" s="581">
        <v>1.72</v>
      </c>
      <c r="D378" s="581">
        <v>1.64</v>
      </c>
      <c r="E378" s="581">
        <v>1.6</v>
      </c>
      <c r="F378" s="581">
        <v>1.56</v>
      </c>
      <c r="G378" s="460">
        <v>1.48</v>
      </c>
      <c r="H378" s="460">
        <v>1.4</v>
      </c>
      <c r="I378" s="451">
        <v>1.32</v>
      </c>
      <c r="J378" s="451">
        <v>1.25</v>
      </c>
      <c r="K378" s="451">
        <v>1.21</v>
      </c>
      <c r="L378" s="451">
        <v>1.17</v>
      </c>
      <c r="M378" s="946"/>
      <c r="N378" s="451">
        <v>1.1299999999999999</v>
      </c>
      <c r="O378" s="449">
        <v>1.0900000000000001</v>
      </c>
      <c r="P378" s="946"/>
      <c r="Q378" s="487">
        <v>1.05</v>
      </c>
      <c r="R378" s="487">
        <v>1.01</v>
      </c>
      <c r="S378" s="456">
        <v>1</v>
      </c>
      <c r="T378" s="456">
        <v>0.7</v>
      </c>
      <c r="U378" s="456">
        <v>0.68</v>
      </c>
      <c r="V378" s="456">
        <v>0.62</v>
      </c>
      <c r="W378" s="456">
        <v>0.56999999999999995</v>
      </c>
      <c r="X378" s="456">
        <v>0.53</v>
      </c>
      <c r="Y378" s="456">
        <v>0.49</v>
      </c>
      <c r="Z378" s="456">
        <v>0.47</v>
      </c>
      <c r="AA378" s="456">
        <v>0.4</v>
      </c>
      <c r="AB378" s="456">
        <v>0.35</v>
      </c>
      <c r="AC378" s="584">
        <f>SUM(C378:AB378)</f>
        <v>24.44</v>
      </c>
      <c r="AD378" s="1033">
        <f>IF(ISERROR((C378/D378-1)*100),"n/a",(C378/D378-1)*100)</f>
        <v>4.8780487804878092</v>
      </c>
      <c r="AE378" s="1033">
        <f>IF(ISERROR((D378/E378-1)*100),"n/a",(D378/E378-1)*100)</f>
        <v>2.4999999999999911</v>
      </c>
      <c r="AF378" s="1033">
        <f>IF(ISERROR((E378/F378-1)*100),"n/a",(E378/F378-1)*100)</f>
        <v>2.5641025641025772</v>
      </c>
      <c r="AG378" s="1033">
        <f>IF(ISERROR((F378/G378-1)*100),"n/a",(F378/G378-1)*100)</f>
        <v>5.4054054054054168</v>
      </c>
      <c r="AH378" s="1033">
        <f>IF(ISERROR((G378/H378-1)*100),"n/a",(G378/H378-1)*100)</f>
        <v>5.7142857142857162</v>
      </c>
      <c r="AI378" s="1033">
        <f>IF(ISERROR((H378/I378-1)*100),"n/a",(H378/I378-1)*100)</f>
        <v>6.0606060606060552</v>
      </c>
      <c r="AJ378" s="1033">
        <f>IF(ISERROR((I378/J378-1)*100),"n/a",(I378/J378-1)*100)</f>
        <v>5.600000000000005</v>
      </c>
      <c r="AK378" s="1033">
        <f>IF(ISERROR((J378/K378-1)*100),"n/a",(J378/K378-1)*100)</f>
        <v>3.3057851239669533</v>
      </c>
      <c r="AL378" s="1033">
        <f>IF(ISERROR((K378/L378-1)*100),"n/a",(K378/L378-1)*100)</f>
        <v>3.4188034188034289</v>
      </c>
      <c r="AM378" s="1033">
        <f>IF(ISERROR((L378/N378-1)*100),"n/a",(L378/N378-1)*100)</f>
        <v>3.539823008849563</v>
      </c>
      <c r="AN378" s="1033">
        <f>IF(ISERROR((N378/O378-1)*100),"n/a",(N378/O378-1)*100)</f>
        <v>3.6697247706421798</v>
      </c>
      <c r="AO378" s="1033">
        <f>IF(ISERROR((O378/Q378-1)*100),"n/a",(O378/Q378-1)*100)</f>
        <v>3.8095238095238182</v>
      </c>
      <c r="AP378" s="1033">
        <f>IF(ISERROR((Q378/R378-1)*100),"n/a",(Q378/R378-1)*100)</f>
        <v>3.9603960396039639</v>
      </c>
      <c r="AQ378" s="1033">
        <f>IF(ISERROR((R378/S378-1)*100),"n/a",(R378/S378-1)*100)</f>
        <v>1.0000000000000009</v>
      </c>
      <c r="AR378" s="1033">
        <f>IF(ISERROR((S378/T378-1)*100),"n/a",(S378/T378-1)*100)</f>
        <v>42.857142857142861</v>
      </c>
      <c r="AS378" s="1033">
        <f>IF(ISERROR((T378/U378-1)*100),"n/a",(T378/U378-1)*100)</f>
        <v>2.9411764705882248</v>
      </c>
      <c r="AT378" s="1033">
        <f>IF(ISERROR((U378/V378-1)*100),"n/a",(U378/V378-1)*100)</f>
        <v>9.6774193548387224</v>
      </c>
      <c r="AU378" s="1033">
        <f>IF(ISERROR((V378/W378-1)*100),"n/a",(V378/W378-1)*100)</f>
        <v>8.7719298245614077</v>
      </c>
      <c r="AV378" s="1033">
        <f>IF(ISERROR((W378/X378-1)*100),"n/a",(W378/X378-1)*100)</f>
        <v>7.5471698113207308</v>
      </c>
      <c r="AW378" s="1033">
        <f>IF(ISERROR((X378/Y378-1)*100),"n/a",(X378/Y378-1)*100)</f>
        <v>8.163265306122458</v>
      </c>
      <c r="AX378" s="1033">
        <f>IF(ISERROR((Y378/Z378-1)*100),"n/a",(Y378/Z378-1)*100)</f>
        <v>4.2553191489361764</v>
      </c>
      <c r="AY378" s="1033">
        <f>IF(ISERROR((Z378/AA378-1)*100),"n/a",(Z378/AA378-1)*100)</f>
        <v>17.499999999999982</v>
      </c>
      <c r="AZ378" s="1033">
        <f>IF(ISERROR((AA378/AB378-1)*100),"n/a",(AA378/AB378-1)*100)</f>
        <v>14.285714285714302</v>
      </c>
      <c r="BA378" s="1033">
        <f>AVERAGE(AD378:AZ378)</f>
        <v>7.4532887719783627</v>
      </c>
      <c r="BB378" s="1033">
        <f>STDEV(AD378:AZ378)</f>
        <v>8.6253614164398726</v>
      </c>
    </row>
    <row r="379" spans="1:54" ht="11.25" customHeight="1" x14ac:dyDescent="0.2">
      <c r="A379" s="817" t="s">
        <v>1365</v>
      </c>
      <c r="B379" s="817" t="s">
        <v>1366</v>
      </c>
      <c r="C379" s="581">
        <v>2.2599999999999998</v>
      </c>
      <c r="D379" s="581">
        <v>2.02</v>
      </c>
      <c r="E379" s="581">
        <v>1.92</v>
      </c>
      <c r="F379" s="581">
        <v>1.82</v>
      </c>
      <c r="G379" s="460">
        <v>1.6</v>
      </c>
      <c r="H379" s="586">
        <v>1.4</v>
      </c>
      <c r="I379" s="581">
        <v>1.24</v>
      </c>
      <c r="J379" s="581">
        <v>1.08</v>
      </c>
      <c r="K379" s="581">
        <v>0.94</v>
      </c>
      <c r="L379" s="581">
        <v>0.84</v>
      </c>
      <c r="M379" s="884"/>
      <c r="N379" s="581">
        <v>0.76</v>
      </c>
      <c r="O379" s="459">
        <v>0.66</v>
      </c>
      <c r="P379" s="884"/>
      <c r="Q379" s="472">
        <v>0.15</v>
      </c>
      <c r="R379" s="582">
        <v>0</v>
      </c>
      <c r="S379" s="583">
        <v>0</v>
      </c>
      <c r="T379" s="583">
        <v>0</v>
      </c>
      <c r="U379" s="583">
        <v>0</v>
      </c>
      <c r="V379" s="583">
        <v>0</v>
      </c>
      <c r="W379" s="583">
        <v>0</v>
      </c>
      <c r="X379" s="583">
        <v>0</v>
      </c>
      <c r="Y379" s="583">
        <v>0</v>
      </c>
      <c r="Z379" s="583">
        <v>0</v>
      </c>
      <c r="AA379" s="583">
        <v>0</v>
      </c>
      <c r="AB379" s="583">
        <v>0</v>
      </c>
      <c r="AC379" s="584">
        <f>SUM(C379:AB379)</f>
        <v>16.689999999999998</v>
      </c>
      <c r="AD379" s="1033">
        <f>IF(ISERROR((C379/D379-1)*100),"n/a",(C379/D379-1)*100)</f>
        <v>11.88118811881187</v>
      </c>
      <c r="AE379" s="1033">
        <f>IF(ISERROR((D379/E379-1)*100),"n/a",(D379/E379-1)*100)</f>
        <v>5.2083333333333481</v>
      </c>
      <c r="AF379" s="1033">
        <f>IF(ISERROR((E379/F379-1)*100),"n/a",(E379/F379-1)*100)</f>
        <v>5.4945054945054972</v>
      </c>
      <c r="AG379" s="1033">
        <f>IF(ISERROR((F379/G379-1)*100),"n/a",(F379/G379-1)*100)</f>
        <v>13.749999999999996</v>
      </c>
      <c r="AH379" s="1033">
        <f>IF(ISERROR((G379/H379-1)*100),"n/a",(G379/H379-1)*100)</f>
        <v>14.285714285714302</v>
      </c>
      <c r="AI379" s="1033">
        <f>IF(ISERROR((H379/I379-1)*100),"n/a",(H379/I379-1)*100)</f>
        <v>12.903225806451601</v>
      </c>
      <c r="AJ379" s="1033">
        <f>IF(ISERROR((I379/J379-1)*100),"n/a",(I379/J379-1)*100)</f>
        <v>14.814814814814813</v>
      </c>
      <c r="AK379" s="1033">
        <f>IF(ISERROR((J379/K379-1)*100),"n/a",(J379/K379-1)*100)</f>
        <v>14.893617021276606</v>
      </c>
      <c r="AL379" s="1033">
        <f>IF(ISERROR((K379/L379-1)*100),"n/a",(K379/L379-1)*100)</f>
        <v>11.904761904761907</v>
      </c>
      <c r="AM379" s="1033">
        <f>IF(ISERROR((L379/N379-1)*100),"n/a",(L379/N379-1)*100)</f>
        <v>10.526315789473673</v>
      </c>
      <c r="AN379" s="1033">
        <f>IF(ISERROR((N379/O379-1)*100),"n/a",(N379/O379-1)*100)</f>
        <v>15.151515151515138</v>
      </c>
      <c r="AO379" s="1033">
        <f>IF(ISERROR((O379/Q379-1)*100),"n/a",(O379/Q379-1)*100)</f>
        <v>340.00000000000006</v>
      </c>
      <c r="AP379" s="1033" t="str">
        <f>IF(ISERROR((Q379/R379-1)*100),"n/a",(Q379/R379-1)*100)</f>
        <v>n/a</v>
      </c>
      <c r="AQ379" s="1033" t="str">
        <f>IF(ISERROR((R379/S379-1)*100),"n/a",(R379/S379-1)*100)</f>
        <v>n/a</v>
      </c>
      <c r="AR379" s="1033" t="str">
        <f>IF(ISERROR((S379/T379-1)*100),"n/a",(S379/T379-1)*100)</f>
        <v>n/a</v>
      </c>
      <c r="AS379" s="1033" t="str">
        <f>IF(ISERROR((T379/U379-1)*100),"n/a",(T379/U379-1)*100)</f>
        <v>n/a</v>
      </c>
      <c r="AT379" s="1033" t="str">
        <f>IF(ISERROR((U379/V379-1)*100),"n/a",(U379/V379-1)*100)</f>
        <v>n/a</v>
      </c>
      <c r="AU379" s="1033" t="str">
        <f>IF(ISERROR((V379/W379-1)*100),"n/a",(V379/W379-1)*100)</f>
        <v>n/a</v>
      </c>
      <c r="AV379" s="1033" t="str">
        <f>IF(ISERROR((W379/X379-1)*100),"n/a",(W379/X379-1)*100)</f>
        <v>n/a</v>
      </c>
      <c r="AW379" s="1033" t="str">
        <f>IF(ISERROR((X379/Y379-1)*100),"n/a",(X379/Y379-1)*100)</f>
        <v>n/a</v>
      </c>
      <c r="AX379" s="1033" t="str">
        <f>IF(ISERROR((Y379/Z379-1)*100),"n/a",(Y379/Z379-1)*100)</f>
        <v>n/a</v>
      </c>
      <c r="AY379" s="1033" t="str">
        <f>IF(ISERROR((Z379/AA379-1)*100),"n/a",(Z379/AA379-1)*100)</f>
        <v>n/a</v>
      </c>
      <c r="AZ379" s="1033" t="str">
        <f>IF(ISERROR((AA379/AB379-1)*100),"n/a",(AA379/AB379-1)*100)</f>
        <v>n/a</v>
      </c>
      <c r="BA379" s="1033">
        <f>AVERAGE(AD379:AZ379)</f>
        <v>39.2344993100549</v>
      </c>
      <c r="BB379" s="1033">
        <f>STDEV(AD379:AZ379)</f>
        <v>94.776943279212148</v>
      </c>
    </row>
    <row r="380" spans="1:54" ht="11.25" customHeight="1" x14ac:dyDescent="0.2">
      <c r="A380" s="458" t="s">
        <v>4299</v>
      </c>
      <c r="B380" s="817" t="s">
        <v>4298</v>
      </c>
      <c r="C380" s="581">
        <v>4.4800000000000004</v>
      </c>
      <c r="D380" s="581">
        <v>4.08</v>
      </c>
      <c r="E380" s="581">
        <v>3.4</v>
      </c>
      <c r="F380" s="581">
        <v>2.87</v>
      </c>
      <c r="G380" s="460">
        <v>2.5099999999999998</v>
      </c>
      <c r="H380" s="586">
        <v>2.2000000000000002</v>
      </c>
      <c r="I380" s="581">
        <v>2.06</v>
      </c>
      <c r="J380" s="581">
        <v>1.94</v>
      </c>
      <c r="K380" s="581">
        <v>1.78</v>
      </c>
      <c r="L380" s="581">
        <v>1.58</v>
      </c>
      <c r="M380" s="884"/>
      <c r="N380" s="581">
        <v>1.4</v>
      </c>
      <c r="O380" s="459">
        <v>1.06</v>
      </c>
      <c r="P380" s="884"/>
      <c r="Q380" s="586">
        <v>0.94</v>
      </c>
      <c r="R380" s="587">
        <v>0.84</v>
      </c>
      <c r="S380" s="587">
        <v>0.7</v>
      </c>
      <c r="T380" s="587">
        <v>0.52</v>
      </c>
      <c r="U380" s="587">
        <v>0.38</v>
      </c>
      <c r="V380" s="587">
        <v>0.28000000000000003</v>
      </c>
      <c r="W380" s="587">
        <v>0.22</v>
      </c>
      <c r="X380" s="587">
        <v>0.18</v>
      </c>
      <c r="Y380" s="587">
        <v>0.13</v>
      </c>
      <c r="Z380" s="583">
        <v>0.1</v>
      </c>
      <c r="AA380" s="583">
        <v>0.1</v>
      </c>
      <c r="AB380" s="583">
        <v>0.38500000000000001</v>
      </c>
      <c r="AC380" s="584">
        <f>SUM(C380:AB380)</f>
        <v>34.135000000000012</v>
      </c>
      <c r="AD380" s="1033">
        <f>IF(ISERROR((C380/D380-1)*100),"n/a",(C380/D380-1)*100)</f>
        <v>9.8039215686274606</v>
      </c>
      <c r="AE380" s="1033">
        <f>IF(ISERROR((D380/E380-1)*100),"n/a",(D380/E380-1)*100)</f>
        <v>19.999999999999996</v>
      </c>
      <c r="AF380" s="1033">
        <f>IF(ISERROR((E380/F380-1)*100),"n/a",(E380/F380-1)*100)</f>
        <v>18.466898954703815</v>
      </c>
      <c r="AG380" s="1033">
        <f>IF(ISERROR((F380/G380-1)*100),"n/a",(F380/G380-1)*100)</f>
        <v>14.342629482071722</v>
      </c>
      <c r="AH380" s="1033">
        <f>IF(ISERROR((G380/H380-1)*100),"n/a",(G380/H380-1)*100)</f>
        <v>14.090909090909065</v>
      </c>
      <c r="AI380" s="1033">
        <f>IF(ISERROR((H380/I380-1)*100),"n/a",(H380/I380-1)*100)</f>
        <v>6.7961165048543659</v>
      </c>
      <c r="AJ380" s="1033">
        <f>IF(ISERROR((I380/J380-1)*100),"n/a",(I380/J380-1)*100)</f>
        <v>6.1855670103092786</v>
      </c>
      <c r="AK380" s="1033">
        <f>IF(ISERROR((J380/K380-1)*100),"n/a",(J380/K380-1)*100)</f>
        <v>8.9887640449438209</v>
      </c>
      <c r="AL380" s="1033">
        <f>IF(ISERROR((K380/L380-1)*100),"n/a",(K380/L380-1)*100)</f>
        <v>12.658227848101266</v>
      </c>
      <c r="AM380" s="1033">
        <f>IF(ISERROR((L380/N380-1)*100),"n/a",(L380/N380-1)*100)</f>
        <v>12.857142857142879</v>
      </c>
      <c r="AN380" s="1033">
        <f>IF(ISERROR((N380/O380-1)*100),"n/a",(N380/O380-1)*100)</f>
        <v>32.075471698113198</v>
      </c>
      <c r="AO380" s="1033">
        <f>IF(ISERROR((O380/Q380-1)*100),"n/a",(O380/Q380-1)*100)</f>
        <v>12.765957446808528</v>
      </c>
      <c r="AP380" s="1033">
        <f>IF(ISERROR((Q380/R380-1)*100),"n/a",(Q380/R380-1)*100)</f>
        <v>11.904761904761907</v>
      </c>
      <c r="AQ380" s="1033">
        <f>IF(ISERROR((R380/S380-1)*100),"n/a",(R380/S380-1)*100)</f>
        <v>19.999999999999996</v>
      </c>
      <c r="AR380" s="1033">
        <f>IF(ISERROR((S380/T380-1)*100),"n/a",(S380/T380-1)*100)</f>
        <v>34.615384615384606</v>
      </c>
      <c r="AS380" s="1033">
        <f>IF(ISERROR((T380/U380-1)*100),"n/a",(T380/U380-1)*100)</f>
        <v>36.842105263157897</v>
      </c>
      <c r="AT380" s="1033">
        <f>IF(ISERROR((U380/V380-1)*100),"n/a",(U380/V380-1)*100)</f>
        <v>35.714285714285701</v>
      </c>
      <c r="AU380" s="1033">
        <f>IF(ISERROR((V380/W380-1)*100),"n/a",(V380/W380-1)*100)</f>
        <v>27.272727272727295</v>
      </c>
      <c r="AV380" s="1033">
        <f>IF(ISERROR((W380/X380-1)*100),"n/a",(W380/X380-1)*100)</f>
        <v>22.222222222222232</v>
      </c>
      <c r="AW380" s="1033">
        <f>IF(ISERROR((X380/Y380-1)*100),"n/a",(X380/Y380-1)*100)</f>
        <v>38.46153846153846</v>
      </c>
      <c r="AX380" s="1033">
        <f>IF(ISERROR((Y380/Z380-1)*100),"n/a",(Y380/Z380-1)*100)</f>
        <v>30.000000000000004</v>
      </c>
      <c r="AY380" s="1033">
        <f>IF(ISERROR((Z380/AA380-1)*100),"n/a",(Z380/AA380-1)*100)</f>
        <v>0</v>
      </c>
      <c r="AZ380" s="1033">
        <f>IF(ISERROR((AA380/AB380-1)*100),"n/a",(AA380/AB380-1)*100)</f>
        <v>-74.025974025974023</v>
      </c>
      <c r="BA380" s="1033">
        <f>AVERAGE(AD380:AZ380)</f>
        <v>15.306028605856064</v>
      </c>
      <c r="BB380" s="1033">
        <f>STDEV(AD380:AZ380)</f>
        <v>22.366010789210648</v>
      </c>
    </row>
    <row r="381" spans="1:54" ht="11.25" customHeight="1" x14ac:dyDescent="0.2">
      <c r="A381" s="817" t="s">
        <v>1353</v>
      </c>
      <c r="B381" s="817" t="s">
        <v>1354</v>
      </c>
      <c r="C381" s="581">
        <v>3.96</v>
      </c>
      <c r="D381" s="581">
        <v>3.38</v>
      </c>
      <c r="E381" s="581">
        <v>3.08</v>
      </c>
      <c r="F381" s="581">
        <v>2.82</v>
      </c>
      <c r="G381" s="460">
        <v>2.2999999999999998</v>
      </c>
      <c r="H381" s="586">
        <v>1.88</v>
      </c>
      <c r="I381" s="581">
        <v>1.58</v>
      </c>
      <c r="J381" s="581">
        <v>1.32</v>
      </c>
      <c r="K381" s="581">
        <v>1.08</v>
      </c>
      <c r="L381" s="581">
        <v>0.88</v>
      </c>
      <c r="M381" s="884" t="s">
        <v>89</v>
      </c>
      <c r="N381" s="581">
        <v>0.74</v>
      </c>
      <c r="O381" s="459">
        <v>0.69</v>
      </c>
      <c r="P381" s="884"/>
      <c r="Q381" s="472">
        <v>0.59</v>
      </c>
      <c r="R381" s="582">
        <v>0.56000000000000005</v>
      </c>
      <c r="S381" s="587">
        <v>0.56000000000000005</v>
      </c>
      <c r="T381" s="587">
        <v>0.52</v>
      </c>
      <c r="U381" s="587">
        <v>0.44</v>
      </c>
      <c r="V381" s="587">
        <v>0.4</v>
      </c>
      <c r="W381" s="583">
        <v>0.38</v>
      </c>
      <c r="X381" s="583">
        <v>0.38</v>
      </c>
      <c r="Y381" s="583">
        <v>0.38</v>
      </c>
      <c r="Z381" s="583">
        <v>0.38</v>
      </c>
      <c r="AA381" s="587">
        <v>0.38</v>
      </c>
      <c r="AB381" s="587">
        <v>8.5000000000000006E-2</v>
      </c>
      <c r="AC381" s="584">
        <f>SUM(C381:AB381)</f>
        <v>28.76499999999999</v>
      </c>
      <c r="AD381" s="1033">
        <f>IF(ISERROR((C381/D381-1)*100),"n/a",(C381/D381-1)*100)</f>
        <v>17.159763313609467</v>
      </c>
      <c r="AE381" s="1033">
        <f>IF(ISERROR((D381/E381-1)*100),"n/a",(D381/E381-1)*100)</f>
        <v>9.740259740259738</v>
      </c>
      <c r="AF381" s="1033">
        <f>IF(ISERROR((E381/F381-1)*100),"n/a",(E381/F381-1)*100)</f>
        <v>9.219858156028371</v>
      </c>
      <c r="AG381" s="1033">
        <f>IF(ISERROR((F381/G381-1)*100),"n/a",(F381/G381-1)*100)</f>
        <v>22.608695652173914</v>
      </c>
      <c r="AH381" s="1033">
        <f>IF(ISERROR((G381/H381-1)*100),"n/a",(G381/H381-1)*100)</f>
        <v>22.340425531914889</v>
      </c>
      <c r="AI381" s="1033">
        <f>IF(ISERROR((H381/I381-1)*100),"n/a",(H381/I381-1)*100)</f>
        <v>18.98734177215189</v>
      </c>
      <c r="AJ381" s="1033">
        <f>IF(ISERROR((I381/J381-1)*100),"n/a",(I381/J381-1)*100)</f>
        <v>19.696969696969703</v>
      </c>
      <c r="AK381" s="1033">
        <f>IF(ISERROR((J381/K381-1)*100),"n/a",(J381/K381-1)*100)</f>
        <v>22.222222222222211</v>
      </c>
      <c r="AL381" s="1033">
        <f>IF(ISERROR((K381/L381-1)*100),"n/a",(K381/L381-1)*100)</f>
        <v>22.72727272727273</v>
      </c>
      <c r="AM381" s="1033">
        <f>IF(ISERROR((L381/N381-1)*100),"n/a",(L381/N381-1)*100)</f>
        <v>18.918918918918926</v>
      </c>
      <c r="AN381" s="1033">
        <f>IF(ISERROR((N381/O381-1)*100),"n/a",(N381/O381-1)*100)</f>
        <v>7.2463768115942129</v>
      </c>
      <c r="AO381" s="1033">
        <f>IF(ISERROR((O381/Q381-1)*100),"n/a",(O381/Q381-1)*100)</f>
        <v>16.949152542372879</v>
      </c>
      <c r="AP381" s="1033">
        <f>IF(ISERROR((Q381/R381-1)*100),"n/a",(Q381/R381-1)*100)</f>
        <v>5.3571428571428381</v>
      </c>
      <c r="AQ381" s="1033">
        <f>IF(ISERROR((R381/S381-1)*100),"n/a",(R381/S381-1)*100)</f>
        <v>0</v>
      </c>
      <c r="AR381" s="1033">
        <f>IF(ISERROR((S381/T381-1)*100),"n/a",(S381/T381-1)*100)</f>
        <v>7.6923076923077094</v>
      </c>
      <c r="AS381" s="1033">
        <f>IF(ISERROR((T381/U381-1)*100),"n/a",(T381/U381-1)*100)</f>
        <v>18.181818181818187</v>
      </c>
      <c r="AT381" s="1033">
        <f>IF(ISERROR((U381/V381-1)*100),"n/a",(U381/V381-1)*100)</f>
        <v>9.9999999999999858</v>
      </c>
      <c r="AU381" s="1033">
        <f>IF(ISERROR((V381/W381-1)*100),"n/a",(V381/W381-1)*100)</f>
        <v>5.2631578947368363</v>
      </c>
      <c r="AV381" s="1033">
        <f>IF(ISERROR((W381/X381-1)*100),"n/a",(W381/X381-1)*100)</f>
        <v>0</v>
      </c>
      <c r="AW381" s="1033">
        <f>IF(ISERROR((X381/Y381-1)*100),"n/a",(X381/Y381-1)*100)</f>
        <v>0</v>
      </c>
      <c r="AX381" s="1033">
        <f>IF(ISERROR((Y381/Z381-1)*100),"n/a",(Y381/Z381-1)*100)</f>
        <v>0</v>
      </c>
      <c r="AY381" s="1033">
        <f>IF(ISERROR((Z381/AA381-1)*100),"n/a",(Z381/AA381-1)*100)</f>
        <v>0</v>
      </c>
      <c r="AZ381" s="1033">
        <f>IF(ISERROR((AA381/AB381-1)*100),"n/a",(AA381/AB381-1)*100)</f>
        <v>347.05882352941177</v>
      </c>
      <c r="BA381" s="1033">
        <f>AVERAGE(AD381:AZ381)</f>
        <v>26.146543793082881</v>
      </c>
      <c r="BB381" s="1033">
        <f>STDEV(AD381:AZ381)</f>
        <v>70.45738729926741</v>
      </c>
    </row>
    <row r="382" spans="1:54" ht="11.25" customHeight="1" x14ac:dyDescent="0.2">
      <c r="A382" s="468" t="s">
        <v>4235</v>
      </c>
      <c r="B382" s="468" t="s">
        <v>4236</v>
      </c>
      <c r="C382" s="581">
        <v>4.68</v>
      </c>
      <c r="D382" s="581">
        <v>4.24</v>
      </c>
      <c r="E382" s="581">
        <v>3.8519999999999999</v>
      </c>
      <c r="F382" s="581">
        <v>3.5</v>
      </c>
      <c r="G382" s="460">
        <v>3.3</v>
      </c>
      <c r="H382" s="460">
        <v>3.15</v>
      </c>
      <c r="I382" s="474">
        <v>3</v>
      </c>
      <c r="J382" s="474">
        <v>2.86</v>
      </c>
      <c r="K382" s="474">
        <v>2.6</v>
      </c>
      <c r="L382" s="474">
        <v>2.4</v>
      </c>
      <c r="M382" s="958"/>
      <c r="N382" s="474">
        <v>2.2000000000000002</v>
      </c>
      <c r="O382" s="470">
        <v>2</v>
      </c>
      <c r="P382" s="958"/>
      <c r="Q382" s="486">
        <v>1.8</v>
      </c>
      <c r="R382" s="486">
        <v>1.6</v>
      </c>
      <c r="S382" s="476">
        <v>1.5</v>
      </c>
      <c r="T382" s="476">
        <v>1.2</v>
      </c>
      <c r="U382" s="476">
        <v>1</v>
      </c>
      <c r="V382" s="476">
        <v>0.72</v>
      </c>
      <c r="W382" s="476">
        <v>0.6</v>
      </c>
      <c r="X382" s="476">
        <v>0.45750000000000002</v>
      </c>
      <c r="Y382" s="476">
        <v>0.38</v>
      </c>
      <c r="Z382" s="476">
        <v>0.34</v>
      </c>
      <c r="AA382" s="476">
        <v>0.31</v>
      </c>
      <c r="AB382" s="476">
        <v>0.28000000000000003</v>
      </c>
      <c r="AC382" s="584">
        <f>SUM(C382:AB382)</f>
        <v>47.969500000000018</v>
      </c>
      <c r="AD382" s="1033">
        <f>IF(ISERROR((C382/D382-1)*100),"n/a",(C382/D382-1)*100)</f>
        <v>10.377358490566024</v>
      </c>
      <c r="AE382" s="1033">
        <f>IF(ISERROR((D382/E382-1)*100),"n/a",(D382/E382-1)*100)</f>
        <v>10.072689511941867</v>
      </c>
      <c r="AF382" s="1033">
        <f>IF(ISERROR((E382/F382-1)*100),"n/a",(E382/F382-1)*100)</f>
        <v>10.057142857142853</v>
      </c>
      <c r="AG382" s="1033">
        <f>IF(ISERROR((F382/G382-1)*100),"n/a",(F382/G382-1)*100)</f>
        <v>6.0606060606060552</v>
      </c>
      <c r="AH382" s="1033">
        <f>IF(ISERROR((G382/H382-1)*100),"n/a",(G382/H382-1)*100)</f>
        <v>4.7619047619047672</v>
      </c>
      <c r="AI382" s="1033">
        <f>IF(ISERROR((H382/I382-1)*100),"n/a",(H382/I382-1)*100)</f>
        <v>5.0000000000000044</v>
      </c>
      <c r="AJ382" s="1033">
        <f>IF(ISERROR((I382/J382-1)*100),"n/a",(I382/J382-1)*100)</f>
        <v>4.8951048951048959</v>
      </c>
      <c r="AK382" s="1033">
        <f>IF(ISERROR((J382/K382-1)*100),"n/a",(J382/K382-1)*100)</f>
        <v>9.9999999999999858</v>
      </c>
      <c r="AL382" s="1033">
        <f>IF(ISERROR((K382/L382-1)*100),"n/a",(K382/L382-1)*100)</f>
        <v>8.3333333333333481</v>
      </c>
      <c r="AM382" s="1033">
        <f>IF(ISERROR((L382/N382-1)*100),"n/a",(L382/N382-1)*100)</f>
        <v>9.0909090909090828</v>
      </c>
      <c r="AN382" s="1033">
        <f>IF(ISERROR((N382/O382-1)*100),"n/a",(N382/O382-1)*100)</f>
        <v>10.000000000000009</v>
      </c>
      <c r="AO382" s="1033">
        <f>IF(ISERROR((O382/Q382-1)*100),"n/a",(O382/Q382-1)*100)</f>
        <v>11.111111111111116</v>
      </c>
      <c r="AP382" s="1033">
        <f>IF(ISERROR((Q382/R382-1)*100),"n/a",(Q382/R382-1)*100)</f>
        <v>12.5</v>
      </c>
      <c r="AQ382" s="1033">
        <f>IF(ISERROR((R382/S382-1)*100),"n/a",(R382/S382-1)*100)</f>
        <v>6.6666666666666652</v>
      </c>
      <c r="AR382" s="1033">
        <f>IF(ISERROR((S382/T382-1)*100),"n/a",(S382/T382-1)*100)</f>
        <v>25</v>
      </c>
      <c r="AS382" s="1033">
        <f>IF(ISERROR((T382/U382-1)*100),"n/a",(T382/U382-1)*100)</f>
        <v>19.999999999999996</v>
      </c>
      <c r="AT382" s="1033">
        <f>IF(ISERROR((U382/V382-1)*100),"n/a",(U382/V382-1)*100)</f>
        <v>38.888888888888886</v>
      </c>
      <c r="AU382" s="1033">
        <f>IF(ISERROR((V382/W382-1)*100),"n/a",(V382/W382-1)*100)</f>
        <v>19.999999999999996</v>
      </c>
      <c r="AV382" s="1033">
        <f>IF(ISERROR((W382/X382-1)*100),"n/a",(W382/X382-1)*100)</f>
        <v>31.147540983606547</v>
      </c>
      <c r="AW382" s="1033">
        <f>IF(ISERROR((X382/Y382-1)*100),"n/a",(X382/Y382-1)*100)</f>
        <v>20.394736842105267</v>
      </c>
      <c r="AX382" s="1033">
        <f>IF(ISERROR((Y382/Z382-1)*100),"n/a",(Y382/Z382-1)*100)</f>
        <v>11.764705882352944</v>
      </c>
      <c r="AY382" s="1033">
        <f>IF(ISERROR((Z382/AA382-1)*100),"n/a",(Z382/AA382-1)*100)</f>
        <v>9.6774193548387224</v>
      </c>
      <c r="AZ382" s="1033">
        <f>IF(ISERROR((AA382/AB382-1)*100),"n/a",(AA382/AB382-1)*100)</f>
        <v>10.714285714285698</v>
      </c>
      <c r="BA382" s="1033">
        <f>AVERAGE(AD382:AZ382)</f>
        <v>13.326713236754989</v>
      </c>
      <c r="BB382" s="1033">
        <f>STDEV(AD382:AZ382)</f>
        <v>8.7396463002515699</v>
      </c>
    </row>
    <row r="383" spans="1:54" ht="11.25" customHeight="1" x14ac:dyDescent="0.2">
      <c r="A383" s="458" t="s">
        <v>1339</v>
      </c>
      <c r="B383" s="817" t="s">
        <v>1340</v>
      </c>
      <c r="C383" s="581">
        <v>1.6</v>
      </c>
      <c r="D383" s="581">
        <v>1.36</v>
      </c>
      <c r="E383" s="581">
        <v>1.2</v>
      </c>
      <c r="F383" s="581">
        <v>1.1599999999999999</v>
      </c>
      <c r="G383" s="460">
        <v>1</v>
      </c>
      <c r="H383" s="460">
        <v>0.85000000000000009</v>
      </c>
      <c r="I383" s="581">
        <v>0.72666699999999995</v>
      </c>
      <c r="J383" s="581">
        <v>0.63</v>
      </c>
      <c r="K383" s="581">
        <v>0.54666666666666663</v>
      </c>
      <c r="L383" s="581">
        <v>0.49333333333333335</v>
      </c>
      <c r="M383" s="884"/>
      <c r="N383" s="581">
        <v>0.44333333333333336</v>
      </c>
      <c r="O383" s="585">
        <v>0.41333333333333333</v>
      </c>
      <c r="P383" s="884"/>
      <c r="Q383" s="582">
        <v>0.41333333333333333</v>
      </c>
      <c r="R383" s="582">
        <v>0.41333333333333333</v>
      </c>
      <c r="S383" s="587">
        <v>0.40333333333333332</v>
      </c>
      <c r="T383" s="587">
        <v>0.36333333333333334</v>
      </c>
      <c r="U383" s="587">
        <v>0.32666666666666666</v>
      </c>
      <c r="V383" s="587">
        <v>0.3</v>
      </c>
      <c r="W383" s="587">
        <v>0.27333333333333332</v>
      </c>
      <c r="X383" s="587">
        <v>0.24666666666666667</v>
      </c>
      <c r="Y383" s="587">
        <v>0.22</v>
      </c>
      <c r="Z383" s="587">
        <v>0.19333333333333333</v>
      </c>
      <c r="AA383" s="587">
        <v>0.16</v>
      </c>
      <c r="AB383" s="583">
        <v>0.12</v>
      </c>
      <c r="AC383" s="584">
        <f>SUM(C383:AB383)</f>
        <v>13.856667000000002</v>
      </c>
      <c r="AD383" s="1033">
        <f>IF(ISERROR((C383/D383-1)*100),"n/a",(C383/D383-1)*100)</f>
        <v>17.647058823529417</v>
      </c>
      <c r="AE383" s="1033">
        <f>IF(ISERROR((D383/E383-1)*100),"n/a",(D383/E383-1)*100)</f>
        <v>13.333333333333353</v>
      </c>
      <c r="AF383" s="1033">
        <f>IF(ISERROR((E383/F383-1)*100),"n/a",(E383/F383-1)*100)</f>
        <v>3.4482758620689724</v>
      </c>
      <c r="AG383" s="1033">
        <f>IF(ISERROR((F383/G383-1)*100),"n/a",(F383/G383-1)*100)</f>
        <v>15.999999999999993</v>
      </c>
      <c r="AH383" s="1033">
        <f>IF(ISERROR((G383/H383-1)*100),"n/a",(G383/H383-1)*100)</f>
        <v>17.647058823529392</v>
      </c>
      <c r="AI383" s="1033">
        <f>IF(ISERROR((H383/I383-1)*100),"n/a",(H383/I383-1)*100)</f>
        <v>16.972423407145243</v>
      </c>
      <c r="AJ383" s="1033">
        <f>IF(ISERROR((I383/J383-1)*100),"n/a",(I383/J383-1)*100)</f>
        <v>15.343968253968242</v>
      </c>
      <c r="AK383" s="1033">
        <f>IF(ISERROR((J383/K383-1)*100),"n/a",(J383/K383-1)*100)</f>
        <v>15.243902439024403</v>
      </c>
      <c r="AL383" s="1033">
        <f>IF(ISERROR((K383/L383-1)*100),"n/a",(K383/L383-1)*100)</f>
        <v>10.810810810810811</v>
      </c>
      <c r="AM383" s="1033">
        <f>IF(ISERROR((L383/N383-1)*100),"n/a",(L383/N383-1)*100)</f>
        <v>11.278195488721799</v>
      </c>
      <c r="AN383" s="1033">
        <f>IF(ISERROR((N383/O383-1)*100),"n/a",(N383/O383-1)*100)</f>
        <v>7.258064516129048</v>
      </c>
      <c r="AO383" s="1033">
        <f>IF(ISERROR((O383/Q383-1)*100),"n/a",(O383/Q383-1)*100)</f>
        <v>0</v>
      </c>
      <c r="AP383" s="1033">
        <f>IF(ISERROR((Q383/R383-1)*100),"n/a",(Q383/R383-1)*100)</f>
        <v>0</v>
      </c>
      <c r="AQ383" s="1033">
        <f>IF(ISERROR((R383/S383-1)*100),"n/a",(R383/S383-1)*100)</f>
        <v>2.4793388429751984</v>
      </c>
      <c r="AR383" s="1033">
        <f>IF(ISERROR((S383/T383-1)*100),"n/a",(S383/T383-1)*100)</f>
        <v>11.009174311926607</v>
      </c>
      <c r="AS383" s="1033">
        <f>IF(ISERROR((T383/U383-1)*100),"n/a",(T383/U383-1)*100)</f>
        <v>11.22448979591837</v>
      </c>
      <c r="AT383" s="1033">
        <f>IF(ISERROR((U383/V383-1)*100),"n/a",(U383/V383-1)*100)</f>
        <v>8.8888888888889017</v>
      </c>
      <c r="AU383" s="1033">
        <f>IF(ISERROR((V383/W383-1)*100),"n/a",(V383/W383-1)*100)</f>
        <v>9.7560975609756184</v>
      </c>
      <c r="AV383" s="1033">
        <f>IF(ISERROR((W383/X383-1)*100),"n/a",(W383/X383-1)*100)</f>
        <v>10.810810810810811</v>
      </c>
      <c r="AW383" s="1033">
        <f>IF(ISERROR((X383/Y383-1)*100),"n/a",(X383/Y383-1)*100)</f>
        <v>12.121212121212132</v>
      </c>
      <c r="AX383" s="1033">
        <f>IF(ISERROR((Y383/Z383-1)*100),"n/a",(Y383/Z383-1)*100)</f>
        <v>13.793103448275868</v>
      </c>
      <c r="AY383" s="1033">
        <f>IF(ISERROR((Z383/AA383-1)*100),"n/a",(Z383/AA383-1)*100)</f>
        <v>20.833333333333325</v>
      </c>
      <c r="AZ383" s="1033">
        <f>IF(ISERROR((AA383/AB383-1)*100),"n/a",(AA383/AB383-1)*100)</f>
        <v>33.33333333333335</v>
      </c>
      <c r="BA383" s="1033">
        <f>AVERAGE(AD383:AZ383)</f>
        <v>12.140559748083081</v>
      </c>
      <c r="BB383" s="1033">
        <f>STDEV(AD383:AZ383)</f>
        <v>7.2544916101210513</v>
      </c>
    </row>
    <row r="384" spans="1:54" ht="11.25" customHeight="1" x14ac:dyDescent="0.2">
      <c r="A384" s="506" t="s">
        <v>2149</v>
      </c>
      <c r="B384" s="817" t="s">
        <v>2150</v>
      </c>
      <c r="C384" s="581">
        <v>3.92</v>
      </c>
      <c r="D384" s="581">
        <v>3.4</v>
      </c>
      <c r="E384" s="581">
        <v>2.96</v>
      </c>
      <c r="F384" s="581">
        <v>2.58</v>
      </c>
      <c r="G384" s="460">
        <v>2.25</v>
      </c>
      <c r="H384" s="460">
        <v>2.08</v>
      </c>
      <c r="I384" s="581">
        <v>2.04</v>
      </c>
      <c r="J384" s="581">
        <v>2</v>
      </c>
      <c r="K384" s="498">
        <v>1.96</v>
      </c>
      <c r="L384" s="498">
        <v>1.96</v>
      </c>
      <c r="M384" s="884"/>
      <c r="N384" s="463">
        <v>1.96</v>
      </c>
      <c r="O384" s="585">
        <v>1.96</v>
      </c>
      <c r="P384" s="884"/>
      <c r="Q384" s="464">
        <v>1.96</v>
      </c>
      <c r="R384" s="587">
        <v>1.96</v>
      </c>
      <c r="S384" s="587">
        <v>1.88</v>
      </c>
      <c r="T384" s="587">
        <v>1.7</v>
      </c>
      <c r="U384" s="587">
        <v>1.6</v>
      </c>
      <c r="V384" s="587">
        <v>1.52</v>
      </c>
      <c r="W384" s="587">
        <v>1.42</v>
      </c>
      <c r="X384" s="587">
        <v>1.34</v>
      </c>
      <c r="Y384" s="587">
        <v>1.24</v>
      </c>
      <c r="Z384" s="587">
        <v>1.1200000000000001</v>
      </c>
      <c r="AA384" s="587">
        <v>1.04</v>
      </c>
      <c r="AB384" s="587">
        <v>0.92</v>
      </c>
      <c r="AC384" s="584">
        <f>SUM(C384:AB384)</f>
        <v>46.770000000000017</v>
      </c>
      <c r="AD384" s="1033">
        <f>IF(ISERROR((C384/D384-1)*100),"n/a",(C384/D384-1)*100)</f>
        <v>15.294117647058814</v>
      </c>
      <c r="AE384" s="1033">
        <f>IF(ISERROR((D384/E384-1)*100),"n/a",(D384/E384-1)*100)</f>
        <v>14.864864864864868</v>
      </c>
      <c r="AF384" s="1033">
        <f>IF(ISERROR((E384/F384-1)*100),"n/a",(E384/F384-1)*100)</f>
        <v>14.728682170542641</v>
      </c>
      <c r="AG384" s="1033">
        <f>IF(ISERROR((F384/G384-1)*100),"n/a",(F384/G384-1)*100)</f>
        <v>14.666666666666671</v>
      </c>
      <c r="AH384" s="1033">
        <f>IF(ISERROR((G384/H384-1)*100),"n/a",(G384/H384-1)*100)</f>
        <v>8.1730769230769162</v>
      </c>
      <c r="AI384" s="1033">
        <f>IF(ISERROR((H384/I384-1)*100),"n/a",(H384/I384-1)*100)</f>
        <v>1.9607843137254832</v>
      </c>
      <c r="AJ384" s="1033">
        <f>IF(ISERROR((I384/J384-1)*100),"n/a",(I384/J384-1)*100)</f>
        <v>2.0000000000000018</v>
      </c>
      <c r="AK384" s="1033">
        <f>IF(ISERROR((J384/K384-1)*100),"n/a",(J384/K384-1)*100)</f>
        <v>2.0408163265306145</v>
      </c>
      <c r="AL384" s="1033">
        <f>IF(ISERROR((K384/L384-1)*100),"n/a",(K384/L384-1)*100)</f>
        <v>0</v>
      </c>
      <c r="AM384" s="1033">
        <f>IF(ISERROR((L384/N384-1)*100),"n/a",(L384/N384-1)*100)</f>
        <v>0</v>
      </c>
      <c r="AN384" s="1033">
        <f>IF(ISERROR((N384/O384-1)*100),"n/a",(N384/O384-1)*100)</f>
        <v>0</v>
      </c>
      <c r="AO384" s="1033">
        <f>IF(ISERROR((O384/Q384-1)*100),"n/a",(O384/Q384-1)*100)</f>
        <v>0</v>
      </c>
      <c r="AP384" s="1033">
        <f>IF(ISERROR((Q384/R384-1)*100),"n/a",(Q384/R384-1)*100)</f>
        <v>0</v>
      </c>
      <c r="AQ384" s="1033">
        <f>IF(ISERROR((R384/S384-1)*100),"n/a",(R384/S384-1)*100)</f>
        <v>4.2553191489361764</v>
      </c>
      <c r="AR384" s="1033">
        <f>IF(ISERROR((S384/T384-1)*100),"n/a",(S384/T384-1)*100)</f>
        <v>10.588235294117654</v>
      </c>
      <c r="AS384" s="1033">
        <f>IF(ISERROR((T384/U384-1)*100),"n/a",(T384/U384-1)*100)</f>
        <v>6.25</v>
      </c>
      <c r="AT384" s="1033">
        <f>IF(ISERROR((U384/V384-1)*100),"n/a",(U384/V384-1)*100)</f>
        <v>5.2631578947368363</v>
      </c>
      <c r="AU384" s="1033">
        <f>IF(ISERROR((V384/W384-1)*100),"n/a",(V384/W384-1)*100)</f>
        <v>7.0422535211267734</v>
      </c>
      <c r="AV384" s="1033">
        <f>IF(ISERROR((W384/X384-1)*100),"n/a",(W384/X384-1)*100)</f>
        <v>5.9701492537313383</v>
      </c>
      <c r="AW384" s="1033">
        <f>IF(ISERROR((X384/Y384-1)*100),"n/a",(X384/Y384-1)*100)</f>
        <v>8.064516129032274</v>
      </c>
      <c r="AX384" s="1033">
        <f>IF(ISERROR((Y384/Z384-1)*100),"n/a",(Y384/Z384-1)*100)</f>
        <v>10.714285714285698</v>
      </c>
      <c r="AY384" s="1033">
        <f>IF(ISERROR((Z384/AA384-1)*100),"n/a",(Z384/AA384-1)*100)</f>
        <v>7.6923076923077094</v>
      </c>
      <c r="AZ384" s="1033">
        <f>IF(ISERROR((AA384/AB384-1)*100),"n/a",(AA384/AB384-1)*100)</f>
        <v>13.043478260869556</v>
      </c>
      <c r="BA384" s="1033">
        <f>AVERAGE(AD384:AZ384)</f>
        <v>6.63533529659174</v>
      </c>
      <c r="BB384" s="1033">
        <f>STDEV(AD384:AZ384)</f>
        <v>5.412299914477261</v>
      </c>
    </row>
    <row r="385" spans="1:54" ht="11.25" customHeight="1" x14ac:dyDescent="0.2">
      <c r="A385" s="458" t="s">
        <v>1351</v>
      </c>
      <c r="B385" s="817" t="s">
        <v>1352</v>
      </c>
      <c r="C385" s="581">
        <v>0.5</v>
      </c>
      <c r="D385" s="581">
        <v>0.44</v>
      </c>
      <c r="E385" s="581">
        <v>0.38</v>
      </c>
      <c r="F385" s="581">
        <v>0.34</v>
      </c>
      <c r="G385" s="460">
        <v>0.28000000000000003</v>
      </c>
      <c r="H385" s="460">
        <v>0.21000000000000002</v>
      </c>
      <c r="I385" s="581">
        <v>0.17499999999999999</v>
      </c>
      <c r="J385" s="581">
        <v>0.16</v>
      </c>
      <c r="K385" s="581">
        <v>0.13500000000000001</v>
      </c>
      <c r="L385" s="581">
        <v>0.115</v>
      </c>
      <c r="M385" s="884"/>
      <c r="N385" s="581">
        <v>9.5000000000000001E-2</v>
      </c>
      <c r="O385" s="459">
        <v>0.06</v>
      </c>
      <c r="P385" s="884"/>
      <c r="Q385" s="582">
        <v>0</v>
      </c>
      <c r="R385" s="582">
        <v>0</v>
      </c>
      <c r="S385" s="583">
        <v>0</v>
      </c>
      <c r="T385" s="583">
        <v>0</v>
      </c>
      <c r="U385" s="583">
        <v>0</v>
      </c>
      <c r="V385" s="583">
        <v>0</v>
      </c>
      <c r="W385" s="583">
        <v>0</v>
      </c>
      <c r="X385" s="583">
        <v>0</v>
      </c>
      <c r="Y385" s="583">
        <v>0</v>
      </c>
      <c r="Z385" s="583">
        <v>0</v>
      </c>
      <c r="AA385" s="583">
        <v>0</v>
      </c>
      <c r="AB385" s="583">
        <v>0</v>
      </c>
      <c r="AC385" s="584">
        <f>SUM(C385:AB385)</f>
        <v>2.8900000000000006</v>
      </c>
      <c r="AD385" s="1033">
        <f>IF(ISERROR((C385/D385-1)*100),"n/a",(C385/D385-1)*100)</f>
        <v>13.636363636363647</v>
      </c>
      <c r="AE385" s="1033">
        <f>IF(ISERROR((D385/E385-1)*100),"n/a",(D385/E385-1)*100)</f>
        <v>15.789473684210531</v>
      </c>
      <c r="AF385" s="1033">
        <f>IF(ISERROR((E385/F385-1)*100),"n/a",(E385/F385-1)*100)</f>
        <v>11.764705882352944</v>
      </c>
      <c r="AG385" s="1033">
        <f>IF(ISERROR((F385/G385-1)*100),"n/a",(F385/G385-1)*100)</f>
        <v>21.42857142857142</v>
      </c>
      <c r="AH385" s="1033">
        <f>IF(ISERROR((G385/H385-1)*100),"n/a",(G385/H385-1)*100)</f>
        <v>33.333333333333329</v>
      </c>
      <c r="AI385" s="1033">
        <f>IF(ISERROR((H385/I385-1)*100),"n/a",(H385/I385-1)*100)</f>
        <v>20.000000000000018</v>
      </c>
      <c r="AJ385" s="1033">
        <f>IF(ISERROR((I385/J385-1)*100),"n/a",(I385/J385-1)*100)</f>
        <v>9.375</v>
      </c>
      <c r="AK385" s="1033">
        <f>IF(ISERROR((J385/K385-1)*100),"n/a",(J385/K385-1)*100)</f>
        <v>18.518518518518512</v>
      </c>
      <c r="AL385" s="1033">
        <f>IF(ISERROR((K385/L385-1)*100),"n/a",(K385/L385-1)*100)</f>
        <v>17.391304347826097</v>
      </c>
      <c r="AM385" s="1033">
        <f>IF(ISERROR((L385/N385-1)*100),"n/a",(L385/N385-1)*100)</f>
        <v>21.052631578947366</v>
      </c>
      <c r="AN385" s="1033">
        <f>IF(ISERROR((N385/O385-1)*100),"n/a",(N385/O385-1)*100)</f>
        <v>58.33333333333335</v>
      </c>
      <c r="AO385" s="1033" t="str">
        <f>IF(ISERROR((O385/Q385-1)*100),"n/a",(O385/Q385-1)*100)</f>
        <v>n/a</v>
      </c>
      <c r="AP385" s="1033" t="str">
        <f>IF(ISERROR((Q385/R385-1)*100),"n/a",(Q385/R385-1)*100)</f>
        <v>n/a</v>
      </c>
      <c r="AQ385" s="1033" t="str">
        <f>IF(ISERROR((R385/S385-1)*100),"n/a",(R385/S385-1)*100)</f>
        <v>n/a</v>
      </c>
      <c r="AR385" s="1033" t="str">
        <f>IF(ISERROR((S385/T385-1)*100),"n/a",(S385/T385-1)*100)</f>
        <v>n/a</v>
      </c>
      <c r="AS385" s="1033" t="str">
        <f>IF(ISERROR((T385/U385-1)*100),"n/a",(T385/U385-1)*100)</f>
        <v>n/a</v>
      </c>
      <c r="AT385" s="1033" t="str">
        <f>IF(ISERROR((U385/V385-1)*100),"n/a",(U385/V385-1)*100)</f>
        <v>n/a</v>
      </c>
      <c r="AU385" s="1033" t="str">
        <f>IF(ISERROR((V385/W385-1)*100),"n/a",(V385/W385-1)*100)</f>
        <v>n/a</v>
      </c>
      <c r="AV385" s="1033" t="str">
        <f>IF(ISERROR((W385/X385-1)*100),"n/a",(W385/X385-1)*100)</f>
        <v>n/a</v>
      </c>
      <c r="AW385" s="1033" t="str">
        <f>IF(ISERROR((X385/Y385-1)*100),"n/a",(X385/Y385-1)*100)</f>
        <v>n/a</v>
      </c>
      <c r="AX385" s="1033" t="str">
        <f>IF(ISERROR((Y385/Z385-1)*100),"n/a",(Y385/Z385-1)*100)</f>
        <v>n/a</v>
      </c>
      <c r="AY385" s="1033" t="str">
        <f>IF(ISERROR((Z385/AA385-1)*100),"n/a",(Z385/AA385-1)*100)</f>
        <v>n/a</v>
      </c>
      <c r="AZ385" s="1033" t="str">
        <f>IF(ISERROR((AA385/AB385-1)*100),"n/a",(AA385/AB385-1)*100)</f>
        <v>n/a</v>
      </c>
      <c r="BA385" s="1033">
        <f>AVERAGE(AD385:AZ385)</f>
        <v>21.874839613041562</v>
      </c>
      <c r="BB385" s="1033">
        <f>STDEV(AD385:AZ385)</f>
        <v>13.636865426787676</v>
      </c>
    </row>
    <row r="386" spans="1:54" ht="11.25" customHeight="1" x14ac:dyDescent="0.2">
      <c r="A386" s="447" t="s">
        <v>651</v>
      </c>
      <c r="B386" s="802" t="s">
        <v>652</v>
      </c>
      <c r="C386" s="581">
        <v>11.4</v>
      </c>
      <c r="D386" s="581">
        <v>10.6</v>
      </c>
      <c r="E386" s="581">
        <v>9.8000000000000007</v>
      </c>
      <c r="F386" s="581">
        <v>9</v>
      </c>
      <c r="G386" s="460">
        <v>8.1999999999999993</v>
      </c>
      <c r="H386" s="460">
        <v>7.46</v>
      </c>
      <c r="I386" s="451">
        <v>6.77</v>
      </c>
      <c r="J386" s="451">
        <v>6.15</v>
      </c>
      <c r="K386" s="451">
        <v>5.49</v>
      </c>
      <c r="L386" s="451">
        <v>4.78</v>
      </c>
      <c r="M386" s="946"/>
      <c r="N386" s="451">
        <v>4.1500000000000004</v>
      </c>
      <c r="O386" s="449">
        <v>3.25</v>
      </c>
      <c r="P386" s="946"/>
      <c r="Q386" s="487">
        <v>2.64</v>
      </c>
      <c r="R386" s="487">
        <v>2.34</v>
      </c>
      <c r="S386" s="456">
        <v>1.83</v>
      </c>
      <c r="T386" s="456">
        <v>1.47</v>
      </c>
      <c r="U386" s="456">
        <v>1.25</v>
      </c>
      <c r="V386" s="456">
        <v>1.05</v>
      </c>
      <c r="W386" s="456">
        <v>0.91</v>
      </c>
      <c r="X386" s="456">
        <v>0.57999999999999996</v>
      </c>
      <c r="Y386" s="455">
        <v>0.44</v>
      </c>
      <c r="Z386" s="455">
        <v>0.44</v>
      </c>
      <c r="AA386" s="455">
        <v>0.44</v>
      </c>
      <c r="AB386" s="456">
        <v>0.88</v>
      </c>
      <c r="AC386" s="584">
        <f>SUM(C386:AB386)</f>
        <v>101.32</v>
      </c>
      <c r="AD386" s="1033">
        <f>IF(ISERROR((C386/D386-1)*100),"n/a",(C386/D386-1)*100)</f>
        <v>7.547169811320753</v>
      </c>
      <c r="AE386" s="1033">
        <f>IF(ISERROR((D386/E386-1)*100),"n/a",(D386/E386-1)*100)</f>
        <v>8.1632653061224367</v>
      </c>
      <c r="AF386" s="1033">
        <f>IF(ISERROR((E386/F386-1)*100),"n/a",(E386/F386-1)*100)</f>
        <v>8.8888888888889017</v>
      </c>
      <c r="AG386" s="1033">
        <f>IF(ISERROR((F386/G386-1)*100),"n/a",(F386/G386-1)*100)</f>
        <v>9.7560975609756184</v>
      </c>
      <c r="AH386" s="1033">
        <f>IF(ISERROR((G386/H386-1)*100),"n/a",(G386/H386-1)*100)</f>
        <v>9.9195710455763919</v>
      </c>
      <c r="AI386" s="1033">
        <f>IF(ISERROR((H386/I386-1)*100),"n/a",(H386/I386-1)*100)</f>
        <v>10.192023633677994</v>
      </c>
      <c r="AJ386" s="1033">
        <f>IF(ISERROR((I386/J386-1)*100),"n/a",(I386/J386-1)*100)</f>
        <v>10.081300813008109</v>
      </c>
      <c r="AK386" s="1033">
        <f>IF(ISERROR((J386/K386-1)*100),"n/a",(J386/K386-1)*100)</f>
        <v>12.021857923497258</v>
      </c>
      <c r="AL386" s="1033">
        <f>IF(ISERROR((K386/L386-1)*100),"n/a",(K386/L386-1)*100)</f>
        <v>14.853556485355647</v>
      </c>
      <c r="AM386" s="1033">
        <f>IF(ISERROR((L386/N386-1)*100),"n/a",(L386/N386-1)*100)</f>
        <v>15.180722891566267</v>
      </c>
      <c r="AN386" s="1033">
        <f>IF(ISERROR((N386/O386-1)*100),"n/a",(N386/O386-1)*100)</f>
        <v>27.692307692307704</v>
      </c>
      <c r="AO386" s="1033">
        <f>IF(ISERROR((O386/Q386-1)*100),"n/a",(O386/Q386-1)*100)</f>
        <v>23.106060606060595</v>
      </c>
      <c r="AP386" s="1033">
        <f>IF(ISERROR((Q386/R386-1)*100),"n/a",(Q386/R386-1)*100)</f>
        <v>12.820512820512842</v>
      </c>
      <c r="AQ386" s="1033">
        <f>IF(ISERROR((R386/S386-1)*100),"n/a",(R386/S386-1)*100)</f>
        <v>27.868852459016381</v>
      </c>
      <c r="AR386" s="1033">
        <f>IF(ISERROR((S386/T386-1)*100),"n/a",(S386/T386-1)*100)</f>
        <v>24.489795918367353</v>
      </c>
      <c r="AS386" s="1033">
        <f>IF(ISERROR((T386/U386-1)*100),"n/a",(T386/U386-1)*100)</f>
        <v>17.599999999999994</v>
      </c>
      <c r="AT386" s="1033">
        <f>IF(ISERROR((U386/V386-1)*100),"n/a",(U386/V386-1)*100)</f>
        <v>19.047619047619047</v>
      </c>
      <c r="AU386" s="1033">
        <f>IF(ISERROR((V386/W386-1)*100),"n/a",(V386/W386-1)*100)</f>
        <v>15.384615384615397</v>
      </c>
      <c r="AV386" s="1033">
        <f>IF(ISERROR((W386/X386-1)*100),"n/a",(W386/X386-1)*100)</f>
        <v>56.896551724137943</v>
      </c>
      <c r="AW386" s="1033">
        <f>IF(ISERROR((X386/Y386-1)*100),"n/a",(X386/Y386-1)*100)</f>
        <v>31.818181818181813</v>
      </c>
      <c r="AX386" s="1033">
        <f>IF(ISERROR((Y386/Z386-1)*100),"n/a",(Y386/Z386-1)*100)</f>
        <v>0</v>
      </c>
      <c r="AY386" s="1033">
        <f>IF(ISERROR((Z386/AA386-1)*100),"n/a",(Z386/AA386-1)*100)</f>
        <v>0</v>
      </c>
      <c r="AZ386" s="1033">
        <f>IF(ISERROR((AA386/AB386-1)*100),"n/a",(AA386/AB386-1)*100)</f>
        <v>-50</v>
      </c>
      <c r="BA386" s="1033">
        <f>AVERAGE(AD386:AZ386)</f>
        <v>13.622997905687326</v>
      </c>
      <c r="BB386" s="1033">
        <f>STDEV(AD386:AZ386)</f>
        <v>18.376421685722935</v>
      </c>
    </row>
    <row r="387" spans="1:54" ht="11.25" customHeight="1" x14ac:dyDescent="0.2">
      <c r="A387" s="458" t="s">
        <v>1361</v>
      </c>
      <c r="B387" s="817" t="s">
        <v>1362</v>
      </c>
      <c r="C387" s="581">
        <v>1.8</v>
      </c>
      <c r="D387" s="581">
        <v>1.68</v>
      </c>
      <c r="E387" s="581">
        <v>1.6</v>
      </c>
      <c r="F387" s="581">
        <v>1.48</v>
      </c>
      <c r="G387" s="460">
        <v>1.32</v>
      </c>
      <c r="H387" s="586">
        <v>1.1599999999999999</v>
      </c>
      <c r="I387" s="581">
        <v>1</v>
      </c>
      <c r="J387" s="581">
        <v>0.8</v>
      </c>
      <c r="K387" s="581">
        <v>0.64</v>
      </c>
      <c r="L387" s="581">
        <v>0.48</v>
      </c>
      <c r="M387" s="884"/>
      <c r="N387" s="581">
        <v>0.32</v>
      </c>
      <c r="O387" s="459">
        <v>0.2</v>
      </c>
      <c r="P387" s="884"/>
      <c r="Q387" s="582">
        <v>0.04</v>
      </c>
      <c r="R387" s="582">
        <v>0.24</v>
      </c>
      <c r="S387" s="587">
        <v>1.66</v>
      </c>
      <c r="T387" s="587">
        <v>1.58</v>
      </c>
      <c r="U387" s="587">
        <v>1.52</v>
      </c>
      <c r="V387" s="587">
        <v>1.46</v>
      </c>
      <c r="W387" s="587">
        <v>1.4</v>
      </c>
      <c r="X387" s="587">
        <v>1.34</v>
      </c>
      <c r="Y387" s="587">
        <v>1.28</v>
      </c>
      <c r="Z387" s="587">
        <v>1.22</v>
      </c>
      <c r="AA387" s="587">
        <v>1.1599999999999999</v>
      </c>
      <c r="AB387" s="587">
        <v>1.1000000000000001</v>
      </c>
      <c r="AC387" s="584">
        <f>SUM(C387:AB387)</f>
        <v>26.48</v>
      </c>
      <c r="AD387" s="1033">
        <f>IF(ISERROR((C387/D387-1)*100),"n/a",(C387/D387-1)*100)</f>
        <v>7.1428571428571397</v>
      </c>
      <c r="AE387" s="1033">
        <f>IF(ISERROR((D387/E387-1)*100),"n/a",(D387/E387-1)*100)</f>
        <v>4.9999999999999822</v>
      </c>
      <c r="AF387" s="1033">
        <f>IF(ISERROR((E387/F387-1)*100),"n/a",(E387/F387-1)*100)</f>
        <v>8.1081081081081141</v>
      </c>
      <c r="AG387" s="1033">
        <f>IF(ISERROR((F387/G387-1)*100),"n/a",(F387/G387-1)*100)</f>
        <v>12.12121212121211</v>
      </c>
      <c r="AH387" s="1033">
        <f>IF(ISERROR((G387/H387-1)*100),"n/a",(G387/H387-1)*100)</f>
        <v>13.793103448275868</v>
      </c>
      <c r="AI387" s="1033">
        <f>IF(ISERROR((H387/I387-1)*100),"n/a",(H387/I387-1)*100)</f>
        <v>15.999999999999993</v>
      </c>
      <c r="AJ387" s="1033">
        <f>IF(ISERROR((I387/J387-1)*100),"n/a",(I387/J387-1)*100)</f>
        <v>25</v>
      </c>
      <c r="AK387" s="1033">
        <f>IF(ISERROR((J387/K387-1)*100),"n/a",(J387/K387-1)*100)</f>
        <v>25</v>
      </c>
      <c r="AL387" s="1033">
        <f>IF(ISERROR((K387/L387-1)*100),"n/a",(K387/L387-1)*100)</f>
        <v>33.33333333333335</v>
      </c>
      <c r="AM387" s="1033">
        <f>IF(ISERROR((L387/N387-1)*100),"n/a",(L387/N387-1)*100)</f>
        <v>50</v>
      </c>
      <c r="AN387" s="1033">
        <f>IF(ISERROR((N387/O387-1)*100),"n/a",(N387/O387-1)*100)</f>
        <v>59.999999999999986</v>
      </c>
      <c r="AO387" s="1033">
        <f>IF(ISERROR((O387/Q387-1)*100),"n/a",(O387/Q387-1)*100)</f>
        <v>400</v>
      </c>
      <c r="AP387" s="1033">
        <f>IF(ISERROR((Q387/R387-1)*100),"n/a",(Q387/R387-1)*100)</f>
        <v>-83.333333333333329</v>
      </c>
      <c r="AQ387" s="1033">
        <f>IF(ISERROR((R387/S387-1)*100),"n/a",(R387/S387-1)*100)</f>
        <v>-85.542168674698786</v>
      </c>
      <c r="AR387" s="1033">
        <f>IF(ISERROR((S387/T387-1)*100),"n/a",(S387/T387-1)*100)</f>
        <v>5.0632911392404889</v>
      </c>
      <c r="AS387" s="1033">
        <f>IF(ISERROR((T387/U387-1)*100),"n/a",(T387/U387-1)*100)</f>
        <v>3.9473684210526327</v>
      </c>
      <c r="AT387" s="1033">
        <f>IF(ISERROR((U387/V387-1)*100),"n/a",(U387/V387-1)*100)</f>
        <v>4.1095890410958846</v>
      </c>
      <c r="AU387" s="1033">
        <f>IF(ISERROR((V387/W387-1)*100),"n/a",(V387/W387-1)*100)</f>
        <v>4.2857142857142927</v>
      </c>
      <c r="AV387" s="1033">
        <f>IF(ISERROR((W387/X387-1)*100),"n/a",(W387/X387-1)*100)</f>
        <v>4.4776119402984982</v>
      </c>
      <c r="AW387" s="1033">
        <f>IF(ISERROR((X387/Y387-1)*100),"n/a",(X387/Y387-1)*100)</f>
        <v>4.6875</v>
      </c>
      <c r="AX387" s="1033">
        <f>IF(ISERROR((Y387/Z387-1)*100),"n/a",(Y387/Z387-1)*100)</f>
        <v>4.9180327868852514</v>
      </c>
      <c r="AY387" s="1033">
        <f>IF(ISERROR((Z387/AA387-1)*100),"n/a",(Z387/AA387-1)*100)</f>
        <v>5.1724137931034475</v>
      </c>
      <c r="AZ387" s="1033">
        <f>IF(ISERROR((AA387/AB387-1)*100),"n/a",(AA387/AB387-1)*100)</f>
        <v>5.4545454545454453</v>
      </c>
      <c r="BA387" s="1033">
        <f>AVERAGE(AD387:AZ387)</f>
        <v>22.988659956856107</v>
      </c>
      <c r="BB387" s="1033">
        <f>STDEV(AD387:AZ387)</f>
        <v>88.292421594371348</v>
      </c>
    </row>
    <row r="388" spans="1:54" ht="11.25" customHeight="1" x14ac:dyDescent="0.2">
      <c r="A388" s="458" t="s">
        <v>649</v>
      </c>
      <c r="B388" s="817" t="s">
        <v>650</v>
      </c>
      <c r="C388" s="581">
        <v>1.34</v>
      </c>
      <c r="D388" s="581">
        <v>1.31</v>
      </c>
      <c r="E388" s="581">
        <v>1.27</v>
      </c>
      <c r="F388" s="581">
        <v>1.24</v>
      </c>
      <c r="G388" s="460">
        <v>1.22</v>
      </c>
      <c r="H388" s="586">
        <v>1.18</v>
      </c>
      <c r="I388" s="581">
        <v>1.1399999999999999</v>
      </c>
      <c r="J388" s="581">
        <v>1.1000000000000001</v>
      </c>
      <c r="K388" s="581">
        <v>1.06</v>
      </c>
      <c r="L388" s="581">
        <v>0.49</v>
      </c>
      <c r="M388" s="884"/>
      <c r="N388" s="581">
        <v>0.41</v>
      </c>
      <c r="O388" s="459">
        <v>0.35</v>
      </c>
      <c r="P388" s="884"/>
      <c r="Q388" s="472">
        <v>0.33</v>
      </c>
      <c r="R388" s="472">
        <v>0.31</v>
      </c>
      <c r="S388" s="587">
        <v>0.28999999999999998</v>
      </c>
      <c r="T388" s="587">
        <v>0.27</v>
      </c>
      <c r="U388" s="587">
        <v>0.25</v>
      </c>
      <c r="V388" s="587">
        <v>0.23</v>
      </c>
      <c r="W388" s="587">
        <v>0.21</v>
      </c>
      <c r="X388" s="587">
        <v>0.17</v>
      </c>
      <c r="Y388" s="583">
        <v>0.14000000000000001</v>
      </c>
      <c r="Z388" s="583">
        <v>0.14000000000000001</v>
      </c>
      <c r="AA388" s="587">
        <v>0.14000000000000001</v>
      </c>
      <c r="AB388" s="587">
        <v>0.13</v>
      </c>
      <c r="AC388" s="584">
        <f>SUM(C388:AB388)</f>
        <v>14.720000000000002</v>
      </c>
      <c r="AD388" s="1033">
        <f>IF(ISERROR((C388/D388-1)*100),"n/a",(C388/D388-1)*100)</f>
        <v>2.2900763358778553</v>
      </c>
      <c r="AE388" s="1033">
        <f>IF(ISERROR((D388/E388-1)*100),"n/a",(D388/E388-1)*100)</f>
        <v>3.1496062992125928</v>
      </c>
      <c r="AF388" s="1033">
        <f>IF(ISERROR((E388/F388-1)*100),"n/a",(E388/F388-1)*100)</f>
        <v>2.4193548387096753</v>
      </c>
      <c r="AG388" s="1033">
        <f>IF(ISERROR((F388/G388-1)*100),"n/a",(F388/G388-1)*100)</f>
        <v>1.6393442622950838</v>
      </c>
      <c r="AH388" s="1033">
        <f>IF(ISERROR((G388/H388-1)*100),"n/a",(G388/H388-1)*100)</f>
        <v>3.3898305084745894</v>
      </c>
      <c r="AI388" s="1033">
        <f>IF(ISERROR((H388/I388-1)*100),"n/a",(H388/I388-1)*100)</f>
        <v>3.5087719298245723</v>
      </c>
      <c r="AJ388" s="1033">
        <f>IF(ISERROR((I388/J388-1)*100),"n/a",(I388/J388-1)*100)</f>
        <v>3.6363636363636154</v>
      </c>
      <c r="AK388" s="1033">
        <f>IF(ISERROR((J388/K388-1)*100),"n/a",(J388/K388-1)*100)</f>
        <v>3.7735849056603765</v>
      </c>
      <c r="AL388" s="1033">
        <f>IF(ISERROR((K388/L388-1)*100),"n/a",(K388/L388-1)*100)</f>
        <v>116.32653061224491</v>
      </c>
      <c r="AM388" s="1033">
        <f>IF(ISERROR((L388/N388-1)*100),"n/a",(L388/N388-1)*100)</f>
        <v>19.512195121951216</v>
      </c>
      <c r="AN388" s="1033">
        <f>IF(ISERROR((N388/O388-1)*100),"n/a",(N388/O388-1)*100)</f>
        <v>17.142857142857149</v>
      </c>
      <c r="AO388" s="1033">
        <f>IF(ISERROR((O388/Q388-1)*100),"n/a",(O388/Q388-1)*100)</f>
        <v>6.0606060606060552</v>
      </c>
      <c r="AP388" s="1033">
        <f>IF(ISERROR((Q388/R388-1)*100),"n/a",(Q388/R388-1)*100)</f>
        <v>6.4516129032258229</v>
      </c>
      <c r="AQ388" s="1033">
        <f>IF(ISERROR((R388/S388-1)*100),"n/a",(R388/S388-1)*100)</f>
        <v>6.8965517241379448</v>
      </c>
      <c r="AR388" s="1033">
        <f>IF(ISERROR((S388/T388-1)*100),"n/a",(S388/T388-1)*100)</f>
        <v>7.4074074074073959</v>
      </c>
      <c r="AS388" s="1033">
        <f>IF(ISERROR((T388/U388-1)*100),"n/a",(T388/U388-1)*100)</f>
        <v>8.0000000000000071</v>
      </c>
      <c r="AT388" s="1033">
        <f>IF(ISERROR((U388/V388-1)*100),"n/a",(U388/V388-1)*100)</f>
        <v>8.6956521739130377</v>
      </c>
      <c r="AU388" s="1033">
        <f>IF(ISERROR((V388/W388-1)*100),"n/a",(V388/W388-1)*100)</f>
        <v>9.5238095238095344</v>
      </c>
      <c r="AV388" s="1033">
        <f>IF(ISERROR((W388/X388-1)*100),"n/a",(W388/X388-1)*100)</f>
        <v>23.529411764705866</v>
      </c>
      <c r="AW388" s="1033">
        <f>IF(ISERROR((X388/Y388-1)*100),"n/a",(X388/Y388-1)*100)</f>
        <v>21.42857142857142</v>
      </c>
      <c r="AX388" s="1033">
        <f>IF(ISERROR((Y388/Z388-1)*100),"n/a",(Y388/Z388-1)*100)</f>
        <v>0</v>
      </c>
      <c r="AY388" s="1033">
        <f>IF(ISERROR((Z388/AA388-1)*100),"n/a",(Z388/AA388-1)*100)</f>
        <v>0</v>
      </c>
      <c r="AZ388" s="1033">
        <f>IF(ISERROR((AA388/AB388-1)*100),"n/a",(AA388/AB388-1)*100)</f>
        <v>7.6923076923077094</v>
      </c>
      <c r="BA388" s="1033">
        <f>AVERAGE(AD388:AZ388)</f>
        <v>12.2814976640068</v>
      </c>
      <c r="BB388" s="1033">
        <f>STDEV(AD388:AZ388)</f>
        <v>23.640603228587356</v>
      </c>
    </row>
    <row r="389" spans="1:54" ht="11.25" customHeight="1" x14ac:dyDescent="0.2">
      <c r="A389" s="458" t="s">
        <v>399</v>
      </c>
      <c r="B389" s="817" t="s">
        <v>400</v>
      </c>
      <c r="C389" s="581">
        <v>1.71</v>
      </c>
      <c r="D389" s="581">
        <v>1.61</v>
      </c>
      <c r="E389" s="581">
        <v>1.52</v>
      </c>
      <c r="F389" s="581">
        <v>1.42</v>
      </c>
      <c r="G389" s="460">
        <v>1.34</v>
      </c>
      <c r="H389" s="460">
        <v>1.26</v>
      </c>
      <c r="I389" s="581">
        <v>1.175</v>
      </c>
      <c r="J389" s="581">
        <v>1.1000000000000001</v>
      </c>
      <c r="K389" s="581">
        <v>1.02</v>
      </c>
      <c r="L389" s="581">
        <v>0.94</v>
      </c>
      <c r="M389" s="884"/>
      <c r="N389" s="581">
        <v>0.9</v>
      </c>
      <c r="O389" s="459">
        <v>0.85</v>
      </c>
      <c r="P389" s="884"/>
      <c r="Q389" s="472">
        <v>0.79</v>
      </c>
      <c r="R389" s="472">
        <v>0.75</v>
      </c>
      <c r="S389" s="587">
        <v>0.7</v>
      </c>
      <c r="T389" s="587">
        <v>0.63500000000000001</v>
      </c>
      <c r="U389" s="587">
        <v>0.57499999999999996</v>
      </c>
      <c r="V389" s="583">
        <v>0.52500000000000002</v>
      </c>
      <c r="W389" s="587">
        <v>0.50624999999999998</v>
      </c>
      <c r="X389" s="583">
        <v>0.5</v>
      </c>
      <c r="Y389" s="583">
        <v>1</v>
      </c>
      <c r="Z389" s="583">
        <v>1</v>
      </c>
      <c r="AA389" s="583">
        <v>1</v>
      </c>
      <c r="AB389" s="583">
        <v>1</v>
      </c>
      <c r="AC389" s="584">
        <f>SUM(C389:AB389)</f>
        <v>23.826249999999998</v>
      </c>
      <c r="AD389" s="1033">
        <f>IF(ISERROR((C389/D389-1)*100),"n/a",(C389/D389-1)*100)</f>
        <v>6.211180124223592</v>
      </c>
      <c r="AE389" s="1033">
        <f>IF(ISERROR((D389/E389-1)*100),"n/a",(D389/E389-1)*100)</f>
        <v>5.9210526315789602</v>
      </c>
      <c r="AF389" s="1033">
        <f>IF(ISERROR((E389/F389-1)*100),"n/a",(E389/F389-1)*100)</f>
        <v>7.0422535211267734</v>
      </c>
      <c r="AG389" s="1033">
        <f>IF(ISERROR((F389/G389-1)*100),"n/a",(F389/G389-1)*100)</f>
        <v>5.9701492537313383</v>
      </c>
      <c r="AH389" s="1033">
        <f>IF(ISERROR((G389/H389-1)*100),"n/a",(G389/H389-1)*100)</f>
        <v>6.3492063492063489</v>
      </c>
      <c r="AI389" s="1033">
        <f>IF(ISERROR((H389/I389-1)*100),"n/a",(H389/I389-1)*100)</f>
        <v>7.2340425531914887</v>
      </c>
      <c r="AJ389" s="1033">
        <f>IF(ISERROR((I389/J389-1)*100),"n/a",(I389/J389-1)*100)</f>
        <v>6.8181818181818121</v>
      </c>
      <c r="AK389" s="1033">
        <f>IF(ISERROR((J389/K389-1)*100),"n/a",(J389/K389-1)*100)</f>
        <v>7.8431372549019773</v>
      </c>
      <c r="AL389" s="1033">
        <f>IF(ISERROR((K389/L389-1)*100),"n/a",(K389/L389-1)*100)</f>
        <v>8.5106382978723527</v>
      </c>
      <c r="AM389" s="1033">
        <f>IF(ISERROR((L389/N389-1)*100),"n/a",(L389/N389-1)*100)</f>
        <v>4.4444444444444287</v>
      </c>
      <c r="AN389" s="1033">
        <f>IF(ISERROR((N389/O389-1)*100),"n/a",(N389/O389-1)*100)</f>
        <v>5.8823529411764719</v>
      </c>
      <c r="AO389" s="1033">
        <f>IF(ISERROR((O389/Q389-1)*100),"n/a",(O389/Q389-1)*100)</f>
        <v>7.5949367088607556</v>
      </c>
      <c r="AP389" s="1033">
        <f>IF(ISERROR((Q389/R389-1)*100),"n/a",(Q389/R389-1)*100)</f>
        <v>5.3333333333333455</v>
      </c>
      <c r="AQ389" s="1033">
        <f>IF(ISERROR((R389/S389-1)*100),"n/a",(R389/S389-1)*100)</f>
        <v>7.1428571428571397</v>
      </c>
      <c r="AR389" s="1033">
        <f>IF(ISERROR((S389/T389-1)*100),"n/a",(S389/T389-1)*100)</f>
        <v>10.236220472440927</v>
      </c>
      <c r="AS389" s="1033">
        <f>IF(ISERROR((T389/U389-1)*100),"n/a",(T389/U389-1)*100)</f>
        <v>10.434782608695659</v>
      </c>
      <c r="AT389" s="1033">
        <f>IF(ISERROR((U389/V389-1)*100),"n/a",(U389/V389-1)*100)</f>
        <v>9.5238095238095113</v>
      </c>
      <c r="AU389" s="1033">
        <f>IF(ISERROR((V389/W389-1)*100),"n/a",(V389/W389-1)*100)</f>
        <v>3.7037037037037202</v>
      </c>
      <c r="AV389" s="1033">
        <f>IF(ISERROR((W389/X389-1)*100),"n/a",(W389/X389-1)*100)</f>
        <v>1.2499999999999956</v>
      </c>
      <c r="AW389" s="1033">
        <f>IF(ISERROR((X389/Y389-1)*100),"n/a",(X389/Y389-1)*100)</f>
        <v>-50</v>
      </c>
      <c r="AX389" s="1033">
        <f>IF(ISERROR((Y389/Z389-1)*100),"n/a",(Y389/Z389-1)*100)</f>
        <v>0</v>
      </c>
      <c r="AY389" s="1033">
        <f>IF(ISERROR((Z389/AA389-1)*100),"n/a",(Z389/AA389-1)*100)</f>
        <v>0</v>
      </c>
      <c r="AZ389" s="1033">
        <f>IF(ISERROR((AA389/AB389-1)*100),"n/a",(AA389/AB389-1)*100)</f>
        <v>0</v>
      </c>
      <c r="BA389" s="1033">
        <f>AVERAGE(AD389:AZ389)</f>
        <v>3.3672296818842007</v>
      </c>
      <c r="BB389" s="1033">
        <f>STDEV(AD389:AZ389)</f>
        <v>12.027094838549182</v>
      </c>
    </row>
    <row r="390" spans="1:54" ht="11.25" customHeight="1" x14ac:dyDescent="0.2">
      <c r="A390" s="506" t="s">
        <v>4117</v>
      </c>
      <c r="B390" s="804" t="s">
        <v>3776</v>
      </c>
      <c r="C390" s="945">
        <v>0.96930000000000005</v>
      </c>
      <c r="D390" s="945">
        <v>0.94259999999999999</v>
      </c>
      <c r="E390" s="945">
        <v>0.87119999999999997</v>
      </c>
      <c r="F390" s="945">
        <v>0.73219999999999996</v>
      </c>
      <c r="G390" s="460">
        <v>0.68759999999999999</v>
      </c>
      <c r="H390" s="590">
        <v>0.6341</v>
      </c>
      <c r="I390" s="590">
        <v>0.56789999999999996</v>
      </c>
      <c r="J390" s="590">
        <v>0.53</v>
      </c>
      <c r="K390" s="590">
        <v>0.2671</v>
      </c>
      <c r="L390" s="590">
        <v>0.23</v>
      </c>
      <c r="M390" s="460"/>
      <c r="N390" s="590">
        <v>0.84</v>
      </c>
      <c r="O390" s="585">
        <v>0</v>
      </c>
      <c r="P390" s="884"/>
      <c r="Q390" s="582">
        <v>0</v>
      </c>
      <c r="R390" s="582">
        <v>0</v>
      </c>
      <c r="S390" s="583">
        <v>0</v>
      </c>
      <c r="T390" s="583">
        <v>0</v>
      </c>
      <c r="U390" s="583">
        <v>0</v>
      </c>
      <c r="V390" s="583">
        <v>0</v>
      </c>
      <c r="W390" s="583">
        <v>0</v>
      </c>
      <c r="X390" s="583">
        <v>0</v>
      </c>
      <c r="Y390" s="583">
        <v>0</v>
      </c>
      <c r="Z390" s="583">
        <v>0</v>
      </c>
      <c r="AA390" s="583">
        <v>0</v>
      </c>
      <c r="AB390" s="583">
        <v>0</v>
      </c>
      <c r="AC390" s="584">
        <f>SUM(C390:AB390)</f>
        <v>7.2720000000000002</v>
      </c>
      <c r="AD390" s="1033">
        <f>IF(ISERROR((C390/D390-1)*100),"n/a",(C390/D390-1)*100)</f>
        <v>2.8325907065563483</v>
      </c>
      <c r="AE390" s="1033">
        <f>IF(ISERROR((D390/E390-1)*100),"n/a",(D390/E390-1)*100)</f>
        <v>8.1955922865013733</v>
      </c>
      <c r="AF390" s="1033">
        <f>IF(ISERROR((E390/F390-1)*100),"n/a",(E390/F390-1)*100)</f>
        <v>18.983884184649003</v>
      </c>
      <c r="AG390" s="1033">
        <f>IF(ISERROR((F390/G390-1)*100),"n/a",(F390/G390-1)*100)</f>
        <v>6.4863292611983647</v>
      </c>
      <c r="AH390" s="1033">
        <f>IF(ISERROR((G390/H390-1)*100),"n/a",(G390/H390-1)*100)</f>
        <v>8.43715502286706</v>
      </c>
      <c r="AI390" s="1033">
        <f>IF(ISERROR((H390/I390-1)*100),"n/a",(H390/I390-1)*100)</f>
        <v>11.656981863004056</v>
      </c>
      <c r="AJ390" s="1033">
        <f>IF(ISERROR((I390/J390-1)*100),"n/a",(I390/J390-1)*100)</f>
        <v>7.1509433962263946</v>
      </c>
      <c r="AK390" s="1033">
        <f>IF(ISERROR((J390/K390-1)*100),"n/a",(J390/K390-1)*100)</f>
        <v>98.427555222763004</v>
      </c>
      <c r="AL390" s="1033">
        <f>IF(ISERROR((K390/L390-1)*100),"n/a",(K390/L390-1)*100)</f>
        <v>16.130434782608695</v>
      </c>
      <c r="AM390" s="1033">
        <f>IF(ISERROR((L390/N390-1)*100),"n/a",(L390/N390-1)*100)</f>
        <v>-72.61904761904762</v>
      </c>
      <c r="AN390" s="1033" t="str">
        <f>IF(ISERROR((N390/O390-1)*100),"n/a",(N390/O390-1)*100)</f>
        <v>n/a</v>
      </c>
      <c r="AO390" s="1033" t="str">
        <f>IF(ISERROR((O390/Q390-1)*100),"n/a",(O390/Q390-1)*100)</f>
        <v>n/a</v>
      </c>
      <c r="AP390" s="1033" t="str">
        <f>IF(ISERROR((Q390/R390-1)*100),"n/a",(Q390/R390-1)*100)</f>
        <v>n/a</v>
      </c>
      <c r="AQ390" s="1033" t="str">
        <f>IF(ISERROR((R390/S390-1)*100),"n/a",(R390/S390-1)*100)</f>
        <v>n/a</v>
      </c>
      <c r="AR390" s="1033" t="str">
        <f>IF(ISERROR((S390/T390-1)*100),"n/a",(S390/T390-1)*100)</f>
        <v>n/a</v>
      </c>
      <c r="AS390" s="1033" t="str">
        <f>IF(ISERROR((T390/U390-1)*100),"n/a",(T390/U390-1)*100)</f>
        <v>n/a</v>
      </c>
      <c r="AT390" s="1033" t="str">
        <f>IF(ISERROR((U390/V390-1)*100),"n/a",(U390/V390-1)*100)</f>
        <v>n/a</v>
      </c>
      <c r="AU390" s="1033" t="str">
        <f>IF(ISERROR((V390/W390-1)*100),"n/a",(V390/W390-1)*100)</f>
        <v>n/a</v>
      </c>
      <c r="AV390" s="1033" t="str">
        <f>IF(ISERROR((W390/X390-1)*100),"n/a",(W390/X390-1)*100)</f>
        <v>n/a</v>
      </c>
      <c r="AW390" s="1033" t="str">
        <f>IF(ISERROR((X390/Y390-1)*100),"n/a",(X390/Y390-1)*100)</f>
        <v>n/a</v>
      </c>
      <c r="AX390" s="1033" t="str">
        <f>IF(ISERROR((Y390/Z390-1)*100),"n/a",(Y390/Z390-1)*100)</f>
        <v>n/a</v>
      </c>
      <c r="AY390" s="1033" t="str">
        <f>IF(ISERROR((Z390/AA390-1)*100),"n/a",(Z390/AA390-1)*100)</f>
        <v>n/a</v>
      </c>
      <c r="AZ390" s="1033" t="str">
        <f>IF(ISERROR((AA390/AB390-1)*100),"n/a",(AA390/AB390-1)*100)</f>
        <v>n/a</v>
      </c>
      <c r="BA390" s="1033">
        <f>AVERAGE(AD390:AZ390)</f>
        <v>10.568241910732667</v>
      </c>
      <c r="BB390" s="1033">
        <f>STDEV(AD390:AZ390)</f>
        <v>40.607445528587078</v>
      </c>
    </row>
    <row r="391" spans="1:54" ht="11.25" customHeight="1" x14ac:dyDescent="0.2">
      <c r="A391" s="468" t="s">
        <v>268</v>
      </c>
      <c r="B391" s="468" t="s">
        <v>269</v>
      </c>
      <c r="C391" s="581">
        <v>3.7</v>
      </c>
      <c r="D391" s="581">
        <v>2.8</v>
      </c>
      <c r="E391" s="581">
        <v>2.25</v>
      </c>
      <c r="F391" s="581">
        <v>2.06</v>
      </c>
      <c r="G391" s="460">
        <v>1.78</v>
      </c>
      <c r="H391" s="471">
        <v>1.52</v>
      </c>
      <c r="I391" s="581">
        <v>1.26</v>
      </c>
      <c r="J391" s="581">
        <v>1.02</v>
      </c>
      <c r="K391" s="581">
        <v>0.82</v>
      </c>
      <c r="L391" s="581">
        <v>0.68</v>
      </c>
      <c r="M391" s="884"/>
      <c r="N391" s="581">
        <v>0.6</v>
      </c>
      <c r="O391" s="459">
        <v>0.5</v>
      </c>
      <c r="P391" s="884"/>
      <c r="Q391" s="472">
        <v>0.4</v>
      </c>
      <c r="R391" s="472">
        <v>0.35</v>
      </c>
      <c r="S391" s="587">
        <v>0.33</v>
      </c>
      <c r="T391" s="587">
        <v>0.26</v>
      </c>
      <c r="U391" s="587">
        <v>0.16</v>
      </c>
      <c r="V391" s="587">
        <v>0.1</v>
      </c>
      <c r="W391" s="587">
        <v>7.0000000000000007E-2</v>
      </c>
      <c r="X391" s="587">
        <v>5.2499999999999998E-2</v>
      </c>
      <c r="Y391" s="587">
        <v>0.04</v>
      </c>
      <c r="Z391" s="587">
        <v>3.7499999999999999E-2</v>
      </c>
      <c r="AA391" s="587">
        <v>3.5000000000000003E-2</v>
      </c>
      <c r="AB391" s="587">
        <v>0.03</v>
      </c>
      <c r="AC391" s="584">
        <f>SUM(C391:AB391)</f>
        <v>20.855000000000004</v>
      </c>
      <c r="AD391" s="1033">
        <f>IF(ISERROR((C391/D391-1)*100),"n/a",(C391/D391-1)*100)</f>
        <v>32.14285714285716</v>
      </c>
      <c r="AE391" s="1033">
        <f>IF(ISERROR((D391/E391-1)*100),"n/a",(D391/E391-1)*100)</f>
        <v>24.444444444444446</v>
      </c>
      <c r="AF391" s="1033">
        <f>IF(ISERROR((E391/F391-1)*100),"n/a",(E391/F391-1)*100)</f>
        <v>9.2233009708737832</v>
      </c>
      <c r="AG391" s="1033">
        <f>IF(ISERROR((F391/G391-1)*100),"n/a",(F391/G391-1)*100)</f>
        <v>15.730337078651679</v>
      </c>
      <c r="AH391" s="1033">
        <f>IF(ISERROR((G391/H391-1)*100),"n/a",(G391/H391-1)*100)</f>
        <v>17.105263157894733</v>
      </c>
      <c r="AI391" s="1033">
        <f>IF(ISERROR((H391/I391-1)*100),"n/a",(H391/I391-1)*100)</f>
        <v>20.634920634920629</v>
      </c>
      <c r="AJ391" s="1033">
        <f>IF(ISERROR((I391/J391-1)*100),"n/a",(I391/J391-1)*100)</f>
        <v>23.529411764705888</v>
      </c>
      <c r="AK391" s="1033">
        <f>IF(ISERROR((J391/K391-1)*100),"n/a",(J391/K391-1)*100)</f>
        <v>24.390243902439025</v>
      </c>
      <c r="AL391" s="1033">
        <f>IF(ISERROR((K391/L391-1)*100),"n/a",(K391/L391-1)*100)</f>
        <v>20.588235294117641</v>
      </c>
      <c r="AM391" s="1033">
        <f>IF(ISERROR((L391/N391-1)*100),"n/a",(L391/N391-1)*100)</f>
        <v>13.333333333333353</v>
      </c>
      <c r="AN391" s="1033">
        <f>IF(ISERROR((N391/O391-1)*100),"n/a",(N391/O391-1)*100)</f>
        <v>19.999999999999996</v>
      </c>
      <c r="AO391" s="1033">
        <f>IF(ISERROR((O391/Q391-1)*100),"n/a",(O391/Q391-1)*100)</f>
        <v>25</v>
      </c>
      <c r="AP391" s="1033">
        <f>IF(ISERROR((Q391/R391-1)*100),"n/a",(Q391/R391-1)*100)</f>
        <v>14.285714285714302</v>
      </c>
      <c r="AQ391" s="1033">
        <f>IF(ISERROR((R391/S391-1)*100),"n/a",(R391/S391-1)*100)</f>
        <v>6.0606060606060552</v>
      </c>
      <c r="AR391" s="1033">
        <f>IF(ISERROR((S391/T391-1)*100),"n/a",(S391/T391-1)*100)</f>
        <v>26.923076923076916</v>
      </c>
      <c r="AS391" s="1033">
        <f>IF(ISERROR((T391/U391-1)*100),"n/a",(T391/U391-1)*100)</f>
        <v>62.5</v>
      </c>
      <c r="AT391" s="1033">
        <f>IF(ISERROR((U391/V391-1)*100),"n/a",(U391/V391-1)*100)</f>
        <v>59.999999999999986</v>
      </c>
      <c r="AU391" s="1033">
        <f>IF(ISERROR((V391/W391-1)*100),"n/a",(V391/W391-1)*100)</f>
        <v>42.857142857142861</v>
      </c>
      <c r="AV391" s="1033">
        <f>IF(ISERROR((W391/X391-1)*100),"n/a",(W391/X391-1)*100)</f>
        <v>33.33333333333335</v>
      </c>
      <c r="AW391" s="1033">
        <f>IF(ISERROR((X391/Y391-1)*100),"n/a",(X391/Y391-1)*100)</f>
        <v>31.25</v>
      </c>
      <c r="AX391" s="1033">
        <f>IF(ISERROR((Y391/Z391-1)*100),"n/a",(Y391/Z391-1)*100)</f>
        <v>6.6666666666666652</v>
      </c>
      <c r="AY391" s="1033">
        <f>IF(ISERROR((Z391/AA391-1)*100),"n/a",(Z391/AA391-1)*100)</f>
        <v>7.1428571428571397</v>
      </c>
      <c r="AZ391" s="1033">
        <f>IF(ISERROR((AA391/AB391-1)*100),"n/a",(AA391/AB391-1)*100)</f>
        <v>16.666666666666675</v>
      </c>
      <c r="BA391" s="1033">
        <f>AVERAGE(AD391:AZ391)</f>
        <v>24.078626593926185</v>
      </c>
      <c r="BB391" s="1033">
        <f>STDEV(AD391:AZ391)</f>
        <v>14.910927893281016</v>
      </c>
    </row>
    <row r="392" spans="1:54" ht="11.25" customHeight="1" x14ac:dyDescent="0.2">
      <c r="A392" s="509" t="s">
        <v>5245</v>
      </c>
      <c r="B392" s="817" t="s">
        <v>5236</v>
      </c>
      <c r="C392" s="581">
        <v>0.88</v>
      </c>
      <c r="D392" s="581">
        <v>0.68</v>
      </c>
      <c r="E392" s="581">
        <v>0.57999999999999996</v>
      </c>
      <c r="F392" s="581">
        <v>0.54</v>
      </c>
      <c r="G392" s="460">
        <v>0.52</v>
      </c>
      <c r="H392" s="480">
        <v>0</v>
      </c>
      <c r="I392" s="498">
        <v>0</v>
      </c>
      <c r="J392" s="498">
        <v>0</v>
      </c>
      <c r="K392" s="498">
        <v>0</v>
      </c>
      <c r="L392" s="498">
        <v>0</v>
      </c>
      <c r="M392" s="483"/>
      <c r="N392" s="498">
        <v>0</v>
      </c>
      <c r="O392" s="501">
        <v>0</v>
      </c>
      <c r="P392" s="483"/>
      <c r="Q392" s="980">
        <v>0</v>
      </c>
      <c r="R392" s="980">
        <v>0</v>
      </c>
      <c r="S392" s="499">
        <v>0.3</v>
      </c>
      <c r="T392" s="499">
        <v>0.6</v>
      </c>
      <c r="U392" s="587">
        <v>0.6</v>
      </c>
      <c r="V392" s="587">
        <v>0.47499999999999998</v>
      </c>
      <c r="W392" s="587">
        <v>0.3</v>
      </c>
      <c r="X392" s="499">
        <v>0</v>
      </c>
      <c r="Y392" s="499">
        <v>0</v>
      </c>
      <c r="Z392" s="499">
        <v>0</v>
      </c>
      <c r="AA392" s="583">
        <v>0.56000000000000005</v>
      </c>
      <c r="AB392" s="587">
        <v>0.56000000000000005</v>
      </c>
      <c r="AC392" s="584">
        <f>SUM(C392:AB392)</f>
        <v>6.5949999999999989</v>
      </c>
      <c r="AD392" s="1033">
        <f>IF(ISERROR((C392/D392-1)*100),"n/a",(C392/D392-1)*100)</f>
        <v>29.411764705882337</v>
      </c>
      <c r="AE392" s="1033">
        <f>IF(ISERROR((D392/E392-1)*100),"n/a",(D392/E392-1)*100)</f>
        <v>17.24137931034484</v>
      </c>
      <c r="AF392" s="1033">
        <f>IF(ISERROR((E392/F392-1)*100),"n/a",(E392/F392-1)*100)</f>
        <v>7.4074074074073959</v>
      </c>
      <c r="AG392" s="1033">
        <f>IF(ISERROR((F392/G392-1)*100),"n/a",(F392/G392-1)*100)</f>
        <v>3.8461538461538547</v>
      </c>
      <c r="AH392" s="1033" t="str">
        <f>IF(ISERROR((G392/H392-1)*100),"n/a",(G392/H392-1)*100)</f>
        <v>n/a</v>
      </c>
      <c r="AI392" s="1033" t="str">
        <f>IF(ISERROR((H392/I392-1)*100),"n/a",(H392/I392-1)*100)</f>
        <v>n/a</v>
      </c>
      <c r="AJ392" s="1033" t="str">
        <f>IF(ISERROR((I392/J392-1)*100),"n/a",(I392/J392-1)*100)</f>
        <v>n/a</v>
      </c>
      <c r="AK392" s="1033" t="str">
        <f>IF(ISERROR((J392/K392-1)*100),"n/a",(J392/K392-1)*100)</f>
        <v>n/a</v>
      </c>
      <c r="AL392" s="1033" t="str">
        <f>IF(ISERROR((K392/L392-1)*100),"n/a",(K392/L392-1)*100)</f>
        <v>n/a</v>
      </c>
      <c r="AM392" s="1033" t="str">
        <f>IF(ISERROR((L392/N392-1)*100),"n/a",(L392/N392-1)*100)</f>
        <v>n/a</v>
      </c>
      <c r="AN392" s="1033" t="str">
        <f>IF(ISERROR((N392/O392-1)*100),"n/a",(N392/O392-1)*100)</f>
        <v>n/a</v>
      </c>
      <c r="AO392" s="1033" t="str">
        <f>IF(ISERROR((O392/Q392-1)*100),"n/a",(O392/Q392-1)*100)</f>
        <v>n/a</v>
      </c>
      <c r="AP392" s="1033" t="str">
        <f>IF(ISERROR((Q392/R392-1)*100),"n/a",(Q392/R392-1)*100)</f>
        <v>n/a</v>
      </c>
      <c r="AQ392" s="1033">
        <f>IF(ISERROR((R392/S392-1)*100),"n/a",(R392/S392-1)*100)</f>
        <v>-100</v>
      </c>
      <c r="AR392" s="1033">
        <f>IF(ISERROR((S392/T392-1)*100),"n/a",(S392/T392-1)*100)</f>
        <v>-50</v>
      </c>
      <c r="AS392" s="1033">
        <f>IF(ISERROR((T392/U392-1)*100),"n/a",(T392/U392-1)*100)</f>
        <v>0</v>
      </c>
      <c r="AT392" s="1033">
        <f>IF(ISERROR((U392/V392-1)*100),"n/a",(U392/V392-1)*100)</f>
        <v>26.315789473684205</v>
      </c>
      <c r="AU392" s="1033">
        <f>IF(ISERROR((V392/W392-1)*100),"n/a",(V392/W392-1)*100)</f>
        <v>58.333333333333329</v>
      </c>
      <c r="AV392" s="1033" t="str">
        <f>IF(ISERROR((W392/X392-1)*100),"n/a",(W392/X392-1)*100)</f>
        <v>n/a</v>
      </c>
      <c r="AW392" s="1033" t="str">
        <f>IF(ISERROR((X392/Y392-1)*100),"n/a",(X392/Y392-1)*100)</f>
        <v>n/a</v>
      </c>
      <c r="AX392" s="1033" t="str">
        <f>IF(ISERROR((Y392/Z392-1)*100),"n/a",(Y392/Z392-1)*100)</f>
        <v>n/a</v>
      </c>
      <c r="AY392" s="1033">
        <f>IF(ISERROR((Z392/AA392-1)*100),"n/a",(Z392/AA392-1)*100)</f>
        <v>-100</v>
      </c>
      <c r="AZ392" s="1033">
        <f>IF(ISERROR((AA392/AB392-1)*100),"n/a",(AA392/AB392-1)*100)</f>
        <v>0</v>
      </c>
      <c r="BA392" s="1033">
        <f>AVERAGE(AD392:AZ392)</f>
        <v>-9.7676519930176386</v>
      </c>
      <c r="BB392" s="1033">
        <f>STDEV(AD392:AZ392)</f>
        <v>51.747271349243434</v>
      </c>
    </row>
    <row r="393" spans="1:54" ht="11.25" customHeight="1" x14ac:dyDescent="0.2">
      <c r="A393" s="458" t="s">
        <v>1341</v>
      </c>
      <c r="B393" s="817" t="s">
        <v>1342</v>
      </c>
      <c r="C393" s="581">
        <v>6.2249999999999996</v>
      </c>
      <c r="D393" s="581">
        <v>5.4</v>
      </c>
      <c r="E393" s="581">
        <v>4.75</v>
      </c>
      <c r="F393" s="581">
        <v>4.5</v>
      </c>
      <c r="G393" s="460">
        <v>3.2</v>
      </c>
      <c r="H393" s="586">
        <v>1.8</v>
      </c>
      <c r="I393" s="463">
        <v>1.2</v>
      </c>
      <c r="J393" s="581">
        <v>0.96</v>
      </c>
      <c r="K393" s="581">
        <v>0.36</v>
      </c>
      <c r="L393" s="581">
        <v>0</v>
      </c>
      <c r="M393" s="884"/>
      <c r="N393" s="463">
        <v>0</v>
      </c>
      <c r="O393" s="585">
        <v>0</v>
      </c>
      <c r="P393" s="884"/>
      <c r="Q393" s="492">
        <v>0</v>
      </c>
      <c r="R393" s="492">
        <v>0</v>
      </c>
      <c r="S393" s="491">
        <v>0</v>
      </c>
      <c r="T393" s="583">
        <v>0</v>
      </c>
      <c r="U393" s="583">
        <v>0</v>
      </c>
      <c r="V393" s="583">
        <v>0</v>
      </c>
      <c r="W393" s="583">
        <v>0</v>
      </c>
      <c r="X393" s="583">
        <v>0</v>
      </c>
      <c r="Y393" s="583">
        <v>0</v>
      </c>
      <c r="Z393" s="583">
        <v>0</v>
      </c>
      <c r="AA393" s="583">
        <v>0</v>
      </c>
      <c r="AB393" s="583">
        <v>0</v>
      </c>
      <c r="AC393" s="584">
        <f>SUM(C393:AB393)</f>
        <v>28.395</v>
      </c>
      <c r="AD393" s="1033">
        <f>IF(ISERROR((C393/D393-1)*100),"n/a",(C393/D393-1)*100)</f>
        <v>15.277777777777768</v>
      </c>
      <c r="AE393" s="1033">
        <f>IF(ISERROR((D393/E393-1)*100),"n/a",(D393/E393-1)*100)</f>
        <v>13.684210526315788</v>
      </c>
      <c r="AF393" s="1033">
        <f>IF(ISERROR((E393/F393-1)*100),"n/a",(E393/F393-1)*100)</f>
        <v>5.555555555555558</v>
      </c>
      <c r="AG393" s="1033">
        <f>IF(ISERROR((F393/G393-1)*100),"n/a",(F393/G393-1)*100)</f>
        <v>40.625</v>
      </c>
      <c r="AH393" s="1033">
        <f>IF(ISERROR((G393/H393-1)*100),"n/a",(G393/H393-1)*100)</f>
        <v>77.777777777777786</v>
      </c>
      <c r="AI393" s="1033">
        <f>IF(ISERROR((H393/I393-1)*100),"n/a",(H393/I393-1)*100)</f>
        <v>50</v>
      </c>
      <c r="AJ393" s="1033">
        <f>IF(ISERROR((I393/J393-1)*100),"n/a",(I393/J393-1)*100)</f>
        <v>25</v>
      </c>
      <c r="AK393" s="1033">
        <f>IF(ISERROR((J393/K393-1)*100),"n/a",(J393/K393-1)*100)</f>
        <v>166.66666666666666</v>
      </c>
      <c r="AL393" s="1033" t="str">
        <f>IF(ISERROR((K393/L393-1)*100),"n/a",(K393/L393-1)*100)</f>
        <v>n/a</v>
      </c>
      <c r="AM393" s="1033" t="str">
        <f>IF(ISERROR((L393/N393-1)*100),"n/a",(L393/N393-1)*100)</f>
        <v>n/a</v>
      </c>
      <c r="AN393" s="1033" t="str">
        <f>IF(ISERROR((N393/O393-1)*100),"n/a",(N393/O393-1)*100)</f>
        <v>n/a</v>
      </c>
      <c r="AO393" s="1033" t="str">
        <f>IF(ISERROR((O393/Q393-1)*100),"n/a",(O393/Q393-1)*100)</f>
        <v>n/a</v>
      </c>
      <c r="AP393" s="1033" t="str">
        <f>IF(ISERROR((Q393/R393-1)*100),"n/a",(Q393/R393-1)*100)</f>
        <v>n/a</v>
      </c>
      <c r="AQ393" s="1033" t="str">
        <f>IF(ISERROR((R393/S393-1)*100),"n/a",(R393/S393-1)*100)</f>
        <v>n/a</v>
      </c>
      <c r="AR393" s="1033" t="str">
        <f>IF(ISERROR((S393/T393-1)*100),"n/a",(S393/T393-1)*100)</f>
        <v>n/a</v>
      </c>
      <c r="AS393" s="1033" t="str">
        <f>IF(ISERROR((T393/U393-1)*100),"n/a",(T393/U393-1)*100)</f>
        <v>n/a</v>
      </c>
      <c r="AT393" s="1033" t="str">
        <f>IF(ISERROR((U393/V393-1)*100),"n/a",(U393/V393-1)*100)</f>
        <v>n/a</v>
      </c>
      <c r="AU393" s="1033" t="str">
        <f>IF(ISERROR((V393/W393-1)*100),"n/a",(V393/W393-1)*100)</f>
        <v>n/a</v>
      </c>
      <c r="AV393" s="1033" t="str">
        <f>IF(ISERROR((W393/X393-1)*100),"n/a",(W393/X393-1)*100)</f>
        <v>n/a</v>
      </c>
      <c r="AW393" s="1033" t="str">
        <f>IF(ISERROR((X393/Y393-1)*100),"n/a",(X393/Y393-1)*100)</f>
        <v>n/a</v>
      </c>
      <c r="AX393" s="1033" t="str">
        <f>IF(ISERROR((Y393/Z393-1)*100),"n/a",(Y393/Z393-1)*100)</f>
        <v>n/a</v>
      </c>
      <c r="AY393" s="1033" t="str">
        <f>IF(ISERROR((Z393/AA393-1)*100),"n/a",(Z393/AA393-1)*100)</f>
        <v>n/a</v>
      </c>
      <c r="AZ393" s="1033" t="str">
        <f>IF(ISERROR((AA393/AB393-1)*100),"n/a",(AA393/AB393-1)*100)</f>
        <v>n/a</v>
      </c>
      <c r="BA393" s="1033">
        <f>AVERAGE(AD393:AZ393)</f>
        <v>49.323373538011694</v>
      </c>
      <c r="BB393" s="1033">
        <f>STDEV(AD393:AZ393)</f>
        <v>52.903850805766837</v>
      </c>
    </row>
    <row r="394" spans="1:54" ht="11.25" customHeight="1" x14ac:dyDescent="0.2">
      <c r="A394" s="509" t="s">
        <v>4608</v>
      </c>
      <c r="B394" s="817" t="s">
        <v>2379</v>
      </c>
      <c r="C394" s="581">
        <v>0.68</v>
      </c>
      <c r="D394" s="581">
        <v>0.54</v>
      </c>
      <c r="E394" s="581">
        <v>0.49</v>
      </c>
      <c r="F394" s="581">
        <v>0.48</v>
      </c>
      <c r="G394" s="460">
        <v>0.4</v>
      </c>
      <c r="H394" s="586">
        <v>0.32</v>
      </c>
      <c r="I394" s="498">
        <v>0.28000000000000003</v>
      </c>
      <c r="J394" s="498">
        <v>0.28000000000000003</v>
      </c>
      <c r="K394" s="498">
        <v>0.28000000000000003</v>
      </c>
      <c r="L394" s="581">
        <v>0.28000000000000003</v>
      </c>
      <c r="M394" s="460"/>
      <c r="N394" s="498">
        <v>0.25</v>
      </c>
      <c r="O394" s="459">
        <v>0.28000000000000003</v>
      </c>
      <c r="P394" s="460"/>
      <c r="Q394" s="490">
        <v>0.24</v>
      </c>
      <c r="R394" s="490">
        <v>0.2</v>
      </c>
      <c r="S394" s="587">
        <v>0.19000000000000003</v>
      </c>
      <c r="T394" s="587">
        <v>0.13</v>
      </c>
      <c r="U394" s="587">
        <v>0.03</v>
      </c>
      <c r="V394" s="499">
        <v>0</v>
      </c>
      <c r="W394" s="499">
        <v>0</v>
      </c>
      <c r="X394" s="499">
        <v>0</v>
      </c>
      <c r="Y394" s="499">
        <v>0</v>
      </c>
      <c r="Z394" s="499">
        <v>0</v>
      </c>
      <c r="AA394" s="499">
        <v>0</v>
      </c>
      <c r="AB394" s="499">
        <v>0</v>
      </c>
      <c r="AC394" s="584">
        <f>SUM(C394:AB394)</f>
        <v>5.3500000000000023</v>
      </c>
      <c r="AD394" s="1033">
        <f>IF(ISERROR((C394/D394-1)*100),"n/a",(C394/D394-1)*100)</f>
        <v>25.925925925925931</v>
      </c>
      <c r="AE394" s="1033">
        <f>IF(ISERROR((D394/E394-1)*100),"n/a",(D394/E394-1)*100)</f>
        <v>10.204081632653072</v>
      </c>
      <c r="AF394" s="1033">
        <f>IF(ISERROR((E394/F394-1)*100),"n/a",(E394/F394-1)*100)</f>
        <v>2.0833333333333259</v>
      </c>
      <c r="AG394" s="1033">
        <f>IF(ISERROR((F394/G394-1)*100),"n/a",(F394/G394-1)*100)</f>
        <v>19.999999999999996</v>
      </c>
      <c r="AH394" s="1033">
        <f>IF(ISERROR((G394/H394-1)*100),"n/a",(G394/H394-1)*100)</f>
        <v>25</v>
      </c>
      <c r="AI394" s="1033">
        <f>IF(ISERROR((H394/I394-1)*100),"n/a",(H394/I394-1)*100)</f>
        <v>14.285714285714279</v>
      </c>
      <c r="AJ394" s="1033">
        <f>IF(ISERROR((I394/J394-1)*100),"n/a",(I394/J394-1)*100)</f>
        <v>0</v>
      </c>
      <c r="AK394" s="1033">
        <f>IF(ISERROR((J394/K394-1)*100),"n/a",(J394/K394-1)*100)</f>
        <v>0</v>
      </c>
      <c r="AL394" s="1033">
        <f>IF(ISERROR((K394/L394-1)*100),"n/a",(K394/L394-1)*100)</f>
        <v>0</v>
      </c>
      <c r="AM394" s="1033">
        <f>IF(ISERROR((L394/N394-1)*100),"n/a",(L394/N394-1)*100)</f>
        <v>12.000000000000011</v>
      </c>
      <c r="AN394" s="1033">
        <f>IF(ISERROR((N394/O394-1)*100),"n/a",(N394/O394-1)*100)</f>
        <v>-10.714285714285721</v>
      </c>
      <c r="AO394" s="1033">
        <f>IF(ISERROR((O394/Q394-1)*100),"n/a",(O394/Q394-1)*100)</f>
        <v>16.666666666666675</v>
      </c>
      <c r="AP394" s="1033">
        <f>IF(ISERROR((Q394/R394-1)*100),"n/a",(Q394/R394-1)*100)</f>
        <v>19.999999999999996</v>
      </c>
      <c r="AQ394" s="1033">
        <f>IF(ISERROR((R394/S394-1)*100),"n/a",(R394/S394-1)*100)</f>
        <v>5.2631578947368363</v>
      </c>
      <c r="AR394" s="1033">
        <f>IF(ISERROR((S394/T394-1)*100),"n/a",(S394/T394-1)*100)</f>
        <v>46.153846153846168</v>
      </c>
      <c r="AS394" s="1033">
        <f>IF(ISERROR((T394/U394-1)*100),"n/a",(T394/U394-1)*100)</f>
        <v>333.33333333333337</v>
      </c>
      <c r="AT394" s="1033" t="str">
        <f>IF(ISERROR((U394/V394-1)*100),"n/a",(U394/V394-1)*100)</f>
        <v>n/a</v>
      </c>
      <c r="AU394" s="1033" t="str">
        <f>IF(ISERROR((V394/W394-1)*100),"n/a",(V394/W394-1)*100)</f>
        <v>n/a</v>
      </c>
      <c r="AV394" s="1033" t="str">
        <f>IF(ISERROR((W394/X394-1)*100),"n/a",(W394/X394-1)*100)</f>
        <v>n/a</v>
      </c>
      <c r="AW394" s="1033" t="str">
        <f>IF(ISERROR((X394/Y394-1)*100),"n/a",(X394/Y394-1)*100)</f>
        <v>n/a</v>
      </c>
      <c r="AX394" s="1033" t="str">
        <f>IF(ISERROR((Y394/Z394-1)*100),"n/a",(Y394/Z394-1)*100)</f>
        <v>n/a</v>
      </c>
      <c r="AY394" s="1033" t="str">
        <f>IF(ISERROR((Z394/AA394-1)*100),"n/a",(Z394/AA394-1)*100)</f>
        <v>n/a</v>
      </c>
      <c r="AZ394" s="1033" t="str">
        <f>IF(ISERROR((AA394/AB394-1)*100),"n/a",(AA394/AB394-1)*100)</f>
        <v>n/a</v>
      </c>
      <c r="BA394" s="1033">
        <f>AVERAGE(AD394:AZ394)</f>
        <v>32.512610844495242</v>
      </c>
      <c r="BB394" s="1033">
        <f>STDEV(AD394:AZ394)</f>
        <v>81.36426085113699</v>
      </c>
    </row>
    <row r="395" spans="1:54" ht="11.25" customHeight="1" x14ac:dyDescent="0.2">
      <c r="A395" s="458" t="s">
        <v>644</v>
      </c>
      <c r="B395" s="817" t="s">
        <v>645</v>
      </c>
      <c r="C395" s="581">
        <v>1.1000000000000001</v>
      </c>
      <c r="D395" s="581">
        <v>0.92</v>
      </c>
      <c r="E395" s="581">
        <v>0.79</v>
      </c>
      <c r="F395" s="581">
        <v>0.7</v>
      </c>
      <c r="G395" s="460">
        <v>0.63</v>
      </c>
      <c r="H395" s="460">
        <v>0.38</v>
      </c>
      <c r="I395" s="581">
        <v>0.34</v>
      </c>
      <c r="J395" s="581">
        <v>0.3</v>
      </c>
      <c r="K395" s="581">
        <v>0.26</v>
      </c>
      <c r="L395" s="581">
        <v>0.25</v>
      </c>
      <c r="M395" s="884" t="s">
        <v>89</v>
      </c>
      <c r="N395" s="581">
        <v>0.23</v>
      </c>
      <c r="O395" s="459">
        <v>0.21</v>
      </c>
      <c r="P395" s="884"/>
      <c r="Q395" s="472">
        <v>0.19</v>
      </c>
      <c r="R395" s="472">
        <v>0.17</v>
      </c>
      <c r="S395" s="587">
        <v>0.155</v>
      </c>
      <c r="T395" s="587">
        <v>0.13500000000000001</v>
      </c>
      <c r="U395" s="587">
        <v>0.11</v>
      </c>
      <c r="V395" s="587">
        <v>0.05</v>
      </c>
      <c r="W395" s="583">
        <v>0</v>
      </c>
      <c r="X395" s="583">
        <v>0</v>
      </c>
      <c r="Y395" s="583">
        <v>0</v>
      </c>
      <c r="Z395" s="583">
        <v>0</v>
      </c>
      <c r="AA395" s="583">
        <v>0</v>
      </c>
      <c r="AB395" s="583">
        <v>0</v>
      </c>
      <c r="AC395" s="584">
        <f>SUM(C395:AB395)</f>
        <v>6.92</v>
      </c>
      <c r="AD395" s="1033">
        <f>IF(ISERROR((C395/D395-1)*100),"n/a",(C395/D395-1)*100)</f>
        <v>19.565217391304344</v>
      </c>
      <c r="AE395" s="1033">
        <f>IF(ISERROR((D395/E395-1)*100),"n/a",(D395/E395-1)*100)</f>
        <v>16.455696202531644</v>
      </c>
      <c r="AF395" s="1033">
        <f>IF(ISERROR((E395/F395-1)*100),"n/a",(E395/F395-1)*100)</f>
        <v>12.857142857142879</v>
      </c>
      <c r="AG395" s="1033">
        <f>IF(ISERROR((F395/G395-1)*100),"n/a",(F395/G395-1)*100)</f>
        <v>11.111111111111093</v>
      </c>
      <c r="AH395" s="1033">
        <f>IF(ISERROR((G395/H395-1)*100),"n/a",(G395/H395-1)*100)</f>
        <v>65.789473684210535</v>
      </c>
      <c r="AI395" s="1033">
        <f>IF(ISERROR((H395/I395-1)*100),"n/a",(H395/I395-1)*100)</f>
        <v>11.764705882352944</v>
      </c>
      <c r="AJ395" s="1033">
        <f>IF(ISERROR((I395/J395-1)*100),"n/a",(I395/J395-1)*100)</f>
        <v>13.333333333333353</v>
      </c>
      <c r="AK395" s="1033">
        <f>IF(ISERROR((J395/K395-1)*100),"n/a",(J395/K395-1)*100)</f>
        <v>15.384615384615374</v>
      </c>
      <c r="AL395" s="1033">
        <f>IF(ISERROR((K395/L395-1)*100),"n/a",(K395/L395-1)*100)</f>
        <v>4.0000000000000036</v>
      </c>
      <c r="AM395" s="1033">
        <f>IF(ISERROR((L395/N395-1)*100),"n/a",(L395/N395-1)*100)</f>
        <v>8.6956521739130377</v>
      </c>
      <c r="AN395" s="1033">
        <f>IF(ISERROR((N395/O395-1)*100),"n/a",(N395/O395-1)*100)</f>
        <v>9.5238095238095344</v>
      </c>
      <c r="AO395" s="1033">
        <f>IF(ISERROR((O395/Q395-1)*100),"n/a",(O395/Q395-1)*100)</f>
        <v>10.526315789473673</v>
      </c>
      <c r="AP395" s="1033">
        <f>IF(ISERROR((Q395/R395-1)*100),"n/a",(Q395/R395-1)*100)</f>
        <v>11.764705882352944</v>
      </c>
      <c r="AQ395" s="1033">
        <f>IF(ISERROR((R395/S395-1)*100),"n/a",(R395/S395-1)*100)</f>
        <v>9.6774193548387224</v>
      </c>
      <c r="AR395" s="1033">
        <f>IF(ISERROR((S395/T395-1)*100),"n/a",(S395/T395-1)*100)</f>
        <v>14.814814814814813</v>
      </c>
      <c r="AS395" s="1033">
        <f>IF(ISERROR((T395/U395-1)*100),"n/a",(T395/U395-1)*100)</f>
        <v>22.72727272727273</v>
      </c>
      <c r="AT395" s="1033">
        <f>IF(ISERROR((U395/V395-1)*100),"n/a",(U395/V395-1)*100)</f>
        <v>119.99999999999997</v>
      </c>
      <c r="AU395" s="1033" t="str">
        <f>IF(ISERROR((V395/W395-1)*100),"n/a",(V395/W395-1)*100)</f>
        <v>n/a</v>
      </c>
      <c r="AV395" s="1033" t="str">
        <f>IF(ISERROR((W395/X395-1)*100),"n/a",(W395/X395-1)*100)</f>
        <v>n/a</v>
      </c>
      <c r="AW395" s="1033" t="str">
        <f>IF(ISERROR((X395/Y395-1)*100),"n/a",(X395/Y395-1)*100)</f>
        <v>n/a</v>
      </c>
      <c r="AX395" s="1033" t="str">
        <f>IF(ISERROR((Y395/Z395-1)*100),"n/a",(Y395/Z395-1)*100)</f>
        <v>n/a</v>
      </c>
      <c r="AY395" s="1033" t="str">
        <f>IF(ISERROR((Z395/AA395-1)*100),"n/a",(Z395/AA395-1)*100)</f>
        <v>n/a</v>
      </c>
      <c r="AZ395" s="1033" t="str">
        <f>IF(ISERROR((AA395/AB395-1)*100),"n/a",(AA395/AB395-1)*100)</f>
        <v>n/a</v>
      </c>
      <c r="BA395" s="1033">
        <f>AVERAGE(AD395:AZ395)</f>
        <v>22.234781536063391</v>
      </c>
      <c r="BB395" s="1033">
        <f>STDEV(AD395:AZ395)</f>
        <v>28.592080727237143</v>
      </c>
    </row>
    <row r="396" spans="1:54" ht="11.25" customHeight="1" x14ac:dyDescent="0.2">
      <c r="A396" s="836" t="s">
        <v>4521</v>
      </c>
      <c r="B396" s="830" t="s">
        <v>4514</v>
      </c>
      <c r="C396" s="489">
        <v>0.98</v>
      </c>
      <c r="D396" s="489">
        <v>0.94</v>
      </c>
      <c r="E396" s="489">
        <v>0.92</v>
      </c>
      <c r="F396" s="489">
        <v>0.8</v>
      </c>
      <c r="G396" s="460">
        <v>0.76519999999999999</v>
      </c>
      <c r="H396" s="460">
        <v>0.75</v>
      </c>
      <c r="I396" s="498">
        <v>0</v>
      </c>
      <c r="J396" s="498">
        <v>0</v>
      </c>
      <c r="K396" s="498">
        <v>0</v>
      </c>
      <c r="L396" s="498">
        <v>0</v>
      </c>
      <c r="M396" s="483"/>
      <c r="N396" s="498">
        <v>0</v>
      </c>
      <c r="O396" s="501">
        <v>0</v>
      </c>
      <c r="P396" s="460"/>
      <c r="Q396" s="980">
        <v>0</v>
      </c>
      <c r="R396" s="980">
        <v>0</v>
      </c>
      <c r="S396" s="499">
        <v>0</v>
      </c>
      <c r="T396" s="499">
        <v>0</v>
      </c>
      <c r="U396" s="499">
        <v>0</v>
      </c>
      <c r="V396" s="499">
        <v>0</v>
      </c>
      <c r="W396" s="499">
        <v>0</v>
      </c>
      <c r="X396" s="499">
        <v>0</v>
      </c>
      <c r="Y396" s="499">
        <v>0</v>
      </c>
      <c r="Z396" s="499">
        <v>0</v>
      </c>
      <c r="AA396" s="499">
        <v>0</v>
      </c>
      <c r="AB396" s="499">
        <v>0</v>
      </c>
      <c r="AC396" s="584">
        <f>SUM(C396:AB396)</f>
        <v>5.1551999999999998</v>
      </c>
      <c r="AD396" s="1033">
        <f>IF(ISERROR((C396/D396-1)*100),"n/a",(C396/D396-1)*100)</f>
        <v>4.2553191489361764</v>
      </c>
      <c r="AE396" s="1033">
        <f>IF(ISERROR((D396/E396-1)*100),"n/a",(D396/E396-1)*100)</f>
        <v>2.1739130434782483</v>
      </c>
      <c r="AF396" s="1033">
        <f>IF(ISERROR((E396/F396-1)*100),"n/a",(E396/F396-1)*100)</f>
        <v>14.999999999999991</v>
      </c>
      <c r="AG396" s="1033">
        <f>IF(ISERROR((F396/G396-1)*100),"n/a",(F396/G396-1)*100)</f>
        <v>4.5478306325143825</v>
      </c>
      <c r="AH396" s="1033">
        <f>IF(ISERROR((G396/H396-1)*100),"n/a",(G396/H396-1)*100)</f>
        <v>2.0266666666666655</v>
      </c>
      <c r="AI396" s="1033" t="str">
        <f>IF(ISERROR((H396/I396-1)*100),"n/a",(H396/I396-1)*100)</f>
        <v>n/a</v>
      </c>
      <c r="AJ396" s="1033" t="str">
        <f>IF(ISERROR((I396/J396-1)*100),"n/a",(I396/J396-1)*100)</f>
        <v>n/a</v>
      </c>
      <c r="AK396" s="1033" t="str">
        <f>IF(ISERROR((J396/K396-1)*100),"n/a",(J396/K396-1)*100)</f>
        <v>n/a</v>
      </c>
      <c r="AL396" s="1033" t="str">
        <f>IF(ISERROR((K396/L396-1)*100),"n/a",(K396/L396-1)*100)</f>
        <v>n/a</v>
      </c>
      <c r="AM396" s="1033" t="str">
        <f>IF(ISERROR((L396/N396-1)*100),"n/a",(L396/N396-1)*100)</f>
        <v>n/a</v>
      </c>
      <c r="AN396" s="1033" t="str">
        <f>IF(ISERROR((N396/O396-1)*100),"n/a",(N396/O396-1)*100)</f>
        <v>n/a</v>
      </c>
      <c r="AO396" s="1033" t="str">
        <f>IF(ISERROR((O396/Q396-1)*100),"n/a",(O396/Q396-1)*100)</f>
        <v>n/a</v>
      </c>
      <c r="AP396" s="1033" t="str">
        <f>IF(ISERROR((Q396/R396-1)*100),"n/a",(Q396/R396-1)*100)</f>
        <v>n/a</v>
      </c>
      <c r="AQ396" s="1033" t="str">
        <f>IF(ISERROR((R396/S396-1)*100),"n/a",(R396/S396-1)*100)</f>
        <v>n/a</v>
      </c>
      <c r="AR396" s="1033" t="str">
        <f>IF(ISERROR((S396/T396-1)*100),"n/a",(S396/T396-1)*100)</f>
        <v>n/a</v>
      </c>
      <c r="AS396" s="1033" t="str">
        <f>IF(ISERROR((T396/U396-1)*100),"n/a",(T396/U396-1)*100)</f>
        <v>n/a</v>
      </c>
      <c r="AT396" s="1033" t="str">
        <f>IF(ISERROR((U396/V396-1)*100),"n/a",(U396/V396-1)*100)</f>
        <v>n/a</v>
      </c>
      <c r="AU396" s="1033" t="str">
        <f>IF(ISERROR((V396/W396-1)*100),"n/a",(V396/W396-1)*100)</f>
        <v>n/a</v>
      </c>
      <c r="AV396" s="1033" t="str">
        <f>IF(ISERROR((W396/X396-1)*100),"n/a",(W396/X396-1)*100)</f>
        <v>n/a</v>
      </c>
      <c r="AW396" s="1033" t="str">
        <f>IF(ISERROR((X396/Y396-1)*100),"n/a",(X396/Y396-1)*100)</f>
        <v>n/a</v>
      </c>
      <c r="AX396" s="1033" t="str">
        <f>IF(ISERROR((Y396/Z396-1)*100),"n/a",(Y396/Z396-1)*100)</f>
        <v>n/a</v>
      </c>
      <c r="AY396" s="1033" t="str">
        <f>IF(ISERROR((Z396/AA396-1)*100),"n/a",(Z396/AA396-1)*100)</f>
        <v>n/a</v>
      </c>
      <c r="AZ396" s="1033" t="str">
        <f>IF(ISERROR((AA396/AB396-1)*100),"n/a",(AA396/AB396-1)*100)</f>
        <v>n/a</v>
      </c>
      <c r="BA396" s="1033">
        <f>AVERAGE(AD396:AZ396)</f>
        <v>5.6007458983190928</v>
      </c>
      <c r="BB396" s="1033">
        <f>STDEV(AD396:AZ396)</f>
        <v>5.380102395215884</v>
      </c>
    </row>
    <row r="397" spans="1:54" ht="11.25" customHeight="1" x14ac:dyDescent="0.2">
      <c r="A397" s="458" t="s">
        <v>1371</v>
      </c>
      <c r="B397" s="817" t="s">
        <v>1372</v>
      </c>
      <c r="C397" s="581">
        <v>4.7</v>
      </c>
      <c r="D397" s="581">
        <v>4.4400000000000004</v>
      </c>
      <c r="E397" s="581">
        <v>4.2</v>
      </c>
      <c r="F397" s="581">
        <v>4.1500000000000004</v>
      </c>
      <c r="G397" s="460">
        <v>4</v>
      </c>
      <c r="H397" s="460">
        <v>3.5500000000000003</v>
      </c>
      <c r="I397" s="581">
        <v>3.33</v>
      </c>
      <c r="J397" s="581">
        <v>3.04</v>
      </c>
      <c r="K397" s="581">
        <v>2.7</v>
      </c>
      <c r="L397" s="581">
        <v>2</v>
      </c>
      <c r="M397" s="884"/>
      <c r="N397" s="581">
        <v>1.45</v>
      </c>
      <c r="O397" s="459">
        <v>0.55000000000000004</v>
      </c>
      <c r="P397" s="884"/>
      <c r="Q397" s="464">
        <v>0</v>
      </c>
      <c r="R397" s="583">
        <v>0</v>
      </c>
      <c r="S397" s="583">
        <v>0</v>
      </c>
      <c r="T397" s="583">
        <v>0</v>
      </c>
      <c r="U397" s="583">
        <v>0</v>
      </c>
      <c r="V397" s="583">
        <v>0</v>
      </c>
      <c r="W397" s="583">
        <v>0</v>
      </c>
      <c r="X397" s="583">
        <v>0</v>
      </c>
      <c r="Y397" s="583">
        <v>0</v>
      </c>
      <c r="Z397" s="583">
        <v>0</v>
      </c>
      <c r="AA397" s="583">
        <v>0</v>
      </c>
      <c r="AB397" s="583">
        <v>0</v>
      </c>
      <c r="AC397" s="584">
        <f>SUM(C397:AB397)</f>
        <v>38.110000000000007</v>
      </c>
      <c r="AD397" s="1033">
        <f>IF(ISERROR((C397/D397-1)*100),"n/a",(C397/D397-1)*100)</f>
        <v>5.8558558558558405</v>
      </c>
      <c r="AE397" s="1033">
        <f>IF(ISERROR((D397/E397-1)*100),"n/a",(D397/E397-1)*100)</f>
        <v>5.7142857142857162</v>
      </c>
      <c r="AF397" s="1033">
        <f>IF(ISERROR((E397/F397-1)*100),"n/a",(E397/F397-1)*100)</f>
        <v>1.2048192771084265</v>
      </c>
      <c r="AG397" s="1033">
        <f>IF(ISERROR((F397/G397-1)*100),"n/a",(F397/G397-1)*100)</f>
        <v>3.7500000000000089</v>
      </c>
      <c r="AH397" s="1033">
        <f>IF(ISERROR((G397/H397-1)*100),"n/a",(G397/H397-1)*100)</f>
        <v>12.676056338028152</v>
      </c>
      <c r="AI397" s="1033">
        <f>IF(ISERROR((H397/I397-1)*100),"n/a",(H397/I397-1)*100)</f>
        <v>6.6066066066066131</v>
      </c>
      <c r="AJ397" s="1033">
        <f>IF(ISERROR((I397/J397-1)*100),"n/a",(I397/J397-1)*100)</f>
        <v>9.539473684210531</v>
      </c>
      <c r="AK397" s="1033">
        <f>IF(ISERROR((J397/K397-1)*100),"n/a",(J397/K397-1)*100)</f>
        <v>12.592592592592577</v>
      </c>
      <c r="AL397" s="1033">
        <f>IF(ISERROR((K397/L397-1)*100),"n/a",(K397/L397-1)*100)</f>
        <v>35.000000000000007</v>
      </c>
      <c r="AM397" s="1033">
        <f>IF(ISERROR((L397/N397-1)*100),"n/a",(L397/N397-1)*100)</f>
        <v>37.931034482758633</v>
      </c>
      <c r="AN397" s="1033">
        <f>IF(ISERROR((N397/O397-1)*100),"n/a",(N397/O397-1)*100)</f>
        <v>163.63636363636363</v>
      </c>
      <c r="AO397" s="1033" t="str">
        <f>IF(ISERROR((O397/Q397-1)*100),"n/a",(O397/Q397-1)*100)</f>
        <v>n/a</v>
      </c>
      <c r="AP397" s="1033" t="str">
        <f>IF(ISERROR((Q397/R397-1)*100),"n/a",(Q397/R397-1)*100)</f>
        <v>n/a</v>
      </c>
      <c r="AQ397" s="1033" t="str">
        <f>IF(ISERROR((R397/S397-1)*100),"n/a",(R397/S397-1)*100)</f>
        <v>n/a</v>
      </c>
      <c r="AR397" s="1033" t="str">
        <f>IF(ISERROR((S397/T397-1)*100),"n/a",(S397/T397-1)*100)</f>
        <v>n/a</v>
      </c>
      <c r="AS397" s="1033" t="str">
        <f>IF(ISERROR((T397/U397-1)*100),"n/a",(T397/U397-1)*100)</f>
        <v>n/a</v>
      </c>
      <c r="AT397" s="1033" t="str">
        <f>IF(ISERROR((U397/V397-1)*100),"n/a",(U397/V397-1)*100)</f>
        <v>n/a</v>
      </c>
      <c r="AU397" s="1033" t="str">
        <f>IF(ISERROR((V397/W397-1)*100),"n/a",(V397/W397-1)*100)</f>
        <v>n/a</v>
      </c>
      <c r="AV397" s="1033" t="str">
        <f>IF(ISERROR((W397/X397-1)*100),"n/a",(W397/X397-1)*100)</f>
        <v>n/a</v>
      </c>
      <c r="AW397" s="1033" t="str">
        <f>IF(ISERROR((X397/Y397-1)*100),"n/a",(X397/Y397-1)*100)</f>
        <v>n/a</v>
      </c>
      <c r="AX397" s="1033" t="str">
        <f>IF(ISERROR((Y397/Z397-1)*100),"n/a",(Y397/Z397-1)*100)</f>
        <v>n/a</v>
      </c>
      <c r="AY397" s="1033" t="str">
        <f>IF(ISERROR((Z397/AA397-1)*100),"n/a",(Z397/AA397-1)*100)</f>
        <v>n/a</v>
      </c>
      <c r="AZ397" s="1033" t="str">
        <f>IF(ISERROR((AA397/AB397-1)*100),"n/a",(AA397/AB397-1)*100)</f>
        <v>n/a</v>
      </c>
      <c r="BA397" s="1033">
        <f>AVERAGE(AD397:AZ397)</f>
        <v>26.773371653437287</v>
      </c>
      <c r="BB397" s="1033">
        <f>STDEV(AD397:AZ397)</f>
        <v>47.002167986672923</v>
      </c>
    </row>
    <row r="398" spans="1:54" ht="11.25" customHeight="1" x14ac:dyDescent="0.2">
      <c r="A398" s="817" t="s">
        <v>1399</v>
      </c>
      <c r="B398" s="817" t="s">
        <v>1400</v>
      </c>
      <c r="C398" s="581">
        <v>1.96</v>
      </c>
      <c r="D398" s="581">
        <v>1.76</v>
      </c>
      <c r="E398" s="581">
        <v>1.6</v>
      </c>
      <c r="F398" s="581">
        <v>1.32</v>
      </c>
      <c r="G398" s="460">
        <v>1</v>
      </c>
      <c r="H398" s="460">
        <v>0.88</v>
      </c>
      <c r="I398" s="451">
        <v>0.76</v>
      </c>
      <c r="J398" s="451">
        <v>0.64</v>
      </c>
      <c r="K398" s="451">
        <v>0.44</v>
      </c>
      <c r="L398" s="451">
        <v>0.21</v>
      </c>
      <c r="M398" s="946"/>
      <c r="N398" s="451">
        <v>0.105</v>
      </c>
      <c r="O398" s="453">
        <v>0.06</v>
      </c>
      <c r="P398" s="946"/>
      <c r="Q398" s="494">
        <v>0.06</v>
      </c>
      <c r="R398" s="494">
        <v>0.06</v>
      </c>
      <c r="S398" s="456">
        <v>0.06</v>
      </c>
      <c r="T398" s="456">
        <v>5.3999999999999999E-2</v>
      </c>
      <c r="U398" s="456">
        <v>8.9999999999999993E-3</v>
      </c>
      <c r="V398" s="455">
        <v>0</v>
      </c>
      <c r="W398" s="455">
        <v>0</v>
      </c>
      <c r="X398" s="455">
        <v>0</v>
      </c>
      <c r="Y398" s="455">
        <v>0</v>
      </c>
      <c r="Z398" s="455">
        <v>0</v>
      </c>
      <c r="AA398" s="455">
        <v>0</v>
      </c>
      <c r="AB398" s="455">
        <v>0</v>
      </c>
      <c r="AC398" s="584">
        <f>SUM(C398:AB398)</f>
        <v>10.978000000000005</v>
      </c>
      <c r="AD398" s="1033">
        <f>IF(ISERROR((C398/D398-1)*100),"n/a",(C398/D398-1)*100)</f>
        <v>11.363636363636353</v>
      </c>
      <c r="AE398" s="1033">
        <f>IF(ISERROR((D398/E398-1)*100),"n/a",(D398/E398-1)*100)</f>
        <v>9.9999999999999858</v>
      </c>
      <c r="AF398" s="1033">
        <f>IF(ISERROR((E398/F398-1)*100),"n/a",(E398/F398-1)*100)</f>
        <v>21.212121212121215</v>
      </c>
      <c r="AG398" s="1033">
        <f>IF(ISERROR((F398/G398-1)*100),"n/a",(F398/G398-1)*100)</f>
        <v>32.000000000000007</v>
      </c>
      <c r="AH398" s="1033">
        <f>IF(ISERROR((G398/H398-1)*100),"n/a",(G398/H398-1)*100)</f>
        <v>13.636363636363647</v>
      </c>
      <c r="AI398" s="1033">
        <f>IF(ISERROR((H398/I398-1)*100),"n/a",(H398/I398-1)*100)</f>
        <v>15.789473684210531</v>
      </c>
      <c r="AJ398" s="1033">
        <f>IF(ISERROR((I398/J398-1)*100),"n/a",(I398/J398-1)*100)</f>
        <v>18.75</v>
      </c>
      <c r="AK398" s="1033">
        <f>IF(ISERROR((J398/K398-1)*100),"n/a",(J398/K398-1)*100)</f>
        <v>45.45454545454546</v>
      </c>
      <c r="AL398" s="1033">
        <f>IF(ISERROR((K398/L398-1)*100),"n/a",(K398/L398-1)*100)</f>
        <v>109.52380952380953</v>
      </c>
      <c r="AM398" s="1033">
        <f>IF(ISERROR((L398/N398-1)*100),"n/a",(L398/N398-1)*100)</f>
        <v>100</v>
      </c>
      <c r="AN398" s="1033">
        <f>IF(ISERROR((N398/O398-1)*100),"n/a",(N398/O398-1)*100)</f>
        <v>75</v>
      </c>
      <c r="AO398" s="1033">
        <f>IF(ISERROR((O398/Q398-1)*100),"n/a",(O398/Q398-1)*100)</f>
        <v>0</v>
      </c>
      <c r="AP398" s="1033">
        <f>IF(ISERROR((Q398/R398-1)*100),"n/a",(Q398/R398-1)*100)</f>
        <v>0</v>
      </c>
      <c r="AQ398" s="1033">
        <f>IF(ISERROR((R398/S398-1)*100),"n/a",(R398/S398-1)*100)</f>
        <v>0</v>
      </c>
      <c r="AR398" s="1033">
        <f>IF(ISERROR((S398/T398-1)*100),"n/a",(S398/T398-1)*100)</f>
        <v>11.111111111111116</v>
      </c>
      <c r="AS398" s="1033">
        <f>IF(ISERROR((T398/U398-1)*100),"n/a",(T398/U398-1)*100)</f>
        <v>500</v>
      </c>
      <c r="AT398" s="1033" t="str">
        <f>IF(ISERROR((U398/V398-1)*100),"n/a",(U398/V398-1)*100)</f>
        <v>n/a</v>
      </c>
      <c r="AU398" s="1033" t="str">
        <f>IF(ISERROR((V398/W398-1)*100),"n/a",(V398/W398-1)*100)</f>
        <v>n/a</v>
      </c>
      <c r="AV398" s="1033" t="str">
        <f>IF(ISERROR((W398/X398-1)*100),"n/a",(W398/X398-1)*100)</f>
        <v>n/a</v>
      </c>
      <c r="AW398" s="1033" t="str">
        <f>IF(ISERROR((X398/Y398-1)*100),"n/a",(X398/Y398-1)*100)</f>
        <v>n/a</v>
      </c>
      <c r="AX398" s="1033" t="str">
        <f>IF(ISERROR((Y398/Z398-1)*100),"n/a",(Y398/Z398-1)*100)</f>
        <v>n/a</v>
      </c>
      <c r="AY398" s="1033" t="str">
        <f>IF(ISERROR((Z398/AA398-1)*100),"n/a",(Z398/AA398-1)*100)</f>
        <v>n/a</v>
      </c>
      <c r="AZ398" s="1033" t="str">
        <f>IF(ISERROR((AA398/AB398-1)*100),"n/a",(AA398/AB398-1)*100)</f>
        <v>n/a</v>
      </c>
      <c r="BA398" s="1033">
        <f>AVERAGE(AD398:AZ398)</f>
        <v>60.240066311612367</v>
      </c>
      <c r="BB398" s="1033">
        <f>STDEV(AD398:AZ398)</f>
        <v>122.26694691745638</v>
      </c>
    </row>
    <row r="399" spans="1:54" ht="11.25" customHeight="1" x14ac:dyDescent="0.2">
      <c r="A399" s="468" t="s">
        <v>1415</v>
      </c>
      <c r="B399" s="468" t="s">
        <v>1416</v>
      </c>
      <c r="C399" s="581">
        <v>4.6749999999999998</v>
      </c>
      <c r="D399" s="581">
        <v>4.0999999999999996</v>
      </c>
      <c r="E399" s="581">
        <v>4</v>
      </c>
      <c r="F399" s="581">
        <v>3.84</v>
      </c>
      <c r="G399" s="460">
        <v>3.69</v>
      </c>
      <c r="H399" s="471">
        <v>3.48</v>
      </c>
      <c r="I399" s="581">
        <v>3.28</v>
      </c>
      <c r="J399" s="581">
        <v>3.08</v>
      </c>
      <c r="K399" s="581">
        <v>2.92</v>
      </c>
      <c r="L399" s="581">
        <v>2.78</v>
      </c>
      <c r="M399" s="884"/>
      <c r="N399" s="581">
        <v>2.64</v>
      </c>
      <c r="O399" s="459">
        <v>2.5099999999999998</v>
      </c>
      <c r="P399" s="884"/>
      <c r="Q399" s="582">
        <v>2.46</v>
      </c>
      <c r="R399" s="582">
        <v>2.46</v>
      </c>
      <c r="S399" s="587">
        <v>2.46</v>
      </c>
      <c r="T399" s="587">
        <v>2.42</v>
      </c>
      <c r="U399" s="583">
        <v>2.38</v>
      </c>
      <c r="V399" s="583">
        <v>2.34</v>
      </c>
      <c r="W399" s="583">
        <v>2.34</v>
      </c>
      <c r="X399" s="583">
        <v>2.34</v>
      </c>
      <c r="Y399" s="583">
        <v>2.34</v>
      </c>
      <c r="Z399" s="587">
        <v>2.34</v>
      </c>
      <c r="AA399" s="587">
        <v>2.3199999999999998</v>
      </c>
      <c r="AB399" s="587">
        <v>2.2999999999999998</v>
      </c>
      <c r="AC399" s="584">
        <f>SUM(C399:AB399)</f>
        <v>69.495000000000019</v>
      </c>
      <c r="AD399" s="1033">
        <f>IF(ISERROR((C399/D399-1)*100),"n/a",(C399/D399-1)*100)</f>
        <v>14.024390243902452</v>
      </c>
      <c r="AE399" s="1033">
        <f>IF(ISERROR((D399/E399-1)*100),"n/a",(D399/E399-1)*100)</f>
        <v>2.4999999999999911</v>
      </c>
      <c r="AF399" s="1033">
        <f>IF(ISERROR((E399/F399-1)*100),"n/a",(E399/F399-1)*100)</f>
        <v>4.1666666666666741</v>
      </c>
      <c r="AG399" s="1033">
        <f>IF(ISERROR((F399/G399-1)*100),"n/a",(F399/G399-1)*100)</f>
        <v>4.0650406504064929</v>
      </c>
      <c r="AH399" s="1033">
        <f>IF(ISERROR((G399/H399-1)*100),"n/a",(G399/H399-1)*100)</f>
        <v>6.0344827586206851</v>
      </c>
      <c r="AI399" s="1033">
        <f>IF(ISERROR((H399/I399-1)*100),"n/a",(H399/I399-1)*100)</f>
        <v>6.0975609756097615</v>
      </c>
      <c r="AJ399" s="1033">
        <f>IF(ISERROR((I399/J399-1)*100),"n/a",(I399/J399-1)*100)</f>
        <v>6.4935064935064846</v>
      </c>
      <c r="AK399" s="1033">
        <f>IF(ISERROR((J399/K399-1)*100),"n/a",(J399/K399-1)*100)</f>
        <v>5.4794520547945202</v>
      </c>
      <c r="AL399" s="1033">
        <f>IF(ISERROR((K399/L399-1)*100),"n/a",(K399/L399-1)*100)</f>
        <v>5.0359712230215958</v>
      </c>
      <c r="AM399" s="1033">
        <f>IF(ISERROR((L399/N399-1)*100),"n/a",(L399/N399-1)*100)</f>
        <v>5.3030303030302983</v>
      </c>
      <c r="AN399" s="1033">
        <f>IF(ISERROR((N399/O399-1)*100),"n/a",(N399/O399-1)*100)</f>
        <v>5.179282868525914</v>
      </c>
      <c r="AO399" s="1033">
        <f>IF(ISERROR((O399/Q399-1)*100),"n/a",(O399/Q399-1)*100)</f>
        <v>2.0325203252032464</v>
      </c>
      <c r="AP399" s="1033">
        <f>IF(ISERROR((Q399/R399-1)*100),"n/a",(Q399/R399-1)*100)</f>
        <v>0</v>
      </c>
      <c r="AQ399" s="1033">
        <f>IF(ISERROR((R399/S399-1)*100),"n/a",(R399/S399-1)*100)</f>
        <v>0</v>
      </c>
      <c r="AR399" s="1033">
        <f>IF(ISERROR((S399/T399-1)*100),"n/a",(S399/T399-1)*100)</f>
        <v>1.6528925619834656</v>
      </c>
      <c r="AS399" s="1033">
        <f>IF(ISERROR((T399/U399-1)*100),"n/a",(T399/U399-1)*100)</f>
        <v>1.6806722689075571</v>
      </c>
      <c r="AT399" s="1033">
        <f>IF(ISERROR((U399/V399-1)*100),"n/a",(U399/V399-1)*100)</f>
        <v>1.7094017094017033</v>
      </c>
      <c r="AU399" s="1033">
        <f>IF(ISERROR((V399/W399-1)*100),"n/a",(V399/W399-1)*100)</f>
        <v>0</v>
      </c>
      <c r="AV399" s="1033">
        <f>IF(ISERROR((W399/X399-1)*100),"n/a",(W399/X399-1)*100)</f>
        <v>0</v>
      </c>
      <c r="AW399" s="1033">
        <f>IF(ISERROR((X399/Y399-1)*100),"n/a",(X399/Y399-1)*100)</f>
        <v>0</v>
      </c>
      <c r="AX399" s="1033">
        <f>IF(ISERROR((Y399/Z399-1)*100),"n/a",(Y399/Z399-1)*100)</f>
        <v>0</v>
      </c>
      <c r="AY399" s="1033">
        <f>IF(ISERROR((Z399/AA399-1)*100),"n/a",(Z399/AA399-1)*100)</f>
        <v>0.86206896551723755</v>
      </c>
      <c r="AZ399" s="1033">
        <f>IF(ISERROR((AA399/AB399-1)*100),"n/a",(AA399/AB399-1)*100)</f>
        <v>0.86956521739129933</v>
      </c>
      <c r="BA399" s="1033">
        <f>AVERAGE(AD399:AZ399)</f>
        <v>3.1820219689777991</v>
      </c>
      <c r="BB399" s="1033">
        <f>STDEV(AD399:AZ399)</f>
        <v>3.33126166656707</v>
      </c>
    </row>
    <row r="400" spans="1:54" ht="11.25" customHeight="1" x14ac:dyDescent="0.2">
      <c r="A400" s="817" t="s">
        <v>1382</v>
      </c>
      <c r="B400" s="817" t="s">
        <v>1383</v>
      </c>
      <c r="C400" s="581">
        <v>2.5950000000000002</v>
      </c>
      <c r="D400" s="581">
        <v>2.4750000000000001</v>
      </c>
      <c r="E400" s="581">
        <v>2.46</v>
      </c>
      <c r="F400" s="581">
        <v>2.415</v>
      </c>
      <c r="G400" s="460">
        <v>2.2949999999999999</v>
      </c>
      <c r="H400" s="586">
        <v>2.2350000000000003</v>
      </c>
      <c r="I400" s="581">
        <v>2.1749999999999998</v>
      </c>
      <c r="J400" s="581">
        <v>2.1</v>
      </c>
      <c r="K400" s="581">
        <v>1.9950000000000001</v>
      </c>
      <c r="L400" s="581">
        <v>1.86</v>
      </c>
      <c r="M400" s="884"/>
      <c r="N400" s="581">
        <v>1.71</v>
      </c>
      <c r="O400" s="459">
        <v>1.56</v>
      </c>
      <c r="P400" s="884"/>
      <c r="Q400" s="582">
        <v>1.5</v>
      </c>
      <c r="R400" s="472">
        <v>1.5</v>
      </c>
      <c r="S400" s="587">
        <v>1.425</v>
      </c>
      <c r="T400" s="587">
        <v>0.33</v>
      </c>
      <c r="U400" s="583">
        <v>0</v>
      </c>
      <c r="V400" s="583">
        <v>0</v>
      </c>
      <c r="W400" s="583">
        <v>0</v>
      </c>
      <c r="X400" s="583">
        <v>0</v>
      </c>
      <c r="Y400" s="583">
        <v>0</v>
      </c>
      <c r="Z400" s="583">
        <v>0</v>
      </c>
      <c r="AA400" s="583">
        <v>0</v>
      </c>
      <c r="AB400" s="583">
        <v>0</v>
      </c>
      <c r="AC400" s="584">
        <f>SUM(C400:AB400)</f>
        <v>30.630000000000003</v>
      </c>
      <c r="AD400" s="1033">
        <f>IF(ISERROR((C400/D400-1)*100),"n/a",(C400/D400-1)*100)</f>
        <v>4.8484848484848575</v>
      </c>
      <c r="AE400" s="1033">
        <f>IF(ISERROR((D400/E400-1)*100),"n/a",(D400/E400-1)*100)</f>
        <v>0.60975609756097615</v>
      </c>
      <c r="AF400" s="1033">
        <f>IF(ISERROR((E400/F400-1)*100),"n/a",(E400/F400-1)*100)</f>
        <v>1.8633540372670732</v>
      </c>
      <c r="AG400" s="1033">
        <f>IF(ISERROR((F400/G400-1)*100),"n/a",(F400/G400-1)*100)</f>
        <v>5.2287581699346442</v>
      </c>
      <c r="AH400" s="1033">
        <f>IF(ISERROR((G400/H400-1)*100),"n/a",(G400/H400-1)*100)</f>
        <v>2.6845637583892357</v>
      </c>
      <c r="AI400" s="1033">
        <f>IF(ISERROR((H400/I400-1)*100),"n/a",(H400/I400-1)*100)</f>
        <v>2.7586206896552001</v>
      </c>
      <c r="AJ400" s="1033">
        <f>IF(ISERROR((I400/J400-1)*100),"n/a",(I400/J400-1)*100)</f>
        <v>3.5714285714285587</v>
      </c>
      <c r="AK400" s="1033">
        <f>IF(ISERROR((J400/K400-1)*100),"n/a",(J400/K400-1)*100)</f>
        <v>5.2631578947368363</v>
      </c>
      <c r="AL400" s="1033">
        <f>IF(ISERROR((K400/L400-1)*100),"n/a",(K400/L400-1)*100)</f>
        <v>7.2580645161290258</v>
      </c>
      <c r="AM400" s="1033">
        <f>IF(ISERROR((L400/N400-1)*100),"n/a",(L400/N400-1)*100)</f>
        <v>8.7719298245614077</v>
      </c>
      <c r="AN400" s="1033">
        <f>IF(ISERROR((N400/O400-1)*100),"n/a",(N400/O400-1)*100)</f>
        <v>9.6153846153846025</v>
      </c>
      <c r="AO400" s="1033">
        <f>IF(ISERROR((O400/Q400-1)*100),"n/a",(O400/Q400-1)*100)</f>
        <v>4.0000000000000036</v>
      </c>
      <c r="AP400" s="1033">
        <f>IF(ISERROR((Q400/R400-1)*100),"n/a",(Q400/R400-1)*100)</f>
        <v>0</v>
      </c>
      <c r="AQ400" s="1033">
        <f>IF(ISERROR((R400/S400-1)*100),"n/a",(R400/S400-1)*100)</f>
        <v>5.2631578947368363</v>
      </c>
      <c r="AR400" s="1033">
        <f>IF(ISERROR((S400/T400-1)*100),"n/a",(S400/T400-1)*100)</f>
        <v>331.81818181818181</v>
      </c>
      <c r="AS400" s="1033" t="str">
        <f>IF(ISERROR((T400/U400-1)*100),"n/a",(T400/U400-1)*100)</f>
        <v>n/a</v>
      </c>
      <c r="AT400" s="1033" t="str">
        <f>IF(ISERROR((U400/V400-1)*100),"n/a",(U400/V400-1)*100)</f>
        <v>n/a</v>
      </c>
      <c r="AU400" s="1033" t="str">
        <f>IF(ISERROR((V400/W400-1)*100),"n/a",(V400/W400-1)*100)</f>
        <v>n/a</v>
      </c>
      <c r="AV400" s="1033" t="str">
        <f>IF(ISERROR((W400/X400-1)*100),"n/a",(W400/X400-1)*100)</f>
        <v>n/a</v>
      </c>
      <c r="AW400" s="1033" t="str">
        <f>IF(ISERROR((X400/Y400-1)*100),"n/a",(X400/Y400-1)*100)</f>
        <v>n/a</v>
      </c>
      <c r="AX400" s="1033" t="str">
        <f>IF(ISERROR((Y400/Z400-1)*100),"n/a",(Y400/Z400-1)*100)</f>
        <v>n/a</v>
      </c>
      <c r="AY400" s="1033" t="str">
        <f>IF(ISERROR((Z400/AA400-1)*100),"n/a",(Z400/AA400-1)*100)</f>
        <v>n/a</v>
      </c>
      <c r="AZ400" s="1033" t="str">
        <f>IF(ISERROR((AA400/AB400-1)*100),"n/a",(AA400/AB400-1)*100)</f>
        <v>n/a</v>
      </c>
      <c r="BA400" s="1033">
        <f>AVERAGE(AD400:AZ400)</f>
        <v>26.236989515763405</v>
      </c>
      <c r="BB400" s="1033">
        <f>STDEV(AD400:AZ400)</f>
        <v>84.580206490603672</v>
      </c>
    </row>
    <row r="401" spans="1:54" ht="11.25" customHeight="1" x14ac:dyDescent="0.2">
      <c r="A401" s="447" t="s">
        <v>1390</v>
      </c>
      <c r="B401" s="802" t="s">
        <v>1391</v>
      </c>
      <c r="C401" s="581">
        <v>2.72</v>
      </c>
      <c r="D401" s="581">
        <v>2.52</v>
      </c>
      <c r="E401" s="581">
        <v>2.2599999999999998</v>
      </c>
      <c r="F401" s="581">
        <v>2.1800000000000002</v>
      </c>
      <c r="G401" s="460">
        <v>2.02</v>
      </c>
      <c r="H401" s="454">
        <v>1.86</v>
      </c>
      <c r="I401" s="581">
        <v>1.66</v>
      </c>
      <c r="J401" s="581">
        <v>1.6</v>
      </c>
      <c r="K401" s="581">
        <v>0.98</v>
      </c>
      <c r="L401" s="581">
        <v>0.92</v>
      </c>
      <c r="M401" s="884"/>
      <c r="N401" s="581">
        <v>0.86</v>
      </c>
      <c r="O401" s="459">
        <v>0.8</v>
      </c>
      <c r="P401" s="884"/>
      <c r="Q401" s="582">
        <v>0.74</v>
      </c>
      <c r="R401" s="582">
        <v>0.74</v>
      </c>
      <c r="S401" s="587">
        <v>0.74</v>
      </c>
      <c r="T401" s="587">
        <v>0.69</v>
      </c>
      <c r="U401" s="587">
        <v>0.59</v>
      </c>
      <c r="V401" s="587">
        <v>0.47</v>
      </c>
      <c r="W401" s="587">
        <v>0.3</v>
      </c>
      <c r="X401" s="583">
        <v>0.2</v>
      </c>
      <c r="Y401" s="583">
        <v>0.2</v>
      </c>
      <c r="Z401" s="583">
        <v>0.2</v>
      </c>
      <c r="AA401" s="583">
        <v>0.2</v>
      </c>
      <c r="AB401" s="587">
        <v>0.2</v>
      </c>
      <c r="AC401" s="584">
        <f>SUM(C401:AB401)</f>
        <v>25.649999999999995</v>
      </c>
      <c r="AD401" s="1033">
        <f>IF(ISERROR((C401/D401-1)*100),"n/a",(C401/D401-1)*100)</f>
        <v>7.9365079365079527</v>
      </c>
      <c r="AE401" s="1033">
        <f>IF(ISERROR((D401/E401-1)*100),"n/a",(D401/E401-1)*100)</f>
        <v>11.504424778761081</v>
      </c>
      <c r="AF401" s="1033">
        <f>IF(ISERROR((E401/F401-1)*100),"n/a",(E401/F401-1)*100)</f>
        <v>3.6697247706421798</v>
      </c>
      <c r="AG401" s="1033">
        <f>IF(ISERROR((F401/G401-1)*100),"n/a",(F401/G401-1)*100)</f>
        <v>7.9207920792079278</v>
      </c>
      <c r="AH401" s="1033">
        <f>IF(ISERROR((G401/H401-1)*100),"n/a",(G401/H401-1)*100)</f>
        <v>8.602150537634401</v>
      </c>
      <c r="AI401" s="1033">
        <f>IF(ISERROR((H401/I401-1)*100),"n/a",(H401/I401-1)*100)</f>
        <v>12.048192771084354</v>
      </c>
      <c r="AJ401" s="1033">
        <f>IF(ISERROR((I401/J401-1)*100),"n/a",(I401/J401-1)*100)</f>
        <v>3.7499999999999867</v>
      </c>
      <c r="AK401" s="1033">
        <f>IF(ISERROR((J401/K401-1)*100),"n/a",(J401/K401-1)*100)</f>
        <v>63.265306122448983</v>
      </c>
      <c r="AL401" s="1033">
        <f>IF(ISERROR((K401/L401-1)*100),"n/a",(K401/L401-1)*100)</f>
        <v>6.5217391304347672</v>
      </c>
      <c r="AM401" s="1033">
        <f>IF(ISERROR((L401/N401-1)*100),"n/a",(L401/N401-1)*100)</f>
        <v>6.976744186046524</v>
      </c>
      <c r="AN401" s="1033">
        <f>IF(ISERROR((N401/O401-1)*100),"n/a",(N401/O401-1)*100)</f>
        <v>7.4999999999999956</v>
      </c>
      <c r="AO401" s="1033">
        <f>IF(ISERROR((O401/Q401-1)*100),"n/a",(O401/Q401-1)*100)</f>
        <v>8.1081081081081141</v>
      </c>
      <c r="AP401" s="1033">
        <f>IF(ISERROR((Q401/R401-1)*100),"n/a",(Q401/R401-1)*100)</f>
        <v>0</v>
      </c>
      <c r="AQ401" s="1033">
        <f>IF(ISERROR((R401/S401-1)*100),"n/a",(R401/S401-1)*100)</f>
        <v>0</v>
      </c>
      <c r="AR401" s="1033">
        <f>IF(ISERROR((S401/T401-1)*100),"n/a",(S401/T401-1)*100)</f>
        <v>7.2463768115942129</v>
      </c>
      <c r="AS401" s="1033">
        <f>IF(ISERROR((T401/U401-1)*100),"n/a",(T401/U401-1)*100)</f>
        <v>16.949152542372879</v>
      </c>
      <c r="AT401" s="1033">
        <f>IF(ISERROR((U401/V401-1)*100),"n/a",(U401/V401-1)*100)</f>
        <v>25.531914893617014</v>
      </c>
      <c r="AU401" s="1033">
        <f>IF(ISERROR((V401/W401-1)*100),"n/a",(V401/W401-1)*100)</f>
        <v>56.666666666666664</v>
      </c>
      <c r="AV401" s="1033">
        <f>IF(ISERROR((W401/X401-1)*100),"n/a",(W401/X401-1)*100)</f>
        <v>49.999999999999979</v>
      </c>
      <c r="AW401" s="1033">
        <f>IF(ISERROR((X401/Y401-1)*100),"n/a",(X401/Y401-1)*100)</f>
        <v>0</v>
      </c>
      <c r="AX401" s="1033">
        <f>IF(ISERROR((Y401/Z401-1)*100),"n/a",(Y401/Z401-1)*100)</f>
        <v>0</v>
      </c>
      <c r="AY401" s="1033">
        <f>IF(ISERROR((Z401/AA401-1)*100),"n/a",(Z401/AA401-1)*100)</f>
        <v>0</v>
      </c>
      <c r="AZ401" s="1033">
        <f>IF(ISERROR((AA401/AB401-1)*100),"n/a",(AA401/AB401-1)*100)</f>
        <v>0</v>
      </c>
      <c r="BA401" s="1033">
        <f>AVERAGE(AD401:AZ401)</f>
        <v>13.225991362396826</v>
      </c>
      <c r="BB401" s="1033">
        <f>STDEV(AD401:AZ401)</f>
        <v>18.340118319488894</v>
      </c>
    </row>
    <row r="402" spans="1:54" ht="11.25" customHeight="1" x14ac:dyDescent="0.2">
      <c r="A402" s="1026" t="s">
        <v>4119</v>
      </c>
      <c r="B402" s="805" t="s">
        <v>2423</v>
      </c>
      <c r="C402" s="945">
        <v>1.1200000000000001</v>
      </c>
      <c r="D402" s="945">
        <v>0.84499999999999997</v>
      </c>
      <c r="E402" s="945">
        <v>0.54500000000000004</v>
      </c>
      <c r="F402" s="945">
        <v>0.495</v>
      </c>
      <c r="G402" s="460">
        <v>0.435</v>
      </c>
      <c r="H402" s="590">
        <v>0.40500000000000003</v>
      </c>
      <c r="I402" s="1077">
        <v>0.38500000000000001</v>
      </c>
      <c r="J402" s="1077">
        <v>0.36499999999999999</v>
      </c>
      <c r="K402" s="1077">
        <v>0.33</v>
      </c>
      <c r="L402" s="1077">
        <v>0.3</v>
      </c>
      <c r="M402" s="481"/>
      <c r="N402" s="1077">
        <v>0.3</v>
      </c>
      <c r="O402" s="1090">
        <v>0.3</v>
      </c>
      <c r="P402" s="481"/>
      <c r="Q402" s="1156">
        <v>0.3</v>
      </c>
      <c r="R402" s="1156">
        <v>0.46</v>
      </c>
      <c r="S402" s="1113">
        <v>0.92500000000000004</v>
      </c>
      <c r="T402" s="1113">
        <v>0.91</v>
      </c>
      <c r="U402" s="1113">
        <v>0.86</v>
      </c>
      <c r="V402" s="1113">
        <v>0.78</v>
      </c>
      <c r="W402" s="1113">
        <v>0.66</v>
      </c>
      <c r="X402" s="1113">
        <v>0.57999999999999996</v>
      </c>
      <c r="Y402" s="1113">
        <v>0.54500000000000004</v>
      </c>
      <c r="Z402" s="1113">
        <v>0.52500000000000002</v>
      </c>
      <c r="AA402" s="1113">
        <v>0.49</v>
      </c>
      <c r="AB402" s="1113">
        <v>0.45</v>
      </c>
      <c r="AC402" s="584">
        <f>SUM(C402:AB402)</f>
        <v>13.309999999999999</v>
      </c>
      <c r="AD402" s="1033">
        <f>IF(ISERROR((C402/D402-1)*100),"n/a",(C402/D402-1)*100)</f>
        <v>32.544378698224861</v>
      </c>
      <c r="AE402" s="1033">
        <f>IF(ISERROR((D402/E402-1)*100),"n/a",(D402/E402-1)*100)</f>
        <v>55.045871559633007</v>
      </c>
      <c r="AF402" s="1033">
        <f>IF(ISERROR((E402/F402-1)*100),"n/a",(E402/F402-1)*100)</f>
        <v>10.1010101010101</v>
      </c>
      <c r="AG402" s="1033">
        <f>IF(ISERROR((F402/G402-1)*100),"n/a",(F402/G402-1)*100)</f>
        <v>13.793103448275868</v>
      </c>
      <c r="AH402" s="1033">
        <f>IF(ISERROR((G402/H402-1)*100),"n/a",(G402/H402-1)*100)</f>
        <v>7.4074074074073959</v>
      </c>
      <c r="AI402" s="1033">
        <f>IF(ISERROR((H402/I402-1)*100),"n/a",(H402/I402-1)*100)</f>
        <v>5.1948051948051965</v>
      </c>
      <c r="AJ402" s="1033">
        <f>IF(ISERROR((I402/J402-1)*100),"n/a",(I402/J402-1)*100)</f>
        <v>5.4794520547945202</v>
      </c>
      <c r="AK402" s="1033">
        <f>IF(ISERROR((J402/K402-1)*100),"n/a",(J402/K402-1)*100)</f>
        <v>10.606060606060597</v>
      </c>
      <c r="AL402" s="1033">
        <f>IF(ISERROR((K402/L402-1)*100),"n/a",(K402/L402-1)*100)</f>
        <v>10.000000000000009</v>
      </c>
      <c r="AM402" s="1033">
        <f>IF(ISERROR((L402/N402-1)*100),"n/a",(L402/N402-1)*100)</f>
        <v>0</v>
      </c>
      <c r="AN402" s="1033">
        <f>IF(ISERROR((N402/O402-1)*100),"n/a",(N402/O402-1)*100)</f>
        <v>0</v>
      </c>
      <c r="AO402" s="1033">
        <f>IF(ISERROR((O402/Q402-1)*100),"n/a",(O402/Q402-1)*100)</f>
        <v>0</v>
      </c>
      <c r="AP402" s="1033">
        <f>IF(ISERROR((Q402/R402-1)*100),"n/a",(Q402/R402-1)*100)</f>
        <v>-34.782608695652186</v>
      </c>
      <c r="AQ402" s="1033">
        <f>IF(ISERROR((R402/S402-1)*100),"n/a",(R402/S402-1)*100)</f>
        <v>-50.270270270270267</v>
      </c>
      <c r="AR402" s="1033">
        <f>IF(ISERROR((S402/T402-1)*100),"n/a",(S402/T402-1)*100)</f>
        <v>1.6483516483516425</v>
      </c>
      <c r="AS402" s="1033">
        <f>IF(ISERROR((T402/U402-1)*100),"n/a",(T402/U402-1)*100)</f>
        <v>5.8139534883721034</v>
      </c>
      <c r="AT402" s="1033">
        <f>IF(ISERROR((U402/V402-1)*100),"n/a",(U402/V402-1)*100)</f>
        <v>10.256410256410241</v>
      </c>
      <c r="AU402" s="1033">
        <f>IF(ISERROR((V402/W402-1)*100),"n/a",(V402/W402-1)*100)</f>
        <v>18.181818181818187</v>
      </c>
      <c r="AV402" s="1033">
        <f>IF(ISERROR((W402/X402-1)*100),"n/a",(W402/X402-1)*100)</f>
        <v>13.793103448275868</v>
      </c>
      <c r="AW402" s="1033">
        <f>IF(ISERROR((X402/Y402-1)*100),"n/a",(X402/Y402-1)*100)</f>
        <v>6.4220183486238369</v>
      </c>
      <c r="AX402" s="1033">
        <f>IF(ISERROR((Y402/Z402-1)*100),"n/a",(Y402/Z402-1)*100)</f>
        <v>3.8095238095238182</v>
      </c>
      <c r="AY402" s="1033">
        <f>IF(ISERROR((Z402/AA402-1)*100),"n/a",(Z402/AA402-1)*100)</f>
        <v>7.1428571428571397</v>
      </c>
      <c r="AZ402" s="1033">
        <f>IF(ISERROR((AA402/AB402-1)*100),"n/a",(AA402/AB402-1)*100)</f>
        <v>8.8888888888888786</v>
      </c>
      <c r="BA402" s="1033">
        <f>AVERAGE(AD402:AZ402)</f>
        <v>6.1337450138004721</v>
      </c>
      <c r="BB402" s="1033">
        <f>STDEV(AD402:AZ402)</f>
        <v>19.570115203173007</v>
      </c>
    </row>
    <row r="403" spans="1:54" ht="11.25" customHeight="1" x14ac:dyDescent="0.2">
      <c r="A403" s="817" t="s">
        <v>657</v>
      </c>
      <c r="B403" s="817" t="s">
        <v>658</v>
      </c>
      <c r="C403" s="581">
        <v>0.89</v>
      </c>
      <c r="D403" s="581">
        <v>0.86499999999999999</v>
      </c>
      <c r="E403" s="581">
        <v>0.84499999999999997</v>
      </c>
      <c r="F403" s="581">
        <v>0.81</v>
      </c>
      <c r="G403" s="460">
        <v>0.77</v>
      </c>
      <c r="H403" s="460">
        <v>0.7</v>
      </c>
      <c r="I403" s="581">
        <v>0.62</v>
      </c>
      <c r="J403" s="581">
        <v>0.54</v>
      </c>
      <c r="K403" s="581">
        <v>0.46</v>
      </c>
      <c r="L403" s="581">
        <v>0.41</v>
      </c>
      <c r="M403" s="884"/>
      <c r="N403" s="581">
        <v>0.37</v>
      </c>
      <c r="O403" s="459">
        <v>0.33</v>
      </c>
      <c r="P403" s="884"/>
      <c r="Q403" s="472">
        <v>0.28999999999999998</v>
      </c>
      <c r="R403" s="472">
        <v>0.26500000000000001</v>
      </c>
      <c r="S403" s="587">
        <v>0.245</v>
      </c>
      <c r="T403" s="587">
        <v>0.22500000000000001</v>
      </c>
      <c r="U403" s="587">
        <v>0.20499999999999999</v>
      </c>
      <c r="V403" s="587">
        <v>0.185</v>
      </c>
      <c r="W403" s="587">
        <v>0.16500000000000001</v>
      </c>
      <c r="X403" s="587">
        <v>0.124</v>
      </c>
      <c r="Y403" s="587">
        <v>0.106</v>
      </c>
      <c r="Z403" s="587">
        <v>0.10100000000000001</v>
      </c>
      <c r="AA403" s="587">
        <v>9.7000000000000003E-2</v>
      </c>
      <c r="AB403" s="587">
        <v>9.1499999999999998E-2</v>
      </c>
      <c r="AC403" s="584">
        <f>SUM(C403:AB403)</f>
        <v>9.7095000000000002</v>
      </c>
      <c r="AD403" s="1033">
        <f>IF(ISERROR((C403/D403-1)*100),"n/a",(C403/D403-1)*100)</f>
        <v>2.8901734104046284</v>
      </c>
      <c r="AE403" s="1033">
        <f>IF(ISERROR((D403/E403-1)*100),"n/a",(D403/E403-1)*100)</f>
        <v>2.3668639053254559</v>
      </c>
      <c r="AF403" s="1033">
        <f>IF(ISERROR((E403/F403-1)*100),"n/a",(E403/F403-1)*100)</f>
        <v>4.3209876543209846</v>
      </c>
      <c r="AG403" s="1033">
        <f>IF(ISERROR((F403/G403-1)*100),"n/a",(F403/G403-1)*100)</f>
        <v>5.1948051948051965</v>
      </c>
      <c r="AH403" s="1033">
        <f>IF(ISERROR((G403/H403-1)*100),"n/a",(G403/H403-1)*100)</f>
        <v>10.000000000000009</v>
      </c>
      <c r="AI403" s="1033">
        <f>IF(ISERROR((H403/I403-1)*100),"n/a",(H403/I403-1)*100)</f>
        <v>12.903225806451601</v>
      </c>
      <c r="AJ403" s="1033">
        <f>IF(ISERROR((I403/J403-1)*100),"n/a",(I403/J403-1)*100)</f>
        <v>14.814814814814813</v>
      </c>
      <c r="AK403" s="1033">
        <f>IF(ISERROR((J403/K403-1)*100),"n/a",(J403/K403-1)*100)</f>
        <v>17.391304347826097</v>
      </c>
      <c r="AL403" s="1033">
        <f>IF(ISERROR((K403/L403-1)*100),"n/a",(K403/L403-1)*100)</f>
        <v>12.195121951219523</v>
      </c>
      <c r="AM403" s="1033">
        <f>IF(ISERROR((L403/N403-1)*100),"n/a",(L403/N403-1)*100)</f>
        <v>10.810810810810811</v>
      </c>
      <c r="AN403" s="1033">
        <f>IF(ISERROR((N403/O403-1)*100),"n/a",(N403/O403-1)*100)</f>
        <v>12.12121212121211</v>
      </c>
      <c r="AO403" s="1033">
        <f>IF(ISERROR((O403/Q403-1)*100),"n/a",(O403/Q403-1)*100)</f>
        <v>13.793103448275868</v>
      </c>
      <c r="AP403" s="1033">
        <f>IF(ISERROR((Q403/R403-1)*100),"n/a",(Q403/R403-1)*100)</f>
        <v>9.4339622641509422</v>
      </c>
      <c r="AQ403" s="1033">
        <f>IF(ISERROR((R403/S403-1)*100),"n/a",(R403/S403-1)*100)</f>
        <v>8.163265306122458</v>
      </c>
      <c r="AR403" s="1033">
        <f>IF(ISERROR((S403/T403-1)*100),"n/a",(S403/T403-1)*100)</f>
        <v>8.8888888888888786</v>
      </c>
      <c r="AS403" s="1033">
        <f>IF(ISERROR((T403/U403-1)*100),"n/a",(T403/U403-1)*100)</f>
        <v>9.7560975609756184</v>
      </c>
      <c r="AT403" s="1033">
        <f>IF(ISERROR((U403/V403-1)*100),"n/a",(U403/V403-1)*100)</f>
        <v>10.810810810810811</v>
      </c>
      <c r="AU403" s="1033">
        <f>IF(ISERROR((V403/W403-1)*100),"n/a",(V403/W403-1)*100)</f>
        <v>12.12121212121211</v>
      </c>
      <c r="AV403" s="1033">
        <f>IF(ISERROR((W403/X403-1)*100),"n/a",(W403/X403-1)*100)</f>
        <v>33.06451612903227</v>
      </c>
      <c r="AW403" s="1033">
        <f>IF(ISERROR((X403/Y403-1)*100),"n/a",(X403/Y403-1)*100)</f>
        <v>16.981132075471695</v>
      </c>
      <c r="AX403" s="1033">
        <f>IF(ISERROR((Y403/Z403-1)*100),"n/a",(Y403/Z403-1)*100)</f>
        <v>4.9504950495049327</v>
      </c>
      <c r="AY403" s="1033">
        <f>IF(ISERROR((Z403/AA403-1)*100),"n/a",(Z403/AA403-1)*100)</f>
        <v>4.1237113402061931</v>
      </c>
      <c r="AZ403" s="1033">
        <f>IF(ISERROR((AA403/AB403-1)*100),"n/a",(AA403/AB403-1)*100)</f>
        <v>6.0109289617486406</v>
      </c>
      <c r="BA403" s="1033">
        <f>AVERAGE(AD403:AZ403)</f>
        <v>10.569888868417026</v>
      </c>
      <c r="BB403" s="1033">
        <f>STDEV(AD403:AZ403)</f>
        <v>6.5160133299227159</v>
      </c>
    </row>
    <row r="404" spans="1:54" ht="11.25" customHeight="1" x14ac:dyDescent="0.2">
      <c r="A404" s="1065" t="s">
        <v>3780</v>
      </c>
      <c r="B404" s="805" t="s">
        <v>3781</v>
      </c>
      <c r="C404" s="945">
        <v>1.22</v>
      </c>
      <c r="D404" s="945">
        <v>1.06</v>
      </c>
      <c r="E404" s="945">
        <v>0.9</v>
      </c>
      <c r="F404" s="945">
        <v>0.86</v>
      </c>
      <c r="G404" s="460">
        <v>0.82</v>
      </c>
      <c r="H404" s="1090">
        <v>0.78</v>
      </c>
      <c r="I404" s="590">
        <v>0.74</v>
      </c>
      <c r="J404" s="590">
        <v>0.7</v>
      </c>
      <c r="K404" s="590">
        <v>0.66</v>
      </c>
      <c r="L404" s="590">
        <v>0.62</v>
      </c>
      <c r="M404" s="590">
        <v>0.3</v>
      </c>
      <c r="N404" s="590">
        <v>0.3</v>
      </c>
      <c r="O404" s="585">
        <v>0</v>
      </c>
      <c r="P404" s="460"/>
      <c r="Q404" s="582">
        <v>0</v>
      </c>
      <c r="R404" s="582">
        <v>0</v>
      </c>
      <c r="S404" s="583">
        <v>0</v>
      </c>
      <c r="T404" s="583">
        <v>0</v>
      </c>
      <c r="U404" s="583">
        <v>0</v>
      </c>
      <c r="V404" s="583">
        <v>0</v>
      </c>
      <c r="W404" s="583">
        <v>0</v>
      </c>
      <c r="X404" s="583">
        <v>0</v>
      </c>
      <c r="Y404" s="583">
        <v>0</v>
      </c>
      <c r="Z404" s="583">
        <v>0</v>
      </c>
      <c r="AA404" s="583">
        <v>0</v>
      </c>
      <c r="AB404" s="583">
        <v>0</v>
      </c>
      <c r="AC404" s="584">
        <f>SUM(C404:AB404)</f>
        <v>8.9600000000000026</v>
      </c>
      <c r="AD404" s="1033">
        <f>IF(ISERROR((C404/D404-1)*100),"n/a",(C404/D404-1)*100)</f>
        <v>15.094339622641506</v>
      </c>
      <c r="AE404" s="1033">
        <f>IF(ISERROR((D404/E404-1)*100),"n/a",(D404/E404-1)*100)</f>
        <v>17.777777777777782</v>
      </c>
      <c r="AF404" s="1033">
        <f>IF(ISERROR((E404/F404-1)*100),"n/a",(E404/F404-1)*100)</f>
        <v>4.6511627906976827</v>
      </c>
      <c r="AG404" s="1033">
        <f>IF(ISERROR((F404/G404-1)*100),"n/a",(F404/G404-1)*100)</f>
        <v>4.8780487804878092</v>
      </c>
      <c r="AH404" s="1033">
        <f>IF(ISERROR((G404/H404-1)*100),"n/a",(G404/H404-1)*100)</f>
        <v>5.12820512820511</v>
      </c>
      <c r="AI404" s="1033">
        <f>IF(ISERROR((H404/I404-1)*100),"n/a",(H404/I404-1)*100)</f>
        <v>5.4054054054054168</v>
      </c>
      <c r="AJ404" s="1033">
        <f>IF(ISERROR((I404/J404-1)*100),"n/a",(I404/J404-1)*100)</f>
        <v>5.7142857142857162</v>
      </c>
      <c r="AK404" s="1033">
        <f>IF(ISERROR((J404/K404-1)*100),"n/a",(J404/K404-1)*100)</f>
        <v>6.0606060606060552</v>
      </c>
      <c r="AL404" s="1033">
        <f>IF(ISERROR((K404/L404-1)*100),"n/a",(K404/L404-1)*100)</f>
        <v>6.4516129032258229</v>
      </c>
      <c r="AM404" s="1033">
        <f>IF(ISERROR((L404/N404-1)*100),"n/a",(L404/N404-1)*100)</f>
        <v>106.66666666666669</v>
      </c>
      <c r="AN404" s="1033" t="str">
        <f>IF(ISERROR((N404/O404-1)*100),"n/a",(N404/O404-1)*100)</f>
        <v>n/a</v>
      </c>
      <c r="AO404" s="1033" t="str">
        <f>IF(ISERROR((O404/Q404-1)*100),"n/a",(O404/Q404-1)*100)</f>
        <v>n/a</v>
      </c>
      <c r="AP404" s="1033" t="str">
        <f>IF(ISERROR((Q404/R404-1)*100),"n/a",(Q404/R404-1)*100)</f>
        <v>n/a</v>
      </c>
      <c r="AQ404" s="1033" t="str">
        <f>IF(ISERROR((R404/S404-1)*100),"n/a",(R404/S404-1)*100)</f>
        <v>n/a</v>
      </c>
      <c r="AR404" s="1033" t="str">
        <f>IF(ISERROR((S404/T404-1)*100),"n/a",(S404/T404-1)*100)</f>
        <v>n/a</v>
      </c>
      <c r="AS404" s="1033" t="str">
        <f>IF(ISERROR((T404/U404-1)*100),"n/a",(T404/U404-1)*100)</f>
        <v>n/a</v>
      </c>
      <c r="AT404" s="1033" t="str">
        <f>IF(ISERROR((U404/V404-1)*100),"n/a",(U404/V404-1)*100)</f>
        <v>n/a</v>
      </c>
      <c r="AU404" s="1033" t="str">
        <f>IF(ISERROR((V404/W404-1)*100),"n/a",(V404/W404-1)*100)</f>
        <v>n/a</v>
      </c>
      <c r="AV404" s="1033" t="str">
        <f>IF(ISERROR((W404/X404-1)*100),"n/a",(W404/X404-1)*100)</f>
        <v>n/a</v>
      </c>
      <c r="AW404" s="1033" t="str">
        <f>IF(ISERROR((X404/Y404-1)*100),"n/a",(X404/Y404-1)*100)</f>
        <v>n/a</v>
      </c>
      <c r="AX404" s="1033" t="str">
        <f>IF(ISERROR((Y404/Z404-1)*100),"n/a",(Y404/Z404-1)*100)</f>
        <v>n/a</v>
      </c>
      <c r="AY404" s="1033" t="str">
        <f>IF(ISERROR((Z404/AA404-1)*100),"n/a",(Z404/AA404-1)*100)</f>
        <v>n/a</v>
      </c>
      <c r="AZ404" s="1033" t="str">
        <f>IF(ISERROR((AA404/AB404-1)*100),"n/a",(AA404/AB404-1)*100)</f>
        <v>n/a</v>
      </c>
      <c r="BA404" s="1033">
        <f>AVERAGE(AD404:AZ404)</f>
        <v>17.782811084999956</v>
      </c>
      <c r="BB404" s="1033">
        <f>STDEV(AD404:AZ404)</f>
        <v>31.57237793288628</v>
      </c>
    </row>
    <row r="405" spans="1:54" ht="11.25" customHeight="1" x14ac:dyDescent="0.2">
      <c r="A405" s="509" t="s">
        <v>5342</v>
      </c>
      <c r="B405" s="817" t="s">
        <v>5341</v>
      </c>
      <c r="C405" s="581">
        <v>0.71</v>
      </c>
      <c r="D405" s="581">
        <v>0.65</v>
      </c>
      <c r="E405" s="581">
        <v>0.6</v>
      </c>
      <c r="F405" s="581">
        <v>0.36000000000000004</v>
      </c>
      <c r="G405" s="460">
        <v>0.28000000000000003</v>
      </c>
      <c r="H405" s="480">
        <v>0.27</v>
      </c>
      <c r="I405" s="581">
        <v>0.27</v>
      </c>
      <c r="J405" s="581">
        <v>0.26750000000000002</v>
      </c>
      <c r="K405" s="498">
        <v>0.26</v>
      </c>
      <c r="L405" s="498">
        <v>0.26</v>
      </c>
      <c r="M405" s="483"/>
      <c r="N405" s="498">
        <v>0.26</v>
      </c>
      <c r="O405" s="501">
        <v>0.26</v>
      </c>
      <c r="P405" s="483"/>
      <c r="Q405" s="980">
        <v>0.26</v>
      </c>
      <c r="R405" s="490">
        <v>0.26</v>
      </c>
      <c r="S405" s="587">
        <v>0.25750000000000001</v>
      </c>
      <c r="T405" s="587">
        <v>0.2199546485260771</v>
      </c>
      <c r="U405" s="587">
        <v>0.19539183776307192</v>
      </c>
      <c r="V405" s="587">
        <v>0.17825220287157437</v>
      </c>
      <c r="W405" s="587">
        <v>0.16043631027687491</v>
      </c>
      <c r="X405" s="587">
        <v>0.14568967267667488</v>
      </c>
      <c r="Y405" s="587">
        <v>0.13020697227026864</v>
      </c>
      <c r="Z405" s="587">
        <v>7.1068133013012125E-2</v>
      </c>
      <c r="AA405" s="583">
        <v>0</v>
      </c>
      <c r="AB405" s="499">
        <v>0</v>
      </c>
      <c r="AC405" s="584">
        <f>SUM(C405:AB405)</f>
        <v>6.3259997773975538</v>
      </c>
      <c r="AD405" s="1033">
        <f>IF(ISERROR((C405/D405-1)*100),"n/a",(C405/D405-1)*100)</f>
        <v>9.2307692307692193</v>
      </c>
      <c r="AE405" s="1033">
        <f>IF(ISERROR((D405/E405-1)*100),"n/a",(D405/E405-1)*100)</f>
        <v>8.3333333333333481</v>
      </c>
      <c r="AF405" s="1033">
        <f>IF(ISERROR((E405/F405-1)*100),"n/a",(E405/F405-1)*100)</f>
        <v>66.666666666666657</v>
      </c>
      <c r="AG405" s="1033">
        <f>IF(ISERROR((F405/G405-1)*100),"n/a",(F405/G405-1)*100)</f>
        <v>28.57142857142858</v>
      </c>
      <c r="AH405" s="1033">
        <f>IF(ISERROR((G405/H405-1)*100),"n/a",(G405/H405-1)*100)</f>
        <v>3.7037037037036979</v>
      </c>
      <c r="AI405" s="1033">
        <f>IF(ISERROR((H405/I405-1)*100),"n/a",(H405/I405-1)*100)</f>
        <v>0</v>
      </c>
      <c r="AJ405" s="1033">
        <f>IF(ISERROR((I405/J405-1)*100),"n/a",(I405/J405-1)*100)</f>
        <v>0.93457943925234765</v>
      </c>
      <c r="AK405" s="1033">
        <f>IF(ISERROR((J405/K405-1)*100),"n/a",(J405/K405-1)*100)</f>
        <v>2.8846153846153966</v>
      </c>
      <c r="AL405" s="1033">
        <f>IF(ISERROR((K405/L405-1)*100),"n/a",(K405/L405-1)*100)</f>
        <v>0</v>
      </c>
      <c r="AM405" s="1033">
        <f>IF(ISERROR((L405/N405-1)*100),"n/a",(L405/N405-1)*100)</f>
        <v>0</v>
      </c>
      <c r="AN405" s="1033">
        <f>IF(ISERROR((N405/O405-1)*100),"n/a",(N405/O405-1)*100)</f>
        <v>0</v>
      </c>
      <c r="AO405" s="1033">
        <f>IF(ISERROR((O405/Q405-1)*100),"n/a",(O405/Q405-1)*100)</f>
        <v>0</v>
      </c>
      <c r="AP405" s="1033">
        <f>IF(ISERROR((Q405/R405-1)*100),"n/a",(Q405/R405-1)*100)</f>
        <v>0</v>
      </c>
      <c r="AQ405" s="1033">
        <f>IF(ISERROR((R405/S405-1)*100),"n/a",(R405/S405-1)*100)</f>
        <v>0.97087378640776656</v>
      </c>
      <c r="AR405" s="1033">
        <f>IF(ISERROR((S405/T405-1)*100),"n/a",(S405/T405-1)*100)</f>
        <v>17.069587628865989</v>
      </c>
      <c r="AS405" s="1033">
        <f>IF(ISERROR((T405/U405-1)*100),"n/a",(T405/U405-1)*100)</f>
        <v>12.571052631578983</v>
      </c>
      <c r="AT405" s="1033">
        <f>IF(ISERROR((U405/V405-1)*100),"n/a",(U405/V405-1)*100)</f>
        <v>9.6153846153846256</v>
      </c>
      <c r="AU405" s="1033">
        <f>IF(ISERROR((V405/W405-1)*100),"n/a",(V405/W405-1)*100)</f>
        <v>11.104651162790692</v>
      </c>
      <c r="AV405" s="1033">
        <f>IF(ISERROR((W405/X405-1)*100),"n/a",(W405/X405-1)*100)</f>
        <v>10.121951219512205</v>
      </c>
      <c r="AW405" s="1033">
        <f>IF(ISERROR((X405/Y405-1)*100),"n/a",(X405/Y405-1)*100)</f>
        <v>11.890838206627684</v>
      </c>
      <c r="AX405" s="1033">
        <f>IF(ISERROR((Y405/Z405-1)*100),"n/a",(Y405/Z405-1)*100)</f>
        <v>83.214285714285708</v>
      </c>
      <c r="AY405" s="1033" t="str">
        <f>IF(ISERROR((Z405/AA405-1)*100),"n/a",(Z405/AA405-1)*100)</f>
        <v>n/a</v>
      </c>
      <c r="AZ405" s="1033" t="str">
        <f>IF(ISERROR((AA405/AB405-1)*100),"n/a",(AA405/AB405-1)*100)</f>
        <v>n/a</v>
      </c>
      <c r="BA405" s="1033">
        <f>AVERAGE(AD405:AZ405)</f>
        <v>13.18493910929633</v>
      </c>
      <c r="BB405" s="1033">
        <f>STDEV(AD405:AZ405)</f>
        <v>21.934238461431729</v>
      </c>
    </row>
    <row r="406" spans="1:54" ht="11.25" customHeight="1" x14ac:dyDescent="0.2">
      <c r="A406" s="509" t="s">
        <v>5267</v>
      </c>
      <c r="B406" s="817" t="s">
        <v>5260</v>
      </c>
      <c r="C406" s="581">
        <v>0.27</v>
      </c>
      <c r="D406" s="581">
        <v>0.23333333333333334</v>
      </c>
      <c r="E406" s="581">
        <v>0.20666666666666667</v>
      </c>
      <c r="F406" s="581">
        <v>0.18000000000000002</v>
      </c>
      <c r="G406" s="460">
        <v>0.15333333333333332</v>
      </c>
      <c r="H406" s="480">
        <v>0</v>
      </c>
      <c r="I406" s="498">
        <v>0</v>
      </c>
      <c r="J406" s="498">
        <v>0</v>
      </c>
      <c r="K406" s="498">
        <v>0</v>
      </c>
      <c r="L406" s="498">
        <v>0</v>
      </c>
      <c r="M406" s="483"/>
      <c r="N406" s="498">
        <v>0</v>
      </c>
      <c r="O406" s="501">
        <v>0</v>
      </c>
      <c r="P406" s="483"/>
      <c r="Q406" s="980">
        <v>0</v>
      </c>
      <c r="R406" s="980">
        <v>0</v>
      </c>
      <c r="S406" s="499">
        <v>0</v>
      </c>
      <c r="T406" s="499">
        <v>0</v>
      </c>
      <c r="U406" s="499">
        <v>0</v>
      </c>
      <c r="V406" s="499">
        <v>0</v>
      </c>
      <c r="W406" s="499">
        <v>0</v>
      </c>
      <c r="X406" s="499">
        <v>0</v>
      </c>
      <c r="Y406" s="499">
        <v>0</v>
      </c>
      <c r="Z406" s="499">
        <v>0</v>
      </c>
      <c r="AA406" s="499">
        <v>0</v>
      </c>
      <c r="AB406" s="499">
        <v>0</v>
      </c>
      <c r="AC406" s="584">
        <f>SUM(C406:AB406)</f>
        <v>1.0433333333333334</v>
      </c>
      <c r="AD406" s="1033">
        <f>IF(ISERROR((C406/D406-1)*100),"n/a",(C406/D406-1)*100)</f>
        <v>15.714285714285726</v>
      </c>
      <c r="AE406" s="1033">
        <f>IF(ISERROR((D406/E406-1)*100),"n/a",(D406/E406-1)*100)</f>
        <v>12.903225806451623</v>
      </c>
      <c r="AF406" s="1033">
        <f>IF(ISERROR((E406/F406-1)*100),"n/a",(E406/F406-1)*100)</f>
        <v>14.814814814814792</v>
      </c>
      <c r="AG406" s="1033">
        <f>IF(ISERROR((F406/G406-1)*100),"n/a",(F406/G406-1)*100)</f>
        <v>17.391304347826122</v>
      </c>
      <c r="AH406" s="1033" t="str">
        <f>IF(ISERROR((G406/H406-1)*100),"n/a",(G406/H406-1)*100)</f>
        <v>n/a</v>
      </c>
      <c r="AI406" s="1033" t="str">
        <f>IF(ISERROR((H406/I406-1)*100),"n/a",(H406/I406-1)*100)</f>
        <v>n/a</v>
      </c>
      <c r="AJ406" s="1033" t="str">
        <f>IF(ISERROR((I406/J406-1)*100),"n/a",(I406/J406-1)*100)</f>
        <v>n/a</v>
      </c>
      <c r="AK406" s="1033" t="str">
        <f>IF(ISERROR((J406/K406-1)*100),"n/a",(J406/K406-1)*100)</f>
        <v>n/a</v>
      </c>
      <c r="AL406" s="1033" t="str">
        <f>IF(ISERROR((K406/L406-1)*100),"n/a",(K406/L406-1)*100)</f>
        <v>n/a</v>
      </c>
      <c r="AM406" s="1033" t="str">
        <f>IF(ISERROR((L406/N406-1)*100),"n/a",(L406/N406-1)*100)</f>
        <v>n/a</v>
      </c>
      <c r="AN406" s="1033" t="str">
        <f>IF(ISERROR((N406/O406-1)*100),"n/a",(N406/O406-1)*100)</f>
        <v>n/a</v>
      </c>
      <c r="AO406" s="1033" t="str">
        <f>IF(ISERROR((O406/Q406-1)*100),"n/a",(O406/Q406-1)*100)</f>
        <v>n/a</v>
      </c>
      <c r="AP406" s="1033" t="str">
        <f>IF(ISERROR((Q406/R406-1)*100),"n/a",(Q406/R406-1)*100)</f>
        <v>n/a</v>
      </c>
      <c r="AQ406" s="1033" t="str">
        <f>IF(ISERROR((R406/S406-1)*100),"n/a",(R406/S406-1)*100)</f>
        <v>n/a</v>
      </c>
      <c r="AR406" s="1033" t="str">
        <f>IF(ISERROR((S406/T406-1)*100),"n/a",(S406/T406-1)*100)</f>
        <v>n/a</v>
      </c>
      <c r="AS406" s="1033" t="str">
        <f>IF(ISERROR((T406/U406-1)*100),"n/a",(T406/U406-1)*100)</f>
        <v>n/a</v>
      </c>
      <c r="AT406" s="1033" t="str">
        <f>IF(ISERROR((U406/V406-1)*100),"n/a",(U406/V406-1)*100)</f>
        <v>n/a</v>
      </c>
      <c r="AU406" s="1033" t="str">
        <f>IF(ISERROR((V406/W406-1)*100),"n/a",(V406/W406-1)*100)</f>
        <v>n/a</v>
      </c>
      <c r="AV406" s="1033" t="str">
        <f>IF(ISERROR((W406/X406-1)*100),"n/a",(W406/X406-1)*100)</f>
        <v>n/a</v>
      </c>
      <c r="AW406" s="1033" t="str">
        <f>IF(ISERROR((X406/Y406-1)*100),"n/a",(X406/Y406-1)*100)</f>
        <v>n/a</v>
      </c>
      <c r="AX406" s="1033" t="str">
        <f>IF(ISERROR((Y406/Z406-1)*100),"n/a",(Y406/Z406-1)*100)</f>
        <v>n/a</v>
      </c>
      <c r="AY406" s="1033" t="str">
        <f>IF(ISERROR((Z406/AA406-1)*100),"n/a",(Z406/AA406-1)*100)</f>
        <v>n/a</v>
      </c>
      <c r="AZ406" s="1033" t="str">
        <f>IF(ISERROR((AA406/AB406-1)*100),"n/a",(AA406/AB406-1)*100)</f>
        <v>n/a</v>
      </c>
      <c r="BA406" s="1033">
        <f>AVERAGE(AD406:AZ406)</f>
        <v>15.205907670844566</v>
      </c>
      <c r="BB406" s="1033">
        <f>STDEV(AD406:AZ406)</f>
        <v>1.8699112511432838</v>
      </c>
    </row>
    <row r="407" spans="1:54" ht="11.25" customHeight="1" x14ac:dyDescent="0.2">
      <c r="A407" s="458" t="s">
        <v>1405</v>
      </c>
      <c r="B407" s="817" t="s">
        <v>1406</v>
      </c>
      <c r="C407" s="581">
        <v>1.26</v>
      </c>
      <c r="D407" s="581">
        <v>1.18</v>
      </c>
      <c r="E407" s="581">
        <v>1.1200000000000001</v>
      </c>
      <c r="F407" s="581">
        <v>1.06</v>
      </c>
      <c r="G407" s="460">
        <v>0.93</v>
      </c>
      <c r="H407" s="454">
        <v>0.74</v>
      </c>
      <c r="I407" s="581">
        <v>0.66</v>
      </c>
      <c r="J407" s="581">
        <v>0.57999999999999996</v>
      </c>
      <c r="K407" s="463">
        <v>0.48</v>
      </c>
      <c r="L407" s="581">
        <v>0.45</v>
      </c>
      <c r="M407" s="884"/>
      <c r="N407" s="581">
        <v>0.09</v>
      </c>
      <c r="O407" s="585">
        <v>0</v>
      </c>
      <c r="P407" s="884"/>
      <c r="Q407" s="582">
        <v>0.01</v>
      </c>
      <c r="R407" s="582">
        <v>7.0000000000000007E-2</v>
      </c>
      <c r="S407" s="583">
        <v>0.31</v>
      </c>
      <c r="T407" s="587">
        <v>0.56999999999999995</v>
      </c>
      <c r="U407" s="587">
        <v>0.48572000000000004</v>
      </c>
      <c r="V407" s="587">
        <v>0.39999000000000001</v>
      </c>
      <c r="W407" s="587">
        <v>0.32263999999999998</v>
      </c>
      <c r="X407" s="587">
        <v>0.27644000000000002</v>
      </c>
      <c r="Y407" s="583">
        <v>0</v>
      </c>
      <c r="Z407" s="583">
        <v>0</v>
      </c>
      <c r="AA407" s="583">
        <v>0</v>
      </c>
      <c r="AB407" s="583">
        <v>0</v>
      </c>
      <c r="AC407" s="584">
        <f>SUM(C407:AB407)</f>
        <v>10.994790000000002</v>
      </c>
      <c r="AD407" s="1033">
        <f>IF(ISERROR((C407/D407-1)*100),"n/a",(C407/D407-1)*100)</f>
        <v>6.7796610169491567</v>
      </c>
      <c r="AE407" s="1033">
        <f>IF(ISERROR((D407/E407-1)*100),"n/a",(D407/E407-1)*100)</f>
        <v>5.3571428571428381</v>
      </c>
      <c r="AF407" s="1033">
        <f>IF(ISERROR((E407/F407-1)*100),"n/a",(E407/F407-1)*100)</f>
        <v>5.6603773584905648</v>
      </c>
      <c r="AG407" s="1033">
        <f>IF(ISERROR((F407/G407-1)*100),"n/a",(F407/G407-1)*100)</f>
        <v>13.978494623655923</v>
      </c>
      <c r="AH407" s="1033">
        <f>IF(ISERROR((G407/H407-1)*100),"n/a",(G407/H407-1)*100)</f>
        <v>25.675675675675681</v>
      </c>
      <c r="AI407" s="1033">
        <f>IF(ISERROR((H407/I407-1)*100),"n/a",(H407/I407-1)*100)</f>
        <v>12.12121212121211</v>
      </c>
      <c r="AJ407" s="1033">
        <f>IF(ISERROR((I407/J407-1)*100),"n/a",(I407/J407-1)*100)</f>
        <v>13.793103448275868</v>
      </c>
      <c r="AK407" s="1033">
        <f>IF(ISERROR((J407/K407-1)*100),"n/a",(J407/K407-1)*100)</f>
        <v>20.833333333333325</v>
      </c>
      <c r="AL407" s="1033">
        <f>IF(ISERROR((K407/L407-1)*100),"n/a",(K407/L407-1)*100)</f>
        <v>6.6666666666666652</v>
      </c>
      <c r="AM407" s="1033">
        <f>IF(ISERROR((L407/N407-1)*100),"n/a",(L407/N407-1)*100)</f>
        <v>400</v>
      </c>
      <c r="AN407" s="1033" t="str">
        <f>IF(ISERROR((N407/O407-1)*100),"n/a",(N407/O407-1)*100)</f>
        <v>n/a</v>
      </c>
      <c r="AO407" s="1033">
        <f>IF(ISERROR((O407/Q407-1)*100),"n/a",(O407/Q407-1)*100)</f>
        <v>-100</v>
      </c>
      <c r="AP407" s="1033">
        <f>IF(ISERROR((Q407/R407-1)*100),"n/a",(Q407/R407-1)*100)</f>
        <v>-85.714285714285722</v>
      </c>
      <c r="AQ407" s="1033">
        <f>IF(ISERROR((R407/S407-1)*100),"n/a",(R407/S407-1)*100)</f>
        <v>-77.41935483870968</v>
      </c>
      <c r="AR407" s="1033">
        <f>IF(ISERROR((S407/T407-1)*100),"n/a",(S407/T407-1)*100)</f>
        <v>-45.614035087719294</v>
      </c>
      <c r="AS407" s="1033">
        <f>IF(ISERROR((T407/U407-1)*100),"n/a",(T407/U407-1)*100)</f>
        <v>17.351560569875634</v>
      </c>
      <c r="AT407" s="1033">
        <f>IF(ISERROR((U407/V407-1)*100),"n/a",(U407/V407-1)*100)</f>
        <v>21.433035825895665</v>
      </c>
      <c r="AU407" s="1033">
        <f>IF(ISERROR((V407/W407-1)*100),"n/a",(V407/W407-1)*100)</f>
        <v>23.974088767666757</v>
      </c>
      <c r="AV407" s="1033">
        <f>IF(ISERROR((W407/X407-1)*100),"n/a",(W407/X407-1)*100)</f>
        <v>16.712487339024729</v>
      </c>
      <c r="AW407" s="1033" t="str">
        <f>IF(ISERROR((X407/Y407-1)*100),"n/a",(X407/Y407-1)*100)</f>
        <v>n/a</v>
      </c>
      <c r="AX407" s="1033" t="str">
        <f>IF(ISERROR((Y407/Z407-1)*100),"n/a",(Y407/Z407-1)*100)</f>
        <v>n/a</v>
      </c>
      <c r="AY407" s="1033" t="str">
        <f>IF(ISERROR((Z407/AA407-1)*100),"n/a",(Z407/AA407-1)*100)</f>
        <v>n/a</v>
      </c>
      <c r="AZ407" s="1033" t="str">
        <f>IF(ISERROR((AA407/AB407-1)*100),"n/a",(AA407/AB407-1)*100)</f>
        <v>n/a</v>
      </c>
      <c r="BA407" s="1033">
        <f>AVERAGE(AD407:AZ407)</f>
        <v>15.643842442397235</v>
      </c>
      <c r="BB407" s="1033">
        <f>STDEV(AD407:AZ407)</f>
        <v>104.15138919249708</v>
      </c>
    </row>
    <row r="408" spans="1:54" ht="11.25" customHeight="1" x14ac:dyDescent="0.2">
      <c r="A408" s="468" t="s">
        <v>273</v>
      </c>
      <c r="B408" s="468" t="s">
        <v>274</v>
      </c>
      <c r="C408" s="581">
        <v>5.66</v>
      </c>
      <c r="D408" s="581">
        <v>5.25</v>
      </c>
      <c r="E408" s="581">
        <v>5.04</v>
      </c>
      <c r="F408" s="581">
        <v>4.7300000000000004</v>
      </c>
      <c r="G408" s="460">
        <v>4.1900000000000004</v>
      </c>
      <c r="H408" s="460">
        <v>3.83</v>
      </c>
      <c r="I408" s="474">
        <v>3.61</v>
      </c>
      <c r="J408" s="474">
        <v>3.44</v>
      </c>
      <c r="K408" s="474">
        <v>3.28</v>
      </c>
      <c r="L408" s="474">
        <v>3.12</v>
      </c>
      <c r="M408" s="958"/>
      <c r="N408" s="474">
        <v>2.87</v>
      </c>
      <c r="O408" s="470">
        <v>2.5299999999999998</v>
      </c>
      <c r="P408" s="958"/>
      <c r="Q408" s="486">
        <v>2.2599999999999998</v>
      </c>
      <c r="R408" s="486">
        <v>2.0499999999999998</v>
      </c>
      <c r="S408" s="476">
        <v>1.625</v>
      </c>
      <c r="T408" s="476">
        <v>1.5</v>
      </c>
      <c r="U408" s="476">
        <v>1</v>
      </c>
      <c r="V408" s="476">
        <v>0.67</v>
      </c>
      <c r="W408" s="476">
        <v>0.55000000000000004</v>
      </c>
      <c r="X408" s="476">
        <v>0.4</v>
      </c>
      <c r="Y408" s="476">
        <v>0.23499999999999999</v>
      </c>
      <c r="Z408" s="476">
        <v>0.22500000000000001</v>
      </c>
      <c r="AA408" s="476">
        <v>0.215</v>
      </c>
      <c r="AB408" s="476">
        <v>0.19500000000000001</v>
      </c>
      <c r="AC408" s="584">
        <f>SUM(C408:AB408)</f>
        <v>58.474999999999994</v>
      </c>
      <c r="AD408" s="1033">
        <f>IF(ISERROR((C408/D408-1)*100),"n/a",(C408/D408-1)*100)</f>
        <v>7.8095238095238217</v>
      </c>
      <c r="AE408" s="1033">
        <f>IF(ISERROR((D408/E408-1)*100),"n/a",(D408/E408-1)*100)</f>
        <v>4.1666666666666741</v>
      </c>
      <c r="AF408" s="1033">
        <f>IF(ISERROR((E408/F408-1)*100),"n/a",(E408/F408-1)*100)</f>
        <v>6.5539112050739812</v>
      </c>
      <c r="AG408" s="1033">
        <f>IF(ISERROR((F408/G408-1)*100),"n/a",(F408/G408-1)*100)</f>
        <v>12.887828162291171</v>
      </c>
      <c r="AH408" s="1033">
        <f>IF(ISERROR((G408/H408-1)*100),"n/a",(G408/H408-1)*100)</f>
        <v>9.3994778067885143</v>
      </c>
      <c r="AI408" s="1033">
        <f>IF(ISERROR((H408/I408-1)*100),"n/a",(H408/I408-1)*100)</f>
        <v>6.094182825484773</v>
      </c>
      <c r="AJ408" s="1033">
        <f>IF(ISERROR((I408/J408-1)*100),"n/a",(I408/J408-1)*100)</f>
        <v>4.9418604651162878</v>
      </c>
      <c r="AK408" s="1033">
        <f>IF(ISERROR((J408/K408-1)*100),"n/a",(J408/K408-1)*100)</f>
        <v>4.8780487804878092</v>
      </c>
      <c r="AL408" s="1033">
        <f>IF(ISERROR((K408/L408-1)*100),"n/a",(K408/L408-1)*100)</f>
        <v>5.12820512820511</v>
      </c>
      <c r="AM408" s="1033">
        <f>IF(ISERROR((L408/N408-1)*100),"n/a",(L408/N408-1)*100)</f>
        <v>8.710801393728218</v>
      </c>
      <c r="AN408" s="1033">
        <f>IF(ISERROR((N408/O408-1)*100),"n/a",(N408/O408-1)*100)</f>
        <v>13.438735177865624</v>
      </c>
      <c r="AO408" s="1033">
        <f>IF(ISERROR((O408/Q408-1)*100),"n/a",(O408/Q408-1)*100)</f>
        <v>11.946902654867264</v>
      </c>
      <c r="AP408" s="1033">
        <f>IF(ISERROR((Q408/R408-1)*100),"n/a",(Q408/R408-1)*100)</f>
        <v>10.243902439024399</v>
      </c>
      <c r="AQ408" s="1033">
        <f>IF(ISERROR((R408/S408-1)*100),"n/a",(R408/S408-1)*100)</f>
        <v>26.15384615384615</v>
      </c>
      <c r="AR408" s="1033">
        <f>IF(ISERROR((S408/T408-1)*100),"n/a",(S408/T408-1)*100)</f>
        <v>8.333333333333325</v>
      </c>
      <c r="AS408" s="1033">
        <f>IF(ISERROR((T408/U408-1)*100),"n/a",(T408/U408-1)*100)</f>
        <v>50</v>
      </c>
      <c r="AT408" s="1033">
        <f>IF(ISERROR((U408/V408-1)*100),"n/a",(U408/V408-1)*100)</f>
        <v>49.253731343283569</v>
      </c>
      <c r="AU408" s="1033">
        <f>IF(ISERROR((V408/W408-1)*100),"n/a",(V408/W408-1)*100)</f>
        <v>21.818181818181827</v>
      </c>
      <c r="AV408" s="1033">
        <f>IF(ISERROR((W408/X408-1)*100),"n/a",(W408/X408-1)*100)</f>
        <v>37.5</v>
      </c>
      <c r="AW408" s="1033">
        <f>IF(ISERROR((X408/Y408-1)*100),"n/a",(X408/Y408-1)*100)</f>
        <v>70.212765957446834</v>
      </c>
      <c r="AX408" s="1033">
        <f>IF(ISERROR((Y408/Z408-1)*100),"n/a",(Y408/Z408-1)*100)</f>
        <v>4.4444444444444287</v>
      </c>
      <c r="AY408" s="1033">
        <f>IF(ISERROR((Z408/AA408-1)*100),"n/a",(Z408/AA408-1)*100)</f>
        <v>4.6511627906976827</v>
      </c>
      <c r="AZ408" s="1033">
        <f>IF(ISERROR((AA408/AB408-1)*100),"n/a",(AA408/AB408-1)*100)</f>
        <v>10.256410256410241</v>
      </c>
      <c r="BA408" s="1033">
        <f>AVERAGE(AD408:AZ408)</f>
        <v>16.90538793968555</v>
      </c>
      <c r="BB408" s="1033">
        <f>STDEV(AD408:AZ408)</f>
        <v>17.909397267894374</v>
      </c>
    </row>
    <row r="409" spans="1:54" ht="11.25" customHeight="1" x14ac:dyDescent="0.2">
      <c r="A409" s="458" t="s">
        <v>665</v>
      </c>
      <c r="B409" s="817" t="s">
        <v>666</v>
      </c>
      <c r="C409" s="581">
        <v>1.1579999999999999</v>
      </c>
      <c r="D409" s="581">
        <v>0.85199999999999998</v>
      </c>
      <c r="E409" s="581">
        <v>0.73550000000000004</v>
      </c>
      <c r="F409" s="581">
        <v>0.73150000000000004</v>
      </c>
      <c r="G409" s="460">
        <v>0.72750000000000004</v>
      </c>
      <c r="H409" s="460">
        <v>0.72349999999999992</v>
      </c>
      <c r="I409" s="581">
        <v>0.71949999999999992</v>
      </c>
      <c r="J409" s="581">
        <v>0.71599999999999997</v>
      </c>
      <c r="K409" s="581">
        <v>0.71149999999999991</v>
      </c>
      <c r="L409" s="581">
        <v>0.70750000000000002</v>
      </c>
      <c r="M409" s="884">
        <v>0</v>
      </c>
      <c r="N409" s="581">
        <v>0.70099999999999996</v>
      </c>
      <c r="O409" s="459">
        <v>0.69299999999999984</v>
      </c>
      <c r="P409" s="884"/>
      <c r="Q409" s="472">
        <v>0.68500000000000005</v>
      </c>
      <c r="R409" s="472">
        <v>0.67849999999999999</v>
      </c>
      <c r="S409" s="587">
        <v>0.66350000000000009</v>
      </c>
      <c r="T409" s="587">
        <v>0.57499999999999996</v>
      </c>
      <c r="U409" s="587">
        <v>0.44500000000000001</v>
      </c>
      <c r="V409" s="587">
        <v>0.22500000000000001</v>
      </c>
      <c r="W409" s="587">
        <v>8.6500000000000007E-2</v>
      </c>
      <c r="X409" s="587">
        <v>4.9000000000000002E-2</v>
      </c>
      <c r="Y409" s="587">
        <v>0.01</v>
      </c>
      <c r="Z409" s="583">
        <v>0</v>
      </c>
      <c r="AA409" s="583">
        <v>0</v>
      </c>
      <c r="AB409" s="583">
        <v>0</v>
      </c>
      <c r="AC409" s="584">
        <f>SUM(C409:AB409)</f>
        <v>12.593999999999998</v>
      </c>
      <c r="AD409" s="1033">
        <f>IF(ISERROR((C409/D409-1)*100),"n/a",(C409/D409-1)*100)</f>
        <v>35.915492957746473</v>
      </c>
      <c r="AE409" s="1033">
        <f>IF(ISERROR((D409/E409-1)*100),"n/a",(D409/E409-1)*100)</f>
        <v>15.83956492182188</v>
      </c>
      <c r="AF409" s="1033">
        <f>IF(ISERROR((E409/F409-1)*100),"n/a",(E409/F409-1)*100)</f>
        <v>0.54682159945318443</v>
      </c>
      <c r="AG409" s="1033">
        <f>IF(ISERROR((F409/G409-1)*100),"n/a",(F409/G409-1)*100)</f>
        <v>0.54982817869415612</v>
      </c>
      <c r="AH409" s="1033">
        <f>IF(ISERROR((G409/H409-1)*100),"n/a",(G409/H409-1)*100)</f>
        <v>0.55286800276435066</v>
      </c>
      <c r="AI409" s="1033">
        <f>IF(ISERROR((H409/I409-1)*100),"n/a",(H409/I409-1)*100)</f>
        <v>0.55594162612926379</v>
      </c>
      <c r="AJ409" s="1033">
        <f>IF(ISERROR((I409/J409-1)*100),"n/a",(I409/J409-1)*100)</f>
        <v>0.48882681564244024</v>
      </c>
      <c r="AK409" s="1033">
        <f>IF(ISERROR((J409/K409-1)*100),"n/a",(J409/K409-1)*100)</f>
        <v>0.63246661981730679</v>
      </c>
      <c r="AL409" s="1033">
        <f>IF(ISERROR((K409/L409-1)*100),"n/a",(K409/L409-1)*100)</f>
        <v>0.56537102473497303</v>
      </c>
      <c r="AM409" s="1033">
        <f>IF(ISERROR((L409/N409-1)*100),"n/a",(L409/N409-1)*100)</f>
        <v>0.92724679029958512</v>
      </c>
      <c r="AN409" s="1033">
        <f>IF(ISERROR((N409/O409-1)*100),"n/a",(N409/O409-1)*100)</f>
        <v>1.1544011544011745</v>
      </c>
      <c r="AO409" s="1033">
        <f>IF(ISERROR((O409/Q409-1)*100),"n/a",(O409/Q409-1)*100)</f>
        <v>1.1678832116787996</v>
      </c>
      <c r="AP409" s="1033">
        <f>IF(ISERROR((Q409/R409-1)*100),"n/a",(Q409/R409-1)*100)</f>
        <v>0.9579955784819516</v>
      </c>
      <c r="AQ409" s="1033">
        <f>IF(ISERROR((R409/S409-1)*100),"n/a",(R409/S409-1)*100)</f>
        <v>2.2607385079125741</v>
      </c>
      <c r="AR409" s="1033">
        <f>IF(ISERROR((S409/T409-1)*100),"n/a",(S409/T409-1)*100)</f>
        <v>15.391304347826118</v>
      </c>
      <c r="AS409" s="1033">
        <f>IF(ISERROR((T409/U409-1)*100),"n/a",(T409/U409-1)*100)</f>
        <v>29.213483146067396</v>
      </c>
      <c r="AT409" s="1033">
        <f>IF(ISERROR((U409/V409-1)*100),"n/a",(U409/V409-1)*100)</f>
        <v>97.777777777777786</v>
      </c>
      <c r="AU409" s="1033">
        <f>IF(ISERROR((V409/W409-1)*100),"n/a",(V409/W409-1)*100)</f>
        <v>160.11560693641616</v>
      </c>
      <c r="AV409" s="1033">
        <f>IF(ISERROR((W409/X409-1)*100),"n/a",(W409/X409-1)*100)</f>
        <v>76.530612244897966</v>
      </c>
      <c r="AW409" s="1033">
        <f>IF(ISERROR((X409/Y409-1)*100),"n/a",(X409/Y409-1)*100)</f>
        <v>390.00000000000006</v>
      </c>
      <c r="AX409" s="1033" t="str">
        <f>IF(ISERROR((Y409/Z409-1)*100),"n/a",(Y409/Z409-1)*100)</f>
        <v>n/a</v>
      </c>
      <c r="AY409" s="1033" t="str">
        <f>IF(ISERROR((Z409/AA409-1)*100),"n/a",(Z409/AA409-1)*100)</f>
        <v>n/a</v>
      </c>
      <c r="AZ409" s="1033" t="str">
        <f>IF(ISERROR((AA409/AB409-1)*100),"n/a",(AA409/AB409-1)*100)</f>
        <v>n/a</v>
      </c>
      <c r="BA409" s="1033">
        <f>AVERAGE(AD409:AZ409)</f>
        <v>41.557211572128175</v>
      </c>
      <c r="BB409" s="1033">
        <f>STDEV(AD409:AZ409)</f>
        <v>92.12614160993806</v>
      </c>
    </row>
    <row r="410" spans="1:54" ht="11.25" customHeight="1" x14ac:dyDescent="0.2">
      <c r="A410" s="458" t="s">
        <v>661</v>
      </c>
      <c r="B410" s="817" t="s">
        <v>662</v>
      </c>
      <c r="C410" s="581">
        <v>1.95</v>
      </c>
      <c r="D410" s="581">
        <v>1.73</v>
      </c>
      <c r="E410" s="581">
        <v>1.65</v>
      </c>
      <c r="F410" s="581">
        <v>1.58</v>
      </c>
      <c r="G410" s="460">
        <v>1.41</v>
      </c>
      <c r="H410" s="460">
        <v>1.1800000000000002</v>
      </c>
      <c r="I410" s="463">
        <v>1.1200000000000001</v>
      </c>
      <c r="J410" s="581">
        <v>1.04</v>
      </c>
      <c r="K410" s="463">
        <v>0.96</v>
      </c>
      <c r="L410" s="581">
        <v>0.88</v>
      </c>
      <c r="M410" s="884"/>
      <c r="N410" s="463">
        <v>0.8</v>
      </c>
      <c r="O410" s="459">
        <v>0.78</v>
      </c>
      <c r="P410" s="884"/>
      <c r="Q410" s="472">
        <v>0.66</v>
      </c>
      <c r="R410" s="582">
        <v>0.48</v>
      </c>
      <c r="S410" s="587">
        <v>0.42</v>
      </c>
      <c r="T410" s="583">
        <v>0.24</v>
      </c>
      <c r="U410" s="583">
        <v>0.24</v>
      </c>
      <c r="V410" s="583">
        <v>0.24</v>
      </c>
      <c r="W410" s="583">
        <v>0.24</v>
      </c>
      <c r="X410" s="583">
        <v>0.24</v>
      </c>
      <c r="Y410" s="583">
        <v>0.24</v>
      </c>
      <c r="Z410" s="583">
        <v>0.24</v>
      </c>
      <c r="AA410" s="583">
        <v>0.24</v>
      </c>
      <c r="AB410" s="583">
        <v>0.24</v>
      </c>
      <c r="AC410" s="584">
        <f>SUM(C410:AB410)</f>
        <v>18.79999999999999</v>
      </c>
      <c r="AD410" s="1033">
        <f>IF(ISERROR((C410/D410-1)*100),"n/a",(C410/D410-1)*100)</f>
        <v>12.716763005780351</v>
      </c>
      <c r="AE410" s="1033">
        <f>IF(ISERROR((D410/E410-1)*100),"n/a",(D410/E410-1)*100)</f>
        <v>4.8484848484848575</v>
      </c>
      <c r="AF410" s="1033">
        <f>IF(ISERROR((E410/F410-1)*100),"n/a",(E410/F410-1)*100)</f>
        <v>4.4303797468354222</v>
      </c>
      <c r="AG410" s="1033">
        <f>IF(ISERROR((F410/G410-1)*100),"n/a",(F410/G410-1)*100)</f>
        <v>12.056737588652489</v>
      </c>
      <c r="AH410" s="1033">
        <f>IF(ISERROR((G410/H410-1)*100),"n/a",(G410/H410-1)*100)</f>
        <v>19.491525423728785</v>
      </c>
      <c r="AI410" s="1033">
        <f>IF(ISERROR((H410/I410-1)*100),"n/a",(H410/I410-1)*100)</f>
        <v>5.3571428571428603</v>
      </c>
      <c r="AJ410" s="1033">
        <f>IF(ISERROR((I410/J410-1)*100),"n/a",(I410/J410-1)*100)</f>
        <v>7.6923076923077094</v>
      </c>
      <c r="AK410" s="1033">
        <f>IF(ISERROR((J410/K410-1)*100),"n/a",(J410/K410-1)*100)</f>
        <v>8.3333333333333481</v>
      </c>
      <c r="AL410" s="1033">
        <f>IF(ISERROR((K410/L410-1)*100),"n/a",(K410/L410-1)*100)</f>
        <v>9.0909090909090828</v>
      </c>
      <c r="AM410" s="1033">
        <f>IF(ISERROR((L410/N410-1)*100),"n/a",(L410/N410-1)*100)</f>
        <v>9.9999999999999858</v>
      </c>
      <c r="AN410" s="1033">
        <f>IF(ISERROR((N410/O410-1)*100),"n/a",(N410/O410-1)*100)</f>
        <v>2.5641025641025772</v>
      </c>
      <c r="AO410" s="1033">
        <f>IF(ISERROR((O410/Q410-1)*100),"n/a",(O410/Q410-1)*100)</f>
        <v>18.181818181818187</v>
      </c>
      <c r="AP410" s="1033">
        <f>IF(ISERROR((Q410/R410-1)*100),"n/a",(Q410/R410-1)*100)</f>
        <v>37.500000000000021</v>
      </c>
      <c r="AQ410" s="1033">
        <f>IF(ISERROR((R410/S410-1)*100),"n/a",(R410/S410-1)*100)</f>
        <v>14.285714285714279</v>
      </c>
      <c r="AR410" s="1033">
        <f>IF(ISERROR((S410/T410-1)*100),"n/a",(S410/T410-1)*100)</f>
        <v>75</v>
      </c>
      <c r="AS410" s="1033">
        <f>IF(ISERROR((T410/U410-1)*100),"n/a",(T410/U410-1)*100)</f>
        <v>0</v>
      </c>
      <c r="AT410" s="1033">
        <f>IF(ISERROR((U410/V410-1)*100),"n/a",(U410/V410-1)*100)</f>
        <v>0</v>
      </c>
      <c r="AU410" s="1033">
        <f>IF(ISERROR((V410/W410-1)*100),"n/a",(V410/W410-1)*100)</f>
        <v>0</v>
      </c>
      <c r="AV410" s="1033">
        <f>IF(ISERROR((W410/X410-1)*100),"n/a",(W410/X410-1)*100)</f>
        <v>0</v>
      </c>
      <c r="AW410" s="1033">
        <f>IF(ISERROR((X410/Y410-1)*100),"n/a",(X410/Y410-1)*100)</f>
        <v>0</v>
      </c>
      <c r="AX410" s="1033">
        <f>IF(ISERROR((Y410/Z410-1)*100),"n/a",(Y410/Z410-1)*100)</f>
        <v>0</v>
      </c>
      <c r="AY410" s="1033">
        <f>IF(ISERROR((Z410/AA410-1)*100),"n/a",(Z410/AA410-1)*100)</f>
        <v>0</v>
      </c>
      <c r="AZ410" s="1033">
        <f>IF(ISERROR((AA410/AB410-1)*100),"n/a",(AA410/AB410-1)*100)</f>
        <v>0</v>
      </c>
      <c r="BA410" s="1033">
        <f>AVERAGE(AD410:AZ410)</f>
        <v>10.502139939948259</v>
      </c>
      <c r="BB410" s="1033">
        <f>STDEV(AD410:AZ410)</f>
        <v>16.659419034472961</v>
      </c>
    </row>
    <row r="411" spans="1:54" ht="11.25" customHeight="1" x14ac:dyDescent="0.2">
      <c r="A411" s="468" t="s">
        <v>1425</v>
      </c>
      <c r="B411" s="468" t="s">
        <v>1426</v>
      </c>
      <c r="C411" s="581">
        <v>2.8</v>
      </c>
      <c r="D411" s="581">
        <v>2.48</v>
      </c>
      <c r="E411" s="581">
        <v>2.2400000000000002</v>
      </c>
      <c r="F411" s="581">
        <v>2</v>
      </c>
      <c r="G411" s="460">
        <v>1.76</v>
      </c>
      <c r="H411" s="471">
        <v>1.52</v>
      </c>
      <c r="I411" s="581">
        <v>1.46</v>
      </c>
      <c r="J411" s="581">
        <v>1.36</v>
      </c>
      <c r="K411" s="581">
        <v>1.1200000000000001</v>
      </c>
      <c r="L411" s="581">
        <v>0.9</v>
      </c>
      <c r="M411" s="953"/>
      <c r="N411" s="581">
        <v>0.64</v>
      </c>
      <c r="O411" s="581">
        <v>0.53500000000000003</v>
      </c>
      <c r="P411" s="953"/>
      <c r="Q411" s="586">
        <v>0.42</v>
      </c>
      <c r="R411" s="508">
        <v>0.4</v>
      </c>
      <c r="S411" s="472">
        <v>0.4</v>
      </c>
      <c r="T411" s="472">
        <v>0.32</v>
      </c>
      <c r="U411" s="587">
        <v>0.28000000000000003</v>
      </c>
      <c r="V411" s="587">
        <v>0.20250000000000001</v>
      </c>
      <c r="W411" s="587">
        <v>0.15</v>
      </c>
      <c r="X411" s="583">
        <v>0.09</v>
      </c>
      <c r="Y411" s="583">
        <v>0.09</v>
      </c>
      <c r="Z411" s="587">
        <v>0.09</v>
      </c>
      <c r="AA411" s="587">
        <v>2.2499999999999999E-2</v>
      </c>
      <c r="AB411" s="477">
        <v>0</v>
      </c>
      <c r="AC411" s="584">
        <f>SUM(C411:AB411)</f>
        <v>21.279999999999998</v>
      </c>
      <c r="AD411" s="1033">
        <f>IF(ISERROR((C411/D411-1)*100),"n/a",(C411/D411-1)*100)</f>
        <v>12.903225806451601</v>
      </c>
      <c r="AE411" s="1033">
        <f>IF(ISERROR((D411/E411-1)*100),"n/a",(D411/E411-1)*100)</f>
        <v>10.714285714285698</v>
      </c>
      <c r="AF411" s="1033">
        <f>IF(ISERROR((E411/F411-1)*100),"n/a",(E411/F411-1)*100)</f>
        <v>12.000000000000011</v>
      </c>
      <c r="AG411" s="1033">
        <f>IF(ISERROR((F411/G411-1)*100),"n/a",(F411/G411-1)*100)</f>
        <v>13.636363636363647</v>
      </c>
      <c r="AH411" s="1033">
        <f>IF(ISERROR((G411/H411-1)*100),"n/a",(G411/H411-1)*100)</f>
        <v>15.789473684210531</v>
      </c>
      <c r="AI411" s="1033">
        <f>IF(ISERROR((H411/I411-1)*100),"n/a",(H411/I411-1)*100)</f>
        <v>4.1095890410958846</v>
      </c>
      <c r="AJ411" s="1033">
        <f>IF(ISERROR((I411/J411-1)*100),"n/a",(I411/J411-1)*100)</f>
        <v>7.3529411764705843</v>
      </c>
      <c r="AK411" s="1033">
        <f>IF(ISERROR((J411/K411-1)*100),"n/a",(J411/K411-1)*100)</f>
        <v>21.42857142857142</v>
      </c>
      <c r="AL411" s="1033">
        <f>IF(ISERROR((K411/L411-1)*100),"n/a",(K411/L411-1)*100)</f>
        <v>24.444444444444446</v>
      </c>
      <c r="AM411" s="1033">
        <f>IF(ISERROR((L411/N411-1)*100),"n/a",(L411/N411-1)*100)</f>
        <v>40.625</v>
      </c>
      <c r="AN411" s="1033">
        <f>IF(ISERROR((N411/O411-1)*100),"n/a",(N411/O411-1)*100)</f>
        <v>19.626168224299057</v>
      </c>
      <c r="AO411" s="1033">
        <f>IF(ISERROR((O411/Q411-1)*100),"n/a",(O411/Q411-1)*100)</f>
        <v>27.380952380952394</v>
      </c>
      <c r="AP411" s="1033">
        <f>IF(ISERROR((Q411/R411-1)*100),"n/a",(Q411/R411-1)*100)</f>
        <v>4.9999999999999822</v>
      </c>
      <c r="AQ411" s="1033">
        <f>IF(ISERROR((R411/S411-1)*100),"n/a",(R411/S411-1)*100)</f>
        <v>0</v>
      </c>
      <c r="AR411" s="1033">
        <f>IF(ISERROR((S411/T411-1)*100),"n/a",(S411/T411-1)*100)</f>
        <v>25</v>
      </c>
      <c r="AS411" s="1033">
        <f>IF(ISERROR((T411/U411-1)*100),"n/a",(T411/U411-1)*100)</f>
        <v>14.285714285714279</v>
      </c>
      <c r="AT411" s="1033">
        <f>IF(ISERROR((U411/V411-1)*100),"n/a",(U411/V411-1)*100)</f>
        <v>38.271604938271622</v>
      </c>
      <c r="AU411" s="1033">
        <f>IF(ISERROR((V411/W411-1)*100),"n/a",(V411/W411-1)*100)</f>
        <v>35.000000000000007</v>
      </c>
      <c r="AV411" s="1033">
        <f>IF(ISERROR((W411/X411-1)*100),"n/a",(W411/X411-1)*100)</f>
        <v>66.666666666666671</v>
      </c>
      <c r="AW411" s="1033">
        <f>IF(ISERROR((X411/Y411-1)*100),"n/a",(X411/Y411-1)*100)</f>
        <v>0</v>
      </c>
      <c r="AX411" s="1033">
        <f>IF(ISERROR((Y411/Z411-1)*100),"n/a",(Y411/Z411-1)*100)</f>
        <v>0</v>
      </c>
      <c r="AY411" s="1033">
        <f>IF(ISERROR((Z411/AA411-1)*100),"n/a",(Z411/AA411-1)*100)</f>
        <v>300</v>
      </c>
      <c r="AZ411" s="1033" t="str">
        <f>IF(ISERROR((AA411/AB411-1)*100),"n/a",(AA411/AB411-1)*100)</f>
        <v>n/a</v>
      </c>
      <c r="BA411" s="1033">
        <f>AVERAGE(AD411:AZ411)</f>
        <v>31.556136428536263</v>
      </c>
      <c r="BB411" s="1033">
        <f>STDEV(AD411:AZ411)</f>
        <v>62.05004781522652</v>
      </c>
    </row>
    <row r="412" spans="1:54" ht="11.25" customHeight="1" x14ac:dyDescent="0.2">
      <c r="A412" s="551" t="s">
        <v>3789</v>
      </c>
      <c r="B412" s="804" t="s">
        <v>3790</v>
      </c>
      <c r="C412" s="945">
        <v>1.4350000000000001</v>
      </c>
      <c r="D412" s="945">
        <v>1.2949999999999999</v>
      </c>
      <c r="E412" s="945">
        <v>1.17</v>
      </c>
      <c r="F412" s="945">
        <v>1.0649999999999999</v>
      </c>
      <c r="G412" s="460">
        <v>0.92</v>
      </c>
      <c r="H412" s="1045">
        <v>0.82</v>
      </c>
      <c r="I412" s="590">
        <v>0.72</v>
      </c>
      <c r="J412" s="590">
        <v>0.64</v>
      </c>
      <c r="K412" s="590">
        <v>0.57999999999999996</v>
      </c>
      <c r="L412" s="590">
        <v>0.54</v>
      </c>
      <c r="M412" s="590">
        <v>0.13</v>
      </c>
      <c r="N412" s="590">
        <v>0.13</v>
      </c>
      <c r="O412" s="585">
        <v>0</v>
      </c>
      <c r="P412" s="460"/>
      <c r="Q412" s="582">
        <v>0</v>
      </c>
      <c r="R412" s="582">
        <v>0</v>
      </c>
      <c r="S412" s="583">
        <v>0</v>
      </c>
      <c r="T412" s="583">
        <v>0</v>
      </c>
      <c r="U412" s="583">
        <v>0</v>
      </c>
      <c r="V412" s="583">
        <v>0</v>
      </c>
      <c r="W412" s="583">
        <v>0</v>
      </c>
      <c r="X412" s="583">
        <v>0</v>
      </c>
      <c r="Y412" s="583">
        <v>0</v>
      </c>
      <c r="Z412" s="583">
        <v>0</v>
      </c>
      <c r="AA412" s="583">
        <v>0</v>
      </c>
      <c r="AB412" s="583">
        <v>0</v>
      </c>
      <c r="AC412" s="584">
        <f>SUM(C412:AB412)</f>
        <v>9.4450000000000003</v>
      </c>
      <c r="AD412" s="1033">
        <f>IF(ISERROR((C412/D412-1)*100),"n/a",(C412/D412-1)*100)</f>
        <v>10.810810810810811</v>
      </c>
      <c r="AE412" s="1033">
        <f>IF(ISERROR((D412/E412-1)*100),"n/a",(D412/E412-1)*100)</f>
        <v>10.68376068376069</v>
      </c>
      <c r="AF412" s="1033">
        <f>IF(ISERROR((E412/F412-1)*100),"n/a",(E412/F412-1)*100)</f>
        <v>9.8591549295774747</v>
      </c>
      <c r="AG412" s="1033">
        <f>IF(ISERROR((F412/G412-1)*100),"n/a",(F412/G412-1)*100)</f>
        <v>15.760869565217384</v>
      </c>
      <c r="AH412" s="1033">
        <f>IF(ISERROR((G412/H412-1)*100),"n/a",(G412/H412-1)*100)</f>
        <v>12.195121951219523</v>
      </c>
      <c r="AI412" s="1033">
        <f>IF(ISERROR((H412/I412-1)*100),"n/a",(H412/I412-1)*100)</f>
        <v>13.888888888888884</v>
      </c>
      <c r="AJ412" s="1033">
        <f>IF(ISERROR((I412/J412-1)*100),"n/a",(I412/J412-1)*100)</f>
        <v>12.5</v>
      </c>
      <c r="AK412" s="1033">
        <f>IF(ISERROR((J412/K412-1)*100),"n/a",(J412/K412-1)*100)</f>
        <v>10.344827586206918</v>
      </c>
      <c r="AL412" s="1033">
        <f>IF(ISERROR((K412/L412-1)*100),"n/a",(K412/L412-1)*100)</f>
        <v>7.4074074074073959</v>
      </c>
      <c r="AM412" s="1033">
        <f>IF(ISERROR((L412/N412-1)*100),"n/a",(L412/N412-1)*100)</f>
        <v>315.38461538461542</v>
      </c>
      <c r="AN412" s="1033" t="str">
        <f>IF(ISERROR((N412/O412-1)*100),"n/a",(N412/O412-1)*100)</f>
        <v>n/a</v>
      </c>
      <c r="AO412" s="1033" t="str">
        <f>IF(ISERROR((O412/Q412-1)*100),"n/a",(O412/Q412-1)*100)</f>
        <v>n/a</v>
      </c>
      <c r="AP412" s="1033" t="str">
        <f>IF(ISERROR((Q412/R412-1)*100),"n/a",(Q412/R412-1)*100)</f>
        <v>n/a</v>
      </c>
      <c r="AQ412" s="1033" t="str">
        <f>IF(ISERROR((R412/S412-1)*100),"n/a",(R412/S412-1)*100)</f>
        <v>n/a</v>
      </c>
      <c r="AR412" s="1033" t="str">
        <f>IF(ISERROR((S412/T412-1)*100),"n/a",(S412/T412-1)*100)</f>
        <v>n/a</v>
      </c>
      <c r="AS412" s="1033" t="str">
        <f>IF(ISERROR((T412/U412-1)*100),"n/a",(T412/U412-1)*100)</f>
        <v>n/a</v>
      </c>
      <c r="AT412" s="1033" t="str">
        <f>IF(ISERROR((U412/V412-1)*100),"n/a",(U412/V412-1)*100)</f>
        <v>n/a</v>
      </c>
      <c r="AU412" s="1033" t="str">
        <f>IF(ISERROR((V412/W412-1)*100),"n/a",(V412/W412-1)*100)</f>
        <v>n/a</v>
      </c>
      <c r="AV412" s="1033" t="str">
        <f>IF(ISERROR((W412/X412-1)*100),"n/a",(W412/X412-1)*100)</f>
        <v>n/a</v>
      </c>
      <c r="AW412" s="1033" t="str">
        <f>IF(ISERROR((X412/Y412-1)*100),"n/a",(X412/Y412-1)*100)</f>
        <v>n/a</v>
      </c>
      <c r="AX412" s="1033" t="str">
        <f>IF(ISERROR((Y412/Z412-1)*100),"n/a",(Y412/Z412-1)*100)</f>
        <v>n/a</v>
      </c>
      <c r="AY412" s="1033" t="str">
        <f>IF(ISERROR((Z412/AA412-1)*100),"n/a",(Z412/AA412-1)*100)</f>
        <v>n/a</v>
      </c>
      <c r="AZ412" s="1033" t="str">
        <f>IF(ISERROR((AA412/AB412-1)*100),"n/a",(AA412/AB412-1)*100)</f>
        <v>n/a</v>
      </c>
      <c r="BA412" s="1033">
        <f>AVERAGE(AD412:AZ412)</f>
        <v>41.883545720770449</v>
      </c>
      <c r="BB412" s="1033">
        <f>STDEV(AD412:AZ412)</f>
        <v>96.12579911197156</v>
      </c>
    </row>
    <row r="413" spans="1:54" ht="11.25" customHeight="1" x14ac:dyDescent="0.2">
      <c r="A413" s="458" t="s">
        <v>280</v>
      </c>
      <c r="B413" s="817" t="s">
        <v>281</v>
      </c>
      <c r="C413" s="581">
        <v>2.62</v>
      </c>
      <c r="D413" s="581">
        <v>2.42</v>
      </c>
      <c r="E413" s="581">
        <v>2.2400000000000002</v>
      </c>
      <c r="F413" s="581">
        <v>2.08</v>
      </c>
      <c r="G413" s="460">
        <v>1.92</v>
      </c>
      <c r="H413" s="586">
        <v>1.78</v>
      </c>
      <c r="I413" s="581">
        <v>1.62</v>
      </c>
      <c r="J413" s="581">
        <v>1.37</v>
      </c>
      <c r="K413" s="581">
        <v>1.17</v>
      </c>
      <c r="L413" s="581">
        <v>1.08</v>
      </c>
      <c r="M413" s="884"/>
      <c r="N413" s="581">
        <v>1.01</v>
      </c>
      <c r="O413" s="459">
        <v>0.93500000000000005</v>
      </c>
      <c r="P413" s="884"/>
      <c r="Q413" s="472">
        <v>0.86</v>
      </c>
      <c r="R413" s="472">
        <v>0.78500000000000003</v>
      </c>
      <c r="S413" s="587">
        <v>0.625</v>
      </c>
      <c r="T413" s="587">
        <v>0.47</v>
      </c>
      <c r="U413" s="587">
        <v>0.41249999999999998</v>
      </c>
      <c r="V413" s="587">
        <v>0.36</v>
      </c>
      <c r="W413" s="587">
        <v>0.3125</v>
      </c>
      <c r="X413" s="587">
        <v>0.27</v>
      </c>
      <c r="Y413" s="587">
        <v>0.24</v>
      </c>
      <c r="Z413" s="587">
        <v>0.215</v>
      </c>
      <c r="AA413" s="587">
        <v>0.18</v>
      </c>
      <c r="AB413" s="587">
        <v>0.14499999999999999</v>
      </c>
      <c r="AC413" s="584">
        <f>SUM(C413:AB413)</f>
        <v>25.119999999999994</v>
      </c>
      <c r="AD413" s="1033">
        <f>IF(ISERROR((C413/D413-1)*100),"n/a",(C413/D413-1)*100)</f>
        <v>8.2644628099173723</v>
      </c>
      <c r="AE413" s="1033">
        <f>IF(ISERROR((D413/E413-1)*100),"n/a",(D413/E413-1)*100)</f>
        <v>8.0357142857142794</v>
      </c>
      <c r="AF413" s="1033">
        <f>IF(ISERROR((E413/F413-1)*100),"n/a",(E413/F413-1)*100)</f>
        <v>7.6923076923077094</v>
      </c>
      <c r="AG413" s="1033">
        <f>IF(ISERROR((F413/G413-1)*100),"n/a",(F413/G413-1)*100)</f>
        <v>8.3333333333333481</v>
      </c>
      <c r="AH413" s="1033">
        <f>IF(ISERROR((G413/H413-1)*100),"n/a",(G413/H413-1)*100)</f>
        <v>7.8651685393258397</v>
      </c>
      <c r="AI413" s="1033">
        <f>IF(ISERROR((H413/I413-1)*100),"n/a",(H413/I413-1)*100)</f>
        <v>9.8765432098765427</v>
      </c>
      <c r="AJ413" s="1033">
        <f>IF(ISERROR((I413/J413-1)*100),"n/a",(I413/J413-1)*100)</f>
        <v>18.248175182481742</v>
      </c>
      <c r="AK413" s="1033">
        <f>IF(ISERROR((J413/K413-1)*100),"n/a",(J413/K413-1)*100)</f>
        <v>17.094017094017101</v>
      </c>
      <c r="AL413" s="1033">
        <f>IF(ISERROR((K413/L413-1)*100),"n/a",(K413/L413-1)*100)</f>
        <v>8.333333333333325</v>
      </c>
      <c r="AM413" s="1033">
        <f>IF(ISERROR((L413/N413-1)*100),"n/a",(L413/N413-1)*100)</f>
        <v>6.9306930693069368</v>
      </c>
      <c r="AN413" s="1033">
        <f>IF(ISERROR((N413/O413-1)*100),"n/a",(N413/O413-1)*100)</f>
        <v>8.0213903743315385</v>
      </c>
      <c r="AO413" s="1033">
        <f>IF(ISERROR((O413/Q413-1)*100),"n/a",(O413/Q413-1)*100)</f>
        <v>8.720930232558155</v>
      </c>
      <c r="AP413" s="1033">
        <f>IF(ISERROR((Q413/R413-1)*100),"n/a",(Q413/R413-1)*100)</f>
        <v>9.554140127388532</v>
      </c>
      <c r="AQ413" s="1033">
        <f>IF(ISERROR((R413/S413-1)*100),"n/a",(R413/S413-1)*100)</f>
        <v>25.6</v>
      </c>
      <c r="AR413" s="1033">
        <f>IF(ISERROR((S413/T413-1)*100),"n/a",(S413/T413-1)*100)</f>
        <v>32.978723404255319</v>
      </c>
      <c r="AS413" s="1033">
        <f>IF(ISERROR((T413/U413-1)*100),"n/a",(T413/U413-1)*100)</f>
        <v>13.939393939393941</v>
      </c>
      <c r="AT413" s="1033">
        <f>IF(ISERROR((U413/V413-1)*100),"n/a",(U413/V413-1)*100)</f>
        <v>14.583333333333325</v>
      </c>
      <c r="AU413" s="1033">
        <f>IF(ISERROR((V413/W413-1)*100),"n/a",(V413/W413-1)*100)</f>
        <v>15.199999999999992</v>
      </c>
      <c r="AV413" s="1033">
        <f>IF(ISERROR((W413/X413-1)*100),"n/a",(W413/X413-1)*100)</f>
        <v>15.740740740740744</v>
      </c>
      <c r="AW413" s="1033">
        <f>IF(ISERROR((X413/Y413-1)*100),"n/a",(X413/Y413-1)*100)</f>
        <v>12.500000000000021</v>
      </c>
      <c r="AX413" s="1033">
        <f>IF(ISERROR((Y413/Z413-1)*100),"n/a",(Y413/Z413-1)*100)</f>
        <v>11.627906976744185</v>
      </c>
      <c r="AY413" s="1033">
        <f>IF(ISERROR((Z413/AA413-1)*100),"n/a",(Z413/AA413-1)*100)</f>
        <v>19.444444444444443</v>
      </c>
      <c r="AZ413" s="1033">
        <f>IF(ISERROR((AA413/AB413-1)*100),"n/a",(AA413/AB413-1)*100)</f>
        <v>24.137931034482762</v>
      </c>
      <c r="BA413" s="1033">
        <f>AVERAGE(AD413:AZ413)</f>
        <v>13.59663839814292</v>
      </c>
      <c r="BB413" s="1033">
        <f>STDEV(AD413:AZ413)</f>
        <v>6.8231251431673972</v>
      </c>
    </row>
    <row r="414" spans="1:54" ht="12" customHeight="1" x14ac:dyDescent="0.2">
      <c r="A414" s="447" t="s">
        <v>278</v>
      </c>
      <c r="B414" s="802" t="s">
        <v>279</v>
      </c>
      <c r="C414" s="581">
        <v>0.87</v>
      </c>
      <c r="D414" s="581">
        <v>0.85</v>
      </c>
      <c r="E414" s="581">
        <v>0.83</v>
      </c>
      <c r="F414" s="581">
        <v>0.81499999999999995</v>
      </c>
      <c r="G414" s="460">
        <v>0.79</v>
      </c>
      <c r="H414" s="454">
        <v>0.77</v>
      </c>
      <c r="I414" s="581">
        <v>0.75</v>
      </c>
      <c r="J414" s="581">
        <v>0.73</v>
      </c>
      <c r="K414" s="581">
        <v>0.71</v>
      </c>
      <c r="L414" s="581">
        <v>0.69</v>
      </c>
      <c r="M414" s="884" t="s">
        <v>89</v>
      </c>
      <c r="N414" s="581">
        <v>0.67</v>
      </c>
      <c r="O414" s="459">
        <v>0.65</v>
      </c>
      <c r="P414" s="884"/>
      <c r="Q414" s="472">
        <v>0.63</v>
      </c>
      <c r="R414" s="582">
        <v>0.62</v>
      </c>
      <c r="S414" s="587">
        <v>0.59</v>
      </c>
      <c r="T414" s="587">
        <v>0.55000000000000004</v>
      </c>
      <c r="U414" s="587">
        <v>0.51500000000000001</v>
      </c>
      <c r="V414" s="587">
        <v>0.48666999999999999</v>
      </c>
      <c r="W414" s="587">
        <v>0.46</v>
      </c>
      <c r="X414" s="587">
        <v>0.43332999999999999</v>
      </c>
      <c r="Y414" s="587">
        <v>0.41332999999999998</v>
      </c>
      <c r="Z414" s="587">
        <v>0.39560000000000001</v>
      </c>
      <c r="AA414" s="587">
        <v>0.37780000000000002</v>
      </c>
      <c r="AB414" s="587">
        <v>0.36</v>
      </c>
      <c r="AC414" s="584">
        <f>SUM(C414:AB414)</f>
        <v>14.956730000000002</v>
      </c>
      <c r="AD414" s="1033">
        <f>IF(ISERROR((C414/D414-1)*100),"n/a",(C414/D414-1)*100)</f>
        <v>2.3529411764705799</v>
      </c>
      <c r="AE414" s="1033">
        <f>IF(ISERROR((D414/E414-1)*100),"n/a",(D414/E414-1)*100)</f>
        <v>2.4096385542168752</v>
      </c>
      <c r="AF414" s="1033">
        <f>IF(ISERROR((E414/F414-1)*100),"n/a",(E414/F414-1)*100)</f>
        <v>1.8404907975460238</v>
      </c>
      <c r="AG414" s="1033">
        <f>IF(ISERROR((F414/G414-1)*100),"n/a",(F414/G414-1)*100)</f>
        <v>3.1645569620253111</v>
      </c>
      <c r="AH414" s="1033">
        <f>IF(ISERROR((G414/H414-1)*100),"n/a",(G414/H414-1)*100)</f>
        <v>2.5974025974025983</v>
      </c>
      <c r="AI414" s="1033">
        <f>IF(ISERROR((H414/I414-1)*100),"n/a",(H414/I414-1)*100)</f>
        <v>2.6666666666666616</v>
      </c>
      <c r="AJ414" s="1033">
        <f>IF(ISERROR((I414/J414-1)*100),"n/a",(I414/J414-1)*100)</f>
        <v>2.7397260273972712</v>
      </c>
      <c r="AK414" s="1033">
        <f>IF(ISERROR((J414/K414-1)*100),"n/a",(J414/K414-1)*100)</f>
        <v>2.8169014084507005</v>
      </c>
      <c r="AL414" s="1033">
        <f>IF(ISERROR((K414/L414-1)*100),"n/a",(K414/L414-1)*100)</f>
        <v>2.898550724637694</v>
      </c>
      <c r="AM414" s="1033">
        <f>IF(ISERROR((L414/N414-1)*100),"n/a",(L414/N414-1)*100)</f>
        <v>2.9850746268656581</v>
      </c>
      <c r="AN414" s="1033">
        <f>IF(ISERROR((N414/O414-1)*100),"n/a",(N414/O414-1)*100)</f>
        <v>3.0769230769230882</v>
      </c>
      <c r="AO414" s="1033">
        <f>IF(ISERROR((O414/Q414-1)*100),"n/a",(O414/Q414-1)*100)</f>
        <v>3.1746031746031855</v>
      </c>
      <c r="AP414" s="1033">
        <f>IF(ISERROR((Q414/R414-1)*100),"n/a",(Q414/R414-1)*100)</f>
        <v>1.6129032258064502</v>
      </c>
      <c r="AQ414" s="1033">
        <f>IF(ISERROR((R414/S414-1)*100),"n/a",(R414/S414-1)*100)</f>
        <v>5.0847457627118731</v>
      </c>
      <c r="AR414" s="1033">
        <f>IF(ISERROR((S414/T414-1)*100),"n/a",(S414/T414-1)*100)</f>
        <v>7.2727272727272529</v>
      </c>
      <c r="AS414" s="1033">
        <f>IF(ISERROR((T414/U414-1)*100),"n/a",(T414/U414-1)*100)</f>
        <v>6.7961165048543659</v>
      </c>
      <c r="AT414" s="1033">
        <f>IF(ISERROR((U414/V414-1)*100),"n/a",(U414/V414-1)*100)</f>
        <v>5.8211930055273697</v>
      </c>
      <c r="AU414" s="1033">
        <f>IF(ISERROR((V414/W414-1)*100),"n/a",(V414/W414-1)*100)</f>
        <v>5.7978260869565146</v>
      </c>
      <c r="AV414" s="1033">
        <f>IF(ISERROR((W414/X414-1)*100),"n/a",(W414/X414-1)*100)</f>
        <v>6.1546627281748423</v>
      </c>
      <c r="AW414" s="1033">
        <f>IF(ISERROR((X414/Y414-1)*100),"n/a",(X414/Y414-1)*100)</f>
        <v>4.8387486995862927</v>
      </c>
      <c r="AX414" s="1033">
        <f>IF(ISERROR((Y414/Z414-1)*100),"n/a",(Y414/Z414-1)*100)</f>
        <v>4.4817997977755208</v>
      </c>
      <c r="AY414" s="1033">
        <f>IF(ISERROR((Z414/AA414-1)*100),"n/a",(Z414/AA414-1)*100)</f>
        <v>4.7114875595553052</v>
      </c>
      <c r="AZ414" s="1033">
        <f>IF(ISERROR((AA414/AB414-1)*100),"n/a",(AA414/AB414-1)*100)</f>
        <v>4.9444444444444624</v>
      </c>
      <c r="BA414" s="1033">
        <f>AVERAGE(AD414:AZ414)</f>
        <v>3.9234839513619955</v>
      </c>
      <c r="BB414" s="1033">
        <f>STDEV(AD414:AZ414)</f>
        <v>1.6501756674548982</v>
      </c>
    </row>
    <row r="415" spans="1:54" ht="11.25" customHeight="1" x14ac:dyDescent="0.2">
      <c r="A415" s="792" t="s">
        <v>4384</v>
      </c>
      <c r="B415" s="817" t="s">
        <v>4355</v>
      </c>
      <c r="C415" s="581">
        <v>6.34</v>
      </c>
      <c r="D415" s="581">
        <v>5.39</v>
      </c>
      <c r="E415" s="581">
        <v>4.5199999999999996</v>
      </c>
      <c r="F415" s="460">
        <v>3</v>
      </c>
      <c r="G415" s="460">
        <v>1.92</v>
      </c>
      <c r="H415" s="460">
        <v>1.28</v>
      </c>
      <c r="I415" s="460">
        <v>1</v>
      </c>
      <c r="J415" s="483">
        <v>0</v>
      </c>
      <c r="K415" s="483">
        <v>0</v>
      </c>
      <c r="L415" s="483">
        <v>0</v>
      </c>
      <c r="M415" s="483"/>
      <c r="N415" s="483">
        <v>0</v>
      </c>
      <c r="O415" s="480">
        <v>0</v>
      </c>
      <c r="P415" s="483"/>
      <c r="Q415" s="502">
        <v>0</v>
      </c>
      <c r="R415" s="502">
        <v>0</v>
      </c>
      <c r="S415" s="499">
        <v>0</v>
      </c>
      <c r="T415" s="499">
        <v>0</v>
      </c>
      <c r="U415" s="499">
        <v>0</v>
      </c>
      <c r="V415" s="499">
        <v>0</v>
      </c>
      <c r="W415" s="499">
        <v>0</v>
      </c>
      <c r="X415" s="499">
        <v>0</v>
      </c>
      <c r="Y415" s="499">
        <v>0</v>
      </c>
      <c r="Z415" s="499">
        <v>0</v>
      </c>
      <c r="AA415" s="499">
        <v>0</v>
      </c>
      <c r="AB415" s="499">
        <v>0</v>
      </c>
      <c r="AC415" s="584">
        <f>SUM(C415:AB415)</f>
        <v>23.450000000000003</v>
      </c>
      <c r="AD415" s="1033">
        <f>IF(ISERROR((C415/D415-1)*100),"n/a",(C415/D415-1)*100)</f>
        <v>17.625231910946205</v>
      </c>
      <c r="AE415" s="1033">
        <f>IF(ISERROR((D415/E415-1)*100),"n/a",(D415/E415-1)*100)</f>
        <v>19.247787610619472</v>
      </c>
      <c r="AF415" s="1033">
        <f>IF(ISERROR((E415/F415-1)*100),"n/a",(E415/F415-1)*100)</f>
        <v>50.666666666666657</v>
      </c>
      <c r="AG415" s="1033">
        <f>IF(ISERROR((F415/G415-1)*100),"n/a",(F415/G415-1)*100)</f>
        <v>56.25</v>
      </c>
      <c r="AH415" s="1033">
        <f>IF(ISERROR((G415/H415-1)*100),"n/a",(G415/H415-1)*100)</f>
        <v>50</v>
      </c>
      <c r="AI415" s="1033">
        <f>IF(ISERROR((H415/I415-1)*100),"n/a",(H415/I415-1)*100)</f>
        <v>28.000000000000004</v>
      </c>
      <c r="AJ415" s="1033" t="str">
        <f>IF(ISERROR((I415/J415-1)*100),"n/a",(I415/J415-1)*100)</f>
        <v>n/a</v>
      </c>
      <c r="AK415" s="1033" t="str">
        <f>IF(ISERROR((J415/K415-1)*100),"n/a",(J415/K415-1)*100)</f>
        <v>n/a</v>
      </c>
      <c r="AL415" s="1033" t="str">
        <f>IF(ISERROR((K415/L415-1)*100),"n/a",(K415/L415-1)*100)</f>
        <v>n/a</v>
      </c>
      <c r="AM415" s="1033" t="str">
        <f>IF(ISERROR((L415/N415-1)*100),"n/a",(L415/N415-1)*100)</f>
        <v>n/a</v>
      </c>
      <c r="AN415" s="1033" t="str">
        <f>IF(ISERROR((N415/O415-1)*100),"n/a",(N415/O415-1)*100)</f>
        <v>n/a</v>
      </c>
      <c r="AO415" s="1033" t="str">
        <f>IF(ISERROR((O415/Q415-1)*100),"n/a",(O415/Q415-1)*100)</f>
        <v>n/a</v>
      </c>
      <c r="AP415" s="1033" t="str">
        <f>IF(ISERROR((Q415/R415-1)*100),"n/a",(Q415/R415-1)*100)</f>
        <v>n/a</v>
      </c>
      <c r="AQ415" s="1033" t="str">
        <f>IF(ISERROR((R415/S415-1)*100),"n/a",(R415/S415-1)*100)</f>
        <v>n/a</v>
      </c>
      <c r="AR415" s="1033" t="str">
        <f>IF(ISERROR((S415/T415-1)*100),"n/a",(S415/T415-1)*100)</f>
        <v>n/a</v>
      </c>
      <c r="AS415" s="1033" t="str">
        <f>IF(ISERROR((T415/U415-1)*100),"n/a",(T415/U415-1)*100)</f>
        <v>n/a</v>
      </c>
      <c r="AT415" s="1033" t="str">
        <f>IF(ISERROR((U415/V415-1)*100),"n/a",(U415/V415-1)*100)</f>
        <v>n/a</v>
      </c>
      <c r="AU415" s="1033" t="str">
        <f>IF(ISERROR((V415/W415-1)*100),"n/a",(V415/W415-1)*100)</f>
        <v>n/a</v>
      </c>
      <c r="AV415" s="1033" t="str">
        <f>IF(ISERROR((W415/X415-1)*100),"n/a",(W415/X415-1)*100)</f>
        <v>n/a</v>
      </c>
      <c r="AW415" s="1033" t="str">
        <f>IF(ISERROR((X415/Y415-1)*100),"n/a",(X415/Y415-1)*100)</f>
        <v>n/a</v>
      </c>
      <c r="AX415" s="1033" t="str">
        <f>IF(ISERROR((Y415/Z415-1)*100),"n/a",(Y415/Z415-1)*100)</f>
        <v>n/a</v>
      </c>
      <c r="AY415" s="1033" t="str">
        <f>IF(ISERROR((Z415/AA415-1)*100),"n/a",(Z415/AA415-1)*100)</f>
        <v>n/a</v>
      </c>
      <c r="AZ415" s="1033" t="str">
        <f>IF(ISERROR((AA415/AB415-1)*100),"n/a",(AA415/AB415-1)*100)</f>
        <v>n/a</v>
      </c>
      <c r="BA415" s="1033">
        <f>AVERAGE(AD415:AZ415)</f>
        <v>36.964947698038721</v>
      </c>
      <c r="BB415" s="1033">
        <f>STDEV(AD415:AZ415)</f>
        <v>17.308122885031953</v>
      </c>
    </row>
    <row r="416" spans="1:54" ht="11.25" customHeight="1" x14ac:dyDescent="0.2">
      <c r="A416" s="458" t="s">
        <v>1411</v>
      </c>
      <c r="B416" s="817" t="s">
        <v>1412</v>
      </c>
      <c r="C416" s="581">
        <v>1.98</v>
      </c>
      <c r="D416" s="581">
        <v>1.9</v>
      </c>
      <c r="E416" s="581">
        <v>1.82</v>
      </c>
      <c r="F416" s="581">
        <v>1.74</v>
      </c>
      <c r="G416" s="460">
        <v>1.66</v>
      </c>
      <c r="H416" s="483">
        <v>1.6</v>
      </c>
      <c r="I416" s="581">
        <v>1.575</v>
      </c>
      <c r="J416" s="581">
        <v>1.4750000000000001</v>
      </c>
      <c r="K416" s="581">
        <v>1.18092</v>
      </c>
      <c r="L416" s="581">
        <v>0.90018000000000009</v>
      </c>
      <c r="M416" s="884"/>
      <c r="N416" s="463">
        <v>0.65954000000000002</v>
      </c>
      <c r="O416" s="585">
        <v>0.65954000000000002</v>
      </c>
      <c r="P416" s="884"/>
      <c r="Q416" s="582">
        <v>0.65954000000000002</v>
      </c>
      <c r="R416" s="582">
        <v>0.65954000000000002</v>
      </c>
      <c r="S416" s="583">
        <v>0.65954000000000002</v>
      </c>
      <c r="T416" s="587">
        <v>0.65954000000000002</v>
      </c>
      <c r="U416" s="587">
        <v>0.52585000000000004</v>
      </c>
      <c r="V416" s="587">
        <v>0.46345999999999998</v>
      </c>
      <c r="W416" s="587">
        <v>0.40998000000000001</v>
      </c>
      <c r="X416" s="587">
        <v>0.20499000000000001</v>
      </c>
      <c r="Y416" s="587">
        <v>0.18717</v>
      </c>
      <c r="Z416" s="583">
        <v>0.17824999999999999</v>
      </c>
      <c r="AA416" s="587">
        <v>0.17824999999999999</v>
      </c>
      <c r="AB416" s="583">
        <v>0</v>
      </c>
      <c r="AC416" s="584">
        <f>SUM(C416:AB416)</f>
        <v>21.936289999999993</v>
      </c>
      <c r="AD416" s="1033">
        <f>IF(ISERROR((C416/D416-1)*100),"n/a",(C416/D416-1)*100)</f>
        <v>4.2105263157894868</v>
      </c>
      <c r="AE416" s="1033">
        <f>IF(ISERROR((D416/E416-1)*100),"n/a",(D416/E416-1)*100)</f>
        <v>4.39560439560438</v>
      </c>
      <c r="AF416" s="1033">
        <f>IF(ISERROR((E416/F416-1)*100),"n/a",(E416/F416-1)*100)</f>
        <v>4.5977011494252817</v>
      </c>
      <c r="AG416" s="1033">
        <f>IF(ISERROR((F416/G416-1)*100),"n/a",(F416/G416-1)*100)</f>
        <v>4.8192771084337505</v>
      </c>
      <c r="AH416" s="1033">
        <f>IF(ISERROR((G416/H416-1)*100),"n/a",(G416/H416-1)*100)</f>
        <v>3.7499999999999867</v>
      </c>
      <c r="AI416" s="1033">
        <f>IF(ISERROR((H416/I416-1)*100),"n/a",(H416/I416-1)*100)</f>
        <v>1.5873015873016039</v>
      </c>
      <c r="AJ416" s="1033">
        <f>IF(ISERROR((I416/J416-1)*100),"n/a",(I416/J416-1)*100)</f>
        <v>6.7796610169491345</v>
      </c>
      <c r="AK416" s="1033">
        <f>IF(ISERROR((J416/K416-1)*100),"n/a",(J416/K416-1)*100)</f>
        <v>24.902618297598501</v>
      </c>
      <c r="AL416" s="1033">
        <f>IF(ISERROR((K416/L416-1)*100),"n/a",(K416/L416-1)*100)</f>
        <v>31.187095914150476</v>
      </c>
      <c r="AM416" s="1033">
        <f>IF(ISERROR((L416/N416-1)*100),"n/a",(L416/N416-1)*100)</f>
        <v>36.48603572186677</v>
      </c>
      <c r="AN416" s="1033">
        <f>IF(ISERROR((N416/O416-1)*100),"n/a",(N416/O416-1)*100)</f>
        <v>0</v>
      </c>
      <c r="AO416" s="1033">
        <f>IF(ISERROR((O416/Q416-1)*100),"n/a",(O416/Q416-1)*100)</f>
        <v>0</v>
      </c>
      <c r="AP416" s="1033">
        <f>IF(ISERROR((Q416/R416-1)*100),"n/a",(Q416/R416-1)*100)</f>
        <v>0</v>
      </c>
      <c r="AQ416" s="1033">
        <f>IF(ISERROR((R416/S416-1)*100),"n/a",(R416/S416-1)*100)</f>
        <v>0</v>
      </c>
      <c r="AR416" s="1033">
        <f>IF(ISERROR((S416/T416-1)*100),"n/a",(S416/T416-1)*100)</f>
        <v>0</v>
      </c>
      <c r="AS416" s="1033">
        <f>IF(ISERROR((T416/U416-1)*100),"n/a",(T416/U416-1)*100)</f>
        <v>25.423599885899016</v>
      </c>
      <c r="AT416" s="1033">
        <f>IF(ISERROR((U416/V416-1)*100),"n/a",(U416/V416-1)*100)</f>
        <v>13.461787425020511</v>
      </c>
      <c r="AU416" s="1033">
        <f>IF(ISERROR((V416/W416-1)*100),"n/a",(V416/W416-1)*100)</f>
        <v>13.044538757988189</v>
      </c>
      <c r="AV416" s="1033">
        <f>IF(ISERROR((W416/X416-1)*100),"n/a",(W416/X416-1)*100)</f>
        <v>100</v>
      </c>
      <c r="AW416" s="1033">
        <f>IF(ISERROR((X416/Y416-1)*100),"n/a",(X416/Y416-1)*100)</f>
        <v>9.5207565314954223</v>
      </c>
      <c r="AX416" s="1033">
        <f>IF(ISERROR((Y416/Z416-1)*100),"n/a",(Y416/Z416-1)*100)</f>
        <v>5.0042075736325353</v>
      </c>
      <c r="AY416" s="1033">
        <f>IF(ISERROR((Z416/AA416-1)*100),"n/a",(Z416/AA416-1)*100)</f>
        <v>0</v>
      </c>
      <c r="AZ416" s="1033" t="str">
        <f>IF(ISERROR((AA416/AB416-1)*100),"n/a",(AA416/AB416-1)*100)</f>
        <v>n/a</v>
      </c>
      <c r="BA416" s="1033">
        <f>AVERAGE(AD416:AZ416)</f>
        <v>13.144123258234318</v>
      </c>
      <c r="BB416" s="1033">
        <f>STDEV(AD416:AZ416)</f>
        <v>22.233069218469424</v>
      </c>
    </row>
    <row r="417" spans="1:54" ht="11.25" customHeight="1" x14ac:dyDescent="0.2">
      <c r="A417" s="551" t="s">
        <v>4032</v>
      </c>
      <c r="B417" s="804" t="s">
        <v>4029</v>
      </c>
      <c r="C417" s="945">
        <v>1.0139</v>
      </c>
      <c r="D417" s="945">
        <v>0.93399999999999994</v>
      </c>
      <c r="E417" s="945">
        <v>0.83709999999999996</v>
      </c>
      <c r="F417" s="945">
        <v>0.75209999999999999</v>
      </c>
      <c r="G417" s="460">
        <v>0.70469999999999999</v>
      </c>
      <c r="H417" s="590">
        <v>0.62880000000000003</v>
      </c>
      <c r="I417" s="590">
        <v>0.55789999999999995</v>
      </c>
      <c r="J417" s="590">
        <v>0.52059999999999995</v>
      </c>
      <c r="K417" s="590">
        <v>0.51680000000000004</v>
      </c>
      <c r="L417" s="605">
        <v>0.50769999999999993</v>
      </c>
      <c r="M417" s="460"/>
      <c r="N417" s="605">
        <v>0.52189999999999992</v>
      </c>
      <c r="O417" s="1045">
        <v>0.52549999999999997</v>
      </c>
      <c r="P417" s="460"/>
      <c r="Q417" s="502">
        <v>0.50400000000000011</v>
      </c>
      <c r="R417" s="502">
        <v>0.78</v>
      </c>
      <c r="S417" s="587">
        <v>1</v>
      </c>
      <c r="T417" s="587">
        <v>0.87999999999999989</v>
      </c>
      <c r="U417" s="587">
        <v>0.72500000000000009</v>
      </c>
      <c r="V417" s="587">
        <v>0.57999999999999996</v>
      </c>
      <c r="W417" s="587">
        <v>0.47</v>
      </c>
      <c r="X417" s="587">
        <v>0.39</v>
      </c>
      <c r="Y417" s="587">
        <v>0.30000000000000004</v>
      </c>
      <c r="Z417" s="587">
        <v>0.24</v>
      </c>
      <c r="AA417" s="587">
        <v>0.2</v>
      </c>
      <c r="AB417" s="583">
        <v>0</v>
      </c>
      <c r="AC417" s="584">
        <f>SUM(C417:AB417)</f>
        <v>14.09</v>
      </c>
      <c r="AD417" s="1033">
        <f>IF(ISERROR((C417/D417-1)*100),"n/a",(C417/D417-1)*100)</f>
        <v>8.5546038543897307</v>
      </c>
      <c r="AE417" s="1033">
        <f>IF(ISERROR((D417/E417-1)*100),"n/a",(D417/E417-1)*100)</f>
        <v>11.575677935730489</v>
      </c>
      <c r="AF417" s="1033">
        <f>IF(ISERROR((E417/F417-1)*100),"n/a",(E417/F417-1)*100)</f>
        <v>11.301688605238658</v>
      </c>
      <c r="AG417" s="1033">
        <f>IF(ISERROR((F417/G417-1)*100),"n/a",(F417/G417-1)*100)</f>
        <v>6.7262664963814389</v>
      </c>
      <c r="AH417" s="1033">
        <f>IF(ISERROR((G417/H417-1)*100),"n/a",(G417/H417-1)*100)</f>
        <v>12.070610687022887</v>
      </c>
      <c r="AI417" s="1033">
        <f>IF(ISERROR((H417/I417-1)*100),"n/a",(H417/I417-1)*100)</f>
        <v>12.708370675748348</v>
      </c>
      <c r="AJ417" s="1033">
        <f>IF(ISERROR((I417/J417-1)*100),"n/a",(I417/J417-1)*100)</f>
        <v>7.1648098348059852</v>
      </c>
      <c r="AK417" s="1033">
        <f>IF(ISERROR((J417/K417-1)*100),"n/a",(J417/K417-1)*100)</f>
        <v>0.73529411764703401</v>
      </c>
      <c r="AL417" s="1033">
        <f>IF(ISERROR((K417/L417-1)*100),"n/a",(K417/L417-1)*100)</f>
        <v>1.7923970848926718</v>
      </c>
      <c r="AM417" s="1033">
        <f>IF(ISERROR((L417/O417-1)*100),"n/a",(L417/O417-1)*100)</f>
        <v>-3.3872502378686997</v>
      </c>
      <c r="AN417" s="1033">
        <f>IF(ISERROR((O417/Q417-1)*100),"n/a",(O417/Q417-1)*100)</f>
        <v>4.2658730158729785</v>
      </c>
      <c r="AO417" s="1033">
        <f>IF(ISERROR((Q417/S417-1)*100),"n/a",(Q417/S417-1)*100)</f>
        <v>-49.599999999999987</v>
      </c>
      <c r="AP417" s="1033">
        <f>IF(ISERROR((S417/T417-1)*100),"n/a",(S417/T417-1)*100)</f>
        <v>13.636363636363647</v>
      </c>
      <c r="AQ417" s="1033">
        <f>IF(ISERROR((T417/U417-1)*100),"n/a",(T417/U417-1)*100)</f>
        <v>21.379310344827562</v>
      </c>
      <c r="AR417" s="1033">
        <f>IF(ISERROR((U417/V417-1)*100),"n/a",(U417/V417-1)*100)</f>
        <v>25.000000000000021</v>
      </c>
      <c r="AS417" s="1033">
        <f>IF(ISERROR((V417/W417-1)*100),"n/a",(V417/W417-1)*100)</f>
        <v>23.404255319148938</v>
      </c>
      <c r="AT417" s="1033">
        <f>IF(ISERROR((W417/X417-1)*100),"n/a",(W417/X417-1)*100)</f>
        <v>20.512820512820507</v>
      </c>
      <c r="AU417" s="1033">
        <f>IF(ISERROR((X417/Y417-1)*100),"n/a",(X417/Y417-1)*100)</f>
        <v>29.999999999999982</v>
      </c>
      <c r="AV417" s="1033">
        <f>IF(ISERROR((Y417/Z417-1)*100),"n/a",(Y417/Z417-1)*100)</f>
        <v>25.000000000000021</v>
      </c>
      <c r="AW417" s="1033">
        <f>IF(ISERROR((Z417/AA417-1)*100),"n/a",(Z417/AA417-1)*100)</f>
        <v>19.999999999999996</v>
      </c>
      <c r="AX417" s="1033" t="str">
        <f>IF(ISERROR((AA417/AB417-1)*100),"n/a",(AA417/AB417-1)*100)</f>
        <v>n/a</v>
      </c>
      <c r="AY417" s="1033" t="str">
        <f>IF(ISERROR((AB417/#REF!-1)*100),"n/a",(AB417/#REF!-1)*100)</f>
        <v>n/a</v>
      </c>
      <c r="AZ417" s="1033" t="str">
        <f>IF(ISERROR((#REF!/#REF!-1)*100),"n/a",(#REF!/#REF!-1)*100)</f>
        <v>n/a</v>
      </c>
      <c r="BA417" s="1033">
        <f>AVERAGE(AD417:AZ417)</f>
        <v>10.142054594151112</v>
      </c>
      <c r="BB417" s="1033">
        <f>STDEV(AD417:AZ417)</f>
        <v>16.759293683805755</v>
      </c>
    </row>
    <row r="418" spans="1:54" ht="11.25" customHeight="1" x14ac:dyDescent="0.2">
      <c r="A418" s="817" t="s">
        <v>1380</v>
      </c>
      <c r="B418" s="817" t="s">
        <v>1381</v>
      </c>
      <c r="C418" s="581">
        <v>1.8</v>
      </c>
      <c r="D418" s="581">
        <v>1.72</v>
      </c>
      <c r="E418" s="581">
        <v>1.6</v>
      </c>
      <c r="F418" s="581">
        <v>1.46</v>
      </c>
      <c r="G418" s="460">
        <v>1.32</v>
      </c>
      <c r="H418" s="460">
        <v>1.1000000000000001</v>
      </c>
      <c r="I418" s="451">
        <v>1</v>
      </c>
      <c r="J418" s="451">
        <v>0.88</v>
      </c>
      <c r="K418" s="451">
        <v>0.76</v>
      </c>
      <c r="L418" s="451">
        <v>0.64</v>
      </c>
      <c r="M418" s="946"/>
      <c r="N418" s="451">
        <v>0.55000000000000004</v>
      </c>
      <c r="O418" s="449">
        <v>0.5</v>
      </c>
      <c r="P418" s="946"/>
      <c r="Q418" s="487">
        <v>0.255</v>
      </c>
      <c r="R418" s="494">
        <v>4.4999999999999998E-2</v>
      </c>
      <c r="S418" s="456">
        <v>0.315</v>
      </c>
      <c r="T418" s="455">
        <v>0.28749999999999998</v>
      </c>
      <c r="U418" s="455">
        <v>0.38</v>
      </c>
      <c r="V418" s="456">
        <v>0.38</v>
      </c>
      <c r="W418" s="456">
        <v>0.37</v>
      </c>
      <c r="X418" s="455">
        <v>0.34</v>
      </c>
      <c r="Y418" s="455">
        <v>0.34</v>
      </c>
      <c r="Z418" s="456">
        <v>0.34</v>
      </c>
      <c r="AA418" s="456">
        <v>0.3</v>
      </c>
      <c r="AB418" s="455">
        <v>0.2225</v>
      </c>
      <c r="AC418" s="584">
        <f>SUM(C418:AB418)</f>
        <v>16.905000000000005</v>
      </c>
      <c r="AD418" s="1033">
        <f>IF(ISERROR((C418/D418-1)*100),"n/a",(C418/D418-1)*100)</f>
        <v>4.6511627906976827</v>
      </c>
      <c r="AE418" s="1033">
        <f>IF(ISERROR((D418/E418-1)*100),"n/a",(D418/E418-1)*100)</f>
        <v>7.4999999999999956</v>
      </c>
      <c r="AF418" s="1033">
        <f>IF(ISERROR((E418/F418-1)*100),"n/a",(E418/F418-1)*100)</f>
        <v>9.5890410958904262</v>
      </c>
      <c r="AG418" s="1033">
        <f>IF(ISERROR((F418/G418-1)*100),"n/a",(F418/G418-1)*100)</f>
        <v>10.606060606060597</v>
      </c>
      <c r="AH418" s="1033">
        <f>IF(ISERROR((G418/H418-1)*100),"n/a",(G418/H418-1)*100)</f>
        <v>19.999999999999996</v>
      </c>
      <c r="AI418" s="1033">
        <f>IF(ISERROR((H418/I418-1)*100),"n/a",(H418/I418-1)*100)</f>
        <v>10.000000000000009</v>
      </c>
      <c r="AJ418" s="1033">
        <f>IF(ISERROR((I418/J418-1)*100),"n/a",(I418/J418-1)*100)</f>
        <v>13.636363636363647</v>
      </c>
      <c r="AK418" s="1033">
        <f>IF(ISERROR((J418/K418-1)*100),"n/a",(J418/K418-1)*100)</f>
        <v>15.789473684210531</v>
      </c>
      <c r="AL418" s="1033">
        <f>IF(ISERROR((K418/L418-1)*100),"n/a",(K418/L418-1)*100)</f>
        <v>18.75</v>
      </c>
      <c r="AM418" s="1033">
        <f>IF(ISERROR((L418/N418-1)*100),"n/a",(L418/N418-1)*100)</f>
        <v>16.36363636363636</v>
      </c>
      <c r="AN418" s="1033">
        <f>IF(ISERROR((N418/O418-1)*100),"n/a",(N418/O418-1)*100)</f>
        <v>10.000000000000009</v>
      </c>
      <c r="AO418" s="1033">
        <f>IF(ISERROR((O418/Q418-1)*100),"n/a",(O418/Q418-1)*100)</f>
        <v>96.078431372549005</v>
      </c>
      <c r="AP418" s="1033">
        <f>IF(ISERROR((Q418/R418-1)*100),"n/a",(Q418/R418-1)*100)</f>
        <v>466.66666666666669</v>
      </c>
      <c r="AQ418" s="1033">
        <f>IF(ISERROR((R418/S418-1)*100),"n/a",(R418/S418-1)*100)</f>
        <v>-85.714285714285722</v>
      </c>
      <c r="AR418" s="1033">
        <f>IF(ISERROR((S418/T418-1)*100),"n/a",(S418/T418-1)*100)</f>
        <v>9.5652173913043583</v>
      </c>
      <c r="AS418" s="1033">
        <f>IF(ISERROR((T418/U418-1)*100),"n/a",(T418/U418-1)*100)</f>
        <v>-24.342105263157897</v>
      </c>
      <c r="AT418" s="1033">
        <f>IF(ISERROR((U418/V418-1)*100),"n/a",(U418/V418-1)*100)</f>
        <v>0</v>
      </c>
      <c r="AU418" s="1033">
        <f>IF(ISERROR((V418/W418-1)*100),"n/a",(V418/W418-1)*100)</f>
        <v>2.7027027027026973</v>
      </c>
      <c r="AV418" s="1033">
        <f>IF(ISERROR((W418/X418-1)*100),"n/a",(W418/X418-1)*100)</f>
        <v>8.8235294117646959</v>
      </c>
      <c r="AW418" s="1033">
        <f>IF(ISERROR((X418/Y418-1)*100),"n/a",(X418/Y418-1)*100)</f>
        <v>0</v>
      </c>
      <c r="AX418" s="1033">
        <f>IF(ISERROR((Y418/Z418-1)*100),"n/a",(Y418/Z418-1)*100)</f>
        <v>0</v>
      </c>
      <c r="AY418" s="1033">
        <f>IF(ISERROR((Z418/AA418-1)*100),"n/a",(Z418/AA418-1)*100)</f>
        <v>13.333333333333353</v>
      </c>
      <c r="AZ418" s="1033">
        <f>IF(ISERROR((AA418/AB418-1)*100),"n/a",(AA418/AB418-1)*100)</f>
        <v>34.831460674157299</v>
      </c>
      <c r="BA418" s="1033">
        <f>AVERAGE(AD418:AZ418)</f>
        <v>28.644812554430167</v>
      </c>
      <c r="BB418" s="1033">
        <f>STDEV(AD418:AZ418)</f>
        <v>99.9046840410317</v>
      </c>
    </row>
    <row r="419" spans="1:54" ht="11.25" customHeight="1" x14ac:dyDescent="0.2">
      <c r="A419" s="468" t="s">
        <v>286</v>
      </c>
      <c r="B419" s="468" t="s">
        <v>287</v>
      </c>
      <c r="C419" s="581">
        <v>1.59</v>
      </c>
      <c r="D419" s="581">
        <v>1.5149999999999999</v>
      </c>
      <c r="E419" s="581">
        <v>1.4450000000000001</v>
      </c>
      <c r="F419" s="581">
        <v>1.38</v>
      </c>
      <c r="G419" s="460">
        <v>1.32</v>
      </c>
      <c r="H419" s="471">
        <v>1.26</v>
      </c>
      <c r="I419" s="581">
        <v>1.2050000000000001</v>
      </c>
      <c r="J419" s="581">
        <v>1.155</v>
      </c>
      <c r="K419" s="581">
        <v>1.1084666666666667</v>
      </c>
      <c r="L419" s="581">
        <v>1.0702666666666667</v>
      </c>
      <c r="M419" s="884"/>
      <c r="N419" s="581">
        <v>1.0369333333333335</v>
      </c>
      <c r="O419" s="459">
        <v>1.0102666666666666</v>
      </c>
      <c r="P419" s="884"/>
      <c r="Q419" s="472">
        <v>0.99</v>
      </c>
      <c r="R419" s="472">
        <v>0.97346666666666659</v>
      </c>
      <c r="S419" s="587">
        <v>0.95559999999999989</v>
      </c>
      <c r="T419" s="587">
        <v>0.93773333333333342</v>
      </c>
      <c r="U419" s="587">
        <v>0.9244</v>
      </c>
      <c r="V419" s="587">
        <v>0.91600000000000004</v>
      </c>
      <c r="W419" s="587">
        <v>0.90666666666666673</v>
      </c>
      <c r="X419" s="587">
        <v>0.89866666666666672</v>
      </c>
      <c r="Y419" s="587">
        <v>0.89200000000000002</v>
      </c>
      <c r="Z419" s="587">
        <v>0.88533333333333342</v>
      </c>
      <c r="AA419" s="587">
        <v>0.87666666666666659</v>
      </c>
      <c r="AB419" s="587">
        <v>0.8666666666666667</v>
      </c>
      <c r="AC419" s="584">
        <f>SUM(C419:AB419)</f>
        <v>26.11913333333333</v>
      </c>
      <c r="AD419" s="1033">
        <f>IF(ISERROR((C419/D419-1)*100),"n/a",(C419/D419-1)*100)</f>
        <v>4.9504950495049549</v>
      </c>
      <c r="AE419" s="1033">
        <f>IF(ISERROR((D419/E419-1)*100),"n/a",(D419/E419-1)*100)</f>
        <v>4.8442906574394318</v>
      </c>
      <c r="AF419" s="1033">
        <f>IF(ISERROR((E419/F419-1)*100),"n/a",(E419/F419-1)*100)</f>
        <v>4.7101449275362528</v>
      </c>
      <c r="AG419" s="1033">
        <f>IF(ISERROR((F419/G419-1)*100),"n/a",(F419/G419-1)*100)</f>
        <v>4.5454545454545414</v>
      </c>
      <c r="AH419" s="1033">
        <f>IF(ISERROR((G419/H419-1)*100),"n/a",(G419/H419-1)*100)</f>
        <v>4.7619047619047672</v>
      </c>
      <c r="AI419" s="1033">
        <f>IF(ISERROR((H419/I419-1)*100),"n/a",(H419/I419-1)*100)</f>
        <v>4.5643153526970792</v>
      </c>
      <c r="AJ419" s="1033">
        <f>IF(ISERROR((I419/J419-1)*100),"n/a",(I419/J419-1)*100)</f>
        <v>4.3290043290043378</v>
      </c>
      <c r="AK419" s="1033">
        <f>IF(ISERROR((J419/K419-1)*100),"n/a",(J419/K419-1)*100)</f>
        <v>4.197991219101449</v>
      </c>
      <c r="AL419" s="1033">
        <f>IF(ISERROR((K419/L419-1)*100),"n/a",(K419/L419-1)*100)</f>
        <v>3.569203936713583</v>
      </c>
      <c r="AM419" s="1033">
        <f>IF(ISERROR((L419/N419-1)*100),"n/a",(L419/N419-1)*100)</f>
        <v>3.2146071750031924</v>
      </c>
      <c r="AN419" s="1033">
        <f>IF(ISERROR((N419/O419-1)*100),"n/a",(N419/O419-1)*100)</f>
        <v>2.6395671109938235</v>
      </c>
      <c r="AO419" s="1033">
        <f>IF(ISERROR((O419/Q419-1)*100),"n/a",(O419/Q419-1)*100)</f>
        <v>2.0471380471380529</v>
      </c>
      <c r="AP419" s="1033">
        <f>IF(ISERROR((Q419/R419-1)*100),"n/a",(Q419/R419-1)*100)</f>
        <v>1.6983974797972978</v>
      </c>
      <c r="AQ419" s="1033">
        <f>IF(ISERROR((R419/S419-1)*100),"n/a",(R419/S419-1)*100)</f>
        <v>1.8696804799776867</v>
      </c>
      <c r="AR419" s="1033">
        <f>IF(ISERROR((S419/T419-1)*100),"n/a",(S419/T419-1)*100)</f>
        <v>1.9053035688894937</v>
      </c>
      <c r="AS419" s="1033">
        <f>IF(ISERROR((T419/U419-1)*100),"n/a",(T419/U419-1)*100)</f>
        <v>1.4423770373575673</v>
      </c>
      <c r="AT419" s="1033">
        <f>IF(ISERROR((U419/V419-1)*100),"n/a",(U419/V419-1)*100)</f>
        <v>0.91703056768559499</v>
      </c>
      <c r="AU419" s="1033">
        <f>IF(ISERROR((V419/W419-1)*100),"n/a",(V419/W419-1)*100)</f>
        <v>1.0294117647058787</v>
      </c>
      <c r="AV419" s="1033">
        <f>IF(ISERROR((W419/X419-1)*100),"n/a",(W419/X419-1)*100)</f>
        <v>0.89020771513352859</v>
      </c>
      <c r="AW419" s="1033">
        <f>IF(ISERROR((X419/Y419-1)*100),"n/a",(X419/Y419-1)*100)</f>
        <v>0.74738415545589909</v>
      </c>
      <c r="AX419" s="1033">
        <f>IF(ISERROR((Y419/Z419-1)*100),"n/a",(Y419/Z419-1)*100)</f>
        <v>0.75301204819275824</v>
      </c>
      <c r="AY419" s="1033">
        <f>IF(ISERROR((Z419/AA419-1)*100),"n/a",(Z419/AA419-1)*100)</f>
        <v>0.98859315589354679</v>
      </c>
      <c r="AZ419" s="1033">
        <f>IF(ISERROR((AA419/AB419-1)*100),"n/a",(AA419/AB419-1)*100)</f>
        <v>1.1538461538461497</v>
      </c>
      <c r="BA419" s="1033">
        <f>AVERAGE(AD419:AZ419)</f>
        <v>2.6856244017142119</v>
      </c>
      <c r="BB419" s="1033">
        <f>STDEV(AD419:AZ419)</f>
        <v>1.6132023498363981</v>
      </c>
    </row>
    <row r="420" spans="1:54" ht="11.25" customHeight="1" x14ac:dyDescent="0.2">
      <c r="A420" s="458" t="s">
        <v>275</v>
      </c>
      <c r="B420" s="817" t="s">
        <v>276</v>
      </c>
      <c r="C420" s="581">
        <v>1.8</v>
      </c>
      <c r="D420" s="581">
        <v>1.7250000000000001</v>
      </c>
      <c r="E420" s="581">
        <v>1.635</v>
      </c>
      <c r="F420" s="581">
        <v>1.4650000000000001</v>
      </c>
      <c r="G420" s="460">
        <v>1.28</v>
      </c>
      <c r="H420" s="454">
        <v>1.0350000000000001</v>
      </c>
      <c r="I420" s="581">
        <v>1.0149999999999999</v>
      </c>
      <c r="J420" s="581">
        <v>0.995</v>
      </c>
      <c r="K420" s="581">
        <v>0.97499999999999998</v>
      </c>
      <c r="L420" s="581">
        <v>0.95499999999999996</v>
      </c>
      <c r="M420" s="884"/>
      <c r="N420" s="581">
        <v>0.93500000000000005</v>
      </c>
      <c r="O420" s="459">
        <v>0.91500000000000004</v>
      </c>
      <c r="P420" s="884"/>
      <c r="Q420" s="472">
        <v>0.89500000000000002</v>
      </c>
      <c r="R420" s="472">
        <v>0.86</v>
      </c>
      <c r="S420" s="587">
        <v>0.78</v>
      </c>
      <c r="T420" s="587">
        <v>0.7</v>
      </c>
      <c r="U420" s="587">
        <v>0.62</v>
      </c>
      <c r="V420" s="587">
        <v>0.53</v>
      </c>
      <c r="W420" s="587">
        <v>0.43</v>
      </c>
      <c r="X420" s="587">
        <v>0.39</v>
      </c>
      <c r="Y420" s="587">
        <v>0.34</v>
      </c>
      <c r="Z420" s="587">
        <v>0.31</v>
      </c>
      <c r="AA420" s="587">
        <v>0.27</v>
      </c>
      <c r="AB420" s="587">
        <v>0.23</v>
      </c>
      <c r="AC420" s="584">
        <f>SUM(C420:AB420)</f>
        <v>21.085000000000001</v>
      </c>
      <c r="AD420" s="1033">
        <f>IF(ISERROR((C420/D420-1)*100),"n/a",(C420/D420-1)*100)</f>
        <v>4.3478260869565188</v>
      </c>
      <c r="AE420" s="1033">
        <f>IF(ISERROR((D420/E420-1)*100),"n/a",(D420/E420-1)*100)</f>
        <v>5.5045871559633142</v>
      </c>
      <c r="AF420" s="1033">
        <f>IF(ISERROR((E420/F420-1)*100),"n/a",(E420/F420-1)*100)</f>
        <v>11.604095563139927</v>
      </c>
      <c r="AG420" s="1033">
        <f>IF(ISERROR((F420/G420-1)*100),"n/a",(F420/G420-1)*100)</f>
        <v>14.453125</v>
      </c>
      <c r="AH420" s="1033">
        <f>IF(ISERROR((G420/H420-1)*100),"n/a",(G420/H420-1)*100)</f>
        <v>23.671497584541058</v>
      </c>
      <c r="AI420" s="1033">
        <f>IF(ISERROR((H420/I420-1)*100),"n/a",(H420/I420-1)*100)</f>
        <v>1.9704433497537144</v>
      </c>
      <c r="AJ420" s="1033">
        <f>IF(ISERROR((I420/J420-1)*100),"n/a",(I420/J420-1)*100)</f>
        <v>2.0100502512562679</v>
      </c>
      <c r="AK420" s="1033">
        <f>IF(ISERROR((J420/K420-1)*100),"n/a",(J420/K420-1)*100)</f>
        <v>2.051282051282044</v>
      </c>
      <c r="AL420" s="1033">
        <f>IF(ISERROR((K420/L420-1)*100),"n/a",(K420/L420-1)*100)</f>
        <v>2.0942408376963373</v>
      </c>
      <c r="AM420" s="1033">
        <f>IF(ISERROR((L420/N420-1)*100),"n/a",(L420/N420-1)*100)</f>
        <v>2.1390374331550666</v>
      </c>
      <c r="AN420" s="1033">
        <f>IF(ISERROR((N420/O420-1)*100),"n/a",(N420/O420-1)*100)</f>
        <v>2.1857923497267784</v>
      </c>
      <c r="AO420" s="1033">
        <f>IF(ISERROR((O420/Q420-1)*100),"n/a",(O420/Q420-1)*100)</f>
        <v>2.2346368715083775</v>
      </c>
      <c r="AP420" s="1033">
        <f>IF(ISERROR((Q420/R420-1)*100),"n/a",(Q420/R420-1)*100)</f>
        <v>4.0697674418604723</v>
      </c>
      <c r="AQ420" s="1033">
        <f>IF(ISERROR((R420/S420-1)*100),"n/a",(R420/S420-1)*100)</f>
        <v>10.256410256410241</v>
      </c>
      <c r="AR420" s="1033">
        <f>IF(ISERROR((S420/T420-1)*100),"n/a",(S420/T420-1)*100)</f>
        <v>11.428571428571432</v>
      </c>
      <c r="AS420" s="1033">
        <f>IF(ISERROR((T420/U420-1)*100),"n/a",(T420/U420-1)*100)</f>
        <v>12.903225806451601</v>
      </c>
      <c r="AT420" s="1033">
        <f>IF(ISERROR((U420/V420-1)*100),"n/a",(U420/V420-1)*100)</f>
        <v>16.981132075471695</v>
      </c>
      <c r="AU420" s="1033">
        <f>IF(ISERROR((V420/W420-1)*100),"n/a",(V420/W420-1)*100)</f>
        <v>23.255813953488392</v>
      </c>
      <c r="AV420" s="1033">
        <f>IF(ISERROR((W420/X420-1)*100),"n/a",(W420/X420-1)*100)</f>
        <v>10.256410256410241</v>
      </c>
      <c r="AW420" s="1033">
        <f>IF(ISERROR((X420/Y420-1)*100),"n/a",(X420/Y420-1)*100)</f>
        <v>14.705882352941169</v>
      </c>
      <c r="AX420" s="1033">
        <f>IF(ISERROR((Y420/Z420-1)*100),"n/a",(Y420/Z420-1)*100)</f>
        <v>9.6774193548387224</v>
      </c>
      <c r="AY420" s="1033">
        <f>IF(ISERROR((Z420/AA420-1)*100),"n/a",(Z420/AA420-1)*100)</f>
        <v>14.814814814814813</v>
      </c>
      <c r="AZ420" s="1033">
        <f>IF(ISERROR((AA420/AB420-1)*100),"n/a",(AA420/AB420-1)*100)</f>
        <v>17.391304347826097</v>
      </c>
      <c r="BA420" s="1033">
        <f>AVERAGE(AD420:AZ420)</f>
        <v>9.5655376793071429</v>
      </c>
      <c r="BB420" s="1033">
        <f>STDEV(AD420:AZ420)</f>
        <v>6.9562465042294983</v>
      </c>
    </row>
    <row r="421" spans="1:54" ht="11.25" customHeight="1" x14ac:dyDescent="0.2">
      <c r="A421" s="468" t="s">
        <v>271</v>
      </c>
      <c r="B421" s="468" t="s">
        <v>272</v>
      </c>
      <c r="C421" s="581">
        <v>1.48</v>
      </c>
      <c r="D421" s="581">
        <v>1.36</v>
      </c>
      <c r="E421" s="581">
        <v>1.24</v>
      </c>
      <c r="F421" s="581">
        <v>1.1399999999999999</v>
      </c>
      <c r="G421" s="460">
        <v>1.04</v>
      </c>
      <c r="H421" s="460">
        <v>0.94</v>
      </c>
      <c r="I421" s="474">
        <v>0.86</v>
      </c>
      <c r="J421" s="474">
        <v>0.8</v>
      </c>
      <c r="K421" s="474">
        <v>0.74</v>
      </c>
      <c r="L421" s="474">
        <v>0.68</v>
      </c>
      <c r="M421" s="958">
        <v>0</v>
      </c>
      <c r="N421" s="474">
        <v>0.62</v>
      </c>
      <c r="O421" s="470">
        <v>0.56000000000000005</v>
      </c>
      <c r="P421" s="958">
        <v>0</v>
      </c>
      <c r="Q421" s="486">
        <v>0.52</v>
      </c>
      <c r="R421" s="486">
        <v>0.48</v>
      </c>
      <c r="S421" s="476">
        <v>0.44</v>
      </c>
      <c r="T421" s="476">
        <v>0.4</v>
      </c>
      <c r="U421" s="476">
        <v>0.36</v>
      </c>
      <c r="V421" s="476">
        <v>0.32</v>
      </c>
      <c r="W421" s="476">
        <v>0.28000000000000003</v>
      </c>
      <c r="X421" s="476">
        <v>0.23</v>
      </c>
      <c r="Y421" s="476">
        <v>0.21</v>
      </c>
      <c r="Z421" s="476">
        <v>0.2</v>
      </c>
      <c r="AA421" s="476">
        <v>0.19</v>
      </c>
      <c r="AB421" s="476">
        <v>0.17</v>
      </c>
      <c r="AC421" s="584">
        <f>SUM(C421:AB421)</f>
        <v>15.259999999999998</v>
      </c>
      <c r="AD421" s="1033">
        <f>IF(ISERROR((C421/D421-1)*100),"n/a",(C421/D421-1)*100)</f>
        <v>8.8235294117646959</v>
      </c>
      <c r="AE421" s="1033">
        <f>IF(ISERROR((D421/E421-1)*100),"n/a",(D421/E421-1)*100)</f>
        <v>9.6774193548387224</v>
      </c>
      <c r="AF421" s="1033">
        <f>IF(ISERROR((E421/F421-1)*100),"n/a",(E421/F421-1)*100)</f>
        <v>8.7719298245614077</v>
      </c>
      <c r="AG421" s="1033">
        <f>IF(ISERROR((F421/G421-1)*100),"n/a",(F421/G421-1)*100)</f>
        <v>9.6153846153846025</v>
      </c>
      <c r="AH421" s="1033">
        <f>IF(ISERROR((G421/H421-1)*100),"n/a",(G421/H421-1)*100)</f>
        <v>10.638297872340431</v>
      </c>
      <c r="AI421" s="1033">
        <f>IF(ISERROR((H421/I421-1)*100),"n/a",(H421/I421-1)*100)</f>
        <v>9.302325581395344</v>
      </c>
      <c r="AJ421" s="1033">
        <f>IF(ISERROR((I421/J421-1)*100),"n/a",(I421/J421-1)*100)</f>
        <v>7.4999999999999956</v>
      </c>
      <c r="AK421" s="1033">
        <f>IF(ISERROR((J421/K421-1)*100),"n/a",(J421/K421-1)*100)</f>
        <v>8.1081081081081141</v>
      </c>
      <c r="AL421" s="1033">
        <f>IF(ISERROR((K421/L421-1)*100),"n/a",(K421/L421-1)*100)</f>
        <v>8.8235294117646959</v>
      </c>
      <c r="AM421" s="1033">
        <f>IF(ISERROR((L421/N421-1)*100),"n/a",(L421/N421-1)*100)</f>
        <v>9.6774193548387224</v>
      </c>
      <c r="AN421" s="1033">
        <f>IF(ISERROR((N421/O421-1)*100),"n/a",(N421/O421-1)*100)</f>
        <v>10.714285714285698</v>
      </c>
      <c r="AO421" s="1033">
        <f>IF(ISERROR((O421/Q421-1)*100),"n/a",(O421/Q421-1)*100)</f>
        <v>7.6923076923077094</v>
      </c>
      <c r="AP421" s="1033">
        <f>IF(ISERROR((Q421/R421-1)*100),"n/a",(Q421/R421-1)*100)</f>
        <v>8.3333333333333481</v>
      </c>
      <c r="AQ421" s="1033">
        <f>IF(ISERROR((R421/S421-1)*100),"n/a",(R421/S421-1)*100)</f>
        <v>9.0909090909090828</v>
      </c>
      <c r="AR421" s="1033">
        <f>IF(ISERROR((S421/T421-1)*100),"n/a",(S421/T421-1)*100)</f>
        <v>9.9999999999999858</v>
      </c>
      <c r="AS421" s="1033">
        <f>IF(ISERROR((T421/U421-1)*100),"n/a",(T421/U421-1)*100)</f>
        <v>11.111111111111116</v>
      </c>
      <c r="AT421" s="1033">
        <f>IF(ISERROR((U421/V421-1)*100),"n/a",(U421/V421-1)*100)</f>
        <v>12.5</v>
      </c>
      <c r="AU421" s="1033">
        <f>IF(ISERROR((V421/W421-1)*100),"n/a",(V421/W421-1)*100)</f>
        <v>14.285714285714279</v>
      </c>
      <c r="AV421" s="1033">
        <f>IF(ISERROR((W421/X421-1)*100),"n/a",(W421/X421-1)*100)</f>
        <v>21.739130434782616</v>
      </c>
      <c r="AW421" s="1033">
        <f>IF(ISERROR((X421/Y421-1)*100),"n/a",(X421/Y421-1)*100)</f>
        <v>9.5238095238095344</v>
      </c>
      <c r="AX421" s="1033">
        <f>IF(ISERROR((Y421/Z421-1)*100),"n/a",(Y421/Z421-1)*100)</f>
        <v>4.9999999999999822</v>
      </c>
      <c r="AY421" s="1033">
        <f>IF(ISERROR((Z421/AA421-1)*100),"n/a",(Z421/AA421-1)*100)</f>
        <v>5.2631578947368363</v>
      </c>
      <c r="AZ421" s="1033">
        <f>IF(ISERROR((AA421/AB421-1)*100),"n/a",(AA421/AB421-1)*100)</f>
        <v>11.764705882352944</v>
      </c>
      <c r="BA421" s="1033">
        <f>AVERAGE(AD421:AZ421)</f>
        <v>9.9111481955799938</v>
      </c>
      <c r="BB421" s="1033">
        <f>STDEV(AD421:AZ421)</f>
        <v>3.2963603025621291</v>
      </c>
    </row>
    <row r="422" spans="1:54" ht="11.25" customHeight="1" x14ac:dyDescent="0.2">
      <c r="A422" s="817" t="s">
        <v>1393</v>
      </c>
      <c r="B422" s="817" t="s">
        <v>1394</v>
      </c>
      <c r="C422" s="581">
        <v>2.8</v>
      </c>
      <c r="D422" s="581">
        <v>2.64</v>
      </c>
      <c r="E422" s="581">
        <v>2.4</v>
      </c>
      <c r="F422" s="581">
        <v>2.04</v>
      </c>
      <c r="G422" s="460">
        <v>1.68</v>
      </c>
      <c r="H422" s="586">
        <v>1.32</v>
      </c>
      <c r="I422" s="581">
        <v>1.04</v>
      </c>
      <c r="J422" s="581">
        <v>0.8</v>
      </c>
      <c r="K422" s="581">
        <v>0.64</v>
      </c>
      <c r="L422" s="581">
        <v>0.52</v>
      </c>
      <c r="M422" s="884"/>
      <c r="N422" s="581">
        <v>0.44</v>
      </c>
      <c r="O422" s="459">
        <v>0.36</v>
      </c>
      <c r="P422" s="884"/>
      <c r="Q422" s="472">
        <v>0.28000000000000003</v>
      </c>
      <c r="R422" s="472">
        <v>7.0000000000000007E-2</v>
      </c>
      <c r="S422" s="583">
        <v>0</v>
      </c>
      <c r="T422" s="583">
        <v>0</v>
      </c>
      <c r="U422" s="583">
        <v>0</v>
      </c>
      <c r="V422" s="583">
        <v>0</v>
      </c>
      <c r="W422" s="583">
        <v>0</v>
      </c>
      <c r="X422" s="583">
        <v>0</v>
      </c>
      <c r="Y422" s="583">
        <v>0</v>
      </c>
      <c r="Z422" s="583">
        <v>0</v>
      </c>
      <c r="AA422" s="583">
        <v>0</v>
      </c>
      <c r="AB422" s="583">
        <v>0</v>
      </c>
      <c r="AC422" s="584">
        <f>SUM(C422:AB422)</f>
        <v>17.03</v>
      </c>
      <c r="AD422" s="1033">
        <f>IF(ISERROR((C422/D422-1)*100),"n/a",(C422/D422-1)*100)</f>
        <v>6.0606060606060552</v>
      </c>
      <c r="AE422" s="1033">
        <f>IF(ISERROR((D422/E422-1)*100),"n/a",(D422/E422-1)*100)</f>
        <v>10.000000000000009</v>
      </c>
      <c r="AF422" s="1033">
        <f>IF(ISERROR((E422/F422-1)*100),"n/a",(E422/F422-1)*100)</f>
        <v>17.647058823529417</v>
      </c>
      <c r="AG422" s="1033">
        <f>IF(ISERROR((F422/G422-1)*100),"n/a",(F422/G422-1)*100)</f>
        <v>21.428571428571441</v>
      </c>
      <c r="AH422" s="1033">
        <f>IF(ISERROR((G422/H422-1)*100),"n/a",(G422/H422-1)*100)</f>
        <v>27.27272727272727</v>
      </c>
      <c r="AI422" s="1033">
        <f>IF(ISERROR((H422/I422-1)*100),"n/a",(H422/I422-1)*100)</f>
        <v>26.923076923076916</v>
      </c>
      <c r="AJ422" s="1033">
        <f>IF(ISERROR((I422/J422-1)*100),"n/a",(I422/J422-1)*100)</f>
        <v>30.000000000000004</v>
      </c>
      <c r="AK422" s="1033">
        <f>IF(ISERROR((J422/K422-1)*100),"n/a",(J422/K422-1)*100)</f>
        <v>25</v>
      </c>
      <c r="AL422" s="1033">
        <f>IF(ISERROR((K422/L422-1)*100),"n/a",(K422/L422-1)*100)</f>
        <v>23.076923076923084</v>
      </c>
      <c r="AM422" s="1033">
        <f>IF(ISERROR((L422/N422-1)*100),"n/a",(L422/N422-1)*100)</f>
        <v>18.181818181818187</v>
      </c>
      <c r="AN422" s="1033">
        <f>IF(ISERROR((N422/O422-1)*100),"n/a",(N422/O422-1)*100)</f>
        <v>22.222222222222232</v>
      </c>
      <c r="AO422" s="1033">
        <f>IF(ISERROR((O422/Q422-1)*100),"n/a",(O422/Q422-1)*100)</f>
        <v>28.571428571428559</v>
      </c>
      <c r="AP422" s="1033">
        <f>IF(ISERROR((Q422/R422-1)*100),"n/a",(Q422/R422-1)*100)</f>
        <v>300</v>
      </c>
      <c r="AQ422" s="1033" t="str">
        <f>IF(ISERROR((R422/S422-1)*100),"n/a",(R422/S422-1)*100)</f>
        <v>n/a</v>
      </c>
      <c r="AR422" s="1033" t="str">
        <f>IF(ISERROR((S422/T422-1)*100),"n/a",(S422/T422-1)*100)</f>
        <v>n/a</v>
      </c>
      <c r="AS422" s="1033" t="str">
        <f>IF(ISERROR((T422/U422-1)*100),"n/a",(T422/U422-1)*100)</f>
        <v>n/a</v>
      </c>
      <c r="AT422" s="1033" t="str">
        <f>IF(ISERROR((U422/V422-1)*100),"n/a",(U422/V422-1)*100)</f>
        <v>n/a</v>
      </c>
      <c r="AU422" s="1033" t="str">
        <f>IF(ISERROR((V422/W422-1)*100),"n/a",(V422/W422-1)*100)</f>
        <v>n/a</v>
      </c>
      <c r="AV422" s="1033" t="str">
        <f>IF(ISERROR((W422/X422-1)*100),"n/a",(W422/X422-1)*100)</f>
        <v>n/a</v>
      </c>
      <c r="AW422" s="1033" t="str">
        <f>IF(ISERROR((X422/Y422-1)*100),"n/a",(X422/Y422-1)*100)</f>
        <v>n/a</v>
      </c>
      <c r="AX422" s="1033" t="str">
        <f>IF(ISERROR((Y422/Z422-1)*100),"n/a",(Y422/Z422-1)*100)</f>
        <v>n/a</v>
      </c>
      <c r="AY422" s="1033" t="str">
        <f>IF(ISERROR((Z422/AA422-1)*100),"n/a",(Z422/AA422-1)*100)</f>
        <v>n/a</v>
      </c>
      <c r="AZ422" s="1033" t="str">
        <f>IF(ISERROR((AA422/AB422-1)*100),"n/a",(AA422/AB422-1)*100)</f>
        <v>n/a</v>
      </c>
      <c r="BA422" s="1033">
        <f>AVERAGE(AD422:AZ422)</f>
        <v>42.798802504684858</v>
      </c>
      <c r="BB422" s="1033">
        <f>STDEV(AD422:AZ422)</f>
        <v>77.600298627355244</v>
      </c>
    </row>
    <row r="423" spans="1:54" ht="11.25" customHeight="1" x14ac:dyDescent="0.2">
      <c r="A423" s="1089" t="s">
        <v>4471</v>
      </c>
      <c r="B423" s="1089" t="s">
        <v>2419</v>
      </c>
      <c r="C423" s="581">
        <v>2.54</v>
      </c>
      <c r="D423" s="581">
        <v>2.36</v>
      </c>
      <c r="E423" s="581">
        <v>2.2400000000000002</v>
      </c>
      <c r="F423" s="581">
        <v>2.06</v>
      </c>
      <c r="G423" s="460">
        <v>1.8399999999999999</v>
      </c>
      <c r="H423" s="454">
        <v>1.72</v>
      </c>
      <c r="I423" s="581">
        <v>1.6400000000000001</v>
      </c>
      <c r="J423" s="498">
        <v>1.6</v>
      </c>
      <c r="K423" s="498">
        <v>1.6</v>
      </c>
      <c r="L423" s="498">
        <v>1.6</v>
      </c>
      <c r="M423" s="460"/>
      <c r="N423" s="483">
        <v>1.6</v>
      </c>
      <c r="O423" s="501">
        <v>1.6</v>
      </c>
      <c r="P423" s="460"/>
      <c r="Q423" s="980">
        <v>1.6</v>
      </c>
      <c r="R423" s="472">
        <v>1.6</v>
      </c>
      <c r="S423" s="489">
        <v>1.49</v>
      </c>
      <c r="T423" s="489">
        <v>1.24</v>
      </c>
      <c r="U423" s="587">
        <v>1.01</v>
      </c>
      <c r="V423" s="587">
        <v>0.8600000000000001</v>
      </c>
      <c r="W423" s="587">
        <v>0.76</v>
      </c>
      <c r="X423" s="587">
        <v>0.69000000000000006</v>
      </c>
      <c r="Y423" s="587">
        <v>0.58000000000000007</v>
      </c>
      <c r="Z423" s="587">
        <v>0.56000000000000005</v>
      </c>
      <c r="AA423" s="587">
        <v>0.54</v>
      </c>
      <c r="AB423" s="587">
        <v>0.52</v>
      </c>
      <c r="AC423" s="584">
        <f>SUM(C423:AB423)</f>
        <v>33.850000000000016</v>
      </c>
      <c r="AD423" s="1033">
        <f>IF(ISERROR((C423/D423-1)*100),"n/a",(C423/D423-1)*100)</f>
        <v>7.6271186440677985</v>
      </c>
      <c r="AE423" s="1033">
        <f>IF(ISERROR((D423/E423-1)*100),"n/a",(D423/E423-1)*100)</f>
        <v>5.3571428571428381</v>
      </c>
      <c r="AF423" s="1033">
        <f>IF(ISERROR((E423/F423-1)*100),"n/a",(E423/F423-1)*100)</f>
        <v>8.7378640776699221</v>
      </c>
      <c r="AG423" s="1033">
        <f>IF(ISERROR((F423/G423-1)*100),"n/a",(F423/G423-1)*100)</f>
        <v>11.956521739130444</v>
      </c>
      <c r="AH423" s="1033">
        <f>IF(ISERROR((G423/H423-1)*100),"n/a",(G423/H423-1)*100)</f>
        <v>6.9767441860465018</v>
      </c>
      <c r="AI423" s="1033">
        <f>IF(ISERROR((H423/I423-1)*100),"n/a",(H423/I423-1)*100)</f>
        <v>4.878048780487787</v>
      </c>
      <c r="AJ423" s="1033">
        <f>IF(ISERROR((I423/J423-1)*100),"n/a",(I423/J423-1)*100)</f>
        <v>2.4999999999999911</v>
      </c>
      <c r="AK423" s="1033">
        <f>IF(ISERROR((J423/K423-1)*100),"n/a",(J423/K423-1)*100)</f>
        <v>0</v>
      </c>
      <c r="AL423" s="1033">
        <f>IF(ISERROR((K423/L423-1)*100),"n/a",(K423/L423-1)*100)</f>
        <v>0</v>
      </c>
      <c r="AM423" s="1033">
        <f>IF(ISERROR((L423/N423-1)*100),"n/a",(L423/N423-1)*100)</f>
        <v>0</v>
      </c>
      <c r="AN423" s="1033">
        <f>IF(ISERROR((N423/O423-1)*100),"n/a",(N423/O423-1)*100)</f>
        <v>0</v>
      </c>
      <c r="AO423" s="1033">
        <f>IF(ISERROR((O423/Q423-1)*100),"n/a",(O423/Q423-1)*100)</f>
        <v>0</v>
      </c>
      <c r="AP423" s="1033">
        <f>IF(ISERROR((Q423/R423-1)*100),"n/a",(Q423/R423-1)*100)</f>
        <v>0</v>
      </c>
      <c r="AQ423" s="1033">
        <f>IF(ISERROR((R423/S423-1)*100),"n/a",(R423/S423-1)*100)</f>
        <v>7.3825503355704702</v>
      </c>
      <c r="AR423" s="1033">
        <f>IF(ISERROR((S423/T423-1)*100),"n/a",(S423/T423-1)*100)</f>
        <v>20.161290322580648</v>
      </c>
      <c r="AS423" s="1033">
        <f>IF(ISERROR((T423/U423-1)*100),"n/a",(T423/U423-1)*100)</f>
        <v>22.772277227722771</v>
      </c>
      <c r="AT423" s="1033">
        <f>IF(ISERROR((U423/V423-1)*100),"n/a",(U423/V423-1)*100)</f>
        <v>17.441860465116264</v>
      </c>
      <c r="AU423" s="1033">
        <f>IF(ISERROR((V423/W423-1)*100),"n/a",(V423/W423-1)*100)</f>
        <v>13.157894736842124</v>
      </c>
      <c r="AV423" s="1033">
        <f>IF(ISERROR((W423/X423-1)*100),"n/a",(W423/X423-1)*100)</f>
        <v>10.144927536231885</v>
      </c>
      <c r="AW423" s="1033">
        <f>IF(ISERROR((X423/Y423-1)*100),"n/a",(X423/Y423-1)*100)</f>
        <v>18.965517241379317</v>
      </c>
      <c r="AX423" s="1033">
        <f>IF(ISERROR((Y423/Z423-1)*100),"n/a",(Y423/Z423-1)*100)</f>
        <v>3.5714285714285809</v>
      </c>
      <c r="AY423" s="1033">
        <f>IF(ISERROR((Z423/AA423-1)*100),"n/a",(Z423/AA423-1)*100)</f>
        <v>3.7037037037036979</v>
      </c>
      <c r="AZ423" s="1033">
        <f>IF(ISERROR((AA423/AB423-1)*100),"n/a",(AA423/AB423-1)*100)</f>
        <v>3.8461538461538547</v>
      </c>
      <c r="BA423" s="1033">
        <f>AVERAGE(AD423:AZ423)</f>
        <v>7.3556975770119513</v>
      </c>
      <c r="BB423" s="1033">
        <f>STDEV(AD423:AZ423)</f>
        <v>7.0750429489158995</v>
      </c>
    </row>
    <row r="424" spans="1:54" ht="11.25" customHeight="1" x14ac:dyDescent="0.2">
      <c r="A424" s="468" t="s">
        <v>1397</v>
      </c>
      <c r="B424" s="468" t="s">
        <v>1398</v>
      </c>
      <c r="C424" s="581">
        <v>2.25</v>
      </c>
      <c r="D424" s="581">
        <v>2</v>
      </c>
      <c r="E424" s="581">
        <v>1.84</v>
      </c>
      <c r="F424" s="581">
        <v>1.74</v>
      </c>
      <c r="G424" s="460">
        <v>1.58</v>
      </c>
      <c r="H424" s="460">
        <v>1.4300000000000002</v>
      </c>
      <c r="I424" s="474">
        <v>1.3</v>
      </c>
      <c r="J424" s="474">
        <v>1.18</v>
      </c>
      <c r="K424" s="474">
        <v>1.06</v>
      </c>
      <c r="L424" s="474">
        <v>0.96</v>
      </c>
      <c r="M424" s="958"/>
      <c r="N424" s="474">
        <v>0.9</v>
      </c>
      <c r="O424" s="470">
        <v>0.86</v>
      </c>
      <c r="P424" s="958"/>
      <c r="Q424" s="486">
        <v>0.81</v>
      </c>
      <c r="R424" s="495">
        <v>0.8</v>
      </c>
      <c r="S424" s="476">
        <v>0.8</v>
      </c>
      <c r="T424" s="476">
        <v>0.76</v>
      </c>
      <c r="U424" s="477">
        <v>0.68</v>
      </c>
      <c r="V424" s="477">
        <v>0.68</v>
      </c>
      <c r="W424" s="476">
        <v>1.3</v>
      </c>
      <c r="X424" s="476">
        <v>1.18</v>
      </c>
      <c r="Y424" s="476">
        <v>1.0900000000000001</v>
      </c>
      <c r="Z424" s="476">
        <v>1.03</v>
      </c>
      <c r="AA424" s="476">
        <v>0.96</v>
      </c>
      <c r="AB424" s="476">
        <v>0.85</v>
      </c>
      <c r="AC424" s="584">
        <f>SUM(C424:AB424)</f>
        <v>28.040000000000003</v>
      </c>
      <c r="AD424" s="1033">
        <f>IF(ISERROR((C424/D424-1)*100),"n/a",(C424/D424-1)*100)</f>
        <v>12.5</v>
      </c>
      <c r="AE424" s="1033">
        <f>IF(ISERROR((D424/E424-1)*100),"n/a",(D424/E424-1)*100)</f>
        <v>8.6956521739130377</v>
      </c>
      <c r="AF424" s="1033">
        <f>IF(ISERROR((E424/F424-1)*100),"n/a",(E424/F424-1)*100)</f>
        <v>5.7471264367816133</v>
      </c>
      <c r="AG424" s="1033">
        <f>IF(ISERROR((F424/G424-1)*100),"n/a",(F424/G424-1)*100)</f>
        <v>10.126582278480999</v>
      </c>
      <c r="AH424" s="1033">
        <f>IF(ISERROR((G424/H424-1)*100),"n/a",(G424/H424-1)*100)</f>
        <v>10.489510489510479</v>
      </c>
      <c r="AI424" s="1033">
        <f>IF(ISERROR((H424/I424-1)*100),"n/a",(H424/I424-1)*100)</f>
        <v>10.000000000000009</v>
      </c>
      <c r="AJ424" s="1033">
        <f>IF(ISERROR((I424/J424-1)*100),"n/a",(I424/J424-1)*100)</f>
        <v>10.169491525423746</v>
      </c>
      <c r="AK424" s="1033">
        <f>IF(ISERROR((J424/K424-1)*100),"n/a",(J424/K424-1)*100)</f>
        <v>11.32075471698113</v>
      </c>
      <c r="AL424" s="1033">
        <f>IF(ISERROR((K424/L424-1)*100),"n/a",(K424/L424-1)*100)</f>
        <v>10.416666666666675</v>
      </c>
      <c r="AM424" s="1033">
        <f>IF(ISERROR((L424/N424-1)*100),"n/a",(L424/N424-1)*100)</f>
        <v>6.6666666666666652</v>
      </c>
      <c r="AN424" s="1033">
        <f>IF(ISERROR((N424/O424-1)*100),"n/a",(N424/O424-1)*100)</f>
        <v>4.6511627906976827</v>
      </c>
      <c r="AO424" s="1033">
        <f>IF(ISERROR((O424/Q424-1)*100),"n/a",(O424/Q424-1)*100)</f>
        <v>6.1728395061728225</v>
      </c>
      <c r="AP424" s="1033">
        <f>IF(ISERROR((Q424/R424-1)*100),"n/a",(Q424/R424-1)*100)</f>
        <v>1.2499999999999956</v>
      </c>
      <c r="AQ424" s="1033">
        <f>IF(ISERROR((R424/S424-1)*100),"n/a",(R424/S424-1)*100)</f>
        <v>0</v>
      </c>
      <c r="AR424" s="1033">
        <f>IF(ISERROR((S424/T424-1)*100),"n/a",(S424/T424-1)*100)</f>
        <v>5.2631578947368363</v>
      </c>
      <c r="AS424" s="1033">
        <f>IF(ISERROR((T424/U424-1)*100),"n/a",(T424/U424-1)*100)</f>
        <v>11.764705882352944</v>
      </c>
      <c r="AT424" s="1033">
        <f>IF(ISERROR((U424/V424-1)*100),"n/a",(U424/V424-1)*100)</f>
        <v>0</v>
      </c>
      <c r="AU424" s="1033">
        <f>IF(ISERROR((V424/W424-1)*100),"n/a",(V424/W424-1)*100)</f>
        <v>-47.692307692307686</v>
      </c>
      <c r="AV424" s="1033">
        <f>IF(ISERROR((W424/X424-1)*100),"n/a",(W424/X424-1)*100)</f>
        <v>10.169491525423746</v>
      </c>
      <c r="AW424" s="1033">
        <f>IF(ISERROR((X424/Y424-1)*100),"n/a",(X424/Y424-1)*100)</f>
        <v>8.2568807339449499</v>
      </c>
      <c r="AX424" s="1033">
        <f>IF(ISERROR((Y424/Z424-1)*100),"n/a",(Y424/Z424-1)*100)</f>
        <v>5.8252427184465994</v>
      </c>
      <c r="AY424" s="1033">
        <f>IF(ISERROR((Z424/AA424-1)*100),"n/a",(Z424/AA424-1)*100)</f>
        <v>7.2916666666666741</v>
      </c>
      <c r="AZ424" s="1033">
        <f>IF(ISERROR((AA424/AB424-1)*100),"n/a",(AA424/AB424-1)*100)</f>
        <v>12.941176470588234</v>
      </c>
      <c r="BA424" s="1033">
        <f>AVERAGE(AD424:AZ424)</f>
        <v>5.3054985848324847</v>
      </c>
      <c r="BB424" s="1033">
        <f>STDEV(AD424:AZ424)</f>
        <v>12.140700077968605</v>
      </c>
    </row>
    <row r="425" spans="1:54" ht="11.25" customHeight="1" x14ac:dyDescent="0.2">
      <c r="A425" s="468" t="s">
        <v>108</v>
      </c>
      <c r="B425" s="468" t="s">
        <v>109</v>
      </c>
      <c r="C425" s="581">
        <v>5.96</v>
      </c>
      <c r="D425" s="581">
        <v>5.92</v>
      </c>
      <c r="E425" s="581">
        <v>5.88</v>
      </c>
      <c r="F425" s="581">
        <v>5.76</v>
      </c>
      <c r="G425" s="460">
        <v>5.44</v>
      </c>
      <c r="H425" s="471">
        <v>4.7</v>
      </c>
      <c r="I425" s="581">
        <v>4.4400000000000004</v>
      </c>
      <c r="J425" s="581">
        <v>4.0999999999999996</v>
      </c>
      <c r="K425" s="581">
        <v>3.42</v>
      </c>
      <c r="L425" s="581">
        <v>2.54</v>
      </c>
      <c r="M425" s="884"/>
      <c r="N425" s="581">
        <v>2.36</v>
      </c>
      <c r="O425" s="459">
        <v>2.2000000000000002</v>
      </c>
      <c r="P425" s="884"/>
      <c r="Q425" s="472">
        <v>2.1</v>
      </c>
      <c r="R425" s="472">
        <v>2.04</v>
      </c>
      <c r="S425" s="587">
        <v>2</v>
      </c>
      <c r="T425" s="587">
        <v>1.92</v>
      </c>
      <c r="U425" s="587">
        <v>1.84</v>
      </c>
      <c r="V425" s="587">
        <v>1.68</v>
      </c>
      <c r="W425" s="587">
        <v>1.44</v>
      </c>
      <c r="X425" s="587">
        <v>1.32</v>
      </c>
      <c r="Y425" s="587">
        <v>1.24</v>
      </c>
      <c r="Z425" s="587">
        <v>1.2</v>
      </c>
      <c r="AA425" s="587">
        <v>1.1599999999999999</v>
      </c>
      <c r="AB425" s="587">
        <v>1.1200000000000001</v>
      </c>
      <c r="AC425" s="584">
        <f>SUM(C425:AB425)</f>
        <v>71.78</v>
      </c>
      <c r="AD425" s="1033">
        <f>IF(ISERROR((C425/D425-1)*100),"n/a",(C425/D425-1)*100)</f>
        <v>0.67567567567567988</v>
      </c>
      <c r="AE425" s="1033">
        <f>IF(ISERROR((D425/E425-1)*100),"n/a",(D425/E425-1)*100)</f>
        <v>0.68027210884353817</v>
      </c>
      <c r="AF425" s="1033">
        <f>IF(ISERROR((E425/F425-1)*100),"n/a",(E425/F425-1)*100)</f>
        <v>2.0833333333333259</v>
      </c>
      <c r="AG425" s="1033">
        <f>IF(ISERROR((F425/G425-1)*100),"n/a",(F425/G425-1)*100)</f>
        <v>5.8823529411764497</v>
      </c>
      <c r="AH425" s="1033">
        <f>IF(ISERROR((G425/H425-1)*100),"n/a",(G425/H425-1)*100)</f>
        <v>15.744680851063841</v>
      </c>
      <c r="AI425" s="1033">
        <f>IF(ISERROR((H425/I425-1)*100),"n/a",(H425/I425-1)*100)</f>
        <v>5.8558558558558405</v>
      </c>
      <c r="AJ425" s="1033">
        <f>IF(ISERROR((I425/J425-1)*100),"n/a",(I425/J425-1)*100)</f>
        <v>8.292682926829297</v>
      </c>
      <c r="AK425" s="1033">
        <f>IF(ISERROR((J425/K425-1)*100),"n/a",(J425/K425-1)*100)</f>
        <v>19.883040935672504</v>
      </c>
      <c r="AL425" s="1033">
        <f>IF(ISERROR((K425/L425-1)*100),"n/a",(K425/L425-1)*100)</f>
        <v>34.645669291338585</v>
      </c>
      <c r="AM425" s="1033">
        <f>IF(ISERROR((L425/N425-1)*100),"n/a",(L425/N425-1)*100)</f>
        <v>7.6271186440677985</v>
      </c>
      <c r="AN425" s="1033">
        <f>IF(ISERROR((N425/O425-1)*100),"n/a",(N425/O425-1)*100)</f>
        <v>7.2727272727272529</v>
      </c>
      <c r="AO425" s="1033">
        <f>IF(ISERROR((O425/Q425-1)*100),"n/a",(O425/Q425-1)*100)</f>
        <v>4.7619047619047672</v>
      </c>
      <c r="AP425" s="1033">
        <f>IF(ISERROR((Q425/R425-1)*100),"n/a",(Q425/R425-1)*100)</f>
        <v>2.941176470588247</v>
      </c>
      <c r="AQ425" s="1033">
        <f>IF(ISERROR((R425/S425-1)*100),"n/a",(R425/S425-1)*100)</f>
        <v>2.0000000000000018</v>
      </c>
      <c r="AR425" s="1033">
        <f>IF(ISERROR((S425/T425-1)*100),"n/a",(S425/T425-1)*100)</f>
        <v>4.1666666666666741</v>
      </c>
      <c r="AS425" s="1033">
        <f>IF(ISERROR((T425/U425-1)*100),"n/a",(T425/U425-1)*100)</f>
        <v>4.3478260869565188</v>
      </c>
      <c r="AT425" s="1033">
        <f>IF(ISERROR((U425/V425-1)*100),"n/a",(U425/V425-1)*100)</f>
        <v>9.5238095238095344</v>
      </c>
      <c r="AU425" s="1033">
        <f>IF(ISERROR((V425/W425-1)*100),"n/a",(V425/W425-1)*100)</f>
        <v>16.666666666666675</v>
      </c>
      <c r="AV425" s="1033">
        <f>IF(ISERROR((W425/X425-1)*100),"n/a",(W425/X425-1)*100)</f>
        <v>9.0909090909090828</v>
      </c>
      <c r="AW425" s="1033">
        <f>IF(ISERROR((X425/Y425-1)*100),"n/a",(X425/Y425-1)*100)</f>
        <v>6.4516129032258229</v>
      </c>
      <c r="AX425" s="1033">
        <f>IF(ISERROR((Y425/Z425-1)*100),"n/a",(Y425/Z425-1)*100)</f>
        <v>3.3333333333333437</v>
      </c>
      <c r="AY425" s="1033">
        <f>IF(ISERROR((Z425/AA425-1)*100),"n/a",(Z425/AA425-1)*100)</f>
        <v>3.4482758620689724</v>
      </c>
      <c r="AZ425" s="1033">
        <f>IF(ISERROR((AA425/AB425-1)*100),"n/a",(AA425/AB425-1)*100)</f>
        <v>3.5714285714285587</v>
      </c>
      <c r="BA425" s="1033">
        <f>AVERAGE(AD425:AZ425)</f>
        <v>7.7803052075714065</v>
      </c>
      <c r="BB425" s="1033">
        <f>STDEV(AD425:AZ425)</f>
        <v>7.7029318629919006</v>
      </c>
    </row>
    <row r="426" spans="1:54" ht="11.25" customHeight="1" x14ac:dyDescent="0.2">
      <c r="A426" s="817" t="s">
        <v>655</v>
      </c>
      <c r="B426" s="817" t="s">
        <v>656</v>
      </c>
      <c r="C426" s="581">
        <v>4.16</v>
      </c>
      <c r="D426" s="581">
        <v>4.12</v>
      </c>
      <c r="E426" s="581">
        <v>4.1100000000000003</v>
      </c>
      <c r="F426" s="581">
        <v>4.0350000000000001</v>
      </c>
      <c r="G426" s="460">
        <v>3.7925</v>
      </c>
      <c r="H426" s="586">
        <v>3.5225</v>
      </c>
      <c r="I426" s="581">
        <v>3.2450000000000001</v>
      </c>
      <c r="J426" s="581">
        <v>2.915</v>
      </c>
      <c r="K426" s="581">
        <v>2.5049999999999999</v>
      </c>
      <c r="L426" s="581">
        <v>2.0975000000000001</v>
      </c>
      <c r="M426" s="884"/>
      <c r="N426" s="581">
        <v>1.7839999999999998</v>
      </c>
      <c r="O426" s="459">
        <v>1.5562499999999999</v>
      </c>
      <c r="P426" s="884"/>
      <c r="Q426" s="472">
        <v>1.4537500000000001</v>
      </c>
      <c r="R426" s="472">
        <v>1.42</v>
      </c>
      <c r="S426" s="587">
        <v>1.361</v>
      </c>
      <c r="T426" s="587">
        <v>1.2464999999999999</v>
      </c>
      <c r="U426" s="587">
        <v>1.1429999999999998</v>
      </c>
      <c r="V426" s="587">
        <v>0.98275000000000001</v>
      </c>
      <c r="W426" s="587">
        <v>0.86</v>
      </c>
      <c r="X426" s="587">
        <v>0.76624999999999999</v>
      </c>
      <c r="Y426" s="587">
        <v>0.64449999999999996</v>
      </c>
      <c r="Z426" s="587">
        <v>0.35825000000000001</v>
      </c>
      <c r="AA426" s="583">
        <v>0</v>
      </c>
      <c r="AB426" s="583">
        <v>0</v>
      </c>
      <c r="AC426" s="584">
        <f>SUM(C426:AB426)</f>
        <v>48.078749999999992</v>
      </c>
      <c r="AD426" s="1033">
        <f>IF(ISERROR((C426/D426-1)*100),"n/a",(C426/D426-1)*100)</f>
        <v>0.97087378640776656</v>
      </c>
      <c r="AE426" s="1033">
        <f>IF(ISERROR((D426/E426-1)*100),"n/a",(D426/E426-1)*100)</f>
        <v>0.24330900243307862</v>
      </c>
      <c r="AF426" s="1033">
        <f>IF(ISERROR((E426/F426-1)*100),"n/a",(E426/F426-1)*100)</f>
        <v>1.8587360594795488</v>
      </c>
      <c r="AG426" s="1033">
        <f>IF(ISERROR((F426/G426-1)*100),"n/a",(F426/G426-1)*100)</f>
        <v>6.3941990771259061</v>
      </c>
      <c r="AH426" s="1033">
        <f>IF(ISERROR((G426/H426-1)*100),"n/a",(G426/H426-1)*100)</f>
        <v>7.6650106458481249</v>
      </c>
      <c r="AI426" s="1033">
        <f>IF(ISERROR((H426/I426-1)*100),"n/a",(H426/I426-1)*100)</f>
        <v>8.5516178736517734</v>
      </c>
      <c r="AJ426" s="1033">
        <f>IF(ISERROR((I426/J426-1)*100),"n/a",(I426/J426-1)*100)</f>
        <v>11.32075471698113</v>
      </c>
      <c r="AK426" s="1033">
        <f>IF(ISERROR((J426/K426-1)*100),"n/a",(J426/K426-1)*100)</f>
        <v>16.367265469061888</v>
      </c>
      <c r="AL426" s="1033">
        <f>IF(ISERROR((K426/L426-1)*100),"n/a",(K426/L426-1)*100)</f>
        <v>19.42789034564958</v>
      </c>
      <c r="AM426" s="1033">
        <f>IF(ISERROR((L426/N426-1)*100),"n/a",(L426/N426-1)*100)</f>
        <v>17.572869955156968</v>
      </c>
      <c r="AN426" s="1033">
        <f>IF(ISERROR((N426/O426-1)*100),"n/a",(N426/O426-1)*100)</f>
        <v>14.634538152610443</v>
      </c>
      <c r="AO426" s="1033">
        <f>IF(ISERROR((O426/Q426-1)*100),"n/a",(O426/Q426-1)*100)</f>
        <v>7.0507308684436776</v>
      </c>
      <c r="AP426" s="1033">
        <f>IF(ISERROR((Q426/R426-1)*100),"n/a",(Q426/R426-1)*100)</f>
        <v>2.376760563380298</v>
      </c>
      <c r="AQ426" s="1033">
        <f>IF(ISERROR((R426/S426-1)*100),"n/a",(R426/S426-1)*100)</f>
        <v>4.3350477590007319</v>
      </c>
      <c r="AR426" s="1033">
        <f>IF(ISERROR((S426/T426-1)*100),"n/a",(S426/T426-1)*100)</f>
        <v>9.1857200160449395</v>
      </c>
      <c r="AS426" s="1033">
        <f>IF(ISERROR((T426/U426-1)*100),"n/a",(T426/U426-1)*100)</f>
        <v>9.0551181102362257</v>
      </c>
      <c r="AT426" s="1033">
        <f>IF(ISERROR((U426/V426-1)*100),"n/a",(U426/V426-1)*100)</f>
        <v>16.306283388450748</v>
      </c>
      <c r="AU426" s="1033">
        <f>IF(ISERROR((V426/W426-1)*100),"n/a",(V426/W426-1)*100)</f>
        <v>14.27325581395349</v>
      </c>
      <c r="AV426" s="1033">
        <f>IF(ISERROR((W426/X426-1)*100),"n/a",(W426/X426-1)*100)</f>
        <v>12.234910277324641</v>
      </c>
      <c r="AW426" s="1033">
        <f>IF(ISERROR((X426/Y426-1)*100),"n/a",(X426/Y426-1)*100)</f>
        <v>18.890612878200152</v>
      </c>
      <c r="AX426" s="1033">
        <f>IF(ISERROR((Y426/Z426-1)*100),"n/a",(Y426/Z426-1)*100)</f>
        <v>79.902302861130465</v>
      </c>
      <c r="AY426" s="1033" t="str">
        <f>IF(ISERROR((Z426/AA426-1)*100),"n/a",(Z426/AA426-1)*100)</f>
        <v>n/a</v>
      </c>
      <c r="AZ426" s="1033" t="str">
        <f>IF(ISERROR((AA426/AB426-1)*100),"n/a",(AA426/AB426-1)*100)</f>
        <v>n/a</v>
      </c>
      <c r="BA426" s="1033">
        <f>AVERAGE(AD426:AZ426)</f>
        <v>13.267514648598645</v>
      </c>
      <c r="BB426" s="1033">
        <f>STDEV(AD426:AZ426)</f>
        <v>16.39847324060193</v>
      </c>
    </row>
    <row r="427" spans="1:54" ht="11.25" customHeight="1" x14ac:dyDescent="0.2">
      <c r="A427" s="506" t="s">
        <v>3891</v>
      </c>
      <c r="B427" s="817" t="s">
        <v>3892</v>
      </c>
      <c r="C427" s="581">
        <v>1.1100000000000001</v>
      </c>
      <c r="D427" s="581">
        <v>1.07</v>
      </c>
      <c r="E427" s="581">
        <v>1.03</v>
      </c>
      <c r="F427" s="581">
        <v>1</v>
      </c>
      <c r="G427" s="460">
        <v>0.495</v>
      </c>
      <c r="H427" s="586">
        <v>0.40875</v>
      </c>
      <c r="I427" s="581">
        <v>0.366477</v>
      </c>
      <c r="J427" s="581">
        <v>0.31249899999999997</v>
      </c>
      <c r="K427" s="581">
        <v>0.17045399999999999</v>
      </c>
      <c r="L427" s="498">
        <v>0</v>
      </c>
      <c r="M427" s="884"/>
      <c r="N427" s="498">
        <v>0</v>
      </c>
      <c r="O427" s="585">
        <v>0</v>
      </c>
      <c r="P427" s="884"/>
      <c r="Q427" s="582">
        <v>0</v>
      </c>
      <c r="R427" s="582">
        <v>0.52556899999999995</v>
      </c>
      <c r="S427" s="587">
        <v>1.065342</v>
      </c>
      <c r="T427" s="583">
        <v>0</v>
      </c>
      <c r="U427" s="583">
        <v>0</v>
      </c>
      <c r="V427" s="583">
        <v>0</v>
      </c>
      <c r="W427" s="583">
        <v>0</v>
      </c>
      <c r="X427" s="583">
        <v>0</v>
      </c>
      <c r="Y427" s="583">
        <v>0</v>
      </c>
      <c r="Z427" s="583">
        <v>0</v>
      </c>
      <c r="AA427" s="583">
        <v>0</v>
      </c>
      <c r="AB427" s="583">
        <v>0</v>
      </c>
      <c r="AC427" s="584">
        <f>SUM(C427:AB427)</f>
        <v>7.5540910000000006</v>
      </c>
      <c r="AD427" s="1033">
        <f>IF(ISERROR((C427/D427-1)*100),"n/a",(C427/D427-1)*100)</f>
        <v>3.7383177570093462</v>
      </c>
      <c r="AE427" s="1033">
        <f>IF(ISERROR((D427/E427-1)*100),"n/a",(D427/E427-1)*100)</f>
        <v>3.8834951456310662</v>
      </c>
      <c r="AF427" s="1033">
        <f>IF(ISERROR((E427/F427-1)*100),"n/a",(E427/F427-1)*100)</f>
        <v>3.0000000000000027</v>
      </c>
      <c r="AG427" s="1033">
        <f>IF(ISERROR((F427/G427-1)*100),"n/a",(F427/G427-1)*100)</f>
        <v>102.02020202020203</v>
      </c>
      <c r="AH427" s="1033">
        <f>IF(ISERROR((G427/H427-1)*100),"n/a",(G427/H427-1)*100)</f>
        <v>21.100917431192666</v>
      </c>
      <c r="AI427" s="1033">
        <f>IF(ISERROR((H427/I427-1)*100),"n/a",(H427/I427-1)*100)</f>
        <v>11.534966723696161</v>
      </c>
      <c r="AJ427" s="1033">
        <f>IF(ISERROR((I427/J427-1)*100),"n/a",(I427/J427-1)*100)</f>
        <v>17.273015273648884</v>
      </c>
      <c r="AK427" s="1033">
        <f>IF(ISERROR((J427/K427-1)*100),"n/a",(J427/K427-1)*100)</f>
        <v>83.333333333333329</v>
      </c>
      <c r="AL427" s="1033" t="str">
        <f>IF(ISERROR((K427/L427-1)*100),"n/a",(K427/L427-1)*100)</f>
        <v>n/a</v>
      </c>
      <c r="AM427" s="1033" t="str">
        <f>IF(ISERROR((L427/N427-1)*100),"n/a",(L427/N427-1)*100)</f>
        <v>n/a</v>
      </c>
      <c r="AN427" s="1033" t="str">
        <f>IF(ISERROR((N427/O427-1)*100),"n/a",(N427/O427-1)*100)</f>
        <v>n/a</v>
      </c>
      <c r="AO427" s="1033" t="str">
        <f>IF(ISERROR((O427/Q427-1)*100),"n/a",(O427/Q427-1)*100)</f>
        <v>n/a</v>
      </c>
      <c r="AP427" s="1033">
        <f>IF(ISERROR((Q427/R427-1)*100),"n/a",(Q427/R427-1)*100)</f>
        <v>-100</v>
      </c>
      <c r="AQ427" s="1033">
        <f>IF(ISERROR((R427/S427-1)*100),"n/a",(R427/S427-1)*100)</f>
        <v>-50.66664038402692</v>
      </c>
      <c r="AR427" s="1033" t="str">
        <f>IF(ISERROR((S427/T427-1)*100),"n/a",(S427/T427-1)*100)</f>
        <v>n/a</v>
      </c>
      <c r="AS427" s="1033" t="str">
        <f>IF(ISERROR((T427/U427-1)*100),"n/a",(T427/U427-1)*100)</f>
        <v>n/a</v>
      </c>
      <c r="AT427" s="1033" t="str">
        <f>IF(ISERROR((U427/V427-1)*100),"n/a",(U427/V427-1)*100)</f>
        <v>n/a</v>
      </c>
      <c r="AU427" s="1033" t="str">
        <f>IF(ISERROR((V427/W427-1)*100),"n/a",(V427/W427-1)*100)</f>
        <v>n/a</v>
      </c>
      <c r="AV427" s="1033" t="str">
        <f>IF(ISERROR((W427/X427-1)*100),"n/a",(W427/X427-1)*100)</f>
        <v>n/a</v>
      </c>
      <c r="AW427" s="1033" t="str">
        <f>IF(ISERROR((X427/Y427-1)*100),"n/a",(X427/Y427-1)*100)</f>
        <v>n/a</v>
      </c>
      <c r="AX427" s="1033" t="str">
        <f>IF(ISERROR((Y427/Z427-1)*100),"n/a",(Y427/Z427-1)*100)</f>
        <v>n/a</v>
      </c>
      <c r="AY427" s="1033" t="str">
        <f>IF(ISERROR((Z427/AA427-1)*100),"n/a",(Z427/AA427-1)*100)</f>
        <v>n/a</v>
      </c>
      <c r="AZ427" s="1033" t="str">
        <f>IF(ISERROR((AA427/AB427-1)*100),"n/a",(AA427/AB427-1)*100)</f>
        <v>n/a</v>
      </c>
      <c r="BA427" s="1033">
        <f>AVERAGE(AD427:AZ427)</f>
        <v>9.5217607300686584</v>
      </c>
      <c r="BB427" s="1033">
        <f>STDEV(AD427:AZ427)</f>
        <v>57.665465327642465</v>
      </c>
    </row>
    <row r="428" spans="1:54" ht="11.25" customHeight="1" x14ac:dyDescent="0.2">
      <c r="A428" s="458" t="s">
        <v>3998</v>
      </c>
      <c r="B428" s="817" t="s">
        <v>671</v>
      </c>
      <c r="C428" s="581">
        <v>1.1000000000000001</v>
      </c>
      <c r="D428" s="581">
        <v>0.98</v>
      </c>
      <c r="E428" s="581">
        <v>0.88</v>
      </c>
      <c r="F428" s="581">
        <v>0.86</v>
      </c>
      <c r="G428" s="460">
        <v>0.78</v>
      </c>
      <c r="H428" s="586">
        <v>0.71000000000000008</v>
      </c>
      <c r="I428" s="581">
        <v>0.66</v>
      </c>
      <c r="J428" s="581">
        <v>0.57999999999999996</v>
      </c>
      <c r="K428" s="581">
        <v>0.5</v>
      </c>
      <c r="L428" s="581">
        <v>0.43</v>
      </c>
      <c r="M428" s="884" t="s">
        <v>89</v>
      </c>
      <c r="N428" s="581">
        <v>0.39</v>
      </c>
      <c r="O428" s="459">
        <v>0.34</v>
      </c>
      <c r="P428" s="884"/>
      <c r="Q428" s="472">
        <v>0.24667</v>
      </c>
      <c r="R428" s="472">
        <v>0.18001000000000003</v>
      </c>
      <c r="S428" s="583">
        <v>0.16</v>
      </c>
      <c r="T428" s="587">
        <v>0.14222000000000001</v>
      </c>
      <c r="U428" s="587">
        <v>0.10666</v>
      </c>
      <c r="V428" s="587">
        <v>4.444E-2</v>
      </c>
      <c r="W428" s="583">
        <v>0</v>
      </c>
      <c r="X428" s="583">
        <v>0</v>
      </c>
      <c r="Y428" s="583">
        <v>0</v>
      </c>
      <c r="Z428" s="583">
        <v>0</v>
      </c>
      <c r="AA428" s="583">
        <v>0</v>
      </c>
      <c r="AB428" s="583">
        <v>0</v>
      </c>
      <c r="AC428" s="584">
        <f>SUM(C428:AB428)</f>
        <v>9.0899999999999981</v>
      </c>
      <c r="AD428" s="1033">
        <f>IF(ISERROR((C428/D428-1)*100),"n/a",(C428/D428-1)*100)</f>
        <v>12.244897959183687</v>
      </c>
      <c r="AE428" s="1033">
        <f>IF(ISERROR((D428/E428-1)*100),"n/a",(D428/E428-1)*100)</f>
        <v>11.363636363636353</v>
      </c>
      <c r="AF428" s="1033">
        <f>IF(ISERROR((E428/F428-1)*100),"n/a",(E428/F428-1)*100)</f>
        <v>2.3255813953488413</v>
      </c>
      <c r="AG428" s="1033">
        <f>IF(ISERROR((F428/G428-1)*100),"n/a",(F428/G428-1)*100)</f>
        <v>10.256410256410241</v>
      </c>
      <c r="AH428" s="1033">
        <f>IF(ISERROR((G428/H428-1)*100),"n/a",(G428/H428-1)*100)</f>
        <v>9.8591549295774517</v>
      </c>
      <c r="AI428" s="1033">
        <f>IF(ISERROR((H428/I428-1)*100),"n/a",(H428/I428-1)*100)</f>
        <v>7.5757575757575912</v>
      </c>
      <c r="AJ428" s="1033">
        <f>IF(ISERROR((I428/J428-1)*100),"n/a",(I428/J428-1)*100)</f>
        <v>13.793103448275868</v>
      </c>
      <c r="AK428" s="1033">
        <f>IF(ISERROR((J428/K428-1)*100),"n/a",(J428/K428-1)*100)</f>
        <v>15.999999999999993</v>
      </c>
      <c r="AL428" s="1033">
        <f>IF(ISERROR((K428/L428-1)*100),"n/a",(K428/L428-1)*100)</f>
        <v>16.279069767441868</v>
      </c>
      <c r="AM428" s="1033">
        <f>IF(ISERROR((L428/N428-1)*100),"n/a",(L428/N428-1)*100)</f>
        <v>10.256410256410241</v>
      </c>
      <c r="AN428" s="1033">
        <f>IF(ISERROR((N428/O428-1)*100),"n/a",(N428/O428-1)*100)</f>
        <v>14.705882352941169</v>
      </c>
      <c r="AO428" s="1033">
        <f>IF(ISERROR((O428/Q428-1)*100),"n/a",(O428/Q428-1)*100)</f>
        <v>37.835975189524483</v>
      </c>
      <c r="AP428" s="1033">
        <f>IF(ISERROR((Q428/R428-1)*100),"n/a",(Q428/R428-1)*100)</f>
        <v>37.031276040219964</v>
      </c>
      <c r="AQ428" s="1033">
        <f>IF(ISERROR((R428/S428-1)*100),"n/a",(R428/S428-1)*100)</f>
        <v>12.506250000000009</v>
      </c>
      <c r="AR428" s="1033">
        <f>IF(ISERROR((S428/T428-1)*100),"n/a",(S428/T428-1)*100)</f>
        <v>12.501757839966231</v>
      </c>
      <c r="AS428" s="1033">
        <f>IF(ISERROR((T428/U428-1)*100),"n/a",(T428/U428-1)*100)</f>
        <v>33.339583723982756</v>
      </c>
      <c r="AT428" s="1033">
        <f>IF(ISERROR((U428/V428-1)*100),"n/a",(U428/V428-1)*100)</f>
        <v>140.00900090009</v>
      </c>
      <c r="AU428" s="1033" t="str">
        <f>IF(ISERROR((V428/W428-1)*100),"n/a",(V428/W428-1)*100)</f>
        <v>n/a</v>
      </c>
      <c r="AV428" s="1033" t="str">
        <f>IF(ISERROR((W428/X428-1)*100),"n/a",(W428/X428-1)*100)</f>
        <v>n/a</v>
      </c>
      <c r="AW428" s="1033" t="str">
        <f>IF(ISERROR((X428/Y428-1)*100),"n/a",(X428/Y428-1)*100)</f>
        <v>n/a</v>
      </c>
      <c r="AX428" s="1033" t="str">
        <f>IF(ISERROR((Y428/Z428-1)*100),"n/a",(Y428/Z428-1)*100)</f>
        <v>n/a</v>
      </c>
      <c r="AY428" s="1033" t="str">
        <f>IF(ISERROR((Z428/AA428-1)*100),"n/a",(Z428/AA428-1)*100)</f>
        <v>n/a</v>
      </c>
      <c r="AZ428" s="1033" t="str">
        <f>IF(ISERROR((AA428/AB428-1)*100),"n/a",(AA428/AB428-1)*100)</f>
        <v>n/a</v>
      </c>
      <c r="BA428" s="1033">
        <f>AVERAGE(AD428:AZ428)</f>
        <v>23.404926352868628</v>
      </c>
      <c r="BB428" s="1033">
        <f>STDEV(AD428:AZ428)</f>
        <v>31.715696860557841</v>
      </c>
    </row>
    <row r="429" spans="1:54" ht="11.25" customHeight="1" x14ac:dyDescent="0.2">
      <c r="A429" s="802" t="s">
        <v>123</v>
      </c>
      <c r="B429" s="802" t="s">
        <v>124</v>
      </c>
      <c r="C429" s="581">
        <v>3.64</v>
      </c>
      <c r="D429" s="581">
        <v>3.48</v>
      </c>
      <c r="E429" s="581">
        <v>3.38</v>
      </c>
      <c r="F429" s="581">
        <v>3.28</v>
      </c>
      <c r="G429" s="460">
        <v>2.86</v>
      </c>
      <c r="H429" s="454">
        <v>2.4900000000000002</v>
      </c>
      <c r="I429" s="581">
        <v>2.3050000000000002</v>
      </c>
      <c r="J429" s="581">
        <v>2.125</v>
      </c>
      <c r="K429" s="581">
        <v>1.96</v>
      </c>
      <c r="L429" s="581">
        <v>1.8</v>
      </c>
      <c r="M429" s="884"/>
      <c r="N429" s="581">
        <v>1.67</v>
      </c>
      <c r="O429" s="459">
        <v>1.55</v>
      </c>
      <c r="P429" s="884"/>
      <c r="Q429" s="472">
        <v>1.42</v>
      </c>
      <c r="R429" s="472">
        <v>1.3</v>
      </c>
      <c r="S429" s="587">
        <v>1.1587499999999999</v>
      </c>
      <c r="T429" s="587">
        <v>0.85703536000000002</v>
      </c>
      <c r="U429" s="587">
        <v>0.77119615999999991</v>
      </c>
      <c r="V429" s="587">
        <v>0.71080127999999998</v>
      </c>
      <c r="W429" s="587">
        <v>0.65505215999999999</v>
      </c>
      <c r="X429" s="587">
        <v>0.61324031999999995</v>
      </c>
      <c r="Y429" s="587">
        <v>0.56678271999999996</v>
      </c>
      <c r="Z429" s="587">
        <v>0.51567936000000003</v>
      </c>
      <c r="AA429" s="587">
        <v>0.46922175999999999</v>
      </c>
      <c r="AB429" s="587">
        <v>0.42740992</v>
      </c>
      <c r="AC429" s="584">
        <f>SUM(C429:AB429)</f>
        <v>40.005169039999998</v>
      </c>
      <c r="AD429" s="1033">
        <f>IF(ISERROR((C429/D429-1)*100),"n/a",(C429/D429-1)*100)</f>
        <v>4.5977011494252817</v>
      </c>
      <c r="AE429" s="1033">
        <f>IF(ISERROR((D429/E429-1)*100),"n/a",(D429/E429-1)*100)</f>
        <v>2.9585798816567976</v>
      </c>
      <c r="AF429" s="1033">
        <f>IF(ISERROR((E429/F429-1)*100),"n/a",(E429/F429-1)*100)</f>
        <v>3.0487804878048808</v>
      </c>
      <c r="AG429" s="1033">
        <f>IF(ISERROR((F429/G429-1)*100),"n/a",(F429/G429-1)*100)</f>
        <v>14.685314685314687</v>
      </c>
      <c r="AH429" s="1033">
        <f>IF(ISERROR((G429/H429-1)*100),"n/a",(G429/H429-1)*100)</f>
        <v>14.859437751004002</v>
      </c>
      <c r="AI429" s="1033">
        <f>IF(ISERROR((H429/I429-1)*100),"n/a",(H429/I429-1)*100)</f>
        <v>8.0260303687635481</v>
      </c>
      <c r="AJ429" s="1033">
        <f>IF(ISERROR((I429/J429-1)*100),"n/a",(I429/J429-1)*100)</f>
        <v>8.4705882352941195</v>
      </c>
      <c r="AK429" s="1033">
        <f>IF(ISERROR((J429/K429-1)*100),"n/a",(J429/K429-1)*100)</f>
        <v>8.418367346938771</v>
      </c>
      <c r="AL429" s="1033">
        <f>IF(ISERROR((K429/L429-1)*100),"n/a",(K429/L429-1)*100)</f>
        <v>8.8888888888888786</v>
      </c>
      <c r="AM429" s="1033">
        <f>IF(ISERROR((L429/N429-1)*100),"n/a",(L429/N429-1)*100)</f>
        <v>7.7844311377245567</v>
      </c>
      <c r="AN429" s="1033">
        <f>IF(ISERROR((N429/O429-1)*100),"n/a",(N429/O429-1)*100)</f>
        <v>7.7419354838709653</v>
      </c>
      <c r="AO429" s="1033">
        <f>IF(ISERROR((O429/Q429-1)*100),"n/a",(O429/Q429-1)*100)</f>
        <v>9.1549295774647987</v>
      </c>
      <c r="AP429" s="1033">
        <f>IF(ISERROR((Q429/R429-1)*100),"n/a",(Q429/R429-1)*100)</f>
        <v>9.2307692307692193</v>
      </c>
      <c r="AQ429" s="1033">
        <f>IF(ISERROR((R429/S429-1)*100),"n/a",(R429/S429-1)*100)</f>
        <v>12.189859762675304</v>
      </c>
      <c r="AR429" s="1033">
        <f>IF(ISERROR((S429/T429-1)*100),"n/a",(S429/T429-1)*100)</f>
        <v>35.204456441563849</v>
      </c>
      <c r="AS429" s="1033">
        <f>IF(ISERROR((T429/U429-1)*100),"n/a",(T429/U429-1)*100)</f>
        <v>11.130657082109963</v>
      </c>
      <c r="AT429" s="1033">
        <f>IF(ISERROR((U429/V429-1)*100),"n/a",(U429/V429-1)*100)</f>
        <v>8.496732026143782</v>
      </c>
      <c r="AU429" s="1033">
        <f>IF(ISERROR((V429/W429-1)*100),"n/a",(V429/W429-1)*100)</f>
        <v>8.5106382978723296</v>
      </c>
      <c r="AV429" s="1033">
        <f>IF(ISERROR((W429/X429-1)*100),"n/a",(W429/X429-1)*100)</f>
        <v>6.8181818181818343</v>
      </c>
      <c r="AW429" s="1033">
        <f>IF(ISERROR((X429/Y429-1)*100),"n/a",(X429/Y429-1)*100)</f>
        <v>8.196721311475418</v>
      </c>
      <c r="AX429" s="1033">
        <f>IF(ISERROR((Y429/Z429-1)*100),"n/a",(Y429/Z429-1)*100)</f>
        <v>9.9099099099098975</v>
      </c>
      <c r="AY429" s="1033">
        <f>IF(ISERROR((Z429/AA429-1)*100),"n/a",(Z429/AA429-1)*100)</f>
        <v>9.9009900990099098</v>
      </c>
      <c r="AZ429" s="1033">
        <f>IF(ISERROR((AA429/AB429-1)*100),"n/a",(AA429/AB429-1)*100)</f>
        <v>9.7826086956521721</v>
      </c>
      <c r="BA429" s="1033">
        <f>AVERAGE(AD429:AZ429)</f>
        <v>9.913326507370213</v>
      </c>
      <c r="BB429" s="1033">
        <f>STDEV(AD429:AZ429)</f>
        <v>6.2268557793667849</v>
      </c>
    </row>
    <row r="430" spans="1:54" ht="11.25" customHeight="1" x14ac:dyDescent="0.2">
      <c r="A430" s="468" t="s">
        <v>1417</v>
      </c>
      <c r="B430" s="468" t="s">
        <v>1418</v>
      </c>
      <c r="C430" s="581">
        <v>0.95</v>
      </c>
      <c r="D430" s="581">
        <v>0.9</v>
      </c>
      <c r="E430" s="581">
        <v>0.88</v>
      </c>
      <c r="F430" s="581">
        <v>0.81</v>
      </c>
      <c r="G430" s="460">
        <v>0.78</v>
      </c>
      <c r="H430" s="460">
        <v>0.67</v>
      </c>
      <c r="I430" s="474">
        <v>0.64</v>
      </c>
      <c r="J430" s="474">
        <v>0.6</v>
      </c>
      <c r="K430" s="474">
        <v>0.57999999999999996</v>
      </c>
      <c r="L430" s="474">
        <v>0.5</v>
      </c>
      <c r="M430" s="958"/>
      <c r="N430" s="474">
        <v>0.36</v>
      </c>
      <c r="O430" s="470">
        <v>0.22</v>
      </c>
      <c r="P430" s="958"/>
      <c r="Q430" s="495">
        <v>0.2</v>
      </c>
      <c r="R430" s="495">
        <v>0.30249999999999999</v>
      </c>
      <c r="S430" s="476">
        <v>0.45750000000000002</v>
      </c>
      <c r="T430" s="477">
        <v>0</v>
      </c>
      <c r="U430" s="477">
        <v>0</v>
      </c>
      <c r="V430" s="477">
        <v>0</v>
      </c>
      <c r="W430" s="477">
        <v>0</v>
      </c>
      <c r="X430" s="477">
        <v>0</v>
      </c>
      <c r="Y430" s="477">
        <v>0</v>
      </c>
      <c r="Z430" s="477">
        <v>0</v>
      </c>
      <c r="AA430" s="477">
        <v>0</v>
      </c>
      <c r="AB430" s="477">
        <v>0</v>
      </c>
      <c r="AC430" s="584">
        <f>SUM(C430:AB430)</f>
        <v>8.85</v>
      </c>
      <c r="AD430" s="1033">
        <f>IF(ISERROR((C430/D430-1)*100),"n/a",(C430/D430-1)*100)</f>
        <v>5.555555555555558</v>
      </c>
      <c r="AE430" s="1033">
        <f>IF(ISERROR((D430/E430-1)*100),"n/a",(D430/E430-1)*100)</f>
        <v>2.2727272727272707</v>
      </c>
      <c r="AF430" s="1033">
        <f>IF(ISERROR((E430/F430-1)*100),"n/a",(E430/F430-1)*100)</f>
        <v>8.6419753086419693</v>
      </c>
      <c r="AG430" s="1033">
        <f>IF(ISERROR((F430/G430-1)*100),"n/a",(F430/G430-1)*100)</f>
        <v>3.8461538461538547</v>
      </c>
      <c r="AH430" s="1033">
        <f>IF(ISERROR((G430/H430-1)*100),"n/a",(G430/H430-1)*100)</f>
        <v>16.417910447761198</v>
      </c>
      <c r="AI430" s="1033">
        <f>IF(ISERROR((H430/I430-1)*100),"n/a",(H430/I430-1)*100)</f>
        <v>4.6875</v>
      </c>
      <c r="AJ430" s="1033">
        <f>IF(ISERROR((I430/J430-1)*100),"n/a",(I430/J430-1)*100)</f>
        <v>6.6666666666666652</v>
      </c>
      <c r="AK430" s="1033">
        <f>IF(ISERROR((J430/K430-1)*100),"n/a",(J430/K430-1)*100)</f>
        <v>3.4482758620689724</v>
      </c>
      <c r="AL430" s="1033">
        <f>IF(ISERROR((K430/L430-1)*100),"n/a",(K430/L430-1)*100)</f>
        <v>15.999999999999993</v>
      </c>
      <c r="AM430" s="1033">
        <f>IF(ISERROR((L430/N430-1)*100),"n/a",(L430/N430-1)*100)</f>
        <v>38.888888888888886</v>
      </c>
      <c r="AN430" s="1033">
        <f>IF(ISERROR((N430/O430-1)*100),"n/a",(N430/O430-1)*100)</f>
        <v>63.636363636363626</v>
      </c>
      <c r="AO430" s="1033">
        <f>IF(ISERROR((O430/Q430-1)*100),"n/a",(O430/Q430-1)*100)</f>
        <v>9.9999999999999858</v>
      </c>
      <c r="AP430" s="1033">
        <f>IF(ISERROR((Q430/R430-1)*100),"n/a",(Q430/R430-1)*100)</f>
        <v>-33.884297520661157</v>
      </c>
      <c r="AQ430" s="1033">
        <f>IF(ISERROR((R430/S430-1)*100),"n/a",(R430/S430-1)*100)</f>
        <v>-33.879781420765035</v>
      </c>
      <c r="AR430" s="1033" t="str">
        <f>IF(ISERROR((S430/T430-1)*100),"n/a",(S430/T430-1)*100)</f>
        <v>n/a</v>
      </c>
      <c r="AS430" s="1033" t="str">
        <f>IF(ISERROR((T430/U430-1)*100),"n/a",(T430/U430-1)*100)</f>
        <v>n/a</v>
      </c>
      <c r="AT430" s="1033" t="str">
        <f>IF(ISERROR((U430/V430-1)*100),"n/a",(U430/V430-1)*100)</f>
        <v>n/a</v>
      </c>
      <c r="AU430" s="1033" t="str">
        <f>IF(ISERROR((V430/W430-1)*100),"n/a",(V430/W430-1)*100)</f>
        <v>n/a</v>
      </c>
      <c r="AV430" s="1033" t="str">
        <f>IF(ISERROR((W430/X430-1)*100),"n/a",(W430/X430-1)*100)</f>
        <v>n/a</v>
      </c>
      <c r="AW430" s="1033" t="str">
        <f>IF(ISERROR((X430/Y430-1)*100),"n/a",(X430/Y430-1)*100)</f>
        <v>n/a</v>
      </c>
      <c r="AX430" s="1033" t="str">
        <f>IF(ISERROR((Y430/Z430-1)*100),"n/a",(Y430/Z430-1)*100)</f>
        <v>n/a</v>
      </c>
      <c r="AY430" s="1033" t="str">
        <f>IF(ISERROR((Z430/AA430-1)*100),"n/a",(Z430/AA430-1)*100)</f>
        <v>n/a</v>
      </c>
      <c r="AZ430" s="1033" t="str">
        <f>IF(ISERROR((AA430/AB430-1)*100),"n/a",(AA430/AB430-1)*100)</f>
        <v>n/a</v>
      </c>
      <c r="BA430" s="1033">
        <f>AVERAGE(AD430:AZ430)</f>
        <v>8.0212813245287009</v>
      </c>
      <c r="BB430" s="1033">
        <f>STDEV(AD430:AZ430)</f>
        <v>24.473700044450684</v>
      </c>
    </row>
    <row r="431" spans="1:54" ht="11.25" customHeight="1" x14ac:dyDescent="0.2">
      <c r="A431" s="817" t="s">
        <v>1427</v>
      </c>
      <c r="B431" s="817" t="s">
        <v>1428</v>
      </c>
      <c r="C431" s="581">
        <v>1.44</v>
      </c>
      <c r="D431" s="581">
        <v>1.26</v>
      </c>
      <c r="E431" s="581">
        <v>1.2</v>
      </c>
      <c r="F431" s="581">
        <v>1.1200000000000001</v>
      </c>
      <c r="G431" s="460">
        <v>1</v>
      </c>
      <c r="H431" s="460">
        <v>0.92</v>
      </c>
      <c r="I431" s="581">
        <v>0.88</v>
      </c>
      <c r="J431" s="581">
        <v>0.76</v>
      </c>
      <c r="K431" s="581">
        <v>0.68</v>
      </c>
      <c r="L431" s="581">
        <v>0.5</v>
      </c>
      <c r="M431" s="884"/>
      <c r="N431" s="581">
        <v>0.4</v>
      </c>
      <c r="O431" s="459">
        <v>0.2</v>
      </c>
      <c r="P431" s="884"/>
      <c r="Q431" s="582">
        <v>0</v>
      </c>
      <c r="R431" s="582">
        <v>0</v>
      </c>
      <c r="S431" s="583">
        <v>0</v>
      </c>
      <c r="T431" s="583">
        <v>0</v>
      </c>
      <c r="U431" s="583">
        <v>0</v>
      </c>
      <c r="V431" s="583">
        <v>0</v>
      </c>
      <c r="W431" s="583">
        <v>0</v>
      </c>
      <c r="X431" s="583">
        <v>0</v>
      </c>
      <c r="Y431" s="583">
        <v>0</v>
      </c>
      <c r="Z431" s="583">
        <v>0</v>
      </c>
      <c r="AA431" s="583">
        <v>0</v>
      </c>
      <c r="AB431" s="583">
        <v>0</v>
      </c>
      <c r="AC431" s="584">
        <f>SUM(C431:AB431)</f>
        <v>10.36</v>
      </c>
      <c r="AD431" s="1033">
        <f>IF(ISERROR((C431/D431-1)*100),"n/a",(C431/D431-1)*100)</f>
        <v>14.285714285714279</v>
      </c>
      <c r="AE431" s="1033">
        <f>IF(ISERROR((D431/E431-1)*100),"n/a",(D431/E431-1)*100)</f>
        <v>5.0000000000000044</v>
      </c>
      <c r="AF431" s="1033">
        <f>IF(ISERROR((E431/F431-1)*100),"n/a",(E431/F431-1)*100)</f>
        <v>7.1428571428571397</v>
      </c>
      <c r="AG431" s="1033">
        <f>IF(ISERROR((F431/G431-1)*100),"n/a",(F431/G431-1)*100)</f>
        <v>12.000000000000011</v>
      </c>
      <c r="AH431" s="1033">
        <f>IF(ISERROR((G431/H431-1)*100),"n/a",(G431/H431-1)*100)</f>
        <v>8.6956521739130377</v>
      </c>
      <c r="AI431" s="1033">
        <f>IF(ISERROR((H431/I431-1)*100),"n/a",(H431/I431-1)*100)</f>
        <v>4.5454545454545414</v>
      </c>
      <c r="AJ431" s="1033">
        <f>IF(ISERROR((I431/J431-1)*100),"n/a",(I431/J431-1)*100)</f>
        <v>15.789473684210531</v>
      </c>
      <c r="AK431" s="1033">
        <f>IF(ISERROR((J431/K431-1)*100),"n/a",(J431/K431-1)*100)</f>
        <v>11.764705882352944</v>
      </c>
      <c r="AL431" s="1033">
        <f>IF(ISERROR((K431/L431-1)*100),"n/a",(K431/L431-1)*100)</f>
        <v>36.000000000000007</v>
      </c>
      <c r="AM431" s="1033">
        <f>IF(ISERROR((L431/N431-1)*100),"n/a",(L431/N431-1)*100)</f>
        <v>25</v>
      </c>
      <c r="AN431" s="1033">
        <f>IF(ISERROR((N431/O431-1)*100),"n/a",(N431/O431-1)*100)</f>
        <v>100</v>
      </c>
      <c r="AO431" s="1033" t="str">
        <f>IF(ISERROR((O431/Q431-1)*100),"n/a",(O431/Q431-1)*100)</f>
        <v>n/a</v>
      </c>
      <c r="AP431" s="1033" t="str">
        <f>IF(ISERROR((Q431/R431-1)*100),"n/a",(Q431/R431-1)*100)</f>
        <v>n/a</v>
      </c>
      <c r="AQ431" s="1033" t="str">
        <f>IF(ISERROR((R431/S431-1)*100),"n/a",(R431/S431-1)*100)</f>
        <v>n/a</v>
      </c>
      <c r="AR431" s="1033" t="str">
        <f>IF(ISERROR((S431/T431-1)*100),"n/a",(S431/T431-1)*100)</f>
        <v>n/a</v>
      </c>
      <c r="AS431" s="1033" t="str">
        <f>IF(ISERROR((T431/U431-1)*100),"n/a",(T431/U431-1)*100)</f>
        <v>n/a</v>
      </c>
      <c r="AT431" s="1033" t="str">
        <f>IF(ISERROR((U431/V431-1)*100),"n/a",(U431/V431-1)*100)</f>
        <v>n/a</v>
      </c>
      <c r="AU431" s="1033" t="str">
        <f>IF(ISERROR((V431/W431-1)*100),"n/a",(V431/W431-1)*100)</f>
        <v>n/a</v>
      </c>
      <c r="AV431" s="1033" t="str">
        <f>IF(ISERROR((W431/X431-1)*100),"n/a",(W431/X431-1)*100)</f>
        <v>n/a</v>
      </c>
      <c r="AW431" s="1033" t="str">
        <f>IF(ISERROR((X431/Y431-1)*100),"n/a",(X431/Y431-1)*100)</f>
        <v>n/a</v>
      </c>
      <c r="AX431" s="1033" t="str">
        <f>IF(ISERROR((Y431/Z431-1)*100),"n/a",(Y431/Z431-1)*100)</f>
        <v>n/a</v>
      </c>
      <c r="AY431" s="1033" t="str">
        <f>IF(ISERROR((Z431/AA431-1)*100),"n/a",(Z431/AA431-1)*100)</f>
        <v>n/a</v>
      </c>
      <c r="AZ431" s="1033" t="str">
        <f>IF(ISERROR((AA431/AB431-1)*100),"n/a",(AA431/AB431-1)*100)</f>
        <v>n/a</v>
      </c>
      <c r="BA431" s="1033">
        <f>AVERAGE(AD431:AZ431)</f>
        <v>21.838532519500227</v>
      </c>
      <c r="BB431" s="1033">
        <f>STDEV(AD431:AZ431)</f>
        <v>27.537169098575632</v>
      </c>
    </row>
    <row r="432" spans="1:54" ht="11.25" customHeight="1" x14ac:dyDescent="0.2">
      <c r="A432" s="458" t="s">
        <v>5370</v>
      </c>
      <c r="B432" s="817" t="s">
        <v>5366</v>
      </c>
      <c r="C432" s="581">
        <v>0.5625</v>
      </c>
      <c r="D432" s="581">
        <v>0.27499999999999997</v>
      </c>
      <c r="E432" s="581">
        <v>0.2</v>
      </c>
      <c r="F432" s="581">
        <v>0.17500000000000002</v>
      </c>
      <c r="G432" s="483">
        <v>0.1</v>
      </c>
      <c r="H432" s="483">
        <v>0.6</v>
      </c>
      <c r="I432" s="581">
        <v>1.1000000000000001</v>
      </c>
      <c r="J432" s="581">
        <v>1.0750000000000002</v>
      </c>
      <c r="K432" s="498">
        <v>1</v>
      </c>
      <c r="L432" s="581">
        <v>1</v>
      </c>
      <c r="M432" s="517"/>
      <c r="N432" s="581">
        <v>0.67500000000000004</v>
      </c>
      <c r="O432" s="459">
        <v>0.1</v>
      </c>
      <c r="P432" s="517"/>
      <c r="Q432" s="980">
        <v>0</v>
      </c>
      <c r="R432" s="980">
        <v>0</v>
      </c>
      <c r="S432" s="499">
        <v>0</v>
      </c>
      <c r="T432" s="499">
        <v>0</v>
      </c>
      <c r="U432" s="499">
        <v>0</v>
      </c>
      <c r="V432" s="499">
        <v>0</v>
      </c>
      <c r="W432" s="499">
        <v>0</v>
      </c>
      <c r="X432" s="499">
        <v>0</v>
      </c>
      <c r="Y432" s="499">
        <v>0</v>
      </c>
      <c r="Z432" s="499">
        <v>0</v>
      </c>
      <c r="AA432" s="499">
        <v>0</v>
      </c>
      <c r="AB432" s="499">
        <v>0</v>
      </c>
      <c r="AC432" s="584">
        <f>SUM(C432:AB432)</f>
        <v>6.8624999999999998</v>
      </c>
      <c r="AD432" s="1033">
        <f>IF(ISERROR((C432/D432-1)*100),"n/a",(C432/D432-1)*100)</f>
        <v>104.54545454545459</v>
      </c>
      <c r="AE432" s="1033">
        <f>IF(ISERROR((D432/E432-1)*100),"n/a",(D432/E432-1)*100)</f>
        <v>37.499999999999979</v>
      </c>
      <c r="AF432" s="1033">
        <f>IF(ISERROR((E432/F432-1)*100),"n/a",(E432/F432-1)*100)</f>
        <v>14.285714285714279</v>
      </c>
      <c r="AG432" s="1033">
        <f>IF(ISERROR((F432/G432-1)*100),"n/a",(F432/G432-1)*100)</f>
        <v>75</v>
      </c>
      <c r="AH432" s="1033">
        <f>IF(ISERROR((G432/H432-1)*100),"n/a",(G432/H432-1)*100)</f>
        <v>-83.333333333333329</v>
      </c>
      <c r="AI432" s="1033">
        <f>IF(ISERROR((H432/I432-1)*100),"n/a",(H432/I432-1)*100)</f>
        <v>-45.45454545454546</v>
      </c>
      <c r="AJ432" s="1033">
        <f>IF(ISERROR((I432/J432-1)*100),"n/a",(I432/J432-1)*100)</f>
        <v>2.3255813953488191</v>
      </c>
      <c r="AK432" s="1033">
        <f>IF(ISERROR((J432/K432-1)*100),"n/a",(J432/K432-1)*100)</f>
        <v>7.5000000000000178</v>
      </c>
      <c r="AL432" s="1033">
        <f>IF(ISERROR((K432/L432-1)*100),"n/a",(K432/L432-1)*100)</f>
        <v>0</v>
      </c>
      <c r="AM432" s="1033">
        <f>IF(ISERROR((L432/N432-1)*100),"n/a",(L432/N432-1)*100)</f>
        <v>48.148148148148138</v>
      </c>
      <c r="AN432" s="1033">
        <f>IF(ISERROR((N432/O432-1)*100),"n/a",(N432/O432-1)*100)</f>
        <v>575</v>
      </c>
      <c r="AO432" s="1033" t="str">
        <f>IF(ISERROR((O432/Q432-1)*100),"n/a",(O432/Q432-1)*100)</f>
        <v>n/a</v>
      </c>
      <c r="AP432" s="1033" t="str">
        <f>IF(ISERROR((Q432/R432-1)*100),"n/a",(Q432/R432-1)*100)</f>
        <v>n/a</v>
      </c>
      <c r="AQ432" s="1033" t="str">
        <f>IF(ISERROR((R432/S432-1)*100),"n/a",(R432/S432-1)*100)</f>
        <v>n/a</v>
      </c>
      <c r="AR432" s="1033" t="str">
        <f>IF(ISERROR((S432/T432-1)*100),"n/a",(S432/T432-1)*100)</f>
        <v>n/a</v>
      </c>
      <c r="AS432" s="1033" t="str">
        <f>IF(ISERROR((T432/U432-1)*100),"n/a",(T432/U432-1)*100)</f>
        <v>n/a</v>
      </c>
      <c r="AT432" s="1033" t="str">
        <f>IF(ISERROR((U432/V432-1)*100),"n/a",(U432/V432-1)*100)</f>
        <v>n/a</v>
      </c>
      <c r="AU432" s="1033" t="str">
        <f>IF(ISERROR((V432/W432-1)*100),"n/a",(V432/W432-1)*100)</f>
        <v>n/a</v>
      </c>
      <c r="AV432" s="1033" t="str">
        <f>IF(ISERROR((W432/X432-1)*100),"n/a",(W432/X432-1)*100)</f>
        <v>n/a</v>
      </c>
      <c r="AW432" s="1033" t="str">
        <f>IF(ISERROR((X432/Y432-1)*100),"n/a",(X432/Y432-1)*100)</f>
        <v>n/a</v>
      </c>
      <c r="AX432" s="1033" t="str">
        <f>IF(ISERROR((Y432/Z432-1)*100),"n/a",(Y432/Z432-1)*100)</f>
        <v>n/a</v>
      </c>
      <c r="AY432" s="1033" t="str">
        <f>IF(ISERROR((Z432/AA432-1)*100),"n/a",(Z432/AA432-1)*100)</f>
        <v>n/a</v>
      </c>
      <c r="AZ432" s="1033" t="str">
        <f>IF(ISERROR((AA432/AB432-1)*100),"n/a",(AA432/AB432-1)*100)</f>
        <v>n/a</v>
      </c>
      <c r="BA432" s="1033">
        <f>AVERAGE(AD432:AZ432)</f>
        <v>66.865183598798822</v>
      </c>
      <c r="BB432" s="1033">
        <f>STDEV(AD432:AZ432)</f>
        <v>176.35193953849875</v>
      </c>
    </row>
    <row r="433" spans="1:54" ht="11.25" customHeight="1" x14ac:dyDescent="0.2">
      <c r="A433" s="458" t="s">
        <v>1413</v>
      </c>
      <c r="B433" s="817" t="s">
        <v>1414</v>
      </c>
      <c r="C433" s="581">
        <v>0.8</v>
      </c>
      <c r="D433" s="581">
        <v>0.79</v>
      </c>
      <c r="E433" s="581">
        <v>0.72</v>
      </c>
      <c r="F433" s="581">
        <v>0.69</v>
      </c>
      <c r="G433" s="460">
        <v>0.6</v>
      </c>
      <c r="H433" s="586">
        <v>0.52</v>
      </c>
      <c r="I433" s="463">
        <v>0.48</v>
      </c>
      <c r="J433" s="581">
        <v>0.44</v>
      </c>
      <c r="K433" s="581">
        <v>0.35</v>
      </c>
      <c r="L433" s="463">
        <v>0.2</v>
      </c>
      <c r="M433" s="884"/>
      <c r="N433" s="463">
        <v>0.2</v>
      </c>
      <c r="O433" s="459">
        <v>0.2</v>
      </c>
      <c r="P433" s="884"/>
      <c r="Q433" s="582">
        <v>0</v>
      </c>
      <c r="R433" s="582">
        <v>0.52</v>
      </c>
      <c r="S433" s="587">
        <v>0.8</v>
      </c>
      <c r="T433" s="587">
        <v>0.79047999999999996</v>
      </c>
      <c r="U433" s="587">
        <v>0.76192000000000004</v>
      </c>
      <c r="V433" s="583">
        <v>0.72563999999999995</v>
      </c>
      <c r="W433" s="583">
        <v>0.72563999999999995</v>
      </c>
      <c r="X433" s="587">
        <v>0.72563999999999995</v>
      </c>
      <c r="Y433" s="583">
        <v>0.69108000000000003</v>
      </c>
      <c r="Z433" s="583">
        <v>0.69108000000000003</v>
      </c>
      <c r="AA433" s="587">
        <v>0.69108000000000003</v>
      </c>
      <c r="AB433" s="587">
        <v>0.66638999999999993</v>
      </c>
      <c r="AC433" s="584">
        <f>SUM(C433:AB433)</f>
        <v>13.778949999999998</v>
      </c>
      <c r="AD433" s="1033">
        <f>IF(ISERROR((C433/D433-1)*100),"n/a",(C433/D433-1)*100)</f>
        <v>1.2658227848101333</v>
      </c>
      <c r="AE433" s="1033">
        <f>IF(ISERROR((D433/E433-1)*100),"n/a",(D433/E433-1)*100)</f>
        <v>9.7222222222222321</v>
      </c>
      <c r="AF433" s="1033">
        <f>IF(ISERROR((E433/F433-1)*100),"n/a",(E433/F433-1)*100)</f>
        <v>4.3478260869565188</v>
      </c>
      <c r="AG433" s="1033">
        <f>IF(ISERROR((F433/G433-1)*100),"n/a",(F433/G433-1)*100)</f>
        <v>14.999999999999991</v>
      </c>
      <c r="AH433" s="1033">
        <f>IF(ISERROR((G433/H433-1)*100),"n/a",(G433/H433-1)*100)</f>
        <v>15.384615384615374</v>
      </c>
      <c r="AI433" s="1033">
        <f>IF(ISERROR((H433/I433-1)*100),"n/a",(H433/I433-1)*100)</f>
        <v>8.3333333333333481</v>
      </c>
      <c r="AJ433" s="1033">
        <f>IF(ISERROR((I433/J433-1)*100),"n/a",(I433/J433-1)*100)</f>
        <v>9.0909090909090828</v>
      </c>
      <c r="AK433" s="1033">
        <f>IF(ISERROR((J433/K433-1)*100),"n/a",(J433/K433-1)*100)</f>
        <v>25.714285714285733</v>
      </c>
      <c r="AL433" s="1033">
        <f>IF(ISERROR((K433/L433-1)*100),"n/a",(K433/L433-1)*100)</f>
        <v>74.999999999999972</v>
      </c>
      <c r="AM433" s="1033">
        <f>IF(ISERROR((L433/N433-1)*100),"n/a",(L433/N433-1)*100)</f>
        <v>0</v>
      </c>
      <c r="AN433" s="1033">
        <f>IF(ISERROR((N433/O433-1)*100),"n/a",(N433/O433-1)*100)</f>
        <v>0</v>
      </c>
      <c r="AO433" s="1033" t="str">
        <f>IF(ISERROR((O433/Q433-1)*100),"n/a",(O433/Q433-1)*100)</f>
        <v>n/a</v>
      </c>
      <c r="AP433" s="1033">
        <f>IF(ISERROR((Q433/R433-1)*100),"n/a",(Q433/R433-1)*100)</f>
        <v>-100</v>
      </c>
      <c r="AQ433" s="1033">
        <f>IF(ISERROR((R433/S433-1)*100),"n/a",(R433/S433-1)*100)</f>
        <v>-35</v>
      </c>
      <c r="AR433" s="1033">
        <f>IF(ISERROR((S433/T433-1)*100),"n/a",(S433/T433-1)*100)</f>
        <v>1.2043315453901471</v>
      </c>
      <c r="AS433" s="1033">
        <f>IF(ISERROR((T433/U433-1)*100),"n/a",(T433/U433-1)*100)</f>
        <v>3.7484250314993695</v>
      </c>
      <c r="AT433" s="1033">
        <f>IF(ISERROR((U433/V433-1)*100),"n/a",(U433/V433-1)*100)</f>
        <v>4.9997243812358816</v>
      </c>
      <c r="AU433" s="1033">
        <f>IF(ISERROR((V433/W433-1)*100),"n/a",(V433/W433-1)*100)</f>
        <v>0</v>
      </c>
      <c r="AV433" s="1033">
        <f>IF(ISERROR((W433/X433-1)*100),"n/a",(W433/X433-1)*100)</f>
        <v>0</v>
      </c>
      <c r="AW433" s="1033">
        <f>IF(ISERROR((X433/Y433-1)*100),"n/a",(X433/Y433-1)*100)</f>
        <v>5.0008682062858023</v>
      </c>
      <c r="AX433" s="1033">
        <f>IF(ISERROR((Y433/Z433-1)*100),"n/a",(Y433/Z433-1)*100)</f>
        <v>0</v>
      </c>
      <c r="AY433" s="1033">
        <f>IF(ISERROR((Z433/AA433-1)*100),"n/a",(Z433/AA433-1)*100)</f>
        <v>0</v>
      </c>
      <c r="AZ433" s="1033">
        <f>IF(ISERROR((AA433/AB433-1)*100),"n/a",(AA433/AB433-1)*100)</f>
        <v>3.7050375906001243</v>
      </c>
      <c r="BA433" s="1033">
        <f>AVERAGE(AD433:AZ433)</f>
        <v>2.1598818805519873</v>
      </c>
      <c r="BB433" s="1033">
        <f>STDEV(AD433:AZ433)</f>
        <v>29.452649502873509</v>
      </c>
    </row>
    <row r="434" spans="1:54" ht="11.25" customHeight="1" x14ac:dyDescent="0.2">
      <c r="A434" s="458" t="s">
        <v>1431</v>
      </c>
      <c r="B434" s="817" t="s">
        <v>1432</v>
      </c>
      <c r="C434" s="581">
        <v>2.89</v>
      </c>
      <c r="D434" s="581">
        <v>2.7675000000000001</v>
      </c>
      <c r="E434" s="581">
        <v>2.75</v>
      </c>
      <c r="F434" s="581">
        <v>2.65</v>
      </c>
      <c r="G434" s="460">
        <v>2.4900000000000002</v>
      </c>
      <c r="H434" s="586">
        <v>2.21</v>
      </c>
      <c r="I434" s="581">
        <v>2.0299999999999998</v>
      </c>
      <c r="J434" s="581">
        <v>1.7024999999999999</v>
      </c>
      <c r="K434" s="581">
        <v>1.34</v>
      </c>
      <c r="L434" s="581">
        <v>1.0319</v>
      </c>
      <c r="M434" s="884"/>
      <c r="N434" s="463">
        <v>0</v>
      </c>
      <c r="O434" s="585">
        <v>0</v>
      </c>
      <c r="P434" s="884"/>
      <c r="Q434" s="582">
        <v>0</v>
      </c>
      <c r="R434" s="582">
        <v>0</v>
      </c>
      <c r="S434" s="583">
        <v>0</v>
      </c>
      <c r="T434" s="583">
        <v>0</v>
      </c>
      <c r="U434" s="583">
        <v>0</v>
      </c>
      <c r="V434" s="583">
        <v>0</v>
      </c>
      <c r="W434" s="583">
        <v>0</v>
      </c>
      <c r="X434" s="583">
        <v>0</v>
      </c>
      <c r="Y434" s="583">
        <v>0</v>
      </c>
      <c r="Z434" s="583">
        <v>0</v>
      </c>
      <c r="AA434" s="583">
        <v>0</v>
      </c>
      <c r="AB434" s="583">
        <v>0</v>
      </c>
      <c r="AC434" s="584">
        <f>SUM(C434:AB434)</f>
        <v>21.861900000000002</v>
      </c>
      <c r="AD434" s="1033">
        <f>IF(ISERROR((C434/D434-1)*100),"n/a",(C434/D434-1)*100)</f>
        <v>4.42637759710931</v>
      </c>
      <c r="AE434" s="1033">
        <f>IF(ISERROR((D434/E434-1)*100),"n/a",(D434/E434-1)*100)</f>
        <v>0.63636363636363491</v>
      </c>
      <c r="AF434" s="1033">
        <f>IF(ISERROR((E434/F434-1)*100),"n/a",(E434/F434-1)*100)</f>
        <v>3.7735849056603765</v>
      </c>
      <c r="AG434" s="1033">
        <f>IF(ISERROR((F434/G434-1)*100),"n/a",(F434/G434-1)*100)</f>
        <v>6.425702811244971</v>
      </c>
      <c r="AH434" s="1033">
        <f>IF(ISERROR((G434/H434-1)*100),"n/a",(G434/H434-1)*100)</f>
        <v>12.669683257918575</v>
      </c>
      <c r="AI434" s="1033">
        <f>IF(ISERROR((H434/I434-1)*100),"n/a",(H434/I434-1)*100)</f>
        <v>8.866995073891637</v>
      </c>
      <c r="AJ434" s="1033">
        <f>IF(ISERROR((I434/J434-1)*100),"n/a",(I434/J434-1)*100)</f>
        <v>19.236417033773854</v>
      </c>
      <c r="AK434" s="1033">
        <f>IF(ISERROR((J434/K434-1)*100),"n/a",(J434/K434-1)*100)</f>
        <v>27.052238805970141</v>
      </c>
      <c r="AL434" s="1033">
        <f>IF(ISERROR((K434/L434-1)*100),"n/a",(K434/L434-1)*100)</f>
        <v>29.857544335691454</v>
      </c>
      <c r="AM434" s="1033" t="str">
        <f>IF(ISERROR((L434/N434-1)*100),"n/a",(L434/N434-1)*100)</f>
        <v>n/a</v>
      </c>
      <c r="AN434" s="1033" t="str">
        <f>IF(ISERROR((N434/O434-1)*100),"n/a",(N434/O434-1)*100)</f>
        <v>n/a</v>
      </c>
      <c r="AO434" s="1033" t="str">
        <f>IF(ISERROR((O434/Q434-1)*100),"n/a",(O434/Q434-1)*100)</f>
        <v>n/a</v>
      </c>
      <c r="AP434" s="1033" t="str">
        <f>IF(ISERROR((Q434/R434-1)*100),"n/a",(Q434/R434-1)*100)</f>
        <v>n/a</v>
      </c>
      <c r="AQ434" s="1033" t="str">
        <f>IF(ISERROR((R434/S434-1)*100),"n/a",(R434/S434-1)*100)</f>
        <v>n/a</v>
      </c>
      <c r="AR434" s="1033" t="str">
        <f>IF(ISERROR((S434/T434-1)*100),"n/a",(S434/T434-1)*100)</f>
        <v>n/a</v>
      </c>
      <c r="AS434" s="1033" t="str">
        <f>IF(ISERROR((T434/U434-1)*100),"n/a",(T434/U434-1)*100)</f>
        <v>n/a</v>
      </c>
      <c r="AT434" s="1033" t="str">
        <f>IF(ISERROR((U434/V434-1)*100),"n/a",(U434/V434-1)*100)</f>
        <v>n/a</v>
      </c>
      <c r="AU434" s="1033" t="str">
        <f>IF(ISERROR((V434/W434-1)*100),"n/a",(V434/W434-1)*100)</f>
        <v>n/a</v>
      </c>
      <c r="AV434" s="1033" t="str">
        <f>IF(ISERROR((W434/X434-1)*100),"n/a",(W434/X434-1)*100)</f>
        <v>n/a</v>
      </c>
      <c r="AW434" s="1033" t="str">
        <f>IF(ISERROR((X434/Y434-1)*100),"n/a",(X434/Y434-1)*100)</f>
        <v>n/a</v>
      </c>
      <c r="AX434" s="1033" t="str">
        <f>IF(ISERROR((Y434/Z434-1)*100),"n/a",(Y434/Z434-1)*100)</f>
        <v>n/a</v>
      </c>
      <c r="AY434" s="1033" t="str">
        <f>IF(ISERROR((Z434/AA434-1)*100),"n/a",(Z434/AA434-1)*100)</f>
        <v>n/a</v>
      </c>
      <c r="AZ434" s="1033" t="str">
        <f>IF(ISERROR((AA434/AB434-1)*100),"n/a",(AA434/AB434-1)*100)</f>
        <v>n/a</v>
      </c>
      <c r="BA434" s="1033">
        <f>AVERAGE(AD434:AZ434)</f>
        <v>12.549434161958217</v>
      </c>
      <c r="BB434" s="1033">
        <f>STDEV(AD434:AZ434)</f>
        <v>10.551146210645282</v>
      </c>
    </row>
    <row r="435" spans="1:54" ht="11.25" customHeight="1" x14ac:dyDescent="0.2">
      <c r="A435" s="458" t="s">
        <v>3782</v>
      </c>
      <c r="B435" s="817" t="s">
        <v>3783</v>
      </c>
      <c r="C435" s="581">
        <v>1.1499999999999999</v>
      </c>
      <c r="D435" s="581">
        <v>1.1100000000000001</v>
      </c>
      <c r="E435" s="581">
        <v>1.07</v>
      </c>
      <c r="F435" s="581">
        <v>1.01</v>
      </c>
      <c r="G435" s="460">
        <v>0.99</v>
      </c>
      <c r="H435" s="586">
        <v>0.95</v>
      </c>
      <c r="I435" s="581">
        <v>0.9</v>
      </c>
      <c r="J435" s="581">
        <v>0.87</v>
      </c>
      <c r="K435" s="581">
        <v>0.84</v>
      </c>
      <c r="L435" s="498">
        <v>0.8</v>
      </c>
      <c r="M435" s="884"/>
      <c r="N435" s="498">
        <v>0.8</v>
      </c>
      <c r="O435" s="501">
        <v>0.8</v>
      </c>
      <c r="P435" s="884"/>
      <c r="Q435" s="502">
        <v>0.8</v>
      </c>
      <c r="R435" s="502">
        <v>0.8</v>
      </c>
      <c r="S435" s="499">
        <v>1.08</v>
      </c>
      <c r="T435" s="587">
        <v>1.08</v>
      </c>
      <c r="U435" s="587">
        <v>0.9</v>
      </c>
      <c r="V435" s="587">
        <v>0.17</v>
      </c>
      <c r="W435" s="499">
        <v>0</v>
      </c>
      <c r="X435" s="499">
        <v>0</v>
      </c>
      <c r="Y435" s="499">
        <v>0</v>
      </c>
      <c r="Z435" s="499">
        <v>0</v>
      </c>
      <c r="AA435" s="499">
        <v>0</v>
      </c>
      <c r="AB435" s="499">
        <v>0</v>
      </c>
      <c r="AC435" s="584">
        <f>SUM(C435:AB435)</f>
        <v>16.120000000000005</v>
      </c>
      <c r="AD435" s="1033">
        <f>IF(ISERROR((C435/D435-1)*100),"n/a",(C435/D435-1)*100)</f>
        <v>3.603603603603589</v>
      </c>
      <c r="AE435" s="1033">
        <f>IF(ISERROR((D435/E435-1)*100),"n/a",(D435/E435-1)*100)</f>
        <v>3.7383177570093462</v>
      </c>
      <c r="AF435" s="1033">
        <f>IF(ISERROR((E435/F435-1)*100),"n/a",(E435/F435-1)*100)</f>
        <v>5.9405940594059459</v>
      </c>
      <c r="AG435" s="1033">
        <f>IF(ISERROR((F435/G435-1)*100),"n/a",(F435/G435-1)*100)</f>
        <v>2.020202020202011</v>
      </c>
      <c r="AH435" s="1033">
        <f>IF(ISERROR((G435/H435-1)*100),"n/a",(G435/H435-1)*100)</f>
        <v>4.2105263157894868</v>
      </c>
      <c r="AI435" s="1033">
        <f>IF(ISERROR((H435/I435-1)*100),"n/a",(H435/I435-1)*100)</f>
        <v>5.555555555555558</v>
      </c>
      <c r="AJ435" s="1033">
        <f>IF(ISERROR((I435/J435-1)*100),"n/a",(I435/J435-1)*100)</f>
        <v>3.4482758620689724</v>
      </c>
      <c r="AK435" s="1033">
        <f>IF(ISERROR((J435/K435-1)*100),"n/a",(J435/K435-1)*100)</f>
        <v>3.5714285714285809</v>
      </c>
      <c r="AL435" s="1033">
        <f>IF(ISERROR((K435/L435-1)*100),"n/a",(K435/L435-1)*100)</f>
        <v>4.9999999999999822</v>
      </c>
      <c r="AM435" s="1033">
        <f>IF(ISERROR((L435/N435-1)*100),"n/a",(L435/N435-1)*100)</f>
        <v>0</v>
      </c>
      <c r="AN435" s="1033">
        <f>IF(ISERROR((N435/O435-1)*100),"n/a",(N435/O435-1)*100)</f>
        <v>0</v>
      </c>
      <c r="AO435" s="1033">
        <f>IF(ISERROR((O435/Q435-1)*100),"n/a",(O435/Q435-1)*100)</f>
        <v>0</v>
      </c>
      <c r="AP435" s="1033">
        <f>IF(ISERROR((Q435/R435-1)*100),"n/a",(Q435/R435-1)*100)</f>
        <v>0</v>
      </c>
      <c r="AQ435" s="1033">
        <f>IF(ISERROR((R435/S435-1)*100),"n/a",(R435/S435-1)*100)</f>
        <v>-25.925925925925931</v>
      </c>
      <c r="AR435" s="1033">
        <f>IF(ISERROR((S435/T435-1)*100),"n/a",(S435/T435-1)*100)</f>
        <v>0</v>
      </c>
      <c r="AS435" s="1033">
        <f>IF(ISERROR((T435/U435-1)*100),"n/a",(T435/U435-1)*100)</f>
        <v>19.999999999999996</v>
      </c>
      <c r="AT435" s="1033">
        <f>IF(ISERROR((U435/V435-1)*100),"n/a",(U435/V435-1)*100)</f>
        <v>429.41176470588232</v>
      </c>
      <c r="AU435" s="1033" t="str">
        <f>IF(ISERROR((V435/W435-1)*100),"n/a",(V435/W435-1)*100)</f>
        <v>n/a</v>
      </c>
      <c r="AV435" s="1033" t="str">
        <f>IF(ISERROR((W435/X435-1)*100),"n/a",(W435/X435-1)*100)</f>
        <v>n/a</v>
      </c>
      <c r="AW435" s="1033" t="str">
        <f>IF(ISERROR((X435/Y435-1)*100),"n/a",(X435/Y435-1)*100)</f>
        <v>n/a</v>
      </c>
      <c r="AX435" s="1033" t="str">
        <f>IF(ISERROR((Y435/Z435-1)*100),"n/a",(Y435/Z435-1)*100)</f>
        <v>n/a</v>
      </c>
      <c r="AY435" s="1033" t="str">
        <f>IF(ISERROR((Z435/AA435-1)*100),"n/a",(Z435/AA435-1)*100)</f>
        <v>n/a</v>
      </c>
      <c r="AZ435" s="1033" t="str">
        <f>IF(ISERROR((AA435/AB435-1)*100),"n/a",(AA435/AB435-1)*100)</f>
        <v>n/a</v>
      </c>
      <c r="BA435" s="1033">
        <f>AVERAGE(AD435:AZ435)</f>
        <v>27.092608383824697</v>
      </c>
      <c r="BB435" s="1033">
        <f>STDEV(AD435:AZ435)</f>
        <v>104.02915105262643</v>
      </c>
    </row>
    <row r="436" spans="1:54" ht="11.25" customHeight="1" x14ac:dyDescent="0.2">
      <c r="A436" s="1026" t="s">
        <v>5251</v>
      </c>
      <c r="B436" s="468" t="s">
        <v>5239</v>
      </c>
      <c r="C436" s="581">
        <v>2.85</v>
      </c>
      <c r="D436" s="581">
        <v>2.2999999999999998</v>
      </c>
      <c r="E436" s="581">
        <v>1.9</v>
      </c>
      <c r="F436" s="581">
        <v>1.5000000000000002</v>
      </c>
      <c r="G436" s="460">
        <v>1.0999999999999999</v>
      </c>
      <c r="H436" s="483">
        <v>0.8</v>
      </c>
      <c r="I436" s="474">
        <v>0.8</v>
      </c>
      <c r="J436" s="474">
        <v>0.75000000000000011</v>
      </c>
      <c r="K436" s="474">
        <v>0.3</v>
      </c>
      <c r="L436" s="496">
        <v>0</v>
      </c>
      <c r="M436" s="993"/>
      <c r="N436" s="496">
        <v>0</v>
      </c>
      <c r="O436" s="1008">
        <v>0</v>
      </c>
      <c r="P436" s="993"/>
      <c r="Q436" s="1036">
        <v>0</v>
      </c>
      <c r="R436" s="1036">
        <v>0</v>
      </c>
      <c r="S436" s="497">
        <v>0</v>
      </c>
      <c r="T436" s="497">
        <v>0</v>
      </c>
      <c r="U436" s="497">
        <v>0</v>
      </c>
      <c r="V436" s="497">
        <v>0</v>
      </c>
      <c r="W436" s="497">
        <v>0</v>
      </c>
      <c r="X436" s="497">
        <v>0</v>
      </c>
      <c r="Y436" s="497">
        <v>0</v>
      </c>
      <c r="Z436" s="497">
        <v>0</v>
      </c>
      <c r="AA436" s="497">
        <v>0</v>
      </c>
      <c r="AB436" s="497">
        <v>0</v>
      </c>
      <c r="AC436" s="584">
        <f>SUM(C436:AB436)</f>
        <v>12.300000000000002</v>
      </c>
      <c r="AD436" s="1033">
        <f>IF(ISERROR((C436/D436-1)*100),"n/a",(C436/D436-1)*100)</f>
        <v>23.913043478260889</v>
      </c>
      <c r="AE436" s="1033">
        <f>IF(ISERROR((D436/E436-1)*100),"n/a",(D436/E436-1)*100)</f>
        <v>21.052631578947366</v>
      </c>
      <c r="AF436" s="1033">
        <f>IF(ISERROR((E436/F436-1)*100),"n/a",(E436/F436-1)*100)</f>
        <v>26.666666666666639</v>
      </c>
      <c r="AG436" s="1033">
        <f>IF(ISERROR((F436/G436-1)*100),"n/a",(F436/G436-1)*100)</f>
        <v>36.363636363636395</v>
      </c>
      <c r="AH436" s="1033">
        <f>IF(ISERROR((G436/H436-1)*100),"n/a",(G436/H436-1)*100)</f>
        <v>37.499999999999979</v>
      </c>
      <c r="AI436" s="1033">
        <f>IF(ISERROR((H436/I436-1)*100),"n/a",(H436/I436-1)*100)</f>
        <v>0</v>
      </c>
      <c r="AJ436" s="1033">
        <f>IF(ISERROR((I436/J436-1)*100),"n/a",(I436/J436-1)*100)</f>
        <v>6.6666666666666652</v>
      </c>
      <c r="AK436" s="1033">
        <f>IF(ISERROR((J436/K436-1)*100),"n/a",(J436/K436-1)*100)</f>
        <v>150.00000000000006</v>
      </c>
      <c r="AL436" s="1033" t="str">
        <f>IF(ISERROR((K436/L436-1)*100),"n/a",(K436/L436-1)*100)</f>
        <v>n/a</v>
      </c>
      <c r="AM436" s="1033" t="str">
        <f>IF(ISERROR((L436/N436-1)*100),"n/a",(L436/N436-1)*100)</f>
        <v>n/a</v>
      </c>
      <c r="AN436" s="1033" t="str">
        <f>IF(ISERROR((N436/O436-1)*100),"n/a",(N436/O436-1)*100)</f>
        <v>n/a</v>
      </c>
      <c r="AO436" s="1033" t="str">
        <f>IF(ISERROR((O436/Q436-1)*100),"n/a",(O436/Q436-1)*100)</f>
        <v>n/a</v>
      </c>
      <c r="AP436" s="1033" t="str">
        <f>IF(ISERROR((Q436/R436-1)*100),"n/a",(Q436/R436-1)*100)</f>
        <v>n/a</v>
      </c>
      <c r="AQ436" s="1033" t="str">
        <f>IF(ISERROR((R436/S436-1)*100),"n/a",(R436/S436-1)*100)</f>
        <v>n/a</v>
      </c>
      <c r="AR436" s="1033" t="str">
        <f>IF(ISERROR((S436/T436-1)*100),"n/a",(S436/T436-1)*100)</f>
        <v>n/a</v>
      </c>
      <c r="AS436" s="1033" t="str">
        <f>IF(ISERROR((T436/U436-1)*100),"n/a",(T436/U436-1)*100)</f>
        <v>n/a</v>
      </c>
      <c r="AT436" s="1033" t="str">
        <f>IF(ISERROR((U436/V436-1)*100),"n/a",(U436/V436-1)*100)</f>
        <v>n/a</v>
      </c>
      <c r="AU436" s="1033" t="str">
        <f>IF(ISERROR((V436/W436-1)*100),"n/a",(V436/W436-1)*100)</f>
        <v>n/a</v>
      </c>
      <c r="AV436" s="1033" t="str">
        <f>IF(ISERROR((W436/X436-1)*100),"n/a",(W436/X436-1)*100)</f>
        <v>n/a</v>
      </c>
      <c r="AW436" s="1033" t="str">
        <f>IF(ISERROR((X436/Y436-1)*100),"n/a",(X436/Y436-1)*100)</f>
        <v>n/a</v>
      </c>
      <c r="AX436" s="1033" t="str">
        <f>IF(ISERROR((Y436/Z436-1)*100),"n/a",(Y436/Z436-1)*100)</f>
        <v>n/a</v>
      </c>
      <c r="AY436" s="1033" t="str">
        <f>IF(ISERROR((Z436/AA436-1)*100),"n/a",(Z436/AA436-1)*100)</f>
        <v>n/a</v>
      </c>
      <c r="AZ436" s="1033" t="str">
        <f>IF(ISERROR((AA436/AB436-1)*100),"n/a",(AA436/AB436-1)*100)</f>
        <v>n/a</v>
      </c>
      <c r="BA436" s="1033">
        <f>AVERAGE(AD436:AZ436)</f>
        <v>37.770330594272252</v>
      </c>
      <c r="BB436" s="1033">
        <f>STDEV(AD436:AZ436)</f>
        <v>47.187140446054173</v>
      </c>
    </row>
    <row r="437" spans="1:54" ht="11.25" customHeight="1" x14ac:dyDescent="0.2">
      <c r="A437" s="458" t="s">
        <v>1407</v>
      </c>
      <c r="B437" s="817" t="s">
        <v>1408</v>
      </c>
      <c r="C437" s="581">
        <v>2.76</v>
      </c>
      <c r="D437" s="581">
        <v>2.6</v>
      </c>
      <c r="E437" s="581">
        <v>2.44</v>
      </c>
      <c r="F437" s="581">
        <v>2.2000000000000002</v>
      </c>
      <c r="G437" s="460">
        <v>1.92</v>
      </c>
      <c r="H437" s="460">
        <v>1.88</v>
      </c>
      <c r="I437" s="581">
        <v>1.84</v>
      </c>
      <c r="J437" s="581">
        <v>1.8</v>
      </c>
      <c r="K437" s="581">
        <v>1.76</v>
      </c>
      <c r="L437" s="581">
        <v>1.72</v>
      </c>
      <c r="M437" s="884"/>
      <c r="N437" s="581">
        <v>1.68</v>
      </c>
      <c r="O437" s="585">
        <v>1.52</v>
      </c>
      <c r="P437" s="884"/>
      <c r="Q437" s="582">
        <v>1.52</v>
      </c>
      <c r="R437" s="582">
        <v>1.52</v>
      </c>
      <c r="S437" s="583">
        <v>1.52</v>
      </c>
      <c r="T437" s="583">
        <v>1.52</v>
      </c>
      <c r="U437" s="583">
        <v>1.52</v>
      </c>
      <c r="V437" s="587">
        <v>1.52</v>
      </c>
      <c r="W437" s="587">
        <v>1.49</v>
      </c>
      <c r="X437" s="587">
        <v>1.45</v>
      </c>
      <c r="Y437" s="587">
        <v>1.41</v>
      </c>
      <c r="Z437" s="587">
        <v>1.37</v>
      </c>
      <c r="AA437" s="587">
        <v>1.21</v>
      </c>
      <c r="AB437" s="587">
        <v>1.1000000000000001</v>
      </c>
      <c r="AC437" s="584">
        <f>SUM(C437:AB437)</f>
        <v>41.27</v>
      </c>
      <c r="AD437" s="1033">
        <f>IF(ISERROR((C437/D437-1)*100),"n/a",(C437/D437-1)*100)</f>
        <v>6.153846153846132</v>
      </c>
      <c r="AE437" s="1033">
        <f>IF(ISERROR((D437/E437-1)*100),"n/a",(D437/E437-1)*100)</f>
        <v>6.5573770491803351</v>
      </c>
      <c r="AF437" s="1033">
        <f>IF(ISERROR((E437/F437-1)*100),"n/a",(E437/F437-1)*100)</f>
        <v>10.909090909090891</v>
      </c>
      <c r="AG437" s="1033">
        <f>IF(ISERROR((F437/G437-1)*100),"n/a",(F437/G437-1)*100)</f>
        <v>14.583333333333348</v>
      </c>
      <c r="AH437" s="1033">
        <f>IF(ISERROR((G437/H437-1)*100),"n/a",(G437/H437-1)*100)</f>
        <v>2.1276595744680771</v>
      </c>
      <c r="AI437" s="1033">
        <f>IF(ISERROR((H437/I437-1)*100),"n/a",(H437/I437-1)*100)</f>
        <v>2.1739130434782483</v>
      </c>
      <c r="AJ437" s="1033">
        <f>IF(ISERROR((I437/J437-1)*100),"n/a",(I437/J437-1)*100)</f>
        <v>2.2222222222222143</v>
      </c>
      <c r="AK437" s="1033">
        <f>IF(ISERROR((J437/K437-1)*100),"n/a",(J437/K437-1)*100)</f>
        <v>2.2727272727272707</v>
      </c>
      <c r="AL437" s="1033">
        <f>IF(ISERROR((K437/L437-1)*100),"n/a",(K437/L437-1)*100)</f>
        <v>2.3255813953488413</v>
      </c>
      <c r="AM437" s="1033">
        <f>IF(ISERROR((L437/N437-1)*100),"n/a",(L437/N437-1)*100)</f>
        <v>2.3809523809523725</v>
      </c>
      <c r="AN437" s="1033">
        <f>IF(ISERROR((N437/O437-1)*100),"n/a",(N437/O437-1)*100)</f>
        <v>10.526315789473673</v>
      </c>
      <c r="AO437" s="1033">
        <f>IF(ISERROR((O437/Q437-1)*100),"n/a",(O437/Q437-1)*100)</f>
        <v>0</v>
      </c>
      <c r="AP437" s="1033">
        <f>IF(ISERROR((Q437/R437-1)*100),"n/a",(Q437/R437-1)*100)</f>
        <v>0</v>
      </c>
      <c r="AQ437" s="1033">
        <f>IF(ISERROR((R437/S437-1)*100),"n/a",(R437/S437-1)*100)</f>
        <v>0</v>
      </c>
      <c r="AR437" s="1033">
        <f>IF(ISERROR((S437/T437-1)*100),"n/a",(S437/T437-1)*100)</f>
        <v>0</v>
      </c>
      <c r="AS437" s="1033">
        <f>IF(ISERROR((T437/U437-1)*100),"n/a",(T437/U437-1)*100)</f>
        <v>0</v>
      </c>
      <c r="AT437" s="1033">
        <f>IF(ISERROR((U437/V437-1)*100),"n/a",(U437/V437-1)*100)</f>
        <v>0</v>
      </c>
      <c r="AU437" s="1033">
        <f>IF(ISERROR((V437/W437-1)*100),"n/a",(V437/W437-1)*100)</f>
        <v>2.0134228187919545</v>
      </c>
      <c r="AV437" s="1033">
        <f>IF(ISERROR((W437/X437-1)*100),"n/a",(W437/X437-1)*100)</f>
        <v>2.7586206896551779</v>
      </c>
      <c r="AW437" s="1033">
        <f>IF(ISERROR((X437/Y437-1)*100),"n/a",(X437/Y437-1)*100)</f>
        <v>2.8368794326241176</v>
      </c>
      <c r="AX437" s="1033">
        <f>IF(ISERROR((Y437/Z437-1)*100),"n/a",(Y437/Z437-1)*100)</f>
        <v>2.9197080291970767</v>
      </c>
      <c r="AY437" s="1033">
        <f>IF(ISERROR((Z437/AA437-1)*100),"n/a",(Z437/AA437-1)*100)</f>
        <v>13.223140495867792</v>
      </c>
      <c r="AZ437" s="1033">
        <f>IF(ISERROR((AA437/AB437-1)*100),"n/a",(AA437/AB437-1)*100)</f>
        <v>9.9999999999999858</v>
      </c>
      <c r="BA437" s="1033">
        <f>AVERAGE(AD437:AZ437)</f>
        <v>4.1732517647938048</v>
      </c>
      <c r="BB437" s="1033">
        <f>STDEV(AD437:AZ437)</f>
        <v>4.5542540569441128</v>
      </c>
    </row>
    <row r="438" spans="1:54" ht="11.25" customHeight="1" x14ac:dyDescent="0.2">
      <c r="A438" s="509" t="s">
        <v>5282</v>
      </c>
      <c r="B438" s="817" t="s">
        <v>5279</v>
      </c>
      <c r="C438" s="581">
        <v>0.24</v>
      </c>
      <c r="D438" s="581">
        <v>0.16</v>
      </c>
      <c r="E438" s="581">
        <v>0.13333333333333333</v>
      </c>
      <c r="F438" s="581">
        <v>0.08</v>
      </c>
      <c r="G438" s="460">
        <v>6.666666666666668E-2</v>
      </c>
      <c r="H438" s="460">
        <v>5.3333329333334137E-2</v>
      </c>
      <c r="I438" s="498">
        <v>0.04</v>
      </c>
      <c r="J438" s="498">
        <v>0.04</v>
      </c>
      <c r="K438" s="581">
        <v>0.04</v>
      </c>
      <c r="L438" s="581">
        <v>3.3333326666668009E-2</v>
      </c>
      <c r="M438" s="460"/>
      <c r="N438" s="581">
        <v>2.5333328266667683E-2</v>
      </c>
      <c r="O438" s="459">
        <v>2.1333329066667524E-2</v>
      </c>
      <c r="P438" s="460"/>
      <c r="Q438" s="490">
        <v>1.0666664533333762E-2</v>
      </c>
      <c r="R438" s="980">
        <v>0</v>
      </c>
      <c r="S438" s="499">
        <v>0</v>
      </c>
      <c r="T438" s="499">
        <v>0</v>
      </c>
      <c r="U438" s="499">
        <v>0</v>
      </c>
      <c r="V438" s="499">
        <v>0</v>
      </c>
      <c r="W438" s="499">
        <v>0</v>
      </c>
      <c r="X438" s="499">
        <v>0</v>
      </c>
      <c r="Y438" s="499">
        <v>0</v>
      </c>
      <c r="Z438" s="499">
        <v>0</v>
      </c>
      <c r="AA438" s="499">
        <v>0</v>
      </c>
      <c r="AB438" s="499">
        <v>0</v>
      </c>
      <c r="AC438" s="584">
        <f>SUM(C438:AB438)</f>
        <v>0.94399997786667111</v>
      </c>
      <c r="AD438" s="1033">
        <f>IF(ISERROR((C438/D438-1)*100),"n/a",(C438/D438-1)*100)</f>
        <v>50</v>
      </c>
      <c r="AE438" s="1033">
        <f>IF(ISERROR((D438/E438-1)*100),"n/a",(D438/E438-1)*100)</f>
        <v>19.999999999999996</v>
      </c>
      <c r="AF438" s="1033">
        <f>IF(ISERROR((E438/F438-1)*100),"n/a",(E438/F438-1)*100)</f>
        <v>66.666666666666657</v>
      </c>
      <c r="AG438" s="1033">
        <f>IF(ISERROR((F438/G438-1)*100),"n/a",(F438/G438-1)*100)</f>
        <v>19.999999999999972</v>
      </c>
      <c r="AH438" s="1033">
        <f>IF(ISERROR((G438/H438-1)*100),"n/a",(G438/H438-1)*100)</f>
        <v>25.000009374998843</v>
      </c>
      <c r="AI438" s="1033">
        <f>IF(ISERROR((H438/I438-1)*100),"n/a",(H438/I438-1)*100)</f>
        <v>33.333323333335343</v>
      </c>
      <c r="AJ438" s="1033">
        <f>IF(ISERROR((I438/J438-1)*100),"n/a",(I438/J438-1)*100)</f>
        <v>0</v>
      </c>
      <c r="AK438" s="1033">
        <f>IF(ISERROR((J438/K438-1)*100),"n/a",(J438/K438-1)*100)</f>
        <v>0</v>
      </c>
      <c r="AL438" s="1033">
        <f>IF(ISERROR((K438/L438-1)*100),"n/a",(K438/L438-1)*100)</f>
        <v>20.000023999999961</v>
      </c>
      <c r="AM438" s="1033">
        <f>IF(ISERROR((L438/N438-1)*100),"n/a",(L438/N438-1)*100)</f>
        <v>31.578947368421062</v>
      </c>
      <c r="AN438" s="1033">
        <f>IF(ISERROR((N438/O438-1)*100),"n/a",(N438/O438-1)*100)</f>
        <v>18.75</v>
      </c>
      <c r="AO438" s="1033">
        <f>IF(ISERROR((O438/Q438-1)*100),"n/a",(O438/Q438-1)*100)</f>
        <v>100</v>
      </c>
      <c r="AP438" s="1033" t="str">
        <f>IF(ISERROR((Q438/R438-1)*100),"n/a",(Q438/R438-1)*100)</f>
        <v>n/a</v>
      </c>
      <c r="AQ438" s="1033" t="str">
        <f>IF(ISERROR((R438/S438-1)*100),"n/a",(R438/S438-1)*100)</f>
        <v>n/a</v>
      </c>
      <c r="AR438" s="1033" t="str">
        <f>IF(ISERROR((S438/T438-1)*100),"n/a",(S438/T438-1)*100)</f>
        <v>n/a</v>
      </c>
      <c r="AS438" s="1033" t="str">
        <f>IF(ISERROR((T438/U438-1)*100),"n/a",(T438/U438-1)*100)</f>
        <v>n/a</v>
      </c>
      <c r="AT438" s="1033" t="str">
        <f>IF(ISERROR((U438/V438-1)*100),"n/a",(U438/V438-1)*100)</f>
        <v>n/a</v>
      </c>
      <c r="AU438" s="1033" t="str">
        <f>IF(ISERROR((V438/W438-1)*100),"n/a",(V438/W438-1)*100)</f>
        <v>n/a</v>
      </c>
      <c r="AV438" s="1033" t="str">
        <f>IF(ISERROR((W438/X438-1)*100),"n/a",(W438/X438-1)*100)</f>
        <v>n/a</v>
      </c>
      <c r="AW438" s="1033" t="str">
        <f>IF(ISERROR((X438/Y438-1)*100),"n/a",(X438/Y438-1)*100)</f>
        <v>n/a</v>
      </c>
      <c r="AX438" s="1033" t="str">
        <f>IF(ISERROR((Y438/Z438-1)*100),"n/a",(Y438/Z438-1)*100)</f>
        <v>n/a</v>
      </c>
      <c r="AY438" s="1033" t="str">
        <f>IF(ISERROR((Z438/AA438-1)*100),"n/a",(Z438/AA438-1)*100)</f>
        <v>n/a</v>
      </c>
      <c r="AZ438" s="1033" t="str">
        <f>IF(ISERROR((AA438/AB438-1)*100),"n/a",(AA438/AB438-1)*100)</f>
        <v>n/a</v>
      </c>
      <c r="BA438" s="1033">
        <f>AVERAGE(AD438:AZ438)</f>
        <v>32.110747561951818</v>
      </c>
      <c r="BB438" s="1033">
        <f>STDEV(AD438:AZ438)</f>
        <v>28.374360107624206</v>
      </c>
    </row>
    <row r="439" spans="1:54" ht="11.25" customHeight="1" x14ac:dyDescent="0.2">
      <c r="A439" s="468" t="s">
        <v>4053</v>
      </c>
      <c r="B439" s="468" t="s">
        <v>4049</v>
      </c>
      <c r="C439" s="581">
        <v>2.95</v>
      </c>
      <c r="D439" s="581">
        <v>2.1</v>
      </c>
      <c r="E439" s="581">
        <v>1.4</v>
      </c>
      <c r="F439" s="581">
        <v>1.3</v>
      </c>
      <c r="G439" s="460">
        <v>1.1000000000000001</v>
      </c>
      <c r="H439" s="1090">
        <v>0.9</v>
      </c>
      <c r="I439" s="1077">
        <v>0.7</v>
      </c>
      <c r="J439" s="1077">
        <v>0.55000000000000004</v>
      </c>
      <c r="K439" s="1077">
        <v>0.35</v>
      </c>
      <c r="L439" s="1078">
        <v>0.2</v>
      </c>
      <c r="M439" s="993"/>
      <c r="N439" s="1078">
        <v>0.2</v>
      </c>
      <c r="O439" s="1110">
        <v>0.2</v>
      </c>
      <c r="P439" s="993"/>
      <c r="Q439" s="1111">
        <v>0.2</v>
      </c>
      <c r="R439" s="1111">
        <v>0.437</v>
      </c>
      <c r="S439" s="1113">
        <v>1.08</v>
      </c>
      <c r="T439" s="1113">
        <v>1.08</v>
      </c>
      <c r="U439" s="1113">
        <v>1.08</v>
      </c>
      <c r="V439" s="1113">
        <v>1.08</v>
      </c>
      <c r="W439" s="1113">
        <v>1</v>
      </c>
      <c r="X439" s="1113">
        <v>0.92</v>
      </c>
      <c r="Y439" s="1113">
        <v>0.92</v>
      </c>
      <c r="Z439" s="1113">
        <v>0.92</v>
      </c>
      <c r="AA439" s="1113">
        <v>0.8</v>
      </c>
      <c r="AB439" s="1113">
        <v>0.48</v>
      </c>
      <c r="AC439" s="584">
        <f>SUM(C439:AB439)</f>
        <v>21.947000000000003</v>
      </c>
      <c r="AD439" s="1033">
        <f>IF(ISERROR((C439/D439-1)*100),"n/a",(C439/D439-1)*100)</f>
        <v>40.476190476190489</v>
      </c>
      <c r="AE439" s="1033">
        <f>IF(ISERROR((D439/E439-1)*100),"n/a",(D439/E439-1)*100)</f>
        <v>50.000000000000021</v>
      </c>
      <c r="AF439" s="1033">
        <f>IF(ISERROR((E439/F439-1)*100),"n/a",(E439/F439-1)*100)</f>
        <v>7.6923076923076872</v>
      </c>
      <c r="AG439" s="1033">
        <f>IF(ISERROR((F439/G439-1)*100),"n/a",(F439/G439-1)*100)</f>
        <v>18.181818181818166</v>
      </c>
      <c r="AH439" s="1033">
        <f>IF(ISERROR((G439/H439-1)*100),"n/a",(G439/H439-1)*100)</f>
        <v>22.222222222222232</v>
      </c>
      <c r="AI439" s="1033">
        <f>IF(ISERROR((H439/I439-1)*100),"n/a",(H439/I439-1)*100)</f>
        <v>28.57142857142858</v>
      </c>
      <c r="AJ439" s="1033">
        <f>IF(ISERROR((I439/J439-1)*100),"n/a",(I439/J439-1)*100)</f>
        <v>27.272727272727249</v>
      </c>
      <c r="AK439" s="1033">
        <f>IF(ISERROR((J439/K439-1)*100),"n/a",(J439/K439-1)*100)</f>
        <v>57.14285714285716</v>
      </c>
      <c r="AL439" s="1033">
        <f>IF(ISERROR((K439/L439-1)*100),"n/a",(K439/L439-1)*100)</f>
        <v>74.999999999999972</v>
      </c>
      <c r="AM439" s="1033">
        <f>IF(ISERROR((L439/N439-1)*100),"n/a",(L439/N439-1)*100)</f>
        <v>0</v>
      </c>
      <c r="AN439" s="1033">
        <f>IF(ISERROR((N439/O439-1)*100),"n/a",(N439/O439-1)*100)</f>
        <v>0</v>
      </c>
      <c r="AO439" s="1033">
        <f>IF(ISERROR((O439/Q439-1)*100),"n/a",(O439/Q439-1)*100)</f>
        <v>0</v>
      </c>
      <c r="AP439" s="1033">
        <f>IF(ISERROR((Q439/R439-1)*100),"n/a",(Q439/R439-1)*100)</f>
        <v>-54.233409610983976</v>
      </c>
      <c r="AQ439" s="1033">
        <f>IF(ISERROR((R439/S439-1)*100),"n/a",(R439/S439-1)*100)</f>
        <v>-59.537037037037031</v>
      </c>
      <c r="AR439" s="1033">
        <f>IF(ISERROR((S439/T439-1)*100),"n/a",(S439/T439-1)*100)</f>
        <v>0</v>
      </c>
      <c r="AS439" s="1033">
        <f>IF(ISERROR((T439/U439-1)*100),"n/a",(T439/U439-1)*100)</f>
        <v>0</v>
      </c>
      <c r="AT439" s="1033">
        <f>IF(ISERROR((U439/V439-1)*100),"n/a",(U439/V439-1)*100)</f>
        <v>0</v>
      </c>
      <c r="AU439" s="1033">
        <f>IF(ISERROR((V439/W439-1)*100),"n/a",(V439/W439-1)*100)</f>
        <v>8.0000000000000071</v>
      </c>
      <c r="AV439" s="1033">
        <f>IF(ISERROR((W439/X439-1)*100),"n/a",(W439/X439-1)*100)</f>
        <v>8.6956521739130377</v>
      </c>
      <c r="AW439" s="1033">
        <f>IF(ISERROR((X439/Y439-1)*100),"n/a",(X439/Y439-1)*100)</f>
        <v>0</v>
      </c>
      <c r="AX439" s="1033">
        <f>IF(ISERROR((Y439/Z439-1)*100),"n/a",(Y439/Z439-1)*100)</f>
        <v>0</v>
      </c>
      <c r="AY439" s="1033">
        <f>IF(ISERROR((Z439/AA439-1)*100),"n/a",(Z439/AA439-1)*100)</f>
        <v>14.999999999999991</v>
      </c>
      <c r="AZ439" s="1033">
        <f>IF(ISERROR((AA439/AB439-1)*100),"n/a",(AA439/AB439-1)*100)</f>
        <v>66.666666666666671</v>
      </c>
      <c r="BA439" s="1033">
        <f>AVERAGE(AD439:AZ439)</f>
        <v>13.528322771830881</v>
      </c>
      <c r="BB439" s="1033">
        <f>STDEV(AD439:AZ439)</f>
        <v>32.021269202079814</v>
      </c>
    </row>
    <row r="440" spans="1:54" ht="11.25" customHeight="1" x14ac:dyDescent="0.2">
      <c r="A440" s="817" t="s">
        <v>290</v>
      </c>
      <c r="B440" s="817" t="s">
        <v>291</v>
      </c>
      <c r="C440" s="581">
        <v>1.82</v>
      </c>
      <c r="D440" s="581">
        <v>1.75</v>
      </c>
      <c r="E440" s="581">
        <v>1.71</v>
      </c>
      <c r="F440" s="581">
        <v>1.64</v>
      </c>
      <c r="G440" s="460">
        <v>1.49</v>
      </c>
      <c r="H440" s="586">
        <v>1.38</v>
      </c>
      <c r="I440" s="581">
        <v>1.31</v>
      </c>
      <c r="J440" s="581">
        <v>1.27</v>
      </c>
      <c r="K440" s="581">
        <v>1.23</v>
      </c>
      <c r="L440" s="581">
        <v>1.18</v>
      </c>
      <c r="M440" s="884"/>
      <c r="N440" s="581">
        <v>1.1000000000000001</v>
      </c>
      <c r="O440" s="459">
        <v>1.03</v>
      </c>
      <c r="P440" s="884"/>
      <c r="Q440" s="472">
        <v>0.99</v>
      </c>
      <c r="R440" s="582">
        <v>0.96</v>
      </c>
      <c r="S440" s="587">
        <v>0.94</v>
      </c>
      <c r="T440" s="587">
        <v>0.84</v>
      </c>
      <c r="U440" s="587">
        <v>0.68</v>
      </c>
      <c r="V440" s="587">
        <v>0.52</v>
      </c>
      <c r="W440" s="587">
        <v>0.37</v>
      </c>
      <c r="X440" s="587">
        <v>0.25668000000000002</v>
      </c>
      <c r="Y440" s="587">
        <v>0.21668000000000001</v>
      </c>
      <c r="Z440" s="587">
        <v>0.18001000000000003</v>
      </c>
      <c r="AA440" s="587">
        <v>0.15778</v>
      </c>
      <c r="AB440" s="587">
        <v>0.15112</v>
      </c>
      <c r="AC440" s="584">
        <f>SUM(C440:AB440)</f>
        <v>23.172269999999997</v>
      </c>
      <c r="AD440" s="1033">
        <f>IF(ISERROR((C440/D440-1)*100),"n/a",(C440/D440-1)*100)</f>
        <v>4.0000000000000036</v>
      </c>
      <c r="AE440" s="1033">
        <f>IF(ISERROR((D440/E440-1)*100),"n/a",(D440/E440-1)*100)</f>
        <v>2.3391812865497075</v>
      </c>
      <c r="AF440" s="1033">
        <f>IF(ISERROR((E440/F440-1)*100),"n/a",(E440/F440-1)*100)</f>
        <v>4.2682926829268331</v>
      </c>
      <c r="AG440" s="1033">
        <f>IF(ISERROR((F440/G440-1)*100),"n/a",(F440/G440-1)*100)</f>
        <v>10.067114093959727</v>
      </c>
      <c r="AH440" s="1033">
        <f>IF(ISERROR((G440/H440-1)*100),"n/a",(G440/H440-1)*100)</f>
        <v>7.9710144927536364</v>
      </c>
      <c r="AI440" s="1033">
        <f>IF(ISERROR((H440/I440-1)*100),"n/a",(H440/I440-1)*100)</f>
        <v>5.3435114503816772</v>
      </c>
      <c r="AJ440" s="1033">
        <f>IF(ISERROR((I440/J440-1)*100),"n/a",(I440/J440-1)*100)</f>
        <v>3.1496062992125928</v>
      </c>
      <c r="AK440" s="1033">
        <f>IF(ISERROR((J440/K440-1)*100),"n/a",(J440/K440-1)*100)</f>
        <v>3.2520325203251987</v>
      </c>
      <c r="AL440" s="1033">
        <f>IF(ISERROR((K440/L440-1)*100),"n/a",(K440/L440-1)*100)</f>
        <v>4.2372881355932313</v>
      </c>
      <c r="AM440" s="1033">
        <f>IF(ISERROR((L440/N440-1)*100),"n/a",(L440/N440-1)*100)</f>
        <v>7.2727272727272529</v>
      </c>
      <c r="AN440" s="1033">
        <f>IF(ISERROR((N440/O440-1)*100),"n/a",(N440/O440-1)*100)</f>
        <v>6.7961165048543659</v>
      </c>
      <c r="AO440" s="1033">
        <f>IF(ISERROR((O440/Q440-1)*100),"n/a",(O440/Q440-1)*100)</f>
        <v>4.0404040404040442</v>
      </c>
      <c r="AP440" s="1033">
        <f>IF(ISERROR((Q440/R440-1)*100),"n/a",(Q440/R440-1)*100)</f>
        <v>3.125</v>
      </c>
      <c r="AQ440" s="1033">
        <f>IF(ISERROR((R440/S440-1)*100),"n/a",(R440/S440-1)*100)</f>
        <v>2.1276595744680771</v>
      </c>
      <c r="AR440" s="1033">
        <f>IF(ISERROR((S440/T440-1)*100),"n/a",(S440/T440-1)*100)</f>
        <v>11.904761904761907</v>
      </c>
      <c r="AS440" s="1033">
        <f>IF(ISERROR((T440/U440-1)*100),"n/a",(T440/U440-1)*100)</f>
        <v>23.529411764705866</v>
      </c>
      <c r="AT440" s="1033">
        <f>IF(ISERROR((U440/V440-1)*100),"n/a",(U440/V440-1)*100)</f>
        <v>30.76923076923077</v>
      </c>
      <c r="AU440" s="1033">
        <f>IF(ISERROR((V440/W440-1)*100),"n/a",(V440/W440-1)*100)</f>
        <v>40.540540540540547</v>
      </c>
      <c r="AV440" s="1033">
        <f>IF(ISERROR((W440/X440-1)*100),"n/a",(W440/X440-1)*100)</f>
        <v>44.148355929562079</v>
      </c>
      <c r="AW440" s="1033">
        <f>IF(ISERROR((X440/Y440-1)*100),"n/a",(X440/Y440-1)*100)</f>
        <v>18.460402436773116</v>
      </c>
      <c r="AX440" s="1033">
        <f>IF(ISERROR((Y440/Z440-1)*100),"n/a",(Y440/Z440-1)*100)</f>
        <v>20.371090494972478</v>
      </c>
      <c r="AY440" s="1033">
        <f>IF(ISERROR((Z440/AA440-1)*100),"n/a",(Z440/AA440-1)*100)</f>
        <v>14.089238179743969</v>
      </c>
      <c r="AZ440" s="1033">
        <f>IF(ISERROR((AA440/AB440-1)*100),"n/a",(AA440/AB440-1)*100)</f>
        <v>4.4070937003705568</v>
      </c>
      <c r="BA440" s="1033">
        <f>AVERAGE(AD440:AZ440)</f>
        <v>12.009133655426854</v>
      </c>
      <c r="BB440" s="1033">
        <f>STDEV(AD440:AZ440)</f>
        <v>12.233788324131794</v>
      </c>
    </row>
    <row r="441" spans="1:54" ht="11.25" customHeight="1" x14ac:dyDescent="0.2">
      <c r="A441" s="509" t="s">
        <v>4408</v>
      </c>
      <c r="B441" s="817" t="s">
        <v>4403</v>
      </c>
      <c r="C441" s="581">
        <v>1.1599999999999999</v>
      </c>
      <c r="D441" s="581">
        <v>1.1200000000000001</v>
      </c>
      <c r="E441" s="581">
        <v>1.07</v>
      </c>
      <c r="F441" s="581">
        <v>0.97</v>
      </c>
      <c r="G441" s="460">
        <v>0.88</v>
      </c>
      <c r="H441" s="586">
        <v>0.8</v>
      </c>
      <c r="I441" s="581">
        <v>0.36</v>
      </c>
      <c r="J441" s="498">
        <v>0</v>
      </c>
      <c r="K441" s="463">
        <v>0</v>
      </c>
      <c r="L441" s="498">
        <v>0</v>
      </c>
      <c r="M441" s="460"/>
      <c r="N441" s="498">
        <v>0</v>
      </c>
      <c r="O441" s="501">
        <v>0</v>
      </c>
      <c r="P441" s="483"/>
      <c r="Q441" s="980">
        <v>0</v>
      </c>
      <c r="R441" s="980">
        <v>0</v>
      </c>
      <c r="S441" s="583">
        <v>0</v>
      </c>
      <c r="T441" s="583">
        <v>0</v>
      </c>
      <c r="U441" s="583">
        <v>0</v>
      </c>
      <c r="V441" s="499">
        <v>0</v>
      </c>
      <c r="W441" s="499">
        <v>0</v>
      </c>
      <c r="X441" s="583">
        <v>0</v>
      </c>
      <c r="Y441" s="499">
        <v>0</v>
      </c>
      <c r="Z441" s="499">
        <v>0</v>
      </c>
      <c r="AA441" s="583">
        <v>0</v>
      </c>
      <c r="AB441" s="583">
        <v>0</v>
      </c>
      <c r="AC441" s="584">
        <f>SUM(C441:AB441)</f>
        <v>6.36</v>
      </c>
      <c r="AD441" s="1033">
        <f>IF(ISERROR((C441/D441-1)*100),"n/a",(C441/D441-1)*100)</f>
        <v>3.5714285714285587</v>
      </c>
      <c r="AE441" s="1033">
        <f>IF(ISERROR((D441/E441-1)*100),"n/a",(D441/E441-1)*100)</f>
        <v>4.6728971962616939</v>
      </c>
      <c r="AF441" s="1033">
        <f>IF(ISERROR((E441/F441-1)*100),"n/a",(E441/F441-1)*100)</f>
        <v>10.309278350515472</v>
      </c>
      <c r="AG441" s="1033">
        <f>IF(ISERROR((F441/G441-1)*100),"n/a",(F441/G441-1)*100)</f>
        <v>10.22727272727273</v>
      </c>
      <c r="AH441" s="1033">
        <f>IF(ISERROR((G441/H441-1)*100),"n/a",(G441/H441-1)*100)</f>
        <v>9.9999999999999858</v>
      </c>
      <c r="AI441" s="1033">
        <f>IF(ISERROR((H441/I441-1)*100),"n/a",(H441/I441-1)*100)</f>
        <v>122.22222222222223</v>
      </c>
      <c r="AJ441" s="1033" t="str">
        <f>IF(ISERROR((I441/J441-1)*100),"n/a",(I441/J441-1)*100)</f>
        <v>n/a</v>
      </c>
      <c r="AK441" s="1033" t="str">
        <f>IF(ISERROR((J441/K441-1)*100),"n/a",(J441/K441-1)*100)</f>
        <v>n/a</v>
      </c>
      <c r="AL441" s="1033" t="str">
        <f>IF(ISERROR((K441/L441-1)*100),"n/a",(K441/L441-1)*100)</f>
        <v>n/a</v>
      </c>
      <c r="AM441" s="1033" t="str">
        <f>IF(ISERROR((L441/N441-1)*100),"n/a",(L441/N441-1)*100)</f>
        <v>n/a</v>
      </c>
      <c r="AN441" s="1033" t="str">
        <f>IF(ISERROR((N441/O441-1)*100),"n/a",(N441/O441-1)*100)</f>
        <v>n/a</v>
      </c>
      <c r="AO441" s="1033" t="str">
        <f>IF(ISERROR((O441/Q441-1)*100),"n/a",(O441/Q441-1)*100)</f>
        <v>n/a</v>
      </c>
      <c r="AP441" s="1033" t="str">
        <f>IF(ISERROR((Q441/R441-1)*100),"n/a",(Q441/R441-1)*100)</f>
        <v>n/a</v>
      </c>
      <c r="AQ441" s="1033" t="str">
        <f>IF(ISERROR((R441/S441-1)*100),"n/a",(R441/S441-1)*100)</f>
        <v>n/a</v>
      </c>
      <c r="AR441" s="1033" t="str">
        <f>IF(ISERROR((S441/T441-1)*100),"n/a",(S441/T441-1)*100)</f>
        <v>n/a</v>
      </c>
      <c r="AS441" s="1033" t="str">
        <f>IF(ISERROR((T441/U441-1)*100),"n/a",(T441/U441-1)*100)</f>
        <v>n/a</v>
      </c>
      <c r="AT441" s="1033" t="str">
        <f>IF(ISERROR((U441/V441-1)*100),"n/a",(U441/V441-1)*100)</f>
        <v>n/a</v>
      </c>
      <c r="AU441" s="1033" t="str">
        <f>IF(ISERROR((V441/W441-1)*100),"n/a",(V441/W441-1)*100)</f>
        <v>n/a</v>
      </c>
      <c r="AV441" s="1033" t="str">
        <f>IF(ISERROR((W441/X441-1)*100),"n/a",(W441/X441-1)*100)</f>
        <v>n/a</v>
      </c>
      <c r="AW441" s="1033" t="str">
        <f>IF(ISERROR((X441/Y441-1)*100),"n/a",(X441/Y441-1)*100)</f>
        <v>n/a</v>
      </c>
      <c r="AX441" s="1033" t="str">
        <f>IF(ISERROR((Y441/Z441-1)*100),"n/a",(Y441/Z441-1)*100)</f>
        <v>n/a</v>
      </c>
      <c r="AY441" s="1033" t="str">
        <f>IF(ISERROR((Z441/AA441-1)*100),"n/a",(Z441/AA441-1)*100)</f>
        <v>n/a</v>
      </c>
      <c r="AZ441" s="1033" t="str">
        <f>IF(ISERROR((AA441/AB441-1)*100),"n/a",(AA441/AB441-1)*100)</f>
        <v>n/a</v>
      </c>
      <c r="BA441" s="1033">
        <f>AVERAGE(AD441:AZ441)</f>
        <v>26.833849844616779</v>
      </c>
      <c r="BB441" s="1033">
        <f>STDEV(AD441:AZ441)</f>
        <v>46.826078242431755</v>
      </c>
    </row>
    <row r="442" spans="1:54" ht="11.25" customHeight="1" x14ac:dyDescent="0.2">
      <c r="A442" s="792" t="s">
        <v>4071</v>
      </c>
      <c r="B442" s="792" t="s">
        <v>4069</v>
      </c>
      <c r="C442" s="581">
        <v>4.58</v>
      </c>
      <c r="D442" s="581">
        <v>3.64</v>
      </c>
      <c r="E442" s="581">
        <v>2.92</v>
      </c>
      <c r="F442" s="581">
        <v>2.52</v>
      </c>
      <c r="G442" s="460">
        <v>1.92</v>
      </c>
      <c r="H442" s="586">
        <v>1.32</v>
      </c>
      <c r="I442" s="460">
        <v>1</v>
      </c>
      <c r="J442" s="460">
        <v>0.8</v>
      </c>
      <c r="K442" s="460">
        <v>0.18</v>
      </c>
      <c r="L442" s="581">
        <v>0</v>
      </c>
      <c r="M442" s="460"/>
      <c r="N442" s="581">
        <v>0</v>
      </c>
      <c r="O442" s="459">
        <v>0</v>
      </c>
      <c r="P442" s="460"/>
      <c r="Q442" s="459">
        <v>0</v>
      </c>
      <c r="R442" s="490">
        <v>0</v>
      </c>
      <c r="S442" s="489">
        <v>0</v>
      </c>
      <c r="T442" s="489">
        <v>0</v>
      </c>
      <c r="U442" s="489">
        <v>0</v>
      </c>
      <c r="V442" s="489">
        <v>0</v>
      </c>
      <c r="W442" s="489">
        <v>0</v>
      </c>
      <c r="X442" s="489">
        <v>0</v>
      </c>
      <c r="Y442" s="489">
        <v>0</v>
      </c>
      <c r="Z442" s="489">
        <v>0</v>
      </c>
      <c r="AA442" s="489">
        <v>0</v>
      </c>
      <c r="AB442" s="489">
        <v>0</v>
      </c>
      <c r="AC442" s="584">
        <f>SUM(C442:AB442)</f>
        <v>18.88</v>
      </c>
      <c r="AD442" s="1033">
        <f>IF(ISERROR((C442/D442-1)*100),"n/a",(C442/D442-1)*100)</f>
        <v>25.824175824175821</v>
      </c>
      <c r="AE442" s="1033">
        <f>IF(ISERROR((D442/E442-1)*100),"n/a",(D442/E442-1)*100)</f>
        <v>24.657534246575352</v>
      </c>
      <c r="AF442" s="1033">
        <f>IF(ISERROR((E442/F442-1)*100),"n/a",(E442/F442-1)*100)</f>
        <v>15.873015873015861</v>
      </c>
      <c r="AG442" s="1033">
        <f>IF(ISERROR((F442/G442-1)*100),"n/a",(F442/G442-1)*100)</f>
        <v>31.25</v>
      </c>
      <c r="AH442" s="1033">
        <f>IF(ISERROR((G442/H442-1)*100),"n/a",(G442/H442-1)*100)</f>
        <v>45.454545454545439</v>
      </c>
      <c r="AI442" s="1033">
        <f>IF(ISERROR((H442/I442-1)*100),"n/a",(H442/I442-1)*100)</f>
        <v>32.000000000000007</v>
      </c>
      <c r="AJ442" s="1033">
        <f>IF(ISERROR((I442/J442-1)*100),"n/a",(I442/J442-1)*100)</f>
        <v>25</v>
      </c>
      <c r="AK442" s="1033">
        <f>IF(ISERROR((J442/K442-1)*100),"n/a",(J442/K442-1)*100)</f>
        <v>344.44444444444446</v>
      </c>
      <c r="AL442" s="1033" t="str">
        <f>IF(ISERROR((K442/L442-1)*100),"n/a",(K442/L442-1)*100)</f>
        <v>n/a</v>
      </c>
      <c r="AM442" s="1033" t="str">
        <f>IF(ISERROR((L442/N442-1)*100),"n/a",(L442/N442-1)*100)</f>
        <v>n/a</v>
      </c>
      <c r="AN442" s="1033" t="str">
        <f>IF(ISERROR((N442/O442-1)*100),"n/a",(N442/O442-1)*100)</f>
        <v>n/a</v>
      </c>
      <c r="AO442" s="1033" t="str">
        <f>IF(ISERROR((O442/Q442-1)*100),"n/a",(O442/Q442-1)*100)</f>
        <v>n/a</v>
      </c>
      <c r="AP442" s="1033" t="str">
        <f>IF(ISERROR((Q442/R442-1)*100),"n/a",(Q442/R442-1)*100)</f>
        <v>n/a</v>
      </c>
      <c r="AQ442" s="1033" t="str">
        <f>IF(ISERROR((R442/S442-1)*100),"n/a",(R442/S442-1)*100)</f>
        <v>n/a</v>
      </c>
      <c r="AR442" s="1033" t="str">
        <f>IF(ISERROR((S442/T442-1)*100),"n/a",(S442/T442-1)*100)</f>
        <v>n/a</v>
      </c>
      <c r="AS442" s="1033" t="str">
        <f>IF(ISERROR((T442/U442-1)*100),"n/a",(T442/U442-1)*100)</f>
        <v>n/a</v>
      </c>
      <c r="AT442" s="1033" t="str">
        <f>IF(ISERROR((U442/V442-1)*100),"n/a",(U442/V442-1)*100)</f>
        <v>n/a</v>
      </c>
      <c r="AU442" s="1033" t="str">
        <f>IF(ISERROR((V442/W442-1)*100),"n/a",(V442/W442-1)*100)</f>
        <v>n/a</v>
      </c>
      <c r="AV442" s="1033" t="str">
        <f>IF(ISERROR((W442/X442-1)*100),"n/a",(W442/X442-1)*100)</f>
        <v>n/a</v>
      </c>
      <c r="AW442" s="1033" t="str">
        <f>IF(ISERROR((X442/Y442-1)*100),"n/a",(X442/Y442-1)*100)</f>
        <v>n/a</v>
      </c>
      <c r="AX442" s="1033" t="str">
        <f>IF(ISERROR((Y442/Z442-1)*100),"n/a",(Y442/Z442-1)*100)</f>
        <v>n/a</v>
      </c>
      <c r="AY442" s="1033" t="str">
        <f>IF(ISERROR((Z442/AA442-1)*100),"n/a",(Z442/AA442-1)*100)</f>
        <v>n/a</v>
      </c>
      <c r="AZ442" s="1033" t="str">
        <f>IF(ISERROR((AA442/AB442-1)*100),"n/a",(AA442/AB442-1)*100)</f>
        <v>n/a</v>
      </c>
      <c r="BA442" s="1033">
        <f>AVERAGE(AD442:AZ442)</f>
        <v>68.062964480344618</v>
      </c>
      <c r="BB442" s="1033">
        <f>STDEV(AD442:AZ442)</f>
        <v>111.99486667147109</v>
      </c>
    </row>
    <row r="443" spans="1:54" ht="11.25" customHeight="1" x14ac:dyDescent="0.2">
      <c r="A443" s="817" t="s">
        <v>288</v>
      </c>
      <c r="B443" s="817" t="s">
        <v>289</v>
      </c>
      <c r="C443" s="581">
        <v>1.1825000000000001</v>
      </c>
      <c r="D443" s="581">
        <v>1.1074999999999999</v>
      </c>
      <c r="E443" s="581">
        <v>1.04125</v>
      </c>
      <c r="F443" s="581">
        <v>0.97619999999999996</v>
      </c>
      <c r="G443" s="460">
        <v>0.91125</v>
      </c>
      <c r="H443" s="454">
        <v>0.85750000000000004</v>
      </c>
      <c r="I443" s="581">
        <v>0.8075</v>
      </c>
      <c r="J443" s="581">
        <v>0.77625</v>
      </c>
      <c r="K443" s="581">
        <v>0.76249999999999996</v>
      </c>
      <c r="L443" s="581">
        <v>0.75249999999999995</v>
      </c>
      <c r="M443" s="884"/>
      <c r="N443" s="581">
        <v>0.74250000000000005</v>
      </c>
      <c r="O443" s="459">
        <v>0.73250000000000004</v>
      </c>
      <c r="P443" s="884"/>
      <c r="Q443" s="586">
        <v>0.72250000000000003</v>
      </c>
      <c r="R443" s="472">
        <v>0.71250000000000002</v>
      </c>
      <c r="S443" s="587">
        <v>0.70250000000000001</v>
      </c>
      <c r="T443" s="587">
        <v>0.6925</v>
      </c>
      <c r="U443" s="587">
        <v>0.6825</v>
      </c>
      <c r="V443" s="587">
        <v>0.67249999999999999</v>
      </c>
      <c r="W443" s="587">
        <v>0.66249999999999998</v>
      </c>
      <c r="X443" s="587">
        <v>0.64875000000000005</v>
      </c>
      <c r="Y443" s="587">
        <v>0.63375000000000004</v>
      </c>
      <c r="Z443" s="587">
        <v>0.62250000000000005</v>
      </c>
      <c r="AA443" s="587">
        <v>0.61250000000000004</v>
      </c>
      <c r="AB443" s="587">
        <v>0.59499999999999997</v>
      </c>
      <c r="AC443" s="584">
        <f>SUM(C443:AB443)</f>
        <v>18.609949999999998</v>
      </c>
      <c r="AD443" s="1033">
        <f>IF(ISERROR((C443/D443-1)*100),"n/a",(C443/D443-1)*100)</f>
        <v>6.7720090293453827</v>
      </c>
      <c r="AE443" s="1033">
        <f>IF(ISERROR((D443/E443-1)*100),"n/a",(D443/E443-1)*100)</f>
        <v>6.362545018007193</v>
      </c>
      <c r="AF443" s="1033">
        <f>IF(ISERROR((E443/F443-1)*100),"n/a",(E443/F443-1)*100)</f>
        <v>6.6635935259168333</v>
      </c>
      <c r="AG443" s="1033">
        <f>IF(ISERROR((F443/G443-1)*100),"n/a",(F443/G443-1)*100)</f>
        <v>7.1275720164609035</v>
      </c>
      <c r="AH443" s="1033">
        <f>IF(ISERROR((G443/H443-1)*100),"n/a",(G443/H443-1)*100)</f>
        <v>6.2682215743440128</v>
      </c>
      <c r="AI443" s="1033">
        <f>IF(ISERROR((H443/I443-1)*100),"n/a",(H443/I443-1)*100)</f>
        <v>6.1919504643962897</v>
      </c>
      <c r="AJ443" s="1033">
        <f>IF(ISERROR((I443/J443-1)*100),"n/a",(I443/J443-1)*100)</f>
        <v>4.0257648953301084</v>
      </c>
      <c r="AK443" s="1033">
        <f>IF(ISERROR((J443/K443-1)*100),"n/a",(J443/K443-1)*100)</f>
        <v>1.8032786885245899</v>
      </c>
      <c r="AL443" s="1033">
        <f>IF(ISERROR((K443/L443-1)*100),"n/a",(K443/L443-1)*100)</f>
        <v>1.3289036544850585</v>
      </c>
      <c r="AM443" s="1033">
        <f>IF(ISERROR((L443/N443-1)*100),"n/a",(L443/N443-1)*100)</f>
        <v>1.3468013468013407</v>
      </c>
      <c r="AN443" s="1033">
        <f>IF(ISERROR((N443/O443-1)*100),"n/a",(N443/O443-1)*100)</f>
        <v>1.3651877133105783</v>
      </c>
      <c r="AO443" s="1033">
        <f>IF(ISERROR((O443/Q443-1)*100),"n/a",(O443/Q443-1)*100)</f>
        <v>1.384083044982698</v>
      </c>
      <c r="AP443" s="1033">
        <f>IF(ISERROR((Q443/R443-1)*100),"n/a",(Q443/R443-1)*100)</f>
        <v>1.4035087719298289</v>
      </c>
      <c r="AQ443" s="1033">
        <f>IF(ISERROR((R443/S443-1)*100),"n/a",(R443/S443-1)*100)</f>
        <v>1.4234875444839812</v>
      </c>
      <c r="AR443" s="1033">
        <f>IF(ISERROR((S443/T443-1)*100),"n/a",(S443/T443-1)*100)</f>
        <v>1.4440433212996373</v>
      </c>
      <c r="AS443" s="1033">
        <f>IF(ISERROR((T443/U443-1)*100),"n/a",(T443/U443-1)*100)</f>
        <v>1.46520146520146</v>
      </c>
      <c r="AT443" s="1033">
        <f>IF(ISERROR((U443/V443-1)*100),"n/a",(U443/V443-1)*100)</f>
        <v>1.4869888475836479</v>
      </c>
      <c r="AU443" s="1033">
        <f>IF(ISERROR((V443/W443-1)*100),"n/a",(V443/W443-1)*100)</f>
        <v>1.5094339622641506</v>
      </c>
      <c r="AV443" s="1033">
        <f>IF(ISERROR((W443/X443-1)*100),"n/a",(W443/X443-1)*100)</f>
        <v>2.1194605009633882</v>
      </c>
      <c r="AW443" s="1033">
        <f>IF(ISERROR((X443/Y443-1)*100),"n/a",(X443/Y443-1)*100)</f>
        <v>2.3668639053254559</v>
      </c>
      <c r="AX443" s="1033">
        <f>IF(ISERROR((Y443/Z443-1)*100),"n/a",(Y443/Z443-1)*100)</f>
        <v>1.8072289156626509</v>
      </c>
      <c r="AY443" s="1033">
        <f>IF(ISERROR((Z443/AA443-1)*100),"n/a",(Z443/AA443-1)*100)</f>
        <v>1.6326530612244872</v>
      </c>
      <c r="AZ443" s="1033">
        <f>IF(ISERROR((AA443/AB443-1)*100),"n/a",(AA443/AB443-1)*100)</f>
        <v>2.941176470588247</v>
      </c>
      <c r="BA443" s="1033">
        <f>AVERAGE(AD443:AZ443)</f>
        <v>3.0539112060187792</v>
      </c>
      <c r="BB443" s="1033">
        <f>STDEV(AD443:AZ443)</f>
        <v>2.2246966096743943</v>
      </c>
    </row>
    <row r="444" spans="1:54" ht="11.25" customHeight="1" x14ac:dyDescent="0.2">
      <c r="A444" s="467" t="s">
        <v>667</v>
      </c>
      <c r="B444" s="468" t="s">
        <v>668</v>
      </c>
      <c r="C444" s="581">
        <v>2.54</v>
      </c>
      <c r="D444" s="581">
        <v>2.2999999999999998</v>
      </c>
      <c r="E444" s="581">
        <v>2.09</v>
      </c>
      <c r="F444" s="581">
        <v>1.89</v>
      </c>
      <c r="G444" s="460">
        <v>1.72</v>
      </c>
      <c r="H444" s="460">
        <v>1.5899999999999999</v>
      </c>
      <c r="I444" s="474">
        <v>1.47</v>
      </c>
      <c r="J444" s="474">
        <v>1.29</v>
      </c>
      <c r="K444" s="474">
        <v>1.1499999999999999</v>
      </c>
      <c r="L444" s="474">
        <v>0.97</v>
      </c>
      <c r="M444" s="958"/>
      <c r="N444" s="474">
        <v>0.83</v>
      </c>
      <c r="O444" s="470">
        <v>0.68</v>
      </c>
      <c r="P444" s="958"/>
      <c r="Q444" s="486">
        <v>0.55000000000000004</v>
      </c>
      <c r="R444" s="495">
        <v>0.52</v>
      </c>
      <c r="S444" s="476">
        <v>0.46</v>
      </c>
      <c r="T444" s="476">
        <v>0.41</v>
      </c>
      <c r="U444" s="476">
        <v>0.37</v>
      </c>
      <c r="V444" s="476">
        <v>0.32</v>
      </c>
      <c r="W444" s="477">
        <v>0.16</v>
      </c>
      <c r="X444" s="476">
        <v>0.24</v>
      </c>
      <c r="Y444" s="477">
        <v>0</v>
      </c>
      <c r="Z444" s="477">
        <v>0</v>
      </c>
      <c r="AA444" s="477">
        <v>0</v>
      </c>
      <c r="AB444" s="477">
        <v>0</v>
      </c>
      <c r="AC444" s="584">
        <f>SUM(C444:AB444)</f>
        <v>21.549999999999997</v>
      </c>
      <c r="AD444" s="1033">
        <f>IF(ISERROR((C444/D444-1)*100),"n/a",(C444/D444-1)*100)</f>
        <v>10.434782608695659</v>
      </c>
      <c r="AE444" s="1033">
        <f>IF(ISERROR((D444/E444-1)*100),"n/a",(D444/E444-1)*100)</f>
        <v>10.047846889952151</v>
      </c>
      <c r="AF444" s="1033">
        <f>IF(ISERROR((E444/F444-1)*100),"n/a",(E444/F444-1)*100)</f>
        <v>10.582010582010582</v>
      </c>
      <c r="AG444" s="1033">
        <f>IF(ISERROR((F444/G444-1)*100),"n/a",(F444/G444-1)*100)</f>
        <v>9.8837209302325526</v>
      </c>
      <c r="AH444" s="1033">
        <f>IF(ISERROR((G444/H444-1)*100),"n/a",(G444/H444-1)*100)</f>
        <v>8.1761006289308149</v>
      </c>
      <c r="AI444" s="1033">
        <f>IF(ISERROR((H444/I444-1)*100),"n/a",(H444/I444-1)*100)</f>
        <v>8.1632653061224367</v>
      </c>
      <c r="AJ444" s="1033">
        <f>IF(ISERROR((I444/J444-1)*100),"n/a",(I444/J444-1)*100)</f>
        <v>13.953488372093027</v>
      </c>
      <c r="AK444" s="1033">
        <f>IF(ISERROR((J444/K444-1)*100),"n/a",(J444/K444-1)*100)</f>
        <v>12.173913043478279</v>
      </c>
      <c r="AL444" s="1033">
        <f>IF(ISERROR((K444/L444-1)*100),"n/a",(K444/L444-1)*100)</f>
        <v>18.556701030927837</v>
      </c>
      <c r="AM444" s="1033">
        <f>IF(ISERROR((L444/N444-1)*100),"n/a",(L444/N444-1)*100)</f>
        <v>16.867469879518083</v>
      </c>
      <c r="AN444" s="1033">
        <f>IF(ISERROR((N444/O444-1)*100),"n/a",(N444/O444-1)*100)</f>
        <v>22.058823529411754</v>
      </c>
      <c r="AO444" s="1033">
        <f>IF(ISERROR((O444/Q444-1)*100),"n/a",(O444/Q444-1)*100)</f>
        <v>23.636363636363633</v>
      </c>
      <c r="AP444" s="1033">
        <f>IF(ISERROR((Q444/R444-1)*100),"n/a",(Q444/R444-1)*100)</f>
        <v>5.7692307692307709</v>
      </c>
      <c r="AQ444" s="1033">
        <f>IF(ISERROR((R444/S444-1)*100),"n/a",(R444/S444-1)*100)</f>
        <v>13.043478260869556</v>
      </c>
      <c r="AR444" s="1033">
        <f>IF(ISERROR((S444/T444-1)*100),"n/a",(S444/T444-1)*100)</f>
        <v>12.195121951219523</v>
      </c>
      <c r="AS444" s="1033">
        <f>IF(ISERROR((T444/U444-1)*100),"n/a",(T444/U444-1)*100)</f>
        <v>10.810810810810811</v>
      </c>
      <c r="AT444" s="1033">
        <f>IF(ISERROR((U444/V444-1)*100),"n/a",(U444/V444-1)*100)</f>
        <v>15.625</v>
      </c>
      <c r="AU444" s="1033">
        <f>IF(ISERROR((V444/W444-1)*100),"n/a",(V444/W444-1)*100)</f>
        <v>100</v>
      </c>
      <c r="AV444" s="1033">
        <f>IF(ISERROR((W444/X444-1)*100),"n/a",(W444/X444-1)*100)</f>
        <v>-33.333333333333329</v>
      </c>
      <c r="AW444" s="1033" t="str">
        <f>IF(ISERROR((X444/Y444-1)*100),"n/a",(X444/Y444-1)*100)</f>
        <v>n/a</v>
      </c>
      <c r="AX444" s="1033" t="str">
        <f>IF(ISERROR((Y444/Z444-1)*100),"n/a",(Y444/Z444-1)*100)</f>
        <v>n/a</v>
      </c>
      <c r="AY444" s="1033" t="str">
        <f>IF(ISERROR((Z444/AA444-1)*100),"n/a",(Z444/AA444-1)*100)</f>
        <v>n/a</v>
      </c>
      <c r="AZ444" s="1033" t="str">
        <f>IF(ISERROR((AA444/AB444-1)*100),"n/a",(AA444/AB444-1)*100)</f>
        <v>n/a</v>
      </c>
      <c r="BA444" s="1033">
        <f>AVERAGE(AD444:AZ444)</f>
        <v>15.191831310343904</v>
      </c>
      <c r="BB444" s="1033">
        <f>STDEV(AD444:AZ444)</f>
        <v>23.581129552943466</v>
      </c>
    </row>
    <row r="445" spans="1:54" ht="11.25" customHeight="1" x14ac:dyDescent="0.2">
      <c r="A445" s="458" t="s">
        <v>1429</v>
      </c>
      <c r="B445" s="817" t="s">
        <v>1430</v>
      </c>
      <c r="C445" s="581">
        <v>3.16</v>
      </c>
      <c r="D445" s="581">
        <v>2.84</v>
      </c>
      <c r="E445" s="581">
        <v>2.56</v>
      </c>
      <c r="F445" s="581">
        <v>2.35</v>
      </c>
      <c r="G445" s="460">
        <v>2.08</v>
      </c>
      <c r="H445" s="460">
        <v>1.88</v>
      </c>
      <c r="I445" s="581">
        <v>1.64</v>
      </c>
      <c r="J445" s="581">
        <v>1.36</v>
      </c>
      <c r="K445" s="581">
        <v>1.27</v>
      </c>
      <c r="L445" s="581">
        <v>1.0900000000000001</v>
      </c>
      <c r="M445" s="884"/>
      <c r="N445" s="581">
        <v>0.92</v>
      </c>
      <c r="O445" s="459">
        <v>0.22</v>
      </c>
      <c r="P445" s="884"/>
      <c r="Q445" s="582">
        <v>0</v>
      </c>
      <c r="R445" s="582">
        <v>0.20213</v>
      </c>
      <c r="S445" s="583">
        <v>0.80852000000000002</v>
      </c>
      <c r="T445" s="587">
        <v>0.80852000000000002</v>
      </c>
      <c r="U445" s="587">
        <v>0.72765999999999997</v>
      </c>
      <c r="V445" s="587">
        <v>0.64680000000000004</v>
      </c>
      <c r="W445" s="583">
        <v>0.57887999999999995</v>
      </c>
      <c r="X445" s="583">
        <v>0.57887999999999995</v>
      </c>
      <c r="Y445" s="583">
        <v>0.57887999999999995</v>
      </c>
      <c r="Z445" s="583">
        <v>0.57887999999999995</v>
      </c>
      <c r="AA445" s="583">
        <v>0.57887999999999995</v>
      </c>
      <c r="AB445" s="583">
        <v>0.57887999999999995</v>
      </c>
      <c r="AC445" s="584">
        <f>SUM(C445:AB445)</f>
        <v>28.036910000000013</v>
      </c>
      <c r="AD445" s="1033">
        <f>IF(ISERROR((C445/D445-1)*100),"n/a",(C445/D445-1)*100)</f>
        <v>11.267605633802823</v>
      </c>
      <c r="AE445" s="1033">
        <f>IF(ISERROR((D445/E445-1)*100),"n/a",(D445/E445-1)*100)</f>
        <v>10.9375</v>
      </c>
      <c r="AF445" s="1033">
        <f>IF(ISERROR((E445/F445-1)*100),"n/a",(E445/F445-1)*100)</f>
        <v>8.9361702127659584</v>
      </c>
      <c r="AG445" s="1033">
        <f>IF(ISERROR((F445/G445-1)*100),"n/a",(F445/G445-1)*100)</f>
        <v>12.98076923076923</v>
      </c>
      <c r="AH445" s="1033">
        <f>IF(ISERROR((G445/H445-1)*100),"n/a",(G445/H445-1)*100)</f>
        <v>10.638297872340431</v>
      </c>
      <c r="AI445" s="1033">
        <f>IF(ISERROR((H445/I445-1)*100),"n/a",(H445/I445-1)*100)</f>
        <v>14.634146341463406</v>
      </c>
      <c r="AJ445" s="1033">
        <f>IF(ISERROR((I445/J445-1)*100),"n/a",(I445/J445-1)*100)</f>
        <v>20.588235294117641</v>
      </c>
      <c r="AK445" s="1033">
        <f>IF(ISERROR((J445/K445-1)*100),"n/a",(J445/K445-1)*100)</f>
        <v>7.0866141732283561</v>
      </c>
      <c r="AL445" s="1033">
        <f>IF(ISERROR((K445/L445-1)*100),"n/a",(K445/L445-1)*100)</f>
        <v>16.5137614678899</v>
      </c>
      <c r="AM445" s="1033">
        <f>IF(ISERROR((L445/N445-1)*100),"n/a",(L445/N445-1)*100)</f>
        <v>18.478260869565212</v>
      </c>
      <c r="AN445" s="1033">
        <f>IF(ISERROR((N445/O445-1)*100),"n/a",(N445/O445-1)*100)</f>
        <v>318.18181818181819</v>
      </c>
      <c r="AO445" s="1033" t="str">
        <f>IF(ISERROR((O445/Q445-1)*100),"n/a",(O445/Q445-1)*100)</f>
        <v>n/a</v>
      </c>
      <c r="AP445" s="1033">
        <f>IF(ISERROR((Q445/R445-1)*100),"n/a",(Q445/R445-1)*100)</f>
        <v>-100</v>
      </c>
      <c r="AQ445" s="1033">
        <f>IF(ISERROR((R445/S445-1)*100),"n/a",(R445/S445-1)*100)</f>
        <v>-75</v>
      </c>
      <c r="AR445" s="1033">
        <f>IF(ISERROR((S445/T445-1)*100),"n/a",(S445/T445-1)*100)</f>
        <v>0</v>
      </c>
      <c r="AS445" s="1033">
        <f>IF(ISERROR((T445/U445-1)*100),"n/a",(T445/U445-1)*100)</f>
        <v>11.112332682846393</v>
      </c>
      <c r="AT445" s="1033">
        <f>IF(ISERROR((U445/V445-1)*100),"n/a",(U445/V445-1)*100)</f>
        <v>12.501546072974623</v>
      </c>
      <c r="AU445" s="1033">
        <f>IF(ISERROR((V445/W445-1)*100),"n/a",(V445/W445-1)*100)</f>
        <v>11.733001658374809</v>
      </c>
      <c r="AV445" s="1033">
        <f>IF(ISERROR((W445/X445-1)*100),"n/a",(W445/X445-1)*100)</f>
        <v>0</v>
      </c>
      <c r="AW445" s="1033">
        <f>IF(ISERROR((X445/Y445-1)*100),"n/a",(X445/Y445-1)*100)</f>
        <v>0</v>
      </c>
      <c r="AX445" s="1033">
        <f>IF(ISERROR((Y445/Z445-1)*100),"n/a",(Y445/Z445-1)*100)</f>
        <v>0</v>
      </c>
      <c r="AY445" s="1033">
        <f>IF(ISERROR((Z445/AA445-1)*100),"n/a",(Z445/AA445-1)*100)</f>
        <v>0</v>
      </c>
      <c r="AZ445" s="1033">
        <f>IF(ISERROR((AA445/AB445-1)*100),"n/a",(AA445/AB445-1)*100)</f>
        <v>0</v>
      </c>
      <c r="BA445" s="1033">
        <f>AVERAGE(AD445:AZ445)</f>
        <v>14.117729985998045</v>
      </c>
      <c r="BB445" s="1033">
        <f>STDEV(AD445:AZ445)</f>
        <v>73.939421694024077</v>
      </c>
    </row>
    <row r="446" spans="1:54" ht="11.25" customHeight="1" x14ac:dyDescent="0.2">
      <c r="A446" s="509" t="s">
        <v>5208</v>
      </c>
      <c r="B446" s="817" t="s">
        <v>2403</v>
      </c>
      <c r="C446" s="581">
        <v>4.8</v>
      </c>
      <c r="D446" s="581">
        <v>4.5</v>
      </c>
      <c r="E446" s="581">
        <v>4.4000000000000004</v>
      </c>
      <c r="F446" s="581">
        <v>4.0999999999999996</v>
      </c>
      <c r="G446" s="460">
        <v>3.55</v>
      </c>
      <c r="H446" s="460">
        <v>3</v>
      </c>
      <c r="I446" s="498">
        <v>2.8</v>
      </c>
      <c r="J446" s="498">
        <v>2.8</v>
      </c>
      <c r="K446" s="498">
        <v>2.8</v>
      </c>
      <c r="L446" s="498">
        <v>2.8</v>
      </c>
      <c r="M446" s="483"/>
      <c r="N446" s="498">
        <v>2.8</v>
      </c>
      <c r="O446" s="501">
        <v>2.8</v>
      </c>
      <c r="P446" s="483"/>
      <c r="Q446" s="980">
        <v>2.8</v>
      </c>
      <c r="R446" s="980">
        <v>2.8</v>
      </c>
      <c r="S446" s="587">
        <v>2.8</v>
      </c>
      <c r="T446" s="587">
        <v>2.6</v>
      </c>
      <c r="U446" s="587">
        <v>2.25</v>
      </c>
      <c r="V446" s="587">
        <v>1.75</v>
      </c>
      <c r="W446" s="587">
        <v>1.6</v>
      </c>
      <c r="X446" s="587">
        <v>1.2</v>
      </c>
      <c r="Y446" s="587">
        <v>1.05</v>
      </c>
      <c r="Z446" s="587">
        <v>1</v>
      </c>
      <c r="AA446" s="587">
        <v>0.625</v>
      </c>
      <c r="AB446" s="587">
        <v>0.44999999999999996</v>
      </c>
      <c r="AC446" s="584">
        <f>SUM(C446:AB446)</f>
        <v>62.074999999999989</v>
      </c>
      <c r="AD446" s="1033">
        <f>IF(ISERROR((C446/D446-1)*100),"n/a",(C446/D446-1)*100)</f>
        <v>6.6666666666666652</v>
      </c>
      <c r="AE446" s="1033">
        <f>IF(ISERROR((D446/E446-1)*100),"n/a",(D446/E446-1)*100)</f>
        <v>2.2727272727272707</v>
      </c>
      <c r="AF446" s="1033">
        <f>IF(ISERROR((E446/F446-1)*100),"n/a",(E446/F446-1)*100)</f>
        <v>7.317073170731736</v>
      </c>
      <c r="AG446" s="1033">
        <f>IF(ISERROR((F446/G446-1)*100),"n/a",(F446/G446-1)*100)</f>
        <v>15.492957746478876</v>
      </c>
      <c r="AH446" s="1033">
        <f>IF(ISERROR((G446/H446-1)*100),"n/a",(G446/H446-1)*100)</f>
        <v>18.333333333333336</v>
      </c>
      <c r="AI446" s="1033">
        <f>IF(ISERROR((H446/I446-1)*100),"n/a",(H446/I446-1)*100)</f>
        <v>7.1428571428571397</v>
      </c>
      <c r="AJ446" s="1033">
        <f>IF(ISERROR((I446/J446-1)*100),"n/a",(I446/J446-1)*100)</f>
        <v>0</v>
      </c>
      <c r="AK446" s="1033">
        <f>IF(ISERROR((J446/K446-1)*100),"n/a",(J446/K446-1)*100)</f>
        <v>0</v>
      </c>
      <c r="AL446" s="1033">
        <f>IF(ISERROR((K446/L446-1)*100),"n/a",(K446/L446-1)*100)</f>
        <v>0</v>
      </c>
      <c r="AM446" s="1033">
        <f>IF(ISERROR((L446/N446-1)*100),"n/a",(L446/N446-1)*100)</f>
        <v>0</v>
      </c>
      <c r="AN446" s="1033">
        <f>IF(ISERROR((N446/O446-1)*100),"n/a",(N446/O446-1)*100)</f>
        <v>0</v>
      </c>
      <c r="AO446" s="1033">
        <f>IF(ISERROR((O446/Q446-1)*100),"n/a",(O446/Q446-1)*100)</f>
        <v>0</v>
      </c>
      <c r="AP446" s="1033">
        <f>IF(ISERROR((Q446/R446-1)*100),"n/a",(Q446/R446-1)*100)</f>
        <v>0</v>
      </c>
      <c r="AQ446" s="1033">
        <f>IF(ISERROR((R446/S446-1)*100),"n/a",(R446/S446-1)*100)</f>
        <v>0</v>
      </c>
      <c r="AR446" s="1033">
        <f>IF(ISERROR((S446/T446-1)*100),"n/a",(S446/T446-1)*100)</f>
        <v>7.6923076923076872</v>
      </c>
      <c r="AS446" s="1033">
        <f>IF(ISERROR((T446/U446-1)*100),"n/a",(T446/U446-1)*100)</f>
        <v>15.555555555555568</v>
      </c>
      <c r="AT446" s="1033">
        <f>IF(ISERROR((U446/V446-1)*100),"n/a",(U446/V446-1)*100)</f>
        <v>28.57142857142858</v>
      </c>
      <c r="AU446" s="1033">
        <f>IF(ISERROR((V446/W446-1)*100),"n/a",(V446/W446-1)*100)</f>
        <v>9.375</v>
      </c>
      <c r="AV446" s="1033">
        <f>IF(ISERROR((W446/X446-1)*100),"n/a",(W446/X446-1)*100)</f>
        <v>33.33333333333335</v>
      </c>
      <c r="AW446" s="1033">
        <f>IF(ISERROR((X446/Y446-1)*100),"n/a",(X446/Y446-1)*100)</f>
        <v>14.285714285714279</v>
      </c>
      <c r="AX446" s="1033">
        <f>IF(ISERROR((Y446/Z446-1)*100),"n/a",(Y446/Z446-1)*100)</f>
        <v>5.0000000000000044</v>
      </c>
      <c r="AY446" s="1033">
        <f>IF(ISERROR((Z446/AA446-1)*100),"n/a",(Z446/AA446-1)*100)</f>
        <v>60.000000000000007</v>
      </c>
      <c r="AZ446" s="1033">
        <f>IF(ISERROR((AA446/AB446-1)*100),"n/a",(AA446/AB446-1)*100)</f>
        <v>38.888888888888907</v>
      </c>
      <c r="BA446" s="1033">
        <f>AVERAGE(AD446:AZ446)</f>
        <v>11.735993202609711</v>
      </c>
      <c r="BB446" s="1033">
        <f>STDEV(AD446:AZ446)</f>
        <v>15.404166642310816</v>
      </c>
    </row>
    <row r="447" spans="1:54" ht="11.25" customHeight="1" x14ac:dyDescent="0.2">
      <c r="A447" s="458" t="s">
        <v>1401</v>
      </c>
      <c r="B447" s="817" t="s">
        <v>1402</v>
      </c>
      <c r="C447" s="581">
        <v>0.495</v>
      </c>
      <c r="D447" s="581">
        <v>0.47499999999999998</v>
      </c>
      <c r="E447" s="581">
        <v>0.45500000000000002</v>
      </c>
      <c r="F447" s="581">
        <v>0.435</v>
      </c>
      <c r="G447" s="460">
        <v>0.41499999999999998</v>
      </c>
      <c r="H447" s="460">
        <v>0.39500000000000002</v>
      </c>
      <c r="I447" s="581">
        <v>0.375</v>
      </c>
      <c r="J447" s="581">
        <v>0.35499999999999998</v>
      </c>
      <c r="K447" s="581">
        <v>0.33500000000000002</v>
      </c>
      <c r="L447" s="581">
        <v>0.315</v>
      </c>
      <c r="M447" s="884"/>
      <c r="N447" s="581">
        <v>0.22500000000000001</v>
      </c>
      <c r="O447" s="585">
        <v>0</v>
      </c>
      <c r="P447" s="884"/>
      <c r="Q447" s="582">
        <v>0</v>
      </c>
      <c r="R447" s="582">
        <v>0</v>
      </c>
      <c r="S447" s="583">
        <v>0</v>
      </c>
      <c r="T447" s="583">
        <v>0</v>
      </c>
      <c r="U447" s="583">
        <v>0</v>
      </c>
      <c r="V447" s="587">
        <v>0</v>
      </c>
      <c r="W447" s="583">
        <v>0</v>
      </c>
      <c r="X447" s="583">
        <v>0</v>
      </c>
      <c r="Y447" s="583">
        <v>0</v>
      </c>
      <c r="Z447" s="583">
        <v>0.24</v>
      </c>
      <c r="AA447" s="583">
        <v>0.48</v>
      </c>
      <c r="AB447" s="583">
        <v>0.48</v>
      </c>
      <c r="AC447" s="584">
        <f>SUM(C447:AB447)</f>
        <v>5.4749999999999996</v>
      </c>
      <c r="AD447" s="1033">
        <f>IF(ISERROR((C447/D447-1)*100),"n/a",(C447/D447-1)*100)</f>
        <v>4.2105263157894868</v>
      </c>
      <c r="AE447" s="1033">
        <f>IF(ISERROR((D447/E447-1)*100),"n/a",(D447/E447-1)*100)</f>
        <v>4.39560439560438</v>
      </c>
      <c r="AF447" s="1033">
        <f>IF(ISERROR((E447/F447-1)*100),"n/a",(E447/F447-1)*100)</f>
        <v>4.5977011494252817</v>
      </c>
      <c r="AG447" s="1033">
        <f>IF(ISERROR((F447/G447-1)*100),"n/a",(F447/G447-1)*100)</f>
        <v>4.8192771084337505</v>
      </c>
      <c r="AH447" s="1033">
        <f>IF(ISERROR((G447/H447-1)*100),"n/a",(G447/H447-1)*100)</f>
        <v>5.0632911392404889</v>
      </c>
      <c r="AI447" s="1033">
        <f>IF(ISERROR((H447/I447-1)*100),"n/a",(H447/I447-1)*100)</f>
        <v>5.3333333333333455</v>
      </c>
      <c r="AJ447" s="1033">
        <f>IF(ISERROR((I447/J447-1)*100),"n/a",(I447/J447-1)*100)</f>
        <v>5.6338028169014231</v>
      </c>
      <c r="AK447" s="1033">
        <f>IF(ISERROR((J447/K447-1)*100),"n/a",(J447/K447-1)*100)</f>
        <v>5.9701492537313383</v>
      </c>
      <c r="AL447" s="1033">
        <f>IF(ISERROR((K447/L447-1)*100),"n/a",(K447/L447-1)*100)</f>
        <v>6.3492063492063489</v>
      </c>
      <c r="AM447" s="1033">
        <f>IF(ISERROR((L447/N447-1)*100),"n/a",(L447/N447-1)*100)</f>
        <v>39.999999999999993</v>
      </c>
      <c r="AN447" s="1033" t="str">
        <f>IF(ISERROR((N447/O447-1)*100),"n/a",(N447/O447-1)*100)</f>
        <v>n/a</v>
      </c>
      <c r="AO447" s="1033" t="str">
        <f>IF(ISERROR((O447/Q447-1)*100),"n/a",(O447/Q447-1)*100)</f>
        <v>n/a</v>
      </c>
      <c r="AP447" s="1033" t="str">
        <f>IF(ISERROR((Q447/R447-1)*100),"n/a",(Q447/R447-1)*100)</f>
        <v>n/a</v>
      </c>
      <c r="AQ447" s="1033" t="str">
        <f>IF(ISERROR((R447/S447-1)*100),"n/a",(R447/S447-1)*100)</f>
        <v>n/a</v>
      </c>
      <c r="AR447" s="1033" t="str">
        <f>IF(ISERROR((S447/T447-1)*100),"n/a",(S447/T447-1)*100)</f>
        <v>n/a</v>
      </c>
      <c r="AS447" s="1033" t="str">
        <f>IF(ISERROR((T447/U447-1)*100),"n/a",(T447/U447-1)*100)</f>
        <v>n/a</v>
      </c>
      <c r="AT447" s="1033" t="str">
        <f>IF(ISERROR((U447/V447-1)*100),"n/a",(U447/V447-1)*100)</f>
        <v>n/a</v>
      </c>
      <c r="AU447" s="1033" t="str">
        <f>IF(ISERROR((V447/W447-1)*100),"n/a",(V447/W447-1)*100)</f>
        <v>n/a</v>
      </c>
      <c r="AV447" s="1033" t="str">
        <f>IF(ISERROR((W447/X447-1)*100),"n/a",(W447/X447-1)*100)</f>
        <v>n/a</v>
      </c>
      <c r="AW447" s="1033" t="str">
        <f>IF(ISERROR((X447/Y447-1)*100),"n/a",(X447/Y447-1)*100)</f>
        <v>n/a</v>
      </c>
      <c r="AX447" s="1033">
        <f>IF(ISERROR((Y447/Z447-1)*100),"n/a",(Y447/Z447-1)*100)</f>
        <v>-100</v>
      </c>
      <c r="AY447" s="1033">
        <f>IF(ISERROR((Z447/AA447-1)*100),"n/a",(Z447/AA447-1)*100)</f>
        <v>-50</v>
      </c>
      <c r="AZ447" s="1033">
        <f>IF(ISERROR((AA447/AB447-1)*100),"n/a",(AA447/AB447-1)*100)</f>
        <v>0</v>
      </c>
      <c r="BA447" s="1033">
        <f>AVERAGE(AD447:AZ447)</f>
        <v>-4.894392933718013</v>
      </c>
      <c r="BB447" s="1033">
        <f>STDEV(AD447:AZ447)</f>
        <v>34.195241248189113</v>
      </c>
    </row>
    <row r="448" spans="1:54" ht="11.25" customHeight="1" x14ac:dyDescent="0.2">
      <c r="A448" s="1026" t="s">
        <v>4550</v>
      </c>
      <c r="B448" s="468" t="s">
        <v>4540</v>
      </c>
      <c r="C448" s="581">
        <v>0.68</v>
      </c>
      <c r="D448" s="581">
        <v>0.51</v>
      </c>
      <c r="E448" s="581">
        <v>0.36</v>
      </c>
      <c r="F448" s="581">
        <v>0.19500000000000001</v>
      </c>
      <c r="G448" s="460">
        <v>0.10999999999999999</v>
      </c>
      <c r="H448" s="471">
        <v>0.1</v>
      </c>
      <c r="I448" s="496">
        <v>0.08</v>
      </c>
      <c r="J448" s="496">
        <v>0.08</v>
      </c>
      <c r="K448" s="474">
        <v>0.08</v>
      </c>
      <c r="L448" s="474">
        <v>7.5000000000000011E-2</v>
      </c>
      <c r="M448" s="481"/>
      <c r="N448" s="474">
        <v>7.0000000000000007E-2</v>
      </c>
      <c r="O448" s="470">
        <v>0.05</v>
      </c>
      <c r="P448" s="481"/>
      <c r="Q448" s="1036">
        <v>4.1300000000000003E-2</v>
      </c>
      <c r="R448" s="1036">
        <v>4.1300000000000003E-2</v>
      </c>
      <c r="S448" s="476">
        <v>4.1300000000000003E-2</v>
      </c>
      <c r="T448" s="497">
        <v>0</v>
      </c>
      <c r="U448" s="497">
        <v>0</v>
      </c>
      <c r="V448" s="497">
        <v>0</v>
      </c>
      <c r="W448" s="497">
        <v>0</v>
      </c>
      <c r="X448" s="497">
        <v>0</v>
      </c>
      <c r="Y448" s="497">
        <v>0</v>
      </c>
      <c r="Z448" s="497">
        <v>0</v>
      </c>
      <c r="AA448" s="497">
        <v>0</v>
      </c>
      <c r="AB448" s="497">
        <v>0</v>
      </c>
      <c r="AC448" s="584">
        <f>SUM(C448:AB448)</f>
        <v>2.5139000000000005</v>
      </c>
      <c r="AD448" s="1033">
        <f>IF(ISERROR((C448/D448-1)*100),"n/a",(C448/D448-1)*100)</f>
        <v>33.33333333333335</v>
      </c>
      <c r="AE448" s="1033">
        <f>IF(ISERROR((D448/E448-1)*100),"n/a",(D448/E448-1)*100)</f>
        <v>41.666666666666671</v>
      </c>
      <c r="AF448" s="1033">
        <f>IF(ISERROR((E448/F448-1)*100),"n/a",(E448/F448-1)*100)</f>
        <v>84.615384615384599</v>
      </c>
      <c r="AG448" s="1033">
        <f>IF(ISERROR((F448/G448-1)*100),"n/a",(F448/G448-1)*100)</f>
        <v>77.272727272727295</v>
      </c>
      <c r="AH448" s="1033">
        <f>IF(ISERROR((G448/H448-1)*100),"n/a",(G448/H448-1)*100)</f>
        <v>9.9999999999999858</v>
      </c>
      <c r="AI448" s="1033">
        <f>IF(ISERROR((H448/I448-1)*100),"n/a",(H448/I448-1)*100)</f>
        <v>25</v>
      </c>
      <c r="AJ448" s="1033">
        <f>IF(ISERROR((I448/J448-1)*100),"n/a",(I448/J448-1)*100)</f>
        <v>0</v>
      </c>
      <c r="AK448" s="1033">
        <f>IF(ISERROR((J448/K448-1)*100),"n/a",(J448/K448-1)*100)</f>
        <v>0</v>
      </c>
      <c r="AL448" s="1033">
        <f>IF(ISERROR((K448/L448-1)*100),"n/a",(K448/L448-1)*100)</f>
        <v>6.666666666666643</v>
      </c>
      <c r="AM448" s="1033">
        <f>IF(ISERROR((L448/N448-1)*100),"n/a",(L448/N448-1)*100)</f>
        <v>7.1428571428571397</v>
      </c>
      <c r="AN448" s="1033">
        <f>IF(ISERROR((N448/O448-1)*100),"n/a",(N448/O448-1)*100)</f>
        <v>40.000000000000014</v>
      </c>
      <c r="AO448" s="1033">
        <f>IF(ISERROR((O448/Q448-1)*100),"n/a",(O448/Q448-1)*100)</f>
        <v>21.065375302663437</v>
      </c>
      <c r="AP448" s="1033">
        <f>IF(ISERROR((Q448/R448-1)*100),"n/a",(Q448/R448-1)*100)</f>
        <v>0</v>
      </c>
      <c r="AQ448" s="1033">
        <f>IF(ISERROR((R448/S448-1)*100),"n/a",(R448/S448-1)*100)</f>
        <v>0</v>
      </c>
      <c r="AR448" s="1033" t="str">
        <f>IF(ISERROR((S448/T448-1)*100),"n/a",(S448/T448-1)*100)</f>
        <v>n/a</v>
      </c>
      <c r="AS448" s="1033" t="str">
        <f>IF(ISERROR((T448/U448-1)*100),"n/a",(T448/U448-1)*100)</f>
        <v>n/a</v>
      </c>
      <c r="AT448" s="1033" t="str">
        <f>IF(ISERROR((U448/V448-1)*100),"n/a",(U448/V448-1)*100)</f>
        <v>n/a</v>
      </c>
      <c r="AU448" s="1033" t="str">
        <f>IF(ISERROR((V448/W448-1)*100),"n/a",(V448/W448-1)*100)</f>
        <v>n/a</v>
      </c>
      <c r="AV448" s="1033" t="str">
        <f>IF(ISERROR((W448/X448-1)*100),"n/a",(W448/X448-1)*100)</f>
        <v>n/a</v>
      </c>
      <c r="AW448" s="1033" t="str">
        <f>IF(ISERROR((X448/Y448-1)*100),"n/a",(X448/Y448-1)*100)</f>
        <v>n/a</v>
      </c>
      <c r="AX448" s="1033" t="str">
        <f>IF(ISERROR((Y448/Z448-1)*100),"n/a",(Y448/Z448-1)*100)</f>
        <v>n/a</v>
      </c>
      <c r="AY448" s="1033" t="str">
        <f>IF(ISERROR((Z448/AA448-1)*100),"n/a",(Z448/AA448-1)*100)</f>
        <v>n/a</v>
      </c>
      <c r="AZ448" s="1033" t="str">
        <f>IF(ISERROR((AA448/AB448-1)*100),"n/a",(AA448/AB448-1)*100)</f>
        <v>n/a</v>
      </c>
      <c r="BA448" s="1033">
        <f>AVERAGE(AD448:AZ448)</f>
        <v>24.768786500021371</v>
      </c>
      <c r="BB448" s="1033">
        <f>STDEV(AD448:AZ448)</f>
        <v>28.084180901321254</v>
      </c>
    </row>
    <row r="449" spans="1:54" ht="11.25" customHeight="1" x14ac:dyDescent="0.2">
      <c r="A449" s="792" t="s">
        <v>4372</v>
      </c>
      <c r="B449" s="817" t="s">
        <v>3895</v>
      </c>
      <c r="C449" s="581">
        <v>0.23499999999999999</v>
      </c>
      <c r="D449" s="581">
        <v>0.223</v>
      </c>
      <c r="E449" s="581">
        <v>0.21249999999999999</v>
      </c>
      <c r="F449" s="460">
        <v>0.20500000000000002</v>
      </c>
      <c r="G449" s="460">
        <v>0.2</v>
      </c>
      <c r="H449" s="586">
        <v>0.16</v>
      </c>
      <c r="I449" s="460">
        <v>0.11</v>
      </c>
      <c r="J449" s="460">
        <v>7.7499999999999999E-2</v>
      </c>
      <c r="K449" s="483">
        <v>7.0000000000000007E-2</v>
      </c>
      <c r="L449" s="483">
        <v>7.0000000000000007E-2</v>
      </c>
      <c r="M449" s="483"/>
      <c r="N449" s="483">
        <v>7.0000000000000007E-2</v>
      </c>
      <c r="O449" s="480">
        <v>7.0000000000000007E-2</v>
      </c>
      <c r="P449" s="483"/>
      <c r="Q449" s="502">
        <v>7.0000000000000007E-2</v>
      </c>
      <c r="R449" s="502">
        <v>7.0000000000000007E-2</v>
      </c>
      <c r="S449" s="499">
        <v>7.0000000000000007E-2</v>
      </c>
      <c r="T449" s="587">
        <v>7.0000000000000007E-2</v>
      </c>
      <c r="U449" s="587">
        <v>1.7500000000000002E-2</v>
      </c>
      <c r="V449" s="499">
        <v>0</v>
      </c>
      <c r="W449" s="499">
        <v>0</v>
      </c>
      <c r="X449" s="499">
        <v>0</v>
      </c>
      <c r="Y449" s="499">
        <v>0</v>
      </c>
      <c r="Z449" s="499">
        <v>0</v>
      </c>
      <c r="AA449" s="499">
        <v>0</v>
      </c>
      <c r="AB449" s="499">
        <v>0</v>
      </c>
      <c r="AC449" s="584">
        <f>SUM(C449:AB449)</f>
        <v>2.0005000000000002</v>
      </c>
      <c r="AD449" s="1033">
        <f>IF(ISERROR((C449/D449-1)*100),"n/a",(C449/D449-1)*100)</f>
        <v>5.3811659192825045</v>
      </c>
      <c r="AE449" s="1033">
        <f>IF(ISERROR((D449/E449-1)*100),"n/a",(D449/E449-1)*100)</f>
        <v>4.9411764705882488</v>
      </c>
      <c r="AF449" s="1033">
        <f>IF(ISERROR((E449/F449-1)*100),"n/a",(E449/F449-1)*100)</f>
        <v>3.6585365853658347</v>
      </c>
      <c r="AG449" s="1033">
        <f>IF(ISERROR((F449/G449-1)*100),"n/a",(F449/G449-1)*100)</f>
        <v>2.4999999999999911</v>
      </c>
      <c r="AH449" s="1033">
        <f>IF(ISERROR((G449/H449-1)*100),"n/a",(G449/H449-1)*100)</f>
        <v>25</v>
      </c>
      <c r="AI449" s="1033">
        <f>IF(ISERROR((H449/I449-1)*100),"n/a",(H449/I449-1)*100)</f>
        <v>45.45454545454546</v>
      </c>
      <c r="AJ449" s="1033">
        <f>IF(ISERROR((I449/J449-1)*100),"n/a",(I449/J449-1)*100)</f>
        <v>41.935483870967751</v>
      </c>
      <c r="AK449" s="1033">
        <f>IF(ISERROR((J449/K449-1)*100),"n/a",(J449/K449-1)*100)</f>
        <v>10.714285714285698</v>
      </c>
      <c r="AL449" s="1033">
        <f>IF(ISERROR((K449/L449-1)*100),"n/a",(K449/L449-1)*100)</f>
        <v>0</v>
      </c>
      <c r="AM449" s="1033">
        <f>IF(ISERROR((L449/N449-1)*100),"n/a",(L449/N449-1)*100)</f>
        <v>0</v>
      </c>
      <c r="AN449" s="1033">
        <f>IF(ISERROR((N449/O449-1)*100),"n/a",(N449/O449-1)*100)</f>
        <v>0</v>
      </c>
      <c r="AO449" s="1033">
        <f>IF(ISERROR((O449/Q449-1)*100),"n/a",(O449/Q449-1)*100)</f>
        <v>0</v>
      </c>
      <c r="AP449" s="1033">
        <f>IF(ISERROR((Q449/R449-1)*100),"n/a",(Q449/R449-1)*100)</f>
        <v>0</v>
      </c>
      <c r="AQ449" s="1033">
        <f>IF(ISERROR((R449/S449-1)*100),"n/a",(R449/S449-1)*100)</f>
        <v>0</v>
      </c>
      <c r="AR449" s="1033">
        <f>IF(ISERROR((S449/T449-1)*100),"n/a",(S449/T449-1)*100)</f>
        <v>0</v>
      </c>
      <c r="AS449" s="1033">
        <f>IF(ISERROR((T449/U449-1)*100),"n/a",(T449/U449-1)*100)</f>
        <v>300</v>
      </c>
      <c r="AT449" s="1033" t="str">
        <f>IF(ISERROR((U449/V449-1)*100),"n/a",(U449/V449-1)*100)</f>
        <v>n/a</v>
      </c>
      <c r="AU449" s="1033" t="str">
        <f>IF(ISERROR((V449/W449-1)*100),"n/a",(V449/W449-1)*100)</f>
        <v>n/a</v>
      </c>
      <c r="AV449" s="1033" t="str">
        <f>IF(ISERROR((W449/X449-1)*100),"n/a",(W449/X449-1)*100)</f>
        <v>n/a</v>
      </c>
      <c r="AW449" s="1033" t="str">
        <f>IF(ISERROR((X449/Y449-1)*100),"n/a",(X449/Y449-1)*100)</f>
        <v>n/a</v>
      </c>
      <c r="AX449" s="1033" t="str">
        <f>IF(ISERROR((Y449/Z449-1)*100),"n/a",(Y449/Z449-1)*100)</f>
        <v>n/a</v>
      </c>
      <c r="AY449" s="1033" t="str">
        <f>IF(ISERROR((Z449/AA449-1)*100),"n/a",(Z449/AA449-1)*100)</f>
        <v>n/a</v>
      </c>
      <c r="AZ449" s="1033" t="str">
        <f>IF(ISERROR((AA449/AB449-1)*100),"n/a",(AA449/AB449-1)*100)</f>
        <v>n/a</v>
      </c>
      <c r="BA449" s="1033">
        <f>AVERAGE(AD449:AZ449)</f>
        <v>27.474074625939718</v>
      </c>
      <c r="BB449" s="1033">
        <f>STDEV(AD449:AZ449)</f>
        <v>74.189085929141186</v>
      </c>
    </row>
    <row r="450" spans="1:54" ht="11.25" customHeight="1" x14ac:dyDescent="0.2">
      <c r="A450" s="817" t="s">
        <v>673</v>
      </c>
      <c r="B450" s="817" t="s">
        <v>674</v>
      </c>
      <c r="C450" s="581">
        <v>1.54</v>
      </c>
      <c r="D450" s="581">
        <v>1.4428571428571431</v>
      </c>
      <c r="E450" s="581">
        <v>1.3428571428571427</v>
      </c>
      <c r="F450" s="581">
        <v>1.2761904761904763</v>
      </c>
      <c r="G450" s="460">
        <v>1.2380952380952381</v>
      </c>
      <c r="H450" s="586">
        <v>1.1619047619047618</v>
      </c>
      <c r="I450" s="581">
        <v>1.0285714285714287</v>
      </c>
      <c r="J450" s="581">
        <v>0.95238095238095233</v>
      </c>
      <c r="K450" s="581">
        <v>0.83809523809523812</v>
      </c>
      <c r="L450" s="463">
        <v>0.76190476190476186</v>
      </c>
      <c r="M450" s="884">
        <v>0</v>
      </c>
      <c r="N450" s="581">
        <v>0.72380952380952379</v>
      </c>
      <c r="O450" s="459">
        <v>0.63809523809523816</v>
      </c>
      <c r="P450" s="884">
        <v>0</v>
      </c>
      <c r="Q450" s="472">
        <v>0.57619047619047614</v>
      </c>
      <c r="R450" s="472">
        <v>0.54761904761904756</v>
      </c>
      <c r="S450" s="587">
        <v>0.52380952380952384</v>
      </c>
      <c r="T450" s="587">
        <v>0.48095238095238091</v>
      </c>
      <c r="U450" s="587">
        <v>0.45714285714285713</v>
      </c>
      <c r="V450" s="587">
        <v>0.43809523809523809</v>
      </c>
      <c r="W450" s="587">
        <v>0.3428571428571428</v>
      </c>
      <c r="X450" s="587">
        <v>0.32380952380952382</v>
      </c>
      <c r="Y450" s="587">
        <v>0.30476190476190473</v>
      </c>
      <c r="Z450" s="587">
        <v>0.2857142857142857</v>
      </c>
      <c r="AA450" s="587">
        <v>0.26666666666666666</v>
      </c>
      <c r="AB450" s="587">
        <v>0.24761904761904763</v>
      </c>
      <c r="AC450" s="584">
        <f>SUM(C450:AB450)</f>
        <v>17.739999999999995</v>
      </c>
      <c r="AD450" s="1033">
        <f>IF(ISERROR((C450/D450-1)*100),"n/a",(C450/D450-1)*100)</f>
        <v>6.7326732673267164</v>
      </c>
      <c r="AE450" s="1033">
        <f>IF(ISERROR((D450/E450-1)*100),"n/a",(D450/E450-1)*100)</f>
        <v>7.4468085106383253</v>
      </c>
      <c r="AF450" s="1033">
        <f>IF(ISERROR((E450/F450-1)*100),"n/a",(E450/F450-1)*100)</f>
        <v>5.2238805970149071</v>
      </c>
      <c r="AG450" s="1033">
        <f>IF(ISERROR((F450/G450-1)*100),"n/a",(F450/G450-1)*100)</f>
        <v>3.0769230769230882</v>
      </c>
      <c r="AH450" s="1033">
        <f>IF(ISERROR((G450/H450-1)*100),"n/a",(G450/H450-1)*100)</f>
        <v>6.5573770491803351</v>
      </c>
      <c r="AI450" s="1033">
        <f>IF(ISERROR((H450/I450-1)*100),"n/a",(H450/I450-1)*100)</f>
        <v>12.962962962962932</v>
      </c>
      <c r="AJ450" s="1033">
        <f>IF(ISERROR((I450/J450-1)*100),"n/a",(I450/J450-1)*100)</f>
        <v>8.0000000000000284</v>
      </c>
      <c r="AK450" s="1033">
        <f>IF(ISERROR((J450/K450-1)*100),"n/a",(J450/K450-1)*100)</f>
        <v>13.636363636363624</v>
      </c>
      <c r="AL450" s="1033">
        <f>IF(ISERROR((K450/L450-1)*100),"n/a",(K450/L450-1)*100)</f>
        <v>10.000000000000009</v>
      </c>
      <c r="AM450" s="1033">
        <f>IF(ISERROR((L450/N450-1)*100),"n/a",(L450/N450-1)*100)</f>
        <v>5.2631578947368363</v>
      </c>
      <c r="AN450" s="1033">
        <f>IF(ISERROR((N450/O450-1)*100),"n/a",(N450/O450-1)*100)</f>
        <v>13.432835820895516</v>
      </c>
      <c r="AO450" s="1033">
        <f>IF(ISERROR((O450/Q450-1)*100),"n/a",(O450/Q450-1)*100)</f>
        <v>10.743801652892593</v>
      </c>
      <c r="AP450" s="1033">
        <f>IF(ISERROR((Q450/R450-1)*100),"n/a",(Q450/R450-1)*100)</f>
        <v>5.2173913043478182</v>
      </c>
      <c r="AQ450" s="1033">
        <f>IF(ISERROR((R450/S450-1)*100),"n/a",(R450/S450-1)*100)</f>
        <v>4.5454545454545192</v>
      </c>
      <c r="AR450" s="1033">
        <f>IF(ISERROR((S450/T450-1)*100),"n/a",(S450/T450-1)*100)</f>
        <v>8.9108910891089188</v>
      </c>
      <c r="AS450" s="1033">
        <f>IF(ISERROR((T450/U450-1)*100),"n/a",(T450/U450-1)*100)</f>
        <v>5.2083333333333259</v>
      </c>
      <c r="AT450" s="1033">
        <f>IF(ISERROR((U450/V450-1)*100),"n/a",(U450/V450-1)*100)</f>
        <v>4.3478260869565188</v>
      </c>
      <c r="AU450" s="1033">
        <f>IF(ISERROR((V450/W450-1)*100),"n/a",(V450/W450-1)*100)</f>
        <v>27.777777777777789</v>
      </c>
      <c r="AV450" s="1033">
        <f>IF(ISERROR((W450/X450-1)*100),"n/a",(W450/X450-1)*100)</f>
        <v>5.8823529411764497</v>
      </c>
      <c r="AW450" s="1033">
        <f>IF(ISERROR((X450/Y450-1)*100),"n/a",(X450/Y450-1)*100)</f>
        <v>6.2500000000000222</v>
      </c>
      <c r="AX450" s="1033">
        <f>IF(ISERROR((Y450/Z450-1)*100),"n/a",(Y450/Z450-1)*100)</f>
        <v>6.6666666666666652</v>
      </c>
      <c r="AY450" s="1033">
        <f>IF(ISERROR((Z450/AA450-1)*100),"n/a",(Z450/AA450-1)*100)</f>
        <v>7.1428571428571397</v>
      </c>
      <c r="AZ450" s="1033">
        <f>IF(ISERROR((AA450/AB450-1)*100),"n/a",(AA450/AB450-1)*100)</f>
        <v>7.6923076923076872</v>
      </c>
      <c r="BA450" s="1033">
        <f>AVERAGE(AD450:AZ450)</f>
        <v>8.3790714369096406</v>
      </c>
      <c r="BB450" s="1033">
        <f>STDEV(AD450:AZ450)</f>
        <v>5.136848846241036</v>
      </c>
    </row>
    <row r="451" spans="1:54" ht="11.25" customHeight="1" x14ac:dyDescent="0.2">
      <c r="A451" s="458" t="s">
        <v>2476</v>
      </c>
      <c r="B451" s="817" t="s">
        <v>2477</v>
      </c>
      <c r="C451" s="581">
        <v>1.1200000000000001</v>
      </c>
      <c r="D451" s="581">
        <v>1.08</v>
      </c>
      <c r="E451" s="581">
        <v>1.04</v>
      </c>
      <c r="F451" s="581">
        <v>1</v>
      </c>
      <c r="G451" s="460">
        <v>0.92</v>
      </c>
      <c r="H451" s="586">
        <v>0.84</v>
      </c>
      <c r="I451" s="581">
        <v>0.8</v>
      </c>
      <c r="J451" s="581">
        <v>0.76</v>
      </c>
      <c r="K451" s="581">
        <v>0.6</v>
      </c>
      <c r="L451" s="498">
        <v>0.56000000000000005</v>
      </c>
      <c r="M451" s="884"/>
      <c r="N451" s="581">
        <v>0.56000000000000005</v>
      </c>
      <c r="O451" s="459">
        <v>0.4</v>
      </c>
      <c r="P451" s="884"/>
      <c r="Q451" s="472">
        <v>0.34667999999999999</v>
      </c>
      <c r="R451" s="472">
        <v>0.32</v>
      </c>
      <c r="S451" s="587">
        <v>0.29332000000000003</v>
      </c>
      <c r="T451" s="587">
        <v>0.22667999999999999</v>
      </c>
      <c r="U451" s="587">
        <v>0.16</v>
      </c>
      <c r="V451" s="587">
        <v>0.13331999999999999</v>
      </c>
      <c r="W451" s="587">
        <v>0.12222</v>
      </c>
      <c r="X451" s="587">
        <v>4.444E-2</v>
      </c>
      <c r="Y451" s="583">
        <v>0</v>
      </c>
      <c r="Z451" s="583">
        <v>0</v>
      </c>
      <c r="AA451" s="583">
        <v>0</v>
      </c>
      <c r="AB451" s="583">
        <v>0</v>
      </c>
      <c r="AC451" s="584">
        <f>SUM(C451:AB451)</f>
        <v>11.32666</v>
      </c>
      <c r="AD451" s="1033">
        <f>IF(ISERROR((C451/D451-1)*100),"n/a",(C451/D451-1)*100)</f>
        <v>3.7037037037036979</v>
      </c>
      <c r="AE451" s="1033">
        <f>IF(ISERROR((D451/E451-1)*100),"n/a",(D451/E451-1)*100)</f>
        <v>3.8461538461538547</v>
      </c>
      <c r="AF451" s="1033">
        <f>IF(ISERROR((E451/F451-1)*100),"n/a",(E451/F451-1)*100)</f>
        <v>4.0000000000000036</v>
      </c>
      <c r="AG451" s="1033">
        <f>IF(ISERROR((F451/G451-1)*100),"n/a",(F451/G451-1)*100)</f>
        <v>8.6956521739130377</v>
      </c>
      <c r="AH451" s="1033">
        <f>IF(ISERROR((G451/H451-1)*100),"n/a",(G451/H451-1)*100)</f>
        <v>9.5238095238095344</v>
      </c>
      <c r="AI451" s="1033">
        <f>IF(ISERROR((H451/I451-1)*100),"n/a",(H451/I451-1)*100)</f>
        <v>4.9999999999999822</v>
      </c>
      <c r="AJ451" s="1033">
        <f>IF(ISERROR((I451/J451-1)*100),"n/a",(I451/J451-1)*100)</f>
        <v>5.2631578947368363</v>
      </c>
      <c r="AK451" s="1033">
        <f>IF(ISERROR((J451/K451-1)*100),"n/a",(J451/K451-1)*100)</f>
        <v>26.666666666666682</v>
      </c>
      <c r="AL451" s="1033">
        <f>IF(ISERROR((K451/L451-1)*100),"n/a",(K451/L451-1)*100)</f>
        <v>7.1428571428571397</v>
      </c>
      <c r="AM451" s="1033">
        <f>IF(ISERROR((L451/N451-1)*100),"n/a",(L451/N451-1)*100)</f>
        <v>0</v>
      </c>
      <c r="AN451" s="1033">
        <f>IF(ISERROR((N451/O451-1)*100),"n/a",(N451/O451-1)*100)</f>
        <v>40.000000000000014</v>
      </c>
      <c r="AO451" s="1033">
        <f>IF(ISERROR((O451/Q451-1)*100),"n/a",(O451/Q451-1)*100)</f>
        <v>15.38017768547364</v>
      </c>
      <c r="AP451" s="1033">
        <f>IF(ISERROR((Q451/R451-1)*100),"n/a",(Q451/R451-1)*100)</f>
        <v>8.3374999999999986</v>
      </c>
      <c r="AQ451" s="1033">
        <f>IF(ISERROR((R451/S451-1)*100),"n/a",(R451/S451-1)*100)</f>
        <v>9.0958679939997289</v>
      </c>
      <c r="AR451" s="1033">
        <f>IF(ISERROR((S451/T451-1)*100),"n/a",(S451/T451-1)*100)</f>
        <v>29.398270689959439</v>
      </c>
      <c r="AS451" s="1033">
        <f>IF(ISERROR((T451/U451-1)*100),"n/a",(T451/U451-1)*100)</f>
        <v>41.674999999999997</v>
      </c>
      <c r="AT451" s="1033">
        <f>IF(ISERROR((U451/V451-1)*100),"n/a",(U451/V451-1)*100)</f>
        <v>20.012001200120011</v>
      </c>
      <c r="AU451" s="1033">
        <f>IF(ISERROR((V451/W451-1)*100),"n/a",(V451/W451-1)*100)</f>
        <v>9.0819833087874215</v>
      </c>
      <c r="AV451" s="1033">
        <f>IF(ISERROR((W451/X451-1)*100),"n/a",(W451/X451-1)*100)</f>
        <v>175.02250225022502</v>
      </c>
      <c r="AW451" s="1033" t="str">
        <f>IF(ISERROR((X451/Y451-1)*100),"n/a",(X451/Y451-1)*100)</f>
        <v>n/a</v>
      </c>
      <c r="AX451" s="1033" t="str">
        <f>IF(ISERROR((Y451/Z451-1)*100),"n/a",(Y451/Z451-1)*100)</f>
        <v>n/a</v>
      </c>
      <c r="AY451" s="1033" t="str">
        <f>IF(ISERROR((Z451/AA451-1)*100),"n/a",(Z451/AA451-1)*100)</f>
        <v>n/a</v>
      </c>
      <c r="AZ451" s="1033" t="str">
        <f>IF(ISERROR((AA451/AB451-1)*100),"n/a",(AA451/AB451-1)*100)</f>
        <v>n/a</v>
      </c>
      <c r="BA451" s="1033">
        <f>AVERAGE(AD451:AZ451)</f>
        <v>22.202384425284528</v>
      </c>
      <c r="BB451" s="1033">
        <f>STDEV(AD451:AZ451)</f>
        <v>38.991017351585498</v>
      </c>
    </row>
    <row r="452" spans="1:54" ht="11.25" customHeight="1" x14ac:dyDescent="0.2">
      <c r="A452" s="509" t="s">
        <v>4561</v>
      </c>
      <c r="B452" s="817" t="s">
        <v>4558</v>
      </c>
      <c r="C452" s="581">
        <v>0.94</v>
      </c>
      <c r="D452" s="581">
        <v>0.87</v>
      </c>
      <c r="E452" s="581">
        <v>0.8</v>
      </c>
      <c r="F452" s="581">
        <v>0.75000000000000011</v>
      </c>
      <c r="G452" s="460">
        <v>0.54</v>
      </c>
      <c r="H452" s="454">
        <v>0.34</v>
      </c>
      <c r="I452" s="581">
        <v>0.22000000000000003</v>
      </c>
      <c r="J452" s="498">
        <v>0.2</v>
      </c>
      <c r="K452" s="463">
        <v>0.2</v>
      </c>
      <c r="L452" s="581">
        <v>0.2</v>
      </c>
      <c r="M452" s="460"/>
      <c r="N452" s="581">
        <v>0.05</v>
      </c>
      <c r="O452" s="501">
        <v>0</v>
      </c>
      <c r="P452" s="483"/>
      <c r="Q452" s="980">
        <v>0</v>
      </c>
      <c r="R452" s="980">
        <v>0</v>
      </c>
      <c r="S452" s="499">
        <v>0</v>
      </c>
      <c r="T452" s="499">
        <v>0</v>
      </c>
      <c r="U452" s="499">
        <v>0</v>
      </c>
      <c r="V452" s="499">
        <v>0</v>
      </c>
      <c r="W452" s="499">
        <v>0</v>
      </c>
      <c r="X452" s="499">
        <v>0</v>
      </c>
      <c r="Y452" s="499">
        <v>0</v>
      </c>
      <c r="Z452" s="499">
        <v>0</v>
      </c>
      <c r="AA452" s="499">
        <v>0</v>
      </c>
      <c r="AB452" s="499">
        <v>0</v>
      </c>
      <c r="AC452" s="584">
        <f>SUM(C452:AB452)</f>
        <v>5.1100000000000003</v>
      </c>
      <c r="AD452" s="1033">
        <f>IF(ISERROR((C452/D452-1)*100),"n/a",(C452/D452-1)*100)</f>
        <v>8.045977011494255</v>
      </c>
      <c r="AE452" s="1033">
        <f>IF(ISERROR((D452/E452-1)*100),"n/a",(D452/E452-1)*100)</f>
        <v>8.7499999999999911</v>
      </c>
      <c r="AF452" s="1033">
        <f>IF(ISERROR((E452/F452-1)*100),"n/a",(E452/F452-1)*100)</f>
        <v>6.6666666666666652</v>
      </c>
      <c r="AG452" s="1033">
        <f>IF(ISERROR((F452/G452-1)*100),"n/a",(F452/G452-1)*100)</f>
        <v>38.888888888888907</v>
      </c>
      <c r="AH452" s="1033">
        <f>IF(ISERROR((G452/H452-1)*100),"n/a",(G452/H452-1)*100)</f>
        <v>58.823529411764696</v>
      </c>
      <c r="AI452" s="1033">
        <f>IF(ISERROR((H452/I452-1)*100),"n/a",(H452/I452-1)*100)</f>
        <v>54.54545454545454</v>
      </c>
      <c r="AJ452" s="1033">
        <f>IF(ISERROR((I452/J452-1)*100),"n/a",(I452/J452-1)*100)</f>
        <v>10.000000000000009</v>
      </c>
      <c r="AK452" s="1033">
        <f>IF(ISERROR((J452/K452-1)*100),"n/a",(J452/K452-1)*100)</f>
        <v>0</v>
      </c>
      <c r="AL452" s="1033">
        <f>IF(ISERROR((K452/L452-1)*100),"n/a",(K452/L452-1)*100)</f>
        <v>0</v>
      </c>
      <c r="AM452" s="1033">
        <f>IF(ISERROR((L452/N452-1)*100),"n/a",(L452/N452-1)*100)</f>
        <v>300</v>
      </c>
      <c r="AN452" s="1033" t="str">
        <f>IF(ISERROR((N452/O452-1)*100),"n/a",(N452/O452-1)*100)</f>
        <v>n/a</v>
      </c>
      <c r="AO452" s="1033" t="str">
        <f>IF(ISERROR((O452/Q452-1)*100),"n/a",(O452/Q452-1)*100)</f>
        <v>n/a</v>
      </c>
      <c r="AP452" s="1033" t="str">
        <f>IF(ISERROR((Q452/R452-1)*100),"n/a",(Q452/R452-1)*100)</f>
        <v>n/a</v>
      </c>
      <c r="AQ452" s="1033" t="str">
        <f>IF(ISERROR((R452/S452-1)*100),"n/a",(R452/S452-1)*100)</f>
        <v>n/a</v>
      </c>
      <c r="AR452" s="1033" t="str">
        <f>IF(ISERROR((S452/T452-1)*100),"n/a",(S452/T452-1)*100)</f>
        <v>n/a</v>
      </c>
      <c r="AS452" s="1033" t="str">
        <f>IF(ISERROR((T452/U452-1)*100),"n/a",(T452/U452-1)*100)</f>
        <v>n/a</v>
      </c>
      <c r="AT452" s="1033" t="str">
        <f>IF(ISERROR((U452/V452-1)*100),"n/a",(U452/V452-1)*100)</f>
        <v>n/a</v>
      </c>
      <c r="AU452" s="1033" t="str">
        <f>IF(ISERROR((V452/W452-1)*100),"n/a",(V452/W452-1)*100)</f>
        <v>n/a</v>
      </c>
      <c r="AV452" s="1033" t="str">
        <f>IF(ISERROR((W452/X452-1)*100),"n/a",(W452/X452-1)*100)</f>
        <v>n/a</v>
      </c>
      <c r="AW452" s="1033" t="str">
        <f>IF(ISERROR((X452/Y452-1)*100),"n/a",(X452/Y452-1)*100)</f>
        <v>n/a</v>
      </c>
      <c r="AX452" s="1033" t="str">
        <f>IF(ISERROR((Y452/Z452-1)*100),"n/a",(Y452/Z452-1)*100)</f>
        <v>n/a</v>
      </c>
      <c r="AY452" s="1033" t="str">
        <f>IF(ISERROR((Z452/AA452-1)*100),"n/a",(Z452/AA452-1)*100)</f>
        <v>n/a</v>
      </c>
      <c r="AZ452" s="1033" t="str">
        <f>IF(ISERROR((AA452/AB452-1)*100),"n/a",(AA452/AB452-1)*100)</f>
        <v>n/a</v>
      </c>
      <c r="BA452" s="1033">
        <f>AVERAGE(AD452:AZ452)</f>
        <v>48.572051652426907</v>
      </c>
      <c r="BB452" s="1033">
        <f>STDEV(AD452:AZ452)</f>
        <v>91.06838857345555</v>
      </c>
    </row>
    <row r="453" spans="1:54" ht="11.25" customHeight="1" x14ac:dyDescent="0.2">
      <c r="A453" s="506" t="s">
        <v>3981</v>
      </c>
      <c r="B453" s="817" t="s">
        <v>3982</v>
      </c>
      <c r="C453" s="581">
        <v>1.1599999999999999</v>
      </c>
      <c r="D453" s="581">
        <v>1.1000000000000001</v>
      </c>
      <c r="E453" s="581">
        <v>1.08</v>
      </c>
      <c r="F453" s="581">
        <v>1.05</v>
      </c>
      <c r="G453" s="460">
        <v>0.99</v>
      </c>
      <c r="H453" s="483">
        <v>0.92</v>
      </c>
      <c r="I453" s="581">
        <v>0.9</v>
      </c>
      <c r="J453" s="581">
        <v>0.87</v>
      </c>
      <c r="K453" s="498">
        <v>0.84</v>
      </c>
      <c r="L453" s="581">
        <v>0.84</v>
      </c>
      <c r="M453" s="884"/>
      <c r="N453" s="463">
        <v>0.8</v>
      </c>
      <c r="O453" s="585">
        <v>0.8</v>
      </c>
      <c r="P453" s="884"/>
      <c r="Q453" s="582">
        <v>0.8</v>
      </c>
      <c r="R453" s="502">
        <v>0.8</v>
      </c>
      <c r="S453" s="499">
        <v>0.8</v>
      </c>
      <c r="T453" s="587">
        <v>0.79</v>
      </c>
      <c r="U453" s="499">
        <v>0.76</v>
      </c>
      <c r="V453" s="499">
        <v>0.76</v>
      </c>
      <c r="W453" s="587">
        <v>0.74</v>
      </c>
      <c r="X453" s="499">
        <v>0.68</v>
      </c>
      <c r="Y453" s="499">
        <v>0.68</v>
      </c>
      <c r="Z453" s="499">
        <v>0.68</v>
      </c>
      <c r="AA453" s="499">
        <v>0.68</v>
      </c>
      <c r="AB453" s="499">
        <v>0.68</v>
      </c>
      <c r="AC453" s="584">
        <f>SUM(C453:AB453)</f>
        <v>20.2</v>
      </c>
      <c r="AD453" s="1033">
        <f>IF(ISERROR((C453/D453-1)*100),"n/a",(C453/D453-1)*100)</f>
        <v>5.4545454545454453</v>
      </c>
      <c r="AE453" s="1033">
        <f>IF(ISERROR((D453/E453-1)*100),"n/a",(D453/E453-1)*100)</f>
        <v>1.8518518518518601</v>
      </c>
      <c r="AF453" s="1033">
        <f>IF(ISERROR((E453/F453-1)*100),"n/a",(E453/F453-1)*100)</f>
        <v>2.8571428571428692</v>
      </c>
      <c r="AG453" s="1033">
        <f>IF(ISERROR((F453/G453-1)*100),"n/a",(F453/G453-1)*100)</f>
        <v>6.0606060606060552</v>
      </c>
      <c r="AH453" s="1033">
        <f>IF(ISERROR((G453/H453-1)*100),"n/a",(G453/H453-1)*100)</f>
        <v>7.6086956521739024</v>
      </c>
      <c r="AI453" s="1033">
        <f>IF(ISERROR((H453/I453-1)*100),"n/a",(H453/I453-1)*100)</f>
        <v>2.2222222222222143</v>
      </c>
      <c r="AJ453" s="1033">
        <f>IF(ISERROR((I453/J453-1)*100),"n/a",(I453/J453-1)*100)</f>
        <v>3.4482758620689724</v>
      </c>
      <c r="AK453" s="1033">
        <f>IF(ISERROR((J453/K453-1)*100),"n/a",(J453/K453-1)*100)</f>
        <v>3.5714285714285809</v>
      </c>
      <c r="AL453" s="1033">
        <f>IF(ISERROR((K453/L453-1)*100),"n/a",(K453/L453-1)*100)</f>
        <v>0</v>
      </c>
      <c r="AM453" s="1033">
        <f>IF(ISERROR((L453/N453-1)*100),"n/a",(L453/N453-1)*100)</f>
        <v>4.9999999999999822</v>
      </c>
      <c r="AN453" s="1033">
        <f>IF(ISERROR((N453/O453-1)*100),"n/a",(N453/O453-1)*100)</f>
        <v>0</v>
      </c>
      <c r="AO453" s="1033">
        <f>IF(ISERROR((O453/Q453-1)*100),"n/a",(O453/Q453-1)*100)</f>
        <v>0</v>
      </c>
      <c r="AP453" s="1033">
        <f>IF(ISERROR((Q453/R453-1)*100),"n/a",(Q453/R453-1)*100)</f>
        <v>0</v>
      </c>
      <c r="AQ453" s="1033">
        <f>IF(ISERROR((R453/S453-1)*100),"n/a",(R453/S453-1)*100)</f>
        <v>0</v>
      </c>
      <c r="AR453" s="1033">
        <f>IF(ISERROR((S453/T453-1)*100),"n/a",(S453/T453-1)*100)</f>
        <v>1.2658227848101333</v>
      </c>
      <c r="AS453" s="1033">
        <f>IF(ISERROR((T453/U453-1)*100),"n/a",(T453/U453-1)*100)</f>
        <v>3.9473684210526327</v>
      </c>
      <c r="AT453" s="1033">
        <f>IF(ISERROR((U453/V453-1)*100),"n/a",(U453/V453-1)*100)</f>
        <v>0</v>
      </c>
      <c r="AU453" s="1033">
        <f>IF(ISERROR((V453/W453-1)*100),"n/a",(V453/W453-1)*100)</f>
        <v>2.7027027027026973</v>
      </c>
      <c r="AV453" s="1033">
        <f>IF(ISERROR((W453/X453-1)*100),"n/a",(W453/X453-1)*100)</f>
        <v>8.8235294117646959</v>
      </c>
      <c r="AW453" s="1033">
        <f>IF(ISERROR((X453/Y453-1)*100),"n/a",(X453/Y453-1)*100)</f>
        <v>0</v>
      </c>
      <c r="AX453" s="1033">
        <f>IF(ISERROR((Y453/Z453-1)*100),"n/a",(Y453/Z453-1)*100)</f>
        <v>0</v>
      </c>
      <c r="AY453" s="1033">
        <f>IF(ISERROR((Z453/AA453-1)*100),"n/a",(Z453/AA453-1)*100)</f>
        <v>0</v>
      </c>
      <c r="AZ453" s="1033">
        <f>IF(ISERROR((AA453/AB453-1)*100),"n/a",(AA453/AB453-1)*100)</f>
        <v>0</v>
      </c>
      <c r="BA453" s="1033">
        <f>AVERAGE(AD453:AZ453)</f>
        <v>2.3832257327117405</v>
      </c>
      <c r="BB453" s="1033">
        <f>STDEV(AD453:AZ453)</f>
        <v>2.7157835595589375</v>
      </c>
    </row>
    <row r="454" spans="1:54" ht="11.25" customHeight="1" x14ac:dyDescent="0.2">
      <c r="A454" s="467" t="s">
        <v>293</v>
      </c>
      <c r="B454" s="1144" t="s">
        <v>294</v>
      </c>
      <c r="C454" s="581">
        <v>0.82</v>
      </c>
      <c r="D454" s="581">
        <v>0.78500000000000003</v>
      </c>
      <c r="E454" s="581">
        <v>0.76749999999999996</v>
      </c>
      <c r="F454" s="581">
        <v>0.73499999999999999</v>
      </c>
      <c r="G454" s="483">
        <v>0.66</v>
      </c>
      <c r="H454" s="471">
        <v>0.42122512500000003</v>
      </c>
      <c r="I454" s="474">
        <v>0.33585201000000003</v>
      </c>
      <c r="J454" s="474">
        <v>0.32954493000000001</v>
      </c>
      <c r="K454" s="474">
        <v>0.32244946499999999</v>
      </c>
      <c r="L454" s="473">
        <v>0.31535400000000002</v>
      </c>
      <c r="M454" s="958"/>
      <c r="N454" s="474">
        <v>0.24384016979012732</v>
      </c>
      <c r="O454" s="470">
        <v>0.21297019175346724</v>
      </c>
      <c r="P454" s="958"/>
      <c r="Q454" s="486">
        <v>0.2094541744367826</v>
      </c>
      <c r="R454" s="486">
        <v>0.20769616577844033</v>
      </c>
      <c r="S454" s="476">
        <v>0.20543586893200022</v>
      </c>
      <c r="T454" s="476">
        <v>0.19890612248672884</v>
      </c>
      <c r="U454" s="476">
        <v>0.1913717996652618</v>
      </c>
      <c r="V454" s="476">
        <v>0.18559548550213711</v>
      </c>
      <c r="W454" s="476">
        <v>0.16826654301276303</v>
      </c>
      <c r="X454" s="476">
        <v>0.12657662340064563</v>
      </c>
      <c r="Y454" s="476">
        <v>9.7443908490973202E-2</v>
      </c>
      <c r="Z454" s="476">
        <v>9.342560298619082E-2</v>
      </c>
      <c r="AA454" s="476">
        <v>8.940729748140841E-2</v>
      </c>
      <c r="AB454" s="476">
        <v>8.5388991976626E-2</v>
      </c>
      <c r="AC454" s="584">
        <f>SUM(C454:AB454)</f>
        <v>7.8077044756935541</v>
      </c>
      <c r="AD454" s="1033">
        <f>IF(ISERROR((C454/D454-1)*100),"n/a",(C454/D454-1)*100)</f>
        <v>4.4585987261146487</v>
      </c>
      <c r="AE454" s="1033">
        <f>IF(ISERROR((D454/E454-1)*100),"n/a",(D454/E454-1)*100)</f>
        <v>2.2801302931596101</v>
      </c>
      <c r="AF454" s="1033">
        <f>IF(ISERROR((E454/F454-1)*100),"n/a",(E454/F454-1)*100)</f>
        <v>4.421768707482987</v>
      </c>
      <c r="AG454" s="1033">
        <f>IF(ISERROR((F454/G454-1)*100),"n/a",(F454/G454-1)*100)</f>
        <v>11.363636363636353</v>
      </c>
      <c r="AH454" s="1033">
        <f>IF(ISERROR((G454/H454-1)*100),"n/a",(G454/H454-1)*100)</f>
        <v>56.685810230337033</v>
      </c>
      <c r="AI454" s="1033">
        <f>IF(ISERROR((H454/I454-1)*100),"n/a",(H454/I454-1)*100)</f>
        <v>25.419861265680677</v>
      </c>
      <c r="AJ454" s="1033">
        <f>IF(ISERROR((I454/J454-1)*100),"n/a",(I454/J454-1)*100)</f>
        <v>1.9138755980861344</v>
      </c>
      <c r="AK454" s="1033">
        <f>IF(ISERROR((J454/K454-1)*100),"n/a",(J454/K454-1)*100)</f>
        <v>2.2004889975550279</v>
      </c>
      <c r="AL454" s="1033">
        <f>IF(ISERROR((K454/L454-1)*100),"n/a",(K454/L454-1)*100)</f>
        <v>2.2499999999999964</v>
      </c>
      <c r="AM454" s="1033">
        <f>IF(ISERROR((L454/N454-1)*100),"n/a",(L454/N454-1)*100)</f>
        <v>29.328157978000302</v>
      </c>
      <c r="AN454" s="1033">
        <f>IF(ISERROR((N454/O454-1)*100),"n/a",(N454/O454-1)*100)</f>
        <v>14.494975931840703</v>
      </c>
      <c r="AO454" s="1033">
        <f>IF(ISERROR((O454/Q454-1)*100),"n/a",(O454/Q454-1)*100)</f>
        <v>1.6786570743405393</v>
      </c>
      <c r="AP454" s="1033">
        <f>IF(ISERROR((Q454/R454-1)*100),"n/a",(Q454/R454-1)*100)</f>
        <v>0.8464328899637108</v>
      </c>
      <c r="AQ454" s="1033">
        <f>IF(ISERROR((R454/S454-1)*100),"n/a",(R454/S454-1)*100)</f>
        <v>1.1002444987775029</v>
      </c>
      <c r="AR454" s="1033">
        <f>IF(ISERROR((S454/T454-1)*100),"n/a",(S454/T454-1)*100)</f>
        <v>3.2828282828282651</v>
      </c>
      <c r="AS454" s="1033">
        <f>IF(ISERROR((T454/U454-1)*100),"n/a",(T454/U454-1)*100)</f>
        <v>3.9370078740157632</v>
      </c>
      <c r="AT454" s="1033">
        <f>IF(ISERROR((U454/V454-1)*100),"n/a",(U454/V454-1)*100)</f>
        <v>3.1123139377537079</v>
      </c>
      <c r="AU454" s="1033">
        <f>IF(ISERROR((V454/W454-1)*100),"n/a",(V454/W454-1)*100)</f>
        <v>10.298507462686546</v>
      </c>
      <c r="AV454" s="1033">
        <f>IF(ISERROR((W454/X454-1)*100),"n/a",(W454/X454-1)*100)</f>
        <v>32.93650793650793</v>
      </c>
      <c r="AW454" s="1033">
        <f>IF(ISERROR((X454/Y454-1)*100),"n/a",(X454/Y454-1)*100)</f>
        <v>29.896907216494874</v>
      </c>
      <c r="AX454" s="1033">
        <f>IF(ISERROR((Y454/Z454-1)*100),"n/a",(Y454/Z454-1)*100)</f>
        <v>4.3010752688171783</v>
      </c>
      <c r="AY454" s="1033">
        <f>IF(ISERROR((Z454/AA454-1)*100),"n/a",(Z454/AA454-1)*100)</f>
        <v>4.4943820224719211</v>
      </c>
      <c r="AZ454" s="1033">
        <f>IF(ISERROR((AA454/AB454-1)*100),"n/a",(AA454/AB454-1)*100)</f>
        <v>4.705882352941182</v>
      </c>
      <c r="BA454" s="1033">
        <f>AVERAGE(AD454:AZ454)</f>
        <v>11.104697865630113</v>
      </c>
      <c r="BB454" s="1033">
        <f>STDEV(AD454:AZ454)</f>
        <v>14.249476213981877</v>
      </c>
    </row>
    <row r="455" spans="1:54" ht="11.25" customHeight="1" x14ac:dyDescent="0.2">
      <c r="A455" s="458" t="s">
        <v>1433</v>
      </c>
      <c r="B455" s="817" t="s">
        <v>1434</v>
      </c>
      <c r="C455" s="581">
        <v>0.78</v>
      </c>
      <c r="D455" s="581">
        <v>0.70333333333333325</v>
      </c>
      <c r="E455" s="581">
        <v>0.64666666666666661</v>
      </c>
      <c r="F455" s="581">
        <v>0.6166666666666667</v>
      </c>
      <c r="G455" s="460">
        <v>0.56666666666666665</v>
      </c>
      <c r="H455" s="586">
        <v>0.48666666666666675</v>
      </c>
      <c r="I455" s="581">
        <v>0.40333333333333332</v>
      </c>
      <c r="J455" s="581">
        <v>0.3</v>
      </c>
      <c r="K455" s="581">
        <v>0.19333333333333333</v>
      </c>
      <c r="L455" s="463">
        <v>0.17333333333333334</v>
      </c>
      <c r="M455" s="884">
        <v>0</v>
      </c>
      <c r="N455" s="581">
        <v>0.13</v>
      </c>
      <c r="O455" s="585">
        <v>0</v>
      </c>
      <c r="P455" s="884">
        <v>0</v>
      </c>
      <c r="Q455" s="582">
        <v>0</v>
      </c>
      <c r="R455" s="582">
        <v>0</v>
      </c>
      <c r="S455" s="583">
        <v>0</v>
      </c>
      <c r="T455" s="583">
        <v>0</v>
      </c>
      <c r="U455" s="583">
        <v>0</v>
      </c>
      <c r="V455" s="583">
        <v>0</v>
      </c>
      <c r="W455" s="583">
        <v>0</v>
      </c>
      <c r="X455" s="583">
        <v>0</v>
      </c>
      <c r="Y455" s="583">
        <v>0</v>
      </c>
      <c r="Z455" s="583">
        <v>0</v>
      </c>
      <c r="AA455" s="583">
        <v>0</v>
      </c>
      <c r="AB455" s="583">
        <v>0</v>
      </c>
      <c r="AC455" s="584">
        <f>SUM(C455:AB455)</f>
        <v>4.9999999999999991</v>
      </c>
      <c r="AD455" s="1033">
        <f>IF(ISERROR((C455/D455-1)*100),"n/a",(C455/D455-1)*100)</f>
        <v>10.900473933649302</v>
      </c>
      <c r="AE455" s="1033">
        <f>IF(ISERROR((D455/E455-1)*100),"n/a",(D455/E455-1)*100)</f>
        <v>8.7628865979381345</v>
      </c>
      <c r="AF455" s="1033">
        <f>IF(ISERROR((E455/F455-1)*100),"n/a",(E455/F455-1)*100)</f>
        <v>4.8648648648648596</v>
      </c>
      <c r="AG455" s="1033">
        <f>IF(ISERROR((F455/G455-1)*100),"n/a",(F455/G455-1)*100)</f>
        <v>8.8235294117647189</v>
      </c>
      <c r="AH455" s="1033">
        <f>IF(ISERROR((G455/H455-1)*100),"n/a",(G455/H455-1)*100)</f>
        <v>16.438356164383539</v>
      </c>
      <c r="AI455" s="1033">
        <f>IF(ISERROR((H455/I455-1)*100),"n/a",(H455/I455-1)*100)</f>
        <v>20.661157024793408</v>
      </c>
      <c r="AJ455" s="1033">
        <f>IF(ISERROR((I455/J455-1)*100),"n/a",(I455/J455-1)*100)</f>
        <v>34.444444444444457</v>
      </c>
      <c r="AK455" s="1033">
        <f>IF(ISERROR((J455/K455-1)*100),"n/a",(J455/K455-1)*100)</f>
        <v>55.172413793103445</v>
      </c>
      <c r="AL455" s="1033">
        <f>IF(ISERROR((K455/L455-1)*100),"n/a",(K455/L455-1)*100)</f>
        <v>11.538461538461542</v>
      </c>
      <c r="AM455" s="1033">
        <f>IF(ISERROR((L455/N455-1)*100),"n/a",(L455/N455-1)*100)</f>
        <v>33.333333333333329</v>
      </c>
      <c r="AN455" s="1033" t="str">
        <f>IF(ISERROR((N455/O455-1)*100),"n/a",(N455/O455-1)*100)</f>
        <v>n/a</v>
      </c>
      <c r="AO455" s="1033" t="str">
        <f>IF(ISERROR((O455/Q455-1)*100),"n/a",(O455/Q455-1)*100)</f>
        <v>n/a</v>
      </c>
      <c r="AP455" s="1033" t="str">
        <f>IF(ISERROR((Q455/R455-1)*100),"n/a",(Q455/R455-1)*100)</f>
        <v>n/a</v>
      </c>
      <c r="AQ455" s="1033" t="str">
        <f>IF(ISERROR((R455/S455-1)*100),"n/a",(R455/S455-1)*100)</f>
        <v>n/a</v>
      </c>
      <c r="AR455" s="1033" t="str">
        <f>IF(ISERROR((S455/T455-1)*100),"n/a",(S455/T455-1)*100)</f>
        <v>n/a</v>
      </c>
      <c r="AS455" s="1033" t="str">
        <f>IF(ISERROR((T455/U455-1)*100),"n/a",(T455/U455-1)*100)</f>
        <v>n/a</v>
      </c>
      <c r="AT455" s="1033" t="str">
        <f>IF(ISERROR((U455/V455-1)*100),"n/a",(U455/V455-1)*100)</f>
        <v>n/a</v>
      </c>
      <c r="AU455" s="1033" t="str">
        <f>IF(ISERROR((V455/W455-1)*100),"n/a",(V455/W455-1)*100)</f>
        <v>n/a</v>
      </c>
      <c r="AV455" s="1033" t="str">
        <f>IF(ISERROR((W455/X455-1)*100),"n/a",(W455/X455-1)*100)</f>
        <v>n/a</v>
      </c>
      <c r="AW455" s="1033" t="str">
        <f>IF(ISERROR((X455/Y455-1)*100),"n/a",(X455/Y455-1)*100)</f>
        <v>n/a</v>
      </c>
      <c r="AX455" s="1033" t="str">
        <f>IF(ISERROR((Y455/Z455-1)*100),"n/a",(Y455/Z455-1)*100)</f>
        <v>n/a</v>
      </c>
      <c r="AY455" s="1033" t="str">
        <f>IF(ISERROR((Z455/AA455-1)*100),"n/a",(Z455/AA455-1)*100)</f>
        <v>n/a</v>
      </c>
      <c r="AZ455" s="1033" t="str">
        <f>IF(ISERROR((AA455/AB455-1)*100),"n/a",(AA455/AB455-1)*100)</f>
        <v>n/a</v>
      </c>
      <c r="BA455" s="1033">
        <f>AVERAGE(AD455:AZ455)</f>
        <v>20.493992110673673</v>
      </c>
      <c r="BB455" s="1033">
        <f>STDEV(AD455:AZ455)</f>
        <v>15.877510769906362</v>
      </c>
    </row>
    <row r="456" spans="1:54" ht="11.25" customHeight="1" x14ac:dyDescent="0.2">
      <c r="A456" s="817" t="s">
        <v>299</v>
      </c>
      <c r="B456" s="817" t="s">
        <v>300</v>
      </c>
      <c r="C456" s="581">
        <v>2.1800000000000002</v>
      </c>
      <c r="D456" s="581">
        <v>1.68</v>
      </c>
      <c r="E456" s="581">
        <v>1.53</v>
      </c>
      <c r="F456" s="581">
        <v>1.43</v>
      </c>
      <c r="G456" s="460">
        <v>1.25</v>
      </c>
      <c r="H456" s="454">
        <v>1.1400000000000001</v>
      </c>
      <c r="I456" s="581">
        <v>1.02</v>
      </c>
      <c r="J456" s="581">
        <v>0.9</v>
      </c>
      <c r="K456" s="581">
        <v>0.76</v>
      </c>
      <c r="L456" s="581">
        <v>0.63</v>
      </c>
      <c r="M456" s="884"/>
      <c r="N456" s="581">
        <v>0.52500000000000002</v>
      </c>
      <c r="O456" s="459">
        <v>0.44</v>
      </c>
      <c r="P456" s="884"/>
      <c r="Q456" s="472">
        <v>0.39</v>
      </c>
      <c r="R456" s="472">
        <v>0.36875000000000002</v>
      </c>
      <c r="S456" s="587">
        <v>0.36499999999999999</v>
      </c>
      <c r="T456" s="587">
        <v>0.35</v>
      </c>
      <c r="U456" s="587">
        <v>0.33500000000000002</v>
      </c>
      <c r="V456" s="587">
        <v>0.32250000000000001</v>
      </c>
      <c r="W456" s="587">
        <v>0.3125</v>
      </c>
      <c r="X456" s="587">
        <v>0.30249999999999999</v>
      </c>
      <c r="Y456" s="587">
        <v>0.28499999999999998</v>
      </c>
      <c r="Z456" s="587">
        <v>0.28000000000000003</v>
      </c>
      <c r="AA456" s="587">
        <v>0.26</v>
      </c>
      <c r="AB456" s="587">
        <v>0.24</v>
      </c>
      <c r="AC456" s="584">
        <f>SUM(C456:AB456)</f>
        <v>17.296250000000004</v>
      </c>
      <c r="AD456" s="1033">
        <f>IF(ISERROR((C456/D456-1)*100),"n/a",(C456/D456-1)*100)</f>
        <v>29.761904761904766</v>
      </c>
      <c r="AE456" s="1033">
        <f>IF(ISERROR((D456/E456-1)*100),"n/a",(D456/E456-1)*100)</f>
        <v>9.8039215686274375</v>
      </c>
      <c r="AF456" s="1033">
        <f>IF(ISERROR((E456/F456-1)*100),"n/a",(E456/F456-1)*100)</f>
        <v>6.9930069930070005</v>
      </c>
      <c r="AG456" s="1033">
        <f>IF(ISERROR((F456/G456-1)*100),"n/a",(F456/G456-1)*100)</f>
        <v>14.399999999999991</v>
      </c>
      <c r="AH456" s="1033">
        <f>IF(ISERROR((G456/H456-1)*100),"n/a",(G456/H456-1)*100)</f>
        <v>9.6491228070175303</v>
      </c>
      <c r="AI456" s="1033">
        <f>IF(ISERROR((H456/I456-1)*100),"n/a",(H456/I456-1)*100)</f>
        <v>11.764705882352944</v>
      </c>
      <c r="AJ456" s="1033">
        <f>IF(ISERROR((I456/J456-1)*100),"n/a",(I456/J456-1)*100)</f>
        <v>13.33333333333333</v>
      </c>
      <c r="AK456" s="1033">
        <f>IF(ISERROR((J456/K456-1)*100),"n/a",(J456/K456-1)*100)</f>
        <v>18.421052631578938</v>
      </c>
      <c r="AL456" s="1033">
        <f>IF(ISERROR((K456/L456-1)*100),"n/a",(K456/L456-1)*100)</f>
        <v>20.634920634920629</v>
      </c>
      <c r="AM456" s="1033">
        <f>IF(ISERROR((L456/N456-1)*100),"n/a",(L456/N456-1)*100)</f>
        <v>19.999999999999996</v>
      </c>
      <c r="AN456" s="1033">
        <f>IF(ISERROR((N456/O456-1)*100),"n/a",(N456/O456-1)*100)</f>
        <v>19.318181818181813</v>
      </c>
      <c r="AO456" s="1033">
        <f>IF(ISERROR((O456/Q456-1)*100),"n/a",(O456/Q456-1)*100)</f>
        <v>12.820512820512819</v>
      </c>
      <c r="AP456" s="1033">
        <f>IF(ISERROR((Q456/R456-1)*100),"n/a",(Q456/R456-1)*100)</f>
        <v>5.7627118644067776</v>
      </c>
      <c r="AQ456" s="1033">
        <f>IF(ISERROR((R456/S456-1)*100),"n/a",(R456/S456-1)*100)</f>
        <v>1.0273972602739878</v>
      </c>
      <c r="AR456" s="1033">
        <f>IF(ISERROR((S456/T456-1)*100),"n/a",(S456/T456-1)*100)</f>
        <v>4.2857142857142927</v>
      </c>
      <c r="AS456" s="1033">
        <f>IF(ISERROR((T456/U456-1)*100),"n/a",(T456/U456-1)*100)</f>
        <v>4.4776119402984982</v>
      </c>
      <c r="AT456" s="1033">
        <f>IF(ISERROR((U456/V456-1)*100),"n/a",(U456/V456-1)*100)</f>
        <v>3.8759689922480689</v>
      </c>
      <c r="AU456" s="1033">
        <f>IF(ISERROR((V456/W456-1)*100),"n/a",(V456/W456-1)*100)</f>
        <v>3.2000000000000028</v>
      </c>
      <c r="AV456" s="1033">
        <f>IF(ISERROR((W456/X456-1)*100),"n/a",(W456/X456-1)*100)</f>
        <v>3.3057851239669533</v>
      </c>
      <c r="AW456" s="1033">
        <f>IF(ISERROR((X456/Y456-1)*100),"n/a",(X456/Y456-1)*100)</f>
        <v>6.1403508771929793</v>
      </c>
      <c r="AX456" s="1033">
        <f>IF(ISERROR((Y456/Z456-1)*100),"n/a",(Y456/Z456-1)*100)</f>
        <v>1.7857142857142572</v>
      </c>
      <c r="AY456" s="1033">
        <f>IF(ISERROR((Z456/AA456-1)*100),"n/a",(Z456/AA456-1)*100)</f>
        <v>7.6923076923077094</v>
      </c>
      <c r="AZ456" s="1033">
        <f>IF(ISERROR((AA456/AB456-1)*100),"n/a",(AA456/AB456-1)*100)</f>
        <v>8.3333333333333481</v>
      </c>
      <c r="BA456" s="1033">
        <f>AVERAGE(AD456:AZ456)</f>
        <v>10.295111256821484</v>
      </c>
      <c r="BB456" s="1033">
        <f>STDEV(AD456:AZ456)</f>
        <v>7.3570036008399713</v>
      </c>
    </row>
    <row r="457" spans="1:54" ht="11.25" customHeight="1" x14ac:dyDescent="0.2">
      <c r="A457" s="458" t="s">
        <v>686</v>
      </c>
      <c r="B457" s="817" t="s">
        <v>687</v>
      </c>
      <c r="C457" s="581">
        <v>1.7</v>
      </c>
      <c r="D457" s="581">
        <v>1.54</v>
      </c>
      <c r="E457" s="581">
        <v>1.4</v>
      </c>
      <c r="F457" s="581">
        <v>1.25</v>
      </c>
      <c r="G457" s="460">
        <v>1.1100000000000001</v>
      </c>
      <c r="H457" s="460">
        <v>0.98250000000000004</v>
      </c>
      <c r="I457" s="581">
        <v>0.87</v>
      </c>
      <c r="J457" s="581">
        <v>0.77</v>
      </c>
      <c r="K457" s="581">
        <v>0.72499999999999998</v>
      </c>
      <c r="L457" s="581">
        <v>0.66</v>
      </c>
      <c r="M457" s="884">
        <v>0</v>
      </c>
      <c r="N457" s="581">
        <v>0.6</v>
      </c>
      <c r="O457" s="459">
        <v>0.55000000000000004</v>
      </c>
      <c r="P457" s="884">
        <v>0</v>
      </c>
      <c r="Q457" s="472">
        <v>0.5</v>
      </c>
      <c r="R457" s="472">
        <v>0.47249999999999998</v>
      </c>
      <c r="S457" s="587">
        <v>0.44500000000000001</v>
      </c>
      <c r="T457" s="587">
        <v>0.41</v>
      </c>
      <c r="U457" s="587">
        <v>0.375</v>
      </c>
      <c r="V457" s="587">
        <v>0.35499999999999998</v>
      </c>
      <c r="W457" s="587">
        <v>0.32500000000000001</v>
      </c>
      <c r="X457" s="587">
        <v>0.3</v>
      </c>
      <c r="Y457" s="587">
        <v>0.28999999999999998</v>
      </c>
      <c r="Z457" s="587">
        <v>0.28000000000000003</v>
      </c>
      <c r="AA457" s="587">
        <v>0.27</v>
      </c>
      <c r="AB457" s="587">
        <v>0.26</v>
      </c>
      <c r="AC457" s="584">
        <f>SUM(C457:AB457)</f>
        <v>16.440000000000001</v>
      </c>
      <c r="AD457" s="1033">
        <f>IF(ISERROR((C457/D457-1)*100),"n/a",(C457/D457-1)*100)</f>
        <v>10.389610389610393</v>
      </c>
      <c r="AE457" s="1033">
        <f>IF(ISERROR((D457/E457-1)*100),"n/a",(D457/E457-1)*100)</f>
        <v>10.000000000000009</v>
      </c>
      <c r="AF457" s="1033">
        <f>IF(ISERROR((E457/F457-1)*100),"n/a",(E457/F457-1)*100)</f>
        <v>11.999999999999989</v>
      </c>
      <c r="AG457" s="1033">
        <f>IF(ISERROR((F457/G457-1)*100),"n/a",(F457/G457-1)*100)</f>
        <v>12.612612612612594</v>
      </c>
      <c r="AH457" s="1033">
        <f>IF(ISERROR((G457/H457-1)*100),"n/a",(G457/H457-1)*100)</f>
        <v>12.977099236641232</v>
      </c>
      <c r="AI457" s="1033">
        <f>IF(ISERROR((H457/I457-1)*100),"n/a",(H457/I457-1)*100)</f>
        <v>12.93103448275863</v>
      </c>
      <c r="AJ457" s="1033">
        <f>IF(ISERROR((I457/J457-1)*100),"n/a",(I457/J457-1)*100)</f>
        <v>12.987012987012992</v>
      </c>
      <c r="AK457" s="1033">
        <f>IF(ISERROR((J457/K457-1)*100),"n/a",(J457/K457-1)*100)</f>
        <v>6.2068965517241503</v>
      </c>
      <c r="AL457" s="1033">
        <f>IF(ISERROR((K457/L457-1)*100),"n/a",(K457/L457-1)*100)</f>
        <v>9.8484848484848406</v>
      </c>
      <c r="AM457" s="1033">
        <f>IF(ISERROR((L457/N457-1)*100),"n/a",(L457/N457-1)*100)</f>
        <v>10.000000000000009</v>
      </c>
      <c r="AN457" s="1033">
        <f>IF(ISERROR((N457/O457-1)*100),"n/a",(N457/O457-1)*100)</f>
        <v>9.0909090909090828</v>
      </c>
      <c r="AO457" s="1033">
        <f>IF(ISERROR((O457/Q457-1)*100),"n/a",(O457/Q457-1)*100)</f>
        <v>10.000000000000009</v>
      </c>
      <c r="AP457" s="1033">
        <f>IF(ISERROR((Q457/R457-1)*100),"n/a",(Q457/R457-1)*100)</f>
        <v>5.8201058201058364</v>
      </c>
      <c r="AQ457" s="1033">
        <f>IF(ISERROR((R457/S457-1)*100),"n/a",(R457/S457-1)*100)</f>
        <v>6.1797752808988804</v>
      </c>
      <c r="AR457" s="1033">
        <f>IF(ISERROR((S457/T457-1)*100),"n/a",(S457/T457-1)*100)</f>
        <v>8.5365853658536661</v>
      </c>
      <c r="AS457" s="1033">
        <f>IF(ISERROR((T457/U457-1)*100),"n/a",(T457/U457-1)*100)</f>
        <v>9.3333333333333268</v>
      </c>
      <c r="AT457" s="1033">
        <f>IF(ISERROR((U457/V457-1)*100),"n/a",(U457/V457-1)*100)</f>
        <v>5.6338028169014231</v>
      </c>
      <c r="AU457" s="1033">
        <f>IF(ISERROR((V457/W457-1)*100),"n/a",(V457/W457-1)*100)</f>
        <v>9.2307692307692193</v>
      </c>
      <c r="AV457" s="1033">
        <f>IF(ISERROR((W457/X457-1)*100),"n/a",(W457/X457-1)*100)</f>
        <v>8.3333333333333481</v>
      </c>
      <c r="AW457" s="1033">
        <f>IF(ISERROR((X457/Y457-1)*100),"n/a",(X457/Y457-1)*100)</f>
        <v>3.4482758620689724</v>
      </c>
      <c r="AX457" s="1033">
        <f>IF(ISERROR((Y457/Z457-1)*100),"n/a",(Y457/Z457-1)*100)</f>
        <v>3.5714285714285587</v>
      </c>
      <c r="AY457" s="1033">
        <f>IF(ISERROR((Z457/AA457-1)*100),"n/a",(Z457/AA457-1)*100)</f>
        <v>3.7037037037036979</v>
      </c>
      <c r="AZ457" s="1033">
        <f>IF(ISERROR((AA457/AB457-1)*100),"n/a",(AA457/AB457-1)*100)</f>
        <v>3.8461538461538547</v>
      </c>
      <c r="BA457" s="1033">
        <f>AVERAGE(AD457:AZ457)</f>
        <v>8.5513446680132486</v>
      </c>
      <c r="BB457" s="1033">
        <f>STDEV(AD457:AZ457)</f>
        <v>3.1849980390151771</v>
      </c>
    </row>
    <row r="458" spans="1:54" ht="11.25" customHeight="1" x14ac:dyDescent="0.2">
      <c r="A458" s="458" t="s">
        <v>3797</v>
      </c>
      <c r="B458" s="817" t="s">
        <v>3798</v>
      </c>
      <c r="C458" s="581">
        <v>2.99</v>
      </c>
      <c r="D458" s="581">
        <v>2.6</v>
      </c>
      <c r="E458" s="581">
        <v>2.2625000000000002</v>
      </c>
      <c r="F458" s="581">
        <v>1.9675</v>
      </c>
      <c r="G458" s="460">
        <v>1.7124999999999999</v>
      </c>
      <c r="H458" s="460">
        <v>1.49</v>
      </c>
      <c r="I458" s="581">
        <v>1.2974999999999999</v>
      </c>
      <c r="J458" s="581">
        <v>0.90500000000000003</v>
      </c>
      <c r="K458" s="581">
        <v>0.1875</v>
      </c>
      <c r="L458" s="498">
        <v>0</v>
      </c>
      <c r="M458" s="884"/>
      <c r="N458" s="463">
        <v>0</v>
      </c>
      <c r="O458" s="585">
        <v>0</v>
      </c>
      <c r="P458" s="884"/>
      <c r="Q458" s="582">
        <v>0</v>
      </c>
      <c r="R458" s="582">
        <v>0</v>
      </c>
      <c r="S458" s="583">
        <v>0</v>
      </c>
      <c r="T458" s="583">
        <v>0</v>
      </c>
      <c r="U458" s="583">
        <v>0</v>
      </c>
      <c r="V458" s="583">
        <v>0</v>
      </c>
      <c r="W458" s="583">
        <v>0</v>
      </c>
      <c r="X458" s="583">
        <v>0</v>
      </c>
      <c r="Y458" s="583">
        <v>0</v>
      </c>
      <c r="Z458" s="583">
        <v>0</v>
      </c>
      <c r="AA458" s="583">
        <v>0</v>
      </c>
      <c r="AB458" s="583">
        <v>0</v>
      </c>
      <c r="AC458" s="584">
        <f>SUM(C458:AB458)</f>
        <v>15.4125</v>
      </c>
      <c r="AD458" s="1033">
        <f>IF(ISERROR((C458/D458-1)*100),"n/a",(C458/D458-1)*100)</f>
        <v>15.000000000000014</v>
      </c>
      <c r="AE458" s="1033">
        <f>IF(ISERROR((D458/E458-1)*100),"n/a",(D458/E458-1)*100)</f>
        <v>14.917127071823199</v>
      </c>
      <c r="AF458" s="1033">
        <f>IF(ISERROR((E458/F458-1)*100),"n/a",(E458/F458-1)*100)</f>
        <v>14.993646759847534</v>
      </c>
      <c r="AG458" s="1033">
        <f>IF(ISERROR((F458/G458-1)*100),"n/a",(F458/G458-1)*100)</f>
        <v>14.890510948905122</v>
      </c>
      <c r="AH458" s="1033">
        <f>IF(ISERROR((G458/H458-1)*100),"n/a",(G458/H458-1)*100)</f>
        <v>14.932885906040273</v>
      </c>
      <c r="AI458" s="1033">
        <f>IF(ISERROR((H458/I458-1)*100),"n/a",(H458/I458-1)*100)</f>
        <v>14.836223506743739</v>
      </c>
      <c r="AJ458" s="1033">
        <f>IF(ISERROR((I458/J458-1)*100),"n/a",(I458/J458-1)*100)</f>
        <v>43.370165745856326</v>
      </c>
      <c r="AK458" s="1033">
        <f>IF(ISERROR((J458/K458-1)*100),"n/a",(J458/K458-1)*100)</f>
        <v>382.66666666666669</v>
      </c>
      <c r="AL458" s="1033" t="str">
        <f>IF(ISERROR((K458/L458-1)*100),"n/a",(K458/L458-1)*100)</f>
        <v>n/a</v>
      </c>
      <c r="AM458" s="1033" t="str">
        <f>IF(ISERROR((L458/N458-1)*100),"n/a",(L458/N458-1)*100)</f>
        <v>n/a</v>
      </c>
      <c r="AN458" s="1033" t="str">
        <f>IF(ISERROR((N458/O458-1)*100),"n/a",(N458/O458-1)*100)</f>
        <v>n/a</v>
      </c>
      <c r="AO458" s="1033" t="str">
        <f>IF(ISERROR((O458/Q458-1)*100),"n/a",(O458/Q458-1)*100)</f>
        <v>n/a</v>
      </c>
      <c r="AP458" s="1033" t="str">
        <f>IF(ISERROR((Q458/R458-1)*100),"n/a",(Q458/R458-1)*100)</f>
        <v>n/a</v>
      </c>
      <c r="AQ458" s="1033" t="str">
        <f>IF(ISERROR((R458/S458-1)*100),"n/a",(R458/S458-1)*100)</f>
        <v>n/a</v>
      </c>
      <c r="AR458" s="1033" t="str">
        <f>IF(ISERROR((S458/T458-1)*100),"n/a",(S458/T458-1)*100)</f>
        <v>n/a</v>
      </c>
      <c r="AS458" s="1033" t="str">
        <f>IF(ISERROR((T458/U458-1)*100),"n/a",(T458/U458-1)*100)</f>
        <v>n/a</v>
      </c>
      <c r="AT458" s="1033" t="str">
        <f>IF(ISERROR((U458/V458-1)*100),"n/a",(U458/V458-1)*100)</f>
        <v>n/a</v>
      </c>
      <c r="AU458" s="1033" t="str">
        <f>IF(ISERROR((V458/W458-1)*100),"n/a",(V458/W458-1)*100)</f>
        <v>n/a</v>
      </c>
      <c r="AV458" s="1033" t="str">
        <f>IF(ISERROR((W458/X458-1)*100),"n/a",(W458/X458-1)*100)</f>
        <v>n/a</v>
      </c>
      <c r="AW458" s="1033" t="str">
        <f>IF(ISERROR((X458/Y458-1)*100),"n/a",(X458/Y458-1)*100)</f>
        <v>n/a</v>
      </c>
      <c r="AX458" s="1033" t="str">
        <f>IF(ISERROR((Y458/Z458-1)*100),"n/a",(Y458/Z458-1)*100)</f>
        <v>n/a</v>
      </c>
      <c r="AY458" s="1033" t="str">
        <f>IF(ISERROR((Z458/AA458-1)*100),"n/a",(Z458/AA458-1)*100)</f>
        <v>n/a</v>
      </c>
      <c r="AZ458" s="1033" t="str">
        <f>IF(ISERROR((AA458/AB458-1)*100),"n/a",(AA458/AB458-1)*100)</f>
        <v>n/a</v>
      </c>
      <c r="BA458" s="1033">
        <f>AVERAGE(AD458:AZ458)</f>
        <v>64.450903325735368</v>
      </c>
      <c r="BB458" s="1033">
        <f>STDEV(AD458:AZ458)</f>
        <v>128.96320604152118</v>
      </c>
    </row>
    <row r="459" spans="1:54" ht="11.25" customHeight="1" x14ac:dyDescent="0.2">
      <c r="A459" s="458" t="s">
        <v>684</v>
      </c>
      <c r="B459" s="817" t="s">
        <v>685</v>
      </c>
      <c r="C459" s="581">
        <v>8.4</v>
      </c>
      <c r="D459" s="581">
        <v>7.8</v>
      </c>
      <c r="E459" s="581">
        <v>7.6</v>
      </c>
      <c r="F459" s="581">
        <v>7.15</v>
      </c>
      <c r="G459" s="483">
        <v>7</v>
      </c>
      <c r="H459" s="460">
        <v>6.85</v>
      </c>
      <c r="I459" s="581">
        <v>6.4</v>
      </c>
      <c r="J459" s="581">
        <v>5.6</v>
      </c>
      <c r="K459" s="581">
        <v>4.4000000000000004</v>
      </c>
      <c r="L459" s="581">
        <v>3.45</v>
      </c>
      <c r="M459" s="884"/>
      <c r="N459" s="581">
        <v>3</v>
      </c>
      <c r="O459" s="459">
        <v>2.08</v>
      </c>
      <c r="P459" s="884"/>
      <c r="Q459" s="472">
        <v>1.5</v>
      </c>
      <c r="R459" s="472">
        <v>0.9</v>
      </c>
      <c r="S459" s="587">
        <v>0.8</v>
      </c>
      <c r="T459" s="587">
        <v>0.5</v>
      </c>
      <c r="U459" s="587">
        <v>0.375</v>
      </c>
      <c r="V459" s="583">
        <v>0</v>
      </c>
      <c r="W459" s="583">
        <v>0</v>
      </c>
      <c r="X459" s="583">
        <v>0</v>
      </c>
      <c r="Y459" s="583">
        <v>0</v>
      </c>
      <c r="Z459" s="583">
        <v>0</v>
      </c>
      <c r="AA459" s="583">
        <v>0.1875</v>
      </c>
      <c r="AB459" s="583">
        <v>0.25</v>
      </c>
      <c r="AC459" s="584">
        <f>SUM(C459:AB459)</f>
        <v>74.242499999999993</v>
      </c>
      <c r="AD459" s="1033">
        <f>IF(ISERROR((C459/D459-1)*100),"n/a",(C459/D459-1)*100)</f>
        <v>7.6923076923077094</v>
      </c>
      <c r="AE459" s="1033">
        <f>IF(ISERROR((D459/E459-1)*100),"n/a",(D459/E459-1)*100)</f>
        <v>2.6315789473684292</v>
      </c>
      <c r="AF459" s="1033">
        <f>IF(ISERROR((E459/F459-1)*100),"n/a",(E459/F459-1)*100)</f>
        <v>6.2937062937062915</v>
      </c>
      <c r="AG459" s="1033">
        <f>IF(ISERROR((F459/G459-1)*100),"n/a",(F459/G459-1)*100)</f>
        <v>2.1428571428571574</v>
      </c>
      <c r="AH459" s="1033">
        <f>IF(ISERROR((G459/H459-1)*100),"n/a",(G459/H459-1)*100)</f>
        <v>2.1897810218978186</v>
      </c>
      <c r="AI459" s="1033">
        <f>IF(ISERROR((H459/I459-1)*100),"n/a",(H459/I459-1)*100)</f>
        <v>7.0312499999999778</v>
      </c>
      <c r="AJ459" s="1033">
        <f>IF(ISERROR((I459/J459-1)*100),"n/a",(I459/J459-1)*100)</f>
        <v>14.285714285714302</v>
      </c>
      <c r="AK459" s="1033">
        <f>IF(ISERROR((J459/K459-1)*100),"n/a",(J459/K459-1)*100)</f>
        <v>27.272727272727249</v>
      </c>
      <c r="AL459" s="1033">
        <f>IF(ISERROR((K459/L459-1)*100),"n/a",(K459/L459-1)*100)</f>
        <v>27.536231884057983</v>
      </c>
      <c r="AM459" s="1033">
        <f>IF(ISERROR((L459/N459-1)*100),"n/a",(L459/N459-1)*100)</f>
        <v>15.000000000000014</v>
      </c>
      <c r="AN459" s="1033">
        <f>IF(ISERROR((N459/O459-1)*100),"n/a",(N459/O459-1)*100)</f>
        <v>44.230769230769226</v>
      </c>
      <c r="AO459" s="1033">
        <f>IF(ISERROR((O459/Q459-1)*100),"n/a",(O459/Q459-1)*100)</f>
        <v>38.666666666666671</v>
      </c>
      <c r="AP459" s="1033">
        <f>IF(ISERROR((Q459/R459-1)*100),"n/a",(Q459/R459-1)*100)</f>
        <v>66.666666666666657</v>
      </c>
      <c r="AQ459" s="1033">
        <f>IF(ISERROR((R459/S459-1)*100),"n/a",(R459/S459-1)*100)</f>
        <v>12.5</v>
      </c>
      <c r="AR459" s="1033">
        <f>IF(ISERROR((S459/T459-1)*100),"n/a",(S459/T459-1)*100)</f>
        <v>60.000000000000007</v>
      </c>
      <c r="AS459" s="1033">
        <f>IF(ISERROR((T459/U459-1)*100),"n/a",(T459/U459-1)*100)</f>
        <v>33.333333333333329</v>
      </c>
      <c r="AT459" s="1033" t="str">
        <f>IF(ISERROR((U459/V459-1)*100),"n/a",(U459/V459-1)*100)</f>
        <v>n/a</v>
      </c>
      <c r="AU459" s="1033" t="str">
        <f>IF(ISERROR((V459/W459-1)*100),"n/a",(V459/W459-1)*100)</f>
        <v>n/a</v>
      </c>
      <c r="AV459" s="1033" t="str">
        <f>IF(ISERROR((W459/X459-1)*100),"n/a",(W459/X459-1)*100)</f>
        <v>n/a</v>
      </c>
      <c r="AW459" s="1033" t="str">
        <f>IF(ISERROR((X459/Y459-1)*100),"n/a",(X459/Y459-1)*100)</f>
        <v>n/a</v>
      </c>
      <c r="AX459" s="1033" t="str">
        <f>IF(ISERROR((Y459/Z459-1)*100),"n/a",(Y459/Z459-1)*100)</f>
        <v>n/a</v>
      </c>
      <c r="AY459" s="1033">
        <f>IF(ISERROR((Z459/AA459-1)*100),"n/a",(Z459/AA459-1)*100)</f>
        <v>-100</v>
      </c>
      <c r="AZ459" s="1033">
        <f>IF(ISERROR((AA459/AB459-1)*100),"n/a",(AA459/AB459-1)*100)</f>
        <v>-25</v>
      </c>
      <c r="BA459" s="1033">
        <f>AVERAGE(AD459:AZ459)</f>
        <v>13.470755024337377</v>
      </c>
      <c r="BB459" s="1033">
        <f>STDEV(AD459:AZ459)</f>
        <v>36.151344964964373</v>
      </c>
    </row>
    <row r="460" spans="1:54" ht="11.25" customHeight="1" x14ac:dyDescent="0.2">
      <c r="A460" s="818" t="s">
        <v>1449</v>
      </c>
      <c r="B460" s="817" t="s">
        <v>1450</v>
      </c>
      <c r="C460" s="581">
        <v>0.52</v>
      </c>
      <c r="D460" s="581">
        <v>0.5</v>
      </c>
      <c r="E460" s="581">
        <v>0.44</v>
      </c>
      <c r="F460" s="581">
        <v>0.43</v>
      </c>
      <c r="G460" s="460">
        <v>0.4</v>
      </c>
      <c r="H460" s="586">
        <v>0.33999999999999997</v>
      </c>
      <c r="I460" s="581">
        <v>0.31</v>
      </c>
      <c r="J460" s="463">
        <v>0.28000000000000003</v>
      </c>
      <c r="K460" s="581">
        <v>0.26</v>
      </c>
      <c r="L460" s="581">
        <v>0.24</v>
      </c>
      <c r="M460" s="884"/>
      <c r="N460" s="463">
        <v>8.5599999999999996E-2</v>
      </c>
      <c r="O460" s="459">
        <v>0.16399999999999998</v>
      </c>
      <c r="P460" s="884"/>
      <c r="Q460" s="472">
        <v>0.1353</v>
      </c>
      <c r="R460" s="472">
        <v>0.114</v>
      </c>
      <c r="S460" s="587">
        <v>2.8500000000000001E-2</v>
      </c>
      <c r="T460" s="583">
        <v>0</v>
      </c>
      <c r="U460" s="583">
        <v>0</v>
      </c>
      <c r="V460" s="583">
        <v>0</v>
      </c>
      <c r="W460" s="583">
        <v>0</v>
      </c>
      <c r="X460" s="583">
        <v>0</v>
      </c>
      <c r="Y460" s="583">
        <v>0</v>
      </c>
      <c r="Z460" s="583">
        <v>0</v>
      </c>
      <c r="AA460" s="583">
        <v>0</v>
      </c>
      <c r="AB460" s="583">
        <v>0</v>
      </c>
      <c r="AC460" s="584">
        <f>SUM(C460:AB460)</f>
        <v>4.2473999999999998</v>
      </c>
      <c r="AD460" s="1033">
        <f>IF(ISERROR((C460/D460-1)*100),"n/a",(C460/D460-1)*100)</f>
        <v>4.0000000000000036</v>
      </c>
      <c r="AE460" s="1033">
        <f>IF(ISERROR((D460/E460-1)*100),"n/a",(D460/E460-1)*100)</f>
        <v>13.636363636363647</v>
      </c>
      <c r="AF460" s="1033">
        <f>IF(ISERROR((E460/F460-1)*100),"n/a",(E460/F460-1)*100)</f>
        <v>2.3255813953488413</v>
      </c>
      <c r="AG460" s="1033">
        <f>IF(ISERROR((F460/G460-1)*100),"n/a",(F460/G460-1)*100)</f>
        <v>7.4999999999999956</v>
      </c>
      <c r="AH460" s="1033">
        <f>IF(ISERROR((G460/H460-1)*100),"n/a",(G460/H460-1)*100)</f>
        <v>17.647058823529438</v>
      </c>
      <c r="AI460" s="1033">
        <f>IF(ISERROR((H460/I460-1)*100),"n/a",(H460/I460-1)*100)</f>
        <v>9.6774193548387011</v>
      </c>
      <c r="AJ460" s="1033">
        <f>IF(ISERROR((I460/J460-1)*100),"n/a",(I460/J460-1)*100)</f>
        <v>10.714285714285698</v>
      </c>
      <c r="AK460" s="1033">
        <f>IF(ISERROR((J460/K460-1)*100),"n/a",(J460/K460-1)*100)</f>
        <v>7.6923076923077094</v>
      </c>
      <c r="AL460" s="1033">
        <f>IF(ISERROR((K460/L460-1)*100),"n/a",(K460/L460-1)*100)</f>
        <v>8.3333333333333481</v>
      </c>
      <c r="AM460" s="1033">
        <f>IF(ISERROR((L460/N460-1)*100),"n/a",(L460/N460-1)*100)</f>
        <v>180.37383177570092</v>
      </c>
      <c r="AN460" s="1033">
        <f>IF(ISERROR((N460/O460-1)*100),"n/a",(N460/O460-1)*100)</f>
        <v>-47.804878048780488</v>
      </c>
      <c r="AO460" s="1033">
        <f>IF(ISERROR((O460/Q460-1)*100),"n/a",(O460/Q460-1)*100)</f>
        <v>21.212121212121193</v>
      </c>
      <c r="AP460" s="1033">
        <f>IF(ISERROR((Q460/R460-1)*100),"n/a",(Q460/R460-1)*100)</f>
        <v>18.684210526315791</v>
      </c>
      <c r="AQ460" s="1033">
        <f>IF(ISERROR((R460/S460-1)*100),"n/a",(R460/S460-1)*100)</f>
        <v>300</v>
      </c>
      <c r="AR460" s="1033" t="str">
        <f>IF(ISERROR((S460/T460-1)*100),"n/a",(S460/T460-1)*100)</f>
        <v>n/a</v>
      </c>
      <c r="AS460" s="1033" t="str">
        <f>IF(ISERROR((T460/U460-1)*100),"n/a",(T460/U460-1)*100)</f>
        <v>n/a</v>
      </c>
      <c r="AT460" s="1033" t="str">
        <f>IF(ISERROR((U460/V460-1)*100),"n/a",(U460/V460-1)*100)</f>
        <v>n/a</v>
      </c>
      <c r="AU460" s="1033" t="str">
        <f>IF(ISERROR((V460/W460-1)*100),"n/a",(V460/W460-1)*100)</f>
        <v>n/a</v>
      </c>
      <c r="AV460" s="1033" t="str">
        <f>IF(ISERROR((W460/X460-1)*100),"n/a",(W460/X460-1)*100)</f>
        <v>n/a</v>
      </c>
      <c r="AW460" s="1033" t="str">
        <f>IF(ISERROR((X460/Y460-1)*100),"n/a",(X460/Y460-1)*100)</f>
        <v>n/a</v>
      </c>
      <c r="AX460" s="1033" t="str">
        <f>IF(ISERROR((Y460/Z460-1)*100),"n/a",(Y460/Z460-1)*100)</f>
        <v>n/a</v>
      </c>
      <c r="AY460" s="1033" t="str">
        <f>IF(ISERROR((Z460/AA460-1)*100),"n/a",(Z460/AA460-1)*100)</f>
        <v>n/a</v>
      </c>
      <c r="AZ460" s="1033" t="str">
        <f>IF(ISERROR((AA460/AB460-1)*100),"n/a",(AA460/AB460-1)*100)</f>
        <v>n/a</v>
      </c>
      <c r="BA460" s="1033">
        <f>AVERAGE(AD460:AZ460)</f>
        <v>39.570831101097482</v>
      </c>
      <c r="BB460" s="1033">
        <f>STDEV(AD460:AZ460)</f>
        <v>89.704327037628659</v>
      </c>
    </row>
    <row r="461" spans="1:54" ht="11.25" customHeight="1" x14ac:dyDescent="0.2">
      <c r="A461" s="817" t="s">
        <v>295</v>
      </c>
      <c r="B461" s="817" t="s">
        <v>296</v>
      </c>
      <c r="C461" s="581">
        <v>1.86</v>
      </c>
      <c r="D461" s="581">
        <v>1.8</v>
      </c>
      <c r="E461" s="581">
        <v>1.76</v>
      </c>
      <c r="F461" s="581">
        <v>1.72</v>
      </c>
      <c r="G461" s="460">
        <v>1.68</v>
      </c>
      <c r="H461" s="586">
        <v>1.6400000000000001</v>
      </c>
      <c r="I461" s="581">
        <v>1.6</v>
      </c>
      <c r="J461" s="581">
        <v>1.56</v>
      </c>
      <c r="K461" s="581">
        <v>1.52</v>
      </c>
      <c r="L461" s="581">
        <v>1.48</v>
      </c>
      <c r="M461" s="884"/>
      <c r="N461" s="581">
        <v>1.44</v>
      </c>
      <c r="O461" s="459">
        <v>1.4</v>
      </c>
      <c r="P461" s="884"/>
      <c r="Q461" s="472">
        <v>1.36</v>
      </c>
      <c r="R461" s="472">
        <v>1.32</v>
      </c>
      <c r="S461" s="587">
        <v>1.27</v>
      </c>
      <c r="T461" s="587">
        <v>1.22</v>
      </c>
      <c r="U461" s="587">
        <v>1.18</v>
      </c>
      <c r="V461" s="587">
        <v>1.1399999999999999</v>
      </c>
      <c r="W461" s="587">
        <v>1.1000000000000001</v>
      </c>
      <c r="X461" s="587">
        <v>1.06</v>
      </c>
      <c r="Y461" s="587">
        <v>1.0249999999999999</v>
      </c>
      <c r="Z461" s="587">
        <v>0.98499999999999999</v>
      </c>
      <c r="AA461" s="587">
        <v>0.94499999999999995</v>
      </c>
      <c r="AB461" s="587">
        <v>0.91500000000000004</v>
      </c>
      <c r="AC461" s="584">
        <f>SUM(C461:AB461)</f>
        <v>32.979999999999997</v>
      </c>
      <c r="AD461" s="1033">
        <f>IF(ISERROR((C461/D461-1)*100),"n/a",(C461/D461-1)*100)</f>
        <v>3.3333333333333437</v>
      </c>
      <c r="AE461" s="1033">
        <f>IF(ISERROR((D461/E461-1)*100),"n/a",(D461/E461-1)*100)</f>
        <v>2.2727272727272707</v>
      </c>
      <c r="AF461" s="1033">
        <f>IF(ISERROR((E461/F461-1)*100),"n/a",(E461/F461-1)*100)</f>
        <v>2.3255813953488413</v>
      </c>
      <c r="AG461" s="1033">
        <f>IF(ISERROR((F461/G461-1)*100),"n/a",(F461/G461-1)*100)</f>
        <v>2.3809523809523725</v>
      </c>
      <c r="AH461" s="1033">
        <f>IF(ISERROR((G461/H461-1)*100),"n/a",(G461/H461-1)*100)</f>
        <v>2.4390243902438824</v>
      </c>
      <c r="AI461" s="1033">
        <f>IF(ISERROR((H461/I461-1)*100),"n/a",(H461/I461-1)*100)</f>
        <v>2.4999999999999911</v>
      </c>
      <c r="AJ461" s="1033">
        <f>IF(ISERROR((I461/J461-1)*100),"n/a",(I461/J461-1)*100)</f>
        <v>2.5641025641025772</v>
      </c>
      <c r="AK461" s="1033">
        <f>IF(ISERROR((J461/K461-1)*100),"n/a",(J461/K461-1)*100)</f>
        <v>2.6315789473684292</v>
      </c>
      <c r="AL461" s="1033">
        <f>IF(ISERROR((K461/L461-1)*100),"n/a",(K461/L461-1)*100)</f>
        <v>2.7027027027026973</v>
      </c>
      <c r="AM461" s="1033">
        <f>IF(ISERROR((L461/N461-1)*100),"n/a",(L461/N461-1)*100)</f>
        <v>2.7777777777777901</v>
      </c>
      <c r="AN461" s="1033">
        <f>IF(ISERROR((N461/O461-1)*100),"n/a",(N461/O461-1)*100)</f>
        <v>2.8571428571428692</v>
      </c>
      <c r="AO461" s="1033">
        <f>IF(ISERROR((O461/Q461-1)*100),"n/a",(O461/Q461-1)*100)</f>
        <v>2.9411764705882248</v>
      </c>
      <c r="AP461" s="1033">
        <f>IF(ISERROR((Q461/R461-1)*100),"n/a",(Q461/R461-1)*100)</f>
        <v>3.0303030303030276</v>
      </c>
      <c r="AQ461" s="1033">
        <f>IF(ISERROR((R461/S461-1)*100),"n/a",(R461/S461-1)*100)</f>
        <v>3.937007874015741</v>
      </c>
      <c r="AR461" s="1033">
        <f>IF(ISERROR((S461/T461-1)*100),"n/a",(S461/T461-1)*100)</f>
        <v>4.0983606557376984</v>
      </c>
      <c r="AS461" s="1033">
        <f>IF(ISERROR((T461/U461-1)*100),"n/a",(T461/U461-1)*100)</f>
        <v>3.3898305084745894</v>
      </c>
      <c r="AT461" s="1033">
        <f>IF(ISERROR((U461/V461-1)*100),"n/a",(U461/V461-1)*100)</f>
        <v>3.5087719298245723</v>
      </c>
      <c r="AU461" s="1033">
        <f>IF(ISERROR((V461/W461-1)*100),"n/a",(V461/W461-1)*100)</f>
        <v>3.6363636363636154</v>
      </c>
      <c r="AV461" s="1033">
        <f>IF(ISERROR((W461/X461-1)*100),"n/a",(W461/X461-1)*100)</f>
        <v>3.7735849056603765</v>
      </c>
      <c r="AW461" s="1033">
        <f>IF(ISERROR((X461/Y461-1)*100),"n/a",(X461/Y461-1)*100)</f>
        <v>3.4146341463414887</v>
      </c>
      <c r="AX461" s="1033">
        <f>IF(ISERROR((Y461/Z461-1)*100),"n/a",(Y461/Z461-1)*100)</f>
        <v>4.0609137055837463</v>
      </c>
      <c r="AY461" s="1033">
        <f>IF(ISERROR((Z461/AA461-1)*100),"n/a",(Z461/AA461-1)*100)</f>
        <v>4.2328042328042326</v>
      </c>
      <c r="AZ461" s="1033">
        <f>IF(ISERROR((AA461/AB461-1)*100),"n/a",(AA461/AB461-1)*100)</f>
        <v>3.2786885245901454</v>
      </c>
      <c r="BA461" s="1033">
        <f>AVERAGE(AD461:AZ461)</f>
        <v>3.1342331844342399</v>
      </c>
      <c r="BB461" s="1033">
        <f>STDEV(AD461:AZ461)</f>
        <v>0.62195372794224824</v>
      </c>
    </row>
    <row r="462" spans="1:54" ht="11.25" customHeight="1" x14ac:dyDescent="0.2">
      <c r="A462" s="588" t="s">
        <v>1446</v>
      </c>
      <c r="B462" s="468" t="s">
        <v>1447</v>
      </c>
      <c r="C462" s="581">
        <v>0.94</v>
      </c>
      <c r="D462" s="581">
        <v>0.88</v>
      </c>
      <c r="E462" s="581">
        <v>0.84</v>
      </c>
      <c r="F462" s="581">
        <v>0.8</v>
      </c>
      <c r="G462" s="460">
        <v>0.78</v>
      </c>
      <c r="H462" s="460">
        <v>0.7</v>
      </c>
      <c r="I462" s="474">
        <v>0.64</v>
      </c>
      <c r="J462" s="474">
        <v>0.51432</v>
      </c>
      <c r="K462" s="474">
        <v>0.40078000000000003</v>
      </c>
      <c r="L462" s="474">
        <v>0.38505999999999996</v>
      </c>
      <c r="M462" s="958"/>
      <c r="N462" s="474">
        <v>0.36934</v>
      </c>
      <c r="O462" s="475">
        <v>0.36148000000000002</v>
      </c>
      <c r="P462" s="958"/>
      <c r="Q462" s="1079">
        <v>0.36148000000000002</v>
      </c>
      <c r="R462" s="1079">
        <v>0.36148000000000002</v>
      </c>
      <c r="S462" s="1042">
        <v>0.36148000000000002</v>
      </c>
      <c r="T462" s="1042">
        <v>0.36148000000000002</v>
      </c>
      <c r="U462" s="1042">
        <v>0.36148000000000002</v>
      </c>
      <c r="V462" s="1042">
        <v>0.36148000000000002</v>
      </c>
      <c r="W462" s="1042">
        <v>0.36148000000000002</v>
      </c>
      <c r="X462" s="477">
        <v>0.43221999999999999</v>
      </c>
      <c r="Y462" s="477">
        <v>0.45579999999999998</v>
      </c>
      <c r="Z462" s="476">
        <v>0.45579999999999998</v>
      </c>
      <c r="AA462" s="476">
        <v>0.42436000000000001</v>
      </c>
      <c r="AB462" s="476">
        <v>0.40079999999999999</v>
      </c>
      <c r="AC462" s="584">
        <f>SUM(C462:AB462)</f>
        <v>12.310320000000001</v>
      </c>
      <c r="AD462" s="1033">
        <f>IF(ISERROR((C462/D462-1)*100),"n/a",(C462/D462-1)*100)</f>
        <v>6.8181818181818121</v>
      </c>
      <c r="AE462" s="1033">
        <f>IF(ISERROR((D462/E462-1)*100),"n/a",(D462/E462-1)*100)</f>
        <v>4.7619047619047672</v>
      </c>
      <c r="AF462" s="1033">
        <f>IF(ISERROR((E462/F462-1)*100),"n/a",(E462/F462-1)*100)</f>
        <v>4.9999999999999822</v>
      </c>
      <c r="AG462" s="1033">
        <f>IF(ISERROR((F462/G462-1)*100),"n/a",(F462/G462-1)*100)</f>
        <v>2.5641025641025772</v>
      </c>
      <c r="AH462" s="1033">
        <f>IF(ISERROR((G462/H462-1)*100),"n/a",(G462/H462-1)*100)</f>
        <v>11.428571428571432</v>
      </c>
      <c r="AI462" s="1033">
        <f>IF(ISERROR((H462/I462-1)*100),"n/a",(H462/I462-1)*100)</f>
        <v>9.375</v>
      </c>
      <c r="AJ462" s="1033">
        <f>IF(ISERROR((I462/J462-1)*100),"n/a",(I462/J462-1)*100)</f>
        <v>24.436148701197702</v>
      </c>
      <c r="AK462" s="1033">
        <f>IF(ISERROR((J462/K462-1)*100),"n/a",(J462/K462-1)*100)</f>
        <v>28.329756973900878</v>
      </c>
      <c r="AL462" s="1033">
        <f>IF(ISERROR((K462/L462-1)*100),"n/a",(K462/L462-1)*100)</f>
        <v>4.0824806523658719</v>
      </c>
      <c r="AM462" s="1033">
        <f>IF(ISERROR((L462/N462-1)*100),"n/a",(L462/N462-1)*100)</f>
        <v>4.2562408620782977</v>
      </c>
      <c r="AN462" s="1033">
        <f>IF(ISERROR((N462/O462-1)*100),"n/a",(N462/O462-1)*100)</f>
        <v>2.1743941573530989</v>
      </c>
      <c r="AO462" s="1033">
        <f>IF(ISERROR((O462/Q462-1)*100),"n/a",(O462/Q462-1)*100)</f>
        <v>0</v>
      </c>
      <c r="AP462" s="1033">
        <f>IF(ISERROR((Q462/R462-1)*100),"n/a",(Q462/R462-1)*100)</f>
        <v>0</v>
      </c>
      <c r="AQ462" s="1033">
        <f>IF(ISERROR((R462/S462-1)*100),"n/a",(R462/S462-1)*100)</f>
        <v>0</v>
      </c>
      <c r="AR462" s="1033">
        <f>IF(ISERROR((S462/T462-1)*100),"n/a",(S462/T462-1)*100)</f>
        <v>0</v>
      </c>
      <c r="AS462" s="1033">
        <f>IF(ISERROR((T462/U462-1)*100),"n/a",(T462/U462-1)*100)</f>
        <v>0</v>
      </c>
      <c r="AT462" s="1033">
        <f>IF(ISERROR((U462/V462-1)*100),"n/a",(U462/V462-1)*100)</f>
        <v>0</v>
      </c>
      <c r="AU462" s="1033">
        <f>IF(ISERROR((V462/W462-1)*100),"n/a",(V462/W462-1)*100)</f>
        <v>0</v>
      </c>
      <c r="AV462" s="1033">
        <f>IF(ISERROR((W462/X462-1)*100),"n/a",(W462/X462-1)*100)</f>
        <v>-16.366665124242274</v>
      </c>
      <c r="AW462" s="1033">
        <f>IF(ISERROR((X462/Y462-1)*100),"n/a",(X462/Y462-1)*100)</f>
        <v>-5.1733216322948694</v>
      </c>
      <c r="AX462" s="1033">
        <f>IF(ISERROR((Y462/Z462-1)*100),"n/a",(Y462/Z462-1)*100)</f>
        <v>0</v>
      </c>
      <c r="AY462" s="1033">
        <f>IF(ISERROR((Z462/AA462-1)*100),"n/a",(Z462/AA462-1)*100)</f>
        <v>7.4088038457913008</v>
      </c>
      <c r="AZ462" s="1033">
        <f>IF(ISERROR((AA462/AB462-1)*100),"n/a",(AA462/AB462-1)*100)</f>
        <v>5.8782435129740573</v>
      </c>
      <c r="BA462" s="1033">
        <f>AVERAGE(AD462:AZ462)</f>
        <v>4.1292975009515054</v>
      </c>
      <c r="BB462" s="1033">
        <f>STDEV(AD462:AZ462)</f>
        <v>8.9197212676038422</v>
      </c>
    </row>
    <row r="463" spans="1:54" ht="11.25" customHeight="1" x14ac:dyDescent="0.2">
      <c r="A463" s="461" t="s">
        <v>690</v>
      </c>
      <c r="B463" s="817" t="s">
        <v>691</v>
      </c>
      <c r="C463" s="581">
        <v>1.22</v>
      </c>
      <c r="D463" s="581">
        <v>1.1399999999999999</v>
      </c>
      <c r="E463" s="581">
        <v>1.0900000000000001</v>
      </c>
      <c r="F463" s="581">
        <v>1.02</v>
      </c>
      <c r="G463" s="460">
        <v>0.97</v>
      </c>
      <c r="H463" s="460">
        <v>0.9</v>
      </c>
      <c r="I463" s="581">
        <v>0.85</v>
      </c>
      <c r="J463" s="581">
        <v>0.81</v>
      </c>
      <c r="K463" s="581">
        <v>0.78500000000000003</v>
      </c>
      <c r="L463" s="581">
        <v>0.76500000000000001</v>
      </c>
      <c r="M463" s="884"/>
      <c r="N463" s="581">
        <v>0.73</v>
      </c>
      <c r="O463" s="459">
        <v>0.70499999999999996</v>
      </c>
      <c r="P463" s="884"/>
      <c r="Q463" s="472">
        <v>0.68500000000000005</v>
      </c>
      <c r="R463" s="472">
        <v>0.66500000000000004</v>
      </c>
      <c r="S463" s="583">
        <v>0.66</v>
      </c>
      <c r="T463" s="587">
        <v>0.64500000000000002</v>
      </c>
      <c r="U463" s="583">
        <v>0.64</v>
      </c>
      <c r="V463" s="587">
        <v>0.61</v>
      </c>
      <c r="W463" s="587">
        <v>0.56999999999999995</v>
      </c>
      <c r="X463" s="587">
        <v>0.53</v>
      </c>
      <c r="Y463" s="587">
        <v>0.49</v>
      </c>
      <c r="Z463" s="587">
        <v>0.45</v>
      </c>
      <c r="AA463" s="587">
        <v>0.41</v>
      </c>
      <c r="AB463" s="587">
        <v>0.34545999999999999</v>
      </c>
      <c r="AC463" s="584">
        <f>SUM(C463:AB463)</f>
        <v>17.685459999999999</v>
      </c>
      <c r="AD463" s="1033">
        <f>IF(ISERROR((C463/D463-1)*100),"n/a",(C463/D463-1)*100)</f>
        <v>7.0175438596491224</v>
      </c>
      <c r="AE463" s="1033">
        <f>IF(ISERROR((D463/E463-1)*100),"n/a",(D463/E463-1)*100)</f>
        <v>4.5871559633027248</v>
      </c>
      <c r="AF463" s="1033">
        <f>IF(ISERROR((E463/F463-1)*100),"n/a",(E463/F463-1)*100)</f>
        <v>6.8627450980392135</v>
      </c>
      <c r="AG463" s="1033">
        <f>IF(ISERROR((F463/G463-1)*100),"n/a",(F463/G463-1)*100)</f>
        <v>5.1546391752577359</v>
      </c>
      <c r="AH463" s="1033">
        <f>IF(ISERROR((G463/H463-1)*100),"n/a",(G463/H463-1)*100)</f>
        <v>7.7777777777777724</v>
      </c>
      <c r="AI463" s="1033">
        <f>IF(ISERROR((H463/I463-1)*100),"n/a",(H463/I463-1)*100)</f>
        <v>5.8823529411764719</v>
      </c>
      <c r="AJ463" s="1033">
        <f>IF(ISERROR((I463/J463-1)*100),"n/a",(I463/J463-1)*100)</f>
        <v>4.9382716049382713</v>
      </c>
      <c r="AK463" s="1033">
        <f>IF(ISERROR((J463/K463-1)*100),"n/a",(J463/K463-1)*100)</f>
        <v>3.1847133757961776</v>
      </c>
      <c r="AL463" s="1033">
        <f>IF(ISERROR((K463/L463-1)*100),"n/a",(K463/L463-1)*100)</f>
        <v>2.6143790849673332</v>
      </c>
      <c r="AM463" s="1033">
        <f>IF(ISERROR((L463/N463-1)*100),"n/a",(L463/N463-1)*100)</f>
        <v>4.7945205479452024</v>
      </c>
      <c r="AN463" s="1033">
        <f>IF(ISERROR((N463/O463-1)*100),"n/a",(N463/O463-1)*100)</f>
        <v>3.5460992907801359</v>
      </c>
      <c r="AO463" s="1033">
        <f>IF(ISERROR((O463/Q463-1)*100),"n/a",(O463/Q463-1)*100)</f>
        <v>2.9197080291970767</v>
      </c>
      <c r="AP463" s="1033">
        <f>IF(ISERROR((Q463/R463-1)*100),"n/a",(Q463/R463-1)*100)</f>
        <v>3.007518796992481</v>
      </c>
      <c r="AQ463" s="1033">
        <f>IF(ISERROR((R463/S463-1)*100),"n/a",(R463/S463-1)*100)</f>
        <v>0.7575757575757569</v>
      </c>
      <c r="AR463" s="1033">
        <f>IF(ISERROR((S463/T463-1)*100),"n/a",(S463/T463-1)*100)</f>
        <v>2.3255813953488413</v>
      </c>
      <c r="AS463" s="1033">
        <f>IF(ISERROR((T463/U463-1)*100),"n/a",(T463/U463-1)*100)</f>
        <v>0.78125</v>
      </c>
      <c r="AT463" s="1033">
        <f>IF(ISERROR((U463/V463-1)*100),"n/a",(U463/V463-1)*100)</f>
        <v>4.9180327868852514</v>
      </c>
      <c r="AU463" s="1033">
        <f>IF(ISERROR((V463/W463-1)*100),"n/a",(V463/W463-1)*100)</f>
        <v>7.0175438596491224</v>
      </c>
      <c r="AV463" s="1033">
        <f>IF(ISERROR((W463/X463-1)*100),"n/a",(W463/X463-1)*100)</f>
        <v>7.5471698113207308</v>
      </c>
      <c r="AW463" s="1033">
        <f>IF(ISERROR((X463/Y463-1)*100),"n/a",(X463/Y463-1)*100)</f>
        <v>8.163265306122458</v>
      </c>
      <c r="AX463" s="1033">
        <f>IF(ISERROR((Y463/Z463-1)*100),"n/a",(Y463/Z463-1)*100)</f>
        <v>8.8888888888888786</v>
      </c>
      <c r="AY463" s="1033">
        <f>IF(ISERROR((Z463/AA463-1)*100),"n/a",(Z463/AA463-1)*100)</f>
        <v>9.7560975609756184</v>
      </c>
      <c r="AZ463" s="1033">
        <f>IF(ISERROR((AA463/AB463-1)*100),"n/a",(AA463/AB463-1)*100)</f>
        <v>18.682336594685346</v>
      </c>
      <c r="BA463" s="1033">
        <f>AVERAGE(AD463:AZ463)</f>
        <v>5.7010942394465953</v>
      </c>
      <c r="BB463" s="1033">
        <f>STDEV(AD463:AZ463)</f>
        <v>3.7709307200308761</v>
      </c>
    </row>
    <row r="464" spans="1:54" ht="11.25" customHeight="1" x14ac:dyDescent="0.2">
      <c r="A464" s="461" t="s">
        <v>682</v>
      </c>
      <c r="B464" s="817" t="s">
        <v>683</v>
      </c>
      <c r="C464" s="581">
        <v>1.4775</v>
      </c>
      <c r="D464" s="581">
        <v>1.36</v>
      </c>
      <c r="E464" s="581">
        <v>1.27</v>
      </c>
      <c r="F464" s="581">
        <v>1.19</v>
      </c>
      <c r="G464" s="460">
        <v>1.1100000000000001</v>
      </c>
      <c r="H464" s="460">
        <v>1.0375000000000001</v>
      </c>
      <c r="I464" s="581">
        <v>0.97499999999999998</v>
      </c>
      <c r="J464" s="581">
        <v>0.91500000000000004</v>
      </c>
      <c r="K464" s="581">
        <v>0.85499999999999998</v>
      </c>
      <c r="L464" s="581">
        <v>0.81</v>
      </c>
      <c r="M464" s="884"/>
      <c r="N464" s="581">
        <v>0.77</v>
      </c>
      <c r="O464" s="459">
        <v>0.72</v>
      </c>
      <c r="P464" s="884"/>
      <c r="Q464" s="472">
        <v>0.68</v>
      </c>
      <c r="R464" s="472">
        <v>0.62</v>
      </c>
      <c r="S464" s="587">
        <v>0.54666499999999996</v>
      </c>
      <c r="T464" s="587">
        <v>0.50666500000000003</v>
      </c>
      <c r="U464" s="587">
        <v>0.48</v>
      </c>
      <c r="V464" s="587">
        <v>0.45333499999999999</v>
      </c>
      <c r="W464" s="587">
        <v>0.43333500000000003</v>
      </c>
      <c r="X464" s="587">
        <v>0.41333500000000001</v>
      </c>
      <c r="Y464" s="587">
        <v>0.4</v>
      </c>
      <c r="Z464" s="587">
        <v>0.3911</v>
      </c>
      <c r="AA464" s="587">
        <v>0.38222</v>
      </c>
      <c r="AB464" s="587">
        <v>0.37333499999999997</v>
      </c>
      <c r="AC464" s="584">
        <f>SUM(C464:AB464)</f>
        <v>18.169990000000002</v>
      </c>
      <c r="AD464" s="1033">
        <f>IF(ISERROR((C464/D464-1)*100),"n/a",(C464/D464-1)*100)</f>
        <v>8.6397058823529438</v>
      </c>
      <c r="AE464" s="1033">
        <f>IF(ISERROR((D464/E464-1)*100),"n/a",(D464/E464-1)*100)</f>
        <v>7.0866141732283561</v>
      </c>
      <c r="AF464" s="1033">
        <f>IF(ISERROR((E464/F464-1)*100),"n/a",(E464/F464-1)*100)</f>
        <v>6.7226890756302504</v>
      </c>
      <c r="AG464" s="1033">
        <f>IF(ISERROR((F464/G464-1)*100),"n/a",(F464/G464-1)*100)</f>
        <v>7.2072072072072002</v>
      </c>
      <c r="AH464" s="1033">
        <f>IF(ISERROR((G464/H464-1)*100),"n/a",(G464/H464-1)*100)</f>
        <v>6.9879518072289093</v>
      </c>
      <c r="AI464" s="1033">
        <f>IF(ISERROR((H464/I464-1)*100),"n/a",(H464/I464-1)*100)</f>
        <v>6.4102564102564319</v>
      </c>
      <c r="AJ464" s="1033">
        <f>IF(ISERROR((I464/J464-1)*100),"n/a",(I464/J464-1)*100)</f>
        <v>6.5573770491803129</v>
      </c>
      <c r="AK464" s="1033">
        <f>IF(ISERROR((J464/K464-1)*100),"n/a",(J464/K464-1)*100)</f>
        <v>7.0175438596491224</v>
      </c>
      <c r="AL464" s="1033">
        <f>IF(ISERROR((K464/L464-1)*100),"n/a",(K464/L464-1)*100)</f>
        <v>5.5555555555555358</v>
      </c>
      <c r="AM464" s="1033">
        <f>IF(ISERROR((L464/N464-1)*100),"n/a",(L464/N464-1)*100)</f>
        <v>5.1948051948051965</v>
      </c>
      <c r="AN464" s="1033">
        <f>IF(ISERROR((N464/O464-1)*100),"n/a",(N464/O464-1)*100)</f>
        <v>6.944444444444442</v>
      </c>
      <c r="AO464" s="1033">
        <f>IF(ISERROR((O464/Q464-1)*100),"n/a",(O464/Q464-1)*100)</f>
        <v>5.8823529411764497</v>
      </c>
      <c r="AP464" s="1033">
        <f>IF(ISERROR((Q464/R464-1)*100),"n/a",(Q464/R464-1)*100)</f>
        <v>9.6774193548387224</v>
      </c>
      <c r="AQ464" s="1033">
        <f>IF(ISERROR((R464/S464-1)*100),"n/a",(R464/S464-1)*100)</f>
        <v>13.414979923719294</v>
      </c>
      <c r="AR464" s="1033">
        <f>IF(ISERROR((S464/T464-1)*100),"n/a",(S464/T464-1)*100)</f>
        <v>7.8947628117197688</v>
      </c>
      <c r="AS464" s="1033">
        <f>IF(ISERROR((T464/U464-1)*100),"n/a",(T464/U464-1)*100)</f>
        <v>5.5552083333333391</v>
      </c>
      <c r="AT464" s="1033">
        <f>IF(ISERROR((U464/V464-1)*100),"n/a",(U464/V464-1)*100)</f>
        <v>5.8819636692512223</v>
      </c>
      <c r="AU464" s="1033">
        <f>IF(ISERROR((V464/W464-1)*100),"n/a",(V464/W464-1)*100)</f>
        <v>4.6153668639735912</v>
      </c>
      <c r="AV464" s="1033">
        <f>IF(ISERROR((W464/X464-1)*100),"n/a",(W464/X464-1)*100)</f>
        <v>4.838690166571924</v>
      </c>
      <c r="AW464" s="1033">
        <f>IF(ISERROR((X464/Y464-1)*100),"n/a",(X464/Y464-1)*100)</f>
        <v>3.333750000000002</v>
      </c>
      <c r="AX464" s="1033">
        <f>IF(ISERROR((Y464/Z464-1)*100),"n/a",(Y464/Z464-1)*100)</f>
        <v>2.2756328304781359</v>
      </c>
      <c r="AY464" s="1033">
        <f>IF(ISERROR((Z464/AA464-1)*100),"n/a",(Z464/AA464-1)*100)</f>
        <v>2.3232693213332656</v>
      </c>
      <c r="AZ464" s="1033">
        <f>IF(ISERROR((AA464/AB464-1)*100),"n/a",(AA464/AB464-1)*100)</f>
        <v>2.3799000897317457</v>
      </c>
      <c r="BA464" s="1033">
        <f>AVERAGE(AD464:AZ464)</f>
        <v>6.1911933463333124</v>
      </c>
      <c r="BB464" s="1033">
        <f>STDEV(AD464:AZ464)</f>
        <v>2.4927723975094764</v>
      </c>
    </row>
    <row r="465" spans="1:54" ht="11.25" customHeight="1" x14ac:dyDescent="0.2">
      <c r="A465" s="818" t="s">
        <v>688</v>
      </c>
      <c r="B465" s="817" t="s">
        <v>689</v>
      </c>
      <c r="C465" s="581">
        <v>1.2549999999999999</v>
      </c>
      <c r="D465" s="581">
        <v>1.1299999999999999</v>
      </c>
      <c r="E465" s="581">
        <v>0.98</v>
      </c>
      <c r="F465" s="581">
        <v>0.88</v>
      </c>
      <c r="G465" s="460">
        <v>0.8</v>
      </c>
      <c r="H465" s="460">
        <v>0.72</v>
      </c>
      <c r="I465" s="581">
        <v>0.64</v>
      </c>
      <c r="J465" s="581">
        <v>0.56000000000000005</v>
      </c>
      <c r="K465" s="581">
        <v>0.48</v>
      </c>
      <c r="L465" s="581">
        <v>0.42</v>
      </c>
      <c r="M465" s="884"/>
      <c r="N465" s="581">
        <v>0.375</v>
      </c>
      <c r="O465" s="459">
        <v>0.31</v>
      </c>
      <c r="P465" s="884"/>
      <c r="Q465" s="472">
        <v>0.28000000000000003</v>
      </c>
      <c r="R465" s="472">
        <v>0.255</v>
      </c>
      <c r="S465" s="587">
        <v>0.23499999999999999</v>
      </c>
      <c r="T465" s="587">
        <v>0.19625000000000001</v>
      </c>
      <c r="U465" s="587">
        <v>0.16250000000000001</v>
      </c>
      <c r="V465" s="587">
        <v>0.13250000000000001</v>
      </c>
      <c r="W465" s="587">
        <v>0.10625</v>
      </c>
      <c r="X465" s="587">
        <v>7.7499999999999999E-2</v>
      </c>
      <c r="Y465" s="587">
        <v>6.25E-2</v>
      </c>
      <c r="Z465" s="583">
        <v>0.06</v>
      </c>
      <c r="AA465" s="583">
        <v>0.06</v>
      </c>
      <c r="AB465" s="583">
        <v>0.06</v>
      </c>
      <c r="AC465" s="584">
        <f>SUM(C465:AB465)</f>
        <v>10.237500000000001</v>
      </c>
      <c r="AD465" s="1033">
        <f>IF(ISERROR((C465/D465-1)*100),"n/a",(C465/D465-1)*100)</f>
        <v>11.061946902654874</v>
      </c>
      <c r="AE465" s="1033">
        <f>IF(ISERROR((D465/E465-1)*100),"n/a",(D465/E465-1)*100)</f>
        <v>15.306122448979576</v>
      </c>
      <c r="AF465" s="1033">
        <f>IF(ISERROR((E465/F465-1)*100),"n/a",(E465/F465-1)*100)</f>
        <v>11.363636363636353</v>
      </c>
      <c r="AG465" s="1033">
        <f>IF(ISERROR((F465/G465-1)*100),"n/a",(F465/G465-1)*100)</f>
        <v>9.9999999999999858</v>
      </c>
      <c r="AH465" s="1033">
        <f>IF(ISERROR((G465/H465-1)*100),"n/a",(G465/H465-1)*100)</f>
        <v>11.111111111111116</v>
      </c>
      <c r="AI465" s="1033">
        <f>IF(ISERROR((H465/I465-1)*100),"n/a",(H465/I465-1)*100)</f>
        <v>12.5</v>
      </c>
      <c r="AJ465" s="1033">
        <f>IF(ISERROR((I465/J465-1)*100),"n/a",(I465/J465-1)*100)</f>
        <v>14.285714285714279</v>
      </c>
      <c r="AK465" s="1033">
        <f>IF(ISERROR((J465/K465-1)*100),"n/a",(J465/K465-1)*100)</f>
        <v>16.666666666666675</v>
      </c>
      <c r="AL465" s="1033">
        <f>IF(ISERROR((K465/L465-1)*100),"n/a",(K465/L465-1)*100)</f>
        <v>14.285714285714279</v>
      </c>
      <c r="AM465" s="1033">
        <f>IF(ISERROR((L465/N465-1)*100),"n/a",(L465/N465-1)*100)</f>
        <v>11.999999999999989</v>
      </c>
      <c r="AN465" s="1033">
        <f>IF(ISERROR((N465/O465-1)*100),"n/a",(N465/O465-1)*100)</f>
        <v>20.967741935483875</v>
      </c>
      <c r="AO465" s="1033">
        <f>IF(ISERROR((O465/Q465-1)*100),"n/a",(O465/Q465-1)*100)</f>
        <v>10.714285714285698</v>
      </c>
      <c r="AP465" s="1033">
        <f>IF(ISERROR((Q465/R465-1)*100),"n/a",(Q465/R465-1)*100)</f>
        <v>9.8039215686274606</v>
      </c>
      <c r="AQ465" s="1033">
        <f>IF(ISERROR((R465/S465-1)*100),"n/a",(R465/S465-1)*100)</f>
        <v>8.5106382978723527</v>
      </c>
      <c r="AR465" s="1033">
        <f>IF(ISERROR((S465/T465-1)*100),"n/a",(S465/T465-1)*100)</f>
        <v>19.7452229299363</v>
      </c>
      <c r="AS465" s="1033">
        <f>IF(ISERROR((T465/U465-1)*100),"n/a",(T465/U465-1)*100)</f>
        <v>20.769230769230763</v>
      </c>
      <c r="AT465" s="1033">
        <f>IF(ISERROR((U465/V465-1)*100),"n/a",(U465/V465-1)*100)</f>
        <v>22.641509433962259</v>
      </c>
      <c r="AU465" s="1033">
        <f>IF(ISERROR((V465/W465-1)*100),"n/a",(V465/W465-1)*100)</f>
        <v>24.705882352941178</v>
      </c>
      <c r="AV465" s="1033">
        <f>IF(ISERROR((W465/X465-1)*100),"n/a",(W465/X465-1)*100)</f>
        <v>37.096774193548377</v>
      </c>
      <c r="AW465" s="1033">
        <f>IF(ISERROR((X465/Y465-1)*100),"n/a",(X465/Y465-1)*100)</f>
        <v>24</v>
      </c>
      <c r="AX465" s="1033">
        <f>IF(ISERROR((Y465/Z465-1)*100),"n/a",(Y465/Z465-1)*100)</f>
        <v>4.1666666666666741</v>
      </c>
      <c r="AY465" s="1033">
        <f>IF(ISERROR((Z465/AA465-1)*100),"n/a",(Z465/AA465-1)*100)</f>
        <v>0</v>
      </c>
      <c r="AZ465" s="1033">
        <f>IF(ISERROR((AA465/AB465-1)*100),"n/a",(AA465/AB465-1)*100)</f>
        <v>0</v>
      </c>
      <c r="BA465" s="1033">
        <f>AVERAGE(AD465:AZ465)</f>
        <v>14.421860257697045</v>
      </c>
      <c r="BB465" s="1033">
        <f>STDEV(AD465:AZ465)</f>
        <v>8.3894630054822734</v>
      </c>
    </row>
    <row r="466" spans="1:54" ht="11.25" customHeight="1" x14ac:dyDescent="0.2">
      <c r="A466" s="1075" t="s">
        <v>4370</v>
      </c>
      <c r="B466" s="802" t="s">
        <v>4346</v>
      </c>
      <c r="C466" s="581">
        <v>0.98</v>
      </c>
      <c r="D466" s="581">
        <v>0.9</v>
      </c>
      <c r="E466" s="581">
        <v>0.82</v>
      </c>
      <c r="F466" s="460">
        <v>0.74</v>
      </c>
      <c r="G466" s="460">
        <v>0.66</v>
      </c>
      <c r="H466" s="460">
        <v>0.58000000000000007</v>
      </c>
      <c r="I466" s="482">
        <v>0.5</v>
      </c>
      <c r="J466" s="482">
        <v>0.42000000000000004</v>
      </c>
      <c r="K466" s="1069">
        <v>0.4</v>
      </c>
      <c r="L466" s="1069">
        <v>0.4</v>
      </c>
      <c r="M466" s="482"/>
      <c r="N466" s="482">
        <v>0.4</v>
      </c>
      <c r="O466" s="454">
        <v>0.37000000000000005</v>
      </c>
      <c r="P466" s="482"/>
      <c r="Q466" s="487">
        <v>0.28000000000000003</v>
      </c>
      <c r="R466" s="1158">
        <v>7.0000000000000007E-2</v>
      </c>
      <c r="S466" s="504">
        <v>7.0000000000000007E-2</v>
      </c>
      <c r="T466" s="456">
        <v>0.28000000000000003</v>
      </c>
      <c r="U466" s="504">
        <v>0</v>
      </c>
      <c r="V466" s="504">
        <v>0</v>
      </c>
      <c r="W466" s="504">
        <v>0</v>
      </c>
      <c r="X466" s="504">
        <v>0</v>
      </c>
      <c r="Y466" s="504">
        <v>0</v>
      </c>
      <c r="Z466" s="504">
        <v>0</v>
      </c>
      <c r="AA466" s="504">
        <v>0</v>
      </c>
      <c r="AB466" s="504">
        <v>0</v>
      </c>
      <c r="AC466" s="584">
        <f>SUM(C466:AB466)</f>
        <v>7.8700000000000019</v>
      </c>
      <c r="AD466" s="1033">
        <f>IF(ISERROR((C466/D466-1)*100),"n/a",(C466/D466-1)*100)</f>
        <v>8.8888888888888786</v>
      </c>
      <c r="AE466" s="1033">
        <f>IF(ISERROR((D466/E466-1)*100),"n/a",(D466/E466-1)*100)</f>
        <v>9.7560975609756184</v>
      </c>
      <c r="AF466" s="1033">
        <f>IF(ISERROR((E466/F466-1)*100),"n/a",(E466/F466-1)*100)</f>
        <v>10.810810810810811</v>
      </c>
      <c r="AG466" s="1033">
        <f>IF(ISERROR((F466/G466-1)*100),"n/a",(F466/G466-1)*100)</f>
        <v>12.12121212121211</v>
      </c>
      <c r="AH466" s="1033">
        <f>IF(ISERROR((G466/H466-1)*100),"n/a",(G466/H466-1)*100)</f>
        <v>13.793103448275845</v>
      </c>
      <c r="AI466" s="1033">
        <f>IF(ISERROR((H466/I466-1)*100),"n/a",(H466/I466-1)*100)</f>
        <v>16.000000000000014</v>
      </c>
      <c r="AJ466" s="1033">
        <f>IF(ISERROR((I466/J466-1)*100),"n/a",(I466/J466-1)*100)</f>
        <v>19.047619047619047</v>
      </c>
      <c r="AK466" s="1033">
        <f>IF(ISERROR((J466/K466-1)*100),"n/a",(J466/K466-1)*100)</f>
        <v>5.0000000000000044</v>
      </c>
      <c r="AL466" s="1033">
        <f>IF(ISERROR((K466/L466-1)*100),"n/a",(K466/L466-1)*100)</f>
        <v>0</v>
      </c>
      <c r="AM466" s="1033">
        <f>IF(ISERROR((L466/N466-1)*100),"n/a",(L466/N466-1)*100)</f>
        <v>0</v>
      </c>
      <c r="AN466" s="1033">
        <f>IF(ISERROR((N466/O466-1)*100),"n/a",(N466/O466-1)*100)</f>
        <v>8.108108108108091</v>
      </c>
      <c r="AO466" s="1033">
        <f>IF(ISERROR((O466/Q466-1)*100),"n/a",(O466/Q466-1)*100)</f>
        <v>32.142857142857139</v>
      </c>
      <c r="AP466" s="1033">
        <f>IF(ISERROR((Q466/R466-1)*100),"n/a",(Q466/R466-1)*100)</f>
        <v>300</v>
      </c>
      <c r="AQ466" s="1033">
        <f>IF(ISERROR((R466/S466-1)*100),"n/a",(R466/S466-1)*100)</f>
        <v>0</v>
      </c>
      <c r="AR466" s="1033">
        <f>IF(ISERROR((S466/T466-1)*100),"n/a",(S466/T466-1)*100)</f>
        <v>-75</v>
      </c>
      <c r="AS466" s="1033" t="str">
        <f>IF(ISERROR((T466/U466-1)*100),"n/a",(T466/U466-1)*100)</f>
        <v>n/a</v>
      </c>
      <c r="AT466" s="1033" t="str">
        <f>IF(ISERROR((U466/V466-1)*100),"n/a",(U466/V466-1)*100)</f>
        <v>n/a</v>
      </c>
      <c r="AU466" s="1033" t="str">
        <f>IF(ISERROR((V466/W466-1)*100),"n/a",(V466/W466-1)*100)</f>
        <v>n/a</v>
      </c>
      <c r="AV466" s="1033" t="str">
        <f>IF(ISERROR((W466/X466-1)*100),"n/a",(W466/X466-1)*100)</f>
        <v>n/a</v>
      </c>
      <c r="AW466" s="1033" t="str">
        <f>IF(ISERROR((X466/Y466-1)*100),"n/a",(X466/Y466-1)*100)</f>
        <v>n/a</v>
      </c>
      <c r="AX466" s="1033" t="str">
        <f>IF(ISERROR((Y466/Z466-1)*100),"n/a",(Y466/Z466-1)*100)</f>
        <v>n/a</v>
      </c>
      <c r="AY466" s="1033" t="str">
        <f>IF(ISERROR((Z466/AA466-1)*100),"n/a",(Z466/AA466-1)*100)</f>
        <v>n/a</v>
      </c>
      <c r="AZ466" s="1033" t="str">
        <f>IF(ISERROR((AA466/AB466-1)*100),"n/a",(AA466/AB466-1)*100)</f>
        <v>n/a</v>
      </c>
      <c r="BA466" s="1033">
        <f>AVERAGE(AD466:AZ466)</f>
        <v>24.044579808583173</v>
      </c>
      <c r="BB466" s="1033">
        <f>STDEV(AD466:AZ466)</f>
        <v>79.876614717825859</v>
      </c>
    </row>
    <row r="467" spans="1:54" ht="11.25" customHeight="1" x14ac:dyDescent="0.2">
      <c r="A467" s="467" t="s">
        <v>297</v>
      </c>
      <c r="B467" s="468" t="s">
        <v>298</v>
      </c>
      <c r="C467" s="581">
        <v>2.16</v>
      </c>
      <c r="D467" s="581">
        <v>2.1</v>
      </c>
      <c r="E467" s="581">
        <v>2.0699999999999998</v>
      </c>
      <c r="F467" s="581">
        <v>2.0299999999999998</v>
      </c>
      <c r="G467" s="460">
        <v>1.95</v>
      </c>
      <c r="H467" s="471">
        <v>1.8599999999999999</v>
      </c>
      <c r="I467" s="474">
        <v>1.78</v>
      </c>
      <c r="J467" s="474">
        <v>1.71</v>
      </c>
      <c r="K467" s="474">
        <v>1.65</v>
      </c>
      <c r="L467" s="474">
        <v>1.6</v>
      </c>
      <c r="M467" s="958"/>
      <c r="N467" s="474">
        <v>1.56</v>
      </c>
      <c r="O467" s="470">
        <v>1.53</v>
      </c>
      <c r="P467" s="958"/>
      <c r="Q467" s="486">
        <v>1.51</v>
      </c>
      <c r="R467" s="495">
        <v>1.5</v>
      </c>
      <c r="S467" s="476">
        <v>1.48</v>
      </c>
      <c r="T467" s="476">
        <v>1.4</v>
      </c>
      <c r="U467" s="476">
        <v>1.32</v>
      </c>
      <c r="V467" s="477">
        <v>1.3</v>
      </c>
      <c r="W467" s="476">
        <v>1.29</v>
      </c>
      <c r="X467" s="477">
        <v>1.28</v>
      </c>
      <c r="Y467" s="476">
        <v>1.27</v>
      </c>
      <c r="Z467" s="477">
        <v>1.26</v>
      </c>
      <c r="AA467" s="476">
        <v>1.2450000000000001</v>
      </c>
      <c r="AB467" s="477">
        <v>1.24</v>
      </c>
      <c r="AC467" s="584">
        <f>SUM(C467:AB467)</f>
        <v>38.094999999999999</v>
      </c>
      <c r="AD467" s="1033">
        <f>IF(ISERROR((C467/D467-1)*100),"n/a",(C467/D467-1)*100)</f>
        <v>2.8571428571428692</v>
      </c>
      <c r="AE467" s="1033">
        <f>IF(ISERROR((D467/E467-1)*100),"n/a",(D467/E467-1)*100)</f>
        <v>1.449275362318847</v>
      </c>
      <c r="AF467" s="1033">
        <f>IF(ISERROR((E467/F467-1)*100),"n/a",(E467/F467-1)*100)</f>
        <v>1.9704433497536922</v>
      </c>
      <c r="AG467" s="1033">
        <f>IF(ISERROR((F467/G467-1)*100),"n/a",(F467/G467-1)*100)</f>
        <v>4.102564102564088</v>
      </c>
      <c r="AH467" s="1033">
        <f>IF(ISERROR((G467/H467-1)*100),"n/a",(G467/H467-1)*100)</f>
        <v>4.8387096774193505</v>
      </c>
      <c r="AI467" s="1033">
        <f>IF(ISERROR((H467/I467-1)*100),"n/a",(H467/I467-1)*100)</f>
        <v>4.4943820224718989</v>
      </c>
      <c r="AJ467" s="1033">
        <f>IF(ISERROR((I467/J467-1)*100),"n/a",(I467/J467-1)*100)</f>
        <v>4.0935672514619936</v>
      </c>
      <c r="AK467" s="1033">
        <f>IF(ISERROR((J467/K467-1)*100),"n/a",(J467/K467-1)*100)</f>
        <v>3.6363636363636376</v>
      </c>
      <c r="AL467" s="1033">
        <f>IF(ISERROR((K467/L467-1)*100),"n/a",(K467/L467-1)*100)</f>
        <v>3.1249999999999778</v>
      </c>
      <c r="AM467" s="1033">
        <f>IF(ISERROR((L467/N467-1)*100),"n/a",(L467/N467-1)*100)</f>
        <v>2.5641025641025772</v>
      </c>
      <c r="AN467" s="1033">
        <f>IF(ISERROR((N467/O467-1)*100),"n/a",(N467/O467-1)*100)</f>
        <v>1.9607843137254832</v>
      </c>
      <c r="AO467" s="1033">
        <f>IF(ISERROR((O467/Q467-1)*100),"n/a",(O467/Q467-1)*100)</f>
        <v>1.3245033112582849</v>
      </c>
      <c r="AP467" s="1033">
        <f>IF(ISERROR((Q467/R467-1)*100),"n/a",(Q467/R467-1)*100)</f>
        <v>0.66666666666665986</v>
      </c>
      <c r="AQ467" s="1033">
        <f>IF(ISERROR((R467/S467-1)*100),"n/a",(R467/S467-1)*100)</f>
        <v>1.3513513513513598</v>
      </c>
      <c r="AR467" s="1033">
        <f>IF(ISERROR((S467/T467-1)*100),"n/a",(S467/T467-1)*100)</f>
        <v>5.7142857142857162</v>
      </c>
      <c r="AS467" s="1033">
        <f>IF(ISERROR((T467/U467-1)*100),"n/a",(T467/U467-1)*100)</f>
        <v>6.0606060606060552</v>
      </c>
      <c r="AT467" s="1033">
        <f>IF(ISERROR((U467/V467-1)*100),"n/a",(U467/V467-1)*100)</f>
        <v>1.538461538461533</v>
      </c>
      <c r="AU467" s="1033">
        <f>IF(ISERROR((V467/W467-1)*100),"n/a",(V467/W467-1)*100)</f>
        <v>0.77519379844961378</v>
      </c>
      <c r="AV467" s="1033">
        <f>IF(ISERROR((W467/X467-1)*100),"n/a",(W467/X467-1)*100)</f>
        <v>0.78125</v>
      </c>
      <c r="AW467" s="1033">
        <f>IF(ISERROR((X467/Y467-1)*100),"n/a",(X467/Y467-1)*100)</f>
        <v>0.78740157480314821</v>
      </c>
      <c r="AX467" s="1033">
        <f>IF(ISERROR((Y467/Z467-1)*100),"n/a",(Y467/Z467-1)*100)</f>
        <v>0.79365079365079083</v>
      </c>
      <c r="AY467" s="1033">
        <f>IF(ISERROR((Z467/AA467-1)*100),"n/a",(Z467/AA467-1)*100)</f>
        <v>1.2048192771084265</v>
      </c>
      <c r="AZ467" s="1033">
        <f>IF(ISERROR((AA467/AB467-1)*100),"n/a",(AA467/AB467-1)*100)</f>
        <v>0.40322580645162365</v>
      </c>
      <c r="BA467" s="1033">
        <f>AVERAGE(AD467:AZ467)</f>
        <v>2.4562500448007665</v>
      </c>
      <c r="BB467" s="1033">
        <f>STDEV(AD467:AZ467)</f>
        <v>1.7299975941283046</v>
      </c>
    </row>
    <row r="468" spans="1:54" ht="11.25" customHeight="1" x14ac:dyDescent="0.2">
      <c r="A468" s="458" t="s">
        <v>693</v>
      </c>
      <c r="B468" s="817" t="s">
        <v>694</v>
      </c>
      <c r="C468" s="581">
        <v>6.76</v>
      </c>
      <c r="D468" s="581">
        <v>6.16</v>
      </c>
      <c r="E468" s="581">
        <v>5.67</v>
      </c>
      <c r="F468" s="581">
        <v>5.16</v>
      </c>
      <c r="G468" s="460">
        <v>4.7</v>
      </c>
      <c r="H468" s="586">
        <v>3.9</v>
      </c>
      <c r="I468" s="581">
        <v>3.5</v>
      </c>
      <c r="J468" s="581">
        <v>3.1</v>
      </c>
      <c r="K468" s="581">
        <v>2.71</v>
      </c>
      <c r="L468" s="581">
        <v>2.38</v>
      </c>
      <c r="M468" s="884"/>
      <c r="N468" s="581">
        <v>2.15</v>
      </c>
      <c r="O468" s="459">
        <v>1.9246449999999999</v>
      </c>
      <c r="P468" s="884"/>
      <c r="Q468" s="472">
        <v>1.6624399999999999</v>
      </c>
      <c r="R468" s="472">
        <v>1.5269149999999998</v>
      </c>
      <c r="S468" s="587">
        <v>1.4184950000000001</v>
      </c>
      <c r="T468" s="587">
        <v>1.33718</v>
      </c>
      <c r="U468" s="587">
        <v>1.04806</v>
      </c>
      <c r="V468" s="587">
        <v>0.91253499999999999</v>
      </c>
      <c r="W468" s="587">
        <v>0.80411500000000002</v>
      </c>
      <c r="X468" s="583">
        <v>0.7228</v>
      </c>
      <c r="Y468" s="583">
        <v>0.7228</v>
      </c>
      <c r="Z468" s="583">
        <v>0.7228</v>
      </c>
      <c r="AA468" s="583">
        <v>0.7228</v>
      </c>
      <c r="AB468" s="583">
        <v>0.7228</v>
      </c>
      <c r="AC468" s="584">
        <f>SUM(C468:AB468)</f>
        <v>60.438384999999997</v>
      </c>
      <c r="AD468" s="1033">
        <f>IF(ISERROR((C468/D468-1)*100),"n/a",(C468/D468-1)*100)</f>
        <v>9.740259740259738</v>
      </c>
      <c r="AE468" s="1033">
        <f>IF(ISERROR((D468/E468-1)*100),"n/a",(D468/E468-1)*100)</f>
        <v>8.6419753086419693</v>
      </c>
      <c r="AF468" s="1033">
        <f>IF(ISERROR((E468/F468-1)*100),"n/a",(E468/F468-1)*100)</f>
        <v>9.8837209302325526</v>
      </c>
      <c r="AG468" s="1033">
        <f>IF(ISERROR((F468/G468-1)*100),"n/a",(F468/G468-1)*100)</f>
        <v>9.7872340425531945</v>
      </c>
      <c r="AH468" s="1033">
        <f>IF(ISERROR((G468/H468-1)*100),"n/a",(G468/H468-1)*100)</f>
        <v>20.512820512820529</v>
      </c>
      <c r="AI468" s="1033">
        <f>IF(ISERROR((H468/I468-1)*100),"n/a",(H468/I468-1)*100)</f>
        <v>11.428571428571432</v>
      </c>
      <c r="AJ468" s="1033">
        <f>IF(ISERROR((I468/J468-1)*100),"n/a",(I468/J468-1)*100)</f>
        <v>12.903225806451601</v>
      </c>
      <c r="AK468" s="1033">
        <f>IF(ISERROR((J468/K468-1)*100),"n/a",(J468/K468-1)*100)</f>
        <v>14.391143911439119</v>
      </c>
      <c r="AL468" s="1033">
        <f>IF(ISERROR((K468/L468-1)*100),"n/a",(K468/L468-1)*100)</f>
        <v>13.86554621848739</v>
      </c>
      <c r="AM468" s="1033">
        <f>IF(ISERROR((L468/N468-1)*100),"n/a",(L468/N468-1)*100)</f>
        <v>10.697674418604652</v>
      </c>
      <c r="AN468" s="1033">
        <f>IF(ISERROR((N468/O468-1)*100),"n/a",(N468/O468-1)*100)</f>
        <v>11.70891255270452</v>
      </c>
      <c r="AO468" s="1033">
        <f>IF(ISERROR((O468/Q468-1)*100),"n/a",(O468/Q468-1)*100)</f>
        <v>15.772298549120567</v>
      </c>
      <c r="AP468" s="1033">
        <f>IF(ISERROR((Q468/R468-1)*100),"n/a",(Q468/R468-1)*100)</f>
        <v>8.875739644970416</v>
      </c>
      <c r="AQ468" s="1033">
        <f>IF(ISERROR((R468/S468-1)*100),"n/a",(R468/S468-1)*100)</f>
        <v>7.6433121019108041</v>
      </c>
      <c r="AR468" s="1033">
        <f>IF(ISERROR((S468/T468-1)*100),"n/a",(S468/T468-1)*100)</f>
        <v>6.0810810810810745</v>
      </c>
      <c r="AS468" s="1033">
        <f>IF(ISERROR((T468/U468-1)*100),"n/a",(T468/U468-1)*100)</f>
        <v>27.586206896551737</v>
      </c>
      <c r="AT468" s="1033">
        <f>IF(ISERROR((U468/V468-1)*100),"n/a",(U468/V468-1)*100)</f>
        <v>14.851485148514843</v>
      </c>
      <c r="AU468" s="1033">
        <f>IF(ISERROR((V468/W468-1)*100),"n/a",(V468/W468-1)*100)</f>
        <v>13.483146067415719</v>
      </c>
      <c r="AV468" s="1033">
        <f>IF(ISERROR((W468/X468-1)*100),"n/a",(W468/X468-1)*100)</f>
        <v>11.250000000000004</v>
      </c>
      <c r="AW468" s="1033">
        <f>IF(ISERROR((X468/Y468-1)*100),"n/a",(X468/Y468-1)*100)</f>
        <v>0</v>
      </c>
      <c r="AX468" s="1033">
        <f>IF(ISERROR((Y468/Z468-1)*100),"n/a",(Y468/Z468-1)*100)</f>
        <v>0</v>
      </c>
      <c r="AY468" s="1033">
        <f>IF(ISERROR((Z468/AA468-1)*100),"n/a",(Z468/AA468-1)*100)</f>
        <v>0</v>
      </c>
      <c r="AZ468" s="1033">
        <f>IF(ISERROR((AA468/AB468-1)*100),"n/a",(AA468/AB468-1)*100)</f>
        <v>0</v>
      </c>
      <c r="BA468" s="1033">
        <f>AVERAGE(AD468:AZ468)</f>
        <v>10.395841493927474</v>
      </c>
      <c r="BB468" s="1033">
        <f>STDEV(AD468:AZ468)</f>
        <v>6.6023031229053508</v>
      </c>
    </row>
    <row r="469" spans="1:54" ht="11.25" customHeight="1" x14ac:dyDescent="0.2">
      <c r="A469" s="59" t="s">
        <v>3937</v>
      </c>
      <c r="B469" s="817" t="s">
        <v>3938</v>
      </c>
      <c r="C469" s="581">
        <v>1.1200000000000001</v>
      </c>
      <c r="D469" s="581">
        <v>1.08</v>
      </c>
      <c r="E469" s="581">
        <v>1.04</v>
      </c>
      <c r="F469" s="581">
        <v>1</v>
      </c>
      <c r="G469" s="460">
        <v>0.96</v>
      </c>
      <c r="H469" s="460">
        <v>0.88</v>
      </c>
      <c r="I469" s="460">
        <v>0.84</v>
      </c>
      <c r="J469" s="460">
        <v>0.8</v>
      </c>
      <c r="K469" s="463">
        <v>0</v>
      </c>
      <c r="L469" s="463">
        <v>0</v>
      </c>
      <c r="M469" s="884"/>
      <c r="N469" s="463">
        <v>0</v>
      </c>
      <c r="O469" s="585">
        <v>0</v>
      </c>
      <c r="P469" s="884"/>
      <c r="Q469" s="582">
        <v>0</v>
      </c>
      <c r="R469" s="582">
        <v>0</v>
      </c>
      <c r="S469" s="583">
        <v>0</v>
      </c>
      <c r="T469" s="583">
        <v>0</v>
      </c>
      <c r="U469" s="583">
        <v>0</v>
      </c>
      <c r="V469" s="583">
        <v>0</v>
      </c>
      <c r="W469" s="583">
        <v>0</v>
      </c>
      <c r="X469" s="583">
        <v>0</v>
      </c>
      <c r="Y469" s="583">
        <v>0</v>
      </c>
      <c r="Z469" s="583">
        <v>0</v>
      </c>
      <c r="AA469" s="583">
        <v>0</v>
      </c>
      <c r="AB469" s="583">
        <v>0</v>
      </c>
      <c r="AC469" s="584">
        <f>SUM(C469:AB469)</f>
        <v>7.72</v>
      </c>
      <c r="AD469" s="1033">
        <f>IF(ISERROR((C469/D469-1)*100),"n/a",(C469/D469-1)*100)</f>
        <v>3.7037037037036979</v>
      </c>
      <c r="AE469" s="1033">
        <f>IF(ISERROR((D469/E469-1)*100),"n/a",(D469/E469-1)*100)</f>
        <v>3.8461538461538547</v>
      </c>
      <c r="AF469" s="1033">
        <f>IF(ISERROR((E469/F469-1)*100),"n/a",(E469/F469-1)*100)</f>
        <v>4.0000000000000036</v>
      </c>
      <c r="AG469" s="1033">
        <f>IF(ISERROR((F469/G469-1)*100),"n/a",(F469/G469-1)*100)</f>
        <v>4.1666666666666741</v>
      </c>
      <c r="AH469" s="1033">
        <f>IF(ISERROR((G469/H469-1)*100),"n/a",(G469/H469-1)*100)</f>
        <v>9.0909090909090828</v>
      </c>
      <c r="AI469" s="1033">
        <f>IF(ISERROR((H469/I469-1)*100),"n/a",(H469/I469-1)*100)</f>
        <v>4.7619047619047672</v>
      </c>
      <c r="AJ469" s="1033">
        <f>IF(ISERROR((I469/J469-1)*100),"n/a",(I469/J469-1)*100)</f>
        <v>4.9999999999999822</v>
      </c>
      <c r="AK469" s="1033" t="str">
        <f>IF(ISERROR((J469/K469-1)*100),"n/a",(J469/K469-1)*100)</f>
        <v>n/a</v>
      </c>
      <c r="AL469" s="1033" t="str">
        <f>IF(ISERROR((K469/L469-1)*100),"n/a",(K469/L469-1)*100)</f>
        <v>n/a</v>
      </c>
      <c r="AM469" s="1033" t="str">
        <f>IF(ISERROR((L469/N469-1)*100),"n/a",(L469/N469-1)*100)</f>
        <v>n/a</v>
      </c>
      <c r="AN469" s="1033" t="str">
        <f>IF(ISERROR((N469/O469-1)*100),"n/a",(N469/O469-1)*100)</f>
        <v>n/a</v>
      </c>
      <c r="AO469" s="1033" t="str">
        <f>IF(ISERROR((O469/Q469-1)*100),"n/a",(O469/Q469-1)*100)</f>
        <v>n/a</v>
      </c>
      <c r="AP469" s="1033" t="str">
        <f>IF(ISERROR((Q469/R469-1)*100),"n/a",(Q469/R469-1)*100)</f>
        <v>n/a</v>
      </c>
      <c r="AQ469" s="1033" t="str">
        <f>IF(ISERROR((R469/S469-1)*100),"n/a",(R469/S469-1)*100)</f>
        <v>n/a</v>
      </c>
      <c r="AR469" s="1033" t="str">
        <f>IF(ISERROR((S469/T469-1)*100),"n/a",(S469/T469-1)*100)</f>
        <v>n/a</v>
      </c>
      <c r="AS469" s="1033" t="str">
        <f>IF(ISERROR((T469/U469-1)*100),"n/a",(T469/U469-1)*100)</f>
        <v>n/a</v>
      </c>
      <c r="AT469" s="1033" t="str">
        <f>IF(ISERROR((U469/V469-1)*100),"n/a",(U469/V469-1)*100)</f>
        <v>n/a</v>
      </c>
      <c r="AU469" s="1033" t="str">
        <f>IF(ISERROR((V469/W469-1)*100),"n/a",(V469/W469-1)*100)</f>
        <v>n/a</v>
      </c>
      <c r="AV469" s="1033" t="str">
        <f>IF(ISERROR((W469/X469-1)*100),"n/a",(W469/X469-1)*100)</f>
        <v>n/a</v>
      </c>
      <c r="AW469" s="1033" t="str">
        <f>IF(ISERROR((X469/Y469-1)*100),"n/a",(X469/Y469-1)*100)</f>
        <v>n/a</v>
      </c>
      <c r="AX469" s="1033" t="str">
        <f>IF(ISERROR((Y469/Z469-1)*100),"n/a",(Y469/Z469-1)*100)</f>
        <v>n/a</v>
      </c>
      <c r="AY469" s="1033" t="str">
        <f>IF(ISERROR((Z469/AA469-1)*100),"n/a",(Z469/AA469-1)*100)</f>
        <v>n/a</v>
      </c>
      <c r="AZ469" s="1033" t="str">
        <f>IF(ISERROR((AA469/AB469-1)*100),"n/a",(AA469/AB469-1)*100)</f>
        <v>n/a</v>
      </c>
      <c r="BA469" s="1033">
        <f>AVERAGE(AD469:AZ469)</f>
        <v>4.9384768670482941</v>
      </c>
      <c r="BB469" s="1033">
        <f>STDEV(AD469:AZ469)</f>
        <v>1.8917329066339497</v>
      </c>
    </row>
    <row r="470" spans="1:54" ht="11.25" customHeight="1" x14ac:dyDescent="0.2">
      <c r="A470" s="458" t="s">
        <v>1451</v>
      </c>
      <c r="B470" s="817" t="s">
        <v>1452</v>
      </c>
      <c r="C470" s="581">
        <v>1.82</v>
      </c>
      <c r="D470" s="581">
        <v>1.5</v>
      </c>
      <c r="E470" s="581">
        <v>1.38</v>
      </c>
      <c r="F470" s="581">
        <v>1.26</v>
      </c>
      <c r="G470" s="460">
        <v>1.02</v>
      </c>
      <c r="H470" s="460">
        <v>0.86</v>
      </c>
      <c r="I470" s="581">
        <v>0.78</v>
      </c>
      <c r="J470" s="581">
        <v>0.74</v>
      </c>
      <c r="K470" s="581">
        <v>0.7</v>
      </c>
      <c r="L470" s="581">
        <v>0.64</v>
      </c>
      <c r="M470" s="884"/>
      <c r="N470" s="581">
        <v>0.56000000000000005</v>
      </c>
      <c r="O470" s="459">
        <v>0.5</v>
      </c>
      <c r="P470" s="884"/>
      <c r="Q470" s="472">
        <v>0.44</v>
      </c>
      <c r="R470" s="582">
        <v>0.4</v>
      </c>
      <c r="S470" s="587">
        <v>0.66</v>
      </c>
      <c r="T470" s="587">
        <v>0.55476999999999999</v>
      </c>
      <c r="U470" s="587">
        <v>0.43196999999999997</v>
      </c>
      <c r="V470" s="587">
        <v>0.38547999999999993</v>
      </c>
      <c r="W470" s="583">
        <v>0.34467999999999999</v>
      </c>
      <c r="X470" s="587">
        <v>0.34467999999999999</v>
      </c>
      <c r="Y470" s="587">
        <v>0.18140000000000001</v>
      </c>
      <c r="Z470" s="583">
        <v>0.16492000000000001</v>
      </c>
      <c r="AA470" s="587">
        <v>0.16492000000000001</v>
      </c>
      <c r="AB470" s="587">
        <v>0.15708</v>
      </c>
      <c r="AC470" s="584">
        <f>SUM(C470:AB470)</f>
        <v>15.989900000000002</v>
      </c>
      <c r="AD470" s="1033">
        <f>IF(ISERROR((C470/D470-1)*100),"n/a",(C470/D470-1)*100)</f>
        <v>21.333333333333336</v>
      </c>
      <c r="AE470" s="1033">
        <f>IF(ISERROR((D470/E470-1)*100),"n/a",(D470/E470-1)*100)</f>
        <v>8.6956521739130608</v>
      </c>
      <c r="AF470" s="1033">
        <f>IF(ISERROR((E470/F470-1)*100),"n/a",(E470/F470-1)*100)</f>
        <v>9.5238095238095113</v>
      </c>
      <c r="AG470" s="1033">
        <f>IF(ISERROR((F470/G470-1)*100),"n/a",(F470/G470-1)*100)</f>
        <v>23.529411764705888</v>
      </c>
      <c r="AH470" s="1033">
        <f>IF(ISERROR((G470/H470-1)*100),"n/a",(G470/H470-1)*100)</f>
        <v>18.604651162790709</v>
      </c>
      <c r="AI470" s="1033">
        <f>IF(ISERROR((H470/I470-1)*100),"n/a",(H470/I470-1)*100)</f>
        <v>10.256410256410241</v>
      </c>
      <c r="AJ470" s="1033">
        <f>IF(ISERROR((I470/J470-1)*100),"n/a",(I470/J470-1)*100)</f>
        <v>5.4054054054054168</v>
      </c>
      <c r="AK470" s="1033">
        <f>IF(ISERROR((J470/K470-1)*100),"n/a",(J470/K470-1)*100)</f>
        <v>5.7142857142857162</v>
      </c>
      <c r="AL470" s="1033">
        <f>IF(ISERROR((K470/L470-1)*100),"n/a",(K470/L470-1)*100)</f>
        <v>9.375</v>
      </c>
      <c r="AM470" s="1033">
        <f>IF(ISERROR((L470/N470-1)*100),"n/a",(L470/N470-1)*100)</f>
        <v>14.285714285714279</v>
      </c>
      <c r="AN470" s="1033">
        <f>IF(ISERROR((N470/O470-1)*100),"n/a",(N470/O470-1)*100)</f>
        <v>12.000000000000011</v>
      </c>
      <c r="AO470" s="1033">
        <f>IF(ISERROR((O470/Q470-1)*100),"n/a",(O470/Q470-1)*100)</f>
        <v>13.636363636363647</v>
      </c>
      <c r="AP470" s="1033">
        <f>IF(ISERROR((Q470/R470-1)*100),"n/a",(Q470/R470-1)*100)</f>
        <v>9.9999999999999858</v>
      </c>
      <c r="AQ470" s="1033">
        <f>IF(ISERROR((R470/S470-1)*100),"n/a",(R470/S470-1)*100)</f>
        <v>-39.393939393939391</v>
      </c>
      <c r="AR470" s="1033">
        <f>IF(ISERROR((S470/T470-1)*100),"n/a",(S470/T470-1)*100)</f>
        <v>18.968221064585332</v>
      </c>
      <c r="AS470" s="1033">
        <f>IF(ISERROR((T470/U470-1)*100),"n/a",(T470/U470-1)*100)</f>
        <v>28.427900085654102</v>
      </c>
      <c r="AT470" s="1033">
        <f>IF(ISERROR((U470/V470-1)*100),"n/a",(U470/V470-1)*100)</f>
        <v>12.060288471516035</v>
      </c>
      <c r="AU470" s="1033">
        <f>IF(ISERROR((V470/W470-1)*100),"n/a",(V470/W470-1)*100)</f>
        <v>11.837066264361141</v>
      </c>
      <c r="AV470" s="1033">
        <f>IF(ISERROR((W470/X470-1)*100),"n/a",(W470/X470-1)*100)</f>
        <v>0</v>
      </c>
      <c r="AW470" s="1033">
        <f>IF(ISERROR((X470/Y470-1)*100),"n/a",(X470/Y470-1)*100)</f>
        <v>90.011025358324133</v>
      </c>
      <c r="AX470" s="1033">
        <f>IF(ISERROR((Y470/Z470-1)*100),"n/a",(Y470/Z470-1)*100)</f>
        <v>9.9927237448459891</v>
      </c>
      <c r="AY470" s="1033">
        <f>IF(ISERROR((Z470/AA470-1)*100),"n/a",(Z470/AA470-1)*100)</f>
        <v>0</v>
      </c>
      <c r="AZ470" s="1033">
        <f>IF(ISERROR((AA470/AB470-1)*100),"n/a",(AA470/AB470-1)*100)</f>
        <v>4.991087344028533</v>
      </c>
      <c r="BA470" s="1033">
        <f>AVERAGE(AD470:AZ470)</f>
        <v>13.011061312874245</v>
      </c>
      <c r="BB470" s="1033">
        <f>STDEV(AD470:AZ470)</f>
        <v>21.050484271636609</v>
      </c>
    </row>
    <row r="471" spans="1:54" ht="11.25" customHeight="1" x14ac:dyDescent="0.2">
      <c r="A471" s="509" t="s">
        <v>4316</v>
      </c>
      <c r="B471" s="817" t="s">
        <v>4315</v>
      </c>
      <c r="C471" s="581">
        <v>2.15</v>
      </c>
      <c r="D471" s="581">
        <v>1.59</v>
      </c>
      <c r="E471" s="581">
        <v>1.35</v>
      </c>
      <c r="F471" s="581">
        <v>1.27</v>
      </c>
      <c r="G471" s="460">
        <v>1.1599999999999999</v>
      </c>
      <c r="H471" s="460">
        <v>1.04</v>
      </c>
      <c r="I471" s="581">
        <v>0.87999999999999989</v>
      </c>
      <c r="J471" s="581">
        <v>0.54</v>
      </c>
      <c r="K471" s="463">
        <v>0</v>
      </c>
      <c r="L471" s="463">
        <v>0</v>
      </c>
      <c r="M471" s="884"/>
      <c r="N471" s="463">
        <v>0</v>
      </c>
      <c r="O471" s="585">
        <v>0</v>
      </c>
      <c r="P471" s="884"/>
      <c r="Q471" s="492">
        <v>0</v>
      </c>
      <c r="R471" s="492">
        <v>0</v>
      </c>
      <c r="S471" s="491">
        <v>0</v>
      </c>
      <c r="T471" s="491">
        <v>0</v>
      </c>
      <c r="U471" s="491">
        <v>0</v>
      </c>
      <c r="V471" s="491">
        <v>0</v>
      </c>
      <c r="W471" s="491">
        <v>0</v>
      </c>
      <c r="X471" s="491">
        <v>0</v>
      </c>
      <c r="Y471" s="491">
        <v>0</v>
      </c>
      <c r="Z471" s="491">
        <v>0</v>
      </c>
      <c r="AA471" s="491">
        <v>0</v>
      </c>
      <c r="AB471" s="491">
        <v>0</v>
      </c>
      <c r="AC471" s="584">
        <f>SUM(C471:AB471)</f>
        <v>9.9799999999999969</v>
      </c>
      <c r="AD471" s="1033">
        <f>IF(ISERROR((C471/D471-1)*100),"n/a",(C471/D471-1)*100)</f>
        <v>35.220125786163514</v>
      </c>
      <c r="AE471" s="1033">
        <f>IF(ISERROR((D471/E471-1)*100),"n/a",(D471/E471-1)*100)</f>
        <v>17.777777777777782</v>
      </c>
      <c r="AF471" s="1033">
        <f>IF(ISERROR((E471/F471-1)*100),"n/a",(E471/F471-1)*100)</f>
        <v>6.2992125984252079</v>
      </c>
      <c r="AG471" s="1033">
        <f>IF(ISERROR((F471/G471-1)*100),"n/a",(F471/G471-1)*100)</f>
        <v>9.4827586206896584</v>
      </c>
      <c r="AH471" s="1033">
        <f>IF(ISERROR((G471/H471-1)*100),"n/a",(G471/H471-1)*100)</f>
        <v>11.538461538461519</v>
      </c>
      <c r="AI471" s="1033">
        <f>IF(ISERROR((H471/I471-1)*100),"n/a",(H471/I471-1)*100)</f>
        <v>18.181818181818208</v>
      </c>
      <c r="AJ471" s="1033">
        <f>IF(ISERROR((I471/J471-1)*100),"n/a",(I471/J471-1)*100)</f>
        <v>62.962962962962933</v>
      </c>
      <c r="AK471" s="1033" t="str">
        <f>IF(ISERROR((J471/K471-1)*100),"n/a",(J471/K471-1)*100)</f>
        <v>n/a</v>
      </c>
      <c r="AL471" s="1033" t="str">
        <f>IF(ISERROR((K471/L471-1)*100),"n/a",(K471/L471-1)*100)</f>
        <v>n/a</v>
      </c>
      <c r="AM471" s="1033" t="str">
        <f>IF(ISERROR((L471/N471-1)*100),"n/a",(L471/N471-1)*100)</f>
        <v>n/a</v>
      </c>
      <c r="AN471" s="1033" t="str">
        <f>IF(ISERROR((N471/O471-1)*100),"n/a",(N471/O471-1)*100)</f>
        <v>n/a</v>
      </c>
      <c r="AO471" s="1033" t="str">
        <f>IF(ISERROR((O471/Q471-1)*100),"n/a",(O471/Q471-1)*100)</f>
        <v>n/a</v>
      </c>
      <c r="AP471" s="1033" t="str">
        <f>IF(ISERROR((Q471/R471-1)*100),"n/a",(Q471/R471-1)*100)</f>
        <v>n/a</v>
      </c>
      <c r="AQ471" s="1033" t="str">
        <f>IF(ISERROR((R471/S471-1)*100),"n/a",(R471/S471-1)*100)</f>
        <v>n/a</v>
      </c>
      <c r="AR471" s="1033" t="str">
        <f>IF(ISERROR((S471/T471-1)*100),"n/a",(S471/T471-1)*100)</f>
        <v>n/a</v>
      </c>
      <c r="AS471" s="1033" t="str">
        <f>IF(ISERROR((T471/U471-1)*100),"n/a",(T471/U471-1)*100)</f>
        <v>n/a</v>
      </c>
      <c r="AT471" s="1033" t="str">
        <f>IF(ISERROR((U471/V471-1)*100),"n/a",(U471/V471-1)*100)</f>
        <v>n/a</v>
      </c>
      <c r="AU471" s="1033" t="str">
        <f>IF(ISERROR((V471/W471-1)*100),"n/a",(V471/W471-1)*100)</f>
        <v>n/a</v>
      </c>
      <c r="AV471" s="1033" t="str">
        <f>IF(ISERROR((W471/X471-1)*100),"n/a",(W471/X471-1)*100)</f>
        <v>n/a</v>
      </c>
      <c r="AW471" s="1033" t="str">
        <f>IF(ISERROR((X471/Y471-1)*100),"n/a",(X471/Y471-1)*100)</f>
        <v>n/a</v>
      </c>
      <c r="AX471" s="1033" t="str">
        <f>IF(ISERROR((Y471/Z471-1)*100),"n/a",(Y471/Z471-1)*100)</f>
        <v>n/a</v>
      </c>
      <c r="AY471" s="1033" t="str">
        <f>IF(ISERROR((Z471/AA471-1)*100),"n/a",(Z471/AA471-1)*100)</f>
        <v>n/a</v>
      </c>
      <c r="AZ471" s="1033" t="str">
        <f>IF(ISERROR((AA471/AB471-1)*100),"n/a",(AA471/AB471-1)*100)</f>
        <v>n/a</v>
      </c>
      <c r="BA471" s="1033">
        <f>AVERAGE(AD471:AZ471)</f>
        <v>23.066159638042688</v>
      </c>
      <c r="BB471" s="1033">
        <f>STDEV(AD471:AZ471)</f>
        <v>19.95755789394358</v>
      </c>
    </row>
    <row r="472" spans="1:54" ht="11.25" customHeight="1" x14ac:dyDescent="0.2">
      <c r="A472" s="509" t="s">
        <v>4520</v>
      </c>
      <c r="B472" s="817" t="s">
        <v>2524</v>
      </c>
      <c r="C472" s="581">
        <v>4.96</v>
      </c>
      <c r="D472" s="581">
        <v>4.16</v>
      </c>
      <c r="E472" s="581">
        <v>3.76</v>
      </c>
      <c r="F472" s="581">
        <v>3.5999999999999996</v>
      </c>
      <c r="G472" s="460">
        <v>3.04</v>
      </c>
      <c r="H472" s="460">
        <v>2.44</v>
      </c>
      <c r="I472" s="498">
        <v>2.36</v>
      </c>
      <c r="J472" s="581">
        <v>2.36</v>
      </c>
      <c r="K472" s="581">
        <v>2.2199999999999998</v>
      </c>
      <c r="L472" s="581">
        <v>2.04</v>
      </c>
      <c r="M472" s="460"/>
      <c r="N472" s="581">
        <v>1.94</v>
      </c>
      <c r="O472" s="459">
        <v>1.6600000000000001</v>
      </c>
      <c r="P472" s="460"/>
      <c r="Q472" s="490">
        <v>1.4000000000000001</v>
      </c>
      <c r="R472" s="490">
        <v>1.36</v>
      </c>
      <c r="S472" s="587">
        <v>1.22</v>
      </c>
      <c r="T472" s="587">
        <v>0.96</v>
      </c>
      <c r="U472" s="587">
        <v>0.68</v>
      </c>
      <c r="V472" s="587">
        <v>0.48</v>
      </c>
      <c r="W472" s="587">
        <v>0.36000000000000004</v>
      </c>
      <c r="X472" s="587">
        <v>0.30000000000000004</v>
      </c>
      <c r="Y472" s="587">
        <v>0.26</v>
      </c>
      <c r="Z472" s="499">
        <v>0.24</v>
      </c>
      <c r="AA472" s="583">
        <v>0.8</v>
      </c>
      <c r="AB472" s="499">
        <v>0.8</v>
      </c>
      <c r="AC472" s="584">
        <f>SUM(C472:AB472)</f>
        <v>43.399999999999977</v>
      </c>
      <c r="AD472" s="1033">
        <f>IF(ISERROR((C472/D472-1)*100),"n/a",(C472/D472-1)*100)</f>
        <v>19.23076923076923</v>
      </c>
      <c r="AE472" s="1033">
        <f>IF(ISERROR((D472/E472-1)*100),"n/a",(D472/E472-1)*100)</f>
        <v>10.638297872340431</v>
      </c>
      <c r="AF472" s="1033">
        <f>IF(ISERROR((E472/F472-1)*100),"n/a",(E472/F472-1)*100)</f>
        <v>4.4444444444444509</v>
      </c>
      <c r="AG472" s="1033">
        <f>IF(ISERROR((F472/G472-1)*100),"n/a",(F472/G472-1)*100)</f>
        <v>18.421052631578938</v>
      </c>
      <c r="AH472" s="1033">
        <f>IF(ISERROR((G472/H472-1)*100),"n/a",(G472/H472-1)*100)</f>
        <v>24.590163934426236</v>
      </c>
      <c r="AI472" s="1033">
        <f>IF(ISERROR((H472/I472-1)*100),"n/a",(H472/I472-1)*100)</f>
        <v>3.3898305084745894</v>
      </c>
      <c r="AJ472" s="1033">
        <f>IF(ISERROR((I472/J472-1)*100),"n/a",(I472/J472-1)*100)</f>
        <v>0</v>
      </c>
      <c r="AK472" s="1033">
        <f>IF(ISERROR((J472/K472-1)*100),"n/a",(J472/K472-1)*100)</f>
        <v>6.3063063063063085</v>
      </c>
      <c r="AL472" s="1033">
        <f>IF(ISERROR((K472/L472-1)*100),"n/a",(K472/L472-1)*100)</f>
        <v>8.8235294117646959</v>
      </c>
      <c r="AM472" s="1033">
        <f>IF(ISERROR((L472/N472-1)*100),"n/a",(L472/N472-1)*100)</f>
        <v>5.1546391752577359</v>
      </c>
      <c r="AN472" s="1033">
        <f>IF(ISERROR((N472/O472-1)*100),"n/a",(N472/O472-1)*100)</f>
        <v>16.867469879518062</v>
      </c>
      <c r="AO472" s="1033">
        <f>IF(ISERROR((O472/Q472-1)*100),"n/a",(O472/Q472-1)*100)</f>
        <v>18.571428571428573</v>
      </c>
      <c r="AP472" s="1033">
        <f>IF(ISERROR((Q472/R472-1)*100),"n/a",(Q472/R472-1)*100)</f>
        <v>2.941176470588247</v>
      </c>
      <c r="AQ472" s="1033">
        <f>IF(ISERROR((R472/S472-1)*100),"n/a",(R472/S472-1)*100)</f>
        <v>11.475409836065587</v>
      </c>
      <c r="AR472" s="1033">
        <f>IF(ISERROR((S472/T472-1)*100),"n/a",(S472/T472-1)*100)</f>
        <v>27.083333333333325</v>
      </c>
      <c r="AS472" s="1033">
        <f>IF(ISERROR((T472/U472-1)*100),"n/a",(T472/U472-1)*100)</f>
        <v>41.176470588235283</v>
      </c>
      <c r="AT472" s="1033">
        <f>IF(ISERROR((U472/V472-1)*100),"n/a",(U472/V472-1)*100)</f>
        <v>41.666666666666671</v>
      </c>
      <c r="AU472" s="1033">
        <f>IF(ISERROR((V472/W472-1)*100),"n/a",(V472/W472-1)*100)</f>
        <v>33.3333333333333</v>
      </c>
      <c r="AV472" s="1033">
        <f>IF(ISERROR((W472/X472-1)*100),"n/a",(W472/X472-1)*100)</f>
        <v>19.999999999999996</v>
      </c>
      <c r="AW472" s="1033">
        <f>IF(ISERROR((X472/Y472-1)*100),"n/a",(X472/Y472-1)*100)</f>
        <v>15.384615384615397</v>
      </c>
      <c r="AX472" s="1033">
        <f>IF(ISERROR((Y472/Z472-1)*100),"n/a",(Y472/Z472-1)*100)</f>
        <v>8.3333333333333481</v>
      </c>
      <c r="AY472" s="1033">
        <f>IF(ISERROR((Z472/AA472-1)*100),"n/a",(Z472/AA472-1)*100)</f>
        <v>-70</v>
      </c>
      <c r="AZ472" s="1033">
        <f>IF(ISERROR((AA472/AB472-1)*100),"n/a",(AA472/AB472-1)*100)</f>
        <v>0</v>
      </c>
      <c r="BA472" s="1033">
        <f>AVERAGE(AD472:AZ472)</f>
        <v>11.64488134402089</v>
      </c>
      <c r="BB472" s="1033">
        <f>STDEV(AD472:AZ472)</f>
        <v>21.46421703902724</v>
      </c>
    </row>
    <row r="473" spans="1:54" ht="11.25" customHeight="1" x14ac:dyDescent="0.2">
      <c r="A473" s="468" t="s">
        <v>1278</v>
      </c>
      <c r="B473" s="468" t="s">
        <v>1279</v>
      </c>
      <c r="C473" s="581">
        <v>2.0099999999999998</v>
      </c>
      <c r="D473" s="581">
        <v>1.75</v>
      </c>
      <c r="E473" s="581">
        <v>1.6</v>
      </c>
      <c r="F473" s="581">
        <v>1.2</v>
      </c>
      <c r="G473" s="460">
        <v>0.8</v>
      </c>
      <c r="H473" s="471">
        <v>0.57499999999999996</v>
      </c>
      <c r="I473" s="474">
        <v>0.48499999999999999</v>
      </c>
      <c r="J473" s="474">
        <v>0.42499999999999999</v>
      </c>
      <c r="K473" s="474">
        <v>0.37</v>
      </c>
      <c r="L473" s="473">
        <v>0.34</v>
      </c>
      <c r="M473" s="958"/>
      <c r="N473" s="474">
        <v>0.33</v>
      </c>
      <c r="O473" s="470">
        <v>0.3</v>
      </c>
      <c r="P473" s="958"/>
      <c r="Q473" s="495">
        <v>0.26</v>
      </c>
      <c r="R473" s="486">
        <v>0.26</v>
      </c>
      <c r="S473" s="476">
        <v>0.24</v>
      </c>
      <c r="T473" s="476">
        <v>0.22</v>
      </c>
      <c r="U473" s="476">
        <v>0.18</v>
      </c>
      <c r="V473" s="476">
        <v>0.14000000000000001</v>
      </c>
      <c r="W473" s="477">
        <v>0</v>
      </c>
      <c r="X473" s="477">
        <v>0</v>
      </c>
      <c r="Y473" s="477">
        <v>0</v>
      </c>
      <c r="Z473" s="477">
        <v>0</v>
      </c>
      <c r="AA473" s="477">
        <v>0</v>
      </c>
      <c r="AB473" s="477">
        <v>0</v>
      </c>
      <c r="AC473" s="584">
        <f>SUM(C473:AB473)</f>
        <v>11.485000000000001</v>
      </c>
      <c r="AD473" s="1033">
        <f>IF(ISERROR((C473/D473-1)*100),"n/a",(C473/D473-1)*100)</f>
        <v>14.857142857142836</v>
      </c>
      <c r="AE473" s="1033">
        <f>IF(ISERROR((D473/E473-1)*100),"n/a",(D473/E473-1)*100)</f>
        <v>9.375</v>
      </c>
      <c r="AF473" s="1033">
        <f>IF(ISERROR((E473/F473-1)*100),"n/a",(E473/F473-1)*100)</f>
        <v>33.33333333333335</v>
      </c>
      <c r="AG473" s="1033">
        <f>IF(ISERROR((F473/G473-1)*100),"n/a",(F473/G473-1)*100)</f>
        <v>49.999999999999979</v>
      </c>
      <c r="AH473" s="1033">
        <f>IF(ISERROR((G473/H473-1)*100),"n/a",(G473/H473-1)*100)</f>
        <v>39.130434782608717</v>
      </c>
      <c r="AI473" s="1033">
        <f>IF(ISERROR((H473/I473-1)*100),"n/a",(H473/I473-1)*100)</f>
        <v>18.556701030927837</v>
      </c>
      <c r="AJ473" s="1033">
        <f>IF(ISERROR((I473/J473-1)*100),"n/a",(I473/J473-1)*100)</f>
        <v>14.117647058823524</v>
      </c>
      <c r="AK473" s="1033">
        <f>IF(ISERROR((J473/K473-1)*100),"n/a",(J473/K473-1)*100)</f>
        <v>14.864864864864868</v>
      </c>
      <c r="AL473" s="1033">
        <f>IF(ISERROR((K473/L473-1)*100),"n/a",(K473/L473-1)*100)</f>
        <v>8.8235294117646959</v>
      </c>
      <c r="AM473" s="1033">
        <f>IF(ISERROR((L473/N473-1)*100),"n/a",(L473/N473-1)*100)</f>
        <v>3.0303030303030276</v>
      </c>
      <c r="AN473" s="1033">
        <f>IF(ISERROR((N473/O473-1)*100),"n/a",(N473/O473-1)*100)</f>
        <v>10.000000000000009</v>
      </c>
      <c r="AO473" s="1033">
        <f>IF(ISERROR((O473/Q473-1)*100),"n/a",(O473/Q473-1)*100)</f>
        <v>15.384615384615374</v>
      </c>
      <c r="AP473" s="1033">
        <f>IF(ISERROR((Q473/R473-1)*100),"n/a",(Q473/R473-1)*100)</f>
        <v>0</v>
      </c>
      <c r="AQ473" s="1033">
        <f>IF(ISERROR((R473/S473-1)*100),"n/a",(R473/S473-1)*100)</f>
        <v>8.3333333333333481</v>
      </c>
      <c r="AR473" s="1033">
        <f>IF(ISERROR((S473/T473-1)*100),"n/a",(S473/T473-1)*100)</f>
        <v>9.0909090909090828</v>
      </c>
      <c r="AS473" s="1033">
        <f>IF(ISERROR((T473/U473-1)*100),"n/a",(T473/U473-1)*100)</f>
        <v>22.222222222222232</v>
      </c>
      <c r="AT473" s="1033">
        <f>IF(ISERROR((U473/V473-1)*100),"n/a",(U473/V473-1)*100)</f>
        <v>28.571428571428559</v>
      </c>
      <c r="AU473" s="1033" t="str">
        <f>IF(ISERROR((V473/W473-1)*100),"n/a",(V473/W473-1)*100)</f>
        <v>n/a</v>
      </c>
      <c r="AV473" s="1033" t="str">
        <f>IF(ISERROR((W473/X473-1)*100),"n/a",(W473/X473-1)*100)</f>
        <v>n/a</v>
      </c>
      <c r="AW473" s="1033" t="str">
        <f>IF(ISERROR((X473/Y473-1)*100),"n/a",(X473/Y473-1)*100)</f>
        <v>n/a</v>
      </c>
      <c r="AX473" s="1033" t="str">
        <f>IF(ISERROR((Y473/Z473-1)*100),"n/a",(Y473/Z473-1)*100)</f>
        <v>n/a</v>
      </c>
      <c r="AY473" s="1033" t="str">
        <f>IF(ISERROR((Z473/AA473-1)*100),"n/a",(Z473/AA473-1)*100)</f>
        <v>n/a</v>
      </c>
      <c r="AZ473" s="1033" t="str">
        <f>IF(ISERROR((AA473/AB473-1)*100),"n/a",(AA473/AB473-1)*100)</f>
        <v>n/a</v>
      </c>
      <c r="BA473" s="1033">
        <f>AVERAGE(AD473:AZ473)</f>
        <v>17.628909704251615</v>
      </c>
      <c r="BB473" s="1033">
        <f>STDEV(AD473:AZ473)</f>
        <v>13.271876897529658</v>
      </c>
    </row>
    <row r="474" spans="1:54" ht="11.25" customHeight="1" x14ac:dyDescent="0.2">
      <c r="A474" s="458" t="s">
        <v>1438</v>
      </c>
      <c r="B474" s="817" t="s">
        <v>1439</v>
      </c>
      <c r="C474" s="581">
        <v>2</v>
      </c>
      <c r="D474" s="581">
        <v>1.96</v>
      </c>
      <c r="E474" s="581">
        <v>1.92</v>
      </c>
      <c r="F474" s="581">
        <v>1.76</v>
      </c>
      <c r="G474" s="460">
        <v>1.2</v>
      </c>
      <c r="H474" s="586">
        <v>0.78</v>
      </c>
      <c r="I474" s="581">
        <v>0.74</v>
      </c>
      <c r="J474" s="581">
        <v>0.69</v>
      </c>
      <c r="K474" s="581">
        <v>0.63</v>
      </c>
      <c r="L474" s="581">
        <v>0.3</v>
      </c>
      <c r="M474" s="884"/>
      <c r="N474" s="463">
        <v>0</v>
      </c>
      <c r="O474" s="585">
        <v>0</v>
      </c>
      <c r="P474" s="884"/>
      <c r="Q474" s="582">
        <v>0</v>
      </c>
      <c r="R474" s="582">
        <v>0</v>
      </c>
      <c r="S474" s="583">
        <v>0</v>
      </c>
      <c r="T474" s="583">
        <v>0</v>
      </c>
      <c r="U474" s="583">
        <v>0</v>
      </c>
      <c r="V474" s="583">
        <v>0</v>
      </c>
      <c r="W474" s="583">
        <v>0</v>
      </c>
      <c r="X474" s="583">
        <v>0</v>
      </c>
      <c r="Y474" s="583">
        <v>0</v>
      </c>
      <c r="Z474" s="583">
        <v>0</v>
      </c>
      <c r="AA474" s="583">
        <v>0</v>
      </c>
      <c r="AB474" s="583">
        <v>0</v>
      </c>
      <c r="AC474" s="584">
        <f>SUM(C474:AB474)</f>
        <v>11.98</v>
      </c>
      <c r="AD474" s="1033">
        <f>IF(ISERROR((C474/D474-1)*100),"n/a",(C474/D474-1)*100)</f>
        <v>2.0408163265306145</v>
      </c>
      <c r="AE474" s="1033">
        <f>IF(ISERROR((D474/E474-1)*100),"n/a",(D474/E474-1)*100)</f>
        <v>2.0833333333333259</v>
      </c>
      <c r="AF474" s="1033">
        <f>IF(ISERROR((E474/F474-1)*100),"n/a",(E474/F474-1)*100)</f>
        <v>9.0909090909090828</v>
      </c>
      <c r="AG474" s="1033">
        <f>IF(ISERROR((F474/G474-1)*100),"n/a",(F474/G474-1)*100)</f>
        <v>46.666666666666679</v>
      </c>
      <c r="AH474" s="1033">
        <f>IF(ISERROR((G474/H474-1)*100),"n/a",(G474/H474-1)*100)</f>
        <v>53.846153846153832</v>
      </c>
      <c r="AI474" s="1033">
        <f>IF(ISERROR((H474/I474-1)*100),"n/a",(H474/I474-1)*100)</f>
        <v>5.4054054054054168</v>
      </c>
      <c r="AJ474" s="1033">
        <f>IF(ISERROR((I474/J474-1)*100),"n/a",(I474/J474-1)*100)</f>
        <v>7.2463768115942129</v>
      </c>
      <c r="AK474" s="1033">
        <f>IF(ISERROR((J474/K474-1)*100),"n/a",(J474/K474-1)*100)</f>
        <v>9.5238095238095113</v>
      </c>
      <c r="AL474" s="1033">
        <f>IF(ISERROR((K474/L474-1)*100),"n/a",(K474/L474-1)*100)</f>
        <v>110.00000000000001</v>
      </c>
      <c r="AM474" s="1033" t="str">
        <f>IF(ISERROR((L474/N474-1)*100),"n/a",(L474/N474-1)*100)</f>
        <v>n/a</v>
      </c>
      <c r="AN474" s="1033" t="str">
        <f>IF(ISERROR((N474/O474-1)*100),"n/a",(N474/O474-1)*100)</f>
        <v>n/a</v>
      </c>
      <c r="AO474" s="1033" t="str">
        <f>IF(ISERROR((O474/Q474-1)*100),"n/a",(O474/Q474-1)*100)</f>
        <v>n/a</v>
      </c>
      <c r="AP474" s="1033" t="str">
        <f>IF(ISERROR((Q474/R474-1)*100),"n/a",(Q474/R474-1)*100)</f>
        <v>n/a</v>
      </c>
      <c r="AQ474" s="1033" t="str">
        <f>IF(ISERROR((R474/S474-1)*100),"n/a",(R474/S474-1)*100)</f>
        <v>n/a</v>
      </c>
      <c r="AR474" s="1033" t="str">
        <f>IF(ISERROR((S474/T474-1)*100),"n/a",(S474/T474-1)*100)</f>
        <v>n/a</v>
      </c>
      <c r="AS474" s="1033" t="str">
        <f>IF(ISERROR((T474/U474-1)*100),"n/a",(T474/U474-1)*100)</f>
        <v>n/a</v>
      </c>
      <c r="AT474" s="1033" t="str">
        <f>IF(ISERROR((U474/V474-1)*100),"n/a",(U474/V474-1)*100)</f>
        <v>n/a</v>
      </c>
      <c r="AU474" s="1033" t="str">
        <f>IF(ISERROR((V474/W474-1)*100),"n/a",(V474/W474-1)*100)</f>
        <v>n/a</v>
      </c>
      <c r="AV474" s="1033" t="str">
        <f>IF(ISERROR((W474/X474-1)*100),"n/a",(W474/X474-1)*100)</f>
        <v>n/a</v>
      </c>
      <c r="AW474" s="1033" t="str">
        <f>IF(ISERROR((X474/Y474-1)*100),"n/a",(X474/Y474-1)*100)</f>
        <v>n/a</v>
      </c>
      <c r="AX474" s="1033" t="str">
        <f>IF(ISERROR((Y474/Z474-1)*100),"n/a",(Y474/Z474-1)*100)</f>
        <v>n/a</v>
      </c>
      <c r="AY474" s="1033" t="str">
        <f>IF(ISERROR((Z474/AA474-1)*100),"n/a",(Z474/AA474-1)*100)</f>
        <v>n/a</v>
      </c>
      <c r="AZ474" s="1033" t="str">
        <f>IF(ISERROR((AA474/AB474-1)*100),"n/a",(AA474/AB474-1)*100)</f>
        <v>n/a</v>
      </c>
      <c r="BA474" s="1033">
        <f>AVERAGE(AD474:AZ474)</f>
        <v>27.32260788937808</v>
      </c>
      <c r="BB474" s="1033">
        <f>STDEV(AD474:AZ474)</f>
        <v>36.609498621267825</v>
      </c>
    </row>
    <row r="475" spans="1:54" ht="11.25" customHeight="1" x14ac:dyDescent="0.2">
      <c r="A475" s="468" t="s">
        <v>304</v>
      </c>
      <c r="B475" s="468" t="s">
        <v>305</v>
      </c>
      <c r="C475" s="581">
        <v>2</v>
      </c>
      <c r="D475" s="581">
        <v>1.62</v>
      </c>
      <c r="E475" s="581">
        <v>1.61</v>
      </c>
      <c r="F475" s="581">
        <v>1.6</v>
      </c>
      <c r="G475" s="460">
        <v>1.52</v>
      </c>
      <c r="H475" s="460">
        <v>1.51</v>
      </c>
      <c r="I475" s="474">
        <v>1.5</v>
      </c>
      <c r="J475" s="474">
        <v>1.49</v>
      </c>
      <c r="K475" s="474">
        <v>1.48</v>
      </c>
      <c r="L475" s="474">
        <v>1.47</v>
      </c>
      <c r="M475" s="958"/>
      <c r="N475" s="474">
        <v>1.46</v>
      </c>
      <c r="O475" s="470">
        <v>1.45</v>
      </c>
      <c r="P475" s="958"/>
      <c r="Q475" s="486">
        <v>1.44</v>
      </c>
      <c r="R475" s="486">
        <v>1.41</v>
      </c>
      <c r="S475" s="476">
        <v>1.31</v>
      </c>
      <c r="T475" s="476">
        <v>0.63</v>
      </c>
      <c r="U475" s="476">
        <v>0.4</v>
      </c>
      <c r="V475" s="476">
        <v>0.3</v>
      </c>
      <c r="W475" s="476">
        <v>0.23499999999999999</v>
      </c>
      <c r="X475" s="476">
        <v>0.2</v>
      </c>
      <c r="Y475" s="476">
        <v>0.19</v>
      </c>
      <c r="Z475" s="476">
        <v>0.17</v>
      </c>
      <c r="AA475" s="476">
        <v>0.15</v>
      </c>
      <c r="AB475" s="476">
        <v>0.13</v>
      </c>
      <c r="AC475" s="584">
        <f>SUM(C475:AB475)</f>
        <v>25.274999999999999</v>
      </c>
      <c r="AD475" s="1033">
        <f>IF(ISERROR((C475/D475-1)*100),"n/a",(C475/D475-1)*100)</f>
        <v>23.456790123456784</v>
      </c>
      <c r="AE475" s="1033">
        <f>IF(ISERROR((D475/E475-1)*100),"n/a",(D475/E475-1)*100)</f>
        <v>0.62111801242235032</v>
      </c>
      <c r="AF475" s="1033">
        <f>IF(ISERROR((E475/F475-1)*100),"n/a",(E475/F475-1)*100)</f>
        <v>0.62500000000000888</v>
      </c>
      <c r="AG475" s="1033">
        <f>IF(ISERROR((F475/G475-1)*100),"n/a",(F475/G475-1)*100)</f>
        <v>5.2631578947368363</v>
      </c>
      <c r="AH475" s="1033">
        <f>IF(ISERROR((G475/H475-1)*100),"n/a",(G475/H475-1)*100)</f>
        <v>0.66225165562914245</v>
      </c>
      <c r="AI475" s="1033">
        <f>IF(ISERROR((H475/I475-1)*100),"n/a",(H475/I475-1)*100)</f>
        <v>0.66666666666665986</v>
      </c>
      <c r="AJ475" s="1033">
        <f>IF(ISERROR((I475/J475-1)*100),"n/a",(I475/J475-1)*100)</f>
        <v>0.67114093959732557</v>
      </c>
      <c r="AK475" s="1033">
        <f>IF(ISERROR((J475/K475-1)*100),"n/a",(J475/K475-1)*100)</f>
        <v>0.67567567567567988</v>
      </c>
      <c r="AL475" s="1033">
        <f>IF(ISERROR((K475/L475-1)*100),"n/a",(K475/L475-1)*100)</f>
        <v>0.68027210884353817</v>
      </c>
      <c r="AM475" s="1033">
        <f>IF(ISERROR((L475/N475-1)*100),"n/a",(L475/N475-1)*100)</f>
        <v>0.68493150684931781</v>
      </c>
      <c r="AN475" s="1033">
        <f>IF(ISERROR((N475/O475-1)*100),"n/a",(N475/O475-1)*100)</f>
        <v>0.68965517241379448</v>
      </c>
      <c r="AO475" s="1033">
        <f>IF(ISERROR((O475/Q475-1)*100),"n/a",(O475/Q475-1)*100)</f>
        <v>0.69444444444444198</v>
      </c>
      <c r="AP475" s="1033">
        <f>IF(ISERROR((Q475/R475-1)*100),"n/a",(Q475/R475-1)*100)</f>
        <v>2.1276595744680771</v>
      </c>
      <c r="AQ475" s="1033">
        <f>IF(ISERROR((R475/S475-1)*100),"n/a",(R475/S475-1)*100)</f>
        <v>7.6335877862595325</v>
      </c>
      <c r="AR475" s="1033">
        <f>IF(ISERROR((S475/T475-1)*100),"n/a",(S475/T475-1)*100)</f>
        <v>107.93650793650795</v>
      </c>
      <c r="AS475" s="1033">
        <f>IF(ISERROR((T475/U475-1)*100),"n/a",(T475/U475-1)*100)</f>
        <v>57.499999999999993</v>
      </c>
      <c r="AT475" s="1033">
        <f>IF(ISERROR((U475/V475-1)*100),"n/a",(U475/V475-1)*100)</f>
        <v>33.33333333333335</v>
      </c>
      <c r="AU475" s="1033">
        <f>IF(ISERROR((V475/W475-1)*100),"n/a",(V475/W475-1)*100)</f>
        <v>27.659574468085111</v>
      </c>
      <c r="AV475" s="1033">
        <f>IF(ISERROR((W475/X475-1)*100),"n/a",(W475/X475-1)*100)</f>
        <v>17.499999999999982</v>
      </c>
      <c r="AW475" s="1033">
        <f>IF(ISERROR((X475/Y475-1)*100),"n/a",(X475/Y475-1)*100)</f>
        <v>5.2631578947368363</v>
      </c>
      <c r="AX475" s="1033">
        <f>IF(ISERROR((Y475/Z475-1)*100),"n/a",(Y475/Z475-1)*100)</f>
        <v>11.764705882352944</v>
      </c>
      <c r="AY475" s="1033">
        <f>IF(ISERROR((Z475/AA475-1)*100),"n/a",(Z475/AA475-1)*100)</f>
        <v>13.333333333333353</v>
      </c>
      <c r="AZ475" s="1033">
        <f>IF(ISERROR((AA475/AB475-1)*100),"n/a",(AA475/AB475-1)*100)</f>
        <v>15.384615384615374</v>
      </c>
      <c r="BA475" s="1033">
        <f>AVERAGE(AD475:AZ475)</f>
        <v>14.557720860627319</v>
      </c>
      <c r="BB475" s="1033">
        <f>STDEV(AD475:AZ475)</f>
        <v>24.762853769247148</v>
      </c>
    </row>
    <row r="476" spans="1:54" ht="11.25" customHeight="1" x14ac:dyDescent="0.2">
      <c r="A476" s="458" t="s">
        <v>700</v>
      </c>
      <c r="B476" s="817" t="s">
        <v>701</v>
      </c>
      <c r="C476" s="581">
        <v>1.54</v>
      </c>
      <c r="D476" s="581">
        <v>1.52</v>
      </c>
      <c r="E476" s="581">
        <v>1.5</v>
      </c>
      <c r="F476" s="581">
        <v>1.48</v>
      </c>
      <c r="G476" s="460">
        <v>1.46</v>
      </c>
      <c r="H476" s="460">
        <v>1.44</v>
      </c>
      <c r="I476" s="581">
        <v>1.42</v>
      </c>
      <c r="J476" s="581">
        <v>1.4</v>
      </c>
      <c r="K476" s="581">
        <v>1.38</v>
      </c>
      <c r="L476" s="581">
        <v>1.2</v>
      </c>
      <c r="M476" s="884"/>
      <c r="N476" s="581">
        <v>0.8</v>
      </c>
      <c r="O476" s="459">
        <v>0.59</v>
      </c>
      <c r="P476" s="884"/>
      <c r="Q476" s="472">
        <v>0.5</v>
      </c>
      <c r="R476" s="472">
        <v>0.46</v>
      </c>
      <c r="S476" s="587">
        <v>0.44</v>
      </c>
      <c r="T476" s="587">
        <v>0.42</v>
      </c>
      <c r="U476" s="587">
        <v>0.4</v>
      </c>
      <c r="V476" s="587">
        <v>0.36</v>
      </c>
      <c r="W476" s="587">
        <v>0.32</v>
      </c>
      <c r="X476" s="587">
        <v>0.28000000000000003</v>
      </c>
      <c r="Y476" s="587">
        <v>0.24</v>
      </c>
      <c r="Z476" s="587">
        <v>0.2</v>
      </c>
      <c r="AA476" s="583">
        <v>0</v>
      </c>
      <c r="AB476" s="583">
        <v>0</v>
      </c>
      <c r="AC476" s="584">
        <f>SUM(C476:AB476)</f>
        <v>19.350000000000001</v>
      </c>
      <c r="AD476" s="1033">
        <f>IF(ISERROR((C476/D476-1)*100),"n/a",(C476/D476-1)*100)</f>
        <v>1.3157894736842035</v>
      </c>
      <c r="AE476" s="1033">
        <f>IF(ISERROR((D476/E476-1)*100),"n/a",(D476/E476-1)*100)</f>
        <v>1.3333333333333419</v>
      </c>
      <c r="AF476" s="1033">
        <f>IF(ISERROR((E476/F476-1)*100),"n/a",(E476/F476-1)*100)</f>
        <v>1.3513513513513598</v>
      </c>
      <c r="AG476" s="1033">
        <f>IF(ISERROR((F476/G476-1)*100),"n/a",(F476/G476-1)*100)</f>
        <v>1.3698630136986356</v>
      </c>
      <c r="AH476" s="1033">
        <f>IF(ISERROR((G476/H476-1)*100),"n/a",(G476/H476-1)*100)</f>
        <v>1.388888888888884</v>
      </c>
      <c r="AI476" s="1033">
        <f>IF(ISERROR((H476/I476-1)*100),"n/a",(H476/I476-1)*100)</f>
        <v>1.4084507042253502</v>
      </c>
      <c r="AJ476" s="1033">
        <f>IF(ISERROR((I476/J476-1)*100),"n/a",(I476/J476-1)*100)</f>
        <v>1.4285714285714235</v>
      </c>
      <c r="AK476" s="1033">
        <f>IF(ISERROR((J476/K476-1)*100),"n/a",(J476/K476-1)*100)</f>
        <v>1.449275362318847</v>
      </c>
      <c r="AL476" s="1033">
        <f>IF(ISERROR((K476/L476-1)*100),"n/a",(K476/L476-1)*100)</f>
        <v>14.999999999999991</v>
      </c>
      <c r="AM476" s="1033">
        <f>IF(ISERROR((L476/N476-1)*100),"n/a",(L476/N476-1)*100)</f>
        <v>49.999999999999979</v>
      </c>
      <c r="AN476" s="1033">
        <f>IF(ISERROR((N476/O476-1)*100),"n/a",(N476/O476-1)*100)</f>
        <v>35.593220338983066</v>
      </c>
      <c r="AO476" s="1033">
        <f>IF(ISERROR((O476/Q476-1)*100),"n/a",(O476/Q476-1)*100)</f>
        <v>17.999999999999993</v>
      </c>
      <c r="AP476" s="1033">
        <f>IF(ISERROR((Q476/R476-1)*100),"n/a",(Q476/R476-1)*100)</f>
        <v>8.6956521739130377</v>
      </c>
      <c r="AQ476" s="1033">
        <f>IF(ISERROR((R476/S476-1)*100),"n/a",(R476/S476-1)*100)</f>
        <v>4.5454545454545414</v>
      </c>
      <c r="AR476" s="1033">
        <f>IF(ISERROR((S476/T476-1)*100),"n/a",(S476/T476-1)*100)</f>
        <v>4.7619047619047672</v>
      </c>
      <c r="AS476" s="1033">
        <f>IF(ISERROR((T476/U476-1)*100),"n/a",(T476/U476-1)*100)</f>
        <v>4.9999999999999822</v>
      </c>
      <c r="AT476" s="1033">
        <f>IF(ISERROR((U476/V476-1)*100),"n/a",(U476/V476-1)*100)</f>
        <v>11.111111111111116</v>
      </c>
      <c r="AU476" s="1033">
        <f>IF(ISERROR((V476/W476-1)*100),"n/a",(V476/W476-1)*100)</f>
        <v>12.5</v>
      </c>
      <c r="AV476" s="1033">
        <f>IF(ISERROR((W476/X476-1)*100),"n/a",(W476/X476-1)*100)</f>
        <v>14.285714285714279</v>
      </c>
      <c r="AW476" s="1033">
        <f>IF(ISERROR((X476/Y476-1)*100),"n/a",(X476/Y476-1)*100)</f>
        <v>16.666666666666675</v>
      </c>
      <c r="AX476" s="1033">
        <f>IF(ISERROR((Y476/Z476-1)*100),"n/a",(Y476/Z476-1)*100)</f>
        <v>19.999999999999996</v>
      </c>
      <c r="AY476" s="1033" t="str">
        <f>IF(ISERROR((Z476/AA476-1)*100),"n/a",(Z476/AA476-1)*100)</f>
        <v>n/a</v>
      </c>
      <c r="AZ476" s="1033" t="str">
        <f>IF(ISERROR((AA476/AB476-1)*100),"n/a",(AA476/AB476-1)*100)</f>
        <v>n/a</v>
      </c>
      <c r="BA476" s="1033">
        <f>AVERAGE(AD476:AZ476)</f>
        <v>10.81929749713426</v>
      </c>
      <c r="BB476" s="1033">
        <f>STDEV(AD476:AZ476)</f>
        <v>12.606465298430022</v>
      </c>
    </row>
    <row r="477" spans="1:54" ht="11.25" customHeight="1" x14ac:dyDescent="0.2">
      <c r="A477" s="468" t="s">
        <v>1453</v>
      </c>
      <c r="B477" s="468" t="s">
        <v>1454</v>
      </c>
      <c r="C477" s="581">
        <v>0.8</v>
      </c>
      <c r="D477" s="581">
        <v>0.79</v>
      </c>
      <c r="E477" s="581">
        <v>0.76</v>
      </c>
      <c r="F477" s="581">
        <v>0.72</v>
      </c>
      <c r="G477" s="460">
        <v>0.68</v>
      </c>
      <c r="H477" s="471">
        <v>0.64</v>
      </c>
      <c r="I477" s="474">
        <v>0.6</v>
      </c>
      <c r="J477" s="474">
        <v>0.56000000000000005</v>
      </c>
      <c r="K477" s="473">
        <v>0.52</v>
      </c>
      <c r="L477" s="474">
        <v>0.5</v>
      </c>
      <c r="M477" s="958"/>
      <c r="N477" s="474">
        <v>0.48</v>
      </c>
      <c r="O477" s="470">
        <v>0.43</v>
      </c>
      <c r="P477" s="958"/>
      <c r="Q477" s="486">
        <v>0.4</v>
      </c>
      <c r="R477" s="495">
        <v>0.39112000000000002</v>
      </c>
      <c r="S477" s="477">
        <v>0.39112000000000002</v>
      </c>
      <c r="T477" s="476">
        <v>0.37334000000000001</v>
      </c>
      <c r="U477" s="476">
        <v>0.31111</v>
      </c>
      <c r="V477" s="476">
        <v>0.23999000000000001</v>
      </c>
      <c r="W477" s="476">
        <v>0.19553999999999999</v>
      </c>
      <c r="X477" s="476">
        <v>0.16</v>
      </c>
      <c r="Y477" s="476">
        <v>0.12446</v>
      </c>
      <c r="Z477" s="476">
        <v>8.8900000000000007E-2</v>
      </c>
      <c r="AA477" s="477">
        <v>7.1120000000000003E-2</v>
      </c>
      <c r="AB477" s="477">
        <v>7.1120000000000003E-2</v>
      </c>
      <c r="AC477" s="584">
        <f>SUM(C477:AB477)</f>
        <v>10.297820000000003</v>
      </c>
      <c r="AD477" s="1033">
        <f>IF(ISERROR((C477/D477-1)*100),"n/a",(C477/D477-1)*100)</f>
        <v>1.2658227848101333</v>
      </c>
      <c r="AE477" s="1033">
        <f>IF(ISERROR((D477/E477-1)*100),"n/a",(D477/E477-1)*100)</f>
        <v>3.9473684210526327</v>
      </c>
      <c r="AF477" s="1033">
        <f>IF(ISERROR((E477/F477-1)*100),"n/a",(E477/F477-1)*100)</f>
        <v>5.555555555555558</v>
      </c>
      <c r="AG477" s="1033">
        <f>IF(ISERROR((F477/G477-1)*100),"n/a",(F477/G477-1)*100)</f>
        <v>5.8823529411764497</v>
      </c>
      <c r="AH477" s="1033">
        <f>IF(ISERROR((G477/H477-1)*100),"n/a",(G477/H477-1)*100)</f>
        <v>6.25</v>
      </c>
      <c r="AI477" s="1033">
        <f>IF(ISERROR((H477/I477-1)*100),"n/a",(H477/I477-1)*100)</f>
        <v>6.6666666666666652</v>
      </c>
      <c r="AJ477" s="1033">
        <f>IF(ISERROR((I477/J477-1)*100),"n/a",(I477/J477-1)*100)</f>
        <v>7.1428571428571397</v>
      </c>
      <c r="AK477" s="1033">
        <f>IF(ISERROR((J477/K477-1)*100),"n/a",(J477/K477-1)*100)</f>
        <v>7.6923076923077094</v>
      </c>
      <c r="AL477" s="1033">
        <f>IF(ISERROR((K477/L477-1)*100),"n/a",(K477/L477-1)*100)</f>
        <v>4.0000000000000036</v>
      </c>
      <c r="AM477" s="1033">
        <f>IF(ISERROR((L477/N477-1)*100),"n/a",(L477/N477-1)*100)</f>
        <v>4.1666666666666741</v>
      </c>
      <c r="AN477" s="1033">
        <f>IF(ISERROR((N477/O477-1)*100),"n/a",(N477/O477-1)*100)</f>
        <v>11.627906976744185</v>
      </c>
      <c r="AO477" s="1033">
        <f>IF(ISERROR((O477/Q477-1)*100),"n/a",(O477/Q477-1)*100)</f>
        <v>7.4999999999999956</v>
      </c>
      <c r="AP477" s="1033">
        <f>IF(ISERROR((Q477/R477-1)*100),"n/a",(Q477/R477-1)*100)</f>
        <v>2.2704029453876062</v>
      </c>
      <c r="AQ477" s="1033">
        <f>IF(ISERROR((R477/S477-1)*100),"n/a",(R477/S477-1)*100)</f>
        <v>0</v>
      </c>
      <c r="AR477" s="1033">
        <f>IF(ISERROR((S477/T477-1)*100),"n/a",(S477/T477-1)*100)</f>
        <v>4.7624149568757712</v>
      </c>
      <c r="AS477" s="1033">
        <f>IF(ISERROR((T477/U477-1)*100),"n/a",(T477/U477-1)*100)</f>
        <v>20.002571437755144</v>
      </c>
      <c r="AT477" s="1033">
        <f>IF(ISERROR((U477/V477-1)*100),"n/a",(U477/V477-1)*100)</f>
        <v>29.634568107004444</v>
      </c>
      <c r="AU477" s="1033">
        <f>IF(ISERROR((V477/W477-1)*100),"n/a",(V477/W477-1)*100)</f>
        <v>22.731921857420478</v>
      </c>
      <c r="AV477" s="1033">
        <f>IF(ISERROR((W477/X477-1)*100),"n/a",(W477/X477-1)*100)</f>
        <v>22.212499999999991</v>
      </c>
      <c r="AW477" s="1033">
        <f>IF(ISERROR((X477/Y477-1)*100),"n/a",(X477/Y477-1)*100)</f>
        <v>28.555359151534621</v>
      </c>
      <c r="AX477" s="1033">
        <f>IF(ISERROR((Y477/Z477-1)*100),"n/a",(Y477/Z477-1)*100)</f>
        <v>39.999999999999993</v>
      </c>
      <c r="AY477" s="1033">
        <f>IF(ISERROR((Z477/AA477-1)*100),"n/a",(Z477/AA477-1)*100)</f>
        <v>25</v>
      </c>
      <c r="AZ477" s="1033">
        <f>IF(ISERROR((AA477/AB477-1)*100),"n/a",(AA477/AB477-1)*100)</f>
        <v>0</v>
      </c>
      <c r="BA477" s="1033">
        <f>AVERAGE(AD477:AZ477)</f>
        <v>11.602923621905008</v>
      </c>
      <c r="BB477" s="1033">
        <f>STDEV(AD477:AZ477)</f>
        <v>11.203526473677927</v>
      </c>
    </row>
    <row r="478" spans="1:54" ht="11.25" customHeight="1" x14ac:dyDescent="0.2">
      <c r="A478" s="458" t="s">
        <v>696</v>
      </c>
      <c r="B478" s="817" t="s">
        <v>697</v>
      </c>
      <c r="C478" s="581">
        <v>2.52</v>
      </c>
      <c r="D478" s="581">
        <v>2.48</v>
      </c>
      <c r="E478" s="581">
        <v>2.4</v>
      </c>
      <c r="F478" s="581">
        <v>2.2999999999999998</v>
      </c>
      <c r="G478" s="460">
        <v>2.2000000000000002</v>
      </c>
      <c r="H478" s="586">
        <v>2.1</v>
      </c>
      <c r="I478" s="581">
        <v>2</v>
      </c>
      <c r="J478" s="581">
        <v>1.92</v>
      </c>
      <c r="K478" s="581">
        <v>1.6</v>
      </c>
      <c r="L478" s="581">
        <v>1.52</v>
      </c>
      <c r="M478" s="884"/>
      <c r="N478" s="581">
        <v>1.48</v>
      </c>
      <c r="O478" s="459">
        <v>1.44</v>
      </c>
      <c r="P478" s="884"/>
      <c r="Q478" s="472">
        <v>1.36</v>
      </c>
      <c r="R478" s="472">
        <v>1.34</v>
      </c>
      <c r="S478" s="587">
        <v>1.32</v>
      </c>
      <c r="T478" s="587">
        <v>1.28</v>
      </c>
      <c r="U478" s="587">
        <v>1.24</v>
      </c>
      <c r="V478" s="587">
        <v>1</v>
      </c>
      <c r="W478" s="583">
        <v>0</v>
      </c>
      <c r="X478" s="583">
        <v>0</v>
      </c>
      <c r="Y478" s="583">
        <v>0</v>
      </c>
      <c r="Z478" s="583">
        <v>0</v>
      </c>
      <c r="AA478" s="583">
        <v>0</v>
      </c>
      <c r="AB478" s="583">
        <v>0</v>
      </c>
      <c r="AC478" s="584">
        <f>SUM(C478:AB478)</f>
        <v>31.5</v>
      </c>
      <c r="AD478" s="1033">
        <f>IF(ISERROR((C478/D478-1)*100),"n/a",(C478/D478-1)*100)</f>
        <v>1.6129032258064502</v>
      </c>
      <c r="AE478" s="1033">
        <f>IF(ISERROR((D478/E478-1)*100),"n/a",(D478/E478-1)*100)</f>
        <v>3.3333333333333437</v>
      </c>
      <c r="AF478" s="1033">
        <f>IF(ISERROR((E478/F478-1)*100),"n/a",(E478/F478-1)*100)</f>
        <v>4.3478260869565188</v>
      </c>
      <c r="AG478" s="1033">
        <f>IF(ISERROR((F478/G478-1)*100),"n/a",(F478/G478-1)*100)</f>
        <v>4.5454545454545192</v>
      </c>
      <c r="AH478" s="1033">
        <f>IF(ISERROR((G478/H478-1)*100),"n/a",(G478/H478-1)*100)</f>
        <v>4.7619047619047672</v>
      </c>
      <c r="AI478" s="1033">
        <f>IF(ISERROR((H478/I478-1)*100),"n/a",(H478/I478-1)*100)</f>
        <v>5.0000000000000044</v>
      </c>
      <c r="AJ478" s="1033">
        <f>IF(ISERROR((I478/J478-1)*100),"n/a",(I478/J478-1)*100)</f>
        <v>4.1666666666666741</v>
      </c>
      <c r="AK478" s="1033">
        <f>IF(ISERROR((J478/K478-1)*100),"n/a",(J478/K478-1)*100)</f>
        <v>19.999999999999996</v>
      </c>
      <c r="AL478" s="1033">
        <f>IF(ISERROR((K478/L478-1)*100),"n/a",(K478/L478-1)*100)</f>
        <v>5.2631578947368363</v>
      </c>
      <c r="AM478" s="1033">
        <f>IF(ISERROR((L478/N478-1)*100),"n/a",(L478/N478-1)*100)</f>
        <v>2.7027027027026973</v>
      </c>
      <c r="AN478" s="1033">
        <f>IF(ISERROR((N478/O478-1)*100),"n/a",(N478/O478-1)*100)</f>
        <v>2.7777777777777901</v>
      </c>
      <c r="AO478" s="1033">
        <f>IF(ISERROR((O478/Q478-1)*100),"n/a",(O478/Q478-1)*100)</f>
        <v>5.8823529411764497</v>
      </c>
      <c r="AP478" s="1033">
        <f>IF(ISERROR((Q478/R478-1)*100),"n/a",(Q478/R478-1)*100)</f>
        <v>1.4925373134328401</v>
      </c>
      <c r="AQ478" s="1033">
        <f>IF(ISERROR((R478/S478-1)*100),"n/a",(R478/S478-1)*100)</f>
        <v>1.5151515151515138</v>
      </c>
      <c r="AR478" s="1033">
        <f>IF(ISERROR((S478/T478-1)*100),"n/a",(S478/T478-1)*100)</f>
        <v>3.125</v>
      </c>
      <c r="AS478" s="1033">
        <f>IF(ISERROR((T478/U478-1)*100),"n/a",(T478/U478-1)*100)</f>
        <v>3.2258064516129004</v>
      </c>
      <c r="AT478" s="1033">
        <f>IF(ISERROR((U478/V478-1)*100),"n/a",(U478/V478-1)*100)</f>
        <v>24</v>
      </c>
      <c r="AU478" s="1033" t="str">
        <f>IF(ISERROR((V478/W478-1)*100),"n/a",(V478/W478-1)*100)</f>
        <v>n/a</v>
      </c>
      <c r="AV478" s="1033" t="str">
        <f>IF(ISERROR((W478/X478-1)*100),"n/a",(W478/X478-1)*100)</f>
        <v>n/a</v>
      </c>
      <c r="AW478" s="1033" t="str">
        <f>IF(ISERROR((X478/Y478-1)*100),"n/a",(X478/Y478-1)*100)</f>
        <v>n/a</v>
      </c>
      <c r="AX478" s="1033" t="str">
        <f>IF(ISERROR((Y478/Z478-1)*100),"n/a",(Y478/Z478-1)*100)</f>
        <v>n/a</v>
      </c>
      <c r="AY478" s="1033" t="str">
        <f>IF(ISERROR((Z478/AA478-1)*100),"n/a",(Z478/AA478-1)*100)</f>
        <v>n/a</v>
      </c>
      <c r="AZ478" s="1033" t="str">
        <f>IF(ISERROR((AA478/AB478-1)*100),"n/a",(AA478/AB478-1)*100)</f>
        <v>n/a</v>
      </c>
      <c r="BA478" s="1033">
        <f>AVERAGE(AD478:AZ478)</f>
        <v>5.7501514833360758</v>
      </c>
      <c r="BB478" s="1033">
        <f>STDEV(AD478:AZ478)</f>
        <v>6.2960325392510628</v>
      </c>
    </row>
    <row r="479" spans="1:54" ht="11.25" customHeight="1" x14ac:dyDescent="0.2">
      <c r="A479" s="817" t="s">
        <v>698</v>
      </c>
      <c r="B479" s="817" t="s">
        <v>699</v>
      </c>
      <c r="C479" s="581">
        <v>1.1200000000000001</v>
      </c>
      <c r="D479" s="581">
        <v>1.04</v>
      </c>
      <c r="E479" s="581">
        <v>1</v>
      </c>
      <c r="F479" s="581">
        <v>0.96</v>
      </c>
      <c r="G479" s="483">
        <v>0.88</v>
      </c>
      <c r="H479" s="586">
        <v>0.86666599999999994</v>
      </c>
      <c r="I479" s="581">
        <v>0.82666666666666666</v>
      </c>
      <c r="J479" s="581">
        <v>0.82</v>
      </c>
      <c r="K479" s="581">
        <v>0.8</v>
      </c>
      <c r="L479" s="581">
        <v>0.7624266666666667</v>
      </c>
      <c r="M479" s="884"/>
      <c r="N479" s="581">
        <v>0.72727272727272718</v>
      </c>
      <c r="O479" s="459">
        <v>0.70303030303030301</v>
      </c>
      <c r="P479" s="884"/>
      <c r="Q479" s="472">
        <v>0.67878787878787883</v>
      </c>
      <c r="R479" s="472">
        <v>0.65454545454545454</v>
      </c>
      <c r="S479" s="587">
        <v>0.60606060606060608</v>
      </c>
      <c r="T479" s="587">
        <v>0.5575757575757575</v>
      </c>
      <c r="U479" s="587">
        <v>0.49696969696969689</v>
      </c>
      <c r="V479" s="587">
        <v>0.41557575757575754</v>
      </c>
      <c r="W479" s="587">
        <v>0.39242424242424234</v>
      </c>
      <c r="X479" s="587">
        <v>0.36939393939393939</v>
      </c>
      <c r="Y479" s="587">
        <v>0.33863636363636362</v>
      </c>
      <c r="Z479" s="587">
        <v>0.30781818181818182</v>
      </c>
      <c r="AA479" s="587">
        <v>0.26163636363636361</v>
      </c>
      <c r="AB479" s="587">
        <v>0.21549090909090907</v>
      </c>
      <c r="AC479" s="584">
        <f>SUM(C479:AB479)</f>
        <v>15.80097751515151</v>
      </c>
      <c r="AD479" s="1033">
        <f>IF(ISERROR((C479/D479-1)*100),"n/a",(C479/D479-1)*100)</f>
        <v>7.6923076923077094</v>
      </c>
      <c r="AE479" s="1033">
        <f>IF(ISERROR((D479/E479-1)*100),"n/a",(D479/E479-1)*100)</f>
        <v>4.0000000000000036</v>
      </c>
      <c r="AF479" s="1033">
        <f>IF(ISERROR((E479/F479-1)*100),"n/a",(E479/F479-1)*100)</f>
        <v>4.1666666666666741</v>
      </c>
      <c r="AG479" s="1033">
        <f>IF(ISERROR((F479/G479-1)*100),"n/a",(F479/G479-1)*100)</f>
        <v>9.0909090909090828</v>
      </c>
      <c r="AH479" s="1033">
        <f>IF(ISERROR((G479/H479-1)*100),"n/a",(G479/H479-1)*100)</f>
        <v>1.5385396450305011</v>
      </c>
      <c r="AI479" s="1033">
        <f>IF(ISERROR((H479/I479-1)*100),"n/a",(H479/I479-1)*100)</f>
        <v>4.8386290322580683</v>
      </c>
      <c r="AJ479" s="1033">
        <f>IF(ISERROR((I479/J479-1)*100),"n/a",(I479/J479-1)*100)</f>
        <v>0.81300813008131634</v>
      </c>
      <c r="AK479" s="1033">
        <f>IF(ISERROR((J479/K479-1)*100),"n/a",(J479/K479-1)*100)</f>
        <v>2.4999999999999911</v>
      </c>
      <c r="AL479" s="1033">
        <f>IF(ISERROR((K479/L479-1)*100),"n/a",(K479/L479-1)*100)</f>
        <v>4.9281242348991006</v>
      </c>
      <c r="AM479" s="1033">
        <f>IF(ISERROR((L479/N479-1)*100),"n/a",(L479/N479-1)*100)</f>
        <v>4.8336666666666916</v>
      </c>
      <c r="AN479" s="1033">
        <f>IF(ISERROR((N479/O479-1)*100),"n/a",(N479/O479-1)*100)</f>
        <v>3.4482758620689502</v>
      </c>
      <c r="AO479" s="1033">
        <f>IF(ISERROR((O479/Q479-1)*100),"n/a",(O479/Q479-1)*100)</f>
        <v>3.5714285714285587</v>
      </c>
      <c r="AP479" s="1033">
        <f>IF(ISERROR((Q479/R479-1)*100),"n/a",(Q479/R479-1)*100)</f>
        <v>3.7037037037037202</v>
      </c>
      <c r="AQ479" s="1033">
        <f>IF(ISERROR((R479/S479-1)*100),"n/a",(R479/S479-1)*100)</f>
        <v>8.0000000000000071</v>
      </c>
      <c r="AR479" s="1033">
        <f>IF(ISERROR((S479/T479-1)*100),"n/a",(S479/T479-1)*100)</f>
        <v>8.6956521739130608</v>
      </c>
      <c r="AS479" s="1033">
        <f>IF(ISERROR((T479/U479-1)*100),"n/a",(T479/U479-1)*100)</f>
        <v>12.195121951219523</v>
      </c>
      <c r="AT479" s="1033">
        <f>IF(ISERROR((U479/V479-1)*100),"n/a",(U479/V479-1)*100)</f>
        <v>19.585824704681333</v>
      </c>
      <c r="AU479" s="1033">
        <f>IF(ISERROR((V479/W479-1)*100),"n/a",(V479/W479-1)*100)</f>
        <v>5.8996138996139091</v>
      </c>
      <c r="AV479" s="1033">
        <f>IF(ISERROR((W479/X479-1)*100),"n/a",(W479/X479-1)*100)</f>
        <v>6.2346185397866849</v>
      </c>
      <c r="AW479" s="1033">
        <f>IF(ISERROR((X479/Y479-1)*100),"n/a",(X479/Y479-1)*100)</f>
        <v>9.0827740492170008</v>
      </c>
      <c r="AX479" s="1033">
        <f>IF(ISERROR((Y479/Z479-1)*100),"n/a",(Y479/Z479-1)*100)</f>
        <v>10.011813349084452</v>
      </c>
      <c r="AY479" s="1033">
        <f>IF(ISERROR((Z479/AA479-1)*100),"n/a",(Z479/AA479-1)*100)</f>
        <v>17.651146629603897</v>
      </c>
      <c r="AZ479" s="1033">
        <f>IF(ISERROR((AA479/AB479-1)*100),"n/a",(AA479/AB479-1)*100)</f>
        <v>21.414107323658449</v>
      </c>
      <c r="BA479" s="1033">
        <f>AVERAGE(AD479:AZ479)</f>
        <v>7.560692692034725</v>
      </c>
      <c r="BB479" s="1033">
        <f>STDEV(AD479:AZ479)</f>
        <v>5.5497088083941799</v>
      </c>
    </row>
    <row r="480" spans="1:54" ht="11.25" customHeight="1" x14ac:dyDescent="0.2">
      <c r="A480" s="802" t="s">
        <v>302</v>
      </c>
      <c r="B480" s="802" t="s">
        <v>303</v>
      </c>
      <c r="C480" s="581">
        <v>1.9325000000000001</v>
      </c>
      <c r="D480" s="581">
        <v>1.9225000000000001</v>
      </c>
      <c r="E480" s="581">
        <v>1.9125000000000001</v>
      </c>
      <c r="F480" s="581">
        <v>1.9025000000000001</v>
      </c>
      <c r="G480" s="460">
        <v>1.8925000000000001</v>
      </c>
      <c r="H480" s="454">
        <v>1.8824999999999998</v>
      </c>
      <c r="I480" s="451">
        <v>1.8725000000000001</v>
      </c>
      <c r="J480" s="451">
        <v>1.855</v>
      </c>
      <c r="K480" s="451">
        <v>1.845</v>
      </c>
      <c r="L480" s="451">
        <v>1.825</v>
      </c>
      <c r="M480" s="946"/>
      <c r="N480" s="451">
        <v>1.79</v>
      </c>
      <c r="O480" s="449">
        <v>1.75</v>
      </c>
      <c r="P480" s="946"/>
      <c r="Q480" s="487">
        <v>1.68</v>
      </c>
      <c r="R480" s="487">
        <v>1.6</v>
      </c>
      <c r="S480" s="456">
        <v>1.52</v>
      </c>
      <c r="T480" s="456">
        <v>1.44</v>
      </c>
      <c r="U480" s="456">
        <v>1.39</v>
      </c>
      <c r="V480" s="456">
        <v>1.32</v>
      </c>
      <c r="W480" s="456">
        <v>1.3</v>
      </c>
      <c r="X480" s="456">
        <v>1.27</v>
      </c>
      <c r="Y480" s="455">
        <v>1.26</v>
      </c>
      <c r="Z480" s="456">
        <v>1.2450000000000001</v>
      </c>
      <c r="AA480" s="456">
        <v>1.24</v>
      </c>
      <c r="AB480" s="456">
        <v>1.22</v>
      </c>
      <c r="AC480" s="584">
        <f>SUM(C480:AB480)</f>
        <v>38.8675</v>
      </c>
      <c r="AD480" s="1033">
        <f>IF(ISERROR((C480/D480-1)*100),"n/a",(C480/D480-1)*100)</f>
        <v>0.52015604681403538</v>
      </c>
      <c r="AE480" s="1033">
        <f>IF(ISERROR((D480/E480-1)*100),"n/a",(D480/E480-1)*100)</f>
        <v>0.52287581699346219</v>
      </c>
      <c r="AF480" s="1033">
        <f>IF(ISERROR((E480/F480-1)*100),"n/a",(E480/F480-1)*100)</f>
        <v>0.52562417871222511</v>
      </c>
      <c r="AG480" s="1033">
        <f>IF(ISERROR((F480/G480-1)*100),"n/a",(F480/G480-1)*100)</f>
        <v>0.52840158520475189</v>
      </c>
      <c r="AH480" s="1033">
        <f>IF(ISERROR((G480/H480-1)*100),"n/a",(G480/H480-1)*100)</f>
        <v>0.53120849933601111</v>
      </c>
      <c r="AI480" s="1033">
        <f>IF(ISERROR((H480/I480-1)*100),"n/a",(H480/I480-1)*100)</f>
        <v>0.53404539385846217</v>
      </c>
      <c r="AJ480" s="1033">
        <f>IF(ISERROR((I480/J480-1)*100),"n/a",(I480/J480-1)*100)</f>
        <v>0.94339622641510523</v>
      </c>
      <c r="AK480" s="1033">
        <f>IF(ISERROR((J480/K480-1)*100),"n/a",(J480/K480-1)*100)</f>
        <v>0.54200542005420349</v>
      </c>
      <c r="AL480" s="1033">
        <f>IF(ISERROR((K480/L480-1)*100),"n/a",(K480/L480-1)*100)</f>
        <v>1.0958904109588996</v>
      </c>
      <c r="AM480" s="1033">
        <f>IF(ISERROR((L480/N480-1)*100),"n/a",(L480/N480-1)*100)</f>
        <v>1.9553072625698276</v>
      </c>
      <c r="AN480" s="1033">
        <f>IF(ISERROR((N480/O480-1)*100),"n/a",(N480/O480-1)*100)</f>
        <v>2.2857142857142909</v>
      </c>
      <c r="AO480" s="1033">
        <f>IF(ISERROR((O480/Q480-1)*100),"n/a",(O480/Q480-1)*100)</f>
        <v>4.1666666666666741</v>
      </c>
      <c r="AP480" s="1033">
        <f>IF(ISERROR((Q480/R480-1)*100),"n/a",(Q480/R480-1)*100)</f>
        <v>4.9999999999999822</v>
      </c>
      <c r="AQ480" s="1033">
        <f>IF(ISERROR((R480/S480-1)*100),"n/a",(R480/S480-1)*100)</f>
        <v>5.2631578947368363</v>
      </c>
      <c r="AR480" s="1033">
        <f>IF(ISERROR((S480/T480-1)*100),"n/a",(S480/T480-1)*100)</f>
        <v>5.555555555555558</v>
      </c>
      <c r="AS480" s="1033">
        <f>IF(ISERROR((T480/U480-1)*100),"n/a",(T480/U480-1)*100)</f>
        <v>3.5971223021582732</v>
      </c>
      <c r="AT480" s="1033">
        <f>IF(ISERROR((U480/V480-1)*100),"n/a",(U480/V480-1)*100)</f>
        <v>5.3030303030302983</v>
      </c>
      <c r="AU480" s="1033">
        <f>IF(ISERROR((V480/W480-1)*100),"n/a",(V480/W480-1)*100)</f>
        <v>1.538461538461533</v>
      </c>
      <c r="AV480" s="1033">
        <f>IF(ISERROR((W480/X480-1)*100),"n/a",(W480/X480-1)*100)</f>
        <v>2.3622047244094446</v>
      </c>
      <c r="AW480" s="1033">
        <f>IF(ISERROR((X480/Y480-1)*100),"n/a",(X480/Y480-1)*100)</f>
        <v>0.79365079365079083</v>
      </c>
      <c r="AX480" s="1033">
        <f>IF(ISERROR((Y480/Z480-1)*100),"n/a",(Y480/Z480-1)*100)</f>
        <v>1.2048192771084265</v>
      </c>
      <c r="AY480" s="1033">
        <f>IF(ISERROR((Z480/AA480-1)*100),"n/a",(Z480/AA480-1)*100)</f>
        <v>0.40322580645162365</v>
      </c>
      <c r="AZ480" s="1033">
        <f>IF(ISERROR((AA480/AB480-1)*100),"n/a",(AA480/AB480-1)*100)</f>
        <v>1.6393442622950838</v>
      </c>
      <c r="BA480" s="1033">
        <f>AVERAGE(AD480:AZ480)</f>
        <v>2.0352984457024261</v>
      </c>
      <c r="BB480" s="1033">
        <f>STDEV(AD480:AZ480)</f>
        <v>1.817704933553635</v>
      </c>
    </row>
    <row r="481" spans="1:54" ht="11.25" customHeight="1" x14ac:dyDescent="0.2">
      <c r="A481" s="1026" t="s">
        <v>5242</v>
      </c>
      <c r="B481" s="468" t="s">
        <v>5234</v>
      </c>
      <c r="C481" s="581">
        <v>3.0975000000000001</v>
      </c>
      <c r="D481" s="581">
        <v>2.0625</v>
      </c>
      <c r="E481" s="581">
        <v>1.5</v>
      </c>
      <c r="F481" s="581">
        <v>1.125</v>
      </c>
      <c r="G481" s="460">
        <v>0.25</v>
      </c>
      <c r="H481" s="483">
        <v>0</v>
      </c>
      <c r="I481" s="496">
        <v>0</v>
      </c>
      <c r="J481" s="496">
        <v>0</v>
      </c>
      <c r="K481" s="496">
        <v>0</v>
      </c>
      <c r="L481" s="496">
        <v>0</v>
      </c>
      <c r="M481" s="993"/>
      <c r="N481" s="496">
        <v>0</v>
      </c>
      <c r="O481" s="1008">
        <v>0</v>
      </c>
      <c r="P481" s="993"/>
      <c r="Q481" s="1036">
        <v>0</v>
      </c>
      <c r="R481" s="1036">
        <v>0</v>
      </c>
      <c r="S481" s="497">
        <v>0</v>
      </c>
      <c r="T481" s="497">
        <v>0</v>
      </c>
      <c r="U481" s="497">
        <v>0</v>
      </c>
      <c r="V481" s="497">
        <v>0</v>
      </c>
      <c r="W481" s="497">
        <v>0</v>
      </c>
      <c r="X481" s="497">
        <v>0</v>
      </c>
      <c r="Y481" s="497">
        <v>0</v>
      </c>
      <c r="Z481" s="497">
        <v>0</v>
      </c>
      <c r="AA481" s="497">
        <v>0</v>
      </c>
      <c r="AB481" s="497">
        <v>0</v>
      </c>
      <c r="AC481" s="584">
        <f>SUM(C481:AB481)</f>
        <v>8.0350000000000001</v>
      </c>
      <c r="AD481" s="1033">
        <f>IF(ISERROR((C481/D481-1)*100),"n/a",(C481/D481-1)*100)</f>
        <v>50.181818181818194</v>
      </c>
      <c r="AE481" s="1033">
        <f>IF(ISERROR((D481/E481-1)*100),"n/a",(D481/E481-1)*100)</f>
        <v>37.5</v>
      </c>
      <c r="AF481" s="1033">
        <f>IF(ISERROR((E481/F481-1)*100),"n/a",(E481/F481-1)*100)</f>
        <v>33.333333333333329</v>
      </c>
      <c r="AG481" s="1033">
        <f>IF(ISERROR((F481/G481-1)*100),"n/a",(F481/G481-1)*100)</f>
        <v>350</v>
      </c>
      <c r="AH481" s="1033" t="str">
        <f>IF(ISERROR((G481/H481-1)*100),"n/a",(G481/H481-1)*100)</f>
        <v>n/a</v>
      </c>
      <c r="AI481" s="1033" t="str">
        <f>IF(ISERROR((H481/I481-1)*100),"n/a",(H481/I481-1)*100)</f>
        <v>n/a</v>
      </c>
      <c r="AJ481" s="1033" t="str">
        <f>IF(ISERROR((I481/J481-1)*100),"n/a",(I481/J481-1)*100)</f>
        <v>n/a</v>
      </c>
      <c r="AK481" s="1033" t="str">
        <f>IF(ISERROR((J481/K481-1)*100),"n/a",(J481/K481-1)*100)</f>
        <v>n/a</v>
      </c>
      <c r="AL481" s="1033" t="str">
        <f>IF(ISERROR((K481/L481-1)*100),"n/a",(K481/L481-1)*100)</f>
        <v>n/a</v>
      </c>
      <c r="AM481" s="1033" t="str">
        <f>IF(ISERROR((L481/N481-1)*100),"n/a",(L481/N481-1)*100)</f>
        <v>n/a</v>
      </c>
      <c r="AN481" s="1033" t="str">
        <f>IF(ISERROR((N481/O481-1)*100),"n/a",(N481/O481-1)*100)</f>
        <v>n/a</v>
      </c>
      <c r="AO481" s="1033" t="str">
        <f>IF(ISERROR((O481/Q481-1)*100),"n/a",(O481/Q481-1)*100)</f>
        <v>n/a</v>
      </c>
      <c r="AP481" s="1033" t="str">
        <f>IF(ISERROR((Q481/R481-1)*100),"n/a",(Q481/R481-1)*100)</f>
        <v>n/a</v>
      </c>
      <c r="AQ481" s="1033" t="str">
        <f>IF(ISERROR((R481/S481-1)*100),"n/a",(R481/S481-1)*100)</f>
        <v>n/a</v>
      </c>
      <c r="AR481" s="1033" t="str">
        <f>IF(ISERROR((S481/T481-1)*100),"n/a",(S481/T481-1)*100)</f>
        <v>n/a</v>
      </c>
      <c r="AS481" s="1033" t="str">
        <f>IF(ISERROR((T481/U481-1)*100),"n/a",(T481/U481-1)*100)</f>
        <v>n/a</v>
      </c>
      <c r="AT481" s="1033" t="str">
        <f>IF(ISERROR((U481/V481-1)*100),"n/a",(U481/V481-1)*100)</f>
        <v>n/a</v>
      </c>
      <c r="AU481" s="1033" t="str">
        <f>IF(ISERROR((V481/W481-1)*100),"n/a",(V481/W481-1)*100)</f>
        <v>n/a</v>
      </c>
      <c r="AV481" s="1033" t="str">
        <f>IF(ISERROR((W481/X481-1)*100),"n/a",(W481/X481-1)*100)</f>
        <v>n/a</v>
      </c>
      <c r="AW481" s="1033" t="str">
        <f>IF(ISERROR((X481/Y481-1)*100),"n/a",(X481/Y481-1)*100)</f>
        <v>n/a</v>
      </c>
      <c r="AX481" s="1033" t="str">
        <f>IF(ISERROR((Y481/Z481-1)*100),"n/a",(Y481/Z481-1)*100)</f>
        <v>n/a</v>
      </c>
      <c r="AY481" s="1033" t="str">
        <f>IF(ISERROR((Z481/AA481-1)*100),"n/a",(Z481/AA481-1)*100)</f>
        <v>n/a</v>
      </c>
      <c r="AZ481" s="1033" t="str">
        <f>IF(ISERROR((AA481/AB481-1)*100),"n/a",(AA481/AB481-1)*100)</f>
        <v>n/a</v>
      </c>
      <c r="BA481" s="1033">
        <f>AVERAGE(AD481:AZ481)</f>
        <v>117.75378787878788</v>
      </c>
      <c r="BB481" s="1033">
        <f>STDEV(AD481:AZ481)</f>
        <v>154.9965136682477</v>
      </c>
    </row>
    <row r="482" spans="1:54" ht="11.25" customHeight="1" x14ac:dyDescent="0.2">
      <c r="A482" s="509" t="s">
        <v>4322</v>
      </c>
      <c r="B482" s="817" t="s">
        <v>4320</v>
      </c>
      <c r="C482" s="581">
        <v>1.56</v>
      </c>
      <c r="D482" s="581">
        <v>1.4037500000000001</v>
      </c>
      <c r="E482" s="581">
        <v>1.2787500000000001</v>
      </c>
      <c r="F482" s="581">
        <v>1.1375</v>
      </c>
      <c r="G482" s="460">
        <v>1.0249999999999999</v>
      </c>
      <c r="H482" s="460">
        <v>0.90999999999999992</v>
      </c>
      <c r="I482" s="581">
        <v>0.83799999999999997</v>
      </c>
      <c r="J482" s="581">
        <v>0.61799999999999999</v>
      </c>
      <c r="K482" s="463">
        <v>0</v>
      </c>
      <c r="L482" s="463">
        <v>0</v>
      </c>
      <c r="M482" s="884"/>
      <c r="N482" s="463">
        <v>0</v>
      </c>
      <c r="O482" s="585">
        <v>0</v>
      </c>
      <c r="P482" s="884"/>
      <c r="Q482" s="492">
        <v>0</v>
      </c>
      <c r="R482" s="492">
        <v>0</v>
      </c>
      <c r="S482" s="491">
        <v>0</v>
      </c>
      <c r="T482" s="491">
        <v>0</v>
      </c>
      <c r="U482" s="491">
        <v>0</v>
      </c>
      <c r="V482" s="491">
        <v>0</v>
      </c>
      <c r="W482" s="491">
        <v>0</v>
      </c>
      <c r="X482" s="491">
        <v>0</v>
      </c>
      <c r="Y482" s="491">
        <v>0</v>
      </c>
      <c r="Z482" s="491">
        <v>0</v>
      </c>
      <c r="AA482" s="491">
        <v>0</v>
      </c>
      <c r="AB482" s="491">
        <v>0</v>
      </c>
      <c r="AC482" s="584">
        <f>SUM(C482:AB482)</f>
        <v>8.770999999999999</v>
      </c>
      <c r="AD482" s="1033">
        <f>IF(ISERROR((C482/D482-1)*100),"n/a",(C482/D482-1)*100)</f>
        <v>11.130899376669646</v>
      </c>
      <c r="AE482" s="1033">
        <f>IF(ISERROR((D482/E482-1)*100),"n/a",(D482/E482-1)*100)</f>
        <v>9.7751710654936375</v>
      </c>
      <c r="AF482" s="1033">
        <f>IF(ISERROR((E482/F482-1)*100),"n/a",(E482/F482-1)*100)</f>
        <v>12.417582417582418</v>
      </c>
      <c r="AG482" s="1033">
        <f>IF(ISERROR((F482/G482-1)*100),"n/a",(F482/G482-1)*100)</f>
        <v>10.975609756097571</v>
      </c>
      <c r="AH482" s="1033">
        <f>IF(ISERROR((G482/H482-1)*100),"n/a",(G482/H482-1)*100)</f>
        <v>12.637362637362637</v>
      </c>
      <c r="AI482" s="1033">
        <f>IF(ISERROR((H482/I482-1)*100),"n/a",(H482/I482-1)*100)</f>
        <v>8.591885441527447</v>
      </c>
      <c r="AJ482" s="1033">
        <f>IF(ISERROR((I482/J482-1)*100),"n/a",(I482/J482-1)*100)</f>
        <v>35.59870550161812</v>
      </c>
      <c r="AK482" s="1033" t="str">
        <f>IF(ISERROR((J482/K482-1)*100),"n/a",(J482/K482-1)*100)</f>
        <v>n/a</v>
      </c>
      <c r="AL482" s="1033" t="str">
        <f>IF(ISERROR((K482/L482-1)*100),"n/a",(K482/L482-1)*100)</f>
        <v>n/a</v>
      </c>
      <c r="AM482" s="1033" t="str">
        <f>IF(ISERROR((L482/N482-1)*100),"n/a",(L482/N482-1)*100)</f>
        <v>n/a</v>
      </c>
      <c r="AN482" s="1033" t="str">
        <f>IF(ISERROR((N482/O482-1)*100),"n/a",(N482/O482-1)*100)</f>
        <v>n/a</v>
      </c>
      <c r="AO482" s="1033" t="str">
        <f>IF(ISERROR((O482/Q482-1)*100),"n/a",(O482/Q482-1)*100)</f>
        <v>n/a</v>
      </c>
      <c r="AP482" s="1033" t="str">
        <f>IF(ISERROR((Q482/R482-1)*100),"n/a",(Q482/R482-1)*100)</f>
        <v>n/a</v>
      </c>
      <c r="AQ482" s="1033" t="str">
        <f>IF(ISERROR((R482/S482-1)*100),"n/a",(R482/S482-1)*100)</f>
        <v>n/a</v>
      </c>
      <c r="AR482" s="1033" t="str">
        <f>IF(ISERROR((S482/T482-1)*100),"n/a",(S482/T482-1)*100)</f>
        <v>n/a</v>
      </c>
      <c r="AS482" s="1033" t="str">
        <f>IF(ISERROR((T482/U482-1)*100),"n/a",(T482/U482-1)*100)</f>
        <v>n/a</v>
      </c>
      <c r="AT482" s="1033" t="str">
        <f>IF(ISERROR((U482/V482-1)*100),"n/a",(U482/V482-1)*100)</f>
        <v>n/a</v>
      </c>
      <c r="AU482" s="1033" t="str">
        <f>IF(ISERROR((V482/W482-1)*100),"n/a",(V482/W482-1)*100)</f>
        <v>n/a</v>
      </c>
      <c r="AV482" s="1033" t="str">
        <f>IF(ISERROR((W482/X482-1)*100),"n/a",(W482/X482-1)*100)</f>
        <v>n/a</v>
      </c>
      <c r="AW482" s="1033" t="str">
        <f>IF(ISERROR((X482/Y482-1)*100),"n/a",(X482/Y482-1)*100)</f>
        <v>n/a</v>
      </c>
      <c r="AX482" s="1033" t="str">
        <f>IF(ISERROR((Y482/Z482-1)*100),"n/a",(Y482/Z482-1)*100)</f>
        <v>n/a</v>
      </c>
      <c r="AY482" s="1033" t="str">
        <f>IF(ISERROR((Z482/AA482-1)*100),"n/a",(Z482/AA482-1)*100)</f>
        <v>n/a</v>
      </c>
      <c r="AZ482" s="1033" t="str">
        <f>IF(ISERROR((AA482/AB482-1)*100),"n/a",(AA482/AB482-1)*100)</f>
        <v>n/a</v>
      </c>
      <c r="BA482" s="1033">
        <f>AVERAGE(AD482:AZ482)</f>
        <v>14.446745170907352</v>
      </c>
      <c r="BB482" s="1033">
        <f>STDEV(AD482:AZ482)</f>
        <v>9.4334810995759231</v>
      </c>
    </row>
    <row r="483" spans="1:54" ht="11.25" customHeight="1" x14ac:dyDescent="0.2">
      <c r="A483" s="458" t="s">
        <v>1442</v>
      </c>
      <c r="B483" s="817" t="s">
        <v>1443</v>
      </c>
      <c r="C483" s="581">
        <v>3.6</v>
      </c>
      <c r="D483" s="581">
        <v>2.8</v>
      </c>
      <c r="E483" s="581">
        <v>2.2400000000000002</v>
      </c>
      <c r="F483" s="581">
        <v>1.8</v>
      </c>
      <c r="G483" s="460">
        <v>1.5</v>
      </c>
      <c r="H483" s="460">
        <v>1.2</v>
      </c>
      <c r="I483" s="581">
        <v>0.96</v>
      </c>
      <c r="J483" s="581">
        <v>0.76</v>
      </c>
      <c r="K483" s="581">
        <v>0.6</v>
      </c>
      <c r="L483" s="581">
        <v>0.48</v>
      </c>
      <c r="M483" s="884"/>
      <c r="N483" s="463">
        <v>0</v>
      </c>
      <c r="O483" s="585">
        <v>0</v>
      </c>
      <c r="P483" s="884"/>
      <c r="Q483" s="582">
        <v>0</v>
      </c>
      <c r="R483" s="582">
        <v>0</v>
      </c>
      <c r="S483" s="583">
        <v>0</v>
      </c>
      <c r="T483" s="583">
        <v>0</v>
      </c>
      <c r="U483" s="583">
        <v>0</v>
      </c>
      <c r="V483" s="583">
        <v>0</v>
      </c>
      <c r="W483" s="583">
        <v>0</v>
      </c>
      <c r="X483" s="583">
        <v>0</v>
      </c>
      <c r="Y483" s="583">
        <v>0</v>
      </c>
      <c r="Z483" s="583">
        <v>0</v>
      </c>
      <c r="AA483" s="583">
        <v>0</v>
      </c>
      <c r="AB483" s="583">
        <v>0</v>
      </c>
      <c r="AC483" s="584">
        <f>SUM(C483:AB483)</f>
        <v>15.940000000000001</v>
      </c>
      <c r="AD483" s="1033">
        <f>IF(ISERROR((C483/D483-1)*100),"n/a",(C483/D483-1)*100)</f>
        <v>28.57142857142858</v>
      </c>
      <c r="AE483" s="1033">
        <f>IF(ISERROR((D483/E483-1)*100),"n/a",(D483/E483-1)*100)</f>
        <v>24.999999999999979</v>
      </c>
      <c r="AF483" s="1033">
        <f>IF(ISERROR((E483/F483-1)*100),"n/a",(E483/F483-1)*100)</f>
        <v>24.444444444444446</v>
      </c>
      <c r="AG483" s="1033">
        <f>IF(ISERROR((F483/G483-1)*100),"n/a",(F483/G483-1)*100)</f>
        <v>19.999999999999996</v>
      </c>
      <c r="AH483" s="1033">
        <f>IF(ISERROR((G483/H483-1)*100),"n/a",(G483/H483-1)*100)</f>
        <v>25</v>
      </c>
      <c r="AI483" s="1033">
        <f>IF(ISERROR((H483/I483-1)*100),"n/a",(H483/I483-1)*100)</f>
        <v>25</v>
      </c>
      <c r="AJ483" s="1033">
        <f>IF(ISERROR((I483/J483-1)*100),"n/a",(I483/J483-1)*100)</f>
        <v>26.315789473684205</v>
      </c>
      <c r="AK483" s="1033">
        <f>IF(ISERROR((J483/K483-1)*100),"n/a",(J483/K483-1)*100)</f>
        <v>26.666666666666682</v>
      </c>
      <c r="AL483" s="1033">
        <f>IF(ISERROR((K483/L483-1)*100),"n/a",(K483/L483-1)*100)</f>
        <v>25</v>
      </c>
      <c r="AM483" s="1033" t="str">
        <f>IF(ISERROR((L483/N483-1)*100),"n/a",(L483/N483-1)*100)</f>
        <v>n/a</v>
      </c>
      <c r="AN483" s="1033" t="str">
        <f>IF(ISERROR((N483/O483-1)*100),"n/a",(N483/O483-1)*100)</f>
        <v>n/a</v>
      </c>
      <c r="AO483" s="1033" t="str">
        <f>IF(ISERROR((O483/Q483-1)*100),"n/a",(O483/Q483-1)*100)</f>
        <v>n/a</v>
      </c>
      <c r="AP483" s="1033" t="str">
        <f>IF(ISERROR((Q483/R483-1)*100),"n/a",(Q483/R483-1)*100)</f>
        <v>n/a</v>
      </c>
      <c r="AQ483" s="1033" t="str">
        <f>IF(ISERROR((R483/S483-1)*100),"n/a",(R483/S483-1)*100)</f>
        <v>n/a</v>
      </c>
      <c r="AR483" s="1033" t="str">
        <f>IF(ISERROR((S483/T483-1)*100),"n/a",(S483/T483-1)*100)</f>
        <v>n/a</v>
      </c>
      <c r="AS483" s="1033" t="str">
        <f>IF(ISERROR((T483/U483-1)*100),"n/a",(T483/U483-1)*100)</f>
        <v>n/a</v>
      </c>
      <c r="AT483" s="1033" t="str">
        <f>IF(ISERROR((U483/V483-1)*100),"n/a",(U483/V483-1)*100)</f>
        <v>n/a</v>
      </c>
      <c r="AU483" s="1033" t="str">
        <f>IF(ISERROR((V483/W483-1)*100),"n/a",(V483/W483-1)*100)</f>
        <v>n/a</v>
      </c>
      <c r="AV483" s="1033" t="str">
        <f>IF(ISERROR((W483/X483-1)*100),"n/a",(W483/X483-1)*100)</f>
        <v>n/a</v>
      </c>
      <c r="AW483" s="1033" t="str">
        <f>IF(ISERROR((X483/Y483-1)*100),"n/a",(X483/Y483-1)*100)</f>
        <v>n/a</v>
      </c>
      <c r="AX483" s="1033" t="str">
        <f>IF(ISERROR((Y483/Z483-1)*100),"n/a",(Y483/Z483-1)*100)</f>
        <v>n/a</v>
      </c>
      <c r="AY483" s="1033" t="str">
        <f>IF(ISERROR((Z483/AA483-1)*100),"n/a",(Z483/AA483-1)*100)</f>
        <v>n/a</v>
      </c>
      <c r="AZ483" s="1033" t="str">
        <f>IF(ISERROR((AA483/AB483-1)*100),"n/a",(AA483/AB483-1)*100)</f>
        <v>n/a</v>
      </c>
      <c r="BA483" s="1033">
        <f>AVERAGE(AD483:AZ483)</f>
        <v>25.110925461802658</v>
      </c>
      <c r="BB483" s="1033">
        <f>STDEV(AD483:AZ483)</f>
        <v>2.3038577324315148</v>
      </c>
    </row>
    <row r="484" spans="1:54" ht="11.25" customHeight="1" x14ac:dyDescent="0.2">
      <c r="A484" s="817" t="s">
        <v>735</v>
      </c>
      <c r="B484" s="817" t="s">
        <v>736</v>
      </c>
      <c r="C484" s="581">
        <v>2.9670000000000001</v>
      </c>
      <c r="D484" s="581">
        <v>2.8330000000000002</v>
      </c>
      <c r="E484" s="581">
        <v>2.794</v>
      </c>
      <c r="F484" s="581">
        <v>2.7105000000000001</v>
      </c>
      <c r="G484" s="460">
        <v>2.6305000000000001</v>
      </c>
      <c r="H484" s="460">
        <v>2.5350000000000001</v>
      </c>
      <c r="I484" s="581">
        <v>2.3914999999999997</v>
      </c>
      <c r="J484" s="581">
        <v>2.2714167000000001</v>
      </c>
      <c r="K484" s="581">
        <v>2.1916253999999999</v>
      </c>
      <c r="L484" s="581">
        <v>2.1474587000000001</v>
      </c>
      <c r="M484" s="884"/>
      <c r="N484" s="581">
        <v>1.7716250000000002</v>
      </c>
      <c r="O484" s="459">
        <v>1.7366250000000003</v>
      </c>
      <c r="P484" s="884"/>
      <c r="Q484" s="472">
        <v>1.72725</v>
      </c>
      <c r="R484" s="472">
        <v>1.716</v>
      </c>
      <c r="S484" s="587">
        <v>1.7010000000000001</v>
      </c>
      <c r="T484" s="587">
        <v>1.641</v>
      </c>
      <c r="U484" s="587">
        <v>1.518</v>
      </c>
      <c r="V484" s="587">
        <v>1.395</v>
      </c>
      <c r="W484" s="587">
        <v>1.32</v>
      </c>
      <c r="X484" s="587">
        <v>1.2</v>
      </c>
      <c r="Y484" s="587">
        <v>1.17</v>
      </c>
      <c r="Z484" s="587">
        <v>1.1399999999999999</v>
      </c>
      <c r="AA484" s="587">
        <v>1.1100000000000001</v>
      </c>
      <c r="AB484" s="587">
        <v>1.08</v>
      </c>
      <c r="AC484" s="584">
        <f>SUM(C484:AB484)</f>
        <v>45.698500800000005</v>
      </c>
      <c r="AD484" s="1033">
        <f>IF(ISERROR((C484/D484-1)*100),"n/a",(C484/D484-1)*100)</f>
        <v>4.7299682315566471</v>
      </c>
      <c r="AE484" s="1033">
        <f>IF(ISERROR((D484/E484-1)*100),"n/a",(D484/E484-1)*100)</f>
        <v>1.3958482462419486</v>
      </c>
      <c r="AF484" s="1033">
        <f>IF(ISERROR((E484/F484-1)*100),"n/a",(E484/F484-1)*100)</f>
        <v>3.0806124331304252</v>
      </c>
      <c r="AG484" s="1033">
        <f>IF(ISERROR((F484/G484-1)*100),"n/a",(F484/G484-1)*100)</f>
        <v>3.0412469112336193</v>
      </c>
      <c r="AH484" s="1033">
        <f>IF(ISERROR((G484/H484-1)*100),"n/a",(G484/H484-1)*100)</f>
        <v>3.7672583826430017</v>
      </c>
      <c r="AI484" s="1033">
        <f>IF(ISERROR((H484/I484-1)*100),"n/a",(H484/I484-1)*100)</f>
        <v>6.0004181476061236</v>
      </c>
      <c r="AJ484" s="1033">
        <f>IF(ISERROR((I484/J484-1)*100),"n/a",(I484/J484-1)*100)</f>
        <v>5.2867137940827647</v>
      </c>
      <c r="AK484" s="1033">
        <f>IF(ISERROR((J484/K484-1)*100),"n/a",(J484/K484-1)*100)</f>
        <v>3.6407362316571046</v>
      </c>
      <c r="AL484" s="1033">
        <f>IF(ISERROR((K484/L484-1)*100),"n/a",(K484/L484-1)*100)</f>
        <v>2.0566961311060394</v>
      </c>
      <c r="AM484" s="1033">
        <f>IF(ISERROR((L484/N484-1)*100),"n/a",(L484/N484-1)*100)</f>
        <v>21.214066182177362</v>
      </c>
      <c r="AN484" s="1033">
        <f>IF(ISERROR((N484/O484-1)*100),"n/a",(N484/O484-1)*100)</f>
        <v>2.0154034405815757</v>
      </c>
      <c r="AO484" s="1033">
        <f>IF(ISERROR((O484/Q484-1)*100),"n/a",(O484/Q484-1)*100)</f>
        <v>0.54277029960922984</v>
      </c>
      <c r="AP484" s="1033">
        <f>IF(ISERROR((Q484/R484-1)*100),"n/a",(Q484/R484-1)*100)</f>
        <v>0.65559440559439519</v>
      </c>
      <c r="AQ484" s="1033">
        <f>IF(ISERROR((R484/S484-1)*100),"n/a",(R484/S484-1)*100)</f>
        <v>0.8818342151675429</v>
      </c>
      <c r="AR484" s="1033">
        <f>IF(ISERROR((S484/T484-1)*100),"n/a",(S484/T484-1)*100)</f>
        <v>3.6563071297988969</v>
      </c>
      <c r="AS484" s="1033">
        <f>IF(ISERROR((T484/U484-1)*100),"n/a",(T484/U484-1)*100)</f>
        <v>8.1027667984189691</v>
      </c>
      <c r="AT484" s="1033">
        <f>IF(ISERROR((U484/V484-1)*100),"n/a",(U484/V484-1)*100)</f>
        <v>8.8172043010752645</v>
      </c>
      <c r="AU484" s="1033">
        <f>IF(ISERROR((V484/W484-1)*100),"n/a",(V484/W484-1)*100)</f>
        <v>5.6818181818181879</v>
      </c>
      <c r="AV484" s="1033">
        <f>IF(ISERROR((W484/X484-1)*100),"n/a",(W484/X484-1)*100)</f>
        <v>10.000000000000009</v>
      </c>
      <c r="AW484" s="1033">
        <f>IF(ISERROR((X484/Y484-1)*100),"n/a",(X484/Y484-1)*100)</f>
        <v>2.5641025641025772</v>
      </c>
      <c r="AX484" s="1033">
        <f>IF(ISERROR((Y484/Z484-1)*100),"n/a",(Y484/Z484-1)*100)</f>
        <v>2.6315789473684292</v>
      </c>
      <c r="AY484" s="1033">
        <f>IF(ISERROR((Z484/AA484-1)*100),"n/a",(Z484/AA484-1)*100)</f>
        <v>2.7027027027026751</v>
      </c>
      <c r="AZ484" s="1033">
        <f>IF(ISERROR((AA484/AB484-1)*100),"n/a",(AA484/AB484-1)*100)</f>
        <v>2.7777777777777901</v>
      </c>
      <c r="BA484" s="1033">
        <f>AVERAGE(AD484:AZ484)</f>
        <v>4.5758011067587203</v>
      </c>
      <c r="BB484" s="1033">
        <f>STDEV(AD484:AZ484)</f>
        <v>4.4225118989463796</v>
      </c>
    </row>
    <row r="485" spans="1:54" ht="11.25" customHeight="1" x14ac:dyDescent="0.2">
      <c r="A485" s="509" t="s">
        <v>5283</v>
      </c>
      <c r="B485" s="817" t="s">
        <v>5278</v>
      </c>
      <c r="C485" s="581">
        <v>0.57999999999999996</v>
      </c>
      <c r="D485" s="581">
        <v>0.49</v>
      </c>
      <c r="E485" s="581">
        <v>0.37750000000000006</v>
      </c>
      <c r="F485" s="581">
        <v>0.25</v>
      </c>
      <c r="G485" s="460">
        <v>9.7500000000000003E-2</v>
      </c>
      <c r="H485" s="480">
        <v>0</v>
      </c>
      <c r="I485" s="498">
        <v>0</v>
      </c>
      <c r="J485" s="498">
        <v>0</v>
      </c>
      <c r="K485" s="498">
        <v>0</v>
      </c>
      <c r="L485" s="498">
        <v>0</v>
      </c>
      <c r="M485" s="483"/>
      <c r="N485" s="498">
        <v>0</v>
      </c>
      <c r="O485" s="501">
        <v>0</v>
      </c>
      <c r="P485" s="483"/>
      <c r="Q485" s="980">
        <v>0</v>
      </c>
      <c r="R485" s="980">
        <v>0</v>
      </c>
      <c r="S485" s="499">
        <v>0</v>
      </c>
      <c r="T485" s="499">
        <v>0</v>
      </c>
      <c r="U485" s="499">
        <v>0</v>
      </c>
      <c r="V485" s="499">
        <v>0</v>
      </c>
      <c r="W485" s="499">
        <v>0</v>
      </c>
      <c r="X485" s="499">
        <v>0</v>
      </c>
      <c r="Y485" s="499">
        <v>0</v>
      </c>
      <c r="Z485" s="499">
        <v>0</v>
      </c>
      <c r="AA485" s="499">
        <v>0</v>
      </c>
      <c r="AB485" s="499">
        <v>0</v>
      </c>
      <c r="AC485" s="584">
        <f>SUM(C485:AB485)</f>
        <v>1.7949999999999997</v>
      </c>
      <c r="AD485" s="1033">
        <f>IF(ISERROR((C485/D485-1)*100),"n/a",(C485/D485-1)*100)</f>
        <v>18.367346938775508</v>
      </c>
      <c r="AE485" s="1033">
        <f>IF(ISERROR((D485/E485-1)*100),"n/a",(D485/E485-1)*100)</f>
        <v>29.801324503311232</v>
      </c>
      <c r="AF485" s="1033">
        <f>IF(ISERROR((E485/F485-1)*100),"n/a",(E485/F485-1)*100)</f>
        <v>51.000000000000021</v>
      </c>
      <c r="AG485" s="1033">
        <f>IF(ISERROR((F485/G485-1)*100),"n/a",(F485/G485-1)*100)</f>
        <v>156.41025641025638</v>
      </c>
      <c r="AH485" s="1033" t="str">
        <f>IF(ISERROR((G485/H485-1)*100),"n/a",(G485/H485-1)*100)</f>
        <v>n/a</v>
      </c>
      <c r="AI485" s="1033" t="str">
        <f>IF(ISERROR((H485/I485-1)*100),"n/a",(H485/I485-1)*100)</f>
        <v>n/a</v>
      </c>
      <c r="AJ485" s="1033" t="str">
        <f>IF(ISERROR((I485/J485-1)*100),"n/a",(I485/J485-1)*100)</f>
        <v>n/a</v>
      </c>
      <c r="AK485" s="1033" t="str">
        <f>IF(ISERROR((J485/K485-1)*100),"n/a",(J485/K485-1)*100)</f>
        <v>n/a</v>
      </c>
      <c r="AL485" s="1033" t="str">
        <f>IF(ISERROR((K485/L485-1)*100),"n/a",(K485/L485-1)*100)</f>
        <v>n/a</v>
      </c>
      <c r="AM485" s="1033" t="str">
        <f>IF(ISERROR((L485/N485-1)*100),"n/a",(L485/N485-1)*100)</f>
        <v>n/a</v>
      </c>
      <c r="AN485" s="1033" t="str">
        <f>IF(ISERROR((N485/O485-1)*100),"n/a",(N485/O485-1)*100)</f>
        <v>n/a</v>
      </c>
      <c r="AO485" s="1033" t="str">
        <f>IF(ISERROR((O485/Q485-1)*100),"n/a",(O485/Q485-1)*100)</f>
        <v>n/a</v>
      </c>
      <c r="AP485" s="1033" t="str">
        <f>IF(ISERROR((Q485/R485-1)*100),"n/a",(Q485/R485-1)*100)</f>
        <v>n/a</v>
      </c>
      <c r="AQ485" s="1033" t="str">
        <f>IF(ISERROR((R485/S485-1)*100),"n/a",(R485/S485-1)*100)</f>
        <v>n/a</v>
      </c>
      <c r="AR485" s="1033" t="str">
        <f>IF(ISERROR((S485/T485-1)*100),"n/a",(S485/T485-1)*100)</f>
        <v>n/a</v>
      </c>
      <c r="AS485" s="1033" t="str">
        <f>IF(ISERROR((T485/U485-1)*100),"n/a",(T485/U485-1)*100)</f>
        <v>n/a</v>
      </c>
      <c r="AT485" s="1033" t="str">
        <f>IF(ISERROR((U485/V485-1)*100),"n/a",(U485/V485-1)*100)</f>
        <v>n/a</v>
      </c>
      <c r="AU485" s="1033" t="str">
        <f>IF(ISERROR((V485/W485-1)*100),"n/a",(V485/W485-1)*100)</f>
        <v>n/a</v>
      </c>
      <c r="AV485" s="1033" t="str">
        <f>IF(ISERROR((W485/X485-1)*100),"n/a",(W485/X485-1)*100)</f>
        <v>n/a</v>
      </c>
      <c r="AW485" s="1033" t="str">
        <f>IF(ISERROR((X485/Y485-1)*100),"n/a",(X485/Y485-1)*100)</f>
        <v>n/a</v>
      </c>
      <c r="AX485" s="1033" t="str">
        <f>IF(ISERROR((Y485/Z485-1)*100),"n/a",(Y485/Z485-1)*100)</f>
        <v>n/a</v>
      </c>
      <c r="AY485" s="1033" t="str">
        <f>IF(ISERROR((Z485/AA485-1)*100),"n/a",(Z485/AA485-1)*100)</f>
        <v>n/a</v>
      </c>
      <c r="AZ485" s="1033" t="str">
        <f>IF(ISERROR((AA485/AB485-1)*100),"n/a",(AA485/AB485-1)*100)</f>
        <v>n/a</v>
      </c>
      <c r="BA485" s="1033">
        <f>AVERAGE(AD485:AZ485)</f>
        <v>63.894731963085789</v>
      </c>
      <c r="BB485" s="1033">
        <f>STDEV(AD485:AZ485)</f>
        <v>63.141374696007496</v>
      </c>
    </row>
    <row r="486" spans="1:54" ht="11.25" customHeight="1" x14ac:dyDescent="0.2">
      <c r="A486" s="817" t="s">
        <v>1761</v>
      </c>
      <c r="B486" s="817" t="s">
        <v>1762</v>
      </c>
      <c r="C486" s="581">
        <v>1.4</v>
      </c>
      <c r="D486" s="581">
        <v>1.04</v>
      </c>
      <c r="E486" s="581">
        <v>0.96</v>
      </c>
      <c r="F486" s="581">
        <v>0.88</v>
      </c>
      <c r="G486" s="460">
        <v>0.84</v>
      </c>
      <c r="H486" s="586">
        <v>0.8</v>
      </c>
      <c r="I486" s="581">
        <v>0.71</v>
      </c>
      <c r="J486" s="581">
        <v>0.67</v>
      </c>
      <c r="K486" s="581">
        <v>0.48</v>
      </c>
      <c r="L486" s="463">
        <v>0</v>
      </c>
      <c r="M486" s="884"/>
      <c r="N486" s="463">
        <v>0</v>
      </c>
      <c r="O486" s="1152">
        <v>0</v>
      </c>
      <c r="P486" s="884"/>
      <c r="Q486" s="508">
        <v>0</v>
      </c>
      <c r="R486" s="583">
        <v>0</v>
      </c>
      <c r="S486" s="1112">
        <v>0</v>
      </c>
      <c r="T486" s="1112">
        <v>0</v>
      </c>
      <c r="U486" s="1112">
        <v>0</v>
      </c>
      <c r="V486" s="583">
        <v>0</v>
      </c>
      <c r="W486" s="1114">
        <v>0</v>
      </c>
      <c r="X486" s="583">
        <v>0</v>
      </c>
      <c r="Y486" s="583">
        <v>0</v>
      </c>
      <c r="Z486" s="583">
        <v>0</v>
      </c>
      <c r="AA486" s="583">
        <v>0</v>
      </c>
      <c r="AB486" s="583">
        <v>0</v>
      </c>
      <c r="AC486" s="584">
        <f>SUM(C486:AB486)</f>
        <v>7.7799999999999994</v>
      </c>
      <c r="AD486" s="1033">
        <f>IF(ISERROR((C486/D486-1)*100),"n/a",(C486/D486-1)*100)</f>
        <v>34.615384615384606</v>
      </c>
      <c r="AE486" s="1033">
        <f>IF(ISERROR((D486/E486-1)*100),"n/a",(D486/E486-1)*100)</f>
        <v>8.3333333333333481</v>
      </c>
      <c r="AF486" s="1033">
        <f>IF(ISERROR((E486/F486-1)*100),"n/a",(E486/F486-1)*100)</f>
        <v>9.0909090909090828</v>
      </c>
      <c r="AG486" s="1033">
        <f>IF(ISERROR((F486/G486-1)*100),"n/a",(F486/G486-1)*100)</f>
        <v>4.7619047619047672</v>
      </c>
      <c r="AH486" s="1033">
        <f>IF(ISERROR((G486/H486-1)*100),"n/a",(G486/H486-1)*100)</f>
        <v>4.9999999999999822</v>
      </c>
      <c r="AI486" s="1033">
        <f>IF(ISERROR((H486/I486-1)*100),"n/a",(H486/I486-1)*100)</f>
        <v>12.676056338028175</v>
      </c>
      <c r="AJ486" s="1033">
        <f>IF(ISERROR((I486/J486-1)*100),"n/a",(I486/J486-1)*100)</f>
        <v>5.9701492537313383</v>
      </c>
      <c r="AK486" s="1033">
        <f>IF(ISERROR((J486/K486-1)*100),"n/a",(J486/K486-1)*100)</f>
        <v>39.58333333333335</v>
      </c>
      <c r="AL486" s="1033" t="str">
        <f>IF(ISERROR((K486/L486-1)*100),"n/a",(K486/L486-1)*100)</f>
        <v>n/a</v>
      </c>
      <c r="AM486" s="1033" t="str">
        <f>IF(ISERROR((L486/N486-1)*100),"n/a",(L486/N486-1)*100)</f>
        <v>n/a</v>
      </c>
      <c r="AN486" s="1033" t="str">
        <f>IF(ISERROR((N486/O486-1)*100),"n/a",(N486/O486-1)*100)</f>
        <v>n/a</v>
      </c>
      <c r="AO486" s="1033" t="str">
        <f>IF(ISERROR((O486/Q486-1)*100),"n/a",(O486/Q486-1)*100)</f>
        <v>n/a</v>
      </c>
      <c r="AP486" s="1033" t="str">
        <f>IF(ISERROR((Q486/R486-1)*100),"n/a",(Q486/R486-1)*100)</f>
        <v>n/a</v>
      </c>
      <c r="AQ486" s="1033" t="str">
        <f>IF(ISERROR((R486/S486-1)*100),"n/a",(R486/S486-1)*100)</f>
        <v>n/a</v>
      </c>
      <c r="AR486" s="1033" t="str">
        <f>IF(ISERROR((S486/T486-1)*100),"n/a",(S486/T486-1)*100)</f>
        <v>n/a</v>
      </c>
      <c r="AS486" s="1033" t="str">
        <f>IF(ISERROR((T486/U486-1)*100),"n/a",(T486/U486-1)*100)</f>
        <v>n/a</v>
      </c>
      <c r="AT486" s="1033" t="str">
        <f>IF(ISERROR((U486/V486-1)*100),"n/a",(U486/V486-1)*100)</f>
        <v>n/a</v>
      </c>
      <c r="AU486" s="1033" t="str">
        <f>IF(ISERROR((V486/W486-1)*100),"n/a",(V486/W486-1)*100)</f>
        <v>n/a</v>
      </c>
      <c r="AV486" s="1033" t="str">
        <f>IF(ISERROR((W486/X486-1)*100),"n/a",(W486/X486-1)*100)</f>
        <v>n/a</v>
      </c>
      <c r="AW486" s="1033" t="str">
        <f>IF(ISERROR((X486/Y486-1)*100),"n/a",(X486/Y486-1)*100)</f>
        <v>n/a</v>
      </c>
      <c r="AX486" s="1033" t="str">
        <f>IF(ISERROR((Y486/Z486-1)*100),"n/a",(Y486/Z486-1)*100)</f>
        <v>n/a</v>
      </c>
      <c r="AY486" s="1033" t="str">
        <f>IF(ISERROR((Z486/AA486-1)*100),"n/a",(Z486/AA486-1)*100)</f>
        <v>n/a</v>
      </c>
      <c r="AZ486" s="1033" t="str">
        <f>IF(ISERROR((AA486/AB486-1)*100),"n/a",(AA486/AB486-1)*100)</f>
        <v>n/a</v>
      </c>
      <c r="BA486" s="1033">
        <f>AVERAGE(AD486:AZ486)</f>
        <v>15.003883840828081</v>
      </c>
      <c r="BB486" s="1033">
        <f>STDEV(AD486:AZ486)</f>
        <v>13.939782654987594</v>
      </c>
    </row>
    <row r="487" spans="1:54" ht="11.25" customHeight="1" x14ac:dyDescent="0.2">
      <c r="A487" s="1026" t="s">
        <v>5387</v>
      </c>
      <c r="B487" s="469" t="s">
        <v>5382</v>
      </c>
      <c r="C487" s="581">
        <v>2.0249999999999999</v>
      </c>
      <c r="D487" s="581">
        <v>1.65</v>
      </c>
      <c r="E487" s="581">
        <v>1.2150000000000001</v>
      </c>
      <c r="F487" s="581">
        <v>1.1400000000000001</v>
      </c>
      <c r="G487" s="483">
        <v>1.1100000000000001</v>
      </c>
      <c r="H487" s="483">
        <v>1.23</v>
      </c>
      <c r="I487" s="496">
        <v>2.1599999999999997</v>
      </c>
      <c r="J487" s="496">
        <v>2.2550999999999997</v>
      </c>
      <c r="K487" s="496">
        <v>3.0996000000000006</v>
      </c>
      <c r="L487" s="496">
        <v>3.311399999999999</v>
      </c>
      <c r="M487" s="1109"/>
      <c r="N487" s="496">
        <v>3.448799999999999</v>
      </c>
      <c r="O487" s="470">
        <v>3.8375999999999988</v>
      </c>
      <c r="P487" s="1155"/>
      <c r="Q487" s="1068">
        <v>3.4398</v>
      </c>
      <c r="R487" s="1068">
        <v>3.3</v>
      </c>
      <c r="S487" s="476">
        <v>2.79</v>
      </c>
      <c r="T487" s="477">
        <v>0</v>
      </c>
      <c r="U487" s="497">
        <v>0</v>
      </c>
      <c r="V487" s="497">
        <v>0</v>
      </c>
      <c r="W487" s="497">
        <v>0</v>
      </c>
      <c r="X487" s="497">
        <v>0</v>
      </c>
      <c r="Y487" s="497">
        <v>0</v>
      </c>
      <c r="Z487" s="497">
        <v>0</v>
      </c>
      <c r="AA487" s="497">
        <v>0</v>
      </c>
      <c r="AB487" s="497">
        <v>0</v>
      </c>
      <c r="AC487" s="584">
        <f>SUM(C487:AB487)</f>
        <v>36.012299999999996</v>
      </c>
      <c r="AD487" s="1033">
        <f>IF(ISERROR((C487/D487-1)*100),"n/a",(C487/D487-1)*100)</f>
        <v>22.72727272727273</v>
      </c>
      <c r="AE487" s="1033">
        <f>IF(ISERROR((D487/E487-1)*100),"n/a",(D487/E487-1)*100)</f>
        <v>35.802469135802454</v>
      </c>
      <c r="AF487" s="1033">
        <f>IF(ISERROR((E487/F487-1)*100),"n/a",(E487/F487-1)*100)</f>
        <v>6.5789473684210398</v>
      </c>
      <c r="AG487" s="1033">
        <f>IF(ISERROR((F487/G487-1)*100),"n/a",(F487/G487-1)*100)</f>
        <v>2.7027027027026973</v>
      </c>
      <c r="AH487" s="1033">
        <f>IF(ISERROR((G487/H487-1)*100),"n/a",(G487/H487-1)*100)</f>
        <v>-9.7560975609755971</v>
      </c>
      <c r="AI487" s="1033">
        <f>IF(ISERROR((H487/I487-1)*100),"n/a",(H487/I487-1)*100)</f>
        <v>-43.05555555555555</v>
      </c>
      <c r="AJ487" s="1033">
        <f>IF(ISERROR((I487/J487-1)*100),"n/a",(I487/J487-1)*100)</f>
        <v>-4.2171078887854208</v>
      </c>
      <c r="AK487" s="1033">
        <f>IF(ISERROR((J487/K487-1)*100),"n/a",(J487/K487-1)*100)</f>
        <v>-27.245451025938859</v>
      </c>
      <c r="AL487" s="1033">
        <f>IF(ISERROR((K487/L487-1)*100),"n/a",(K487/L487-1)*100)</f>
        <v>-6.3960862475085589</v>
      </c>
      <c r="AM487" s="1033">
        <f>IF(ISERROR((L487/N487-1)*100),"n/a",(L487/N487-1)*100)</f>
        <v>-3.9839944328462051</v>
      </c>
      <c r="AN487" s="1033">
        <f>IF(ISERROR((N487/O487-1)*100),"n/a",(N487/O487-1)*100)</f>
        <v>-10.131332082551591</v>
      </c>
      <c r="AO487" s="1033">
        <f>IF(ISERROR((O487/Q487-1)*100),"n/a",(O487/Q487-1)*100)</f>
        <v>11.564625850340104</v>
      </c>
      <c r="AP487" s="1033">
        <f>IF(ISERROR((Q487/R487-1)*100),"n/a",(Q487/R487-1)*100)</f>
        <v>4.2363636363636381</v>
      </c>
      <c r="AQ487" s="1033">
        <f>IF(ISERROR((R487/S487-1)*100),"n/a",(R487/S487-1)*100)</f>
        <v>18.279569892473102</v>
      </c>
      <c r="AR487" s="1033" t="str">
        <f>IF(ISERROR((S487/T487-1)*100),"n/a",(S487/T487-1)*100)</f>
        <v>n/a</v>
      </c>
      <c r="AS487" s="1033" t="str">
        <f>IF(ISERROR((T487/U487-1)*100),"n/a",(T487/U487-1)*100)</f>
        <v>n/a</v>
      </c>
      <c r="AT487" s="1033" t="str">
        <f>IF(ISERROR((U487/V487-1)*100),"n/a",(U487/V487-1)*100)</f>
        <v>n/a</v>
      </c>
      <c r="AU487" s="1033" t="str">
        <f>IF(ISERROR((V487/W487-1)*100),"n/a",(V487/W487-1)*100)</f>
        <v>n/a</v>
      </c>
      <c r="AV487" s="1033" t="str">
        <f>IF(ISERROR((W487/X487-1)*100),"n/a",(W487/X487-1)*100)</f>
        <v>n/a</v>
      </c>
      <c r="AW487" s="1033" t="str">
        <f>IF(ISERROR((X487/Y487-1)*100),"n/a",(X487/Y487-1)*100)</f>
        <v>n/a</v>
      </c>
      <c r="AX487" s="1033" t="str">
        <f>IF(ISERROR((Y487/Z487-1)*100),"n/a",(Y487/Z487-1)*100)</f>
        <v>n/a</v>
      </c>
      <c r="AY487" s="1033" t="str">
        <f>IF(ISERROR((Z487/AA487-1)*100),"n/a",(Z487/AA487-1)*100)</f>
        <v>n/a</v>
      </c>
      <c r="AZ487" s="1033" t="str">
        <f>IF(ISERROR((AA487/AB487-1)*100),"n/a",(AA487/AB487-1)*100)</f>
        <v>n/a</v>
      </c>
      <c r="BA487" s="1033">
        <f>AVERAGE(AD487:AZ487)</f>
        <v>-0.20669096291328692</v>
      </c>
      <c r="BB487" s="1033">
        <f>STDEV(AD487:AZ487)</f>
        <v>20.00509882022752</v>
      </c>
    </row>
    <row r="488" spans="1:54" ht="11.25" customHeight="1" x14ac:dyDescent="0.2">
      <c r="A488" s="458" t="s">
        <v>707</v>
      </c>
      <c r="B488" s="800" t="s">
        <v>708</v>
      </c>
      <c r="C488" s="581">
        <v>1.1000000000000001</v>
      </c>
      <c r="D488" s="581">
        <v>1.06</v>
      </c>
      <c r="E488" s="581">
        <v>1.02</v>
      </c>
      <c r="F488" s="581">
        <v>0.98</v>
      </c>
      <c r="G488" s="460">
        <v>0.94</v>
      </c>
      <c r="H488" s="460">
        <v>0.9</v>
      </c>
      <c r="I488" s="581">
        <v>0.86</v>
      </c>
      <c r="J488" s="581">
        <v>0.82</v>
      </c>
      <c r="K488" s="581">
        <v>0.78</v>
      </c>
      <c r="L488" s="581">
        <v>0.74</v>
      </c>
      <c r="M488" s="884" t="s">
        <v>89</v>
      </c>
      <c r="N488" s="581">
        <v>0.7</v>
      </c>
      <c r="O488" s="459">
        <v>0.66</v>
      </c>
      <c r="P488" s="884"/>
      <c r="Q488" s="472">
        <v>0.62</v>
      </c>
      <c r="R488" s="472">
        <v>0.57999999999999996</v>
      </c>
      <c r="S488" s="587">
        <v>0.54</v>
      </c>
      <c r="T488" s="587">
        <v>0.5</v>
      </c>
      <c r="U488" s="587">
        <v>0.432</v>
      </c>
      <c r="V488" s="587">
        <v>0.36</v>
      </c>
      <c r="W488" s="587">
        <v>0.32799999999999996</v>
      </c>
      <c r="X488" s="587">
        <v>0.29599999999999999</v>
      </c>
      <c r="Y488" s="583">
        <v>0.28799999999999998</v>
      </c>
      <c r="Z488" s="583">
        <v>0.28799999999999998</v>
      </c>
      <c r="AA488" s="583">
        <v>0.28799999999999998</v>
      </c>
      <c r="AB488" s="583">
        <v>0.28799999999999998</v>
      </c>
      <c r="AC488" s="584">
        <f>SUM(C488:AB488)</f>
        <v>15.368</v>
      </c>
      <c r="AD488" s="1033">
        <f>IF(ISERROR((C488/D488-1)*100),"n/a",(C488/D488-1)*100)</f>
        <v>3.7735849056603765</v>
      </c>
      <c r="AE488" s="1033">
        <f>IF(ISERROR((D488/E488-1)*100),"n/a",(D488/E488-1)*100)</f>
        <v>3.9215686274509887</v>
      </c>
      <c r="AF488" s="1033">
        <f>IF(ISERROR((E488/F488-1)*100),"n/a",(E488/F488-1)*100)</f>
        <v>4.081632653061229</v>
      </c>
      <c r="AG488" s="1033">
        <f>IF(ISERROR((F488/G488-1)*100),"n/a",(F488/G488-1)*100)</f>
        <v>4.2553191489361764</v>
      </c>
      <c r="AH488" s="1033">
        <f>IF(ISERROR((G488/H488-1)*100),"n/a",(G488/H488-1)*100)</f>
        <v>4.4444444444444287</v>
      </c>
      <c r="AI488" s="1033">
        <f>IF(ISERROR((H488/I488-1)*100),"n/a",(H488/I488-1)*100)</f>
        <v>4.6511627906976827</v>
      </c>
      <c r="AJ488" s="1033">
        <f>IF(ISERROR((I488/J488-1)*100),"n/a",(I488/J488-1)*100)</f>
        <v>4.8780487804878092</v>
      </c>
      <c r="AK488" s="1033">
        <f>IF(ISERROR((J488/K488-1)*100),"n/a",(J488/K488-1)*100)</f>
        <v>5.12820512820511</v>
      </c>
      <c r="AL488" s="1033">
        <f>IF(ISERROR((K488/L488-1)*100),"n/a",(K488/L488-1)*100)</f>
        <v>5.4054054054054168</v>
      </c>
      <c r="AM488" s="1033">
        <f>IF(ISERROR((L488/N488-1)*100),"n/a",(L488/N488-1)*100)</f>
        <v>5.7142857142857162</v>
      </c>
      <c r="AN488" s="1033">
        <f>IF(ISERROR((N488/O488-1)*100),"n/a",(N488/O488-1)*100)</f>
        <v>6.0606060606060552</v>
      </c>
      <c r="AO488" s="1033">
        <f>IF(ISERROR((O488/Q488-1)*100),"n/a",(O488/Q488-1)*100)</f>
        <v>6.4516129032258229</v>
      </c>
      <c r="AP488" s="1033">
        <f>IF(ISERROR((Q488/R488-1)*100),"n/a",(Q488/R488-1)*100)</f>
        <v>6.8965517241379448</v>
      </c>
      <c r="AQ488" s="1033">
        <f>IF(ISERROR((R488/S488-1)*100),"n/a",(R488/S488-1)*100)</f>
        <v>7.4074074074073959</v>
      </c>
      <c r="AR488" s="1033">
        <f>IF(ISERROR((S488/T488-1)*100),"n/a",(S488/T488-1)*100)</f>
        <v>8.0000000000000071</v>
      </c>
      <c r="AS488" s="1033">
        <f>IF(ISERROR((T488/U488-1)*100),"n/a",(T488/U488-1)*100)</f>
        <v>15.740740740740744</v>
      </c>
      <c r="AT488" s="1033">
        <f>IF(ISERROR((U488/V488-1)*100),"n/a",(U488/V488-1)*100)</f>
        <v>19.999999999999996</v>
      </c>
      <c r="AU488" s="1033">
        <f>IF(ISERROR((V488/W488-1)*100),"n/a",(V488/W488-1)*100)</f>
        <v>9.7560975609756184</v>
      </c>
      <c r="AV488" s="1033">
        <f>IF(ISERROR((W488/X488-1)*100),"n/a",(W488/X488-1)*100)</f>
        <v>10.810810810810811</v>
      </c>
      <c r="AW488" s="1033">
        <f>IF(ISERROR((X488/Y488-1)*100),"n/a",(X488/Y488-1)*100)</f>
        <v>2.7777777777777901</v>
      </c>
      <c r="AX488" s="1033">
        <f>IF(ISERROR((Y488/Z488-1)*100),"n/a",(Y488/Z488-1)*100)</f>
        <v>0</v>
      </c>
      <c r="AY488" s="1033">
        <f>IF(ISERROR((Z488/AA488-1)*100),"n/a",(Z488/AA488-1)*100)</f>
        <v>0</v>
      </c>
      <c r="AZ488" s="1033">
        <f>IF(ISERROR((AA488/AB488-1)*100),"n/a",(AA488/AB488-1)*100)</f>
        <v>0</v>
      </c>
      <c r="BA488" s="1033">
        <f>AVERAGE(AD488:AZ488)</f>
        <v>6.0937070688833543</v>
      </c>
      <c r="BB488" s="1033">
        <f>STDEV(AD488:AZ488)</f>
        <v>4.6514959332029777</v>
      </c>
    </row>
    <row r="489" spans="1:54" ht="11.25" customHeight="1" x14ac:dyDescent="0.2">
      <c r="A489" s="509" t="s">
        <v>4544</v>
      </c>
      <c r="B489" s="800" t="s">
        <v>4534</v>
      </c>
      <c r="C489" s="581">
        <v>1.2</v>
      </c>
      <c r="D489" s="581">
        <v>0.8</v>
      </c>
      <c r="E489" s="581">
        <v>0.60329999999999995</v>
      </c>
      <c r="F489" s="581">
        <v>0.45319999999999999</v>
      </c>
      <c r="G489" s="460">
        <v>0.3468</v>
      </c>
      <c r="H489" s="460">
        <v>0.26679999999999998</v>
      </c>
      <c r="I489" s="498">
        <v>0</v>
      </c>
      <c r="J489" s="498">
        <v>0</v>
      </c>
      <c r="K489" s="498">
        <v>0</v>
      </c>
      <c r="L489" s="498">
        <v>0</v>
      </c>
      <c r="M489" s="483"/>
      <c r="N489" s="498">
        <v>0</v>
      </c>
      <c r="O489" s="498">
        <v>0</v>
      </c>
      <c r="P489" s="483"/>
      <c r="Q489" s="498">
        <v>0</v>
      </c>
      <c r="R489" s="539">
        <v>0</v>
      </c>
      <c r="S489" s="499">
        <v>0</v>
      </c>
      <c r="T489" s="499">
        <v>0</v>
      </c>
      <c r="U489" s="499">
        <v>0</v>
      </c>
      <c r="V489" s="499">
        <v>0</v>
      </c>
      <c r="W489" s="499">
        <v>0</v>
      </c>
      <c r="X489" s="499">
        <v>0</v>
      </c>
      <c r="Y489" s="499">
        <v>0</v>
      </c>
      <c r="Z489" s="499">
        <v>0</v>
      </c>
      <c r="AA489" s="499">
        <v>0</v>
      </c>
      <c r="AB489" s="499">
        <v>0</v>
      </c>
      <c r="AC489" s="584">
        <f>SUM(C489:AB489)</f>
        <v>3.6700999999999997</v>
      </c>
      <c r="AD489" s="1033">
        <f>IF(ISERROR((C489/D489-1)*100),"n/a",(C489/D489-1)*100)</f>
        <v>49.999999999999979</v>
      </c>
      <c r="AE489" s="1033">
        <f>IF(ISERROR((D489/E489-1)*100),"n/a",(D489/E489-1)*100)</f>
        <v>32.60401127134098</v>
      </c>
      <c r="AF489" s="1033">
        <f>IF(ISERROR((E489/F489-1)*100),"n/a",(E489/F489-1)*100)</f>
        <v>33.120035304501314</v>
      </c>
      <c r="AG489" s="1033">
        <f>IF(ISERROR((F489/G489-1)*100),"n/a",(F489/G489-1)*100)</f>
        <v>30.680507497116484</v>
      </c>
      <c r="AH489" s="1033">
        <f>IF(ISERROR((G489/H489-1)*100),"n/a",(G489/H489-1)*100)</f>
        <v>29.985007496251882</v>
      </c>
      <c r="AI489" s="1033" t="str">
        <f>IF(ISERROR((H489/I489-1)*100),"n/a",(H489/I489-1)*100)</f>
        <v>n/a</v>
      </c>
      <c r="AJ489" s="1033" t="str">
        <f>IF(ISERROR((I489/J489-1)*100),"n/a",(I489/J489-1)*100)</f>
        <v>n/a</v>
      </c>
      <c r="AK489" s="1033" t="str">
        <f>IF(ISERROR((J489/K489-1)*100),"n/a",(J489/K489-1)*100)</f>
        <v>n/a</v>
      </c>
      <c r="AL489" s="1033" t="str">
        <f>IF(ISERROR((K489/L489-1)*100),"n/a",(K489/L489-1)*100)</f>
        <v>n/a</v>
      </c>
      <c r="AM489" s="1033" t="str">
        <f>IF(ISERROR((L489/N489-1)*100),"n/a",(L489/N489-1)*100)</f>
        <v>n/a</v>
      </c>
      <c r="AN489" s="1033" t="str">
        <f>IF(ISERROR((N489/O489-1)*100),"n/a",(N489/O489-1)*100)</f>
        <v>n/a</v>
      </c>
      <c r="AO489" s="1033" t="str">
        <f>IF(ISERROR((O489/Q489-1)*100),"n/a",(O489/Q489-1)*100)</f>
        <v>n/a</v>
      </c>
      <c r="AP489" s="1033" t="str">
        <f>IF(ISERROR((Q489/R489-1)*100),"n/a",(Q489/R489-1)*100)</f>
        <v>n/a</v>
      </c>
      <c r="AQ489" s="1033" t="str">
        <f>IF(ISERROR((R489/S489-1)*100),"n/a",(R489/S489-1)*100)</f>
        <v>n/a</v>
      </c>
      <c r="AR489" s="1033" t="str">
        <f>IF(ISERROR((S489/T489-1)*100),"n/a",(S489/T489-1)*100)</f>
        <v>n/a</v>
      </c>
      <c r="AS489" s="1033" t="str">
        <f>IF(ISERROR((T489/U489-1)*100),"n/a",(T489/U489-1)*100)</f>
        <v>n/a</v>
      </c>
      <c r="AT489" s="1033" t="str">
        <f>IF(ISERROR((U489/V489-1)*100),"n/a",(U489/V489-1)*100)</f>
        <v>n/a</v>
      </c>
      <c r="AU489" s="1033" t="str">
        <f>IF(ISERROR((V489/W489-1)*100),"n/a",(V489/W489-1)*100)</f>
        <v>n/a</v>
      </c>
      <c r="AV489" s="1033" t="str">
        <f>IF(ISERROR((W489/X489-1)*100),"n/a",(W489/X489-1)*100)</f>
        <v>n/a</v>
      </c>
      <c r="AW489" s="1033" t="str">
        <f>IF(ISERROR((X489/Y489-1)*100),"n/a",(X489/Y489-1)*100)</f>
        <v>n/a</v>
      </c>
      <c r="AX489" s="1033" t="str">
        <f>IF(ISERROR((Y489/Z489-1)*100),"n/a",(Y489/Z489-1)*100)</f>
        <v>n/a</v>
      </c>
      <c r="AY489" s="1033" t="str">
        <f>IF(ISERROR((Z489/AA489-1)*100),"n/a",(Z489/AA489-1)*100)</f>
        <v>n/a</v>
      </c>
      <c r="AZ489" s="1033" t="str">
        <f>IF(ISERROR((AA489/AB489-1)*100),"n/a",(AA489/AB489-1)*100)</f>
        <v>n/a</v>
      </c>
      <c r="BA489" s="1033">
        <f>AVERAGE(AD489:AZ489)</f>
        <v>35.27791231384213</v>
      </c>
      <c r="BB489" s="1033">
        <f>STDEV(AD489:AZ489)</f>
        <v>8.3321218526311132</v>
      </c>
    </row>
    <row r="490" spans="1:54" ht="11.25" customHeight="1" x14ac:dyDescent="0.2">
      <c r="A490" s="467" t="s">
        <v>704</v>
      </c>
      <c r="B490" s="469" t="s">
        <v>705</v>
      </c>
      <c r="C490" s="581">
        <v>1.6440999999999999</v>
      </c>
      <c r="D490" s="581">
        <v>1.6174999999999999</v>
      </c>
      <c r="E490" s="581">
        <v>1.5649999999999999</v>
      </c>
      <c r="F490" s="581">
        <v>1.4824999999999999</v>
      </c>
      <c r="G490" s="460">
        <v>1.3625</v>
      </c>
      <c r="H490" s="471">
        <v>1.24</v>
      </c>
      <c r="I490" s="474">
        <v>1.1274999999999999</v>
      </c>
      <c r="J490" s="474">
        <v>1.0249999999999999</v>
      </c>
      <c r="K490" s="474">
        <v>0.92500000000000004</v>
      </c>
      <c r="L490" s="474">
        <v>0.83499999999999996</v>
      </c>
      <c r="M490" s="958"/>
      <c r="N490" s="474">
        <v>0.78500000000000003</v>
      </c>
      <c r="O490" s="470">
        <v>0.75</v>
      </c>
      <c r="P490" s="958"/>
      <c r="Q490" s="486">
        <v>0.72499999999999998</v>
      </c>
      <c r="R490" s="486">
        <v>0.71</v>
      </c>
      <c r="S490" s="476">
        <v>0.69499999999999995</v>
      </c>
      <c r="T490" s="476">
        <v>0.68</v>
      </c>
      <c r="U490" s="477">
        <v>0.66500000000000004</v>
      </c>
      <c r="V490" s="477">
        <v>0.66500000000000004</v>
      </c>
      <c r="W490" s="477">
        <v>0.66500000000000004</v>
      </c>
      <c r="X490" s="477">
        <v>0.66500000000000004</v>
      </c>
      <c r="Y490" s="477">
        <v>0.66500000000000004</v>
      </c>
      <c r="Z490" s="477">
        <v>0.66500000000000004</v>
      </c>
      <c r="AA490" s="477">
        <v>0.66500000000000004</v>
      </c>
      <c r="AB490" s="477">
        <v>0.66500000000000004</v>
      </c>
      <c r="AC490" s="584">
        <f>SUM(C490:AB490)</f>
        <v>22.48909999999999</v>
      </c>
      <c r="AD490" s="1033">
        <f>IF(ISERROR((C490/D490-1)*100),"n/a",(C490/D490-1)*100)</f>
        <v>1.6445131375579569</v>
      </c>
      <c r="AE490" s="1033">
        <f>IF(ISERROR((D490/E490-1)*100),"n/a",(D490/E490-1)*100)</f>
        <v>3.3546325878594185</v>
      </c>
      <c r="AF490" s="1033">
        <f>IF(ISERROR((E490/F490-1)*100),"n/a",(E490/F490-1)*100)</f>
        <v>5.5649241146711548</v>
      </c>
      <c r="AG490" s="1033">
        <f>IF(ISERROR((F490/G490-1)*100),"n/a",(F490/G490-1)*100)</f>
        <v>8.8073394495412849</v>
      </c>
      <c r="AH490" s="1033">
        <f>IF(ISERROR((G490/H490-1)*100),"n/a",(G490/H490-1)*100)</f>
        <v>9.8790322580645231</v>
      </c>
      <c r="AI490" s="1033">
        <f>IF(ISERROR((H490/I490-1)*100),"n/a",(H490/I490-1)*100)</f>
        <v>9.9778270509977887</v>
      </c>
      <c r="AJ490" s="1033">
        <f>IF(ISERROR((I490/J490-1)*100),"n/a",(I490/J490-1)*100)</f>
        <v>10.000000000000009</v>
      </c>
      <c r="AK490" s="1033">
        <f>IF(ISERROR((J490/K490-1)*100),"n/a",(J490/K490-1)*100)</f>
        <v>10.810810810810789</v>
      </c>
      <c r="AL490" s="1033">
        <f>IF(ISERROR((K490/L490-1)*100),"n/a",(K490/L490-1)*100)</f>
        <v>10.778443113772473</v>
      </c>
      <c r="AM490" s="1033">
        <f>IF(ISERROR((L490/N490-1)*100),"n/a",(L490/N490-1)*100)</f>
        <v>6.3694267515923553</v>
      </c>
      <c r="AN490" s="1033">
        <f>IF(ISERROR((N490/O490-1)*100),"n/a",(N490/O490-1)*100)</f>
        <v>4.6666666666666634</v>
      </c>
      <c r="AO490" s="1033">
        <f>IF(ISERROR((O490/Q490-1)*100),"n/a",(O490/Q490-1)*100)</f>
        <v>3.4482758620689724</v>
      </c>
      <c r="AP490" s="1033">
        <f>IF(ISERROR((Q490/R490-1)*100),"n/a",(Q490/R490-1)*100)</f>
        <v>2.1126760563380254</v>
      </c>
      <c r="AQ490" s="1033">
        <f>IF(ISERROR((R490/S490-1)*100),"n/a",(R490/S490-1)*100)</f>
        <v>2.1582733812949728</v>
      </c>
      <c r="AR490" s="1033">
        <f>IF(ISERROR((S490/T490-1)*100),"n/a",(S490/T490-1)*100)</f>
        <v>2.2058823529411686</v>
      </c>
      <c r="AS490" s="1033">
        <f>IF(ISERROR((T490/U490-1)*100),"n/a",(T490/U490-1)*100)</f>
        <v>2.2556390977443552</v>
      </c>
      <c r="AT490" s="1033">
        <f>IF(ISERROR((U490/V490-1)*100),"n/a",(U490/V490-1)*100)</f>
        <v>0</v>
      </c>
      <c r="AU490" s="1033">
        <f>IF(ISERROR((V490/W490-1)*100),"n/a",(V490/W490-1)*100)</f>
        <v>0</v>
      </c>
      <c r="AV490" s="1033">
        <f>IF(ISERROR((W490/X490-1)*100),"n/a",(W490/X490-1)*100)</f>
        <v>0</v>
      </c>
      <c r="AW490" s="1033">
        <f>IF(ISERROR((X490/Y490-1)*100),"n/a",(X490/Y490-1)*100)</f>
        <v>0</v>
      </c>
      <c r="AX490" s="1033">
        <f>IF(ISERROR((Y490/Z490-1)*100),"n/a",(Y490/Z490-1)*100)</f>
        <v>0</v>
      </c>
      <c r="AY490" s="1033">
        <f>IF(ISERROR((Z490/AA490-1)*100),"n/a",(Z490/AA490-1)*100)</f>
        <v>0</v>
      </c>
      <c r="AZ490" s="1033">
        <f>IF(ISERROR((AA490/AB490-1)*100),"n/a",(AA490/AB490-1)*100)</f>
        <v>0</v>
      </c>
      <c r="BA490" s="1033">
        <f>AVERAGE(AD490:AZ490)</f>
        <v>4.0884505518226915</v>
      </c>
      <c r="BB490" s="1033">
        <f>STDEV(AD490:AZ490)</f>
        <v>4.0539255795874869</v>
      </c>
    </row>
    <row r="491" spans="1:54" ht="11.25" customHeight="1" x14ac:dyDescent="0.2">
      <c r="A491" s="458" t="s">
        <v>3803</v>
      </c>
      <c r="B491" s="800" t="s">
        <v>3804</v>
      </c>
      <c r="C491" s="581">
        <v>2.48</v>
      </c>
      <c r="D491" s="581">
        <v>2.3199999999999998</v>
      </c>
      <c r="E491" s="581">
        <v>2.16</v>
      </c>
      <c r="F491" s="581">
        <v>2</v>
      </c>
      <c r="G491" s="460">
        <v>1.84</v>
      </c>
      <c r="H491" s="586">
        <v>1.68</v>
      </c>
      <c r="I491" s="581">
        <v>1.4</v>
      </c>
      <c r="J491" s="581">
        <v>1.2</v>
      </c>
      <c r="K491" s="581">
        <v>0.84</v>
      </c>
      <c r="L491" s="581">
        <v>0</v>
      </c>
      <c r="M491" s="884"/>
      <c r="N491" s="581">
        <v>0</v>
      </c>
      <c r="O491" s="585">
        <v>0</v>
      </c>
      <c r="P491" s="884"/>
      <c r="Q491" s="492">
        <v>0</v>
      </c>
      <c r="R491" s="492">
        <v>0</v>
      </c>
      <c r="S491" s="491">
        <v>0</v>
      </c>
      <c r="T491" s="491">
        <v>0</v>
      </c>
      <c r="U491" s="491">
        <v>0</v>
      </c>
      <c r="V491" s="491">
        <v>0</v>
      </c>
      <c r="W491" s="491">
        <v>0</v>
      </c>
      <c r="X491" s="583">
        <v>0</v>
      </c>
      <c r="Y491" s="583">
        <v>0</v>
      </c>
      <c r="Z491" s="499">
        <v>0</v>
      </c>
      <c r="AA491" s="499">
        <v>0</v>
      </c>
      <c r="AB491" s="499">
        <v>0</v>
      </c>
      <c r="AC491" s="584">
        <f>SUM(C491:AB491)</f>
        <v>15.92</v>
      </c>
      <c r="AD491" s="1033">
        <f>IF(ISERROR((C491/D491-1)*100),"n/a",(C491/D491-1)*100)</f>
        <v>6.8965517241379448</v>
      </c>
      <c r="AE491" s="1033">
        <f>IF(ISERROR((D491/E491-1)*100),"n/a",(D491/E491-1)*100)</f>
        <v>7.4074074074073959</v>
      </c>
      <c r="AF491" s="1033">
        <f>IF(ISERROR((E491/F491-1)*100),"n/a",(E491/F491-1)*100)</f>
        <v>8.0000000000000071</v>
      </c>
      <c r="AG491" s="1033">
        <f>IF(ISERROR((F491/G491-1)*100),"n/a",(F491/G491-1)*100)</f>
        <v>8.6956521739130377</v>
      </c>
      <c r="AH491" s="1033">
        <f>IF(ISERROR((G491/H491-1)*100),"n/a",(G491/H491-1)*100)</f>
        <v>9.5238095238095344</v>
      </c>
      <c r="AI491" s="1033">
        <f>IF(ISERROR((H491/I491-1)*100),"n/a",(H491/I491-1)*100)</f>
        <v>19.999999999999996</v>
      </c>
      <c r="AJ491" s="1033">
        <f>IF(ISERROR((I491/J491-1)*100),"n/a",(I491/J491-1)*100)</f>
        <v>16.666666666666675</v>
      </c>
      <c r="AK491" s="1033">
        <f>IF(ISERROR((J491/K491-1)*100),"n/a",(J491/K491-1)*100)</f>
        <v>42.857142857142861</v>
      </c>
      <c r="AL491" s="1033" t="str">
        <f>IF(ISERROR((K491/L491-1)*100),"n/a",(K491/L491-1)*100)</f>
        <v>n/a</v>
      </c>
      <c r="AM491" s="1033" t="str">
        <f>IF(ISERROR((L491/N491-1)*100),"n/a",(L491/N491-1)*100)</f>
        <v>n/a</v>
      </c>
      <c r="AN491" s="1033" t="str">
        <f>IF(ISERROR((N491/O491-1)*100),"n/a",(N491/O491-1)*100)</f>
        <v>n/a</v>
      </c>
      <c r="AO491" s="1033" t="str">
        <f>IF(ISERROR((O491/Q491-1)*100),"n/a",(O491/Q491-1)*100)</f>
        <v>n/a</v>
      </c>
      <c r="AP491" s="1033" t="str">
        <f>IF(ISERROR((Q491/R491-1)*100),"n/a",(Q491/R491-1)*100)</f>
        <v>n/a</v>
      </c>
      <c r="AQ491" s="1033" t="str">
        <f>IF(ISERROR((R491/S491-1)*100),"n/a",(R491/S491-1)*100)</f>
        <v>n/a</v>
      </c>
      <c r="AR491" s="1033" t="str">
        <f>IF(ISERROR((S491/T491-1)*100),"n/a",(S491/T491-1)*100)</f>
        <v>n/a</v>
      </c>
      <c r="AS491" s="1033" t="str">
        <f>IF(ISERROR((T491/U491-1)*100),"n/a",(T491/U491-1)*100)</f>
        <v>n/a</v>
      </c>
      <c r="AT491" s="1033" t="str">
        <f>IF(ISERROR((U491/V491-1)*100),"n/a",(U491/V491-1)*100)</f>
        <v>n/a</v>
      </c>
      <c r="AU491" s="1033" t="str">
        <f>IF(ISERROR((V491/W491-1)*100),"n/a",(V491/W491-1)*100)</f>
        <v>n/a</v>
      </c>
      <c r="AV491" s="1033" t="str">
        <f>IF(ISERROR((W491/X491-1)*100),"n/a",(W491/X491-1)*100)</f>
        <v>n/a</v>
      </c>
      <c r="AW491" s="1033" t="str">
        <f>IF(ISERROR((X491/Y491-1)*100),"n/a",(X491/Y491-1)*100)</f>
        <v>n/a</v>
      </c>
      <c r="AX491" s="1033" t="str">
        <f>IF(ISERROR((Y491/Z491-1)*100),"n/a",(Y491/Z491-1)*100)</f>
        <v>n/a</v>
      </c>
      <c r="AY491" s="1033" t="str">
        <f>IF(ISERROR((Z491/AA491-1)*100),"n/a",(Z491/AA491-1)*100)</f>
        <v>n/a</v>
      </c>
      <c r="AZ491" s="1033" t="str">
        <f>IF(ISERROR((AA491/AB491-1)*100),"n/a",(AA491/AB491-1)*100)</f>
        <v>n/a</v>
      </c>
      <c r="BA491" s="1033">
        <f>AVERAGE(AD491:AZ491)</f>
        <v>15.005903794134682</v>
      </c>
      <c r="BB491" s="1033">
        <f>STDEV(AD491:AZ491)</f>
        <v>12.223190529149512</v>
      </c>
    </row>
    <row r="492" spans="1:54" ht="11.25" customHeight="1" x14ac:dyDescent="0.2">
      <c r="A492" s="1038" t="s">
        <v>4546</v>
      </c>
      <c r="B492" s="445" t="s">
        <v>4536</v>
      </c>
      <c r="C492" s="581">
        <v>1.2</v>
      </c>
      <c r="D492" s="581">
        <v>0.8</v>
      </c>
      <c r="E492" s="581">
        <v>0.6</v>
      </c>
      <c r="F492" s="581">
        <v>0.4</v>
      </c>
      <c r="G492" s="460">
        <v>0.24</v>
      </c>
      <c r="H492" s="482">
        <v>0.12</v>
      </c>
      <c r="I492" s="503">
        <v>0</v>
      </c>
      <c r="J492" s="503">
        <v>0</v>
      </c>
      <c r="K492" s="503">
        <v>0</v>
      </c>
      <c r="L492" s="503">
        <v>0</v>
      </c>
      <c r="M492" s="1069"/>
      <c r="N492" s="503">
        <v>0</v>
      </c>
      <c r="O492" s="1035">
        <v>0</v>
      </c>
      <c r="P492" s="1069"/>
      <c r="Q492" s="1027">
        <v>0</v>
      </c>
      <c r="R492" s="1027">
        <v>0</v>
      </c>
      <c r="S492" s="504">
        <v>0</v>
      </c>
      <c r="T492" s="504">
        <v>0</v>
      </c>
      <c r="U492" s="504">
        <v>0</v>
      </c>
      <c r="V492" s="504">
        <v>0</v>
      </c>
      <c r="W492" s="504">
        <v>0</v>
      </c>
      <c r="X492" s="504">
        <v>0</v>
      </c>
      <c r="Y492" s="504">
        <v>0</v>
      </c>
      <c r="Z492" s="504">
        <v>0</v>
      </c>
      <c r="AA492" s="504">
        <v>0</v>
      </c>
      <c r="AB492" s="504">
        <v>0</v>
      </c>
      <c r="AC492" s="584">
        <f>SUM(C492:AB492)</f>
        <v>3.3600000000000003</v>
      </c>
      <c r="AD492" s="1033">
        <f>IF(ISERROR((C492/D492-1)*100),"n/a",(C492/D492-1)*100)</f>
        <v>49.999999999999979</v>
      </c>
      <c r="AE492" s="1033">
        <f>IF(ISERROR((D492/E492-1)*100),"n/a",(D492/E492-1)*100)</f>
        <v>33.33333333333335</v>
      </c>
      <c r="AF492" s="1033">
        <f>IF(ISERROR((E492/F492-1)*100),"n/a",(E492/F492-1)*100)</f>
        <v>49.999999999999979</v>
      </c>
      <c r="AG492" s="1033">
        <f>IF(ISERROR((F492/G492-1)*100),"n/a",(F492/G492-1)*100)</f>
        <v>66.666666666666671</v>
      </c>
      <c r="AH492" s="1033">
        <f>IF(ISERROR((G492/H492-1)*100),"n/a",(G492/H492-1)*100)</f>
        <v>100</v>
      </c>
      <c r="AI492" s="1033" t="str">
        <f>IF(ISERROR((H492/I492-1)*100),"n/a",(H492/I492-1)*100)</f>
        <v>n/a</v>
      </c>
      <c r="AJ492" s="1033" t="str">
        <f>IF(ISERROR((I492/J492-1)*100),"n/a",(I492/J492-1)*100)</f>
        <v>n/a</v>
      </c>
      <c r="AK492" s="1033" t="str">
        <f>IF(ISERROR((J492/K492-1)*100),"n/a",(J492/K492-1)*100)</f>
        <v>n/a</v>
      </c>
      <c r="AL492" s="1033" t="str">
        <f>IF(ISERROR((K492/L492-1)*100),"n/a",(K492/L492-1)*100)</f>
        <v>n/a</v>
      </c>
      <c r="AM492" s="1033" t="str">
        <f>IF(ISERROR((L492/N492-1)*100),"n/a",(L492/N492-1)*100)</f>
        <v>n/a</v>
      </c>
      <c r="AN492" s="1033" t="str">
        <f>IF(ISERROR((N492/O492-1)*100),"n/a",(N492/O492-1)*100)</f>
        <v>n/a</v>
      </c>
      <c r="AO492" s="1033" t="str">
        <f>IF(ISERROR((O492/Q492-1)*100),"n/a",(O492/Q492-1)*100)</f>
        <v>n/a</v>
      </c>
      <c r="AP492" s="1033" t="str">
        <f>IF(ISERROR((Q492/R492-1)*100),"n/a",(Q492/R492-1)*100)</f>
        <v>n/a</v>
      </c>
      <c r="AQ492" s="1033" t="str">
        <f>IF(ISERROR((R492/S492-1)*100),"n/a",(R492/S492-1)*100)</f>
        <v>n/a</v>
      </c>
      <c r="AR492" s="1033" t="str">
        <f>IF(ISERROR((S492/T492-1)*100),"n/a",(S492/T492-1)*100)</f>
        <v>n/a</v>
      </c>
      <c r="AS492" s="1033" t="str">
        <f>IF(ISERROR((T492/U492-1)*100),"n/a",(T492/U492-1)*100)</f>
        <v>n/a</v>
      </c>
      <c r="AT492" s="1033" t="str">
        <f>IF(ISERROR((U492/V492-1)*100),"n/a",(U492/V492-1)*100)</f>
        <v>n/a</v>
      </c>
      <c r="AU492" s="1033" t="str">
        <f>IF(ISERROR((V492/W492-1)*100),"n/a",(V492/W492-1)*100)</f>
        <v>n/a</v>
      </c>
      <c r="AV492" s="1033" t="str">
        <f>IF(ISERROR((W492/X492-1)*100),"n/a",(W492/X492-1)*100)</f>
        <v>n/a</v>
      </c>
      <c r="AW492" s="1033" t="str">
        <f>IF(ISERROR((X492/Y492-1)*100),"n/a",(X492/Y492-1)*100)</f>
        <v>n/a</v>
      </c>
      <c r="AX492" s="1033" t="str">
        <f>IF(ISERROR((Y492/Z492-1)*100),"n/a",(Y492/Z492-1)*100)</f>
        <v>n/a</v>
      </c>
      <c r="AY492" s="1033" t="str">
        <f>IF(ISERROR((Z492/AA492-1)*100),"n/a",(Z492/AA492-1)*100)</f>
        <v>n/a</v>
      </c>
      <c r="AZ492" s="1033" t="str">
        <f>IF(ISERROR((AA492/AB492-1)*100),"n/a",(AA492/AB492-1)*100)</f>
        <v>n/a</v>
      </c>
      <c r="BA492" s="1033">
        <f>AVERAGE(AD492:AZ492)</f>
        <v>60</v>
      </c>
      <c r="BB492" s="1033">
        <f>STDEV(AD492:AZ492)</f>
        <v>25.27625148017183</v>
      </c>
    </row>
    <row r="493" spans="1:54" ht="11.25" customHeight="1" x14ac:dyDescent="0.2">
      <c r="A493" s="468" t="s">
        <v>1459</v>
      </c>
      <c r="B493" s="800" t="s">
        <v>1460</v>
      </c>
      <c r="C493" s="581">
        <v>2.8</v>
      </c>
      <c r="D493" s="581">
        <v>2.75</v>
      </c>
      <c r="E493" s="581">
        <v>2.6</v>
      </c>
      <c r="F493" s="581">
        <v>2.5499999999999998</v>
      </c>
      <c r="G493" s="460">
        <v>2.4</v>
      </c>
      <c r="H493" s="460">
        <v>2.2000000000000002</v>
      </c>
      <c r="I493" s="581">
        <v>2.1</v>
      </c>
      <c r="J493" s="463">
        <v>2</v>
      </c>
      <c r="K493" s="581">
        <v>1.8</v>
      </c>
      <c r="L493" s="581">
        <v>1.5</v>
      </c>
      <c r="M493" s="884"/>
      <c r="N493" s="581">
        <v>1.1499999999999999</v>
      </c>
      <c r="O493" s="459">
        <v>0.95</v>
      </c>
      <c r="P493" s="884"/>
      <c r="Q493" s="472">
        <v>0.75</v>
      </c>
      <c r="R493" s="582">
        <v>0.6</v>
      </c>
      <c r="S493" s="583">
        <v>0.6</v>
      </c>
      <c r="T493" s="587">
        <v>0.55000000000000004</v>
      </c>
      <c r="U493" s="587">
        <v>0.48749999999999999</v>
      </c>
      <c r="V493" s="583">
        <v>0.45</v>
      </c>
      <c r="W493" s="587">
        <v>0.4375</v>
      </c>
      <c r="X493" s="583">
        <v>0.4</v>
      </c>
      <c r="Y493" s="583">
        <v>0.4</v>
      </c>
      <c r="Z493" s="587">
        <v>0.375</v>
      </c>
      <c r="AA493" s="587">
        <v>0.35</v>
      </c>
      <c r="AB493" s="587">
        <v>0.3</v>
      </c>
      <c r="AC493" s="584">
        <f>SUM(C493:AB493)</f>
        <v>30.500000000000004</v>
      </c>
      <c r="AD493" s="1033">
        <f>IF(ISERROR((C493/D493-1)*100),"n/a",(C493/D493-1)*100)</f>
        <v>1.8181818181818077</v>
      </c>
      <c r="AE493" s="1033">
        <f>IF(ISERROR((D493/E493-1)*100),"n/a",(D493/E493-1)*100)</f>
        <v>5.7692307692307709</v>
      </c>
      <c r="AF493" s="1033">
        <f>IF(ISERROR((E493/F493-1)*100),"n/a",(E493/F493-1)*100)</f>
        <v>1.9607843137255054</v>
      </c>
      <c r="AG493" s="1033">
        <f>IF(ISERROR((F493/G493-1)*100),"n/a",(F493/G493-1)*100)</f>
        <v>6.25</v>
      </c>
      <c r="AH493" s="1033">
        <f>IF(ISERROR((G493/H493-1)*100),"n/a",(G493/H493-1)*100)</f>
        <v>9.0909090909090828</v>
      </c>
      <c r="AI493" s="1033">
        <f>IF(ISERROR((H493/I493-1)*100),"n/a",(H493/I493-1)*100)</f>
        <v>4.7619047619047672</v>
      </c>
      <c r="AJ493" s="1033">
        <f>IF(ISERROR((I493/J493-1)*100),"n/a",(I493/J493-1)*100)</f>
        <v>5.0000000000000044</v>
      </c>
      <c r="AK493" s="1033">
        <f>IF(ISERROR((J493/K493-1)*100),"n/a",(J493/K493-1)*100)</f>
        <v>11.111111111111116</v>
      </c>
      <c r="AL493" s="1033">
        <f>IF(ISERROR((K493/L493-1)*100),"n/a",(K493/L493-1)*100)</f>
        <v>19.999999999999996</v>
      </c>
      <c r="AM493" s="1033">
        <f>IF(ISERROR((L493/N493-1)*100),"n/a",(L493/N493-1)*100)</f>
        <v>30.434782608695656</v>
      </c>
      <c r="AN493" s="1033">
        <f>IF(ISERROR((N493/O493-1)*100),"n/a",(N493/O493-1)*100)</f>
        <v>21.052631578947366</v>
      </c>
      <c r="AO493" s="1033">
        <f>IF(ISERROR((O493/Q493-1)*100),"n/a",(O493/Q493-1)*100)</f>
        <v>26.666666666666661</v>
      </c>
      <c r="AP493" s="1033">
        <f>IF(ISERROR((Q493/R493-1)*100),"n/a",(Q493/R493-1)*100)</f>
        <v>25</v>
      </c>
      <c r="AQ493" s="1033">
        <f>IF(ISERROR((R493/S493-1)*100),"n/a",(R493/S493-1)*100)</f>
        <v>0</v>
      </c>
      <c r="AR493" s="1033">
        <f>IF(ISERROR((S493/T493-1)*100),"n/a",(S493/T493-1)*100)</f>
        <v>9.0909090909090828</v>
      </c>
      <c r="AS493" s="1033">
        <f>IF(ISERROR((T493/U493-1)*100),"n/a",(T493/U493-1)*100)</f>
        <v>12.820512820512842</v>
      </c>
      <c r="AT493" s="1033">
        <f>IF(ISERROR((U493/V493-1)*100),"n/a",(U493/V493-1)*100)</f>
        <v>8.333333333333325</v>
      </c>
      <c r="AU493" s="1033">
        <f>IF(ISERROR((V493/W493-1)*100),"n/a",(V493/W493-1)*100)</f>
        <v>2.8571428571428692</v>
      </c>
      <c r="AV493" s="1033">
        <f>IF(ISERROR((W493/X493-1)*100),"n/a",(W493/X493-1)*100)</f>
        <v>9.375</v>
      </c>
      <c r="AW493" s="1033">
        <f>IF(ISERROR((X493/Y493-1)*100),"n/a",(X493/Y493-1)*100)</f>
        <v>0</v>
      </c>
      <c r="AX493" s="1033">
        <f>IF(ISERROR((Y493/Z493-1)*100),"n/a",(Y493/Z493-1)*100)</f>
        <v>6.6666666666666652</v>
      </c>
      <c r="AY493" s="1033">
        <f>IF(ISERROR((Z493/AA493-1)*100),"n/a",(Z493/AA493-1)*100)</f>
        <v>7.1428571428571397</v>
      </c>
      <c r="AZ493" s="1033">
        <f>IF(ISERROR((AA493/AB493-1)*100),"n/a",(AA493/AB493-1)*100)</f>
        <v>16.666666666666675</v>
      </c>
      <c r="BA493" s="1033">
        <f>AVERAGE(AD493:AZ493)</f>
        <v>10.516056143367884</v>
      </c>
      <c r="BB493" s="1033">
        <f>STDEV(AD493:AZ493)</f>
        <v>8.7415274165270329</v>
      </c>
    </row>
    <row r="494" spans="1:54" ht="11.25" customHeight="1" x14ac:dyDescent="0.2">
      <c r="A494" s="817" t="s">
        <v>1466</v>
      </c>
      <c r="B494" s="800" t="s">
        <v>1467</v>
      </c>
      <c r="C494" s="581">
        <v>1.28</v>
      </c>
      <c r="D494" s="581">
        <v>1.2</v>
      </c>
      <c r="E494" s="581">
        <v>0.96</v>
      </c>
      <c r="F494" s="581">
        <v>0.91</v>
      </c>
      <c r="G494" s="483">
        <v>0.76</v>
      </c>
      <c r="H494" s="586">
        <v>0.72000000000000008</v>
      </c>
      <c r="I494" s="463">
        <v>0.6</v>
      </c>
      <c r="J494" s="581">
        <v>0.56999999999999995</v>
      </c>
      <c r="K494" s="463">
        <v>0.48</v>
      </c>
      <c r="L494" s="581">
        <v>0.42</v>
      </c>
      <c r="M494" s="884" t="s">
        <v>89</v>
      </c>
      <c r="N494" s="463">
        <v>0.24</v>
      </c>
      <c r="O494" s="459">
        <v>0.23</v>
      </c>
      <c r="P494" s="884"/>
      <c r="Q494" s="582">
        <v>0.2</v>
      </c>
      <c r="R494" s="472">
        <v>0.15</v>
      </c>
      <c r="S494" s="583">
        <v>0</v>
      </c>
      <c r="T494" s="583">
        <v>0</v>
      </c>
      <c r="U494" s="583">
        <v>0</v>
      </c>
      <c r="V494" s="583">
        <v>0</v>
      </c>
      <c r="W494" s="583">
        <v>0</v>
      </c>
      <c r="X494" s="583">
        <v>0</v>
      </c>
      <c r="Y494" s="583">
        <v>0</v>
      </c>
      <c r="Z494" s="583">
        <v>0</v>
      </c>
      <c r="AA494" s="583">
        <v>0</v>
      </c>
      <c r="AB494" s="583">
        <v>0</v>
      </c>
      <c r="AC494" s="584">
        <f>SUM(C494:AB494)</f>
        <v>8.7199999999999989</v>
      </c>
      <c r="AD494" s="1033">
        <f>IF(ISERROR((C494/D494-1)*100),"n/a",(C494/D494-1)*100)</f>
        <v>6.6666666666666652</v>
      </c>
      <c r="AE494" s="1033">
        <f>IF(ISERROR((D494/E494-1)*100),"n/a",(D494/E494-1)*100)</f>
        <v>25</v>
      </c>
      <c r="AF494" s="1033">
        <f>IF(ISERROR((E494/F494-1)*100),"n/a",(E494/F494-1)*100)</f>
        <v>5.4945054945054972</v>
      </c>
      <c r="AG494" s="1033">
        <f>IF(ISERROR((F494/G494-1)*100),"n/a",(F494/G494-1)*100)</f>
        <v>19.736842105263165</v>
      </c>
      <c r="AH494" s="1033">
        <f>IF(ISERROR((G494/H494-1)*100),"n/a",(G494/H494-1)*100)</f>
        <v>5.5555555555555358</v>
      </c>
      <c r="AI494" s="1033">
        <f>IF(ISERROR((H494/I494-1)*100),"n/a",(H494/I494-1)*100)</f>
        <v>20.000000000000018</v>
      </c>
      <c r="AJ494" s="1033">
        <f>IF(ISERROR((I494/J494-1)*100),"n/a",(I494/J494-1)*100)</f>
        <v>5.2631578947368363</v>
      </c>
      <c r="AK494" s="1033">
        <f>IF(ISERROR((J494/K494-1)*100),"n/a",(J494/K494-1)*100)</f>
        <v>18.75</v>
      </c>
      <c r="AL494" s="1033">
        <f>IF(ISERROR((K494/L494-1)*100),"n/a",(K494/L494-1)*100)</f>
        <v>14.285714285714279</v>
      </c>
      <c r="AM494" s="1033">
        <f>IF(ISERROR((L494/N494-1)*100),"n/a",(L494/N494-1)*100)</f>
        <v>75</v>
      </c>
      <c r="AN494" s="1033">
        <f>IF(ISERROR((N494/O494-1)*100),"n/a",(N494/O494-1)*100)</f>
        <v>4.3478260869565188</v>
      </c>
      <c r="AO494" s="1033">
        <f>IF(ISERROR((O494/Q494-1)*100),"n/a",(O494/Q494-1)*100)</f>
        <v>14.999999999999991</v>
      </c>
      <c r="AP494" s="1033">
        <f>IF(ISERROR((Q494/R494-1)*100),"n/a",(Q494/R494-1)*100)</f>
        <v>33.33333333333335</v>
      </c>
      <c r="AQ494" s="1033" t="str">
        <f>IF(ISERROR((R494/S494-1)*100),"n/a",(R494/S494-1)*100)</f>
        <v>n/a</v>
      </c>
      <c r="AR494" s="1033" t="str">
        <f>IF(ISERROR((S494/T494-1)*100),"n/a",(S494/T494-1)*100)</f>
        <v>n/a</v>
      </c>
      <c r="AS494" s="1033" t="str">
        <f>IF(ISERROR((T494/U494-1)*100),"n/a",(T494/U494-1)*100)</f>
        <v>n/a</v>
      </c>
      <c r="AT494" s="1033" t="str">
        <f>IF(ISERROR((U494/V494-1)*100),"n/a",(U494/V494-1)*100)</f>
        <v>n/a</v>
      </c>
      <c r="AU494" s="1033" t="str">
        <f>IF(ISERROR((V494/W494-1)*100),"n/a",(V494/W494-1)*100)</f>
        <v>n/a</v>
      </c>
      <c r="AV494" s="1033" t="str">
        <f>IF(ISERROR((W494/X494-1)*100),"n/a",(W494/X494-1)*100)</f>
        <v>n/a</v>
      </c>
      <c r="AW494" s="1033" t="str">
        <f>IF(ISERROR((X494/Y494-1)*100),"n/a",(X494/Y494-1)*100)</f>
        <v>n/a</v>
      </c>
      <c r="AX494" s="1033" t="str">
        <f>IF(ISERROR((Y494/Z494-1)*100),"n/a",(Y494/Z494-1)*100)</f>
        <v>n/a</v>
      </c>
      <c r="AY494" s="1033" t="str">
        <f>IF(ISERROR((Z494/AA494-1)*100),"n/a",(Z494/AA494-1)*100)</f>
        <v>n/a</v>
      </c>
      <c r="AZ494" s="1033" t="str">
        <f>IF(ISERROR((AA494/AB494-1)*100),"n/a",(AA494/AB494-1)*100)</f>
        <v>n/a</v>
      </c>
      <c r="BA494" s="1033">
        <f>AVERAGE(AD494:AZ494)</f>
        <v>19.110277032517835</v>
      </c>
      <c r="BB494" s="1033">
        <f>STDEV(AD494:AZ494)</f>
        <v>19.008256732250047</v>
      </c>
    </row>
    <row r="495" spans="1:54" ht="11.25" customHeight="1" x14ac:dyDescent="0.2">
      <c r="A495" s="458" t="s">
        <v>306</v>
      </c>
      <c r="B495" s="800" t="s">
        <v>307</v>
      </c>
      <c r="C495" s="581">
        <v>0.92</v>
      </c>
      <c r="D495" s="581">
        <v>0.88</v>
      </c>
      <c r="E495" s="581">
        <v>0.84</v>
      </c>
      <c r="F495" s="581">
        <v>0.8</v>
      </c>
      <c r="G495" s="460">
        <v>0.78</v>
      </c>
      <c r="H495" s="586">
        <v>0.76</v>
      </c>
      <c r="I495" s="581">
        <v>0.75</v>
      </c>
      <c r="J495" s="581">
        <v>0.74</v>
      </c>
      <c r="K495" s="581">
        <v>0.73</v>
      </c>
      <c r="L495" s="581">
        <v>0.72</v>
      </c>
      <c r="M495" s="884"/>
      <c r="N495" s="581">
        <v>0.71</v>
      </c>
      <c r="O495" s="459">
        <v>0.7</v>
      </c>
      <c r="P495" s="884"/>
      <c r="Q495" s="472">
        <v>0.69</v>
      </c>
      <c r="R495" s="582">
        <v>0.68</v>
      </c>
      <c r="S495" s="587">
        <v>0.67</v>
      </c>
      <c r="T495" s="587">
        <v>0.63</v>
      </c>
      <c r="U495" s="587">
        <v>0.59</v>
      </c>
      <c r="V495" s="587">
        <v>0.51200000000000001</v>
      </c>
      <c r="W495" s="587">
        <v>0.40266000000000002</v>
      </c>
      <c r="X495" s="587">
        <v>0.35731999999999997</v>
      </c>
      <c r="Y495" s="587">
        <v>0.33602000000000004</v>
      </c>
      <c r="Z495" s="587">
        <v>0.31466</v>
      </c>
      <c r="AA495" s="587">
        <v>0.29332000000000003</v>
      </c>
      <c r="AB495" s="587">
        <v>0.26135999999999998</v>
      </c>
      <c r="AC495" s="584">
        <f>SUM(C495:AB495)</f>
        <v>15.06734</v>
      </c>
      <c r="AD495" s="1033">
        <f>IF(ISERROR((C495/D495-1)*100),"n/a",(C495/D495-1)*100)</f>
        <v>4.5454545454545414</v>
      </c>
      <c r="AE495" s="1033">
        <f>IF(ISERROR((D495/E495-1)*100),"n/a",(D495/E495-1)*100)</f>
        <v>4.7619047619047672</v>
      </c>
      <c r="AF495" s="1033">
        <f>IF(ISERROR((E495/F495-1)*100),"n/a",(E495/F495-1)*100)</f>
        <v>4.9999999999999822</v>
      </c>
      <c r="AG495" s="1033">
        <f>IF(ISERROR((F495/G495-1)*100),"n/a",(F495/G495-1)*100)</f>
        <v>2.5641025641025772</v>
      </c>
      <c r="AH495" s="1033">
        <f>IF(ISERROR((G495/H495-1)*100),"n/a",(G495/H495-1)*100)</f>
        <v>2.6315789473684292</v>
      </c>
      <c r="AI495" s="1033">
        <f>IF(ISERROR((H495/I495-1)*100),"n/a",(H495/I495-1)*100)</f>
        <v>1.3333333333333419</v>
      </c>
      <c r="AJ495" s="1033">
        <f>IF(ISERROR((I495/J495-1)*100),"n/a",(I495/J495-1)*100)</f>
        <v>1.3513513513513598</v>
      </c>
      <c r="AK495" s="1033">
        <f>IF(ISERROR((J495/K495-1)*100),"n/a",(J495/K495-1)*100)</f>
        <v>1.3698630136986356</v>
      </c>
      <c r="AL495" s="1033">
        <f>IF(ISERROR((K495/L495-1)*100),"n/a",(K495/L495-1)*100)</f>
        <v>1.388888888888884</v>
      </c>
      <c r="AM495" s="1033">
        <f>IF(ISERROR((L495/N495-1)*100),"n/a",(L495/N495-1)*100)</f>
        <v>1.4084507042253502</v>
      </c>
      <c r="AN495" s="1033">
        <f>IF(ISERROR((N495/O495-1)*100),"n/a",(N495/O495-1)*100)</f>
        <v>1.4285714285714235</v>
      </c>
      <c r="AO495" s="1033">
        <f>IF(ISERROR((O495/Q495-1)*100),"n/a",(O495/Q495-1)*100)</f>
        <v>1.449275362318847</v>
      </c>
      <c r="AP495" s="1033">
        <f>IF(ISERROR((Q495/R495-1)*100),"n/a",(Q495/R495-1)*100)</f>
        <v>1.4705882352941124</v>
      </c>
      <c r="AQ495" s="1033">
        <f>IF(ISERROR((R495/S495-1)*100),"n/a",(R495/S495-1)*100)</f>
        <v>1.4925373134328401</v>
      </c>
      <c r="AR495" s="1033">
        <f>IF(ISERROR((S495/T495-1)*100),"n/a",(S495/T495-1)*100)</f>
        <v>6.3492063492063489</v>
      </c>
      <c r="AS495" s="1033">
        <f>IF(ISERROR((T495/U495-1)*100),"n/a",(T495/U495-1)*100)</f>
        <v>6.7796610169491567</v>
      </c>
      <c r="AT495" s="1033">
        <f>IF(ISERROR((U495/V495-1)*100),"n/a",(U495/V495-1)*100)</f>
        <v>15.234375</v>
      </c>
      <c r="AU495" s="1033">
        <f>IF(ISERROR((V495/W495-1)*100),"n/a",(V495/W495-1)*100)</f>
        <v>27.154423086474932</v>
      </c>
      <c r="AV495" s="1033">
        <f>IF(ISERROR((W495/X495-1)*100),"n/a",(W495/X495-1)*100)</f>
        <v>12.68890630247399</v>
      </c>
      <c r="AW495" s="1033">
        <f>IF(ISERROR((X495/Y495-1)*100),"n/a",(X495/Y495-1)*100)</f>
        <v>6.3389083983095951</v>
      </c>
      <c r="AX495" s="1033">
        <f>IF(ISERROR((Y495/Z495-1)*100),"n/a",(Y495/Z495-1)*100)</f>
        <v>6.7882794126994384</v>
      </c>
      <c r="AY495" s="1033">
        <f>IF(ISERROR((Z495/AA495-1)*100),"n/a",(Z495/AA495-1)*100)</f>
        <v>7.2753306968498466</v>
      </c>
      <c r="AZ495" s="1033">
        <f>IF(ISERROR((AA495/AB495-1)*100),"n/a",(AA495/AB495-1)*100)</f>
        <v>12.228344046525885</v>
      </c>
      <c r="BA495" s="1033">
        <f>AVERAGE(AD495:AZ495)</f>
        <v>5.7840580330188827</v>
      </c>
      <c r="BB495" s="1033">
        <f>STDEV(AD495:AZ495)</f>
        <v>6.1634836712182235</v>
      </c>
    </row>
    <row r="496" spans="1:54" ht="11.25" customHeight="1" x14ac:dyDescent="0.2">
      <c r="A496" s="814" t="s">
        <v>3997</v>
      </c>
      <c r="B496" s="808" t="s">
        <v>2561</v>
      </c>
      <c r="C496" s="945">
        <v>0.76</v>
      </c>
      <c r="D496" s="945">
        <v>0.74</v>
      </c>
      <c r="E496" s="945">
        <v>0.68</v>
      </c>
      <c r="F496" s="945">
        <v>0.6</v>
      </c>
      <c r="G496" s="590">
        <v>0.5</v>
      </c>
      <c r="H496" s="590">
        <v>0.42</v>
      </c>
      <c r="I496" s="460">
        <v>0.35</v>
      </c>
      <c r="J496" s="460">
        <v>0.22</v>
      </c>
      <c r="K496" s="463">
        <v>0</v>
      </c>
      <c r="L496" s="463">
        <v>0</v>
      </c>
      <c r="M496" s="460"/>
      <c r="N496" s="463">
        <v>0</v>
      </c>
      <c r="O496" s="480">
        <v>0.69</v>
      </c>
      <c r="P496" s="460"/>
      <c r="Q496" s="472">
        <v>0.89</v>
      </c>
      <c r="R496" s="472">
        <v>0.88</v>
      </c>
      <c r="S496" s="587">
        <v>0.87</v>
      </c>
      <c r="T496" s="587">
        <v>0.84</v>
      </c>
      <c r="U496" s="587">
        <v>0.78</v>
      </c>
      <c r="V496" s="587">
        <v>0.59</v>
      </c>
      <c r="W496" s="587">
        <v>0.5</v>
      </c>
      <c r="X496" s="587">
        <v>0.42499999999999999</v>
      </c>
      <c r="Y496" s="587">
        <v>0.36</v>
      </c>
      <c r="Z496" s="587">
        <v>0.30499999999999999</v>
      </c>
      <c r="AA496" s="587">
        <v>0.28499999999999998</v>
      </c>
      <c r="AB496" s="587">
        <v>0.27</v>
      </c>
      <c r="AC496" s="584">
        <f>SUM(C496:AB496)</f>
        <v>11.954999999999998</v>
      </c>
      <c r="AD496" s="1033">
        <f>IF(ISERROR((C496/D496-1)*100),"n/a",(C496/D496-1)*100)</f>
        <v>2.7027027027026973</v>
      </c>
      <c r="AE496" s="1033">
        <f>IF(ISERROR((D496/E496-1)*100),"n/a",(D496/E496-1)*100)</f>
        <v>8.8235294117646959</v>
      </c>
      <c r="AF496" s="1033">
        <f>IF(ISERROR((E496/F496-1)*100),"n/a",(E496/F496-1)*100)</f>
        <v>13.333333333333353</v>
      </c>
      <c r="AG496" s="1033">
        <f>IF(ISERROR((F496/G496-1)*100),"n/a",(F496/G496-1)*100)</f>
        <v>19.999999999999996</v>
      </c>
      <c r="AH496" s="1033">
        <f>IF(ISERROR((G496/H496-1)*100),"n/a",(G496/H496-1)*100)</f>
        <v>19.047619047619047</v>
      </c>
      <c r="AI496" s="1033">
        <f>IF(ISERROR((H496/I496-1)*100),"n/a",(H496/I496-1)*100)</f>
        <v>19.999999999999996</v>
      </c>
      <c r="AJ496" s="1033">
        <f>IF(ISERROR((I496/J496-1)*100),"n/a",(I496/J496-1)*100)</f>
        <v>59.090909090909079</v>
      </c>
      <c r="AK496" s="1033" t="str">
        <f>IF(ISERROR((J496/K496-1)*100),"n/a",(J496/K496-1)*100)</f>
        <v>n/a</v>
      </c>
      <c r="AL496" s="1033" t="str">
        <f>IF(ISERROR((K496/L496-1)*100),"n/a",(K496/L496-1)*100)</f>
        <v>n/a</v>
      </c>
      <c r="AM496" s="1033" t="str">
        <f>IF(ISERROR((L496/N496-1)*100),"n/a",(L496/N496-1)*100)</f>
        <v>n/a</v>
      </c>
      <c r="AN496" s="1033">
        <f>IF(ISERROR((N496/O496-1)*100),"n/a",(N496/O496-1)*100)</f>
        <v>-100</v>
      </c>
      <c r="AO496" s="1033">
        <f>IF(ISERROR((O496/Q496-1)*100),"n/a",(O496/Q496-1)*100)</f>
        <v>-22.471910112359559</v>
      </c>
      <c r="AP496" s="1033">
        <f>IF(ISERROR((Q496/R496-1)*100),"n/a",(Q496/R496-1)*100)</f>
        <v>1.1363636363636465</v>
      </c>
      <c r="AQ496" s="1033">
        <f>IF(ISERROR((R496/S496-1)*100),"n/a",(R496/S496-1)*100)</f>
        <v>1.1494252873563315</v>
      </c>
      <c r="AR496" s="1033">
        <f>IF(ISERROR((S496/T496-1)*100),"n/a",(S496/T496-1)*100)</f>
        <v>3.5714285714285809</v>
      </c>
      <c r="AS496" s="1033">
        <f>IF(ISERROR((T496/U496-1)*100),"n/a",(T496/U496-1)*100)</f>
        <v>7.6923076923076872</v>
      </c>
      <c r="AT496" s="1033">
        <f>IF(ISERROR((U496/V496-1)*100),"n/a",(U496/V496-1)*100)</f>
        <v>32.203389830508478</v>
      </c>
      <c r="AU496" s="1033">
        <f>IF(ISERROR((V496/W496-1)*100),"n/a",(V496/W496-1)*100)</f>
        <v>17.999999999999993</v>
      </c>
      <c r="AV496" s="1033">
        <f>IF(ISERROR((W496/X496-1)*100),"n/a",(W496/X496-1)*100)</f>
        <v>17.647058823529417</v>
      </c>
      <c r="AW496" s="1033">
        <f>IF(ISERROR((X496/Y496-1)*100),"n/a",(X496/Y496-1)*100)</f>
        <v>18.055555555555557</v>
      </c>
      <c r="AX496" s="1033">
        <f>IF(ISERROR((Y496/Z496-1)*100),"n/a",(Y496/Z496-1)*100)</f>
        <v>18.032786885245898</v>
      </c>
      <c r="AY496" s="1033">
        <f>IF(ISERROR((Z496/AA496-1)*100),"n/a",(Z496/AA496-1)*100)</f>
        <v>7.0175438596491224</v>
      </c>
      <c r="AZ496" s="1033">
        <f>IF(ISERROR((AA496/AB496-1)*100),"n/a",(AA496/AB496-1)*100)</f>
        <v>5.5555555555555358</v>
      </c>
      <c r="BA496" s="1033">
        <f>AVERAGE(AD496:AZ496)</f>
        <v>7.5293799585734789</v>
      </c>
      <c r="BB496" s="1033">
        <f>STDEV(AD496:AZ496)</f>
        <v>29.706414940046905</v>
      </c>
    </row>
    <row r="497" spans="1:54" ht="11.25" customHeight="1" x14ac:dyDescent="0.2">
      <c r="A497" s="467" t="s">
        <v>1468</v>
      </c>
      <c r="B497" s="469" t="s">
        <v>1469</v>
      </c>
      <c r="C497" s="581">
        <v>1.48</v>
      </c>
      <c r="D497" s="581">
        <v>1.36</v>
      </c>
      <c r="E497" s="581">
        <v>1.23</v>
      </c>
      <c r="F497" s="581">
        <v>1.1100000000000001</v>
      </c>
      <c r="G497" s="460">
        <v>0.99</v>
      </c>
      <c r="H497" s="471">
        <v>0.87</v>
      </c>
      <c r="I497" s="474">
        <v>0.78</v>
      </c>
      <c r="J497" s="474">
        <v>0.7</v>
      </c>
      <c r="K497" s="474">
        <v>0.62</v>
      </c>
      <c r="L497" s="474">
        <v>0.15</v>
      </c>
      <c r="M497" s="958"/>
      <c r="N497" s="473">
        <v>0</v>
      </c>
      <c r="O497" s="475">
        <v>0</v>
      </c>
      <c r="P497" s="958"/>
      <c r="Q497" s="495">
        <v>0</v>
      </c>
      <c r="R497" s="495">
        <v>0.1</v>
      </c>
      <c r="S497" s="477">
        <v>0.4</v>
      </c>
      <c r="T497" s="477">
        <v>0.4</v>
      </c>
      <c r="U497" s="476">
        <v>0.4</v>
      </c>
      <c r="V497" s="476">
        <v>0.24049999999999999</v>
      </c>
      <c r="W497" s="476">
        <v>0.14599999999999999</v>
      </c>
      <c r="X497" s="476">
        <v>0.111</v>
      </c>
      <c r="Y497" s="477">
        <v>8.5999999999999993E-2</v>
      </c>
      <c r="Z497" s="477">
        <v>8.5999999999999993E-2</v>
      </c>
      <c r="AA497" s="476">
        <v>8.5999999999999993E-2</v>
      </c>
      <c r="AB497" s="476">
        <v>8.4000000000000005E-2</v>
      </c>
      <c r="AC497" s="584">
        <f>SUM(C497:AB497)</f>
        <v>11.429500000000004</v>
      </c>
      <c r="AD497" s="1033">
        <f>IF(ISERROR((C497/D497-1)*100),"n/a",(C497/D497-1)*100)</f>
        <v>8.8235294117646959</v>
      </c>
      <c r="AE497" s="1033">
        <f>IF(ISERROR((D497/E497-1)*100),"n/a",(D497/E497-1)*100)</f>
        <v>10.569105691056912</v>
      </c>
      <c r="AF497" s="1033">
        <f>IF(ISERROR((E497/F497-1)*100),"n/a",(E497/F497-1)*100)</f>
        <v>10.810810810810789</v>
      </c>
      <c r="AG497" s="1033">
        <f>IF(ISERROR((F497/G497-1)*100),"n/a",(F497/G497-1)*100)</f>
        <v>12.121212121212132</v>
      </c>
      <c r="AH497" s="1033">
        <f>IF(ISERROR((G497/H497-1)*100),"n/a",(G497/H497-1)*100)</f>
        <v>13.793103448275868</v>
      </c>
      <c r="AI497" s="1033">
        <f>IF(ISERROR((H497/I497-1)*100),"n/a",(H497/I497-1)*100)</f>
        <v>11.538461538461542</v>
      </c>
      <c r="AJ497" s="1033">
        <f>IF(ISERROR((I497/J497-1)*100),"n/a",(I497/J497-1)*100)</f>
        <v>11.428571428571432</v>
      </c>
      <c r="AK497" s="1033">
        <f>IF(ISERROR((J497/K497-1)*100),"n/a",(J497/K497-1)*100)</f>
        <v>12.903225806451601</v>
      </c>
      <c r="AL497" s="1033">
        <f>IF(ISERROR((K497/L497-1)*100),"n/a",(K497/L497-1)*100)</f>
        <v>313.33333333333337</v>
      </c>
      <c r="AM497" s="1033" t="str">
        <f>IF(ISERROR((L497/N497-1)*100),"n/a",(L497/N497-1)*100)</f>
        <v>n/a</v>
      </c>
      <c r="AN497" s="1033" t="str">
        <f>IF(ISERROR((N497/O497-1)*100),"n/a",(N497/O497-1)*100)</f>
        <v>n/a</v>
      </c>
      <c r="AO497" s="1033" t="str">
        <f>IF(ISERROR((O497/Q497-1)*100),"n/a",(O497/Q497-1)*100)</f>
        <v>n/a</v>
      </c>
      <c r="AP497" s="1033">
        <f>IF(ISERROR((Q497/R497-1)*100),"n/a",(Q497/R497-1)*100)</f>
        <v>-100</v>
      </c>
      <c r="AQ497" s="1033">
        <f>IF(ISERROR((R497/S497-1)*100),"n/a",(R497/S497-1)*100)</f>
        <v>-75</v>
      </c>
      <c r="AR497" s="1033">
        <f>IF(ISERROR((S497/T497-1)*100),"n/a",(S497/T497-1)*100)</f>
        <v>0</v>
      </c>
      <c r="AS497" s="1033">
        <f>IF(ISERROR((T497/U497-1)*100),"n/a",(T497/U497-1)*100)</f>
        <v>0</v>
      </c>
      <c r="AT497" s="1033">
        <f>IF(ISERROR((U497/V497-1)*100),"n/a",(U497/V497-1)*100)</f>
        <v>66.320166320166322</v>
      </c>
      <c r="AU497" s="1033">
        <f>IF(ISERROR((V497/W497-1)*100),"n/a",(V497/W497-1)*100)</f>
        <v>64.726027397260282</v>
      </c>
      <c r="AV497" s="1033">
        <f>IF(ISERROR((W497/X497-1)*100),"n/a",(W497/X497-1)*100)</f>
        <v>31.53153153153152</v>
      </c>
      <c r="AW497" s="1033">
        <f>IF(ISERROR((X497/Y497-1)*100),"n/a",(X497/Y497-1)*100)</f>
        <v>29.069767441860471</v>
      </c>
      <c r="AX497" s="1033">
        <f>IF(ISERROR((Y497/Z497-1)*100),"n/a",(Y497/Z497-1)*100)</f>
        <v>0</v>
      </c>
      <c r="AY497" s="1033">
        <f>IF(ISERROR((Z497/AA497-1)*100),"n/a",(Z497/AA497-1)*100)</f>
        <v>0</v>
      </c>
      <c r="AZ497" s="1033">
        <f>IF(ISERROR((AA497/AB497-1)*100),"n/a",(AA497/AB497-1)*100)</f>
        <v>2.3809523809523725</v>
      </c>
      <c r="BA497" s="1033">
        <f>AVERAGE(AD497:AZ497)</f>
        <v>21.217489933085464</v>
      </c>
      <c r="BB497" s="1033">
        <f>STDEV(AD497:AZ497)</f>
        <v>78.239097250403191</v>
      </c>
    </row>
    <row r="498" spans="1:54" ht="11.25" customHeight="1" x14ac:dyDescent="0.2">
      <c r="A498" s="458" t="s">
        <v>1464</v>
      </c>
      <c r="B498" s="800" t="s">
        <v>1465</v>
      </c>
      <c r="C498" s="581">
        <v>0.92779999999999996</v>
      </c>
      <c r="D498" s="581">
        <v>0.84340000000000004</v>
      </c>
      <c r="E498" s="581">
        <v>0.72460000000000002</v>
      </c>
      <c r="F498" s="581">
        <v>0.67559999999999998</v>
      </c>
      <c r="G498" s="460">
        <v>0.58740000000000003</v>
      </c>
      <c r="H498" s="460">
        <v>0.51100000000000001</v>
      </c>
      <c r="I498" s="581">
        <v>0.44500000000000001</v>
      </c>
      <c r="J498" s="581">
        <v>0.38650000000000001</v>
      </c>
      <c r="K498" s="581">
        <v>0.33449999999999996</v>
      </c>
      <c r="L498" s="581">
        <v>0.22500000000000001</v>
      </c>
      <c r="M498" s="884"/>
      <c r="N498" s="463">
        <v>0</v>
      </c>
      <c r="O498" s="585">
        <v>0</v>
      </c>
      <c r="P498" s="884"/>
      <c r="Q498" s="582">
        <v>0</v>
      </c>
      <c r="R498" s="582">
        <v>0</v>
      </c>
      <c r="S498" s="583">
        <v>0</v>
      </c>
      <c r="T498" s="583">
        <v>0</v>
      </c>
      <c r="U498" s="583">
        <v>0</v>
      </c>
      <c r="V498" s="583">
        <v>0</v>
      </c>
      <c r="W498" s="583">
        <v>0</v>
      </c>
      <c r="X498" s="583">
        <v>0</v>
      </c>
      <c r="Y498" s="583">
        <v>0</v>
      </c>
      <c r="Z498" s="583">
        <v>0</v>
      </c>
      <c r="AA498" s="583">
        <v>0</v>
      </c>
      <c r="AB498" s="583">
        <v>0</v>
      </c>
      <c r="AC498" s="584">
        <f>SUM(C498:AB498)</f>
        <v>5.6608000000000001</v>
      </c>
      <c r="AD498" s="1033">
        <f>IF(ISERROR((C498/D498-1)*100),"n/a",(C498/D498-1)*100)</f>
        <v>10.007114062129464</v>
      </c>
      <c r="AE498" s="1033">
        <f>IF(ISERROR((D498/E498-1)*100),"n/a",(D498/E498-1)*100)</f>
        <v>16.395252553132767</v>
      </c>
      <c r="AF498" s="1033">
        <f>IF(ISERROR((E498/F498-1)*100),"n/a",(E498/F498-1)*100)</f>
        <v>7.2528123149792734</v>
      </c>
      <c r="AG498" s="1033">
        <f>IF(ISERROR((F498/G498-1)*100),"n/a",(F498/G498-1)*100)</f>
        <v>15.015321756894773</v>
      </c>
      <c r="AH498" s="1033">
        <f>IF(ISERROR((G498/H498-1)*100),"n/a",(G498/H498-1)*100)</f>
        <v>14.95107632093935</v>
      </c>
      <c r="AI498" s="1033">
        <f>IF(ISERROR((H498/I498-1)*100),"n/a",(H498/I498-1)*100)</f>
        <v>14.831460674157304</v>
      </c>
      <c r="AJ498" s="1033">
        <f>IF(ISERROR((I498/J498-1)*100),"n/a",(I498/J498-1)*100)</f>
        <v>15.13583441138422</v>
      </c>
      <c r="AK498" s="1033">
        <f>IF(ISERROR((J498/K498-1)*100),"n/a",(J498/K498-1)*100)</f>
        <v>15.545590433482825</v>
      </c>
      <c r="AL498" s="1033">
        <f>IF(ISERROR((K498/L498-1)*100),"n/a",(K498/L498-1)*100)</f>
        <v>48.666666666666657</v>
      </c>
      <c r="AM498" s="1033" t="str">
        <f>IF(ISERROR((L498/N498-1)*100),"n/a",(L498/N498-1)*100)</f>
        <v>n/a</v>
      </c>
      <c r="AN498" s="1033" t="str">
        <f>IF(ISERROR((N498/O498-1)*100),"n/a",(N498/O498-1)*100)</f>
        <v>n/a</v>
      </c>
      <c r="AO498" s="1033" t="str">
        <f>IF(ISERROR((O498/Q498-1)*100),"n/a",(O498/Q498-1)*100)</f>
        <v>n/a</v>
      </c>
      <c r="AP498" s="1033" t="str">
        <f>IF(ISERROR((Q498/R498-1)*100),"n/a",(Q498/R498-1)*100)</f>
        <v>n/a</v>
      </c>
      <c r="AQ498" s="1033" t="str">
        <f>IF(ISERROR((R498/S498-1)*100),"n/a",(R498/S498-1)*100)</f>
        <v>n/a</v>
      </c>
      <c r="AR498" s="1033" t="str">
        <f>IF(ISERROR((S498/T498-1)*100),"n/a",(S498/T498-1)*100)</f>
        <v>n/a</v>
      </c>
      <c r="AS498" s="1033" t="str">
        <f>IF(ISERROR((T498/U498-1)*100),"n/a",(T498/U498-1)*100)</f>
        <v>n/a</v>
      </c>
      <c r="AT498" s="1033" t="str">
        <f>IF(ISERROR((U498/V498-1)*100),"n/a",(U498/V498-1)*100)</f>
        <v>n/a</v>
      </c>
      <c r="AU498" s="1033" t="str">
        <f>IF(ISERROR((V498/W498-1)*100),"n/a",(V498/W498-1)*100)</f>
        <v>n/a</v>
      </c>
      <c r="AV498" s="1033" t="str">
        <f>IF(ISERROR((W498/X498-1)*100),"n/a",(W498/X498-1)*100)</f>
        <v>n/a</v>
      </c>
      <c r="AW498" s="1033" t="str">
        <f>IF(ISERROR((X498/Y498-1)*100),"n/a",(X498/Y498-1)*100)</f>
        <v>n/a</v>
      </c>
      <c r="AX498" s="1033" t="str">
        <f>IF(ISERROR((Y498/Z498-1)*100),"n/a",(Y498/Z498-1)*100)</f>
        <v>n/a</v>
      </c>
      <c r="AY498" s="1033" t="str">
        <f>IF(ISERROR((Z498/AA498-1)*100),"n/a",(Z498/AA498-1)*100)</f>
        <v>n/a</v>
      </c>
      <c r="AZ498" s="1033" t="str">
        <f>IF(ISERROR((AA498/AB498-1)*100),"n/a",(AA498/AB498-1)*100)</f>
        <v>n/a</v>
      </c>
      <c r="BA498" s="1033">
        <f>AVERAGE(AD498:AZ498)</f>
        <v>17.533458799307407</v>
      </c>
      <c r="BB498" s="1033">
        <f>STDEV(AD498:AZ498)</f>
        <v>12.056743100088649</v>
      </c>
    </row>
    <row r="499" spans="1:54" ht="11.25" customHeight="1" x14ac:dyDescent="0.2">
      <c r="A499" s="817" t="s">
        <v>2564</v>
      </c>
      <c r="B499" s="800" t="s">
        <v>2565</v>
      </c>
      <c r="C499" s="581">
        <v>1.65</v>
      </c>
      <c r="D499" s="581">
        <v>1.56</v>
      </c>
      <c r="E499" s="581">
        <v>1.48</v>
      </c>
      <c r="F499" s="581">
        <v>1.4</v>
      </c>
      <c r="G499" s="460">
        <v>1.34</v>
      </c>
      <c r="H499" s="586">
        <v>1.28</v>
      </c>
      <c r="I499" s="581">
        <v>1.25</v>
      </c>
      <c r="J499" s="581">
        <v>1.23</v>
      </c>
      <c r="K499" s="581">
        <v>1.21</v>
      </c>
      <c r="L499" s="498">
        <v>1.19</v>
      </c>
      <c r="M499" s="884"/>
      <c r="N499" s="498">
        <v>1.19</v>
      </c>
      <c r="O499" s="585">
        <v>1.19</v>
      </c>
      <c r="P499" s="884"/>
      <c r="Q499" s="492">
        <v>1.19</v>
      </c>
      <c r="R499" s="492">
        <v>1.19</v>
      </c>
      <c r="S499" s="489">
        <v>1.19</v>
      </c>
      <c r="T499" s="489">
        <v>1.17</v>
      </c>
      <c r="U499" s="489">
        <v>1.1499999999999999</v>
      </c>
      <c r="V499" s="489">
        <v>1.1200000000000001</v>
      </c>
      <c r="W499" s="489">
        <v>1.1000000000000001</v>
      </c>
      <c r="X499" s="587">
        <v>1.08</v>
      </c>
      <c r="Y499" s="587">
        <v>1.06</v>
      </c>
      <c r="Z499" s="587">
        <v>1.04</v>
      </c>
      <c r="AA499" s="587">
        <v>1.02</v>
      </c>
      <c r="AB499" s="587">
        <v>0.99</v>
      </c>
      <c r="AC499" s="584">
        <f>SUM(C499:AB499)</f>
        <v>29.27</v>
      </c>
      <c r="AD499" s="1033">
        <f>IF(ISERROR((C499/D499-1)*100),"n/a",(C499/D499-1)*100)</f>
        <v>5.7692307692307709</v>
      </c>
      <c r="AE499" s="1033">
        <f>IF(ISERROR((D499/E499-1)*100),"n/a",(D499/E499-1)*100)</f>
        <v>5.4054054054054168</v>
      </c>
      <c r="AF499" s="1033">
        <f>IF(ISERROR((E499/F499-1)*100),"n/a",(E499/F499-1)*100)</f>
        <v>5.7142857142857162</v>
      </c>
      <c r="AG499" s="1033">
        <f>IF(ISERROR((F499/G499-1)*100),"n/a",(F499/G499-1)*100)</f>
        <v>4.4776119402984982</v>
      </c>
      <c r="AH499" s="1033">
        <f>IF(ISERROR((G499/H499-1)*100),"n/a",(G499/H499-1)*100)</f>
        <v>4.6875</v>
      </c>
      <c r="AI499" s="1033">
        <f>IF(ISERROR((H499/I499-1)*100),"n/a",(H499/I499-1)*100)</f>
        <v>2.4000000000000021</v>
      </c>
      <c r="AJ499" s="1033">
        <f>IF(ISERROR((I499/J499-1)*100),"n/a",(I499/J499-1)*100)</f>
        <v>1.6260162601626105</v>
      </c>
      <c r="AK499" s="1033">
        <f>IF(ISERROR((J499/K499-1)*100),"n/a",(J499/K499-1)*100)</f>
        <v>1.6528925619834656</v>
      </c>
      <c r="AL499" s="1033">
        <f>IF(ISERROR((K499/L499-1)*100),"n/a",(K499/L499-1)*100)</f>
        <v>1.6806722689075571</v>
      </c>
      <c r="AM499" s="1033">
        <f>IF(ISERROR((L499/N499-1)*100),"n/a",(L499/N499-1)*100)</f>
        <v>0</v>
      </c>
      <c r="AN499" s="1033">
        <f>IF(ISERROR((N499/O499-1)*100),"n/a",(N499/O499-1)*100)</f>
        <v>0</v>
      </c>
      <c r="AO499" s="1033">
        <f>IF(ISERROR((O499/Q499-1)*100),"n/a",(O499/Q499-1)*100)</f>
        <v>0</v>
      </c>
      <c r="AP499" s="1033">
        <f>IF(ISERROR((Q499/R499-1)*100),"n/a",(Q499/R499-1)*100)</f>
        <v>0</v>
      </c>
      <c r="AQ499" s="1033">
        <f>IF(ISERROR((R499/S499-1)*100),"n/a",(R499/S499-1)*100)</f>
        <v>0</v>
      </c>
      <c r="AR499" s="1033">
        <f>IF(ISERROR((S499/T499-1)*100),"n/a",(S499/T499-1)*100)</f>
        <v>1.7094017094017033</v>
      </c>
      <c r="AS499" s="1033">
        <f>IF(ISERROR((T499/U499-1)*100),"n/a",(T499/U499-1)*100)</f>
        <v>1.7391304347826209</v>
      </c>
      <c r="AT499" s="1033">
        <f>IF(ISERROR((U499/V499-1)*100),"n/a",(U499/V499-1)*100)</f>
        <v>2.6785714285714191</v>
      </c>
      <c r="AU499" s="1033">
        <f>IF(ISERROR((V499/W499-1)*100),"n/a",(V499/W499-1)*100)</f>
        <v>1.8181818181818299</v>
      </c>
      <c r="AV499" s="1033">
        <f>IF(ISERROR((W499/X499-1)*100),"n/a",(W499/X499-1)*100)</f>
        <v>1.8518518518518601</v>
      </c>
      <c r="AW499" s="1033">
        <f>IF(ISERROR((X499/Y499-1)*100),"n/a",(X499/Y499-1)*100)</f>
        <v>1.8867924528301883</v>
      </c>
      <c r="AX499" s="1033">
        <f>IF(ISERROR((Y499/Z499-1)*100),"n/a",(Y499/Z499-1)*100)</f>
        <v>1.9230769230769162</v>
      </c>
      <c r="AY499" s="1033">
        <f>IF(ISERROR((Z499/AA499-1)*100),"n/a",(Z499/AA499-1)*100)</f>
        <v>1.9607843137254832</v>
      </c>
      <c r="AZ499" s="1033">
        <f>IF(ISERROR((AA499/AB499-1)*100),"n/a",(AA499/AB499-1)*100)</f>
        <v>3.0303030303030276</v>
      </c>
      <c r="BA499" s="1033">
        <f>AVERAGE(AD499:AZ499)</f>
        <v>2.261378647086917</v>
      </c>
      <c r="BB499" s="1033">
        <f>STDEV(AD499:AZ499)</f>
        <v>1.8298257232653889</v>
      </c>
    </row>
    <row r="500" spans="1:54" ht="11.25" customHeight="1" x14ac:dyDescent="0.2">
      <c r="A500" s="467" t="s">
        <v>3799</v>
      </c>
      <c r="B500" s="469" t="s">
        <v>3800</v>
      </c>
      <c r="C500" s="581">
        <v>0.3</v>
      </c>
      <c r="D500" s="581">
        <v>0.28999999999999998</v>
      </c>
      <c r="E500" s="581">
        <v>0.28000000000000003</v>
      </c>
      <c r="F500" s="581">
        <v>0.27</v>
      </c>
      <c r="G500" s="460">
        <v>0.26</v>
      </c>
      <c r="H500" s="471">
        <v>0.25</v>
      </c>
      <c r="I500" s="474">
        <v>0.24</v>
      </c>
      <c r="J500" s="474">
        <v>0.21</v>
      </c>
      <c r="K500" s="474">
        <v>0.16500000000000001</v>
      </c>
      <c r="L500" s="496">
        <v>0</v>
      </c>
      <c r="M500" s="958"/>
      <c r="N500" s="473">
        <v>0</v>
      </c>
      <c r="O500" s="475">
        <v>0</v>
      </c>
      <c r="P500" s="958"/>
      <c r="Q500" s="495">
        <v>0</v>
      </c>
      <c r="R500" s="495">
        <v>2.5000000000000001E-2</v>
      </c>
      <c r="S500" s="477">
        <v>7.4999999999999997E-2</v>
      </c>
      <c r="T500" s="477">
        <v>0.19</v>
      </c>
      <c r="U500" s="477">
        <v>0.19</v>
      </c>
      <c r="V500" s="477">
        <v>0.25</v>
      </c>
      <c r="W500" s="476">
        <v>0.28999999999999998</v>
      </c>
      <c r="X500" s="477">
        <v>0.27500000000000002</v>
      </c>
      <c r="Y500" s="476">
        <v>0.375</v>
      </c>
      <c r="Z500" s="476">
        <v>0.35</v>
      </c>
      <c r="AA500" s="477">
        <v>0.3</v>
      </c>
      <c r="AB500" s="476">
        <v>0.35</v>
      </c>
      <c r="AC500" s="584">
        <f>SUM(C500:AB500)</f>
        <v>4.9349999999999996</v>
      </c>
      <c r="AD500" s="1033">
        <f>IF(ISERROR((C500/D500-1)*100),"n/a",(C500/D500-1)*100)</f>
        <v>3.4482758620689724</v>
      </c>
      <c r="AE500" s="1033">
        <f>IF(ISERROR((D500/E500-1)*100),"n/a",(D500/E500-1)*100)</f>
        <v>3.5714285714285587</v>
      </c>
      <c r="AF500" s="1033">
        <f>IF(ISERROR((E500/F500-1)*100),"n/a",(E500/F500-1)*100)</f>
        <v>3.7037037037036979</v>
      </c>
      <c r="AG500" s="1033">
        <f>IF(ISERROR((F500/G500-1)*100),"n/a",(F500/G500-1)*100)</f>
        <v>3.8461538461538547</v>
      </c>
      <c r="AH500" s="1033">
        <f>IF(ISERROR((G500/H500-1)*100),"n/a",(G500/H500-1)*100)</f>
        <v>4.0000000000000036</v>
      </c>
      <c r="AI500" s="1033">
        <f>IF(ISERROR((H500/I500-1)*100),"n/a",(H500/I500-1)*100)</f>
        <v>4.1666666666666741</v>
      </c>
      <c r="AJ500" s="1033">
        <f>IF(ISERROR((I500/J500-1)*100),"n/a",(I500/J500-1)*100)</f>
        <v>14.285714285714279</v>
      </c>
      <c r="AK500" s="1033">
        <f>IF(ISERROR((J500/K500-1)*100),"n/a",(J500/K500-1)*100)</f>
        <v>27.27272727272727</v>
      </c>
      <c r="AL500" s="1033" t="str">
        <f>IF(ISERROR((K500/L500-1)*100),"n/a",(K500/L500-1)*100)</f>
        <v>n/a</v>
      </c>
      <c r="AM500" s="1033" t="str">
        <f>IF(ISERROR((L500/N500-1)*100),"n/a",(L500/N500-1)*100)</f>
        <v>n/a</v>
      </c>
      <c r="AN500" s="1033" t="str">
        <f>IF(ISERROR((N500/O500-1)*100),"n/a",(N500/O500-1)*100)</f>
        <v>n/a</v>
      </c>
      <c r="AO500" s="1033" t="str">
        <f>IF(ISERROR((O500/Q500-1)*100),"n/a",(O500/Q500-1)*100)</f>
        <v>n/a</v>
      </c>
      <c r="AP500" s="1033">
        <f>IF(ISERROR((Q500/R500-1)*100),"n/a",(Q500/R500-1)*100)</f>
        <v>-100</v>
      </c>
      <c r="AQ500" s="1033">
        <f>IF(ISERROR((R500/S500-1)*100),"n/a",(R500/S500-1)*100)</f>
        <v>-66.666666666666657</v>
      </c>
      <c r="AR500" s="1033">
        <f>IF(ISERROR((S500/T500-1)*100),"n/a",(S500/T500-1)*100)</f>
        <v>-60.526315789473685</v>
      </c>
      <c r="AS500" s="1033">
        <f>IF(ISERROR((T500/U500-1)*100),"n/a",(T500/U500-1)*100)</f>
        <v>0</v>
      </c>
      <c r="AT500" s="1033">
        <f>IF(ISERROR((U500/V500-1)*100),"n/a",(U500/V500-1)*100)</f>
        <v>-24</v>
      </c>
      <c r="AU500" s="1033">
        <f>IF(ISERROR((V500/W500-1)*100),"n/a",(V500/W500-1)*100)</f>
        <v>-13.793103448275856</v>
      </c>
      <c r="AV500" s="1033">
        <f>IF(ISERROR((W500/X500-1)*100),"n/a",(W500/X500-1)*100)</f>
        <v>5.4545454545454453</v>
      </c>
      <c r="AW500" s="1033">
        <f>IF(ISERROR((X500/Y500-1)*100),"n/a",(X500/Y500-1)*100)</f>
        <v>-26.666666666666661</v>
      </c>
      <c r="AX500" s="1033">
        <f>IF(ISERROR((Y500/Z500-1)*100),"n/a",(Y500/Z500-1)*100)</f>
        <v>7.1428571428571397</v>
      </c>
      <c r="AY500" s="1033">
        <f>IF(ISERROR((Z500/AA500-1)*100),"n/a",(Z500/AA500-1)*100)</f>
        <v>16.666666666666675</v>
      </c>
      <c r="AZ500" s="1033">
        <f>IF(ISERROR((AA500/AB500-1)*100),"n/a",(AA500/AB500-1)*100)</f>
        <v>-14.285714285714279</v>
      </c>
      <c r="BA500" s="1033">
        <f>AVERAGE(AD500:AZ500)</f>
        <v>-11.177880388645503</v>
      </c>
      <c r="BB500" s="1033">
        <f>STDEV(AD500:AZ500)</f>
        <v>32.325013776764649</v>
      </c>
    </row>
    <row r="501" spans="1:54" ht="11.25" customHeight="1" x14ac:dyDescent="0.2">
      <c r="A501" s="817" t="s">
        <v>4241</v>
      </c>
      <c r="B501" s="800" t="s">
        <v>4047</v>
      </c>
      <c r="C501" s="581">
        <v>1.26</v>
      </c>
      <c r="D501" s="581">
        <v>1.1325000000000001</v>
      </c>
      <c r="E501" s="581">
        <v>1.0774999999999999</v>
      </c>
      <c r="F501" s="581">
        <v>0.94</v>
      </c>
      <c r="G501" s="460">
        <v>0.79500000000000004</v>
      </c>
      <c r="H501" s="460">
        <v>0.71</v>
      </c>
      <c r="I501" s="581">
        <v>0.63</v>
      </c>
      <c r="J501" s="581">
        <v>0.55000000000000004</v>
      </c>
      <c r="K501" s="581">
        <v>0.47</v>
      </c>
      <c r="L501" s="581">
        <v>0.36</v>
      </c>
      <c r="M501" s="884"/>
      <c r="N501" s="581">
        <v>0.25</v>
      </c>
      <c r="O501" s="459">
        <v>0.185</v>
      </c>
      <c r="P501" s="884"/>
      <c r="Q501" s="472">
        <v>0.15</v>
      </c>
      <c r="R501" s="472">
        <v>0.13</v>
      </c>
      <c r="S501" s="587">
        <v>0.125</v>
      </c>
      <c r="T501" s="587">
        <v>0.1075</v>
      </c>
      <c r="U501" s="583">
        <v>0.1</v>
      </c>
      <c r="V501" s="587">
        <v>9.2499999999999999E-2</v>
      </c>
      <c r="W501" s="587">
        <v>7.4999999999999997E-2</v>
      </c>
      <c r="X501" s="587">
        <v>5.7500000000000002E-2</v>
      </c>
      <c r="Y501" s="587">
        <v>3.875E-2</v>
      </c>
      <c r="Z501" s="587">
        <v>2.8750000000000001E-2</v>
      </c>
      <c r="AA501" s="587">
        <v>2.6249999999999999E-2</v>
      </c>
      <c r="AB501" s="587">
        <v>2.5000000000000001E-2</v>
      </c>
      <c r="AC501" s="584">
        <f>SUM(C501:AB501)</f>
        <v>9.3162500000000001</v>
      </c>
      <c r="AD501" s="1033">
        <f>IF(ISERROR((C501/D501-1)*100),"n/a",(C501/D501-1)*100)</f>
        <v>11.258278145695355</v>
      </c>
      <c r="AE501" s="1033">
        <f>IF(ISERROR((D501/E501-1)*100),"n/a",(D501/E501-1)*100)</f>
        <v>5.1044083526682327</v>
      </c>
      <c r="AF501" s="1033">
        <f>IF(ISERROR((E501/F501-1)*100),"n/a",(E501/F501-1)*100)</f>
        <v>14.627659574468076</v>
      </c>
      <c r="AG501" s="1033">
        <f>IF(ISERROR((F501/G501-1)*100),"n/a",(F501/G501-1)*100)</f>
        <v>18.238993710691819</v>
      </c>
      <c r="AH501" s="1033">
        <f>IF(ISERROR((G501/H501-1)*100),"n/a",(G501/H501-1)*100)</f>
        <v>11.971830985915499</v>
      </c>
      <c r="AI501" s="1033">
        <f>IF(ISERROR((H501/I501-1)*100),"n/a",(H501/I501-1)*100)</f>
        <v>12.698412698412698</v>
      </c>
      <c r="AJ501" s="1033">
        <f>IF(ISERROR((I501/J501-1)*100),"n/a",(I501/J501-1)*100)</f>
        <v>14.545454545454529</v>
      </c>
      <c r="AK501" s="1033">
        <f>IF(ISERROR((J501/K501-1)*100),"n/a",(J501/K501-1)*100)</f>
        <v>17.021276595744705</v>
      </c>
      <c r="AL501" s="1033">
        <f>IF(ISERROR((K501/L501-1)*100),"n/a",(K501/L501-1)*100)</f>
        <v>30.555555555555557</v>
      </c>
      <c r="AM501" s="1033">
        <f>IF(ISERROR((L501/N501-1)*100),"n/a",(L501/N501-1)*100)</f>
        <v>43.999999999999993</v>
      </c>
      <c r="AN501" s="1033">
        <f>IF(ISERROR((N501/O501-1)*100),"n/a",(N501/O501-1)*100)</f>
        <v>35.13513513513513</v>
      </c>
      <c r="AO501" s="1033">
        <f>IF(ISERROR((O501/Q501-1)*100),"n/a",(O501/Q501-1)*100)</f>
        <v>23.333333333333339</v>
      </c>
      <c r="AP501" s="1033">
        <f>IF(ISERROR((Q501/R501-1)*100),"n/a",(Q501/R501-1)*100)</f>
        <v>15.384615384615374</v>
      </c>
      <c r="AQ501" s="1033">
        <f>IF(ISERROR((R501/S501-1)*100),"n/a",(R501/S501-1)*100)</f>
        <v>4.0000000000000036</v>
      </c>
      <c r="AR501" s="1033">
        <f>IF(ISERROR((S501/T501-1)*100),"n/a",(S501/T501-1)*100)</f>
        <v>16.279069767441868</v>
      </c>
      <c r="AS501" s="1033">
        <f>IF(ISERROR((T501/U501-1)*100),"n/a",(T501/U501-1)*100)</f>
        <v>7.4999999999999956</v>
      </c>
      <c r="AT501" s="1033">
        <f>IF(ISERROR((U501/V501-1)*100),"n/a",(U501/V501-1)*100)</f>
        <v>8.1081081081081141</v>
      </c>
      <c r="AU501" s="1033">
        <f>IF(ISERROR((V501/W501-1)*100),"n/a",(V501/W501-1)*100)</f>
        <v>23.333333333333339</v>
      </c>
      <c r="AV501" s="1033">
        <f>IF(ISERROR((W501/X501-1)*100),"n/a",(W501/X501-1)*100)</f>
        <v>30.434782608695631</v>
      </c>
      <c r="AW501" s="1033">
        <f>IF(ISERROR((X501/Y501-1)*100),"n/a",(X501/Y501-1)*100)</f>
        <v>48.387096774193552</v>
      </c>
      <c r="AX501" s="1033">
        <f>IF(ISERROR((Y501/Z501-1)*100),"n/a",(Y501/Z501-1)*100)</f>
        <v>34.782608695652172</v>
      </c>
      <c r="AY501" s="1033">
        <f>IF(ISERROR((Z501/AA501-1)*100),"n/a",(Z501/AA501-1)*100)</f>
        <v>9.5238095238095344</v>
      </c>
      <c r="AZ501" s="1033">
        <f>IF(ISERROR((AA501/AB501-1)*100),"n/a",(AA501/AB501-1)*100)</f>
        <v>4.9999999999999822</v>
      </c>
      <c r="BA501" s="1033">
        <f>AVERAGE(AD501:AZ501)</f>
        <v>19.183641862127153</v>
      </c>
      <c r="BB501" s="1033">
        <f>STDEV(AD501:AZ501)</f>
        <v>12.553227500678767</v>
      </c>
    </row>
    <row r="502" spans="1:54" ht="11.25" customHeight="1" x14ac:dyDescent="0.2">
      <c r="A502" s="817" t="s">
        <v>1484</v>
      </c>
      <c r="B502" s="800" t="s">
        <v>1485</v>
      </c>
      <c r="C502" s="581">
        <v>3.03</v>
      </c>
      <c r="D502" s="581">
        <v>2.6</v>
      </c>
      <c r="E502" s="581">
        <v>2.48</v>
      </c>
      <c r="F502" s="581">
        <v>2.42</v>
      </c>
      <c r="G502" s="460">
        <v>2.1800000000000002</v>
      </c>
      <c r="H502" s="586">
        <v>1.92</v>
      </c>
      <c r="I502" s="581">
        <v>1.76</v>
      </c>
      <c r="J502" s="581">
        <v>1.6</v>
      </c>
      <c r="K502" s="581">
        <v>1.46</v>
      </c>
      <c r="L502" s="581">
        <v>1.36</v>
      </c>
      <c r="M502" s="884" t="s">
        <v>89</v>
      </c>
      <c r="N502" s="581">
        <v>1.29</v>
      </c>
      <c r="O502" s="459">
        <v>1.25</v>
      </c>
      <c r="P502" s="884"/>
      <c r="Q502" s="582">
        <v>1.24</v>
      </c>
      <c r="R502" s="472">
        <v>1.24</v>
      </c>
      <c r="S502" s="587">
        <v>1.22</v>
      </c>
      <c r="T502" s="587">
        <v>1.02</v>
      </c>
      <c r="U502" s="587">
        <v>0.69</v>
      </c>
      <c r="V502" s="587">
        <v>0.55000000000000004</v>
      </c>
      <c r="W502" s="587">
        <v>0.49</v>
      </c>
      <c r="X502" s="587">
        <v>0.45</v>
      </c>
      <c r="Y502" s="583">
        <v>0.44</v>
      </c>
      <c r="Z502" s="587">
        <v>0.38</v>
      </c>
      <c r="AA502" s="587">
        <v>0.27</v>
      </c>
      <c r="AB502" s="587">
        <v>0.18</v>
      </c>
      <c r="AC502" s="584">
        <f>SUM(C502:AB502)</f>
        <v>31.519999999999996</v>
      </c>
      <c r="AD502" s="1033">
        <f>IF(ISERROR((C502/D502-1)*100),"n/a",(C502/D502-1)*100)</f>
        <v>16.538461538461526</v>
      </c>
      <c r="AE502" s="1033">
        <f>IF(ISERROR((D502/E502-1)*100),"n/a",(D502/E502-1)*100)</f>
        <v>4.8387096774193505</v>
      </c>
      <c r="AF502" s="1033">
        <f>IF(ISERROR((E502/F502-1)*100),"n/a",(E502/F502-1)*100)</f>
        <v>2.4793388429751984</v>
      </c>
      <c r="AG502" s="1033">
        <f>IF(ISERROR((F502/G502-1)*100),"n/a",(F502/G502-1)*100)</f>
        <v>11.009174311926584</v>
      </c>
      <c r="AH502" s="1033">
        <f>IF(ISERROR((G502/H502-1)*100),"n/a",(G502/H502-1)*100)</f>
        <v>13.541666666666675</v>
      </c>
      <c r="AI502" s="1033">
        <f>IF(ISERROR((H502/I502-1)*100),"n/a",(H502/I502-1)*100)</f>
        <v>9.0909090909090828</v>
      </c>
      <c r="AJ502" s="1033">
        <f>IF(ISERROR((I502/J502-1)*100),"n/a",(I502/J502-1)*100)</f>
        <v>9.9999999999999858</v>
      </c>
      <c r="AK502" s="1033">
        <f>IF(ISERROR((J502/K502-1)*100),"n/a",(J502/K502-1)*100)</f>
        <v>9.5890410958904262</v>
      </c>
      <c r="AL502" s="1033">
        <f>IF(ISERROR((K502/L502-1)*100),"n/a",(K502/L502-1)*100)</f>
        <v>7.3529411764705843</v>
      </c>
      <c r="AM502" s="1033">
        <f>IF(ISERROR((L502/N502-1)*100),"n/a",(L502/N502-1)*100)</f>
        <v>5.4263565891472965</v>
      </c>
      <c r="AN502" s="1033">
        <f>IF(ISERROR((N502/O502-1)*100),"n/a",(N502/O502-1)*100)</f>
        <v>3.2000000000000028</v>
      </c>
      <c r="AO502" s="1033">
        <f>IF(ISERROR((O502/Q502-1)*100),"n/a",(O502/Q502-1)*100)</f>
        <v>0.80645161290322509</v>
      </c>
      <c r="AP502" s="1033">
        <f>IF(ISERROR((Q502/R502-1)*100),"n/a",(Q502/R502-1)*100)</f>
        <v>0</v>
      </c>
      <c r="AQ502" s="1033">
        <f>IF(ISERROR((R502/S502-1)*100),"n/a",(R502/S502-1)*100)</f>
        <v>1.6393442622950838</v>
      </c>
      <c r="AR502" s="1033">
        <f>IF(ISERROR((S502/T502-1)*100),"n/a",(S502/T502-1)*100)</f>
        <v>19.6078431372549</v>
      </c>
      <c r="AS502" s="1033">
        <f>IF(ISERROR((T502/U502-1)*100),"n/a",(T502/U502-1)*100)</f>
        <v>47.826086956521749</v>
      </c>
      <c r="AT502" s="1033">
        <f>IF(ISERROR((U502/V502-1)*100),"n/a",(U502/V502-1)*100)</f>
        <v>25.454545454545439</v>
      </c>
      <c r="AU502" s="1033">
        <f>IF(ISERROR((V502/W502-1)*100),"n/a",(V502/W502-1)*100)</f>
        <v>12.244897959183687</v>
      </c>
      <c r="AV502" s="1033">
        <f>IF(ISERROR((W502/X502-1)*100),"n/a",(W502/X502-1)*100)</f>
        <v>8.8888888888888786</v>
      </c>
      <c r="AW502" s="1033">
        <f>IF(ISERROR((X502/Y502-1)*100),"n/a",(X502/Y502-1)*100)</f>
        <v>2.2727272727272707</v>
      </c>
      <c r="AX502" s="1033">
        <f>IF(ISERROR((Y502/Z502-1)*100),"n/a",(Y502/Z502-1)*100)</f>
        <v>15.789473684210531</v>
      </c>
      <c r="AY502" s="1033">
        <f>IF(ISERROR((Z502/AA502-1)*100),"n/a",(Z502/AA502-1)*100)</f>
        <v>40.740740740740748</v>
      </c>
      <c r="AZ502" s="1033">
        <f>IF(ISERROR((AA502/AB502-1)*100),"n/a",(AA502/AB502-1)*100)</f>
        <v>50.000000000000021</v>
      </c>
      <c r="BA502" s="1033">
        <f>AVERAGE(AD502:AZ502)</f>
        <v>13.840765172136445</v>
      </c>
      <c r="BB502" s="1033">
        <f>STDEV(AD502:AZ502)</f>
        <v>14.35946547573732</v>
      </c>
    </row>
    <row r="503" spans="1:54" ht="11.25" customHeight="1" x14ac:dyDescent="0.2">
      <c r="A503" s="817" t="s">
        <v>723</v>
      </c>
      <c r="B503" s="800" t="s">
        <v>724</v>
      </c>
      <c r="C503" s="581">
        <v>2.08</v>
      </c>
      <c r="D503" s="581">
        <v>1.96</v>
      </c>
      <c r="E503" s="581">
        <v>1.84</v>
      </c>
      <c r="F503" s="581">
        <v>1.64</v>
      </c>
      <c r="G503" s="460">
        <v>1.44</v>
      </c>
      <c r="H503" s="586">
        <v>1.36</v>
      </c>
      <c r="I503" s="581">
        <v>1.2</v>
      </c>
      <c r="J503" s="581">
        <v>1.0900000000000001</v>
      </c>
      <c r="K503" s="581">
        <v>0.96</v>
      </c>
      <c r="L503" s="581">
        <v>0.86</v>
      </c>
      <c r="M503" s="884" t="s">
        <v>89</v>
      </c>
      <c r="N503" s="581">
        <v>0.8</v>
      </c>
      <c r="O503" s="459">
        <v>0.7</v>
      </c>
      <c r="P503" s="884"/>
      <c r="Q503" s="472">
        <v>0.62</v>
      </c>
      <c r="R503" s="472">
        <v>0.55000000000000004</v>
      </c>
      <c r="S503" s="587">
        <v>0.5</v>
      </c>
      <c r="T503" s="587">
        <v>0.45</v>
      </c>
      <c r="U503" s="587">
        <v>0.4</v>
      </c>
      <c r="V503" s="587">
        <v>0.33</v>
      </c>
      <c r="W503" s="587">
        <v>0.28749999999999998</v>
      </c>
      <c r="X503" s="587">
        <v>0.24249999999999999</v>
      </c>
      <c r="Y503" s="587">
        <v>0.23499999999999999</v>
      </c>
      <c r="Z503" s="587">
        <v>0.19</v>
      </c>
      <c r="AA503" s="587">
        <v>0.16</v>
      </c>
      <c r="AB503" s="587">
        <v>2.5000000000000001E-2</v>
      </c>
      <c r="AC503" s="584">
        <f>SUM(C503:AB503)</f>
        <v>19.919999999999995</v>
      </c>
      <c r="AD503" s="1033">
        <f>IF(ISERROR((C503/D503-1)*100),"n/a",(C503/D503-1)*100)</f>
        <v>6.1224489795918435</v>
      </c>
      <c r="AE503" s="1033">
        <f>IF(ISERROR((D503/E503-1)*100),"n/a",(D503/E503-1)*100)</f>
        <v>6.5217391304347672</v>
      </c>
      <c r="AF503" s="1033">
        <f>IF(ISERROR((E503/F503-1)*100),"n/a",(E503/F503-1)*100)</f>
        <v>12.195121951219523</v>
      </c>
      <c r="AG503" s="1033">
        <f>IF(ISERROR((F503/G503-1)*100),"n/a",(F503/G503-1)*100)</f>
        <v>13.888888888888884</v>
      </c>
      <c r="AH503" s="1033">
        <f>IF(ISERROR((G503/H503-1)*100),"n/a",(G503/H503-1)*100)</f>
        <v>5.8823529411764497</v>
      </c>
      <c r="AI503" s="1033">
        <f>IF(ISERROR((H503/I503-1)*100),"n/a",(H503/I503-1)*100)</f>
        <v>13.333333333333353</v>
      </c>
      <c r="AJ503" s="1033">
        <f>IF(ISERROR((I503/J503-1)*100),"n/a",(I503/J503-1)*100)</f>
        <v>10.091743119266038</v>
      </c>
      <c r="AK503" s="1033">
        <f>IF(ISERROR((J503/K503-1)*100),"n/a",(J503/K503-1)*100)</f>
        <v>13.541666666666675</v>
      </c>
      <c r="AL503" s="1033">
        <f>IF(ISERROR((K503/L503-1)*100),"n/a",(K503/L503-1)*100)</f>
        <v>11.627906976744185</v>
      </c>
      <c r="AM503" s="1033">
        <f>IF(ISERROR((L503/N503-1)*100),"n/a",(L503/N503-1)*100)</f>
        <v>7.4999999999999956</v>
      </c>
      <c r="AN503" s="1033">
        <f>IF(ISERROR((N503/O503-1)*100),"n/a",(N503/O503-1)*100)</f>
        <v>14.285714285714302</v>
      </c>
      <c r="AO503" s="1033">
        <f>IF(ISERROR((O503/Q503-1)*100),"n/a",(O503/Q503-1)*100)</f>
        <v>12.903225806451601</v>
      </c>
      <c r="AP503" s="1033">
        <f>IF(ISERROR((Q503/R503-1)*100),"n/a",(Q503/R503-1)*100)</f>
        <v>12.72727272727272</v>
      </c>
      <c r="AQ503" s="1033">
        <f>IF(ISERROR((R503/S503-1)*100),"n/a",(R503/S503-1)*100)</f>
        <v>10.000000000000009</v>
      </c>
      <c r="AR503" s="1033">
        <f>IF(ISERROR((S503/T503-1)*100),"n/a",(S503/T503-1)*100)</f>
        <v>11.111111111111116</v>
      </c>
      <c r="AS503" s="1033">
        <f>IF(ISERROR((T503/U503-1)*100),"n/a",(T503/U503-1)*100)</f>
        <v>12.5</v>
      </c>
      <c r="AT503" s="1033">
        <f>IF(ISERROR((U503/V503-1)*100),"n/a",(U503/V503-1)*100)</f>
        <v>21.212121212121215</v>
      </c>
      <c r="AU503" s="1033">
        <f>IF(ISERROR((V503/W503-1)*100),"n/a",(V503/W503-1)*100)</f>
        <v>14.782608695652177</v>
      </c>
      <c r="AV503" s="1033">
        <f>IF(ISERROR((W503/X503-1)*100),"n/a",(W503/X503-1)*100)</f>
        <v>18.556701030927837</v>
      </c>
      <c r="AW503" s="1033">
        <f>IF(ISERROR((X503/Y503-1)*100),"n/a",(X503/Y503-1)*100)</f>
        <v>3.1914893617021267</v>
      </c>
      <c r="AX503" s="1033">
        <f>IF(ISERROR((Y503/Z503-1)*100),"n/a",(Y503/Z503-1)*100)</f>
        <v>23.684210526315773</v>
      </c>
      <c r="AY503" s="1033">
        <f>IF(ISERROR((Z503/AA503-1)*100),"n/a",(Z503/AA503-1)*100)</f>
        <v>18.75</v>
      </c>
      <c r="AZ503" s="1033">
        <f>IF(ISERROR((AA503/AB503-1)*100),"n/a",(AA503/AB503-1)*100)</f>
        <v>540</v>
      </c>
      <c r="BA503" s="1033">
        <f>AVERAGE(AD503:AZ503)</f>
        <v>35.409115510634372</v>
      </c>
      <c r="BB503" s="1033">
        <f>STDEV(AD503:AZ503)</f>
        <v>110.10758334051809</v>
      </c>
    </row>
    <row r="504" spans="1:54" ht="11.25" customHeight="1" x14ac:dyDescent="0.2">
      <c r="A504" s="458" t="s">
        <v>1490</v>
      </c>
      <c r="B504" s="800" t="s">
        <v>1491</v>
      </c>
      <c r="C504" s="581">
        <v>0.72</v>
      </c>
      <c r="D504" s="581">
        <v>0.66</v>
      </c>
      <c r="E504" s="581">
        <v>0.6</v>
      </c>
      <c r="F504" s="581">
        <v>0.56000000000000005</v>
      </c>
      <c r="G504" s="460">
        <v>0.52</v>
      </c>
      <c r="H504" s="586">
        <v>0.43636363636363629</v>
      </c>
      <c r="I504" s="581">
        <v>0.3454545454545454</v>
      </c>
      <c r="J504" s="581">
        <v>0.25454545454545457</v>
      </c>
      <c r="K504" s="581">
        <v>0.16363636363636361</v>
      </c>
      <c r="L504" s="581">
        <v>0.10909090909090907</v>
      </c>
      <c r="M504" s="884"/>
      <c r="N504" s="463">
        <v>7.2727272727272724E-2</v>
      </c>
      <c r="O504" s="585">
        <v>7.2727272727272724E-2</v>
      </c>
      <c r="P504" s="884"/>
      <c r="Q504" s="582">
        <v>7.2727272727272724E-2</v>
      </c>
      <c r="R504" s="582">
        <v>0.23636363636363636</v>
      </c>
      <c r="S504" s="587">
        <v>0.43636363636363629</v>
      </c>
      <c r="T504" s="587">
        <v>0.37272727272727268</v>
      </c>
      <c r="U504" s="587">
        <v>0.26663636363636362</v>
      </c>
      <c r="V504" s="587">
        <v>0.22090909090909092</v>
      </c>
      <c r="W504" s="583">
        <v>0.20036363636363635</v>
      </c>
      <c r="X504" s="583">
        <v>0.20036363636363635</v>
      </c>
      <c r="Y504" s="583">
        <v>0.20036363636363635</v>
      </c>
      <c r="Z504" s="587">
        <v>0.20036363636363635</v>
      </c>
      <c r="AA504" s="587">
        <v>0.19581818181818181</v>
      </c>
      <c r="AB504" s="587">
        <v>0.16854545454545455</v>
      </c>
      <c r="AC504" s="584">
        <f>SUM(C504:AB504)</f>
        <v>7.2860909090909098</v>
      </c>
      <c r="AD504" s="1033">
        <f>IF(ISERROR((C504/D504-1)*100),"n/a",(C504/D504-1)*100)</f>
        <v>9.0909090909090828</v>
      </c>
      <c r="AE504" s="1033">
        <f>IF(ISERROR((D504/E504-1)*100),"n/a",(D504/E504-1)*100)</f>
        <v>10.000000000000009</v>
      </c>
      <c r="AF504" s="1033">
        <f>IF(ISERROR((E504/F504-1)*100),"n/a",(E504/F504-1)*100)</f>
        <v>7.1428571428571397</v>
      </c>
      <c r="AG504" s="1033">
        <f>IF(ISERROR((F504/G504-1)*100),"n/a",(F504/G504-1)*100)</f>
        <v>7.6923076923077094</v>
      </c>
      <c r="AH504" s="1033">
        <f>IF(ISERROR((G504/H504-1)*100),"n/a",(G504/H504-1)*100)</f>
        <v>19.166666666666686</v>
      </c>
      <c r="AI504" s="1033">
        <f>IF(ISERROR((H504/I504-1)*100),"n/a",(H504/I504-1)*100)</f>
        <v>26.315789473684205</v>
      </c>
      <c r="AJ504" s="1033">
        <f>IF(ISERROR((I504/J504-1)*100),"n/a",(I504/J504-1)*100)</f>
        <v>35.71428571428568</v>
      </c>
      <c r="AK504" s="1033">
        <f>IF(ISERROR((J504/K504-1)*100),"n/a",(J504/K504-1)*100)</f>
        <v>55.5555555555556</v>
      </c>
      <c r="AL504" s="1033">
        <f>IF(ISERROR((K504/L504-1)*100),"n/a",(K504/L504-1)*100)</f>
        <v>50</v>
      </c>
      <c r="AM504" s="1033">
        <f>IF(ISERROR((L504/N504-1)*100),"n/a",(L504/N504-1)*100)</f>
        <v>49.999999999999979</v>
      </c>
      <c r="AN504" s="1033">
        <f>IF(ISERROR((N504/O504-1)*100),"n/a",(N504/O504-1)*100)</f>
        <v>0</v>
      </c>
      <c r="AO504" s="1033">
        <f>IF(ISERROR((O504/Q504-1)*100),"n/a",(O504/Q504-1)*100)</f>
        <v>0</v>
      </c>
      <c r="AP504" s="1033">
        <f>IF(ISERROR((Q504/R504-1)*100),"n/a",(Q504/R504-1)*100)</f>
        <v>-69.230769230769226</v>
      </c>
      <c r="AQ504" s="1033">
        <f>IF(ISERROR((R504/S504-1)*100),"n/a",(R504/S504-1)*100)</f>
        <v>-45.833333333333329</v>
      </c>
      <c r="AR504" s="1033">
        <f>IF(ISERROR((S504/T504-1)*100),"n/a",(S504/T504-1)*100)</f>
        <v>17.073170731707311</v>
      </c>
      <c r="AS504" s="1033">
        <f>IF(ISERROR((T504/U504-1)*100),"n/a",(T504/U504-1)*100)</f>
        <v>39.788612342311616</v>
      </c>
      <c r="AT504" s="1033">
        <f>IF(ISERROR((U504/V504-1)*100),"n/a",(U504/V504-1)*100)</f>
        <v>20.699588477366238</v>
      </c>
      <c r="AU504" s="1033">
        <f>IF(ISERROR((V504/W504-1)*100),"n/a",(V504/W504-1)*100)</f>
        <v>10.254083484573506</v>
      </c>
      <c r="AV504" s="1033">
        <f>IF(ISERROR((W504/X504-1)*100),"n/a",(W504/X504-1)*100)</f>
        <v>0</v>
      </c>
      <c r="AW504" s="1033">
        <f>IF(ISERROR((X504/Y504-1)*100),"n/a",(X504/Y504-1)*100)</f>
        <v>0</v>
      </c>
      <c r="AX504" s="1033">
        <f>IF(ISERROR((Y504/Z504-1)*100),"n/a",(Y504/Z504-1)*100)</f>
        <v>0</v>
      </c>
      <c r="AY504" s="1033">
        <f>IF(ISERROR((Z504/AA504-1)*100),"n/a",(Z504/AA504-1)*100)</f>
        <v>2.3212627669452202</v>
      </c>
      <c r="AZ504" s="1033">
        <f>IF(ISERROR((AA504/AB504-1)*100),"n/a",(AA504/AB504-1)*100)</f>
        <v>16.181229773462768</v>
      </c>
      <c r="BA504" s="1033">
        <f>AVERAGE(AD504:AZ504)</f>
        <v>11.38835723254479</v>
      </c>
      <c r="BB504" s="1033">
        <f>STDEV(AD504:AZ504)</f>
        <v>28.042768602824012</v>
      </c>
    </row>
    <row r="505" spans="1:54" ht="11.25" customHeight="1" x14ac:dyDescent="0.2">
      <c r="A505" s="1026" t="s">
        <v>4478</v>
      </c>
      <c r="B505" s="469" t="s">
        <v>2594</v>
      </c>
      <c r="C505" s="581">
        <v>1.5</v>
      </c>
      <c r="D505" s="581">
        <v>1.43</v>
      </c>
      <c r="E505" s="581">
        <v>1.37</v>
      </c>
      <c r="F505" s="581">
        <v>1.32</v>
      </c>
      <c r="G505" s="460">
        <v>1.1200000000000001</v>
      </c>
      <c r="H505" s="471">
        <v>0.84</v>
      </c>
      <c r="I505" s="474">
        <v>0.64</v>
      </c>
      <c r="J505" s="496">
        <v>0.6</v>
      </c>
      <c r="K505" s="474">
        <v>0.6</v>
      </c>
      <c r="L505" s="474">
        <v>0.54</v>
      </c>
      <c r="M505" s="481"/>
      <c r="N505" s="474">
        <v>0.45</v>
      </c>
      <c r="O505" s="475">
        <v>0.4</v>
      </c>
      <c r="P505" s="481"/>
      <c r="Q505" s="1036">
        <v>0.4</v>
      </c>
      <c r="R505" s="1036">
        <v>0.79</v>
      </c>
      <c r="S505" s="476">
        <v>0.9</v>
      </c>
      <c r="T505" s="476">
        <v>0.87</v>
      </c>
      <c r="U505" s="476">
        <v>0.82</v>
      </c>
      <c r="V505" s="476">
        <v>0.76</v>
      </c>
      <c r="W505" s="476">
        <v>0.72</v>
      </c>
      <c r="X505" s="476">
        <v>0.63</v>
      </c>
      <c r="Y505" s="476">
        <v>0.6</v>
      </c>
      <c r="Z505" s="476">
        <v>0.57999999999999996</v>
      </c>
      <c r="AA505" s="477">
        <v>0.56000000000000005</v>
      </c>
      <c r="AB505" s="476">
        <v>0.56000000000000005</v>
      </c>
      <c r="AC505" s="584">
        <f>SUM(C505:AB505)</f>
        <v>18.999999999999996</v>
      </c>
      <c r="AD505" s="1033">
        <f>IF(ISERROR((C505/D505-1)*100),"n/a",(C505/D505-1)*100)</f>
        <v>4.8951048951048959</v>
      </c>
      <c r="AE505" s="1033">
        <f>IF(ISERROR((D505/E505-1)*100),"n/a",(D505/E505-1)*100)</f>
        <v>4.3795620437956151</v>
      </c>
      <c r="AF505" s="1033">
        <f>IF(ISERROR((E505/F505-1)*100),"n/a",(E505/F505-1)*100)</f>
        <v>3.7878787878787845</v>
      </c>
      <c r="AG505" s="1033">
        <f>IF(ISERROR((F505/G505-1)*100),"n/a",(F505/G505-1)*100)</f>
        <v>17.857142857142861</v>
      </c>
      <c r="AH505" s="1033">
        <f>IF(ISERROR((G505/H505-1)*100),"n/a",(G505/H505-1)*100)</f>
        <v>33.33333333333335</v>
      </c>
      <c r="AI505" s="1033">
        <f>IF(ISERROR((H505/I505-1)*100),"n/a",(H505/I505-1)*100)</f>
        <v>31.25</v>
      </c>
      <c r="AJ505" s="1033">
        <f>IF(ISERROR((I505/J505-1)*100),"n/a",(I505/J505-1)*100)</f>
        <v>6.6666666666666652</v>
      </c>
      <c r="AK505" s="1033">
        <f>IF(ISERROR((J505/K505-1)*100),"n/a",(J505/K505-1)*100)</f>
        <v>0</v>
      </c>
      <c r="AL505" s="1033">
        <f>IF(ISERROR((K505/L505-1)*100),"n/a",(K505/L505-1)*100)</f>
        <v>11.111111111111093</v>
      </c>
      <c r="AM505" s="1033">
        <f>IF(ISERROR((L505/N505-1)*100),"n/a",(L505/N505-1)*100)</f>
        <v>19.999999999999996</v>
      </c>
      <c r="AN505" s="1033">
        <f>IF(ISERROR((N505/O505-1)*100),"n/a",(N505/O505-1)*100)</f>
        <v>12.5</v>
      </c>
      <c r="AO505" s="1033">
        <f>IF(ISERROR((O505/Q505-1)*100),"n/a",(O505/Q505-1)*100)</f>
        <v>0</v>
      </c>
      <c r="AP505" s="1033">
        <f>IF(ISERROR((Q505/R505-1)*100),"n/a",(Q505/R505-1)*100)</f>
        <v>-49.367088607594937</v>
      </c>
      <c r="AQ505" s="1033">
        <f>IF(ISERROR((R505/S505-1)*100),"n/a",(R505/S505-1)*100)</f>
        <v>-12.222222222222223</v>
      </c>
      <c r="AR505" s="1033">
        <f>IF(ISERROR((S505/T505-1)*100),"n/a",(S505/T505-1)*100)</f>
        <v>3.4482758620689724</v>
      </c>
      <c r="AS505" s="1033">
        <f>IF(ISERROR((T505/U505-1)*100),"n/a",(T505/U505-1)*100)</f>
        <v>6.0975609756097615</v>
      </c>
      <c r="AT505" s="1033">
        <f>IF(ISERROR((U505/V505-1)*100),"n/a",(U505/V505-1)*100)</f>
        <v>7.8947368421052655</v>
      </c>
      <c r="AU505" s="1033">
        <f>IF(ISERROR((V505/W505-1)*100),"n/a",(V505/W505-1)*100)</f>
        <v>5.555555555555558</v>
      </c>
      <c r="AV505" s="1033">
        <f>IF(ISERROR((W505/X505-1)*100),"n/a",(W505/X505-1)*100)</f>
        <v>14.285714285714279</v>
      </c>
      <c r="AW505" s="1033">
        <f>IF(ISERROR((X505/Y505-1)*100),"n/a",(X505/Y505-1)*100)</f>
        <v>5.0000000000000044</v>
      </c>
      <c r="AX505" s="1033">
        <f>IF(ISERROR((Y505/Z505-1)*100),"n/a",(Y505/Z505-1)*100)</f>
        <v>3.4482758620689724</v>
      </c>
      <c r="AY505" s="1033">
        <f>IF(ISERROR((Z505/AA505-1)*100),"n/a",(Z505/AA505-1)*100)</f>
        <v>3.5714285714285587</v>
      </c>
      <c r="AZ505" s="1033">
        <f>IF(ISERROR((AA505/AB505-1)*100),"n/a",(AA505/AB505-1)*100)</f>
        <v>0</v>
      </c>
      <c r="BA505" s="1033">
        <f>AVERAGE(AD505:AZ505)</f>
        <v>5.8040450791203249</v>
      </c>
      <c r="BB505" s="1033">
        <f>STDEV(AD505:AZ505)</f>
        <v>15.661003759996156</v>
      </c>
    </row>
    <row r="506" spans="1:54" ht="11.25" customHeight="1" x14ac:dyDescent="0.2">
      <c r="A506" s="458" t="s">
        <v>1531</v>
      </c>
      <c r="B506" s="800" t="s">
        <v>33</v>
      </c>
      <c r="C506" s="581">
        <v>2.16</v>
      </c>
      <c r="D506" s="581">
        <v>2.04</v>
      </c>
      <c r="E506" s="581">
        <v>1.96</v>
      </c>
      <c r="F506" s="581">
        <v>1.88</v>
      </c>
      <c r="G506" s="460">
        <v>1.8</v>
      </c>
      <c r="H506" s="460">
        <v>1.72</v>
      </c>
      <c r="I506" s="581">
        <v>1.64</v>
      </c>
      <c r="J506" s="581">
        <v>1.56</v>
      </c>
      <c r="K506" s="581">
        <v>1.48</v>
      </c>
      <c r="L506" s="581">
        <v>1.44</v>
      </c>
      <c r="M506" s="884"/>
      <c r="N506" s="581">
        <v>1.42</v>
      </c>
      <c r="O506" s="585">
        <v>1.37</v>
      </c>
      <c r="P506" s="884"/>
      <c r="Q506" s="490">
        <v>1.37</v>
      </c>
      <c r="R506" s="472">
        <v>1.33</v>
      </c>
      <c r="S506" s="587">
        <v>1.29</v>
      </c>
      <c r="T506" s="587">
        <v>1.17</v>
      </c>
      <c r="U506" s="587">
        <v>1.1399999999999999</v>
      </c>
      <c r="V506" s="587">
        <v>1.1200000000000001</v>
      </c>
      <c r="W506" s="587">
        <v>1.1000000000000001</v>
      </c>
      <c r="X506" s="583">
        <v>1.08</v>
      </c>
      <c r="Y506" s="583">
        <v>1.08</v>
      </c>
      <c r="Z506" s="583">
        <v>1.08</v>
      </c>
      <c r="AA506" s="583">
        <v>1.08</v>
      </c>
      <c r="AB506" s="583">
        <v>1.08</v>
      </c>
      <c r="AC506" s="584">
        <f>SUM(C506:AB506)</f>
        <v>34.39</v>
      </c>
      <c r="AD506" s="1033">
        <f>IF(ISERROR((C506/D506-1)*100),"n/a",(C506/D506-1)*100)</f>
        <v>5.8823529411764719</v>
      </c>
      <c r="AE506" s="1033">
        <f>IF(ISERROR((D506/E506-1)*100),"n/a",(D506/E506-1)*100)</f>
        <v>4.081632653061229</v>
      </c>
      <c r="AF506" s="1033">
        <f>IF(ISERROR((E506/F506-1)*100),"n/a",(E506/F506-1)*100)</f>
        <v>4.2553191489361764</v>
      </c>
      <c r="AG506" s="1033">
        <f>IF(ISERROR((F506/G506-1)*100),"n/a",(F506/G506-1)*100)</f>
        <v>4.4444444444444287</v>
      </c>
      <c r="AH506" s="1033">
        <f>IF(ISERROR((G506/H506-1)*100),"n/a",(G506/H506-1)*100)</f>
        <v>4.6511627906976827</v>
      </c>
      <c r="AI506" s="1033">
        <f>IF(ISERROR((H506/I506-1)*100),"n/a",(H506/I506-1)*100)</f>
        <v>4.8780487804878092</v>
      </c>
      <c r="AJ506" s="1033">
        <f>IF(ISERROR((I506/J506-1)*100),"n/a",(I506/J506-1)*100)</f>
        <v>5.12820512820511</v>
      </c>
      <c r="AK506" s="1033">
        <f>IF(ISERROR((J506/K506-1)*100),"n/a",(J506/K506-1)*100)</f>
        <v>5.4054054054054168</v>
      </c>
      <c r="AL506" s="1033">
        <f>IF(ISERROR((K506/L506-1)*100),"n/a",(K506/L506-1)*100)</f>
        <v>2.7777777777777901</v>
      </c>
      <c r="AM506" s="1033">
        <f>IF(ISERROR((L506/N506-1)*100),"n/a",(L506/N506-1)*100)</f>
        <v>1.4084507042253502</v>
      </c>
      <c r="AN506" s="1033">
        <f>IF(ISERROR((N506/O506-1)*100),"n/a",(N506/O506-1)*100)</f>
        <v>3.6496350364963348</v>
      </c>
      <c r="AO506" s="1033">
        <f>IF(ISERROR((O506/Q506-1)*100),"n/a",(O506/Q506-1)*100)</f>
        <v>0</v>
      </c>
      <c r="AP506" s="1033">
        <f>IF(ISERROR((Q506/R506-1)*100),"n/a",(Q506/R506-1)*100)</f>
        <v>3.007518796992481</v>
      </c>
      <c r="AQ506" s="1033">
        <f>IF(ISERROR((R506/S506-1)*100),"n/a",(R506/S506-1)*100)</f>
        <v>3.1007751937984551</v>
      </c>
      <c r="AR506" s="1033">
        <f>IF(ISERROR((S506/T506-1)*100),"n/a",(S506/T506-1)*100)</f>
        <v>10.256410256410264</v>
      </c>
      <c r="AS506" s="1033">
        <f>IF(ISERROR((T506/U506-1)*100),"n/a",(T506/U506-1)*100)</f>
        <v>2.6315789473684292</v>
      </c>
      <c r="AT506" s="1033">
        <f>IF(ISERROR((U506/V506-1)*100),"n/a",(U506/V506-1)*100)</f>
        <v>1.7857142857142572</v>
      </c>
      <c r="AU506" s="1033">
        <f>IF(ISERROR((V506/W506-1)*100),"n/a",(V506/W506-1)*100)</f>
        <v>1.8181818181818299</v>
      </c>
      <c r="AV506" s="1033">
        <f>IF(ISERROR((W506/X506-1)*100),"n/a",(W506/X506-1)*100)</f>
        <v>1.8518518518518601</v>
      </c>
      <c r="AW506" s="1033">
        <f>IF(ISERROR((X506/Y506-1)*100),"n/a",(X506/Y506-1)*100)</f>
        <v>0</v>
      </c>
      <c r="AX506" s="1033">
        <f>IF(ISERROR((Y506/Z506-1)*100),"n/a",(Y506/Z506-1)*100)</f>
        <v>0</v>
      </c>
      <c r="AY506" s="1033">
        <f>IF(ISERROR((Z506/AA506-1)*100),"n/a",(Z506/AA506-1)*100)</f>
        <v>0</v>
      </c>
      <c r="AZ506" s="1033">
        <f>IF(ISERROR((AA506/AB506-1)*100),"n/a",(AA506/AB506-1)*100)</f>
        <v>0</v>
      </c>
      <c r="BA506" s="1033">
        <f>AVERAGE(AD506:AZ506)</f>
        <v>3.0875854765752773</v>
      </c>
      <c r="BB506" s="1033">
        <f>STDEV(AD506:AZ506)</f>
        <v>2.4728308716782861</v>
      </c>
    </row>
    <row r="507" spans="1:54" ht="11.25" customHeight="1" x14ac:dyDescent="0.2">
      <c r="A507" s="468" t="s">
        <v>314</v>
      </c>
      <c r="B507" s="469" t="s">
        <v>315</v>
      </c>
      <c r="C507" s="581">
        <v>4.45</v>
      </c>
      <c r="D507" s="581">
        <v>4.1950000000000003</v>
      </c>
      <c r="E507" s="581">
        <v>3.9550000000000001</v>
      </c>
      <c r="F507" s="581">
        <v>3.7650000000000001</v>
      </c>
      <c r="G507" s="460">
        <v>3.4649999999999999</v>
      </c>
      <c r="H507" s="1066">
        <v>3.1150000000000002</v>
      </c>
      <c r="I507" s="474">
        <v>2.91</v>
      </c>
      <c r="J507" s="474">
        <v>2.7149999999999999</v>
      </c>
      <c r="K507" s="474">
        <v>2.4449999999999998</v>
      </c>
      <c r="L507" s="474">
        <v>2.21</v>
      </c>
      <c r="M507" s="958"/>
      <c r="N507" s="474">
        <v>2.105</v>
      </c>
      <c r="O507" s="470">
        <v>1.99</v>
      </c>
      <c r="P507" s="958"/>
      <c r="Q507" s="486">
        <v>1.86</v>
      </c>
      <c r="R507" s="486">
        <v>1.75</v>
      </c>
      <c r="S507" s="476">
        <v>1.6</v>
      </c>
      <c r="T507" s="476">
        <v>1.35</v>
      </c>
      <c r="U507" s="476">
        <v>1.1200000000000001</v>
      </c>
      <c r="V507" s="476">
        <v>0.98</v>
      </c>
      <c r="W507" s="476">
        <v>0.78</v>
      </c>
      <c r="X507" s="476">
        <v>0.62</v>
      </c>
      <c r="Y507" s="476">
        <v>0.59</v>
      </c>
      <c r="Z507" s="476">
        <v>0.56999999999999995</v>
      </c>
      <c r="AA507" s="476">
        <v>0.55000000000000004</v>
      </c>
      <c r="AB507" s="476">
        <v>0.53</v>
      </c>
      <c r="AC507" s="584">
        <f>SUM(C507:AB507)</f>
        <v>49.62</v>
      </c>
      <c r="AD507" s="1033">
        <f>IF(ISERROR((C507/D507-1)*100),"n/a",(C507/D507-1)*100)</f>
        <v>6.0786650774731887</v>
      </c>
      <c r="AE507" s="1033">
        <f>IF(ISERROR((D507/E507-1)*100),"n/a",(D507/E507-1)*100)</f>
        <v>6.0682680151706858</v>
      </c>
      <c r="AF507" s="1033">
        <f>IF(ISERROR((E507/F507-1)*100),"n/a",(E507/F507-1)*100)</f>
        <v>5.0464807436918946</v>
      </c>
      <c r="AG507" s="1033">
        <f>IF(ISERROR((F507/G507-1)*100),"n/a",(F507/G507-1)*100)</f>
        <v>8.6580086580086757</v>
      </c>
      <c r="AH507" s="1033">
        <f>IF(ISERROR((G507/H507-1)*100),"n/a",(G507/H507-1)*100)</f>
        <v>11.235955056179758</v>
      </c>
      <c r="AI507" s="1033">
        <f>IF(ISERROR((H507/I507-1)*100),"n/a",(H507/I507-1)*100)</f>
        <v>7.0446735395188975</v>
      </c>
      <c r="AJ507" s="1033">
        <f>IF(ISERROR((I507/J507-1)*100),"n/a",(I507/J507-1)*100)</f>
        <v>7.1823204419889652</v>
      </c>
      <c r="AK507" s="1033">
        <f>IF(ISERROR((J507/K507-1)*100),"n/a",(J507/K507-1)*100)</f>
        <v>11.042944785276077</v>
      </c>
      <c r="AL507" s="1033">
        <f>IF(ISERROR((K507/L507-1)*100),"n/a",(K507/L507-1)*100)</f>
        <v>10.633484162895911</v>
      </c>
      <c r="AM507" s="1033">
        <f>IF(ISERROR((L507/N507-1)*100),"n/a",(L507/N507-1)*100)</f>
        <v>4.9881235154394243</v>
      </c>
      <c r="AN507" s="1033">
        <f>IF(ISERROR((N507/O507-1)*100),"n/a",(N507/O507-1)*100)</f>
        <v>5.7788944723618174</v>
      </c>
      <c r="AO507" s="1033">
        <f>IF(ISERROR((O507/Q507-1)*100),"n/a",(O507/Q507-1)*100)</f>
        <v>6.9892473118279508</v>
      </c>
      <c r="AP507" s="1033">
        <f>IF(ISERROR((Q507/R507-1)*100),"n/a",(Q507/R507-1)*100)</f>
        <v>6.2857142857142945</v>
      </c>
      <c r="AQ507" s="1033">
        <f>IF(ISERROR((R507/S507-1)*100),"n/a",(R507/S507-1)*100)</f>
        <v>9.375</v>
      </c>
      <c r="AR507" s="1033">
        <f>IF(ISERROR((S507/T507-1)*100),"n/a",(S507/T507-1)*100)</f>
        <v>18.518518518518512</v>
      </c>
      <c r="AS507" s="1033">
        <f>IF(ISERROR((T507/U507-1)*100),"n/a",(T507/U507-1)*100)</f>
        <v>20.535714285714278</v>
      </c>
      <c r="AT507" s="1033">
        <f>IF(ISERROR((U507/V507-1)*100),"n/a",(U507/V507-1)*100)</f>
        <v>14.285714285714302</v>
      </c>
      <c r="AU507" s="1033">
        <f>IF(ISERROR((V507/W507-1)*100),"n/a",(V507/W507-1)*100)</f>
        <v>25.641025641025639</v>
      </c>
      <c r="AV507" s="1033">
        <f>IF(ISERROR((W507/X507-1)*100),"n/a",(W507/X507-1)*100)</f>
        <v>25.806451612903224</v>
      </c>
      <c r="AW507" s="1033">
        <f>IF(ISERROR((X507/Y507-1)*100),"n/a",(X507/Y507-1)*100)</f>
        <v>5.0847457627118731</v>
      </c>
      <c r="AX507" s="1033">
        <f>IF(ISERROR((Y507/Z507-1)*100),"n/a",(Y507/Z507-1)*100)</f>
        <v>3.5087719298245723</v>
      </c>
      <c r="AY507" s="1033">
        <f>IF(ISERROR((Z507/AA507-1)*100),"n/a",(Z507/AA507-1)*100)</f>
        <v>3.6363636363636154</v>
      </c>
      <c r="AZ507" s="1033">
        <f>IF(ISERROR((AA507/AB507-1)*100),"n/a",(AA507/AB507-1)*100)</f>
        <v>3.7735849056603765</v>
      </c>
      <c r="BA507" s="1033">
        <f>AVERAGE(AD507:AZ507)</f>
        <v>9.8782030714775626</v>
      </c>
      <c r="BB507" s="1033">
        <f>STDEV(AD507:AZ507)</f>
        <v>6.690187677394638</v>
      </c>
    </row>
    <row r="508" spans="1:54" ht="11.25" customHeight="1" x14ac:dyDescent="0.2">
      <c r="A508" s="817" t="s">
        <v>1494</v>
      </c>
      <c r="B508" s="800" t="s">
        <v>1495</v>
      </c>
      <c r="C508" s="581">
        <v>1.2</v>
      </c>
      <c r="D508" s="581">
        <v>1.18</v>
      </c>
      <c r="E508" s="581">
        <v>1.1100000000000001</v>
      </c>
      <c r="F508" s="581">
        <v>1.08</v>
      </c>
      <c r="G508" s="460">
        <v>1.04</v>
      </c>
      <c r="H508" s="460">
        <v>0.79</v>
      </c>
      <c r="I508" s="581">
        <v>0.75</v>
      </c>
      <c r="J508" s="581">
        <v>0.71</v>
      </c>
      <c r="K508" s="463">
        <v>0.68</v>
      </c>
      <c r="L508" s="581">
        <v>0.64</v>
      </c>
      <c r="M508" s="884"/>
      <c r="N508" s="581">
        <v>0.6</v>
      </c>
      <c r="O508" s="585">
        <v>0.5</v>
      </c>
      <c r="P508" s="884"/>
      <c r="Q508" s="472">
        <v>0.45</v>
      </c>
      <c r="R508" s="472">
        <v>0.2</v>
      </c>
      <c r="S508" s="583">
        <v>0</v>
      </c>
      <c r="T508" s="583">
        <v>0</v>
      </c>
      <c r="U508" s="583">
        <v>0</v>
      </c>
      <c r="V508" s="583">
        <v>0</v>
      </c>
      <c r="W508" s="583">
        <v>0</v>
      </c>
      <c r="X508" s="583">
        <v>0</v>
      </c>
      <c r="Y508" s="583">
        <v>0</v>
      </c>
      <c r="Z508" s="583">
        <v>0</v>
      </c>
      <c r="AA508" s="583">
        <v>0</v>
      </c>
      <c r="AB508" s="583">
        <v>0</v>
      </c>
      <c r="AC508" s="584">
        <f>SUM(C508:AB508)</f>
        <v>10.93</v>
      </c>
      <c r="AD508" s="1033">
        <f>IF(ISERROR((C508/D508-1)*100),"n/a",(C508/D508-1)*100)</f>
        <v>1.6949152542372836</v>
      </c>
      <c r="AE508" s="1033">
        <f>IF(ISERROR((D508/E508-1)*100),"n/a",(D508/E508-1)*100)</f>
        <v>6.3063063063062863</v>
      </c>
      <c r="AF508" s="1033">
        <f>IF(ISERROR((E508/F508-1)*100),"n/a",(E508/F508-1)*100)</f>
        <v>2.7777777777777901</v>
      </c>
      <c r="AG508" s="1033">
        <f>IF(ISERROR((F508/G508-1)*100),"n/a",(F508/G508-1)*100)</f>
        <v>3.8461538461538547</v>
      </c>
      <c r="AH508" s="1033">
        <f>IF(ISERROR((G508/H508-1)*100),"n/a",(G508/H508-1)*100)</f>
        <v>31.645569620253156</v>
      </c>
      <c r="AI508" s="1033">
        <f>IF(ISERROR((H508/I508-1)*100),"n/a",(H508/I508-1)*100)</f>
        <v>5.3333333333333455</v>
      </c>
      <c r="AJ508" s="1033">
        <f>IF(ISERROR((I508/J508-1)*100),"n/a",(I508/J508-1)*100)</f>
        <v>5.6338028169014231</v>
      </c>
      <c r="AK508" s="1033">
        <f>IF(ISERROR((J508/K508-1)*100),"n/a",(J508/K508-1)*100)</f>
        <v>4.4117647058823373</v>
      </c>
      <c r="AL508" s="1033">
        <f>IF(ISERROR((K508/L508-1)*100),"n/a",(K508/L508-1)*100)</f>
        <v>6.25</v>
      </c>
      <c r="AM508" s="1033">
        <f>IF(ISERROR((L508/N508-1)*100),"n/a",(L508/N508-1)*100)</f>
        <v>6.6666666666666652</v>
      </c>
      <c r="AN508" s="1033">
        <f>IF(ISERROR((N508/O508-1)*100),"n/a",(N508/O508-1)*100)</f>
        <v>19.999999999999996</v>
      </c>
      <c r="AO508" s="1033">
        <f>IF(ISERROR((O508/Q508-1)*100),"n/a",(O508/Q508-1)*100)</f>
        <v>11.111111111111116</v>
      </c>
      <c r="AP508" s="1033">
        <f>IF(ISERROR((Q508/R508-1)*100),"n/a",(Q508/R508-1)*100)</f>
        <v>125</v>
      </c>
      <c r="AQ508" s="1033" t="str">
        <f>IF(ISERROR((R508/S508-1)*100),"n/a",(R508/S508-1)*100)</f>
        <v>n/a</v>
      </c>
      <c r="AR508" s="1033" t="str">
        <f>IF(ISERROR((S508/T508-1)*100),"n/a",(S508/T508-1)*100)</f>
        <v>n/a</v>
      </c>
      <c r="AS508" s="1033" t="str">
        <f>IF(ISERROR((T508/U508-1)*100),"n/a",(T508/U508-1)*100)</f>
        <v>n/a</v>
      </c>
      <c r="AT508" s="1033" t="str">
        <f>IF(ISERROR((U508/V508-1)*100),"n/a",(U508/V508-1)*100)</f>
        <v>n/a</v>
      </c>
      <c r="AU508" s="1033" t="str">
        <f>IF(ISERROR((V508/W508-1)*100),"n/a",(V508/W508-1)*100)</f>
        <v>n/a</v>
      </c>
      <c r="AV508" s="1033" t="str">
        <f>IF(ISERROR((W508/X508-1)*100),"n/a",(W508/X508-1)*100)</f>
        <v>n/a</v>
      </c>
      <c r="AW508" s="1033" t="str">
        <f>IF(ISERROR((X508/Y508-1)*100),"n/a",(X508/Y508-1)*100)</f>
        <v>n/a</v>
      </c>
      <c r="AX508" s="1033" t="str">
        <f>IF(ISERROR((Y508/Z508-1)*100),"n/a",(Y508/Z508-1)*100)</f>
        <v>n/a</v>
      </c>
      <c r="AY508" s="1033" t="str">
        <f>IF(ISERROR((Z508/AA508-1)*100),"n/a",(Z508/AA508-1)*100)</f>
        <v>n/a</v>
      </c>
      <c r="AZ508" s="1033" t="str">
        <f>IF(ISERROR((AA508/AB508-1)*100),"n/a",(AA508/AB508-1)*100)</f>
        <v>n/a</v>
      </c>
      <c r="BA508" s="1033">
        <f>AVERAGE(AD508:AZ508)</f>
        <v>17.744415495278709</v>
      </c>
      <c r="BB508" s="1033">
        <f>STDEV(AD508:AZ508)</f>
        <v>33.27282322812831</v>
      </c>
    </row>
    <row r="509" spans="1:54" ht="11.25" customHeight="1" x14ac:dyDescent="0.2">
      <c r="A509" s="467" t="s">
        <v>4452</v>
      </c>
      <c r="B509" s="469" t="s">
        <v>4451</v>
      </c>
      <c r="C509" s="581">
        <v>1.2</v>
      </c>
      <c r="D509" s="581">
        <v>1.05</v>
      </c>
      <c r="E509" s="581">
        <v>0.88</v>
      </c>
      <c r="F509" s="581">
        <v>0.79</v>
      </c>
      <c r="G509" s="460">
        <v>0.64</v>
      </c>
      <c r="H509" s="481">
        <v>0.5</v>
      </c>
      <c r="I509" s="474">
        <v>0.44</v>
      </c>
      <c r="J509" s="474">
        <v>0.38750000000000001</v>
      </c>
      <c r="K509" s="474">
        <v>0.3125</v>
      </c>
      <c r="L509" s="474">
        <v>0.2</v>
      </c>
      <c r="M509" s="958">
        <v>0</v>
      </c>
      <c r="N509" s="474">
        <v>0.1</v>
      </c>
      <c r="O509" s="470">
        <v>2.5000000000000001E-2</v>
      </c>
      <c r="P509" s="958">
        <v>0</v>
      </c>
      <c r="Q509" s="495">
        <v>0</v>
      </c>
      <c r="R509" s="495">
        <v>0.23250000000000001</v>
      </c>
      <c r="S509" s="476">
        <v>0.52</v>
      </c>
      <c r="T509" s="476">
        <v>0.5</v>
      </c>
      <c r="U509" s="476">
        <v>0.48</v>
      </c>
      <c r="V509" s="477">
        <v>0.44</v>
      </c>
      <c r="W509" s="476">
        <v>0.4</v>
      </c>
      <c r="X509" s="476">
        <v>0.3</v>
      </c>
      <c r="Y509" s="476">
        <v>0.26</v>
      </c>
      <c r="Z509" s="476">
        <v>0.24</v>
      </c>
      <c r="AA509" s="476">
        <v>0.22</v>
      </c>
      <c r="AB509" s="476">
        <v>0.2</v>
      </c>
      <c r="AC509" s="584">
        <f>SUM(C509:AB509)</f>
        <v>10.317500000000001</v>
      </c>
      <c r="AD509" s="1033">
        <f>IF(ISERROR((C509/D509-1)*100),"n/a",(C509/D509-1)*100)</f>
        <v>14.285714285714279</v>
      </c>
      <c r="AE509" s="1033">
        <f>IF(ISERROR((D509/E509-1)*100),"n/a",(D509/E509-1)*100)</f>
        <v>19.318181818181813</v>
      </c>
      <c r="AF509" s="1033">
        <f>IF(ISERROR((E509/F509-1)*100),"n/a",(E509/F509-1)*100)</f>
        <v>11.392405063291132</v>
      </c>
      <c r="AG509" s="1033">
        <f>IF(ISERROR((F509/G509-1)*100),"n/a",(F509/G509-1)*100)</f>
        <v>23.4375</v>
      </c>
      <c r="AH509" s="1033">
        <f>IF(ISERROR((G509/H509-1)*100),"n/a",(G509/H509-1)*100)</f>
        <v>28.000000000000004</v>
      </c>
      <c r="AI509" s="1033">
        <f>IF(ISERROR((H509/I509-1)*100),"n/a",(H509/I509-1)*100)</f>
        <v>13.636363636363647</v>
      </c>
      <c r="AJ509" s="1033">
        <f>IF(ISERROR((I509/J509-1)*100),"n/a",(I509/J509-1)*100)</f>
        <v>13.548387096774196</v>
      </c>
      <c r="AK509" s="1033">
        <f>IF(ISERROR((J509/K509-1)*100),"n/a",(J509/K509-1)*100)</f>
        <v>24</v>
      </c>
      <c r="AL509" s="1033">
        <f>IF(ISERROR((K509/L509-1)*100),"n/a",(K509/L509-1)*100)</f>
        <v>56.25</v>
      </c>
      <c r="AM509" s="1033">
        <f>IF(ISERROR((L509/N509-1)*100),"n/a",(L509/N509-1)*100)</f>
        <v>100</v>
      </c>
      <c r="AN509" s="1033">
        <f>IF(ISERROR((N509/O509-1)*100),"n/a",(N509/O509-1)*100)</f>
        <v>300</v>
      </c>
      <c r="AO509" s="1033" t="str">
        <f>IF(ISERROR((O509/Q509-1)*100),"n/a",(O509/Q509-1)*100)</f>
        <v>n/a</v>
      </c>
      <c r="AP509" s="1033">
        <f>IF(ISERROR((Q509/R509-1)*100),"n/a",(Q509/R509-1)*100)</f>
        <v>-100</v>
      </c>
      <c r="AQ509" s="1033">
        <f>IF(ISERROR((R509/S509-1)*100),"n/a",(R509/S509-1)*100)</f>
        <v>-55.28846153846154</v>
      </c>
      <c r="AR509" s="1033">
        <f>IF(ISERROR((S509/T509-1)*100),"n/a",(S509/T509-1)*100)</f>
        <v>4.0000000000000036</v>
      </c>
      <c r="AS509" s="1033">
        <f>IF(ISERROR((T509/U509-1)*100),"n/a",(T509/U509-1)*100)</f>
        <v>4.1666666666666741</v>
      </c>
      <c r="AT509" s="1033">
        <f>IF(ISERROR((U509/V509-1)*100),"n/a",(U509/V509-1)*100)</f>
        <v>9.0909090909090828</v>
      </c>
      <c r="AU509" s="1033">
        <f>IF(ISERROR((V509/W509-1)*100),"n/a",(V509/W509-1)*100)</f>
        <v>9.9999999999999858</v>
      </c>
      <c r="AV509" s="1033">
        <f>IF(ISERROR((W509/X509-1)*100),"n/a",(W509/X509-1)*100)</f>
        <v>33.33333333333335</v>
      </c>
      <c r="AW509" s="1033">
        <f>IF(ISERROR((X509/Y509-1)*100),"n/a",(X509/Y509-1)*100)</f>
        <v>15.384615384615374</v>
      </c>
      <c r="AX509" s="1033">
        <f>IF(ISERROR((Y509/Z509-1)*100),"n/a",(Y509/Z509-1)*100)</f>
        <v>8.3333333333333481</v>
      </c>
      <c r="AY509" s="1033">
        <f>IF(ISERROR((Z509/AA509-1)*100),"n/a",(Z509/AA509-1)*100)</f>
        <v>9.0909090909090828</v>
      </c>
      <c r="AZ509" s="1033">
        <f>IF(ISERROR((AA509/AB509-1)*100),"n/a",(AA509/AB509-1)*100)</f>
        <v>9.9999999999999858</v>
      </c>
      <c r="BA509" s="1033">
        <f>AVERAGE(AD509:AZ509)</f>
        <v>25.089993511892295</v>
      </c>
      <c r="BB509" s="1033">
        <f>STDEV(AD509:AZ509)</f>
        <v>71.438779665573875</v>
      </c>
    </row>
    <row r="510" spans="1:54" ht="11.25" customHeight="1" x14ac:dyDescent="0.2">
      <c r="A510" s="817" t="s">
        <v>1496</v>
      </c>
      <c r="B510" s="800" t="s">
        <v>1497</v>
      </c>
      <c r="C510" s="581">
        <v>1.6</v>
      </c>
      <c r="D510" s="581">
        <v>1.56</v>
      </c>
      <c r="E510" s="581">
        <v>1.52</v>
      </c>
      <c r="F510" s="581">
        <v>1.44</v>
      </c>
      <c r="G510" s="460">
        <v>1.36</v>
      </c>
      <c r="H510" s="460">
        <v>1.28</v>
      </c>
      <c r="I510" s="581">
        <v>1.2</v>
      </c>
      <c r="J510" s="581">
        <v>1.1200000000000001</v>
      </c>
      <c r="K510" s="581">
        <v>1.04</v>
      </c>
      <c r="L510" s="581">
        <v>0.96</v>
      </c>
      <c r="M510" s="884"/>
      <c r="N510" s="581">
        <v>0.88</v>
      </c>
      <c r="O510" s="581">
        <v>0.8</v>
      </c>
      <c r="P510" s="884"/>
      <c r="Q510" s="508">
        <v>0.72</v>
      </c>
      <c r="R510" s="583">
        <v>0.8</v>
      </c>
      <c r="S510" s="587">
        <v>1.28</v>
      </c>
      <c r="T510" s="587">
        <v>1.1599999999999999</v>
      </c>
      <c r="U510" s="587">
        <v>0.96</v>
      </c>
      <c r="V510" s="587">
        <v>0.76</v>
      </c>
      <c r="W510" s="587">
        <v>0.68</v>
      </c>
      <c r="X510" s="587">
        <v>0.6</v>
      </c>
      <c r="Y510" s="587">
        <v>0.52</v>
      </c>
      <c r="Z510" s="587">
        <v>0.44</v>
      </c>
      <c r="AA510" s="587">
        <v>0.36</v>
      </c>
      <c r="AB510" s="587">
        <v>0.30667</v>
      </c>
      <c r="AC510" s="584">
        <f>SUM(C510:AB510)</f>
        <v>23.346670000000007</v>
      </c>
      <c r="AD510" s="1033">
        <f>IF(ISERROR((C510/D510-1)*100),"n/a",(C510/D510-1)*100)</f>
        <v>2.5641025641025772</v>
      </c>
      <c r="AE510" s="1033">
        <f>IF(ISERROR((D510/E510-1)*100),"n/a",(D510/E510-1)*100)</f>
        <v>2.6315789473684292</v>
      </c>
      <c r="AF510" s="1033">
        <f>IF(ISERROR((E510/F510-1)*100),"n/a",(E510/F510-1)*100)</f>
        <v>5.555555555555558</v>
      </c>
      <c r="AG510" s="1033">
        <f>IF(ISERROR((F510/G510-1)*100),"n/a",(F510/G510-1)*100)</f>
        <v>5.8823529411764497</v>
      </c>
      <c r="AH510" s="1033">
        <f>IF(ISERROR((G510/H510-1)*100),"n/a",(G510/H510-1)*100)</f>
        <v>6.25</v>
      </c>
      <c r="AI510" s="1033">
        <f>IF(ISERROR((H510/I510-1)*100),"n/a",(H510/I510-1)*100)</f>
        <v>6.6666666666666652</v>
      </c>
      <c r="AJ510" s="1033">
        <f>IF(ISERROR((I510/J510-1)*100),"n/a",(I510/J510-1)*100)</f>
        <v>7.1428571428571397</v>
      </c>
      <c r="AK510" s="1033">
        <f>IF(ISERROR((J510/K510-1)*100),"n/a",(J510/K510-1)*100)</f>
        <v>7.6923076923077094</v>
      </c>
      <c r="AL510" s="1033">
        <f>IF(ISERROR((K510/L510-1)*100),"n/a",(K510/L510-1)*100)</f>
        <v>8.3333333333333481</v>
      </c>
      <c r="AM510" s="1033">
        <f>IF(ISERROR((L510/N510-1)*100),"n/a",(L510/N510-1)*100)</f>
        <v>9.0909090909090828</v>
      </c>
      <c r="AN510" s="1033">
        <f>IF(ISERROR((N510/O510-1)*100),"n/a",(N510/O510-1)*100)</f>
        <v>9.9999999999999858</v>
      </c>
      <c r="AO510" s="1033">
        <f>IF(ISERROR((O510/Q510-1)*100),"n/a",(O510/Q510-1)*100)</f>
        <v>11.111111111111116</v>
      </c>
      <c r="AP510" s="1033">
        <f>IF(ISERROR((Q510/R510-1)*100),"n/a",(Q510/R510-1)*100)</f>
        <v>-10.000000000000009</v>
      </c>
      <c r="AQ510" s="1033">
        <f>IF(ISERROR((R510/S510-1)*100),"n/a",(R510/S510-1)*100)</f>
        <v>-37.5</v>
      </c>
      <c r="AR510" s="1033">
        <f>IF(ISERROR((S510/T510-1)*100),"n/a",(S510/T510-1)*100)</f>
        <v>10.344827586206918</v>
      </c>
      <c r="AS510" s="1033">
        <f>IF(ISERROR((T510/U510-1)*100),"n/a",(T510/U510-1)*100)</f>
        <v>20.833333333333325</v>
      </c>
      <c r="AT510" s="1033">
        <f>IF(ISERROR((U510/V510-1)*100),"n/a",(U510/V510-1)*100)</f>
        <v>26.315789473684205</v>
      </c>
      <c r="AU510" s="1033">
        <f>IF(ISERROR((V510/W510-1)*100),"n/a",(V510/W510-1)*100)</f>
        <v>11.764705882352944</v>
      </c>
      <c r="AV510" s="1033">
        <f>IF(ISERROR((W510/X510-1)*100),"n/a",(W510/X510-1)*100)</f>
        <v>13.333333333333353</v>
      </c>
      <c r="AW510" s="1033">
        <f>IF(ISERROR((X510/Y510-1)*100),"n/a",(X510/Y510-1)*100)</f>
        <v>15.384615384615374</v>
      </c>
      <c r="AX510" s="1033">
        <f>IF(ISERROR((Y510/Z510-1)*100),"n/a",(Y510/Z510-1)*100)</f>
        <v>18.181818181818187</v>
      </c>
      <c r="AY510" s="1033">
        <f>IF(ISERROR((Z510/AA510-1)*100),"n/a",(Z510/AA510-1)*100)</f>
        <v>22.222222222222232</v>
      </c>
      <c r="AZ510" s="1033">
        <f>IF(ISERROR((AA510/AB510-1)*100),"n/a",(AA510/AB510-1)*100)</f>
        <v>17.39002836925685</v>
      </c>
      <c r="BA510" s="1033">
        <f>AVERAGE(AD510:AZ510)</f>
        <v>8.3126716874874536</v>
      </c>
      <c r="BB510" s="1033">
        <f>STDEV(AD510:AZ510)</f>
        <v>12.574151727072904</v>
      </c>
    </row>
    <row r="511" spans="1:54" ht="11.25" customHeight="1" x14ac:dyDescent="0.2">
      <c r="A511" s="458" t="s">
        <v>1523</v>
      </c>
      <c r="B511" s="800" t="s">
        <v>1524</v>
      </c>
      <c r="C511" s="581">
        <v>2.56</v>
      </c>
      <c r="D511" s="581">
        <v>2.44</v>
      </c>
      <c r="E511" s="581">
        <v>2.2400000000000002</v>
      </c>
      <c r="F511" s="581">
        <v>2.1800000000000002</v>
      </c>
      <c r="G511" s="460">
        <v>2.1</v>
      </c>
      <c r="H511" s="586">
        <v>1.8699999999999999</v>
      </c>
      <c r="I511" s="581">
        <v>1.61</v>
      </c>
      <c r="J511" s="581">
        <v>1.5</v>
      </c>
      <c r="K511" s="581">
        <v>1.32</v>
      </c>
      <c r="L511" s="581">
        <v>0.98</v>
      </c>
      <c r="M511" s="884"/>
      <c r="N511" s="581">
        <v>0.76</v>
      </c>
      <c r="O511" s="581">
        <v>0.7</v>
      </c>
      <c r="P511" s="884"/>
      <c r="Q511" s="460">
        <v>0.55000000000000004</v>
      </c>
      <c r="R511" s="587">
        <v>0.5</v>
      </c>
      <c r="S511" s="583">
        <v>0.45</v>
      </c>
      <c r="T511" s="587">
        <v>0.9</v>
      </c>
      <c r="U511" s="587">
        <v>0.8</v>
      </c>
      <c r="V511" s="587">
        <v>0.65</v>
      </c>
      <c r="W511" s="587">
        <v>0.55000000000000004</v>
      </c>
      <c r="X511" s="587">
        <v>0.45</v>
      </c>
      <c r="Y511" s="587">
        <v>0.25</v>
      </c>
      <c r="Z511" s="583">
        <v>0</v>
      </c>
      <c r="AA511" s="583">
        <v>0</v>
      </c>
      <c r="AB511" s="583">
        <v>0</v>
      </c>
      <c r="AC511" s="584">
        <f>SUM(C511:AB511)</f>
        <v>25.36</v>
      </c>
      <c r="AD511" s="1033">
        <f>IF(ISERROR((C511/D511-1)*100),"n/a",(C511/D511-1)*100)</f>
        <v>4.9180327868852514</v>
      </c>
      <c r="AE511" s="1033">
        <f>IF(ISERROR((D511/E511-1)*100),"n/a",(D511/E511-1)*100)</f>
        <v>8.9285714285714199</v>
      </c>
      <c r="AF511" s="1033">
        <f>IF(ISERROR((E511/F511-1)*100),"n/a",(E511/F511-1)*100)</f>
        <v>2.7522935779816571</v>
      </c>
      <c r="AG511" s="1033">
        <f>IF(ISERROR((F511/G511-1)*100),"n/a",(F511/G511-1)*100)</f>
        <v>3.8095238095238182</v>
      </c>
      <c r="AH511" s="1033">
        <f>IF(ISERROR((G511/H511-1)*100),"n/a",(G511/H511-1)*100)</f>
        <v>12.299465240641716</v>
      </c>
      <c r="AI511" s="1033">
        <f>IF(ISERROR((H511/I511-1)*100),"n/a",(H511/I511-1)*100)</f>
        <v>16.149068322981353</v>
      </c>
      <c r="AJ511" s="1033">
        <f>IF(ISERROR((I511/J511-1)*100),"n/a",(I511/J511-1)*100)</f>
        <v>7.3333333333333472</v>
      </c>
      <c r="AK511" s="1033">
        <f>IF(ISERROR((J511/K511-1)*100),"n/a",(J511/K511-1)*100)</f>
        <v>13.636363636363624</v>
      </c>
      <c r="AL511" s="1033">
        <f>IF(ISERROR((K511/L511-1)*100),"n/a",(K511/L511-1)*100)</f>
        <v>34.693877551020421</v>
      </c>
      <c r="AM511" s="1033">
        <f>IF(ISERROR((L511/N511-1)*100),"n/a",(L511/N511-1)*100)</f>
        <v>28.947368421052634</v>
      </c>
      <c r="AN511" s="1033">
        <f>IF(ISERROR((N511/O511-1)*100),"n/a",(N511/O511-1)*100)</f>
        <v>8.5714285714285854</v>
      </c>
      <c r="AO511" s="1033">
        <f>IF(ISERROR((O511/Q511-1)*100),"n/a",(O511/Q511-1)*100)</f>
        <v>27.272727272727249</v>
      </c>
      <c r="AP511" s="1033">
        <f>IF(ISERROR((Q511/R511-1)*100),"n/a",(Q511/R511-1)*100)</f>
        <v>10.000000000000009</v>
      </c>
      <c r="AQ511" s="1033">
        <f>IF(ISERROR((R511/S511-1)*100),"n/a",(R511/S511-1)*100)</f>
        <v>11.111111111111116</v>
      </c>
      <c r="AR511" s="1033">
        <f>IF(ISERROR((S511/T511-1)*100),"n/a",(S511/T511-1)*100)</f>
        <v>-50</v>
      </c>
      <c r="AS511" s="1033">
        <f>IF(ISERROR((T511/U511-1)*100),"n/a",(T511/U511-1)*100)</f>
        <v>12.5</v>
      </c>
      <c r="AT511" s="1033">
        <f>IF(ISERROR((U511/V511-1)*100),"n/a",(U511/V511-1)*100)</f>
        <v>23.076923076923084</v>
      </c>
      <c r="AU511" s="1033">
        <f>IF(ISERROR((V511/W511-1)*100),"n/a",(V511/W511-1)*100)</f>
        <v>18.181818181818166</v>
      </c>
      <c r="AV511" s="1033">
        <f>IF(ISERROR((W511/X511-1)*100),"n/a",(W511/X511-1)*100)</f>
        <v>22.222222222222232</v>
      </c>
      <c r="AW511" s="1033">
        <f>IF(ISERROR((X511/Y511-1)*100),"n/a",(X511/Y511-1)*100)</f>
        <v>80</v>
      </c>
      <c r="AX511" s="1033" t="str">
        <f>IF(ISERROR((Y511/Z511-1)*100),"n/a",(Y511/Z511-1)*100)</f>
        <v>n/a</v>
      </c>
      <c r="AY511" s="1033" t="str">
        <f>IF(ISERROR((Z511/AA511-1)*100),"n/a",(Z511/AA511-1)*100)</f>
        <v>n/a</v>
      </c>
      <c r="AZ511" s="1033" t="str">
        <f>IF(ISERROR((AA511/AB511-1)*100),"n/a",(AA511/AB511-1)*100)</f>
        <v>n/a</v>
      </c>
      <c r="BA511" s="1033">
        <f>AVERAGE(AD511:AZ511)</f>
        <v>14.820206427229284</v>
      </c>
      <c r="BB511" s="1033">
        <f>STDEV(AD511:AZ511)</f>
        <v>22.804159661209962</v>
      </c>
    </row>
    <row r="512" spans="1:54" ht="11.25" customHeight="1" x14ac:dyDescent="0.2">
      <c r="A512" s="1038" t="s">
        <v>4549</v>
      </c>
      <c r="B512" s="445" t="s">
        <v>4539</v>
      </c>
      <c r="C512" s="581">
        <v>1.58</v>
      </c>
      <c r="D512" s="581">
        <v>1.5</v>
      </c>
      <c r="E512" s="581">
        <v>1.44</v>
      </c>
      <c r="F512" s="581">
        <v>1.37</v>
      </c>
      <c r="G512" s="460">
        <v>1.31</v>
      </c>
      <c r="H512" s="454">
        <v>1.26</v>
      </c>
      <c r="I512" s="503">
        <v>1.24</v>
      </c>
      <c r="J512" s="503">
        <v>1.24</v>
      </c>
      <c r="K512" s="451">
        <v>1.24</v>
      </c>
      <c r="L512" s="451">
        <v>0.92</v>
      </c>
      <c r="M512" s="482"/>
      <c r="N512" s="451">
        <v>0.86</v>
      </c>
      <c r="O512" s="449">
        <v>0.8</v>
      </c>
      <c r="P512" s="482"/>
      <c r="Q512" s="1039">
        <v>0.79</v>
      </c>
      <c r="R512" s="1027">
        <v>0.76</v>
      </c>
      <c r="S512" s="504">
        <v>0.76</v>
      </c>
      <c r="T512" s="504">
        <v>0.76</v>
      </c>
      <c r="U512" s="504">
        <v>0.76</v>
      </c>
      <c r="V512" s="456">
        <v>0.76</v>
      </c>
      <c r="W512" s="456">
        <v>0.73</v>
      </c>
      <c r="X512" s="456">
        <v>0.65</v>
      </c>
      <c r="Y512" s="456">
        <v>0.58666666666666667</v>
      </c>
      <c r="Z512" s="456">
        <v>0.48000000000000004</v>
      </c>
      <c r="AA512" s="456">
        <v>0.41333333333333333</v>
      </c>
      <c r="AB512" s="456">
        <v>0.34666666666666668</v>
      </c>
      <c r="AC512" s="584">
        <f>SUM(C512:AB512)</f>
        <v>22.556666666666676</v>
      </c>
      <c r="AD512" s="1033">
        <f>IF(ISERROR((C512/D512-1)*100),"n/a",(C512/D512-1)*100)</f>
        <v>5.3333333333333455</v>
      </c>
      <c r="AE512" s="1033">
        <f>IF(ISERROR((D512/E512-1)*100),"n/a",(D512/E512-1)*100)</f>
        <v>4.1666666666666741</v>
      </c>
      <c r="AF512" s="1033">
        <f>IF(ISERROR((E512/F512-1)*100),"n/a",(E512/F512-1)*100)</f>
        <v>5.1094890510948732</v>
      </c>
      <c r="AG512" s="1033">
        <f>IF(ISERROR((F512/G512-1)*100),"n/a",(F512/G512-1)*100)</f>
        <v>4.5801526717557328</v>
      </c>
      <c r="AH512" s="1033">
        <f>IF(ISERROR((G512/H512-1)*100),"n/a",(G512/H512-1)*100)</f>
        <v>3.9682539682539764</v>
      </c>
      <c r="AI512" s="1033">
        <f>IF(ISERROR((H512/I512-1)*100),"n/a",(H512/I512-1)*100)</f>
        <v>1.6129032258064502</v>
      </c>
      <c r="AJ512" s="1033">
        <f>IF(ISERROR((I512/J512-1)*100),"n/a",(I512/J512-1)*100)</f>
        <v>0</v>
      </c>
      <c r="AK512" s="1033">
        <f>IF(ISERROR((J512/K512-1)*100),"n/a",(J512/K512-1)*100)</f>
        <v>0</v>
      </c>
      <c r="AL512" s="1033">
        <f>IF(ISERROR((K512/L512-1)*100),"n/a",(K512/L512-1)*100)</f>
        <v>34.782608695652172</v>
      </c>
      <c r="AM512" s="1033">
        <f>IF(ISERROR((L512/N512-1)*100),"n/a",(L512/N512-1)*100)</f>
        <v>6.976744186046524</v>
      </c>
      <c r="AN512" s="1033">
        <f>IF(ISERROR((N512/O512-1)*100),"n/a",(N512/O512-1)*100)</f>
        <v>7.4999999999999956</v>
      </c>
      <c r="AO512" s="1033">
        <f>IF(ISERROR((O512/Q512-1)*100),"n/a",(O512/Q512-1)*100)</f>
        <v>1.2658227848101333</v>
      </c>
      <c r="AP512" s="1033">
        <f>IF(ISERROR((Q512/R512-1)*100),"n/a",(Q512/R512-1)*100)</f>
        <v>3.9473684210526327</v>
      </c>
      <c r="AQ512" s="1033">
        <f>IF(ISERROR((R512/S512-1)*100),"n/a",(R512/S512-1)*100)</f>
        <v>0</v>
      </c>
      <c r="AR512" s="1033">
        <f>IF(ISERROR((S512/T512-1)*100),"n/a",(S512/T512-1)*100)</f>
        <v>0</v>
      </c>
      <c r="AS512" s="1033">
        <f>IF(ISERROR((T512/U512-1)*100),"n/a",(T512/U512-1)*100)</f>
        <v>0</v>
      </c>
      <c r="AT512" s="1033">
        <f>IF(ISERROR((U512/V512-1)*100),"n/a",(U512/V512-1)*100)</f>
        <v>0</v>
      </c>
      <c r="AU512" s="1033">
        <f>IF(ISERROR((V512/W512-1)*100),"n/a",(V512/W512-1)*100)</f>
        <v>4.1095890410958846</v>
      </c>
      <c r="AV512" s="1033">
        <f>IF(ISERROR((W512/X512-1)*100),"n/a",(W512/X512-1)*100)</f>
        <v>12.307692307692308</v>
      </c>
      <c r="AW512" s="1033">
        <f>IF(ISERROR((X512/Y512-1)*100),"n/a",(X512/Y512-1)*100)</f>
        <v>10.795454545454541</v>
      </c>
      <c r="AX512" s="1033">
        <f>IF(ISERROR((Y512/Z512-1)*100),"n/a",(Y512/Z512-1)*100)</f>
        <v>22.222222222222211</v>
      </c>
      <c r="AY512" s="1033">
        <f>IF(ISERROR((Z512/AA512-1)*100),"n/a",(Z512/AA512-1)*100)</f>
        <v>16.129032258064523</v>
      </c>
      <c r="AZ512" s="1033">
        <f>IF(ISERROR((AA512/AB512-1)*100),"n/a",(AA512/AB512-1)*100)</f>
        <v>19.23076923076923</v>
      </c>
      <c r="BA512" s="1033">
        <f>AVERAGE(AD512:AZ512)</f>
        <v>7.132091417816139</v>
      </c>
      <c r="BB512" s="1033">
        <f>STDEV(AD512:AZ512)</f>
        <v>8.7436938704660587</v>
      </c>
    </row>
    <row r="513" spans="1:54" ht="11.25" customHeight="1" x14ac:dyDescent="0.2">
      <c r="A513" s="468" t="s">
        <v>319</v>
      </c>
      <c r="B513" s="800" t="s">
        <v>320</v>
      </c>
      <c r="C513" s="581">
        <v>3.6097000000000001</v>
      </c>
      <c r="D513" s="581">
        <v>3.4001000000000001</v>
      </c>
      <c r="E513" s="581">
        <v>3.1179999999999999</v>
      </c>
      <c r="F513" s="581">
        <v>2.9548999999999999</v>
      </c>
      <c r="G513" s="460">
        <v>2.8412000000000002</v>
      </c>
      <c r="H513" s="460">
        <v>2.7382999999999997</v>
      </c>
      <c r="I513" s="581">
        <v>2.6713999999999998</v>
      </c>
      <c r="J513" s="581">
        <v>2.6322999999999999</v>
      </c>
      <c r="K513" s="581">
        <v>2.5322999999999998</v>
      </c>
      <c r="L513" s="581">
        <v>2.3665000000000003</v>
      </c>
      <c r="M513" s="884"/>
      <c r="N513" s="581">
        <v>2.2110000000000003</v>
      </c>
      <c r="O513" s="459">
        <v>2.0568</v>
      </c>
      <c r="P513" s="884"/>
      <c r="Q513" s="472">
        <v>1.8854</v>
      </c>
      <c r="R513" s="472">
        <v>1.72</v>
      </c>
      <c r="S513" s="587">
        <v>1.55</v>
      </c>
      <c r="T513" s="587">
        <v>1.36</v>
      </c>
      <c r="U513" s="587">
        <v>1.21</v>
      </c>
      <c r="V513" s="587">
        <v>1.0900000000000001</v>
      </c>
      <c r="W513" s="587">
        <v>0.97750000000000004</v>
      </c>
      <c r="X513" s="587">
        <v>0.86499999999999999</v>
      </c>
      <c r="Y513" s="587">
        <v>0.79</v>
      </c>
      <c r="Z513" s="587">
        <v>0.73</v>
      </c>
      <c r="AA513" s="587">
        <v>0.67</v>
      </c>
      <c r="AB513" s="587">
        <v>0.625</v>
      </c>
      <c r="AC513" s="584">
        <f>SUM(C513:AB513)</f>
        <v>46.605399999999996</v>
      </c>
      <c r="AD513" s="1033">
        <f>IF(ISERROR((C513/D513-1)*100),"n/a",(C513/D513-1)*100)</f>
        <v>6.1645245728066733</v>
      </c>
      <c r="AE513" s="1033">
        <f>IF(ISERROR((D513/E513-1)*100),"n/a",(D513/E513-1)*100)</f>
        <v>9.0474663245670328</v>
      </c>
      <c r="AF513" s="1033">
        <f>IF(ISERROR((E513/F513-1)*100),"n/a",(E513/F513-1)*100)</f>
        <v>5.5196453348675067</v>
      </c>
      <c r="AG513" s="1033">
        <f>IF(ISERROR((F513/G513-1)*100),"n/a",(F513/G513-1)*100)</f>
        <v>4.0018302125862215</v>
      </c>
      <c r="AH513" s="1033">
        <f>IF(ISERROR((G513/H513-1)*100),"n/a",(G513/H513-1)*100)</f>
        <v>3.7578059379907325</v>
      </c>
      <c r="AI513" s="1033">
        <f>IF(ISERROR((H513/I513-1)*100),"n/a",(H513/I513-1)*100)</f>
        <v>2.5043048588754946</v>
      </c>
      <c r="AJ513" s="1033">
        <f>IF(ISERROR((I513/J513-1)*100),"n/a",(I513/J513-1)*100)</f>
        <v>1.4853930023173589</v>
      </c>
      <c r="AK513" s="1033">
        <f>IF(ISERROR((J513/K513-1)*100),"n/a",(J513/K513-1)*100)</f>
        <v>3.9489791888796866</v>
      </c>
      <c r="AL513" s="1033">
        <f>IF(ISERROR((K513/L513-1)*100),"n/a",(K513/L513-1)*100)</f>
        <v>7.0061271920557555</v>
      </c>
      <c r="AM513" s="1033">
        <f>IF(ISERROR((L513/N513-1)*100),"n/a",(L513/N513-1)*100)</f>
        <v>7.0330167345092676</v>
      </c>
      <c r="AN513" s="1033">
        <f>IF(ISERROR((N513/O513-1)*100),"n/a",(N513/O513-1)*100)</f>
        <v>7.4970828471412121</v>
      </c>
      <c r="AO513" s="1033">
        <f>IF(ISERROR((O513/Q513-1)*100),"n/a",(O513/Q513-1)*100)</f>
        <v>9.0909090909090828</v>
      </c>
      <c r="AP513" s="1033">
        <f>IF(ISERROR((Q513/R513-1)*100),"n/a",(Q513/R513-1)*100)</f>
        <v>9.6162790697674296</v>
      </c>
      <c r="AQ513" s="1033">
        <f>IF(ISERROR((R513/S513-1)*100),"n/a",(R513/S513-1)*100)</f>
        <v>10.967741935483865</v>
      </c>
      <c r="AR513" s="1033">
        <f>IF(ISERROR((S513/T513-1)*100),"n/a",(S513/T513-1)*100)</f>
        <v>13.970588235294112</v>
      </c>
      <c r="AS513" s="1033">
        <f>IF(ISERROR((T513/U513-1)*100),"n/a",(T513/U513-1)*100)</f>
        <v>12.396694214876035</v>
      </c>
      <c r="AT513" s="1033">
        <f>IF(ISERROR((U513/V513-1)*100),"n/a",(U513/V513-1)*100)</f>
        <v>11.009174311926584</v>
      </c>
      <c r="AU513" s="1033">
        <f>IF(ISERROR((V513/W513-1)*100),"n/a",(V513/W513-1)*100)</f>
        <v>11.508951406649626</v>
      </c>
      <c r="AV513" s="1033">
        <f>IF(ISERROR((W513/X513-1)*100),"n/a",(W513/X513-1)*100)</f>
        <v>13.005780346820806</v>
      </c>
      <c r="AW513" s="1033">
        <f>IF(ISERROR((X513/Y513-1)*100),"n/a",(X513/Y513-1)*100)</f>
        <v>9.4936708860759325</v>
      </c>
      <c r="AX513" s="1033">
        <f>IF(ISERROR((Y513/Z513-1)*100),"n/a",(Y513/Z513-1)*100)</f>
        <v>8.2191780821917924</v>
      </c>
      <c r="AY513" s="1033">
        <f>IF(ISERROR((Z513/AA513-1)*100),"n/a",(Z513/AA513-1)*100)</f>
        <v>8.9552238805969964</v>
      </c>
      <c r="AZ513" s="1033">
        <f>IF(ISERROR((AA513/AB513-1)*100),"n/a",(AA513/AB513-1)*100)</f>
        <v>7.2000000000000064</v>
      </c>
      <c r="BA513" s="1033">
        <f>AVERAGE(AD513:AZ513)</f>
        <v>7.9739290290082279</v>
      </c>
      <c r="BB513" s="1033">
        <f>STDEV(AD513:AZ513)</f>
        <v>3.3955826028355389</v>
      </c>
    </row>
    <row r="514" spans="1:54" ht="11.25" customHeight="1" x14ac:dyDescent="0.2">
      <c r="A514" s="817" t="s">
        <v>308</v>
      </c>
      <c r="B514" s="800" t="s">
        <v>309</v>
      </c>
      <c r="C514" s="581">
        <v>5.0199999999999996</v>
      </c>
      <c r="D514" s="581">
        <v>3.97</v>
      </c>
      <c r="E514" s="581">
        <v>3.52</v>
      </c>
      <c r="F514" s="581">
        <v>3.4</v>
      </c>
      <c r="G514" s="460">
        <v>2.94</v>
      </c>
      <c r="H514" s="460">
        <v>2.64</v>
      </c>
      <c r="I514" s="463">
        <v>2.52</v>
      </c>
      <c r="J514" s="463">
        <v>2.52</v>
      </c>
      <c r="K514" s="581">
        <v>2.0699999999999998</v>
      </c>
      <c r="L514" s="581">
        <v>1.78</v>
      </c>
      <c r="M514" s="884"/>
      <c r="N514" s="581">
        <v>1.62</v>
      </c>
      <c r="O514" s="459">
        <v>1.43</v>
      </c>
      <c r="P514" s="884"/>
      <c r="Q514" s="472">
        <v>1.07</v>
      </c>
      <c r="R514" s="582">
        <v>1</v>
      </c>
      <c r="S514" s="587">
        <v>0.92</v>
      </c>
      <c r="T514" s="587">
        <v>0.76332999999999995</v>
      </c>
      <c r="U514" s="587">
        <v>0.65332999999999997</v>
      </c>
      <c r="V514" s="587">
        <v>0.57333000000000001</v>
      </c>
      <c r="W514" s="583">
        <v>0.50666</v>
      </c>
      <c r="X514" s="587">
        <v>0.50666</v>
      </c>
      <c r="Y514" s="583">
        <v>0.48</v>
      </c>
      <c r="Z514" s="587">
        <v>0.48</v>
      </c>
      <c r="AA514" s="583">
        <v>0.45333000000000001</v>
      </c>
      <c r="AB514" s="587">
        <v>0.45333000000000001</v>
      </c>
      <c r="AC514" s="584">
        <f>SUM(C514:AB514)</f>
        <v>41.28996999999999</v>
      </c>
      <c r="AD514" s="1033">
        <f>IF(ISERROR((C514/D514-1)*100),"n/a",(C514/D514-1)*100)</f>
        <v>26.448362720403008</v>
      </c>
      <c r="AE514" s="1033">
        <f>IF(ISERROR((D514/E514-1)*100),"n/a",(D514/E514-1)*100)</f>
        <v>12.784090909090917</v>
      </c>
      <c r="AF514" s="1033">
        <f>IF(ISERROR((E514/F514-1)*100),"n/a",(E514/F514-1)*100)</f>
        <v>3.529411764705892</v>
      </c>
      <c r="AG514" s="1033">
        <f>IF(ISERROR((F514/G514-1)*100),"n/a",(F514/G514-1)*100)</f>
        <v>15.646258503401356</v>
      </c>
      <c r="AH514" s="1033">
        <f>IF(ISERROR((G514/H514-1)*100),"n/a",(G514/H514-1)*100)</f>
        <v>11.363636363636353</v>
      </c>
      <c r="AI514" s="1033">
        <f>IF(ISERROR((H514/I514-1)*100),"n/a",(H514/I514-1)*100)</f>
        <v>4.7619047619047672</v>
      </c>
      <c r="AJ514" s="1033">
        <f>IF(ISERROR((I514/J514-1)*100),"n/a",(I514/J514-1)*100)</f>
        <v>0</v>
      </c>
      <c r="AK514" s="1033">
        <f>IF(ISERROR((J514/K514-1)*100),"n/a",(J514/K514-1)*100)</f>
        <v>21.739130434782616</v>
      </c>
      <c r="AL514" s="1033">
        <f>IF(ISERROR((K514/L514-1)*100),"n/a",(K514/L514-1)*100)</f>
        <v>16.292134831460658</v>
      </c>
      <c r="AM514" s="1033">
        <f>IF(ISERROR((L514/N514-1)*100),"n/a",(L514/N514-1)*100)</f>
        <v>9.8765432098765427</v>
      </c>
      <c r="AN514" s="1033">
        <f>IF(ISERROR((N514/O514-1)*100),"n/a",(N514/O514-1)*100)</f>
        <v>13.286713286713292</v>
      </c>
      <c r="AO514" s="1033">
        <f>IF(ISERROR((O514/Q514-1)*100),"n/a",(O514/Q514-1)*100)</f>
        <v>33.644859813084096</v>
      </c>
      <c r="AP514" s="1033">
        <f>IF(ISERROR((Q514/R514-1)*100),"n/a",(Q514/R514-1)*100)</f>
        <v>7.0000000000000062</v>
      </c>
      <c r="AQ514" s="1033">
        <f>IF(ISERROR((R514/S514-1)*100),"n/a",(R514/S514-1)*100)</f>
        <v>8.6956521739130377</v>
      </c>
      <c r="AR514" s="1033">
        <f>IF(ISERROR((S514/T514-1)*100),"n/a",(S514/T514-1)*100)</f>
        <v>20.524543775300351</v>
      </c>
      <c r="AS514" s="1033">
        <f>IF(ISERROR((T514/U514-1)*100),"n/a",(T514/U514-1)*100)</f>
        <v>16.83682059602345</v>
      </c>
      <c r="AT514" s="1033">
        <f>IF(ISERROR((U514/V514-1)*100),"n/a",(U514/V514-1)*100)</f>
        <v>13.953569497497064</v>
      </c>
      <c r="AU514" s="1033">
        <f>IF(ISERROR((V514/W514-1)*100),"n/a",(V514/W514-1)*100)</f>
        <v>13.158725772707536</v>
      </c>
      <c r="AV514" s="1033">
        <f>IF(ISERROR((W514/X514-1)*100),"n/a",(W514/X514-1)*100)</f>
        <v>0</v>
      </c>
      <c r="AW514" s="1033">
        <f>IF(ISERROR((X514/Y514-1)*100),"n/a",(X514/Y514-1)*100)</f>
        <v>5.55416666666666</v>
      </c>
      <c r="AX514" s="1033">
        <f>IF(ISERROR((Y514/Z514-1)*100),"n/a",(Y514/Z514-1)*100)</f>
        <v>0</v>
      </c>
      <c r="AY514" s="1033">
        <f>IF(ISERROR((Z514/AA514-1)*100),"n/a",(Z514/AA514-1)*100)</f>
        <v>5.8831314936139245</v>
      </c>
      <c r="AZ514" s="1033">
        <f>IF(ISERROR((AA514/AB514-1)*100),"n/a",(AA514/AB514-1)*100)</f>
        <v>0</v>
      </c>
      <c r="BA514" s="1033">
        <f>AVERAGE(AD514:AZ514)</f>
        <v>11.346941590207891</v>
      </c>
      <c r="BB514" s="1033">
        <f>STDEV(AD514:AZ514)</f>
        <v>8.8354784055853894</v>
      </c>
    </row>
    <row r="515" spans="1:54" ht="11.25" customHeight="1" x14ac:dyDescent="0.2">
      <c r="A515" s="458" t="s">
        <v>5362</v>
      </c>
      <c r="B515" s="800" t="s">
        <v>5363</v>
      </c>
      <c r="C515" s="581">
        <v>0.6</v>
      </c>
      <c r="D515" s="581">
        <v>0.56000000000000005</v>
      </c>
      <c r="E515" s="581">
        <v>0.48</v>
      </c>
      <c r="F515" s="581">
        <v>0.44</v>
      </c>
      <c r="G515" s="483">
        <v>0.36</v>
      </c>
      <c r="H515" s="483">
        <v>0.36</v>
      </c>
      <c r="I515" s="581">
        <v>0.36</v>
      </c>
      <c r="J515" s="581">
        <v>0.32</v>
      </c>
      <c r="K515" s="581">
        <v>0.2</v>
      </c>
      <c r="L515" s="581">
        <v>0.1</v>
      </c>
      <c r="M515" s="517"/>
      <c r="N515" s="498">
        <v>0</v>
      </c>
      <c r="O515" s="501">
        <v>0</v>
      </c>
      <c r="P515" s="1149"/>
      <c r="Q515" s="980">
        <v>0</v>
      </c>
      <c r="R515" s="980">
        <v>0.04</v>
      </c>
      <c r="S515" s="499">
        <v>0.16</v>
      </c>
      <c r="T515" s="499">
        <v>0.16</v>
      </c>
      <c r="U515" s="587">
        <v>0.16</v>
      </c>
      <c r="V515" s="587">
        <v>0.11499999999999999</v>
      </c>
      <c r="W515" s="587">
        <v>0.1</v>
      </c>
      <c r="X515" s="499">
        <v>0.04</v>
      </c>
      <c r="Y515" s="499">
        <v>0.04</v>
      </c>
      <c r="Z515" s="499">
        <v>0.04</v>
      </c>
      <c r="AA515" s="499">
        <v>0.04</v>
      </c>
      <c r="AB515" s="499">
        <v>0.04</v>
      </c>
      <c r="AC515" s="584">
        <f>SUM(C515:AB515)</f>
        <v>4.7149999999999999</v>
      </c>
      <c r="AD515" s="1033">
        <f>IF(ISERROR((C515/D515-1)*100),"n/a",(C515/D515-1)*100)</f>
        <v>7.1428571428571397</v>
      </c>
      <c r="AE515" s="1033">
        <f>IF(ISERROR((D515/E515-1)*100),"n/a",(D515/E515-1)*100)</f>
        <v>16.666666666666675</v>
      </c>
      <c r="AF515" s="1033">
        <f>IF(ISERROR((E515/F515-1)*100),"n/a",(E515/F515-1)*100)</f>
        <v>9.0909090909090828</v>
      </c>
      <c r="AG515" s="1033">
        <f>IF(ISERROR((F515/G515-1)*100),"n/a",(F515/G515-1)*100)</f>
        <v>22.222222222222232</v>
      </c>
      <c r="AH515" s="1033">
        <f>IF(ISERROR((G515/H515-1)*100),"n/a",(G515/H515-1)*100)</f>
        <v>0</v>
      </c>
      <c r="AI515" s="1033">
        <f>IF(ISERROR((H515/I515-1)*100),"n/a",(H515/I515-1)*100)</f>
        <v>0</v>
      </c>
      <c r="AJ515" s="1033">
        <f>IF(ISERROR((I515/J515-1)*100),"n/a",(I515/J515-1)*100)</f>
        <v>12.5</v>
      </c>
      <c r="AK515" s="1033">
        <f>IF(ISERROR((J515/K515-1)*100),"n/a",(J515/K515-1)*100)</f>
        <v>59.999999999999986</v>
      </c>
      <c r="AL515" s="1033">
        <f>IF(ISERROR((K515/L515-1)*100),"n/a",(K515/L515-1)*100)</f>
        <v>100</v>
      </c>
      <c r="AM515" s="1033" t="str">
        <f>IF(ISERROR((L515/N515-1)*100),"n/a",(L515/N515-1)*100)</f>
        <v>n/a</v>
      </c>
      <c r="AN515" s="1033" t="str">
        <f>IF(ISERROR((N515/O515-1)*100),"n/a",(N515/O515-1)*100)</f>
        <v>n/a</v>
      </c>
      <c r="AO515" s="1033" t="str">
        <f>IF(ISERROR((O515/Q515-1)*100),"n/a",(O515/Q515-1)*100)</f>
        <v>n/a</v>
      </c>
      <c r="AP515" s="1033">
        <f>IF(ISERROR((Q515/R515-1)*100),"n/a",(Q515/R515-1)*100)</f>
        <v>-100</v>
      </c>
      <c r="AQ515" s="1033">
        <f>IF(ISERROR((R515/S515-1)*100),"n/a",(R515/S515-1)*100)</f>
        <v>-75</v>
      </c>
      <c r="AR515" s="1033">
        <f>IF(ISERROR((S515/T515-1)*100),"n/a",(S515/T515-1)*100)</f>
        <v>0</v>
      </c>
      <c r="AS515" s="1033">
        <f>IF(ISERROR((T515/U515-1)*100),"n/a",(T515/U515-1)*100)</f>
        <v>0</v>
      </c>
      <c r="AT515" s="1033">
        <f>IF(ISERROR((U515/V515-1)*100),"n/a",(U515/V515-1)*100)</f>
        <v>39.130434782608717</v>
      </c>
      <c r="AU515" s="1033">
        <f>IF(ISERROR((V515/W515-1)*100),"n/a",(V515/W515-1)*100)</f>
        <v>14.999999999999991</v>
      </c>
      <c r="AV515" s="1033">
        <f>IF(ISERROR((W515/X515-1)*100),"n/a",(W515/X515-1)*100)</f>
        <v>150</v>
      </c>
      <c r="AW515" s="1033">
        <f>IF(ISERROR((X515/Y515-1)*100),"n/a",(X515/Y515-1)*100)</f>
        <v>0</v>
      </c>
      <c r="AX515" s="1033">
        <f>IF(ISERROR((Y515/Z515-1)*100),"n/a",(Y515/Z515-1)*100)</f>
        <v>0</v>
      </c>
      <c r="AY515" s="1033">
        <f>IF(ISERROR((Z515/AA515-1)*100),"n/a",(Z515/AA515-1)*100)</f>
        <v>0</v>
      </c>
      <c r="AZ515" s="1033">
        <f>IF(ISERROR((AA515/AB515-1)*100),"n/a",(AA515/AB515-1)*100)</f>
        <v>0</v>
      </c>
      <c r="BA515" s="1033">
        <f>AVERAGE(AD515:AZ515)</f>
        <v>12.837654495263191</v>
      </c>
      <c r="BB515" s="1033">
        <f>STDEV(AD515:AZ515)</f>
        <v>51.934474627581395</v>
      </c>
    </row>
    <row r="516" spans="1:54" ht="11.25" customHeight="1" x14ac:dyDescent="0.2">
      <c r="A516" s="817" t="s">
        <v>718</v>
      </c>
      <c r="B516" s="800" t="s">
        <v>719</v>
      </c>
      <c r="C516" s="581">
        <v>2.56</v>
      </c>
      <c r="D516" s="581">
        <v>2.52</v>
      </c>
      <c r="E516" s="581">
        <v>2.48</v>
      </c>
      <c r="F516" s="581">
        <v>2.44</v>
      </c>
      <c r="G516" s="460">
        <v>2.4</v>
      </c>
      <c r="H516" s="586">
        <v>2.3199999999999998</v>
      </c>
      <c r="I516" s="581">
        <v>2.2000000000000002</v>
      </c>
      <c r="J516" s="581">
        <v>2.12</v>
      </c>
      <c r="K516" s="581">
        <v>1.92</v>
      </c>
      <c r="L516" s="581">
        <v>1.68</v>
      </c>
      <c r="M516" s="884"/>
      <c r="N516" s="581">
        <v>1.48</v>
      </c>
      <c r="O516" s="459">
        <v>0.9</v>
      </c>
      <c r="P516" s="884"/>
      <c r="Q516" s="472">
        <v>0.8</v>
      </c>
      <c r="R516" s="472">
        <v>0.78</v>
      </c>
      <c r="S516" s="587">
        <v>0.76</v>
      </c>
      <c r="T516" s="587">
        <v>0.68</v>
      </c>
      <c r="U516" s="587">
        <v>0.62</v>
      </c>
      <c r="V516" s="587">
        <v>0.56000000000000005</v>
      </c>
      <c r="W516" s="587">
        <v>0.46</v>
      </c>
      <c r="X516" s="587">
        <v>0.31</v>
      </c>
      <c r="Y516" s="587">
        <v>0.28000000000000003</v>
      </c>
      <c r="Z516" s="587">
        <v>0.25</v>
      </c>
      <c r="AA516" s="587">
        <v>0.22</v>
      </c>
      <c r="AB516" s="587">
        <v>0.2</v>
      </c>
      <c r="AC516" s="584">
        <f>SUM(C516:AB516)</f>
        <v>30.94</v>
      </c>
      <c r="AD516" s="1033">
        <f>IF(ISERROR((C516/D516-1)*100),"n/a",(C516/D516-1)*100)</f>
        <v>1.5873015873015817</v>
      </c>
      <c r="AE516" s="1033">
        <f>IF(ISERROR((D516/E516-1)*100),"n/a",(D516/E516-1)*100)</f>
        <v>1.6129032258064502</v>
      </c>
      <c r="AF516" s="1033">
        <f>IF(ISERROR((E516/F516-1)*100),"n/a",(E516/F516-1)*100)</f>
        <v>1.6393442622950838</v>
      </c>
      <c r="AG516" s="1033">
        <f>IF(ISERROR((F516/G516-1)*100),"n/a",(F516/G516-1)*100)</f>
        <v>1.6666666666666607</v>
      </c>
      <c r="AH516" s="1033">
        <f>IF(ISERROR((G516/H516-1)*100),"n/a",(G516/H516-1)*100)</f>
        <v>3.4482758620689724</v>
      </c>
      <c r="AI516" s="1033">
        <f>IF(ISERROR((H516/I516-1)*100),"n/a",(H516/I516-1)*100)</f>
        <v>5.4545454545454453</v>
      </c>
      <c r="AJ516" s="1033">
        <f>IF(ISERROR((I516/J516-1)*100),"n/a",(I516/J516-1)*100)</f>
        <v>3.7735849056603765</v>
      </c>
      <c r="AK516" s="1033">
        <f>IF(ISERROR((J516/K516-1)*100),"n/a",(J516/K516-1)*100)</f>
        <v>10.416666666666675</v>
      </c>
      <c r="AL516" s="1033">
        <f>IF(ISERROR((K516/L516-1)*100),"n/a",(K516/L516-1)*100)</f>
        <v>14.285714285714279</v>
      </c>
      <c r="AM516" s="1033">
        <f>IF(ISERROR((L516/N516-1)*100),"n/a",(L516/N516-1)*100)</f>
        <v>13.513513513513509</v>
      </c>
      <c r="AN516" s="1033">
        <f>IF(ISERROR((N516/O516-1)*100),"n/a",(N516/O516-1)*100)</f>
        <v>64.444444444444443</v>
      </c>
      <c r="AO516" s="1033">
        <f>IF(ISERROR((O516/Q516-1)*100),"n/a",(O516/Q516-1)*100)</f>
        <v>12.5</v>
      </c>
      <c r="AP516" s="1033">
        <f>IF(ISERROR((Q516/R516-1)*100),"n/a",(Q516/R516-1)*100)</f>
        <v>2.5641025641025772</v>
      </c>
      <c r="AQ516" s="1033">
        <f>IF(ISERROR((R516/S516-1)*100),"n/a",(R516/S516-1)*100)</f>
        <v>2.6315789473684292</v>
      </c>
      <c r="AR516" s="1033">
        <f>IF(ISERROR((S516/T516-1)*100),"n/a",(S516/T516-1)*100)</f>
        <v>11.764705882352944</v>
      </c>
      <c r="AS516" s="1033">
        <f>IF(ISERROR((T516/U516-1)*100),"n/a",(T516/U516-1)*100)</f>
        <v>9.6774193548387224</v>
      </c>
      <c r="AT516" s="1033">
        <f>IF(ISERROR((U516/V516-1)*100),"n/a",(U516/V516-1)*100)</f>
        <v>10.714285714285698</v>
      </c>
      <c r="AU516" s="1033">
        <f>IF(ISERROR((V516/W516-1)*100),"n/a",(V516/W516-1)*100)</f>
        <v>21.739130434782616</v>
      </c>
      <c r="AV516" s="1033">
        <f>IF(ISERROR((W516/X516-1)*100),"n/a",(W516/X516-1)*100)</f>
        <v>48.387096774193552</v>
      </c>
      <c r="AW516" s="1033">
        <f>IF(ISERROR((X516/Y516-1)*100),"n/a",(X516/Y516-1)*100)</f>
        <v>10.714285714285698</v>
      </c>
      <c r="AX516" s="1033">
        <f>IF(ISERROR((Y516/Z516-1)*100),"n/a",(Y516/Z516-1)*100)</f>
        <v>12.000000000000011</v>
      </c>
      <c r="AY516" s="1033">
        <f>IF(ISERROR((Z516/AA516-1)*100),"n/a",(Z516/AA516-1)*100)</f>
        <v>13.636363636363647</v>
      </c>
      <c r="AZ516" s="1033">
        <f>IF(ISERROR((AA516/AB516-1)*100),"n/a",(AA516/AB516-1)*100)</f>
        <v>9.9999999999999858</v>
      </c>
      <c r="BA516" s="1033">
        <f>AVERAGE(AD516:AZ516)</f>
        <v>12.529214343359016</v>
      </c>
      <c r="BB516" s="1033">
        <f>STDEV(AD516:AZ516)</f>
        <v>15.044547107680524</v>
      </c>
    </row>
    <row r="517" spans="1:54" ht="11.25" customHeight="1" x14ac:dyDescent="0.2">
      <c r="A517" s="817" t="s">
        <v>3810</v>
      </c>
      <c r="B517" s="800" t="s">
        <v>3811</v>
      </c>
      <c r="C517" s="581">
        <v>3.16</v>
      </c>
      <c r="D517" s="581">
        <v>2.52</v>
      </c>
      <c r="E517" s="581">
        <v>2.3199999999999998</v>
      </c>
      <c r="F517" s="581">
        <v>2.12</v>
      </c>
      <c r="G517" s="460">
        <v>1.92</v>
      </c>
      <c r="H517" s="586">
        <v>1.76</v>
      </c>
      <c r="I517" s="581">
        <v>1.68</v>
      </c>
      <c r="J517" s="581">
        <v>1.52</v>
      </c>
      <c r="K517" s="581">
        <v>1.32</v>
      </c>
      <c r="L517" s="498">
        <v>1.1200000000000001</v>
      </c>
      <c r="M517" s="884"/>
      <c r="N517" s="463">
        <v>1.1200000000000001</v>
      </c>
      <c r="O517" s="585">
        <v>1.1200000000000001</v>
      </c>
      <c r="P517" s="884"/>
      <c r="Q517" s="582">
        <v>1.1200000000000001</v>
      </c>
      <c r="R517" s="582">
        <v>1.1200000000000001</v>
      </c>
      <c r="S517" s="583">
        <v>1.56</v>
      </c>
      <c r="T517" s="587">
        <v>2</v>
      </c>
      <c r="U517" s="587">
        <v>1.84</v>
      </c>
      <c r="V517" s="587">
        <v>1.76</v>
      </c>
      <c r="W517" s="587">
        <v>1.7</v>
      </c>
      <c r="X517" s="587">
        <v>1.66</v>
      </c>
      <c r="Y517" s="587">
        <v>1.64</v>
      </c>
      <c r="Z517" s="587">
        <v>1.58</v>
      </c>
      <c r="AA517" s="587">
        <v>1.48</v>
      </c>
      <c r="AB517" s="587">
        <v>1.4</v>
      </c>
      <c r="AC517" s="584">
        <f>SUM(C517:AB517)</f>
        <v>40.54</v>
      </c>
      <c r="AD517" s="1033">
        <f>IF(ISERROR((C517/D517-1)*100),"n/a",(C517/D517-1)*100)</f>
        <v>25.396825396825395</v>
      </c>
      <c r="AE517" s="1033">
        <f>IF(ISERROR((D517/E517-1)*100),"n/a",(D517/E517-1)*100)</f>
        <v>8.6206896551724199</v>
      </c>
      <c r="AF517" s="1033">
        <f>IF(ISERROR((E517/F517-1)*100),"n/a",(E517/F517-1)*100)</f>
        <v>9.4339622641509422</v>
      </c>
      <c r="AG517" s="1033">
        <f>IF(ISERROR((F517/G517-1)*100),"n/a",(F517/G517-1)*100)</f>
        <v>10.416666666666675</v>
      </c>
      <c r="AH517" s="1033">
        <f>IF(ISERROR((G517/H517-1)*100),"n/a",(G517/H517-1)*100)</f>
        <v>9.0909090909090828</v>
      </c>
      <c r="AI517" s="1033">
        <f>IF(ISERROR((H517/I517-1)*100),"n/a",(H517/I517-1)*100)</f>
        <v>4.7619047619047672</v>
      </c>
      <c r="AJ517" s="1033">
        <f>IF(ISERROR((I517/J517-1)*100),"n/a",(I517/J517-1)*100)</f>
        <v>10.526315789473673</v>
      </c>
      <c r="AK517" s="1033">
        <f>IF(ISERROR((J517/K517-1)*100),"n/a",(J517/K517-1)*100)</f>
        <v>15.151515151515138</v>
      </c>
      <c r="AL517" s="1033">
        <f>IF(ISERROR((K517/L517-1)*100),"n/a",(K517/L517-1)*100)</f>
        <v>17.857142857142861</v>
      </c>
      <c r="AM517" s="1033">
        <f>IF(ISERROR((L517/N517-1)*100),"n/a",(L517/N517-1)*100)</f>
        <v>0</v>
      </c>
      <c r="AN517" s="1033">
        <f>IF(ISERROR((N517/O517-1)*100),"n/a",(N517/O517-1)*100)</f>
        <v>0</v>
      </c>
      <c r="AO517" s="1033">
        <f>IF(ISERROR((O517/Q517-1)*100),"n/a",(O517/Q517-1)*100)</f>
        <v>0</v>
      </c>
      <c r="AP517" s="1033">
        <f>IF(ISERROR((Q517/R517-1)*100),"n/a",(Q517/R517-1)*100)</f>
        <v>0</v>
      </c>
      <c r="AQ517" s="1033">
        <f>IF(ISERROR((R517/S517-1)*100),"n/a",(R517/S517-1)*100)</f>
        <v>-28.205128205128204</v>
      </c>
      <c r="AR517" s="1033">
        <f>IF(ISERROR((S517/T517-1)*100),"n/a",(S517/T517-1)*100)</f>
        <v>-21.999999999999996</v>
      </c>
      <c r="AS517" s="1033">
        <f>IF(ISERROR((T517/U517-1)*100),"n/a",(T517/U517-1)*100)</f>
        <v>8.6956521739130377</v>
      </c>
      <c r="AT517" s="1033">
        <f>IF(ISERROR((U517/V517-1)*100),"n/a",(U517/V517-1)*100)</f>
        <v>4.5454545454545414</v>
      </c>
      <c r="AU517" s="1033">
        <f>IF(ISERROR((V517/W517-1)*100),"n/a",(V517/W517-1)*100)</f>
        <v>3.529411764705892</v>
      </c>
      <c r="AV517" s="1033">
        <f>IF(ISERROR((W517/X517-1)*100),"n/a",(W517/X517-1)*100)</f>
        <v>2.4096385542168752</v>
      </c>
      <c r="AW517" s="1033">
        <f>IF(ISERROR((X517/Y517-1)*100),"n/a",(X517/Y517-1)*100)</f>
        <v>1.2195121951219523</v>
      </c>
      <c r="AX517" s="1033">
        <f>IF(ISERROR((Y517/Z517-1)*100),"n/a",(Y517/Z517-1)*100)</f>
        <v>3.7974683544303778</v>
      </c>
      <c r="AY517" s="1033">
        <f>IF(ISERROR((Z517/AA517-1)*100),"n/a",(Z517/AA517-1)*100)</f>
        <v>6.7567567567567544</v>
      </c>
      <c r="AZ517" s="1033">
        <f>IF(ISERROR((AA517/AB517-1)*100),"n/a",(AA517/AB517-1)*100)</f>
        <v>5.7142857142857162</v>
      </c>
      <c r="BA517" s="1033">
        <f>AVERAGE(AD517:AZ517)</f>
        <v>4.24865145597904</v>
      </c>
      <c r="BB517" s="1033">
        <f>STDEV(AD517:AZ517)</f>
        <v>11.189483809058959</v>
      </c>
    </row>
    <row r="518" spans="1:54" ht="11.25" customHeight="1" x14ac:dyDescent="0.2">
      <c r="A518" s="817" t="s">
        <v>1090</v>
      </c>
      <c r="B518" s="800" t="s">
        <v>1091</v>
      </c>
      <c r="C518" s="581">
        <v>1.1599999999999999</v>
      </c>
      <c r="D518" s="581">
        <v>1.1399999999999999</v>
      </c>
      <c r="E518" s="581">
        <v>1.1200000000000001</v>
      </c>
      <c r="F518" s="581">
        <v>1.0900000000000001</v>
      </c>
      <c r="G518" s="460">
        <v>1.06</v>
      </c>
      <c r="H518" s="586">
        <v>0.96</v>
      </c>
      <c r="I518" s="581">
        <v>0.94</v>
      </c>
      <c r="J518" s="581">
        <v>0.89</v>
      </c>
      <c r="K518" s="581">
        <v>0.87</v>
      </c>
      <c r="L518" s="581">
        <v>0.83499999999999996</v>
      </c>
      <c r="M518" s="581"/>
      <c r="N518" s="581">
        <v>0.82250000000000001</v>
      </c>
      <c r="O518" s="459">
        <v>0.80500000000000005</v>
      </c>
      <c r="P518" s="581"/>
      <c r="Q518" s="472">
        <v>0.38250000000000001</v>
      </c>
      <c r="R518" s="582">
        <v>0</v>
      </c>
      <c r="S518" s="583">
        <v>0</v>
      </c>
      <c r="T518" s="583">
        <v>0</v>
      </c>
      <c r="U518" s="583">
        <v>0</v>
      </c>
      <c r="V518" s="583">
        <v>0</v>
      </c>
      <c r="W518" s="583">
        <v>0</v>
      </c>
      <c r="X518" s="583">
        <v>0</v>
      </c>
      <c r="Y518" s="583">
        <v>0</v>
      </c>
      <c r="Z518" s="583">
        <v>0</v>
      </c>
      <c r="AA518" s="583">
        <v>0</v>
      </c>
      <c r="AB518" s="583">
        <v>0</v>
      </c>
      <c r="AC518" s="584">
        <f>SUM(C518:AB518)</f>
        <v>12.075000000000001</v>
      </c>
      <c r="AD518" s="1033">
        <f>IF(ISERROR((C518/D518-1)*100),"n/a",(C518/D518-1)*100)</f>
        <v>1.7543859649122862</v>
      </c>
      <c r="AE518" s="1033">
        <f>IF(ISERROR((D518/E518-1)*100),"n/a",(D518/E518-1)*100)</f>
        <v>1.7857142857142572</v>
      </c>
      <c r="AF518" s="1033">
        <f>IF(ISERROR((E518/F518-1)*100),"n/a",(E518/F518-1)*100)</f>
        <v>2.7522935779816571</v>
      </c>
      <c r="AG518" s="1033">
        <f>IF(ISERROR((F518/G518-1)*100),"n/a",(F518/G518-1)*100)</f>
        <v>2.8301886792452935</v>
      </c>
      <c r="AH518" s="1033">
        <f>IF(ISERROR((G518/H518-1)*100),"n/a",(G518/H518-1)*100)</f>
        <v>10.416666666666675</v>
      </c>
      <c r="AI518" s="1033">
        <f>IF(ISERROR((H518/I518-1)*100),"n/a",(H518/I518-1)*100)</f>
        <v>2.1276595744680771</v>
      </c>
      <c r="AJ518" s="1033">
        <f>IF(ISERROR((I518/J518-1)*100),"n/a",(I518/J518-1)*100)</f>
        <v>5.6179775280898792</v>
      </c>
      <c r="AK518" s="1033">
        <f>IF(ISERROR((J518/K518-1)*100),"n/a",(J518/K518-1)*100)</f>
        <v>2.2988505747126409</v>
      </c>
      <c r="AL518" s="1033">
        <f>IF(ISERROR((K518/L518-1)*100),"n/a",(K518/L518-1)*100)</f>
        <v>4.1916167664670656</v>
      </c>
      <c r="AM518" s="1033">
        <f>IF(ISERROR((L518/N518-1)*100),"n/a",(L518/N518-1)*100)</f>
        <v>1.5197568389057725</v>
      </c>
      <c r="AN518" s="1033">
        <f>IF(ISERROR((N518/O518-1)*100),"n/a",(N518/O518-1)*100)</f>
        <v>2.1739130434782483</v>
      </c>
      <c r="AO518" s="1033">
        <f>IF(ISERROR((O518/Q518-1)*100),"n/a",(O518/Q518-1)*100)</f>
        <v>110.45751633986929</v>
      </c>
      <c r="AP518" s="1033" t="str">
        <f>IF(ISERROR((Q518/R518-1)*100),"n/a",(Q518/R518-1)*100)</f>
        <v>n/a</v>
      </c>
      <c r="AQ518" s="1033" t="str">
        <f>IF(ISERROR((R518/S518-1)*100),"n/a",(R518/S518-1)*100)</f>
        <v>n/a</v>
      </c>
      <c r="AR518" s="1033" t="str">
        <f>IF(ISERROR((S518/T518-1)*100),"n/a",(S518/T518-1)*100)</f>
        <v>n/a</v>
      </c>
      <c r="AS518" s="1033" t="str">
        <f>IF(ISERROR((T518/U518-1)*100),"n/a",(T518/U518-1)*100)</f>
        <v>n/a</v>
      </c>
      <c r="AT518" s="1033" t="str">
        <f>IF(ISERROR((U518/V518-1)*100),"n/a",(U518/V518-1)*100)</f>
        <v>n/a</v>
      </c>
      <c r="AU518" s="1033" t="str">
        <f>IF(ISERROR((V518/W518-1)*100),"n/a",(V518/W518-1)*100)</f>
        <v>n/a</v>
      </c>
      <c r="AV518" s="1033" t="str">
        <f>IF(ISERROR((W518/X518-1)*100),"n/a",(W518/X518-1)*100)</f>
        <v>n/a</v>
      </c>
      <c r="AW518" s="1033" t="str">
        <f>IF(ISERROR((X518/Y518-1)*100),"n/a",(X518/Y518-1)*100)</f>
        <v>n/a</v>
      </c>
      <c r="AX518" s="1033" t="str">
        <f>IF(ISERROR((Y518/Z518-1)*100),"n/a",(Y518/Z518-1)*100)</f>
        <v>n/a</v>
      </c>
      <c r="AY518" s="1033" t="str">
        <f>IF(ISERROR((Z518/AA518-1)*100),"n/a",(Z518/AA518-1)*100)</f>
        <v>n/a</v>
      </c>
      <c r="AZ518" s="1033" t="str">
        <f>IF(ISERROR((AA518/AB518-1)*100),"n/a",(AA518/AB518-1)*100)</f>
        <v>n/a</v>
      </c>
      <c r="BA518" s="1033">
        <f>AVERAGE(AD518:AZ518)</f>
        <v>12.327211653375928</v>
      </c>
      <c r="BB518" s="1033">
        <f>STDEV(AD518:AZ518)</f>
        <v>31.003926963586931</v>
      </c>
    </row>
    <row r="519" spans="1:54" ht="11.25" customHeight="1" x14ac:dyDescent="0.2">
      <c r="A519" s="802" t="s">
        <v>716</v>
      </c>
      <c r="B519" s="445" t="s">
        <v>717</v>
      </c>
      <c r="C519" s="581">
        <v>5.0199999999999996</v>
      </c>
      <c r="D519" s="581">
        <v>4.8499999999999996</v>
      </c>
      <c r="E519" s="581">
        <v>4.71</v>
      </c>
      <c r="F519" s="581">
        <v>4.59</v>
      </c>
      <c r="G519" s="460">
        <v>4.42</v>
      </c>
      <c r="H519" s="482">
        <v>4.1900000000000004</v>
      </c>
      <c r="I519" s="451">
        <v>4.0999999999999996</v>
      </c>
      <c r="J519" s="451">
        <v>4.0199999999999996</v>
      </c>
      <c r="K519" s="451">
        <v>3.88</v>
      </c>
      <c r="L519" s="451">
        <v>3.49</v>
      </c>
      <c r="M519" s="946"/>
      <c r="N519" s="451">
        <v>3.16</v>
      </c>
      <c r="O519" s="449">
        <v>2.69</v>
      </c>
      <c r="P519" s="946"/>
      <c r="Q519" s="487">
        <v>2.38</v>
      </c>
      <c r="R519" s="487">
        <v>2.2000000000000002</v>
      </c>
      <c r="S519" s="456">
        <v>1</v>
      </c>
      <c r="T519" s="455">
        <v>0</v>
      </c>
      <c r="U519" s="455">
        <v>0</v>
      </c>
      <c r="V519" s="455">
        <v>0</v>
      </c>
      <c r="W519" s="455">
        <v>0</v>
      </c>
      <c r="X519" s="455">
        <v>0</v>
      </c>
      <c r="Y519" s="455">
        <v>0</v>
      </c>
      <c r="Z519" s="455">
        <v>0</v>
      </c>
      <c r="AA519" s="455">
        <v>0</v>
      </c>
      <c r="AB519" s="455">
        <v>0</v>
      </c>
      <c r="AC519" s="584">
        <f>SUM(C519:AB519)</f>
        <v>54.699999999999996</v>
      </c>
      <c r="AD519" s="1033">
        <f>IF(ISERROR((C519/D519-1)*100),"n/a",(C519/D519-1)*100)</f>
        <v>3.5051546391752675</v>
      </c>
      <c r="AE519" s="1033">
        <f>IF(ISERROR((D519/E519-1)*100),"n/a",(D519/E519-1)*100)</f>
        <v>2.9723991507430991</v>
      </c>
      <c r="AF519" s="1033">
        <f>IF(ISERROR((E519/F519-1)*100),"n/a",(E519/F519-1)*100)</f>
        <v>2.6143790849673332</v>
      </c>
      <c r="AG519" s="1033">
        <f>IF(ISERROR((F519/G519-1)*100),"n/a",(F519/G519-1)*100)</f>
        <v>3.8461538461538547</v>
      </c>
      <c r="AH519" s="1033">
        <f>IF(ISERROR((G519/H519-1)*100),"n/a",(G519/H519-1)*100)</f>
        <v>5.4892601431980825</v>
      </c>
      <c r="AI519" s="1033">
        <f>IF(ISERROR((H519/I519-1)*100),"n/a",(H519/I519-1)*100)</f>
        <v>2.1951219512195363</v>
      </c>
      <c r="AJ519" s="1033">
        <f>IF(ISERROR((I519/J519-1)*100),"n/a",(I519/J519-1)*100)</f>
        <v>1.990049751243772</v>
      </c>
      <c r="AK519" s="1033">
        <f>IF(ISERROR((J519/K519-1)*100),"n/a",(J519/K519-1)*100)</f>
        <v>3.6082474226803996</v>
      </c>
      <c r="AL519" s="1033">
        <f>IF(ISERROR((K519/L519-1)*100),"n/a",(K519/L519-1)*100)</f>
        <v>11.174785100286533</v>
      </c>
      <c r="AM519" s="1033">
        <f>IF(ISERROR((L519/N519-1)*100),"n/a",(L519/N519-1)*100)</f>
        <v>10.443037974683556</v>
      </c>
      <c r="AN519" s="1033">
        <f>IF(ISERROR((N519/O519-1)*100),"n/a",(N519/O519-1)*100)</f>
        <v>17.472118959107807</v>
      </c>
      <c r="AO519" s="1033">
        <f>IF(ISERROR((O519/Q519-1)*100),"n/a",(O519/Q519-1)*100)</f>
        <v>13.025210084033612</v>
      </c>
      <c r="AP519" s="1033">
        <f>IF(ISERROR((Q519/R519-1)*100),"n/a",(Q519/R519-1)*100)</f>
        <v>8.1818181818181799</v>
      </c>
      <c r="AQ519" s="1033">
        <f>IF(ISERROR((R519/S519-1)*100),"n/a",(R519/S519-1)*100)</f>
        <v>120.00000000000001</v>
      </c>
      <c r="AR519" s="1033" t="str">
        <f>IF(ISERROR((S519/T519-1)*100),"n/a",(S519/T519-1)*100)</f>
        <v>n/a</v>
      </c>
      <c r="AS519" s="1033" t="str">
        <f>IF(ISERROR((T519/U519-1)*100),"n/a",(T519/U519-1)*100)</f>
        <v>n/a</v>
      </c>
      <c r="AT519" s="1033" t="str">
        <f>IF(ISERROR((U519/V519-1)*100),"n/a",(U519/V519-1)*100)</f>
        <v>n/a</v>
      </c>
      <c r="AU519" s="1033" t="str">
        <f>IF(ISERROR((V519/W519-1)*100),"n/a",(V519/W519-1)*100)</f>
        <v>n/a</v>
      </c>
      <c r="AV519" s="1033" t="str">
        <f>IF(ISERROR((W519/X519-1)*100),"n/a",(W519/X519-1)*100)</f>
        <v>n/a</v>
      </c>
      <c r="AW519" s="1033" t="str">
        <f>IF(ISERROR((X519/Y519-1)*100),"n/a",(X519/Y519-1)*100)</f>
        <v>n/a</v>
      </c>
      <c r="AX519" s="1033" t="str">
        <f>IF(ISERROR((Y519/Z519-1)*100),"n/a",(Y519/Z519-1)*100)</f>
        <v>n/a</v>
      </c>
      <c r="AY519" s="1033" t="str">
        <f>IF(ISERROR((Z519/AA519-1)*100),"n/a",(Z519/AA519-1)*100)</f>
        <v>n/a</v>
      </c>
      <c r="AZ519" s="1033" t="str">
        <f>IF(ISERROR((AA519/AB519-1)*100),"n/a",(AA519/AB519-1)*100)</f>
        <v>n/a</v>
      </c>
      <c r="BA519" s="1033">
        <f>AVERAGE(AD519:AZ519)</f>
        <v>14.751266877807934</v>
      </c>
      <c r="BB519" s="1033">
        <f>STDEV(AD519:AZ519)</f>
        <v>30.664546349325164</v>
      </c>
    </row>
    <row r="520" spans="1:54" ht="11.25" customHeight="1" x14ac:dyDescent="0.2">
      <c r="A520" s="458" t="s">
        <v>1507</v>
      </c>
      <c r="B520" s="800" t="s">
        <v>1508</v>
      </c>
      <c r="C520" s="581">
        <v>0.97</v>
      </c>
      <c r="D520" s="581">
        <v>0.96</v>
      </c>
      <c r="E520" s="581">
        <v>0.92</v>
      </c>
      <c r="F520" s="581">
        <v>0.88</v>
      </c>
      <c r="G520" s="460">
        <v>0.84</v>
      </c>
      <c r="H520" s="586">
        <v>0.8</v>
      </c>
      <c r="I520" s="581">
        <v>0.76</v>
      </c>
      <c r="J520" s="581">
        <v>0.72</v>
      </c>
      <c r="K520" s="463">
        <v>0.68</v>
      </c>
      <c r="L520" s="581">
        <v>0.67</v>
      </c>
      <c r="M520" s="884"/>
      <c r="N520" s="581">
        <v>0.61</v>
      </c>
      <c r="O520" s="459">
        <v>0.59</v>
      </c>
      <c r="P520" s="884"/>
      <c r="Q520" s="472">
        <v>0.57999999999999996</v>
      </c>
      <c r="R520" s="582">
        <v>0.56999999999999995</v>
      </c>
      <c r="S520" s="587">
        <v>0.56999999999999995</v>
      </c>
      <c r="T520" s="587">
        <v>0.42</v>
      </c>
      <c r="U520" s="587">
        <v>0</v>
      </c>
      <c r="V520" s="587">
        <v>0</v>
      </c>
      <c r="W520" s="587">
        <v>0</v>
      </c>
      <c r="X520" s="587">
        <v>0</v>
      </c>
      <c r="Y520" s="587">
        <v>0</v>
      </c>
      <c r="Z520" s="587">
        <v>0</v>
      </c>
      <c r="AA520" s="587">
        <v>0</v>
      </c>
      <c r="AB520" s="587">
        <v>0</v>
      </c>
      <c r="AC520" s="584">
        <f>SUM(C520:AB520)</f>
        <v>11.54</v>
      </c>
      <c r="AD520" s="1033">
        <f>IF(ISERROR((C520/D520-1)*100),"n/a",(C520/D520-1)*100)</f>
        <v>1.0416666666666741</v>
      </c>
      <c r="AE520" s="1033">
        <f>IF(ISERROR((D520/E520-1)*100),"n/a",(D520/E520-1)*100)</f>
        <v>4.3478260869565188</v>
      </c>
      <c r="AF520" s="1033">
        <f>IF(ISERROR((E520/F520-1)*100),"n/a",(E520/F520-1)*100)</f>
        <v>4.5454545454545414</v>
      </c>
      <c r="AG520" s="1033">
        <f>IF(ISERROR((F520/G520-1)*100),"n/a",(F520/G520-1)*100)</f>
        <v>4.7619047619047672</v>
      </c>
      <c r="AH520" s="1033">
        <f>IF(ISERROR((G520/H520-1)*100),"n/a",(G520/H520-1)*100)</f>
        <v>4.9999999999999822</v>
      </c>
      <c r="AI520" s="1033">
        <f>IF(ISERROR((H520/I520-1)*100),"n/a",(H520/I520-1)*100)</f>
        <v>5.2631578947368363</v>
      </c>
      <c r="AJ520" s="1033">
        <f>IF(ISERROR((I520/J520-1)*100),"n/a",(I520/J520-1)*100)</f>
        <v>5.555555555555558</v>
      </c>
      <c r="AK520" s="1033">
        <f>IF(ISERROR((J520/K520-1)*100),"n/a",(J520/K520-1)*100)</f>
        <v>5.8823529411764497</v>
      </c>
      <c r="AL520" s="1033">
        <f>IF(ISERROR((K520/L520-1)*100),"n/a",(K520/L520-1)*100)</f>
        <v>1.4925373134328401</v>
      </c>
      <c r="AM520" s="1033">
        <f>IF(ISERROR((L520/N520-1)*100),"n/a",(L520/N520-1)*100)</f>
        <v>9.8360655737705027</v>
      </c>
      <c r="AN520" s="1033">
        <f>IF(ISERROR((N520/O520-1)*100),"n/a",(N520/O520-1)*100)</f>
        <v>3.3898305084745894</v>
      </c>
      <c r="AO520" s="1033">
        <f>IF(ISERROR((O520/Q520-1)*100),"n/a",(O520/Q520-1)*100)</f>
        <v>1.7241379310344751</v>
      </c>
      <c r="AP520" s="1033">
        <f>IF(ISERROR((Q520/R520-1)*100),"n/a",(Q520/R520-1)*100)</f>
        <v>1.7543859649122862</v>
      </c>
      <c r="AQ520" s="1033">
        <f>IF(ISERROR((R520/S520-1)*100),"n/a",(R520/S520-1)*100)</f>
        <v>0</v>
      </c>
      <c r="AR520" s="1033">
        <f>IF(ISERROR((S520/T520-1)*100),"n/a",(S520/T520-1)*100)</f>
        <v>35.714285714285701</v>
      </c>
      <c r="AS520" s="1033" t="str">
        <f>IF(ISERROR((T520/U520-1)*100),"n/a",(T520/U520-1)*100)</f>
        <v>n/a</v>
      </c>
      <c r="AT520" s="1033" t="str">
        <f>IF(ISERROR((U520/V520-1)*100),"n/a",(U520/V520-1)*100)</f>
        <v>n/a</v>
      </c>
      <c r="AU520" s="1033" t="str">
        <f>IF(ISERROR((V520/W520-1)*100),"n/a",(V520/W520-1)*100)</f>
        <v>n/a</v>
      </c>
      <c r="AV520" s="1033" t="str">
        <f>IF(ISERROR((W520/X520-1)*100),"n/a",(W520/X520-1)*100)</f>
        <v>n/a</v>
      </c>
      <c r="AW520" s="1033" t="str">
        <f>IF(ISERROR((X520/Y520-1)*100),"n/a",(X520/Y520-1)*100)</f>
        <v>n/a</v>
      </c>
      <c r="AX520" s="1033" t="str">
        <f>IF(ISERROR((Y520/Z520-1)*100),"n/a",(Y520/Z520-1)*100)</f>
        <v>n/a</v>
      </c>
      <c r="AY520" s="1033" t="str">
        <f>IF(ISERROR((Z520/AA520-1)*100),"n/a",(Z520/AA520-1)*100)</f>
        <v>n/a</v>
      </c>
      <c r="AZ520" s="1033" t="str">
        <f>IF(ISERROR((AA520/AB520-1)*100),"n/a",(AA520/AB520-1)*100)</f>
        <v>n/a</v>
      </c>
      <c r="BA520" s="1033">
        <f>AVERAGE(AD520:AZ520)</f>
        <v>6.0206107638907822</v>
      </c>
      <c r="BB520" s="1033">
        <f>STDEV(AD520:AZ520)</f>
        <v>8.5765622505246402</v>
      </c>
    </row>
    <row r="521" spans="1:54" ht="11.25" customHeight="1" x14ac:dyDescent="0.2">
      <c r="A521" s="802" t="s">
        <v>1509</v>
      </c>
      <c r="B521" s="445" t="s">
        <v>1510</v>
      </c>
      <c r="C521" s="581">
        <v>5.75</v>
      </c>
      <c r="D521" s="581">
        <v>4.8</v>
      </c>
      <c r="E521" s="581">
        <v>4.5999999999999996</v>
      </c>
      <c r="F521" s="581">
        <v>4.2</v>
      </c>
      <c r="G521" s="460">
        <v>3.4</v>
      </c>
      <c r="H521" s="482">
        <v>2.6</v>
      </c>
      <c r="I521" s="451">
        <v>2.12</v>
      </c>
      <c r="J521" s="451">
        <v>2.0099999999999998</v>
      </c>
      <c r="K521" s="451">
        <v>1.88</v>
      </c>
      <c r="L521" s="451">
        <v>1.72</v>
      </c>
      <c r="M521" s="946"/>
      <c r="N521" s="451">
        <v>1.55</v>
      </c>
      <c r="O521" s="449">
        <v>1.06</v>
      </c>
      <c r="P521" s="946"/>
      <c r="Q521" s="494">
        <v>0.4</v>
      </c>
      <c r="R521" s="494">
        <v>0.69</v>
      </c>
      <c r="S521" s="456">
        <v>2.61</v>
      </c>
      <c r="T521" s="456">
        <v>2.44</v>
      </c>
      <c r="U521" s="456">
        <v>2.15</v>
      </c>
      <c r="V521" s="455">
        <v>2</v>
      </c>
      <c r="W521" s="455">
        <v>2</v>
      </c>
      <c r="X521" s="456">
        <v>1.94</v>
      </c>
      <c r="Y521" s="455">
        <v>1.92</v>
      </c>
      <c r="Z521" s="455">
        <v>1.92</v>
      </c>
      <c r="AA521" s="456">
        <v>1.83</v>
      </c>
      <c r="AB521" s="456">
        <v>1.68</v>
      </c>
      <c r="AC521" s="584">
        <f>SUM(C521:AB521)</f>
        <v>57.269999999999996</v>
      </c>
      <c r="AD521" s="1033">
        <f>IF(ISERROR((C521/D521-1)*100),"n/a",(C521/D521-1)*100)</f>
        <v>19.791666666666675</v>
      </c>
      <c r="AE521" s="1033">
        <f>IF(ISERROR((D521/E521-1)*100),"n/a",(D521/E521-1)*100)</f>
        <v>4.3478260869565188</v>
      </c>
      <c r="AF521" s="1033">
        <f>IF(ISERROR((E521/F521-1)*100),"n/a",(E521/F521-1)*100)</f>
        <v>9.5238095238095113</v>
      </c>
      <c r="AG521" s="1033">
        <f>IF(ISERROR((F521/G521-1)*100),"n/a",(F521/G521-1)*100)</f>
        <v>23.529411764705888</v>
      </c>
      <c r="AH521" s="1033">
        <f>IF(ISERROR((G521/H521-1)*100),"n/a",(G521/H521-1)*100)</f>
        <v>30.76923076923077</v>
      </c>
      <c r="AI521" s="1033">
        <f>IF(ISERROR((H521/I521-1)*100),"n/a",(H521/I521-1)*100)</f>
        <v>22.641509433962259</v>
      </c>
      <c r="AJ521" s="1033">
        <f>IF(ISERROR((I521/J521-1)*100),"n/a",(I521/J521-1)*100)</f>
        <v>5.4726368159204064</v>
      </c>
      <c r="AK521" s="1033">
        <f>IF(ISERROR((J521/K521-1)*100),"n/a",(J521/K521-1)*100)</f>
        <v>6.9148936170212671</v>
      </c>
      <c r="AL521" s="1033">
        <f>IF(ISERROR((K521/L521-1)*100),"n/a",(K521/L521-1)*100)</f>
        <v>9.302325581395344</v>
      </c>
      <c r="AM521" s="1033">
        <f>IF(ISERROR((L521/N521-1)*100),"n/a",(L521/N521-1)*100)</f>
        <v>10.967741935483865</v>
      </c>
      <c r="AN521" s="1033">
        <f>IF(ISERROR((N521/O521-1)*100),"n/a",(N521/O521-1)*100)</f>
        <v>46.226415094339622</v>
      </c>
      <c r="AO521" s="1033">
        <f>IF(ISERROR((O521/Q521-1)*100),"n/a",(O521/Q521-1)*100)</f>
        <v>165</v>
      </c>
      <c r="AP521" s="1033">
        <f>IF(ISERROR((Q521/R521-1)*100),"n/a",(Q521/R521-1)*100)</f>
        <v>-42.028985507246361</v>
      </c>
      <c r="AQ521" s="1033">
        <f>IF(ISERROR((R521/S521-1)*100),"n/a",(R521/S521-1)*100)</f>
        <v>-73.563218390804593</v>
      </c>
      <c r="AR521" s="1033">
        <f>IF(ISERROR((S521/T521-1)*100),"n/a",(S521/T521-1)*100)</f>
        <v>6.9672131147541005</v>
      </c>
      <c r="AS521" s="1033">
        <f>IF(ISERROR((T521/U521-1)*100),"n/a",(T521/U521-1)*100)</f>
        <v>13.488372093023248</v>
      </c>
      <c r="AT521" s="1033">
        <f>IF(ISERROR((U521/V521-1)*100),"n/a",(U521/V521-1)*100)</f>
        <v>7.4999999999999956</v>
      </c>
      <c r="AU521" s="1033">
        <f>IF(ISERROR((V521/W521-1)*100),"n/a",(V521/W521-1)*100)</f>
        <v>0</v>
      </c>
      <c r="AV521" s="1033">
        <f>IF(ISERROR((W521/X521-1)*100),"n/a",(W521/X521-1)*100)</f>
        <v>3.0927835051546504</v>
      </c>
      <c r="AW521" s="1033">
        <f>IF(ISERROR((X521/Y521-1)*100),"n/a",(X521/Y521-1)*100)</f>
        <v>1.0416666666666741</v>
      </c>
      <c r="AX521" s="1033">
        <f>IF(ISERROR((Y521/Z521-1)*100),"n/a",(Y521/Z521-1)*100)</f>
        <v>0</v>
      </c>
      <c r="AY521" s="1033">
        <f>IF(ISERROR((Z521/AA521-1)*100),"n/a",(Z521/AA521-1)*100)</f>
        <v>4.9180327868852292</v>
      </c>
      <c r="AZ521" s="1033">
        <f>IF(ISERROR((AA521/AB521-1)*100),"n/a",(AA521/AB521-1)*100)</f>
        <v>8.9285714285714413</v>
      </c>
      <c r="BA521" s="1033">
        <f>AVERAGE(AD521:AZ521)</f>
        <v>12.383995782021588</v>
      </c>
      <c r="BB521" s="1033">
        <f>STDEV(AD521:AZ521)</f>
        <v>40.571326425465962</v>
      </c>
    </row>
    <row r="522" spans="1:54" ht="11.25" customHeight="1" x14ac:dyDescent="0.2">
      <c r="A522" s="468" t="s">
        <v>1511</v>
      </c>
      <c r="B522" s="800" t="s">
        <v>1512</v>
      </c>
      <c r="C522" s="581">
        <v>1.39</v>
      </c>
      <c r="D522" s="581">
        <v>1.31</v>
      </c>
      <c r="E522" s="581">
        <v>1.23</v>
      </c>
      <c r="F522" s="581">
        <v>1.1599999999999999</v>
      </c>
      <c r="G522" s="460">
        <v>1.06</v>
      </c>
      <c r="H522" s="586">
        <v>0.97000000000000008</v>
      </c>
      <c r="I522" s="581">
        <v>0.88</v>
      </c>
      <c r="J522" s="581">
        <v>0.8</v>
      </c>
      <c r="K522" s="581">
        <v>0.74</v>
      </c>
      <c r="L522" s="581">
        <v>0.64</v>
      </c>
      <c r="M522" s="884"/>
      <c r="N522" s="581">
        <v>0.56000000000000005</v>
      </c>
      <c r="O522" s="585">
        <v>0.5</v>
      </c>
      <c r="P522" s="884"/>
      <c r="Q522" s="582">
        <v>0.5</v>
      </c>
      <c r="R522" s="582">
        <v>0.5</v>
      </c>
      <c r="S522" s="583">
        <v>0.71</v>
      </c>
      <c r="T522" s="587">
        <v>0.91</v>
      </c>
      <c r="U522" s="587">
        <v>0.86</v>
      </c>
      <c r="V522" s="587">
        <v>0.77</v>
      </c>
      <c r="W522" s="587">
        <v>0.63332999999999995</v>
      </c>
      <c r="X522" s="587">
        <v>0.60665999999999998</v>
      </c>
      <c r="Y522" s="587">
        <v>0.57333999999999996</v>
      </c>
      <c r="Z522" s="583">
        <v>0.53332000000000002</v>
      </c>
      <c r="AA522" s="587">
        <v>0.53332000000000002</v>
      </c>
      <c r="AB522" s="583">
        <v>0.51332</v>
      </c>
      <c r="AC522" s="584">
        <f>SUM(C522:AB522)</f>
        <v>18.883290000000002</v>
      </c>
      <c r="AD522" s="1033">
        <f>IF(ISERROR((C522/D522-1)*100),"n/a",(C522/D522-1)*100)</f>
        <v>6.1068702290076216</v>
      </c>
      <c r="AE522" s="1033">
        <f>IF(ISERROR((D522/E522-1)*100),"n/a",(D522/E522-1)*100)</f>
        <v>6.5040650406504197</v>
      </c>
      <c r="AF522" s="1033">
        <f>IF(ISERROR((E522/F522-1)*100),"n/a",(E522/F522-1)*100)</f>
        <v>6.0344827586206851</v>
      </c>
      <c r="AG522" s="1033">
        <f>IF(ISERROR((F522/G522-1)*100),"n/a",(F522/G522-1)*100)</f>
        <v>9.4339622641509422</v>
      </c>
      <c r="AH522" s="1033">
        <f>IF(ISERROR((G522/H522-1)*100),"n/a",(G522/H522-1)*100)</f>
        <v>9.2783505154639059</v>
      </c>
      <c r="AI522" s="1033">
        <f>IF(ISERROR((H522/I522-1)*100),"n/a",(H522/I522-1)*100)</f>
        <v>10.22727272727273</v>
      </c>
      <c r="AJ522" s="1033">
        <f>IF(ISERROR((I522/J522-1)*100),"n/a",(I522/J522-1)*100)</f>
        <v>9.9999999999999858</v>
      </c>
      <c r="AK522" s="1033">
        <f>IF(ISERROR((J522/K522-1)*100),"n/a",(J522/K522-1)*100)</f>
        <v>8.1081081081081141</v>
      </c>
      <c r="AL522" s="1033">
        <f>IF(ISERROR((K522/L522-1)*100),"n/a",(K522/L522-1)*100)</f>
        <v>15.625</v>
      </c>
      <c r="AM522" s="1033">
        <f>IF(ISERROR((L522/N522-1)*100),"n/a",(L522/N522-1)*100)</f>
        <v>14.285714285714279</v>
      </c>
      <c r="AN522" s="1033">
        <f>IF(ISERROR((N522/O522-1)*100),"n/a",(N522/O522-1)*100)</f>
        <v>12.000000000000011</v>
      </c>
      <c r="AO522" s="1033">
        <f>IF(ISERROR((O522/Q522-1)*100),"n/a",(O522/Q522-1)*100)</f>
        <v>0</v>
      </c>
      <c r="AP522" s="1033">
        <f>IF(ISERROR((Q522/R522-1)*100),"n/a",(Q522/R522-1)*100)</f>
        <v>0</v>
      </c>
      <c r="AQ522" s="1033">
        <f>IF(ISERROR((R522/S522-1)*100),"n/a",(R522/S522-1)*100)</f>
        <v>-29.577464788732389</v>
      </c>
      <c r="AR522" s="1033">
        <f>IF(ISERROR((S522/T522-1)*100),"n/a",(S522/T522-1)*100)</f>
        <v>-21.978021978021989</v>
      </c>
      <c r="AS522" s="1033">
        <f>IF(ISERROR((T522/U522-1)*100),"n/a",(T522/U522-1)*100)</f>
        <v>5.8139534883721034</v>
      </c>
      <c r="AT522" s="1033">
        <f>IF(ISERROR((U522/V522-1)*100),"n/a",(U522/V522-1)*100)</f>
        <v>11.688311688311682</v>
      </c>
      <c r="AU522" s="1033">
        <f>IF(ISERROR((V522/W522-1)*100),"n/a",(V522/W522-1)*100)</f>
        <v>21.579587260985591</v>
      </c>
      <c r="AV522" s="1033">
        <f>IF(ISERROR((W522/X522-1)*100),"n/a",(W522/X522-1)*100)</f>
        <v>4.3962021560676412</v>
      </c>
      <c r="AW522" s="1033">
        <f>IF(ISERROR((X522/Y522-1)*100),"n/a",(X522/Y522-1)*100)</f>
        <v>5.8115603306938324</v>
      </c>
      <c r="AX522" s="1033">
        <f>IF(ISERROR((Y522/Z522-1)*100),"n/a",(Y522/Z522-1)*100)</f>
        <v>7.503937598439947</v>
      </c>
      <c r="AY522" s="1033">
        <f>IF(ISERROR((Z522/AA522-1)*100),"n/a",(Z522/AA522-1)*100)</f>
        <v>0</v>
      </c>
      <c r="AZ522" s="1033">
        <f>IF(ISERROR((AA522/AB522-1)*100),"n/a",(AA522/AB522-1)*100)</f>
        <v>3.8962050962362715</v>
      </c>
      <c r="BA522" s="1033">
        <f>AVERAGE(AD522:AZ522)</f>
        <v>5.075569425275714</v>
      </c>
      <c r="BB522" s="1033">
        <f>STDEV(AD522:AZ522)</f>
        <v>11.036499513887962</v>
      </c>
    </row>
    <row r="523" spans="1:54" ht="11.25" customHeight="1" x14ac:dyDescent="0.2">
      <c r="A523" s="458" t="s">
        <v>310</v>
      </c>
      <c r="B523" s="800" t="s">
        <v>311</v>
      </c>
      <c r="C523" s="581">
        <v>0.84</v>
      </c>
      <c r="D523" s="581">
        <v>0.8</v>
      </c>
      <c r="E523" s="581">
        <v>0.76</v>
      </c>
      <c r="F523" s="581">
        <v>0.72</v>
      </c>
      <c r="G523" s="460">
        <v>0.82</v>
      </c>
      <c r="H523" s="586">
        <v>0.92679650772330424</v>
      </c>
      <c r="I523" s="581">
        <v>0.91336467427803891</v>
      </c>
      <c r="J523" s="581">
        <v>0.85963734049697782</v>
      </c>
      <c r="K523" s="581">
        <v>0.73875083948959031</v>
      </c>
      <c r="L523" s="581">
        <v>0.64472800537273334</v>
      </c>
      <c r="M523" s="884">
        <v>0</v>
      </c>
      <c r="N523" s="581">
        <v>0.59100067159167224</v>
      </c>
      <c r="O523" s="459">
        <v>0.53727333781061115</v>
      </c>
      <c r="P523" s="884">
        <v>0</v>
      </c>
      <c r="Q523" s="472">
        <v>0.5104096709200806</v>
      </c>
      <c r="R523" s="472">
        <v>0.48354600402955</v>
      </c>
      <c r="S523" s="587">
        <v>0.45668233713901946</v>
      </c>
      <c r="T523" s="587">
        <v>0.40295500335795831</v>
      </c>
      <c r="U523" s="587">
        <v>0.37609133646742782</v>
      </c>
      <c r="V523" s="587">
        <v>0.34922766957689722</v>
      </c>
      <c r="W523" s="587">
        <v>0.28878441907320346</v>
      </c>
      <c r="X523" s="587">
        <v>0.26863666890530558</v>
      </c>
      <c r="Y523" s="587">
        <v>0.25184687709872394</v>
      </c>
      <c r="Z523" s="587">
        <v>0.23505708529214234</v>
      </c>
      <c r="AA523" s="587">
        <v>0.21826729348556076</v>
      </c>
      <c r="AB523" s="587">
        <v>0.21490933512424445</v>
      </c>
      <c r="AC523" s="584">
        <f>SUM(C523:AB523)</f>
        <v>13.207965077233045</v>
      </c>
      <c r="AD523" s="1033">
        <f>IF(ISERROR((C523/D523-1)*100),"n/a",(C523/D523-1)*100)</f>
        <v>4.9999999999999822</v>
      </c>
      <c r="AE523" s="1033">
        <f>IF(ISERROR((D523/E523-1)*100),"n/a",(D523/E523-1)*100)</f>
        <v>5.2631578947368363</v>
      </c>
      <c r="AF523" s="1033">
        <f>IF(ISERROR((E523/F523-1)*100),"n/a",(E523/F523-1)*100)</f>
        <v>5.555555555555558</v>
      </c>
      <c r="AG523" s="1033">
        <f>IF(ISERROR((F523/G523-1)*100),"n/a",(F523/G523-1)*100)</f>
        <v>-12.195121951219512</v>
      </c>
      <c r="AH523" s="1033">
        <f>IF(ISERROR((G523/H523-1)*100),"n/a",(G523/H523-1)*100)</f>
        <v>-11.523188405797102</v>
      </c>
      <c r="AI523" s="1033">
        <f>IF(ISERROR((H523/I523-1)*100),"n/a",(H523/I523-1)*100)</f>
        <v>1.4705882352941124</v>
      </c>
      <c r="AJ523" s="1033">
        <f>IF(ISERROR((I523/J523-1)*100),"n/a",(I523/J523-1)*100)</f>
        <v>6.25</v>
      </c>
      <c r="AK523" s="1033">
        <f>IF(ISERROR((J523/K523-1)*100),"n/a",(J523/K523-1)*100)</f>
        <v>16.36363636363636</v>
      </c>
      <c r="AL523" s="1033">
        <f>IF(ISERROR((K523/L523-1)*100),"n/a",(K523/L523-1)*100)</f>
        <v>14.583333333333325</v>
      </c>
      <c r="AM523" s="1033">
        <f>IF(ISERROR((L523/N523-1)*100),"n/a",(L523/N523-1)*100)</f>
        <v>9.0909090909090828</v>
      </c>
      <c r="AN523" s="1033">
        <f>IF(ISERROR((N523/O523-1)*100),"n/a",(N523/O523-1)*100)</f>
        <v>9.9999999999999858</v>
      </c>
      <c r="AO523" s="1033">
        <f>IF(ISERROR((O523/Q523-1)*100),"n/a",(O523/Q523-1)*100)</f>
        <v>5.2631578947368363</v>
      </c>
      <c r="AP523" s="1033">
        <f>IF(ISERROR((Q523/R523-1)*100),"n/a",(Q523/R523-1)*100)</f>
        <v>5.555555555555558</v>
      </c>
      <c r="AQ523" s="1033">
        <f>IF(ISERROR((R523/S523-1)*100),"n/a",(R523/S523-1)*100)</f>
        <v>5.8823529411764719</v>
      </c>
      <c r="AR523" s="1033">
        <f>IF(ISERROR((S523/T523-1)*100),"n/a",(S523/T523-1)*100)</f>
        <v>13.333333333333353</v>
      </c>
      <c r="AS523" s="1033">
        <f>IF(ISERROR((T523/U523-1)*100),"n/a",(T523/U523-1)*100)</f>
        <v>7.1428571428571175</v>
      </c>
      <c r="AT523" s="1033">
        <f>IF(ISERROR((U523/V523-1)*100),"n/a",(U523/V523-1)*100)</f>
        <v>7.6923076923077094</v>
      </c>
      <c r="AU523" s="1033">
        <f>IF(ISERROR((V523/W523-1)*100),"n/a",(V523/W523-1)*100)</f>
        <v>20.930232558139529</v>
      </c>
      <c r="AV523" s="1033">
        <f>IF(ISERROR((W523/X523-1)*100),"n/a",(W523/X523-1)*100)</f>
        <v>7.4999999999999956</v>
      </c>
      <c r="AW523" s="1033">
        <f>IF(ISERROR((X523/Y523-1)*100),"n/a",(X523/Y523-1)*100)</f>
        <v>6.6666666666666874</v>
      </c>
      <c r="AX523" s="1033">
        <f>IF(ISERROR((Y523/Z523-1)*100),"n/a",(Y523/Z523-1)*100)</f>
        <v>7.1428571428571397</v>
      </c>
      <c r="AY523" s="1033">
        <f>IF(ISERROR((Z523/AA523-1)*100),"n/a",(Z523/AA523-1)*100)</f>
        <v>7.6923076923076872</v>
      </c>
      <c r="AZ523" s="1033">
        <f>IF(ISERROR((AA523/AB523-1)*100),"n/a",(AA523/AB523-1)*100)</f>
        <v>1.5625</v>
      </c>
      <c r="BA523" s="1033">
        <f>AVERAGE(AD523:AZ523)</f>
        <v>6.3575216841907265</v>
      </c>
      <c r="BB523" s="1033">
        <f>STDEV(AD523:AZ523)</f>
        <v>7.299767609921874</v>
      </c>
    </row>
    <row r="524" spans="1:54" ht="11.25" customHeight="1" x14ac:dyDescent="0.2">
      <c r="A524" s="458" t="s">
        <v>1505</v>
      </c>
      <c r="B524" s="800" t="s">
        <v>1506</v>
      </c>
      <c r="C524" s="581">
        <v>3.415</v>
      </c>
      <c r="D524" s="581">
        <v>3.34</v>
      </c>
      <c r="E524" s="581">
        <v>3.1775000000000002</v>
      </c>
      <c r="F524" s="581">
        <v>2.9950000000000001</v>
      </c>
      <c r="G524" s="460">
        <v>2.8224999999999998</v>
      </c>
      <c r="H524" s="460">
        <v>2.66</v>
      </c>
      <c r="I524" s="581">
        <v>2.5299999999999998</v>
      </c>
      <c r="J524" s="581">
        <v>2.41</v>
      </c>
      <c r="K524" s="581">
        <v>2.2974999999999999</v>
      </c>
      <c r="L524" s="581">
        <v>2.2025000000000001</v>
      </c>
      <c r="M524" s="884"/>
      <c r="N524" s="581">
        <v>2.12</v>
      </c>
      <c r="O524" s="585">
        <v>2.1</v>
      </c>
      <c r="P524" s="884"/>
      <c r="Q524" s="492">
        <v>2.1</v>
      </c>
      <c r="R524" s="492">
        <v>2.1</v>
      </c>
      <c r="S524" s="491">
        <v>2.1</v>
      </c>
      <c r="T524" s="489">
        <v>2.1</v>
      </c>
      <c r="U524" s="489">
        <v>2.0249999999999999</v>
      </c>
      <c r="V524" s="489">
        <v>1.925</v>
      </c>
      <c r="W524" s="489">
        <v>1.825</v>
      </c>
      <c r="X524" s="587">
        <v>1.7250000000000001</v>
      </c>
      <c r="Y524" s="587">
        <v>1.625</v>
      </c>
      <c r="Z524" s="587">
        <v>1.5249999999999999</v>
      </c>
      <c r="AA524" s="587">
        <v>1.425</v>
      </c>
      <c r="AB524" s="587">
        <v>1.325</v>
      </c>
      <c r="AC524" s="584">
        <f>SUM(C524:AB524)</f>
        <v>53.870000000000012</v>
      </c>
      <c r="AD524" s="1033">
        <f>IF(ISERROR((C524/D524-1)*100),"n/a",(C524/D524-1)*100)</f>
        <v>2.2455089820359264</v>
      </c>
      <c r="AE524" s="1033">
        <f>IF(ISERROR((D524/E524-1)*100),"n/a",(D524/E524-1)*100)</f>
        <v>5.1140833988984946</v>
      </c>
      <c r="AF524" s="1033">
        <f>IF(ISERROR((E524/F524-1)*100),"n/a",(E524/F524-1)*100)</f>
        <v>6.0934891485809661</v>
      </c>
      <c r="AG524" s="1033">
        <f>IF(ISERROR((F524/G524-1)*100),"n/a",(F524/G524-1)*100)</f>
        <v>6.111603188662551</v>
      </c>
      <c r="AH524" s="1033">
        <f>IF(ISERROR((G524/H524-1)*100),"n/a",(G524/H524-1)*100)</f>
        <v>6.1090225563909639</v>
      </c>
      <c r="AI524" s="1033">
        <f>IF(ISERROR((H524/I524-1)*100),"n/a",(H524/I524-1)*100)</f>
        <v>5.1383399209486313</v>
      </c>
      <c r="AJ524" s="1033">
        <f>IF(ISERROR((I524/J524-1)*100),"n/a",(I524/J524-1)*100)</f>
        <v>4.9792531120331773</v>
      </c>
      <c r="AK524" s="1033">
        <f>IF(ISERROR((J524/K524-1)*100),"n/a",(J524/K524-1)*100)</f>
        <v>4.8966267682263531</v>
      </c>
      <c r="AL524" s="1033">
        <f>IF(ISERROR((K524/L524-1)*100),"n/a",(K524/L524-1)*100)</f>
        <v>4.3132803632236039</v>
      </c>
      <c r="AM524" s="1033">
        <f>IF(ISERROR((L524/N524-1)*100),"n/a",(L524/N524-1)*100)</f>
        <v>3.8915094339622591</v>
      </c>
      <c r="AN524" s="1033">
        <f>IF(ISERROR((N524/O524-1)*100),"n/a",(N524/O524-1)*100)</f>
        <v>0.952380952380949</v>
      </c>
      <c r="AO524" s="1033">
        <f>IF(ISERROR((O524/Q524-1)*100),"n/a",(O524/Q524-1)*100)</f>
        <v>0</v>
      </c>
      <c r="AP524" s="1033">
        <f>IF(ISERROR((Q524/R524-1)*100),"n/a",(Q524/R524-1)*100)</f>
        <v>0</v>
      </c>
      <c r="AQ524" s="1033">
        <f>IF(ISERROR((R524/S524-1)*100),"n/a",(R524/S524-1)*100)</f>
        <v>0</v>
      </c>
      <c r="AR524" s="1033">
        <f>IF(ISERROR((S524/T524-1)*100),"n/a",(S524/T524-1)*100)</f>
        <v>0</v>
      </c>
      <c r="AS524" s="1033">
        <f>IF(ISERROR((T524/U524-1)*100),"n/a",(T524/U524-1)*100)</f>
        <v>3.7037037037037202</v>
      </c>
      <c r="AT524" s="1033">
        <f>IF(ISERROR((U524/V524-1)*100),"n/a",(U524/V524-1)*100)</f>
        <v>5.1948051948051965</v>
      </c>
      <c r="AU524" s="1033">
        <f>IF(ISERROR((V524/W524-1)*100),"n/a",(V524/W524-1)*100)</f>
        <v>5.4794520547945202</v>
      </c>
      <c r="AV524" s="1033">
        <f>IF(ISERROR((W524/X524-1)*100),"n/a",(W524/X524-1)*100)</f>
        <v>5.7971014492753437</v>
      </c>
      <c r="AW524" s="1033">
        <f>IF(ISERROR((X524/Y524-1)*100),"n/a",(X524/Y524-1)*100)</f>
        <v>6.1538461538461542</v>
      </c>
      <c r="AX524" s="1033">
        <f>IF(ISERROR((Y524/Z524-1)*100),"n/a",(Y524/Z524-1)*100)</f>
        <v>6.5573770491803351</v>
      </c>
      <c r="AY524" s="1033">
        <f>IF(ISERROR((Z524/AA524-1)*100),"n/a",(Z524/AA524-1)*100)</f>
        <v>7.0175438596491224</v>
      </c>
      <c r="AZ524" s="1033">
        <f>IF(ISERROR((AA524/AB524-1)*100),"n/a",(AA524/AB524-1)*100)</f>
        <v>7.547169811320753</v>
      </c>
      <c r="BA524" s="1033">
        <f>AVERAGE(AD524:AZ524)</f>
        <v>4.2302650913877846</v>
      </c>
      <c r="BB524" s="1033">
        <f>STDEV(AD524:AZ524)</f>
        <v>2.4554851778304441</v>
      </c>
    </row>
    <row r="525" spans="1:54" x14ac:dyDescent="0.2">
      <c r="A525" s="461" t="s">
        <v>1515</v>
      </c>
      <c r="B525" s="830" t="s">
        <v>1516</v>
      </c>
      <c r="C525" s="489">
        <v>3.8</v>
      </c>
      <c r="D525" s="489">
        <v>2.98</v>
      </c>
      <c r="E525" s="489">
        <v>2.29</v>
      </c>
      <c r="F525" s="489">
        <v>2.1</v>
      </c>
      <c r="G525" s="460">
        <v>1.72</v>
      </c>
      <c r="H525" s="587">
        <v>1.42</v>
      </c>
      <c r="I525" s="489">
        <v>1.19</v>
      </c>
      <c r="J525" s="489">
        <v>1</v>
      </c>
      <c r="K525" s="489">
        <v>0.85</v>
      </c>
      <c r="L525" s="489">
        <v>0.73</v>
      </c>
      <c r="M525" s="953"/>
      <c r="N525" s="489">
        <v>0.62</v>
      </c>
      <c r="O525" s="489">
        <v>0.55000000000000004</v>
      </c>
      <c r="P525" s="953"/>
      <c r="Q525" s="583">
        <v>0.52</v>
      </c>
      <c r="R525" s="587">
        <v>0.52</v>
      </c>
      <c r="S525" s="587">
        <v>0.51</v>
      </c>
      <c r="T525" s="587">
        <v>0.46500000000000002</v>
      </c>
      <c r="U525" s="587">
        <v>0.40500000000000003</v>
      </c>
      <c r="V525" s="587">
        <v>0.34</v>
      </c>
      <c r="W525" s="587">
        <v>0.20333000000000001</v>
      </c>
      <c r="X525" s="583">
        <v>0</v>
      </c>
      <c r="Y525" s="583">
        <v>0</v>
      </c>
      <c r="Z525" s="583">
        <v>0</v>
      </c>
      <c r="AA525" s="583">
        <v>0</v>
      </c>
      <c r="AB525" s="583">
        <v>0</v>
      </c>
      <c r="AC525" s="584">
        <f>SUM(C525:AB525)</f>
        <v>22.213330000000006</v>
      </c>
      <c r="AD525" s="1033">
        <f>IF(ISERROR((C525/D525-1)*100),"n/a",(C525/D525-1)*100)</f>
        <v>27.516778523489926</v>
      </c>
      <c r="AE525" s="1033">
        <f>IF(ISERROR((D525/E525-1)*100),"n/a",(D525/E525-1)*100)</f>
        <v>30.13100436681222</v>
      </c>
      <c r="AF525" s="1033">
        <f>IF(ISERROR((E525/F525-1)*100),"n/a",(E525/F525-1)*100)</f>
        <v>9.0476190476190368</v>
      </c>
      <c r="AG525" s="1033">
        <f>IF(ISERROR((F525/G525-1)*100),"n/a",(F525/G525-1)*100)</f>
        <v>22.093023255813971</v>
      </c>
      <c r="AH525" s="1033">
        <f>IF(ISERROR((G525/H525-1)*100),"n/a",(G525/H525-1)*100)</f>
        <v>21.126760563380277</v>
      </c>
      <c r="AI525" s="1033">
        <f>IF(ISERROR((H525/I525-1)*100),"n/a",(H525/I525-1)*100)</f>
        <v>19.327731092436974</v>
      </c>
      <c r="AJ525" s="1033">
        <f>IF(ISERROR((I525/J525-1)*100),"n/a",(I525/J525-1)*100)</f>
        <v>18.999999999999993</v>
      </c>
      <c r="AK525" s="1033">
        <f>IF(ISERROR((J525/K525-1)*100),"n/a",(J525/K525-1)*100)</f>
        <v>17.647058823529417</v>
      </c>
      <c r="AL525" s="1033">
        <f>IF(ISERROR((K525/L525-1)*100),"n/a",(K525/L525-1)*100)</f>
        <v>16.43835616438356</v>
      </c>
      <c r="AM525" s="1033">
        <f>IF(ISERROR((L525/N525-1)*100),"n/a",(L525/N525-1)*100)</f>
        <v>17.741935483870975</v>
      </c>
      <c r="AN525" s="1033">
        <f>IF(ISERROR((N525/O525-1)*100),"n/a",(N525/O525-1)*100)</f>
        <v>12.72727272727272</v>
      </c>
      <c r="AO525" s="1033">
        <f>IF(ISERROR((O525/Q525-1)*100),"n/a",(O525/Q525-1)*100)</f>
        <v>5.7692307692307709</v>
      </c>
      <c r="AP525" s="1033">
        <f>IF(ISERROR((Q525/R525-1)*100),"n/a",(Q525/R525-1)*100)</f>
        <v>0</v>
      </c>
      <c r="AQ525" s="1033">
        <f>IF(ISERROR((R525/S525-1)*100),"n/a",(R525/S525-1)*100)</f>
        <v>1.9607843137254832</v>
      </c>
      <c r="AR525" s="1033">
        <f>IF(ISERROR((S525/T525-1)*100),"n/a",(S525/T525-1)*100)</f>
        <v>9.6774193548387011</v>
      </c>
      <c r="AS525" s="1033">
        <f>IF(ISERROR((T525/U525-1)*100),"n/a",(T525/U525-1)*100)</f>
        <v>14.814814814814813</v>
      </c>
      <c r="AT525" s="1033">
        <f>IF(ISERROR((U525/V525-1)*100),"n/a",(U525/V525-1)*100)</f>
        <v>19.117647058823529</v>
      </c>
      <c r="AU525" s="1033">
        <f>IF(ISERROR((V525/W525-1)*100),"n/a",(V525/W525-1)*100)</f>
        <v>67.215855997639309</v>
      </c>
      <c r="AV525" s="1033" t="str">
        <f>IF(ISERROR((W525/X525-1)*100),"n/a",(W525/X525-1)*100)</f>
        <v>n/a</v>
      </c>
      <c r="AW525" s="1033" t="str">
        <f>IF(ISERROR((X525/Y525-1)*100),"n/a",(X525/Y525-1)*100)</f>
        <v>n/a</v>
      </c>
      <c r="AX525" s="1033" t="str">
        <f>IF(ISERROR((Y525/Z525-1)*100),"n/a",(Y525/Z525-1)*100)</f>
        <v>n/a</v>
      </c>
      <c r="AY525" s="1033" t="str">
        <f>IF(ISERROR((Z525/AA525-1)*100),"n/a",(Z525/AA525-1)*100)</f>
        <v>n/a</v>
      </c>
      <c r="AZ525" s="1033" t="str">
        <f>IF(ISERROR((AA525/AB525-1)*100),"n/a",(AA525/AB525-1)*100)</f>
        <v>n/a</v>
      </c>
      <c r="BA525" s="1033">
        <f>AVERAGE(AD525:AZ525)</f>
        <v>18.408516242093427</v>
      </c>
      <c r="BB525" s="1033">
        <f>STDEV(AD525:AZ525)</f>
        <v>14.568911181692387</v>
      </c>
    </row>
    <row r="526" spans="1:54" x14ac:dyDescent="0.2">
      <c r="A526" s="588" t="s">
        <v>720</v>
      </c>
      <c r="B526" s="830" t="s">
        <v>721</v>
      </c>
      <c r="C526" s="489">
        <v>1.7649999999999999</v>
      </c>
      <c r="D526" s="489">
        <v>1.675</v>
      </c>
      <c r="E526" s="489">
        <v>1.5625</v>
      </c>
      <c r="F526" s="489">
        <v>1.4950000000000001</v>
      </c>
      <c r="G526" s="460">
        <v>1.405</v>
      </c>
      <c r="H526" s="587">
        <v>1.32</v>
      </c>
      <c r="I526" s="489">
        <v>1.24</v>
      </c>
      <c r="J526" s="489">
        <v>1.1599999999999999</v>
      </c>
      <c r="K526" s="489">
        <v>1.1100000000000001</v>
      </c>
      <c r="L526" s="489">
        <v>1.0900000000000001</v>
      </c>
      <c r="M526" s="953"/>
      <c r="N526" s="489">
        <v>1.07</v>
      </c>
      <c r="O526" s="489">
        <v>1.05</v>
      </c>
      <c r="P526" s="953"/>
      <c r="Q526" s="587">
        <v>1.03</v>
      </c>
      <c r="R526" s="587">
        <v>1</v>
      </c>
      <c r="S526" s="587">
        <v>0.96</v>
      </c>
      <c r="T526" s="587">
        <v>0.92</v>
      </c>
      <c r="U526" s="587">
        <v>0.45</v>
      </c>
      <c r="V526" s="583">
        <v>0</v>
      </c>
      <c r="W526" s="583">
        <v>0</v>
      </c>
      <c r="X526" s="583">
        <v>0</v>
      </c>
      <c r="Y526" s="583">
        <v>0</v>
      </c>
      <c r="Z526" s="583">
        <v>0</v>
      </c>
      <c r="AA526" s="583">
        <v>0</v>
      </c>
      <c r="AB526" s="583">
        <v>0</v>
      </c>
      <c r="AC526" s="584">
        <f>SUM(C526:AB526)</f>
        <v>20.302500000000002</v>
      </c>
      <c r="AD526" s="1033">
        <f>IF(ISERROR((C526/D526-1)*100),"n/a",(C526/D526-1)*100)</f>
        <v>5.3731343283581978</v>
      </c>
      <c r="AE526" s="1033">
        <f>IF(ISERROR((D526/E526-1)*100),"n/a",(D526/E526-1)*100)</f>
        <v>7.2000000000000064</v>
      </c>
      <c r="AF526" s="1033">
        <f>IF(ISERROR((E526/F526-1)*100),"n/a",(E526/F526-1)*100)</f>
        <v>4.5150501672240662</v>
      </c>
      <c r="AG526" s="1033">
        <f>IF(ISERROR((F526/G526-1)*100),"n/a",(F526/G526-1)*100)</f>
        <v>6.4056939501779375</v>
      </c>
      <c r="AH526" s="1033">
        <f>IF(ISERROR((G526/H526-1)*100),"n/a",(G526/H526-1)*100)</f>
        <v>6.4393939393939448</v>
      </c>
      <c r="AI526" s="1033">
        <f>IF(ISERROR((H526/I526-1)*100),"n/a",(H526/I526-1)*100)</f>
        <v>6.4516129032258229</v>
      </c>
      <c r="AJ526" s="1033">
        <f>IF(ISERROR((I526/J526-1)*100),"n/a",(I526/J526-1)*100)</f>
        <v>6.8965517241379448</v>
      </c>
      <c r="AK526" s="1033">
        <f>IF(ISERROR((J526/K526-1)*100),"n/a",(J526/K526-1)*100)</f>
        <v>4.5045045045044807</v>
      </c>
      <c r="AL526" s="1033">
        <f>IF(ISERROR((K526/L526-1)*100),"n/a",(K526/L526-1)*100)</f>
        <v>1.8348623853211121</v>
      </c>
      <c r="AM526" s="1033">
        <f>IF(ISERROR((L526/N526-1)*100),"n/a",(L526/N526-1)*100)</f>
        <v>1.8691588785046731</v>
      </c>
      <c r="AN526" s="1033">
        <f>IF(ISERROR((N526/O526-1)*100),"n/a",(N526/O526-1)*100)</f>
        <v>1.904761904761898</v>
      </c>
      <c r="AO526" s="1033">
        <f>IF(ISERROR((O526/Q526-1)*100),"n/a",(O526/Q526-1)*100)</f>
        <v>1.9417475728155331</v>
      </c>
      <c r="AP526" s="1033">
        <f>IF(ISERROR((Q526/R526-1)*100),"n/a",(Q526/R526-1)*100)</f>
        <v>3.0000000000000027</v>
      </c>
      <c r="AQ526" s="1033">
        <f>IF(ISERROR((R526/S526-1)*100),"n/a",(R526/S526-1)*100)</f>
        <v>4.1666666666666741</v>
      </c>
      <c r="AR526" s="1033">
        <f>IF(ISERROR((S526/T526-1)*100),"n/a",(S526/T526-1)*100)</f>
        <v>4.3478260869565188</v>
      </c>
      <c r="AS526" s="1033">
        <f>IF(ISERROR((T526/U526-1)*100),"n/a",(T526/U526-1)*100)</f>
        <v>104.44444444444443</v>
      </c>
      <c r="AT526" s="1033" t="str">
        <f>IF(ISERROR((U526/V526-1)*100),"n/a",(U526/V526-1)*100)</f>
        <v>n/a</v>
      </c>
      <c r="AU526" s="1033" t="str">
        <f>IF(ISERROR((V526/W526-1)*100),"n/a",(V526/W526-1)*100)</f>
        <v>n/a</v>
      </c>
      <c r="AV526" s="1033" t="str">
        <f>IF(ISERROR((W526/X526-1)*100),"n/a",(W526/X526-1)*100)</f>
        <v>n/a</v>
      </c>
      <c r="AW526" s="1033" t="str">
        <f>IF(ISERROR((X526/Y526-1)*100),"n/a",(X526/Y526-1)*100)</f>
        <v>n/a</v>
      </c>
      <c r="AX526" s="1033" t="str">
        <f>IF(ISERROR((Y526/Z526-1)*100),"n/a",(Y526/Z526-1)*100)</f>
        <v>n/a</v>
      </c>
      <c r="AY526" s="1033" t="str">
        <f>IF(ISERROR((Z526/AA526-1)*100),"n/a",(Z526/AA526-1)*100)</f>
        <v>n/a</v>
      </c>
      <c r="AZ526" s="1033" t="str">
        <f>IF(ISERROR((AA526/AB526-1)*100),"n/a",(AA526/AB526-1)*100)</f>
        <v>n/a</v>
      </c>
      <c r="BA526" s="1033">
        <f>AVERAGE(AD526:AZ526)</f>
        <v>10.705963091030828</v>
      </c>
      <c r="BB526" s="1033">
        <f>STDEV(AD526:AZ526)</f>
        <v>25.069708918155296</v>
      </c>
    </row>
    <row r="527" spans="1:54" x14ac:dyDescent="0.2">
      <c r="A527" s="461" t="s">
        <v>1517</v>
      </c>
      <c r="B527" s="830" t="s">
        <v>1518</v>
      </c>
      <c r="C527" s="489">
        <v>0.72</v>
      </c>
      <c r="D527" s="489">
        <v>0.54</v>
      </c>
      <c r="E527" s="489">
        <v>0.42</v>
      </c>
      <c r="F527" s="489">
        <v>0.35</v>
      </c>
      <c r="G527" s="460">
        <v>0.32</v>
      </c>
      <c r="H527" s="587">
        <v>0.28000000000000003</v>
      </c>
      <c r="I527" s="489">
        <v>0.26</v>
      </c>
      <c r="J527" s="489">
        <v>0.24</v>
      </c>
      <c r="K527" s="489">
        <v>0.22</v>
      </c>
      <c r="L527" s="489">
        <v>0.16</v>
      </c>
      <c r="M527" s="953">
        <v>0</v>
      </c>
      <c r="N527" s="491">
        <v>0.1</v>
      </c>
      <c r="O527" s="491">
        <v>0.1</v>
      </c>
      <c r="P527" s="953">
        <v>0</v>
      </c>
      <c r="Q527" s="587">
        <v>0.1</v>
      </c>
      <c r="R527" s="587">
        <v>0.05</v>
      </c>
      <c r="S527" s="587">
        <v>1.2500000000000001E-2</v>
      </c>
      <c r="T527" s="583">
        <v>0</v>
      </c>
      <c r="U527" s="583">
        <v>0</v>
      </c>
      <c r="V527" s="583">
        <v>0</v>
      </c>
      <c r="W527" s="583">
        <v>0</v>
      </c>
      <c r="X527" s="583">
        <v>0</v>
      </c>
      <c r="Y527" s="583">
        <v>0</v>
      </c>
      <c r="Z527" s="583">
        <v>0</v>
      </c>
      <c r="AA527" s="583">
        <v>0</v>
      </c>
      <c r="AB527" s="583">
        <v>0</v>
      </c>
      <c r="AC527" s="584">
        <f>SUM(C527:AB527)</f>
        <v>3.8725000000000005</v>
      </c>
      <c r="AD527" s="1033">
        <f>IF(ISERROR((C527/D527-1)*100),"n/a",(C527/D527-1)*100)</f>
        <v>33.333333333333329</v>
      </c>
      <c r="AE527" s="1033">
        <f>IF(ISERROR((D527/E527-1)*100),"n/a",(D527/E527-1)*100)</f>
        <v>28.57142857142858</v>
      </c>
      <c r="AF527" s="1033">
        <f>IF(ISERROR((E527/F527-1)*100),"n/a",(E527/F527-1)*100)</f>
        <v>19.999999999999996</v>
      </c>
      <c r="AG527" s="1033">
        <f>IF(ISERROR((F527/G527-1)*100),"n/a",(F527/G527-1)*100)</f>
        <v>9.375</v>
      </c>
      <c r="AH527" s="1033">
        <f>IF(ISERROR((G527/H527-1)*100),"n/a",(G527/H527-1)*100)</f>
        <v>14.285714285714279</v>
      </c>
      <c r="AI527" s="1033">
        <f>IF(ISERROR((H527/I527-1)*100),"n/a",(H527/I527-1)*100)</f>
        <v>7.6923076923077094</v>
      </c>
      <c r="AJ527" s="1033">
        <f>IF(ISERROR((I527/J527-1)*100),"n/a",(I527/J527-1)*100)</f>
        <v>8.3333333333333481</v>
      </c>
      <c r="AK527" s="1033">
        <f>IF(ISERROR((J527/K527-1)*100),"n/a",(J527/K527-1)*100)</f>
        <v>9.0909090909090828</v>
      </c>
      <c r="AL527" s="1033">
        <f>IF(ISERROR((K527/L527-1)*100),"n/a",(K527/L527-1)*100)</f>
        <v>37.5</v>
      </c>
      <c r="AM527" s="1033">
        <f>IF(ISERROR((L527/N527-1)*100),"n/a",(L527/N527-1)*100)</f>
        <v>59.999999999999986</v>
      </c>
      <c r="AN527" s="1033">
        <f>IF(ISERROR((N527/O527-1)*100),"n/a",(N527/O527-1)*100)</f>
        <v>0</v>
      </c>
      <c r="AO527" s="1033">
        <f>IF(ISERROR((O527/Q527-1)*100),"n/a",(O527/Q527-1)*100)</f>
        <v>0</v>
      </c>
      <c r="AP527" s="1033">
        <f>IF(ISERROR((Q527/R527-1)*100),"n/a",(Q527/R527-1)*100)</f>
        <v>100</v>
      </c>
      <c r="AQ527" s="1033">
        <f>IF(ISERROR((R527/S527-1)*100),"n/a",(R527/S527-1)*100)</f>
        <v>300</v>
      </c>
      <c r="AR527" s="1033" t="str">
        <f>IF(ISERROR((S527/T527-1)*100),"n/a",(S527/T527-1)*100)</f>
        <v>n/a</v>
      </c>
      <c r="AS527" s="1033" t="str">
        <f>IF(ISERROR((T527/U527-1)*100),"n/a",(T527/U527-1)*100)</f>
        <v>n/a</v>
      </c>
      <c r="AT527" s="1033" t="str">
        <f>IF(ISERROR((U527/V527-1)*100),"n/a",(U527/V527-1)*100)</f>
        <v>n/a</v>
      </c>
      <c r="AU527" s="1033" t="str">
        <f>IF(ISERROR((V527/W527-1)*100),"n/a",(V527/W527-1)*100)</f>
        <v>n/a</v>
      </c>
      <c r="AV527" s="1033" t="str">
        <f>IF(ISERROR((W527/X527-1)*100),"n/a",(W527/X527-1)*100)</f>
        <v>n/a</v>
      </c>
      <c r="AW527" s="1033" t="str">
        <f>IF(ISERROR((X527/Y527-1)*100),"n/a",(X527/Y527-1)*100)</f>
        <v>n/a</v>
      </c>
      <c r="AX527" s="1033" t="str">
        <f>IF(ISERROR((Y527/Z527-1)*100),"n/a",(Y527/Z527-1)*100)</f>
        <v>n/a</v>
      </c>
      <c r="AY527" s="1033" t="str">
        <f>IF(ISERROR((Z527/AA527-1)*100),"n/a",(Z527/AA527-1)*100)</f>
        <v>n/a</v>
      </c>
      <c r="AZ527" s="1033" t="str">
        <f>IF(ISERROR((AA527/AB527-1)*100),"n/a",(AA527/AB527-1)*100)</f>
        <v>n/a</v>
      </c>
      <c r="BA527" s="1033">
        <f>AVERAGE(AD527:AZ527)</f>
        <v>44.870144736216162</v>
      </c>
      <c r="BB527" s="1033">
        <f>STDEV(AD527:AZ527)</f>
        <v>78.274812791691886</v>
      </c>
    </row>
    <row r="528" spans="1:54" x14ac:dyDescent="0.2">
      <c r="A528" s="461" t="s">
        <v>317</v>
      </c>
      <c r="B528" s="830" t="s">
        <v>318</v>
      </c>
      <c r="C528" s="489">
        <v>2.42</v>
      </c>
      <c r="D528" s="489">
        <v>2.2599999999999998</v>
      </c>
      <c r="E528" s="489">
        <v>2.1</v>
      </c>
      <c r="F528" s="489">
        <v>1.98</v>
      </c>
      <c r="G528" s="460">
        <v>1.86</v>
      </c>
      <c r="H528" s="587">
        <v>1.7000000000000002</v>
      </c>
      <c r="I528" s="489">
        <v>1.56</v>
      </c>
      <c r="J528" s="489">
        <v>1.415</v>
      </c>
      <c r="K528" s="489">
        <v>1.31</v>
      </c>
      <c r="L528" s="489">
        <v>1.21</v>
      </c>
      <c r="M528" s="953"/>
      <c r="N528" s="489">
        <v>1.17</v>
      </c>
      <c r="O528" s="489">
        <v>1.1299999999999999</v>
      </c>
      <c r="P528" s="953"/>
      <c r="Q528" s="587">
        <v>1.0900000000000001</v>
      </c>
      <c r="R528" s="587">
        <v>1.0649999999999999</v>
      </c>
      <c r="S528" s="587">
        <v>1.0449999999999999</v>
      </c>
      <c r="T528" s="587">
        <v>1.02</v>
      </c>
      <c r="U528" s="587">
        <v>0.95499999999999996</v>
      </c>
      <c r="V528" s="587">
        <v>0.93</v>
      </c>
      <c r="W528" s="587">
        <v>0.89500000000000002</v>
      </c>
      <c r="X528" s="587">
        <v>0.86499999999999999</v>
      </c>
      <c r="Y528" s="587">
        <v>0.84499999999999997</v>
      </c>
      <c r="Z528" s="587">
        <v>0.84</v>
      </c>
      <c r="AA528" s="587">
        <v>0.8</v>
      </c>
      <c r="AB528" s="587">
        <v>0.76</v>
      </c>
      <c r="AC528" s="584">
        <f>SUM(C528:AB528)</f>
        <v>31.224999999999994</v>
      </c>
      <c r="AD528" s="1033">
        <f>IF(ISERROR((C528/D528-1)*100),"n/a",(C528/D528-1)*100)</f>
        <v>7.079646017699126</v>
      </c>
      <c r="AE528" s="1033">
        <f>IF(ISERROR((D528/E528-1)*100),"n/a",(D528/E528-1)*100)</f>
        <v>7.6190476190476142</v>
      </c>
      <c r="AF528" s="1033">
        <f>IF(ISERROR((E528/F528-1)*100),"n/a",(E528/F528-1)*100)</f>
        <v>6.0606060606060552</v>
      </c>
      <c r="AG528" s="1033">
        <f>IF(ISERROR((F528/G528-1)*100),"n/a",(F528/G528-1)*100)</f>
        <v>6.4516129032258007</v>
      </c>
      <c r="AH528" s="1033">
        <f>IF(ISERROR((G528/H528-1)*100),"n/a",(G528/H528-1)*100)</f>
        <v>9.4117647058823408</v>
      </c>
      <c r="AI528" s="1033">
        <f>IF(ISERROR((H528/I528-1)*100),"n/a",(H528/I528-1)*100)</f>
        <v>8.9743589743589869</v>
      </c>
      <c r="AJ528" s="1033">
        <f>IF(ISERROR((I528/J528-1)*100),"n/a",(I528/J528-1)*100)</f>
        <v>10.24734982332156</v>
      </c>
      <c r="AK528" s="1033">
        <f>IF(ISERROR((J528/K528-1)*100),"n/a",(J528/K528-1)*100)</f>
        <v>8.0152671755725269</v>
      </c>
      <c r="AL528" s="1033">
        <f>IF(ISERROR((K528/L528-1)*100),"n/a",(K528/L528-1)*100)</f>
        <v>8.2644628099173723</v>
      </c>
      <c r="AM528" s="1033">
        <f>IF(ISERROR((L528/N528-1)*100),"n/a",(L528/N528-1)*100)</f>
        <v>3.4188034188034289</v>
      </c>
      <c r="AN528" s="1033">
        <f>IF(ISERROR((N528/O528-1)*100),"n/a",(N528/O528-1)*100)</f>
        <v>3.539823008849563</v>
      </c>
      <c r="AO528" s="1033">
        <f>IF(ISERROR((O528/Q528-1)*100),"n/a",(O528/Q528-1)*100)</f>
        <v>3.6697247706421798</v>
      </c>
      <c r="AP528" s="1033">
        <f>IF(ISERROR((Q528/R528-1)*100),"n/a",(Q528/R528-1)*100)</f>
        <v>2.3474178403755985</v>
      </c>
      <c r="AQ528" s="1033">
        <f>IF(ISERROR((R528/S528-1)*100),"n/a",(R528/S528-1)*100)</f>
        <v>1.9138755980861344</v>
      </c>
      <c r="AR528" s="1033">
        <f>IF(ISERROR((S528/T528-1)*100),"n/a",(S528/T528-1)*100)</f>
        <v>2.450980392156854</v>
      </c>
      <c r="AS528" s="1033">
        <f>IF(ISERROR((T528/U528-1)*100),"n/a",(T528/U528-1)*100)</f>
        <v>6.8062827225130906</v>
      </c>
      <c r="AT528" s="1033">
        <f>IF(ISERROR((U528/V528-1)*100),"n/a",(U528/V528-1)*100)</f>
        <v>2.6881720430107503</v>
      </c>
      <c r="AU528" s="1033">
        <f>IF(ISERROR((V528/W528-1)*100),"n/a",(V528/W528-1)*100)</f>
        <v>3.9106145251396773</v>
      </c>
      <c r="AV528" s="1033">
        <f>IF(ISERROR((W528/X528-1)*100),"n/a",(W528/X528-1)*100)</f>
        <v>3.4682080924855585</v>
      </c>
      <c r="AW528" s="1033">
        <f>IF(ISERROR((X528/Y528-1)*100),"n/a",(X528/Y528-1)*100)</f>
        <v>2.3668639053254559</v>
      </c>
      <c r="AX528" s="1033">
        <f>IF(ISERROR((Y528/Z528-1)*100),"n/a",(Y528/Z528-1)*100)</f>
        <v>0.59523809523809312</v>
      </c>
      <c r="AY528" s="1033">
        <f>IF(ISERROR((Z528/AA528-1)*100),"n/a",(Z528/AA528-1)*100)</f>
        <v>4.9999999999999822</v>
      </c>
      <c r="AZ528" s="1033">
        <f>IF(ISERROR((AA528/AB528-1)*100),"n/a",(AA528/AB528-1)*100)</f>
        <v>5.2631578947368363</v>
      </c>
      <c r="BA528" s="1033">
        <f>AVERAGE(AD528:AZ528)</f>
        <v>5.1984034085649817</v>
      </c>
      <c r="BB528" s="1033">
        <f>STDEV(AD528:AZ528)</f>
        <v>2.7307856908439136</v>
      </c>
    </row>
    <row r="529" spans="1:54" x14ac:dyDescent="0.2">
      <c r="A529" s="818" t="s">
        <v>1492</v>
      </c>
      <c r="B529" s="830" t="s">
        <v>1493</v>
      </c>
      <c r="C529" s="489">
        <v>2.34</v>
      </c>
      <c r="D529" s="489">
        <v>2.1904761904761902</v>
      </c>
      <c r="E529" s="489">
        <v>2.0045351473922901</v>
      </c>
      <c r="F529" s="489">
        <v>1.8658892128279885</v>
      </c>
      <c r="G529" s="460">
        <v>1.6783130485754389</v>
      </c>
      <c r="H529" s="587">
        <v>1.5200407629488102</v>
      </c>
      <c r="I529" s="489">
        <v>1.4028849456768597</v>
      </c>
      <c r="J529" s="489">
        <v>1.2223718878238086</v>
      </c>
      <c r="K529" s="489">
        <v>1.0558694047647519</v>
      </c>
      <c r="L529" s="489">
        <v>0.95402119600233948</v>
      </c>
      <c r="M529" s="953"/>
      <c r="N529" s="489">
        <v>0.81036549467380192</v>
      </c>
      <c r="O529" s="491">
        <v>0</v>
      </c>
      <c r="P529" s="953"/>
      <c r="Q529" s="583">
        <v>0</v>
      </c>
      <c r="R529" s="583">
        <v>0</v>
      </c>
      <c r="S529" s="583">
        <v>0</v>
      </c>
      <c r="T529" s="583">
        <v>0</v>
      </c>
      <c r="U529" s="583">
        <v>0</v>
      </c>
      <c r="V529" s="583">
        <v>0</v>
      </c>
      <c r="W529" s="583">
        <v>0</v>
      </c>
      <c r="X529" s="583">
        <v>0</v>
      </c>
      <c r="Y529" s="583">
        <v>0</v>
      </c>
      <c r="Z529" s="583">
        <v>0</v>
      </c>
      <c r="AA529" s="583">
        <v>0</v>
      </c>
      <c r="AB529" s="583">
        <v>0</v>
      </c>
      <c r="AC529" s="584">
        <f>SUM(C529:AB529)</f>
        <v>17.04476729116228</v>
      </c>
      <c r="AD529" s="1033">
        <f>IF(ISERROR((C529/D529-1)*100),"n/a",(C529/D529-1)*100)</f>
        <v>6.8260869565217375</v>
      </c>
      <c r="AE529" s="1033">
        <f>IF(ISERROR((D529/E529-1)*100),"n/a",(D529/E529-1)*100)</f>
        <v>9.2760180995474997</v>
      </c>
      <c r="AF529" s="1033">
        <f>IF(ISERROR((E529/F529-1)*100),"n/a",(E529/F529-1)*100)</f>
        <v>7.4305555555555403</v>
      </c>
      <c r="AG529" s="1033">
        <f>IF(ISERROR((F529/G529-1)*100),"n/a",(F529/G529-1)*100)</f>
        <v>11.176470588235322</v>
      </c>
      <c r="AH529" s="1033">
        <f>IF(ISERROR((G529/H529-1)*100),"n/a",(G529/H529-1)*100)</f>
        <v>10.412371134020626</v>
      </c>
      <c r="AI529" s="1033">
        <f>IF(ISERROR((H529/I529-1)*100),"n/a",(H529/I529-1)*100)</f>
        <v>8.3510638297872308</v>
      </c>
      <c r="AJ529" s="1033">
        <f>IF(ISERROR((I529/J529-1)*100),"n/a",(I529/J529-1)*100)</f>
        <v>14.767441860465148</v>
      </c>
      <c r="AK529" s="1033">
        <f>IF(ISERROR((J529/K529-1)*100),"n/a",(J529/K529-1)*100)</f>
        <v>15.769230769230735</v>
      </c>
      <c r="AL529" s="1033">
        <f>IF(ISERROR((K529/L529-1)*100),"n/a",(K529/L529-1)*100)</f>
        <v>10.675675675675734</v>
      </c>
      <c r="AM529" s="1033">
        <f>IF(ISERROR((L529/N529-1)*100),"n/a",(L529/N529-1)*100)</f>
        <v>17.727272727272727</v>
      </c>
      <c r="AN529" s="1033" t="str">
        <f>IF(ISERROR((N529/O529-1)*100),"n/a",(N529/O529-1)*100)</f>
        <v>n/a</v>
      </c>
      <c r="AO529" s="1033" t="str">
        <f>IF(ISERROR((O529/Q529-1)*100),"n/a",(O529/Q529-1)*100)</f>
        <v>n/a</v>
      </c>
      <c r="AP529" s="1033" t="str">
        <f>IF(ISERROR((Q529/R529-1)*100),"n/a",(Q529/R529-1)*100)</f>
        <v>n/a</v>
      </c>
      <c r="AQ529" s="1033" t="str">
        <f>IF(ISERROR((R529/S529-1)*100),"n/a",(R529/S529-1)*100)</f>
        <v>n/a</v>
      </c>
      <c r="AR529" s="1033" t="str">
        <f>IF(ISERROR((S529/T529-1)*100),"n/a",(S529/T529-1)*100)</f>
        <v>n/a</v>
      </c>
      <c r="AS529" s="1033" t="str">
        <f>IF(ISERROR((T529/U529-1)*100),"n/a",(T529/U529-1)*100)</f>
        <v>n/a</v>
      </c>
      <c r="AT529" s="1033" t="str">
        <f>IF(ISERROR((U529/V529-1)*100),"n/a",(U529/V529-1)*100)</f>
        <v>n/a</v>
      </c>
      <c r="AU529" s="1033" t="str">
        <f>IF(ISERROR((V529/W529-1)*100),"n/a",(V529/W529-1)*100)</f>
        <v>n/a</v>
      </c>
      <c r="AV529" s="1033" t="str">
        <f>IF(ISERROR((W529/X529-1)*100),"n/a",(W529/X529-1)*100)</f>
        <v>n/a</v>
      </c>
      <c r="AW529" s="1033" t="str">
        <f>IF(ISERROR((X529/Y529-1)*100),"n/a",(X529/Y529-1)*100)</f>
        <v>n/a</v>
      </c>
      <c r="AX529" s="1033" t="str">
        <f>IF(ISERROR((Y529/Z529-1)*100),"n/a",(Y529/Z529-1)*100)</f>
        <v>n/a</v>
      </c>
      <c r="AY529" s="1033" t="str">
        <f>IF(ISERROR((Z529/AA529-1)*100),"n/a",(Z529/AA529-1)*100)</f>
        <v>n/a</v>
      </c>
      <c r="AZ529" s="1033" t="str">
        <f>IF(ISERROR((AA529/AB529-1)*100),"n/a",(AA529/AB529-1)*100)</f>
        <v>n/a</v>
      </c>
      <c r="BA529" s="1033">
        <f>AVERAGE(AD529:AZ529)</f>
        <v>11.241218719631229</v>
      </c>
      <c r="BB529" s="1033">
        <f>STDEV(AD529:AZ529)</f>
        <v>3.6855062960753608</v>
      </c>
    </row>
    <row r="530" spans="1:54" x14ac:dyDescent="0.2">
      <c r="A530" s="444" t="s">
        <v>713</v>
      </c>
      <c r="B530" s="830" t="s">
        <v>714</v>
      </c>
      <c r="C530" s="489">
        <v>1.04</v>
      </c>
      <c r="D530" s="489">
        <v>0.96</v>
      </c>
      <c r="E530" s="489">
        <v>0.9</v>
      </c>
      <c r="F530" s="489">
        <v>0.82</v>
      </c>
      <c r="G530" s="460">
        <v>0.76</v>
      </c>
      <c r="H530" s="587">
        <v>0.64</v>
      </c>
      <c r="I530" s="489">
        <v>0.57999999999999996</v>
      </c>
      <c r="J530" s="489">
        <v>0.5</v>
      </c>
      <c r="K530" s="489">
        <v>0.42</v>
      </c>
      <c r="L530" s="491">
        <v>0.36</v>
      </c>
      <c r="M530" s="953"/>
      <c r="N530" s="489">
        <v>0.33</v>
      </c>
      <c r="O530" s="489">
        <v>0.28999999999999998</v>
      </c>
      <c r="P530" s="953"/>
      <c r="Q530" s="587">
        <v>0.25750000000000001</v>
      </c>
      <c r="R530" s="587">
        <v>0.22750000000000001</v>
      </c>
      <c r="S530" s="587">
        <v>0.20499999999999999</v>
      </c>
      <c r="T530" s="587">
        <v>0.185</v>
      </c>
      <c r="U530" s="587">
        <v>0.17249999999999999</v>
      </c>
      <c r="V530" s="587">
        <v>0.16250000000000001</v>
      </c>
      <c r="W530" s="587">
        <v>0.14499999999999999</v>
      </c>
      <c r="X530" s="587">
        <v>0.11</v>
      </c>
      <c r="Y530" s="583">
        <v>0</v>
      </c>
      <c r="Z530" s="583">
        <v>0</v>
      </c>
      <c r="AA530" s="583">
        <v>0</v>
      </c>
      <c r="AB530" s="583">
        <v>0</v>
      </c>
      <c r="AC530" s="584">
        <f>SUM(C530:AB530)</f>
        <v>9.0649999999999977</v>
      </c>
      <c r="AD530" s="1033">
        <f>IF(ISERROR((C530/D530-1)*100),"n/a",(C530/D530-1)*100)</f>
        <v>8.3333333333333481</v>
      </c>
      <c r="AE530" s="1033">
        <f>IF(ISERROR((D530/E530-1)*100),"n/a",(D530/E530-1)*100)</f>
        <v>6.6666666666666652</v>
      </c>
      <c r="AF530" s="1033">
        <f>IF(ISERROR((E530/F530-1)*100),"n/a",(E530/F530-1)*100)</f>
        <v>9.7560975609756184</v>
      </c>
      <c r="AG530" s="1033">
        <f>IF(ISERROR((F530/G530-1)*100),"n/a",(F530/G530-1)*100)</f>
        <v>7.8947368421052655</v>
      </c>
      <c r="AH530" s="1033">
        <f>IF(ISERROR((G530/H530-1)*100),"n/a",(G530/H530-1)*100)</f>
        <v>18.75</v>
      </c>
      <c r="AI530" s="1033">
        <f>IF(ISERROR((H530/I530-1)*100),"n/a",(H530/I530-1)*100)</f>
        <v>10.344827586206918</v>
      </c>
      <c r="AJ530" s="1033">
        <f>IF(ISERROR((I530/J530-1)*100),"n/a",(I530/J530-1)*100)</f>
        <v>15.999999999999993</v>
      </c>
      <c r="AK530" s="1033">
        <f>IF(ISERROR((J530/K530-1)*100),"n/a",(J530/K530-1)*100)</f>
        <v>19.047619047619047</v>
      </c>
      <c r="AL530" s="1033">
        <f>IF(ISERROR((K530/L530-1)*100),"n/a",(K530/L530-1)*100)</f>
        <v>16.666666666666675</v>
      </c>
      <c r="AM530" s="1033">
        <f>IF(ISERROR((L530/N530-1)*100),"n/a",(L530/N530-1)*100)</f>
        <v>9.0909090909090828</v>
      </c>
      <c r="AN530" s="1033">
        <f>IF(ISERROR((N530/O530-1)*100),"n/a",(N530/O530-1)*100)</f>
        <v>13.793103448275868</v>
      </c>
      <c r="AO530" s="1033">
        <f>IF(ISERROR((O530/Q530-1)*100),"n/a",(O530/Q530-1)*100)</f>
        <v>12.621359223300965</v>
      </c>
      <c r="AP530" s="1033">
        <f>IF(ISERROR((Q530/R530-1)*100),"n/a",(Q530/R530-1)*100)</f>
        <v>13.186813186813184</v>
      </c>
      <c r="AQ530" s="1033">
        <f>IF(ISERROR((R530/S530-1)*100),"n/a",(R530/S530-1)*100)</f>
        <v>10.975609756097571</v>
      </c>
      <c r="AR530" s="1033">
        <f>IF(ISERROR((S530/T530-1)*100),"n/a",(S530/T530-1)*100)</f>
        <v>10.810810810810811</v>
      </c>
      <c r="AS530" s="1033">
        <f>IF(ISERROR((T530/U530-1)*100),"n/a",(T530/U530-1)*100)</f>
        <v>7.2463768115942129</v>
      </c>
      <c r="AT530" s="1033">
        <f>IF(ISERROR((U530/V530-1)*100),"n/a",(U530/V530-1)*100)</f>
        <v>6.153846153846132</v>
      </c>
      <c r="AU530" s="1033">
        <f>IF(ISERROR((V530/W530-1)*100),"n/a",(V530/W530-1)*100)</f>
        <v>12.068965517241391</v>
      </c>
      <c r="AV530" s="1033">
        <f>IF(ISERROR((W530/X530-1)*100),"n/a",(W530/X530-1)*100)</f>
        <v>31.818181818181813</v>
      </c>
      <c r="AW530" s="1033" t="str">
        <f>IF(ISERROR((X530/Y530-1)*100),"n/a",(X530/Y530-1)*100)</f>
        <v>n/a</v>
      </c>
      <c r="AX530" s="1033" t="str">
        <f>IF(ISERROR((Y530/Z530-1)*100),"n/a",(Y530/Z530-1)*100)</f>
        <v>n/a</v>
      </c>
      <c r="AY530" s="1033" t="str">
        <f>IF(ISERROR((Z530/AA530-1)*100),"n/a",(Z530/AA530-1)*100)</f>
        <v>n/a</v>
      </c>
      <c r="AZ530" s="1033" t="str">
        <f>IF(ISERROR((AA530/AB530-1)*100),"n/a",(AA530/AB530-1)*100)</f>
        <v>n/a</v>
      </c>
      <c r="BA530" s="1033">
        <f>AVERAGE(AD530:AZ530)</f>
        <v>12.696101237928662</v>
      </c>
      <c r="BB530" s="1033">
        <f>STDEV(AD530:AZ530)</f>
        <v>6.0359806470657151</v>
      </c>
    </row>
    <row r="531" spans="1:54" x14ac:dyDescent="0.2">
      <c r="A531" s="465" t="s">
        <v>1521</v>
      </c>
      <c r="B531" s="830" t="s">
        <v>1522</v>
      </c>
      <c r="C531" s="489">
        <v>2.2000000000000002</v>
      </c>
      <c r="D531" s="489">
        <v>1.88</v>
      </c>
      <c r="E531" s="489">
        <v>1.6</v>
      </c>
      <c r="F531" s="489">
        <v>1.36</v>
      </c>
      <c r="G531" s="460">
        <v>1</v>
      </c>
      <c r="H531" s="587">
        <v>0.78</v>
      </c>
      <c r="I531" s="489">
        <v>0.7</v>
      </c>
      <c r="J531" s="489">
        <v>0.64</v>
      </c>
      <c r="K531" s="489">
        <v>0.48</v>
      </c>
      <c r="L531" s="489">
        <v>0.44</v>
      </c>
      <c r="M531" s="953"/>
      <c r="N531" s="489">
        <v>0.24</v>
      </c>
      <c r="O531" s="489">
        <v>0.1</v>
      </c>
      <c r="P531" s="953"/>
      <c r="Q531" s="587">
        <v>0.02</v>
      </c>
      <c r="R531" s="583">
        <v>0</v>
      </c>
      <c r="S531" s="583">
        <v>0</v>
      </c>
      <c r="T531" s="583">
        <v>0</v>
      </c>
      <c r="U531" s="583">
        <v>0</v>
      </c>
      <c r="V531" s="583">
        <v>0</v>
      </c>
      <c r="W531" s="583">
        <v>0</v>
      </c>
      <c r="X531" s="583">
        <v>0</v>
      </c>
      <c r="Y531" s="583">
        <v>0</v>
      </c>
      <c r="Z531" s="583">
        <v>0</v>
      </c>
      <c r="AA531" s="583">
        <v>0</v>
      </c>
      <c r="AB531" s="583">
        <v>0</v>
      </c>
      <c r="AC531" s="584">
        <f>SUM(C531:AB531)</f>
        <v>11.439999999999998</v>
      </c>
      <c r="AD531" s="1033">
        <f>IF(ISERROR((C531/D531-1)*100),"n/a",(C531/D531-1)*100)</f>
        <v>17.021276595744705</v>
      </c>
      <c r="AE531" s="1033">
        <f>IF(ISERROR((D531/E531-1)*100),"n/a",(D531/E531-1)*100)</f>
        <v>17.499999999999982</v>
      </c>
      <c r="AF531" s="1033">
        <f>IF(ISERROR((E531/F531-1)*100),"n/a",(E531/F531-1)*100)</f>
        <v>17.647058823529417</v>
      </c>
      <c r="AG531" s="1033">
        <f>IF(ISERROR((F531/G531-1)*100),"n/a",(F531/G531-1)*100)</f>
        <v>36.000000000000007</v>
      </c>
      <c r="AH531" s="1033">
        <f>IF(ISERROR((G531/H531-1)*100),"n/a",(G531/H531-1)*100)</f>
        <v>28.205128205128194</v>
      </c>
      <c r="AI531" s="1033">
        <f>IF(ISERROR((H531/I531-1)*100),"n/a",(H531/I531-1)*100)</f>
        <v>11.428571428571432</v>
      </c>
      <c r="AJ531" s="1033">
        <f>IF(ISERROR((I531/J531-1)*100),"n/a",(I531/J531-1)*100)</f>
        <v>9.375</v>
      </c>
      <c r="AK531" s="1033">
        <f>IF(ISERROR((J531/K531-1)*100),"n/a",(J531/K531-1)*100)</f>
        <v>33.33333333333335</v>
      </c>
      <c r="AL531" s="1033">
        <f>IF(ISERROR((K531/L531-1)*100),"n/a",(K531/L531-1)*100)</f>
        <v>9.0909090909090828</v>
      </c>
      <c r="AM531" s="1033">
        <f>IF(ISERROR((L531/N531-1)*100),"n/a",(L531/N531-1)*100)</f>
        <v>83.333333333333343</v>
      </c>
      <c r="AN531" s="1033">
        <f>IF(ISERROR((N531/O531-1)*100),"n/a",(N531/O531-1)*100)</f>
        <v>140</v>
      </c>
      <c r="AO531" s="1033">
        <f>IF(ISERROR((O531/Q531-1)*100),"n/a",(O531/Q531-1)*100)</f>
        <v>400</v>
      </c>
      <c r="AP531" s="1033" t="str">
        <f>IF(ISERROR((Q531/R531-1)*100),"n/a",(Q531/R531-1)*100)</f>
        <v>n/a</v>
      </c>
      <c r="AQ531" s="1033" t="str">
        <f>IF(ISERROR((R531/S531-1)*100),"n/a",(R531/S531-1)*100)</f>
        <v>n/a</v>
      </c>
      <c r="AR531" s="1033" t="str">
        <f>IF(ISERROR((S531/T531-1)*100),"n/a",(S531/T531-1)*100)</f>
        <v>n/a</v>
      </c>
      <c r="AS531" s="1033" t="str">
        <f>IF(ISERROR((T531/U531-1)*100),"n/a",(T531/U531-1)*100)</f>
        <v>n/a</v>
      </c>
      <c r="AT531" s="1033" t="str">
        <f>IF(ISERROR((U531/V531-1)*100),"n/a",(U531/V531-1)*100)</f>
        <v>n/a</v>
      </c>
      <c r="AU531" s="1033" t="str">
        <f>IF(ISERROR((V531/W531-1)*100),"n/a",(V531/W531-1)*100)</f>
        <v>n/a</v>
      </c>
      <c r="AV531" s="1033" t="str">
        <f>IF(ISERROR((W531/X531-1)*100),"n/a",(W531/X531-1)*100)</f>
        <v>n/a</v>
      </c>
      <c r="AW531" s="1033" t="str">
        <f>IF(ISERROR((X531/Y531-1)*100),"n/a",(X531/Y531-1)*100)</f>
        <v>n/a</v>
      </c>
      <c r="AX531" s="1033" t="str">
        <f>IF(ISERROR((Y531/Z531-1)*100),"n/a",(Y531/Z531-1)*100)</f>
        <v>n/a</v>
      </c>
      <c r="AY531" s="1033" t="str">
        <f>IF(ISERROR((Z531/AA531-1)*100),"n/a",(Z531/AA531-1)*100)</f>
        <v>n/a</v>
      </c>
      <c r="AZ531" s="1033" t="str">
        <f>IF(ISERROR((AA531/AB531-1)*100),"n/a",(AA531/AB531-1)*100)</f>
        <v>n/a</v>
      </c>
      <c r="BA531" s="1033">
        <f>AVERAGE(AD531:AZ531)</f>
        <v>66.911217567545791</v>
      </c>
      <c r="BB531" s="1033">
        <f>STDEV(AD531:AZ531)</f>
        <v>111.69369332575788</v>
      </c>
    </row>
    <row r="532" spans="1:54" x14ac:dyDescent="0.2">
      <c r="A532" s="997" t="s">
        <v>5222</v>
      </c>
      <c r="B532" s="830" t="s">
        <v>2581</v>
      </c>
      <c r="C532" s="489">
        <v>4.16</v>
      </c>
      <c r="D532" s="489">
        <v>4.12</v>
      </c>
      <c r="E532" s="489">
        <v>4.08</v>
      </c>
      <c r="F532" s="489">
        <v>4.04</v>
      </c>
      <c r="G532" s="460">
        <v>3.82</v>
      </c>
      <c r="H532" s="499">
        <v>3.76</v>
      </c>
      <c r="I532" s="539">
        <v>3.76</v>
      </c>
      <c r="J532" s="539">
        <v>3.76</v>
      </c>
      <c r="K532" s="539">
        <v>3.76</v>
      </c>
      <c r="L532" s="539">
        <v>3.76</v>
      </c>
      <c r="M532" s="499"/>
      <c r="N532" s="539">
        <v>3.76</v>
      </c>
      <c r="O532" s="539">
        <v>3.76</v>
      </c>
      <c r="P532" s="499"/>
      <c r="Q532" s="539">
        <v>3.76</v>
      </c>
      <c r="R532" s="539">
        <v>3.76</v>
      </c>
      <c r="S532" s="587">
        <v>3.77</v>
      </c>
      <c r="T532" s="587">
        <v>3.7300000000000004</v>
      </c>
      <c r="U532" s="587">
        <v>3.69</v>
      </c>
      <c r="V532" s="587">
        <v>3.62</v>
      </c>
      <c r="W532" s="587">
        <v>3.4142857142857146</v>
      </c>
      <c r="X532" s="587">
        <v>3.2095238095238092</v>
      </c>
      <c r="Y532" s="587">
        <v>2.961904761904762</v>
      </c>
      <c r="Z532" s="587">
        <v>2.7523809523809519</v>
      </c>
      <c r="AA532" s="587">
        <v>2.5333333333333332</v>
      </c>
      <c r="AB532" s="587">
        <v>2.2517006802721085</v>
      </c>
      <c r="AC532" s="584">
        <f>SUM(C532:AB532)</f>
        <v>85.993129251700665</v>
      </c>
      <c r="AD532" s="1033">
        <f>IF(ISERROR((C532/D532-1)*100),"n/a",(C532/D532-1)*100)</f>
        <v>0.97087378640776656</v>
      </c>
      <c r="AE532" s="1033">
        <f>IF(ISERROR((D532/E532-1)*100),"n/a",(D532/E532-1)*100)</f>
        <v>0.98039215686274161</v>
      </c>
      <c r="AF532" s="1033">
        <f>IF(ISERROR((E532/F532-1)*100),"n/a",(E532/F532-1)*100)</f>
        <v>0.99009900990099098</v>
      </c>
      <c r="AG532" s="1033">
        <f>IF(ISERROR((F532/G532-1)*100),"n/a",(F532/G532-1)*100)</f>
        <v>5.7591623036649331</v>
      </c>
      <c r="AH532" s="1033">
        <f>IF(ISERROR((G532/H532-1)*100),"n/a",(G532/H532-1)*100)</f>
        <v>1.5957446808510634</v>
      </c>
      <c r="AI532" s="1033">
        <f>IF(ISERROR((H532/I532-1)*100),"n/a",(H532/I532-1)*100)</f>
        <v>0</v>
      </c>
      <c r="AJ532" s="1033">
        <f>IF(ISERROR((I532/J532-1)*100),"n/a",(I532/J532-1)*100)</f>
        <v>0</v>
      </c>
      <c r="AK532" s="1033">
        <f>IF(ISERROR((J532/K532-1)*100),"n/a",(J532/K532-1)*100)</f>
        <v>0</v>
      </c>
      <c r="AL532" s="1033">
        <f>IF(ISERROR((K532/L532-1)*100),"n/a",(K532/L532-1)*100)</f>
        <v>0</v>
      </c>
      <c r="AM532" s="1033">
        <f>IF(ISERROR((L532/N532-1)*100),"n/a",(L532/N532-1)*100)</f>
        <v>0</v>
      </c>
      <c r="AN532" s="1033">
        <f>IF(ISERROR((N532/O532-1)*100),"n/a",(N532/O532-1)*100)</f>
        <v>0</v>
      </c>
      <c r="AO532" s="1033">
        <f>IF(ISERROR((O532/Q532-1)*100),"n/a",(O532/Q532-1)*100)</f>
        <v>0</v>
      </c>
      <c r="AP532" s="1033">
        <f>IF(ISERROR((Q532/R532-1)*100),"n/a",(Q532/R532-1)*100)</f>
        <v>0</v>
      </c>
      <c r="AQ532" s="1033">
        <f>IF(ISERROR((R532/S532-1)*100),"n/a",(R532/S532-1)*100)</f>
        <v>-0.26525198938992522</v>
      </c>
      <c r="AR532" s="1033">
        <f>IF(ISERROR((S532/T532-1)*100),"n/a",(S532/T532-1)*100)</f>
        <v>1.0723860589812118</v>
      </c>
      <c r="AS532" s="1033">
        <f>IF(ISERROR((T532/U532-1)*100),"n/a",(T532/U532-1)*100)</f>
        <v>1.084010840108407</v>
      </c>
      <c r="AT532" s="1033">
        <f>IF(ISERROR((U532/V532-1)*100),"n/a",(U532/V532-1)*100)</f>
        <v>1.9337016574585641</v>
      </c>
      <c r="AU532" s="1033">
        <f>IF(ISERROR((V532/W532-1)*100),"n/a",(V532/W532-1)*100)</f>
        <v>6.0251046025104449</v>
      </c>
      <c r="AV532" s="1033">
        <f>IF(ISERROR((W532/X532-1)*100),"n/a",(W532/X532-1)*100)</f>
        <v>6.3798219584569882</v>
      </c>
      <c r="AW532" s="1033">
        <f>IF(ISERROR((X532/Y532-1)*100),"n/a",(X532/Y532-1)*100)</f>
        <v>8.3601286173633262</v>
      </c>
      <c r="AX532" s="1033">
        <f>IF(ISERROR((Y532/Z532-1)*100),"n/a",(Y532/Z532-1)*100)</f>
        <v>7.6124567474048721</v>
      </c>
      <c r="AY532" s="1033">
        <f>IF(ISERROR((Z532/AA532-1)*100),"n/a",(Z532/AA532-1)*100)</f>
        <v>8.6466165413533691</v>
      </c>
      <c r="AZ532" s="1033">
        <f>IF(ISERROR((AA532/AB532-1)*100),"n/a",(AA532/AB532-1)*100)</f>
        <v>12.507552870090644</v>
      </c>
      <c r="BA532" s="1033">
        <f>AVERAGE(AD532:AZ532)</f>
        <v>2.7675130366097993</v>
      </c>
      <c r="BB532" s="1033">
        <f>STDEV(AD532:AZ532)</f>
        <v>3.7210777354983282</v>
      </c>
    </row>
    <row r="533" spans="1:54" s="516" customFormat="1" x14ac:dyDescent="0.2">
      <c r="A533" s="850" t="s">
        <v>1529</v>
      </c>
      <c r="B533" s="819" t="s">
        <v>1530</v>
      </c>
      <c r="C533" s="489">
        <v>4.8</v>
      </c>
      <c r="D533" s="489">
        <v>4.5999999999999996</v>
      </c>
      <c r="E533" s="489">
        <v>4.4000000000000004</v>
      </c>
      <c r="F533" s="489">
        <v>4</v>
      </c>
      <c r="G533" s="460">
        <v>3.6</v>
      </c>
      <c r="H533" s="481">
        <v>3</v>
      </c>
      <c r="I533" s="473">
        <v>2.8</v>
      </c>
      <c r="J533" s="474">
        <v>2.44</v>
      </c>
      <c r="K533" s="474">
        <v>2.17</v>
      </c>
      <c r="L533" s="474">
        <v>1.73</v>
      </c>
      <c r="M533" s="958"/>
      <c r="N533" s="474">
        <v>1.6</v>
      </c>
      <c r="O533" s="470">
        <v>1.45</v>
      </c>
      <c r="P533" s="958"/>
      <c r="Q533" s="486">
        <v>1.1499999999999999</v>
      </c>
      <c r="R533" s="486">
        <v>0.7</v>
      </c>
      <c r="S533" s="477">
        <v>0.57999999999999996</v>
      </c>
      <c r="T533" s="476">
        <v>1.1499999999999999</v>
      </c>
      <c r="U533" s="476">
        <v>0.95</v>
      </c>
      <c r="V533" s="476">
        <v>0.78</v>
      </c>
      <c r="W533" s="476">
        <v>0.625</v>
      </c>
      <c r="X533" s="476">
        <v>0.5</v>
      </c>
      <c r="Y533" s="476">
        <v>0.4</v>
      </c>
      <c r="Z533" s="477">
        <v>0</v>
      </c>
      <c r="AA533" s="477">
        <v>0</v>
      </c>
      <c r="AB533" s="477">
        <v>0</v>
      </c>
      <c r="AC533" s="584">
        <f>SUM(C533:AB533)</f>
        <v>43.425000000000004</v>
      </c>
      <c r="AD533" s="1033">
        <f>IF(ISERROR((C533/D533-1)*100),"n/a",(C533/D533-1)*100)</f>
        <v>4.3478260869565188</v>
      </c>
      <c r="AE533" s="1033">
        <f>IF(ISERROR((D533/E533-1)*100),"n/a",(D533/E533-1)*100)</f>
        <v>4.5454545454545192</v>
      </c>
      <c r="AF533" s="1033">
        <f>IF(ISERROR((E533/F533-1)*100),"n/a",(E533/F533-1)*100)</f>
        <v>10.000000000000009</v>
      </c>
      <c r="AG533" s="1033">
        <f>IF(ISERROR((F533/G533-1)*100),"n/a",(F533/G533-1)*100)</f>
        <v>11.111111111111116</v>
      </c>
      <c r="AH533" s="1033">
        <f>IF(ISERROR((G533/H533-1)*100),"n/a",(G533/H533-1)*100)</f>
        <v>19.999999999999996</v>
      </c>
      <c r="AI533" s="1033">
        <f>IF(ISERROR((H533/I533-1)*100),"n/a",(H533/I533-1)*100)</f>
        <v>7.1428571428571397</v>
      </c>
      <c r="AJ533" s="1033">
        <f>IF(ISERROR((I533/J533-1)*100),"n/a",(I533/J533-1)*100)</f>
        <v>14.754098360655732</v>
      </c>
      <c r="AK533" s="1033">
        <f>IF(ISERROR((J533/K533-1)*100),"n/a",(J533/K533-1)*100)</f>
        <v>12.442396313364057</v>
      </c>
      <c r="AL533" s="1033">
        <f>IF(ISERROR((K533/L533-1)*100),"n/a",(K533/L533-1)*100)</f>
        <v>25.43352601156068</v>
      </c>
      <c r="AM533" s="1033">
        <f>IF(ISERROR((L533/N533-1)*100),"n/a",(L533/N533-1)*100)</f>
        <v>8.1249999999999822</v>
      </c>
      <c r="AN533" s="1033">
        <f>IF(ISERROR((N533/O533-1)*100),"n/a",(N533/O533-1)*100)</f>
        <v>10.344827586206895</v>
      </c>
      <c r="AO533" s="1033">
        <f>IF(ISERROR((O533/Q533-1)*100),"n/a",(O533/Q533-1)*100)</f>
        <v>26.086956521739136</v>
      </c>
      <c r="AP533" s="1033">
        <f>IF(ISERROR((Q533/R533-1)*100),"n/a",(Q533/R533-1)*100)</f>
        <v>64.285714285714278</v>
      </c>
      <c r="AQ533" s="1033">
        <f>IF(ISERROR((R533/S533-1)*100),"n/a",(R533/S533-1)*100)</f>
        <v>20.68965517241379</v>
      </c>
      <c r="AR533" s="1033">
        <f>IF(ISERROR((S533/T533-1)*100),"n/a",(S533/T533-1)*100)</f>
        <v>-49.565217391304351</v>
      </c>
      <c r="AS533" s="1033">
        <f>IF(ISERROR((T533/U533-1)*100),"n/a",(T533/U533-1)*100)</f>
        <v>21.052631578947366</v>
      </c>
      <c r="AT533" s="1033">
        <f>IF(ISERROR((U533/V533-1)*100),"n/a",(U533/V533-1)*100)</f>
        <v>21.794871794871785</v>
      </c>
      <c r="AU533" s="1033">
        <f>IF(ISERROR((V533/W533-1)*100),"n/a",(V533/W533-1)*100)</f>
        <v>24.8</v>
      </c>
      <c r="AV533" s="1033">
        <f>IF(ISERROR((W533/X533-1)*100),"n/a",(W533/X533-1)*100)</f>
        <v>25</v>
      </c>
      <c r="AW533" s="1033">
        <f>IF(ISERROR((X533/Y533-1)*100),"n/a",(X533/Y533-1)*100)</f>
        <v>25</v>
      </c>
      <c r="AX533" s="1033" t="str">
        <f>IF(ISERROR((Y533/Z533-1)*100),"n/a",(Y533/Z533-1)*100)</f>
        <v>n/a</v>
      </c>
      <c r="AY533" s="1033" t="str">
        <f>IF(ISERROR((Z533/AA533-1)*100),"n/a",(Z533/AA533-1)*100)</f>
        <v>n/a</v>
      </c>
      <c r="AZ533" s="1033" t="str">
        <f>IF(ISERROR((AA533/AB533-1)*100),"n/a",(AA533/AB533-1)*100)</f>
        <v>n/a</v>
      </c>
      <c r="BA533" s="1033">
        <f>AVERAGE(AD533:AZ533)</f>
        <v>15.369585456027433</v>
      </c>
      <c r="BB533" s="1033">
        <f>STDEV(AD533:AZ533)</f>
        <v>20.082953597465597</v>
      </c>
    </row>
    <row r="534" spans="1:54" s="563" customFormat="1" ht="12" x14ac:dyDescent="0.2">
      <c r="A534" s="851" t="s">
        <v>725</v>
      </c>
      <c r="B534" s="819" t="s">
        <v>726</v>
      </c>
      <c r="C534" s="489">
        <v>0.48</v>
      </c>
      <c r="D534" s="489">
        <v>0.44</v>
      </c>
      <c r="E534" s="489">
        <v>0.41</v>
      </c>
      <c r="F534" s="489">
        <v>0.38</v>
      </c>
      <c r="G534" s="460">
        <v>0.3367</v>
      </c>
      <c r="H534" s="587">
        <v>0.32</v>
      </c>
      <c r="I534" s="489">
        <v>0.27999999999999997</v>
      </c>
      <c r="J534" s="489">
        <v>0.27333333333333332</v>
      </c>
      <c r="K534" s="489">
        <v>0.26333333333333336</v>
      </c>
      <c r="L534" s="489">
        <v>0.25666666666666665</v>
      </c>
      <c r="M534" s="953"/>
      <c r="N534" s="489">
        <v>0.22678730158730157</v>
      </c>
      <c r="O534" s="489">
        <v>0.22073015873015875</v>
      </c>
      <c r="P534" s="953"/>
      <c r="Q534" s="587">
        <v>0.21466666666666664</v>
      </c>
      <c r="R534" s="587">
        <v>0.2086031746031746</v>
      </c>
      <c r="S534" s="587">
        <v>0.20257142857142854</v>
      </c>
      <c r="T534" s="587">
        <v>0.19653968253968254</v>
      </c>
      <c r="U534" s="587">
        <v>0.19047619047619047</v>
      </c>
      <c r="V534" s="587">
        <v>0.18441269841269839</v>
      </c>
      <c r="W534" s="583">
        <v>0.17707936507936509</v>
      </c>
      <c r="X534" s="587">
        <v>0.19434920634920638</v>
      </c>
      <c r="Y534" s="587">
        <v>0.15549206349206349</v>
      </c>
      <c r="Z534" s="587">
        <v>0.14831746031746032</v>
      </c>
      <c r="AA534" s="587">
        <v>0.14396825396825397</v>
      </c>
      <c r="AB534" s="587">
        <v>0.13822222222222222</v>
      </c>
      <c r="AC534" s="584">
        <f>SUM(C534:AB534)</f>
        <v>6.0422492063492053</v>
      </c>
      <c r="AD534" s="1033">
        <f>IF(ISERROR((C534/D534-1)*100),"n/a",(C534/D534-1)*100)</f>
        <v>9.0909090909090828</v>
      </c>
      <c r="AE534" s="1033">
        <f>IF(ISERROR((D534/E534-1)*100),"n/a",(D534/E534-1)*100)</f>
        <v>7.3170731707317138</v>
      </c>
      <c r="AF534" s="1033">
        <f>IF(ISERROR((E534/F534-1)*100),"n/a",(E534/F534-1)*100)</f>
        <v>7.8947368421052655</v>
      </c>
      <c r="AG534" s="1033">
        <f>IF(ISERROR((F534/G534-1)*100),"n/a",(F534/G534-1)*100)</f>
        <v>12.86011286011286</v>
      </c>
      <c r="AH534" s="1033">
        <f>IF(ISERROR((G534/H534-1)*100),"n/a",(G534/H534-1)*100)</f>
        <v>5.2187500000000053</v>
      </c>
      <c r="AI534" s="1033">
        <f>IF(ISERROR((H534/I534-1)*100),"n/a",(H534/I534-1)*100)</f>
        <v>14.285714285714302</v>
      </c>
      <c r="AJ534" s="1033">
        <f>IF(ISERROR((I534/J534-1)*100),"n/a",(I534/J534-1)*100)</f>
        <v>2.4390243902439046</v>
      </c>
      <c r="AK534" s="1033">
        <f>IF(ISERROR((J534/K534-1)*100),"n/a",(J534/K534-1)*100)</f>
        <v>3.7974683544303556</v>
      </c>
      <c r="AL534" s="1033">
        <f>IF(ISERROR((K534/L534-1)*100),"n/a",(K534/L534-1)*100)</f>
        <v>2.5974025974026205</v>
      </c>
      <c r="AM534" s="1033">
        <f>IF(ISERROR((L534/N534-1)*100),"n/a",(L534/N534-1)*100)</f>
        <v>13.175060891962275</v>
      </c>
      <c r="AN534" s="1033">
        <f>IF(ISERROR((N534/O534-1)*100),"n/a",(N534/O534-1)*100)</f>
        <v>2.7441392204803572</v>
      </c>
      <c r="AO534" s="1033">
        <f>IF(ISERROR((O534/Q534-1)*100),"n/a",(O534/Q534-1)*100)</f>
        <v>2.8246081041112259</v>
      </c>
      <c r="AP534" s="1033">
        <f>IF(ISERROR((Q534/R534-1)*100),"n/a",(Q534/R534-1)*100)</f>
        <v>2.9067113072591688</v>
      </c>
      <c r="AQ534" s="1033">
        <f>IF(ISERROR((R534/S534-1)*100),"n/a",(R534/S534-1)*100)</f>
        <v>2.977589719479723</v>
      </c>
      <c r="AR534" s="1033">
        <f>IF(ISERROR((S534/T534-1)*100),"n/a",(S534/T534-1)*100)</f>
        <v>3.0689710870618558</v>
      </c>
      <c r="AS534" s="1033">
        <f>IF(ISERROR((T534/U534-1)*100),"n/a",(T534/U534-1)*100)</f>
        <v>3.183333333333338</v>
      </c>
      <c r="AT534" s="1033">
        <f>IF(ISERROR((U534/V534-1)*100),"n/a",(U534/V534-1)*100)</f>
        <v>3.2880013771733552</v>
      </c>
      <c r="AU534" s="1033">
        <f>IF(ISERROR((V534/W534-1)*100),"n/a",(V534/W534-1)*100)</f>
        <v>4.1412692721405353</v>
      </c>
      <c r="AV534" s="1033">
        <f>IF(ISERROR((W534/X534-1)*100),"n/a",(W534/X534-1)*100)</f>
        <v>-8.8859849722313093</v>
      </c>
      <c r="AW534" s="1033">
        <f>IF(ISERROR((X534/Y534-1)*100),"n/a",(X534/Y534-1)*100)</f>
        <v>24.989791751735435</v>
      </c>
      <c r="AX534" s="1033">
        <f>IF(ISERROR((Y534/Z534-1)*100),"n/a",(Y534/Z534-1)*100)</f>
        <v>4.8373287671232834</v>
      </c>
      <c r="AY534" s="1033">
        <f>IF(ISERROR((Z534/AA534-1)*100),"n/a",(Z534/AA534-1)*100)</f>
        <v>3.0209481808158856</v>
      </c>
      <c r="AZ534" s="1033">
        <f>IF(ISERROR((AA534/AB534-1)*100),"n/a",(AA534/AB534-1)*100)</f>
        <v>4.1570969223702292</v>
      </c>
      <c r="BA534" s="1033">
        <f>AVERAGE(AD534:AZ534)</f>
        <v>5.7360894154115423</v>
      </c>
      <c r="BB534" s="1033">
        <f>STDEV(AD534:AZ534)</f>
        <v>6.2984161553431166</v>
      </c>
    </row>
    <row r="535" spans="1:54" s="563" customFormat="1" x14ac:dyDescent="0.2">
      <c r="A535" s="1142" t="s">
        <v>5383</v>
      </c>
      <c r="B535" s="819" t="s">
        <v>5378</v>
      </c>
      <c r="C535" s="489">
        <v>0.92500000000000004</v>
      </c>
      <c r="D535" s="489">
        <v>0.88500000000000001</v>
      </c>
      <c r="E535" s="489">
        <v>0.79</v>
      </c>
      <c r="F535" s="489">
        <v>0.20300000000000001</v>
      </c>
      <c r="G535" s="483">
        <v>0</v>
      </c>
      <c r="H535" s="499">
        <v>0</v>
      </c>
      <c r="I535" s="539">
        <v>0</v>
      </c>
      <c r="J535" s="539">
        <v>0</v>
      </c>
      <c r="K535" s="539">
        <v>0</v>
      </c>
      <c r="L535" s="539">
        <v>0</v>
      </c>
      <c r="M535" s="1106"/>
      <c r="N535" s="539">
        <v>0</v>
      </c>
      <c r="O535" s="539">
        <v>0</v>
      </c>
      <c r="P535" s="1106"/>
      <c r="Q535" s="539">
        <v>0</v>
      </c>
      <c r="R535" s="539">
        <v>0</v>
      </c>
      <c r="S535" s="583">
        <v>0</v>
      </c>
      <c r="T535" s="583">
        <v>0</v>
      </c>
      <c r="U535" s="499">
        <v>0</v>
      </c>
      <c r="V535" s="499">
        <v>0</v>
      </c>
      <c r="W535" s="499">
        <v>0</v>
      </c>
      <c r="X535" s="499">
        <v>0</v>
      </c>
      <c r="Y535" s="499">
        <v>0</v>
      </c>
      <c r="Z535" s="499">
        <v>0</v>
      </c>
      <c r="AA535" s="499">
        <v>0</v>
      </c>
      <c r="AB535" s="499">
        <v>0</v>
      </c>
      <c r="AC535" s="584">
        <f>SUM(C535:AB535)</f>
        <v>2.8029999999999999</v>
      </c>
      <c r="AD535" s="1033">
        <f>IF(ISERROR((C535/D535-1)*100),"n/a",(C535/D535-1)*100)</f>
        <v>4.5197740112994378</v>
      </c>
      <c r="AE535" s="1033">
        <f>IF(ISERROR((D535/E535-1)*100),"n/a",(D535/E535-1)*100)</f>
        <v>12.025316455696199</v>
      </c>
      <c r="AF535" s="1033">
        <f>IF(ISERROR((E535/F535-1)*100),"n/a",(E535/F535-1)*100)</f>
        <v>289.16256157635468</v>
      </c>
      <c r="AG535" s="1033" t="str">
        <f>IF(ISERROR((F535/G535-1)*100),"n/a",(F535/G535-1)*100)</f>
        <v>n/a</v>
      </c>
      <c r="AH535" s="1033" t="str">
        <f>IF(ISERROR((G535/H535-1)*100),"n/a",(G535/H535-1)*100)</f>
        <v>n/a</v>
      </c>
      <c r="AI535" s="1033" t="str">
        <f>IF(ISERROR((H535/I535-1)*100),"n/a",(H535/I535-1)*100)</f>
        <v>n/a</v>
      </c>
      <c r="AJ535" s="1033" t="str">
        <f>IF(ISERROR((I535/J535-1)*100),"n/a",(I535/J535-1)*100)</f>
        <v>n/a</v>
      </c>
      <c r="AK535" s="1033" t="str">
        <f>IF(ISERROR((J535/K535-1)*100),"n/a",(J535/K535-1)*100)</f>
        <v>n/a</v>
      </c>
      <c r="AL535" s="1033" t="str">
        <f>IF(ISERROR((K535/L535-1)*100),"n/a",(K535/L535-1)*100)</f>
        <v>n/a</v>
      </c>
      <c r="AM535" s="1033" t="str">
        <f>IF(ISERROR((L535/N535-1)*100),"n/a",(L535/N535-1)*100)</f>
        <v>n/a</v>
      </c>
      <c r="AN535" s="1033" t="str">
        <f>IF(ISERROR((N535/O535-1)*100),"n/a",(N535/O535-1)*100)</f>
        <v>n/a</v>
      </c>
      <c r="AO535" s="1033" t="str">
        <f>IF(ISERROR((O535/Q535-1)*100),"n/a",(O535/Q535-1)*100)</f>
        <v>n/a</v>
      </c>
      <c r="AP535" s="1033" t="str">
        <f>IF(ISERROR((Q535/R535-1)*100),"n/a",(Q535/R535-1)*100)</f>
        <v>n/a</v>
      </c>
      <c r="AQ535" s="1033" t="str">
        <f>IF(ISERROR((R535/S535-1)*100),"n/a",(R535/S535-1)*100)</f>
        <v>n/a</v>
      </c>
      <c r="AR535" s="1033" t="str">
        <f>IF(ISERROR((S535/T535-1)*100),"n/a",(S535/T535-1)*100)</f>
        <v>n/a</v>
      </c>
      <c r="AS535" s="1033" t="str">
        <f>IF(ISERROR((T535/U535-1)*100),"n/a",(T535/U535-1)*100)</f>
        <v>n/a</v>
      </c>
      <c r="AT535" s="1033" t="str">
        <f>IF(ISERROR((U535/V535-1)*100),"n/a",(U535/V535-1)*100)</f>
        <v>n/a</v>
      </c>
      <c r="AU535" s="1033" t="str">
        <f>IF(ISERROR((V535/W535-1)*100),"n/a",(V535/W535-1)*100)</f>
        <v>n/a</v>
      </c>
      <c r="AV535" s="1033" t="str">
        <f>IF(ISERROR((W535/X535-1)*100),"n/a",(W535/X535-1)*100)</f>
        <v>n/a</v>
      </c>
      <c r="AW535" s="1033" t="str">
        <f>IF(ISERROR((X535/Y535-1)*100),"n/a",(X535/Y535-1)*100)</f>
        <v>n/a</v>
      </c>
      <c r="AX535" s="1033" t="str">
        <f>IF(ISERROR((Y535/Z535-1)*100),"n/a",(Y535/Z535-1)*100)</f>
        <v>n/a</v>
      </c>
      <c r="AY535" s="1033" t="str">
        <f>IF(ISERROR((Z535/AA535-1)*100),"n/a",(Z535/AA535-1)*100)</f>
        <v>n/a</v>
      </c>
      <c r="AZ535" s="1033" t="str">
        <f>IF(ISERROR((AA535/AB535-1)*100),"n/a",(AA535/AB535-1)*100)</f>
        <v>n/a</v>
      </c>
      <c r="BA535" s="1033">
        <f>AVERAGE(AD535:AZ535)</f>
        <v>101.90255068111678</v>
      </c>
      <c r="BB535" s="1033">
        <f>STDEV(AD535:AZ535)</f>
        <v>162.2153416055634</v>
      </c>
    </row>
    <row r="536" spans="1:54" s="563" customFormat="1" ht="12" x14ac:dyDescent="0.2">
      <c r="A536" s="851" t="s">
        <v>1498</v>
      </c>
      <c r="B536" s="819" t="s">
        <v>1499</v>
      </c>
      <c r="C536" s="489">
        <v>3.83</v>
      </c>
      <c r="D536" s="489">
        <v>3.62</v>
      </c>
      <c r="E536" s="489">
        <v>3.6</v>
      </c>
      <c r="F536" s="489">
        <v>3.5</v>
      </c>
      <c r="G536" s="460">
        <v>3.1</v>
      </c>
      <c r="H536" s="587">
        <v>2.7299999999999995</v>
      </c>
      <c r="I536" s="489">
        <v>2.4500000000000002</v>
      </c>
      <c r="J536" s="489">
        <v>2.1800000000000002</v>
      </c>
      <c r="K536" s="489">
        <v>1.89</v>
      </c>
      <c r="L536" s="489">
        <v>1.3274999999999999</v>
      </c>
      <c r="M536" s="953"/>
      <c r="N536" s="489">
        <v>0.45</v>
      </c>
      <c r="O536" s="491">
        <v>0</v>
      </c>
      <c r="P536" s="953"/>
      <c r="Q536" s="583">
        <v>0</v>
      </c>
      <c r="R536" s="583">
        <v>0</v>
      </c>
      <c r="S536" s="583">
        <v>0</v>
      </c>
      <c r="T536" s="583">
        <v>0</v>
      </c>
      <c r="U536" s="583">
        <v>0</v>
      </c>
      <c r="V536" s="583">
        <v>0</v>
      </c>
      <c r="W536" s="583">
        <v>0</v>
      </c>
      <c r="X536" s="583">
        <v>0</v>
      </c>
      <c r="Y536" s="583">
        <v>0</v>
      </c>
      <c r="Z536" s="583">
        <v>0</v>
      </c>
      <c r="AA536" s="583">
        <v>0</v>
      </c>
      <c r="AB536" s="583">
        <v>0</v>
      </c>
      <c r="AC536" s="584">
        <f>SUM(C536:AB536)</f>
        <v>28.677500000000002</v>
      </c>
      <c r="AD536" s="1033">
        <f>IF(ISERROR((C536/D536-1)*100),"n/a",(C536/D536-1)*100)</f>
        <v>5.8011049723756924</v>
      </c>
      <c r="AE536" s="1033">
        <f>IF(ISERROR((D536/E536-1)*100),"n/a",(D536/E536-1)*100)</f>
        <v>0.55555555555555358</v>
      </c>
      <c r="AF536" s="1033">
        <f>IF(ISERROR((E536/F536-1)*100),"n/a",(E536/F536-1)*100)</f>
        <v>2.8571428571428692</v>
      </c>
      <c r="AG536" s="1033">
        <f>IF(ISERROR((F536/G536-1)*100),"n/a",(F536/G536-1)*100)</f>
        <v>12.903225806451601</v>
      </c>
      <c r="AH536" s="1033">
        <f>IF(ISERROR((G536/H536-1)*100),"n/a",(G536/H536-1)*100)</f>
        <v>13.553113553113572</v>
      </c>
      <c r="AI536" s="1033">
        <f>IF(ISERROR((H536/I536-1)*100),"n/a",(H536/I536-1)*100)</f>
        <v>11.428571428571409</v>
      </c>
      <c r="AJ536" s="1033">
        <f>IF(ISERROR((I536/J536-1)*100),"n/a",(I536/J536-1)*100)</f>
        <v>12.385321100917434</v>
      </c>
      <c r="AK536" s="1033">
        <f>IF(ISERROR((J536/K536-1)*100),"n/a",(J536/K536-1)*100)</f>
        <v>15.343915343915349</v>
      </c>
      <c r="AL536" s="1033">
        <f>IF(ISERROR((K536/L536-1)*100),"n/a",(K536/L536-1)*100)</f>
        <v>42.372881355932201</v>
      </c>
      <c r="AM536" s="1033">
        <f>IF(ISERROR((L536/N536-1)*100),"n/a",(L536/N536-1)*100)</f>
        <v>194.99999999999997</v>
      </c>
      <c r="AN536" s="1033" t="str">
        <f>IF(ISERROR((N536/O536-1)*100),"n/a",(N536/O536-1)*100)</f>
        <v>n/a</v>
      </c>
      <c r="AO536" s="1033" t="str">
        <f>IF(ISERROR((O536/Q536-1)*100),"n/a",(O536/Q536-1)*100)</f>
        <v>n/a</v>
      </c>
      <c r="AP536" s="1033" t="str">
        <f>IF(ISERROR((Q536/R536-1)*100),"n/a",(Q536/R536-1)*100)</f>
        <v>n/a</v>
      </c>
      <c r="AQ536" s="1033" t="str">
        <f>IF(ISERROR((R536/S536-1)*100),"n/a",(R536/S536-1)*100)</f>
        <v>n/a</v>
      </c>
      <c r="AR536" s="1033" t="str">
        <f>IF(ISERROR((S536/T536-1)*100),"n/a",(S536/T536-1)*100)</f>
        <v>n/a</v>
      </c>
      <c r="AS536" s="1033" t="str">
        <f>IF(ISERROR((T536/U536-1)*100),"n/a",(T536/U536-1)*100)</f>
        <v>n/a</v>
      </c>
      <c r="AT536" s="1033" t="str">
        <f>IF(ISERROR((U536/V536-1)*100),"n/a",(U536/V536-1)*100)</f>
        <v>n/a</v>
      </c>
      <c r="AU536" s="1033" t="str">
        <f>IF(ISERROR((V536/W536-1)*100),"n/a",(V536/W536-1)*100)</f>
        <v>n/a</v>
      </c>
      <c r="AV536" s="1033" t="str">
        <f>IF(ISERROR((W536/X536-1)*100),"n/a",(W536/X536-1)*100)</f>
        <v>n/a</v>
      </c>
      <c r="AW536" s="1033" t="str">
        <f>IF(ISERROR((X536/Y536-1)*100),"n/a",(X536/Y536-1)*100)</f>
        <v>n/a</v>
      </c>
      <c r="AX536" s="1033" t="str">
        <f>IF(ISERROR((Y536/Z536-1)*100),"n/a",(Y536/Z536-1)*100)</f>
        <v>n/a</v>
      </c>
      <c r="AY536" s="1033" t="str">
        <f>IF(ISERROR((Z536/AA536-1)*100),"n/a",(Z536/AA536-1)*100)</f>
        <v>n/a</v>
      </c>
      <c r="AZ536" s="1033" t="str">
        <f>IF(ISERROR((AA536/AB536-1)*100),"n/a",(AA536/AB536-1)*100)</f>
        <v>n/a</v>
      </c>
      <c r="BA536" s="1033">
        <f>AVERAGE(AD536:AZ536)</f>
        <v>31.220083197397564</v>
      </c>
      <c r="BB536" s="1033">
        <f>STDEV(AD536:AZ536)</f>
        <v>58.675448336126919</v>
      </c>
    </row>
    <row r="537" spans="1:54" s="563" customFormat="1" x14ac:dyDescent="0.2">
      <c r="A537" s="851" t="s">
        <v>5367</v>
      </c>
      <c r="B537" s="819" t="s">
        <v>5364</v>
      </c>
      <c r="C537" s="489">
        <v>0.28000000000000003</v>
      </c>
      <c r="D537" s="489">
        <v>0.24</v>
      </c>
      <c r="E537" s="489">
        <v>0.2</v>
      </c>
      <c r="F537" s="489">
        <v>0.16</v>
      </c>
      <c r="G537" s="483">
        <v>0</v>
      </c>
      <c r="H537" s="499">
        <v>0</v>
      </c>
      <c r="I537" s="539">
        <v>0</v>
      </c>
      <c r="J537" s="539">
        <v>0</v>
      </c>
      <c r="K537" s="539">
        <v>0</v>
      </c>
      <c r="L537" s="539">
        <v>0</v>
      </c>
      <c r="M537" s="1150"/>
      <c r="N537" s="539">
        <v>0</v>
      </c>
      <c r="O537" s="539">
        <v>0</v>
      </c>
      <c r="P537" s="1150"/>
      <c r="Q537" s="539">
        <v>0</v>
      </c>
      <c r="R537" s="539">
        <v>0</v>
      </c>
      <c r="S537" s="499">
        <v>0</v>
      </c>
      <c r="T537" s="499">
        <v>0</v>
      </c>
      <c r="U537" s="499">
        <v>0</v>
      </c>
      <c r="V537" s="499">
        <v>0</v>
      </c>
      <c r="W537" s="499">
        <v>0</v>
      </c>
      <c r="X537" s="499">
        <v>0</v>
      </c>
      <c r="Y537" s="499">
        <v>0</v>
      </c>
      <c r="Z537" s="499">
        <v>0</v>
      </c>
      <c r="AA537" s="499">
        <v>0</v>
      </c>
      <c r="AB537" s="499">
        <v>0</v>
      </c>
      <c r="AC537" s="584">
        <f>SUM(C537:AB537)</f>
        <v>0.88</v>
      </c>
      <c r="AD537" s="1033">
        <f>IF(ISERROR((C537/D537-1)*100),"n/a",(C537/D537-1)*100)</f>
        <v>16.666666666666675</v>
      </c>
      <c r="AE537" s="1033">
        <f>IF(ISERROR((D537/E537-1)*100),"n/a",(D537/E537-1)*100)</f>
        <v>19.999999999999996</v>
      </c>
      <c r="AF537" s="1033">
        <f>IF(ISERROR((E537/F537-1)*100),"n/a",(E537/F537-1)*100)</f>
        <v>25</v>
      </c>
      <c r="AG537" s="1033" t="str">
        <f>IF(ISERROR((F537/G537-1)*100),"n/a",(F537/G537-1)*100)</f>
        <v>n/a</v>
      </c>
      <c r="AH537" s="1033" t="str">
        <f>IF(ISERROR((G537/H537-1)*100),"n/a",(G537/H537-1)*100)</f>
        <v>n/a</v>
      </c>
      <c r="AI537" s="1033" t="str">
        <f>IF(ISERROR((H537/I537-1)*100),"n/a",(H537/I537-1)*100)</f>
        <v>n/a</v>
      </c>
      <c r="AJ537" s="1033" t="str">
        <f>IF(ISERROR((I537/J537-1)*100),"n/a",(I537/J537-1)*100)</f>
        <v>n/a</v>
      </c>
      <c r="AK537" s="1033" t="str">
        <f>IF(ISERROR((J537/K537-1)*100),"n/a",(J537/K537-1)*100)</f>
        <v>n/a</v>
      </c>
      <c r="AL537" s="1033" t="str">
        <f>IF(ISERROR((K537/L537-1)*100),"n/a",(K537/L537-1)*100)</f>
        <v>n/a</v>
      </c>
      <c r="AM537" s="1033" t="str">
        <f>IF(ISERROR((L537/N537-1)*100),"n/a",(L537/N537-1)*100)</f>
        <v>n/a</v>
      </c>
      <c r="AN537" s="1033" t="str">
        <f>IF(ISERROR((N537/O537-1)*100),"n/a",(N537/O537-1)*100)</f>
        <v>n/a</v>
      </c>
      <c r="AO537" s="1033" t="str">
        <f>IF(ISERROR((O537/Q537-1)*100),"n/a",(O537/Q537-1)*100)</f>
        <v>n/a</v>
      </c>
      <c r="AP537" s="1033" t="str">
        <f>IF(ISERROR((Q537/R537-1)*100),"n/a",(Q537/R537-1)*100)</f>
        <v>n/a</v>
      </c>
      <c r="AQ537" s="1033" t="str">
        <f>IF(ISERROR((R537/S537-1)*100),"n/a",(R537/S537-1)*100)</f>
        <v>n/a</v>
      </c>
      <c r="AR537" s="1033" t="str">
        <f>IF(ISERROR((S537/T537-1)*100),"n/a",(S537/T537-1)*100)</f>
        <v>n/a</v>
      </c>
      <c r="AS537" s="1033" t="str">
        <f>IF(ISERROR((T537/U537-1)*100),"n/a",(T537/U537-1)*100)</f>
        <v>n/a</v>
      </c>
      <c r="AT537" s="1033" t="str">
        <f>IF(ISERROR((U537/V537-1)*100),"n/a",(U537/V537-1)*100)</f>
        <v>n/a</v>
      </c>
      <c r="AU537" s="1033" t="str">
        <f>IF(ISERROR((V537/W537-1)*100),"n/a",(V537/W537-1)*100)</f>
        <v>n/a</v>
      </c>
      <c r="AV537" s="1033" t="str">
        <f>IF(ISERROR((W537/X537-1)*100),"n/a",(W537/X537-1)*100)</f>
        <v>n/a</v>
      </c>
      <c r="AW537" s="1033" t="str">
        <f>IF(ISERROR((X537/Y537-1)*100),"n/a",(X537/Y537-1)*100)</f>
        <v>n/a</v>
      </c>
      <c r="AX537" s="1033" t="str">
        <f>IF(ISERROR((Y537/Z537-1)*100),"n/a",(Y537/Z537-1)*100)</f>
        <v>n/a</v>
      </c>
      <c r="AY537" s="1033" t="str">
        <f>IF(ISERROR((Z537/AA537-1)*100),"n/a",(Z537/AA537-1)*100)</f>
        <v>n/a</v>
      </c>
      <c r="AZ537" s="1033" t="str">
        <f>IF(ISERROR((AA537/AB537-1)*100),"n/a",(AA537/AB537-1)*100)</f>
        <v>n/a</v>
      </c>
      <c r="BA537" s="1033">
        <f>AVERAGE(AD537:AZ537)</f>
        <v>20.555555555555557</v>
      </c>
      <c r="BB537" s="1033">
        <f>STDEV(AD537:AZ537)</f>
        <v>4.1943524640392935</v>
      </c>
    </row>
    <row r="538" spans="1:54" x14ac:dyDescent="0.2">
      <c r="A538" s="851" t="s">
        <v>731</v>
      </c>
      <c r="B538" s="819" t="s">
        <v>732</v>
      </c>
      <c r="C538" s="489">
        <v>2.93</v>
      </c>
      <c r="D538" s="489">
        <v>2.72</v>
      </c>
      <c r="E538" s="489">
        <v>2.57</v>
      </c>
      <c r="F538" s="489">
        <v>2.48</v>
      </c>
      <c r="G538" s="460">
        <v>2.4300000000000002</v>
      </c>
      <c r="H538" s="587">
        <v>2.2400000000000002</v>
      </c>
      <c r="I538" s="489">
        <v>2.0699999999999998</v>
      </c>
      <c r="J538" s="489">
        <v>1.86</v>
      </c>
      <c r="K538" s="489">
        <v>1.61</v>
      </c>
      <c r="L538" s="489">
        <v>1.3</v>
      </c>
      <c r="M538" s="953"/>
      <c r="N538" s="489">
        <v>0.96499999999999997</v>
      </c>
      <c r="O538" s="489">
        <v>0.83499999999999996</v>
      </c>
      <c r="P538" s="953"/>
      <c r="Q538" s="587">
        <v>0.74</v>
      </c>
      <c r="R538" s="587">
        <v>0.67</v>
      </c>
      <c r="S538" s="587">
        <v>0.62</v>
      </c>
      <c r="T538" s="587">
        <v>0.54</v>
      </c>
      <c r="U538" s="587">
        <v>0.45</v>
      </c>
      <c r="V538" s="587">
        <v>0.34</v>
      </c>
      <c r="W538" s="587">
        <v>0.22500000000000001</v>
      </c>
      <c r="X538" s="587">
        <v>0.12</v>
      </c>
      <c r="Y538" s="583">
        <v>0</v>
      </c>
      <c r="Z538" s="583">
        <v>0</v>
      </c>
      <c r="AA538" s="583">
        <v>0</v>
      </c>
      <c r="AB538" s="583">
        <v>0</v>
      </c>
      <c r="AC538" s="584">
        <f>SUM(C538:AB538)</f>
        <v>27.715000000000003</v>
      </c>
      <c r="AD538" s="1033">
        <f>IF(ISERROR((C538/D538-1)*100),"n/a",(C538/D538-1)*100)</f>
        <v>7.7205882352941124</v>
      </c>
      <c r="AE538" s="1033">
        <f>IF(ISERROR((D538/E538-1)*100),"n/a",(D538/E538-1)*100)</f>
        <v>5.836575875486405</v>
      </c>
      <c r="AF538" s="1033">
        <f>IF(ISERROR((E538/F538-1)*100),"n/a",(E538/F538-1)*100)</f>
        <v>3.6290322580645018</v>
      </c>
      <c r="AG538" s="1033">
        <f>IF(ISERROR((F538/G538-1)*100),"n/a",(F538/G538-1)*100)</f>
        <v>2.0576131687242816</v>
      </c>
      <c r="AH538" s="1033">
        <f>IF(ISERROR((G538/H538-1)*100),"n/a",(G538/H538-1)*100)</f>
        <v>8.4821428571428612</v>
      </c>
      <c r="AI538" s="1033">
        <f>IF(ISERROR((H538/I538-1)*100),"n/a",(H538/I538-1)*100)</f>
        <v>8.2125603864734451</v>
      </c>
      <c r="AJ538" s="1033">
        <f>IF(ISERROR((I538/J538-1)*100),"n/a",(I538/J538-1)*100)</f>
        <v>11.290322580645151</v>
      </c>
      <c r="AK538" s="1033">
        <f>IF(ISERROR((J538/K538-1)*100),"n/a",(J538/K538-1)*100)</f>
        <v>15.527950310559003</v>
      </c>
      <c r="AL538" s="1033">
        <f>IF(ISERROR((K538/L538-1)*100),"n/a",(K538/L538-1)*100)</f>
        <v>23.84615384615385</v>
      </c>
      <c r="AM538" s="1033">
        <f>IF(ISERROR((L538/N538-1)*100),"n/a",(L538/N538-1)*100)</f>
        <v>34.715025906735761</v>
      </c>
      <c r="AN538" s="1033">
        <f>IF(ISERROR((N538/O538-1)*100),"n/a",(N538/O538-1)*100)</f>
        <v>15.568862275449113</v>
      </c>
      <c r="AO538" s="1033">
        <f>IF(ISERROR((O538/Q538-1)*100),"n/a",(O538/Q538-1)*100)</f>
        <v>12.837837837837828</v>
      </c>
      <c r="AP538" s="1033">
        <f>IF(ISERROR((Q538/R538-1)*100),"n/a",(Q538/R538-1)*100)</f>
        <v>10.447761194029837</v>
      </c>
      <c r="AQ538" s="1033">
        <f>IF(ISERROR((R538/S538-1)*100),"n/a",(R538/S538-1)*100)</f>
        <v>8.064516129032274</v>
      </c>
      <c r="AR538" s="1033">
        <f>IF(ISERROR((S538/T538-1)*100),"n/a",(S538/T538-1)*100)</f>
        <v>14.814814814814813</v>
      </c>
      <c r="AS538" s="1033">
        <f>IF(ISERROR((T538/U538-1)*100),"n/a",(T538/U538-1)*100)</f>
        <v>19.999999999999996</v>
      </c>
      <c r="AT538" s="1033">
        <f>IF(ISERROR((U538/V538-1)*100),"n/a",(U538/V538-1)*100)</f>
        <v>32.352941176470587</v>
      </c>
      <c r="AU538" s="1033">
        <f>IF(ISERROR((V538/W538-1)*100),"n/a",(V538/W538-1)*100)</f>
        <v>51.111111111111107</v>
      </c>
      <c r="AV538" s="1033">
        <f>IF(ISERROR((W538/X538-1)*100),"n/a",(W538/X538-1)*100)</f>
        <v>87.500000000000028</v>
      </c>
      <c r="AW538" s="1033" t="str">
        <f>IF(ISERROR((X538/Y538-1)*100),"n/a",(X538/Y538-1)*100)</f>
        <v>n/a</v>
      </c>
      <c r="AX538" s="1033" t="str">
        <f>IF(ISERROR((Y538/Z538-1)*100),"n/a",(Y538/Z538-1)*100)</f>
        <v>n/a</v>
      </c>
      <c r="AY538" s="1033" t="str">
        <f>IF(ISERROR((Z538/AA538-1)*100),"n/a",(Z538/AA538-1)*100)</f>
        <v>n/a</v>
      </c>
      <c r="AZ538" s="1033" t="str">
        <f>IF(ISERROR((AA538/AB538-1)*100),"n/a",(AA538/AB538-1)*100)</f>
        <v>n/a</v>
      </c>
      <c r="BA538" s="1033">
        <f>AVERAGE(AD538:AZ538)</f>
        <v>19.68504262968553</v>
      </c>
      <c r="BB538" s="1033">
        <f>STDEV(AD538:AZ538)</f>
        <v>20.475584496865331</v>
      </c>
    </row>
    <row r="539" spans="1:54" x14ac:dyDescent="0.2">
      <c r="A539" s="850" t="s">
        <v>1534</v>
      </c>
      <c r="B539" s="819" t="s">
        <v>1535</v>
      </c>
      <c r="C539" s="489">
        <v>1.44</v>
      </c>
      <c r="D539" s="489">
        <v>1.4</v>
      </c>
      <c r="E539" s="489">
        <v>1.36</v>
      </c>
      <c r="F539" s="489">
        <v>1.32</v>
      </c>
      <c r="G539" s="460">
        <v>1.28</v>
      </c>
      <c r="H539" s="587">
        <v>1.24</v>
      </c>
      <c r="I539" s="489">
        <v>1.2</v>
      </c>
      <c r="J539" s="489">
        <v>1.1599999999999999</v>
      </c>
      <c r="K539" s="489">
        <v>1.1200000000000001</v>
      </c>
      <c r="L539" s="489">
        <v>1.08</v>
      </c>
      <c r="M539" s="953"/>
      <c r="N539" s="489">
        <v>1.04</v>
      </c>
      <c r="O539" s="489">
        <v>1</v>
      </c>
      <c r="P539" s="953"/>
      <c r="Q539" s="583">
        <v>0.96</v>
      </c>
      <c r="R539" s="587">
        <v>0.96</v>
      </c>
      <c r="S539" s="587">
        <v>0.92</v>
      </c>
      <c r="T539" s="587">
        <v>0.88</v>
      </c>
      <c r="U539" s="587">
        <v>0.84</v>
      </c>
      <c r="V539" s="587">
        <v>0.78</v>
      </c>
      <c r="W539" s="587">
        <v>0.72</v>
      </c>
      <c r="X539" s="587">
        <v>0.66</v>
      </c>
      <c r="Y539" s="587">
        <v>0.6</v>
      </c>
      <c r="Z539" s="587">
        <v>0.5272</v>
      </c>
      <c r="AA539" s="587">
        <v>0.44640000000000002</v>
      </c>
      <c r="AB539" s="587">
        <v>0.38119999999999998</v>
      </c>
      <c r="AC539" s="584">
        <f>SUM(C539:AB539)</f>
        <v>23.314800000000005</v>
      </c>
      <c r="AD539" s="1033">
        <f>IF(ISERROR((C539/D539-1)*100),"n/a",(C539/D539-1)*100)</f>
        <v>2.8571428571428692</v>
      </c>
      <c r="AE539" s="1033">
        <f>IF(ISERROR((D539/E539-1)*100),"n/a",(D539/E539-1)*100)</f>
        <v>2.9411764705882248</v>
      </c>
      <c r="AF539" s="1033">
        <f>IF(ISERROR((E539/F539-1)*100),"n/a",(E539/F539-1)*100)</f>
        <v>3.0303030303030276</v>
      </c>
      <c r="AG539" s="1033">
        <f>IF(ISERROR((F539/G539-1)*100),"n/a",(F539/G539-1)*100)</f>
        <v>3.125</v>
      </c>
      <c r="AH539" s="1033">
        <f>IF(ISERROR((G539/H539-1)*100),"n/a",(G539/H539-1)*100)</f>
        <v>3.2258064516129004</v>
      </c>
      <c r="AI539" s="1033">
        <f>IF(ISERROR((H539/I539-1)*100),"n/a",(H539/I539-1)*100)</f>
        <v>3.3333333333333437</v>
      </c>
      <c r="AJ539" s="1033">
        <f>IF(ISERROR((I539/J539-1)*100),"n/a",(I539/J539-1)*100)</f>
        <v>3.4482758620689724</v>
      </c>
      <c r="AK539" s="1033">
        <f>IF(ISERROR((J539/K539-1)*100),"n/a",(J539/K539-1)*100)</f>
        <v>3.5714285714285587</v>
      </c>
      <c r="AL539" s="1033">
        <f>IF(ISERROR((K539/L539-1)*100),"n/a",(K539/L539-1)*100)</f>
        <v>3.7037037037036979</v>
      </c>
      <c r="AM539" s="1033">
        <f>IF(ISERROR((L539/N539-1)*100),"n/a",(L539/N539-1)*100)</f>
        <v>3.8461538461538547</v>
      </c>
      <c r="AN539" s="1033">
        <f>IF(ISERROR((N539/O539-1)*100),"n/a",(N539/O539-1)*100)</f>
        <v>4.0000000000000036</v>
      </c>
      <c r="AO539" s="1033">
        <f>IF(ISERROR((O539/Q539-1)*100),"n/a",(O539/Q539-1)*100)</f>
        <v>4.1666666666666741</v>
      </c>
      <c r="AP539" s="1033">
        <f>IF(ISERROR((Q539/R539-1)*100),"n/a",(Q539/R539-1)*100)</f>
        <v>0</v>
      </c>
      <c r="AQ539" s="1033">
        <f>IF(ISERROR((R539/S539-1)*100),"n/a",(R539/S539-1)*100)</f>
        <v>4.3478260869565188</v>
      </c>
      <c r="AR539" s="1033">
        <f>IF(ISERROR((S539/T539-1)*100),"n/a",(S539/T539-1)*100)</f>
        <v>4.5454545454545414</v>
      </c>
      <c r="AS539" s="1033">
        <f>IF(ISERROR((T539/U539-1)*100),"n/a",(T539/U539-1)*100)</f>
        <v>4.7619047619047672</v>
      </c>
      <c r="AT539" s="1033">
        <f>IF(ISERROR((U539/V539-1)*100),"n/a",(U539/V539-1)*100)</f>
        <v>7.6923076923076872</v>
      </c>
      <c r="AU539" s="1033">
        <f>IF(ISERROR((V539/W539-1)*100),"n/a",(V539/W539-1)*100)</f>
        <v>8.3333333333333481</v>
      </c>
      <c r="AV539" s="1033">
        <f>IF(ISERROR((W539/X539-1)*100),"n/a",(W539/X539-1)*100)</f>
        <v>9.0909090909090828</v>
      </c>
      <c r="AW539" s="1033">
        <f>IF(ISERROR((X539/Y539-1)*100),"n/a",(X539/Y539-1)*100)</f>
        <v>10.000000000000009</v>
      </c>
      <c r="AX539" s="1033">
        <f>IF(ISERROR((Y539/Z539-1)*100),"n/a",(Y539/Z539-1)*100)</f>
        <v>13.808801213960532</v>
      </c>
      <c r="AY539" s="1033">
        <f>IF(ISERROR((Z539/AA539-1)*100),"n/a",(Z539/AA539-1)*100)</f>
        <v>18.100358422939067</v>
      </c>
      <c r="AZ539" s="1033">
        <f>IF(ISERROR((AA539/AB539-1)*100),"n/a",(AA539/AB539-1)*100)</f>
        <v>17.103882476390364</v>
      </c>
      <c r="BA539" s="1033">
        <f>AVERAGE(AD539:AZ539)</f>
        <v>6.0449464529199144</v>
      </c>
      <c r="BB539" s="1033">
        <f>STDEV(AD539:AZ539)</f>
        <v>4.7082831104574581</v>
      </c>
    </row>
    <row r="540" spans="1:54" x14ac:dyDescent="0.2">
      <c r="A540" s="851" t="s">
        <v>727</v>
      </c>
      <c r="B540" s="819" t="s">
        <v>728</v>
      </c>
      <c r="C540" s="489">
        <v>0.5</v>
      </c>
      <c r="D540" s="489">
        <v>0.42</v>
      </c>
      <c r="E540" s="489">
        <v>0.36</v>
      </c>
      <c r="F540" s="489">
        <v>0.34</v>
      </c>
      <c r="G540" s="460">
        <v>0.26</v>
      </c>
      <c r="H540" s="587">
        <v>0.19000000000000003</v>
      </c>
      <c r="I540" s="489">
        <v>0.1575</v>
      </c>
      <c r="J540" s="489">
        <v>0.13800000000000001</v>
      </c>
      <c r="K540" s="489">
        <v>0.115</v>
      </c>
      <c r="L540" s="489">
        <v>9.5000000000000001E-2</v>
      </c>
      <c r="M540" s="953"/>
      <c r="N540" s="489">
        <v>7.7499999999999999E-2</v>
      </c>
      <c r="O540" s="489">
        <v>6.7500000000000004E-2</v>
      </c>
      <c r="P540" s="953"/>
      <c r="Q540" s="587">
        <v>5.7500000000000002E-2</v>
      </c>
      <c r="R540" s="583">
        <v>0.05</v>
      </c>
      <c r="S540" s="587">
        <v>3.7499999999999999E-2</v>
      </c>
      <c r="T540" s="583">
        <v>0</v>
      </c>
      <c r="U540" s="583">
        <v>0</v>
      </c>
      <c r="V540" s="583">
        <v>0</v>
      </c>
      <c r="W540" s="583">
        <v>0</v>
      </c>
      <c r="X540" s="583">
        <v>0</v>
      </c>
      <c r="Y540" s="583">
        <v>0</v>
      </c>
      <c r="Z540" s="583">
        <v>0</v>
      </c>
      <c r="AA540" s="583">
        <v>0</v>
      </c>
      <c r="AB540" s="583">
        <v>0</v>
      </c>
      <c r="AC540" s="584">
        <f>SUM(C540:AB540)</f>
        <v>2.8655000000000004</v>
      </c>
      <c r="AD540" s="1033">
        <f>IF(ISERROR((C540/D540-1)*100),"n/a",(C540/D540-1)*100)</f>
        <v>19.047619047619047</v>
      </c>
      <c r="AE540" s="1033">
        <f>IF(ISERROR((D540/E540-1)*100),"n/a",(D540/E540-1)*100)</f>
        <v>16.666666666666675</v>
      </c>
      <c r="AF540" s="1033">
        <f>IF(ISERROR((E540/F540-1)*100),"n/a",(E540/F540-1)*100)</f>
        <v>5.8823529411764497</v>
      </c>
      <c r="AG540" s="1033">
        <f>IF(ISERROR((F540/G540-1)*100),"n/a",(F540/G540-1)*100)</f>
        <v>30.76923076923077</v>
      </c>
      <c r="AH540" s="1033">
        <f>IF(ISERROR((G540/H540-1)*100),"n/a",(G540/H540-1)*100)</f>
        <v>36.842105263157876</v>
      </c>
      <c r="AI540" s="1033">
        <f>IF(ISERROR((H540/I540-1)*100),"n/a",(H540/I540-1)*100)</f>
        <v>20.63492063492065</v>
      </c>
      <c r="AJ540" s="1033">
        <f>IF(ISERROR((I540/J540-1)*100),"n/a",(I540/J540-1)*100)</f>
        <v>14.130434782608692</v>
      </c>
      <c r="AK540" s="1033">
        <f>IF(ISERROR((J540/K540-1)*100),"n/a",(J540/K540-1)*100)</f>
        <v>19.999999999999996</v>
      </c>
      <c r="AL540" s="1033">
        <f>IF(ISERROR((K540/L540-1)*100),"n/a",(K540/L540-1)*100)</f>
        <v>21.052631578947366</v>
      </c>
      <c r="AM540" s="1033">
        <f>IF(ISERROR((L540/N540-1)*100),"n/a",(L540/N540-1)*100)</f>
        <v>22.580645161290324</v>
      </c>
      <c r="AN540" s="1033">
        <f>IF(ISERROR((N540/O540-1)*100),"n/a",(N540/O540-1)*100)</f>
        <v>14.814814814814813</v>
      </c>
      <c r="AO540" s="1033">
        <f>IF(ISERROR((O540/Q540-1)*100),"n/a",(O540/Q540-1)*100)</f>
        <v>17.391304347826097</v>
      </c>
      <c r="AP540" s="1033">
        <f>IF(ISERROR((Q540/R540-1)*100),"n/a",(Q540/R540-1)*100)</f>
        <v>14.999999999999991</v>
      </c>
      <c r="AQ540" s="1033">
        <f>IF(ISERROR((R540/S540-1)*100),"n/a",(R540/S540-1)*100)</f>
        <v>33.33333333333335</v>
      </c>
      <c r="AR540" s="1033" t="str">
        <f>IF(ISERROR((S540/T540-1)*100),"n/a",(S540/T540-1)*100)</f>
        <v>n/a</v>
      </c>
      <c r="AS540" s="1033" t="str">
        <f>IF(ISERROR((T540/U540-1)*100),"n/a",(T540/U540-1)*100)</f>
        <v>n/a</v>
      </c>
      <c r="AT540" s="1033" t="str">
        <f>IF(ISERROR((U540/V540-1)*100),"n/a",(U540/V540-1)*100)</f>
        <v>n/a</v>
      </c>
      <c r="AU540" s="1033" t="str">
        <f>IF(ISERROR((V540/W540-1)*100),"n/a",(V540/W540-1)*100)</f>
        <v>n/a</v>
      </c>
      <c r="AV540" s="1033" t="str">
        <f>IF(ISERROR((W540/X540-1)*100),"n/a",(W540/X540-1)*100)</f>
        <v>n/a</v>
      </c>
      <c r="AW540" s="1033" t="str">
        <f>IF(ISERROR((X540/Y540-1)*100),"n/a",(X540/Y540-1)*100)</f>
        <v>n/a</v>
      </c>
      <c r="AX540" s="1033" t="str">
        <f>IF(ISERROR((Y540/Z540-1)*100),"n/a",(Y540/Z540-1)*100)</f>
        <v>n/a</v>
      </c>
      <c r="AY540" s="1033" t="str">
        <f>IF(ISERROR((Z540/AA540-1)*100),"n/a",(Z540/AA540-1)*100)</f>
        <v>n/a</v>
      </c>
      <c r="AZ540" s="1033" t="str">
        <f>IF(ISERROR((AA540/AB540-1)*100),"n/a",(AA540/AB540-1)*100)</f>
        <v>n/a</v>
      </c>
      <c r="BA540" s="1033">
        <f>AVERAGE(AD540:AZ540)</f>
        <v>20.581861381542296</v>
      </c>
      <c r="BB540" s="1033">
        <f>STDEV(AD540:AZ540)</f>
        <v>8.2523235036338054</v>
      </c>
    </row>
    <row r="541" spans="1:54" x14ac:dyDescent="0.2">
      <c r="A541" s="863" t="s">
        <v>3817</v>
      </c>
      <c r="B541" s="10" t="s">
        <v>3818</v>
      </c>
      <c r="C541" s="987">
        <v>2.15</v>
      </c>
      <c r="D541" s="987">
        <v>2.11</v>
      </c>
      <c r="E541" s="987">
        <v>2.06</v>
      </c>
      <c r="F541" s="987">
        <v>1.95</v>
      </c>
      <c r="G541" s="590">
        <v>1.8</v>
      </c>
      <c r="H541" s="794">
        <v>0.78</v>
      </c>
      <c r="I541" s="587">
        <v>0.62</v>
      </c>
      <c r="J541" s="587">
        <v>0.44</v>
      </c>
      <c r="K541" s="491">
        <v>0</v>
      </c>
      <c r="L541" s="491">
        <v>0</v>
      </c>
      <c r="M541" s="587"/>
      <c r="N541" s="491">
        <v>0</v>
      </c>
      <c r="O541" s="491">
        <v>0</v>
      </c>
      <c r="P541" s="953"/>
      <c r="Q541" s="583">
        <v>0</v>
      </c>
      <c r="R541" s="583">
        <v>0</v>
      </c>
      <c r="S541" s="583">
        <v>0</v>
      </c>
      <c r="T541" s="583">
        <v>0</v>
      </c>
      <c r="U541" s="583">
        <v>0</v>
      </c>
      <c r="V541" s="583">
        <v>0</v>
      </c>
      <c r="W541" s="583">
        <v>0</v>
      </c>
      <c r="X541" s="583">
        <v>0</v>
      </c>
      <c r="Y541" s="583">
        <v>0</v>
      </c>
      <c r="Z541" s="583">
        <v>0</v>
      </c>
      <c r="AA541" s="583">
        <v>0</v>
      </c>
      <c r="AB541" s="583">
        <v>0</v>
      </c>
      <c r="AC541" s="584">
        <f>SUM(C541:AB541)</f>
        <v>11.909999999999998</v>
      </c>
      <c r="AD541" s="1033">
        <f>IF(ISERROR((C541/D541-1)*100),"n/a",(C541/D541-1)*100)</f>
        <v>1.8957345971563955</v>
      </c>
      <c r="AE541" s="1033">
        <f>IF(ISERROR((D541/E541-1)*100),"n/a",(D541/E541-1)*100)</f>
        <v>2.4271844660194164</v>
      </c>
      <c r="AF541" s="1033">
        <f>IF(ISERROR((E541/F541-1)*100),"n/a",(E541/F541-1)*100)</f>
        <v>5.6410256410256432</v>
      </c>
      <c r="AG541" s="1033">
        <f>IF(ISERROR((F541/G541-1)*100),"n/a",(F541/G541-1)*100)</f>
        <v>8.333333333333325</v>
      </c>
      <c r="AH541" s="1033">
        <f>IF(ISERROR((G541/H541-1)*100),"n/a",(G541/H541-1)*100)</f>
        <v>130.76923076923075</v>
      </c>
      <c r="AI541" s="1033">
        <f>IF(ISERROR((H541/I541-1)*100),"n/a",(H541/I541-1)*100)</f>
        <v>25.806451612903224</v>
      </c>
      <c r="AJ541" s="1033">
        <f>IF(ISERROR((I541/J541-1)*100),"n/a",(I541/J541-1)*100)</f>
        <v>40.909090909090921</v>
      </c>
      <c r="AK541" s="1033" t="str">
        <f>IF(ISERROR((J541/K541-1)*100),"n/a",(J541/K541-1)*100)</f>
        <v>n/a</v>
      </c>
      <c r="AL541" s="1033" t="str">
        <f>IF(ISERROR((K541/L541-1)*100),"n/a",(K541/L541-1)*100)</f>
        <v>n/a</v>
      </c>
      <c r="AM541" s="1033" t="str">
        <f>IF(ISERROR((L541/N541-1)*100),"n/a",(L541/N541-1)*100)</f>
        <v>n/a</v>
      </c>
      <c r="AN541" s="1033" t="str">
        <f>IF(ISERROR((N541/O541-1)*100),"n/a",(N541/O541-1)*100)</f>
        <v>n/a</v>
      </c>
      <c r="AO541" s="1033" t="str">
        <f>IF(ISERROR((O541/Q541-1)*100),"n/a",(O541/Q541-1)*100)</f>
        <v>n/a</v>
      </c>
      <c r="AP541" s="1033" t="str">
        <f>IF(ISERROR((Q541/R541-1)*100),"n/a",(Q541/R541-1)*100)</f>
        <v>n/a</v>
      </c>
      <c r="AQ541" s="1033" t="str">
        <f>IF(ISERROR((R541/S541-1)*100),"n/a",(R541/S541-1)*100)</f>
        <v>n/a</v>
      </c>
      <c r="AR541" s="1033" t="str">
        <f>IF(ISERROR((S541/T541-1)*100),"n/a",(S541/T541-1)*100)</f>
        <v>n/a</v>
      </c>
      <c r="AS541" s="1033" t="str">
        <f>IF(ISERROR((T541/U541-1)*100),"n/a",(T541/U541-1)*100)</f>
        <v>n/a</v>
      </c>
      <c r="AT541" s="1033" t="str">
        <f>IF(ISERROR((U541/V541-1)*100),"n/a",(U541/V541-1)*100)</f>
        <v>n/a</v>
      </c>
      <c r="AU541" s="1033" t="str">
        <f>IF(ISERROR((V541/W541-1)*100),"n/a",(V541/W541-1)*100)</f>
        <v>n/a</v>
      </c>
      <c r="AV541" s="1033" t="str">
        <f>IF(ISERROR((W541/X541-1)*100),"n/a",(W541/X541-1)*100)</f>
        <v>n/a</v>
      </c>
      <c r="AW541" s="1033" t="str">
        <f>IF(ISERROR((X541/Y541-1)*100),"n/a",(X541/Y541-1)*100)</f>
        <v>n/a</v>
      </c>
      <c r="AX541" s="1033" t="str">
        <f>IF(ISERROR((Y541/Z541-1)*100),"n/a",(Y541/Z541-1)*100)</f>
        <v>n/a</v>
      </c>
      <c r="AY541" s="1033" t="str">
        <f>IF(ISERROR((Z541/AA541-1)*100),"n/a",(Z541/AA541-1)*100)</f>
        <v>n/a</v>
      </c>
      <c r="AZ541" s="1033" t="str">
        <f>IF(ISERROR((AA541/AB541-1)*100),"n/a",(AA541/AB541-1)*100)</f>
        <v>n/a</v>
      </c>
      <c r="BA541" s="1033">
        <f>AVERAGE(AD541:AZ541)</f>
        <v>30.826007332679954</v>
      </c>
      <c r="BB541" s="1033">
        <f>STDEV(AD541:AZ541)</f>
        <v>46.366600644815328</v>
      </c>
    </row>
    <row r="542" spans="1:54" x14ac:dyDescent="0.2">
      <c r="A542" s="851" t="s">
        <v>761</v>
      </c>
      <c r="B542" s="819" t="s">
        <v>762</v>
      </c>
      <c r="C542" s="489">
        <v>2.4</v>
      </c>
      <c r="D542" s="489">
        <v>2.2799999999999998</v>
      </c>
      <c r="E542" s="489">
        <v>2.2400000000000002</v>
      </c>
      <c r="F542" s="489">
        <v>2.2000000000000002</v>
      </c>
      <c r="G542" s="460">
        <v>2.12</v>
      </c>
      <c r="H542" s="587">
        <v>1.8</v>
      </c>
      <c r="I542" s="489">
        <v>1.7</v>
      </c>
      <c r="J542" s="489">
        <v>1.56</v>
      </c>
      <c r="K542" s="489">
        <v>1.42</v>
      </c>
      <c r="L542" s="489">
        <v>1.3</v>
      </c>
      <c r="M542" s="953"/>
      <c r="N542" s="489">
        <v>1.2</v>
      </c>
      <c r="O542" s="489">
        <v>1.1200000000000001</v>
      </c>
      <c r="P542" s="953"/>
      <c r="Q542" s="587">
        <v>1.02</v>
      </c>
      <c r="R542" s="587">
        <v>0.96</v>
      </c>
      <c r="S542" s="587">
        <v>0.92</v>
      </c>
      <c r="T542" s="587">
        <v>0.84</v>
      </c>
      <c r="U542" s="587">
        <v>0.72</v>
      </c>
      <c r="V542" s="587">
        <v>0.64</v>
      </c>
      <c r="W542" s="583">
        <v>0.6</v>
      </c>
      <c r="X542" s="583">
        <v>0.6</v>
      </c>
      <c r="Y542" s="583">
        <v>0.6</v>
      </c>
      <c r="Z542" s="583">
        <v>0.6</v>
      </c>
      <c r="AA542" s="583">
        <v>0.6</v>
      </c>
      <c r="AB542" s="583">
        <v>0.6</v>
      </c>
      <c r="AC542" s="584">
        <f>SUM(C542:AB542)</f>
        <v>30.04000000000001</v>
      </c>
      <c r="AD542" s="1033">
        <f>IF(ISERROR((C542/D542-1)*100),"n/a",(C542/D542-1)*100)</f>
        <v>5.2631578947368363</v>
      </c>
      <c r="AE542" s="1033">
        <f>IF(ISERROR((D542/E542-1)*100),"n/a",(D542/E542-1)*100)</f>
        <v>1.7857142857142572</v>
      </c>
      <c r="AF542" s="1033">
        <f>IF(ISERROR((E542/F542-1)*100),"n/a",(E542/F542-1)*100)</f>
        <v>1.8181818181818299</v>
      </c>
      <c r="AG542" s="1033">
        <f>IF(ISERROR((F542/G542-1)*100),"n/a",(F542/G542-1)*100)</f>
        <v>3.7735849056603765</v>
      </c>
      <c r="AH542" s="1033">
        <f>IF(ISERROR((G542/H542-1)*100),"n/a",(G542/H542-1)*100)</f>
        <v>17.777777777777782</v>
      </c>
      <c r="AI542" s="1033">
        <f>IF(ISERROR((H542/I542-1)*100),"n/a",(H542/I542-1)*100)</f>
        <v>5.8823529411764719</v>
      </c>
      <c r="AJ542" s="1033">
        <f>IF(ISERROR((I542/J542-1)*100),"n/a",(I542/J542-1)*100)</f>
        <v>8.9743589743589638</v>
      </c>
      <c r="AK542" s="1033">
        <f>IF(ISERROR((J542/K542-1)*100),"n/a",(J542/K542-1)*100)</f>
        <v>9.8591549295774747</v>
      </c>
      <c r="AL542" s="1033">
        <f>IF(ISERROR((K542/L542-1)*100),"n/a",(K542/L542-1)*100)</f>
        <v>9.2307692307692193</v>
      </c>
      <c r="AM542" s="1033">
        <f>IF(ISERROR((L542/N542-1)*100),"n/a",(L542/N542-1)*100)</f>
        <v>8.3333333333333481</v>
      </c>
      <c r="AN542" s="1033">
        <f>IF(ISERROR((N542/O542-1)*100),"n/a",(N542/O542-1)*100)</f>
        <v>7.1428571428571397</v>
      </c>
      <c r="AO542" s="1033">
        <f>IF(ISERROR((O542/Q542-1)*100),"n/a",(O542/Q542-1)*100)</f>
        <v>9.8039215686274606</v>
      </c>
      <c r="AP542" s="1033">
        <f>IF(ISERROR((Q542/R542-1)*100),"n/a",(Q542/R542-1)*100)</f>
        <v>6.25</v>
      </c>
      <c r="AQ542" s="1033">
        <f>IF(ISERROR((R542/S542-1)*100),"n/a",(R542/S542-1)*100)</f>
        <v>4.3478260869565188</v>
      </c>
      <c r="AR542" s="1033">
        <f>IF(ISERROR((S542/T542-1)*100),"n/a",(S542/T542-1)*100)</f>
        <v>9.5238095238095344</v>
      </c>
      <c r="AS542" s="1033">
        <f>IF(ISERROR((T542/U542-1)*100),"n/a",(T542/U542-1)*100)</f>
        <v>16.666666666666675</v>
      </c>
      <c r="AT542" s="1033">
        <f>IF(ISERROR((U542/V542-1)*100),"n/a",(U542/V542-1)*100)</f>
        <v>12.5</v>
      </c>
      <c r="AU542" s="1033">
        <f>IF(ISERROR((V542/W542-1)*100),"n/a",(V542/W542-1)*100)</f>
        <v>6.6666666666666652</v>
      </c>
      <c r="AV542" s="1033">
        <f>IF(ISERROR((W542/X542-1)*100),"n/a",(W542/X542-1)*100)</f>
        <v>0</v>
      </c>
      <c r="AW542" s="1033">
        <f>IF(ISERROR((X542/Y542-1)*100),"n/a",(X542/Y542-1)*100)</f>
        <v>0</v>
      </c>
      <c r="AX542" s="1033">
        <f>IF(ISERROR((Y542/Z542-1)*100),"n/a",(Y542/Z542-1)*100)</f>
        <v>0</v>
      </c>
      <c r="AY542" s="1033">
        <f>IF(ISERROR((Z542/AA542-1)*100),"n/a",(Z542/AA542-1)*100)</f>
        <v>0</v>
      </c>
      <c r="AZ542" s="1033">
        <f>IF(ISERROR((AA542/AB542-1)*100),"n/a",(AA542/AB542-1)*100)</f>
        <v>0</v>
      </c>
      <c r="BA542" s="1033">
        <f>AVERAGE(AD542:AZ542)</f>
        <v>6.3304405976900222</v>
      </c>
      <c r="BB542" s="1033">
        <f>STDEV(AD542:AZ542)</f>
        <v>5.1524307760309567</v>
      </c>
    </row>
    <row r="543" spans="1:54" x14ac:dyDescent="0.2">
      <c r="A543" s="851" t="s">
        <v>749</v>
      </c>
      <c r="B543" s="819" t="s">
        <v>750</v>
      </c>
      <c r="C543" s="489">
        <v>1.04</v>
      </c>
      <c r="D543" s="489">
        <v>0.94</v>
      </c>
      <c r="E543" s="489">
        <v>0.84</v>
      </c>
      <c r="F543" s="489">
        <v>0.76</v>
      </c>
      <c r="G543" s="460">
        <v>0.7</v>
      </c>
      <c r="H543" s="587">
        <v>0.68</v>
      </c>
      <c r="I543" s="489">
        <v>0.66</v>
      </c>
      <c r="J543" s="489">
        <v>0.6</v>
      </c>
      <c r="K543" s="489">
        <v>0.54</v>
      </c>
      <c r="L543" s="489">
        <v>0.505</v>
      </c>
      <c r="M543" s="953"/>
      <c r="N543" s="489">
        <v>0.47</v>
      </c>
      <c r="O543" s="489">
        <v>0.435</v>
      </c>
      <c r="P543" s="953"/>
      <c r="Q543" s="587">
        <v>0.41</v>
      </c>
      <c r="R543" s="587">
        <v>0.38</v>
      </c>
      <c r="S543" s="587">
        <v>0.34</v>
      </c>
      <c r="T543" s="587">
        <v>0.3</v>
      </c>
      <c r="U543" s="587">
        <v>0.26</v>
      </c>
      <c r="V543" s="587">
        <v>0.1933</v>
      </c>
      <c r="W543" s="587">
        <v>0.12330000000000001</v>
      </c>
      <c r="X543" s="587">
        <v>0.05</v>
      </c>
      <c r="Y543" s="583">
        <v>0</v>
      </c>
      <c r="Z543" s="583">
        <v>0</v>
      </c>
      <c r="AA543" s="583">
        <v>0</v>
      </c>
      <c r="AB543" s="583">
        <v>0</v>
      </c>
      <c r="AC543" s="584">
        <f>SUM(C543:AB543)</f>
        <v>10.226600000000003</v>
      </c>
      <c r="AD543" s="1033">
        <f>IF(ISERROR((C543/D543-1)*100),"n/a",(C543/D543-1)*100)</f>
        <v>10.638297872340431</v>
      </c>
      <c r="AE543" s="1033">
        <f>IF(ISERROR((D543/E543-1)*100),"n/a",(D543/E543-1)*100)</f>
        <v>11.904761904761907</v>
      </c>
      <c r="AF543" s="1033">
        <f>IF(ISERROR((E543/F543-1)*100),"n/a",(E543/F543-1)*100)</f>
        <v>10.526315789473673</v>
      </c>
      <c r="AG543" s="1033">
        <f>IF(ISERROR((F543/G543-1)*100),"n/a",(F543/G543-1)*100)</f>
        <v>8.5714285714285854</v>
      </c>
      <c r="AH543" s="1033">
        <f>IF(ISERROR((G543/H543-1)*100),"n/a",(G543/H543-1)*100)</f>
        <v>2.9411764705882248</v>
      </c>
      <c r="AI543" s="1033">
        <f>IF(ISERROR((H543/I543-1)*100),"n/a",(H543/I543-1)*100)</f>
        <v>3.0303030303030276</v>
      </c>
      <c r="AJ543" s="1033">
        <f>IF(ISERROR((I543/J543-1)*100),"n/a",(I543/J543-1)*100)</f>
        <v>10.000000000000009</v>
      </c>
      <c r="AK543" s="1033">
        <f>IF(ISERROR((J543/K543-1)*100),"n/a",(J543/K543-1)*100)</f>
        <v>11.111111111111093</v>
      </c>
      <c r="AL543" s="1033">
        <f>IF(ISERROR((K543/L543-1)*100),"n/a",(K543/L543-1)*100)</f>
        <v>6.9306930693069368</v>
      </c>
      <c r="AM543" s="1033">
        <f>IF(ISERROR((L543/N543-1)*100),"n/a",(L543/N543-1)*100)</f>
        <v>7.4468085106383031</v>
      </c>
      <c r="AN543" s="1033">
        <f>IF(ISERROR((N543/O543-1)*100),"n/a",(N543/O543-1)*100)</f>
        <v>8.045977011494255</v>
      </c>
      <c r="AO543" s="1033">
        <f>IF(ISERROR((O543/Q543-1)*100),"n/a",(O543/Q543-1)*100)</f>
        <v>6.0975609756097615</v>
      </c>
      <c r="AP543" s="1033">
        <f>IF(ISERROR((Q543/R543-1)*100),"n/a",(Q543/R543-1)*100)</f>
        <v>7.8947368421052655</v>
      </c>
      <c r="AQ543" s="1033">
        <f>IF(ISERROR((R543/S543-1)*100),"n/a",(R543/S543-1)*100)</f>
        <v>11.764705882352944</v>
      </c>
      <c r="AR543" s="1033">
        <f>IF(ISERROR((S543/T543-1)*100),"n/a",(S543/T543-1)*100)</f>
        <v>13.333333333333353</v>
      </c>
      <c r="AS543" s="1033">
        <f>IF(ISERROR((T543/U543-1)*100),"n/a",(T543/U543-1)*100)</f>
        <v>15.384615384615374</v>
      </c>
      <c r="AT543" s="1033">
        <f>IF(ISERROR((U543/V543-1)*100),"n/a",(U543/V543-1)*100)</f>
        <v>34.505949301603735</v>
      </c>
      <c r="AU543" s="1033">
        <f>IF(ISERROR((V543/W543-1)*100),"n/a",(V543/W543-1)*100)</f>
        <v>56.772100567720997</v>
      </c>
      <c r="AV543" s="1033">
        <f>IF(ISERROR((W543/X543-1)*100),"n/a",(W543/X543-1)*100)</f>
        <v>146.60000000000002</v>
      </c>
      <c r="AW543" s="1033" t="str">
        <f>IF(ISERROR((X543/Y543-1)*100),"n/a",(X543/Y543-1)*100)</f>
        <v>n/a</v>
      </c>
      <c r="AX543" s="1033" t="str">
        <f>IF(ISERROR((Y543/Z543-1)*100),"n/a",(Y543/Z543-1)*100)</f>
        <v>n/a</v>
      </c>
      <c r="AY543" s="1033" t="str">
        <f>IF(ISERROR((Z543/AA543-1)*100),"n/a",(Z543/AA543-1)*100)</f>
        <v>n/a</v>
      </c>
      <c r="AZ543" s="1033" t="str">
        <f>IF(ISERROR((AA543/AB543-1)*100),"n/a",(AA543/AB543-1)*100)</f>
        <v>n/a</v>
      </c>
      <c r="BA543" s="1033">
        <f>AVERAGE(AD543:AZ543)</f>
        <v>20.18420398046252</v>
      </c>
      <c r="BB543" s="1033">
        <f>STDEV(AD543:AZ543)</f>
        <v>33.05359160258444</v>
      </c>
    </row>
    <row r="544" spans="1:54" x14ac:dyDescent="0.2">
      <c r="A544" s="850" t="s">
        <v>742</v>
      </c>
      <c r="B544" s="819" t="s">
        <v>743</v>
      </c>
      <c r="C544" s="489">
        <v>1.331</v>
      </c>
      <c r="D544" s="489">
        <v>1.21</v>
      </c>
      <c r="E544" s="489">
        <v>1.1220000000000001</v>
      </c>
      <c r="F544" s="489">
        <v>1.034</v>
      </c>
      <c r="G544" s="460">
        <v>0.94599999999999995</v>
      </c>
      <c r="H544" s="587">
        <v>0.85799999999999998</v>
      </c>
      <c r="I544" s="489">
        <v>0.81400000000000006</v>
      </c>
      <c r="J544" s="489">
        <v>0.77</v>
      </c>
      <c r="K544" s="489">
        <v>0.72599999999999998</v>
      </c>
      <c r="L544" s="489">
        <v>0.68199999999999994</v>
      </c>
      <c r="M544" s="953"/>
      <c r="N544" s="489">
        <v>0.63800000000000001</v>
      </c>
      <c r="O544" s="489">
        <v>0.60499999999999998</v>
      </c>
      <c r="P544" s="953"/>
      <c r="Q544" s="587">
        <v>0.56100000000000005</v>
      </c>
      <c r="R544" s="587">
        <v>0.51700000000000002</v>
      </c>
      <c r="S544" s="587">
        <v>0.47299999999999998</v>
      </c>
      <c r="T544" s="587">
        <v>0.42429</v>
      </c>
      <c r="U544" s="587">
        <v>0.36268</v>
      </c>
      <c r="V544" s="587">
        <v>0.30597000000000002</v>
      </c>
      <c r="W544" s="587">
        <v>0.25385000000000002</v>
      </c>
      <c r="X544" s="587">
        <v>0.20815</v>
      </c>
      <c r="Y544" s="587">
        <v>0.17194000000000001</v>
      </c>
      <c r="Z544" s="587">
        <v>0.14477999999999999</v>
      </c>
      <c r="AA544" s="587">
        <v>0.12444</v>
      </c>
      <c r="AB544" s="587">
        <v>9.7290000000000001E-2</v>
      </c>
      <c r="AC544" s="584">
        <f>SUM(C544:AB544)</f>
        <v>14.380389999999998</v>
      </c>
      <c r="AD544" s="1033">
        <f>IF(ISERROR((C544/D544-1)*100),"n/a",(C544/D544-1)*100)</f>
        <v>10.000000000000009</v>
      </c>
      <c r="AE544" s="1033">
        <f>IF(ISERROR((D544/E544-1)*100),"n/a",(D544/E544-1)*100)</f>
        <v>7.8431372549019551</v>
      </c>
      <c r="AF544" s="1033">
        <f>IF(ISERROR((E544/F544-1)*100),"n/a",(E544/F544-1)*100)</f>
        <v>8.5106382978723527</v>
      </c>
      <c r="AG544" s="1033">
        <f>IF(ISERROR((F544/G544-1)*100),"n/a",(F544/G544-1)*100)</f>
        <v>9.3023255813953654</v>
      </c>
      <c r="AH544" s="1033">
        <f>IF(ISERROR((G544/H544-1)*100),"n/a",(G544/H544-1)*100)</f>
        <v>10.256410256410241</v>
      </c>
      <c r="AI544" s="1033">
        <f>IF(ISERROR((H544/I544-1)*100),"n/a",(H544/I544-1)*100)</f>
        <v>5.4054054054053946</v>
      </c>
      <c r="AJ544" s="1033">
        <f>IF(ISERROR((I544/J544-1)*100),"n/a",(I544/J544-1)*100)</f>
        <v>5.7142857142857162</v>
      </c>
      <c r="AK544" s="1033">
        <f>IF(ISERROR((J544/K544-1)*100),"n/a",(J544/K544-1)*100)</f>
        <v>6.0606060606060552</v>
      </c>
      <c r="AL544" s="1033">
        <f>IF(ISERROR((K544/L544-1)*100),"n/a",(K544/L544-1)*100)</f>
        <v>6.4516129032258229</v>
      </c>
      <c r="AM544" s="1033">
        <f>IF(ISERROR((L544/N544-1)*100),"n/a",(L544/N544-1)*100)</f>
        <v>6.8965517241379226</v>
      </c>
      <c r="AN544" s="1033">
        <f>IF(ISERROR((N544/O544-1)*100),"n/a",(N544/O544-1)*100)</f>
        <v>5.4545454545454675</v>
      </c>
      <c r="AO544" s="1033">
        <f>IF(ISERROR((O544/Q544-1)*100),"n/a",(O544/Q544-1)*100)</f>
        <v>7.8431372549019551</v>
      </c>
      <c r="AP544" s="1033">
        <f>IF(ISERROR((Q544/R544-1)*100),"n/a",(Q544/R544-1)*100)</f>
        <v>8.5106382978723527</v>
      </c>
      <c r="AQ544" s="1033">
        <f>IF(ISERROR((R544/S544-1)*100),"n/a",(R544/S544-1)*100)</f>
        <v>9.3023255813953654</v>
      </c>
      <c r="AR544" s="1033">
        <f>IF(ISERROR((S544/T544-1)*100),"n/a",(S544/T544-1)*100)</f>
        <v>11.480355417285338</v>
      </c>
      <c r="AS544" s="1033">
        <f>IF(ISERROR((T544/U544-1)*100),"n/a",(T544/U544-1)*100)</f>
        <v>16.987426932833351</v>
      </c>
      <c r="AT544" s="1033">
        <f>IF(ISERROR((U544/V544-1)*100),"n/a",(U544/V544-1)*100)</f>
        <v>18.534496846096005</v>
      </c>
      <c r="AU544" s="1033">
        <f>IF(ISERROR((V544/W544-1)*100),"n/a",(V544/W544-1)*100)</f>
        <v>20.531810124089024</v>
      </c>
      <c r="AV544" s="1033">
        <f>IF(ISERROR((W544/X544-1)*100),"n/a",(W544/X544-1)*100)</f>
        <v>21.955320682200341</v>
      </c>
      <c r="AW544" s="1033">
        <f>IF(ISERROR((X544/Y544-1)*100),"n/a",(X544/Y544-1)*100)</f>
        <v>21.059671978597173</v>
      </c>
      <c r="AX544" s="1033">
        <f>IF(ISERROR((Y544/Z544-1)*100),"n/a",(Y544/Z544-1)*100)</f>
        <v>18.759497168117157</v>
      </c>
      <c r="AY544" s="1033">
        <f>IF(ISERROR((Z544/AA544-1)*100),"n/a",(Z544/AA544-1)*100)</f>
        <v>16.345226615236253</v>
      </c>
      <c r="AZ544" s="1033">
        <f>IF(ISERROR((AA544/AB544-1)*100),"n/a",(AA544/AB544-1)*100)</f>
        <v>27.906259636139374</v>
      </c>
      <c r="BA544" s="1033">
        <f>AVERAGE(AD544:AZ544)</f>
        <v>12.222247182067392</v>
      </c>
      <c r="BB544" s="1033">
        <f>STDEV(AD544:AZ544)</f>
        <v>6.5251964036419983</v>
      </c>
    </row>
    <row r="545" spans="1:54" x14ac:dyDescent="0.2">
      <c r="A545" s="826" t="s">
        <v>3815</v>
      </c>
      <c r="B545" s="830" t="s">
        <v>3816</v>
      </c>
      <c r="C545" s="489">
        <v>2.5</v>
      </c>
      <c r="D545" s="489">
        <v>2.41</v>
      </c>
      <c r="E545" s="489">
        <v>2.38</v>
      </c>
      <c r="F545" s="489">
        <v>2.34</v>
      </c>
      <c r="G545" s="460">
        <v>2.2200000000000002</v>
      </c>
      <c r="H545" s="587">
        <v>2.1</v>
      </c>
      <c r="I545" s="489">
        <v>2</v>
      </c>
      <c r="J545" s="489">
        <v>1.94</v>
      </c>
      <c r="K545" s="489">
        <v>1.88</v>
      </c>
      <c r="L545" s="539">
        <v>1.85</v>
      </c>
      <c r="M545" s="953"/>
      <c r="N545" s="539">
        <v>1.85</v>
      </c>
      <c r="O545" s="539">
        <v>1.85</v>
      </c>
      <c r="P545" s="953"/>
      <c r="Q545" s="583">
        <v>1.85</v>
      </c>
      <c r="R545" s="583">
        <v>2.1124999999999998</v>
      </c>
      <c r="S545" s="587">
        <v>2.9</v>
      </c>
      <c r="T545" s="587">
        <v>2.64</v>
      </c>
      <c r="U545" s="587">
        <v>2.38</v>
      </c>
      <c r="V545" s="587">
        <v>2.2000000000000002</v>
      </c>
      <c r="W545" s="587">
        <v>2.12</v>
      </c>
      <c r="X545" s="587">
        <v>2.08</v>
      </c>
      <c r="Y545" s="587">
        <v>2.04</v>
      </c>
      <c r="Z545" s="587">
        <v>2</v>
      </c>
      <c r="AA545" s="587">
        <v>1.92</v>
      </c>
      <c r="AB545" s="587">
        <v>1.84</v>
      </c>
      <c r="AC545" s="584">
        <f>SUM(C545:AB545)</f>
        <v>51.402500000000011</v>
      </c>
      <c r="AD545" s="1033">
        <f>IF(ISERROR((C545/D545-1)*100),"n/a",(C545/D545-1)*100)</f>
        <v>3.734439834024883</v>
      </c>
      <c r="AE545" s="1033">
        <f>IF(ISERROR((D545/E545-1)*100),"n/a",(D545/E545-1)*100)</f>
        <v>1.26050420168069</v>
      </c>
      <c r="AF545" s="1033">
        <f>IF(ISERROR((E545/F545-1)*100),"n/a",(E545/F545-1)*100)</f>
        <v>1.7094017094017033</v>
      </c>
      <c r="AG545" s="1033">
        <f>IF(ISERROR((F545/G545-1)*100),"n/a",(F545/G545-1)*100)</f>
        <v>5.4054054054053946</v>
      </c>
      <c r="AH545" s="1033">
        <f>IF(ISERROR((G545/H545-1)*100),"n/a",(G545/H545-1)*100)</f>
        <v>5.7142857142857162</v>
      </c>
      <c r="AI545" s="1033">
        <f>IF(ISERROR((H545/I545-1)*100),"n/a",(H545/I545-1)*100)</f>
        <v>5.0000000000000044</v>
      </c>
      <c r="AJ545" s="1033">
        <f>IF(ISERROR((I545/J545-1)*100),"n/a",(I545/J545-1)*100)</f>
        <v>3.0927835051546504</v>
      </c>
      <c r="AK545" s="1033">
        <f>IF(ISERROR((J545/K545-1)*100),"n/a",(J545/K545-1)*100)</f>
        <v>3.1914893617021267</v>
      </c>
      <c r="AL545" s="1033">
        <f>IF(ISERROR((K545/L545-1)*100),"n/a",(K545/L545-1)*100)</f>
        <v>1.6216216216216051</v>
      </c>
      <c r="AM545" s="1033">
        <f>IF(ISERROR((L545/N545-1)*100),"n/a",(L545/N545-1)*100)</f>
        <v>0</v>
      </c>
      <c r="AN545" s="1033">
        <f>IF(ISERROR((N545/O545-1)*100),"n/a",(N545/O545-1)*100)</f>
        <v>0</v>
      </c>
      <c r="AO545" s="1033">
        <f>IF(ISERROR((O545/Q545-1)*100),"n/a",(O545/Q545-1)*100)</f>
        <v>0</v>
      </c>
      <c r="AP545" s="1033">
        <f>IF(ISERROR((Q545/R545-1)*100),"n/a",(Q545/R545-1)*100)</f>
        <v>-12.426035502958566</v>
      </c>
      <c r="AQ545" s="1033">
        <f>IF(ISERROR((R545/S545-1)*100),"n/a",(R545/S545-1)*100)</f>
        <v>-27.155172413793103</v>
      </c>
      <c r="AR545" s="1033">
        <f>IF(ISERROR((S545/T545-1)*100),"n/a",(S545/T545-1)*100)</f>
        <v>9.8484848484848406</v>
      </c>
      <c r="AS545" s="1033">
        <f>IF(ISERROR((T545/U545-1)*100),"n/a",(T545/U545-1)*100)</f>
        <v>10.924369747899165</v>
      </c>
      <c r="AT545" s="1033">
        <f>IF(ISERROR((U545/V545-1)*100),"n/a",(U545/V545-1)*100)</f>
        <v>8.1818181818181799</v>
      </c>
      <c r="AU545" s="1033">
        <f>IF(ISERROR((V545/W545-1)*100),"n/a",(V545/W545-1)*100)</f>
        <v>3.7735849056603765</v>
      </c>
      <c r="AV545" s="1033">
        <f>IF(ISERROR((W545/X545-1)*100),"n/a",(W545/X545-1)*100)</f>
        <v>1.9230769230769162</v>
      </c>
      <c r="AW545" s="1033">
        <f>IF(ISERROR((X545/Y545-1)*100),"n/a",(X545/Y545-1)*100)</f>
        <v>1.9607843137254832</v>
      </c>
      <c r="AX545" s="1033">
        <f>IF(ISERROR((Y545/Z545-1)*100),"n/a",(Y545/Z545-1)*100)</f>
        <v>2.0000000000000018</v>
      </c>
      <c r="AY545" s="1033">
        <f>IF(ISERROR((Z545/AA545-1)*100),"n/a",(Z545/AA545-1)*100)</f>
        <v>4.1666666666666741</v>
      </c>
      <c r="AZ545" s="1033">
        <f>IF(ISERROR((AA545/AB545-1)*100),"n/a",(AA545/AB545-1)*100)</f>
        <v>4.3478260869565188</v>
      </c>
      <c r="BA545" s="1033">
        <f>AVERAGE(AD545:AZ545)</f>
        <v>1.6641450048179678</v>
      </c>
      <c r="BB545" s="1033">
        <f>STDEV(AD545:AZ545)</f>
        <v>7.6904523089675587</v>
      </c>
    </row>
    <row r="546" spans="1:54" x14ac:dyDescent="0.2">
      <c r="A546" s="670" t="s">
        <v>3983</v>
      </c>
      <c r="B546" s="567" t="s">
        <v>3984</v>
      </c>
      <c r="C546" s="987">
        <v>1.1850000000000001</v>
      </c>
      <c r="D546" s="987">
        <v>0.93500000000000005</v>
      </c>
      <c r="E546" s="987">
        <v>0.83</v>
      </c>
      <c r="F546" s="987">
        <v>0.71499999999999997</v>
      </c>
      <c r="G546" s="460">
        <v>0.625</v>
      </c>
      <c r="H546" s="794">
        <v>0.57999999999999996</v>
      </c>
      <c r="I546" s="794">
        <v>0.54</v>
      </c>
      <c r="J546" s="794">
        <v>0.51</v>
      </c>
      <c r="K546" s="794">
        <v>0.48</v>
      </c>
      <c r="L546" s="794">
        <v>0.21</v>
      </c>
      <c r="M546" s="794"/>
      <c r="N546" s="491">
        <v>0</v>
      </c>
      <c r="O546" s="491">
        <v>0</v>
      </c>
      <c r="P546" s="587"/>
      <c r="Q546" s="583">
        <v>0</v>
      </c>
      <c r="R546" s="583">
        <v>0</v>
      </c>
      <c r="S546" s="583">
        <v>0</v>
      </c>
      <c r="T546" s="583">
        <v>0</v>
      </c>
      <c r="U546" s="583">
        <v>0</v>
      </c>
      <c r="V546" s="583">
        <v>0</v>
      </c>
      <c r="W546" s="583">
        <v>0</v>
      </c>
      <c r="X546" s="583">
        <v>0</v>
      </c>
      <c r="Y546" s="583">
        <v>0</v>
      </c>
      <c r="Z546" s="583">
        <v>0</v>
      </c>
      <c r="AA546" s="583">
        <v>0</v>
      </c>
      <c r="AB546" s="583">
        <v>0</v>
      </c>
      <c r="AC546" s="584">
        <f>SUM(C546:AB546)</f>
        <v>6.61</v>
      </c>
      <c r="AD546" s="1033">
        <f>IF(ISERROR((C546/D546-1)*100),"n/a",(C546/D546-1)*100)</f>
        <v>26.737967914438499</v>
      </c>
      <c r="AE546" s="1033">
        <f>IF(ISERROR((D546/E546-1)*100),"n/a",(D546/E546-1)*100)</f>
        <v>12.650602409638555</v>
      </c>
      <c r="AF546" s="1033">
        <f>IF(ISERROR((E546/F546-1)*100),"n/a",(E546/F546-1)*100)</f>
        <v>16.083916083916083</v>
      </c>
      <c r="AG546" s="1033">
        <f>IF(ISERROR((F546/G546-1)*100),"n/a",(F546/G546-1)*100)</f>
        <v>14.399999999999991</v>
      </c>
      <c r="AH546" s="1033">
        <f>IF(ISERROR((G546/H546-1)*100),"n/a",(G546/H546-1)*100)</f>
        <v>7.7586206896551824</v>
      </c>
      <c r="AI546" s="1033">
        <f>IF(ISERROR((H546/I546-1)*100),"n/a",(H546/I546-1)*100)</f>
        <v>7.4074074074073959</v>
      </c>
      <c r="AJ546" s="1033">
        <f>IF(ISERROR((I546/J546-1)*100),"n/a",(I546/J546-1)*100)</f>
        <v>5.8823529411764719</v>
      </c>
      <c r="AK546" s="1033">
        <f>IF(ISERROR((J546/K546-1)*100),"n/a",(J546/K546-1)*100)</f>
        <v>6.25</v>
      </c>
      <c r="AL546" s="1033">
        <f>IF(ISERROR((K546/L546-1)*100),"n/a",(K546/L546-1)*100)</f>
        <v>128.57142857142856</v>
      </c>
      <c r="AM546" s="1033" t="str">
        <f>IF(ISERROR((L546/N546-1)*100),"n/a",(L546/N546-1)*100)</f>
        <v>n/a</v>
      </c>
      <c r="AN546" s="1033" t="str">
        <f>IF(ISERROR((N546/O546-1)*100),"n/a",(N546/O546-1)*100)</f>
        <v>n/a</v>
      </c>
      <c r="AO546" s="1033" t="str">
        <f>IF(ISERROR((O546/Q546-1)*100),"n/a",(O546/Q546-1)*100)</f>
        <v>n/a</v>
      </c>
      <c r="AP546" s="1033" t="str">
        <f>IF(ISERROR((Q546/R546-1)*100),"n/a",(Q546/R546-1)*100)</f>
        <v>n/a</v>
      </c>
      <c r="AQ546" s="1033" t="str">
        <f>IF(ISERROR((R546/S546-1)*100),"n/a",(R546/S546-1)*100)</f>
        <v>n/a</v>
      </c>
      <c r="AR546" s="1033" t="str">
        <f>IF(ISERROR((S546/T546-1)*100),"n/a",(S546/T546-1)*100)</f>
        <v>n/a</v>
      </c>
      <c r="AS546" s="1033" t="str">
        <f>IF(ISERROR((T546/U546-1)*100),"n/a",(T546/U546-1)*100)</f>
        <v>n/a</v>
      </c>
      <c r="AT546" s="1033" t="str">
        <f>IF(ISERROR((U546/V546-1)*100),"n/a",(U546/V546-1)*100)</f>
        <v>n/a</v>
      </c>
      <c r="AU546" s="1033" t="str">
        <f>IF(ISERROR((V546/W546-1)*100),"n/a",(V546/W546-1)*100)</f>
        <v>n/a</v>
      </c>
      <c r="AV546" s="1033" t="str">
        <f>IF(ISERROR((W546/X546-1)*100),"n/a",(W546/X546-1)*100)</f>
        <v>n/a</v>
      </c>
      <c r="AW546" s="1033" t="str">
        <f>IF(ISERROR((X546/Y546-1)*100),"n/a",(X546/Y546-1)*100)</f>
        <v>n/a</v>
      </c>
      <c r="AX546" s="1033" t="str">
        <f>IF(ISERROR((Y546/Z546-1)*100),"n/a",(Y546/Z546-1)*100)</f>
        <v>n/a</v>
      </c>
      <c r="AY546" s="1033" t="str">
        <f>IF(ISERROR((Z546/AA546-1)*100),"n/a",(Z546/AA546-1)*100)</f>
        <v>n/a</v>
      </c>
      <c r="AZ546" s="1033" t="str">
        <f>IF(ISERROR((AA546/AB546-1)*100),"n/a",(AA546/AB546-1)*100)</f>
        <v>n/a</v>
      </c>
      <c r="BA546" s="1033">
        <f>AVERAGE(AD546:AZ546)</f>
        <v>25.082477335295639</v>
      </c>
      <c r="BB546" s="1033">
        <f>STDEV(AD546:AZ546)</f>
        <v>39.367143189406626</v>
      </c>
    </row>
    <row r="547" spans="1:54" x14ac:dyDescent="0.2">
      <c r="A547" s="826" t="s">
        <v>1542</v>
      </c>
      <c r="B547" s="830" t="s">
        <v>1543</v>
      </c>
      <c r="C547" s="489">
        <v>0.71</v>
      </c>
      <c r="D547" s="489">
        <v>0.63500000000000001</v>
      </c>
      <c r="E547" s="489">
        <v>0.62</v>
      </c>
      <c r="F547" s="489">
        <v>0.57499999999999996</v>
      </c>
      <c r="G547" s="460">
        <v>0.41</v>
      </c>
      <c r="H547" s="587">
        <v>0.315</v>
      </c>
      <c r="I547" s="489">
        <v>0.25</v>
      </c>
      <c r="J547" s="489">
        <v>0.22</v>
      </c>
      <c r="K547" s="489">
        <v>0.16</v>
      </c>
      <c r="L547" s="489">
        <v>0.08</v>
      </c>
      <c r="M547" s="953"/>
      <c r="N547" s="491">
        <v>0.04</v>
      </c>
      <c r="O547" s="491">
        <v>0.04</v>
      </c>
      <c r="P547" s="953"/>
      <c r="Q547" s="583">
        <v>0.04</v>
      </c>
      <c r="R547" s="583">
        <v>0.22</v>
      </c>
      <c r="S547" s="583">
        <v>1.24</v>
      </c>
      <c r="T547" s="587">
        <v>1.44</v>
      </c>
      <c r="U547" s="587">
        <v>1.4</v>
      </c>
      <c r="V547" s="587">
        <v>1.36</v>
      </c>
      <c r="W547" s="587">
        <v>1.2604199999999999</v>
      </c>
      <c r="X547" s="587">
        <v>0.98005999999999993</v>
      </c>
      <c r="Y547" s="587">
        <v>0.93155999999999994</v>
      </c>
      <c r="Z547" s="587">
        <v>0.89905999999999997</v>
      </c>
      <c r="AA547" s="587">
        <v>0.85855999999999999</v>
      </c>
      <c r="AB547" s="587">
        <v>0.79376999999999998</v>
      </c>
      <c r="AC547" s="584">
        <f>SUM(C547:AB547)</f>
        <v>15.478430000000001</v>
      </c>
      <c r="AD547" s="1033">
        <f>IF(ISERROR((C547/D547-1)*100),"n/a",(C547/D547-1)*100)</f>
        <v>11.811023622047244</v>
      </c>
      <c r="AE547" s="1033">
        <f>IF(ISERROR((D547/E547-1)*100),"n/a",(D547/E547-1)*100)</f>
        <v>2.4193548387096753</v>
      </c>
      <c r="AF547" s="1033">
        <f>IF(ISERROR((E547/F547-1)*100),"n/a",(E547/F547-1)*100)</f>
        <v>7.8260869565217384</v>
      </c>
      <c r="AG547" s="1033">
        <f>IF(ISERROR((F547/G547-1)*100),"n/a",(F547/G547-1)*100)</f>
        <v>40.243902439024382</v>
      </c>
      <c r="AH547" s="1033">
        <f>IF(ISERROR((G547/H547-1)*100),"n/a",(G547/H547-1)*100)</f>
        <v>30.15873015873014</v>
      </c>
      <c r="AI547" s="1033">
        <f>IF(ISERROR((H547/I547-1)*100),"n/a",(H547/I547-1)*100)</f>
        <v>26</v>
      </c>
      <c r="AJ547" s="1033">
        <f>IF(ISERROR((I547/J547-1)*100),"n/a",(I547/J547-1)*100)</f>
        <v>13.636363636363647</v>
      </c>
      <c r="AK547" s="1033">
        <f>IF(ISERROR((J547/K547-1)*100),"n/a",(J547/K547-1)*100)</f>
        <v>37.5</v>
      </c>
      <c r="AL547" s="1033">
        <f>IF(ISERROR((K547/L547-1)*100),"n/a",(K547/L547-1)*100)</f>
        <v>100</v>
      </c>
      <c r="AM547" s="1033">
        <f>IF(ISERROR((L547/N547-1)*100),"n/a",(L547/N547-1)*100)</f>
        <v>100</v>
      </c>
      <c r="AN547" s="1033">
        <f>IF(ISERROR((N547/O547-1)*100),"n/a",(N547/O547-1)*100)</f>
        <v>0</v>
      </c>
      <c r="AO547" s="1033">
        <f>IF(ISERROR((O547/Q547-1)*100),"n/a",(O547/Q547-1)*100)</f>
        <v>0</v>
      </c>
      <c r="AP547" s="1033">
        <f>IF(ISERROR((Q547/R547-1)*100),"n/a",(Q547/R547-1)*100)</f>
        <v>-81.818181818181813</v>
      </c>
      <c r="AQ547" s="1033">
        <f>IF(ISERROR((R547/S547-1)*100),"n/a",(R547/S547-1)*100)</f>
        <v>-82.258064516129025</v>
      </c>
      <c r="AR547" s="1033">
        <f>IF(ISERROR((S547/T547-1)*100),"n/a",(S547/T547-1)*100)</f>
        <v>-13.888888888888884</v>
      </c>
      <c r="AS547" s="1033">
        <f>IF(ISERROR((T547/U547-1)*100),"n/a",(T547/U547-1)*100)</f>
        <v>2.8571428571428692</v>
      </c>
      <c r="AT547" s="1033">
        <f>IF(ISERROR((U547/V547-1)*100),"n/a",(U547/V547-1)*100)</f>
        <v>2.9411764705882248</v>
      </c>
      <c r="AU547" s="1033">
        <f>IF(ISERROR((V547/W547-1)*100),"n/a",(V547/W547-1)*100)</f>
        <v>7.9005410894781303</v>
      </c>
      <c r="AV547" s="1033">
        <f>IF(ISERROR((W547/X547-1)*100),"n/a",(W547/X547-1)*100)</f>
        <v>28.606411852335569</v>
      </c>
      <c r="AW547" s="1033">
        <f>IF(ISERROR((X547/Y547-1)*100),"n/a",(X547/Y547-1)*100)</f>
        <v>5.2063205805315871</v>
      </c>
      <c r="AX547" s="1033">
        <f>IF(ISERROR((Y547/Z547-1)*100),"n/a",(Y547/Z547-1)*100)</f>
        <v>3.6148866593998186</v>
      </c>
      <c r="AY547" s="1033">
        <f>IF(ISERROR((Z547/AA547-1)*100),"n/a",(Z547/AA547-1)*100)</f>
        <v>4.7172008945210564</v>
      </c>
      <c r="AZ547" s="1033">
        <f>IF(ISERROR((AA547/AB547-1)*100),"n/a",(AA547/AB547-1)*100)</f>
        <v>8.162314020434124</v>
      </c>
      <c r="BA547" s="1033">
        <f>AVERAGE(AD547:AZ547)</f>
        <v>11.114622645766456</v>
      </c>
      <c r="BB547" s="1033">
        <f>STDEV(AD547:AZ547)</f>
        <v>40.92272874245878</v>
      </c>
    </row>
    <row r="548" spans="1:54" x14ac:dyDescent="0.2">
      <c r="A548" s="819" t="s">
        <v>1544</v>
      </c>
      <c r="B548" s="830" t="s">
        <v>1545</v>
      </c>
      <c r="C548" s="489">
        <v>3.06</v>
      </c>
      <c r="D548" s="489">
        <v>2.86</v>
      </c>
      <c r="E548" s="489">
        <v>2.8</v>
      </c>
      <c r="F548" s="489">
        <v>2.6</v>
      </c>
      <c r="G548" s="460">
        <v>2.2000000000000002</v>
      </c>
      <c r="H548" s="587">
        <v>1.8199999999999998</v>
      </c>
      <c r="I548" s="489">
        <v>1.56</v>
      </c>
      <c r="J548" s="489">
        <v>1.4</v>
      </c>
      <c r="K548" s="489">
        <v>1.26</v>
      </c>
      <c r="L548" s="489">
        <v>1.08</v>
      </c>
      <c r="M548" s="953"/>
      <c r="N548" s="489">
        <v>0.84</v>
      </c>
      <c r="O548" s="489">
        <v>0.6</v>
      </c>
      <c r="P548" s="953"/>
      <c r="Q548" s="583">
        <v>0.48</v>
      </c>
      <c r="R548" s="587">
        <v>0.36</v>
      </c>
      <c r="S548" s="587">
        <v>0.09</v>
      </c>
      <c r="T548" s="583">
        <v>0</v>
      </c>
      <c r="U548" s="583">
        <v>0</v>
      </c>
      <c r="V548" s="583">
        <v>0</v>
      </c>
      <c r="W548" s="583">
        <v>0</v>
      </c>
      <c r="X548" s="583">
        <v>0</v>
      </c>
      <c r="Y548" s="583">
        <v>0</v>
      </c>
      <c r="Z548" s="583">
        <v>0</v>
      </c>
      <c r="AA548" s="583">
        <v>0</v>
      </c>
      <c r="AB548" s="583">
        <v>0</v>
      </c>
      <c r="AC548" s="584">
        <f>SUM(C548:AB548)</f>
        <v>23.01</v>
      </c>
      <c r="AD548" s="1033">
        <f>IF(ISERROR((C548/D548-1)*100),"n/a",(C548/D548-1)*100)</f>
        <v>6.9930069930070005</v>
      </c>
      <c r="AE548" s="1033">
        <f>IF(ISERROR((D548/E548-1)*100),"n/a",(D548/E548-1)*100)</f>
        <v>2.1428571428571352</v>
      </c>
      <c r="AF548" s="1033">
        <f>IF(ISERROR((E548/F548-1)*100),"n/a",(E548/F548-1)*100)</f>
        <v>7.6923076923076872</v>
      </c>
      <c r="AG548" s="1033">
        <f>IF(ISERROR((F548/G548-1)*100),"n/a",(F548/G548-1)*100)</f>
        <v>18.181818181818166</v>
      </c>
      <c r="AH548" s="1033">
        <f>IF(ISERROR((G548/H548-1)*100),"n/a",(G548/H548-1)*100)</f>
        <v>20.879120879120894</v>
      </c>
      <c r="AI548" s="1033">
        <f>IF(ISERROR((H548/I548-1)*100),"n/a",(H548/I548-1)*100)</f>
        <v>16.66666666666665</v>
      </c>
      <c r="AJ548" s="1033">
        <f>IF(ISERROR((I548/J548-1)*100),"n/a",(I548/J548-1)*100)</f>
        <v>11.428571428571432</v>
      </c>
      <c r="AK548" s="1033">
        <f>IF(ISERROR((J548/K548-1)*100),"n/a",(J548/K548-1)*100)</f>
        <v>11.111111111111093</v>
      </c>
      <c r="AL548" s="1033">
        <f>IF(ISERROR((K548/L548-1)*100),"n/a",(K548/L548-1)*100)</f>
        <v>16.66666666666665</v>
      </c>
      <c r="AM548" s="1033">
        <f>IF(ISERROR((L548/N548-1)*100),"n/a",(L548/N548-1)*100)</f>
        <v>28.57142857142858</v>
      </c>
      <c r="AN548" s="1033">
        <f>IF(ISERROR((N548/O548-1)*100),"n/a",(N548/O548-1)*100)</f>
        <v>39.999999999999993</v>
      </c>
      <c r="AO548" s="1033">
        <f>IF(ISERROR((O548/Q548-1)*100),"n/a",(O548/Q548-1)*100)</f>
        <v>25</v>
      </c>
      <c r="AP548" s="1033">
        <f>IF(ISERROR((Q548/R548-1)*100),"n/a",(Q548/R548-1)*100)</f>
        <v>33.333333333333329</v>
      </c>
      <c r="AQ548" s="1033">
        <f>IF(ISERROR((R548/S548-1)*100),"n/a",(R548/S548-1)*100)</f>
        <v>300</v>
      </c>
      <c r="AR548" s="1033" t="str">
        <f>IF(ISERROR((S548/T548-1)*100),"n/a",(S548/T548-1)*100)</f>
        <v>n/a</v>
      </c>
      <c r="AS548" s="1033" t="str">
        <f>IF(ISERROR((T548/U548-1)*100),"n/a",(T548/U548-1)*100)</f>
        <v>n/a</v>
      </c>
      <c r="AT548" s="1033" t="str">
        <f>IF(ISERROR((U548/V548-1)*100),"n/a",(U548/V548-1)*100)</f>
        <v>n/a</v>
      </c>
      <c r="AU548" s="1033" t="str">
        <f>IF(ISERROR((V548/W548-1)*100),"n/a",(V548/W548-1)*100)</f>
        <v>n/a</v>
      </c>
      <c r="AV548" s="1033" t="str">
        <f>IF(ISERROR((W548/X548-1)*100),"n/a",(W548/X548-1)*100)</f>
        <v>n/a</v>
      </c>
      <c r="AW548" s="1033" t="str">
        <f>IF(ISERROR((X548/Y548-1)*100),"n/a",(X548/Y548-1)*100)</f>
        <v>n/a</v>
      </c>
      <c r="AX548" s="1033" t="str">
        <f>IF(ISERROR((Y548/Z548-1)*100),"n/a",(Y548/Z548-1)*100)</f>
        <v>n/a</v>
      </c>
      <c r="AY548" s="1033" t="str">
        <f>IF(ISERROR((Z548/AA548-1)*100),"n/a",(Z548/AA548-1)*100)</f>
        <v>n/a</v>
      </c>
      <c r="AZ548" s="1033" t="str">
        <f>IF(ISERROR((AA548/AB548-1)*100),"n/a",(AA548/AB548-1)*100)</f>
        <v>n/a</v>
      </c>
      <c r="BA548" s="1033">
        <f>AVERAGE(AD548:AZ548)</f>
        <v>38.476206333349182</v>
      </c>
      <c r="BB548" s="1033">
        <f>STDEV(AD548:AZ548)</f>
        <v>76.013857876889588</v>
      </c>
    </row>
    <row r="549" spans="1:54" x14ac:dyDescent="0.2">
      <c r="A549" s="826" t="s">
        <v>747</v>
      </c>
      <c r="B549" s="830" t="s">
        <v>748</v>
      </c>
      <c r="C549" s="489">
        <v>0.78</v>
      </c>
      <c r="D549" s="489">
        <v>0.74</v>
      </c>
      <c r="E549" s="489">
        <v>0.7</v>
      </c>
      <c r="F549" s="489">
        <v>0.66</v>
      </c>
      <c r="G549" s="460">
        <v>0.62</v>
      </c>
      <c r="H549" s="587">
        <v>0.57999999999999996</v>
      </c>
      <c r="I549" s="489">
        <v>0.54</v>
      </c>
      <c r="J549" s="489">
        <v>0.51333333333333331</v>
      </c>
      <c r="K549" s="489">
        <v>0.49333333333333335</v>
      </c>
      <c r="L549" s="489">
        <v>0.48</v>
      </c>
      <c r="M549" s="953"/>
      <c r="N549" s="489">
        <v>0.46666666666666662</v>
      </c>
      <c r="O549" s="489">
        <v>0.45333333333333337</v>
      </c>
      <c r="P549" s="953"/>
      <c r="Q549" s="587">
        <v>0.44</v>
      </c>
      <c r="R549" s="587">
        <v>0.42666666666666669</v>
      </c>
      <c r="S549" s="587">
        <v>0.41666666666666669</v>
      </c>
      <c r="T549" s="587">
        <v>0.40666666666666668</v>
      </c>
      <c r="U549" s="587">
        <v>0.4</v>
      </c>
      <c r="V549" s="583">
        <v>0.39333333333333331</v>
      </c>
      <c r="W549" s="587">
        <v>0.39</v>
      </c>
      <c r="X549" s="583">
        <v>0.38</v>
      </c>
      <c r="Y549" s="587">
        <v>0.38</v>
      </c>
      <c r="Z549" s="587">
        <v>0.37333333333333335</v>
      </c>
      <c r="AA549" s="587">
        <v>0.3666666666666667</v>
      </c>
      <c r="AB549" s="587">
        <v>0.36</v>
      </c>
      <c r="AC549" s="584">
        <f>SUM(C549:AB549)</f>
        <v>11.760000000000002</v>
      </c>
      <c r="AD549" s="1033">
        <f>IF(ISERROR((C549/D549-1)*100),"n/a",(C549/D549-1)*100)</f>
        <v>5.4054054054054168</v>
      </c>
      <c r="AE549" s="1033">
        <f>IF(ISERROR((D549/E549-1)*100),"n/a",(D549/E549-1)*100)</f>
        <v>5.7142857142857162</v>
      </c>
      <c r="AF549" s="1033">
        <f>IF(ISERROR((E549/F549-1)*100),"n/a",(E549/F549-1)*100)</f>
        <v>6.0606060606060552</v>
      </c>
      <c r="AG549" s="1033">
        <f>IF(ISERROR((F549/G549-1)*100),"n/a",(F549/G549-1)*100)</f>
        <v>6.4516129032258229</v>
      </c>
      <c r="AH549" s="1033">
        <f>IF(ISERROR((G549/H549-1)*100),"n/a",(G549/H549-1)*100)</f>
        <v>6.8965517241379448</v>
      </c>
      <c r="AI549" s="1033">
        <f>IF(ISERROR((H549/I549-1)*100),"n/a",(H549/I549-1)*100)</f>
        <v>7.4074074074073959</v>
      </c>
      <c r="AJ549" s="1033">
        <f>IF(ISERROR((I549/J549-1)*100),"n/a",(I549/J549-1)*100)</f>
        <v>5.1948051948051965</v>
      </c>
      <c r="AK549" s="1033">
        <f>IF(ISERROR((J549/K549-1)*100),"n/a",(J549/K549-1)*100)</f>
        <v>4.0540540540540571</v>
      </c>
      <c r="AL549" s="1033">
        <f>IF(ISERROR((K549/L549-1)*100),"n/a",(K549/L549-1)*100)</f>
        <v>2.7777777777777901</v>
      </c>
      <c r="AM549" s="1033">
        <f>IF(ISERROR((L549/N549-1)*100),"n/a",(L549/N549-1)*100)</f>
        <v>2.8571428571428692</v>
      </c>
      <c r="AN549" s="1033">
        <f>IF(ISERROR((N549/O549-1)*100),"n/a",(N549/O549-1)*100)</f>
        <v>2.9411764705882248</v>
      </c>
      <c r="AO549" s="1033">
        <f>IF(ISERROR((O549/Q549-1)*100),"n/a",(O549/Q549-1)*100)</f>
        <v>3.0303030303030276</v>
      </c>
      <c r="AP549" s="1033">
        <f>IF(ISERROR((Q549/R549-1)*100),"n/a",(Q549/R549-1)*100)</f>
        <v>3.125</v>
      </c>
      <c r="AQ549" s="1033">
        <f>IF(ISERROR((R549/S549-1)*100),"n/a",(R549/S549-1)*100)</f>
        <v>2.4000000000000021</v>
      </c>
      <c r="AR549" s="1033">
        <f>IF(ISERROR((S549/T549-1)*100),"n/a",(S549/T549-1)*100)</f>
        <v>2.4590163934426146</v>
      </c>
      <c r="AS549" s="1033">
        <f>IF(ISERROR((T549/U549-1)*100),"n/a",(T549/U549-1)*100)</f>
        <v>1.6666666666666607</v>
      </c>
      <c r="AT549" s="1033">
        <f>IF(ISERROR((U549/V549-1)*100),"n/a",(U549/V549-1)*100)</f>
        <v>1.6949152542373058</v>
      </c>
      <c r="AU549" s="1033">
        <f>IF(ISERROR((V549/W549-1)*100),"n/a",(V549/W549-1)*100)</f>
        <v>0.85470085470085166</v>
      </c>
      <c r="AV549" s="1033">
        <f>IF(ISERROR((W549/X549-1)*100),"n/a",(W549/X549-1)*100)</f>
        <v>2.6315789473684292</v>
      </c>
      <c r="AW549" s="1033">
        <f>IF(ISERROR((X549/Y549-1)*100),"n/a",(X549/Y549-1)*100)</f>
        <v>0</v>
      </c>
      <c r="AX549" s="1033">
        <f>IF(ISERROR((Y549/Z549-1)*100),"n/a",(Y549/Z549-1)*100)</f>
        <v>1.7857142857142794</v>
      </c>
      <c r="AY549" s="1033">
        <f>IF(ISERROR((Z549/AA549-1)*100),"n/a",(Z549/AA549-1)*100)</f>
        <v>1.8181818181818077</v>
      </c>
      <c r="AZ549" s="1033">
        <f>IF(ISERROR((AA549/AB549-1)*100),"n/a",(AA549/AB549-1)*100)</f>
        <v>1.8518518518518601</v>
      </c>
      <c r="BA549" s="1033">
        <f>AVERAGE(AD549:AZ549)</f>
        <v>3.4382067248653621</v>
      </c>
      <c r="BB549" s="1033">
        <f>STDEV(AD549:AZ549)</f>
        <v>2.052771879630086</v>
      </c>
    </row>
    <row r="550" spans="1:54" x14ac:dyDescent="0.2">
      <c r="A550" s="826" t="s">
        <v>759</v>
      </c>
      <c r="B550" s="830" t="s">
        <v>760</v>
      </c>
      <c r="C550" s="489">
        <v>1.4</v>
      </c>
      <c r="D550" s="489">
        <v>1.2</v>
      </c>
      <c r="E550" s="489">
        <v>1.1200000000000001</v>
      </c>
      <c r="F550" s="489">
        <v>1.06</v>
      </c>
      <c r="G550" s="460">
        <v>1</v>
      </c>
      <c r="H550" s="587">
        <v>0.96</v>
      </c>
      <c r="I550" s="489">
        <v>0.92</v>
      </c>
      <c r="J550" s="489">
        <v>0.88</v>
      </c>
      <c r="K550" s="489">
        <v>0.84</v>
      </c>
      <c r="L550" s="489">
        <v>0.8</v>
      </c>
      <c r="M550" s="953"/>
      <c r="N550" s="489">
        <v>0.6</v>
      </c>
      <c r="O550" s="489">
        <v>0.44</v>
      </c>
      <c r="P550" s="953"/>
      <c r="Q550" s="587">
        <v>0.36</v>
      </c>
      <c r="R550" s="587">
        <v>0.32</v>
      </c>
      <c r="S550" s="587">
        <v>0.28000000000000003</v>
      </c>
      <c r="T550" s="587">
        <v>0.26</v>
      </c>
      <c r="U550" s="587">
        <v>0.22</v>
      </c>
      <c r="V550" s="587">
        <v>0.2</v>
      </c>
      <c r="W550" s="587">
        <v>0.15</v>
      </c>
      <c r="X550" s="587">
        <v>0.1</v>
      </c>
      <c r="Y550" s="587">
        <v>7.4999999999999997E-2</v>
      </c>
      <c r="Z550" s="583">
        <v>0.05</v>
      </c>
      <c r="AA550" s="587">
        <v>0.05</v>
      </c>
      <c r="AB550" s="583">
        <v>0</v>
      </c>
      <c r="AC550" s="584">
        <f>SUM(C550:AB550)</f>
        <v>13.284999999999998</v>
      </c>
      <c r="AD550" s="1033">
        <f>IF(ISERROR((C550/D550-1)*100),"n/a",(C550/D550-1)*100)</f>
        <v>16.666666666666675</v>
      </c>
      <c r="AE550" s="1033">
        <f>IF(ISERROR((D550/E550-1)*100),"n/a",(D550/E550-1)*100)</f>
        <v>7.1428571428571397</v>
      </c>
      <c r="AF550" s="1033">
        <f>IF(ISERROR((E550/F550-1)*100),"n/a",(E550/F550-1)*100)</f>
        <v>5.6603773584905648</v>
      </c>
      <c r="AG550" s="1033">
        <f>IF(ISERROR((F550/G550-1)*100),"n/a",(F550/G550-1)*100)</f>
        <v>6.0000000000000053</v>
      </c>
      <c r="AH550" s="1033">
        <f>IF(ISERROR((G550/H550-1)*100),"n/a",(G550/H550-1)*100)</f>
        <v>4.1666666666666741</v>
      </c>
      <c r="AI550" s="1033">
        <f>IF(ISERROR((H550/I550-1)*100),"n/a",(H550/I550-1)*100)</f>
        <v>4.3478260869565188</v>
      </c>
      <c r="AJ550" s="1033">
        <f>IF(ISERROR((I550/J550-1)*100),"n/a",(I550/J550-1)*100)</f>
        <v>4.5454545454545414</v>
      </c>
      <c r="AK550" s="1033">
        <f>IF(ISERROR((J550/K550-1)*100),"n/a",(J550/K550-1)*100)</f>
        <v>4.7619047619047672</v>
      </c>
      <c r="AL550" s="1033">
        <f>IF(ISERROR((K550/L550-1)*100),"n/a",(K550/L550-1)*100)</f>
        <v>4.9999999999999822</v>
      </c>
      <c r="AM550" s="1033">
        <f>IF(ISERROR((L550/N550-1)*100),"n/a",(L550/N550-1)*100)</f>
        <v>33.33333333333335</v>
      </c>
      <c r="AN550" s="1033">
        <f>IF(ISERROR((N550/O550-1)*100),"n/a",(N550/O550-1)*100)</f>
        <v>36.363636363636353</v>
      </c>
      <c r="AO550" s="1033">
        <f>IF(ISERROR((O550/Q550-1)*100),"n/a",(O550/Q550-1)*100)</f>
        <v>22.222222222222232</v>
      </c>
      <c r="AP550" s="1033">
        <f>IF(ISERROR((Q550/R550-1)*100),"n/a",(Q550/R550-1)*100)</f>
        <v>12.5</v>
      </c>
      <c r="AQ550" s="1033">
        <f>IF(ISERROR((R550/S550-1)*100),"n/a",(R550/S550-1)*100)</f>
        <v>14.285714285714279</v>
      </c>
      <c r="AR550" s="1033">
        <f>IF(ISERROR((S550/T550-1)*100),"n/a",(S550/T550-1)*100)</f>
        <v>7.6923076923077094</v>
      </c>
      <c r="AS550" s="1033">
        <f>IF(ISERROR((T550/U550-1)*100),"n/a",(T550/U550-1)*100)</f>
        <v>18.181818181818187</v>
      </c>
      <c r="AT550" s="1033">
        <f>IF(ISERROR((U550/V550-1)*100),"n/a",(U550/V550-1)*100)</f>
        <v>9.9999999999999858</v>
      </c>
      <c r="AU550" s="1033">
        <f>IF(ISERROR((V550/W550-1)*100),"n/a",(V550/W550-1)*100)</f>
        <v>33.33333333333335</v>
      </c>
      <c r="AV550" s="1033">
        <f>IF(ISERROR((W550/X550-1)*100),"n/a",(W550/X550-1)*100)</f>
        <v>49.999999999999979</v>
      </c>
      <c r="AW550" s="1033">
        <f>IF(ISERROR((X550/Y550-1)*100),"n/a",(X550/Y550-1)*100)</f>
        <v>33.33333333333335</v>
      </c>
      <c r="AX550" s="1033">
        <f>IF(ISERROR((Y550/Z550-1)*100),"n/a",(Y550/Z550-1)*100)</f>
        <v>49.999999999999979</v>
      </c>
      <c r="AY550" s="1033">
        <f>IF(ISERROR((Z550/AA550-1)*100),"n/a",(Z550/AA550-1)*100)</f>
        <v>0</v>
      </c>
      <c r="AZ550" s="1033" t="str">
        <f>IF(ISERROR((AA550/AB550-1)*100),"n/a",(AA550/AB550-1)*100)</f>
        <v>n/a</v>
      </c>
      <c r="BA550" s="1033">
        <f>AVERAGE(AD550:AZ550)</f>
        <v>17.251702362486164</v>
      </c>
      <c r="BB550" s="1033">
        <f>STDEV(AD550:AZ550)</f>
        <v>15.358150905214755</v>
      </c>
    </row>
    <row r="551" spans="1:54" x14ac:dyDescent="0.2">
      <c r="A551" s="826" t="s">
        <v>751</v>
      </c>
      <c r="B551" s="830" t="s">
        <v>752</v>
      </c>
      <c r="C551" s="489">
        <v>1.72</v>
      </c>
      <c r="D551" s="489">
        <v>1.52</v>
      </c>
      <c r="E551" s="489">
        <v>1.36</v>
      </c>
      <c r="F551" s="489">
        <v>1.24</v>
      </c>
      <c r="G551" s="460">
        <v>1.1200000000000001</v>
      </c>
      <c r="H551" s="587">
        <v>0.96</v>
      </c>
      <c r="I551" s="489">
        <v>0.88</v>
      </c>
      <c r="J551" s="489">
        <v>0.8</v>
      </c>
      <c r="K551" s="489">
        <v>0.72</v>
      </c>
      <c r="L551" s="489">
        <v>0.64</v>
      </c>
      <c r="M551" s="953"/>
      <c r="N551" s="489">
        <v>0.6</v>
      </c>
      <c r="O551" s="489">
        <v>0.56000000000000005</v>
      </c>
      <c r="P551" s="953"/>
      <c r="Q551" s="587">
        <v>0.52</v>
      </c>
      <c r="R551" s="587">
        <v>0.48</v>
      </c>
      <c r="S551" s="587">
        <v>0.44</v>
      </c>
      <c r="T551" s="587">
        <v>0.4</v>
      </c>
      <c r="U551" s="587">
        <v>0.32</v>
      </c>
      <c r="V551" s="587">
        <v>0.28000000000000003</v>
      </c>
      <c r="W551" s="587">
        <v>0.18</v>
      </c>
      <c r="X551" s="583">
        <v>0</v>
      </c>
      <c r="Y551" s="583">
        <v>0</v>
      </c>
      <c r="Z551" s="583">
        <v>0</v>
      </c>
      <c r="AA551" s="583">
        <v>0</v>
      </c>
      <c r="AB551" s="583">
        <v>0</v>
      </c>
      <c r="AC551" s="584">
        <f>SUM(C551:AB551)</f>
        <v>14.740000000000002</v>
      </c>
      <c r="AD551" s="1033">
        <f>IF(ISERROR((C551/D551-1)*100),"n/a",(C551/D551-1)*100)</f>
        <v>13.157894736842103</v>
      </c>
      <c r="AE551" s="1033">
        <f>IF(ISERROR((D551/E551-1)*100),"n/a",(D551/E551-1)*100)</f>
        <v>11.764705882352944</v>
      </c>
      <c r="AF551" s="1033">
        <f>IF(ISERROR((E551/F551-1)*100),"n/a",(E551/F551-1)*100)</f>
        <v>9.6774193548387224</v>
      </c>
      <c r="AG551" s="1033">
        <f>IF(ISERROR((F551/G551-1)*100),"n/a",(F551/G551-1)*100)</f>
        <v>10.714285714285698</v>
      </c>
      <c r="AH551" s="1033">
        <f>IF(ISERROR((G551/H551-1)*100),"n/a",(G551/H551-1)*100)</f>
        <v>16.666666666666675</v>
      </c>
      <c r="AI551" s="1033">
        <f>IF(ISERROR((H551/I551-1)*100),"n/a",(H551/I551-1)*100)</f>
        <v>9.0909090909090828</v>
      </c>
      <c r="AJ551" s="1033">
        <f>IF(ISERROR((I551/J551-1)*100),"n/a",(I551/J551-1)*100)</f>
        <v>9.9999999999999858</v>
      </c>
      <c r="AK551" s="1033">
        <f>IF(ISERROR((J551/K551-1)*100),"n/a",(J551/K551-1)*100)</f>
        <v>11.111111111111116</v>
      </c>
      <c r="AL551" s="1033">
        <f>IF(ISERROR((K551/L551-1)*100),"n/a",(K551/L551-1)*100)</f>
        <v>12.5</v>
      </c>
      <c r="AM551" s="1033">
        <f>IF(ISERROR((L551/N551-1)*100),"n/a",(L551/N551-1)*100)</f>
        <v>6.6666666666666652</v>
      </c>
      <c r="AN551" s="1033">
        <f>IF(ISERROR((N551/O551-1)*100),"n/a",(N551/O551-1)*100)</f>
        <v>7.1428571428571397</v>
      </c>
      <c r="AO551" s="1033">
        <f>IF(ISERROR((O551/Q551-1)*100),"n/a",(O551/Q551-1)*100)</f>
        <v>7.6923076923077094</v>
      </c>
      <c r="AP551" s="1033">
        <f>IF(ISERROR((Q551/R551-1)*100),"n/a",(Q551/R551-1)*100)</f>
        <v>8.3333333333333481</v>
      </c>
      <c r="AQ551" s="1033">
        <f>IF(ISERROR((R551/S551-1)*100),"n/a",(R551/S551-1)*100)</f>
        <v>9.0909090909090828</v>
      </c>
      <c r="AR551" s="1033">
        <f>IF(ISERROR((S551/T551-1)*100),"n/a",(S551/T551-1)*100)</f>
        <v>9.9999999999999858</v>
      </c>
      <c r="AS551" s="1033">
        <f>IF(ISERROR((T551/U551-1)*100),"n/a",(T551/U551-1)*100)</f>
        <v>25</v>
      </c>
      <c r="AT551" s="1033">
        <f>IF(ISERROR((U551/V551-1)*100),"n/a",(U551/V551-1)*100)</f>
        <v>14.285714285714279</v>
      </c>
      <c r="AU551" s="1033">
        <f>IF(ISERROR((V551/W551-1)*100),"n/a",(V551/W551-1)*100)</f>
        <v>55.555555555555578</v>
      </c>
      <c r="AV551" s="1033" t="str">
        <f>IF(ISERROR((W551/X551-1)*100),"n/a",(W551/X551-1)*100)</f>
        <v>n/a</v>
      </c>
      <c r="AW551" s="1033" t="str">
        <f>IF(ISERROR((X551/Y551-1)*100),"n/a",(X551/Y551-1)*100)</f>
        <v>n/a</v>
      </c>
      <c r="AX551" s="1033" t="str">
        <f>IF(ISERROR((Y551/Z551-1)*100),"n/a",(Y551/Z551-1)*100)</f>
        <v>n/a</v>
      </c>
      <c r="AY551" s="1033" t="str">
        <f>IF(ISERROR((Z551/AA551-1)*100),"n/a",(Z551/AA551-1)*100)</f>
        <v>n/a</v>
      </c>
      <c r="AZ551" s="1033" t="str">
        <f>IF(ISERROR((AA551/AB551-1)*100),"n/a",(AA551/AB551-1)*100)</f>
        <v>n/a</v>
      </c>
      <c r="BA551" s="1033">
        <f>AVERAGE(AD551:AZ551)</f>
        <v>13.802796462463895</v>
      </c>
      <c r="BB551" s="1033">
        <f>STDEV(AD551:AZ551)</f>
        <v>11.25384520782718</v>
      </c>
    </row>
    <row r="552" spans="1:54" x14ac:dyDescent="0.2">
      <c r="A552" s="826" t="s">
        <v>1540</v>
      </c>
      <c r="B552" s="830" t="s">
        <v>1541</v>
      </c>
      <c r="C552" s="489">
        <v>1.36</v>
      </c>
      <c r="D552" s="489">
        <v>1.04</v>
      </c>
      <c r="E552" s="489">
        <v>0.98666666666666669</v>
      </c>
      <c r="F552" s="489">
        <v>0.90666666666666673</v>
      </c>
      <c r="G552" s="460">
        <v>0.73333333333333339</v>
      </c>
      <c r="H552" s="587">
        <v>0.58666666666666667</v>
      </c>
      <c r="I552" s="489">
        <v>0.53333333333333333</v>
      </c>
      <c r="J552" s="489">
        <v>0.48</v>
      </c>
      <c r="K552" s="489">
        <v>0.42666666666666669</v>
      </c>
      <c r="L552" s="489">
        <v>0.37333333333333335</v>
      </c>
      <c r="M552" s="953">
        <v>0</v>
      </c>
      <c r="N552" s="491">
        <v>0.34666666666666668</v>
      </c>
      <c r="O552" s="489">
        <v>0.34666666666666668</v>
      </c>
      <c r="P552" s="953">
        <v>0</v>
      </c>
      <c r="Q552" s="583">
        <v>0.29333333333333333</v>
      </c>
      <c r="R552" s="583">
        <v>0.29333333333333333</v>
      </c>
      <c r="S552" s="587">
        <v>0.29333333333333333</v>
      </c>
      <c r="T552" s="587">
        <v>0.26666666666666666</v>
      </c>
      <c r="U552" s="587">
        <v>0.21333333333333335</v>
      </c>
      <c r="V552" s="587">
        <v>0.14221999999999999</v>
      </c>
      <c r="W552" s="587">
        <v>0.12000666666666669</v>
      </c>
      <c r="X552" s="583">
        <v>0.10666666666666667</v>
      </c>
      <c r="Y552" s="583">
        <v>0.10666666666666667</v>
      </c>
      <c r="Z552" s="587">
        <v>0.10666666666666667</v>
      </c>
      <c r="AA552" s="587">
        <v>8.8880000000000001E-2</v>
      </c>
      <c r="AB552" s="587">
        <v>8.2959999999999992E-2</v>
      </c>
      <c r="AC552" s="584">
        <f>SUM(C552:AB552)</f>
        <v>10.234066666666669</v>
      </c>
      <c r="AD552" s="1033">
        <f>IF(ISERROR((C552/D552-1)*100),"n/a",(C552/D552-1)*100)</f>
        <v>30.76923076923077</v>
      </c>
      <c r="AE552" s="1033">
        <f>IF(ISERROR((D552/E552-1)*100),"n/a",(D552/E552-1)*100)</f>
        <v>5.4054054054054168</v>
      </c>
      <c r="AF552" s="1033">
        <f>IF(ISERROR((E552/F552-1)*100),"n/a",(E552/F552-1)*100)</f>
        <v>8.8235294117646959</v>
      </c>
      <c r="AG552" s="1033">
        <f>IF(ISERROR((F552/G552-1)*100),"n/a",(F552/G552-1)*100)</f>
        <v>23.636363636363633</v>
      </c>
      <c r="AH552" s="1033">
        <f>IF(ISERROR((G552/H552-1)*100),"n/a",(G552/H552-1)*100)</f>
        <v>25</v>
      </c>
      <c r="AI552" s="1033">
        <f>IF(ISERROR((H552/I552-1)*100),"n/a",(H552/I552-1)*100)</f>
        <v>10.000000000000009</v>
      </c>
      <c r="AJ552" s="1033">
        <f>IF(ISERROR((I552/J552-1)*100),"n/a",(I552/J552-1)*100)</f>
        <v>11.111111111111116</v>
      </c>
      <c r="AK552" s="1033">
        <f>IF(ISERROR((J552/K552-1)*100),"n/a",(J552/K552-1)*100)</f>
        <v>12.499999999999979</v>
      </c>
      <c r="AL552" s="1033">
        <f>IF(ISERROR((K552/L552-1)*100),"n/a",(K552/L552-1)*100)</f>
        <v>14.285714285714279</v>
      </c>
      <c r="AM552" s="1033">
        <f>IF(ISERROR((L552/N552-1)*100),"n/a",(L552/N552-1)*100)</f>
        <v>7.6923076923076872</v>
      </c>
      <c r="AN552" s="1033">
        <f>IF(ISERROR((N552/O552-1)*100),"n/a",(N552/O552-1)*100)</f>
        <v>0</v>
      </c>
      <c r="AO552" s="1033">
        <f>IF(ISERROR((O552/Q552-1)*100),"n/a",(O552/Q552-1)*100)</f>
        <v>18.181818181818187</v>
      </c>
      <c r="AP552" s="1033">
        <f>IF(ISERROR((Q552/R552-1)*100),"n/a",(Q552/R552-1)*100)</f>
        <v>0</v>
      </c>
      <c r="AQ552" s="1033">
        <f>IF(ISERROR((R552/S552-1)*100),"n/a",(R552/S552-1)*100)</f>
        <v>0</v>
      </c>
      <c r="AR552" s="1033">
        <f>IF(ISERROR((S552/T552-1)*100),"n/a",(S552/T552-1)*100)</f>
        <v>10.000000000000009</v>
      </c>
      <c r="AS552" s="1033">
        <f>IF(ISERROR((T552/U552-1)*100),"n/a",(T552/U552-1)*100)</f>
        <v>25</v>
      </c>
      <c r="AT552" s="1033">
        <f>IF(ISERROR((U552/V552-1)*100),"n/a",(U552/V552-1)*100)</f>
        <v>50.002343786621694</v>
      </c>
      <c r="AU552" s="1033">
        <f>IF(ISERROR((V552/W552-1)*100),"n/a",(V552/W552-1)*100)</f>
        <v>18.510082773179228</v>
      </c>
      <c r="AV552" s="1033">
        <f>IF(ISERROR((W552/X552-1)*100),"n/a",(W552/X552-1)*100)</f>
        <v>12.506250000000009</v>
      </c>
      <c r="AW552" s="1033">
        <f>IF(ISERROR((X552/Y552-1)*100),"n/a",(X552/Y552-1)*100)</f>
        <v>0</v>
      </c>
      <c r="AX552" s="1033">
        <f>IF(ISERROR((Y552/Z552-1)*100),"n/a",(Y552/Z552-1)*100)</f>
        <v>0</v>
      </c>
      <c r="AY552" s="1033">
        <f>IF(ISERROR((Z552/AA552-1)*100),"n/a",(Z552/AA552-1)*100)</f>
        <v>20.012001200120011</v>
      </c>
      <c r="AZ552" s="1033">
        <f>IF(ISERROR((AA552/AB552-1)*100),"n/a",(AA552/AB552-1)*100)</f>
        <v>7.1359691417550719</v>
      </c>
      <c r="BA552" s="1033">
        <f>AVERAGE(AD552:AZ552)</f>
        <v>13.503135973712689</v>
      </c>
      <c r="BB552" s="1033">
        <f>STDEV(AD552:AZ552)</f>
        <v>12.047261625879294</v>
      </c>
    </row>
    <row r="553" spans="1:54" x14ac:dyDescent="0.2">
      <c r="A553" s="819" t="s">
        <v>321</v>
      </c>
      <c r="B553" s="819" t="s">
        <v>322</v>
      </c>
      <c r="C553" s="489">
        <v>1.03</v>
      </c>
      <c r="D553" s="489">
        <v>0.99</v>
      </c>
      <c r="E553" s="489">
        <v>0.95</v>
      </c>
      <c r="F553" s="489">
        <v>0.91</v>
      </c>
      <c r="G553" s="587">
        <v>0.87</v>
      </c>
      <c r="H553" s="587">
        <v>0.83000000000000007</v>
      </c>
      <c r="I553" s="489">
        <v>0.79</v>
      </c>
      <c r="J553" s="489">
        <v>0.75</v>
      </c>
      <c r="K553" s="489">
        <v>0.71</v>
      </c>
      <c r="L553" s="489">
        <v>0.67</v>
      </c>
      <c r="M553" s="953"/>
      <c r="N553" s="489">
        <v>0.63</v>
      </c>
      <c r="O553" s="489">
        <v>0.59499999999999997</v>
      </c>
      <c r="P553" s="953"/>
      <c r="Q553" s="587">
        <v>0.56999999999999995</v>
      </c>
      <c r="R553" s="587">
        <v>0.53</v>
      </c>
      <c r="S553" s="587">
        <v>0.48</v>
      </c>
      <c r="T553" s="587">
        <v>0.42</v>
      </c>
      <c r="U553" s="587">
        <v>0.36</v>
      </c>
      <c r="V553" s="587">
        <v>0.3</v>
      </c>
      <c r="W553" s="587">
        <v>0.24</v>
      </c>
      <c r="X553" s="587">
        <v>0.19</v>
      </c>
      <c r="Y553" s="587">
        <v>0.16750000000000001</v>
      </c>
      <c r="Z553" s="587">
        <v>0.155</v>
      </c>
      <c r="AA553" s="587">
        <v>0.14499999999999999</v>
      </c>
      <c r="AB553" s="587">
        <v>0.13500000000000001</v>
      </c>
      <c r="AC553" s="584">
        <f>SUM(C553:AB553)</f>
        <v>13.4175</v>
      </c>
      <c r="AD553" s="1033">
        <f>IF(ISERROR((C553/D553-1)*100),"n/a",(C553/D553-1)*100)</f>
        <v>4.0404040404040442</v>
      </c>
      <c r="AE553" s="1033">
        <f>IF(ISERROR((D553/E553-1)*100),"n/a",(D553/E553-1)*100)</f>
        <v>4.2105263157894868</v>
      </c>
      <c r="AF553" s="1033">
        <f>IF(ISERROR((E553/F553-1)*100),"n/a",(E553/F553-1)*100)</f>
        <v>4.39560439560438</v>
      </c>
      <c r="AG553" s="1033">
        <f>IF(ISERROR((F553/G553-1)*100),"n/a",(F553/G553-1)*100)</f>
        <v>4.5977011494252817</v>
      </c>
      <c r="AH553" s="1033">
        <f>IF(ISERROR((G553/H553-1)*100),"n/a",(G553/H553-1)*100)</f>
        <v>4.8192771084337283</v>
      </c>
      <c r="AI553" s="1033">
        <f>IF(ISERROR((H553/I553-1)*100),"n/a",(H553/I553-1)*100)</f>
        <v>5.0632911392405111</v>
      </c>
      <c r="AJ553" s="1033">
        <f>IF(ISERROR((I553/J553-1)*100),"n/a",(I553/J553-1)*100)</f>
        <v>5.3333333333333455</v>
      </c>
      <c r="AK553" s="1033">
        <f>IF(ISERROR((J553/K553-1)*100),"n/a",(J553/K553-1)*100)</f>
        <v>5.6338028169014231</v>
      </c>
      <c r="AL553" s="1033">
        <f>IF(ISERROR((K553/L553-1)*100),"n/a",(K553/L553-1)*100)</f>
        <v>5.9701492537313383</v>
      </c>
      <c r="AM553" s="1033">
        <f>IF(ISERROR((L553/N553-1)*100),"n/a",(L553/N553-1)*100)</f>
        <v>6.3492063492063489</v>
      </c>
      <c r="AN553" s="1033">
        <f>IF(ISERROR((N553/O553-1)*100),"n/a",(N553/O553-1)*100)</f>
        <v>5.8823529411764719</v>
      </c>
      <c r="AO553" s="1033">
        <f>IF(ISERROR((O553/Q553-1)*100),"n/a",(O553/Q553-1)*100)</f>
        <v>4.3859649122807154</v>
      </c>
      <c r="AP553" s="1033">
        <f>IF(ISERROR((Q553/R553-1)*100),"n/a",(Q553/R553-1)*100)</f>
        <v>7.5471698113207308</v>
      </c>
      <c r="AQ553" s="1033">
        <f>IF(ISERROR((R553/S553-1)*100),"n/a",(R553/S553-1)*100)</f>
        <v>10.416666666666675</v>
      </c>
      <c r="AR553" s="1033">
        <f>IF(ISERROR((S553/T553-1)*100),"n/a",(S553/T553-1)*100)</f>
        <v>14.285714285714279</v>
      </c>
      <c r="AS553" s="1033">
        <f>IF(ISERROR((T553/U553-1)*100),"n/a",(T553/U553-1)*100)</f>
        <v>16.666666666666675</v>
      </c>
      <c r="AT553" s="1033">
        <f>IF(ISERROR((U553/V553-1)*100),"n/a",(U553/V553-1)*100)</f>
        <v>19.999999999999996</v>
      </c>
      <c r="AU553" s="1033">
        <f>IF(ISERROR((V553/W553-1)*100),"n/a",(V553/W553-1)*100)</f>
        <v>25</v>
      </c>
      <c r="AV553" s="1033">
        <f>IF(ISERROR((W553/X553-1)*100),"n/a",(W553/X553-1)*100)</f>
        <v>26.315789473684205</v>
      </c>
      <c r="AW553" s="1033">
        <f>IF(ISERROR((X553/Y553-1)*100),"n/a",(X553/Y553-1)*100)</f>
        <v>13.432835820895516</v>
      </c>
      <c r="AX553" s="1033">
        <f>IF(ISERROR((Y553/Z553-1)*100),"n/a",(Y553/Z553-1)*100)</f>
        <v>8.064516129032274</v>
      </c>
      <c r="AY553" s="1033">
        <f>IF(ISERROR((Z553/AA553-1)*100),"n/a",(Z553/AA553-1)*100)</f>
        <v>6.8965517241379448</v>
      </c>
      <c r="AZ553" s="1033">
        <f>IF(ISERROR((AA553/AB553-1)*100),"n/a",(AA553/AB553-1)*100)</f>
        <v>7.4074074074073959</v>
      </c>
      <c r="BA553" s="1033">
        <f>AVERAGE(AD553:AZ553)</f>
        <v>9.4223883365675114</v>
      </c>
      <c r="BB553" s="1033">
        <f>STDEV(AD553:AZ553)</f>
        <v>6.6883149532517008</v>
      </c>
    </row>
    <row r="554" spans="1:54" x14ac:dyDescent="0.2">
      <c r="A554" s="826" t="s">
        <v>1548</v>
      </c>
      <c r="B554" s="819" t="s">
        <v>1549</v>
      </c>
      <c r="C554" s="489">
        <v>1.72</v>
      </c>
      <c r="D554" s="489">
        <v>1.62</v>
      </c>
      <c r="E554" s="489">
        <v>1.56</v>
      </c>
      <c r="F554" s="489">
        <v>1.52</v>
      </c>
      <c r="G554" s="587">
        <v>1.44</v>
      </c>
      <c r="H554" s="587">
        <v>1.3599999999999999</v>
      </c>
      <c r="I554" s="489">
        <v>1.26</v>
      </c>
      <c r="J554" s="489">
        <v>1.1599999999999999</v>
      </c>
      <c r="K554" s="489">
        <v>1.06</v>
      </c>
      <c r="L554" s="489">
        <v>0.84</v>
      </c>
      <c r="M554" s="953"/>
      <c r="N554" s="489">
        <v>0.34</v>
      </c>
      <c r="O554" s="491">
        <v>0</v>
      </c>
      <c r="P554" s="953"/>
      <c r="Q554" s="583">
        <v>0</v>
      </c>
      <c r="R554" s="583">
        <v>0</v>
      </c>
      <c r="S554" s="583">
        <v>0</v>
      </c>
      <c r="T554" s="583">
        <v>0</v>
      </c>
      <c r="U554" s="583">
        <v>0</v>
      </c>
      <c r="V554" s="583">
        <v>0</v>
      </c>
      <c r="W554" s="583">
        <v>0</v>
      </c>
      <c r="X554" s="583">
        <v>0</v>
      </c>
      <c r="Y554" s="583">
        <v>0</v>
      </c>
      <c r="Z554" s="583">
        <v>0</v>
      </c>
      <c r="AA554" s="583">
        <v>0</v>
      </c>
      <c r="AB554" s="583">
        <v>0</v>
      </c>
      <c r="AC554" s="584">
        <f>SUM(C554:AB554)</f>
        <v>13.879999999999999</v>
      </c>
      <c r="AD554" s="1033">
        <f>IF(ISERROR((C554/D554-1)*100),"n/a",(C554/D554-1)*100)</f>
        <v>6.1728395061728225</v>
      </c>
      <c r="AE554" s="1033">
        <f>IF(ISERROR((D554/E554-1)*100),"n/a",(D554/E554-1)*100)</f>
        <v>3.8461538461538547</v>
      </c>
      <c r="AF554" s="1033">
        <f>IF(ISERROR((E554/F554-1)*100),"n/a",(E554/F554-1)*100)</f>
        <v>2.6315789473684292</v>
      </c>
      <c r="AG554" s="1033">
        <f>IF(ISERROR((F554/G554-1)*100),"n/a",(F554/G554-1)*100)</f>
        <v>5.555555555555558</v>
      </c>
      <c r="AH554" s="1033">
        <f>IF(ISERROR((G554/H554-1)*100),"n/a",(G554/H554-1)*100)</f>
        <v>5.8823529411764719</v>
      </c>
      <c r="AI554" s="1033">
        <f>IF(ISERROR((H554/I554-1)*100),"n/a",(H554/I554-1)*100)</f>
        <v>7.9365079365079305</v>
      </c>
      <c r="AJ554" s="1033">
        <f>IF(ISERROR((I554/J554-1)*100),"n/a",(I554/J554-1)*100)</f>
        <v>8.6206896551724199</v>
      </c>
      <c r="AK554" s="1033">
        <f>IF(ISERROR((J554/K554-1)*100),"n/a",(J554/K554-1)*100)</f>
        <v>9.4339622641509422</v>
      </c>
      <c r="AL554" s="1033">
        <f>IF(ISERROR((K554/L554-1)*100),"n/a",(K554/L554-1)*100)</f>
        <v>26.190476190476208</v>
      </c>
      <c r="AM554" s="1033">
        <f>IF(ISERROR((L554/N554-1)*100),"n/a",(L554/N554-1)*100)</f>
        <v>147.05882352941174</v>
      </c>
      <c r="AN554" s="1033" t="str">
        <f>IF(ISERROR((N554/O554-1)*100),"n/a",(N554/O554-1)*100)</f>
        <v>n/a</v>
      </c>
      <c r="AO554" s="1033" t="str">
        <f>IF(ISERROR((O554/Q554-1)*100),"n/a",(O554/Q554-1)*100)</f>
        <v>n/a</v>
      </c>
      <c r="AP554" s="1033" t="str">
        <f>IF(ISERROR((Q554/R554-1)*100),"n/a",(Q554/R554-1)*100)</f>
        <v>n/a</v>
      </c>
      <c r="AQ554" s="1033" t="str">
        <f>IF(ISERROR((R554/S554-1)*100),"n/a",(R554/S554-1)*100)</f>
        <v>n/a</v>
      </c>
      <c r="AR554" s="1033" t="str">
        <f>IF(ISERROR((S554/T554-1)*100),"n/a",(S554/T554-1)*100)</f>
        <v>n/a</v>
      </c>
      <c r="AS554" s="1033" t="str">
        <f>IF(ISERROR((T554/U554-1)*100),"n/a",(T554/U554-1)*100)</f>
        <v>n/a</v>
      </c>
      <c r="AT554" s="1033" t="str">
        <f>IF(ISERROR((U554/V554-1)*100),"n/a",(U554/V554-1)*100)</f>
        <v>n/a</v>
      </c>
      <c r="AU554" s="1033" t="str">
        <f>IF(ISERROR((V554/W554-1)*100),"n/a",(V554/W554-1)*100)</f>
        <v>n/a</v>
      </c>
      <c r="AV554" s="1033" t="str">
        <f>IF(ISERROR((W554/X554-1)*100),"n/a",(W554/X554-1)*100)</f>
        <v>n/a</v>
      </c>
      <c r="AW554" s="1033" t="str">
        <f>IF(ISERROR((X554/Y554-1)*100),"n/a",(X554/Y554-1)*100)</f>
        <v>n/a</v>
      </c>
      <c r="AX554" s="1033" t="str">
        <f>IF(ISERROR((Y554/Z554-1)*100),"n/a",(Y554/Z554-1)*100)</f>
        <v>n/a</v>
      </c>
      <c r="AY554" s="1033" t="str">
        <f>IF(ISERROR((Z554/AA554-1)*100),"n/a",(Z554/AA554-1)*100)</f>
        <v>n/a</v>
      </c>
      <c r="AZ554" s="1033" t="str">
        <f>IF(ISERROR((AA554/AB554-1)*100),"n/a",(AA554/AB554-1)*100)</f>
        <v>n/a</v>
      </c>
      <c r="BA554" s="1033">
        <f>AVERAGE(AD554:AZ554)</f>
        <v>22.332894037214636</v>
      </c>
      <c r="BB554" s="1033">
        <f>STDEV(AD554:AZ554)</f>
        <v>44.317352358881557</v>
      </c>
    </row>
    <row r="555" spans="1:54" x14ac:dyDescent="0.2">
      <c r="A555" s="819" t="s">
        <v>739</v>
      </c>
      <c r="B555" s="819" t="s">
        <v>740</v>
      </c>
      <c r="C555" s="489">
        <v>1.48</v>
      </c>
      <c r="D555" s="489">
        <v>1.44</v>
      </c>
      <c r="E555" s="489">
        <v>1.4</v>
      </c>
      <c r="F555" s="489">
        <v>1.36</v>
      </c>
      <c r="G555" s="587">
        <v>1.32</v>
      </c>
      <c r="H555" s="587">
        <v>1.28</v>
      </c>
      <c r="I555" s="489">
        <v>1.24</v>
      </c>
      <c r="J555" s="489">
        <v>1.2</v>
      </c>
      <c r="K555" s="489">
        <v>1.1599999999999999</v>
      </c>
      <c r="L555" s="489">
        <v>1.1200000000000001</v>
      </c>
      <c r="M555" s="953"/>
      <c r="N555" s="489">
        <v>1.08</v>
      </c>
      <c r="O555" s="489">
        <v>1.04</v>
      </c>
      <c r="P555" s="953"/>
      <c r="Q555" s="587">
        <v>1</v>
      </c>
      <c r="R555" s="587">
        <v>0.96</v>
      </c>
      <c r="S555" s="587">
        <v>0.92</v>
      </c>
      <c r="T555" s="587">
        <v>0.88</v>
      </c>
      <c r="U555" s="587">
        <v>0.84</v>
      </c>
      <c r="V555" s="587">
        <v>0.8</v>
      </c>
      <c r="W555" s="587">
        <v>0.72</v>
      </c>
      <c r="X555" s="587">
        <v>0.6</v>
      </c>
      <c r="Y555" s="587">
        <v>0.56833999999999996</v>
      </c>
      <c r="Z555" s="587">
        <v>0.53332000000000002</v>
      </c>
      <c r="AA555" s="587">
        <v>0.5</v>
      </c>
      <c r="AB555" s="587">
        <v>0.46667999999999998</v>
      </c>
      <c r="AC555" s="584">
        <f>SUM(C555:AB555)</f>
        <v>23.908340000000003</v>
      </c>
      <c r="AD555" s="1033">
        <f>IF(ISERROR((C555/D555-1)*100),"n/a",(C555/D555-1)*100)</f>
        <v>2.7777777777777901</v>
      </c>
      <c r="AE555" s="1033">
        <f>IF(ISERROR((D555/E555-1)*100),"n/a",(D555/E555-1)*100)</f>
        <v>2.8571428571428692</v>
      </c>
      <c r="AF555" s="1033">
        <f>IF(ISERROR((E555/F555-1)*100),"n/a",(E555/F555-1)*100)</f>
        <v>2.9411764705882248</v>
      </c>
      <c r="AG555" s="1033">
        <f>IF(ISERROR((F555/G555-1)*100),"n/a",(F555/G555-1)*100)</f>
        <v>3.0303030303030276</v>
      </c>
      <c r="AH555" s="1033">
        <f>IF(ISERROR((G555/H555-1)*100),"n/a",(G555/H555-1)*100)</f>
        <v>3.125</v>
      </c>
      <c r="AI555" s="1033">
        <f>IF(ISERROR((H555/I555-1)*100),"n/a",(H555/I555-1)*100)</f>
        <v>3.2258064516129004</v>
      </c>
      <c r="AJ555" s="1033">
        <f>IF(ISERROR((I555/J555-1)*100),"n/a",(I555/J555-1)*100)</f>
        <v>3.3333333333333437</v>
      </c>
      <c r="AK555" s="1033">
        <f>IF(ISERROR((J555/K555-1)*100),"n/a",(J555/K555-1)*100)</f>
        <v>3.4482758620689724</v>
      </c>
      <c r="AL555" s="1033">
        <f>IF(ISERROR((K555/L555-1)*100),"n/a",(K555/L555-1)*100)</f>
        <v>3.5714285714285587</v>
      </c>
      <c r="AM555" s="1033">
        <f>IF(ISERROR((L555/N555-1)*100),"n/a",(L555/N555-1)*100)</f>
        <v>3.7037037037036979</v>
      </c>
      <c r="AN555" s="1033">
        <f>IF(ISERROR((N555/O555-1)*100),"n/a",(N555/O555-1)*100)</f>
        <v>3.8461538461538547</v>
      </c>
      <c r="AO555" s="1033">
        <f>IF(ISERROR((O555/Q555-1)*100),"n/a",(O555/Q555-1)*100)</f>
        <v>4.0000000000000036</v>
      </c>
      <c r="AP555" s="1033">
        <f>IF(ISERROR((Q555/R555-1)*100),"n/a",(Q555/R555-1)*100)</f>
        <v>4.1666666666666741</v>
      </c>
      <c r="AQ555" s="1033">
        <f>IF(ISERROR((R555/S555-1)*100),"n/a",(R555/S555-1)*100)</f>
        <v>4.3478260869565188</v>
      </c>
      <c r="AR555" s="1033">
        <f>IF(ISERROR((S555/T555-1)*100),"n/a",(S555/T555-1)*100)</f>
        <v>4.5454545454545414</v>
      </c>
      <c r="AS555" s="1033">
        <f>IF(ISERROR((T555/U555-1)*100),"n/a",(T555/U555-1)*100)</f>
        <v>4.7619047619047672</v>
      </c>
      <c r="AT555" s="1033">
        <f>IF(ISERROR((U555/V555-1)*100),"n/a",(U555/V555-1)*100)</f>
        <v>4.9999999999999822</v>
      </c>
      <c r="AU555" s="1033">
        <f>IF(ISERROR((V555/W555-1)*100),"n/a",(V555/W555-1)*100)</f>
        <v>11.111111111111116</v>
      </c>
      <c r="AV555" s="1033">
        <f>IF(ISERROR((W555/X555-1)*100),"n/a",(W555/X555-1)*100)</f>
        <v>19.999999999999996</v>
      </c>
      <c r="AW555" s="1033">
        <f>IF(ISERROR((X555/Y555-1)*100),"n/a",(X555/Y555-1)*100)</f>
        <v>5.5706091424147619</v>
      </c>
      <c r="AX555" s="1033">
        <f>IF(ISERROR((Y555/Z555-1)*100),"n/a",(Y555/Z555-1)*100)</f>
        <v>6.5664141603539949</v>
      </c>
      <c r="AY555" s="1033">
        <f>IF(ISERROR((Z555/AA555-1)*100),"n/a",(Z555/AA555-1)*100)</f>
        <v>6.6640000000000033</v>
      </c>
      <c r="AZ555" s="1033">
        <f>IF(ISERROR((AA555/AB555-1)*100),"n/a",(AA555/AB555-1)*100)</f>
        <v>7.1397960058284138</v>
      </c>
      <c r="BA555" s="1033">
        <f>AVERAGE(AD555:AZ555)</f>
        <v>5.2058210602088701</v>
      </c>
      <c r="BB555" s="1033">
        <f>STDEV(AD555:AZ555)</f>
        <v>3.744277067281724</v>
      </c>
    </row>
    <row r="556" spans="1:54" x14ac:dyDescent="0.2">
      <c r="A556" s="819" t="s">
        <v>1554</v>
      </c>
      <c r="B556" s="819" t="s">
        <v>1555</v>
      </c>
      <c r="C556" s="489">
        <v>4.54</v>
      </c>
      <c r="D556" s="489">
        <v>4.33</v>
      </c>
      <c r="E556" s="489">
        <v>4.13</v>
      </c>
      <c r="F556" s="489">
        <v>3.93</v>
      </c>
      <c r="G556" s="587">
        <v>3.645</v>
      </c>
      <c r="H556" s="587">
        <v>3.1150000000000002</v>
      </c>
      <c r="I556" s="489">
        <v>2.9350000000000001</v>
      </c>
      <c r="J556" s="489">
        <v>2.6749999999999998</v>
      </c>
      <c r="K556" s="489">
        <v>2.39</v>
      </c>
      <c r="L556" s="489">
        <v>2.09</v>
      </c>
      <c r="M556" s="953"/>
      <c r="N556" s="489">
        <v>1.79</v>
      </c>
      <c r="O556" s="489">
        <v>1.55</v>
      </c>
      <c r="P556" s="953"/>
      <c r="Q556" s="587">
        <v>1.28</v>
      </c>
      <c r="R556" s="583">
        <v>1.1599999999999999</v>
      </c>
      <c r="S556" s="583">
        <v>1.1599999999999999</v>
      </c>
      <c r="T556" s="587">
        <v>1.1599999999999999</v>
      </c>
      <c r="U556" s="587">
        <v>0.96499999999999997</v>
      </c>
      <c r="V556" s="587">
        <v>0.84</v>
      </c>
      <c r="W556" s="583">
        <v>0.66</v>
      </c>
      <c r="X556" s="583">
        <v>0.66</v>
      </c>
      <c r="Y556" s="583">
        <v>0.66</v>
      </c>
      <c r="Z556" s="587">
        <v>0.84</v>
      </c>
      <c r="AA556" s="583">
        <v>1.02</v>
      </c>
      <c r="AB556" s="587">
        <v>1.0349999999999999</v>
      </c>
      <c r="AC556" s="584">
        <f>SUM(C556:AB556)</f>
        <v>48.559999999999988</v>
      </c>
      <c r="AD556" s="1033">
        <f>IF(ISERROR((C556/D556-1)*100),"n/a",(C556/D556-1)*100)</f>
        <v>4.8498845265589008</v>
      </c>
      <c r="AE556" s="1033">
        <f>IF(ISERROR((D556/E556-1)*100),"n/a",(D556/E556-1)*100)</f>
        <v>4.8426150121065437</v>
      </c>
      <c r="AF556" s="1033">
        <f>IF(ISERROR((E556/F556-1)*100),"n/a",(E556/F556-1)*100)</f>
        <v>5.0890585241730291</v>
      </c>
      <c r="AG556" s="1033">
        <f>IF(ISERROR((F556/G556-1)*100),"n/a",(F556/G556-1)*100)</f>
        <v>7.8189300411522611</v>
      </c>
      <c r="AH556" s="1033">
        <f>IF(ISERROR((G556/H556-1)*100),"n/a",(G556/H556-1)*100)</f>
        <v>17.014446227929358</v>
      </c>
      <c r="AI556" s="1033">
        <f>IF(ISERROR((H556/I556-1)*100),"n/a",(H556/I556-1)*100)</f>
        <v>6.1328790459965976</v>
      </c>
      <c r="AJ556" s="1033">
        <f>IF(ISERROR((I556/J556-1)*100),"n/a",(I556/J556-1)*100)</f>
        <v>9.7196261682243055</v>
      </c>
      <c r="AK556" s="1033">
        <f>IF(ISERROR((J556/K556-1)*100),"n/a",(J556/K556-1)*100)</f>
        <v>11.924686192468602</v>
      </c>
      <c r="AL556" s="1033">
        <f>IF(ISERROR((K556/L556-1)*100),"n/a",(K556/L556-1)*100)</f>
        <v>14.354066985645941</v>
      </c>
      <c r="AM556" s="1033">
        <f>IF(ISERROR((L556/N556-1)*100),"n/a",(L556/N556-1)*100)</f>
        <v>16.759776536312842</v>
      </c>
      <c r="AN556" s="1033">
        <f>IF(ISERROR((N556/O556-1)*100),"n/a",(N556/O556-1)*100)</f>
        <v>15.483870967741931</v>
      </c>
      <c r="AO556" s="1033">
        <f>IF(ISERROR((O556/Q556-1)*100),"n/a",(O556/Q556-1)*100)</f>
        <v>21.09375</v>
      </c>
      <c r="AP556" s="1033">
        <f>IF(ISERROR((Q556/R556-1)*100),"n/a",(Q556/R556-1)*100)</f>
        <v>10.344827586206918</v>
      </c>
      <c r="AQ556" s="1033">
        <f>IF(ISERROR((R556/S556-1)*100),"n/a",(R556/S556-1)*100)</f>
        <v>0</v>
      </c>
      <c r="AR556" s="1033">
        <f>IF(ISERROR((S556/T556-1)*100),"n/a",(S556/T556-1)*100)</f>
        <v>0</v>
      </c>
      <c r="AS556" s="1033">
        <f>IF(ISERROR((T556/U556-1)*100),"n/a",(T556/U556-1)*100)</f>
        <v>20.207253886010367</v>
      </c>
      <c r="AT556" s="1033">
        <f>IF(ISERROR((U556/V556-1)*100),"n/a",(U556/V556-1)*100)</f>
        <v>14.880952380952372</v>
      </c>
      <c r="AU556" s="1033">
        <f>IF(ISERROR((V556/W556-1)*100),"n/a",(V556/W556-1)*100)</f>
        <v>27.27272727272727</v>
      </c>
      <c r="AV556" s="1033">
        <f>IF(ISERROR((W556/X556-1)*100),"n/a",(W556/X556-1)*100)</f>
        <v>0</v>
      </c>
      <c r="AW556" s="1033">
        <f>IF(ISERROR((X556/Y556-1)*100),"n/a",(X556/Y556-1)*100)</f>
        <v>0</v>
      </c>
      <c r="AX556" s="1033">
        <f>IF(ISERROR((Y556/Z556-1)*100),"n/a",(Y556/Z556-1)*100)</f>
        <v>-21.42857142857142</v>
      </c>
      <c r="AY556" s="1033">
        <f>IF(ISERROR((Z556/AA556-1)*100),"n/a",(Z556/AA556-1)*100)</f>
        <v>-17.647058823529417</v>
      </c>
      <c r="AZ556" s="1033">
        <f>IF(ISERROR((AA556/AB556-1)*100),"n/a",(AA556/AB556-1)*100)</f>
        <v>-1.4492753623188359</v>
      </c>
      <c r="BA556" s="1033">
        <f>AVERAGE(AD556:AZ556)</f>
        <v>7.2723672060777202</v>
      </c>
      <c r="BB556" s="1033">
        <f>STDEV(AD556:AZ556)</f>
        <v>11.493659304887416</v>
      </c>
    </row>
    <row r="557" spans="1:54" x14ac:dyDescent="0.2">
      <c r="A557" s="826" t="s">
        <v>755</v>
      </c>
      <c r="B557" s="819" t="s">
        <v>756</v>
      </c>
      <c r="C557" s="489">
        <v>2.48</v>
      </c>
      <c r="D557" s="489">
        <v>2.25</v>
      </c>
      <c r="E557" s="489">
        <v>2.0499999999999998</v>
      </c>
      <c r="F557" s="489">
        <v>1.85</v>
      </c>
      <c r="G557" s="587">
        <v>1.65</v>
      </c>
      <c r="H557" s="587">
        <v>1.4</v>
      </c>
      <c r="I557" s="489">
        <v>1.2</v>
      </c>
      <c r="J557" s="489">
        <v>1</v>
      </c>
      <c r="K557" s="489">
        <v>0.8</v>
      </c>
      <c r="L557" s="489">
        <v>0.66</v>
      </c>
      <c r="M557" s="953" t="s">
        <v>89</v>
      </c>
      <c r="N557" s="489">
        <v>0.55000000000000004</v>
      </c>
      <c r="O557" s="489">
        <v>0.44</v>
      </c>
      <c r="P557" s="953"/>
      <c r="Q557" s="587">
        <v>0.38</v>
      </c>
      <c r="R557" s="587">
        <v>0.33</v>
      </c>
      <c r="S557" s="587">
        <v>0.28999999999999998</v>
      </c>
      <c r="T557" s="587">
        <v>0.26</v>
      </c>
      <c r="U557" s="587">
        <v>0.23499999999999999</v>
      </c>
      <c r="V557" s="587">
        <v>0.21</v>
      </c>
      <c r="W557" s="587">
        <v>0.19600000000000001</v>
      </c>
      <c r="X557" s="587">
        <v>0.17599999999999999</v>
      </c>
      <c r="Y557" s="587">
        <v>0.16600000000000001</v>
      </c>
      <c r="Z557" s="587">
        <v>0.15</v>
      </c>
      <c r="AA557" s="587">
        <v>0.14000000000000001</v>
      </c>
      <c r="AB557" s="587">
        <v>0.13</v>
      </c>
      <c r="AC557" s="584">
        <f>SUM(C557:AB557)</f>
        <v>18.992999999999999</v>
      </c>
      <c r="AD557" s="1033">
        <f>IF(ISERROR((C557/D557-1)*100),"n/a",(C557/D557-1)*100)</f>
        <v>10.222222222222221</v>
      </c>
      <c r="AE557" s="1033">
        <f>IF(ISERROR((D557/E557-1)*100),"n/a",(D557/E557-1)*100)</f>
        <v>9.7560975609756184</v>
      </c>
      <c r="AF557" s="1033">
        <f>IF(ISERROR((E557/F557-1)*100),"n/a",(E557/F557-1)*100)</f>
        <v>10.810810810810789</v>
      </c>
      <c r="AG557" s="1033">
        <f>IF(ISERROR((F557/G557-1)*100),"n/a",(F557/G557-1)*100)</f>
        <v>12.121212121212132</v>
      </c>
      <c r="AH557" s="1033">
        <f>IF(ISERROR((G557/H557-1)*100),"n/a",(G557/H557-1)*100)</f>
        <v>17.857142857142861</v>
      </c>
      <c r="AI557" s="1033">
        <f>IF(ISERROR((H557/I557-1)*100),"n/a",(H557/I557-1)*100)</f>
        <v>16.666666666666675</v>
      </c>
      <c r="AJ557" s="1033">
        <f>IF(ISERROR((I557/J557-1)*100),"n/a",(I557/J557-1)*100)</f>
        <v>19.999999999999996</v>
      </c>
      <c r="AK557" s="1033">
        <f>IF(ISERROR((J557/K557-1)*100),"n/a",(J557/K557-1)*100)</f>
        <v>25</v>
      </c>
      <c r="AL557" s="1033">
        <f>IF(ISERROR((K557/L557-1)*100),"n/a",(K557/L557-1)*100)</f>
        <v>21.212121212121215</v>
      </c>
      <c r="AM557" s="1033">
        <f>IF(ISERROR((L557/N557-1)*100),"n/a",(L557/N557-1)*100)</f>
        <v>19.999999999999996</v>
      </c>
      <c r="AN557" s="1033">
        <f>IF(ISERROR((N557/O557-1)*100),"n/a",(N557/O557-1)*100)</f>
        <v>25</v>
      </c>
      <c r="AO557" s="1033">
        <f>IF(ISERROR((O557/Q557-1)*100),"n/a",(O557/Q557-1)*100)</f>
        <v>15.789473684210531</v>
      </c>
      <c r="AP557" s="1033">
        <f>IF(ISERROR((Q557/R557-1)*100),"n/a",(Q557/R557-1)*100)</f>
        <v>15.151515151515138</v>
      </c>
      <c r="AQ557" s="1033">
        <f>IF(ISERROR((R557/S557-1)*100),"n/a",(R557/S557-1)*100)</f>
        <v>13.793103448275868</v>
      </c>
      <c r="AR557" s="1033">
        <f>IF(ISERROR((S557/T557-1)*100),"n/a",(S557/T557-1)*100)</f>
        <v>11.538461538461519</v>
      </c>
      <c r="AS557" s="1033">
        <f>IF(ISERROR((T557/U557-1)*100),"n/a",(T557/U557-1)*100)</f>
        <v>10.638297872340431</v>
      </c>
      <c r="AT557" s="1033">
        <f>IF(ISERROR((U557/V557-1)*100),"n/a",(U557/V557-1)*100)</f>
        <v>11.904761904761907</v>
      </c>
      <c r="AU557" s="1033">
        <f>IF(ISERROR((V557/W557-1)*100),"n/a",(V557/W557-1)*100)</f>
        <v>7.1428571428571397</v>
      </c>
      <c r="AV557" s="1033">
        <f>IF(ISERROR((W557/X557-1)*100),"n/a",(W557/X557-1)*100)</f>
        <v>11.363636363636376</v>
      </c>
      <c r="AW557" s="1033">
        <f>IF(ISERROR((X557/Y557-1)*100),"n/a",(X557/Y557-1)*100)</f>
        <v>6.0240963855421548</v>
      </c>
      <c r="AX557" s="1033">
        <f>IF(ISERROR((Y557/Z557-1)*100),"n/a",(Y557/Z557-1)*100)</f>
        <v>10.666666666666668</v>
      </c>
      <c r="AY557" s="1033">
        <f>IF(ISERROR((Z557/AA557-1)*100),"n/a",(Z557/AA557-1)*100)</f>
        <v>7.1428571428571397</v>
      </c>
      <c r="AZ557" s="1033">
        <f>IF(ISERROR((AA557/AB557-1)*100),"n/a",(AA557/AB557-1)*100)</f>
        <v>7.6923076923077094</v>
      </c>
      <c r="BA557" s="1033">
        <f>AVERAGE(AD557:AZ557)</f>
        <v>13.804100367155835</v>
      </c>
      <c r="BB557" s="1033">
        <f>STDEV(AD557:AZ557)</f>
        <v>5.5388273367336369</v>
      </c>
    </row>
    <row r="558" spans="1:54" x14ac:dyDescent="0.2">
      <c r="A558" s="819" t="s">
        <v>324</v>
      </c>
      <c r="B558" s="819" t="s">
        <v>325</v>
      </c>
      <c r="C558" s="489">
        <v>1.62</v>
      </c>
      <c r="D558" s="489">
        <v>1.54</v>
      </c>
      <c r="E558" s="489">
        <v>1.46</v>
      </c>
      <c r="F558" s="489">
        <v>1.41</v>
      </c>
      <c r="G558" s="587">
        <v>1.31</v>
      </c>
      <c r="H558" s="587">
        <v>1.22</v>
      </c>
      <c r="I558" s="489">
        <v>1.125</v>
      </c>
      <c r="J558" s="489">
        <v>1.0549999999999999</v>
      </c>
      <c r="K558" s="489">
        <v>0.98</v>
      </c>
      <c r="L558" s="489">
        <v>0.91500000000000004</v>
      </c>
      <c r="M558" s="953" t="s">
        <v>89</v>
      </c>
      <c r="N558" s="489">
        <v>0.87</v>
      </c>
      <c r="O558" s="489">
        <v>0.84499999999999997</v>
      </c>
      <c r="P558" s="953"/>
      <c r="Q558" s="587">
        <v>0.82499999999999996</v>
      </c>
      <c r="R558" s="587">
        <v>0.80500000000000005</v>
      </c>
      <c r="S558" s="587">
        <v>0.77</v>
      </c>
      <c r="T558" s="587">
        <v>0.71499999999999997</v>
      </c>
      <c r="U558" s="587">
        <v>0.65500000000000003</v>
      </c>
      <c r="V558" s="587">
        <v>0.61</v>
      </c>
      <c r="W558" s="587">
        <v>0.56999999999999995</v>
      </c>
      <c r="X558" s="587">
        <v>0.53</v>
      </c>
      <c r="Y558" s="587">
        <v>0.505</v>
      </c>
      <c r="Z558" s="583">
        <v>0.5</v>
      </c>
      <c r="AA558" s="587">
        <v>0.49249999999999999</v>
      </c>
      <c r="AB558" s="587">
        <v>0.47499999999999998</v>
      </c>
      <c r="AC558" s="584">
        <f>SUM(C558:AB558)</f>
        <v>21.802500000000002</v>
      </c>
      <c r="AD558" s="1033">
        <f>IF(ISERROR((C558/D558-1)*100),"n/a",(C558/D558-1)*100)</f>
        <v>5.1948051948051965</v>
      </c>
      <c r="AE558" s="1033">
        <f>IF(ISERROR((D558/E558-1)*100),"n/a",(D558/E558-1)*100)</f>
        <v>5.4794520547945202</v>
      </c>
      <c r="AF558" s="1033">
        <f>IF(ISERROR((E558/F558-1)*100),"n/a",(E558/F558-1)*100)</f>
        <v>3.5460992907801359</v>
      </c>
      <c r="AG558" s="1033">
        <f>IF(ISERROR((F558/G558-1)*100),"n/a",(F558/G558-1)*100)</f>
        <v>7.6335877862595325</v>
      </c>
      <c r="AH558" s="1033">
        <f>IF(ISERROR((G558/H558-1)*100),"n/a",(G558/H558-1)*100)</f>
        <v>7.3770491803278659</v>
      </c>
      <c r="AI558" s="1033">
        <f>IF(ISERROR((H558/I558-1)*100),"n/a",(H558/I558-1)*100)</f>
        <v>8.4444444444444322</v>
      </c>
      <c r="AJ558" s="1033">
        <f>IF(ISERROR((I558/J558-1)*100),"n/a",(I558/J558-1)*100)</f>
        <v>6.6350710900473953</v>
      </c>
      <c r="AK558" s="1033">
        <f>IF(ISERROR((J558/K558-1)*100),"n/a",(J558/K558-1)*100)</f>
        <v>7.6530612244897878</v>
      </c>
      <c r="AL558" s="1033">
        <f>IF(ISERROR((K558/L558-1)*100),"n/a",(K558/L558-1)*100)</f>
        <v>7.1038251366120075</v>
      </c>
      <c r="AM558" s="1033">
        <f>IF(ISERROR((L558/N558-1)*100),"n/a",(L558/N558-1)*100)</f>
        <v>5.1724137931034475</v>
      </c>
      <c r="AN558" s="1033">
        <f>IF(ISERROR((N558/O558-1)*100),"n/a",(N558/O558-1)*100)</f>
        <v>2.9585798816567976</v>
      </c>
      <c r="AO558" s="1033">
        <f>IF(ISERROR((O558/Q558-1)*100),"n/a",(O558/Q558-1)*100)</f>
        <v>2.4242424242424176</v>
      </c>
      <c r="AP558" s="1033">
        <f>IF(ISERROR((Q558/R558-1)*100),"n/a",(Q558/R558-1)*100)</f>
        <v>2.4844720496894235</v>
      </c>
      <c r="AQ558" s="1033">
        <f>IF(ISERROR((R558/S558-1)*100),"n/a",(R558/S558-1)*100)</f>
        <v>4.5454545454545414</v>
      </c>
      <c r="AR558" s="1033">
        <f>IF(ISERROR((S558/T558-1)*100),"n/a",(S558/T558-1)*100)</f>
        <v>7.6923076923077094</v>
      </c>
      <c r="AS558" s="1033">
        <f>IF(ISERROR((T558/U558-1)*100),"n/a",(T558/U558-1)*100)</f>
        <v>9.1603053435114425</v>
      </c>
      <c r="AT558" s="1033">
        <f>IF(ISERROR((U558/V558-1)*100),"n/a",(U558/V558-1)*100)</f>
        <v>7.3770491803278659</v>
      </c>
      <c r="AU558" s="1033">
        <f>IF(ISERROR((V558/W558-1)*100),"n/a",(V558/W558-1)*100)</f>
        <v>7.0175438596491224</v>
      </c>
      <c r="AV558" s="1033">
        <f>IF(ISERROR((W558/X558-1)*100),"n/a",(W558/X558-1)*100)</f>
        <v>7.5471698113207308</v>
      </c>
      <c r="AW558" s="1033">
        <f>IF(ISERROR((X558/Y558-1)*100),"n/a",(X558/Y558-1)*100)</f>
        <v>4.9504950495049549</v>
      </c>
      <c r="AX558" s="1033">
        <f>IF(ISERROR((Y558/Z558-1)*100),"n/a",(Y558/Z558-1)*100)</f>
        <v>1.0000000000000009</v>
      </c>
      <c r="AY558" s="1033">
        <f>IF(ISERROR((Z558/AA558-1)*100),"n/a",(Z558/AA558-1)*100)</f>
        <v>1.5228426395939021</v>
      </c>
      <c r="AZ558" s="1033">
        <f>IF(ISERROR((AA558/AB558-1)*100),"n/a",(AA558/AB558-1)*100)</f>
        <v>3.6842105263158009</v>
      </c>
      <c r="BA558" s="1033">
        <f>AVERAGE(AD558:AZ558)</f>
        <v>5.5045427043147415</v>
      </c>
      <c r="BB558" s="1033">
        <f>STDEV(AD558:AZ558)</f>
        <v>2.3651966067679897</v>
      </c>
    </row>
    <row r="559" spans="1:54" x14ac:dyDescent="0.2">
      <c r="A559" s="826" t="s">
        <v>5205</v>
      </c>
      <c r="B559" s="819" t="s">
        <v>5204</v>
      </c>
      <c r="C559" s="489">
        <v>1.36</v>
      </c>
      <c r="D559" s="489">
        <v>1.26</v>
      </c>
      <c r="E559" s="489">
        <v>1.2</v>
      </c>
      <c r="F559" s="489">
        <v>1.1599999999999999</v>
      </c>
      <c r="G559" s="587">
        <v>1.08</v>
      </c>
      <c r="H559" s="587">
        <v>1</v>
      </c>
      <c r="I559" s="489">
        <v>0.94</v>
      </c>
      <c r="J559" s="489">
        <v>0.9</v>
      </c>
      <c r="K559" s="489">
        <v>0.84</v>
      </c>
      <c r="L559" s="489">
        <v>0.78</v>
      </c>
      <c r="M559" s="953"/>
      <c r="N559" s="489">
        <v>0.74</v>
      </c>
      <c r="O559" s="489">
        <v>0.7</v>
      </c>
      <c r="P559" s="953"/>
      <c r="Q559" s="587">
        <v>0.66</v>
      </c>
      <c r="R559" s="583">
        <v>0.64</v>
      </c>
      <c r="S559" s="587">
        <v>0.62</v>
      </c>
      <c r="T559" s="587">
        <v>0.57999999999999996</v>
      </c>
      <c r="U559" s="587">
        <v>0.54</v>
      </c>
      <c r="V559" s="587">
        <v>0.5</v>
      </c>
      <c r="W559" s="583">
        <v>0.48</v>
      </c>
      <c r="X559" s="583">
        <v>0.48</v>
      </c>
      <c r="Y559" s="583">
        <v>0.48</v>
      </c>
      <c r="Z559" s="583">
        <v>0.48</v>
      </c>
      <c r="AA559" s="583">
        <v>0.48</v>
      </c>
      <c r="AB559" s="583">
        <v>0.48</v>
      </c>
      <c r="AC559" s="584">
        <f>SUM(C559:AB559)</f>
        <v>18.380000000000003</v>
      </c>
      <c r="AD559" s="1033">
        <f>IF(ISERROR((C559/D559-1)*100),"n/a",(C559/D559-1)*100)</f>
        <v>7.9365079365079527</v>
      </c>
      <c r="AE559" s="1033">
        <f>IF(ISERROR((D559/E559-1)*100),"n/a",(D559/E559-1)*100)</f>
        <v>5.0000000000000044</v>
      </c>
      <c r="AF559" s="1033">
        <f>IF(ISERROR((E559/F559-1)*100),"n/a",(E559/F559-1)*100)</f>
        <v>3.4482758620689724</v>
      </c>
      <c r="AG559" s="1033">
        <f>IF(ISERROR((F559/G559-1)*100),"n/a",(F559/G559-1)*100)</f>
        <v>7.4074074074073959</v>
      </c>
      <c r="AH559" s="1033">
        <f>IF(ISERROR((G559/H559-1)*100),"n/a",(G559/H559-1)*100)</f>
        <v>8.0000000000000071</v>
      </c>
      <c r="AI559" s="1033">
        <f>IF(ISERROR((H559/I559-1)*100),"n/a",(H559/I559-1)*100)</f>
        <v>6.3829787234042534</v>
      </c>
      <c r="AJ559" s="1033">
        <f>IF(ISERROR((I559/J559-1)*100),"n/a",(I559/J559-1)*100)</f>
        <v>4.4444444444444287</v>
      </c>
      <c r="AK559" s="1033">
        <f>IF(ISERROR((J559/K559-1)*100),"n/a",(J559/K559-1)*100)</f>
        <v>7.1428571428571397</v>
      </c>
      <c r="AL559" s="1033">
        <f>IF(ISERROR((K559/L559-1)*100),"n/a",(K559/L559-1)*100)</f>
        <v>7.6923076923076872</v>
      </c>
      <c r="AM559" s="1033">
        <f>IF(ISERROR((L559/N559-1)*100),"n/a",(L559/N559-1)*100)</f>
        <v>5.4054054054054168</v>
      </c>
      <c r="AN559" s="1033">
        <f>IF(ISERROR((N559/O559-1)*100),"n/a",(N559/O559-1)*100)</f>
        <v>5.7142857142857162</v>
      </c>
      <c r="AO559" s="1033">
        <f>IF(ISERROR((O559/Q559-1)*100),"n/a",(O559/Q559-1)*100)</f>
        <v>6.0606060606060552</v>
      </c>
      <c r="AP559" s="1033">
        <f>IF(ISERROR((Q559/R559-1)*100),"n/a",(Q559/R559-1)*100)</f>
        <v>3.125</v>
      </c>
      <c r="AQ559" s="1033">
        <f>IF(ISERROR((R559/S559-1)*100),"n/a",(R559/S559-1)*100)</f>
        <v>3.2258064516129004</v>
      </c>
      <c r="AR559" s="1033">
        <f>IF(ISERROR((S559/T559-1)*100),"n/a",(S559/T559-1)*100)</f>
        <v>6.8965517241379448</v>
      </c>
      <c r="AS559" s="1033">
        <f>IF(ISERROR((T559/U559-1)*100),"n/a",(T559/U559-1)*100)</f>
        <v>7.4074074074073959</v>
      </c>
      <c r="AT559" s="1033">
        <f>IF(ISERROR((U559/V559-1)*100),"n/a",(U559/V559-1)*100)</f>
        <v>8.0000000000000071</v>
      </c>
      <c r="AU559" s="1033">
        <f>IF(ISERROR((V559/W559-1)*100),"n/a",(V559/W559-1)*100)</f>
        <v>4.1666666666666741</v>
      </c>
      <c r="AV559" s="1033">
        <f>IF(ISERROR((W559/X559-1)*100),"n/a",(W559/X559-1)*100)</f>
        <v>0</v>
      </c>
      <c r="AW559" s="1033">
        <f>IF(ISERROR((X559/Y559-1)*100),"n/a",(X559/Y559-1)*100)</f>
        <v>0</v>
      </c>
      <c r="AX559" s="1033">
        <f>IF(ISERROR((Y559/Z559-1)*100),"n/a",(Y559/Z559-1)*100)</f>
        <v>0</v>
      </c>
      <c r="AY559" s="1033">
        <f>IF(ISERROR((Z559/AA559-1)*100),"n/a",(Z559/AA559-1)*100)</f>
        <v>0</v>
      </c>
      <c r="AZ559" s="1033">
        <f>IF(ISERROR((AA559/AB559-1)*100),"n/a",(AA559/AB559-1)*100)</f>
        <v>0</v>
      </c>
      <c r="BA559" s="1033">
        <f>AVERAGE(AD559:AZ559)</f>
        <v>4.6720221147443457</v>
      </c>
      <c r="BB559" s="1033">
        <f>STDEV(AD559:AZ559)</f>
        <v>2.9384895796327783</v>
      </c>
    </row>
    <row r="560" spans="1:54" x14ac:dyDescent="0.2">
      <c r="A560" s="819" t="s">
        <v>1546</v>
      </c>
      <c r="B560" s="819" t="s">
        <v>1547</v>
      </c>
      <c r="C560" s="489">
        <v>3.5</v>
      </c>
      <c r="D560" s="489">
        <v>2.75</v>
      </c>
      <c r="E560" s="489">
        <v>2.5</v>
      </c>
      <c r="F560" s="489">
        <v>2.2000000000000002</v>
      </c>
      <c r="G560" s="587">
        <v>2</v>
      </c>
      <c r="H560" s="587">
        <v>1.8</v>
      </c>
      <c r="I560" s="489">
        <v>1.65</v>
      </c>
      <c r="J560" s="489">
        <v>1.6</v>
      </c>
      <c r="K560" s="489">
        <v>1.4</v>
      </c>
      <c r="L560" s="489">
        <v>1.26</v>
      </c>
      <c r="M560" s="953"/>
      <c r="N560" s="489">
        <v>0.8</v>
      </c>
      <c r="O560" s="489">
        <v>0.48</v>
      </c>
      <c r="P560" s="953"/>
      <c r="Q560" s="583">
        <v>0.4</v>
      </c>
      <c r="R560" s="583">
        <v>0.4</v>
      </c>
      <c r="S560" s="587">
        <v>0.4</v>
      </c>
      <c r="T560" s="587">
        <v>0.32</v>
      </c>
      <c r="U560" s="587">
        <v>0.22</v>
      </c>
      <c r="V560" s="587">
        <v>0.19</v>
      </c>
      <c r="W560" s="587">
        <v>0.13</v>
      </c>
      <c r="X560" s="583">
        <v>0.12</v>
      </c>
      <c r="Y560" s="583">
        <v>0.12</v>
      </c>
      <c r="Z560" s="587">
        <v>0.12</v>
      </c>
      <c r="AA560" s="587">
        <v>0.11</v>
      </c>
      <c r="AB560" s="587">
        <v>0.09</v>
      </c>
      <c r="AC560" s="584">
        <f>SUM(C560:AB560)</f>
        <v>24.56</v>
      </c>
      <c r="AD560" s="1033">
        <f>IF(ISERROR((C560/D560-1)*100),"n/a",(C560/D560-1)*100)</f>
        <v>27.27272727272727</v>
      </c>
      <c r="AE560" s="1033">
        <f>IF(ISERROR((D560/E560-1)*100),"n/a",(D560/E560-1)*100)</f>
        <v>10.000000000000009</v>
      </c>
      <c r="AF560" s="1033">
        <f>IF(ISERROR((E560/F560-1)*100),"n/a",(E560/F560-1)*100)</f>
        <v>13.636363636363624</v>
      </c>
      <c r="AG560" s="1033">
        <f>IF(ISERROR((F560/G560-1)*100),"n/a",(F560/G560-1)*100)</f>
        <v>10.000000000000009</v>
      </c>
      <c r="AH560" s="1033">
        <f>IF(ISERROR((G560/H560-1)*100),"n/a",(G560/H560-1)*100)</f>
        <v>11.111111111111116</v>
      </c>
      <c r="AI560" s="1033">
        <f>IF(ISERROR((H560/I560-1)*100),"n/a",(H560/I560-1)*100)</f>
        <v>9.0909090909091042</v>
      </c>
      <c r="AJ560" s="1033">
        <f>IF(ISERROR((I560/J560-1)*100),"n/a",(I560/J560-1)*100)</f>
        <v>3.1249999999999778</v>
      </c>
      <c r="AK560" s="1033">
        <f>IF(ISERROR((J560/K560-1)*100),"n/a",(J560/K560-1)*100)</f>
        <v>14.285714285714302</v>
      </c>
      <c r="AL560" s="1033">
        <f>IF(ISERROR((K560/L560-1)*100),"n/a",(K560/L560-1)*100)</f>
        <v>11.111111111111093</v>
      </c>
      <c r="AM560" s="1033">
        <f>IF(ISERROR((L560/N560-1)*100),"n/a",(L560/N560-1)*100)</f>
        <v>57.499999999999993</v>
      </c>
      <c r="AN560" s="1033">
        <f>IF(ISERROR((N560/O560-1)*100),"n/a",(N560/O560-1)*100)</f>
        <v>66.666666666666671</v>
      </c>
      <c r="AO560" s="1033">
        <f>IF(ISERROR((O560/Q560-1)*100),"n/a",(O560/Q560-1)*100)</f>
        <v>19.999999999999996</v>
      </c>
      <c r="AP560" s="1033">
        <f>IF(ISERROR((Q560/R560-1)*100),"n/a",(Q560/R560-1)*100)</f>
        <v>0</v>
      </c>
      <c r="AQ560" s="1033">
        <f>IF(ISERROR((R560/S560-1)*100),"n/a",(R560/S560-1)*100)</f>
        <v>0</v>
      </c>
      <c r="AR560" s="1033">
        <f>IF(ISERROR((S560/T560-1)*100),"n/a",(S560/T560-1)*100)</f>
        <v>25</v>
      </c>
      <c r="AS560" s="1033">
        <f>IF(ISERROR((T560/U560-1)*100),"n/a",(T560/U560-1)*100)</f>
        <v>45.45454545454546</v>
      </c>
      <c r="AT560" s="1033">
        <f>IF(ISERROR((U560/V560-1)*100),"n/a",(U560/V560-1)*100)</f>
        <v>15.789473684210531</v>
      </c>
      <c r="AU560" s="1033">
        <f>IF(ISERROR((V560/W560-1)*100),"n/a",(V560/W560-1)*100)</f>
        <v>46.153846153846146</v>
      </c>
      <c r="AV560" s="1033">
        <f>IF(ISERROR((W560/X560-1)*100),"n/a",(W560/X560-1)*100)</f>
        <v>8.3333333333333481</v>
      </c>
      <c r="AW560" s="1033">
        <f>IF(ISERROR((X560/Y560-1)*100),"n/a",(X560/Y560-1)*100)</f>
        <v>0</v>
      </c>
      <c r="AX560" s="1033">
        <f>IF(ISERROR((Y560/Z560-1)*100),"n/a",(Y560/Z560-1)*100)</f>
        <v>0</v>
      </c>
      <c r="AY560" s="1033">
        <f>IF(ISERROR((Z560/AA560-1)*100),"n/a",(Z560/AA560-1)*100)</f>
        <v>9.0909090909090828</v>
      </c>
      <c r="AZ560" s="1033">
        <f>IF(ISERROR((AA560/AB560-1)*100),"n/a",(AA560/AB560-1)*100)</f>
        <v>22.222222222222232</v>
      </c>
      <c r="BA560" s="1033">
        <f>AVERAGE(AD560:AZ560)</f>
        <v>18.514953613637825</v>
      </c>
      <c r="BB560" s="1033">
        <f>STDEV(AD560:AZ560)</f>
        <v>18.654621944762923</v>
      </c>
    </row>
    <row r="561" spans="1:54" x14ac:dyDescent="0.2">
      <c r="A561" s="826" t="s">
        <v>744</v>
      </c>
      <c r="B561" s="819" t="s">
        <v>745</v>
      </c>
      <c r="C561" s="489">
        <v>1.875</v>
      </c>
      <c r="D561" s="489">
        <v>1.7350000000000001</v>
      </c>
      <c r="E561" s="489">
        <v>1.64</v>
      </c>
      <c r="F561" s="489">
        <v>1.53</v>
      </c>
      <c r="G561" s="587">
        <v>1.41</v>
      </c>
      <c r="H561" s="587">
        <v>1.3049999999999999</v>
      </c>
      <c r="I561" s="489">
        <v>1.22</v>
      </c>
      <c r="J561" s="489">
        <v>1.1399999999999999</v>
      </c>
      <c r="K561" s="489">
        <v>1.06</v>
      </c>
      <c r="L561" s="489">
        <v>0.96499999999999997</v>
      </c>
      <c r="M561" s="953"/>
      <c r="N561" s="489">
        <v>0.89500000000000002</v>
      </c>
      <c r="O561" s="489">
        <v>0.82</v>
      </c>
      <c r="P561" s="953"/>
      <c r="Q561" s="587">
        <v>0.77</v>
      </c>
      <c r="R561" s="583">
        <v>0.76</v>
      </c>
      <c r="S561" s="587">
        <v>0.7</v>
      </c>
      <c r="T561" s="587">
        <v>0.49001</v>
      </c>
      <c r="U561" s="587">
        <v>0.38666</v>
      </c>
      <c r="V561" s="587">
        <v>0.33333000000000002</v>
      </c>
      <c r="W561" s="587">
        <v>0.2</v>
      </c>
      <c r="X561" s="587">
        <v>0.04</v>
      </c>
      <c r="Y561" s="583">
        <v>0</v>
      </c>
      <c r="Z561" s="583">
        <v>0</v>
      </c>
      <c r="AA561" s="583">
        <v>0</v>
      </c>
      <c r="AB561" s="583">
        <v>0</v>
      </c>
      <c r="AC561" s="584">
        <f>SUM(C561:AB561)</f>
        <v>19.275000000000002</v>
      </c>
      <c r="AD561" s="1033">
        <f>IF(ISERROR((C561/D561-1)*100),"n/a",(C561/D561-1)*100)</f>
        <v>8.0691642651296682</v>
      </c>
      <c r="AE561" s="1033">
        <f>IF(ISERROR((D561/E561-1)*100),"n/a",(D561/E561-1)*100)</f>
        <v>5.7926829268292845</v>
      </c>
      <c r="AF561" s="1033">
        <f>IF(ISERROR((E561/F561-1)*100),"n/a",(E561/F561-1)*100)</f>
        <v>7.1895424836601274</v>
      </c>
      <c r="AG561" s="1033">
        <f>IF(ISERROR((F561/G561-1)*100),"n/a",(F561/G561-1)*100)</f>
        <v>8.5106382978723527</v>
      </c>
      <c r="AH561" s="1033">
        <f>IF(ISERROR((G561/H561-1)*100),"n/a",(G561/H561-1)*100)</f>
        <v>8.045977011494255</v>
      </c>
      <c r="AI561" s="1033">
        <f>IF(ISERROR((H561/I561-1)*100),"n/a",(H561/I561-1)*100)</f>
        <v>6.9672131147541005</v>
      </c>
      <c r="AJ561" s="1033">
        <f>IF(ISERROR((I561/J561-1)*100),"n/a",(I561/J561-1)*100)</f>
        <v>7.0175438596491224</v>
      </c>
      <c r="AK561" s="1033">
        <f>IF(ISERROR((J561/K561-1)*100),"n/a",(J561/K561-1)*100)</f>
        <v>7.5471698113207308</v>
      </c>
      <c r="AL561" s="1033">
        <f>IF(ISERROR((K561/L561-1)*100),"n/a",(K561/L561-1)*100)</f>
        <v>9.8445595854922416</v>
      </c>
      <c r="AM561" s="1033">
        <f>IF(ISERROR((L561/N561-1)*100),"n/a",(L561/N561-1)*100)</f>
        <v>7.8212290502793325</v>
      </c>
      <c r="AN561" s="1033">
        <f>IF(ISERROR((N561/O561-1)*100),"n/a",(N561/O561-1)*100)</f>
        <v>9.1463414634146432</v>
      </c>
      <c r="AO561" s="1033">
        <f>IF(ISERROR((O561/Q561-1)*100),"n/a",(O561/Q561-1)*100)</f>
        <v>6.4935064935064846</v>
      </c>
      <c r="AP561" s="1033">
        <f>IF(ISERROR((Q561/R561-1)*100),"n/a",(Q561/R561-1)*100)</f>
        <v>1.3157894736842035</v>
      </c>
      <c r="AQ561" s="1033">
        <f>IF(ISERROR((R561/S561-1)*100),"n/a",(R561/S561-1)*100)</f>
        <v>8.5714285714285854</v>
      </c>
      <c r="AR561" s="1033">
        <f>IF(ISERROR((S561/T561-1)*100),"n/a",(S561/T561-1)*100)</f>
        <v>42.854227464745605</v>
      </c>
      <c r="AS561" s="1033">
        <f>IF(ISERROR((T561/U561-1)*100),"n/a",(T561/U561-1)*100)</f>
        <v>26.728909119122733</v>
      </c>
      <c r="AT561" s="1033">
        <f>IF(ISERROR((U561/V561-1)*100),"n/a",(U561/V561-1)*100)</f>
        <v>15.99915999159991</v>
      </c>
      <c r="AU561" s="1033">
        <f>IF(ISERROR((V561/W561-1)*100),"n/a",(V561/W561-1)*100)</f>
        <v>66.664999999999992</v>
      </c>
      <c r="AV561" s="1033">
        <f>IF(ISERROR((W561/X561-1)*100),"n/a",(W561/X561-1)*100)</f>
        <v>400</v>
      </c>
      <c r="AW561" s="1033" t="str">
        <f>IF(ISERROR((X561/Y561-1)*100),"n/a",(X561/Y561-1)*100)</f>
        <v>n/a</v>
      </c>
      <c r="AX561" s="1033" t="str">
        <f>IF(ISERROR((Y561/Z561-1)*100),"n/a",(Y561/Z561-1)*100)</f>
        <v>n/a</v>
      </c>
      <c r="AY561" s="1033" t="str">
        <f>IF(ISERROR((Z561/AA561-1)*100),"n/a",(Z561/AA561-1)*100)</f>
        <v>n/a</v>
      </c>
      <c r="AZ561" s="1033" t="str">
        <f>IF(ISERROR((AA561/AB561-1)*100),"n/a",(AA561/AB561-1)*100)</f>
        <v>n/a</v>
      </c>
      <c r="BA561" s="1033">
        <f>AVERAGE(AD561:AZ561)</f>
        <v>34.451583314946497</v>
      </c>
      <c r="BB561" s="1033">
        <f>STDEV(AD561:AZ561)</f>
        <v>89.907723034251717</v>
      </c>
    </row>
    <row r="562" spans="1:54" x14ac:dyDescent="0.2">
      <c r="A562" s="836" t="s">
        <v>5319</v>
      </c>
      <c r="B562" s="819" t="s">
        <v>5320</v>
      </c>
      <c r="C562" s="489">
        <v>0.8</v>
      </c>
      <c r="D562" s="489">
        <v>0.74</v>
      </c>
      <c r="E562" s="489">
        <v>0.40666666666666668</v>
      </c>
      <c r="F562" s="489">
        <v>0.33333333333333337</v>
      </c>
      <c r="G562" s="587">
        <v>0.16</v>
      </c>
      <c r="H562" s="499">
        <v>0</v>
      </c>
      <c r="I562" s="539">
        <v>0</v>
      </c>
      <c r="J562" s="539">
        <v>0</v>
      </c>
      <c r="K562" s="539">
        <v>0</v>
      </c>
      <c r="L562" s="539">
        <v>0</v>
      </c>
      <c r="M562" s="978"/>
      <c r="N562" s="539">
        <v>0</v>
      </c>
      <c r="O562" s="539">
        <v>0</v>
      </c>
      <c r="P562" s="978"/>
      <c r="Q562" s="539">
        <v>0</v>
      </c>
      <c r="R562" s="539">
        <v>0</v>
      </c>
      <c r="S562" s="499">
        <v>0</v>
      </c>
      <c r="T562" s="499">
        <v>0</v>
      </c>
      <c r="U562" s="499">
        <v>0</v>
      </c>
      <c r="V562" s="499">
        <v>0</v>
      </c>
      <c r="W562" s="499">
        <v>0</v>
      </c>
      <c r="X562" s="499">
        <v>0</v>
      </c>
      <c r="Y562" s="499">
        <v>0</v>
      </c>
      <c r="Z562" s="499">
        <v>0</v>
      </c>
      <c r="AA562" s="499">
        <v>0</v>
      </c>
      <c r="AB562" s="499">
        <v>0</v>
      </c>
      <c r="AC562" s="584">
        <f>SUM(C562:AB562)</f>
        <v>2.4400000000000004</v>
      </c>
      <c r="AD562" s="1033">
        <f>IF(ISERROR((C562/D562-1)*100),"n/a",(C562/D562-1)*100)</f>
        <v>8.1081081081081141</v>
      </c>
      <c r="AE562" s="1033">
        <f>IF(ISERROR((D562/E562-1)*100),"n/a",(D562/E562-1)*100)</f>
        <v>81.967213114754102</v>
      </c>
      <c r="AF562" s="1033">
        <f>IF(ISERROR((E562/F562-1)*100),"n/a",(E562/F562-1)*100)</f>
        <v>21.999999999999996</v>
      </c>
      <c r="AG562" s="1033">
        <f>IF(ISERROR((F562/G562-1)*100),"n/a",(F562/G562-1)*100)</f>
        <v>108.33333333333334</v>
      </c>
      <c r="AH562" s="1033" t="str">
        <f>IF(ISERROR((G562/H562-1)*100),"n/a",(G562/H562-1)*100)</f>
        <v>n/a</v>
      </c>
      <c r="AI562" s="1033" t="str">
        <f>IF(ISERROR((H562/I562-1)*100),"n/a",(H562/I562-1)*100)</f>
        <v>n/a</v>
      </c>
      <c r="AJ562" s="1033" t="str">
        <f>IF(ISERROR((I562/J562-1)*100),"n/a",(I562/J562-1)*100)</f>
        <v>n/a</v>
      </c>
      <c r="AK562" s="1033" t="str">
        <f>IF(ISERROR((J562/K562-1)*100),"n/a",(J562/K562-1)*100)</f>
        <v>n/a</v>
      </c>
      <c r="AL562" s="1033" t="str">
        <f>IF(ISERROR((K562/L562-1)*100),"n/a",(K562/L562-1)*100)</f>
        <v>n/a</v>
      </c>
      <c r="AM562" s="1033" t="str">
        <f>IF(ISERROR((L562/N562-1)*100),"n/a",(L562/N562-1)*100)</f>
        <v>n/a</v>
      </c>
      <c r="AN562" s="1033" t="str">
        <f>IF(ISERROR((N562/O562-1)*100),"n/a",(N562/O562-1)*100)</f>
        <v>n/a</v>
      </c>
      <c r="AO562" s="1033" t="str">
        <f>IF(ISERROR((O562/Q562-1)*100),"n/a",(O562/Q562-1)*100)</f>
        <v>n/a</v>
      </c>
      <c r="AP562" s="1033" t="str">
        <f>IF(ISERROR((Q562/R562-1)*100),"n/a",(Q562/R562-1)*100)</f>
        <v>n/a</v>
      </c>
      <c r="AQ562" s="1033" t="str">
        <f>IF(ISERROR((R562/S562-1)*100),"n/a",(R562/S562-1)*100)</f>
        <v>n/a</v>
      </c>
      <c r="AR562" s="1033" t="str">
        <f>IF(ISERROR((S562/T562-1)*100),"n/a",(S562/T562-1)*100)</f>
        <v>n/a</v>
      </c>
      <c r="AS562" s="1033" t="str">
        <f>IF(ISERROR((T562/U562-1)*100),"n/a",(T562/U562-1)*100)</f>
        <v>n/a</v>
      </c>
      <c r="AT562" s="1033" t="str">
        <f>IF(ISERROR((U562/V562-1)*100),"n/a",(U562/V562-1)*100)</f>
        <v>n/a</v>
      </c>
      <c r="AU562" s="1033" t="str">
        <f>IF(ISERROR((V562/W562-1)*100),"n/a",(V562/W562-1)*100)</f>
        <v>n/a</v>
      </c>
      <c r="AV562" s="1033" t="str">
        <f>IF(ISERROR((W562/X562-1)*100),"n/a",(W562/X562-1)*100)</f>
        <v>n/a</v>
      </c>
      <c r="AW562" s="1033" t="str">
        <f>IF(ISERROR((X562/Y562-1)*100),"n/a",(X562/Y562-1)*100)</f>
        <v>n/a</v>
      </c>
      <c r="AX562" s="1033" t="str">
        <f>IF(ISERROR((Y562/Z562-1)*100),"n/a",(Y562/Z562-1)*100)</f>
        <v>n/a</v>
      </c>
      <c r="AY562" s="1033" t="str">
        <f>IF(ISERROR((Z562/AA562-1)*100),"n/a",(Z562/AA562-1)*100)</f>
        <v>n/a</v>
      </c>
      <c r="AZ562" s="1033" t="str">
        <f>IF(ISERROR((AA562/AB562-1)*100),"n/a",(AA562/AB562-1)*100)</f>
        <v>n/a</v>
      </c>
      <c r="BA562" s="1033">
        <f>AVERAGE(AD562:AZ562)</f>
        <v>55.102163639048889</v>
      </c>
      <c r="BB562" s="1033">
        <f>STDEV(AD562:AZ562)</f>
        <v>47.81730092475356</v>
      </c>
    </row>
    <row r="563" spans="1:54" x14ac:dyDescent="0.2">
      <c r="A563" s="836" t="s">
        <v>4261</v>
      </c>
      <c r="B563" s="819" t="s">
        <v>3852</v>
      </c>
      <c r="C563" s="489">
        <v>0.23</v>
      </c>
      <c r="D563" s="489">
        <v>0.20499999999999999</v>
      </c>
      <c r="E563" s="489">
        <v>0.2</v>
      </c>
      <c r="F563" s="489">
        <v>0.17</v>
      </c>
      <c r="G563" s="587">
        <v>0.13</v>
      </c>
      <c r="H563" s="587">
        <v>8.5000000000000006E-2</v>
      </c>
      <c r="I563" s="489">
        <v>7.7499999999999999E-2</v>
      </c>
      <c r="J563" s="489">
        <v>3.8699999999999998E-2</v>
      </c>
      <c r="K563" s="583">
        <v>0</v>
      </c>
      <c r="L563" s="583">
        <v>0</v>
      </c>
      <c r="M563" s="953"/>
      <c r="N563" s="583">
        <v>0</v>
      </c>
      <c r="O563" s="583">
        <v>0</v>
      </c>
      <c r="P563" s="953"/>
      <c r="Q563" s="583">
        <v>0</v>
      </c>
      <c r="R563" s="583">
        <v>0</v>
      </c>
      <c r="S563" s="583">
        <v>0</v>
      </c>
      <c r="T563" s="583">
        <v>0</v>
      </c>
      <c r="U563" s="583">
        <v>0</v>
      </c>
      <c r="V563" s="583">
        <v>0</v>
      </c>
      <c r="W563" s="583">
        <v>0</v>
      </c>
      <c r="X563" s="583">
        <v>0</v>
      </c>
      <c r="Y563" s="583">
        <v>0</v>
      </c>
      <c r="Z563" s="583">
        <v>0</v>
      </c>
      <c r="AA563" s="583">
        <v>0</v>
      </c>
      <c r="AB563" s="583">
        <v>0</v>
      </c>
      <c r="AC563" s="584">
        <f>SUM(C563:AB563)</f>
        <v>1.1361999999999999</v>
      </c>
      <c r="AD563" s="1033">
        <f>IF(ISERROR((C563/D563-1)*100),"n/a",(C563/D563-1)*100)</f>
        <v>12.195121951219523</v>
      </c>
      <c r="AE563" s="1033">
        <f>IF(ISERROR((D563/E563-1)*100),"n/a",(D563/E563-1)*100)</f>
        <v>2.4999999999999911</v>
      </c>
      <c r="AF563" s="1033">
        <f>IF(ISERROR((E563/F563-1)*100),"n/a",(E563/F563-1)*100)</f>
        <v>17.647058823529417</v>
      </c>
      <c r="AG563" s="1033">
        <f>IF(ISERROR((F563/G563-1)*100),"n/a",(F563/G563-1)*100)</f>
        <v>30.76923076923077</v>
      </c>
      <c r="AH563" s="1033">
        <f>IF(ISERROR((G563/H563-1)*100),"n/a",(G563/H563-1)*100)</f>
        <v>52.941176470588225</v>
      </c>
      <c r="AI563" s="1033">
        <f>IF(ISERROR((H563/I563-1)*100),"n/a",(H563/I563-1)*100)</f>
        <v>9.6774193548387224</v>
      </c>
      <c r="AJ563" s="1033">
        <f>IF(ISERROR((I563/J563-1)*100),"n/a",(I563/J563-1)*100)</f>
        <v>100.25839793281652</v>
      </c>
      <c r="AK563" s="1033" t="str">
        <f>IF(ISERROR((J563/K563-1)*100),"n/a",(J563/K563-1)*100)</f>
        <v>n/a</v>
      </c>
      <c r="AL563" s="1033" t="str">
        <f>IF(ISERROR((K563/L563-1)*100),"n/a",(K563/L563-1)*100)</f>
        <v>n/a</v>
      </c>
      <c r="AM563" s="1033" t="str">
        <f>IF(ISERROR((L563/N563-1)*100),"n/a",(L563/N563-1)*100)</f>
        <v>n/a</v>
      </c>
      <c r="AN563" s="1033" t="str">
        <f>IF(ISERROR((N563/O563-1)*100),"n/a",(N563/O563-1)*100)</f>
        <v>n/a</v>
      </c>
      <c r="AO563" s="1033" t="str">
        <f>IF(ISERROR((O563/Q563-1)*100),"n/a",(O563/Q563-1)*100)</f>
        <v>n/a</v>
      </c>
      <c r="AP563" s="1033" t="str">
        <f>IF(ISERROR((Q563/R563-1)*100),"n/a",(Q563/R563-1)*100)</f>
        <v>n/a</v>
      </c>
      <c r="AQ563" s="1033" t="str">
        <f>IF(ISERROR((R563/S563-1)*100),"n/a",(R563/S563-1)*100)</f>
        <v>n/a</v>
      </c>
      <c r="AR563" s="1033" t="str">
        <f>IF(ISERROR((S563/T563-1)*100),"n/a",(S563/T563-1)*100)</f>
        <v>n/a</v>
      </c>
      <c r="AS563" s="1033" t="str">
        <f>IF(ISERROR((T563/U563-1)*100),"n/a",(T563/U563-1)*100)</f>
        <v>n/a</v>
      </c>
      <c r="AT563" s="1033" t="str">
        <f>IF(ISERROR((U563/V563-1)*100),"n/a",(U563/V563-1)*100)</f>
        <v>n/a</v>
      </c>
      <c r="AU563" s="1033" t="str">
        <f>IF(ISERROR((V563/W563-1)*100),"n/a",(V563/W563-1)*100)</f>
        <v>n/a</v>
      </c>
      <c r="AV563" s="1033" t="str">
        <f>IF(ISERROR((W563/X563-1)*100),"n/a",(W563/X563-1)*100)</f>
        <v>n/a</v>
      </c>
      <c r="AW563" s="1033" t="str">
        <f>IF(ISERROR((X563/Y563-1)*100),"n/a",(X563/Y563-1)*100)</f>
        <v>n/a</v>
      </c>
      <c r="AX563" s="1033" t="str">
        <f>IF(ISERROR((Y563/Z563-1)*100),"n/a",(Y563/Z563-1)*100)</f>
        <v>n/a</v>
      </c>
      <c r="AY563" s="1033" t="str">
        <f>IF(ISERROR((Z563/AA563-1)*100),"n/a",(Z563/AA563-1)*100)</f>
        <v>n/a</v>
      </c>
      <c r="AZ563" s="1033" t="str">
        <f>IF(ISERROR((AA563/AB563-1)*100),"n/a",(AA563/AB563-1)*100)</f>
        <v>n/a</v>
      </c>
      <c r="BA563" s="1033">
        <f>AVERAGE(AD563:AZ563)</f>
        <v>32.284057900317592</v>
      </c>
      <c r="BB563" s="1033">
        <f>STDEV(AD563:AZ563)</f>
        <v>34.315884204921169</v>
      </c>
    </row>
    <row r="564" spans="1:54" x14ac:dyDescent="0.2">
      <c r="A564" s="836" t="s">
        <v>2680</v>
      </c>
      <c r="B564" s="819" t="s">
        <v>2681</v>
      </c>
      <c r="C564" s="489">
        <v>3.8300999999999998</v>
      </c>
      <c r="D564" s="489">
        <v>3.4434</v>
      </c>
      <c r="E564" s="489">
        <v>3.1890999999999998</v>
      </c>
      <c r="F564" s="489">
        <v>3.07</v>
      </c>
      <c r="G564" s="587">
        <v>2.9415</v>
      </c>
      <c r="H564" s="587">
        <v>2.6806000000000001</v>
      </c>
      <c r="I564" s="489">
        <v>2.4308000000000001</v>
      </c>
      <c r="J564" s="539">
        <v>2.4301999999999997</v>
      </c>
      <c r="K564" s="489">
        <v>2.5745</v>
      </c>
      <c r="L564" s="489">
        <v>2.4809999999999999</v>
      </c>
      <c r="M564" s="944"/>
      <c r="N564" s="489">
        <v>2.2704</v>
      </c>
      <c r="O564" s="489">
        <v>2.1347</v>
      </c>
      <c r="P564" s="944"/>
      <c r="Q564" s="491">
        <v>1.9445000000000001</v>
      </c>
      <c r="R564" s="539">
        <v>2</v>
      </c>
      <c r="S564" s="587">
        <v>2</v>
      </c>
      <c r="T564" s="587">
        <v>1.8199999999999998</v>
      </c>
      <c r="U564" s="587">
        <v>1.4275740099961554</v>
      </c>
      <c r="V564" s="587">
        <v>1.129373317954633</v>
      </c>
      <c r="W564" s="587">
        <v>0.9707804690503653</v>
      </c>
      <c r="X564" s="587">
        <v>0.82660515186466765</v>
      </c>
      <c r="Y564" s="587">
        <v>0.73048827374086889</v>
      </c>
      <c r="Z564" s="587">
        <v>0.66320645905421005</v>
      </c>
      <c r="AA564" s="587">
        <v>0.54786620530565155</v>
      </c>
      <c r="AB564" s="587">
        <v>0.45174932718185301</v>
      </c>
      <c r="AC564" s="584">
        <f>SUM(C564:AB564)</f>
        <v>47.988443214148397</v>
      </c>
      <c r="AD564" s="1033">
        <f>IF(ISERROR((C564/D564-1)*100),"n/a",(C564/D564-1)*100)</f>
        <v>11.230179473775914</v>
      </c>
      <c r="AE564" s="1033">
        <f>IF(ISERROR((D564/E564-1)*100),"n/a",(D564/E564-1)*100)</f>
        <v>7.9740365620394549</v>
      </c>
      <c r="AF564" s="1033">
        <f>IF(ISERROR((E564/F564-1)*100),"n/a",(E564/F564-1)*100)</f>
        <v>3.879478827361571</v>
      </c>
      <c r="AG564" s="1033">
        <f>IF(ISERROR((F564/G564-1)*100),"n/a",(F564/G564-1)*100)</f>
        <v>4.3685194628590773</v>
      </c>
      <c r="AH564" s="1033">
        <f>IF(ISERROR((G564/H564-1)*100),"n/a",(G564/H564-1)*100)</f>
        <v>9.732895620383486</v>
      </c>
      <c r="AI564" s="1033">
        <f>IF(ISERROR((H564/I564-1)*100),"n/a",(H564/I564-1)*100)</f>
        <v>10.276452196807639</v>
      </c>
      <c r="AJ564" s="1033">
        <f>IF(ISERROR((I564/J564-1)*100),"n/a",(I564/J564-1)*100)</f>
        <v>2.4689325981408494E-2</v>
      </c>
      <c r="AK564" s="1033">
        <f>IF(ISERROR((J564/K564-1)*100),"n/a",(J564/K564-1)*100)</f>
        <v>-5.6049718391920855</v>
      </c>
      <c r="AL564" s="1033">
        <f>IF(ISERROR((K564/L564-1)*100),"n/a",(K564/L564-1)*100)</f>
        <v>3.7686416767432451</v>
      </c>
      <c r="AM564" s="1033">
        <f>IF(ISERROR((L564/N564-1)*100),"n/a",(L564/N564-1)*100)</f>
        <v>9.2758985200845689</v>
      </c>
      <c r="AN564" s="1033">
        <f>IF(ISERROR((N564/O564-1)*100),"n/a",(N564/O564-1)*100)</f>
        <v>6.3568651332740034</v>
      </c>
      <c r="AO564" s="1033">
        <f>IF(ISERROR((O564/Q564-1)*100),"n/a",(O564/Q564-1)*100)</f>
        <v>9.7814348161481046</v>
      </c>
      <c r="AP564" s="1033">
        <f>IF(ISERROR((Q564/R564-1)*100),"n/a",(Q564/R564-1)*100)</f>
        <v>-2.7749999999999941</v>
      </c>
      <c r="AQ564" s="1033">
        <f>IF(ISERROR((R564/S564-1)*100),"n/a",(R564/S564-1)*100)</f>
        <v>0</v>
      </c>
      <c r="AR564" s="1033">
        <f>IF(ISERROR((S564/T564-1)*100),"n/a",(S564/T564-1)*100)</f>
        <v>9.8901098901098994</v>
      </c>
      <c r="AS564" s="1033">
        <f>IF(ISERROR((T564/U564-1)*100),"n/a",(T564/U564-1)*100)</f>
        <v>27.489011936053753</v>
      </c>
      <c r="AT564" s="1033">
        <f>IF(ISERROR((U564/V564-1)*100),"n/a",(U564/V564-1)*100)</f>
        <v>26.404085106382968</v>
      </c>
      <c r="AU564" s="1033">
        <f>IF(ISERROR((V564/W564-1)*100),"n/a",(V564/W564-1)*100)</f>
        <v>16.336633663366349</v>
      </c>
      <c r="AV564" s="1033">
        <f>IF(ISERROR((W564/X564-1)*100),"n/a",(W564/X564-1)*100)</f>
        <v>17.441860465116264</v>
      </c>
      <c r="AW564" s="1033">
        <f>IF(ISERROR((X564/Y564-1)*100),"n/a",(X564/Y564-1)*100)</f>
        <v>13.157894736842145</v>
      </c>
      <c r="AX564" s="1033">
        <f>IF(ISERROR((Y564/Z564-1)*100),"n/a",(Y564/Z564-1)*100)</f>
        <v>10.144927536231862</v>
      </c>
      <c r="AY564" s="1033">
        <f>IF(ISERROR((Z564/AA564-1)*100),"n/a",(Z564/AA564-1)*100)</f>
        <v>21.052631578947413</v>
      </c>
      <c r="AZ564" s="1033">
        <f>IF(ISERROR((AA564/AB564-1)*100),"n/a",(AA564/AB564-1)*100)</f>
        <v>21.276595744680861</v>
      </c>
      <c r="BA564" s="1033">
        <f>AVERAGE(AD564:AZ564)</f>
        <v>10.064472627565126</v>
      </c>
      <c r="BB564" s="1033">
        <f>STDEV(AD564:AZ564)</f>
        <v>8.6957741810286198</v>
      </c>
    </row>
    <row r="565" spans="1:54" x14ac:dyDescent="0.2">
      <c r="A565" s="836" t="s">
        <v>4581</v>
      </c>
      <c r="B565" s="819" t="s">
        <v>4580</v>
      </c>
      <c r="C565" s="489">
        <v>0.87</v>
      </c>
      <c r="D565" s="489">
        <v>0.44</v>
      </c>
      <c r="E565" s="489">
        <v>0.4</v>
      </c>
      <c r="F565" s="489">
        <v>0.36000000000000004</v>
      </c>
      <c r="G565" s="587">
        <v>0.22999999999999998</v>
      </c>
      <c r="H565" s="587">
        <v>0.2</v>
      </c>
      <c r="I565" s="489">
        <v>0.18750000000000003</v>
      </c>
      <c r="J565" s="539">
        <v>0.1</v>
      </c>
      <c r="K565" s="539">
        <v>0.1</v>
      </c>
      <c r="L565" s="539">
        <v>0.1</v>
      </c>
      <c r="M565" s="499"/>
      <c r="N565" s="539">
        <v>0.1</v>
      </c>
      <c r="O565" s="489">
        <v>0.1</v>
      </c>
      <c r="P565" s="587"/>
      <c r="Q565" s="539">
        <v>0</v>
      </c>
      <c r="R565" s="539">
        <v>0.12</v>
      </c>
      <c r="S565" s="583">
        <v>0.48</v>
      </c>
      <c r="T565" s="583">
        <v>0.48</v>
      </c>
      <c r="U565" s="583">
        <v>0.48</v>
      </c>
      <c r="V565" s="587">
        <v>0.48</v>
      </c>
      <c r="W565" s="587">
        <v>0.42000000000000004</v>
      </c>
      <c r="X565" s="587">
        <v>0.1</v>
      </c>
      <c r="Y565" s="499">
        <v>0</v>
      </c>
      <c r="Z565" s="499">
        <v>0</v>
      </c>
      <c r="AA565" s="499">
        <v>0</v>
      </c>
      <c r="AB565" s="499">
        <v>0</v>
      </c>
      <c r="AC565" s="584">
        <f>SUM(C565:AB565)</f>
        <v>5.7475000000000005</v>
      </c>
      <c r="AD565" s="1033">
        <f>IF(ISERROR((C565/D565-1)*100),"n/a",(C565/D565-1)*100)</f>
        <v>97.727272727272734</v>
      </c>
      <c r="AE565" s="1033">
        <f>IF(ISERROR((D565/E565-1)*100),"n/a",(D565/E565-1)*100)</f>
        <v>9.9999999999999858</v>
      </c>
      <c r="AF565" s="1033">
        <f>IF(ISERROR((E565/F565-1)*100),"n/a",(E565/F565-1)*100)</f>
        <v>11.111111111111093</v>
      </c>
      <c r="AG565" s="1033">
        <f>IF(ISERROR((F565/G565-1)*100),"n/a",(F565/G565-1)*100)</f>
        <v>56.52173913043481</v>
      </c>
      <c r="AH565" s="1033">
        <f>IF(ISERROR((G565/H565-1)*100),"n/a",(G565/H565-1)*100)</f>
        <v>14.999999999999991</v>
      </c>
      <c r="AI565" s="1033">
        <f>IF(ISERROR((H565/I565-1)*100),"n/a",(H565/I565-1)*100)</f>
        <v>6.6666666666666652</v>
      </c>
      <c r="AJ565" s="1033">
        <f>IF(ISERROR((I565/J565-1)*100),"n/a",(I565/J565-1)*100)</f>
        <v>87.500000000000028</v>
      </c>
      <c r="AK565" s="1033">
        <f>IF(ISERROR((J565/K565-1)*100),"n/a",(J565/K565-1)*100)</f>
        <v>0</v>
      </c>
      <c r="AL565" s="1033">
        <f>IF(ISERROR((K565/L565-1)*100),"n/a",(K565/L565-1)*100)</f>
        <v>0</v>
      </c>
      <c r="AM565" s="1033">
        <f>IF(ISERROR((L565/N565-1)*100),"n/a",(L565/N565-1)*100)</f>
        <v>0</v>
      </c>
      <c r="AN565" s="1033">
        <f>IF(ISERROR((N565/O565-1)*100),"n/a",(N565/O565-1)*100)</f>
        <v>0</v>
      </c>
      <c r="AO565" s="1033" t="str">
        <f>IF(ISERROR((O565/Q565-1)*100),"n/a",(O565/Q565-1)*100)</f>
        <v>n/a</v>
      </c>
      <c r="AP565" s="1033">
        <f>IF(ISERROR((Q565/R565-1)*100),"n/a",(Q565/R565-1)*100)</f>
        <v>-100</v>
      </c>
      <c r="AQ565" s="1033">
        <f>IF(ISERROR((R565/S565-1)*100),"n/a",(R565/S565-1)*100)</f>
        <v>-75</v>
      </c>
      <c r="AR565" s="1033">
        <f>IF(ISERROR((S565/T565-1)*100),"n/a",(S565/T565-1)*100)</f>
        <v>0</v>
      </c>
      <c r="AS565" s="1033">
        <f>IF(ISERROR((T565/U565-1)*100),"n/a",(T565/U565-1)*100)</f>
        <v>0</v>
      </c>
      <c r="AT565" s="1033">
        <f>IF(ISERROR((U565/V565-1)*100),"n/a",(U565/V565-1)*100)</f>
        <v>0</v>
      </c>
      <c r="AU565" s="1033">
        <f>IF(ISERROR((V565/W565-1)*100),"n/a",(V565/W565-1)*100)</f>
        <v>14.285714285714279</v>
      </c>
      <c r="AV565" s="1033">
        <f>IF(ISERROR((W565/X565-1)*100),"n/a",(W565/X565-1)*100)</f>
        <v>320</v>
      </c>
      <c r="AW565" s="1033" t="str">
        <f>IF(ISERROR((X565/Y565-1)*100),"n/a",(X565/Y565-1)*100)</f>
        <v>n/a</v>
      </c>
      <c r="AX565" s="1033" t="str">
        <f>IF(ISERROR((Y565/Z565-1)*100),"n/a",(Y565/Z565-1)*100)</f>
        <v>n/a</v>
      </c>
      <c r="AY565" s="1033" t="str">
        <f>IF(ISERROR((Z565/AA565-1)*100),"n/a",(Z565/AA565-1)*100)</f>
        <v>n/a</v>
      </c>
      <c r="AZ565" s="1033" t="str">
        <f>IF(ISERROR((AA565/AB565-1)*100),"n/a",(AA565/AB565-1)*100)</f>
        <v>n/a</v>
      </c>
      <c r="BA565" s="1033">
        <f>AVERAGE(AD565:AZ565)</f>
        <v>24.656250217844423</v>
      </c>
      <c r="BB565" s="1033">
        <f>STDEV(AD565:AZ565)</f>
        <v>86.833446913777038</v>
      </c>
    </row>
    <row r="566" spans="1:54" x14ac:dyDescent="0.2">
      <c r="A566" s="836" t="s">
        <v>5327</v>
      </c>
      <c r="B566" s="819" t="s">
        <v>5328</v>
      </c>
      <c r="C566" s="489">
        <v>0.7</v>
      </c>
      <c r="D566" s="489">
        <v>0.66</v>
      </c>
      <c r="E566" s="489">
        <v>0.64</v>
      </c>
      <c r="F566" s="489">
        <v>0.6</v>
      </c>
      <c r="G566" s="587">
        <v>0.56000000000000005</v>
      </c>
      <c r="H566" s="499">
        <v>0.48</v>
      </c>
      <c r="I566" s="539">
        <v>0.48</v>
      </c>
      <c r="J566" s="539">
        <v>0.48</v>
      </c>
      <c r="K566" s="489">
        <v>0.48</v>
      </c>
      <c r="L566" s="489">
        <v>0.12</v>
      </c>
      <c r="M566" s="944"/>
      <c r="N566" s="539">
        <v>0</v>
      </c>
      <c r="O566" s="539">
        <v>0</v>
      </c>
      <c r="P566" s="978"/>
      <c r="Q566" s="539">
        <v>0</v>
      </c>
      <c r="R566" s="539">
        <v>0</v>
      </c>
      <c r="S566" s="499">
        <v>0</v>
      </c>
      <c r="T566" s="499">
        <v>0</v>
      </c>
      <c r="U566" s="499">
        <v>0</v>
      </c>
      <c r="V566" s="499">
        <v>0</v>
      </c>
      <c r="W566" s="499">
        <v>0</v>
      </c>
      <c r="X566" s="499">
        <v>0</v>
      </c>
      <c r="Y566" s="499">
        <v>0</v>
      </c>
      <c r="Z566" s="499">
        <v>0</v>
      </c>
      <c r="AA566" s="499">
        <v>0</v>
      </c>
      <c r="AB566" s="499">
        <v>0</v>
      </c>
      <c r="AC566" s="584">
        <f>SUM(C566:AB566)</f>
        <v>5.2</v>
      </c>
      <c r="AD566" s="1033">
        <f>IF(ISERROR((C566/D566-1)*100),"n/a",(C566/D566-1)*100)</f>
        <v>6.0606060606060552</v>
      </c>
      <c r="AE566" s="1033">
        <f>IF(ISERROR((D566/E566-1)*100),"n/a",(D566/E566-1)*100)</f>
        <v>3.125</v>
      </c>
      <c r="AF566" s="1033">
        <f>IF(ISERROR((E566/F566-1)*100),"n/a",(E566/F566-1)*100)</f>
        <v>6.6666666666666652</v>
      </c>
      <c r="AG566" s="1033">
        <f>IF(ISERROR((F566/G566-1)*100),"n/a",(F566/G566-1)*100)</f>
        <v>7.1428571428571397</v>
      </c>
      <c r="AH566" s="1033">
        <f>IF(ISERROR((G566/H566-1)*100),"n/a",(G566/H566-1)*100)</f>
        <v>16.666666666666675</v>
      </c>
      <c r="AI566" s="1033">
        <f>IF(ISERROR((H566/I566-1)*100),"n/a",(H566/I566-1)*100)</f>
        <v>0</v>
      </c>
      <c r="AJ566" s="1033">
        <f>IF(ISERROR((I566/J566-1)*100),"n/a",(I566/J566-1)*100)</f>
        <v>0</v>
      </c>
      <c r="AK566" s="1033">
        <f>IF(ISERROR((J566/K566-1)*100),"n/a",(J566/K566-1)*100)</f>
        <v>0</v>
      </c>
      <c r="AL566" s="1033">
        <f>IF(ISERROR((K566/L566-1)*100),"n/a",(K566/L566-1)*100)</f>
        <v>300</v>
      </c>
      <c r="AM566" s="1033" t="str">
        <f>IF(ISERROR((L566/N566-1)*100),"n/a",(L566/N566-1)*100)</f>
        <v>n/a</v>
      </c>
      <c r="AN566" s="1033" t="str">
        <f>IF(ISERROR((N566/O566-1)*100),"n/a",(N566/O566-1)*100)</f>
        <v>n/a</v>
      </c>
      <c r="AO566" s="1033" t="str">
        <f>IF(ISERROR((O566/Q566-1)*100),"n/a",(O566/Q566-1)*100)</f>
        <v>n/a</v>
      </c>
      <c r="AP566" s="1033" t="str">
        <f>IF(ISERROR((Q566/R566-1)*100),"n/a",(Q566/R566-1)*100)</f>
        <v>n/a</v>
      </c>
      <c r="AQ566" s="1033" t="str">
        <f>IF(ISERROR((R566/S566-1)*100),"n/a",(R566/S566-1)*100)</f>
        <v>n/a</v>
      </c>
      <c r="AR566" s="1033" t="str">
        <f>IF(ISERROR((S566/T566-1)*100),"n/a",(S566/T566-1)*100)</f>
        <v>n/a</v>
      </c>
      <c r="AS566" s="1033" t="str">
        <f>IF(ISERROR((T566/U566-1)*100),"n/a",(T566/U566-1)*100)</f>
        <v>n/a</v>
      </c>
      <c r="AT566" s="1033" t="str">
        <f>IF(ISERROR((U566/V566-1)*100),"n/a",(U566/V566-1)*100)</f>
        <v>n/a</v>
      </c>
      <c r="AU566" s="1033" t="str">
        <f>IF(ISERROR((V566/W566-1)*100),"n/a",(V566/W566-1)*100)</f>
        <v>n/a</v>
      </c>
      <c r="AV566" s="1033" t="str">
        <f>IF(ISERROR((W566/X566-1)*100),"n/a",(W566/X566-1)*100)</f>
        <v>n/a</v>
      </c>
      <c r="AW566" s="1033" t="str">
        <f>IF(ISERROR((X566/Y566-1)*100),"n/a",(X566/Y566-1)*100)</f>
        <v>n/a</v>
      </c>
      <c r="AX566" s="1033" t="str">
        <f>IF(ISERROR((Y566/Z566-1)*100),"n/a",(Y566/Z566-1)*100)</f>
        <v>n/a</v>
      </c>
      <c r="AY566" s="1033" t="str">
        <f>IF(ISERROR((Z566/AA566-1)*100),"n/a",(Z566/AA566-1)*100)</f>
        <v>n/a</v>
      </c>
      <c r="AZ566" s="1033" t="str">
        <f>IF(ISERROR((AA566/AB566-1)*100),"n/a",(AA566/AB566-1)*100)</f>
        <v>n/a</v>
      </c>
      <c r="BA566" s="1033">
        <f>AVERAGE(AD566:AZ566)</f>
        <v>37.740199615199614</v>
      </c>
      <c r="BB566" s="1033">
        <f>STDEV(AD566:AZ566)</f>
        <v>98.489108026123461</v>
      </c>
    </row>
    <row r="567" spans="1:54" x14ac:dyDescent="0.2">
      <c r="A567" s="826" t="s">
        <v>1568</v>
      </c>
      <c r="B567" s="819" t="s">
        <v>1569</v>
      </c>
      <c r="C567" s="489">
        <v>1.36</v>
      </c>
      <c r="D567" s="489">
        <v>1.28</v>
      </c>
      <c r="E567" s="489">
        <v>1.2</v>
      </c>
      <c r="F567" s="489">
        <v>1.18</v>
      </c>
      <c r="G567" s="587">
        <v>1.1000000000000001</v>
      </c>
      <c r="H567" s="499">
        <v>1.04</v>
      </c>
      <c r="I567" s="489">
        <v>0.98</v>
      </c>
      <c r="J567" s="489">
        <v>0.9</v>
      </c>
      <c r="K567" s="489">
        <v>0.76</v>
      </c>
      <c r="L567" s="489">
        <v>0.64</v>
      </c>
      <c r="M567" s="953"/>
      <c r="N567" s="489">
        <v>0.48</v>
      </c>
      <c r="O567" s="489">
        <v>0.34</v>
      </c>
      <c r="P567" s="953"/>
      <c r="Q567" s="583">
        <v>0.04</v>
      </c>
      <c r="R567" s="583">
        <v>0.37</v>
      </c>
      <c r="S567" s="587">
        <v>0.96</v>
      </c>
      <c r="T567" s="587">
        <v>0.92</v>
      </c>
      <c r="U567" s="587">
        <v>0.88</v>
      </c>
      <c r="V567" s="587">
        <v>0.84</v>
      </c>
      <c r="W567" s="587">
        <v>0.78</v>
      </c>
      <c r="X567" s="587">
        <v>0.74</v>
      </c>
      <c r="Y567" s="587">
        <v>0.69</v>
      </c>
      <c r="Z567" s="587">
        <v>0.60667000000000004</v>
      </c>
      <c r="AA567" s="587">
        <v>0.54</v>
      </c>
      <c r="AB567" s="587">
        <v>0.5</v>
      </c>
      <c r="AC567" s="584">
        <f>SUM(C567:AB567)</f>
        <v>19.126670000000001</v>
      </c>
      <c r="AD567" s="1033">
        <f>IF(ISERROR((C567/D567-1)*100),"n/a",(C567/D567-1)*100)</f>
        <v>6.25</v>
      </c>
      <c r="AE567" s="1033">
        <f>IF(ISERROR((D567/E567-1)*100),"n/a",(D567/E567-1)*100)</f>
        <v>6.6666666666666652</v>
      </c>
      <c r="AF567" s="1033">
        <f>IF(ISERROR((E567/F567-1)*100),"n/a",(E567/F567-1)*100)</f>
        <v>1.6949152542372836</v>
      </c>
      <c r="AG567" s="1033">
        <f>IF(ISERROR((F567/G567-1)*100),"n/a",(F567/G567-1)*100)</f>
        <v>7.2727272727272529</v>
      </c>
      <c r="AH567" s="1033">
        <f>IF(ISERROR((G567/H567-1)*100),"n/a",(G567/H567-1)*100)</f>
        <v>5.7692307692307709</v>
      </c>
      <c r="AI567" s="1033">
        <f>IF(ISERROR((H567/I567-1)*100),"n/a",(H567/I567-1)*100)</f>
        <v>6.1224489795918435</v>
      </c>
      <c r="AJ567" s="1033">
        <f>IF(ISERROR((I567/J567-1)*100),"n/a",(I567/J567-1)*100)</f>
        <v>8.8888888888888786</v>
      </c>
      <c r="AK567" s="1033">
        <f>IF(ISERROR((J567/K567-1)*100),"n/a",(J567/K567-1)*100)</f>
        <v>18.421052631578938</v>
      </c>
      <c r="AL567" s="1033">
        <f>IF(ISERROR((K567/L567-1)*100),"n/a",(K567/L567-1)*100)</f>
        <v>18.75</v>
      </c>
      <c r="AM567" s="1033">
        <f>IF(ISERROR((L567/N567-1)*100),"n/a",(L567/N567-1)*100)</f>
        <v>33.33333333333335</v>
      </c>
      <c r="AN567" s="1033">
        <f>IF(ISERROR((N567/O567-1)*100),"n/a",(N567/O567-1)*100)</f>
        <v>41.176470588235283</v>
      </c>
      <c r="AO567" s="1033">
        <f>IF(ISERROR((O567/Q567-1)*100),"n/a",(O567/Q567-1)*100)</f>
        <v>750</v>
      </c>
      <c r="AP567" s="1033">
        <f>IF(ISERROR((Q567/R567-1)*100),"n/a",(Q567/R567-1)*100)</f>
        <v>-89.189189189189193</v>
      </c>
      <c r="AQ567" s="1033">
        <f>IF(ISERROR((R567/S567-1)*100),"n/a",(R567/S567-1)*100)</f>
        <v>-61.458333333333329</v>
      </c>
      <c r="AR567" s="1033">
        <f>IF(ISERROR((S567/T567-1)*100),"n/a",(S567/T567-1)*100)</f>
        <v>4.3478260869565188</v>
      </c>
      <c r="AS567" s="1033">
        <f>IF(ISERROR((T567/U567-1)*100),"n/a",(T567/U567-1)*100)</f>
        <v>4.5454545454545414</v>
      </c>
      <c r="AT567" s="1033">
        <f>IF(ISERROR((U567/V567-1)*100),"n/a",(U567/V567-1)*100)</f>
        <v>4.7619047619047672</v>
      </c>
      <c r="AU567" s="1033">
        <f>IF(ISERROR((V567/W567-1)*100),"n/a",(V567/W567-1)*100)</f>
        <v>7.6923076923076872</v>
      </c>
      <c r="AV567" s="1033">
        <f>IF(ISERROR((W567/X567-1)*100),"n/a",(W567/X567-1)*100)</f>
        <v>5.4054054054054168</v>
      </c>
      <c r="AW567" s="1033">
        <f>IF(ISERROR((X567/Y567-1)*100),"n/a",(X567/Y567-1)*100)</f>
        <v>7.2463768115942129</v>
      </c>
      <c r="AX567" s="1033">
        <f>IF(ISERROR((Y567/Z567-1)*100),"n/a",(Y567/Z567-1)*100)</f>
        <v>13.735638815171324</v>
      </c>
      <c r="AY567" s="1033">
        <f>IF(ISERROR((Z567/AA567-1)*100),"n/a",(Z567/AA567-1)*100)</f>
        <v>12.346296296296288</v>
      </c>
      <c r="AZ567" s="1033">
        <f>IF(ISERROR((AA567/AB567-1)*100),"n/a",(AA567/AB567-1)*100)</f>
        <v>8.0000000000000071</v>
      </c>
      <c r="BA567" s="1033">
        <f>AVERAGE(AD567:AZ567)</f>
        <v>35.729540099002541</v>
      </c>
      <c r="BB567" s="1033">
        <f>STDEV(AD567:AZ567)</f>
        <v>158.00817587786636</v>
      </c>
    </row>
    <row r="568" spans="1:54" x14ac:dyDescent="0.2">
      <c r="A568" s="826" t="s">
        <v>1570</v>
      </c>
      <c r="B568" s="819" t="s">
        <v>1571</v>
      </c>
      <c r="C568" s="489">
        <v>0.48</v>
      </c>
      <c r="D568" s="489">
        <v>0.44</v>
      </c>
      <c r="E568" s="489">
        <v>0.4</v>
      </c>
      <c r="F568" s="489">
        <v>0.36</v>
      </c>
      <c r="G568" s="587">
        <v>0.32</v>
      </c>
      <c r="H568" s="587">
        <v>0.28000000000000003</v>
      </c>
      <c r="I568" s="489">
        <v>0.24</v>
      </c>
      <c r="J568" s="489">
        <v>0.2</v>
      </c>
      <c r="K568" s="489">
        <v>0.16</v>
      </c>
      <c r="L568" s="489">
        <v>0.12</v>
      </c>
      <c r="M568" s="953"/>
      <c r="N568" s="491">
        <v>0</v>
      </c>
      <c r="O568" s="491">
        <v>0</v>
      </c>
      <c r="P568" s="953"/>
      <c r="Q568" s="583">
        <v>0</v>
      </c>
      <c r="R568" s="583">
        <v>0.36</v>
      </c>
      <c r="S568" s="587">
        <v>0.34</v>
      </c>
      <c r="T568" s="587">
        <v>0.26</v>
      </c>
      <c r="U568" s="587">
        <v>0.21</v>
      </c>
      <c r="V568" s="587">
        <v>0.2</v>
      </c>
      <c r="W568" s="583">
        <v>0</v>
      </c>
      <c r="X568" s="583">
        <v>0</v>
      </c>
      <c r="Y568" s="583">
        <v>0.26</v>
      </c>
      <c r="Z568" s="587">
        <v>0.49</v>
      </c>
      <c r="AA568" s="587">
        <v>0.44</v>
      </c>
      <c r="AB568" s="587">
        <v>0.4</v>
      </c>
      <c r="AC568" s="584">
        <f>SUM(C568:AB568)</f>
        <v>5.9600000000000009</v>
      </c>
      <c r="AD568" s="1033">
        <f>IF(ISERROR((C568/D568-1)*100),"n/a",(C568/D568-1)*100)</f>
        <v>9.0909090909090828</v>
      </c>
      <c r="AE568" s="1033">
        <f>IF(ISERROR((D568/E568-1)*100),"n/a",(D568/E568-1)*100)</f>
        <v>9.9999999999999858</v>
      </c>
      <c r="AF568" s="1033">
        <f>IF(ISERROR((E568/F568-1)*100),"n/a",(E568/F568-1)*100)</f>
        <v>11.111111111111116</v>
      </c>
      <c r="AG568" s="1033">
        <f>IF(ISERROR((F568/G568-1)*100),"n/a",(F568/G568-1)*100)</f>
        <v>12.5</v>
      </c>
      <c r="AH568" s="1033">
        <f>IF(ISERROR((G568/H568-1)*100),"n/a",(G568/H568-1)*100)</f>
        <v>14.285714285714279</v>
      </c>
      <c r="AI568" s="1033">
        <f>IF(ISERROR((H568/I568-1)*100),"n/a",(H568/I568-1)*100)</f>
        <v>16.666666666666675</v>
      </c>
      <c r="AJ568" s="1033">
        <f>IF(ISERROR((I568/J568-1)*100),"n/a",(I568/J568-1)*100)</f>
        <v>19.999999999999996</v>
      </c>
      <c r="AK568" s="1033">
        <f>IF(ISERROR((J568/K568-1)*100),"n/a",(J568/K568-1)*100)</f>
        <v>25</v>
      </c>
      <c r="AL568" s="1033">
        <f>IF(ISERROR((K568/L568-1)*100),"n/a",(K568/L568-1)*100)</f>
        <v>33.33333333333335</v>
      </c>
      <c r="AM568" s="1033" t="str">
        <f>IF(ISERROR((L568/N568-1)*100),"n/a",(L568/N568-1)*100)</f>
        <v>n/a</v>
      </c>
      <c r="AN568" s="1033" t="str">
        <f>IF(ISERROR((N568/O568-1)*100),"n/a",(N568/O568-1)*100)</f>
        <v>n/a</v>
      </c>
      <c r="AO568" s="1033" t="str">
        <f>IF(ISERROR((O568/Q568-1)*100),"n/a",(O568/Q568-1)*100)</f>
        <v>n/a</v>
      </c>
      <c r="AP568" s="1033">
        <f>IF(ISERROR((Q568/R568-1)*100),"n/a",(Q568/R568-1)*100)</f>
        <v>-100</v>
      </c>
      <c r="AQ568" s="1033">
        <f>IF(ISERROR((R568/S568-1)*100),"n/a",(R568/S568-1)*100)</f>
        <v>5.8823529411764497</v>
      </c>
      <c r="AR568" s="1033">
        <f>IF(ISERROR((S568/T568-1)*100),"n/a",(S568/T568-1)*100)</f>
        <v>30.76923076923077</v>
      </c>
      <c r="AS568" s="1033">
        <f>IF(ISERROR((T568/U568-1)*100),"n/a",(T568/U568-1)*100)</f>
        <v>23.809523809523814</v>
      </c>
      <c r="AT568" s="1033">
        <f>IF(ISERROR((U568/V568-1)*100),"n/a",(U568/V568-1)*100)</f>
        <v>4.9999999999999822</v>
      </c>
      <c r="AU568" s="1033" t="str">
        <f>IF(ISERROR((V568/W568-1)*100),"n/a",(V568/W568-1)*100)</f>
        <v>n/a</v>
      </c>
      <c r="AV568" s="1033" t="str">
        <f>IF(ISERROR((W568/X568-1)*100),"n/a",(W568/X568-1)*100)</f>
        <v>n/a</v>
      </c>
      <c r="AW568" s="1033">
        <f>IF(ISERROR((X568/Y568-1)*100),"n/a",(X568/Y568-1)*100)</f>
        <v>-100</v>
      </c>
      <c r="AX568" s="1033">
        <f>IF(ISERROR((Y568/Z568-1)*100),"n/a",(Y568/Z568-1)*100)</f>
        <v>-46.938775510204081</v>
      </c>
      <c r="AY568" s="1033">
        <f>IF(ISERROR((Z568/AA568-1)*100),"n/a",(Z568/AA568-1)*100)</f>
        <v>11.363636363636353</v>
      </c>
      <c r="AZ568" s="1033">
        <f>IF(ISERROR((AA568/AB568-1)*100),"n/a",(AA568/AB568-1)*100)</f>
        <v>9.9999999999999858</v>
      </c>
      <c r="BA568" s="1033">
        <f>AVERAGE(AD568:AZ568)</f>
        <v>-0.45146095216123544</v>
      </c>
      <c r="BB568" s="1033">
        <f>STDEV(AD568:AZ568)</f>
        <v>39.913343761655938</v>
      </c>
    </row>
    <row r="569" spans="1:54" x14ac:dyDescent="0.2">
      <c r="A569" s="819" t="s">
        <v>775</v>
      </c>
      <c r="B569" s="819" t="s">
        <v>776</v>
      </c>
      <c r="C569" s="489">
        <v>1.36</v>
      </c>
      <c r="D569" s="489">
        <v>1.31</v>
      </c>
      <c r="E569" s="489">
        <v>1.25</v>
      </c>
      <c r="F569" s="489">
        <v>1.23</v>
      </c>
      <c r="G569" s="587">
        <v>1.2</v>
      </c>
      <c r="H569" s="587">
        <v>1.0770740000000001</v>
      </c>
      <c r="I569" s="489">
        <v>0.91475024390243909</v>
      </c>
      <c r="J569" s="489">
        <v>0.83579448039378368</v>
      </c>
      <c r="K569" s="489">
        <v>0.76101985509651016</v>
      </c>
      <c r="L569" s="489">
        <v>0.67825999931525072</v>
      </c>
      <c r="M569" s="953"/>
      <c r="N569" s="489">
        <v>0.61915384297995879</v>
      </c>
      <c r="O569" s="489">
        <v>0.52885722989304484</v>
      </c>
      <c r="P569" s="953"/>
      <c r="Q569" s="587">
        <v>0.48920698379088012</v>
      </c>
      <c r="R569" s="587">
        <v>0.376998392594875</v>
      </c>
      <c r="S569" s="587">
        <v>0.33309417272061559</v>
      </c>
      <c r="T569" s="587">
        <v>0.29223997177729194</v>
      </c>
      <c r="U569" s="587">
        <v>0.2604555639706983</v>
      </c>
      <c r="V569" s="587">
        <v>0.25106471620965914</v>
      </c>
      <c r="W569" s="587">
        <v>0.21221710666826687</v>
      </c>
      <c r="X569" s="587">
        <v>0.17987085326913244</v>
      </c>
      <c r="Y569" s="587">
        <v>0.13323766908824627</v>
      </c>
      <c r="Z569" s="587">
        <v>0.11333228238108656</v>
      </c>
      <c r="AA569" s="587">
        <v>8.5561057378355704E-2</v>
      </c>
      <c r="AB569" s="587">
        <v>8.1547874574492876E-2</v>
      </c>
      <c r="AC569" s="584">
        <f>SUM(C569:AB569)</f>
        <v>14.57373629600459</v>
      </c>
      <c r="AD569" s="1033">
        <f>IF(ISERROR((C569/D569-1)*100),"n/a",(C569/D569-1)*100)</f>
        <v>3.8167938931297662</v>
      </c>
      <c r="AE569" s="1033">
        <f>IF(ISERROR((D569/E569-1)*100),"n/a",(D569/E569-1)*100)</f>
        <v>4.8000000000000043</v>
      </c>
      <c r="AF569" s="1033">
        <f>IF(ISERROR((E569/F569-1)*100),"n/a",(E569/F569-1)*100)</f>
        <v>1.6260162601626105</v>
      </c>
      <c r="AG569" s="1033">
        <f>IF(ISERROR((F569/G569-1)*100),"n/a",(F569/G569-1)*100)</f>
        <v>2.5000000000000133</v>
      </c>
      <c r="AH569" s="1033">
        <f>IF(ISERROR((G569/H569-1)*100),"n/a",(G569/H569-1)*100)</f>
        <v>11.412957698356841</v>
      </c>
      <c r="AI569" s="1033">
        <f>IF(ISERROR((H569/I569-1)*100),"n/a",(H569/I569-1)*100)</f>
        <v>17.745144882942853</v>
      </c>
      <c r="AJ569" s="1033">
        <f>IF(ISERROR((I569/J569-1)*100),"n/a",(I569/J569-1)*100)</f>
        <v>9.4467916887241756</v>
      </c>
      <c r="AK569" s="1033">
        <f>IF(ISERROR((J569/K569-1)*100),"n/a",(J569/K569-1)*100)</f>
        <v>9.8255813953488591</v>
      </c>
      <c r="AL569" s="1033">
        <f>IF(ISERROR((K569/L569-1)*100),"n/a",(K569/L569-1)*100)</f>
        <v>12.20178926441351</v>
      </c>
      <c r="AM569" s="1033">
        <f>IF(ISERROR((L569/N569-1)*100),"n/a",(L569/N569-1)*100)</f>
        <v>9.5462794918330438</v>
      </c>
      <c r="AN569" s="1033">
        <f>IF(ISERROR((N569/O569-1)*100),"n/a",(N569/O569-1)*100)</f>
        <v>17.073911063894375</v>
      </c>
      <c r="AO569" s="1033">
        <f>IF(ISERROR((O569/Q569-1)*100),"n/a",(O569/Q569-1)*100)</f>
        <v>8.1050041017227024</v>
      </c>
      <c r="AP569" s="1033">
        <f>IF(ISERROR((Q569/R569-1)*100),"n/a",(Q569/R569-1)*100)</f>
        <v>29.763678944006866</v>
      </c>
      <c r="AQ569" s="1033">
        <f>IF(ISERROR((R569/S569-1)*100),"n/a",(R569/S569-1)*100)</f>
        <v>13.180722891566244</v>
      </c>
      <c r="AR569" s="1033">
        <f>IF(ISERROR((S569/T569-1)*100),"n/a",(S569/T569-1)*100)</f>
        <v>13.979675913210631</v>
      </c>
      <c r="AS569" s="1033">
        <f>IF(ISERROR((T569/U569-1)*100),"n/a",(T569/U569-1)*100)</f>
        <v>12.20338983050846</v>
      </c>
      <c r="AT569" s="1033">
        <f>IF(ISERROR((U569/V569-1)*100),"n/a",(U569/V569-1)*100)</f>
        <v>3.7404092071611661</v>
      </c>
      <c r="AU569" s="1033">
        <f>IF(ISERROR((V569/W569-1)*100),"n/a",(V569/W569-1)*100)</f>
        <v>18.305597579425115</v>
      </c>
      <c r="AV569" s="1033">
        <f>IF(ISERROR((W569/X569-1)*100),"n/a",(W569/X569-1)*100)</f>
        <v>17.98304328424809</v>
      </c>
      <c r="AW569" s="1033">
        <f>IF(ISERROR((X569/Y569-1)*100),"n/a",(X569/Y569-1)*100)</f>
        <v>34.999999999999964</v>
      </c>
      <c r="AX569" s="1033">
        <f>IF(ISERROR((Y569/Z569-1)*100),"n/a",(Y569/Z569-1)*100)</f>
        <v>17.563739376770581</v>
      </c>
      <c r="AY569" s="1033">
        <f>IF(ISERROR((Z569/AA569-1)*100),"n/a",(Z569/AA569-1)*100)</f>
        <v>32.45778611632273</v>
      </c>
      <c r="AZ569" s="1033">
        <f>IF(ISERROR((AA569/AB569-1)*100),"n/a",(AA569/AB569-1)*100)</f>
        <v>4.9212598425196763</v>
      </c>
      <c r="BA569" s="1033">
        <f>AVERAGE(AD569:AZ569)</f>
        <v>13.356503162011665</v>
      </c>
      <c r="BB569" s="1033">
        <f>STDEV(AD569:AZ569)</f>
        <v>9.1928659293336619</v>
      </c>
    </row>
    <row r="570" spans="1:54" x14ac:dyDescent="0.2">
      <c r="A570" s="819" t="s">
        <v>1628</v>
      </c>
      <c r="B570" s="819" t="s">
        <v>1629</v>
      </c>
      <c r="C570" s="489">
        <v>2</v>
      </c>
      <c r="D570" s="489">
        <v>1.84</v>
      </c>
      <c r="E570" s="489">
        <v>1.68</v>
      </c>
      <c r="F570" s="489">
        <v>1.49</v>
      </c>
      <c r="G570" s="587">
        <v>1.32</v>
      </c>
      <c r="H570" s="587">
        <v>1.05</v>
      </c>
      <c r="I570" s="489">
        <v>0.85</v>
      </c>
      <c r="J570" s="489">
        <v>0.68</v>
      </c>
      <c r="K570" s="489">
        <v>0.55000000000000004</v>
      </c>
      <c r="L570" s="489">
        <v>0.44500000000000001</v>
      </c>
      <c r="M570" s="953"/>
      <c r="N570" s="489">
        <v>0.36</v>
      </c>
      <c r="O570" s="489">
        <v>0.28000000000000003</v>
      </c>
      <c r="P570" s="953"/>
      <c r="Q570" s="587">
        <v>0.18</v>
      </c>
      <c r="R570" s="583">
        <v>0</v>
      </c>
      <c r="S570" s="583">
        <v>0</v>
      </c>
      <c r="T570" s="583">
        <v>0</v>
      </c>
      <c r="U570" s="583">
        <v>0</v>
      </c>
      <c r="V570" s="583">
        <v>0</v>
      </c>
      <c r="W570" s="583">
        <v>0</v>
      </c>
      <c r="X570" s="583">
        <v>0</v>
      </c>
      <c r="Y570" s="583">
        <v>0</v>
      </c>
      <c r="Z570" s="583">
        <v>0</v>
      </c>
      <c r="AA570" s="583">
        <v>0</v>
      </c>
      <c r="AB570" s="583">
        <v>0</v>
      </c>
      <c r="AC570" s="584">
        <f>SUM(C570:AB570)</f>
        <v>12.725</v>
      </c>
      <c r="AD570" s="1033">
        <f>IF(ISERROR((C570/D570-1)*100),"n/a",(C570/D570-1)*100)</f>
        <v>8.6956521739130377</v>
      </c>
      <c r="AE570" s="1033">
        <f>IF(ISERROR((D570/E570-1)*100),"n/a",(D570/E570-1)*100)</f>
        <v>9.5238095238095344</v>
      </c>
      <c r="AF570" s="1033">
        <f>IF(ISERROR((E570/F570-1)*100),"n/a",(E570/F570-1)*100)</f>
        <v>12.751677852348987</v>
      </c>
      <c r="AG570" s="1033">
        <f>IF(ISERROR((F570/G570-1)*100),"n/a",(F570/G570-1)*100)</f>
        <v>12.878787878787868</v>
      </c>
      <c r="AH570" s="1033">
        <f>IF(ISERROR((G570/H570-1)*100),"n/a",(G570/H570-1)*100)</f>
        <v>25.714285714285712</v>
      </c>
      <c r="AI570" s="1033">
        <f>IF(ISERROR((H570/I570-1)*100),"n/a",(H570/I570-1)*100)</f>
        <v>23.529411764705888</v>
      </c>
      <c r="AJ570" s="1033">
        <f>IF(ISERROR((I570/J570-1)*100),"n/a",(I570/J570-1)*100)</f>
        <v>24.999999999999979</v>
      </c>
      <c r="AK570" s="1033">
        <f>IF(ISERROR((J570/K570-1)*100),"n/a",(J570/K570-1)*100)</f>
        <v>23.636363636363633</v>
      </c>
      <c r="AL570" s="1033">
        <f>IF(ISERROR((K570/L570-1)*100),"n/a",(K570/L570-1)*100)</f>
        <v>23.59550561797754</v>
      </c>
      <c r="AM570" s="1033">
        <f>IF(ISERROR((L570/N570-1)*100),"n/a",(L570/N570-1)*100)</f>
        <v>23.611111111111114</v>
      </c>
      <c r="AN570" s="1033">
        <f>IF(ISERROR((N570/O570-1)*100),"n/a",(N570/O570-1)*100)</f>
        <v>28.571428571428559</v>
      </c>
      <c r="AO570" s="1033">
        <f>IF(ISERROR((O570/Q570-1)*100),"n/a",(O570/Q570-1)*100)</f>
        <v>55.555555555555578</v>
      </c>
      <c r="AP570" s="1033" t="str">
        <f>IF(ISERROR((Q570/R570-1)*100),"n/a",(Q570/R570-1)*100)</f>
        <v>n/a</v>
      </c>
      <c r="AQ570" s="1033" t="str">
        <f>IF(ISERROR((R570/S570-1)*100),"n/a",(R570/S570-1)*100)</f>
        <v>n/a</v>
      </c>
      <c r="AR570" s="1033" t="str">
        <f>IF(ISERROR((S570/T570-1)*100),"n/a",(S570/T570-1)*100)</f>
        <v>n/a</v>
      </c>
      <c r="AS570" s="1033" t="str">
        <f>IF(ISERROR((T570/U570-1)*100),"n/a",(T570/U570-1)*100)</f>
        <v>n/a</v>
      </c>
      <c r="AT570" s="1033" t="str">
        <f>IF(ISERROR((U570/V570-1)*100),"n/a",(U570/V570-1)*100)</f>
        <v>n/a</v>
      </c>
      <c r="AU570" s="1033" t="str">
        <f>IF(ISERROR((V570/W570-1)*100),"n/a",(V570/W570-1)*100)</f>
        <v>n/a</v>
      </c>
      <c r="AV570" s="1033" t="str">
        <f>IF(ISERROR((W570/X570-1)*100),"n/a",(W570/X570-1)*100)</f>
        <v>n/a</v>
      </c>
      <c r="AW570" s="1033" t="str">
        <f>IF(ISERROR((X570/Y570-1)*100),"n/a",(X570/Y570-1)*100)</f>
        <v>n/a</v>
      </c>
      <c r="AX570" s="1033" t="str">
        <f>IF(ISERROR((Y570/Z570-1)*100),"n/a",(Y570/Z570-1)*100)</f>
        <v>n/a</v>
      </c>
      <c r="AY570" s="1033" t="str">
        <f>IF(ISERROR((Z570/AA570-1)*100),"n/a",(Z570/AA570-1)*100)</f>
        <v>n/a</v>
      </c>
      <c r="AZ570" s="1033" t="str">
        <f>IF(ISERROR((AA570/AB570-1)*100),"n/a",(AA570/AB570-1)*100)</f>
        <v>n/a</v>
      </c>
      <c r="BA570" s="1033">
        <f>AVERAGE(AD570:AZ570)</f>
        <v>22.755299116690619</v>
      </c>
      <c r="BB570" s="1033">
        <f>STDEV(AD570:AZ570)</f>
        <v>12.419399253070964</v>
      </c>
    </row>
    <row r="571" spans="1:54" x14ac:dyDescent="0.2">
      <c r="A571" s="826" t="s">
        <v>1580</v>
      </c>
      <c r="B571" s="819" t="s">
        <v>1581</v>
      </c>
      <c r="C571" s="489">
        <v>1.02</v>
      </c>
      <c r="D571" s="489">
        <v>0.88</v>
      </c>
      <c r="E571" s="489">
        <v>0.78</v>
      </c>
      <c r="F571" s="489">
        <v>0.72</v>
      </c>
      <c r="G571" s="587">
        <v>0.68</v>
      </c>
      <c r="H571" s="587">
        <v>0.57999999999999996</v>
      </c>
      <c r="I571" s="489">
        <v>0.51</v>
      </c>
      <c r="J571" s="489">
        <v>0.44</v>
      </c>
      <c r="K571" s="489">
        <v>0.34</v>
      </c>
      <c r="L571" s="489">
        <v>0.27</v>
      </c>
      <c r="M571" s="953"/>
      <c r="N571" s="489">
        <v>0.22</v>
      </c>
      <c r="O571" s="489">
        <v>0.19</v>
      </c>
      <c r="P571" s="953"/>
      <c r="Q571" s="583">
        <v>0.16</v>
      </c>
      <c r="R571" s="583">
        <v>0.16</v>
      </c>
      <c r="S571" s="587">
        <v>0.16</v>
      </c>
      <c r="T571" s="587">
        <v>0.12</v>
      </c>
      <c r="U571" s="587">
        <v>0.1</v>
      </c>
      <c r="V571" s="587">
        <v>7.4999999999999997E-2</v>
      </c>
      <c r="W571" s="583">
        <v>0</v>
      </c>
      <c r="X571" s="583">
        <v>0</v>
      </c>
      <c r="Y571" s="583">
        <v>0</v>
      </c>
      <c r="Z571" s="583">
        <v>0</v>
      </c>
      <c r="AA571" s="583">
        <v>0</v>
      </c>
      <c r="AB571" s="587">
        <v>0.36</v>
      </c>
      <c r="AC571" s="584">
        <f>SUM(C571:AB571)</f>
        <v>7.7649999999999997</v>
      </c>
      <c r="AD571" s="1033">
        <f>IF(ISERROR((C571/D571-1)*100),"n/a",(C571/D571-1)*100)</f>
        <v>15.909090909090917</v>
      </c>
      <c r="AE571" s="1033">
        <f>IF(ISERROR((D571/E571-1)*100),"n/a",(D571/E571-1)*100)</f>
        <v>12.820512820512819</v>
      </c>
      <c r="AF571" s="1033">
        <f>IF(ISERROR((E571/F571-1)*100),"n/a",(E571/F571-1)*100)</f>
        <v>8.3333333333333481</v>
      </c>
      <c r="AG571" s="1033">
        <f>IF(ISERROR((F571/G571-1)*100),"n/a",(F571/G571-1)*100)</f>
        <v>5.8823529411764497</v>
      </c>
      <c r="AH571" s="1033">
        <f>IF(ISERROR((G571/H571-1)*100),"n/a",(G571/H571-1)*100)</f>
        <v>17.24137931034484</v>
      </c>
      <c r="AI571" s="1033">
        <f>IF(ISERROR((H571/I571-1)*100),"n/a",(H571/I571-1)*100)</f>
        <v>13.725490196078427</v>
      </c>
      <c r="AJ571" s="1033">
        <f>IF(ISERROR((I571/J571-1)*100),"n/a",(I571/J571-1)*100)</f>
        <v>15.909090909090917</v>
      </c>
      <c r="AK571" s="1033">
        <f>IF(ISERROR((J571/K571-1)*100),"n/a",(J571/K571-1)*100)</f>
        <v>29.411764705882337</v>
      </c>
      <c r="AL571" s="1033">
        <f>IF(ISERROR((K571/L571-1)*100),"n/a",(K571/L571-1)*100)</f>
        <v>25.925925925925931</v>
      </c>
      <c r="AM571" s="1033">
        <f>IF(ISERROR((L571/N571-1)*100),"n/a",(L571/N571-1)*100)</f>
        <v>22.72727272727273</v>
      </c>
      <c r="AN571" s="1033">
        <f>IF(ISERROR((N571/O571-1)*100),"n/a",(N571/O571-1)*100)</f>
        <v>15.789473684210531</v>
      </c>
      <c r="AO571" s="1033">
        <f>IF(ISERROR((O571/Q571-1)*100),"n/a",(O571/Q571-1)*100)</f>
        <v>18.75</v>
      </c>
      <c r="AP571" s="1033">
        <f>IF(ISERROR((Q571/R571-1)*100),"n/a",(Q571/R571-1)*100)</f>
        <v>0</v>
      </c>
      <c r="AQ571" s="1033">
        <f>IF(ISERROR((R571/S571-1)*100),"n/a",(R571/S571-1)*100)</f>
        <v>0</v>
      </c>
      <c r="AR571" s="1033">
        <f>IF(ISERROR((S571/T571-1)*100),"n/a",(S571/T571-1)*100)</f>
        <v>33.33333333333335</v>
      </c>
      <c r="AS571" s="1033">
        <f>IF(ISERROR((T571/U571-1)*100),"n/a",(T571/U571-1)*100)</f>
        <v>19.999999999999996</v>
      </c>
      <c r="AT571" s="1033">
        <f>IF(ISERROR((U571/V571-1)*100),"n/a",(U571/V571-1)*100)</f>
        <v>33.33333333333335</v>
      </c>
      <c r="AU571" s="1033" t="str">
        <f>IF(ISERROR((V571/W571-1)*100),"n/a",(V571/W571-1)*100)</f>
        <v>n/a</v>
      </c>
      <c r="AV571" s="1033" t="str">
        <f>IF(ISERROR((W571/X571-1)*100),"n/a",(W571/X571-1)*100)</f>
        <v>n/a</v>
      </c>
      <c r="AW571" s="1033" t="str">
        <f>IF(ISERROR((X571/Y571-1)*100),"n/a",(X571/Y571-1)*100)</f>
        <v>n/a</v>
      </c>
      <c r="AX571" s="1033" t="str">
        <f>IF(ISERROR((Y571/Z571-1)*100),"n/a",(Y571/Z571-1)*100)</f>
        <v>n/a</v>
      </c>
      <c r="AY571" s="1033" t="str">
        <f>IF(ISERROR((Z571/AA571-1)*100),"n/a",(Z571/AA571-1)*100)</f>
        <v>n/a</v>
      </c>
      <c r="AZ571" s="1033">
        <f>IF(ISERROR((AA571/AB571-1)*100),"n/a",(AA571/AB571-1)*100)</f>
        <v>-100</v>
      </c>
      <c r="BA571" s="1033">
        <f>AVERAGE(AD571:AZ571)</f>
        <v>10.505130784976997</v>
      </c>
      <c r="BB571" s="1033">
        <f>STDEV(AD571:AZ571)</f>
        <v>29.256121946606374</v>
      </c>
    </row>
    <row r="572" spans="1:54" x14ac:dyDescent="0.2">
      <c r="A572" s="819" t="s">
        <v>340</v>
      </c>
      <c r="B572" s="819" t="s">
        <v>341</v>
      </c>
      <c r="C572" s="489">
        <v>1.37</v>
      </c>
      <c r="D572" s="489">
        <v>1.25</v>
      </c>
      <c r="E572" s="489">
        <v>1.1299999999999999</v>
      </c>
      <c r="F572" s="489">
        <v>1.0249999999999999</v>
      </c>
      <c r="G572" s="587">
        <v>0.92500000000000004</v>
      </c>
      <c r="H572" s="587">
        <v>0.84</v>
      </c>
      <c r="I572" s="489">
        <v>0.78500000000000003</v>
      </c>
      <c r="J572" s="489">
        <v>0.73</v>
      </c>
      <c r="K572" s="489">
        <v>0.69</v>
      </c>
      <c r="L572" s="489">
        <v>0.65</v>
      </c>
      <c r="M572" s="953"/>
      <c r="N572" s="489">
        <v>0.57999999999999996</v>
      </c>
      <c r="O572" s="489">
        <v>0.53</v>
      </c>
      <c r="P572" s="953"/>
      <c r="Q572" s="587">
        <v>0.49</v>
      </c>
      <c r="R572" s="587">
        <v>0.45</v>
      </c>
      <c r="S572" s="587">
        <v>0.42499999999999999</v>
      </c>
      <c r="T572" s="587">
        <v>0.41249999999999998</v>
      </c>
      <c r="U572" s="587">
        <v>0.40250000000000002</v>
      </c>
      <c r="V572" s="587">
        <v>0.39250000000000002</v>
      </c>
      <c r="W572" s="587">
        <v>0.38624999999999998</v>
      </c>
      <c r="X572" s="587">
        <v>0.38124999999999998</v>
      </c>
      <c r="Y572" s="587">
        <v>0.36875000000000002</v>
      </c>
      <c r="Z572" s="587">
        <v>0.35375000000000001</v>
      </c>
      <c r="AA572" s="587">
        <v>0.32624999999999998</v>
      </c>
      <c r="AB572" s="587">
        <v>0.30625000000000002</v>
      </c>
      <c r="AC572" s="584">
        <f>SUM(C572:AB572)</f>
        <v>15.2</v>
      </c>
      <c r="AD572" s="1033">
        <f>IF(ISERROR((C572/D572-1)*100),"n/a",(C572/D572-1)*100)</f>
        <v>9.6000000000000085</v>
      </c>
      <c r="AE572" s="1033">
        <f>IF(ISERROR((D572/E572-1)*100),"n/a",(D572/E572-1)*100)</f>
        <v>10.619469026548689</v>
      </c>
      <c r="AF572" s="1033">
        <f>IF(ISERROR((E572/F572-1)*100),"n/a",(E572/F572-1)*100)</f>
        <v>10.243902439024399</v>
      </c>
      <c r="AG572" s="1033">
        <f>IF(ISERROR((F572/G572-1)*100),"n/a",(F572/G572-1)*100)</f>
        <v>10.810810810810789</v>
      </c>
      <c r="AH572" s="1033">
        <f>IF(ISERROR((G572/H572-1)*100),"n/a",(G572/H572-1)*100)</f>
        <v>10.119047619047628</v>
      </c>
      <c r="AI572" s="1033">
        <f>IF(ISERROR((H572/I572-1)*100),"n/a",(H572/I572-1)*100)</f>
        <v>7.0063694267515908</v>
      </c>
      <c r="AJ572" s="1033">
        <f>IF(ISERROR((I572/J572-1)*100),"n/a",(I572/J572-1)*100)</f>
        <v>7.5342465753424737</v>
      </c>
      <c r="AK572" s="1033">
        <f>IF(ISERROR((J572/K572-1)*100),"n/a",(J572/K572-1)*100)</f>
        <v>5.7971014492753659</v>
      </c>
      <c r="AL572" s="1033">
        <f>IF(ISERROR((K572/L572-1)*100),"n/a",(K572/L572-1)*100)</f>
        <v>6.153846153846132</v>
      </c>
      <c r="AM572" s="1033">
        <f>IF(ISERROR((L572/N572-1)*100),"n/a",(L572/N572-1)*100)</f>
        <v>12.068965517241391</v>
      </c>
      <c r="AN572" s="1033">
        <f>IF(ISERROR((N572/O572-1)*100),"n/a",(N572/O572-1)*100)</f>
        <v>9.4339622641509422</v>
      </c>
      <c r="AO572" s="1033">
        <f>IF(ISERROR((O572/Q572-1)*100),"n/a",(O572/Q572-1)*100)</f>
        <v>8.163265306122458</v>
      </c>
      <c r="AP572" s="1033">
        <f>IF(ISERROR((Q572/R572-1)*100),"n/a",(Q572/R572-1)*100)</f>
        <v>8.8888888888888786</v>
      </c>
      <c r="AQ572" s="1033">
        <f>IF(ISERROR((R572/S572-1)*100),"n/a",(R572/S572-1)*100)</f>
        <v>5.8823529411764719</v>
      </c>
      <c r="AR572" s="1033">
        <f>IF(ISERROR((S572/T572-1)*100),"n/a",(S572/T572-1)*100)</f>
        <v>3.0303030303030276</v>
      </c>
      <c r="AS572" s="1033">
        <f>IF(ISERROR((T572/U572-1)*100),"n/a",(T572/U572-1)*100)</f>
        <v>2.4844720496894235</v>
      </c>
      <c r="AT572" s="1033">
        <f>IF(ISERROR((U572/V572-1)*100),"n/a",(U572/V572-1)*100)</f>
        <v>2.5477707006369421</v>
      </c>
      <c r="AU572" s="1033">
        <f>IF(ISERROR((V572/W572-1)*100),"n/a",(V572/W572-1)*100)</f>
        <v>1.6181229773462924</v>
      </c>
      <c r="AV572" s="1033">
        <f>IF(ISERROR((W572/X572-1)*100),"n/a",(W572/X572-1)*100)</f>
        <v>1.3114754098360715</v>
      </c>
      <c r="AW572" s="1033">
        <f>IF(ISERROR((X572/Y572-1)*100),"n/a",(X572/Y572-1)*100)</f>
        <v>3.3898305084745672</v>
      </c>
      <c r="AX572" s="1033">
        <f>IF(ISERROR((Y572/Z572-1)*100),"n/a",(Y572/Z572-1)*100)</f>
        <v>4.2402826855123754</v>
      </c>
      <c r="AY572" s="1033">
        <f>IF(ISERROR((Z572/AA572-1)*100),"n/a",(Z572/AA572-1)*100)</f>
        <v>8.4291187739463638</v>
      </c>
      <c r="AZ572" s="1033">
        <f>IF(ISERROR((AA572/AB572-1)*100),"n/a",(AA572/AB572-1)*100)</f>
        <v>6.5306122448979487</v>
      </c>
      <c r="BA572" s="1033">
        <f>AVERAGE(AD572:AZ572)</f>
        <v>6.7784442086465324</v>
      </c>
      <c r="BB572" s="1033">
        <f>STDEV(AD572:AZ572)</f>
        <v>3.2609899267938913</v>
      </c>
    </row>
    <row r="573" spans="1:54" x14ac:dyDescent="0.2">
      <c r="A573" s="826" t="s">
        <v>1584</v>
      </c>
      <c r="B573" s="819" t="s">
        <v>1585</v>
      </c>
      <c r="C573" s="489">
        <v>0.34</v>
      </c>
      <c r="D573" s="489">
        <v>0.255</v>
      </c>
      <c r="E573" s="489">
        <v>0.17499999999999999</v>
      </c>
      <c r="F573" s="489">
        <v>0.16500000000000001</v>
      </c>
      <c r="G573" s="587">
        <v>0.155</v>
      </c>
      <c r="H573" s="587">
        <v>0.14500000000000002</v>
      </c>
      <c r="I573" s="489">
        <v>0.13500000000000001</v>
      </c>
      <c r="J573" s="489">
        <v>0.125</v>
      </c>
      <c r="K573" s="491">
        <v>0.12</v>
      </c>
      <c r="L573" s="489">
        <v>0.115</v>
      </c>
      <c r="M573" s="953">
        <v>0</v>
      </c>
      <c r="N573" s="489">
        <v>0.06</v>
      </c>
      <c r="O573" s="491">
        <v>0</v>
      </c>
      <c r="P573" s="953">
        <v>0</v>
      </c>
      <c r="Q573" s="583">
        <v>0</v>
      </c>
      <c r="R573" s="583">
        <v>0</v>
      </c>
      <c r="S573" s="583">
        <v>0</v>
      </c>
      <c r="T573" s="583">
        <v>0</v>
      </c>
      <c r="U573" s="583">
        <v>0</v>
      </c>
      <c r="V573" s="583">
        <v>0</v>
      </c>
      <c r="W573" s="583">
        <v>0</v>
      </c>
      <c r="X573" s="583">
        <v>0</v>
      </c>
      <c r="Y573" s="583">
        <v>0</v>
      </c>
      <c r="Z573" s="583">
        <v>0</v>
      </c>
      <c r="AA573" s="583">
        <v>0</v>
      </c>
      <c r="AB573" s="583">
        <v>0</v>
      </c>
      <c r="AC573" s="584">
        <f>SUM(C573:AB573)</f>
        <v>1.7900000000000003</v>
      </c>
      <c r="AD573" s="1033">
        <f>IF(ISERROR((C573/D573-1)*100),"n/a",(C573/D573-1)*100)</f>
        <v>33.33333333333335</v>
      </c>
      <c r="AE573" s="1033">
        <f>IF(ISERROR((D573/E573-1)*100),"n/a",(D573/E573-1)*100)</f>
        <v>45.71428571428573</v>
      </c>
      <c r="AF573" s="1033">
        <f>IF(ISERROR((E573/F573-1)*100),"n/a",(E573/F573-1)*100)</f>
        <v>6.0606060606060552</v>
      </c>
      <c r="AG573" s="1033">
        <f>IF(ISERROR((F573/G573-1)*100),"n/a",(F573/G573-1)*100)</f>
        <v>6.4516129032258229</v>
      </c>
      <c r="AH573" s="1033">
        <f>IF(ISERROR((G573/H573-1)*100),"n/a",(G573/H573-1)*100)</f>
        <v>6.8965517241379226</v>
      </c>
      <c r="AI573" s="1033">
        <f>IF(ISERROR((H573/I573-1)*100),"n/a",(H573/I573-1)*100)</f>
        <v>7.4074074074074181</v>
      </c>
      <c r="AJ573" s="1033">
        <f>IF(ISERROR((I573/J573-1)*100),"n/a",(I573/J573-1)*100)</f>
        <v>8.0000000000000071</v>
      </c>
      <c r="AK573" s="1033">
        <f>IF(ISERROR((J573/K573-1)*100),"n/a",(J573/K573-1)*100)</f>
        <v>4.1666666666666741</v>
      </c>
      <c r="AL573" s="1033">
        <f>IF(ISERROR((K573/L573-1)*100),"n/a",(K573/L573-1)*100)</f>
        <v>4.3478260869565188</v>
      </c>
      <c r="AM573" s="1033">
        <f>IF(ISERROR((L573/N573-1)*100),"n/a",(L573/N573-1)*100)</f>
        <v>91.666666666666671</v>
      </c>
      <c r="AN573" s="1033" t="str">
        <f>IF(ISERROR((N573/O573-1)*100),"n/a",(N573/O573-1)*100)</f>
        <v>n/a</v>
      </c>
      <c r="AO573" s="1033" t="str">
        <f>IF(ISERROR((O573/Q573-1)*100),"n/a",(O573/Q573-1)*100)</f>
        <v>n/a</v>
      </c>
      <c r="AP573" s="1033" t="str">
        <f>IF(ISERROR((Q573/R573-1)*100),"n/a",(Q573/R573-1)*100)</f>
        <v>n/a</v>
      </c>
      <c r="AQ573" s="1033" t="str">
        <f>IF(ISERROR((R573/S573-1)*100),"n/a",(R573/S573-1)*100)</f>
        <v>n/a</v>
      </c>
      <c r="AR573" s="1033" t="str">
        <f>IF(ISERROR((S573/T573-1)*100),"n/a",(S573/T573-1)*100)</f>
        <v>n/a</v>
      </c>
      <c r="AS573" s="1033" t="str">
        <f>IF(ISERROR((T573/U573-1)*100),"n/a",(T573/U573-1)*100)</f>
        <v>n/a</v>
      </c>
      <c r="AT573" s="1033" t="str">
        <f>IF(ISERROR((U573/V573-1)*100),"n/a",(U573/V573-1)*100)</f>
        <v>n/a</v>
      </c>
      <c r="AU573" s="1033" t="str">
        <f>IF(ISERROR((V573/W573-1)*100),"n/a",(V573/W573-1)*100)</f>
        <v>n/a</v>
      </c>
      <c r="AV573" s="1033" t="str">
        <f>IF(ISERROR((W573/X573-1)*100),"n/a",(W573/X573-1)*100)</f>
        <v>n/a</v>
      </c>
      <c r="AW573" s="1033" t="str">
        <f>IF(ISERROR((X573/Y573-1)*100),"n/a",(X573/Y573-1)*100)</f>
        <v>n/a</v>
      </c>
      <c r="AX573" s="1033" t="str">
        <f>IF(ISERROR((Y573/Z573-1)*100),"n/a",(Y573/Z573-1)*100)</f>
        <v>n/a</v>
      </c>
      <c r="AY573" s="1033" t="str">
        <f>IF(ISERROR((Z573/AA573-1)*100),"n/a",(Z573/AA573-1)*100)</f>
        <v>n/a</v>
      </c>
      <c r="AZ573" s="1033" t="str">
        <f>IF(ISERROR((AA573/AB573-1)*100),"n/a",(AA573/AB573-1)*100)</f>
        <v>n/a</v>
      </c>
      <c r="BA573" s="1033">
        <f>AVERAGE(AD573:AZ573)</f>
        <v>21.404495656328617</v>
      </c>
      <c r="BB573" s="1033">
        <f>STDEV(AD573:AZ573)</f>
        <v>28.486276485528592</v>
      </c>
    </row>
    <row r="574" spans="1:54" x14ac:dyDescent="0.2">
      <c r="A574" s="826" t="s">
        <v>328</v>
      </c>
      <c r="B574" s="819" t="s">
        <v>329</v>
      </c>
      <c r="C574" s="489">
        <v>0.8</v>
      </c>
      <c r="D574" s="489">
        <v>0.74</v>
      </c>
      <c r="E574" s="489">
        <v>0.7</v>
      </c>
      <c r="F574" s="489">
        <v>0.66</v>
      </c>
      <c r="G574" s="587">
        <v>0.6</v>
      </c>
      <c r="H574" s="587">
        <v>0.57999999999999996</v>
      </c>
      <c r="I574" s="489">
        <v>0.52</v>
      </c>
      <c r="J574" s="489">
        <v>0.48</v>
      </c>
      <c r="K574" s="489">
        <v>0.44</v>
      </c>
      <c r="L574" s="489">
        <v>0.35</v>
      </c>
      <c r="M574" s="953" t="s">
        <v>89</v>
      </c>
      <c r="N574" s="489">
        <v>0.3</v>
      </c>
      <c r="O574" s="489">
        <v>0.22</v>
      </c>
      <c r="P574" s="953"/>
      <c r="Q574" s="587">
        <v>0.19</v>
      </c>
      <c r="R574" s="587">
        <v>0.16</v>
      </c>
      <c r="S574" s="587">
        <v>0.15</v>
      </c>
      <c r="T574" s="587">
        <v>0.13</v>
      </c>
      <c r="U574" s="587">
        <v>0.115</v>
      </c>
      <c r="V574" s="587">
        <v>0.105</v>
      </c>
      <c r="W574" s="587">
        <v>9.5000000000000001E-2</v>
      </c>
      <c r="X574" s="587">
        <v>6.5000000000000002E-2</v>
      </c>
      <c r="Y574" s="587">
        <v>5.5E-2</v>
      </c>
      <c r="Z574" s="587">
        <v>4.4999999999999998E-2</v>
      </c>
      <c r="AA574" s="587">
        <v>3.6670000000000001E-2</v>
      </c>
      <c r="AB574" s="587">
        <v>1.4999999999999999E-2</v>
      </c>
      <c r="AC574" s="584">
        <f>SUM(C574:AB574)</f>
        <v>7.5516700000000005</v>
      </c>
      <c r="AD574" s="1033">
        <f>IF(ISERROR((C574/D574-1)*100),"n/a",(C574/D574-1)*100)</f>
        <v>8.1081081081081141</v>
      </c>
      <c r="AE574" s="1033">
        <f>IF(ISERROR((D574/E574-1)*100),"n/a",(D574/E574-1)*100)</f>
        <v>5.7142857142857162</v>
      </c>
      <c r="AF574" s="1033">
        <f>IF(ISERROR((E574/F574-1)*100),"n/a",(E574/F574-1)*100)</f>
        <v>6.0606060606060552</v>
      </c>
      <c r="AG574" s="1033">
        <f>IF(ISERROR((F574/G574-1)*100),"n/a",(F574/G574-1)*100)</f>
        <v>10.000000000000009</v>
      </c>
      <c r="AH574" s="1033">
        <f>IF(ISERROR((G574/H574-1)*100),"n/a",(G574/H574-1)*100)</f>
        <v>3.4482758620689724</v>
      </c>
      <c r="AI574" s="1033">
        <f>IF(ISERROR((H574/I574-1)*100),"n/a",(H574/I574-1)*100)</f>
        <v>11.538461538461519</v>
      </c>
      <c r="AJ574" s="1033">
        <f>IF(ISERROR((I574/J574-1)*100),"n/a",(I574/J574-1)*100)</f>
        <v>8.3333333333333481</v>
      </c>
      <c r="AK574" s="1033">
        <f>IF(ISERROR((J574/K574-1)*100),"n/a",(J574/K574-1)*100)</f>
        <v>9.0909090909090828</v>
      </c>
      <c r="AL574" s="1033">
        <f>IF(ISERROR((K574/L574-1)*100),"n/a",(K574/L574-1)*100)</f>
        <v>25.714285714285733</v>
      </c>
      <c r="AM574" s="1033">
        <f>IF(ISERROR((L574/N574-1)*100),"n/a",(L574/N574-1)*100)</f>
        <v>16.666666666666675</v>
      </c>
      <c r="AN574" s="1033">
        <f>IF(ISERROR((N574/O574-1)*100),"n/a",(N574/O574-1)*100)</f>
        <v>36.363636363636353</v>
      </c>
      <c r="AO574" s="1033">
        <f>IF(ISERROR((O574/Q574-1)*100),"n/a",(O574/Q574-1)*100)</f>
        <v>15.789473684210531</v>
      </c>
      <c r="AP574" s="1033">
        <f>IF(ISERROR((Q574/R574-1)*100),"n/a",(Q574/R574-1)*100)</f>
        <v>18.75</v>
      </c>
      <c r="AQ574" s="1033">
        <f>IF(ISERROR((R574/S574-1)*100),"n/a",(R574/S574-1)*100)</f>
        <v>6.6666666666666652</v>
      </c>
      <c r="AR574" s="1033">
        <f>IF(ISERROR((S574/T574-1)*100),"n/a",(S574/T574-1)*100)</f>
        <v>15.384615384615374</v>
      </c>
      <c r="AS574" s="1033">
        <f>IF(ISERROR((T574/U574-1)*100),"n/a",(T574/U574-1)*100)</f>
        <v>13.043478260869556</v>
      </c>
      <c r="AT574" s="1033">
        <f>IF(ISERROR((U574/V574-1)*100),"n/a",(U574/V574-1)*100)</f>
        <v>9.5238095238095344</v>
      </c>
      <c r="AU574" s="1033">
        <f>IF(ISERROR((V574/W574-1)*100),"n/a",(V574/W574-1)*100)</f>
        <v>10.526315789473673</v>
      </c>
      <c r="AV574" s="1033">
        <f>IF(ISERROR((W574/X574-1)*100),"n/a",(W574/X574-1)*100)</f>
        <v>46.153846153846146</v>
      </c>
      <c r="AW574" s="1033">
        <f>IF(ISERROR((X574/Y574-1)*100),"n/a",(X574/Y574-1)*100)</f>
        <v>18.181818181818187</v>
      </c>
      <c r="AX574" s="1033">
        <f>IF(ISERROR((Y574/Z574-1)*100),"n/a",(Y574/Z574-1)*100)</f>
        <v>22.222222222222232</v>
      </c>
      <c r="AY574" s="1033">
        <f>IF(ISERROR((Z574/AA574-1)*100),"n/a",(Z574/AA574-1)*100)</f>
        <v>22.716116716662114</v>
      </c>
      <c r="AZ574" s="1033">
        <f>IF(ISERROR((AA574/AB574-1)*100),"n/a",(AA574/AB574-1)*100)</f>
        <v>144.4666666666667</v>
      </c>
      <c r="BA574" s="1033">
        <f>AVERAGE(AD574:AZ574)</f>
        <v>21.063634682748795</v>
      </c>
      <c r="BB574" s="1033">
        <f>STDEV(AD574:AZ574)</f>
        <v>28.74958941308611</v>
      </c>
    </row>
    <row r="575" spans="1:54" x14ac:dyDescent="0.2">
      <c r="A575" s="836" t="s">
        <v>4548</v>
      </c>
      <c r="B575" s="819" t="s">
        <v>4538</v>
      </c>
      <c r="C575" s="489">
        <v>1.2</v>
      </c>
      <c r="D575" s="489">
        <v>0.6</v>
      </c>
      <c r="E575" s="489">
        <v>0.45333333333333337</v>
      </c>
      <c r="F575" s="489">
        <v>0.39999999999999997</v>
      </c>
      <c r="G575" s="587">
        <v>0.32</v>
      </c>
      <c r="H575" s="587">
        <v>0.13333333333333333</v>
      </c>
      <c r="I575" s="539">
        <v>0</v>
      </c>
      <c r="J575" s="539">
        <v>0</v>
      </c>
      <c r="K575" s="539">
        <v>0</v>
      </c>
      <c r="L575" s="539">
        <v>0</v>
      </c>
      <c r="M575" s="499"/>
      <c r="N575" s="539">
        <v>0</v>
      </c>
      <c r="O575" s="539">
        <v>0</v>
      </c>
      <c r="P575" s="499"/>
      <c r="Q575" s="539">
        <v>0</v>
      </c>
      <c r="R575" s="539">
        <v>0</v>
      </c>
      <c r="S575" s="499">
        <v>0</v>
      </c>
      <c r="T575" s="499">
        <v>0</v>
      </c>
      <c r="U575" s="499">
        <v>0</v>
      </c>
      <c r="V575" s="499">
        <v>0</v>
      </c>
      <c r="W575" s="499">
        <v>0</v>
      </c>
      <c r="X575" s="583">
        <v>0</v>
      </c>
      <c r="Y575" s="499">
        <v>1.3333333333333334E-2</v>
      </c>
      <c r="Z575" s="499">
        <v>2.6666666666666668E-2</v>
      </c>
      <c r="AA575" s="499">
        <v>2.6666666666666668E-2</v>
      </c>
      <c r="AB575" s="499">
        <v>2.6666666666666668E-2</v>
      </c>
      <c r="AC575" s="584">
        <f>SUM(C575:AB575)</f>
        <v>3.1999999999999997</v>
      </c>
      <c r="AD575" s="1033">
        <f>IF(ISERROR((C575/D575-1)*100),"n/a",(C575/D575-1)*100)</f>
        <v>100</v>
      </c>
      <c r="AE575" s="1033">
        <f>IF(ISERROR((D575/E575-1)*100),"n/a",(D575/E575-1)*100)</f>
        <v>32.352941176470587</v>
      </c>
      <c r="AF575" s="1033">
        <f>IF(ISERROR((E575/F575-1)*100),"n/a",(E575/F575-1)*100)</f>
        <v>13.333333333333353</v>
      </c>
      <c r="AG575" s="1033">
        <f>IF(ISERROR((F575/G575-1)*100),"n/a",(F575/G575-1)*100)</f>
        <v>24.999999999999979</v>
      </c>
      <c r="AH575" s="1033">
        <f>IF(ISERROR((G575/H575-1)*100),"n/a",(G575/H575-1)*100)</f>
        <v>140</v>
      </c>
      <c r="AI575" s="1033" t="str">
        <f>IF(ISERROR((H575/I575-1)*100),"n/a",(H575/I575-1)*100)</f>
        <v>n/a</v>
      </c>
      <c r="AJ575" s="1033" t="str">
        <f>IF(ISERROR((I575/J575-1)*100),"n/a",(I575/J575-1)*100)</f>
        <v>n/a</v>
      </c>
      <c r="AK575" s="1033" t="str">
        <f>IF(ISERROR((J575/K575-1)*100),"n/a",(J575/K575-1)*100)</f>
        <v>n/a</v>
      </c>
      <c r="AL575" s="1033" t="str">
        <f>IF(ISERROR((K575/L575-1)*100),"n/a",(K575/L575-1)*100)</f>
        <v>n/a</v>
      </c>
      <c r="AM575" s="1033" t="str">
        <f>IF(ISERROR((L575/N575-1)*100),"n/a",(L575/N575-1)*100)</f>
        <v>n/a</v>
      </c>
      <c r="AN575" s="1033" t="str">
        <f>IF(ISERROR((N575/O575-1)*100),"n/a",(N575/O575-1)*100)</f>
        <v>n/a</v>
      </c>
      <c r="AO575" s="1033" t="str">
        <f>IF(ISERROR((O575/Q575-1)*100),"n/a",(O575/Q575-1)*100)</f>
        <v>n/a</v>
      </c>
      <c r="AP575" s="1033" t="str">
        <f>IF(ISERROR((Q575/R575-1)*100),"n/a",(Q575/R575-1)*100)</f>
        <v>n/a</v>
      </c>
      <c r="AQ575" s="1033" t="str">
        <f>IF(ISERROR((R575/S575-1)*100),"n/a",(R575/S575-1)*100)</f>
        <v>n/a</v>
      </c>
      <c r="AR575" s="1033" t="str">
        <f>IF(ISERROR((S575/T575-1)*100),"n/a",(S575/T575-1)*100)</f>
        <v>n/a</v>
      </c>
      <c r="AS575" s="1033" t="str">
        <f>IF(ISERROR((T575/U575-1)*100),"n/a",(T575/U575-1)*100)</f>
        <v>n/a</v>
      </c>
      <c r="AT575" s="1033" t="str">
        <f>IF(ISERROR((U575/V575-1)*100),"n/a",(U575/V575-1)*100)</f>
        <v>n/a</v>
      </c>
      <c r="AU575" s="1033" t="str">
        <f>IF(ISERROR((V575/W575-1)*100),"n/a",(V575/W575-1)*100)</f>
        <v>n/a</v>
      </c>
      <c r="AV575" s="1033" t="str">
        <f>IF(ISERROR((W575/X575-1)*100),"n/a",(W575/X575-1)*100)</f>
        <v>n/a</v>
      </c>
      <c r="AW575" s="1033">
        <f>IF(ISERROR((X575/Y575-1)*100),"n/a",(X575/Y575-1)*100)</f>
        <v>-100</v>
      </c>
      <c r="AX575" s="1033">
        <f>IF(ISERROR((Y575/Z575-1)*100),"n/a",(Y575/Z575-1)*100)</f>
        <v>-50</v>
      </c>
      <c r="AY575" s="1033">
        <f>IF(ISERROR((Z575/AA575-1)*100),"n/a",(Z575/AA575-1)*100)</f>
        <v>0</v>
      </c>
      <c r="AZ575" s="1033">
        <f>IF(ISERROR((AA575/AB575-1)*100),"n/a",(AA575/AB575-1)*100)</f>
        <v>0</v>
      </c>
      <c r="BA575" s="1033">
        <f>AVERAGE(AD575:AZ575)</f>
        <v>17.854030501089319</v>
      </c>
      <c r="BB575" s="1033">
        <f>STDEV(AD575:AZ575)</f>
        <v>71.659431457364263</v>
      </c>
    </row>
    <row r="576" spans="1:54" x14ac:dyDescent="0.2">
      <c r="A576" s="835" t="s">
        <v>3946</v>
      </c>
      <c r="B576" s="819" t="s">
        <v>3947</v>
      </c>
      <c r="C576" s="489">
        <v>0.92</v>
      </c>
      <c r="D576" s="489">
        <v>0.8</v>
      </c>
      <c r="E576" s="489">
        <v>0.7</v>
      </c>
      <c r="F576" s="489">
        <v>0.6</v>
      </c>
      <c r="G576" s="587">
        <v>0.38</v>
      </c>
      <c r="H576" s="587">
        <v>0.19</v>
      </c>
      <c r="I576" s="489">
        <v>0.15</v>
      </c>
      <c r="J576" s="489">
        <v>0.115</v>
      </c>
      <c r="K576" s="489">
        <v>0.05</v>
      </c>
      <c r="L576" s="539">
        <v>0</v>
      </c>
      <c r="M576" s="953"/>
      <c r="N576" s="491">
        <v>0</v>
      </c>
      <c r="O576" s="491">
        <v>0</v>
      </c>
      <c r="P576" s="953"/>
      <c r="Q576" s="583">
        <v>0</v>
      </c>
      <c r="R576" s="583">
        <v>0</v>
      </c>
      <c r="S576" s="499">
        <v>0</v>
      </c>
      <c r="T576" s="499">
        <v>0</v>
      </c>
      <c r="U576" s="499">
        <v>0</v>
      </c>
      <c r="V576" s="499">
        <v>0</v>
      </c>
      <c r="W576" s="499">
        <v>0</v>
      </c>
      <c r="X576" s="499">
        <v>0</v>
      </c>
      <c r="Y576" s="499">
        <v>0</v>
      </c>
      <c r="Z576" s="499">
        <v>0</v>
      </c>
      <c r="AA576" s="499">
        <v>0</v>
      </c>
      <c r="AB576" s="499">
        <v>0</v>
      </c>
      <c r="AC576" s="584">
        <f>SUM(C576:AB576)</f>
        <v>3.9049999999999998</v>
      </c>
      <c r="AD576" s="1033">
        <f>IF(ISERROR((C576/D576-1)*100),"n/a",(C576/D576-1)*100)</f>
        <v>14.999999999999991</v>
      </c>
      <c r="AE576" s="1033">
        <f>IF(ISERROR((D576/E576-1)*100),"n/a",(D576/E576-1)*100)</f>
        <v>14.285714285714302</v>
      </c>
      <c r="AF576" s="1033">
        <f>IF(ISERROR((E576/F576-1)*100),"n/a",(E576/F576-1)*100)</f>
        <v>16.666666666666675</v>
      </c>
      <c r="AG576" s="1033">
        <f>IF(ISERROR((F576/G576-1)*100),"n/a",(F576/G576-1)*100)</f>
        <v>57.894736842105267</v>
      </c>
      <c r="AH576" s="1033">
        <f>IF(ISERROR((G576/H576-1)*100),"n/a",(G576/H576-1)*100)</f>
        <v>100</v>
      </c>
      <c r="AI576" s="1033">
        <f>IF(ISERROR((H576/I576-1)*100),"n/a",(H576/I576-1)*100)</f>
        <v>26.666666666666682</v>
      </c>
      <c r="AJ576" s="1033">
        <f>IF(ISERROR((I576/J576-1)*100),"n/a",(I576/J576-1)*100)</f>
        <v>30.434782608695631</v>
      </c>
      <c r="AK576" s="1033">
        <f>IF(ISERROR((J576/K576-1)*100),"n/a",(J576/K576-1)*100)</f>
        <v>129.99999999999997</v>
      </c>
      <c r="AL576" s="1033" t="str">
        <f>IF(ISERROR((K576/L576-1)*100),"n/a",(K576/L576-1)*100)</f>
        <v>n/a</v>
      </c>
      <c r="AM576" s="1033" t="str">
        <f>IF(ISERROR((L576/N576-1)*100),"n/a",(L576/N576-1)*100)</f>
        <v>n/a</v>
      </c>
      <c r="AN576" s="1033" t="str">
        <f>IF(ISERROR((N576/O576-1)*100),"n/a",(N576/O576-1)*100)</f>
        <v>n/a</v>
      </c>
      <c r="AO576" s="1033" t="str">
        <f>IF(ISERROR((O576/Q576-1)*100),"n/a",(O576/Q576-1)*100)</f>
        <v>n/a</v>
      </c>
      <c r="AP576" s="1033" t="str">
        <f>IF(ISERROR((Q576/R576-1)*100),"n/a",(Q576/R576-1)*100)</f>
        <v>n/a</v>
      </c>
      <c r="AQ576" s="1033" t="str">
        <f>IF(ISERROR((R576/S576-1)*100),"n/a",(R576/S576-1)*100)</f>
        <v>n/a</v>
      </c>
      <c r="AR576" s="1033" t="str">
        <f>IF(ISERROR((S576/T576-1)*100),"n/a",(S576/T576-1)*100)</f>
        <v>n/a</v>
      </c>
      <c r="AS576" s="1033" t="str">
        <f>IF(ISERROR((T576/U576-1)*100),"n/a",(T576/U576-1)*100)</f>
        <v>n/a</v>
      </c>
      <c r="AT576" s="1033" t="str">
        <f>IF(ISERROR((U576/V576-1)*100),"n/a",(U576/V576-1)*100)</f>
        <v>n/a</v>
      </c>
      <c r="AU576" s="1033" t="str">
        <f>IF(ISERROR((V576/W576-1)*100),"n/a",(V576/W576-1)*100)</f>
        <v>n/a</v>
      </c>
      <c r="AV576" s="1033" t="str">
        <f>IF(ISERROR((W576/X576-1)*100),"n/a",(W576/X576-1)*100)</f>
        <v>n/a</v>
      </c>
      <c r="AW576" s="1033" t="str">
        <f>IF(ISERROR((X576/Y576-1)*100),"n/a",(X576/Y576-1)*100)</f>
        <v>n/a</v>
      </c>
      <c r="AX576" s="1033" t="str">
        <f>IF(ISERROR((Y576/Z576-1)*100),"n/a",(Y576/Z576-1)*100)</f>
        <v>n/a</v>
      </c>
      <c r="AY576" s="1033" t="str">
        <f>IF(ISERROR((Z576/AA576-1)*100),"n/a",(Z576/AA576-1)*100)</f>
        <v>n/a</v>
      </c>
      <c r="AZ576" s="1033" t="str">
        <f>IF(ISERROR((AA576/AB576-1)*100),"n/a",(AA576/AB576-1)*100)</f>
        <v>n/a</v>
      </c>
      <c r="BA576" s="1033">
        <f>AVERAGE(AD576:AZ576)</f>
        <v>48.868570883731067</v>
      </c>
      <c r="BB576" s="1033">
        <f>STDEV(AD576:AZ576)</f>
        <v>43.900779860061618</v>
      </c>
    </row>
    <row r="577" spans="1:54" x14ac:dyDescent="0.2">
      <c r="A577" s="826" t="s">
        <v>1590</v>
      </c>
      <c r="B577" s="819" t="s">
        <v>1591</v>
      </c>
      <c r="C577" s="489">
        <v>0.75</v>
      </c>
      <c r="D577" s="489">
        <v>0.71</v>
      </c>
      <c r="E577" s="489">
        <v>0.67</v>
      </c>
      <c r="F577" s="489">
        <v>0.63</v>
      </c>
      <c r="G577" s="587">
        <v>0.57499999999999996</v>
      </c>
      <c r="H577" s="587">
        <v>0.495</v>
      </c>
      <c r="I577" s="489">
        <v>0.47499999999999998</v>
      </c>
      <c r="J577" s="489">
        <v>0.45500000000000002</v>
      </c>
      <c r="K577" s="489">
        <v>0.435</v>
      </c>
      <c r="L577" s="489">
        <v>0.41499999999999998</v>
      </c>
      <c r="M577" s="953"/>
      <c r="N577" s="489">
        <v>0.39500000000000002</v>
      </c>
      <c r="O577" s="491">
        <v>0.39</v>
      </c>
      <c r="P577" s="953"/>
      <c r="Q577" s="583">
        <v>0.39</v>
      </c>
      <c r="R577" s="583">
        <v>0.39</v>
      </c>
      <c r="S577" s="587">
        <v>0.39</v>
      </c>
      <c r="T577" s="587">
        <v>0.36</v>
      </c>
      <c r="U577" s="587">
        <v>0.33</v>
      </c>
      <c r="V577" s="587">
        <v>0.3</v>
      </c>
      <c r="W577" s="587">
        <v>0.28000000000000003</v>
      </c>
      <c r="X577" s="587">
        <v>0.255</v>
      </c>
      <c r="Y577" s="587">
        <v>0.23499999999999999</v>
      </c>
      <c r="Z577" s="587">
        <v>0.215</v>
      </c>
      <c r="AA577" s="587">
        <v>0.19500000000000001</v>
      </c>
      <c r="AB577" s="587">
        <v>0.17499999999999999</v>
      </c>
      <c r="AC577" s="584">
        <f>SUM(C577:AB577)</f>
        <v>9.9099999999999984</v>
      </c>
      <c r="AD577" s="1033">
        <f>IF(ISERROR((C577/D577-1)*100),"n/a",(C577/D577-1)*100)</f>
        <v>5.6338028169014231</v>
      </c>
      <c r="AE577" s="1033">
        <f>IF(ISERROR((D577/E577-1)*100),"n/a",(D577/E577-1)*100)</f>
        <v>5.9701492537313383</v>
      </c>
      <c r="AF577" s="1033">
        <f>IF(ISERROR((E577/F577-1)*100),"n/a",(E577/F577-1)*100)</f>
        <v>6.3492063492063489</v>
      </c>
      <c r="AG577" s="1033">
        <f>IF(ISERROR((F577/G577-1)*100),"n/a",(F577/G577-1)*100)</f>
        <v>9.5652173913043583</v>
      </c>
      <c r="AH577" s="1033">
        <f>IF(ISERROR((G577/H577-1)*100),"n/a",(G577/H577-1)*100)</f>
        <v>16.161616161616156</v>
      </c>
      <c r="AI577" s="1033">
        <f>IF(ISERROR((H577/I577-1)*100),"n/a",(H577/I577-1)*100)</f>
        <v>4.2105263157894868</v>
      </c>
      <c r="AJ577" s="1033">
        <f>IF(ISERROR((I577/J577-1)*100),"n/a",(I577/J577-1)*100)</f>
        <v>4.39560439560438</v>
      </c>
      <c r="AK577" s="1033">
        <f>IF(ISERROR((J577/K577-1)*100),"n/a",(J577/K577-1)*100)</f>
        <v>4.5977011494252817</v>
      </c>
      <c r="AL577" s="1033">
        <f>IF(ISERROR((K577/L577-1)*100),"n/a",(K577/L577-1)*100)</f>
        <v>4.8192771084337505</v>
      </c>
      <c r="AM577" s="1033">
        <f>IF(ISERROR((L577/N577-1)*100),"n/a",(L577/N577-1)*100)</f>
        <v>5.0632911392404889</v>
      </c>
      <c r="AN577" s="1033">
        <f>IF(ISERROR((N577/O577-1)*100),"n/a",(N577/O577-1)*100)</f>
        <v>1.2820512820512775</v>
      </c>
      <c r="AO577" s="1033">
        <f>IF(ISERROR((O577/Q577-1)*100),"n/a",(O577/Q577-1)*100)</f>
        <v>0</v>
      </c>
      <c r="AP577" s="1033">
        <f>IF(ISERROR((Q577/R577-1)*100),"n/a",(Q577/R577-1)*100)</f>
        <v>0</v>
      </c>
      <c r="AQ577" s="1033">
        <f>IF(ISERROR((R577/S577-1)*100),"n/a",(R577/S577-1)*100)</f>
        <v>0</v>
      </c>
      <c r="AR577" s="1033">
        <f>IF(ISERROR((S577/T577-1)*100),"n/a",(S577/T577-1)*100)</f>
        <v>8.3333333333333481</v>
      </c>
      <c r="AS577" s="1033">
        <f>IF(ISERROR((T577/U577-1)*100),"n/a",(T577/U577-1)*100)</f>
        <v>9.0909090909090828</v>
      </c>
      <c r="AT577" s="1033">
        <f>IF(ISERROR((U577/V577-1)*100),"n/a",(U577/V577-1)*100)</f>
        <v>10.000000000000009</v>
      </c>
      <c r="AU577" s="1033">
        <f>IF(ISERROR((V577/W577-1)*100),"n/a",(V577/W577-1)*100)</f>
        <v>7.1428571428571397</v>
      </c>
      <c r="AV577" s="1033">
        <f>IF(ISERROR((W577/X577-1)*100),"n/a",(W577/X577-1)*100)</f>
        <v>9.8039215686274606</v>
      </c>
      <c r="AW577" s="1033">
        <f>IF(ISERROR((X577/Y577-1)*100),"n/a",(X577/Y577-1)*100)</f>
        <v>8.5106382978723527</v>
      </c>
      <c r="AX577" s="1033">
        <f>IF(ISERROR((Y577/Z577-1)*100),"n/a",(Y577/Z577-1)*100)</f>
        <v>9.302325581395344</v>
      </c>
      <c r="AY577" s="1033">
        <f>IF(ISERROR((Z577/AA577-1)*100),"n/a",(Z577/AA577-1)*100)</f>
        <v>10.256410256410241</v>
      </c>
      <c r="AZ577" s="1033">
        <f>IF(ISERROR((AA577/AB577-1)*100),"n/a",(AA577/AB577-1)*100)</f>
        <v>11.428571428571432</v>
      </c>
      <c r="BA577" s="1033">
        <f>AVERAGE(AD577:AZ577)</f>
        <v>6.605104785360032</v>
      </c>
      <c r="BB577" s="1033">
        <f>STDEV(AD577:AZ577)</f>
        <v>4.0432162985929523</v>
      </c>
    </row>
    <row r="578" spans="1:54" x14ac:dyDescent="0.2">
      <c r="A578" s="826" t="s">
        <v>1626</v>
      </c>
      <c r="B578" s="819" t="s">
        <v>1627</v>
      </c>
      <c r="C578" s="489">
        <v>0.6</v>
      </c>
      <c r="D578" s="489">
        <v>0.56000000000000005</v>
      </c>
      <c r="E578" s="489">
        <v>0.52249999999999996</v>
      </c>
      <c r="F578" s="489">
        <v>0.49249999999999999</v>
      </c>
      <c r="G578" s="587">
        <v>0.46250000000000002</v>
      </c>
      <c r="H578" s="587">
        <v>0.4325</v>
      </c>
      <c r="I578" s="489">
        <v>0.40250000000000002</v>
      </c>
      <c r="J578" s="489">
        <v>0.3725</v>
      </c>
      <c r="K578" s="489">
        <v>0.34499999999999997</v>
      </c>
      <c r="L578" s="489">
        <v>0.32500000000000001</v>
      </c>
      <c r="M578" s="953"/>
      <c r="N578" s="491">
        <v>0.31</v>
      </c>
      <c r="O578" s="489">
        <v>0.31</v>
      </c>
      <c r="P578" s="953"/>
      <c r="Q578" s="587">
        <v>0.28999999999999998</v>
      </c>
      <c r="R578" s="587">
        <v>0.27</v>
      </c>
      <c r="S578" s="583">
        <v>0</v>
      </c>
      <c r="T578" s="583">
        <v>0</v>
      </c>
      <c r="U578" s="583">
        <v>0</v>
      </c>
      <c r="V578" s="583">
        <v>0</v>
      </c>
      <c r="W578" s="583">
        <v>0</v>
      </c>
      <c r="X578" s="583">
        <v>0</v>
      </c>
      <c r="Y578" s="583">
        <v>0</v>
      </c>
      <c r="Z578" s="583">
        <v>0</v>
      </c>
      <c r="AA578" s="583">
        <v>0</v>
      </c>
      <c r="AB578" s="583">
        <v>0</v>
      </c>
      <c r="AC578" s="584">
        <f>SUM(C578:AB578)</f>
        <v>5.6950000000000003</v>
      </c>
      <c r="AD578" s="1033">
        <f>IF(ISERROR((C578/D578-1)*100),"n/a",(C578/D578-1)*100)</f>
        <v>7.1428571428571397</v>
      </c>
      <c r="AE578" s="1033">
        <f>IF(ISERROR((D578/E578-1)*100),"n/a",(D578/E578-1)*100)</f>
        <v>7.1770334928229929</v>
      </c>
      <c r="AF578" s="1033">
        <f>IF(ISERROR((E578/F578-1)*100),"n/a",(E578/F578-1)*100)</f>
        <v>6.0913705583756306</v>
      </c>
      <c r="AG578" s="1033">
        <f>IF(ISERROR((F578/G578-1)*100),"n/a",(F578/G578-1)*100)</f>
        <v>6.4864864864864868</v>
      </c>
      <c r="AH578" s="1033">
        <f>IF(ISERROR((G578/H578-1)*100),"n/a",(G578/H578-1)*100)</f>
        <v>6.9364161849710948</v>
      </c>
      <c r="AI578" s="1033">
        <f>IF(ISERROR((H578/I578-1)*100),"n/a",(H578/I578-1)*100)</f>
        <v>7.4534161490683148</v>
      </c>
      <c r="AJ578" s="1033">
        <f>IF(ISERROR((I578/J578-1)*100),"n/a",(I578/J578-1)*100)</f>
        <v>8.0536912751677967</v>
      </c>
      <c r="AK578" s="1033">
        <f>IF(ISERROR((J578/K578-1)*100),"n/a",(J578/K578-1)*100)</f>
        <v>7.9710144927536364</v>
      </c>
      <c r="AL578" s="1033">
        <f>IF(ISERROR((K578/L578-1)*100),"n/a",(K578/L578-1)*100)</f>
        <v>6.153846153846132</v>
      </c>
      <c r="AM578" s="1033">
        <f>IF(ISERROR((L578/N578-1)*100),"n/a",(L578/N578-1)*100)</f>
        <v>4.8387096774193505</v>
      </c>
      <c r="AN578" s="1033">
        <f>IF(ISERROR((N578/O578-1)*100),"n/a",(N578/O578-1)*100)</f>
        <v>0</v>
      </c>
      <c r="AO578" s="1033">
        <f>IF(ISERROR((O578/Q578-1)*100),"n/a",(O578/Q578-1)*100)</f>
        <v>6.8965517241379448</v>
      </c>
      <c r="AP578" s="1033">
        <f>IF(ISERROR((Q578/R578-1)*100),"n/a",(Q578/R578-1)*100)</f>
        <v>7.4074074074073959</v>
      </c>
      <c r="AQ578" s="1033" t="str">
        <f>IF(ISERROR((R578/S578-1)*100),"n/a",(R578/S578-1)*100)</f>
        <v>n/a</v>
      </c>
      <c r="AR578" s="1033" t="str">
        <f>IF(ISERROR((S578/T578-1)*100),"n/a",(S578/T578-1)*100)</f>
        <v>n/a</v>
      </c>
      <c r="AS578" s="1033" t="str">
        <f>IF(ISERROR((T578/U578-1)*100),"n/a",(T578/U578-1)*100)</f>
        <v>n/a</v>
      </c>
      <c r="AT578" s="1033" t="str">
        <f>IF(ISERROR((U578/V578-1)*100),"n/a",(U578/V578-1)*100)</f>
        <v>n/a</v>
      </c>
      <c r="AU578" s="1033" t="str">
        <f>IF(ISERROR((V578/W578-1)*100),"n/a",(V578/W578-1)*100)</f>
        <v>n/a</v>
      </c>
      <c r="AV578" s="1033" t="str">
        <f>IF(ISERROR((W578/X578-1)*100),"n/a",(W578/X578-1)*100)</f>
        <v>n/a</v>
      </c>
      <c r="AW578" s="1033" t="str">
        <f>IF(ISERROR((X578/Y578-1)*100),"n/a",(X578/Y578-1)*100)</f>
        <v>n/a</v>
      </c>
      <c r="AX578" s="1033" t="str">
        <f>IF(ISERROR((Y578/Z578-1)*100),"n/a",(Y578/Z578-1)*100)</f>
        <v>n/a</v>
      </c>
      <c r="AY578" s="1033" t="str">
        <f>IF(ISERROR((Z578/AA578-1)*100),"n/a",(Z578/AA578-1)*100)</f>
        <v>n/a</v>
      </c>
      <c r="AZ578" s="1033" t="str">
        <f>IF(ISERROR((AA578/AB578-1)*100),"n/a",(AA578/AB578-1)*100)</f>
        <v>n/a</v>
      </c>
      <c r="BA578" s="1033">
        <f>AVERAGE(AD578:AZ578)</f>
        <v>6.3545231342549169</v>
      </c>
      <c r="BB578" s="1033">
        <f>STDEV(AD578:AZ578)</f>
        <v>2.0926722490303251</v>
      </c>
    </row>
    <row r="579" spans="1:54" x14ac:dyDescent="0.2">
      <c r="A579" s="819" t="s">
        <v>331</v>
      </c>
      <c r="B579" s="819" t="s">
        <v>332</v>
      </c>
      <c r="C579" s="489">
        <v>2.4</v>
      </c>
      <c r="D579" s="489">
        <v>2.2000000000000002</v>
      </c>
      <c r="E579" s="489">
        <v>1.7866666666666668</v>
      </c>
      <c r="F579" s="489">
        <v>1.5066666666666666</v>
      </c>
      <c r="G579" s="587">
        <v>1.1466666666666667</v>
      </c>
      <c r="H579" s="587">
        <v>1.1333333333333333</v>
      </c>
      <c r="I579" s="489">
        <v>1.1199999999999999</v>
      </c>
      <c r="J579" s="489">
        <v>0.89333333333333342</v>
      </c>
      <c r="K579" s="489">
        <v>0.73333333333333339</v>
      </c>
      <c r="L579" s="489">
        <v>0.66666666666666663</v>
      </c>
      <c r="M579" s="953">
        <v>0</v>
      </c>
      <c r="N579" s="489">
        <v>0.52</v>
      </c>
      <c r="O579" s="489">
        <v>0.48666666666666664</v>
      </c>
      <c r="P579" s="953">
        <v>0</v>
      </c>
      <c r="Q579" s="587">
        <v>0.48</v>
      </c>
      <c r="R579" s="587">
        <v>0.47333333333333333</v>
      </c>
      <c r="S579" s="587">
        <v>0.46666666666666662</v>
      </c>
      <c r="T579" s="587">
        <v>0.42</v>
      </c>
      <c r="U579" s="587">
        <v>0.33333333333333331</v>
      </c>
      <c r="V579" s="587">
        <v>0.27333333333333332</v>
      </c>
      <c r="W579" s="587">
        <v>0.22666666666666668</v>
      </c>
      <c r="X579" s="587">
        <v>0.20666666666666667</v>
      </c>
      <c r="Y579" s="587">
        <v>0.19833333333333333</v>
      </c>
      <c r="Z579" s="587">
        <v>0.19333333333333333</v>
      </c>
      <c r="AA579" s="587">
        <v>0.18000000000000002</v>
      </c>
      <c r="AB579" s="587">
        <v>0.16</v>
      </c>
      <c r="AC579" s="584">
        <f>SUM(C579:AB579)</f>
        <v>18.204999999999995</v>
      </c>
      <c r="AD579" s="1033">
        <f>IF(ISERROR((C579/D579-1)*100),"n/a",(C579/D579-1)*100)</f>
        <v>9.0909090909090828</v>
      </c>
      <c r="AE579" s="1033">
        <f>IF(ISERROR((D579/E579-1)*100),"n/a",(D579/E579-1)*100)</f>
        <v>23.134328358208943</v>
      </c>
      <c r="AF579" s="1033">
        <f>IF(ISERROR((E579/F579-1)*100),"n/a",(E579/F579-1)*100)</f>
        <v>18.584070796460182</v>
      </c>
      <c r="AG579" s="1033">
        <f>IF(ISERROR((F579/G579-1)*100),"n/a",(F579/G579-1)*100)</f>
        <v>31.395348837209291</v>
      </c>
      <c r="AH579" s="1033">
        <f>IF(ISERROR((G579/H579-1)*100),"n/a",(G579/H579-1)*100)</f>
        <v>1.1764705882353121</v>
      </c>
      <c r="AI579" s="1033">
        <f>IF(ISERROR((H579/I579-1)*100),"n/a",(H579/I579-1)*100)</f>
        <v>1.1904761904762085</v>
      </c>
      <c r="AJ579" s="1033">
        <f>IF(ISERROR((I579/J579-1)*100),"n/a",(I579/J579-1)*100)</f>
        <v>25.373134328358194</v>
      </c>
      <c r="AK579" s="1033">
        <f>IF(ISERROR((J579/K579-1)*100),"n/a",(J579/K579-1)*100)</f>
        <v>21.818181818181827</v>
      </c>
      <c r="AL579" s="1033">
        <f>IF(ISERROR((K579/L579-1)*100),"n/a",(K579/L579-1)*100)</f>
        <v>10.000000000000009</v>
      </c>
      <c r="AM579" s="1033">
        <f>IF(ISERROR((L579/N579-1)*100),"n/a",(L579/N579-1)*100)</f>
        <v>28.205128205128194</v>
      </c>
      <c r="AN579" s="1033">
        <f>IF(ISERROR((N579/O579-1)*100),"n/a",(N579/O579-1)*100)</f>
        <v>6.8493150684931559</v>
      </c>
      <c r="AO579" s="1033">
        <f>IF(ISERROR((O579/Q579-1)*100),"n/a",(O579/Q579-1)*100)</f>
        <v>1.388888888888884</v>
      </c>
      <c r="AP579" s="1033">
        <f>IF(ISERROR((Q579/R579-1)*100),"n/a",(Q579/R579-1)*100)</f>
        <v>1.4084507042253502</v>
      </c>
      <c r="AQ579" s="1033">
        <f>IF(ISERROR((R579/S579-1)*100),"n/a",(R579/S579-1)*100)</f>
        <v>1.4285714285714457</v>
      </c>
      <c r="AR579" s="1033">
        <f>IF(ISERROR((S579/T579-1)*100),"n/a",(S579/T579-1)*100)</f>
        <v>11.111111111111093</v>
      </c>
      <c r="AS579" s="1033">
        <f>IF(ISERROR((T579/U579-1)*100),"n/a",(T579/U579-1)*100)</f>
        <v>26</v>
      </c>
      <c r="AT579" s="1033">
        <f>IF(ISERROR((U579/V579-1)*100),"n/a",(U579/V579-1)*100)</f>
        <v>21.95121951219512</v>
      </c>
      <c r="AU579" s="1033">
        <f>IF(ISERROR((V579/W579-1)*100),"n/a",(V579/W579-1)*100)</f>
        <v>20.588235294117641</v>
      </c>
      <c r="AV579" s="1033">
        <f>IF(ISERROR((W579/X579-1)*100),"n/a",(W579/X579-1)*100)</f>
        <v>9.6774193548387224</v>
      </c>
      <c r="AW579" s="1033">
        <f>IF(ISERROR((X579/Y579-1)*100),"n/a",(X579/Y579-1)*100)</f>
        <v>4.2016806722689148</v>
      </c>
      <c r="AX579" s="1033">
        <f>IF(ISERROR((Y579/Z579-1)*100),"n/a",(Y579/Z579-1)*100)</f>
        <v>2.5862068965517349</v>
      </c>
      <c r="AY579" s="1033">
        <f>IF(ISERROR((Z579/AA579-1)*100),"n/a",(Z579/AA579-1)*100)</f>
        <v>7.4074074074073959</v>
      </c>
      <c r="AZ579" s="1033">
        <f>IF(ISERROR((AA579/AB579-1)*100),"n/a",(AA579/AB579-1)*100)</f>
        <v>12.5</v>
      </c>
      <c r="BA579" s="1033">
        <f>AVERAGE(AD579:AZ579)</f>
        <v>12.915937154427683</v>
      </c>
      <c r="BB579" s="1033">
        <f>STDEV(AD579:AZ579)</f>
        <v>10.039272150133211</v>
      </c>
    </row>
    <row r="580" spans="1:54" x14ac:dyDescent="0.2">
      <c r="A580" s="835" t="s">
        <v>3819</v>
      </c>
      <c r="B580" s="10" t="s">
        <v>3820</v>
      </c>
      <c r="C580" s="987">
        <v>1.1399999999999999</v>
      </c>
      <c r="D580" s="987">
        <v>1.03</v>
      </c>
      <c r="E580" s="987">
        <v>0.94</v>
      </c>
      <c r="F580" s="987">
        <v>0.83</v>
      </c>
      <c r="G580" s="587">
        <v>0.74</v>
      </c>
      <c r="H580" s="794">
        <v>0.66</v>
      </c>
      <c r="I580" s="794">
        <v>0.61</v>
      </c>
      <c r="J580" s="794">
        <v>0.56999999999999995</v>
      </c>
      <c r="K580" s="794">
        <v>0.53</v>
      </c>
      <c r="L580" s="794">
        <v>0.52</v>
      </c>
      <c r="M580" s="794">
        <v>0.52</v>
      </c>
      <c r="N580" s="794">
        <v>0.52</v>
      </c>
      <c r="O580" s="794">
        <v>0.52</v>
      </c>
      <c r="P580" s="587"/>
      <c r="Q580" s="794">
        <v>0.52</v>
      </c>
      <c r="R580" s="794">
        <v>0.52</v>
      </c>
      <c r="S580" s="794">
        <v>0.49</v>
      </c>
      <c r="T580" s="794">
        <v>0.44</v>
      </c>
      <c r="U580" s="794">
        <v>0.39500000000000002</v>
      </c>
      <c r="V580" s="794">
        <v>0.35</v>
      </c>
      <c r="W580" s="794">
        <v>0.31</v>
      </c>
      <c r="X580" s="794">
        <v>0.3</v>
      </c>
      <c r="Y580" s="794">
        <v>0.3</v>
      </c>
      <c r="Z580" s="794">
        <v>0.3</v>
      </c>
      <c r="AA580" s="794">
        <v>0.29499999999999998</v>
      </c>
      <c r="AB580" s="794">
        <v>0.24175824175824201</v>
      </c>
      <c r="AC580" s="584">
        <f>SUM(C580:AB580)</f>
        <v>13.591758241758242</v>
      </c>
      <c r="AD580" s="1033">
        <f>IF(ISERROR((C580/D580-1)*100),"n/a",(C580/D580-1)*100)</f>
        <v>10.679611650485432</v>
      </c>
      <c r="AE580" s="1033">
        <f>IF(ISERROR((D580/E580-1)*100),"n/a",(D580/E580-1)*100)</f>
        <v>9.5744680851064032</v>
      </c>
      <c r="AF580" s="1033">
        <f>IF(ISERROR((E580/F580-1)*100),"n/a",(E580/F580-1)*100)</f>
        <v>13.25301204819278</v>
      </c>
      <c r="AG580" s="1033">
        <f>IF(ISERROR((F580/G580-1)*100),"n/a",(F580/G580-1)*100)</f>
        <v>12.162162162162149</v>
      </c>
      <c r="AH580" s="1033">
        <f>IF(ISERROR((G580/H580-1)*100),"n/a",(G580/H580-1)*100)</f>
        <v>12.12121212121211</v>
      </c>
      <c r="AI580" s="1033">
        <f>IF(ISERROR((H580/I580-1)*100),"n/a",(H580/I580-1)*100)</f>
        <v>8.196721311475418</v>
      </c>
      <c r="AJ580" s="1033">
        <f>IF(ISERROR((I580/J580-1)*100),"n/a",(I580/J580-1)*100)</f>
        <v>7.0175438596491224</v>
      </c>
      <c r="AK580" s="1033">
        <f>IF(ISERROR((J580/K580-1)*100),"n/a",(J580/K580-1)*100)</f>
        <v>7.5471698113207308</v>
      </c>
      <c r="AL580" s="1033">
        <f>IF(ISERROR((K580/L580-1)*100),"n/a",(K580/L580-1)*100)</f>
        <v>1.9230769230769162</v>
      </c>
      <c r="AM580" s="1033">
        <f>IF(ISERROR((L580/N580-1)*100),"n/a",(L580/N580-1)*100)</f>
        <v>0</v>
      </c>
      <c r="AN580" s="1033">
        <f>IF(ISERROR((N580/O580-1)*100),"n/a",(N580/O580-1)*100)</f>
        <v>0</v>
      </c>
      <c r="AO580" s="1033">
        <f>IF(ISERROR((O580/Q580-1)*100),"n/a",(O580/Q580-1)*100)</f>
        <v>0</v>
      </c>
      <c r="AP580" s="1033">
        <f>IF(ISERROR((Q580/R580-1)*100),"n/a",(Q580/R580-1)*100)</f>
        <v>0</v>
      </c>
      <c r="AQ580" s="1033">
        <f>IF(ISERROR((R580/S580-1)*100),"n/a",(R580/S580-1)*100)</f>
        <v>6.1224489795918435</v>
      </c>
      <c r="AR580" s="1033">
        <f>IF(ISERROR((S580/T580-1)*100),"n/a",(S580/T580-1)*100)</f>
        <v>11.363636363636353</v>
      </c>
      <c r="AS580" s="1033">
        <f>IF(ISERROR((T580/U580-1)*100),"n/a",(T580/U580-1)*100)</f>
        <v>11.392405063291132</v>
      </c>
      <c r="AT580" s="1033">
        <f>IF(ISERROR((U580/V580-1)*100),"n/a",(U580/V580-1)*100)</f>
        <v>12.857142857142879</v>
      </c>
      <c r="AU580" s="1033">
        <f>IF(ISERROR((V580/W580-1)*100),"n/a",(V580/W580-1)*100)</f>
        <v>12.903225806451601</v>
      </c>
      <c r="AV580" s="1033">
        <f>IF(ISERROR((W580/X580-1)*100),"n/a",(W580/X580-1)*100)</f>
        <v>3.3333333333333437</v>
      </c>
      <c r="AW580" s="1033">
        <f>IF(ISERROR((X580/Y580-1)*100),"n/a",(X580/Y580-1)*100)</f>
        <v>0</v>
      </c>
      <c r="AX580" s="1033">
        <f>IF(ISERROR((Y580/Z580-1)*100),"n/a",(Y580/Z580-1)*100)</f>
        <v>0</v>
      </c>
      <c r="AY580" s="1033">
        <f>IF(ISERROR((Z580/AA580-1)*100),"n/a",(Z580/AA580-1)*100)</f>
        <v>1.6949152542372836</v>
      </c>
      <c r="AZ580" s="1033">
        <f>IF(ISERROR((AA580/AB580-1)*100),"n/a",(AA580/AB580-1)*100)</f>
        <v>22.022727272727138</v>
      </c>
      <c r="BA580" s="1033">
        <f>AVERAGE(AD580:AZ580)</f>
        <v>7.1376005610040281</v>
      </c>
      <c r="BB580" s="1033">
        <f>STDEV(AD580:AZ580)</f>
        <v>6.0630901688058305</v>
      </c>
    </row>
    <row r="581" spans="1:54" x14ac:dyDescent="0.2">
      <c r="A581" s="836" t="s">
        <v>5197</v>
      </c>
      <c r="B581" s="819" t="s">
        <v>5192</v>
      </c>
      <c r="C581" s="489">
        <v>9.0084499999999998E-2</v>
      </c>
      <c r="D581" s="489">
        <v>6.5823000000000007E-2</v>
      </c>
      <c r="E581" s="489">
        <v>5.4571000000000001E-2</v>
      </c>
      <c r="F581" s="489">
        <v>4.9610000000000001E-2</v>
      </c>
      <c r="G581" s="587">
        <v>4.5100000000000001E-2</v>
      </c>
      <c r="H581" s="587">
        <v>4.1000000000000002E-2</v>
      </c>
      <c r="I581" s="489">
        <v>0.01</v>
      </c>
      <c r="J581" s="539">
        <v>0</v>
      </c>
      <c r="K581" s="539">
        <v>0</v>
      </c>
      <c r="L581" s="539">
        <v>0</v>
      </c>
      <c r="M581" s="978"/>
      <c r="N581" s="978">
        <v>0</v>
      </c>
      <c r="O581" s="539">
        <v>0</v>
      </c>
      <c r="P581" s="978"/>
      <c r="Q581" s="539">
        <v>0</v>
      </c>
      <c r="R581" s="978">
        <v>0</v>
      </c>
      <c r="S581" s="539">
        <v>0</v>
      </c>
      <c r="T581" s="539">
        <v>0</v>
      </c>
      <c r="U581" s="499">
        <v>0</v>
      </c>
      <c r="V581" s="499">
        <v>0</v>
      </c>
      <c r="W581" s="499">
        <v>0</v>
      </c>
      <c r="X581" s="499">
        <v>0</v>
      </c>
      <c r="Y581" s="499">
        <v>0</v>
      </c>
      <c r="Z581" s="499">
        <v>0</v>
      </c>
      <c r="AA581" s="499">
        <v>0</v>
      </c>
      <c r="AB581" s="499">
        <v>0</v>
      </c>
      <c r="AC581" s="584">
        <f>SUM(C581:AB581)</f>
        <v>0.35618849999999996</v>
      </c>
      <c r="AD581" s="1033">
        <f>IF(ISERROR((C581/D581-1)*100),"n/a",(C581/D581-1)*100)</f>
        <v>36.858696808106558</v>
      </c>
      <c r="AE581" s="1033">
        <f>IF(ISERROR((D581/E581-1)*100),"n/a",(D581/E581-1)*100)</f>
        <v>20.619010096937942</v>
      </c>
      <c r="AF581" s="1033">
        <f>IF(ISERROR((E581/F581-1)*100),"n/a",(E581/F581-1)*100)</f>
        <v>10.000000000000009</v>
      </c>
      <c r="AG581" s="1033">
        <f>IF(ISERROR((F581/G581-1)*100),"n/a",(F581/G581-1)*100)</f>
        <v>10.000000000000009</v>
      </c>
      <c r="AH581" s="1033">
        <f>IF(ISERROR((G581/H581-1)*100),"n/a",(G581/H581-1)*100)</f>
        <v>10.000000000000009</v>
      </c>
      <c r="AI581" s="1033">
        <f>IF(ISERROR((H581/I581-1)*100),"n/a",(H581/I581-1)*100)</f>
        <v>309.99999999999994</v>
      </c>
      <c r="AJ581" s="1033" t="str">
        <f>IF(ISERROR((I581/J581-1)*100),"n/a",(I581/J581-1)*100)</f>
        <v>n/a</v>
      </c>
      <c r="AK581" s="1033" t="str">
        <f>IF(ISERROR((J581/K581-1)*100),"n/a",(J581/K581-1)*100)</f>
        <v>n/a</v>
      </c>
      <c r="AL581" s="1033" t="str">
        <f>IF(ISERROR((K581/L581-1)*100),"n/a",(K581/L581-1)*100)</f>
        <v>n/a</v>
      </c>
      <c r="AM581" s="1033" t="str">
        <f>IF(ISERROR((L581/N581-1)*100),"n/a",(L581/N581-1)*100)</f>
        <v>n/a</v>
      </c>
      <c r="AN581" s="1033" t="str">
        <f>IF(ISERROR((N581/O581-1)*100),"n/a",(N581/O581-1)*100)</f>
        <v>n/a</v>
      </c>
      <c r="AO581" s="1033" t="str">
        <f>IF(ISERROR((O581/Q581-1)*100),"n/a",(O581/Q581-1)*100)</f>
        <v>n/a</v>
      </c>
      <c r="AP581" s="1033" t="str">
        <f>IF(ISERROR((Q581/R581-1)*100),"n/a",(Q581/R581-1)*100)</f>
        <v>n/a</v>
      </c>
      <c r="AQ581" s="1033" t="str">
        <f>IF(ISERROR((R581/S581-1)*100),"n/a",(R581/S581-1)*100)</f>
        <v>n/a</v>
      </c>
      <c r="AR581" s="1033" t="str">
        <f>IF(ISERROR((S581/T581-1)*100),"n/a",(S581/T581-1)*100)</f>
        <v>n/a</v>
      </c>
      <c r="AS581" s="1033" t="str">
        <f>IF(ISERROR((T581/U581-1)*100),"n/a",(T581/U581-1)*100)</f>
        <v>n/a</v>
      </c>
      <c r="AT581" s="1033" t="str">
        <f>IF(ISERROR((U581/V581-1)*100),"n/a",(U581/V581-1)*100)</f>
        <v>n/a</v>
      </c>
      <c r="AU581" s="1033" t="str">
        <f>IF(ISERROR((V581/W581-1)*100),"n/a",(V581/W581-1)*100)</f>
        <v>n/a</v>
      </c>
      <c r="AV581" s="1033" t="str">
        <f>IF(ISERROR((W581/X581-1)*100),"n/a",(W581/X581-1)*100)</f>
        <v>n/a</v>
      </c>
      <c r="AW581" s="1033" t="str">
        <f>IF(ISERROR((X581/Y581-1)*100),"n/a",(X581/Y581-1)*100)</f>
        <v>n/a</v>
      </c>
      <c r="AX581" s="1033" t="str">
        <f>IF(ISERROR((Y581/Z581-1)*100),"n/a",(Y581/Z581-1)*100)</f>
        <v>n/a</v>
      </c>
      <c r="AY581" s="1033" t="str">
        <f>IF(ISERROR((Z581/AA581-1)*100),"n/a",(Z581/AA581-1)*100)</f>
        <v>n/a</v>
      </c>
      <c r="AZ581" s="1033" t="str">
        <f>IF(ISERROR((AA581/AB581-1)*100),"n/a",(AA581/AB581-1)*100)</f>
        <v>n/a</v>
      </c>
      <c r="BA581" s="1033">
        <f>AVERAGE(AD581:AZ581)</f>
        <v>66.246284484174083</v>
      </c>
      <c r="BB581" s="1033">
        <f>STDEV(AD581:AZ581)</f>
        <v>119.87684168347178</v>
      </c>
    </row>
    <row r="582" spans="1:54" x14ac:dyDescent="0.2">
      <c r="A582" s="819" t="s">
        <v>626</v>
      </c>
      <c r="B582" s="819" t="s">
        <v>627</v>
      </c>
      <c r="C582" s="489">
        <v>4.0199999999999996</v>
      </c>
      <c r="D582" s="489">
        <v>3.78</v>
      </c>
      <c r="E582" s="489">
        <v>3.56</v>
      </c>
      <c r="F582" s="489">
        <v>3.46</v>
      </c>
      <c r="G582" s="587">
        <v>3.26</v>
      </c>
      <c r="H582" s="587">
        <v>3.06</v>
      </c>
      <c r="I582" s="489">
        <v>2.84</v>
      </c>
      <c r="J582" s="489">
        <v>2.62</v>
      </c>
      <c r="K582" s="489">
        <v>2.44</v>
      </c>
      <c r="L582" s="489">
        <v>2.2000000000000002</v>
      </c>
      <c r="M582" s="953"/>
      <c r="N582" s="489">
        <v>2</v>
      </c>
      <c r="O582" s="489">
        <v>1.84</v>
      </c>
      <c r="P582" s="953"/>
      <c r="Q582" s="587">
        <v>1.55</v>
      </c>
      <c r="R582" s="587">
        <v>1.37</v>
      </c>
      <c r="S582" s="587">
        <v>1.26</v>
      </c>
      <c r="T582" s="587">
        <v>1.18</v>
      </c>
      <c r="U582" s="587">
        <v>1.1100000000000001</v>
      </c>
      <c r="V582" s="587">
        <v>1.06</v>
      </c>
      <c r="W582" s="587">
        <v>0.98</v>
      </c>
      <c r="X582" s="587">
        <v>0.89</v>
      </c>
      <c r="Y582" s="587">
        <v>0.72</v>
      </c>
      <c r="Z582" s="583">
        <v>0.64</v>
      </c>
      <c r="AA582" s="587">
        <v>0.63</v>
      </c>
      <c r="AB582" s="587">
        <v>0.59</v>
      </c>
      <c r="AC582" s="584">
        <f>SUM(C582:AB582)</f>
        <v>47.059999999999995</v>
      </c>
      <c r="AD582" s="1033">
        <f>IF(ISERROR((C582/D582-1)*100),"n/a",(C582/D582-1)*100)</f>
        <v>6.3492063492063489</v>
      </c>
      <c r="AE582" s="1033">
        <f>IF(ISERROR((D582/E582-1)*100),"n/a",(D582/E582-1)*100)</f>
        <v>6.1797752808988804</v>
      </c>
      <c r="AF582" s="1033">
        <f>IF(ISERROR((E582/F582-1)*100),"n/a",(E582/F582-1)*100)</f>
        <v>2.8901734104046284</v>
      </c>
      <c r="AG582" s="1033">
        <f>IF(ISERROR((F582/G582-1)*100),"n/a",(F582/G582-1)*100)</f>
        <v>6.1349693251533832</v>
      </c>
      <c r="AH582" s="1033">
        <f>IF(ISERROR((G582/H582-1)*100),"n/a",(G582/H582-1)*100)</f>
        <v>6.5359477124182996</v>
      </c>
      <c r="AI582" s="1033">
        <f>IF(ISERROR((H582/I582-1)*100),"n/a",(H582/I582-1)*100)</f>
        <v>7.7464788732394485</v>
      </c>
      <c r="AJ582" s="1033">
        <f>IF(ISERROR((I582/J582-1)*100),"n/a",(I582/J582-1)*100)</f>
        <v>8.3969465648854769</v>
      </c>
      <c r="AK582" s="1033">
        <f>IF(ISERROR((J582/K582-1)*100),"n/a",(J582/K582-1)*100)</f>
        <v>7.3770491803278659</v>
      </c>
      <c r="AL582" s="1033">
        <f>IF(ISERROR((K582/L582-1)*100),"n/a",(K582/L582-1)*100)</f>
        <v>10.909090909090891</v>
      </c>
      <c r="AM582" s="1033">
        <f>IF(ISERROR((L582/N582-1)*100),"n/a",(L582/N582-1)*100)</f>
        <v>10.000000000000009</v>
      </c>
      <c r="AN582" s="1033">
        <f>IF(ISERROR((N582/O582-1)*100),"n/a",(N582/O582-1)*100)</f>
        <v>8.6956521739130377</v>
      </c>
      <c r="AO582" s="1033">
        <f>IF(ISERROR((O582/Q582-1)*100),"n/a",(O582/Q582-1)*100)</f>
        <v>18.709677419354833</v>
      </c>
      <c r="AP582" s="1033">
        <f>IF(ISERROR((Q582/R582-1)*100),"n/a",(Q582/R582-1)*100)</f>
        <v>13.138686131386844</v>
      </c>
      <c r="AQ582" s="1033">
        <f>IF(ISERROR((R582/S582-1)*100),"n/a",(R582/S582-1)*100)</f>
        <v>8.7301587301587436</v>
      </c>
      <c r="AR582" s="1033">
        <f>IF(ISERROR((S582/T582-1)*100),"n/a",(S582/T582-1)*100)</f>
        <v>6.7796610169491567</v>
      </c>
      <c r="AS582" s="1033">
        <f>IF(ISERROR((T582/U582-1)*100),"n/a",(T582/U582-1)*100)</f>
        <v>6.3063063063062863</v>
      </c>
      <c r="AT582" s="1033">
        <f>IF(ISERROR((U582/V582-1)*100),"n/a",(U582/V582-1)*100)</f>
        <v>4.7169811320754818</v>
      </c>
      <c r="AU582" s="1033">
        <f>IF(ISERROR((V582/W582-1)*100),"n/a",(V582/W582-1)*100)</f>
        <v>8.163265306122458</v>
      </c>
      <c r="AV582" s="1033">
        <f>IF(ISERROR((W582/X582-1)*100),"n/a",(W582/X582-1)*100)</f>
        <v>10.1123595505618</v>
      </c>
      <c r="AW582" s="1033">
        <f>IF(ISERROR((X582/Y582-1)*100),"n/a",(X582/Y582-1)*100)</f>
        <v>23.611111111111114</v>
      </c>
      <c r="AX582" s="1033">
        <f>IF(ISERROR((Y582/Z582-1)*100),"n/a",(Y582/Z582-1)*100)</f>
        <v>12.5</v>
      </c>
      <c r="AY582" s="1033">
        <f>IF(ISERROR((Z582/AA582-1)*100),"n/a",(Z582/AA582-1)*100)</f>
        <v>1.5873015873015817</v>
      </c>
      <c r="AZ582" s="1033">
        <f>IF(ISERROR((AA582/AB582-1)*100),"n/a",(AA582/AB582-1)*100)</f>
        <v>6.7796610169491567</v>
      </c>
      <c r="BA582" s="1033">
        <f>AVERAGE(AD582:AZ582)</f>
        <v>8.7978460472963373</v>
      </c>
      <c r="BB582" s="1033">
        <f>STDEV(AD582:AZ582)</f>
        <v>4.7887944696680549</v>
      </c>
    </row>
    <row r="583" spans="1:54" x14ac:dyDescent="0.2">
      <c r="A583" s="819" t="s">
        <v>333</v>
      </c>
      <c r="B583" s="819" t="s">
        <v>334</v>
      </c>
      <c r="C583" s="489">
        <v>1.44</v>
      </c>
      <c r="D583" s="489">
        <v>1.36</v>
      </c>
      <c r="E583" s="489">
        <v>1.28</v>
      </c>
      <c r="F583" s="489">
        <v>1.2</v>
      </c>
      <c r="G583" s="587">
        <v>1.1200000000000001</v>
      </c>
      <c r="H583" s="587">
        <v>0.87</v>
      </c>
      <c r="I583" s="489">
        <v>0.81</v>
      </c>
      <c r="J583" s="489">
        <v>0.78</v>
      </c>
      <c r="K583" s="489">
        <v>0.75</v>
      </c>
      <c r="L583" s="489">
        <v>0.73</v>
      </c>
      <c r="M583" s="953"/>
      <c r="N583" s="489">
        <v>0.71</v>
      </c>
      <c r="O583" s="489">
        <v>0.69</v>
      </c>
      <c r="P583" s="953"/>
      <c r="Q583" s="587">
        <v>0.68</v>
      </c>
      <c r="R583" s="587">
        <v>0.66</v>
      </c>
      <c r="S583" s="587">
        <v>0.64400000000000002</v>
      </c>
      <c r="T583" s="587">
        <v>0.60399999999999998</v>
      </c>
      <c r="U583" s="587">
        <v>0.56599999999999995</v>
      </c>
      <c r="V583" s="587">
        <v>0.53600000000000003</v>
      </c>
      <c r="W583" s="587">
        <v>0.51</v>
      </c>
      <c r="X583" s="587">
        <v>0.48531999999999997</v>
      </c>
      <c r="Y583" s="587">
        <v>0.46</v>
      </c>
      <c r="Z583" s="587">
        <v>0.42902000000000001</v>
      </c>
      <c r="AA583" s="587">
        <v>0.41</v>
      </c>
      <c r="AB583" s="587">
        <v>0.4</v>
      </c>
      <c r="AC583" s="584">
        <f>SUM(C583:AB583)</f>
        <v>18.12434</v>
      </c>
      <c r="AD583" s="1033">
        <f>IF(ISERROR((C583/D583-1)*100),"n/a",(C583/D583-1)*100)</f>
        <v>5.8823529411764497</v>
      </c>
      <c r="AE583" s="1033">
        <f>IF(ISERROR((D583/E583-1)*100),"n/a",(D583/E583-1)*100)</f>
        <v>6.25</v>
      </c>
      <c r="AF583" s="1033">
        <f>IF(ISERROR((E583/F583-1)*100),"n/a",(E583/F583-1)*100)</f>
        <v>6.6666666666666652</v>
      </c>
      <c r="AG583" s="1033">
        <f>IF(ISERROR((F583/G583-1)*100),"n/a",(F583/G583-1)*100)</f>
        <v>7.1428571428571397</v>
      </c>
      <c r="AH583" s="1033">
        <f>IF(ISERROR((G583/H583-1)*100),"n/a",(G583/H583-1)*100)</f>
        <v>28.735632183908066</v>
      </c>
      <c r="AI583" s="1033">
        <f>IF(ISERROR((H583/I583-1)*100),"n/a",(H583/I583-1)*100)</f>
        <v>7.4074074074073959</v>
      </c>
      <c r="AJ583" s="1033">
        <f>IF(ISERROR((I583/J583-1)*100),"n/a",(I583/J583-1)*100)</f>
        <v>3.8461538461538547</v>
      </c>
      <c r="AK583" s="1033">
        <f>IF(ISERROR((J583/K583-1)*100),"n/a",(J583/K583-1)*100)</f>
        <v>4.0000000000000036</v>
      </c>
      <c r="AL583" s="1033">
        <f>IF(ISERROR((K583/L583-1)*100),"n/a",(K583/L583-1)*100)</f>
        <v>2.7397260273972712</v>
      </c>
      <c r="AM583" s="1033">
        <f>IF(ISERROR((L583/N583-1)*100),"n/a",(L583/N583-1)*100)</f>
        <v>2.8169014084507005</v>
      </c>
      <c r="AN583" s="1033">
        <f>IF(ISERROR((N583/O583-1)*100),"n/a",(N583/O583-1)*100)</f>
        <v>2.898550724637694</v>
      </c>
      <c r="AO583" s="1033">
        <f>IF(ISERROR((O583/Q583-1)*100),"n/a",(O583/Q583-1)*100)</f>
        <v>1.4705882352941124</v>
      </c>
      <c r="AP583" s="1033">
        <f>IF(ISERROR((Q583/R583-1)*100),"n/a",(Q583/R583-1)*100)</f>
        <v>3.0303030303030276</v>
      </c>
      <c r="AQ583" s="1033">
        <f>IF(ISERROR((R583/S583-1)*100),"n/a",(R583/S583-1)*100)</f>
        <v>2.4844720496894457</v>
      </c>
      <c r="AR583" s="1033">
        <f>IF(ISERROR((S583/T583-1)*100),"n/a",(S583/T583-1)*100)</f>
        <v>6.6225165562914023</v>
      </c>
      <c r="AS583" s="1033">
        <f>IF(ISERROR((T583/U583-1)*100),"n/a",(T583/U583-1)*100)</f>
        <v>6.7137809187279185</v>
      </c>
      <c r="AT583" s="1033">
        <f>IF(ISERROR((U583/V583-1)*100),"n/a",(U583/V583-1)*100)</f>
        <v>5.5970149253731227</v>
      </c>
      <c r="AU583" s="1033">
        <f>IF(ISERROR((V583/W583-1)*100),"n/a",(V583/W583-1)*100)</f>
        <v>5.0980392156862786</v>
      </c>
      <c r="AV583" s="1033">
        <f>IF(ISERROR((W583/X583-1)*100),"n/a",(W583/X583-1)*100)</f>
        <v>5.0853045413335574</v>
      </c>
      <c r="AW583" s="1033">
        <f>IF(ISERROR((X583/Y583-1)*100),"n/a",(X583/Y583-1)*100)</f>
        <v>5.5043478260869527</v>
      </c>
      <c r="AX583" s="1033">
        <f>IF(ISERROR((Y583/Z583-1)*100),"n/a",(Y583/Z583-1)*100)</f>
        <v>7.2211085730268909</v>
      </c>
      <c r="AY583" s="1033">
        <f>IF(ISERROR((Z583/AA583-1)*100),"n/a",(Z583/AA583-1)*100)</f>
        <v>4.6390243902439066</v>
      </c>
      <c r="AZ583" s="1033">
        <f>IF(ISERROR((AA583/AB583-1)*100),"n/a",(AA583/AB583-1)*100)</f>
        <v>2.4999999999999911</v>
      </c>
      <c r="BA583" s="1033">
        <f>AVERAGE(AD583:AZ583)</f>
        <v>5.8414238526396467</v>
      </c>
      <c r="BB583" s="1033">
        <f>STDEV(AD583:AZ583)</f>
        <v>5.3060861224151727</v>
      </c>
    </row>
    <row r="584" spans="1:54" x14ac:dyDescent="0.2">
      <c r="A584" s="826" t="s">
        <v>769</v>
      </c>
      <c r="B584" s="819" t="s">
        <v>770</v>
      </c>
      <c r="C584" s="489">
        <v>0.64</v>
      </c>
      <c r="D584" s="489">
        <v>0.56000000000000005</v>
      </c>
      <c r="E584" s="489">
        <v>0.48</v>
      </c>
      <c r="F584" s="489">
        <v>0.44</v>
      </c>
      <c r="G584" s="587">
        <v>0.4</v>
      </c>
      <c r="H584" s="587">
        <v>0.36</v>
      </c>
      <c r="I584" s="489">
        <v>0.34</v>
      </c>
      <c r="J584" s="489">
        <v>0.32</v>
      </c>
      <c r="K584" s="489">
        <v>0.3</v>
      </c>
      <c r="L584" s="489">
        <v>0.28000000000000003</v>
      </c>
      <c r="M584" s="953"/>
      <c r="N584" s="489">
        <v>0.24</v>
      </c>
      <c r="O584" s="489">
        <v>0.22</v>
      </c>
      <c r="P584" s="953"/>
      <c r="Q584" s="587">
        <v>0.21</v>
      </c>
      <c r="R584" s="587">
        <v>0.19</v>
      </c>
      <c r="S584" s="587">
        <v>0.17</v>
      </c>
      <c r="T584" s="587">
        <v>0.16</v>
      </c>
      <c r="U584" s="587">
        <v>0.12</v>
      </c>
      <c r="V584" s="587">
        <v>0.1</v>
      </c>
      <c r="W584" s="587">
        <v>5.6250000000000001E-2</v>
      </c>
      <c r="X584" s="583">
        <v>0</v>
      </c>
      <c r="Y584" s="583">
        <v>0</v>
      </c>
      <c r="Z584" s="583">
        <v>0</v>
      </c>
      <c r="AA584" s="583">
        <v>0</v>
      </c>
      <c r="AB584" s="583">
        <v>0</v>
      </c>
      <c r="AC584" s="584">
        <f>SUM(C584:AB584)</f>
        <v>5.5862499999999997</v>
      </c>
      <c r="AD584" s="1033">
        <f>IF(ISERROR((C584/D584-1)*100),"n/a",(C584/D584-1)*100)</f>
        <v>14.285714285714279</v>
      </c>
      <c r="AE584" s="1033">
        <f>IF(ISERROR((D584/E584-1)*100),"n/a",(D584/E584-1)*100)</f>
        <v>16.666666666666675</v>
      </c>
      <c r="AF584" s="1033">
        <f>IF(ISERROR((E584/F584-1)*100),"n/a",(E584/F584-1)*100)</f>
        <v>9.0909090909090828</v>
      </c>
      <c r="AG584" s="1033">
        <f>IF(ISERROR((F584/G584-1)*100),"n/a",(F584/G584-1)*100)</f>
        <v>9.9999999999999858</v>
      </c>
      <c r="AH584" s="1033">
        <f>IF(ISERROR((G584/H584-1)*100),"n/a",(G584/H584-1)*100)</f>
        <v>11.111111111111116</v>
      </c>
      <c r="AI584" s="1033">
        <f>IF(ISERROR((H584/I584-1)*100),"n/a",(H584/I584-1)*100)</f>
        <v>5.8823529411764497</v>
      </c>
      <c r="AJ584" s="1033">
        <f>IF(ISERROR((I584/J584-1)*100),"n/a",(I584/J584-1)*100)</f>
        <v>6.25</v>
      </c>
      <c r="AK584" s="1033">
        <f>IF(ISERROR((J584/K584-1)*100),"n/a",(J584/K584-1)*100)</f>
        <v>6.6666666666666652</v>
      </c>
      <c r="AL584" s="1033">
        <f>IF(ISERROR((K584/L584-1)*100),"n/a",(K584/L584-1)*100)</f>
        <v>7.1428571428571397</v>
      </c>
      <c r="AM584" s="1033">
        <f>IF(ISERROR((L584/N584-1)*100),"n/a",(L584/N584-1)*100)</f>
        <v>16.666666666666675</v>
      </c>
      <c r="AN584" s="1033">
        <f>IF(ISERROR((N584/O584-1)*100),"n/a",(N584/O584-1)*100)</f>
        <v>9.0909090909090828</v>
      </c>
      <c r="AO584" s="1033">
        <f>IF(ISERROR((O584/Q584-1)*100),"n/a",(O584/Q584-1)*100)</f>
        <v>4.7619047619047672</v>
      </c>
      <c r="AP584" s="1033">
        <f>IF(ISERROR((Q584/R584-1)*100),"n/a",(Q584/R584-1)*100)</f>
        <v>10.526315789473673</v>
      </c>
      <c r="AQ584" s="1033">
        <f>IF(ISERROR((R584/S584-1)*100),"n/a",(R584/S584-1)*100)</f>
        <v>11.764705882352944</v>
      </c>
      <c r="AR584" s="1033">
        <f>IF(ISERROR((S584/T584-1)*100),"n/a",(S584/T584-1)*100)</f>
        <v>6.25</v>
      </c>
      <c r="AS584" s="1033">
        <f>IF(ISERROR((T584/U584-1)*100),"n/a",(T584/U584-1)*100)</f>
        <v>33.33333333333335</v>
      </c>
      <c r="AT584" s="1033">
        <f>IF(ISERROR((U584/V584-1)*100),"n/a",(U584/V584-1)*100)</f>
        <v>19.999999999999996</v>
      </c>
      <c r="AU584" s="1033">
        <f>IF(ISERROR((V584/W584-1)*100),"n/a",(V584/W584-1)*100)</f>
        <v>77.777777777777786</v>
      </c>
      <c r="AV584" s="1033" t="str">
        <f>IF(ISERROR((W584/X584-1)*100),"n/a",(W584/X584-1)*100)</f>
        <v>n/a</v>
      </c>
      <c r="AW584" s="1033" t="str">
        <f>IF(ISERROR((X584/Y584-1)*100),"n/a",(X584/Y584-1)*100)</f>
        <v>n/a</v>
      </c>
      <c r="AX584" s="1033" t="str">
        <f>IF(ISERROR((Y584/Z584-1)*100),"n/a",(Y584/Z584-1)*100)</f>
        <v>n/a</v>
      </c>
      <c r="AY584" s="1033" t="str">
        <f>IF(ISERROR((Z584/AA584-1)*100),"n/a",(Z584/AA584-1)*100)</f>
        <v>n/a</v>
      </c>
      <c r="AZ584" s="1033" t="str">
        <f>IF(ISERROR((AA584/AB584-1)*100),"n/a",(AA584/AB584-1)*100)</f>
        <v>n/a</v>
      </c>
      <c r="BA584" s="1033">
        <f>AVERAGE(AD584:AZ584)</f>
        <v>15.403771733751094</v>
      </c>
      <c r="BB584" s="1033">
        <f>STDEV(AD584:AZ584)</f>
        <v>17.008622468555512</v>
      </c>
    </row>
    <row r="585" spans="1:54" x14ac:dyDescent="0.2">
      <c r="A585" s="826" t="s">
        <v>1609</v>
      </c>
      <c r="B585" s="819" t="s">
        <v>1610</v>
      </c>
      <c r="C585" s="489">
        <v>0.82</v>
      </c>
      <c r="D585" s="489">
        <v>0.72</v>
      </c>
      <c r="E585" s="489">
        <v>0.6</v>
      </c>
      <c r="F585" s="489">
        <v>0.56000000000000005</v>
      </c>
      <c r="G585" s="587">
        <v>0.48</v>
      </c>
      <c r="H585" s="587">
        <v>0.42000000000000004</v>
      </c>
      <c r="I585" s="489">
        <v>0.38</v>
      </c>
      <c r="J585" s="489">
        <v>0.35</v>
      </c>
      <c r="K585" s="489">
        <v>0.33</v>
      </c>
      <c r="L585" s="489">
        <v>0.31</v>
      </c>
      <c r="M585" s="953"/>
      <c r="N585" s="489">
        <v>0.27</v>
      </c>
      <c r="O585" s="491">
        <v>0.24</v>
      </c>
      <c r="P585" s="953"/>
      <c r="Q585" s="583">
        <v>0.24</v>
      </c>
      <c r="R585" s="587">
        <v>0.24</v>
      </c>
      <c r="S585" s="587">
        <v>0.22</v>
      </c>
      <c r="T585" s="587">
        <v>0.19</v>
      </c>
      <c r="U585" s="583">
        <v>0.18</v>
      </c>
      <c r="V585" s="583">
        <v>0.18</v>
      </c>
      <c r="W585" s="587">
        <v>0.18</v>
      </c>
      <c r="X585" s="587">
        <v>0.16</v>
      </c>
      <c r="Y585" s="587">
        <v>0.14333000000000001</v>
      </c>
      <c r="Z585" s="583">
        <v>0.125</v>
      </c>
      <c r="AA585" s="583">
        <v>0.125</v>
      </c>
      <c r="AB585" s="583">
        <v>0.125</v>
      </c>
      <c r="AC585" s="584">
        <f>SUM(C585:AB585)</f>
        <v>7.58833</v>
      </c>
      <c r="AD585" s="1033">
        <f>IF(ISERROR((C585/D585-1)*100),"n/a",(C585/D585-1)*100)</f>
        <v>13.888888888888884</v>
      </c>
      <c r="AE585" s="1033">
        <f>IF(ISERROR((D585/E585-1)*100),"n/a",(D585/E585-1)*100)</f>
        <v>19.999999999999996</v>
      </c>
      <c r="AF585" s="1033">
        <f>IF(ISERROR((E585/F585-1)*100),"n/a",(E585/F585-1)*100)</f>
        <v>7.1428571428571397</v>
      </c>
      <c r="AG585" s="1033">
        <f>IF(ISERROR((F585/G585-1)*100),"n/a",(F585/G585-1)*100)</f>
        <v>16.666666666666675</v>
      </c>
      <c r="AH585" s="1033">
        <f>IF(ISERROR((G585/H585-1)*100),"n/a",(G585/H585-1)*100)</f>
        <v>14.285714285714279</v>
      </c>
      <c r="AI585" s="1033">
        <f>IF(ISERROR((H585/I585-1)*100),"n/a",(H585/I585-1)*100)</f>
        <v>10.526315789473696</v>
      </c>
      <c r="AJ585" s="1033">
        <f>IF(ISERROR((I585/J585-1)*100),"n/a",(I585/J585-1)*100)</f>
        <v>8.5714285714285854</v>
      </c>
      <c r="AK585" s="1033">
        <f>IF(ISERROR((J585/K585-1)*100),"n/a",(J585/K585-1)*100)</f>
        <v>6.0606060606060552</v>
      </c>
      <c r="AL585" s="1033">
        <f>IF(ISERROR((K585/L585-1)*100),"n/a",(K585/L585-1)*100)</f>
        <v>6.4516129032258229</v>
      </c>
      <c r="AM585" s="1033">
        <f>IF(ISERROR((L585/N585-1)*100),"n/a",(L585/N585-1)*100)</f>
        <v>14.814814814814813</v>
      </c>
      <c r="AN585" s="1033">
        <f>IF(ISERROR((N585/O585-1)*100),"n/a",(N585/O585-1)*100)</f>
        <v>12.500000000000021</v>
      </c>
      <c r="AO585" s="1033">
        <f>IF(ISERROR((O585/Q585-1)*100),"n/a",(O585/Q585-1)*100)</f>
        <v>0</v>
      </c>
      <c r="AP585" s="1033">
        <f>IF(ISERROR((Q585/R585-1)*100),"n/a",(Q585/R585-1)*100)</f>
        <v>0</v>
      </c>
      <c r="AQ585" s="1033">
        <f>IF(ISERROR((R585/S585-1)*100),"n/a",(R585/S585-1)*100)</f>
        <v>9.0909090909090828</v>
      </c>
      <c r="AR585" s="1033">
        <f>IF(ISERROR((S585/T585-1)*100),"n/a",(S585/T585-1)*100)</f>
        <v>15.789473684210531</v>
      </c>
      <c r="AS585" s="1033">
        <f>IF(ISERROR((T585/U585-1)*100),"n/a",(T585/U585-1)*100)</f>
        <v>5.555555555555558</v>
      </c>
      <c r="AT585" s="1033">
        <f>IF(ISERROR((U585/V585-1)*100),"n/a",(U585/V585-1)*100)</f>
        <v>0</v>
      </c>
      <c r="AU585" s="1033">
        <f>IF(ISERROR((V585/W585-1)*100),"n/a",(V585/W585-1)*100)</f>
        <v>0</v>
      </c>
      <c r="AV585" s="1033">
        <f>IF(ISERROR((W585/X585-1)*100),"n/a",(W585/X585-1)*100)</f>
        <v>12.5</v>
      </c>
      <c r="AW585" s="1033">
        <f>IF(ISERROR((X585/Y585-1)*100),"n/a",(X585/Y585-1)*100)</f>
        <v>11.630503034954298</v>
      </c>
      <c r="AX585" s="1033">
        <f>IF(ISERROR((Y585/Z585-1)*100),"n/a",(Y585/Z585-1)*100)</f>
        <v>14.66400000000001</v>
      </c>
      <c r="AY585" s="1033">
        <f>IF(ISERROR((Z585/AA585-1)*100),"n/a",(Z585/AA585-1)*100)</f>
        <v>0</v>
      </c>
      <c r="AZ585" s="1033">
        <f>IF(ISERROR((AA585/AB585-1)*100),"n/a",(AA585/AB585-1)*100)</f>
        <v>0</v>
      </c>
      <c r="BA585" s="1033">
        <f>AVERAGE(AD585:AZ585)</f>
        <v>8.7017107169263248</v>
      </c>
      <c r="BB585" s="1033">
        <f>STDEV(AD585:AZ585)</f>
        <v>6.3673523231791478</v>
      </c>
    </row>
    <row r="586" spans="1:54" x14ac:dyDescent="0.2">
      <c r="A586" s="826" t="s">
        <v>1574</v>
      </c>
      <c r="B586" s="819" t="s">
        <v>1575</v>
      </c>
      <c r="C586" s="489">
        <v>2.64</v>
      </c>
      <c r="D586" s="489">
        <v>2.56</v>
      </c>
      <c r="E586" s="489">
        <v>2.4</v>
      </c>
      <c r="F586" s="489">
        <v>2.2599999999999998</v>
      </c>
      <c r="G586" s="587">
        <v>2.16</v>
      </c>
      <c r="H586" s="587">
        <v>2.06</v>
      </c>
      <c r="I586" s="489">
        <v>1.94</v>
      </c>
      <c r="J586" s="489">
        <v>1.84</v>
      </c>
      <c r="K586" s="489">
        <v>1.7749999999999999</v>
      </c>
      <c r="L586" s="489">
        <v>1.5249999999999999</v>
      </c>
      <c r="M586" s="953"/>
      <c r="N586" s="489">
        <v>1.25</v>
      </c>
      <c r="O586" s="489">
        <v>1.1000000000000001</v>
      </c>
      <c r="P586" s="953"/>
      <c r="Q586" s="587">
        <v>0.75</v>
      </c>
      <c r="R586" s="583">
        <v>0.5</v>
      </c>
      <c r="S586" s="583">
        <v>0.5</v>
      </c>
      <c r="T586" s="583">
        <v>0.5</v>
      </c>
      <c r="U586" s="587">
        <v>0.5</v>
      </c>
      <c r="V586" s="587">
        <v>0.25</v>
      </c>
      <c r="W586" s="583">
        <v>0</v>
      </c>
      <c r="X586" s="583">
        <v>0</v>
      </c>
      <c r="Y586" s="583">
        <v>0</v>
      </c>
      <c r="Z586" s="583">
        <v>0</v>
      </c>
      <c r="AA586" s="583">
        <v>0</v>
      </c>
      <c r="AB586" s="583">
        <v>0</v>
      </c>
      <c r="AC586" s="584">
        <f>SUM(C586:AB586)</f>
        <v>26.509999999999998</v>
      </c>
      <c r="AD586" s="1033">
        <f>IF(ISERROR((C586/D586-1)*100),"n/a",(C586/D586-1)*100)</f>
        <v>3.125</v>
      </c>
      <c r="AE586" s="1033">
        <f>IF(ISERROR((D586/E586-1)*100),"n/a",(D586/E586-1)*100)</f>
        <v>6.6666666666666652</v>
      </c>
      <c r="AF586" s="1033">
        <f>IF(ISERROR((E586/F586-1)*100),"n/a",(E586/F586-1)*100)</f>
        <v>6.1946902654867353</v>
      </c>
      <c r="AG586" s="1033">
        <f>IF(ISERROR((F586/G586-1)*100),"n/a",(F586/G586-1)*100)</f>
        <v>4.6296296296296058</v>
      </c>
      <c r="AH586" s="1033">
        <f>IF(ISERROR((G586/H586-1)*100),"n/a",(G586/H586-1)*100)</f>
        <v>4.8543689320388328</v>
      </c>
      <c r="AI586" s="1033">
        <f>IF(ISERROR((H586/I586-1)*100),"n/a",(H586/I586-1)*100)</f>
        <v>6.1855670103092786</v>
      </c>
      <c r="AJ586" s="1033">
        <f>IF(ISERROR((I586/J586-1)*100),"n/a",(I586/J586-1)*100)</f>
        <v>5.4347826086956541</v>
      </c>
      <c r="AK586" s="1033">
        <f>IF(ISERROR((J586/K586-1)*100),"n/a",(J586/K586-1)*100)</f>
        <v>3.6619718309859328</v>
      </c>
      <c r="AL586" s="1033">
        <f>IF(ISERROR((K586/L586-1)*100),"n/a",(K586/L586-1)*100)</f>
        <v>16.393442622950815</v>
      </c>
      <c r="AM586" s="1033">
        <f>IF(ISERROR((L586/N586-1)*100),"n/a",(L586/N586-1)*100)</f>
        <v>21.999999999999996</v>
      </c>
      <c r="AN586" s="1033">
        <f>IF(ISERROR((N586/O586-1)*100),"n/a",(N586/O586-1)*100)</f>
        <v>13.636363636363624</v>
      </c>
      <c r="AO586" s="1033">
        <f>IF(ISERROR((O586/Q586-1)*100),"n/a",(O586/Q586-1)*100)</f>
        <v>46.666666666666679</v>
      </c>
      <c r="AP586" s="1033">
        <f>IF(ISERROR((Q586/R586-1)*100),"n/a",(Q586/R586-1)*100)</f>
        <v>50</v>
      </c>
      <c r="AQ586" s="1033">
        <f>IF(ISERROR((R586/S586-1)*100),"n/a",(R586/S586-1)*100)</f>
        <v>0</v>
      </c>
      <c r="AR586" s="1033">
        <f>IF(ISERROR((S586/T586-1)*100),"n/a",(S586/T586-1)*100)</f>
        <v>0</v>
      </c>
      <c r="AS586" s="1033">
        <f>IF(ISERROR((T586/U586-1)*100),"n/a",(T586/U586-1)*100)</f>
        <v>0</v>
      </c>
      <c r="AT586" s="1033">
        <f>IF(ISERROR((U586/V586-1)*100),"n/a",(U586/V586-1)*100)</f>
        <v>100</v>
      </c>
      <c r="AU586" s="1033" t="str">
        <f>IF(ISERROR((V586/W586-1)*100),"n/a",(V586/W586-1)*100)</f>
        <v>n/a</v>
      </c>
      <c r="AV586" s="1033" t="str">
        <f>IF(ISERROR((W586/X586-1)*100),"n/a",(W586/X586-1)*100)</f>
        <v>n/a</v>
      </c>
      <c r="AW586" s="1033" t="str">
        <f>IF(ISERROR((X586/Y586-1)*100),"n/a",(X586/Y586-1)*100)</f>
        <v>n/a</v>
      </c>
      <c r="AX586" s="1033" t="str">
        <f>IF(ISERROR((Y586/Z586-1)*100),"n/a",(Y586/Z586-1)*100)</f>
        <v>n/a</v>
      </c>
      <c r="AY586" s="1033" t="str">
        <f>IF(ISERROR((Z586/AA586-1)*100),"n/a",(Z586/AA586-1)*100)</f>
        <v>n/a</v>
      </c>
      <c r="AZ586" s="1033" t="str">
        <f>IF(ISERROR((AA586/AB586-1)*100),"n/a",(AA586/AB586-1)*100)</f>
        <v>n/a</v>
      </c>
      <c r="BA586" s="1033">
        <f>AVERAGE(AD586:AZ586)</f>
        <v>17.026420580576108</v>
      </c>
      <c r="BB586" s="1033">
        <f>STDEV(AD586:AZ586)</f>
        <v>26.109123110704733</v>
      </c>
    </row>
    <row r="587" spans="1:54" x14ac:dyDescent="0.2">
      <c r="A587" s="820" t="s">
        <v>4378</v>
      </c>
      <c r="B587" s="819" t="s">
        <v>3951</v>
      </c>
      <c r="C587" s="489">
        <v>0.76</v>
      </c>
      <c r="D587" s="489">
        <v>0.7</v>
      </c>
      <c r="E587" s="489">
        <v>0.68</v>
      </c>
      <c r="F587" s="587">
        <v>0.59</v>
      </c>
      <c r="G587" s="587">
        <v>0.53</v>
      </c>
      <c r="H587" s="587">
        <v>0.44</v>
      </c>
      <c r="I587" s="587">
        <v>0.4</v>
      </c>
      <c r="J587" s="587">
        <v>0.32</v>
      </c>
      <c r="K587" s="499">
        <v>0</v>
      </c>
      <c r="L587" s="499">
        <v>0</v>
      </c>
      <c r="M587" s="499"/>
      <c r="N587" s="499">
        <v>0</v>
      </c>
      <c r="O587" s="499">
        <v>0</v>
      </c>
      <c r="P587" s="499"/>
      <c r="Q587" s="499">
        <v>0</v>
      </c>
      <c r="R587" s="499">
        <v>0.06</v>
      </c>
      <c r="S587" s="587">
        <v>0.36</v>
      </c>
      <c r="T587" s="587">
        <v>0.34</v>
      </c>
      <c r="U587" s="587">
        <v>0.32</v>
      </c>
      <c r="V587" s="587">
        <v>0.30000000000000004</v>
      </c>
      <c r="W587" s="587">
        <v>0.26</v>
      </c>
      <c r="X587" s="587">
        <v>0.21500000000000002</v>
      </c>
      <c r="Y587" s="499">
        <v>0.1875</v>
      </c>
      <c r="Z587" s="499">
        <v>0.26249999999999996</v>
      </c>
      <c r="AA587" s="587">
        <v>0.3</v>
      </c>
      <c r="AB587" s="587">
        <v>0.12</v>
      </c>
      <c r="AC587" s="584">
        <f>SUM(C587:AB587)</f>
        <v>7.1449999999999996</v>
      </c>
      <c r="AD587" s="1033">
        <f>IF(ISERROR((C587/D587-1)*100),"n/a",(C587/D587-1)*100)</f>
        <v>8.5714285714285854</v>
      </c>
      <c r="AE587" s="1033">
        <f>IF(ISERROR((D587/E587-1)*100),"n/a",(D587/E587-1)*100)</f>
        <v>2.9411764705882248</v>
      </c>
      <c r="AF587" s="1033">
        <f>IF(ISERROR((E587/F587-1)*100),"n/a",(E587/F587-1)*100)</f>
        <v>15.254237288135597</v>
      </c>
      <c r="AG587" s="1033">
        <f>IF(ISERROR((F587/G587-1)*100),"n/a",(F587/G587-1)*100)</f>
        <v>11.32075471698113</v>
      </c>
      <c r="AH587" s="1033">
        <f>IF(ISERROR((G587/H587-1)*100),"n/a",(G587/H587-1)*100)</f>
        <v>20.45454545454546</v>
      </c>
      <c r="AI587" s="1033">
        <f>IF(ISERROR((H587/I587-1)*100),"n/a",(H587/I587-1)*100)</f>
        <v>9.9999999999999858</v>
      </c>
      <c r="AJ587" s="1033">
        <f>IF(ISERROR((I587/J587-1)*100),"n/a",(I587/J587-1)*100)</f>
        <v>25</v>
      </c>
      <c r="AK587" s="1033" t="str">
        <f>IF(ISERROR((J587/K587-1)*100),"n/a",(J587/K587-1)*100)</f>
        <v>n/a</v>
      </c>
      <c r="AL587" s="1033" t="str">
        <f>IF(ISERROR((K587/L587-1)*100),"n/a",(K587/L587-1)*100)</f>
        <v>n/a</v>
      </c>
      <c r="AM587" s="1033" t="str">
        <f>IF(ISERROR((L587/N587-1)*100),"n/a",(L587/N587-1)*100)</f>
        <v>n/a</v>
      </c>
      <c r="AN587" s="1033" t="str">
        <f>IF(ISERROR((N587/O587-1)*100),"n/a",(N587/O587-1)*100)</f>
        <v>n/a</v>
      </c>
      <c r="AO587" s="1033" t="str">
        <f>IF(ISERROR((O587/Q587-1)*100),"n/a",(O587/Q587-1)*100)</f>
        <v>n/a</v>
      </c>
      <c r="AP587" s="1033">
        <f>IF(ISERROR((Q587/R587-1)*100),"n/a",(Q587/R587-1)*100)</f>
        <v>-100</v>
      </c>
      <c r="AQ587" s="1033">
        <f>IF(ISERROR((R587/S587-1)*100),"n/a",(R587/S587-1)*100)</f>
        <v>-83.333333333333343</v>
      </c>
      <c r="AR587" s="1033">
        <f>IF(ISERROR((S587/T587-1)*100),"n/a",(S587/T587-1)*100)</f>
        <v>5.8823529411764497</v>
      </c>
      <c r="AS587" s="1033">
        <f>IF(ISERROR((T587/U587-1)*100),"n/a",(T587/U587-1)*100)</f>
        <v>6.25</v>
      </c>
      <c r="AT587" s="1033">
        <f>IF(ISERROR((U587/V587-1)*100),"n/a",(U587/V587-1)*100)</f>
        <v>6.666666666666643</v>
      </c>
      <c r="AU587" s="1033">
        <f>IF(ISERROR((V587/W587-1)*100),"n/a",(V587/W587-1)*100)</f>
        <v>15.384615384615397</v>
      </c>
      <c r="AV587" s="1033">
        <f>IF(ISERROR((W587/X587-1)*100),"n/a",(W587/X587-1)*100)</f>
        <v>20.930232558139529</v>
      </c>
      <c r="AW587" s="1033">
        <f>IF(ISERROR((X587/Y587-1)*100),"n/a",(X587/Y587-1)*100)</f>
        <v>14.666666666666671</v>
      </c>
      <c r="AX587" s="1033">
        <f>IF(ISERROR((Y587/Z587-1)*100),"n/a",(Y587/Z587-1)*100)</f>
        <v>-28.571428571428559</v>
      </c>
      <c r="AY587" s="1033">
        <f>IF(ISERROR((Z587/AA587-1)*100),"n/a",(Z587/AA587-1)*100)</f>
        <v>-12.500000000000011</v>
      </c>
      <c r="AZ587" s="1033">
        <f>IF(ISERROR((AA587/AB587-1)*100),"n/a",(AA587/AB587-1)*100)</f>
        <v>150</v>
      </c>
      <c r="BA587" s="1033">
        <f>AVERAGE(AD587:AZ587)</f>
        <v>4.9398841563434308</v>
      </c>
      <c r="BB587" s="1033">
        <f>STDEV(AD587:AZ587)</f>
        <v>50.042404085255889</v>
      </c>
    </row>
    <row r="588" spans="1:54" x14ac:dyDescent="0.2">
      <c r="A588" s="819" t="s">
        <v>1600</v>
      </c>
      <c r="B588" s="819" t="s">
        <v>1601</v>
      </c>
      <c r="C588" s="489">
        <v>5.88</v>
      </c>
      <c r="D588" s="489">
        <v>5.1100000000000003</v>
      </c>
      <c r="E588" s="489">
        <v>4.47</v>
      </c>
      <c r="F588" s="489">
        <v>3.93</v>
      </c>
      <c r="G588" s="587">
        <v>3.41</v>
      </c>
      <c r="H588" s="587">
        <v>2.9499999999999997</v>
      </c>
      <c r="I588" s="489">
        <v>2.54</v>
      </c>
      <c r="J588" s="489">
        <v>2.2000000000000002</v>
      </c>
      <c r="K588" s="489">
        <v>1.85</v>
      </c>
      <c r="L588" s="489">
        <v>1.58</v>
      </c>
      <c r="M588" s="953"/>
      <c r="N588" s="489">
        <v>1.4</v>
      </c>
      <c r="O588" s="489">
        <v>1.3</v>
      </c>
      <c r="P588" s="953"/>
      <c r="Q588" s="587">
        <v>1.22</v>
      </c>
      <c r="R588" s="583">
        <v>1.2</v>
      </c>
      <c r="S588" s="583">
        <v>1.2</v>
      </c>
      <c r="T588" s="587">
        <v>1.1100000000000001</v>
      </c>
      <c r="U588" s="587">
        <v>1.08</v>
      </c>
      <c r="V588" s="583">
        <v>1</v>
      </c>
      <c r="W588" s="583">
        <v>1</v>
      </c>
      <c r="X588" s="587">
        <v>1</v>
      </c>
      <c r="Y588" s="587">
        <v>0.97</v>
      </c>
      <c r="Z588" s="587">
        <v>0.96</v>
      </c>
      <c r="AA588" s="587">
        <v>0.94</v>
      </c>
      <c r="AB588" s="587">
        <v>0.9</v>
      </c>
      <c r="AC588" s="584">
        <f>SUM(C588:AB588)</f>
        <v>49.199999999999989</v>
      </c>
      <c r="AD588" s="1033">
        <f>IF(ISERROR((C588/D588-1)*100),"n/a",(C588/D588-1)*100)</f>
        <v>15.068493150684926</v>
      </c>
      <c r="AE588" s="1033">
        <f>IF(ISERROR((D588/E588-1)*100),"n/a",(D588/E588-1)*100)</f>
        <v>14.31767337807608</v>
      </c>
      <c r="AF588" s="1033">
        <f>IF(ISERROR((E588/F588-1)*100),"n/a",(E588/F588-1)*100)</f>
        <v>13.740458015267155</v>
      </c>
      <c r="AG588" s="1033">
        <f>IF(ISERROR((F588/G588-1)*100),"n/a",(F588/G588-1)*100)</f>
        <v>15.249266862170096</v>
      </c>
      <c r="AH588" s="1033">
        <f>IF(ISERROR((G588/H588-1)*100),"n/a",(G588/H588-1)*100)</f>
        <v>15.593220338983071</v>
      </c>
      <c r="AI588" s="1033">
        <f>IF(ISERROR((H588/I588-1)*100),"n/a",(H588/I588-1)*100)</f>
        <v>16.14173228346456</v>
      </c>
      <c r="AJ588" s="1033">
        <f>IF(ISERROR((I588/J588-1)*100),"n/a",(I588/J588-1)*100)</f>
        <v>15.454545454545453</v>
      </c>
      <c r="AK588" s="1033">
        <f>IF(ISERROR((J588/K588-1)*100),"n/a",(J588/K588-1)*100)</f>
        <v>18.918918918918926</v>
      </c>
      <c r="AL588" s="1033">
        <f>IF(ISERROR((K588/L588-1)*100),"n/a",(K588/L588-1)*100)</f>
        <v>17.088607594936711</v>
      </c>
      <c r="AM588" s="1033">
        <f>IF(ISERROR((L588/N588-1)*100),"n/a",(L588/N588-1)*100)</f>
        <v>12.857142857142879</v>
      </c>
      <c r="AN588" s="1033">
        <f>IF(ISERROR((N588/O588-1)*100),"n/a",(N588/O588-1)*100)</f>
        <v>7.6923076923076872</v>
      </c>
      <c r="AO588" s="1033">
        <f>IF(ISERROR((O588/Q588-1)*100),"n/a",(O588/Q588-1)*100)</f>
        <v>6.5573770491803351</v>
      </c>
      <c r="AP588" s="1033">
        <f>IF(ISERROR((Q588/R588-1)*100),"n/a",(Q588/R588-1)*100)</f>
        <v>1.6666666666666607</v>
      </c>
      <c r="AQ588" s="1033">
        <f>IF(ISERROR((R588/S588-1)*100),"n/a",(R588/S588-1)*100)</f>
        <v>0</v>
      </c>
      <c r="AR588" s="1033">
        <f>IF(ISERROR((S588/T588-1)*100),"n/a",(S588/T588-1)*100)</f>
        <v>8.108108108108091</v>
      </c>
      <c r="AS588" s="1033">
        <f>IF(ISERROR((T588/U588-1)*100),"n/a",(T588/U588-1)*100)</f>
        <v>2.7777777777777901</v>
      </c>
      <c r="AT588" s="1033">
        <f>IF(ISERROR((U588/V588-1)*100),"n/a",(U588/V588-1)*100)</f>
        <v>8.0000000000000071</v>
      </c>
      <c r="AU588" s="1033">
        <f>IF(ISERROR((V588/W588-1)*100),"n/a",(V588/W588-1)*100)</f>
        <v>0</v>
      </c>
      <c r="AV588" s="1033">
        <f>IF(ISERROR((W588/X588-1)*100),"n/a",(W588/X588-1)*100)</f>
        <v>0</v>
      </c>
      <c r="AW588" s="1033">
        <f>IF(ISERROR((X588/Y588-1)*100),"n/a",(X588/Y588-1)*100)</f>
        <v>3.0927835051546504</v>
      </c>
      <c r="AX588" s="1033">
        <f>IF(ISERROR((Y588/Z588-1)*100),"n/a",(Y588/Z588-1)*100)</f>
        <v>1.0416666666666741</v>
      </c>
      <c r="AY588" s="1033">
        <f>IF(ISERROR((Z588/AA588-1)*100),"n/a",(Z588/AA588-1)*100)</f>
        <v>2.1276595744680771</v>
      </c>
      <c r="AZ588" s="1033">
        <f>IF(ISERROR((AA588/AB588-1)*100),"n/a",(AA588/AB588-1)*100)</f>
        <v>4.4444444444444287</v>
      </c>
      <c r="BA588" s="1033">
        <f>AVERAGE(AD588:AZ588)</f>
        <v>8.6929934929984469</v>
      </c>
      <c r="BB588" s="1033">
        <f>STDEV(AD588:AZ588)</f>
        <v>6.5728921149108546</v>
      </c>
    </row>
    <row r="589" spans="1:54" x14ac:dyDescent="0.2">
      <c r="A589" s="836" t="s">
        <v>5225</v>
      </c>
      <c r="B589" s="819" t="s">
        <v>5220</v>
      </c>
      <c r="C589" s="489">
        <v>0.31</v>
      </c>
      <c r="D589" s="489">
        <v>0.27500000000000002</v>
      </c>
      <c r="E589" s="489">
        <v>0.255</v>
      </c>
      <c r="F589" s="489">
        <v>0.24</v>
      </c>
      <c r="G589" s="587">
        <v>0.22999999999999998</v>
      </c>
      <c r="H589" s="587">
        <v>0.1</v>
      </c>
      <c r="I589" s="539">
        <v>0</v>
      </c>
      <c r="J589" s="539">
        <v>0</v>
      </c>
      <c r="K589" s="539">
        <v>0</v>
      </c>
      <c r="L589" s="539">
        <v>0</v>
      </c>
      <c r="M589" s="978"/>
      <c r="N589" s="539">
        <v>0</v>
      </c>
      <c r="O589" s="539">
        <v>0</v>
      </c>
      <c r="P589" s="978"/>
      <c r="Q589" s="539">
        <v>0</v>
      </c>
      <c r="R589" s="539">
        <v>0</v>
      </c>
      <c r="S589" s="499">
        <v>0</v>
      </c>
      <c r="T589" s="499">
        <v>0</v>
      </c>
      <c r="U589" s="499">
        <v>0</v>
      </c>
      <c r="V589" s="499">
        <v>0</v>
      </c>
      <c r="W589" s="499">
        <v>0</v>
      </c>
      <c r="X589" s="499">
        <v>0</v>
      </c>
      <c r="Y589" s="499">
        <v>0</v>
      </c>
      <c r="Z589" s="499">
        <v>0</v>
      </c>
      <c r="AA589" s="499">
        <v>0</v>
      </c>
      <c r="AB589" s="499">
        <v>0</v>
      </c>
      <c r="AC589" s="584">
        <f>SUM(C589:AB589)</f>
        <v>1.4100000000000001</v>
      </c>
      <c r="AD589" s="1033">
        <f>IF(ISERROR((C589/D589-1)*100),"n/a",(C589/D589-1)*100)</f>
        <v>12.72727272727272</v>
      </c>
      <c r="AE589" s="1033">
        <f>IF(ISERROR((D589/E589-1)*100),"n/a",(D589/E589-1)*100)</f>
        <v>7.8431372549019773</v>
      </c>
      <c r="AF589" s="1033">
        <f>IF(ISERROR((E589/F589-1)*100),"n/a",(E589/F589-1)*100)</f>
        <v>6.25</v>
      </c>
      <c r="AG589" s="1033">
        <f>IF(ISERROR((F589/G589-1)*100),"n/a",(F589/G589-1)*100)</f>
        <v>4.3478260869565188</v>
      </c>
      <c r="AH589" s="1033">
        <f>IF(ISERROR((G589/H589-1)*100),"n/a",(G589/H589-1)*100)</f>
        <v>129.99999999999997</v>
      </c>
      <c r="AI589" s="1033" t="str">
        <f>IF(ISERROR((H589/I589-1)*100),"n/a",(H589/I589-1)*100)</f>
        <v>n/a</v>
      </c>
      <c r="AJ589" s="1033" t="str">
        <f>IF(ISERROR((I589/J589-1)*100),"n/a",(I589/J589-1)*100)</f>
        <v>n/a</v>
      </c>
      <c r="AK589" s="1033" t="str">
        <f>IF(ISERROR((J589/K589-1)*100),"n/a",(J589/K589-1)*100)</f>
        <v>n/a</v>
      </c>
      <c r="AL589" s="1033" t="str">
        <f>IF(ISERROR((K589/L589-1)*100),"n/a",(K589/L589-1)*100)</f>
        <v>n/a</v>
      </c>
      <c r="AM589" s="1033" t="str">
        <f>IF(ISERROR((L589/N589-1)*100),"n/a",(L589/N589-1)*100)</f>
        <v>n/a</v>
      </c>
      <c r="AN589" s="1033" t="str">
        <f>IF(ISERROR((N589/O589-1)*100),"n/a",(N589/O589-1)*100)</f>
        <v>n/a</v>
      </c>
      <c r="AO589" s="1033" t="str">
        <f>IF(ISERROR((O589/Q589-1)*100),"n/a",(O589/Q589-1)*100)</f>
        <v>n/a</v>
      </c>
      <c r="AP589" s="1033" t="str">
        <f>IF(ISERROR((Q589/R589-1)*100),"n/a",(Q589/R589-1)*100)</f>
        <v>n/a</v>
      </c>
      <c r="AQ589" s="1033" t="str">
        <f>IF(ISERROR((R589/S589-1)*100),"n/a",(R589/S589-1)*100)</f>
        <v>n/a</v>
      </c>
      <c r="AR589" s="1033" t="str">
        <f>IF(ISERROR((S589/T589-1)*100),"n/a",(S589/T589-1)*100)</f>
        <v>n/a</v>
      </c>
      <c r="AS589" s="1033" t="str">
        <f>IF(ISERROR((T589/U589-1)*100),"n/a",(T589/U589-1)*100)</f>
        <v>n/a</v>
      </c>
      <c r="AT589" s="1033" t="str">
        <f>IF(ISERROR((U589/V589-1)*100),"n/a",(U589/V589-1)*100)</f>
        <v>n/a</v>
      </c>
      <c r="AU589" s="1033" t="str">
        <f>IF(ISERROR((V589/W589-1)*100),"n/a",(V589/W589-1)*100)</f>
        <v>n/a</v>
      </c>
      <c r="AV589" s="1033" t="str">
        <f>IF(ISERROR((W589/X589-1)*100),"n/a",(W589/X589-1)*100)</f>
        <v>n/a</v>
      </c>
      <c r="AW589" s="1033" t="str">
        <f>IF(ISERROR((X589/Y589-1)*100),"n/a",(X589/Y589-1)*100)</f>
        <v>n/a</v>
      </c>
      <c r="AX589" s="1033" t="str">
        <f>IF(ISERROR((Y589/Z589-1)*100),"n/a",(Y589/Z589-1)*100)</f>
        <v>n/a</v>
      </c>
      <c r="AY589" s="1033" t="str">
        <f>IF(ISERROR((Z589/AA589-1)*100),"n/a",(Z589/AA589-1)*100)</f>
        <v>n/a</v>
      </c>
      <c r="AZ589" s="1033" t="str">
        <f>IF(ISERROR((AA589/AB589-1)*100),"n/a",(AA589/AB589-1)*100)</f>
        <v>n/a</v>
      </c>
      <c r="BA589" s="1033">
        <f>AVERAGE(AD589:AZ589)</f>
        <v>32.233647213826238</v>
      </c>
      <c r="BB589" s="1033">
        <f>STDEV(AD589:AZ589)</f>
        <v>54.741264831087392</v>
      </c>
    </row>
    <row r="590" spans="1:54" x14ac:dyDescent="0.2">
      <c r="A590" s="826" t="s">
        <v>2776</v>
      </c>
      <c r="B590" s="819" t="s">
        <v>2777</v>
      </c>
      <c r="C590" s="489">
        <v>1.35</v>
      </c>
      <c r="D590" s="489">
        <v>1.32</v>
      </c>
      <c r="E590" s="489">
        <v>1.29</v>
      </c>
      <c r="F590" s="489">
        <v>1.1499999999999999</v>
      </c>
      <c r="G590" s="587">
        <v>0.9</v>
      </c>
      <c r="H590" s="587">
        <v>0.56999999999999995</v>
      </c>
      <c r="I590" s="489">
        <v>0.48</v>
      </c>
      <c r="J590" s="489">
        <v>0.4</v>
      </c>
      <c r="K590" s="489">
        <v>0.16</v>
      </c>
      <c r="L590" s="539">
        <v>0.04</v>
      </c>
      <c r="M590" s="953"/>
      <c r="N590" s="491">
        <v>0.04</v>
      </c>
      <c r="O590" s="491">
        <v>0.04</v>
      </c>
      <c r="P590" s="953"/>
      <c r="Q590" s="583">
        <v>0.04</v>
      </c>
      <c r="R590" s="583">
        <v>0.09</v>
      </c>
      <c r="S590" s="583">
        <v>1.3828</v>
      </c>
      <c r="T590" s="587">
        <v>2.4948000000000001</v>
      </c>
      <c r="U590" s="587">
        <v>2.36382</v>
      </c>
      <c r="V590" s="587">
        <v>2.2237600000000004</v>
      </c>
      <c r="W590" s="587">
        <v>2.1067200000000001</v>
      </c>
      <c r="X590" s="587">
        <v>1.98044</v>
      </c>
      <c r="Y590" s="587">
        <v>1.76176</v>
      </c>
      <c r="Z590" s="587">
        <v>1.52152</v>
      </c>
      <c r="AA590" s="587">
        <v>1.2936000000000001</v>
      </c>
      <c r="AB590" s="587">
        <v>1.0533600000000001</v>
      </c>
      <c r="AC590" s="584">
        <f>SUM(C590:AB590)</f>
        <v>26.052580000000003</v>
      </c>
      <c r="AD590" s="1033">
        <f>IF(ISERROR((C590/D590-1)*100),"n/a",(C590/D590-1)*100)</f>
        <v>2.2727272727272707</v>
      </c>
      <c r="AE590" s="1033">
        <f>IF(ISERROR((D590/E590-1)*100),"n/a",(D590/E590-1)*100)</f>
        <v>2.3255813953488413</v>
      </c>
      <c r="AF590" s="1033">
        <f>IF(ISERROR((E590/F590-1)*100),"n/a",(E590/F590-1)*100)</f>
        <v>12.173913043478279</v>
      </c>
      <c r="AG590" s="1033">
        <f>IF(ISERROR((F590/G590-1)*100),"n/a",(F590/G590-1)*100)</f>
        <v>27.777777777777768</v>
      </c>
      <c r="AH590" s="1033">
        <f>IF(ISERROR((G590/H590-1)*100),"n/a",(G590/H590-1)*100)</f>
        <v>57.894736842105289</v>
      </c>
      <c r="AI590" s="1033">
        <f>IF(ISERROR((H590/I590-1)*100),"n/a",(H590/I590-1)*100)</f>
        <v>18.75</v>
      </c>
      <c r="AJ590" s="1033">
        <f>IF(ISERROR((I590/J590-1)*100),"n/a",(I590/J590-1)*100)</f>
        <v>19.999999999999996</v>
      </c>
      <c r="AK590" s="1033">
        <f>IF(ISERROR((J590/K590-1)*100),"n/a",(J590/K590-1)*100)</f>
        <v>150</v>
      </c>
      <c r="AL590" s="1033">
        <f>IF(ISERROR((K590/L590-1)*100),"n/a",(K590/L590-1)*100)</f>
        <v>300</v>
      </c>
      <c r="AM590" s="1033">
        <f>IF(ISERROR((L590/N590-1)*100),"n/a",(L590/N590-1)*100)</f>
        <v>0</v>
      </c>
      <c r="AN590" s="1033">
        <f>IF(ISERROR((N590/O590-1)*100),"n/a",(N590/O590-1)*100)</f>
        <v>0</v>
      </c>
      <c r="AO590" s="1033">
        <f>IF(ISERROR((O590/Q590-1)*100),"n/a",(O590/Q590-1)*100)</f>
        <v>0</v>
      </c>
      <c r="AP590" s="1033">
        <f>IF(ISERROR((Q590/R590-1)*100),"n/a",(Q590/R590-1)*100)</f>
        <v>-55.555555555555557</v>
      </c>
      <c r="AQ590" s="1033">
        <f>IF(ISERROR((R590/S590-1)*100),"n/a",(R590/S590-1)*100)</f>
        <v>-93.4914665895285</v>
      </c>
      <c r="AR590" s="1033">
        <f>IF(ISERROR((S590/T590-1)*100),"n/a",(S590/T590-1)*100)</f>
        <v>-44.572711239377902</v>
      </c>
      <c r="AS590" s="1033">
        <f>IF(ISERROR((T590/U590-1)*100),"n/a",(T590/U590-1)*100)</f>
        <v>5.5410310429728105</v>
      </c>
      <c r="AT590" s="1033">
        <f>IF(ISERROR((U590/V590-1)*100),"n/a",(U590/V590-1)*100)</f>
        <v>6.2983415476490112</v>
      </c>
      <c r="AU590" s="1033">
        <f>IF(ISERROR((V590/W590-1)*100),"n/a",(V590/W590-1)*100)</f>
        <v>5.555555555555558</v>
      </c>
      <c r="AV590" s="1033">
        <f>IF(ISERROR((W590/X590-1)*100),"n/a",(W590/X590-1)*100)</f>
        <v>6.3763608087091805</v>
      </c>
      <c r="AW590" s="1033">
        <f>IF(ISERROR((X590/Y590-1)*100),"n/a",(X590/Y590-1)*100)</f>
        <v>12.412587412587417</v>
      </c>
      <c r="AX590" s="1033">
        <f>IF(ISERROR((Y590/Z590-1)*100),"n/a",(Y590/Z590-1)*100)</f>
        <v>15.789473684210531</v>
      </c>
      <c r="AY590" s="1033">
        <f>IF(ISERROR((Z590/AA590-1)*100),"n/a",(Z590/AA590-1)*100)</f>
        <v>17.619047619047599</v>
      </c>
      <c r="AZ590" s="1033">
        <f>IF(ISERROR((AA590/AB590-1)*100),"n/a",(AA590/AB590-1)*100)</f>
        <v>22.807017543859654</v>
      </c>
      <c r="BA590" s="1033">
        <f>AVERAGE(AD590:AZ590)</f>
        <v>21.303235572242052</v>
      </c>
      <c r="BB590" s="1033">
        <f>STDEV(AD590:AZ590)</f>
        <v>74.554851979105905</v>
      </c>
    </row>
    <row r="591" spans="1:54" x14ac:dyDescent="0.2">
      <c r="A591" s="819" t="s">
        <v>772</v>
      </c>
      <c r="B591" s="819" t="s">
        <v>773</v>
      </c>
      <c r="C591" s="489">
        <v>2.7</v>
      </c>
      <c r="D591" s="489">
        <v>2.62</v>
      </c>
      <c r="E591" s="489">
        <v>2.54</v>
      </c>
      <c r="F591" s="489">
        <v>2.46</v>
      </c>
      <c r="G591" s="587">
        <v>2.38</v>
      </c>
      <c r="H591" s="587">
        <v>2.2999999999999998</v>
      </c>
      <c r="I591" s="489">
        <v>2.2225000000000001</v>
      </c>
      <c r="J591" s="489">
        <v>2.1524999999999999</v>
      </c>
      <c r="K591" s="489">
        <v>2.0825</v>
      </c>
      <c r="L591" s="489">
        <v>2.0125000000000002</v>
      </c>
      <c r="M591" s="953"/>
      <c r="N591" s="489">
        <v>1.9424999999999999</v>
      </c>
      <c r="O591" s="489">
        <v>1.8725000000000001</v>
      </c>
      <c r="P591" s="953"/>
      <c r="Q591" s="587">
        <v>1.8025</v>
      </c>
      <c r="R591" s="587">
        <v>1.7324999999999999</v>
      </c>
      <c r="S591" s="587">
        <v>1.6625000000000001</v>
      </c>
      <c r="T591" s="587">
        <v>1.595</v>
      </c>
      <c r="U591" s="587">
        <v>1.5349999999999999</v>
      </c>
      <c r="V591" s="587">
        <v>1.4750000000000001</v>
      </c>
      <c r="W591" s="587">
        <v>1.415</v>
      </c>
      <c r="X591" s="587">
        <v>1.385</v>
      </c>
      <c r="Y591" s="587">
        <v>1.355</v>
      </c>
      <c r="Z591" s="587">
        <v>1.2096515000000001</v>
      </c>
      <c r="AA591" s="583">
        <v>0.81860600000000006</v>
      </c>
      <c r="AB591" s="583">
        <v>0.81860600000000006</v>
      </c>
      <c r="AC591" s="584">
        <f>SUM(C591:AB591)</f>
        <v>44.08936349999999</v>
      </c>
      <c r="AD591" s="1033">
        <f>IF(ISERROR((C591/D591-1)*100),"n/a",(C591/D591-1)*100)</f>
        <v>3.0534351145038219</v>
      </c>
      <c r="AE591" s="1033">
        <f>IF(ISERROR((D591/E591-1)*100),"n/a",(D591/E591-1)*100)</f>
        <v>3.1496062992125928</v>
      </c>
      <c r="AF591" s="1033">
        <f>IF(ISERROR((E591/F591-1)*100),"n/a",(E591/F591-1)*100)</f>
        <v>3.2520325203251987</v>
      </c>
      <c r="AG591" s="1033">
        <f>IF(ISERROR((F591/G591-1)*100),"n/a",(F591/G591-1)*100)</f>
        <v>3.3613445378151363</v>
      </c>
      <c r="AH591" s="1033">
        <f>IF(ISERROR((G591/H591-1)*100),"n/a",(G591/H591-1)*100)</f>
        <v>3.4782608695652195</v>
      </c>
      <c r="AI591" s="1033">
        <f>IF(ISERROR((H591/I591-1)*100),"n/a",(H591/I591-1)*100)</f>
        <v>3.4870641169853611</v>
      </c>
      <c r="AJ591" s="1033">
        <f>IF(ISERROR((I591/J591-1)*100),"n/a",(I591/J591-1)*100)</f>
        <v>3.2520325203252209</v>
      </c>
      <c r="AK591" s="1033">
        <f>IF(ISERROR((J591/K591-1)*100),"n/a",(J591/K591-1)*100)</f>
        <v>3.3613445378151141</v>
      </c>
      <c r="AL591" s="1033">
        <f>IF(ISERROR((K591/L591-1)*100),"n/a",(K591/L591-1)*100)</f>
        <v>3.4782608695652195</v>
      </c>
      <c r="AM591" s="1033">
        <f>IF(ISERROR((L591/N591-1)*100),"n/a",(L591/N591-1)*100)</f>
        <v>3.6036036036036112</v>
      </c>
      <c r="AN591" s="1033">
        <f>IF(ISERROR((N591/O591-1)*100),"n/a",(N591/O591-1)*100)</f>
        <v>3.7383177570093462</v>
      </c>
      <c r="AO591" s="1033">
        <f>IF(ISERROR((O591/Q591-1)*100),"n/a",(O591/Q591-1)*100)</f>
        <v>3.8834951456310662</v>
      </c>
      <c r="AP591" s="1033">
        <f>IF(ISERROR((Q591/R591-1)*100),"n/a",(Q591/R591-1)*100)</f>
        <v>4.0404040404040442</v>
      </c>
      <c r="AQ591" s="1033">
        <f>IF(ISERROR((R591/S591-1)*100),"n/a",(R591/S591-1)*100)</f>
        <v>4.2105263157894646</v>
      </c>
      <c r="AR591" s="1033">
        <f>IF(ISERROR((S591/T591-1)*100),"n/a",(S591/T591-1)*100)</f>
        <v>4.2319749216300995</v>
      </c>
      <c r="AS591" s="1033">
        <f>IF(ISERROR((T591/U591-1)*100),"n/a",(T591/U591-1)*100)</f>
        <v>3.9087947882736174</v>
      </c>
      <c r="AT591" s="1033">
        <f>IF(ISERROR((U591/V591-1)*100),"n/a",(U591/V591-1)*100)</f>
        <v>4.0677966101694718</v>
      </c>
      <c r="AU591" s="1033">
        <f>IF(ISERROR((V591/W591-1)*100),"n/a",(V591/W591-1)*100)</f>
        <v>4.2402826855123754</v>
      </c>
      <c r="AV591" s="1033">
        <f>IF(ISERROR((W591/X591-1)*100),"n/a",(W591/X591-1)*100)</f>
        <v>2.1660649819494671</v>
      </c>
      <c r="AW591" s="1033">
        <f>IF(ISERROR((X591/Y591-1)*100),"n/a",(X591/Y591-1)*100)</f>
        <v>2.2140221402213944</v>
      </c>
      <c r="AX591" s="1033">
        <f>IF(ISERROR((Y591/Z591-1)*100),"n/a",(Y591/Z591-1)*100)</f>
        <v>12.01573345711553</v>
      </c>
      <c r="AY591" s="1033">
        <f>IF(ISERROR((Z591/AA591-1)*100),"n/a",(Z591/AA591-1)*100)</f>
        <v>47.769684072679652</v>
      </c>
      <c r="AZ591" s="1033">
        <f>IF(ISERROR((AA591/AB591-1)*100),"n/a",(AA591/AB591-1)*100)</f>
        <v>0</v>
      </c>
      <c r="BA591" s="1033">
        <f>AVERAGE(AD591:AZ591)</f>
        <v>5.6506122567870447</v>
      </c>
      <c r="BB591" s="1033">
        <f>STDEV(AD591:AZ591)</f>
        <v>9.4018790037419322</v>
      </c>
    </row>
    <row r="592" spans="1:54" x14ac:dyDescent="0.2">
      <c r="A592" s="826" t="s">
        <v>1607</v>
      </c>
      <c r="B592" s="819" t="s">
        <v>1608</v>
      </c>
      <c r="C592" s="489">
        <v>0.51</v>
      </c>
      <c r="D592" s="489">
        <v>0.47499999999999998</v>
      </c>
      <c r="E592" s="489">
        <v>0.46</v>
      </c>
      <c r="F592" s="489">
        <v>0.45</v>
      </c>
      <c r="G592" s="587">
        <v>0.43</v>
      </c>
      <c r="H592" s="587">
        <v>0.41</v>
      </c>
      <c r="I592" s="489">
        <v>0.35</v>
      </c>
      <c r="J592" s="489">
        <v>0.31</v>
      </c>
      <c r="K592" s="489">
        <v>0.28000000000000003</v>
      </c>
      <c r="L592" s="489">
        <v>0.245</v>
      </c>
      <c r="M592" s="953">
        <v>0</v>
      </c>
      <c r="N592" s="489">
        <v>0.16</v>
      </c>
      <c r="O592" s="491">
        <v>0.1</v>
      </c>
      <c r="P592" s="953">
        <v>0</v>
      </c>
      <c r="Q592" s="583">
        <v>0.1</v>
      </c>
      <c r="R592" s="583">
        <v>0.17499999999999999</v>
      </c>
      <c r="S592" s="583">
        <v>0.4</v>
      </c>
      <c r="T592" s="587">
        <v>0.4</v>
      </c>
      <c r="U592" s="587">
        <v>0.37571500000000002</v>
      </c>
      <c r="V592" s="587">
        <v>0.33333000000000002</v>
      </c>
      <c r="W592" s="587">
        <v>0.31428</v>
      </c>
      <c r="X592" s="583">
        <v>0.30475999999999998</v>
      </c>
      <c r="Y592" s="587">
        <v>0.30475999999999998</v>
      </c>
      <c r="Z592" s="587">
        <v>0.28571999999999997</v>
      </c>
      <c r="AA592" s="583">
        <v>0</v>
      </c>
      <c r="AB592" s="583">
        <v>0</v>
      </c>
      <c r="AC592" s="584">
        <f>SUM(C592:AB592)</f>
        <v>7.173565</v>
      </c>
      <c r="AD592" s="1033">
        <f>IF(ISERROR((C592/D592-1)*100),"n/a",(C592/D592-1)*100)</f>
        <v>7.3684210526315796</v>
      </c>
      <c r="AE592" s="1033">
        <f>IF(ISERROR((D592/E592-1)*100),"n/a",(D592/E592-1)*100)</f>
        <v>3.2608695652173836</v>
      </c>
      <c r="AF592" s="1033">
        <f>IF(ISERROR((E592/F592-1)*100),"n/a",(E592/F592-1)*100)</f>
        <v>2.2222222222222143</v>
      </c>
      <c r="AG592" s="1033">
        <f>IF(ISERROR((F592/G592-1)*100),"n/a",(F592/G592-1)*100)</f>
        <v>4.6511627906976827</v>
      </c>
      <c r="AH592" s="1033">
        <f>IF(ISERROR((G592/H592-1)*100),"n/a",(G592/H592-1)*100)</f>
        <v>4.8780487804878092</v>
      </c>
      <c r="AI592" s="1033">
        <f>IF(ISERROR((H592/I592-1)*100),"n/a",(H592/I592-1)*100)</f>
        <v>17.142857142857149</v>
      </c>
      <c r="AJ592" s="1033">
        <f>IF(ISERROR((I592/J592-1)*100),"n/a",(I592/J592-1)*100)</f>
        <v>12.903225806451601</v>
      </c>
      <c r="AK592" s="1033">
        <f>IF(ISERROR((J592/K592-1)*100),"n/a",(J592/K592-1)*100)</f>
        <v>10.714285714285698</v>
      </c>
      <c r="AL592" s="1033">
        <f>IF(ISERROR((K592/L592-1)*100),"n/a",(K592/L592-1)*100)</f>
        <v>14.285714285714302</v>
      </c>
      <c r="AM592" s="1033">
        <f>IF(ISERROR((L592/N592-1)*100),"n/a",(L592/N592-1)*100)</f>
        <v>53.125</v>
      </c>
      <c r="AN592" s="1033">
        <f>IF(ISERROR((N592/O592-1)*100),"n/a",(N592/O592-1)*100)</f>
        <v>59.999999999999986</v>
      </c>
      <c r="AO592" s="1033">
        <f>IF(ISERROR((O592/Q592-1)*100),"n/a",(O592/Q592-1)*100)</f>
        <v>0</v>
      </c>
      <c r="AP592" s="1033">
        <f>IF(ISERROR((Q592/R592-1)*100),"n/a",(Q592/R592-1)*100)</f>
        <v>-42.857142857142847</v>
      </c>
      <c r="AQ592" s="1033">
        <f>IF(ISERROR((R592/S592-1)*100),"n/a",(R592/S592-1)*100)</f>
        <v>-56.25</v>
      </c>
      <c r="AR592" s="1033">
        <f>IF(ISERROR((S592/T592-1)*100),"n/a",(S592/T592-1)*100)</f>
        <v>0</v>
      </c>
      <c r="AS592" s="1033">
        <f>IF(ISERROR((T592/U592-1)*100),"n/a",(T592/U592-1)*100)</f>
        <v>6.4636759245704889</v>
      </c>
      <c r="AT592" s="1033">
        <f>IF(ISERROR((U592/V592-1)*100),"n/a",(U592/V592-1)*100)</f>
        <v>12.715627156271569</v>
      </c>
      <c r="AU592" s="1033">
        <f>IF(ISERROR((V592/W592-1)*100),"n/a",(V592/W592-1)*100)</f>
        <v>6.0614738449789929</v>
      </c>
      <c r="AV592" s="1033">
        <f>IF(ISERROR((W592/X592-1)*100),"n/a",(W592/X592-1)*100)</f>
        <v>3.1237695235595275</v>
      </c>
      <c r="AW592" s="1033">
        <f>IF(ISERROR((X592/Y592-1)*100),"n/a",(X592/Y592-1)*100)</f>
        <v>0</v>
      </c>
      <c r="AX592" s="1033">
        <f>IF(ISERROR((Y592/Z592-1)*100),"n/a",(Y592/Z592-1)*100)</f>
        <v>6.6638667226655457</v>
      </c>
      <c r="AY592" s="1033" t="str">
        <f>IF(ISERROR((Z592/AA592-1)*100),"n/a",(Z592/AA592-1)*100)</f>
        <v>n/a</v>
      </c>
      <c r="AZ592" s="1033" t="str">
        <f>IF(ISERROR((AA592/AB592-1)*100),"n/a",(AA592/AB592-1)*100)</f>
        <v>n/a</v>
      </c>
      <c r="BA592" s="1033">
        <f>AVERAGE(AD592:AZ592)</f>
        <v>6.0225275083556529</v>
      </c>
      <c r="BB592" s="1033">
        <f>STDEV(AD592:AZ592)</f>
        <v>24.341620955733003</v>
      </c>
    </row>
    <row r="593" spans="1:54" x14ac:dyDescent="0.2">
      <c r="A593" s="819" t="s">
        <v>335</v>
      </c>
      <c r="B593" s="819" t="s">
        <v>336</v>
      </c>
      <c r="C593" s="489">
        <v>1.92</v>
      </c>
      <c r="D593" s="489">
        <v>1.8</v>
      </c>
      <c r="E593" s="489">
        <v>1.72</v>
      </c>
      <c r="F593" s="489">
        <v>1.7</v>
      </c>
      <c r="G593" s="587">
        <v>1.62</v>
      </c>
      <c r="H593" s="587">
        <v>1.54</v>
      </c>
      <c r="I593" s="489">
        <v>1.46</v>
      </c>
      <c r="J593" s="489">
        <v>1.37</v>
      </c>
      <c r="K593" s="489">
        <v>1.27</v>
      </c>
      <c r="L593" s="489">
        <v>1.23</v>
      </c>
      <c r="M593" s="953"/>
      <c r="N593" s="489">
        <v>1.19</v>
      </c>
      <c r="O593" s="489">
        <v>1.1499999999999999</v>
      </c>
      <c r="P593" s="953"/>
      <c r="Q593" s="587">
        <v>1.1100000000000001</v>
      </c>
      <c r="R593" s="583">
        <v>1.08</v>
      </c>
      <c r="S593" s="587">
        <v>1.07</v>
      </c>
      <c r="T593" s="587">
        <v>1.02</v>
      </c>
      <c r="U593" s="587">
        <v>0.96</v>
      </c>
      <c r="V593" s="587">
        <v>0.92</v>
      </c>
      <c r="W593" s="587">
        <v>0.88</v>
      </c>
      <c r="X593" s="583">
        <v>0.84</v>
      </c>
      <c r="Y593" s="587">
        <v>0.83</v>
      </c>
      <c r="Z593" s="583">
        <v>0.8</v>
      </c>
      <c r="AA593" s="587">
        <v>0.79</v>
      </c>
      <c r="AB593" s="587">
        <v>0.75</v>
      </c>
      <c r="AC593" s="584">
        <f>SUM(C593:AB593)</f>
        <v>29.020000000000003</v>
      </c>
      <c r="AD593" s="1033">
        <f>IF(ISERROR((C593/D593-1)*100),"n/a",(C593/D593-1)*100)</f>
        <v>6.6666666666666652</v>
      </c>
      <c r="AE593" s="1033">
        <f>IF(ISERROR((D593/E593-1)*100),"n/a",(D593/E593-1)*100)</f>
        <v>4.6511627906976827</v>
      </c>
      <c r="AF593" s="1033">
        <f>IF(ISERROR((E593/F593-1)*100),"n/a",(E593/F593-1)*100)</f>
        <v>1.1764705882352899</v>
      </c>
      <c r="AG593" s="1033">
        <f>IF(ISERROR((F593/G593-1)*100),"n/a",(F593/G593-1)*100)</f>
        <v>4.9382716049382713</v>
      </c>
      <c r="AH593" s="1033">
        <f>IF(ISERROR((G593/H593-1)*100),"n/a",(G593/H593-1)*100)</f>
        <v>5.1948051948051965</v>
      </c>
      <c r="AI593" s="1033">
        <f>IF(ISERROR((H593/I593-1)*100),"n/a",(H593/I593-1)*100)</f>
        <v>5.4794520547945202</v>
      </c>
      <c r="AJ593" s="1033">
        <f>IF(ISERROR((I593/J593-1)*100),"n/a",(I593/J593-1)*100)</f>
        <v>6.5693430656934115</v>
      </c>
      <c r="AK593" s="1033">
        <f>IF(ISERROR((J593/K593-1)*100),"n/a",(J593/K593-1)*100)</f>
        <v>7.8740157480315043</v>
      </c>
      <c r="AL593" s="1033">
        <f>IF(ISERROR((K593/L593-1)*100),"n/a",(K593/L593-1)*100)</f>
        <v>3.2520325203251987</v>
      </c>
      <c r="AM593" s="1033">
        <f>IF(ISERROR((L593/N593-1)*100),"n/a",(L593/N593-1)*100)</f>
        <v>3.3613445378151363</v>
      </c>
      <c r="AN593" s="1033">
        <f>IF(ISERROR((N593/O593-1)*100),"n/a",(N593/O593-1)*100)</f>
        <v>3.4782608695652195</v>
      </c>
      <c r="AO593" s="1033">
        <f>IF(ISERROR((O593/Q593-1)*100),"n/a",(O593/Q593-1)*100)</f>
        <v>3.603603603603589</v>
      </c>
      <c r="AP593" s="1033">
        <f>IF(ISERROR((Q593/R593-1)*100),"n/a",(Q593/R593-1)*100)</f>
        <v>2.7777777777777901</v>
      </c>
      <c r="AQ593" s="1033">
        <f>IF(ISERROR((R593/S593-1)*100),"n/a",(R593/S593-1)*100)</f>
        <v>0.93457943925234765</v>
      </c>
      <c r="AR593" s="1033">
        <f>IF(ISERROR((S593/T593-1)*100),"n/a",(S593/T593-1)*100)</f>
        <v>4.9019607843137303</v>
      </c>
      <c r="AS593" s="1033">
        <f>IF(ISERROR((T593/U593-1)*100),"n/a",(T593/U593-1)*100)</f>
        <v>6.25</v>
      </c>
      <c r="AT593" s="1033">
        <f>IF(ISERROR((U593/V593-1)*100),"n/a",(U593/V593-1)*100)</f>
        <v>4.3478260869565188</v>
      </c>
      <c r="AU593" s="1033">
        <f>IF(ISERROR((V593/W593-1)*100),"n/a",(V593/W593-1)*100)</f>
        <v>4.5454545454545414</v>
      </c>
      <c r="AV593" s="1033">
        <f>IF(ISERROR((W593/X593-1)*100),"n/a",(W593/X593-1)*100)</f>
        <v>4.7619047619047672</v>
      </c>
      <c r="AW593" s="1033">
        <f>IF(ISERROR((X593/Y593-1)*100),"n/a",(X593/Y593-1)*100)</f>
        <v>1.2048192771084265</v>
      </c>
      <c r="AX593" s="1033">
        <f>IF(ISERROR((Y593/Z593-1)*100),"n/a",(Y593/Z593-1)*100)</f>
        <v>3.7499999999999867</v>
      </c>
      <c r="AY593" s="1033">
        <f>IF(ISERROR((Z593/AA593-1)*100),"n/a",(Z593/AA593-1)*100)</f>
        <v>1.2658227848101333</v>
      </c>
      <c r="AZ593" s="1033">
        <f>IF(ISERROR((AA593/AB593-1)*100),"n/a",(AA593/AB593-1)*100)</f>
        <v>5.3333333333333455</v>
      </c>
      <c r="BA593" s="1033">
        <f>AVERAGE(AD593:AZ593)</f>
        <v>4.1877786102644903</v>
      </c>
      <c r="BB593" s="1033">
        <f>STDEV(AD593:AZ593)</f>
        <v>1.8719707571200128</v>
      </c>
    </row>
    <row r="594" spans="1:54" x14ac:dyDescent="0.2">
      <c r="A594" s="826" t="s">
        <v>5369</v>
      </c>
      <c r="B594" s="819" t="s">
        <v>5365</v>
      </c>
      <c r="C594" s="489">
        <v>0.45999999999999996</v>
      </c>
      <c r="D594" s="489">
        <v>0.3</v>
      </c>
      <c r="E594" s="489">
        <v>0.14000000000000001</v>
      </c>
      <c r="F594" s="489">
        <v>0.06</v>
      </c>
      <c r="G594" s="499">
        <v>0</v>
      </c>
      <c r="H594" s="499">
        <v>0</v>
      </c>
      <c r="I594" s="539">
        <v>0</v>
      </c>
      <c r="J594" s="539">
        <v>0</v>
      </c>
      <c r="K594" s="539">
        <v>0</v>
      </c>
      <c r="L594" s="539">
        <v>0</v>
      </c>
      <c r="M594" s="1106"/>
      <c r="N594" s="539">
        <v>0</v>
      </c>
      <c r="O594" s="539">
        <v>0</v>
      </c>
      <c r="P594" s="1106"/>
      <c r="Q594" s="539">
        <v>0</v>
      </c>
      <c r="R594" s="539">
        <v>0</v>
      </c>
      <c r="S594" s="499">
        <v>0</v>
      </c>
      <c r="T594" s="499">
        <v>0</v>
      </c>
      <c r="U594" s="499">
        <v>0</v>
      </c>
      <c r="V594" s="499">
        <v>0</v>
      </c>
      <c r="W594" s="499">
        <v>0</v>
      </c>
      <c r="X594" s="499">
        <v>0</v>
      </c>
      <c r="Y594" s="499">
        <v>0</v>
      </c>
      <c r="Z594" s="499">
        <v>0</v>
      </c>
      <c r="AA594" s="499">
        <v>0</v>
      </c>
      <c r="AB594" s="499">
        <v>0</v>
      </c>
      <c r="AC594" s="584">
        <f>SUM(C594:AB594)</f>
        <v>0.96</v>
      </c>
      <c r="AD594" s="1033">
        <f>IF(ISERROR((C594/D594-1)*100),"n/a",(C594/D594-1)*100)</f>
        <v>53.333333333333321</v>
      </c>
      <c r="AE594" s="1033">
        <f>IF(ISERROR((D594/E594-1)*100),"n/a",(D594/E594-1)*100)</f>
        <v>114.28571428571428</v>
      </c>
      <c r="AF594" s="1033">
        <f>IF(ISERROR((E594/F594-1)*100),"n/a",(E594/F594-1)*100)</f>
        <v>133.33333333333334</v>
      </c>
      <c r="AG594" s="1033" t="str">
        <f>IF(ISERROR((F594/G594-1)*100),"n/a",(F594/G594-1)*100)</f>
        <v>n/a</v>
      </c>
      <c r="AH594" s="1033" t="str">
        <f>IF(ISERROR((G594/H594-1)*100),"n/a",(G594/H594-1)*100)</f>
        <v>n/a</v>
      </c>
      <c r="AI594" s="1033" t="str">
        <f>IF(ISERROR((H594/I594-1)*100),"n/a",(H594/I594-1)*100)</f>
        <v>n/a</v>
      </c>
      <c r="AJ594" s="1033" t="str">
        <f>IF(ISERROR((I594/J594-1)*100),"n/a",(I594/J594-1)*100)</f>
        <v>n/a</v>
      </c>
      <c r="AK594" s="1033" t="str">
        <f>IF(ISERROR((J594/K594-1)*100),"n/a",(J594/K594-1)*100)</f>
        <v>n/a</v>
      </c>
      <c r="AL594" s="1033" t="str">
        <f>IF(ISERROR((K594/L594-1)*100),"n/a",(K594/L594-1)*100)</f>
        <v>n/a</v>
      </c>
      <c r="AM594" s="1033" t="str">
        <f>IF(ISERROR((L594/N594-1)*100),"n/a",(L594/N594-1)*100)</f>
        <v>n/a</v>
      </c>
      <c r="AN594" s="1033" t="str">
        <f>IF(ISERROR((N594/O594-1)*100),"n/a",(N594/O594-1)*100)</f>
        <v>n/a</v>
      </c>
      <c r="AO594" s="1033" t="str">
        <f>IF(ISERROR((O594/Q594-1)*100),"n/a",(O594/Q594-1)*100)</f>
        <v>n/a</v>
      </c>
      <c r="AP594" s="1033" t="str">
        <f>IF(ISERROR((Q594/R594-1)*100),"n/a",(Q594/R594-1)*100)</f>
        <v>n/a</v>
      </c>
      <c r="AQ594" s="1033" t="str">
        <f>IF(ISERROR((R594/S594-1)*100),"n/a",(R594/S594-1)*100)</f>
        <v>n/a</v>
      </c>
      <c r="AR594" s="1033" t="str">
        <f>IF(ISERROR((S594/T594-1)*100),"n/a",(S594/T594-1)*100)</f>
        <v>n/a</v>
      </c>
      <c r="AS594" s="1033" t="str">
        <f>IF(ISERROR((T594/U594-1)*100),"n/a",(T594/U594-1)*100)</f>
        <v>n/a</v>
      </c>
      <c r="AT594" s="1033" t="str">
        <f>IF(ISERROR((U594/V594-1)*100),"n/a",(U594/V594-1)*100)</f>
        <v>n/a</v>
      </c>
      <c r="AU594" s="1033" t="str">
        <f>IF(ISERROR((V594/W594-1)*100),"n/a",(V594/W594-1)*100)</f>
        <v>n/a</v>
      </c>
      <c r="AV594" s="1033" t="str">
        <f>IF(ISERROR((W594/X594-1)*100),"n/a",(W594/X594-1)*100)</f>
        <v>n/a</v>
      </c>
      <c r="AW594" s="1033" t="str">
        <f>IF(ISERROR((X594/Y594-1)*100),"n/a",(X594/Y594-1)*100)</f>
        <v>n/a</v>
      </c>
      <c r="AX594" s="1033" t="str">
        <f>IF(ISERROR((Y594/Z594-1)*100),"n/a",(Y594/Z594-1)*100)</f>
        <v>n/a</v>
      </c>
      <c r="AY594" s="1033" t="str">
        <f>IF(ISERROR((Z594/AA594-1)*100),"n/a",(Z594/AA594-1)*100)</f>
        <v>n/a</v>
      </c>
      <c r="AZ594" s="1033" t="str">
        <f>IF(ISERROR((AA594/AB594-1)*100),"n/a",(AA594/AB594-1)*100)</f>
        <v>n/a</v>
      </c>
      <c r="BA594" s="1033">
        <f>AVERAGE(AD594:AZ594)</f>
        <v>100.31746031746032</v>
      </c>
      <c r="BB594" s="1033">
        <f>STDEV(AD594:AZ594)</f>
        <v>41.789162341344344</v>
      </c>
    </row>
    <row r="595" spans="1:54" x14ac:dyDescent="0.2">
      <c r="A595" s="826" t="s">
        <v>326</v>
      </c>
      <c r="B595" s="826" t="s">
        <v>327</v>
      </c>
      <c r="C595" s="489">
        <v>3.32</v>
      </c>
      <c r="D595" s="489">
        <v>3.08</v>
      </c>
      <c r="E595" s="489">
        <v>2.68</v>
      </c>
      <c r="F595" s="489">
        <v>2.2799999999999998</v>
      </c>
      <c r="G595" s="587">
        <v>2</v>
      </c>
      <c r="H595" s="587">
        <v>1.64</v>
      </c>
      <c r="I595" s="489">
        <v>1.44</v>
      </c>
      <c r="J595" s="489">
        <v>1.32</v>
      </c>
      <c r="K595" s="489">
        <v>1.2</v>
      </c>
      <c r="L595" s="489">
        <v>1.1200000000000001</v>
      </c>
      <c r="M595" s="953"/>
      <c r="N595" s="489">
        <v>1.02</v>
      </c>
      <c r="O595" s="489">
        <v>1</v>
      </c>
      <c r="P595" s="953"/>
      <c r="Q595" s="587">
        <v>0.94</v>
      </c>
      <c r="R595" s="587">
        <v>0.9</v>
      </c>
      <c r="S595" s="587">
        <v>0.88</v>
      </c>
      <c r="T595" s="587">
        <v>0.82</v>
      </c>
      <c r="U595" s="587">
        <v>0.72599999999999998</v>
      </c>
      <c r="V595" s="587">
        <v>0.66</v>
      </c>
      <c r="W595" s="587">
        <v>0.6</v>
      </c>
      <c r="X595" s="587">
        <v>0.54</v>
      </c>
      <c r="Y595" s="587">
        <v>0.51</v>
      </c>
      <c r="Z595" s="587">
        <v>0.49</v>
      </c>
      <c r="AA595" s="587">
        <v>0.47</v>
      </c>
      <c r="AB595" s="587">
        <v>0.43</v>
      </c>
      <c r="AC595" s="584">
        <f>SUM(C595:AB595)</f>
        <v>30.065999999999999</v>
      </c>
      <c r="AD595" s="1033">
        <f>IF(ISERROR((C595/D595-1)*100),"n/a",(C595/D595-1)*100)</f>
        <v>7.7922077922077948</v>
      </c>
      <c r="AE595" s="1033">
        <f>IF(ISERROR((D595/E595-1)*100),"n/a",(D595/E595-1)*100)</f>
        <v>14.925373134328357</v>
      </c>
      <c r="AF595" s="1033">
        <f>IF(ISERROR((E595/F595-1)*100),"n/a",(E595/F595-1)*100)</f>
        <v>17.543859649122815</v>
      </c>
      <c r="AG595" s="1033">
        <f>IF(ISERROR((F595/G595-1)*100),"n/a",(F595/G595-1)*100)</f>
        <v>13.999999999999989</v>
      </c>
      <c r="AH595" s="1033">
        <f>IF(ISERROR((G595/H595-1)*100),"n/a",(G595/H595-1)*100)</f>
        <v>21.95121951219512</v>
      </c>
      <c r="AI595" s="1033">
        <f>IF(ISERROR((H595/I595-1)*100),"n/a",(H595/I595-1)*100)</f>
        <v>13.888888888888884</v>
      </c>
      <c r="AJ595" s="1033">
        <f>IF(ISERROR((I595/J595-1)*100),"n/a",(I595/J595-1)*100)</f>
        <v>9.0909090909090828</v>
      </c>
      <c r="AK595" s="1033">
        <f>IF(ISERROR((J595/K595-1)*100),"n/a",(J595/K595-1)*100)</f>
        <v>10.000000000000009</v>
      </c>
      <c r="AL595" s="1033">
        <f>IF(ISERROR((K595/L595-1)*100),"n/a",(K595/L595-1)*100)</f>
        <v>7.1428571428571397</v>
      </c>
      <c r="AM595" s="1033">
        <f>IF(ISERROR((L595/N595-1)*100),"n/a",(L595/N595-1)*100)</f>
        <v>9.8039215686274606</v>
      </c>
      <c r="AN595" s="1033">
        <f>IF(ISERROR((N595/O595-1)*100),"n/a",(N595/O595-1)*100)</f>
        <v>2.0000000000000018</v>
      </c>
      <c r="AO595" s="1033">
        <f>IF(ISERROR((O595/Q595-1)*100),"n/a",(O595/Q595-1)*100)</f>
        <v>6.3829787234042534</v>
      </c>
      <c r="AP595" s="1033">
        <f>IF(ISERROR((Q595/R595-1)*100),"n/a",(Q595/R595-1)*100)</f>
        <v>4.4444444444444287</v>
      </c>
      <c r="AQ595" s="1033">
        <f>IF(ISERROR((R595/S595-1)*100),"n/a",(R595/S595-1)*100)</f>
        <v>2.2727272727272707</v>
      </c>
      <c r="AR595" s="1033">
        <f>IF(ISERROR((S595/T595-1)*100),"n/a",(S595/T595-1)*100)</f>
        <v>7.3170731707317138</v>
      </c>
      <c r="AS595" s="1033">
        <f>IF(ISERROR((T595/U595-1)*100),"n/a",(T595/U595-1)*100)</f>
        <v>12.947658402203842</v>
      </c>
      <c r="AT595" s="1033">
        <f>IF(ISERROR((U595/V595-1)*100),"n/a",(U595/V595-1)*100)</f>
        <v>9.9999999999999858</v>
      </c>
      <c r="AU595" s="1033">
        <f>IF(ISERROR((V595/W595-1)*100),"n/a",(V595/W595-1)*100)</f>
        <v>10.000000000000009</v>
      </c>
      <c r="AV595" s="1033">
        <f>IF(ISERROR((W595/X595-1)*100),"n/a",(W595/X595-1)*100)</f>
        <v>11.111111111111093</v>
      </c>
      <c r="AW595" s="1033">
        <f>IF(ISERROR((X595/Y595-1)*100),"n/a",(X595/Y595-1)*100)</f>
        <v>5.8823529411764719</v>
      </c>
      <c r="AX595" s="1033">
        <f>IF(ISERROR((Y595/Z595-1)*100),"n/a",(Y595/Z595-1)*100)</f>
        <v>4.081632653061229</v>
      </c>
      <c r="AY595" s="1033">
        <f>IF(ISERROR((Z595/AA595-1)*100),"n/a",(Z595/AA595-1)*100)</f>
        <v>4.2553191489361764</v>
      </c>
      <c r="AZ595" s="1033">
        <f>IF(ISERROR((AA595/AB595-1)*100),"n/a",(AA595/AB595-1)*100)</f>
        <v>9.302325581395344</v>
      </c>
      <c r="BA595" s="1033">
        <f>AVERAGE(AD595:AZ595)</f>
        <v>9.3972547925360193</v>
      </c>
      <c r="BB595" s="1033">
        <f>STDEV(AD595:AZ595)</f>
        <v>4.9125077971526832</v>
      </c>
    </row>
    <row r="596" spans="1:54" x14ac:dyDescent="0.2">
      <c r="A596" s="826" t="s">
        <v>1615</v>
      </c>
      <c r="B596" s="819" t="s">
        <v>1616</v>
      </c>
      <c r="C596" s="489">
        <v>0.84</v>
      </c>
      <c r="D596" s="489">
        <v>0.8</v>
      </c>
      <c r="E596" s="489">
        <v>0.77</v>
      </c>
      <c r="F596" s="489">
        <v>0.76</v>
      </c>
      <c r="G596" s="587">
        <v>0.72</v>
      </c>
      <c r="H596" s="587">
        <v>0.66</v>
      </c>
      <c r="I596" s="489">
        <v>0.6</v>
      </c>
      <c r="J596" s="489">
        <v>0.54</v>
      </c>
      <c r="K596" s="489">
        <v>0.48</v>
      </c>
      <c r="L596" s="489">
        <v>0.35</v>
      </c>
      <c r="M596" s="953"/>
      <c r="N596" s="489">
        <v>0.30499999999999999</v>
      </c>
      <c r="O596" s="489">
        <v>0.245</v>
      </c>
      <c r="P596" s="953"/>
      <c r="Q596" s="583">
        <v>0.2</v>
      </c>
      <c r="R596" s="583">
        <v>0.2</v>
      </c>
      <c r="S596" s="583">
        <v>0.2</v>
      </c>
      <c r="T596" s="583">
        <v>0.2</v>
      </c>
      <c r="U596" s="587">
        <v>0.2</v>
      </c>
      <c r="V596" s="583">
        <v>0</v>
      </c>
      <c r="W596" s="583">
        <v>0</v>
      </c>
      <c r="X596" s="583">
        <v>0</v>
      </c>
      <c r="Y596" s="583">
        <v>0</v>
      </c>
      <c r="Z596" s="583">
        <v>0</v>
      </c>
      <c r="AA596" s="583">
        <v>0</v>
      </c>
      <c r="AB596" s="583">
        <v>0</v>
      </c>
      <c r="AC596" s="584">
        <f>SUM(C596:AB596)</f>
        <v>8.07</v>
      </c>
      <c r="AD596" s="1033">
        <f>IF(ISERROR((C596/D596-1)*100),"n/a",(C596/D596-1)*100)</f>
        <v>4.9999999999999822</v>
      </c>
      <c r="AE596" s="1033">
        <f>IF(ISERROR((D596/E596-1)*100),"n/a",(D596/E596-1)*100)</f>
        <v>3.8961038961039085</v>
      </c>
      <c r="AF596" s="1033">
        <f>IF(ISERROR((E596/F596-1)*100),"n/a",(E596/F596-1)*100)</f>
        <v>1.3157894736842035</v>
      </c>
      <c r="AG596" s="1033">
        <f>IF(ISERROR((F596/G596-1)*100),"n/a",(F596/G596-1)*100)</f>
        <v>5.555555555555558</v>
      </c>
      <c r="AH596" s="1033">
        <f>IF(ISERROR((G596/H596-1)*100),"n/a",(G596/H596-1)*100)</f>
        <v>9.0909090909090828</v>
      </c>
      <c r="AI596" s="1033">
        <f>IF(ISERROR((H596/I596-1)*100),"n/a",(H596/I596-1)*100)</f>
        <v>10.000000000000009</v>
      </c>
      <c r="AJ596" s="1033">
        <f>IF(ISERROR((I596/J596-1)*100),"n/a",(I596/J596-1)*100)</f>
        <v>11.111111111111093</v>
      </c>
      <c r="AK596" s="1033">
        <f>IF(ISERROR((J596/K596-1)*100),"n/a",(J596/K596-1)*100)</f>
        <v>12.500000000000021</v>
      </c>
      <c r="AL596" s="1033">
        <f>IF(ISERROR((K596/L596-1)*100),"n/a",(K596/L596-1)*100)</f>
        <v>37.142857142857146</v>
      </c>
      <c r="AM596" s="1033">
        <f>IF(ISERROR((L596/N596-1)*100),"n/a",(L596/N596-1)*100)</f>
        <v>14.754098360655732</v>
      </c>
      <c r="AN596" s="1033">
        <f>IF(ISERROR((N596/O596-1)*100),"n/a",(N596/O596-1)*100)</f>
        <v>24.489795918367353</v>
      </c>
      <c r="AO596" s="1033">
        <f>IF(ISERROR((O596/Q596-1)*100),"n/a",(O596/Q596-1)*100)</f>
        <v>22.499999999999986</v>
      </c>
      <c r="AP596" s="1033">
        <f>IF(ISERROR((Q596/R596-1)*100),"n/a",(Q596/R596-1)*100)</f>
        <v>0</v>
      </c>
      <c r="AQ596" s="1033">
        <f>IF(ISERROR((R596/S596-1)*100),"n/a",(R596/S596-1)*100)</f>
        <v>0</v>
      </c>
      <c r="AR596" s="1033">
        <f>IF(ISERROR((S596/T596-1)*100),"n/a",(S596/T596-1)*100)</f>
        <v>0</v>
      </c>
      <c r="AS596" s="1033">
        <f>IF(ISERROR((T596/U596-1)*100),"n/a",(T596/U596-1)*100)</f>
        <v>0</v>
      </c>
      <c r="AT596" s="1033" t="str">
        <f>IF(ISERROR((U596/V596-1)*100),"n/a",(U596/V596-1)*100)</f>
        <v>n/a</v>
      </c>
      <c r="AU596" s="1033" t="str">
        <f>IF(ISERROR((V596/W596-1)*100),"n/a",(V596/W596-1)*100)</f>
        <v>n/a</v>
      </c>
      <c r="AV596" s="1033" t="str">
        <f>IF(ISERROR((W596/X596-1)*100),"n/a",(W596/X596-1)*100)</f>
        <v>n/a</v>
      </c>
      <c r="AW596" s="1033" t="str">
        <f>IF(ISERROR((X596/Y596-1)*100),"n/a",(X596/Y596-1)*100)</f>
        <v>n/a</v>
      </c>
      <c r="AX596" s="1033" t="str">
        <f>IF(ISERROR((Y596/Z596-1)*100),"n/a",(Y596/Z596-1)*100)</f>
        <v>n/a</v>
      </c>
      <c r="AY596" s="1033" t="str">
        <f>IF(ISERROR((Z596/AA596-1)*100),"n/a",(Z596/AA596-1)*100)</f>
        <v>n/a</v>
      </c>
      <c r="AZ596" s="1033" t="str">
        <f>IF(ISERROR((AA596/AB596-1)*100),"n/a",(AA596/AB596-1)*100)</f>
        <v>n/a</v>
      </c>
      <c r="BA596" s="1033">
        <f>AVERAGE(AD596:AZ596)</f>
        <v>9.8347637843277553</v>
      </c>
      <c r="BB596" s="1033">
        <f>STDEV(AD596:AZ596)</f>
        <v>10.617095156583625</v>
      </c>
    </row>
    <row r="597" spans="1:54" x14ac:dyDescent="0.2">
      <c r="A597" s="826" t="s">
        <v>782</v>
      </c>
      <c r="B597" s="819" t="s">
        <v>783</v>
      </c>
      <c r="C597" s="489">
        <v>2.74</v>
      </c>
      <c r="D597" s="489">
        <v>2.6</v>
      </c>
      <c r="E597" s="489">
        <v>2.4900000000000002</v>
      </c>
      <c r="F597" s="489">
        <v>2.37</v>
      </c>
      <c r="G597" s="587">
        <v>2.25</v>
      </c>
      <c r="H597" s="587">
        <v>2.1</v>
      </c>
      <c r="I597" s="489">
        <v>1.96</v>
      </c>
      <c r="J597" s="489">
        <v>1.84</v>
      </c>
      <c r="K597" s="489">
        <v>1.76</v>
      </c>
      <c r="L597" s="489">
        <v>1.7</v>
      </c>
      <c r="M597" s="953"/>
      <c r="N597" s="489">
        <v>1.66</v>
      </c>
      <c r="O597" s="489">
        <v>1.62</v>
      </c>
      <c r="P597" s="953"/>
      <c r="Q597" s="587">
        <v>1.58</v>
      </c>
      <c r="R597" s="587">
        <v>1.54</v>
      </c>
      <c r="S597" s="587">
        <v>1.5</v>
      </c>
      <c r="T597" s="587">
        <v>1.46</v>
      </c>
      <c r="U597" s="587">
        <v>1.42</v>
      </c>
      <c r="V597" s="587">
        <v>1.38</v>
      </c>
      <c r="W597" s="587">
        <v>1.36</v>
      </c>
      <c r="X597" s="583">
        <v>1.34</v>
      </c>
      <c r="Y597" s="583">
        <v>1.34</v>
      </c>
      <c r="Z597" s="583">
        <v>1.34</v>
      </c>
      <c r="AA597" s="583">
        <v>1.34</v>
      </c>
      <c r="AB597" s="583">
        <v>1.34</v>
      </c>
      <c r="AC597" s="584">
        <f>SUM(C597:AB597)</f>
        <v>42.030000000000022</v>
      </c>
      <c r="AD597" s="1033">
        <f>IF(ISERROR((C597/D597-1)*100),"n/a",(C597/D597-1)*100)</f>
        <v>5.3846153846153877</v>
      </c>
      <c r="AE597" s="1033">
        <f>IF(ISERROR((D597/E597-1)*100),"n/a",(D597/E597-1)*100)</f>
        <v>4.417670682730912</v>
      </c>
      <c r="AF597" s="1033">
        <f>IF(ISERROR((E597/F597-1)*100),"n/a",(E597/F597-1)*100)</f>
        <v>5.0632911392405111</v>
      </c>
      <c r="AG597" s="1033">
        <f>IF(ISERROR((F597/G597-1)*100),"n/a",(F597/G597-1)*100)</f>
        <v>5.3333333333333455</v>
      </c>
      <c r="AH597" s="1033">
        <f>IF(ISERROR((G597/H597-1)*100),"n/a",(G597/H597-1)*100)</f>
        <v>7.1428571428571397</v>
      </c>
      <c r="AI597" s="1033">
        <f>IF(ISERROR((H597/I597-1)*100),"n/a",(H597/I597-1)*100)</f>
        <v>7.1428571428571397</v>
      </c>
      <c r="AJ597" s="1033">
        <f>IF(ISERROR((I597/J597-1)*100),"n/a",(I597/J597-1)*100)</f>
        <v>6.5217391304347672</v>
      </c>
      <c r="AK597" s="1033">
        <f>IF(ISERROR((J597/K597-1)*100),"n/a",(J597/K597-1)*100)</f>
        <v>4.5454545454545414</v>
      </c>
      <c r="AL597" s="1033">
        <f>IF(ISERROR((K597/L597-1)*100),"n/a",(K597/L597-1)*100)</f>
        <v>3.529411764705892</v>
      </c>
      <c r="AM597" s="1033">
        <f>IF(ISERROR((L597/N597-1)*100),"n/a",(L597/N597-1)*100)</f>
        <v>2.4096385542168752</v>
      </c>
      <c r="AN597" s="1033">
        <f>IF(ISERROR((N597/O597-1)*100),"n/a",(N597/O597-1)*100)</f>
        <v>2.4691358024691246</v>
      </c>
      <c r="AO597" s="1033">
        <f>IF(ISERROR((O597/Q597-1)*100),"n/a",(O597/Q597-1)*100)</f>
        <v>2.5316455696202445</v>
      </c>
      <c r="AP597" s="1033">
        <f>IF(ISERROR((Q597/R597-1)*100),"n/a",(Q597/R597-1)*100)</f>
        <v>2.5974025974025983</v>
      </c>
      <c r="AQ597" s="1033">
        <f>IF(ISERROR((R597/S597-1)*100),"n/a",(R597/S597-1)*100)</f>
        <v>2.6666666666666616</v>
      </c>
      <c r="AR597" s="1033">
        <f>IF(ISERROR((S597/T597-1)*100),"n/a",(S597/T597-1)*100)</f>
        <v>2.7397260273972712</v>
      </c>
      <c r="AS597" s="1033">
        <f>IF(ISERROR((T597/U597-1)*100),"n/a",(T597/U597-1)*100)</f>
        <v>2.8169014084507005</v>
      </c>
      <c r="AT597" s="1033">
        <f>IF(ISERROR((U597/V597-1)*100),"n/a",(U597/V597-1)*100)</f>
        <v>2.898550724637694</v>
      </c>
      <c r="AU597" s="1033">
        <f>IF(ISERROR((V597/W597-1)*100),"n/a",(V597/W597-1)*100)</f>
        <v>1.4705882352941124</v>
      </c>
      <c r="AV597" s="1033">
        <f>IF(ISERROR((W597/X597-1)*100),"n/a",(W597/X597-1)*100)</f>
        <v>1.4925373134328401</v>
      </c>
      <c r="AW597" s="1033">
        <f>IF(ISERROR((X597/Y597-1)*100),"n/a",(X597/Y597-1)*100)</f>
        <v>0</v>
      </c>
      <c r="AX597" s="1033">
        <f>IF(ISERROR((Y597/Z597-1)*100),"n/a",(Y597/Z597-1)*100)</f>
        <v>0</v>
      </c>
      <c r="AY597" s="1033">
        <f>IF(ISERROR((Z597/AA597-1)*100),"n/a",(Z597/AA597-1)*100)</f>
        <v>0</v>
      </c>
      <c r="AZ597" s="1033">
        <f>IF(ISERROR((AA597/AB597-1)*100),"n/a",(AA597/AB597-1)*100)</f>
        <v>0</v>
      </c>
      <c r="BA597" s="1033">
        <f>AVERAGE(AD597:AZ597)</f>
        <v>3.1814792680790331</v>
      </c>
      <c r="BB597" s="1033">
        <f>STDEV(AD597:AZ597)</f>
        <v>2.214458473250998</v>
      </c>
    </row>
    <row r="598" spans="1:54" x14ac:dyDescent="0.2">
      <c r="A598" s="826" t="s">
        <v>103</v>
      </c>
      <c r="B598" s="819" t="s">
        <v>104</v>
      </c>
      <c r="C598" s="489">
        <v>1.26</v>
      </c>
      <c r="D598" s="489">
        <v>1.21</v>
      </c>
      <c r="E598" s="489">
        <v>1.1299999999999999</v>
      </c>
      <c r="F598" s="489">
        <v>1.1000000000000001</v>
      </c>
      <c r="G598" s="587">
        <v>0.96</v>
      </c>
      <c r="H598" s="587">
        <v>0.76</v>
      </c>
      <c r="I598" s="491">
        <v>0.72</v>
      </c>
      <c r="J598" s="489">
        <v>0.6709090909090909</v>
      </c>
      <c r="K598" s="489">
        <v>0.64545454545454539</v>
      </c>
      <c r="L598" s="491">
        <v>0.61818181818181817</v>
      </c>
      <c r="M598" s="953"/>
      <c r="N598" s="489">
        <v>0.6</v>
      </c>
      <c r="O598" s="491">
        <v>0.58181818181818179</v>
      </c>
      <c r="P598" s="953"/>
      <c r="Q598" s="587">
        <v>0.55454545454545445</v>
      </c>
      <c r="R598" s="587">
        <v>0.53636363636363626</v>
      </c>
      <c r="S598" s="587">
        <v>0.52727272727272723</v>
      </c>
      <c r="T598" s="583">
        <v>0.50909090909090915</v>
      </c>
      <c r="U598" s="587">
        <v>0.48594545454545451</v>
      </c>
      <c r="V598" s="587">
        <v>0.40495454545454546</v>
      </c>
      <c r="W598" s="587">
        <v>0.34710909090909087</v>
      </c>
      <c r="X598" s="587">
        <v>0.30579090909090906</v>
      </c>
      <c r="Y598" s="583">
        <v>0.2975272727272727</v>
      </c>
      <c r="Z598" s="587">
        <v>0.29398181818181818</v>
      </c>
      <c r="AA598" s="587">
        <v>0.27659999999999996</v>
      </c>
      <c r="AB598" s="583">
        <v>0.23985454545454546</v>
      </c>
      <c r="AC598" s="584">
        <f>SUM(C598:AB598)</f>
        <v>15.035400000000001</v>
      </c>
      <c r="AD598" s="1033">
        <f>IF(ISERROR((C598/D598-1)*100),"n/a",(C598/D598-1)*100)</f>
        <v>4.1322314049586861</v>
      </c>
      <c r="AE598" s="1033">
        <f>IF(ISERROR((D598/E598-1)*100),"n/a",(D598/E598-1)*100)</f>
        <v>7.079646017699126</v>
      </c>
      <c r="AF598" s="1033">
        <f>IF(ISERROR((E598/F598-1)*100),"n/a",(E598/F598-1)*100)</f>
        <v>2.7272727272727115</v>
      </c>
      <c r="AG598" s="1033">
        <f>IF(ISERROR((F598/G598-1)*100),"n/a",(F598/G598-1)*100)</f>
        <v>14.583333333333348</v>
      </c>
      <c r="AH598" s="1033">
        <f>IF(ISERROR((G598/H598-1)*100),"n/a",(G598/H598-1)*100)</f>
        <v>26.315789473684205</v>
      </c>
      <c r="AI598" s="1033">
        <f>IF(ISERROR((H598/I598-1)*100),"n/a",(H598/I598-1)*100)</f>
        <v>5.555555555555558</v>
      </c>
      <c r="AJ598" s="1033">
        <f>IF(ISERROR((I598/J598-1)*100),"n/a",(I598/J598-1)*100)</f>
        <v>7.3170731707317138</v>
      </c>
      <c r="AK598" s="1033">
        <f>IF(ISERROR((J598/K598-1)*100),"n/a",(J598/K598-1)*100)</f>
        <v>3.9436619718310029</v>
      </c>
      <c r="AL598" s="1033">
        <f>IF(ISERROR((K598/L598-1)*100),"n/a",(K598/L598-1)*100)</f>
        <v>4.4117647058823373</v>
      </c>
      <c r="AM598" s="1033">
        <f>IF(ISERROR((L598/N598-1)*100),"n/a",(L598/N598-1)*100)</f>
        <v>3.0303030303030276</v>
      </c>
      <c r="AN598" s="1033">
        <f>IF(ISERROR((N598/O598-1)*100),"n/a",(N598/O598-1)*100)</f>
        <v>3.125</v>
      </c>
      <c r="AO598" s="1033">
        <f>IF(ISERROR((O598/Q598-1)*100),"n/a",(O598/Q598-1)*100)</f>
        <v>4.9180327868852514</v>
      </c>
      <c r="AP598" s="1033">
        <f>IF(ISERROR((Q598/R598-1)*100),"n/a",(Q598/R598-1)*100)</f>
        <v>3.3898305084745672</v>
      </c>
      <c r="AQ598" s="1033">
        <f>IF(ISERROR((R598/S598-1)*100),"n/a",(R598/S598-1)*100)</f>
        <v>1.7241379310344751</v>
      </c>
      <c r="AR598" s="1033">
        <f>IF(ISERROR((S598/T598-1)*100),"n/a",(S598/T598-1)*100)</f>
        <v>3.5714285714285587</v>
      </c>
      <c r="AS598" s="1033">
        <f>IF(ISERROR((T598/U598-1)*100),"n/a",(T598/U598-1)*100)</f>
        <v>4.7629737718412279</v>
      </c>
      <c r="AT598" s="1033">
        <f>IF(ISERROR((U598/V598-1)*100),"n/a",(U598/V598-1)*100)</f>
        <v>19.999999999999996</v>
      </c>
      <c r="AU598" s="1033">
        <f>IF(ISERROR((V598/W598-1)*100),"n/a",(V598/W598-1)*100)</f>
        <v>16.664920643235035</v>
      </c>
      <c r="AV598" s="1033">
        <f>IF(ISERROR((W598/X598-1)*100),"n/a",(W598/X598-1)*100)</f>
        <v>13.511906531498052</v>
      </c>
      <c r="AW598" s="1033">
        <f>IF(ISERROR((X598/Y598-1)*100),"n/a",(X598/Y598-1)*100)</f>
        <v>2.7774382791493579</v>
      </c>
      <c r="AX598" s="1033">
        <f>IF(ISERROR((Y598/Z598-1)*100),"n/a",(Y598/Z598-1)*100)</f>
        <v>1.2060115034943308</v>
      </c>
      <c r="AY598" s="1033">
        <f>IF(ISERROR((Z598/AA598-1)*100),"n/a",(Z598/AA598-1)*100)</f>
        <v>6.2840991257477219</v>
      </c>
      <c r="AZ598" s="1033">
        <f>IF(ISERROR((AA598/AB598-1)*100),"n/a",(AA598/AB598-1)*100)</f>
        <v>15.319890842935102</v>
      </c>
      <c r="BA598" s="1033">
        <f>AVERAGE(AD598:AZ598)</f>
        <v>7.6674913863902345</v>
      </c>
      <c r="BB598" s="1033">
        <f>STDEV(AD598:AZ598)</f>
        <v>6.6870229847393805</v>
      </c>
    </row>
    <row r="599" spans="1:54" x14ac:dyDescent="0.2">
      <c r="A599" s="826" t="s">
        <v>763</v>
      </c>
      <c r="B599" s="819" t="s">
        <v>764</v>
      </c>
      <c r="C599" s="489">
        <v>4.5350000000000001</v>
      </c>
      <c r="D599" s="489">
        <v>4.3449999999999998</v>
      </c>
      <c r="E599" s="489">
        <v>4.1025</v>
      </c>
      <c r="F599" s="489">
        <v>3.7974999999999999</v>
      </c>
      <c r="G599" s="587">
        <v>3.5074999999999998</v>
      </c>
      <c r="H599" s="587">
        <v>3.2225000000000001</v>
      </c>
      <c r="I599" s="489">
        <v>2.9649999999999999</v>
      </c>
      <c r="J599" s="489">
        <v>2.76</v>
      </c>
      <c r="K599" s="489">
        <v>2.61</v>
      </c>
      <c r="L599" s="489">
        <v>2.4900000000000002</v>
      </c>
      <c r="M599" s="953"/>
      <c r="N599" s="489">
        <v>2.2799999999999998</v>
      </c>
      <c r="O599" s="489">
        <v>1.83</v>
      </c>
      <c r="P599" s="953"/>
      <c r="Q599" s="583">
        <v>1.56</v>
      </c>
      <c r="R599" s="587">
        <v>1.52</v>
      </c>
      <c r="S599" s="587">
        <v>1.33</v>
      </c>
      <c r="T599" s="587">
        <v>1.23</v>
      </c>
      <c r="U599" s="587">
        <v>1.19</v>
      </c>
      <c r="V599" s="587">
        <v>1.1200000000000001</v>
      </c>
      <c r="W599" s="583">
        <v>1</v>
      </c>
      <c r="X599" s="583">
        <v>1</v>
      </c>
      <c r="Y599" s="583">
        <v>1</v>
      </c>
      <c r="Z599" s="583">
        <v>1</v>
      </c>
      <c r="AA599" s="583">
        <v>1.1399999999999999</v>
      </c>
      <c r="AB599" s="583">
        <v>1.56</v>
      </c>
      <c r="AC599" s="584">
        <f>SUM(C599:AB599)</f>
        <v>53.094999999999999</v>
      </c>
      <c r="AD599" s="1033">
        <f>IF(ISERROR((C599/D599-1)*100),"n/a",(C599/D599-1)*100)</f>
        <v>4.3728423475259071</v>
      </c>
      <c r="AE599" s="1033">
        <f>IF(ISERROR((D599/E599-1)*100),"n/a",(D599/E599-1)*100)</f>
        <v>5.9110298598415545</v>
      </c>
      <c r="AF599" s="1033">
        <f>IF(ISERROR((E599/F599-1)*100),"n/a",(E599/F599-1)*100)</f>
        <v>8.0315997366688698</v>
      </c>
      <c r="AG599" s="1033">
        <f>IF(ISERROR((F599/G599-1)*100),"n/a",(F599/G599-1)*100)</f>
        <v>8.2679971489665114</v>
      </c>
      <c r="AH599" s="1033">
        <f>IF(ISERROR((G599/H599-1)*100),"n/a",(G599/H599-1)*100)</f>
        <v>8.8440651667959678</v>
      </c>
      <c r="AI599" s="1033">
        <f>IF(ISERROR((H599/I599-1)*100),"n/a",(H599/I599-1)*100)</f>
        <v>8.6846543001686491</v>
      </c>
      <c r="AJ599" s="1033">
        <f>IF(ISERROR((I599/J599-1)*100),"n/a",(I599/J599-1)*100)</f>
        <v>7.4275362318840576</v>
      </c>
      <c r="AK599" s="1033">
        <f>IF(ISERROR((J599/K599-1)*100),"n/a",(J599/K599-1)*100)</f>
        <v>5.7471264367816133</v>
      </c>
      <c r="AL599" s="1033">
        <f>IF(ISERROR((K599/L599-1)*100),"n/a",(K599/L599-1)*100)</f>
        <v>4.8192771084337283</v>
      </c>
      <c r="AM599" s="1033">
        <f>IF(ISERROR((L599/N599-1)*100),"n/a",(L599/N599-1)*100)</f>
        <v>9.2105263157894903</v>
      </c>
      <c r="AN599" s="1033">
        <f>IF(ISERROR((N599/O599-1)*100),"n/a",(N599/O599-1)*100)</f>
        <v>24.590163934426212</v>
      </c>
      <c r="AO599" s="1033">
        <f>IF(ISERROR((O599/Q599-1)*100),"n/a",(O599/Q599-1)*100)</f>
        <v>17.307692307692314</v>
      </c>
      <c r="AP599" s="1033">
        <f>IF(ISERROR((Q599/R599-1)*100),"n/a",(Q599/R599-1)*100)</f>
        <v>2.6315789473684292</v>
      </c>
      <c r="AQ599" s="1033">
        <f>IF(ISERROR((R599/S599-1)*100),"n/a",(R599/S599-1)*100)</f>
        <v>14.285714285714279</v>
      </c>
      <c r="AR599" s="1033">
        <f>IF(ISERROR((S599/T599-1)*100),"n/a",(S599/T599-1)*100)</f>
        <v>8.1300813008130071</v>
      </c>
      <c r="AS599" s="1033">
        <f>IF(ISERROR((T599/U599-1)*100),"n/a",(T599/U599-1)*100)</f>
        <v>3.3613445378151363</v>
      </c>
      <c r="AT599" s="1033">
        <f>IF(ISERROR((U599/V599-1)*100),"n/a",(U599/V599-1)*100)</f>
        <v>6.2499999999999778</v>
      </c>
      <c r="AU599" s="1033">
        <f>IF(ISERROR((V599/W599-1)*100),"n/a",(V599/W599-1)*100)</f>
        <v>12.000000000000011</v>
      </c>
      <c r="AV599" s="1033">
        <f>IF(ISERROR((W599/X599-1)*100),"n/a",(W599/X599-1)*100)</f>
        <v>0</v>
      </c>
      <c r="AW599" s="1033">
        <f>IF(ISERROR((X599/Y599-1)*100),"n/a",(X599/Y599-1)*100)</f>
        <v>0</v>
      </c>
      <c r="AX599" s="1033">
        <f>IF(ISERROR((Y599/Z599-1)*100),"n/a",(Y599/Z599-1)*100)</f>
        <v>0</v>
      </c>
      <c r="AY599" s="1033">
        <f>IF(ISERROR((Z599/AA599-1)*100),"n/a",(Z599/AA599-1)*100)</f>
        <v>-12.280701754385959</v>
      </c>
      <c r="AZ599" s="1033">
        <f>IF(ISERROR((AA599/AB599-1)*100),"n/a",(AA599/AB599-1)*100)</f>
        <v>-26.923076923076927</v>
      </c>
      <c r="BA599" s="1033">
        <f>AVERAGE(AD599:AZ599)</f>
        <v>5.2464978821401242</v>
      </c>
      <c r="BB599" s="1033">
        <f>STDEV(AD599:AZ599)</f>
        <v>9.8974293006695344</v>
      </c>
    </row>
    <row r="600" spans="1:54" x14ac:dyDescent="0.2">
      <c r="A600" s="819" t="s">
        <v>1605</v>
      </c>
      <c r="B600" s="819" t="s">
        <v>1606</v>
      </c>
      <c r="C600" s="489">
        <v>1.98</v>
      </c>
      <c r="D600" s="489">
        <v>1.92</v>
      </c>
      <c r="E600" s="489">
        <v>1.88</v>
      </c>
      <c r="F600" s="489">
        <v>1.67</v>
      </c>
      <c r="G600" s="587">
        <v>1.38</v>
      </c>
      <c r="H600" s="587">
        <v>1.32</v>
      </c>
      <c r="I600" s="489">
        <v>1.21</v>
      </c>
      <c r="J600" s="489">
        <v>0.98</v>
      </c>
      <c r="K600" s="489">
        <v>0.82</v>
      </c>
      <c r="L600" s="489">
        <v>0.74</v>
      </c>
      <c r="M600" s="953"/>
      <c r="N600" s="489">
        <v>0.69</v>
      </c>
      <c r="O600" s="491">
        <v>0.68</v>
      </c>
      <c r="P600" s="491"/>
      <c r="Q600" s="583">
        <v>0.68</v>
      </c>
      <c r="R600" s="583">
        <v>0.68</v>
      </c>
      <c r="S600" s="587">
        <v>0.68</v>
      </c>
      <c r="T600" s="587">
        <v>0.67190000000000005</v>
      </c>
      <c r="U600" s="583">
        <v>0.64759999999999995</v>
      </c>
      <c r="V600" s="587">
        <v>0.64759999999999995</v>
      </c>
      <c r="W600" s="587">
        <v>0.61680000000000001</v>
      </c>
      <c r="X600" s="587">
        <v>0.59864000000000006</v>
      </c>
      <c r="Y600" s="587">
        <v>0.51947999999999994</v>
      </c>
      <c r="Z600" s="587">
        <v>0.47001000000000004</v>
      </c>
      <c r="AA600" s="587">
        <v>0.44525999999999999</v>
      </c>
      <c r="AB600" s="587">
        <v>0.42875999999999997</v>
      </c>
      <c r="AC600" s="584">
        <f>SUM(C600:AB600)</f>
        <v>22.356050000000003</v>
      </c>
      <c r="AD600" s="1033">
        <f>IF(ISERROR((C600/D600-1)*100),"n/a",(C600/D600-1)*100)</f>
        <v>3.125</v>
      </c>
      <c r="AE600" s="1033">
        <f>IF(ISERROR((D600/E600-1)*100),"n/a",(D600/E600-1)*100)</f>
        <v>2.1276595744680771</v>
      </c>
      <c r="AF600" s="1033">
        <f>IF(ISERROR((E600/F600-1)*100),"n/a",(E600/F600-1)*100)</f>
        <v>12.574850299401197</v>
      </c>
      <c r="AG600" s="1033">
        <f>IF(ISERROR((F600/G600-1)*100),"n/a",(F600/G600-1)*100)</f>
        <v>21.014492753623195</v>
      </c>
      <c r="AH600" s="1033">
        <f>IF(ISERROR((G600/H600-1)*100),"n/a",(G600/H600-1)*100)</f>
        <v>4.5454545454545414</v>
      </c>
      <c r="AI600" s="1033">
        <f>IF(ISERROR((H600/I600-1)*100),"n/a",(H600/I600-1)*100)</f>
        <v>9.0909090909091042</v>
      </c>
      <c r="AJ600" s="1033">
        <f>IF(ISERROR((I600/J600-1)*100),"n/a",(I600/J600-1)*100)</f>
        <v>23.469387755102034</v>
      </c>
      <c r="AK600" s="1033">
        <f>IF(ISERROR((J600/K600-1)*100),"n/a",(J600/K600-1)*100)</f>
        <v>19.512195121951216</v>
      </c>
      <c r="AL600" s="1033">
        <f>IF(ISERROR((K600/L600-1)*100),"n/a",(K600/L600-1)*100)</f>
        <v>10.810810810810811</v>
      </c>
      <c r="AM600" s="1033">
        <f>IF(ISERROR((L600/N600-1)*100),"n/a",(L600/N600-1)*100)</f>
        <v>7.2463768115942129</v>
      </c>
      <c r="AN600" s="1033">
        <f>IF(ISERROR((N600/O600-1)*100),"n/a",(N600/O600-1)*100)</f>
        <v>1.4705882352941124</v>
      </c>
      <c r="AO600" s="1033">
        <f>IF(ISERROR((O600/Q600-1)*100),"n/a",(O600/Q600-1)*100)</f>
        <v>0</v>
      </c>
      <c r="AP600" s="1033">
        <f>IF(ISERROR((Q600/R600-1)*100),"n/a",(Q600/R600-1)*100)</f>
        <v>0</v>
      </c>
      <c r="AQ600" s="1033">
        <f>IF(ISERROR((R600/S600-1)*100),"n/a",(R600/S600-1)*100)</f>
        <v>0</v>
      </c>
      <c r="AR600" s="1033">
        <f>IF(ISERROR((S600/T600-1)*100),"n/a",(S600/T600-1)*100)</f>
        <v>1.2055365381753225</v>
      </c>
      <c r="AS600" s="1033">
        <f>IF(ISERROR((T600/U600-1)*100),"n/a",(T600/U600-1)*100)</f>
        <v>3.7523162445954439</v>
      </c>
      <c r="AT600" s="1033">
        <f>IF(ISERROR((U600/V600-1)*100),"n/a",(U600/V600-1)*100)</f>
        <v>0</v>
      </c>
      <c r="AU600" s="1033">
        <f>IF(ISERROR((V600/W600-1)*100),"n/a",(V600/W600-1)*100)</f>
        <v>4.9935149156938863</v>
      </c>
      <c r="AV600" s="1033">
        <f>IF(ISERROR((W600/X600-1)*100),"n/a",(W600/X600-1)*100)</f>
        <v>3.0335426967793566</v>
      </c>
      <c r="AW600" s="1033">
        <f>IF(ISERROR((X600/Y600-1)*100),"n/a",(X600/Y600-1)*100)</f>
        <v>15.23831523831527</v>
      </c>
      <c r="AX600" s="1033">
        <f>IF(ISERROR((Y600/Z600-1)*100),"n/a",(Y600/Z600-1)*100)</f>
        <v>10.525307972170793</v>
      </c>
      <c r="AY600" s="1033">
        <f>IF(ISERROR((Z600/AA600-1)*100),"n/a",(Z600/AA600-1)*100)</f>
        <v>5.558550060638745</v>
      </c>
      <c r="AZ600" s="1033">
        <f>IF(ISERROR((AA600/AB600-1)*100),"n/a",(AA600/AB600-1)*100)</f>
        <v>3.8483067450321817</v>
      </c>
      <c r="BA600" s="1033">
        <f>AVERAGE(AD600:AZ600)</f>
        <v>7.0931789308699784</v>
      </c>
      <c r="BB600" s="1033">
        <f>STDEV(AD600:AZ600)</f>
        <v>7.0761476105871406</v>
      </c>
    </row>
    <row r="601" spans="1:54" x14ac:dyDescent="0.2">
      <c r="A601" s="819" t="s">
        <v>4054</v>
      </c>
      <c r="B601" s="819" t="s">
        <v>3821</v>
      </c>
      <c r="C601" s="489">
        <v>1.02</v>
      </c>
      <c r="D601" s="489">
        <v>0.96</v>
      </c>
      <c r="E601" s="489">
        <v>0.92</v>
      </c>
      <c r="F601" s="489">
        <v>0.9</v>
      </c>
      <c r="G601" s="587">
        <v>0.86</v>
      </c>
      <c r="H601" s="794">
        <v>0.78</v>
      </c>
      <c r="I601" s="794">
        <v>0.68</v>
      </c>
      <c r="J601" s="794">
        <v>0.6</v>
      </c>
      <c r="K601" s="794">
        <v>0.53</v>
      </c>
      <c r="L601" s="959">
        <v>0.5</v>
      </c>
      <c r="M601" s="587"/>
      <c r="N601" s="794">
        <v>0.5</v>
      </c>
      <c r="O601" s="794">
        <v>0.47499999999999998</v>
      </c>
      <c r="P601" s="587"/>
      <c r="Q601" s="959">
        <v>0.4</v>
      </c>
      <c r="R601" s="959">
        <v>0.4</v>
      </c>
      <c r="S601" s="794">
        <v>0.4</v>
      </c>
      <c r="T601" s="794">
        <v>0.38</v>
      </c>
      <c r="U601" s="794">
        <v>0.32</v>
      </c>
      <c r="V601" s="794">
        <v>0.2</v>
      </c>
      <c r="W601" s="794">
        <v>0.15</v>
      </c>
      <c r="X601" s="499">
        <v>0</v>
      </c>
      <c r="Y601" s="499">
        <v>0</v>
      </c>
      <c r="Z601" s="499">
        <v>0</v>
      </c>
      <c r="AA601" s="499">
        <v>0</v>
      </c>
      <c r="AB601" s="499">
        <v>0</v>
      </c>
      <c r="AC601" s="584">
        <f>SUM(C601:AB601)</f>
        <v>10.975000000000001</v>
      </c>
      <c r="AD601" s="1033">
        <f>IF(ISERROR((C601/D601-1)*100),"n/a",(C601/D601-1)*100)</f>
        <v>6.25</v>
      </c>
      <c r="AE601" s="1033">
        <f>IF(ISERROR((D601/E601-1)*100),"n/a",(D601/E601-1)*100)</f>
        <v>4.3478260869565188</v>
      </c>
      <c r="AF601" s="1033">
        <f>IF(ISERROR((E601/F601-1)*100),"n/a",(E601/F601-1)*100)</f>
        <v>2.2222222222222143</v>
      </c>
      <c r="AG601" s="1033">
        <f>IF(ISERROR((F601/G601-1)*100),"n/a",(F601/G601-1)*100)</f>
        <v>4.6511627906976827</v>
      </c>
      <c r="AH601" s="1033">
        <f>IF(ISERROR((G601/H601-1)*100),"n/a",(G601/H601-1)*100)</f>
        <v>10.256410256410241</v>
      </c>
      <c r="AI601" s="1033">
        <f>IF(ISERROR((H601/I601-1)*100),"n/a",(H601/I601-1)*100)</f>
        <v>14.705882352941169</v>
      </c>
      <c r="AJ601" s="1033">
        <f>IF(ISERROR((I601/J601-1)*100),"n/a",(I601/J601-1)*100)</f>
        <v>13.333333333333353</v>
      </c>
      <c r="AK601" s="1033">
        <f>IF(ISERROR((J601/K601-1)*100),"n/a",(J601/K601-1)*100)</f>
        <v>13.207547169811317</v>
      </c>
      <c r="AL601" s="1033">
        <f>IF(ISERROR((K601/L601-1)*100),"n/a",(K601/L601-1)*100)</f>
        <v>6.0000000000000053</v>
      </c>
      <c r="AM601" s="1033">
        <f>IF(ISERROR((L601/N601-1)*100),"n/a",(L601/N601-1)*100)</f>
        <v>0</v>
      </c>
      <c r="AN601" s="1033">
        <f>IF(ISERROR((N601/O601-1)*100),"n/a",(N601/O601-1)*100)</f>
        <v>5.2631578947368363</v>
      </c>
      <c r="AO601" s="1033">
        <f>IF(ISERROR((O601/Q601-1)*100),"n/a",(O601/Q601-1)*100)</f>
        <v>18.749999999999979</v>
      </c>
      <c r="AP601" s="1033">
        <f>IF(ISERROR((Q601/R601-1)*100),"n/a",(Q601/R601-1)*100)</f>
        <v>0</v>
      </c>
      <c r="AQ601" s="1033">
        <f>IF(ISERROR((R601/S601-1)*100),"n/a",(R601/S601-1)*100)</f>
        <v>0</v>
      </c>
      <c r="AR601" s="1033">
        <f>IF(ISERROR((S601/T601-1)*100),"n/a",(S601/T601-1)*100)</f>
        <v>5.2631578947368363</v>
      </c>
      <c r="AS601" s="1033">
        <f>IF(ISERROR((T601/U601-1)*100),"n/a",(T601/U601-1)*100)</f>
        <v>18.75</v>
      </c>
      <c r="AT601" s="1033">
        <f>IF(ISERROR((U601/V601-1)*100),"n/a",(U601/V601-1)*100)</f>
        <v>59.999999999999986</v>
      </c>
      <c r="AU601" s="1033">
        <f>IF(ISERROR((V601/W601-1)*100),"n/a",(V601/W601-1)*100)</f>
        <v>33.33333333333335</v>
      </c>
      <c r="AV601" s="1033" t="str">
        <f>IF(ISERROR((W601/X601-1)*100),"n/a",(W601/X601-1)*100)</f>
        <v>n/a</v>
      </c>
      <c r="AW601" s="1033" t="str">
        <f>IF(ISERROR((X601/Y601-1)*100),"n/a",(X601/Y601-1)*100)</f>
        <v>n/a</v>
      </c>
      <c r="AX601" s="1033" t="str">
        <f>IF(ISERROR((Y601/Z601-1)*100),"n/a",(Y601/Z601-1)*100)</f>
        <v>n/a</v>
      </c>
      <c r="AY601" s="1033" t="str">
        <f>IF(ISERROR((Z601/AA601-1)*100),"n/a",(Z601/AA601-1)*100)</f>
        <v>n/a</v>
      </c>
      <c r="AZ601" s="1033" t="str">
        <f>IF(ISERROR((AA601/AB601-1)*100),"n/a",(AA601/AB601-1)*100)</f>
        <v>n/a</v>
      </c>
      <c r="BA601" s="1033">
        <f>AVERAGE(AD601:AZ601)</f>
        <v>12.01855740750997</v>
      </c>
      <c r="BB601" s="1033">
        <f>STDEV(AD601:AZ601)</f>
        <v>14.680572316267634</v>
      </c>
    </row>
    <row r="602" spans="1:54" x14ac:dyDescent="0.2">
      <c r="A602" s="836" t="s">
        <v>4575</v>
      </c>
      <c r="B602" s="819" t="s">
        <v>4568</v>
      </c>
      <c r="C602" s="489">
        <v>0.8</v>
      </c>
      <c r="D602" s="489">
        <v>0.68</v>
      </c>
      <c r="E602" s="489">
        <v>0.53</v>
      </c>
      <c r="F602" s="489">
        <v>0.42499999999999999</v>
      </c>
      <c r="G602" s="587">
        <v>0.3</v>
      </c>
      <c r="H602" s="587">
        <v>0.26500000000000001</v>
      </c>
      <c r="I602" s="539">
        <v>0.25</v>
      </c>
      <c r="J602" s="489">
        <v>0.25</v>
      </c>
      <c r="K602" s="489">
        <v>6.25E-2</v>
      </c>
      <c r="L602" s="539">
        <v>0</v>
      </c>
      <c r="M602" s="978"/>
      <c r="N602" s="539">
        <v>0</v>
      </c>
      <c r="O602" s="539">
        <v>0</v>
      </c>
      <c r="P602" s="978"/>
      <c r="Q602" s="539">
        <v>0</v>
      </c>
      <c r="R602" s="539">
        <v>0</v>
      </c>
      <c r="S602" s="499">
        <v>0</v>
      </c>
      <c r="T602" s="499">
        <v>0</v>
      </c>
      <c r="U602" s="499">
        <v>0</v>
      </c>
      <c r="V602" s="499">
        <v>0</v>
      </c>
      <c r="W602" s="499">
        <v>0</v>
      </c>
      <c r="X602" s="499">
        <v>0</v>
      </c>
      <c r="Y602" s="499">
        <v>0</v>
      </c>
      <c r="Z602" s="499">
        <v>0</v>
      </c>
      <c r="AA602" s="499">
        <v>0</v>
      </c>
      <c r="AB602" s="499">
        <v>0</v>
      </c>
      <c r="AC602" s="584">
        <f>SUM(C602:AB602)</f>
        <v>3.5624999999999996</v>
      </c>
      <c r="AD602" s="1033">
        <f>IF(ISERROR((C602/D602-1)*100),"n/a",(C602/D602-1)*100)</f>
        <v>17.647058823529417</v>
      </c>
      <c r="AE602" s="1033">
        <f>IF(ISERROR((D602/E602-1)*100),"n/a",(D602/E602-1)*100)</f>
        <v>28.301886792452823</v>
      </c>
      <c r="AF602" s="1033">
        <f>IF(ISERROR((E602/F602-1)*100),"n/a",(E602/F602-1)*100)</f>
        <v>24.705882352941178</v>
      </c>
      <c r="AG602" s="1033">
        <f>IF(ISERROR((F602/G602-1)*100),"n/a",(F602/G602-1)*100)</f>
        <v>41.666666666666671</v>
      </c>
      <c r="AH602" s="1033">
        <f>IF(ISERROR((G602/H602-1)*100),"n/a",(G602/H602-1)*100)</f>
        <v>13.207547169811317</v>
      </c>
      <c r="AI602" s="1033">
        <f>IF(ISERROR((H602/I602-1)*100),"n/a",(H602/I602-1)*100)</f>
        <v>6.0000000000000053</v>
      </c>
      <c r="AJ602" s="1033">
        <f>IF(ISERROR((I602/J602-1)*100),"n/a",(I602/J602-1)*100)</f>
        <v>0</v>
      </c>
      <c r="AK602" s="1033">
        <f>IF(ISERROR((J602/K602-1)*100),"n/a",(J602/K602-1)*100)</f>
        <v>300</v>
      </c>
      <c r="AL602" s="1033" t="str">
        <f>IF(ISERROR((K602/L602-1)*100),"n/a",(K602/L602-1)*100)</f>
        <v>n/a</v>
      </c>
      <c r="AM602" s="1033" t="str">
        <f>IF(ISERROR((L602/N602-1)*100),"n/a",(L602/N602-1)*100)</f>
        <v>n/a</v>
      </c>
      <c r="AN602" s="1033" t="str">
        <f>IF(ISERROR((N602/O602-1)*100),"n/a",(N602/O602-1)*100)</f>
        <v>n/a</v>
      </c>
      <c r="AO602" s="1033" t="str">
        <f>IF(ISERROR((O602/Q602-1)*100),"n/a",(O602/Q602-1)*100)</f>
        <v>n/a</v>
      </c>
      <c r="AP602" s="1033" t="str">
        <f>IF(ISERROR((Q602/R602-1)*100),"n/a",(Q602/R602-1)*100)</f>
        <v>n/a</v>
      </c>
      <c r="AQ602" s="1033" t="str">
        <f>IF(ISERROR((R602/S602-1)*100),"n/a",(R602/S602-1)*100)</f>
        <v>n/a</v>
      </c>
      <c r="AR602" s="1033" t="str">
        <f>IF(ISERROR((S602/T602-1)*100),"n/a",(S602/T602-1)*100)</f>
        <v>n/a</v>
      </c>
      <c r="AS602" s="1033" t="str">
        <f>IF(ISERROR((T602/U602-1)*100),"n/a",(T602/U602-1)*100)</f>
        <v>n/a</v>
      </c>
      <c r="AT602" s="1033" t="str">
        <f>IF(ISERROR((U602/V602-1)*100),"n/a",(U602/V602-1)*100)</f>
        <v>n/a</v>
      </c>
      <c r="AU602" s="1033" t="str">
        <f>IF(ISERROR((V602/W602-1)*100),"n/a",(V602/W602-1)*100)</f>
        <v>n/a</v>
      </c>
      <c r="AV602" s="1033" t="str">
        <f>IF(ISERROR((W602/X602-1)*100),"n/a",(W602/X602-1)*100)</f>
        <v>n/a</v>
      </c>
      <c r="AW602" s="1033" t="str">
        <f>IF(ISERROR((X602/Y602-1)*100),"n/a",(X602/Y602-1)*100)</f>
        <v>n/a</v>
      </c>
      <c r="AX602" s="1033" t="str">
        <f>IF(ISERROR((Y602/Z602-1)*100),"n/a",(Y602/Z602-1)*100)</f>
        <v>n/a</v>
      </c>
      <c r="AY602" s="1033" t="str">
        <f>IF(ISERROR((Z602/AA602-1)*100),"n/a",(Z602/AA602-1)*100)</f>
        <v>n/a</v>
      </c>
      <c r="AZ602" s="1033" t="str">
        <f>IF(ISERROR((AA602/AB602-1)*100),"n/a",(AA602/AB602-1)*100)</f>
        <v>n/a</v>
      </c>
      <c r="BA602" s="1033">
        <f>AVERAGE(AD602:AZ602)</f>
        <v>53.941130225675181</v>
      </c>
      <c r="BB602" s="1033">
        <f>STDEV(AD602:AZ602)</f>
        <v>100.27973892861566</v>
      </c>
    </row>
    <row r="603" spans="1:54" x14ac:dyDescent="0.2">
      <c r="A603" s="819" t="s">
        <v>1620</v>
      </c>
      <c r="B603" s="819" t="s">
        <v>1621</v>
      </c>
      <c r="C603" s="489">
        <v>1.4591700000000001</v>
      </c>
      <c r="D603" s="489">
        <v>1.4499960000000001</v>
      </c>
      <c r="E603" s="489">
        <v>1.4392</v>
      </c>
      <c r="F603" s="489">
        <v>1.4295</v>
      </c>
      <c r="G603" s="587">
        <v>1.42</v>
      </c>
      <c r="H603" s="587">
        <v>1.403335</v>
      </c>
      <c r="I603" s="489">
        <v>1.3908</v>
      </c>
      <c r="J603" s="489">
        <v>1.36</v>
      </c>
      <c r="K603" s="489">
        <v>1.28</v>
      </c>
      <c r="L603" s="489">
        <v>1.17</v>
      </c>
      <c r="M603" s="953"/>
      <c r="N603" s="489">
        <v>1.06</v>
      </c>
      <c r="O603" s="489">
        <v>0.46600000000000003</v>
      </c>
      <c r="P603" s="953"/>
      <c r="Q603" s="583">
        <v>0</v>
      </c>
      <c r="R603" s="583">
        <v>0</v>
      </c>
      <c r="S603" s="583">
        <v>0</v>
      </c>
      <c r="T603" s="583">
        <v>0</v>
      </c>
      <c r="U603" s="583">
        <v>0</v>
      </c>
      <c r="V603" s="583">
        <v>0</v>
      </c>
      <c r="W603" s="583">
        <v>0</v>
      </c>
      <c r="X603" s="583">
        <v>0</v>
      </c>
      <c r="Y603" s="583">
        <v>0</v>
      </c>
      <c r="Z603" s="583">
        <v>0</v>
      </c>
      <c r="AA603" s="583">
        <v>0</v>
      </c>
      <c r="AB603" s="583">
        <v>0</v>
      </c>
      <c r="AC603" s="584">
        <f>SUM(C603:AB603)</f>
        <v>15.328000999999999</v>
      </c>
      <c r="AD603" s="1033">
        <f>IF(ISERROR((C603/D603-1)*100),"n/a",(C603/D603-1)*100)</f>
        <v>0.632691400527996</v>
      </c>
      <c r="AE603" s="1033">
        <f>IF(ISERROR((D603/E603-1)*100),"n/a",(D603/E603-1)*100)</f>
        <v>0.75013896609228414</v>
      </c>
      <c r="AF603" s="1033">
        <f>IF(ISERROR((E603/F603-1)*100),"n/a",(E603/F603-1)*100)</f>
        <v>0.67855893669115375</v>
      </c>
      <c r="AG603" s="1033">
        <f>IF(ISERROR((F603/G603-1)*100),"n/a",(F603/G603-1)*100)</f>
        <v>0.66901408450703581</v>
      </c>
      <c r="AH603" s="1033">
        <f>IF(ISERROR((G603/H603-1)*100),"n/a",(G603/H603-1)*100)</f>
        <v>1.1875282808452736</v>
      </c>
      <c r="AI603" s="1033">
        <f>IF(ISERROR((H603/I603-1)*100),"n/a",(H603/I603-1)*100)</f>
        <v>0.90127983894161545</v>
      </c>
      <c r="AJ603" s="1033">
        <f>IF(ISERROR((I603/J603-1)*100),"n/a",(I603/J603-1)*100)</f>
        <v>2.2647058823529465</v>
      </c>
      <c r="AK603" s="1033">
        <f>IF(ISERROR((J603/K603-1)*100),"n/a",(J603/K603-1)*100)</f>
        <v>6.25</v>
      </c>
      <c r="AL603" s="1033">
        <f>IF(ISERROR((K603/L603-1)*100),"n/a",(K603/L603-1)*100)</f>
        <v>9.4017094017094127</v>
      </c>
      <c r="AM603" s="1033">
        <f>IF(ISERROR((L603/N603-1)*100),"n/a",(L603/N603-1)*100)</f>
        <v>10.377358490566024</v>
      </c>
      <c r="AN603" s="1033">
        <f>IF(ISERROR((N603/O603-1)*100),"n/a",(N603/O603-1)*100)</f>
        <v>127.46781115879826</v>
      </c>
      <c r="AO603" s="1033" t="str">
        <f>IF(ISERROR((O603/Q603-1)*100),"n/a",(O603/Q603-1)*100)</f>
        <v>n/a</v>
      </c>
      <c r="AP603" s="1033" t="str">
        <f>IF(ISERROR((Q603/R603-1)*100),"n/a",(Q603/R603-1)*100)</f>
        <v>n/a</v>
      </c>
      <c r="AQ603" s="1033" t="str">
        <f>IF(ISERROR((R603/S603-1)*100),"n/a",(R603/S603-1)*100)</f>
        <v>n/a</v>
      </c>
      <c r="AR603" s="1033" t="str">
        <f>IF(ISERROR((S603/T603-1)*100),"n/a",(S603/T603-1)*100)</f>
        <v>n/a</v>
      </c>
      <c r="AS603" s="1033" t="str">
        <f>IF(ISERROR((T603/U603-1)*100),"n/a",(T603/U603-1)*100)</f>
        <v>n/a</v>
      </c>
      <c r="AT603" s="1033" t="str">
        <f>IF(ISERROR((U603/V603-1)*100),"n/a",(U603/V603-1)*100)</f>
        <v>n/a</v>
      </c>
      <c r="AU603" s="1033" t="str">
        <f>IF(ISERROR((V603/W603-1)*100),"n/a",(V603/W603-1)*100)</f>
        <v>n/a</v>
      </c>
      <c r="AV603" s="1033" t="str">
        <f>IF(ISERROR((W603/X603-1)*100),"n/a",(W603/X603-1)*100)</f>
        <v>n/a</v>
      </c>
      <c r="AW603" s="1033" t="str">
        <f>IF(ISERROR((X603/Y603-1)*100),"n/a",(X603/Y603-1)*100)</f>
        <v>n/a</v>
      </c>
      <c r="AX603" s="1033" t="str">
        <f>IF(ISERROR((Y603/Z603-1)*100),"n/a",(Y603/Z603-1)*100)</f>
        <v>n/a</v>
      </c>
      <c r="AY603" s="1033" t="str">
        <f>IF(ISERROR((Z603/AA603-1)*100),"n/a",(Z603/AA603-1)*100)</f>
        <v>n/a</v>
      </c>
      <c r="AZ603" s="1033" t="str">
        <f>IF(ISERROR((AA603/AB603-1)*100),"n/a",(AA603/AB603-1)*100)</f>
        <v>n/a</v>
      </c>
      <c r="BA603" s="1033">
        <f>AVERAGE(AD603:AZ603)</f>
        <v>14.598254221911999</v>
      </c>
      <c r="BB603" s="1033">
        <f>STDEV(AD603:AZ603)</f>
        <v>37.614106730560174</v>
      </c>
    </row>
    <row r="604" spans="1:54" x14ac:dyDescent="0.2">
      <c r="A604" s="826" t="s">
        <v>1562</v>
      </c>
      <c r="B604" s="819" t="s">
        <v>1563</v>
      </c>
      <c r="C604" s="489">
        <v>1.2</v>
      </c>
      <c r="D604" s="489">
        <v>1.1299999999999999</v>
      </c>
      <c r="E604" s="489">
        <v>1.1200000000000001</v>
      </c>
      <c r="F604" s="489">
        <v>1.0900000000000001</v>
      </c>
      <c r="G604" s="587">
        <v>0.99</v>
      </c>
      <c r="H604" s="587">
        <v>0.82000000000000006</v>
      </c>
      <c r="I604" s="489">
        <v>0.77</v>
      </c>
      <c r="J604" s="489">
        <v>0.73</v>
      </c>
      <c r="K604" s="489">
        <v>0.68</v>
      </c>
      <c r="L604" s="489">
        <v>0.61</v>
      </c>
      <c r="M604" s="953"/>
      <c r="N604" s="491">
        <v>0.6</v>
      </c>
      <c r="O604" s="491">
        <v>0.6</v>
      </c>
      <c r="P604" s="953"/>
      <c r="Q604" s="583">
        <v>0.6</v>
      </c>
      <c r="R604" s="583">
        <v>0.92</v>
      </c>
      <c r="S604" s="587">
        <v>1.24</v>
      </c>
      <c r="T604" s="587">
        <v>1.2</v>
      </c>
      <c r="U604" s="587">
        <v>1.1599999999999999</v>
      </c>
      <c r="V604" s="587">
        <v>1.1100000000000001</v>
      </c>
      <c r="W604" s="587">
        <v>1.06</v>
      </c>
      <c r="X604" s="587">
        <v>1.01</v>
      </c>
      <c r="Y604" s="587">
        <v>0.96</v>
      </c>
      <c r="Z604" s="587">
        <v>0.9</v>
      </c>
      <c r="AA604" s="587">
        <v>0.82</v>
      </c>
      <c r="AB604" s="587">
        <v>0.74</v>
      </c>
      <c r="AC604" s="584">
        <f>SUM(C604:AB604)</f>
        <v>22.06</v>
      </c>
      <c r="AD604" s="1033">
        <f>IF(ISERROR((C604/D604-1)*100),"n/a",(C604/D604-1)*100)</f>
        <v>6.1946902654867353</v>
      </c>
      <c r="AE604" s="1033">
        <f>IF(ISERROR((D604/E604-1)*100),"n/a",(D604/E604-1)*100)</f>
        <v>0.89285714285711748</v>
      </c>
      <c r="AF604" s="1033">
        <f>IF(ISERROR((E604/F604-1)*100),"n/a",(E604/F604-1)*100)</f>
        <v>2.7522935779816571</v>
      </c>
      <c r="AG604" s="1033">
        <f>IF(ISERROR((F604/G604-1)*100),"n/a",(F604/G604-1)*100)</f>
        <v>10.1010101010101</v>
      </c>
      <c r="AH604" s="1033">
        <f>IF(ISERROR((G604/H604-1)*100),"n/a",(G604/H604-1)*100)</f>
        <v>20.731707317073166</v>
      </c>
      <c r="AI604" s="1033">
        <f>IF(ISERROR((H604/I604-1)*100),"n/a",(H604/I604-1)*100)</f>
        <v>6.4935064935065068</v>
      </c>
      <c r="AJ604" s="1033">
        <f>IF(ISERROR((I604/J604-1)*100),"n/a",(I604/J604-1)*100)</f>
        <v>5.4794520547945202</v>
      </c>
      <c r="AK604" s="1033">
        <f>IF(ISERROR((J604/K604-1)*100),"n/a",(J604/K604-1)*100)</f>
        <v>7.3529411764705843</v>
      </c>
      <c r="AL604" s="1033">
        <f>IF(ISERROR((K604/L604-1)*100),"n/a",(K604/L604-1)*100)</f>
        <v>11.475409836065587</v>
      </c>
      <c r="AM604" s="1033">
        <f>IF(ISERROR((L604/N604-1)*100),"n/a",(L604/N604-1)*100)</f>
        <v>1.6666666666666607</v>
      </c>
      <c r="AN604" s="1033">
        <f>IF(ISERROR((N604/O604-1)*100),"n/a",(N604/O604-1)*100)</f>
        <v>0</v>
      </c>
      <c r="AO604" s="1033">
        <f>IF(ISERROR((O604/Q604-1)*100),"n/a",(O604/Q604-1)*100)</f>
        <v>0</v>
      </c>
      <c r="AP604" s="1033">
        <f>IF(ISERROR((Q604/R604-1)*100),"n/a",(Q604/R604-1)*100)</f>
        <v>-34.782608695652186</v>
      </c>
      <c r="AQ604" s="1033">
        <f>IF(ISERROR((R604/S604-1)*100),"n/a",(R604/S604-1)*100)</f>
        <v>-25.806451612903224</v>
      </c>
      <c r="AR604" s="1033">
        <f>IF(ISERROR((S604/T604-1)*100),"n/a",(S604/T604-1)*100)</f>
        <v>3.3333333333333437</v>
      </c>
      <c r="AS604" s="1033">
        <f>IF(ISERROR((T604/U604-1)*100),"n/a",(T604/U604-1)*100)</f>
        <v>3.4482758620689724</v>
      </c>
      <c r="AT604" s="1033">
        <f>IF(ISERROR((U604/V604-1)*100),"n/a",(U604/V604-1)*100)</f>
        <v>4.5045045045044807</v>
      </c>
      <c r="AU604" s="1033">
        <f>IF(ISERROR((V604/W604-1)*100),"n/a",(V604/W604-1)*100)</f>
        <v>4.7169811320754818</v>
      </c>
      <c r="AV604" s="1033">
        <f>IF(ISERROR((W604/X604-1)*100),"n/a",(W604/X604-1)*100)</f>
        <v>4.9504950495049549</v>
      </c>
      <c r="AW604" s="1033">
        <f>IF(ISERROR((X604/Y604-1)*100),"n/a",(X604/Y604-1)*100)</f>
        <v>5.2083333333333481</v>
      </c>
      <c r="AX604" s="1033">
        <f>IF(ISERROR((Y604/Z604-1)*100),"n/a",(Y604/Z604-1)*100)</f>
        <v>6.6666666666666652</v>
      </c>
      <c r="AY604" s="1033">
        <f>IF(ISERROR((Z604/AA604-1)*100),"n/a",(Z604/AA604-1)*100)</f>
        <v>9.7560975609756184</v>
      </c>
      <c r="AZ604" s="1033">
        <f>IF(ISERROR((AA604/AB604-1)*100),"n/a",(AA604/AB604-1)*100)</f>
        <v>10.810810810810811</v>
      </c>
      <c r="BA604" s="1033">
        <f>AVERAGE(AD604:AZ604)</f>
        <v>2.8672596772448218</v>
      </c>
      <c r="BB604" s="1033">
        <f>STDEV(AD604:AZ604)</f>
        <v>11.480597717756687</v>
      </c>
    </row>
    <row r="605" spans="1:54" x14ac:dyDescent="0.2">
      <c r="A605" s="826" t="s">
        <v>784</v>
      </c>
      <c r="B605" s="819" t="s">
        <v>785</v>
      </c>
      <c r="C605" s="489">
        <v>1.8</v>
      </c>
      <c r="D605" s="489">
        <v>1.66</v>
      </c>
      <c r="E605" s="489">
        <v>1.54</v>
      </c>
      <c r="F605" s="489">
        <v>1.42</v>
      </c>
      <c r="G605" s="587">
        <v>1.3</v>
      </c>
      <c r="H605" s="587">
        <v>1.1800000000000002</v>
      </c>
      <c r="I605" s="489">
        <v>1.06</v>
      </c>
      <c r="J605" s="489">
        <v>0.96</v>
      </c>
      <c r="K605" s="489">
        <v>0.88</v>
      </c>
      <c r="L605" s="489">
        <v>0.8</v>
      </c>
      <c r="M605" s="953"/>
      <c r="N605" s="489">
        <v>0.72</v>
      </c>
      <c r="O605" s="489">
        <v>0.64</v>
      </c>
      <c r="P605" s="953"/>
      <c r="Q605" s="587">
        <v>0.52</v>
      </c>
      <c r="R605" s="587">
        <v>0.41</v>
      </c>
      <c r="S605" s="587">
        <v>0.28000000000000003</v>
      </c>
      <c r="T605" s="587">
        <v>0.22</v>
      </c>
      <c r="U605" s="587">
        <v>0.17</v>
      </c>
      <c r="V605" s="587">
        <v>0.12</v>
      </c>
      <c r="W605" s="583">
        <v>0</v>
      </c>
      <c r="X605" s="583">
        <v>0</v>
      </c>
      <c r="Y605" s="583">
        <v>0</v>
      </c>
      <c r="Z605" s="583">
        <v>0</v>
      </c>
      <c r="AA605" s="583">
        <v>0</v>
      </c>
      <c r="AB605" s="583">
        <v>0</v>
      </c>
      <c r="AC605" s="584">
        <f>SUM(C605:AB605)</f>
        <v>15.680000000000003</v>
      </c>
      <c r="AD605" s="1033">
        <f>IF(ISERROR((C605/D605-1)*100),"n/a",(C605/D605-1)*100)</f>
        <v>8.4337349397590522</v>
      </c>
      <c r="AE605" s="1033">
        <f>IF(ISERROR((D605/E605-1)*100),"n/a",(D605/E605-1)*100)</f>
        <v>7.7922077922077948</v>
      </c>
      <c r="AF605" s="1033">
        <f>IF(ISERROR((E605/F605-1)*100),"n/a",(E605/F605-1)*100)</f>
        <v>8.4507042253521227</v>
      </c>
      <c r="AG605" s="1033">
        <f>IF(ISERROR((F605/G605-1)*100),"n/a",(F605/G605-1)*100)</f>
        <v>9.2307692307692193</v>
      </c>
      <c r="AH605" s="1033">
        <f>IF(ISERROR((G605/H605-1)*100),"n/a",(G605/H605-1)*100)</f>
        <v>10.169491525423723</v>
      </c>
      <c r="AI605" s="1033">
        <f>IF(ISERROR((H605/I605-1)*100),"n/a",(H605/I605-1)*100)</f>
        <v>11.320754716981153</v>
      </c>
      <c r="AJ605" s="1033">
        <f>IF(ISERROR((I605/J605-1)*100),"n/a",(I605/J605-1)*100)</f>
        <v>10.416666666666675</v>
      </c>
      <c r="AK605" s="1033">
        <f>IF(ISERROR((J605/K605-1)*100),"n/a",(J605/K605-1)*100)</f>
        <v>9.0909090909090828</v>
      </c>
      <c r="AL605" s="1033">
        <f>IF(ISERROR((K605/L605-1)*100),"n/a",(K605/L605-1)*100)</f>
        <v>9.9999999999999858</v>
      </c>
      <c r="AM605" s="1033">
        <f>IF(ISERROR((L605/N605-1)*100),"n/a",(L605/N605-1)*100)</f>
        <v>11.111111111111116</v>
      </c>
      <c r="AN605" s="1033">
        <f>IF(ISERROR((N605/O605-1)*100),"n/a",(N605/O605-1)*100)</f>
        <v>12.5</v>
      </c>
      <c r="AO605" s="1033">
        <f>IF(ISERROR((O605/Q605-1)*100),"n/a",(O605/Q605-1)*100)</f>
        <v>23.076923076923084</v>
      </c>
      <c r="AP605" s="1033">
        <f>IF(ISERROR((Q605/R605-1)*100),"n/a",(Q605/R605-1)*100)</f>
        <v>26.829268292682929</v>
      </c>
      <c r="AQ605" s="1033">
        <f>IF(ISERROR((R605/S605-1)*100),"n/a",(R605/S605-1)*100)</f>
        <v>46.428571428571395</v>
      </c>
      <c r="AR605" s="1033">
        <f>IF(ISERROR((S605/T605-1)*100),"n/a",(S605/T605-1)*100)</f>
        <v>27.272727272727295</v>
      </c>
      <c r="AS605" s="1033">
        <f>IF(ISERROR((T605/U605-1)*100),"n/a",(T605/U605-1)*100)</f>
        <v>29.411764705882337</v>
      </c>
      <c r="AT605" s="1033">
        <f>IF(ISERROR((U605/V605-1)*100),"n/a",(U605/V605-1)*100)</f>
        <v>41.666666666666671</v>
      </c>
      <c r="AU605" s="1033" t="str">
        <f>IF(ISERROR((V605/W605-1)*100),"n/a",(V605/W605-1)*100)</f>
        <v>n/a</v>
      </c>
      <c r="AV605" s="1033" t="str">
        <f>IF(ISERROR((W605/X605-1)*100),"n/a",(W605/X605-1)*100)</f>
        <v>n/a</v>
      </c>
      <c r="AW605" s="1033" t="str">
        <f>IF(ISERROR((X605/Y605-1)*100),"n/a",(X605/Y605-1)*100)</f>
        <v>n/a</v>
      </c>
      <c r="AX605" s="1033" t="str">
        <f>IF(ISERROR((Y605/Z605-1)*100),"n/a",(Y605/Z605-1)*100)</f>
        <v>n/a</v>
      </c>
      <c r="AY605" s="1033" t="str">
        <f>IF(ISERROR((Z605/AA605-1)*100),"n/a",(Z605/AA605-1)*100)</f>
        <v>n/a</v>
      </c>
      <c r="AZ605" s="1033" t="str">
        <f>IF(ISERROR((AA605/AB605-1)*100),"n/a",(AA605/AB605-1)*100)</f>
        <v>n/a</v>
      </c>
      <c r="BA605" s="1033">
        <f>AVERAGE(AD605:AZ605)</f>
        <v>17.835427690743156</v>
      </c>
      <c r="BB605" s="1033">
        <f>STDEV(AD605:AZ605)</f>
        <v>12.339198338165499</v>
      </c>
    </row>
    <row r="606" spans="1:54" x14ac:dyDescent="0.2">
      <c r="A606" s="836" t="s">
        <v>1632</v>
      </c>
      <c r="B606" s="819" t="s">
        <v>1633</v>
      </c>
      <c r="C606" s="489">
        <v>1.28</v>
      </c>
      <c r="D606" s="489">
        <v>1.03</v>
      </c>
      <c r="E606" s="489">
        <v>0.99</v>
      </c>
      <c r="F606" s="489">
        <v>0.90749999999999997</v>
      </c>
      <c r="G606" s="587">
        <v>0.71750000000000003</v>
      </c>
      <c r="H606" s="587">
        <v>0.60499999999999998</v>
      </c>
      <c r="I606" s="489">
        <v>0.5575</v>
      </c>
      <c r="J606" s="489">
        <v>0.52750000000000008</v>
      </c>
      <c r="K606" s="489">
        <v>0.45500000000000002</v>
      </c>
      <c r="L606" s="489">
        <v>0.43</v>
      </c>
      <c r="M606" s="953"/>
      <c r="N606" s="491">
        <v>0.4</v>
      </c>
      <c r="O606" s="489">
        <v>0.375</v>
      </c>
      <c r="P606" s="953"/>
      <c r="Q606" s="583">
        <v>0.3</v>
      </c>
      <c r="R606" s="583">
        <v>0.35</v>
      </c>
      <c r="S606" s="587">
        <v>0.375</v>
      </c>
      <c r="T606" s="587">
        <v>0.3</v>
      </c>
      <c r="U606" s="587">
        <v>0.2</v>
      </c>
      <c r="V606" s="583">
        <v>0.1</v>
      </c>
      <c r="W606" s="587">
        <v>0.375</v>
      </c>
      <c r="X606" s="583">
        <v>0</v>
      </c>
      <c r="Y606" s="583">
        <v>0</v>
      </c>
      <c r="Z606" s="583">
        <v>0</v>
      </c>
      <c r="AA606" s="583">
        <v>0</v>
      </c>
      <c r="AB606" s="583">
        <v>0</v>
      </c>
      <c r="AC606" s="584">
        <f>SUM(C606:AB606)</f>
        <v>10.274999999999999</v>
      </c>
      <c r="AD606" s="1033">
        <f>IF(ISERROR((C606/D606-1)*100),"n/a",(C606/D606-1)*100)</f>
        <v>24.271844660194162</v>
      </c>
      <c r="AE606" s="1033">
        <f>IF(ISERROR((D606/E606-1)*100),"n/a",(D606/E606-1)*100)</f>
        <v>4.0404040404040442</v>
      </c>
      <c r="AF606" s="1033">
        <f>IF(ISERROR((E606/F606-1)*100),"n/a",(E606/F606-1)*100)</f>
        <v>9.0909090909090828</v>
      </c>
      <c r="AG606" s="1033">
        <f>IF(ISERROR((F606/G606-1)*100),"n/a",(F606/G606-1)*100)</f>
        <v>26.480836236933779</v>
      </c>
      <c r="AH606" s="1033">
        <f>IF(ISERROR((G606/H606-1)*100),"n/a",(G606/H606-1)*100)</f>
        <v>18.595041322314067</v>
      </c>
      <c r="AI606" s="1033">
        <f>IF(ISERROR((H606/I606-1)*100),"n/a",(H606/I606-1)*100)</f>
        <v>8.5201793721973118</v>
      </c>
      <c r="AJ606" s="1033">
        <f>IF(ISERROR((I606/J606-1)*100),"n/a",(I606/J606-1)*100)</f>
        <v>5.6872037914691864</v>
      </c>
      <c r="AK606" s="1033">
        <f>IF(ISERROR((J606/K606-1)*100),"n/a",(J606/K606-1)*100)</f>
        <v>15.934065934065945</v>
      </c>
      <c r="AL606" s="1033">
        <f>IF(ISERROR((K606/L606-1)*100),"n/a",(K606/L606-1)*100)</f>
        <v>5.8139534883721034</v>
      </c>
      <c r="AM606" s="1033">
        <f>IF(ISERROR((L606/N606-1)*100),"n/a",(L606/N606-1)*100)</f>
        <v>7.4999999999999956</v>
      </c>
      <c r="AN606" s="1033">
        <f>IF(ISERROR((N606/O606-1)*100),"n/a",(N606/O606-1)*100)</f>
        <v>6.6666666666666652</v>
      </c>
      <c r="AO606" s="1033">
        <f>IF(ISERROR((O606/Q606-1)*100),"n/a",(O606/Q606-1)*100)</f>
        <v>25</v>
      </c>
      <c r="AP606" s="1033">
        <f>IF(ISERROR((Q606/R606-1)*100),"n/a",(Q606/R606-1)*100)</f>
        <v>-14.285714285714279</v>
      </c>
      <c r="AQ606" s="1033">
        <f>IF(ISERROR((R606/S606-1)*100),"n/a",(R606/S606-1)*100)</f>
        <v>-6.6666666666666767</v>
      </c>
      <c r="AR606" s="1033">
        <f>IF(ISERROR((S606/T606-1)*100),"n/a",(S606/T606-1)*100)</f>
        <v>25</v>
      </c>
      <c r="AS606" s="1033">
        <f>IF(ISERROR((T606/U606-1)*100),"n/a",(T606/U606-1)*100)</f>
        <v>49.999999999999979</v>
      </c>
      <c r="AT606" s="1033">
        <f>IF(ISERROR((U606/V606-1)*100),"n/a",(U606/V606-1)*100)</f>
        <v>100</v>
      </c>
      <c r="AU606" s="1033">
        <f>IF(ISERROR((V606/W606-1)*100),"n/a",(V606/W606-1)*100)</f>
        <v>-73.333333333333343</v>
      </c>
      <c r="AV606" s="1033" t="str">
        <f>IF(ISERROR((W606/X606-1)*100),"n/a",(W606/X606-1)*100)</f>
        <v>n/a</v>
      </c>
      <c r="AW606" s="1033" t="str">
        <f>IF(ISERROR((X606/Y606-1)*100),"n/a",(X606/Y606-1)*100)</f>
        <v>n/a</v>
      </c>
      <c r="AX606" s="1033" t="str">
        <f>IF(ISERROR((Y606/Z606-1)*100),"n/a",(Y606/Z606-1)*100)</f>
        <v>n/a</v>
      </c>
      <c r="AY606" s="1033" t="str">
        <f>IF(ISERROR((Z606/AA606-1)*100),"n/a",(Z606/AA606-1)*100)</f>
        <v>n/a</v>
      </c>
      <c r="AZ606" s="1033" t="str">
        <f>IF(ISERROR((AA606/AB606-1)*100),"n/a",(AA606/AB606-1)*100)</f>
        <v>n/a</v>
      </c>
      <c r="BA606" s="1033">
        <f>AVERAGE(AD606:AZ606)</f>
        <v>13.239743906545112</v>
      </c>
      <c r="BB606" s="1033">
        <f>STDEV(AD606:AZ606)</f>
        <v>32.94335602397755</v>
      </c>
    </row>
    <row r="607" spans="1:54" x14ac:dyDescent="0.2">
      <c r="A607" s="819" t="s">
        <v>1630</v>
      </c>
      <c r="B607" s="819" t="s">
        <v>1631</v>
      </c>
      <c r="C607" s="489">
        <v>2.34</v>
      </c>
      <c r="D607" s="489">
        <v>2.13</v>
      </c>
      <c r="E607" s="489">
        <v>2.08</v>
      </c>
      <c r="F607" s="489">
        <v>1.93</v>
      </c>
      <c r="G607" s="587">
        <v>1.78</v>
      </c>
      <c r="H607" s="587">
        <v>1.56</v>
      </c>
      <c r="I607" s="489">
        <v>1.4</v>
      </c>
      <c r="J607" s="489">
        <v>1.28</v>
      </c>
      <c r="K607" s="489">
        <v>1.1200000000000001</v>
      </c>
      <c r="L607" s="489">
        <v>1.02</v>
      </c>
      <c r="M607" s="953"/>
      <c r="N607" s="489">
        <v>0.9</v>
      </c>
      <c r="O607" s="489">
        <v>0.55000000000000004</v>
      </c>
      <c r="P607" s="953"/>
      <c r="Q607" s="583">
        <v>0.04</v>
      </c>
      <c r="R607" s="583">
        <v>0.27</v>
      </c>
      <c r="S607" s="587">
        <v>0.94</v>
      </c>
      <c r="T607" s="587">
        <v>0.86</v>
      </c>
      <c r="U607" s="587">
        <v>0.78</v>
      </c>
      <c r="V607" s="587">
        <v>0.7</v>
      </c>
      <c r="W607" s="587">
        <v>0.62</v>
      </c>
      <c r="X607" s="587">
        <v>0.54</v>
      </c>
      <c r="Y607" s="587">
        <v>0.46</v>
      </c>
      <c r="Z607" s="587">
        <v>0.39</v>
      </c>
      <c r="AA607" s="587">
        <v>0.33</v>
      </c>
      <c r="AB607" s="587">
        <v>0.28999999999999998</v>
      </c>
      <c r="AC607" s="584">
        <f>SUM(C607:AB607)</f>
        <v>24.31</v>
      </c>
      <c r="AD607" s="1033">
        <f>IF(ISERROR((C607/D607-1)*100),"n/a",(C607/D607-1)*100)</f>
        <v>9.8591549295774747</v>
      </c>
      <c r="AE607" s="1033">
        <f>IF(ISERROR((D607/E607-1)*100),"n/a",(D607/E607-1)*100)</f>
        <v>2.4038461538461453</v>
      </c>
      <c r="AF607" s="1033">
        <f>IF(ISERROR((E607/F607-1)*100),"n/a",(E607/F607-1)*100)</f>
        <v>7.7720207253886064</v>
      </c>
      <c r="AG607" s="1033">
        <f>IF(ISERROR((F607/G607-1)*100),"n/a",(F607/G607-1)*100)</f>
        <v>8.4269662921348178</v>
      </c>
      <c r="AH607" s="1033">
        <f>IF(ISERROR((G607/H607-1)*100),"n/a",(G607/H607-1)*100)</f>
        <v>14.102564102564097</v>
      </c>
      <c r="AI607" s="1033">
        <f>IF(ISERROR((H607/I607-1)*100),"n/a",(H607/I607-1)*100)</f>
        <v>11.428571428571432</v>
      </c>
      <c r="AJ607" s="1033">
        <f>IF(ISERROR((I607/J607-1)*100),"n/a",(I607/J607-1)*100)</f>
        <v>9.375</v>
      </c>
      <c r="AK607" s="1033">
        <f>IF(ISERROR((J607/K607-1)*100),"n/a",(J607/K607-1)*100)</f>
        <v>14.285714285714279</v>
      </c>
      <c r="AL607" s="1033">
        <f>IF(ISERROR((K607/L607-1)*100),"n/a",(K607/L607-1)*100)</f>
        <v>9.8039215686274606</v>
      </c>
      <c r="AM607" s="1033">
        <f>IF(ISERROR((L607/N607-1)*100),"n/a",(L607/N607-1)*100)</f>
        <v>13.33333333333333</v>
      </c>
      <c r="AN607" s="1033">
        <f>IF(ISERROR((N607/O607-1)*100),"n/a",(N607/O607-1)*100)</f>
        <v>63.636363636363626</v>
      </c>
      <c r="AO607" s="1033">
        <f>IF(ISERROR((O607/Q607-1)*100),"n/a",(O607/Q607-1)*100)</f>
        <v>1275</v>
      </c>
      <c r="AP607" s="1033">
        <f>IF(ISERROR((Q607/R607-1)*100),"n/a",(Q607/R607-1)*100)</f>
        <v>-85.18518518518519</v>
      </c>
      <c r="AQ607" s="1033">
        <f>IF(ISERROR((R607/S607-1)*100),"n/a",(R607/S607-1)*100)</f>
        <v>-71.276595744680847</v>
      </c>
      <c r="AR607" s="1033">
        <f>IF(ISERROR((S607/T607-1)*100),"n/a",(S607/T607-1)*100)</f>
        <v>9.302325581395344</v>
      </c>
      <c r="AS607" s="1033">
        <f>IF(ISERROR((T607/U607-1)*100),"n/a",(T607/U607-1)*100)</f>
        <v>10.256410256410241</v>
      </c>
      <c r="AT607" s="1033">
        <f>IF(ISERROR((U607/V607-1)*100),"n/a",(U607/V607-1)*100)</f>
        <v>11.428571428571432</v>
      </c>
      <c r="AU607" s="1033">
        <f>IF(ISERROR((V607/W607-1)*100),"n/a",(V607/W607-1)*100)</f>
        <v>12.903225806451601</v>
      </c>
      <c r="AV607" s="1033">
        <f>IF(ISERROR((W607/X607-1)*100),"n/a",(W607/X607-1)*100)</f>
        <v>14.814814814814813</v>
      </c>
      <c r="AW607" s="1033">
        <f>IF(ISERROR((X607/Y607-1)*100),"n/a",(X607/Y607-1)*100)</f>
        <v>17.391304347826097</v>
      </c>
      <c r="AX607" s="1033">
        <f>IF(ISERROR((Y607/Z607-1)*100),"n/a",(Y607/Z607-1)*100)</f>
        <v>17.948717948717952</v>
      </c>
      <c r="AY607" s="1033">
        <f>IF(ISERROR((Z607/AA607-1)*100),"n/a",(Z607/AA607-1)*100)</f>
        <v>18.181818181818187</v>
      </c>
      <c r="AZ607" s="1033">
        <f>IF(ISERROR((AA607/AB607-1)*100),"n/a",(AA607/AB607-1)*100)</f>
        <v>13.793103448275868</v>
      </c>
      <c r="BA607" s="1033">
        <f>AVERAGE(AD607:AZ607)</f>
        <v>61.260259449588546</v>
      </c>
      <c r="BB607" s="1033">
        <f>STDEV(AD607:AZ607)</f>
        <v>266.17493600624977</v>
      </c>
    </row>
    <row r="608" spans="1:54" x14ac:dyDescent="0.2">
      <c r="A608" s="836" t="s">
        <v>3986</v>
      </c>
      <c r="B608" s="819" t="s">
        <v>3987</v>
      </c>
      <c r="C608" s="489">
        <v>3.16</v>
      </c>
      <c r="D608" s="489">
        <v>3.03</v>
      </c>
      <c r="E608" s="489">
        <v>3</v>
      </c>
      <c r="F608" s="489">
        <v>2.99</v>
      </c>
      <c r="G608" s="587">
        <v>2.74</v>
      </c>
      <c r="H608" s="587">
        <v>1.96</v>
      </c>
      <c r="I608" s="489">
        <v>1.51</v>
      </c>
      <c r="J608" s="489">
        <v>0.93</v>
      </c>
      <c r="K608" s="583">
        <v>0</v>
      </c>
      <c r="L608" s="583">
        <v>0</v>
      </c>
      <c r="M608" s="953"/>
      <c r="N608" s="583">
        <v>0</v>
      </c>
      <c r="O608" s="583">
        <v>0</v>
      </c>
      <c r="P608" s="953"/>
      <c r="Q608" s="583">
        <v>0</v>
      </c>
      <c r="R608" s="583">
        <v>0</v>
      </c>
      <c r="S608" s="583">
        <v>0</v>
      </c>
      <c r="T608" s="583">
        <v>0</v>
      </c>
      <c r="U608" s="583">
        <v>0</v>
      </c>
      <c r="V608" s="583">
        <v>0</v>
      </c>
      <c r="W608" s="583">
        <v>0</v>
      </c>
      <c r="X608" s="583">
        <v>0</v>
      </c>
      <c r="Y608" s="583">
        <v>0</v>
      </c>
      <c r="Z608" s="583">
        <v>0</v>
      </c>
      <c r="AA608" s="583">
        <v>0</v>
      </c>
      <c r="AB608" s="583">
        <v>0</v>
      </c>
      <c r="AC608" s="584">
        <f>SUM(C608:AB608)</f>
        <v>19.32</v>
      </c>
      <c r="AD608" s="1033">
        <f>IF(ISERROR((C608/D608-1)*100),"n/a",(C608/D608-1)*100)</f>
        <v>4.290429042904309</v>
      </c>
      <c r="AE608" s="1033">
        <f>IF(ISERROR((D608/E608-1)*100),"n/a",(D608/E608-1)*100)</f>
        <v>1.0000000000000009</v>
      </c>
      <c r="AF608" s="1033">
        <f>IF(ISERROR((E608/F608-1)*100),"n/a",(E608/F608-1)*100)</f>
        <v>0.33444816053511683</v>
      </c>
      <c r="AG608" s="1033">
        <f>IF(ISERROR((F608/G608-1)*100),"n/a",(F608/G608-1)*100)</f>
        <v>9.1240875912408814</v>
      </c>
      <c r="AH608" s="1033">
        <f>IF(ISERROR((G608/H608-1)*100),"n/a",(G608/H608-1)*100)</f>
        <v>39.79591836734695</v>
      </c>
      <c r="AI608" s="1033">
        <f>IF(ISERROR((H608/I608-1)*100),"n/a",(H608/I608-1)*100)</f>
        <v>29.801324503311257</v>
      </c>
      <c r="AJ608" s="1033">
        <f>IF(ISERROR((I608/J608-1)*100),"n/a",(I608/J608-1)*100)</f>
        <v>62.36559139784945</v>
      </c>
      <c r="AK608" s="1033" t="str">
        <f>IF(ISERROR((J608/K608-1)*100),"n/a",(J608/K608-1)*100)</f>
        <v>n/a</v>
      </c>
      <c r="AL608" s="1033" t="str">
        <f>IF(ISERROR((K608/L608-1)*100),"n/a",(K608/L608-1)*100)</f>
        <v>n/a</v>
      </c>
      <c r="AM608" s="1033" t="str">
        <f>IF(ISERROR((L608/N608-1)*100),"n/a",(L608/N608-1)*100)</f>
        <v>n/a</v>
      </c>
      <c r="AN608" s="1033" t="str">
        <f>IF(ISERROR((N608/O608-1)*100),"n/a",(N608/O608-1)*100)</f>
        <v>n/a</v>
      </c>
      <c r="AO608" s="1033" t="str">
        <f>IF(ISERROR((O608/Q608-1)*100),"n/a",(O608/Q608-1)*100)</f>
        <v>n/a</v>
      </c>
      <c r="AP608" s="1033" t="str">
        <f>IF(ISERROR((Q608/R608-1)*100),"n/a",(Q608/R608-1)*100)</f>
        <v>n/a</v>
      </c>
      <c r="AQ608" s="1033" t="str">
        <f>IF(ISERROR((R608/S608-1)*100),"n/a",(R608/S608-1)*100)</f>
        <v>n/a</v>
      </c>
      <c r="AR608" s="1033" t="str">
        <f>IF(ISERROR((S608/T608-1)*100),"n/a",(S608/T608-1)*100)</f>
        <v>n/a</v>
      </c>
      <c r="AS608" s="1033" t="str">
        <f>IF(ISERROR((T608/U608-1)*100),"n/a",(T608/U608-1)*100)</f>
        <v>n/a</v>
      </c>
      <c r="AT608" s="1033" t="str">
        <f>IF(ISERROR((U608/V608-1)*100),"n/a",(U608/V608-1)*100)</f>
        <v>n/a</v>
      </c>
      <c r="AU608" s="1033" t="str">
        <f>IF(ISERROR((V608/W608-1)*100),"n/a",(V608/W608-1)*100)</f>
        <v>n/a</v>
      </c>
      <c r="AV608" s="1033" t="str">
        <f>IF(ISERROR((W608/X608-1)*100),"n/a",(W608/X608-1)*100)</f>
        <v>n/a</v>
      </c>
      <c r="AW608" s="1033" t="str">
        <f>IF(ISERROR((X608/Y608-1)*100),"n/a",(X608/Y608-1)*100)</f>
        <v>n/a</v>
      </c>
      <c r="AX608" s="1033" t="str">
        <f>IF(ISERROR((Y608/Z608-1)*100),"n/a",(Y608/Z608-1)*100)</f>
        <v>n/a</v>
      </c>
      <c r="AY608" s="1033" t="str">
        <f>IF(ISERROR((Z608/AA608-1)*100),"n/a",(Z608/AA608-1)*100)</f>
        <v>n/a</v>
      </c>
      <c r="AZ608" s="1033" t="str">
        <f>IF(ISERROR((AA608/AB608-1)*100),"n/a",(AA608/AB608-1)*100)</f>
        <v>n/a</v>
      </c>
      <c r="BA608" s="1033">
        <f>AVERAGE(AD608:AZ608)</f>
        <v>20.958828437598278</v>
      </c>
      <c r="BB608" s="1033">
        <f>STDEV(AD608:AZ608)</f>
        <v>23.766791384324069</v>
      </c>
    </row>
    <row r="609" spans="1:54" x14ac:dyDescent="0.2">
      <c r="A609" s="836" t="s">
        <v>4559</v>
      </c>
      <c r="B609" s="819" t="s">
        <v>4556</v>
      </c>
      <c r="C609" s="489">
        <v>3.47</v>
      </c>
      <c r="D609" s="489">
        <v>3.28</v>
      </c>
      <c r="E609" s="489">
        <v>3.12</v>
      </c>
      <c r="F609" s="489">
        <v>2.96</v>
      </c>
      <c r="G609" s="587">
        <v>2.8</v>
      </c>
      <c r="H609" s="587">
        <v>2.66</v>
      </c>
      <c r="I609" s="539">
        <v>2.6</v>
      </c>
      <c r="J609" s="489">
        <v>2.6</v>
      </c>
      <c r="K609" s="489">
        <v>2.58</v>
      </c>
      <c r="L609" s="539">
        <v>2.52</v>
      </c>
      <c r="M609" s="978"/>
      <c r="N609" s="539">
        <v>2.52</v>
      </c>
      <c r="O609" s="539">
        <v>2.52</v>
      </c>
      <c r="P609" s="978"/>
      <c r="Q609" s="539">
        <v>2.52</v>
      </c>
      <c r="R609" s="539">
        <v>2.52</v>
      </c>
      <c r="S609" s="499">
        <v>2.52</v>
      </c>
      <c r="T609" s="583">
        <v>2.52</v>
      </c>
      <c r="U609" s="587">
        <v>2.52</v>
      </c>
      <c r="V609" s="587">
        <v>2.5</v>
      </c>
      <c r="W609" s="587">
        <v>2.44</v>
      </c>
      <c r="X609" s="587">
        <v>2.41</v>
      </c>
      <c r="Y609" s="587">
        <v>2.29</v>
      </c>
      <c r="Z609" s="587">
        <v>2.1800000000000002</v>
      </c>
      <c r="AA609" s="587">
        <v>2.1</v>
      </c>
      <c r="AB609" s="587">
        <v>2.02</v>
      </c>
      <c r="AC609" s="584">
        <f>SUM(C609:AB609)</f>
        <v>62.17000000000003</v>
      </c>
      <c r="AD609" s="1033">
        <f>IF(ISERROR((C609/D609-1)*100),"n/a",(C609/D609-1)*100)</f>
        <v>5.7926829268292845</v>
      </c>
      <c r="AE609" s="1033">
        <f>IF(ISERROR((D609/E609-1)*100),"n/a",(D609/E609-1)*100)</f>
        <v>5.12820512820511</v>
      </c>
      <c r="AF609" s="1033">
        <f>IF(ISERROR((E609/F609-1)*100),"n/a",(E609/F609-1)*100)</f>
        <v>5.4054054054054168</v>
      </c>
      <c r="AG609" s="1033">
        <f>IF(ISERROR((F609/G609-1)*100),"n/a",(F609/G609-1)*100)</f>
        <v>5.7142857142857162</v>
      </c>
      <c r="AH609" s="1033">
        <f>IF(ISERROR((G609/H609-1)*100),"n/a",(G609/H609-1)*100)</f>
        <v>5.2631578947368363</v>
      </c>
      <c r="AI609" s="1033">
        <f>IF(ISERROR((H609/I609-1)*100),"n/a",(H609/I609-1)*100)</f>
        <v>2.3076923076922995</v>
      </c>
      <c r="AJ609" s="1033">
        <f>IF(ISERROR((I609/J609-1)*100),"n/a",(I609/J609-1)*100)</f>
        <v>0</v>
      </c>
      <c r="AK609" s="1033">
        <f>IF(ISERROR((J609/K609-1)*100),"n/a",(J609/K609-1)*100)</f>
        <v>0.77519379844961378</v>
      </c>
      <c r="AL609" s="1033">
        <f>IF(ISERROR((K609/L609-1)*100),"n/a",(K609/L609-1)*100)</f>
        <v>2.3809523809523725</v>
      </c>
      <c r="AM609" s="1033">
        <f>IF(ISERROR((L609/N609-1)*100),"n/a",(L609/N609-1)*100)</f>
        <v>0</v>
      </c>
      <c r="AN609" s="1033">
        <f>IF(ISERROR((N609/O609-1)*100),"n/a",(N609/O609-1)*100)</f>
        <v>0</v>
      </c>
      <c r="AO609" s="1033">
        <f>IF(ISERROR((O609/Q609-1)*100),"n/a",(O609/Q609-1)*100)</f>
        <v>0</v>
      </c>
      <c r="AP609" s="1033">
        <f>IF(ISERROR((Q609/R609-1)*100),"n/a",(Q609/R609-1)*100)</f>
        <v>0</v>
      </c>
      <c r="AQ609" s="1033">
        <f>IF(ISERROR((R609/S609-1)*100),"n/a",(R609/S609-1)*100)</f>
        <v>0</v>
      </c>
      <c r="AR609" s="1033">
        <f>IF(ISERROR((S609/T609-1)*100),"n/a",(S609/T609-1)*100)</f>
        <v>0</v>
      </c>
      <c r="AS609" s="1033">
        <f>IF(ISERROR((T609/U609-1)*100),"n/a",(T609/U609-1)*100)</f>
        <v>0</v>
      </c>
      <c r="AT609" s="1033">
        <f>IF(ISERROR((U609/V609-1)*100),"n/a",(U609/V609-1)*100)</f>
        <v>0.80000000000000071</v>
      </c>
      <c r="AU609" s="1033">
        <f>IF(ISERROR((V609/W609-1)*100),"n/a",(V609/W609-1)*100)</f>
        <v>2.4590163934426146</v>
      </c>
      <c r="AV609" s="1033">
        <f>IF(ISERROR((W609/X609-1)*100),"n/a",(W609/X609-1)*100)</f>
        <v>1.2448132780082943</v>
      </c>
      <c r="AW609" s="1033">
        <f>IF(ISERROR((X609/Y609-1)*100),"n/a",(X609/Y609-1)*100)</f>
        <v>5.2401746724890952</v>
      </c>
      <c r="AX609" s="1033">
        <f>IF(ISERROR((Y609/Z609-1)*100),"n/a",(Y609/Z609-1)*100)</f>
        <v>5.0458715596330306</v>
      </c>
      <c r="AY609" s="1033">
        <f>IF(ISERROR((Z609/AA609-1)*100),"n/a",(Z609/AA609-1)*100)</f>
        <v>3.8095238095238182</v>
      </c>
      <c r="AZ609" s="1033">
        <f>IF(ISERROR((AA609/AB609-1)*100),"n/a",(AA609/AB609-1)*100)</f>
        <v>3.9603960396039639</v>
      </c>
      <c r="BA609" s="1033">
        <f>AVERAGE(AD609:AZ609)</f>
        <v>2.4055378830111942</v>
      </c>
      <c r="BB609" s="1033">
        <f>STDEV(AD609:AZ609)</f>
        <v>2.3285086871532963</v>
      </c>
    </row>
    <row r="610" spans="1:54" x14ac:dyDescent="0.2">
      <c r="A610" s="826" t="s">
        <v>337</v>
      </c>
      <c r="B610" s="819" t="s">
        <v>338</v>
      </c>
      <c r="C610" s="489">
        <v>3.18</v>
      </c>
      <c r="D610" s="489">
        <v>2.98</v>
      </c>
      <c r="E610" s="489">
        <v>2.78</v>
      </c>
      <c r="F610" s="489">
        <v>2.7</v>
      </c>
      <c r="G610" s="587">
        <v>2.58</v>
      </c>
      <c r="H610" s="587">
        <v>2.42</v>
      </c>
      <c r="I610" s="489">
        <v>2.2599999999999998</v>
      </c>
      <c r="J610" s="489">
        <v>2.14</v>
      </c>
      <c r="K610" s="489">
        <v>2.04</v>
      </c>
      <c r="L610" s="489">
        <v>1.98</v>
      </c>
      <c r="M610" s="953"/>
      <c r="N610" s="489">
        <v>1.8</v>
      </c>
      <c r="O610" s="489">
        <v>1.64</v>
      </c>
      <c r="P610" s="953"/>
      <c r="Q610" s="587">
        <v>1.34</v>
      </c>
      <c r="R610" s="587">
        <v>1.3</v>
      </c>
      <c r="S610" s="587">
        <v>1.26</v>
      </c>
      <c r="T610" s="587">
        <v>1.22</v>
      </c>
      <c r="U610" s="587">
        <v>1.18</v>
      </c>
      <c r="V610" s="587">
        <v>1.1399999999999999</v>
      </c>
      <c r="W610" s="587">
        <v>1.08</v>
      </c>
      <c r="X610" s="587">
        <v>1.03</v>
      </c>
      <c r="Y610" s="587">
        <v>0.99</v>
      </c>
      <c r="Z610" s="587">
        <v>0.94</v>
      </c>
      <c r="AA610" s="587">
        <v>0.9</v>
      </c>
      <c r="AB610" s="587">
        <v>0.87</v>
      </c>
      <c r="AC610" s="584">
        <f>SUM(C610:AB610)</f>
        <v>41.749999999999993</v>
      </c>
      <c r="AD610" s="1033">
        <f>IF(ISERROR((C610/D610-1)*100),"n/a",(C610/D610-1)*100)</f>
        <v>6.7114093959731669</v>
      </c>
      <c r="AE610" s="1033">
        <f>IF(ISERROR((D610/E610-1)*100),"n/a",(D610/E610-1)*100)</f>
        <v>7.1942446043165464</v>
      </c>
      <c r="AF610" s="1033">
        <f>IF(ISERROR((E610/F610-1)*100),"n/a",(E610/F610-1)*100)</f>
        <v>2.962962962962945</v>
      </c>
      <c r="AG610" s="1033">
        <f>IF(ISERROR((F610/G610-1)*100),"n/a",(F610/G610-1)*100)</f>
        <v>4.6511627906976827</v>
      </c>
      <c r="AH610" s="1033">
        <f>IF(ISERROR((G610/H610-1)*100),"n/a",(G610/H610-1)*100)</f>
        <v>6.6115702479338845</v>
      </c>
      <c r="AI610" s="1033">
        <f>IF(ISERROR((H610/I610-1)*100),"n/a",(H610/I610-1)*100)</f>
        <v>7.079646017699126</v>
      </c>
      <c r="AJ610" s="1033">
        <f>IF(ISERROR((I610/J610-1)*100),"n/a",(I610/J610-1)*100)</f>
        <v>5.6074766355139971</v>
      </c>
      <c r="AK610" s="1033">
        <f>IF(ISERROR((J610/K610-1)*100),"n/a",(J610/K610-1)*100)</f>
        <v>4.9019607843137303</v>
      </c>
      <c r="AL610" s="1033">
        <f>IF(ISERROR((K610/L610-1)*100),"n/a",(K610/L610-1)*100)</f>
        <v>3.0303030303030276</v>
      </c>
      <c r="AM610" s="1033">
        <f>IF(ISERROR((L610/N610-1)*100),"n/a",(L610/N610-1)*100)</f>
        <v>9.9999999999999858</v>
      </c>
      <c r="AN610" s="1033">
        <f>IF(ISERROR((N610/O610-1)*100),"n/a",(N610/O610-1)*100)</f>
        <v>9.7560975609756184</v>
      </c>
      <c r="AO610" s="1033">
        <f>IF(ISERROR((O610/Q610-1)*100),"n/a",(O610/Q610-1)*100)</f>
        <v>22.388059701492512</v>
      </c>
      <c r="AP610" s="1033">
        <f>IF(ISERROR((Q610/R610-1)*100),"n/a",(Q610/R610-1)*100)</f>
        <v>3.0769230769230882</v>
      </c>
      <c r="AQ610" s="1033">
        <f>IF(ISERROR((R610/S610-1)*100),"n/a",(R610/S610-1)*100)</f>
        <v>3.1746031746031855</v>
      </c>
      <c r="AR610" s="1033">
        <f>IF(ISERROR((S610/T610-1)*100),"n/a",(S610/T610-1)*100)</f>
        <v>3.2786885245901676</v>
      </c>
      <c r="AS610" s="1033">
        <f>IF(ISERROR((T610/U610-1)*100),"n/a",(T610/U610-1)*100)</f>
        <v>3.3898305084745894</v>
      </c>
      <c r="AT610" s="1033">
        <f>IF(ISERROR((U610/V610-1)*100),"n/a",(U610/V610-1)*100)</f>
        <v>3.5087719298245723</v>
      </c>
      <c r="AU610" s="1033">
        <f>IF(ISERROR((V610/W610-1)*100),"n/a",(V610/W610-1)*100)</f>
        <v>5.5555555555555358</v>
      </c>
      <c r="AV610" s="1033">
        <f>IF(ISERROR((W610/X610-1)*100),"n/a",(W610/X610-1)*100)</f>
        <v>4.8543689320388328</v>
      </c>
      <c r="AW610" s="1033">
        <f>IF(ISERROR((X610/Y610-1)*100),"n/a",(X610/Y610-1)*100)</f>
        <v>4.0404040404040442</v>
      </c>
      <c r="AX610" s="1033">
        <f>IF(ISERROR((Y610/Z610-1)*100),"n/a",(Y610/Z610-1)*100)</f>
        <v>5.319148936170226</v>
      </c>
      <c r="AY610" s="1033">
        <f>IF(ISERROR((Z610/AA610-1)*100),"n/a",(Z610/AA610-1)*100)</f>
        <v>4.4444444444444287</v>
      </c>
      <c r="AZ610" s="1033">
        <f>IF(ISERROR((AA610/AB610-1)*100),"n/a",(AA610/AB610-1)*100)</f>
        <v>3.4482758620689724</v>
      </c>
      <c r="BA610" s="1033">
        <f>AVERAGE(AD610:AZ610)</f>
        <v>5.8689525529252133</v>
      </c>
      <c r="BB610" s="1033">
        <f>STDEV(AD610:AZ610)</f>
        <v>4.1268091772689308</v>
      </c>
    </row>
    <row r="611" spans="1:54" x14ac:dyDescent="0.2">
      <c r="A611" s="819" t="s">
        <v>3822</v>
      </c>
      <c r="B611" s="819" t="s">
        <v>4050</v>
      </c>
      <c r="C611" s="489">
        <v>2.36</v>
      </c>
      <c r="D611" s="489">
        <v>2.12</v>
      </c>
      <c r="E611" s="489">
        <v>1.88</v>
      </c>
      <c r="F611" s="489">
        <v>1.64</v>
      </c>
      <c r="G611" s="587">
        <v>1.4</v>
      </c>
      <c r="H611" s="794">
        <v>1.2</v>
      </c>
      <c r="I611" s="794">
        <v>1.08</v>
      </c>
      <c r="J611" s="794">
        <v>0.78</v>
      </c>
      <c r="K611" s="794">
        <v>0.35</v>
      </c>
      <c r="L611" s="499">
        <v>0</v>
      </c>
      <c r="M611" s="587"/>
      <c r="N611" s="499">
        <v>0</v>
      </c>
      <c r="O611" s="499">
        <v>0</v>
      </c>
      <c r="P611" s="499"/>
      <c r="Q611" s="499">
        <v>0</v>
      </c>
      <c r="R611" s="499">
        <v>0</v>
      </c>
      <c r="S611" s="499">
        <v>0</v>
      </c>
      <c r="T611" s="499">
        <v>0</v>
      </c>
      <c r="U611" s="499">
        <v>0</v>
      </c>
      <c r="V611" s="499">
        <v>0</v>
      </c>
      <c r="W611" s="499">
        <v>0</v>
      </c>
      <c r="X611" s="499">
        <v>0</v>
      </c>
      <c r="Y611" s="499">
        <v>0</v>
      </c>
      <c r="Z611" s="499">
        <v>0</v>
      </c>
      <c r="AA611" s="499">
        <v>0</v>
      </c>
      <c r="AB611" s="499">
        <v>0</v>
      </c>
      <c r="AC611" s="584">
        <f>SUM(C611:AB611)</f>
        <v>12.809999999999999</v>
      </c>
      <c r="AD611" s="1033">
        <f>IF(ISERROR((C611/D611-1)*100),"n/a",(C611/D611-1)*100)</f>
        <v>11.32075471698113</v>
      </c>
      <c r="AE611" s="1033">
        <f>IF(ISERROR((D611/E611-1)*100),"n/a",(D611/E611-1)*100)</f>
        <v>12.765957446808528</v>
      </c>
      <c r="AF611" s="1033">
        <f>IF(ISERROR((E611/F611-1)*100),"n/a",(E611/F611-1)*100)</f>
        <v>14.634146341463406</v>
      </c>
      <c r="AG611" s="1033">
        <f>IF(ISERROR((F611/G611-1)*100),"n/a",(F611/G611-1)*100)</f>
        <v>17.142857142857149</v>
      </c>
      <c r="AH611" s="1033">
        <f>IF(ISERROR((G611/H611-1)*100),"n/a",(G611/H611-1)*100)</f>
        <v>16.666666666666675</v>
      </c>
      <c r="AI611" s="1033">
        <f>IF(ISERROR((H611/I611-1)*100),"n/a",(H611/I611-1)*100)</f>
        <v>11.111111111111093</v>
      </c>
      <c r="AJ611" s="1033">
        <f>IF(ISERROR((I611/J611-1)*100),"n/a",(I611/J611-1)*100)</f>
        <v>38.46153846153846</v>
      </c>
      <c r="AK611" s="1033">
        <f>IF(ISERROR((J611/K611-1)*100),"n/a",(J611/K611-1)*100)</f>
        <v>122.85714285714286</v>
      </c>
      <c r="AL611" s="1033" t="str">
        <f>IF(ISERROR((K611/L611-1)*100),"n/a",(K611/L611-1)*100)</f>
        <v>n/a</v>
      </c>
      <c r="AM611" s="1033" t="str">
        <f>IF(ISERROR((L611/N611-1)*100),"n/a",(L611/N611-1)*100)</f>
        <v>n/a</v>
      </c>
      <c r="AN611" s="1033" t="str">
        <f>IF(ISERROR((N611/O611-1)*100),"n/a",(N611/O611-1)*100)</f>
        <v>n/a</v>
      </c>
      <c r="AO611" s="1033" t="str">
        <f>IF(ISERROR((O611/Q611-1)*100),"n/a",(O611/Q611-1)*100)</f>
        <v>n/a</v>
      </c>
      <c r="AP611" s="1033" t="str">
        <f>IF(ISERROR((Q611/R611-1)*100),"n/a",(Q611/R611-1)*100)</f>
        <v>n/a</v>
      </c>
      <c r="AQ611" s="1033" t="str">
        <f>IF(ISERROR((R611/S611-1)*100),"n/a",(R611/S611-1)*100)</f>
        <v>n/a</v>
      </c>
      <c r="AR611" s="1033" t="str">
        <f>IF(ISERROR((S611/T611-1)*100),"n/a",(S611/T611-1)*100)</f>
        <v>n/a</v>
      </c>
      <c r="AS611" s="1033" t="str">
        <f>IF(ISERROR((T611/U611-1)*100),"n/a",(T611/U611-1)*100)</f>
        <v>n/a</v>
      </c>
      <c r="AT611" s="1033" t="str">
        <f>IF(ISERROR((U611/V611-1)*100),"n/a",(U611/V611-1)*100)</f>
        <v>n/a</v>
      </c>
      <c r="AU611" s="1033" t="str">
        <f>IF(ISERROR((V611/W611-1)*100),"n/a",(V611/W611-1)*100)</f>
        <v>n/a</v>
      </c>
      <c r="AV611" s="1033" t="str">
        <f>IF(ISERROR((W611/X611-1)*100),"n/a",(W611/X611-1)*100)</f>
        <v>n/a</v>
      </c>
      <c r="AW611" s="1033" t="str">
        <f>IF(ISERROR((X611/Y611-1)*100),"n/a",(X611/Y611-1)*100)</f>
        <v>n/a</v>
      </c>
      <c r="AX611" s="1033" t="str">
        <f>IF(ISERROR((Y611/Z611-1)*100),"n/a",(Y611/Z611-1)*100)</f>
        <v>n/a</v>
      </c>
      <c r="AY611" s="1033" t="str">
        <f>IF(ISERROR((Z611/AA611-1)*100),"n/a",(Z611/AA611-1)*100)</f>
        <v>n/a</v>
      </c>
      <c r="AZ611" s="1033" t="str">
        <f>IF(ISERROR((AA611/AB611-1)*100),"n/a",(AA611/AB611-1)*100)</f>
        <v>n/a</v>
      </c>
      <c r="BA611" s="1033">
        <f>AVERAGE(AD611:AZ611)</f>
        <v>30.620021843071161</v>
      </c>
      <c r="BB611" s="1033">
        <f>STDEV(AD611:AZ611)</f>
        <v>38.308673216851027</v>
      </c>
    </row>
    <row r="612" spans="1:54" x14ac:dyDescent="0.2">
      <c r="A612" s="826" t="s">
        <v>777</v>
      </c>
      <c r="B612" s="819" t="s">
        <v>778</v>
      </c>
      <c r="C612" s="489">
        <v>2.4550000000000001</v>
      </c>
      <c r="D612" s="489">
        <v>2.355</v>
      </c>
      <c r="E612" s="489">
        <v>2.2549999999999999</v>
      </c>
      <c r="F612" s="489">
        <v>2.1549999999999998</v>
      </c>
      <c r="G612" s="587">
        <v>2.0550000000000002</v>
      </c>
      <c r="H612" s="587">
        <v>1.9349999999999998</v>
      </c>
      <c r="I612" s="489">
        <v>1.7549999999999999</v>
      </c>
      <c r="J612" s="489">
        <v>1.58</v>
      </c>
      <c r="K612" s="489">
        <v>1.425</v>
      </c>
      <c r="L612" s="489">
        <v>1.2849999999999999</v>
      </c>
      <c r="M612" s="953"/>
      <c r="N612" s="489">
        <v>1.1499999999999999</v>
      </c>
      <c r="O612" s="489">
        <v>1.0549999999999999</v>
      </c>
      <c r="P612" s="953"/>
      <c r="Q612" s="587">
        <v>0.98750000000000004</v>
      </c>
      <c r="R612" s="587">
        <v>0.9375</v>
      </c>
      <c r="S612" s="587">
        <v>0.89</v>
      </c>
      <c r="T612" s="587">
        <v>0.85</v>
      </c>
      <c r="U612" s="587">
        <v>0.82</v>
      </c>
      <c r="V612" s="587">
        <v>0.82</v>
      </c>
      <c r="W612" s="587">
        <v>0.82</v>
      </c>
      <c r="X612" s="583">
        <v>0.83</v>
      </c>
      <c r="Y612" s="583">
        <v>0.82</v>
      </c>
      <c r="Z612" s="583">
        <v>0.82</v>
      </c>
      <c r="AA612" s="583">
        <v>0.82</v>
      </c>
      <c r="AB612" s="583">
        <v>0.82</v>
      </c>
      <c r="AC612" s="584">
        <f>SUM(C612:AB612)</f>
        <v>31.695000000000004</v>
      </c>
      <c r="AD612" s="1033">
        <f>IF(ISERROR((C612/D612-1)*100),"n/a",(C612/D612-1)*100)</f>
        <v>4.2462845010615702</v>
      </c>
      <c r="AE612" s="1033">
        <f>IF(ISERROR((D612/E612-1)*100),"n/a",(D612/E612-1)*100)</f>
        <v>4.434589800443467</v>
      </c>
      <c r="AF612" s="1033">
        <f>IF(ISERROR((E612/F612-1)*100),"n/a",(E612/F612-1)*100)</f>
        <v>4.6403712296983812</v>
      </c>
      <c r="AG612" s="1033">
        <f>IF(ISERROR((F612/G612-1)*100),"n/a",(F612/G612-1)*100)</f>
        <v>4.8661800486617723</v>
      </c>
      <c r="AH612" s="1033">
        <f>IF(ISERROR((G612/H612-1)*100),"n/a",(G612/H612-1)*100)</f>
        <v>6.2015503875969102</v>
      </c>
      <c r="AI612" s="1033">
        <f>IF(ISERROR((H612/I612-1)*100),"n/a",(H612/I612-1)*100)</f>
        <v>10.256410256410264</v>
      </c>
      <c r="AJ612" s="1033">
        <f>IF(ISERROR((I612/J612-1)*100),"n/a",(I612/J612-1)*100)</f>
        <v>11.075949367088601</v>
      </c>
      <c r="AK612" s="1033">
        <f>IF(ISERROR((J612/K612-1)*100),"n/a",(J612/K612-1)*100)</f>
        <v>10.877192982456151</v>
      </c>
      <c r="AL612" s="1033">
        <f>IF(ISERROR((K612/L612-1)*100),"n/a",(K612/L612-1)*100)</f>
        <v>10.894941634241251</v>
      </c>
      <c r="AM612" s="1033">
        <f>IF(ISERROR((L612/N612-1)*100),"n/a",(L612/N612-1)*100)</f>
        <v>11.739130434782608</v>
      </c>
      <c r="AN612" s="1033">
        <f>IF(ISERROR((N612/O612-1)*100),"n/a",(N612/O612-1)*100)</f>
        <v>9.004739336492884</v>
      </c>
      <c r="AO612" s="1033">
        <f>IF(ISERROR((O612/Q612-1)*100),"n/a",(O612/Q612-1)*100)</f>
        <v>6.8354430379746756</v>
      </c>
      <c r="AP612" s="1033">
        <f>IF(ISERROR((Q612/R612-1)*100),"n/a",(Q612/R612-1)*100)</f>
        <v>5.3333333333333455</v>
      </c>
      <c r="AQ612" s="1033">
        <f>IF(ISERROR((R612/S612-1)*100),"n/a",(R612/S612-1)*100)</f>
        <v>5.3370786516854007</v>
      </c>
      <c r="AR612" s="1033">
        <f>IF(ISERROR((S612/T612-1)*100),"n/a",(S612/T612-1)*100)</f>
        <v>4.705882352941182</v>
      </c>
      <c r="AS612" s="1033">
        <f>IF(ISERROR((T612/U612-1)*100),"n/a",(T612/U612-1)*100)</f>
        <v>3.6585365853658569</v>
      </c>
      <c r="AT612" s="1033">
        <f>IF(ISERROR((U612/V612-1)*100),"n/a",(U612/V612-1)*100)</f>
        <v>0</v>
      </c>
      <c r="AU612" s="1033">
        <f>IF(ISERROR((V612/W612-1)*100),"n/a",(V612/W612-1)*100)</f>
        <v>0</v>
      </c>
      <c r="AV612" s="1033">
        <f>IF(ISERROR((W612/X612-1)*100),"n/a",(W612/X612-1)*100)</f>
        <v>-1.2048192771084376</v>
      </c>
      <c r="AW612" s="1033">
        <f>IF(ISERROR((X612/Y612-1)*100),"n/a",(X612/Y612-1)*100)</f>
        <v>1.2195121951219523</v>
      </c>
      <c r="AX612" s="1033">
        <f>IF(ISERROR((Y612/Z612-1)*100),"n/a",(Y612/Z612-1)*100)</f>
        <v>0</v>
      </c>
      <c r="AY612" s="1033">
        <f>IF(ISERROR((Z612/AA612-1)*100),"n/a",(Z612/AA612-1)*100)</f>
        <v>0</v>
      </c>
      <c r="AZ612" s="1033">
        <f>IF(ISERROR((AA612/AB612-1)*100),"n/a",(AA612/AB612-1)*100)</f>
        <v>0</v>
      </c>
      <c r="BA612" s="1033">
        <f>AVERAGE(AD612:AZ612)</f>
        <v>4.9618394286194709</v>
      </c>
      <c r="BB612" s="1033">
        <f>STDEV(AD612:AZ612)</f>
        <v>4.1615626992332455</v>
      </c>
    </row>
    <row r="613" spans="1:54" x14ac:dyDescent="0.2">
      <c r="A613" s="826" t="s">
        <v>1624</v>
      </c>
      <c r="B613" s="819" t="s">
        <v>1625</v>
      </c>
      <c r="C613" s="489">
        <v>1.06</v>
      </c>
      <c r="D613" s="489">
        <v>0.98</v>
      </c>
      <c r="E613" s="489">
        <v>0.9</v>
      </c>
      <c r="F613" s="489">
        <v>0.82</v>
      </c>
      <c r="G613" s="587">
        <v>0.74</v>
      </c>
      <c r="H613" s="587">
        <v>0.65999999999999992</v>
      </c>
      <c r="I613" s="489">
        <v>0.57999999999999996</v>
      </c>
      <c r="J613" s="489">
        <v>0.5</v>
      </c>
      <c r="K613" s="489">
        <v>0.42</v>
      </c>
      <c r="L613" s="489">
        <v>0.34</v>
      </c>
      <c r="M613" s="953"/>
      <c r="N613" s="489">
        <v>0.28999999999999998</v>
      </c>
      <c r="O613" s="489">
        <v>0.25</v>
      </c>
      <c r="P613" s="953"/>
      <c r="Q613" s="583">
        <v>0.21</v>
      </c>
      <c r="R613" s="583">
        <v>0.36</v>
      </c>
      <c r="S613" s="583">
        <v>0.84</v>
      </c>
      <c r="T613" s="583">
        <v>0.84</v>
      </c>
      <c r="U613" s="583">
        <v>0.84</v>
      </c>
      <c r="V613" s="583">
        <v>0.84</v>
      </c>
      <c r="W613" s="583">
        <v>0.84</v>
      </c>
      <c r="X613" s="583">
        <v>0.84</v>
      </c>
      <c r="Y613" s="583">
        <v>0.84</v>
      </c>
      <c r="Z613" s="587">
        <v>0.84</v>
      </c>
      <c r="AA613" s="587">
        <v>0.81</v>
      </c>
      <c r="AB613" s="587">
        <v>0.77</v>
      </c>
      <c r="AC613" s="584">
        <f>SUM(C613:AB613)</f>
        <v>16.41</v>
      </c>
      <c r="AD613" s="1033">
        <f>IF(ISERROR((C613/D613-1)*100),"n/a",(C613/D613-1)*100)</f>
        <v>8.163265306122458</v>
      </c>
      <c r="AE613" s="1033">
        <f>IF(ISERROR((D613/E613-1)*100),"n/a",(D613/E613-1)*100)</f>
        <v>8.8888888888888786</v>
      </c>
      <c r="AF613" s="1033">
        <f>IF(ISERROR((E613/F613-1)*100),"n/a",(E613/F613-1)*100)</f>
        <v>9.7560975609756184</v>
      </c>
      <c r="AG613" s="1033">
        <f>IF(ISERROR((F613/G613-1)*100),"n/a",(F613/G613-1)*100)</f>
        <v>10.810810810810811</v>
      </c>
      <c r="AH613" s="1033">
        <f>IF(ISERROR((G613/H613-1)*100),"n/a",(G613/H613-1)*100)</f>
        <v>12.121212121212132</v>
      </c>
      <c r="AI613" s="1033">
        <f>IF(ISERROR((H613/I613-1)*100),"n/a",(H613/I613-1)*100)</f>
        <v>13.793103448275845</v>
      </c>
      <c r="AJ613" s="1033">
        <f>IF(ISERROR((I613/J613-1)*100),"n/a",(I613/J613-1)*100)</f>
        <v>15.999999999999993</v>
      </c>
      <c r="AK613" s="1033">
        <f>IF(ISERROR((J613/K613-1)*100),"n/a",(J613/K613-1)*100)</f>
        <v>19.047619047619047</v>
      </c>
      <c r="AL613" s="1033">
        <f>IF(ISERROR((K613/L613-1)*100),"n/a",(K613/L613-1)*100)</f>
        <v>23.529411764705866</v>
      </c>
      <c r="AM613" s="1033">
        <f>IF(ISERROR((L613/N613-1)*100),"n/a",(L613/N613-1)*100)</f>
        <v>17.24137931034484</v>
      </c>
      <c r="AN613" s="1033">
        <f>IF(ISERROR((N613/O613-1)*100),"n/a",(N613/O613-1)*100)</f>
        <v>15.999999999999993</v>
      </c>
      <c r="AO613" s="1033">
        <f>IF(ISERROR((O613/Q613-1)*100),"n/a",(O613/Q613-1)*100)</f>
        <v>19.047619047619047</v>
      </c>
      <c r="AP613" s="1033">
        <f>IF(ISERROR((Q613/R613-1)*100),"n/a",(Q613/R613-1)*100)</f>
        <v>-41.666666666666664</v>
      </c>
      <c r="AQ613" s="1033">
        <f>IF(ISERROR((R613/S613-1)*100),"n/a",(R613/S613-1)*100)</f>
        <v>-57.142857142857139</v>
      </c>
      <c r="AR613" s="1033">
        <f>IF(ISERROR((S613/T613-1)*100),"n/a",(S613/T613-1)*100)</f>
        <v>0</v>
      </c>
      <c r="AS613" s="1033">
        <f>IF(ISERROR((T613/U613-1)*100),"n/a",(T613/U613-1)*100)</f>
        <v>0</v>
      </c>
      <c r="AT613" s="1033">
        <f>IF(ISERROR((U613/V613-1)*100),"n/a",(U613/V613-1)*100)</f>
        <v>0</v>
      </c>
      <c r="AU613" s="1033">
        <f>IF(ISERROR((V613/W613-1)*100),"n/a",(V613/W613-1)*100)</f>
        <v>0</v>
      </c>
      <c r="AV613" s="1033">
        <f>IF(ISERROR((W613/X613-1)*100),"n/a",(W613/X613-1)*100)</f>
        <v>0</v>
      </c>
      <c r="AW613" s="1033">
        <f>IF(ISERROR((X613/Y613-1)*100),"n/a",(X613/Y613-1)*100)</f>
        <v>0</v>
      </c>
      <c r="AX613" s="1033">
        <f>IF(ISERROR((Y613/Z613-1)*100),"n/a",(Y613/Z613-1)*100)</f>
        <v>0</v>
      </c>
      <c r="AY613" s="1033">
        <f>IF(ISERROR((Z613/AA613-1)*100),"n/a",(Z613/AA613-1)*100)</f>
        <v>3.7037037037036979</v>
      </c>
      <c r="AZ613" s="1033">
        <f>IF(ISERROR((AA613/AB613-1)*100),"n/a",(AA613/AB613-1)*100)</f>
        <v>5.1948051948051965</v>
      </c>
      <c r="BA613" s="1033">
        <f>AVERAGE(AD613:AZ613)</f>
        <v>3.673408365024331</v>
      </c>
      <c r="BB613" s="1033">
        <f>STDEV(AD613:AZ613)</f>
        <v>18.482377419600301</v>
      </c>
    </row>
    <row r="614" spans="1:54" x14ac:dyDescent="0.2">
      <c r="A614" s="826" t="s">
        <v>765</v>
      </c>
      <c r="B614" s="819" t="s">
        <v>766</v>
      </c>
      <c r="C614" s="489">
        <v>1.64</v>
      </c>
      <c r="D614" s="489">
        <v>1.58</v>
      </c>
      <c r="E614" s="489">
        <v>1.56</v>
      </c>
      <c r="F614" s="489">
        <v>1.47</v>
      </c>
      <c r="G614" s="587">
        <v>1.35</v>
      </c>
      <c r="H614" s="587">
        <v>1.23</v>
      </c>
      <c r="I614" s="489">
        <v>1.1100000000000001</v>
      </c>
      <c r="J614" s="489">
        <v>1.04</v>
      </c>
      <c r="K614" s="489">
        <v>0.98</v>
      </c>
      <c r="L614" s="489">
        <v>0.91</v>
      </c>
      <c r="M614" s="953"/>
      <c r="N614" s="489">
        <v>0.87</v>
      </c>
      <c r="O614" s="489">
        <v>0.84</v>
      </c>
      <c r="P614" s="953"/>
      <c r="Q614" s="587">
        <v>0.79</v>
      </c>
      <c r="R614" s="583">
        <v>0.76</v>
      </c>
      <c r="S614" s="587">
        <v>0.74</v>
      </c>
      <c r="T614" s="587">
        <v>0.68</v>
      </c>
      <c r="U614" s="587">
        <v>0.61</v>
      </c>
      <c r="V614" s="583">
        <v>0.6</v>
      </c>
      <c r="W614" s="587">
        <v>0.6</v>
      </c>
      <c r="X614" s="587">
        <v>0.59</v>
      </c>
      <c r="Y614" s="587">
        <v>0.54</v>
      </c>
      <c r="Z614" s="583">
        <v>0.53200000000000003</v>
      </c>
      <c r="AA614" s="587">
        <v>0.53200000000000003</v>
      </c>
      <c r="AB614" s="587">
        <v>0.53</v>
      </c>
      <c r="AC614" s="584">
        <f>SUM(C614:AB614)</f>
        <v>22.084000000000003</v>
      </c>
      <c r="AD614" s="1033">
        <f>IF(ISERROR((C614/D614-1)*100),"n/a",(C614/D614-1)*100)</f>
        <v>3.7974683544303778</v>
      </c>
      <c r="AE614" s="1033">
        <f>IF(ISERROR((D614/E614-1)*100),"n/a",(D614/E614-1)*100)</f>
        <v>1.2820512820512775</v>
      </c>
      <c r="AF614" s="1033">
        <f>IF(ISERROR((E614/F614-1)*100),"n/a",(E614/F614-1)*100)</f>
        <v>6.1224489795918435</v>
      </c>
      <c r="AG614" s="1033">
        <f>IF(ISERROR((F614/G614-1)*100),"n/a",(F614/G614-1)*100)</f>
        <v>8.8888888888888786</v>
      </c>
      <c r="AH614" s="1033">
        <f>IF(ISERROR((G614/H614-1)*100),"n/a",(G614/H614-1)*100)</f>
        <v>9.7560975609756184</v>
      </c>
      <c r="AI614" s="1033">
        <f>IF(ISERROR((H614/I614-1)*100),"n/a",(H614/I614-1)*100)</f>
        <v>10.810810810810789</v>
      </c>
      <c r="AJ614" s="1033">
        <f>IF(ISERROR((I614/J614-1)*100),"n/a",(I614/J614-1)*100)</f>
        <v>6.7307692307692291</v>
      </c>
      <c r="AK614" s="1033">
        <f>IF(ISERROR((J614/K614-1)*100),"n/a",(J614/K614-1)*100)</f>
        <v>6.1224489795918435</v>
      </c>
      <c r="AL614" s="1033">
        <f>IF(ISERROR((K614/L614-1)*100),"n/a",(K614/L614-1)*100)</f>
        <v>7.6923076923076872</v>
      </c>
      <c r="AM614" s="1033">
        <f>IF(ISERROR((L614/N614-1)*100),"n/a",(L614/N614-1)*100)</f>
        <v>4.5977011494252817</v>
      </c>
      <c r="AN614" s="1033">
        <f>IF(ISERROR((N614/O614-1)*100),"n/a",(N614/O614-1)*100)</f>
        <v>3.5714285714285809</v>
      </c>
      <c r="AO614" s="1033">
        <f>IF(ISERROR((O614/Q614-1)*100),"n/a",(O614/Q614-1)*100)</f>
        <v>6.3291139240506222</v>
      </c>
      <c r="AP614" s="1033">
        <f>IF(ISERROR((Q614/R614-1)*100),"n/a",(Q614/R614-1)*100)</f>
        <v>3.9473684210526327</v>
      </c>
      <c r="AQ614" s="1033">
        <f>IF(ISERROR((R614/S614-1)*100),"n/a",(R614/S614-1)*100)</f>
        <v>2.7027027027026973</v>
      </c>
      <c r="AR614" s="1033">
        <f>IF(ISERROR((S614/T614-1)*100),"n/a",(S614/T614-1)*100)</f>
        <v>8.8235294117646959</v>
      </c>
      <c r="AS614" s="1033">
        <f>IF(ISERROR((T614/U614-1)*100),"n/a",(T614/U614-1)*100)</f>
        <v>11.475409836065587</v>
      </c>
      <c r="AT614" s="1033">
        <f>IF(ISERROR((U614/V614-1)*100),"n/a",(U614/V614-1)*100)</f>
        <v>1.6666666666666607</v>
      </c>
      <c r="AU614" s="1033">
        <f>IF(ISERROR((V614/W614-1)*100),"n/a",(V614/W614-1)*100)</f>
        <v>0</v>
      </c>
      <c r="AV614" s="1033">
        <f>IF(ISERROR((W614/X614-1)*100),"n/a",(W614/X614-1)*100)</f>
        <v>1.6949152542372836</v>
      </c>
      <c r="AW614" s="1033">
        <f>IF(ISERROR((X614/Y614-1)*100),"n/a",(X614/Y614-1)*100)</f>
        <v>9.259259259259256</v>
      </c>
      <c r="AX614" s="1033">
        <f>IF(ISERROR((Y614/Z614-1)*100),"n/a",(Y614/Z614-1)*100)</f>
        <v>1.5037593984962516</v>
      </c>
      <c r="AY614" s="1033">
        <f>IF(ISERROR((Z614/AA614-1)*100),"n/a",(Z614/AA614-1)*100)</f>
        <v>0</v>
      </c>
      <c r="AZ614" s="1033">
        <f>IF(ISERROR((AA614/AB614-1)*100),"n/a",(AA614/AB614-1)*100)</f>
        <v>0.37735849056603765</v>
      </c>
      <c r="BA614" s="1033">
        <f>AVERAGE(AD614:AZ614)</f>
        <v>5.0935871680492655</v>
      </c>
      <c r="BB614" s="1033">
        <f>STDEV(AD614:AZ614)</f>
        <v>3.6307694430267974</v>
      </c>
    </row>
    <row r="615" spans="1:54" x14ac:dyDescent="0.2">
      <c r="A615" s="819" t="s">
        <v>1636</v>
      </c>
      <c r="B615" s="819" t="s">
        <v>1637</v>
      </c>
      <c r="C615" s="489">
        <v>1.1399999999999999</v>
      </c>
      <c r="D615" s="489">
        <v>1.1000000000000001</v>
      </c>
      <c r="E615" s="489">
        <v>1.08</v>
      </c>
      <c r="F615" s="489">
        <v>1.04</v>
      </c>
      <c r="G615" s="587">
        <v>0.96</v>
      </c>
      <c r="H615" s="587">
        <v>0.8</v>
      </c>
      <c r="I615" s="489">
        <v>0.71666700000000005</v>
      </c>
      <c r="J615" s="489">
        <v>0.64</v>
      </c>
      <c r="K615" s="489">
        <v>0.58666666666666667</v>
      </c>
      <c r="L615" s="489">
        <v>0.54</v>
      </c>
      <c r="M615" s="953"/>
      <c r="N615" s="489">
        <v>0.51333333333333331</v>
      </c>
      <c r="O615" s="491">
        <v>0.48</v>
      </c>
      <c r="P615" s="953"/>
      <c r="Q615" s="587">
        <v>0.46</v>
      </c>
      <c r="R615" s="583">
        <v>0.45333333333333337</v>
      </c>
      <c r="S615" s="587">
        <v>0.45333333333333337</v>
      </c>
      <c r="T615" s="587">
        <v>0.42</v>
      </c>
      <c r="U615" s="587">
        <v>0.38222</v>
      </c>
      <c r="V615" s="587">
        <v>0.29841333333333336</v>
      </c>
      <c r="W615" s="587">
        <v>0.24761999999999998</v>
      </c>
      <c r="X615" s="587">
        <v>0.19365333333333332</v>
      </c>
      <c r="Y615" s="587">
        <v>0.16507333333333332</v>
      </c>
      <c r="Z615" s="587">
        <v>0.14460000000000001</v>
      </c>
      <c r="AA615" s="587">
        <v>0.12381333333333334</v>
      </c>
      <c r="AB615" s="587">
        <v>0.10477333333333334</v>
      </c>
      <c r="AC615" s="584">
        <f>SUM(C615:AB615)</f>
        <v>13.043500333333336</v>
      </c>
      <c r="AD615" s="1033">
        <f>IF(ISERROR((C615/D615-1)*100),"n/a",(C615/D615-1)*100)</f>
        <v>3.6363636363636154</v>
      </c>
      <c r="AE615" s="1033">
        <f>IF(ISERROR((D615/E615-1)*100),"n/a",(D615/E615-1)*100)</f>
        <v>1.8518518518518601</v>
      </c>
      <c r="AF615" s="1033">
        <f>IF(ISERROR((E615/F615-1)*100),"n/a",(E615/F615-1)*100)</f>
        <v>3.8461538461538547</v>
      </c>
      <c r="AG615" s="1033">
        <f>IF(ISERROR((F615/G615-1)*100),"n/a",(F615/G615-1)*100)</f>
        <v>8.3333333333333481</v>
      </c>
      <c r="AH615" s="1033">
        <f>IF(ISERROR((G615/H615-1)*100),"n/a",(G615/H615-1)*100)</f>
        <v>19.999999999999996</v>
      </c>
      <c r="AI615" s="1033">
        <f>IF(ISERROR((H615/I615-1)*100),"n/a",(H615/I615-1)*100)</f>
        <v>11.627855056811608</v>
      </c>
      <c r="AJ615" s="1033">
        <f>IF(ISERROR((I615/J615-1)*100),"n/a",(I615/J615-1)*100)</f>
        <v>11.979218750000008</v>
      </c>
      <c r="AK615" s="1033">
        <f>IF(ISERROR((J615/K615-1)*100),"n/a",(J615/K615-1)*100)</f>
        <v>9.0909090909090828</v>
      </c>
      <c r="AL615" s="1033">
        <f>IF(ISERROR((K615/L615-1)*100),"n/a",(K615/L615-1)*100)</f>
        <v>8.6419753086419693</v>
      </c>
      <c r="AM615" s="1033">
        <f>IF(ISERROR((L615/N615-1)*100),"n/a",(L615/N615-1)*100)</f>
        <v>5.1948051948051965</v>
      </c>
      <c r="AN615" s="1033">
        <f>IF(ISERROR((N615/O615-1)*100),"n/a",(N615/O615-1)*100)</f>
        <v>6.944444444444442</v>
      </c>
      <c r="AO615" s="1033">
        <f>IF(ISERROR((O615/Q615-1)*100),"n/a",(O615/Q615-1)*100)</f>
        <v>4.3478260869565188</v>
      </c>
      <c r="AP615" s="1033">
        <f>IF(ISERROR((Q615/R615-1)*100),"n/a",(Q615/R615-1)*100)</f>
        <v>1.4705882352941124</v>
      </c>
      <c r="AQ615" s="1033">
        <f>IF(ISERROR((R615/S615-1)*100),"n/a",(R615/S615-1)*100)</f>
        <v>0</v>
      </c>
      <c r="AR615" s="1033">
        <f>IF(ISERROR((S615/T615-1)*100),"n/a",(S615/T615-1)*100)</f>
        <v>7.9365079365079527</v>
      </c>
      <c r="AS615" s="1033">
        <f>IF(ISERROR((T615/U615-1)*100),"n/a",(T615/U615-1)*100)</f>
        <v>9.8843597927894766</v>
      </c>
      <c r="AT615" s="1033">
        <f>IF(ISERROR((U615/V615-1)*100),"n/a",(U615/V615-1)*100)</f>
        <v>28.084089182788951</v>
      </c>
      <c r="AU615" s="1033">
        <f>IF(ISERROR((V615/W615-1)*100),"n/a",(V615/W615-1)*100)</f>
        <v>20.512613413025349</v>
      </c>
      <c r="AV615" s="1033">
        <f>IF(ISERROR((W615/X615-1)*100),"n/a",(W615/X615-1)*100)</f>
        <v>27.867667309281185</v>
      </c>
      <c r="AW615" s="1033">
        <f>IF(ISERROR((X615/Y615-1)*100),"n/a",(X615/Y615-1)*100)</f>
        <v>17.31351722466783</v>
      </c>
      <c r="AX615" s="1033">
        <f>IF(ISERROR((Y615/Z615-1)*100),"n/a",(Y615/Z615-1)*100)</f>
        <v>14.158598432457348</v>
      </c>
      <c r="AY615" s="1033">
        <f>IF(ISERROR((Z615/AA615-1)*100),"n/a",(Z615/AA615-1)*100)</f>
        <v>16.788714193409437</v>
      </c>
      <c r="AZ615" s="1033">
        <f>IF(ISERROR((AA615/AB615-1)*100),"n/a",(AA615/AB615-1)*100)</f>
        <v>18.172562993128018</v>
      </c>
      <c r="BA615" s="1033">
        <f>AVERAGE(AD615:AZ615)</f>
        <v>11.203650231027009</v>
      </c>
      <c r="BB615" s="1033">
        <f>STDEV(AD615:AZ615)</f>
        <v>7.9923522143089984</v>
      </c>
    </row>
    <row r="616" spans="1:54" x14ac:dyDescent="0.2">
      <c r="A616" s="819" t="s">
        <v>342</v>
      </c>
      <c r="B616" s="819" t="s">
        <v>343</v>
      </c>
      <c r="C616" s="489">
        <v>2.78</v>
      </c>
      <c r="D616" s="489">
        <v>2.52</v>
      </c>
      <c r="E616" s="489">
        <v>2.2999999999999998</v>
      </c>
      <c r="F616" s="489">
        <v>2.08</v>
      </c>
      <c r="G616" s="587">
        <v>1.88</v>
      </c>
      <c r="H616" s="587">
        <v>1.7</v>
      </c>
      <c r="I616" s="489">
        <v>1.52</v>
      </c>
      <c r="J616" s="489">
        <v>1.38</v>
      </c>
      <c r="K616" s="489">
        <v>1.22</v>
      </c>
      <c r="L616" s="489">
        <v>1.06</v>
      </c>
      <c r="M616" s="953"/>
      <c r="N616" s="489">
        <v>0.85</v>
      </c>
      <c r="O616" s="489">
        <v>0.72</v>
      </c>
      <c r="P616" s="953"/>
      <c r="Q616" s="587">
        <v>0.6</v>
      </c>
      <c r="R616" s="587">
        <v>0.5</v>
      </c>
      <c r="S616" s="587">
        <v>0.33</v>
      </c>
      <c r="T616" s="587">
        <v>0.22</v>
      </c>
      <c r="U616" s="587">
        <v>0.11</v>
      </c>
      <c r="V616" s="587">
        <v>0.09</v>
      </c>
      <c r="W616" s="587">
        <v>7.0000000000000007E-2</v>
      </c>
      <c r="X616" s="587">
        <v>0.06</v>
      </c>
      <c r="Y616" s="587">
        <v>0.05</v>
      </c>
      <c r="Z616" s="587">
        <v>0.04</v>
      </c>
      <c r="AA616" s="587">
        <v>3.2500000000000001E-2</v>
      </c>
      <c r="AB616" s="587">
        <v>0.03</v>
      </c>
      <c r="AC616" s="584">
        <f>SUM(C616:AB616)</f>
        <v>22.142499999999991</v>
      </c>
      <c r="AD616" s="1033">
        <f>IF(ISERROR((C616/D616-1)*100),"n/a",(C616/D616-1)*100)</f>
        <v>10.317460317460302</v>
      </c>
      <c r="AE616" s="1033">
        <f>IF(ISERROR((D616/E616-1)*100),"n/a",(D616/E616-1)*100)</f>
        <v>9.5652173913043583</v>
      </c>
      <c r="AF616" s="1033">
        <f>IF(ISERROR((E616/F616-1)*100),"n/a",(E616/F616-1)*100)</f>
        <v>10.576923076923062</v>
      </c>
      <c r="AG616" s="1033">
        <f>IF(ISERROR((F616/G616-1)*100),"n/a",(F616/G616-1)*100)</f>
        <v>10.638297872340431</v>
      </c>
      <c r="AH616" s="1033">
        <f>IF(ISERROR((G616/H616-1)*100),"n/a",(G616/H616-1)*100)</f>
        <v>10.588235294117654</v>
      </c>
      <c r="AI616" s="1033">
        <f>IF(ISERROR((H616/I616-1)*100),"n/a",(H616/I616-1)*100)</f>
        <v>11.842105263157897</v>
      </c>
      <c r="AJ616" s="1033">
        <f>IF(ISERROR((I616/J616-1)*100),"n/a",(I616/J616-1)*100)</f>
        <v>10.144927536231885</v>
      </c>
      <c r="AK616" s="1033">
        <f>IF(ISERROR((J616/K616-1)*100),"n/a",(J616/K616-1)*100)</f>
        <v>13.114754098360649</v>
      </c>
      <c r="AL616" s="1033">
        <f>IF(ISERROR((K616/L616-1)*100),"n/a",(K616/L616-1)*100)</f>
        <v>15.094339622641506</v>
      </c>
      <c r="AM616" s="1033">
        <f>IF(ISERROR((L616/N616-1)*100),"n/a",(L616/N616-1)*100)</f>
        <v>24.705882352941178</v>
      </c>
      <c r="AN616" s="1033">
        <f>IF(ISERROR((N616/O616-1)*100),"n/a",(N616/O616-1)*100)</f>
        <v>18.055555555555557</v>
      </c>
      <c r="AO616" s="1033">
        <f>IF(ISERROR((O616/Q616-1)*100),"n/a",(O616/Q616-1)*100)</f>
        <v>19.999999999999996</v>
      </c>
      <c r="AP616" s="1033">
        <f>IF(ISERROR((Q616/R616-1)*100),"n/a",(Q616/R616-1)*100)</f>
        <v>19.999999999999996</v>
      </c>
      <c r="AQ616" s="1033">
        <f>IF(ISERROR((R616/S616-1)*100),"n/a",(R616/S616-1)*100)</f>
        <v>51.515151515151516</v>
      </c>
      <c r="AR616" s="1033">
        <f>IF(ISERROR((S616/T616-1)*100),"n/a",(S616/T616-1)*100)</f>
        <v>50</v>
      </c>
      <c r="AS616" s="1033">
        <f>IF(ISERROR((T616/U616-1)*100),"n/a",(T616/U616-1)*100)</f>
        <v>100</v>
      </c>
      <c r="AT616" s="1033">
        <f>IF(ISERROR((U616/V616-1)*100),"n/a",(U616/V616-1)*100)</f>
        <v>22.222222222222232</v>
      </c>
      <c r="AU616" s="1033">
        <f>IF(ISERROR((V616/W616-1)*100),"n/a",(V616/W616-1)*100)</f>
        <v>28.571428571428559</v>
      </c>
      <c r="AV616" s="1033">
        <f>IF(ISERROR((W616/X616-1)*100),"n/a",(W616/X616-1)*100)</f>
        <v>16.666666666666675</v>
      </c>
      <c r="AW616" s="1033">
        <f>IF(ISERROR((X616/Y616-1)*100),"n/a",(X616/Y616-1)*100)</f>
        <v>19.999999999999996</v>
      </c>
      <c r="AX616" s="1033">
        <f>IF(ISERROR((Y616/Z616-1)*100),"n/a",(Y616/Z616-1)*100)</f>
        <v>25</v>
      </c>
      <c r="AY616" s="1033">
        <f>IF(ISERROR((Z616/AA616-1)*100),"n/a",(Z616/AA616-1)*100)</f>
        <v>23.076923076923084</v>
      </c>
      <c r="AZ616" s="1033">
        <f>IF(ISERROR((AA616/AB616-1)*100),"n/a",(AA616/AB616-1)*100)</f>
        <v>8.3333333333333481</v>
      </c>
      <c r="BA616" s="1033">
        <f>AVERAGE(AD616:AZ616)</f>
        <v>23.044757555076519</v>
      </c>
      <c r="BB616" s="1033">
        <f>STDEV(AD616:AZ616)</f>
        <v>20.303162456105941</v>
      </c>
    </row>
    <row r="617" spans="1:54" x14ac:dyDescent="0.2">
      <c r="A617" s="819" t="s">
        <v>344</v>
      </c>
      <c r="B617" s="819" t="s">
        <v>345</v>
      </c>
      <c r="C617" s="489">
        <v>1.92</v>
      </c>
      <c r="D617" s="489">
        <v>1.84</v>
      </c>
      <c r="E617" s="489">
        <v>1.8</v>
      </c>
      <c r="F617" s="489">
        <v>1.56</v>
      </c>
      <c r="G617" s="587">
        <v>1.44</v>
      </c>
      <c r="H617" s="587">
        <v>1.32</v>
      </c>
      <c r="I617" s="489">
        <v>1.24</v>
      </c>
      <c r="J617" s="489">
        <v>1.2</v>
      </c>
      <c r="K617" s="489">
        <v>1.1599999999999999</v>
      </c>
      <c r="L617" s="489">
        <v>1.1200000000000001</v>
      </c>
      <c r="M617" s="953"/>
      <c r="N617" s="489">
        <v>1.08</v>
      </c>
      <c r="O617" s="489">
        <v>1.04</v>
      </c>
      <c r="P617" s="953"/>
      <c r="Q617" s="587">
        <v>1</v>
      </c>
      <c r="R617" s="587">
        <v>0.96</v>
      </c>
      <c r="S617" s="587">
        <v>0.88</v>
      </c>
      <c r="T617" s="587">
        <v>0.76</v>
      </c>
      <c r="U617" s="587">
        <v>0.68</v>
      </c>
      <c r="V617" s="587">
        <v>0.6</v>
      </c>
      <c r="W617" s="587">
        <v>0.52</v>
      </c>
      <c r="X617" s="587">
        <v>0.44</v>
      </c>
      <c r="Y617" s="587">
        <v>0.36</v>
      </c>
      <c r="Z617" s="587">
        <v>0.28000000000000003</v>
      </c>
      <c r="AA617" s="587">
        <v>0.24</v>
      </c>
      <c r="AB617" s="587">
        <v>0.2</v>
      </c>
      <c r="AC617" s="584">
        <f>SUM(C617:AB617)</f>
        <v>23.64</v>
      </c>
      <c r="AD617" s="1033">
        <f>IF(ISERROR((C617/D617-1)*100),"n/a",(C617/D617-1)*100)</f>
        <v>4.3478260869565188</v>
      </c>
      <c r="AE617" s="1033">
        <f>IF(ISERROR((D617/E617-1)*100),"n/a",(D617/E617-1)*100)</f>
        <v>2.2222222222222143</v>
      </c>
      <c r="AF617" s="1033">
        <f>IF(ISERROR((E617/F617-1)*100),"n/a",(E617/F617-1)*100)</f>
        <v>15.384615384615374</v>
      </c>
      <c r="AG617" s="1033">
        <f>IF(ISERROR((F617/G617-1)*100),"n/a",(F617/G617-1)*100)</f>
        <v>8.3333333333333481</v>
      </c>
      <c r="AH617" s="1033">
        <f>IF(ISERROR((G617/H617-1)*100),"n/a",(G617/H617-1)*100)</f>
        <v>9.0909090909090828</v>
      </c>
      <c r="AI617" s="1033">
        <f>IF(ISERROR((H617/I617-1)*100),"n/a",(H617/I617-1)*100)</f>
        <v>6.4516129032258229</v>
      </c>
      <c r="AJ617" s="1033">
        <f>IF(ISERROR((I617/J617-1)*100),"n/a",(I617/J617-1)*100)</f>
        <v>3.3333333333333437</v>
      </c>
      <c r="AK617" s="1033">
        <f>IF(ISERROR((J617/K617-1)*100),"n/a",(J617/K617-1)*100)</f>
        <v>3.4482758620689724</v>
      </c>
      <c r="AL617" s="1033">
        <f>IF(ISERROR((K617/L617-1)*100),"n/a",(K617/L617-1)*100)</f>
        <v>3.5714285714285587</v>
      </c>
      <c r="AM617" s="1033">
        <f>IF(ISERROR((L617/N617-1)*100),"n/a",(L617/N617-1)*100)</f>
        <v>3.7037037037036979</v>
      </c>
      <c r="AN617" s="1033">
        <f>IF(ISERROR((N617/O617-1)*100),"n/a",(N617/O617-1)*100)</f>
        <v>3.8461538461538547</v>
      </c>
      <c r="AO617" s="1033">
        <f>IF(ISERROR((O617/Q617-1)*100),"n/a",(O617/Q617-1)*100)</f>
        <v>4.0000000000000036</v>
      </c>
      <c r="AP617" s="1033">
        <f>IF(ISERROR((Q617/R617-1)*100),"n/a",(Q617/R617-1)*100)</f>
        <v>4.1666666666666741</v>
      </c>
      <c r="AQ617" s="1033">
        <f>IF(ISERROR((R617/S617-1)*100),"n/a",(R617/S617-1)*100)</f>
        <v>9.0909090909090828</v>
      </c>
      <c r="AR617" s="1033">
        <f>IF(ISERROR((S617/T617-1)*100),"n/a",(S617/T617-1)*100)</f>
        <v>15.789473684210531</v>
      </c>
      <c r="AS617" s="1033">
        <f>IF(ISERROR((T617/U617-1)*100),"n/a",(T617/U617-1)*100)</f>
        <v>11.764705882352944</v>
      </c>
      <c r="AT617" s="1033">
        <f>IF(ISERROR((U617/V617-1)*100),"n/a",(U617/V617-1)*100)</f>
        <v>13.333333333333353</v>
      </c>
      <c r="AU617" s="1033">
        <f>IF(ISERROR((V617/W617-1)*100),"n/a",(V617/W617-1)*100)</f>
        <v>15.384615384615374</v>
      </c>
      <c r="AV617" s="1033">
        <f>IF(ISERROR((W617/X617-1)*100),"n/a",(W617/X617-1)*100)</f>
        <v>18.181818181818187</v>
      </c>
      <c r="AW617" s="1033">
        <f>IF(ISERROR((X617/Y617-1)*100),"n/a",(X617/Y617-1)*100)</f>
        <v>22.222222222222232</v>
      </c>
      <c r="AX617" s="1033">
        <f>IF(ISERROR((Y617/Z617-1)*100),"n/a",(Y617/Z617-1)*100)</f>
        <v>28.571428571428559</v>
      </c>
      <c r="AY617" s="1033">
        <f>IF(ISERROR((Z617/AA617-1)*100),"n/a",(Z617/AA617-1)*100)</f>
        <v>16.666666666666675</v>
      </c>
      <c r="AZ617" s="1033">
        <f>IF(ISERROR((AA617/AB617-1)*100),"n/a",(AA617/AB617-1)*100)</f>
        <v>19.999999999999996</v>
      </c>
      <c r="BA617" s="1033">
        <f>AVERAGE(AD617:AZ617)</f>
        <v>10.561098000964105</v>
      </c>
      <c r="BB617" s="1033">
        <f>STDEV(AD617:AZ617)</f>
        <v>7.3542110860781689</v>
      </c>
    </row>
    <row r="618" spans="1:54" x14ac:dyDescent="0.2">
      <c r="A618" s="836" t="s">
        <v>4485</v>
      </c>
      <c r="B618" s="819" t="s">
        <v>4482</v>
      </c>
      <c r="C618" s="489">
        <v>0.185</v>
      </c>
      <c r="D618" s="489">
        <v>0.16500000000000001</v>
      </c>
      <c r="E618" s="489">
        <v>0.14499999999999999</v>
      </c>
      <c r="F618" s="489">
        <v>0.125</v>
      </c>
      <c r="G618" s="587">
        <v>0.10500000000000001</v>
      </c>
      <c r="H618" s="587">
        <v>0.1</v>
      </c>
      <c r="I618" s="489">
        <v>7.5000000000000011E-2</v>
      </c>
      <c r="J618" s="539">
        <v>0</v>
      </c>
      <c r="K618" s="539">
        <v>0</v>
      </c>
      <c r="L618" s="539">
        <v>0</v>
      </c>
      <c r="M618" s="978"/>
      <c r="N618" s="539">
        <v>0</v>
      </c>
      <c r="O618" s="539">
        <v>0</v>
      </c>
      <c r="P618" s="978"/>
      <c r="Q618" s="539">
        <v>0</v>
      </c>
      <c r="R618" s="539">
        <v>0.05</v>
      </c>
      <c r="S618" s="499">
        <v>0.05</v>
      </c>
      <c r="T618" s="587">
        <v>0.1</v>
      </c>
      <c r="U618" s="499">
        <v>0</v>
      </c>
      <c r="V618" s="499">
        <v>0</v>
      </c>
      <c r="W618" s="499">
        <v>0</v>
      </c>
      <c r="X618" s="499">
        <v>0</v>
      </c>
      <c r="Y618" s="499">
        <v>0</v>
      </c>
      <c r="Z618" s="499">
        <v>0</v>
      </c>
      <c r="AA618" s="499">
        <v>0</v>
      </c>
      <c r="AB618" s="499">
        <v>0</v>
      </c>
      <c r="AC618" s="584">
        <f>SUM(C618:AB618)</f>
        <v>1.1000000000000001</v>
      </c>
      <c r="AD618" s="1033">
        <f>IF(ISERROR((C618/D618-1)*100),"n/a",(C618/D618-1)*100)</f>
        <v>12.12121212121211</v>
      </c>
      <c r="AE618" s="1033">
        <f>IF(ISERROR((D618/E618-1)*100),"n/a",(D618/E618-1)*100)</f>
        <v>13.793103448275868</v>
      </c>
      <c r="AF618" s="1033">
        <f>IF(ISERROR((E618/F618-1)*100),"n/a",(E618/F618-1)*100)</f>
        <v>15.999999999999993</v>
      </c>
      <c r="AG618" s="1033">
        <f>IF(ISERROR((F618/G618-1)*100),"n/a",(F618/G618-1)*100)</f>
        <v>19.047619047619047</v>
      </c>
      <c r="AH618" s="1033">
        <f>IF(ISERROR((G618/H618-1)*100),"n/a",(G618/H618-1)*100)</f>
        <v>5.0000000000000044</v>
      </c>
      <c r="AI618" s="1033">
        <f>IF(ISERROR((H618/I618-1)*100),"n/a",(H618/I618-1)*100)</f>
        <v>33.333333333333329</v>
      </c>
      <c r="AJ618" s="1033" t="str">
        <f>IF(ISERROR((I618/J618-1)*100),"n/a",(I618/J618-1)*100)</f>
        <v>n/a</v>
      </c>
      <c r="AK618" s="1033" t="str">
        <f>IF(ISERROR((J618/K618-1)*100),"n/a",(J618/K618-1)*100)</f>
        <v>n/a</v>
      </c>
      <c r="AL618" s="1033" t="str">
        <f>IF(ISERROR((K618/L618-1)*100),"n/a",(K618/L618-1)*100)</f>
        <v>n/a</v>
      </c>
      <c r="AM618" s="1033" t="str">
        <f>IF(ISERROR((L618/N618-1)*100),"n/a",(L618/N618-1)*100)</f>
        <v>n/a</v>
      </c>
      <c r="AN618" s="1033" t="str">
        <f>IF(ISERROR((N618/O618-1)*100),"n/a",(N618/O618-1)*100)</f>
        <v>n/a</v>
      </c>
      <c r="AO618" s="1033" t="str">
        <f>IF(ISERROR((O618/Q618-1)*100),"n/a",(O618/Q618-1)*100)</f>
        <v>n/a</v>
      </c>
      <c r="AP618" s="1033">
        <f>IF(ISERROR((Q618/R618-1)*100),"n/a",(Q618/R618-1)*100)</f>
        <v>-100</v>
      </c>
      <c r="AQ618" s="1033">
        <f>IF(ISERROR((R618/S618-1)*100),"n/a",(R618/S618-1)*100)</f>
        <v>0</v>
      </c>
      <c r="AR618" s="1033">
        <f>IF(ISERROR((S618/T618-1)*100),"n/a",(S618/T618-1)*100)</f>
        <v>-50</v>
      </c>
      <c r="AS618" s="1033" t="str">
        <f>IF(ISERROR((T618/U618-1)*100),"n/a",(T618/U618-1)*100)</f>
        <v>n/a</v>
      </c>
      <c r="AT618" s="1033" t="str">
        <f>IF(ISERROR((U618/V618-1)*100),"n/a",(U618/V618-1)*100)</f>
        <v>n/a</v>
      </c>
      <c r="AU618" s="1033" t="str">
        <f>IF(ISERROR((V618/W618-1)*100),"n/a",(V618/W618-1)*100)</f>
        <v>n/a</v>
      </c>
      <c r="AV618" s="1033" t="str">
        <f>IF(ISERROR((W618/X618-1)*100),"n/a",(W618/X618-1)*100)</f>
        <v>n/a</v>
      </c>
      <c r="AW618" s="1033" t="str">
        <f>IF(ISERROR((X618/Y618-1)*100),"n/a",(X618/Y618-1)*100)</f>
        <v>n/a</v>
      </c>
      <c r="AX618" s="1033" t="str">
        <f>IF(ISERROR((Y618/Z618-1)*100),"n/a",(Y618/Z618-1)*100)</f>
        <v>n/a</v>
      </c>
      <c r="AY618" s="1033" t="str">
        <f>IF(ISERROR((Z618/AA618-1)*100),"n/a",(Z618/AA618-1)*100)</f>
        <v>n/a</v>
      </c>
      <c r="AZ618" s="1033" t="str">
        <f>IF(ISERROR((AA618/AB618-1)*100),"n/a",(AA618/AB618-1)*100)</f>
        <v>n/a</v>
      </c>
      <c r="BA618" s="1033">
        <f>AVERAGE(AD618:AZ618)</f>
        <v>-5.6338591166177387</v>
      </c>
      <c r="BB618" s="1033">
        <f>STDEV(AD618:AZ618)</f>
        <v>42.288345131376801</v>
      </c>
    </row>
    <row r="619" spans="1:54" x14ac:dyDescent="0.2">
      <c r="A619" s="835" t="s">
        <v>1668</v>
      </c>
      <c r="B619" s="819" t="s">
        <v>1669</v>
      </c>
      <c r="C619" s="489">
        <v>1.1000000000000001</v>
      </c>
      <c r="D619" s="489">
        <v>1</v>
      </c>
      <c r="E619" s="489">
        <v>0.88</v>
      </c>
      <c r="F619" s="489">
        <v>0.82</v>
      </c>
      <c r="G619" s="587">
        <v>0.7</v>
      </c>
      <c r="H619" s="587">
        <v>0.66</v>
      </c>
      <c r="I619" s="491">
        <v>0.6</v>
      </c>
      <c r="J619" s="489">
        <v>0.52</v>
      </c>
      <c r="K619" s="491">
        <v>0.44</v>
      </c>
      <c r="L619" s="489">
        <v>0.42</v>
      </c>
      <c r="M619" s="953"/>
      <c r="N619" s="491">
        <v>0.36</v>
      </c>
      <c r="O619" s="491">
        <v>0.36</v>
      </c>
      <c r="P619" s="953"/>
      <c r="Q619" s="583">
        <v>0.4</v>
      </c>
      <c r="R619" s="583">
        <v>0.52</v>
      </c>
      <c r="S619" s="583">
        <v>0.52</v>
      </c>
      <c r="T619" s="587">
        <v>0.52</v>
      </c>
      <c r="U619" s="587">
        <v>0.48</v>
      </c>
      <c r="V619" s="587">
        <v>0.45</v>
      </c>
      <c r="W619" s="587">
        <v>0.43</v>
      </c>
      <c r="X619" s="583">
        <v>0.4</v>
      </c>
      <c r="Y619" s="583">
        <v>0.4</v>
      </c>
      <c r="Z619" s="587">
        <v>0.4</v>
      </c>
      <c r="AA619" s="587">
        <v>0.39500000000000002</v>
      </c>
      <c r="AB619" s="587">
        <v>0.35</v>
      </c>
      <c r="AC619" s="584">
        <f>SUM(C619:AB619)</f>
        <v>13.124999999999998</v>
      </c>
      <c r="AD619" s="1033">
        <f>IF(ISERROR((C619/D619-1)*100),"n/a",(C619/D619-1)*100)</f>
        <v>10.000000000000009</v>
      </c>
      <c r="AE619" s="1033">
        <f>IF(ISERROR((D619/E619-1)*100),"n/a",(D619/E619-1)*100)</f>
        <v>13.636363636363647</v>
      </c>
      <c r="AF619" s="1033">
        <f>IF(ISERROR((E619/F619-1)*100),"n/a",(E619/F619-1)*100)</f>
        <v>7.3170731707317138</v>
      </c>
      <c r="AG619" s="1033">
        <f>IF(ISERROR((F619/G619-1)*100),"n/a",(F619/G619-1)*100)</f>
        <v>17.142857142857149</v>
      </c>
      <c r="AH619" s="1033">
        <f>IF(ISERROR((G619/H619-1)*100),"n/a",(G619/H619-1)*100)</f>
        <v>6.0606060606060552</v>
      </c>
      <c r="AI619" s="1033">
        <f>IF(ISERROR((H619/I619-1)*100),"n/a",(H619/I619-1)*100)</f>
        <v>10.000000000000009</v>
      </c>
      <c r="AJ619" s="1033">
        <f>IF(ISERROR((I619/J619-1)*100),"n/a",(I619/J619-1)*100)</f>
        <v>15.384615384615374</v>
      </c>
      <c r="AK619" s="1033">
        <f>IF(ISERROR((J619/K619-1)*100),"n/a",(J619/K619-1)*100)</f>
        <v>18.181818181818187</v>
      </c>
      <c r="AL619" s="1033">
        <f>IF(ISERROR((K619/L619-1)*100),"n/a",(K619/L619-1)*100)</f>
        <v>4.7619047619047672</v>
      </c>
      <c r="AM619" s="1033">
        <f>IF(ISERROR((L619/N619-1)*100),"n/a",(L619/N619-1)*100)</f>
        <v>16.666666666666675</v>
      </c>
      <c r="AN619" s="1033">
        <f>IF(ISERROR((N619/O619-1)*100),"n/a",(N619/O619-1)*100)</f>
        <v>0</v>
      </c>
      <c r="AO619" s="1033">
        <f>IF(ISERROR((O619/Q619-1)*100),"n/a",(O619/Q619-1)*100)</f>
        <v>-10.000000000000009</v>
      </c>
      <c r="AP619" s="1033">
        <f>IF(ISERROR((Q619/R619-1)*100),"n/a",(Q619/R619-1)*100)</f>
        <v>-23.076923076923073</v>
      </c>
      <c r="AQ619" s="1033">
        <f>IF(ISERROR((R619/S619-1)*100),"n/a",(R619/S619-1)*100)</f>
        <v>0</v>
      </c>
      <c r="AR619" s="1033">
        <f>IF(ISERROR((S619/T619-1)*100),"n/a",(S619/T619-1)*100)</f>
        <v>0</v>
      </c>
      <c r="AS619" s="1033">
        <f>IF(ISERROR((T619/U619-1)*100),"n/a",(T619/U619-1)*100)</f>
        <v>8.3333333333333481</v>
      </c>
      <c r="AT619" s="1033">
        <f>IF(ISERROR((U619/V619-1)*100),"n/a",(U619/V619-1)*100)</f>
        <v>6.6666666666666652</v>
      </c>
      <c r="AU619" s="1033">
        <f>IF(ISERROR((V619/W619-1)*100),"n/a",(V619/W619-1)*100)</f>
        <v>4.6511627906976827</v>
      </c>
      <c r="AV619" s="1033">
        <f>IF(ISERROR((W619/X619-1)*100),"n/a",(W619/X619-1)*100)</f>
        <v>7.4999999999999956</v>
      </c>
      <c r="AW619" s="1033">
        <f>IF(ISERROR((X619/Y619-1)*100),"n/a",(X619/Y619-1)*100)</f>
        <v>0</v>
      </c>
      <c r="AX619" s="1033">
        <f>IF(ISERROR((Y619/Z619-1)*100),"n/a",(Y619/Z619-1)*100)</f>
        <v>0</v>
      </c>
      <c r="AY619" s="1033">
        <f>IF(ISERROR((Z619/AA619-1)*100),"n/a",(Z619/AA619-1)*100)</f>
        <v>1.2658227848101333</v>
      </c>
      <c r="AZ619" s="1033">
        <f>IF(ISERROR((AA619/AB619-1)*100),"n/a",(AA619/AB619-1)*100)</f>
        <v>12.857142857142879</v>
      </c>
      <c r="BA619" s="1033">
        <f>AVERAGE(AD619:AZ619)</f>
        <v>5.5369178417952698</v>
      </c>
      <c r="BB619" s="1033">
        <f>STDEV(AD619:AZ619)</f>
        <v>9.3515199029300611</v>
      </c>
    </row>
    <row r="620" spans="1:54" x14ac:dyDescent="0.2">
      <c r="A620" s="836" t="s">
        <v>5268</v>
      </c>
      <c r="B620" s="819" t="s">
        <v>5261</v>
      </c>
      <c r="C620" s="489">
        <v>2.7422</v>
      </c>
      <c r="D620" s="489">
        <v>2.5091000000000001</v>
      </c>
      <c r="E620" s="489">
        <v>2.3077999999999999</v>
      </c>
      <c r="F620" s="489">
        <v>2.1806999999999999</v>
      </c>
      <c r="G620" s="587">
        <v>2.0369999999999999</v>
      </c>
      <c r="H620" s="587">
        <v>1.8058000000000001</v>
      </c>
      <c r="I620" s="489">
        <v>1.6227999999999998</v>
      </c>
      <c r="J620" s="489">
        <v>1.5928</v>
      </c>
      <c r="K620" s="491">
        <v>1.4899</v>
      </c>
      <c r="L620" s="996">
        <v>1.5842999999999998</v>
      </c>
      <c r="M620" s="1102"/>
      <c r="N620" s="996">
        <v>1.4449500000000002</v>
      </c>
      <c r="O620" s="996">
        <v>1.31765</v>
      </c>
      <c r="P620" s="944"/>
      <c r="Q620" s="491">
        <v>1.1829999999999998</v>
      </c>
      <c r="R620" s="996">
        <v>1.22</v>
      </c>
      <c r="S620" s="1064">
        <v>1.18</v>
      </c>
      <c r="T620" s="1064">
        <v>1.0550000000000002</v>
      </c>
      <c r="U620" s="1064">
        <v>0.8899999999999999</v>
      </c>
      <c r="V620" s="1064">
        <v>0.71000000000000008</v>
      </c>
      <c r="W620" s="1064">
        <v>0.70000000000000007</v>
      </c>
      <c r="X620" s="1064">
        <v>0.60000000000000009</v>
      </c>
      <c r="Y620" s="499">
        <v>0.56000000000000005</v>
      </c>
      <c r="Z620" s="587">
        <v>0.56000000000000005</v>
      </c>
      <c r="AA620" s="587">
        <v>0.48</v>
      </c>
      <c r="AB620" s="587">
        <v>0.38000000000000006</v>
      </c>
      <c r="AC620" s="584">
        <f>SUM(C620:AB620)</f>
        <v>32.152999999999999</v>
      </c>
      <c r="AD620" s="1033">
        <f>IF(ISERROR((C620/D620-1)*100),"n/a",(C620/D620-1)*100)</f>
        <v>9.2901837312183488</v>
      </c>
      <c r="AE620" s="1033">
        <f>IF(ISERROR((D620/E620-1)*100),"n/a",(D620/E620-1)*100)</f>
        <v>8.7225929456625551</v>
      </c>
      <c r="AF620" s="1033">
        <f>IF(ISERROR((E620/F620-1)*100),"n/a",(E620/F620-1)*100)</f>
        <v>5.8284037235750041</v>
      </c>
      <c r="AG620" s="1033">
        <f>IF(ISERROR((F620/G620-1)*100),"n/a",(F620/G620-1)*100)</f>
        <v>7.0544918998527217</v>
      </c>
      <c r="AH620" s="1033">
        <f>IF(ISERROR((G620/H620-1)*100),"n/a",(G620/H620-1)*100)</f>
        <v>12.803189722006847</v>
      </c>
      <c r="AI620" s="1033">
        <f>IF(ISERROR((H620/I620-1)*100),"n/a",(H620/I620-1)*100)</f>
        <v>11.276805521321197</v>
      </c>
      <c r="AJ620" s="1033">
        <f>IF(ISERROR((I620/J620-1)*100),"n/a",(I620/J620-1)*100)</f>
        <v>1.8834756403817154</v>
      </c>
      <c r="AK620" s="1033">
        <f>IF(ISERROR((J620/K620-1)*100),"n/a",(J620/K620-1)*100)</f>
        <v>6.9065037922008132</v>
      </c>
      <c r="AL620" s="1033">
        <f>IF(ISERROR((K620/L620-1)*100),"n/a",(K620/L620-1)*100)</f>
        <v>-5.9584674619705735</v>
      </c>
      <c r="AM620" s="1033">
        <f>IF(ISERROR((L620/N620-1)*100),"n/a",(L620/N620-1)*100)</f>
        <v>9.6439323159970733</v>
      </c>
      <c r="AN620" s="1033">
        <f>IF(ISERROR((N620/O620-1)*100),"n/a",(N620/O620-1)*100)</f>
        <v>9.661139149242981</v>
      </c>
      <c r="AO620" s="1033">
        <f>IF(ISERROR((O620/Q620-1)*100),"n/a",(O620/Q620-1)*100)</f>
        <v>11.382079459002558</v>
      </c>
      <c r="AP620" s="1033">
        <f>IF(ISERROR((Q620/R620-1)*100),"n/a",(Q620/R620-1)*100)</f>
        <v>-3.0327868852459083</v>
      </c>
      <c r="AQ620" s="1033">
        <f>IF(ISERROR((R620/S620-1)*100),"n/a",(R620/S620-1)*100)</f>
        <v>3.3898305084745894</v>
      </c>
      <c r="AR620" s="1033">
        <f>IF(ISERROR((S620/T620-1)*100),"n/a",(S620/T620-1)*100)</f>
        <v>11.848341232227465</v>
      </c>
      <c r="AS620" s="1033">
        <f>IF(ISERROR((T620/U620-1)*100),"n/a",(T620/U620-1)*100)</f>
        <v>18.539325842696663</v>
      </c>
      <c r="AT620" s="1033">
        <f>IF(ISERROR((U620/V620-1)*100),"n/a",(U620/V620-1)*100)</f>
        <v>25.352112676056304</v>
      </c>
      <c r="AU620" s="1033">
        <f>IF(ISERROR((V620/W620-1)*100),"n/a",(V620/W620-1)*100)</f>
        <v>1.4285714285714235</v>
      </c>
      <c r="AV620" s="1033">
        <f>IF(ISERROR((W620/X620-1)*100),"n/a",(W620/X620-1)*100)</f>
        <v>16.66666666666665</v>
      </c>
      <c r="AW620" s="1033">
        <f>IF(ISERROR((X620/Y620-1)*100),"n/a",(X620/Y620-1)*100)</f>
        <v>7.1428571428571397</v>
      </c>
      <c r="AX620" s="1033">
        <f>IF(ISERROR((Y620/Z620-1)*100),"n/a",(Y620/Z620-1)*100)</f>
        <v>0</v>
      </c>
      <c r="AY620" s="1033">
        <f>IF(ISERROR((Z620/AA620-1)*100),"n/a",(Z620/AA620-1)*100)</f>
        <v>16.666666666666675</v>
      </c>
      <c r="AZ620" s="1033">
        <f>IF(ISERROR((AA620/AB620-1)*100),"n/a",(AA620/AB620-1)*100)</f>
        <v>26.31578947368418</v>
      </c>
      <c r="BA620" s="1033">
        <f>AVERAGE(AD620:AZ620)</f>
        <v>9.252682834397671</v>
      </c>
      <c r="BB620" s="1033">
        <f>STDEV(AD620:AZ620)</f>
        <v>8.0323979801774801</v>
      </c>
    </row>
    <row r="621" spans="1:54" x14ac:dyDescent="0.2">
      <c r="A621" s="819" t="s">
        <v>350</v>
      </c>
      <c r="B621" s="819" t="s">
        <v>351</v>
      </c>
      <c r="C621" s="489">
        <v>0.72</v>
      </c>
      <c r="D621" s="489">
        <v>0.7</v>
      </c>
      <c r="E621" s="489">
        <v>0.68</v>
      </c>
      <c r="F621" s="489">
        <v>0.66</v>
      </c>
      <c r="G621" s="587">
        <v>0.64</v>
      </c>
      <c r="H621" s="587">
        <v>0.62</v>
      </c>
      <c r="I621" s="489">
        <v>0.59199999999999997</v>
      </c>
      <c r="J621" s="489">
        <v>0.56399999999999995</v>
      </c>
      <c r="K621" s="489">
        <v>0.53600000000000003</v>
      </c>
      <c r="L621" s="489">
        <v>0.51</v>
      </c>
      <c r="M621" s="953"/>
      <c r="N621" s="489">
        <v>0.49</v>
      </c>
      <c r="O621" s="489">
        <v>0.47</v>
      </c>
      <c r="P621" s="953"/>
      <c r="Q621" s="587">
        <v>0.44500000000000001</v>
      </c>
      <c r="R621" s="587">
        <v>0.43</v>
      </c>
      <c r="S621" s="587">
        <v>0.41</v>
      </c>
      <c r="T621" s="587">
        <v>0.39</v>
      </c>
      <c r="U621" s="587">
        <v>0.37</v>
      </c>
      <c r="V621" s="587">
        <v>0.35</v>
      </c>
      <c r="W621" s="587">
        <v>0.33</v>
      </c>
      <c r="X621" s="587">
        <v>0.31</v>
      </c>
      <c r="Y621" s="587">
        <v>0.28999999999999998</v>
      </c>
      <c r="Z621" s="587">
        <v>0.27</v>
      </c>
      <c r="AA621" s="587">
        <v>0.25</v>
      </c>
      <c r="AB621" s="587">
        <v>0.23</v>
      </c>
      <c r="AC621" s="584">
        <f>SUM(C621:AB621)</f>
        <v>11.257</v>
      </c>
      <c r="AD621" s="1033">
        <f>IF(ISERROR((C621/D621-1)*100),"n/a",(C621/D621-1)*100)</f>
        <v>2.8571428571428692</v>
      </c>
      <c r="AE621" s="1033">
        <f>IF(ISERROR((D621/E621-1)*100),"n/a",(D621/E621-1)*100)</f>
        <v>2.9411764705882248</v>
      </c>
      <c r="AF621" s="1033">
        <f>IF(ISERROR((E621/F621-1)*100),"n/a",(E621/F621-1)*100)</f>
        <v>3.0303030303030276</v>
      </c>
      <c r="AG621" s="1033">
        <f>IF(ISERROR((F621/G621-1)*100),"n/a",(F621/G621-1)*100)</f>
        <v>3.125</v>
      </c>
      <c r="AH621" s="1033">
        <f>IF(ISERROR((G621/H621-1)*100),"n/a",(G621/H621-1)*100)</f>
        <v>3.2258064516129004</v>
      </c>
      <c r="AI621" s="1033">
        <f>IF(ISERROR((H621/I621-1)*100),"n/a",(H621/I621-1)*100)</f>
        <v>4.7297297297297369</v>
      </c>
      <c r="AJ621" s="1033">
        <f>IF(ISERROR((I621/J621-1)*100),"n/a",(I621/J621-1)*100)</f>
        <v>4.9645390070921946</v>
      </c>
      <c r="AK621" s="1033">
        <f>IF(ISERROR((J621/K621-1)*100),"n/a",(J621/K621-1)*100)</f>
        <v>5.2238805970149071</v>
      </c>
      <c r="AL621" s="1033">
        <f>IF(ISERROR((K621/L621-1)*100),"n/a",(K621/L621-1)*100)</f>
        <v>5.0980392156862786</v>
      </c>
      <c r="AM621" s="1033">
        <f>IF(ISERROR((L621/N621-1)*100),"n/a",(L621/N621-1)*100)</f>
        <v>4.081632653061229</v>
      </c>
      <c r="AN621" s="1033">
        <f>IF(ISERROR((N621/O621-1)*100),"n/a",(N621/O621-1)*100)</f>
        <v>4.2553191489361764</v>
      </c>
      <c r="AO621" s="1033">
        <f>IF(ISERROR((O621/Q621-1)*100),"n/a",(O621/Q621-1)*100)</f>
        <v>5.6179775280898792</v>
      </c>
      <c r="AP621" s="1033">
        <f>IF(ISERROR((Q621/R621-1)*100),"n/a",(Q621/R621-1)*100)</f>
        <v>3.488372093023262</v>
      </c>
      <c r="AQ621" s="1033">
        <f>IF(ISERROR((R621/S621-1)*100),"n/a",(R621/S621-1)*100)</f>
        <v>4.8780487804878092</v>
      </c>
      <c r="AR621" s="1033">
        <f>IF(ISERROR((S621/T621-1)*100),"n/a",(S621/T621-1)*100)</f>
        <v>5.12820512820511</v>
      </c>
      <c r="AS621" s="1033">
        <f>IF(ISERROR((T621/U621-1)*100),"n/a",(T621/U621-1)*100)</f>
        <v>5.4054054054054168</v>
      </c>
      <c r="AT621" s="1033">
        <f>IF(ISERROR((U621/V621-1)*100),"n/a",(U621/V621-1)*100)</f>
        <v>5.7142857142857162</v>
      </c>
      <c r="AU621" s="1033">
        <f>IF(ISERROR((V621/W621-1)*100),"n/a",(V621/W621-1)*100)</f>
        <v>6.0606060606060552</v>
      </c>
      <c r="AV621" s="1033">
        <f>IF(ISERROR((W621/X621-1)*100),"n/a",(W621/X621-1)*100)</f>
        <v>6.4516129032258229</v>
      </c>
      <c r="AW621" s="1033">
        <f>IF(ISERROR((X621/Y621-1)*100),"n/a",(X621/Y621-1)*100)</f>
        <v>6.8965517241379448</v>
      </c>
      <c r="AX621" s="1033">
        <f>IF(ISERROR((Y621/Z621-1)*100),"n/a",(Y621/Z621-1)*100)</f>
        <v>7.4074074074073959</v>
      </c>
      <c r="AY621" s="1033">
        <f>IF(ISERROR((Z621/AA621-1)*100),"n/a",(Z621/AA621-1)*100)</f>
        <v>8.0000000000000071</v>
      </c>
      <c r="AZ621" s="1033">
        <f>IF(ISERROR((AA621/AB621-1)*100),"n/a",(AA621/AB621-1)*100)</f>
        <v>8.6956521739130377</v>
      </c>
      <c r="BA621" s="1033">
        <f>AVERAGE(AD621:AZ621)</f>
        <v>5.0989866991284787</v>
      </c>
      <c r="BB621" s="1033">
        <f>STDEV(AD621:AZ621)</f>
        <v>1.6422755681777013</v>
      </c>
    </row>
    <row r="622" spans="1:54" x14ac:dyDescent="0.2">
      <c r="A622" s="819" t="s">
        <v>1648</v>
      </c>
      <c r="B622" s="819" t="s">
        <v>1649</v>
      </c>
      <c r="C622" s="489">
        <v>2.1800000000000002</v>
      </c>
      <c r="D622" s="489">
        <v>1.98</v>
      </c>
      <c r="E622" s="489">
        <v>1.9</v>
      </c>
      <c r="F622" s="489">
        <v>1.82</v>
      </c>
      <c r="G622" s="587">
        <v>1.72</v>
      </c>
      <c r="H622" s="587">
        <v>1.5700000000000003</v>
      </c>
      <c r="I622" s="489">
        <v>1.44</v>
      </c>
      <c r="J622" s="489">
        <v>1.28</v>
      </c>
      <c r="K622" s="489">
        <v>1.1200000000000001</v>
      </c>
      <c r="L622" s="489">
        <v>0.96</v>
      </c>
      <c r="M622" s="953"/>
      <c r="N622" s="489">
        <v>0.81</v>
      </c>
      <c r="O622" s="489">
        <v>0.7</v>
      </c>
      <c r="P622" s="953"/>
      <c r="Q622" s="583">
        <v>0.64</v>
      </c>
      <c r="R622" s="583">
        <v>0.64</v>
      </c>
      <c r="S622" s="587">
        <v>0.57999999999999996</v>
      </c>
      <c r="T622" s="583">
        <v>0</v>
      </c>
      <c r="U622" s="583">
        <v>0</v>
      </c>
      <c r="V622" s="583">
        <v>0</v>
      </c>
      <c r="W622" s="583">
        <v>0</v>
      </c>
      <c r="X622" s="583">
        <v>0</v>
      </c>
      <c r="Y622" s="583">
        <v>0</v>
      </c>
      <c r="Z622" s="583">
        <v>0</v>
      </c>
      <c r="AA622" s="583">
        <v>0</v>
      </c>
      <c r="AB622" s="583">
        <v>0</v>
      </c>
      <c r="AC622" s="584">
        <f>SUM(C622:AB622)</f>
        <v>19.34</v>
      </c>
      <c r="AD622" s="1033">
        <f>IF(ISERROR((C622/D622-1)*100),"n/a",(C622/D622-1)*100)</f>
        <v>10.1010101010101</v>
      </c>
      <c r="AE622" s="1033">
        <f>IF(ISERROR((D622/E622-1)*100),"n/a",(D622/E622-1)*100)</f>
        <v>4.2105263157894868</v>
      </c>
      <c r="AF622" s="1033">
        <f>IF(ISERROR((E622/F622-1)*100),"n/a",(E622/F622-1)*100)</f>
        <v>4.39560439560438</v>
      </c>
      <c r="AG622" s="1033">
        <f>IF(ISERROR((F622/G622-1)*100),"n/a",(F622/G622-1)*100)</f>
        <v>5.8139534883721034</v>
      </c>
      <c r="AH622" s="1033">
        <f>IF(ISERROR((G622/H622-1)*100),"n/a",(G622/H622-1)*100)</f>
        <v>9.5541401273885107</v>
      </c>
      <c r="AI622" s="1033">
        <f>IF(ISERROR((H622/I622-1)*100),"n/a",(H622/I622-1)*100)</f>
        <v>9.0277777777778123</v>
      </c>
      <c r="AJ622" s="1033">
        <f>IF(ISERROR((I622/J622-1)*100),"n/a",(I622/J622-1)*100)</f>
        <v>12.5</v>
      </c>
      <c r="AK622" s="1033">
        <f>IF(ISERROR((J622/K622-1)*100),"n/a",(J622/K622-1)*100)</f>
        <v>14.285714285714279</v>
      </c>
      <c r="AL622" s="1033">
        <f>IF(ISERROR((K622/L622-1)*100),"n/a",(K622/L622-1)*100)</f>
        <v>16.666666666666675</v>
      </c>
      <c r="AM622" s="1033">
        <f>IF(ISERROR((L622/N622-1)*100),"n/a",(L622/N622-1)*100)</f>
        <v>18.518518518518512</v>
      </c>
      <c r="AN622" s="1033">
        <f>IF(ISERROR((N622/O622-1)*100),"n/a",(N622/O622-1)*100)</f>
        <v>15.714285714285726</v>
      </c>
      <c r="AO622" s="1033">
        <f>IF(ISERROR((O622/Q622-1)*100),"n/a",(O622/Q622-1)*100)</f>
        <v>9.375</v>
      </c>
      <c r="AP622" s="1033">
        <f>IF(ISERROR((Q622/R622-1)*100),"n/a",(Q622/R622-1)*100)</f>
        <v>0</v>
      </c>
      <c r="AQ622" s="1033">
        <f>IF(ISERROR((R622/S622-1)*100),"n/a",(R622/S622-1)*100)</f>
        <v>10.344827586206918</v>
      </c>
      <c r="AR622" s="1033" t="str">
        <f>IF(ISERROR((S622/T622-1)*100),"n/a",(S622/T622-1)*100)</f>
        <v>n/a</v>
      </c>
      <c r="AS622" s="1033" t="str">
        <f>IF(ISERROR((T622/U622-1)*100),"n/a",(T622/U622-1)*100)</f>
        <v>n/a</v>
      </c>
      <c r="AT622" s="1033" t="str">
        <f>IF(ISERROR((U622/V622-1)*100),"n/a",(U622/V622-1)*100)</f>
        <v>n/a</v>
      </c>
      <c r="AU622" s="1033" t="str">
        <f>IF(ISERROR((V622/W622-1)*100),"n/a",(V622/W622-1)*100)</f>
        <v>n/a</v>
      </c>
      <c r="AV622" s="1033" t="str">
        <f>IF(ISERROR((W622/X622-1)*100),"n/a",(W622/X622-1)*100)</f>
        <v>n/a</v>
      </c>
      <c r="AW622" s="1033" t="str">
        <f>IF(ISERROR((X622/Y622-1)*100),"n/a",(X622/Y622-1)*100)</f>
        <v>n/a</v>
      </c>
      <c r="AX622" s="1033" t="str">
        <f>IF(ISERROR((Y622/Z622-1)*100),"n/a",(Y622/Z622-1)*100)</f>
        <v>n/a</v>
      </c>
      <c r="AY622" s="1033" t="str">
        <f>IF(ISERROR((Z622/AA622-1)*100),"n/a",(Z622/AA622-1)*100)</f>
        <v>n/a</v>
      </c>
      <c r="AZ622" s="1033" t="str">
        <f>IF(ISERROR((AA622/AB622-1)*100),"n/a",(AA622/AB622-1)*100)</f>
        <v>n/a</v>
      </c>
      <c r="BA622" s="1033">
        <f>AVERAGE(AD622:AZ622)</f>
        <v>10.036287498381034</v>
      </c>
      <c r="BB622" s="1033">
        <f>STDEV(AD622:AZ622)</f>
        <v>5.2504619401963906</v>
      </c>
    </row>
    <row r="623" spans="1:54" x14ac:dyDescent="0.2">
      <c r="A623" s="819" t="s">
        <v>4333</v>
      </c>
      <c r="B623" s="819" t="s">
        <v>4334</v>
      </c>
      <c r="C623" s="489">
        <v>2</v>
      </c>
      <c r="D623" s="489">
        <v>1.86</v>
      </c>
      <c r="E623" s="489">
        <v>1.8</v>
      </c>
      <c r="F623" s="489">
        <v>1.71</v>
      </c>
      <c r="G623" s="587">
        <v>1.5149999999999999</v>
      </c>
      <c r="H623" s="587">
        <v>1.26</v>
      </c>
      <c r="I623" s="489">
        <v>1.1499999999999999</v>
      </c>
      <c r="J623" s="489">
        <v>1.05</v>
      </c>
      <c r="K623" s="489">
        <v>0.95</v>
      </c>
      <c r="L623" s="489">
        <v>0.92</v>
      </c>
      <c r="M623" s="953" t="s">
        <v>89</v>
      </c>
      <c r="N623" s="489">
        <v>0.76</v>
      </c>
      <c r="O623" s="489">
        <v>0.64</v>
      </c>
      <c r="P623" s="953"/>
      <c r="Q623" s="583">
        <v>0.6</v>
      </c>
      <c r="R623" s="583">
        <v>1.24</v>
      </c>
      <c r="S623" s="587">
        <v>1.86</v>
      </c>
      <c r="T623" s="587">
        <v>1.76</v>
      </c>
      <c r="U623" s="587">
        <v>1.6</v>
      </c>
      <c r="V623" s="587">
        <v>1.46</v>
      </c>
      <c r="W623" s="587">
        <v>1.34</v>
      </c>
      <c r="X623" s="587">
        <v>1.22</v>
      </c>
      <c r="Y623" s="587">
        <v>1.1000000000000001</v>
      </c>
      <c r="Z623" s="587">
        <v>0.98</v>
      </c>
      <c r="AA623" s="587">
        <v>0.86</v>
      </c>
      <c r="AB623" s="587">
        <v>0.75</v>
      </c>
      <c r="AC623" s="584">
        <f>SUM(C623:AB623)</f>
        <v>30.385000000000002</v>
      </c>
      <c r="AD623" s="1033">
        <f>IF(ISERROR((C623/D623-1)*100),"n/a",(C623/D623-1)*100)</f>
        <v>7.5268817204301008</v>
      </c>
      <c r="AE623" s="1033">
        <f>IF(ISERROR((D623/E623-1)*100),"n/a",(D623/E623-1)*100)</f>
        <v>3.3333333333333437</v>
      </c>
      <c r="AF623" s="1033">
        <f>IF(ISERROR((E623/F623-1)*100),"n/a",(E623/F623-1)*100)</f>
        <v>5.2631578947368363</v>
      </c>
      <c r="AG623" s="1033">
        <f>IF(ISERROR((F623/G623-1)*100),"n/a",(F623/G623-1)*100)</f>
        <v>12.871287128712883</v>
      </c>
      <c r="AH623" s="1033">
        <f>IF(ISERROR((G623/H623-1)*100),"n/a",(G623/H623-1)*100)</f>
        <v>20.238095238095234</v>
      </c>
      <c r="AI623" s="1033">
        <f>IF(ISERROR((H623/I623-1)*100),"n/a",(H623/I623-1)*100)</f>
        <v>9.5652173913043583</v>
      </c>
      <c r="AJ623" s="1033">
        <f>IF(ISERROR((I623/J623-1)*100),"n/a",(I623/J623-1)*100)</f>
        <v>9.5238095238095113</v>
      </c>
      <c r="AK623" s="1033">
        <f>IF(ISERROR((J623/K623-1)*100),"n/a",(J623/K623-1)*100)</f>
        <v>10.526315789473696</v>
      </c>
      <c r="AL623" s="1033">
        <f>IF(ISERROR((K623/L623-1)*100),"n/a",(K623/L623-1)*100)</f>
        <v>3.2608695652173836</v>
      </c>
      <c r="AM623" s="1033">
        <f>IF(ISERROR((L623/N623-1)*100),"n/a",(L623/N623-1)*100)</f>
        <v>21.052631578947366</v>
      </c>
      <c r="AN623" s="1033">
        <f>IF(ISERROR((N623/O623-1)*100),"n/a",(N623/O623-1)*100)</f>
        <v>18.75</v>
      </c>
      <c r="AO623" s="1033">
        <f>IF(ISERROR((O623/Q623-1)*100),"n/a",(O623/Q623-1)*100)</f>
        <v>6.6666666666666652</v>
      </c>
      <c r="AP623" s="1033">
        <f>IF(ISERROR((Q623/R623-1)*100),"n/a",(Q623/R623-1)*100)</f>
        <v>-51.612903225806448</v>
      </c>
      <c r="AQ623" s="1033">
        <f>IF(ISERROR((R623/S623-1)*100),"n/a",(R623/S623-1)*100)</f>
        <v>-33.333333333333336</v>
      </c>
      <c r="AR623" s="1033">
        <f>IF(ISERROR((S623/T623-1)*100),"n/a",(S623/T623-1)*100)</f>
        <v>5.6818181818181879</v>
      </c>
      <c r="AS623" s="1033">
        <f>IF(ISERROR((T623/U623-1)*100),"n/a",(T623/U623-1)*100)</f>
        <v>9.9999999999999858</v>
      </c>
      <c r="AT623" s="1033">
        <f>IF(ISERROR((U623/V623-1)*100),"n/a",(U623/V623-1)*100)</f>
        <v>9.5890410958904262</v>
      </c>
      <c r="AU623" s="1033">
        <f>IF(ISERROR((V623/W623-1)*100),"n/a",(V623/W623-1)*100)</f>
        <v>8.9552238805969964</v>
      </c>
      <c r="AV623" s="1033">
        <f>IF(ISERROR((W623/X623-1)*100),"n/a",(W623/X623-1)*100)</f>
        <v>9.8360655737705027</v>
      </c>
      <c r="AW623" s="1033">
        <f>IF(ISERROR((X623/Y623-1)*100),"n/a",(X623/Y623-1)*100)</f>
        <v>10.909090909090891</v>
      </c>
      <c r="AX623" s="1033">
        <f>IF(ISERROR((Y623/Z623-1)*100),"n/a",(Y623/Z623-1)*100)</f>
        <v>12.244897959183687</v>
      </c>
      <c r="AY623" s="1033">
        <f>IF(ISERROR((Z623/AA623-1)*100),"n/a",(Z623/AA623-1)*100)</f>
        <v>13.953488372093027</v>
      </c>
      <c r="AZ623" s="1033">
        <f>IF(ISERROR((AA623/AB623-1)*100),"n/a",(AA623/AB623-1)*100)</f>
        <v>14.666666666666671</v>
      </c>
      <c r="BA623" s="1033">
        <f>AVERAGE(AD623:AZ623)</f>
        <v>6.063840083073825</v>
      </c>
      <c r="BB623" s="1033">
        <f>STDEV(AD623:AZ623)</f>
        <v>16.268755058662805</v>
      </c>
    </row>
    <row r="624" spans="1:54" x14ac:dyDescent="0.2">
      <c r="A624" s="820" t="s">
        <v>4072</v>
      </c>
      <c r="B624" s="820" t="s">
        <v>3830</v>
      </c>
      <c r="C624" s="489">
        <v>1.1299999999999999</v>
      </c>
      <c r="D624" s="489">
        <v>1.125</v>
      </c>
      <c r="E624" s="489">
        <v>1.1200000000000001</v>
      </c>
      <c r="F624" s="489">
        <v>1.04</v>
      </c>
      <c r="G624" s="587">
        <v>0.84</v>
      </c>
      <c r="H624" s="587">
        <v>0.59</v>
      </c>
      <c r="I624" s="587">
        <v>0.45</v>
      </c>
      <c r="J624" s="587">
        <v>0.34</v>
      </c>
      <c r="K624" s="587">
        <v>0.14000000000000001</v>
      </c>
      <c r="L624" s="587">
        <v>0</v>
      </c>
      <c r="M624" s="587"/>
      <c r="N624" s="587">
        <v>0</v>
      </c>
      <c r="O624" s="587">
        <v>0</v>
      </c>
      <c r="P624" s="587"/>
      <c r="Q624" s="587">
        <v>0.14000000000000001</v>
      </c>
      <c r="R624" s="587">
        <v>0.28000000000000003</v>
      </c>
      <c r="S624" s="587">
        <v>0.2</v>
      </c>
      <c r="T624" s="489">
        <v>0</v>
      </c>
      <c r="U624" s="489">
        <v>0</v>
      </c>
      <c r="V624" s="489">
        <v>0</v>
      </c>
      <c r="W624" s="489">
        <v>0</v>
      </c>
      <c r="X624" s="489">
        <v>0</v>
      </c>
      <c r="Y624" s="489">
        <v>0</v>
      </c>
      <c r="Z624" s="489">
        <v>0</v>
      </c>
      <c r="AA624" s="489">
        <v>0</v>
      </c>
      <c r="AB624" s="489">
        <v>0</v>
      </c>
      <c r="AC624" s="584">
        <f>SUM(C624:AB624)</f>
        <v>7.3949999999999996</v>
      </c>
      <c r="AD624" s="1033">
        <f>IF(ISERROR((C624/D624-1)*100),"n/a",(C624/D624-1)*100)</f>
        <v>0.4444444444444251</v>
      </c>
      <c r="AE624" s="1033">
        <f>IF(ISERROR((D624/E624-1)*100),"n/a",(D624/E624-1)*100)</f>
        <v>0.44642857142855874</v>
      </c>
      <c r="AF624" s="1033">
        <f>IF(ISERROR((E624/F624-1)*100),"n/a",(E624/F624-1)*100)</f>
        <v>7.6923076923077094</v>
      </c>
      <c r="AG624" s="1033">
        <f>IF(ISERROR((F624/G624-1)*100),"n/a",(F624/G624-1)*100)</f>
        <v>23.809523809523814</v>
      </c>
      <c r="AH624" s="1033">
        <f>IF(ISERROR((G624/H624-1)*100),"n/a",(G624/H624-1)*100)</f>
        <v>42.372881355932201</v>
      </c>
      <c r="AI624" s="1033">
        <f>IF(ISERROR((H624/I624-1)*100),"n/a",(H624/I624-1)*100)</f>
        <v>31.111111111111111</v>
      </c>
      <c r="AJ624" s="1033">
        <f>IF(ISERROR((I624/J624-1)*100),"n/a",(I624/J624-1)*100)</f>
        <v>32.352941176470587</v>
      </c>
      <c r="AK624" s="1033">
        <f>IF(ISERROR((J624/K624-1)*100),"n/a",(J624/K624-1)*100)</f>
        <v>142.85714285714283</v>
      </c>
      <c r="AL624" s="1033" t="str">
        <f>IF(ISERROR((K624/L624-1)*100),"n/a",(K624/L624-1)*100)</f>
        <v>n/a</v>
      </c>
      <c r="AM624" s="1033" t="str">
        <f>IF(ISERROR((L624/N624-1)*100),"n/a",(L624/N624-1)*100)</f>
        <v>n/a</v>
      </c>
      <c r="AN624" s="1033" t="str">
        <f>IF(ISERROR((N624/O624-1)*100),"n/a",(N624/O624-1)*100)</f>
        <v>n/a</v>
      </c>
      <c r="AO624" s="1033">
        <f>IF(ISERROR((O624/Q624-1)*100),"n/a",(O624/Q624-1)*100)</f>
        <v>-100</v>
      </c>
      <c r="AP624" s="1033">
        <f>IF(ISERROR((Q624/R624-1)*100),"n/a",(Q624/R624-1)*100)</f>
        <v>-50</v>
      </c>
      <c r="AQ624" s="1033">
        <f>IF(ISERROR((R624/S624-1)*100),"n/a",(R624/S624-1)*100)</f>
        <v>40.000000000000014</v>
      </c>
      <c r="AR624" s="1033" t="str">
        <f>IF(ISERROR((S624/T624-1)*100),"n/a",(S624/T624-1)*100)</f>
        <v>n/a</v>
      </c>
      <c r="AS624" s="1033" t="str">
        <f>IF(ISERROR((T624/U624-1)*100),"n/a",(T624/U624-1)*100)</f>
        <v>n/a</v>
      </c>
      <c r="AT624" s="1033" t="str">
        <f>IF(ISERROR((U624/V624-1)*100),"n/a",(U624/V624-1)*100)</f>
        <v>n/a</v>
      </c>
      <c r="AU624" s="1033" t="str">
        <f>IF(ISERROR((V624/W624-1)*100),"n/a",(V624/W624-1)*100)</f>
        <v>n/a</v>
      </c>
      <c r="AV624" s="1033" t="str">
        <f>IF(ISERROR((W624/X624-1)*100),"n/a",(W624/X624-1)*100)</f>
        <v>n/a</v>
      </c>
      <c r="AW624" s="1033" t="str">
        <f>IF(ISERROR((X624/Y624-1)*100),"n/a",(X624/Y624-1)*100)</f>
        <v>n/a</v>
      </c>
      <c r="AX624" s="1033" t="str">
        <f>IF(ISERROR((Y624/Z624-1)*100),"n/a",(Y624/Z624-1)*100)</f>
        <v>n/a</v>
      </c>
      <c r="AY624" s="1033" t="str">
        <f>IF(ISERROR((Z624/AA624-1)*100),"n/a",(Z624/AA624-1)*100)</f>
        <v>n/a</v>
      </c>
      <c r="AZ624" s="1033" t="str">
        <f>IF(ISERROR((AA624/AB624-1)*100),"n/a",(AA624/AB624-1)*100)</f>
        <v>n/a</v>
      </c>
      <c r="BA624" s="1033">
        <f>AVERAGE(AD624:AZ624)</f>
        <v>15.553343728941933</v>
      </c>
      <c r="BB624" s="1033">
        <f>STDEV(AD624:AZ624)</f>
        <v>60.235976555039187</v>
      </c>
    </row>
    <row r="625" spans="1:54" x14ac:dyDescent="0.2">
      <c r="A625" s="819" t="s">
        <v>348</v>
      </c>
      <c r="B625" s="819" t="s">
        <v>349</v>
      </c>
      <c r="C625" s="489">
        <v>3.96</v>
      </c>
      <c r="D625" s="489">
        <v>3.16</v>
      </c>
      <c r="E625" s="489">
        <v>2.68</v>
      </c>
      <c r="F625" s="489">
        <v>2.6</v>
      </c>
      <c r="G625" s="587">
        <v>2.52</v>
      </c>
      <c r="H625" s="587">
        <v>2.44</v>
      </c>
      <c r="I625" s="489">
        <v>2.3199999999999998</v>
      </c>
      <c r="J625" s="489">
        <v>2.16</v>
      </c>
      <c r="K625" s="489">
        <v>1.9</v>
      </c>
      <c r="L625" s="489">
        <v>1.58</v>
      </c>
      <c r="M625" s="953"/>
      <c r="N625" s="489">
        <v>1.32</v>
      </c>
      <c r="O625" s="489">
        <v>1.1000000000000001</v>
      </c>
      <c r="P625" s="953"/>
      <c r="Q625" s="587">
        <v>0.84</v>
      </c>
      <c r="R625" s="587">
        <v>0.66</v>
      </c>
      <c r="S625" s="587">
        <v>0.6</v>
      </c>
      <c r="T625" s="587">
        <v>0.52</v>
      </c>
      <c r="U625" s="587">
        <v>0.44</v>
      </c>
      <c r="V625" s="587">
        <v>0.36</v>
      </c>
      <c r="W625" s="587">
        <v>0.3</v>
      </c>
      <c r="X625" s="587">
        <v>0.26</v>
      </c>
      <c r="Y625" s="587">
        <v>0.24</v>
      </c>
      <c r="Z625" s="587">
        <v>0.22</v>
      </c>
      <c r="AA625" s="587">
        <v>0.21</v>
      </c>
      <c r="AB625" s="587">
        <v>0.2</v>
      </c>
      <c r="AC625" s="584">
        <f>SUM(C625:AB625)</f>
        <v>32.590000000000011</v>
      </c>
      <c r="AD625" s="1033">
        <f>IF(ISERROR((C625/D625-1)*100),"n/a",(C625/D625-1)*100)</f>
        <v>25.316455696202532</v>
      </c>
      <c r="AE625" s="1033">
        <f>IF(ISERROR((D625/E625-1)*100),"n/a",(D625/E625-1)*100)</f>
        <v>17.910447761194035</v>
      </c>
      <c r="AF625" s="1033">
        <f>IF(ISERROR((E625/F625-1)*100),"n/a",(E625/F625-1)*100)</f>
        <v>3.0769230769230882</v>
      </c>
      <c r="AG625" s="1033">
        <f>IF(ISERROR((F625/G625-1)*100),"n/a",(F625/G625-1)*100)</f>
        <v>3.1746031746031855</v>
      </c>
      <c r="AH625" s="1033">
        <f>IF(ISERROR((G625/H625-1)*100),"n/a",(G625/H625-1)*100)</f>
        <v>3.2786885245901676</v>
      </c>
      <c r="AI625" s="1033">
        <f>IF(ISERROR((H625/I625-1)*100),"n/a",(H625/I625-1)*100)</f>
        <v>5.1724137931034475</v>
      </c>
      <c r="AJ625" s="1033">
        <f>IF(ISERROR((I625/J625-1)*100),"n/a",(I625/J625-1)*100)</f>
        <v>7.4074074074073959</v>
      </c>
      <c r="AK625" s="1033">
        <f>IF(ISERROR((J625/K625-1)*100),"n/a",(J625/K625-1)*100)</f>
        <v>13.684210526315809</v>
      </c>
      <c r="AL625" s="1033">
        <f>IF(ISERROR((K625/L625-1)*100),"n/a",(K625/L625-1)*100)</f>
        <v>20.253164556962023</v>
      </c>
      <c r="AM625" s="1033">
        <f>IF(ISERROR((L625/N625-1)*100),"n/a",(L625/N625-1)*100)</f>
        <v>19.696969696969703</v>
      </c>
      <c r="AN625" s="1033">
        <f>IF(ISERROR((N625/O625-1)*100),"n/a",(N625/O625-1)*100)</f>
        <v>19.999999999999996</v>
      </c>
      <c r="AO625" s="1033">
        <f>IF(ISERROR((O625/Q625-1)*100),"n/a",(O625/Q625-1)*100)</f>
        <v>30.952380952380977</v>
      </c>
      <c r="AP625" s="1033">
        <f>IF(ISERROR((Q625/R625-1)*100),"n/a",(Q625/R625-1)*100)</f>
        <v>27.27272727272727</v>
      </c>
      <c r="AQ625" s="1033">
        <f>IF(ISERROR((R625/S625-1)*100),"n/a",(R625/S625-1)*100)</f>
        <v>10.000000000000009</v>
      </c>
      <c r="AR625" s="1033">
        <f>IF(ISERROR((S625/T625-1)*100),"n/a",(S625/T625-1)*100)</f>
        <v>15.384615384615374</v>
      </c>
      <c r="AS625" s="1033">
        <f>IF(ISERROR((T625/U625-1)*100),"n/a",(T625/U625-1)*100)</f>
        <v>18.181818181818187</v>
      </c>
      <c r="AT625" s="1033">
        <f>IF(ISERROR((U625/V625-1)*100),"n/a",(U625/V625-1)*100)</f>
        <v>22.222222222222232</v>
      </c>
      <c r="AU625" s="1033">
        <f>IF(ISERROR((V625/W625-1)*100),"n/a",(V625/W625-1)*100)</f>
        <v>19.999999999999996</v>
      </c>
      <c r="AV625" s="1033">
        <f>IF(ISERROR((W625/X625-1)*100),"n/a",(W625/X625-1)*100)</f>
        <v>15.384615384615374</v>
      </c>
      <c r="AW625" s="1033">
        <f>IF(ISERROR((X625/Y625-1)*100),"n/a",(X625/Y625-1)*100)</f>
        <v>8.3333333333333481</v>
      </c>
      <c r="AX625" s="1033">
        <f>IF(ISERROR((Y625/Z625-1)*100),"n/a",(Y625/Z625-1)*100)</f>
        <v>9.0909090909090828</v>
      </c>
      <c r="AY625" s="1033">
        <f>IF(ISERROR((Z625/AA625-1)*100),"n/a",(Z625/AA625-1)*100)</f>
        <v>4.7619047619047672</v>
      </c>
      <c r="AZ625" s="1033">
        <f>IF(ISERROR((AA625/AB625-1)*100),"n/a",(AA625/AB625-1)*100)</f>
        <v>4.9999999999999822</v>
      </c>
      <c r="BA625" s="1033">
        <f>AVERAGE(AD625:AZ625)</f>
        <v>14.154600469512957</v>
      </c>
      <c r="BB625" s="1033">
        <f>STDEV(AD625:AZ625)</f>
        <v>8.3946066410683287</v>
      </c>
    </row>
    <row r="626" spans="1:54" x14ac:dyDescent="0.2">
      <c r="A626" s="826" t="s">
        <v>231</v>
      </c>
      <c r="B626" s="819" t="s">
        <v>232</v>
      </c>
      <c r="C626" s="489">
        <v>1.07</v>
      </c>
      <c r="D626" s="489">
        <v>1.06</v>
      </c>
      <c r="E626" s="489">
        <v>1.04</v>
      </c>
      <c r="F626" s="489">
        <v>1.03</v>
      </c>
      <c r="G626" s="587">
        <v>1.02</v>
      </c>
      <c r="H626" s="499">
        <v>1</v>
      </c>
      <c r="I626" s="489">
        <v>0.99</v>
      </c>
      <c r="J626" s="491">
        <v>0.98</v>
      </c>
      <c r="K626" s="489">
        <v>0.97</v>
      </c>
      <c r="L626" s="489">
        <v>0.96</v>
      </c>
      <c r="M626" s="953"/>
      <c r="N626" s="491">
        <v>0.94</v>
      </c>
      <c r="O626" s="489">
        <v>0.93</v>
      </c>
      <c r="P626" s="953"/>
      <c r="Q626" s="587">
        <v>0.91</v>
      </c>
      <c r="R626" s="583">
        <v>0.9</v>
      </c>
      <c r="S626" s="587">
        <v>0.88</v>
      </c>
      <c r="T626" s="587">
        <v>0.86</v>
      </c>
      <c r="U626" s="587">
        <v>0.84</v>
      </c>
      <c r="V626" s="587">
        <v>0.8</v>
      </c>
      <c r="W626" s="587">
        <v>0.75</v>
      </c>
      <c r="X626" s="587">
        <v>0.65</v>
      </c>
      <c r="Y626" s="587">
        <v>0.6</v>
      </c>
      <c r="Z626" s="587">
        <v>0.56000000000000005</v>
      </c>
      <c r="AA626" s="587">
        <v>0.51</v>
      </c>
      <c r="AB626" s="587">
        <v>0.19500000000000001</v>
      </c>
      <c r="AC626" s="584">
        <f>SUM(C626:AB626)</f>
        <v>20.445000000000004</v>
      </c>
      <c r="AD626" s="1033">
        <f>IF(ISERROR((C626/D626-1)*100),"n/a",(C626/D626-1)*100)</f>
        <v>0.94339622641510523</v>
      </c>
      <c r="AE626" s="1033">
        <f>IF(ISERROR((D626/E626-1)*100),"n/a",(D626/E626-1)*100)</f>
        <v>1.9230769230769162</v>
      </c>
      <c r="AF626" s="1033">
        <f>IF(ISERROR((E626/F626-1)*100),"n/a",(E626/F626-1)*100)</f>
        <v>0.97087378640776656</v>
      </c>
      <c r="AG626" s="1033">
        <f>IF(ISERROR((F626/G626-1)*100),"n/a",(F626/G626-1)*100)</f>
        <v>0.98039215686274161</v>
      </c>
      <c r="AH626" s="1033">
        <f>IF(ISERROR((G626/H626-1)*100),"n/a",(G626/H626-1)*100)</f>
        <v>2.0000000000000018</v>
      </c>
      <c r="AI626" s="1033">
        <f>IF(ISERROR((H626/I626-1)*100),"n/a",(H626/I626-1)*100)</f>
        <v>1.0101010101010166</v>
      </c>
      <c r="AJ626" s="1033">
        <f>IF(ISERROR((I626/J626-1)*100),"n/a",(I626/J626-1)*100)</f>
        <v>1.0204081632652962</v>
      </c>
      <c r="AK626" s="1033">
        <f>IF(ISERROR((J626/K626-1)*100),"n/a",(J626/K626-1)*100)</f>
        <v>1.0309278350515427</v>
      </c>
      <c r="AL626" s="1033">
        <f>IF(ISERROR((K626/L626-1)*100),"n/a",(K626/L626-1)*100)</f>
        <v>1.0416666666666741</v>
      </c>
      <c r="AM626" s="1033">
        <f>IF(ISERROR((L626/N626-1)*100),"n/a",(L626/N626-1)*100)</f>
        <v>2.1276595744680771</v>
      </c>
      <c r="AN626" s="1033">
        <f>IF(ISERROR((N626/O626-1)*100),"n/a",(N626/O626-1)*100)</f>
        <v>1.0752688172043001</v>
      </c>
      <c r="AO626" s="1033">
        <f>IF(ISERROR((O626/Q626-1)*100),"n/a",(O626/Q626-1)*100)</f>
        <v>2.19780219780219</v>
      </c>
      <c r="AP626" s="1033">
        <f>IF(ISERROR((Q626/R626-1)*100),"n/a",(Q626/R626-1)*100)</f>
        <v>1.1111111111111072</v>
      </c>
      <c r="AQ626" s="1033">
        <f>IF(ISERROR((R626/S626-1)*100),"n/a",(R626/S626-1)*100)</f>
        <v>2.2727272727272707</v>
      </c>
      <c r="AR626" s="1033">
        <f>IF(ISERROR((S626/T626-1)*100),"n/a",(S626/T626-1)*100)</f>
        <v>2.3255813953488413</v>
      </c>
      <c r="AS626" s="1033">
        <f>IF(ISERROR((T626/U626-1)*100),"n/a",(T626/U626-1)*100)</f>
        <v>2.3809523809523725</v>
      </c>
      <c r="AT626" s="1033">
        <f>IF(ISERROR((U626/V626-1)*100),"n/a",(U626/V626-1)*100)</f>
        <v>4.9999999999999822</v>
      </c>
      <c r="AU626" s="1033">
        <f>IF(ISERROR((V626/W626-1)*100),"n/a",(V626/W626-1)*100)</f>
        <v>6.6666666666666652</v>
      </c>
      <c r="AV626" s="1033">
        <f>IF(ISERROR((W626/X626-1)*100),"n/a",(W626/X626-1)*100)</f>
        <v>15.384615384615374</v>
      </c>
      <c r="AW626" s="1033">
        <f>IF(ISERROR((X626/Y626-1)*100),"n/a",(X626/Y626-1)*100)</f>
        <v>8.3333333333333481</v>
      </c>
      <c r="AX626" s="1033">
        <f>IF(ISERROR((Y626/Z626-1)*100),"n/a",(Y626/Z626-1)*100)</f>
        <v>7.1428571428571397</v>
      </c>
      <c r="AY626" s="1033">
        <f>IF(ISERROR((Z626/AA626-1)*100),"n/a",(Z626/AA626-1)*100)</f>
        <v>9.8039215686274606</v>
      </c>
      <c r="AZ626" s="1033">
        <f>IF(ISERROR((AA626/AB626-1)*100),"n/a",(AA626/AB626-1)*100)</f>
        <v>161.53846153846155</v>
      </c>
      <c r="BA626" s="1033">
        <f>AVERAGE(AD626:AZ626)</f>
        <v>10.36007831095751</v>
      </c>
      <c r="BB626" s="1033">
        <f>STDEV(AD626:AZ626)</f>
        <v>33.160396011060421</v>
      </c>
    </row>
    <row r="627" spans="1:54" x14ac:dyDescent="0.2">
      <c r="A627" s="826" t="s">
        <v>595</v>
      </c>
      <c r="B627" s="819" t="s">
        <v>596</v>
      </c>
      <c r="C627" s="489">
        <v>3.06</v>
      </c>
      <c r="D627" s="489">
        <v>2.85</v>
      </c>
      <c r="E627" s="489">
        <v>2.65</v>
      </c>
      <c r="F627" s="489">
        <v>2.4500000000000002</v>
      </c>
      <c r="G627" s="587">
        <v>2.2200000000000002</v>
      </c>
      <c r="H627" s="587">
        <v>2.04</v>
      </c>
      <c r="I627" s="489">
        <v>1.88</v>
      </c>
      <c r="J627" s="489">
        <v>1.69</v>
      </c>
      <c r="K627" s="489">
        <v>1.52</v>
      </c>
      <c r="L627" s="489">
        <v>1.36</v>
      </c>
      <c r="M627" s="953"/>
      <c r="N627" s="489">
        <v>1.23</v>
      </c>
      <c r="O627" s="489">
        <v>1.125</v>
      </c>
      <c r="P627" s="953"/>
      <c r="Q627" s="587">
        <v>1</v>
      </c>
      <c r="R627" s="587">
        <v>0.75</v>
      </c>
      <c r="S627" s="587">
        <v>0.45</v>
      </c>
      <c r="T627" s="587">
        <v>0.4</v>
      </c>
      <c r="U627" s="587">
        <v>0.3</v>
      </c>
      <c r="V627" s="587">
        <v>0.25</v>
      </c>
      <c r="W627" s="583">
        <v>0</v>
      </c>
      <c r="X627" s="583">
        <v>0</v>
      </c>
      <c r="Y627" s="583">
        <v>0</v>
      </c>
      <c r="Z627" s="583">
        <v>0.25</v>
      </c>
      <c r="AA627" s="583">
        <v>0.25</v>
      </c>
      <c r="AB627" s="587">
        <v>0.25</v>
      </c>
      <c r="AC627" s="584">
        <f>SUM(C627:AB627)</f>
        <v>27.975000000000001</v>
      </c>
      <c r="AD627" s="1033">
        <f>IF(ISERROR((C627/D627-1)*100),"n/a",(C627/D627-1)*100)</f>
        <v>7.3684210526315796</v>
      </c>
      <c r="AE627" s="1033">
        <f>IF(ISERROR((D627/E627-1)*100),"n/a",(D627/E627-1)*100)</f>
        <v>7.547169811320753</v>
      </c>
      <c r="AF627" s="1033">
        <f>IF(ISERROR((E627/F627-1)*100),"n/a",(E627/F627-1)*100)</f>
        <v>8.1632653061224367</v>
      </c>
      <c r="AG627" s="1033">
        <f>IF(ISERROR((F627/G627-1)*100),"n/a",(F627/G627-1)*100)</f>
        <v>10.360360360360366</v>
      </c>
      <c r="AH627" s="1033">
        <f>IF(ISERROR((G627/H627-1)*100),"n/a",(G627/H627-1)*100)</f>
        <v>8.8235294117647189</v>
      </c>
      <c r="AI627" s="1033">
        <f>IF(ISERROR((H627/I627-1)*100),"n/a",(H627/I627-1)*100)</f>
        <v>8.5106382978723527</v>
      </c>
      <c r="AJ627" s="1033">
        <f>IF(ISERROR((I627/J627-1)*100),"n/a",(I627/J627-1)*100)</f>
        <v>11.242603550295849</v>
      </c>
      <c r="AK627" s="1033">
        <f>IF(ISERROR((J627/K627-1)*100),"n/a",(J627/K627-1)*100)</f>
        <v>11.184210526315773</v>
      </c>
      <c r="AL627" s="1033">
        <f>IF(ISERROR((K627/L627-1)*100),"n/a",(K627/L627-1)*100)</f>
        <v>11.764705882352944</v>
      </c>
      <c r="AM627" s="1033">
        <f>IF(ISERROR((L627/N627-1)*100),"n/a",(L627/N627-1)*100)</f>
        <v>10.569105691056912</v>
      </c>
      <c r="AN627" s="1033">
        <f>IF(ISERROR((N627/O627-1)*100),"n/a",(N627/O627-1)*100)</f>
        <v>9.3333333333333268</v>
      </c>
      <c r="AO627" s="1033">
        <f>IF(ISERROR((O627/Q627-1)*100),"n/a",(O627/Q627-1)*100)</f>
        <v>12.5</v>
      </c>
      <c r="AP627" s="1033">
        <f>IF(ISERROR((Q627/R627-1)*100),"n/a",(Q627/R627-1)*100)</f>
        <v>33.333333333333329</v>
      </c>
      <c r="AQ627" s="1033">
        <f>IF(ISERROR((R627/S627-1)*100),"n/a",(R627/S627-1)*100)</f>
        <v>66.666666666666657</v>
      </c>
      <c r="AR627" s="1033">
        <f>IF(ISERROR((S627/T627-1)*100),"n/a",(S627/T627-1)*100)</f>
        <v>12.5</v>
      </c>
      <c r="AS627" s="1033">
        <f>IF(ISERROR((T627/U627-1)*100),"n/a",(T627/U627-1)*100)</f>
        <v>33.33333333333335</v>
      </c>
      <c r="AT627" s="1033">
        <f>IF(ISERROR((U627/V627-1)*100),"n/a",(U627/V627-1)*100)</f>
        <v>19.999999999999996</v>
      </c>
      <c r="AU627" s="1033" t="str">
        <f>IF(ISERROR((V627/W627-1)*100),"n/a",(V627/W627-1)*100)</f>
        <v>n/a</v>
      </c>
      <c r="AV627" s="1033" t="str">
        <f>IF(ISERROR((W627/X627-1)*100),"n/a",(W627/X627-1)*100)</f>
        <v>n/a</v>
      </c>
      <c r="AW627" s="1033" t="str">
        <f>IF(ISERROR((X627/Y627-1)*100),"n/a",(X627/Y627-1)*100)</f>
        <v>n/a</v>
      </c>
      <c r="AX627" s="1033">
        <f>IF(ISERROR((Y627/Z627-1)*100),"n/a",(Y627/Z627-1)*100)</f>
        <v>-100</v>
      </c>
      <c r="AY627" s="1033">
        <f>IF(ISERROR((Z627/AA627-1)*100),"n/a",(Z627/AA627-1)*100)</f>
        <v>0</v>
      </c>
      <c r="AZ627" s="1033">
        <f>IF(ISERROR((AA627/AB627-1)*100),"n/a",(AA627/AB627-1)*100)</f>
        <v>0</v>
      </c>
      <c r="BA627" s="1033">
        <f>AVERAGE(AD627:AZ627)</f>
        <v>9.1600338278380171</v>
      </c>
      <c r="BB627" s="1033">
        <f>STDEV(AD627:AZ627)</f>
        <v>29.669464531621742</v>
      </c>
    </row>
    <row r="628" spans="1:54" x14ac:dyDescent="0.2">
      <c r="A628" s="819" t="s">
        <v>1658</v>
      </c>
      <c r="B628" s="819" t="s">
        <v>1659</v>
      </c>
      <c r="C628" s="489">
        <v>1.74</v>
      </c>
      <c r="D628" s="489">
        <v>1.66</v>
      </c>
      <c r="E628" s="489">
        <v>1.61</v>
      </c>
      <c r="F628" s="489">
        <v>1.57</v>
      </c>
      <c r="G628" s="587">
        <v>1.5</v>
      </c>
      <c r="H628" s="587">
        <v>1.3599999999999999</v>
      </c>
      <c r="I628" s="489">
        <v>1.26</v>
      </c>
      <c r="J628" s="489">
        <v>1.1100000000000001</v>
      </c>
      <c r="K628" s="489">
        <v>0.96</v>
      </c>
      <c r="L628" s="489">
        <v>0.77</v>
      </c>
      <c r="M628" s="953"/>
      <c r="N628" s="489">
        <v>0.63</v>
      </c>
      <c r="O628" s="489">
        <v>0.45</v>
      </c>
      <c r="P628" s="953"/>
      <c r="Q628" s="587">
        <v>0.31</v>
      </c>
      <c r="R628" s="583">
        <v>0.28000000000000003</v>
      </c>
      <c r="S628" s="583">
        <v>0.28000000000000003</v>
      </c>
      <c r="T628" s="587">
        <v>0.28000000000000003</v>
      </c>
      <c r="U628" s="587">
        <v>0.26</v>
      </c>
      <c r="V628" s="587">
        <v>0.14000000000000001</v>
      </c>
      <c r="W628" s="587">
        <v>0.105</v>
      </c>
      <c r="X628" s="587">
        <v>3.5000000000000003E-2</v>
      </c>
      <c r="Y628" s="583">
        <v>0.02</v>
      </c>
      <c r="Z628" s="583">
        <v>0.02</v>
      </c>
      <c r="AA628" s="583">
        <v>0.02</v>
      </c>
      <c r="AB628" s="583">
        <v>0.02</v>
      </c>
      <c r="AC628" s="584">
        <f>SUM(C628:AB628)</f>
        <v>16.389999999999997</v>
      </c>
      <c r="AD628" s="1033">
        <f>IF(ISERROR((C628/D628-1)*100),"n/a",(C628/D628-1)*100)</f>
        <v>4.8192771084337505</v>
      </c>
      <c r="AE628" s="1033">
        <f>IF(ISERROR((D628/E628-1)*100),"n/a",(D628/E628-1)*100)</f>
        <v>3.105590062111796</v>
      </c>
      <c r="AF628" s="1033">
        <f>IF(ISERROR((E628/F628-1)*100),"n/a",(E628/F628-1)*100)</f>
        <v>2.5477707006369421</v>
      </c>
      <c r="AG628" s="1033">
        <f>IF(ISERROR((F628/G628-1)*100),"n/a",(F628/G628-1)*100)</f>
        <v>4.6666666666666634</v>
      </c>
      <c r="AH628" s="1033">
        <f>IF(ISERROR((G628/H628-1)*100),"n/a",(G628/H628-1)*100)</f>
        <v>10.294117647058831</v>
      </c>
      <c r="AI628" s="1033">
        <f>IF(ISERROR((H628/I628-1)*100),"n/a",(H628/I628-1)*100)</f>
        <v>7.9365079365079305</v>
      </c>
      <c r="AJ628" s="1033">
        <f>IF(ISERROR((I628/J628-1)*100),"n/a",(I628/J628-1)*100)</f>
        <v>13.513513513513509</v>
      </c>
      <c r="AK628" s="1033">
        <f>IF(ISERROR((J628/K628-1)*100),"n/a",(J628/K628-1)*100)</f>
        <v>15.625000000000021</v>
      </c>
      <c r="AL628" s="1033">
        <f>IF(ISERROR((K628/L628-1)*100),"n/a",(K628/L628-1)*100)</f>
        <v>24.675324675324674</v>
      </c>
      <c r="AM628" s="1033">
        <f>IF(ISERROR((L628/N628-1)*100),"n/a",(L628/N628-1)*100)</f>
        <v>22.222222222222232</v>
      </c>
      <c r="AN628" s="1033">
        <f>IF(ISERROR((N628/O628-1)*100),"n/a",(N628/O628-1)*100)</f>
        <v>39.999999999999993</v>
      </c>
      <c r="AO628" s="1033">
        <f>IF(ISERROR((O628/Q628-1)*100),"n/a",(O628/Q628-1)*100)</f>
        <v>45.161290322580648</v>
      </c>
      <c r="AP628" s="1033">
        <f>IF(ISERROR((Q628/R628-1)*100),"n/a",(Q628/R628-1)*100)</f>
        <v>10.714285714285698</v>
      </c>
      <c r="AQ628" s="1033">
        <f>IF(ISERROR((R628/S628-1)*100),"n/a",(R628/S628-1)*100)</f>
        <v>0</v>
      </c>
      <c r="AR628" s="1033">
        <f>IF(ISERROR((S628/T628-1)*100),"n/a",(S628/T628-1)*100)</f>
        <v>0</v>
      </c>
      <c r="AS628" s="1033">
        <f>IF(ISERROR((T628/U628-1)*100),"n/a",(T628/U628-1)*100)</f>
        <v>7.6923076923077094</v>
      </c>
      <c r="AT628" s="1033">
        <f>IF(ISERROR((U628/V628-1)*100),"n/a",(U628/V628-1)*100)</f>
        <v>85.714285714285694</v>
      </c>
      <c r="AU628" s="1033">
        <f>IF(ISERROR((V628/W628-1)*100),"n/a",(V628/W628-1)*100)</f>
        <v>33.33333333333335</v>
      </c>
      <c r="AV628" s="1033">
        <f>IF(ISERROR((W628/X628-1)*100),"n/a",(W628/X628-1)*100)</f>
        <v>199.99999999999994</v>
      </c>
      <c r="AW628" s="1033">
        <f>IF(ISERROR((X628/Y628-1)*100),"n/a",(X628/Y628-1)*100)</f>
        <v>75.000000000000028</v>
      </c>
      <c r="AX628" s="1033">
        <f>IF(ISERROR((Y628/Z628-1)*100),"n/a",(Y628/Z628-1)*100)</f>
        <v>0</v>
      </c>
      <c r="AY628" s="1033">
        <f>IF(ISERROR((Z628/AA628-1)*100),"n/a",(Z628/AA628-1)*100)</f>
        <v>0</v>
      </c>
      <c r="AZ628" s="1033">
        <f>IF(ISERROR((AA628/AB628-1)*100),"n/a",(AA628/AB628-1)*100)</f>
        <v>0</v>
      </c>
      <c r="BA628" s="1033">
        <f>AVERAGE(AD628:AZ628)</f>
        <v>26.392238839533448</v>
      </c>
      <c r="BB628" s="1033">
        <f>STDEV(AD628:AZ628)</f>
        <v>44.535712863662191</v>
      </c>
    </row>
    <row r="629" spans="1:54" x14ac:dyDescent="0.2">
      <c r="A629" s="670" t="s">
        <v>4034</v>
      </c>
      <c r="B629" s="10" t="s">
        <v>3831</v>
      </c>
      <c r="C629" s="987">
        <v>1.23</v>
      </c>
      <c r="D629" s="987">
        <v>1.19</v>
      </c>
      <c r="E629" s="987">
        <v>1.1299999999999999</v>
      </c>
      <c r="F629" s="987">
        <v>1.1200000000000001</v>
      </c>
      <c r="G629" s="587">
        <v>1.1100000000000001</v>
      </c>
      <c r="H629" s="794">
        <v>1.07</v>
      </c>
      <c r="I629" s="794">
        <v>1.04</v>
      </c>
      <c r="J629" s="794">
        <v>1.03</v>
      </c>
      <c r="K629" s="794">
        <v>1</v>
      </c>
      <c r="L629" s="794">
        <v>0.92</v>
      </c>
      <c r="M629" s="794"/>
      <c r="N629" s="794">
        <v>0.92</v>
      </c>
      <c r="O629" s="587">
        <v>0.78</v>
      </c>
      <c r="P629" s="587"/>
      <c r="Q629" s="587">
        <v>0.53</v>
      </c>
      <c r="R629" s="587">
        <v>0.45</v>
      </c>
      <c r="S629" s="587">
        <v>0.7</v>
      </c>
      <c r="T629" s="587">
        <v>0.66</v>
      </c>
      <c r="U629" s="587">
        <v>0.62</v>
      </c>
      <c r="V629" s="587">
        <v>0.6</v>
      </c>
      <c r="W629" s="587">
        <v>0.52</v>
      </c>
      <c r="X629" s="587">
        <v>0.52</v>
      </c>
      <c r="Y629" s="587">
        <v>0.52</v>
      </c>
      <c r="Z629" s="587">
        <v>0.67</v>
      </c>
      <c r="AA629" s="587">
        <v>0.72</v>
      </c>
      <c r="AB629" s="587">
        <v>0</v>
      </c>
      <c r="AC629" s="584">
        <f>SUM(C629:AB629)</f>
        <v>19.049999999999997</v>
      </c>
      <c r="AD629" s="1033">
        <f>IF(ISERROR((C629/D629-1)*100),"n/a",(C629/D629-1)*100)</f>
        <v>3.3613445378151363</v>
      </c>
      <c r="AE629" s="1033">
        <f>IF(ISERROR((D629/E629-1)*100),"n/a",(D629/E629-1)*100)</f>
        <v>5.3097345132743445</v>
      </c>
      <c r="AF629" s="1033">
        <f>IF(ISERROR((E629/F629-1)*100),"n/a",(E629/F629-1)*100)</f>
        <v>0.89285714285711748</v>
      </c>
      <c r="AG629" s="1033">
        <f>IF(ISERROR((F629/G629-1)*100),"n/a",(F629/G629-1)*100)</f>
        <v>0.9009009009008917</v>
      </c>
      <c r="AH629" s="1033">
        <f>IF(ISERROR((G629/H629-1)*100),"n/a",(G629/H629-1)*100)</f>
        <v>3.7383177570093462</v>
      </c>
      <c r="AI629" s="1033">
        <f>IF(ISERROR((H629/I629-1)*100),"n/a",(H629/I629-1)*100)</f>
        <v>2.8846153846153966</v>
      </c>
      <c r="AJ629" s="1033">
        <f>IF(ISERROR((I629/J629-1)*100),"n/a",(I629/J629-1)*100)</f>
        <v>0.97087378640776656</v>
      </c>
      <c r="AK629" s="1033">
        <f>IF(ISERROR((J629/K629-1)*100),"n/a",(J629/K629-1)*100)</f>
        <v>3.0000000000000027</v>
      </c>
      <c r="AL629" s="1033">
        <f>IF(ISERROR((K629/L629-1)*100),"n/a",(K629/L629-1)*100)</f>
        <v>8.6956521739130377</v>
      </c>
      <c r="AM629" s="1033">
        <f>IF(ISERROR((L629/N629-1)*100),"n/a",(L629/N629-1)*100)</f>
        <v>0</v>
      </c>
      <c r="AN629" s="1033">
        <f>IF(ISERROR((N629/O629-1)*100),"n/a",(N629/O629-1)*100)</f>
        <v>17.948717948717952</v>
      </c>
      <c r="AO629" s="1033">
        <f>IF(ISERROR((O629/Q629-1)*100),"n/a",(O629/Q629-1)*100)</f>
        <v>47.169811320754704</v>
      </c>
      <c r="AP629" s="1033">
        <f>IF(ISERROR((Q629/R629-1)*100),"n/a",(Q629/R629-1)*100)</f>
        <v>17.777777777777782</v>
      </c>
      <c r="AQ629" s="1033">
        <f>IF(ISERROR((R629/S629-1)*100),"n/a",(R629/S629-1)*100)</f>
        <v>-35.714285714285708</v>
      </c>
      <c r="AR629" s="1033">
        <f>IF(ISERROR((S629/T629-1)*100),"n/a",(S629/T629-1)*100)</f>
        <v>6.0606060606060552</v>
      </c>
      <c r="AS629" s="1033">
        <f>IF(ISERROR((T629/U629-1)*100),"n/a",(T629/U629-1)*100)</f>
        <v>6.4516129032258229</v>
      </c>
      <c r="AT629" s="1033">
        <f>IF(ISERROR((U629/V629-1)*100),"n/a",(U629/V629-1)*100)</f>
        <v>3.3333333333333437</v>
      </c>
      <c r="AU629" s="1033">
        <f>IF(ISERROR((V629/W629-1)*100),"n/a",(V629/W629-1)*100)</f>
        <v>15.384615384615374</v>
      </c>
      <c r="AV629" s="1033">
        <f>IF(ISERROR((W629/X629-1)*100),"n/a",(W629/X629-1)*100)</f>
        <v>0</v>
      </c>
      <c r="AW629" s="1033">
        <f>IF(ISERROR((X629/Y629-1)*100),"n/a",(X629/Y629-1)*100)</f>
        <v>0</v>
      </c>
      <c r="AX629" s="1033">
        <f>IF(ISERROR((Y629/Z629-1)*100),"n/a",(Y629/Z629-1)*100)</f>
        <v>-22.388059701492537</v>
      </c>
      <c r="AY629" s="1033">
        <f>IF(ISERROR((Z629/AA629-1)*100),"n/a",(Z629/AA629-1)*100)</f>
        <v>-6.9444444444444304</v>
      </c>
      <c r="AZ629" s="1033" t="str">
        <f>IF(ISERROR((AA629/AB629-1)*100),"n/a",(AA629/AB629-1)*100)</f>
        <v>n/a</v>
      </c>
      <c r="BA629" s="1033">
        <f>AVERAGE(AD629:AZ629)</f>
        <v>3.5833627757091544</v>
      </c>
      <c r="BB629" s="1033">
        <f>STDEV(AD629:AZ629)</f>
        <v>15.245252835219478</v>
      </c>
    </row>
    <row r="630" spans="1:54" x14ac:dyDescent="0.2">
      <c r="A630" s="836" t="s">
        <v>5241</v>
      </c>
      <c r="B630" s="819" t="s">
        <v>5233</v>
      </c>
      <c r="C630" s="489">
        <v>1.1599999999999999</v>
      </c>
      <c r="D630" s="489">
        <v>1</v>
      </c>
      <c r="E630" s="489">
        <v>0.85000000000000009</v>
      </c>
      <c r="F630" s="489">
        <v>0.7400000000000001</v>
      </c>
      <c r="G630" s="587">
        <v>0.66</v>
      </c>
      <c r="H630" s="499">
        <v>0.6</v>
      </c>
      <c r="I630" s="539">
        <v>0.6</v>
      </c>
      <c r="J630" s="539">
        <v>0.6</v>
      </c>
      <c r="K630" s="491">
        <v>0.6</v>
      </c>
      <c r="L630" s="489">
        <v>0.6</v>
      </c>
      <c r="M630" s="944"/>
      <c r="N630" s="489">
        <v>0.39900000000000002</v>
      </c>
      <c r="O630" s="539">
        <v>0</v>
      </c>
      <c r="P630" s="978"/>
      <c r="Q630" s="539">
        <v>0</v>
      </c>
      <c r="R630" s="539">
        <v>0</v>
      </c>
      <c r="S630" s="499">
        <v>0</v>
      </c>
      <c r="T630" s="499">
        <v>0</v>
      </c>
      <c r="U630" s="499">
        <v>0</v>
      </c>
      <c r="V630" s="499">
        <v>0</v>
      </c>
      <c r="W630" s="499">
        <v>0</v>
      </c>
      <c r="X630" s="499">
        <v>0</v>
      </c>
      <c r="Y630" s="499">
        <v>0</v>
      </c>
      <c r="Z630" s="499">
        <v>0</v>
      </c>
      <c r="AA630" s="499">
        <v>0</v>
      </c>
      <c r="AB630" s="499">
        <v>0</v>
      </c>
      <c r="AC630" s="584">
        <f>SUM(C630:AB630)</f>
        <v>7.8089999999999984</v>
      </c>
      <c r="AD630" s="1033">
        <f>IF(ISERROR((C630/D630-1)*100),"n/a",(C630/D630-1)*100)</f>
        <v>15.999999999999993</v>
      </c>
      <c r="AE630" s="1033">
        <f>IF(ISERROR((D630/E630-1)*100),"n/a",(D630/E630-1)*100)</f>
        <v>17.647058823529392</v>
      </c>
      <c r="AF630" s="1033">
        <f>IF(ISERROR((E630/F630-1)*100),"n/a",(E630/F630-1)*100)</f>
        <v>14.864864864864868</v>
      </c>
      <c r="AG630" s="1033">
        <f>IF(ISERROR((F630/G630-1)*100),"n/a",(F630/G630-1)*100)</f>
        <v>12.121212121212132</v>
      </c>
      <c r="AH630" s="1033">
        <f>IF(ISERROR((G630/H630-1)*100),"n/a",(G630/H630-1)*100)</f>
        <v>10.000000000000009</v>
      </c>
      <c r="AI630" s="1033">
        <f>IF(ISERROR((H630/I630-1)*100),"n/a",(H630/I630-1)*100)</f>
        <v>0</v>
      </c>
      <c r="AJ630" s="1033">
        <f>IF(ISERROR((I630/J630-1)*100),"n/a",(I630/J630-1)*100)</f>
        <v>0</v>
      </c>
      <c r="AK630" s="1033">
        <f>IF(ISERROR((J630/K630-1)*100),"n/a",(J630/K630-1)*100)</f>
        <v>0</v>
      </c>
      <c r="AL630" s="1033">
        <f>IF(ISERROR((K630/L630-1)*100),"n/a",(K630/L630-1)*100)</f>
        <v>0</v>
      </c>
      <c r="AM630" s="1033">
        <f>IF(ISERROR((L630/N630-1)*100),"n/a",(L630/N630-1)*100)</f>
        <v>50.375939849624054</v>
      </c>
      <c r="AN630" s="1033" t="str">
        <f>IF(ISERROR((N630/O630-1)*100),"n/a",(N630/O630-1)*100)</f>
        <v>n/a</v>
      </c>
      <c r="AO630" s="1033" t="str">
        <f>IF(ISERROR((O630/Q630-1)*100),"n/a",(O630/Q630-1)*100)</f>
        <v>n/a</v>
      </c>
      <c r="AP630" s="1033" t="str">
        <f>IF(ISERROR((Q630/R630-1)*100),"n/a",(Q630/R630-1)*100)</f>
        <v>n/a</v>
      </c>
      <c r="AQ630" s="1033" t="str">
        <f>IF(ISERROR((R630/S630-1)*100),"n/a",(R630/S630-1)*100)</f>
        <v>n/a</v>
      </c>
      <c r="AR630" s="1033" t="str">
        <f>IF(ISERROR((S630/T630-1)*100),"n/a",(S630/T630-1)*100)</f>
        <v>n/a</v>
      </c>
      <c r="AS630" s="1033" t="str">
        <f>IF(ISERROR((T630/U630-1)*100),"n/a",(T630/U630-1)*100)</f>
        <v>n/a</v>
      </c>
      <c r="AT630" s="1033" t="str">
        <f>IF(ISERROR((U630/V630-1)*100),"n/a",(U630/V630-1)*100)</f>
        <v>n/a</v>
      </c>
      <c r="AU630" s="1033" t="str">
        <f>IF(ISERROR((V630/W630-1)*100),"n/a",(V630/W630-1)*100)</f>
        <v>n/a</v>
      </c>
      <c r="AV630" s="1033" t="str">
        <f>IF(ISERROR((W630/X630-1)*100),"n/a",(W630/X630-1)*100)</f>
        <v>n/a</v>
      </c>
      <c r="AW630" s="1033" t="str">
        <f>IF(ISERROR((X630/Y630-1)*100),"n/a",(X630/Y630-1)*100)</f>
        <v>n/a</v>
      </c>
      <c r="AX630" s="1033" t="str">
        <f>IF(ISERROR((Y630/Z630-1)*100),"n/a",(Y630/Z630-1)*100)</f>
        <v>n/a</v>
      </c>
      <c r="AY630" s="1033" t="str">
        <f>IF(ISERROR((Z630/AA630-1)*100),"n/a",(Z630/AA630-1)*100)</f>
        <v>n/a</v>
      </c>
      <c r="AZ630" s="1033" t="str">
        <f>IF(ISERROR((AA630/AB630-1)*100),"n/a",(AA630/AB630-1)*100)</f>
        <v>n/a</v>
      </c>
      <c r="BA630" s="1033">
        <f>AVERAGE(AD630:AZ630)</f>
        <v>12.100907565923047</v>
      </c>
      <c r="BB630" s="1033">
        <f>STDEV(AD630:AZ630)</f>
        <v>15.3069423334716</v>
      </c>
    </row>
    <row r="631" spans="1:54" x14ac:dyDescent="0.2">
      <c r="A631" s="819" t="s">
        <v>355</v>
      </c>
      <c r="B631" s="819" t="s">
        <v>356</v>
      </c>
      <c r="C631" s="489">
        <v>2.31</v>
      </c>
      <c r="D631" s="489">
        <v>2.19</v>
      </c>
      <c r="E631" s="489">
        <v>2.1</v>
      </c>
      <c r="F631" s="489">
        <v>2.02</v>
      </c>
      <c r="G631" s="587">
        <v>1.94</v>
      </c>
      <c r="H631" s="587">
        <v>1.82</v>
      </c>
      <c r="I631" s="489">
        <v>1.77</v>
      </c>
      <c r="J631" s="489">
        <v>1.7</v>
      </c>
      <c r="K631" s="489">
        <v>1.62</v>
      </c>
      <c r="L631" s="489">
        <v>1.54</v>
      </c>
      <c r="M631" s="953"/>
      <c r="N631" s="489">
        <v>1.46</v>
      </c>
      <c r="O631" s="489">
        <v>1.4</v>
      </c>
      <c r="P631" s="953"/>
      <c r="Q631" s="587">
        <v>1.3290899999999999</v>
      </c>
      <c r="R631" s="583">
        <v>1.2363999999999999</v>
      </c>
      <c r="S631" s="587">
        <v>1.2</v>
      </c>
      <c r="T631" s="587">
        <v>1.1272</v>
      </c>
      <c r="U631" s="587">
        <v>1.0411999999999999</v>
      </c>
      <c r="V631" s="587">
        <v>0.96910000000000007</v>
      </c>
      <c r="W631" s="583">
        <v>0.90159999999999996</v>
      </c>
      <c r="X631" s="587">
        <v>0.84009999999999996</v>
      </c>
      <c r="Y631" s="587">
        <v>0.79239999999999999</v>
      </c>
      <c r="Z631" s="587">
        <v>0.75159999999999993</v>
      </c>
      <c r="AA631" s="583">
        <v>0.73799999999999999</v>
      </c>
      <c r="AB631" s="587">
        <v>0.7034999999999999</v>
      </c>
      <c r="AC631" s="584">
        <f>SUM(C631:AB631)</f>
        <v>33.500189999999996</v>
      </c>
      <c r="AD631" s="1033">
        <f>IF(ISERROR((C631/D631-1)*100),"n/a",(C631/D631-1)*100)</f>
        <v>5.4794520547945202</v>
      </c>
      <c r="AE631" s="1033">
        <f>IF(ISERROR((D631/E631-1)*100),"n/a",(D631/E631-1)*100)</f>
        <v>4.2857142857142705</v>
      </c>
      <c r="AF631" s="1033">
        <f>IF(ISERROR((E631/F631-1)*100),"n/a",(E631/F631-1)*100)</f>
        <v>3.9603960396039639</v>
      </c>
      <c r="AG631" s="1033">
        <f>IF(ISERROR((F631/G631-1)*100),"n/a",(F631/G631-1)*100)</f>
        <v>4.1237113402061931</v>
      </c>
      <c r="AH631" s="1033">
        <f>IF(ISERROR((G631/H631-1)*100),"n/a",(G631/H631-1)*100)</f>
        <v>6.5934065934065922</v>
      </c>
      <c r="AI631" s="1033">
        <f>IF(ISERROR((H631/I631-1)*100),"n/a",(H631/I631-1)*100)</f>
        <v>2.8248587570621542</v>
      </c>
      <c r="AJ631" s="1033">
        <f>IF(ISERROR((I631/J631-1)*100),"n/a",(I631/J631-1)*100)</f>
        <v>4.117647058823537</v>
      </c>
      <c r="AK631" s="1033">
        <f>IF(ISERROR((J631/K631-1)*100),"n/a",(J631/K631-1)*100)</f>
        <v>4.9382716049382713</v>
      </c>
      <c r="AL631" s="1033">
        <f>IF(ISERROR((K631/L631-1)*100),"n/a",(K631/L631-1)*100)</f>
        <v>5.1948051948051965</v>
      </c>
      <c r="AM631" s="1033">
        <f>IF(ISERROR((L631/N631-1)*100),"n/a",(L631/N631-1)*100)</f>
        <v>5.4794520547945202</v>
      </c>
      <c r="AN631" s="1033">
        <f>IF(ISERROR((N631/O631-1)*100),"n/a",(N631/O631-1)*100)</f>
        <v>4.2857142857142927</v>
      </c>
      <c r="AO631" s="1033">
        <f>IF(ISERROR((O631/Q631-1)*100),"n/a",(O631/Q631-1)*100)</f>
        <v>5.3352293674619578</v>
      </c>
      <c r="AP631" s="1033">
        <f>IF(ISERROR((Q631/R631-1)*100),"n/a",(Q631/R631-1)*100)</f>
        <v>7.4967648010352494</v>
      </c>
      <c r="AQ631" s="1033">
        <f>IF(ISERROR((R631/S631-1)*100),"n/a",(R631/S631-1)*100)</f>
        <v>3.0333333333333323</v>
      </c>
      <c r="AR631" s="1033">
        <f>IF(ISERROR((S631/T631-1)*100),"n/a",(S631/T631-1)*100)</f>
        <v>6.4584811923349861</v>
      </c>
      <c r="AS631" s="1033">
        <f>IF(ISERROR((T631/U631-1)*100),"n/a",(T631/U631-1)*100)</f>
        <v>8.2597003457549167</v>
      </c>
      <c r="AT631" s="1033">
        <f>IF(ISERROR((U631/V631-1)*100),"n/a",(U631/V631-1)*100)</f>
        <v>7.4398926839335244</v>
      </c>
      <c r="AU631" s="1033">
        <f>IF(ISERROR((V631/W631-1)*100),"n/a",(V631/W631-1)*100)</f>
        <v>7.4866903283052455</v>
      </c>
      <c r="AV631" s="1033">
        <f>IF(ISERROR((W631/X631-1)*100),"n/a",(W631/X631-1)*100)</f>
        <v>7.3205570765385142</v>
      </c>
      <c r="AW631" s="1033">
        <f>IF(ISERROR((X631/Y631-1)*100),"n/a",(X631/Y631-1)*100)</f>
        <v>6.0196870267541502</v>
      </c>
      <c r="AX631" s="1033">
        <f>IF(ISERROR((Y631/Z631-1)*100),"n/a",(Y631/Z631-1)*100)</f>
        <v>5.4284193720063989</v>
      </c>
      <c r="AY631" s="1033">
        <f>IF(ISERROR((Z631/AA631-1)*100),"n/a",(Z631/AA631-1)*100)</f>
        <v>1.8428184281842785</v>
      </c>
      <c r="AZ631" s="1033">
        <f>IF(ISERROR((AA631/AB631-1)*100),"n/a",(AA631/AB631-1)*100)</f>
        <v>4.9040511727079128</v>
      </c>
      <c r="BA631" s="1033">
        <f>AVERAGE(AD631:AZ631)</f>
        <v>5.3177849738353906</v>
      </c>
      <c r="BB631" s="1033">
        <f>STDEV(AD631:AZ631)</f>
        <v>1.662219201551024</v>
      </c>
    </row>
    <row r="632" spans="1:54" x14ac:dyDescent="0.2">
      <c r="A632" s="819" t="s">
        <v>353</v>
      </c>
      <c r="B632" s="819" t="s">
        <v>354</v>
      </c>
      <c r="C632" s="489">
        <v>1.0149999999999999</v>
      </c>
      <c r="D632" s="489">
        <v>0.94</v>
      </c>
      <c r="E632" s="489">
        <v>0.89</v>
      </c>
      <c r="F632" s="489">
        <v>0.88</v>
      </c>
      <c r="G632" s="587">
        <v>0.85</v>
      </c>
      <c r="H632" s="499">
        <v>0.84</v>
      </c>
      <c r="I632" s="489">
        <v>0.81</v>
      </c>
      <c r="J632" s="491">
        <v>0.8</v>
      </c>
      <c r="K632" s="489">
        <v>0.78</v>
      </c>
      <c r="L632" s="491">
        <v>0.72</v>
      </c>
      <c r="M632" s="953"/>
      <c r="N632" s="489">
        <v>0.69</v>
      </c>
      <c r="O632" s="491">
        <v>0.68</v>
      </c>
      <c r="P632" s="953"/>
      <c r="Q632" s="587">
        <v>0.59</v>
      </c>
      <c r="R632" s="587">
        <v>0.53</v>
      </c>
      <c r="S632" s="587">
        <v>0.52</v>
      </c>
      <c r="T632" s="587">
        <v>0.48</v>
      </c>
      <c r="U632" s="587">
        <v>0.46</v>
      </c>
      <c r="V632" s="587">
        <v>0.44</v>
      </c>
      <c r="W632" s="587">
        <v>0.43</v>
      </c>
      <c r="X632" s="587">
        <v>0.42</v>
      </c>
      <c r="Y632" s="587">
        <v>0.41</v>
      </c>
      <c r="Z632" s="587">
        <v>0.4</v>
      </c>
      <c r="AA632" s="587">
        <v>0.39</v>
      </c>
      <c r="AB632" s="587">
        <v>0.38</v>
      </c>
      <c r="AC632" s="584">
        <f>SUM(C632:AB632)</f>
        <v>15.345000000000001</v>
      </c>
      <c r="AD632" s="1033">
        <f>IF(ISERROR((C632/D632-1)*100),"n/a",(C632/D632-1)*100)</f>
        <v>7.9787234042553168</v>
      </c>
      <c r="AE632" s="1033">
        <f>IF(ISERROR((D632/E632-1)*100),"n/a",(D632/E632-1)*100)</f>
        <v>5.6179775280898792</v>
      </c>
      <c r="AF632" s="1033">
        <f>IF(ISERROR((E632/F632-1)*100),"n/a",(E632/F632-1)*100)</f>
        <v>1.1363636363636465</v>
      </c>
      <c r="AG632" s="1033">
        <f>IF(ISERROR((F632/G632-1)*100),"n/a",(F632/G632-1)*100)</f>
        <v>3.529411764705892</v>
      </c>
      <c r="AH632" s="1033">
        <f>IF(ISERROR((G632/H632-1)*100),"n/a",(G632/H632-1)*100)</f>
        <v>1.1904761904761862</v>
      </c>
      <c r="AI632" s="1033">
        <f>IF(ISERROR((H632/I632-1)*100),"n/a",(H632/I632-1)*100)</f>
        <v>3.7037037037036979</v>
      </c>
      <c r="AJ632" s="1033">
        <f>IF(ISERROR((I632/J632-1)*100),"n/a",(I632/J632-1)*100)</f>
        <v>1.2499999999999956</v>
      </c>
      <c r="AK632" s="1033">
        <f>IF(ISERROR((J632/K632-1)*100),"n/a",(J632/K632-1)*100)</f>
        <v>2.5641025641025772</v>
      </c>
      <c r="AL632" s="1033">
        <f>IF(ISERROR((K632/L632-1)*100),"n/a",(K632/L632-1)*100)</f>
        <v>8.3333333333333481</v>
      </c>
      <c r="AM632" s="1033">
        <f>IF(ISERROR((L632/N632-1)*100),"n/a",(L632/N632-1)*100)</f>
        <v>4.3478260869565188</v>
      </c>
      <c r="AN632" s="1033">
        <f>IF(ISERROR((N632/O632-1)*100),"n/a",(N632/O632-1)*100)</f>
        <v>1.4705882352941124</v>
      </c>
      <c r="AO632" s="1033">
        <f>IF(ISERROR((O632/Q632-1)*100),"n/a",(O632/Q632-1)*100)</f>
        <v>15.254237288135597</v>
      </c>
      <c r="AP632" s="1033">
        <f>IF(ISERROR((Q632/R632-1)*100),"n/a",(Q632/R632-1)*100)</f>
        <v>11.32075471698113</v>
      </c>
      <c r="AQ632" s="1033">
        <f>IF(ISERROR((R632/S632-1)*100),"n/a",(R632/S632-1)*100)</f>
        <v>1.9230769230769162</v>
      </c>
      <c r="AR632" s="1033">
        <f>IF(ISERROR((S632/T632-1)*100),"n/a",(S632/T632-1)*100)</f>
        <v>8.3333333333333481</v>
      </c>
      <c r="AS632" s="1033">
        <f>IF(ISERROR((T632/U632-1)*100),"n/a",(T632/U632-1)*100)</f>
        <v>4.3478260869565188</v>
      </c>
      <c r="AT632" s="1033">
        <f>IF(ISERROR((U632/V632-1)*100),"n/a",(U632/V632-1)*100)</f>
        <v>4.5454545454545414</v>
      </c>
      <c r="AU632" s="1033">
        <f>IF(ISERROR((V632/W632-1)*100),"n/a",(V632/W632-1)*100)</f>
        <v>2.3255813953488413</v>
      </c>
      <c r="AV632" s="1033">
        <f>IF(ISERROR((W632/X632-1)*100),"n/a",(W632/X632-1)*100)</f>
        <v>2.3809523809523725</v>
      </c>
      <c r="AW632" s="1033">
        <f>IF(ISERROR((X632/Y632-1)*100),"n/a",(X632/Y632-1)*100)</f>
        <v>2.4390243902439046</v>
      </c>
      <c r="AX632" s="1033">
        <f>IF(ISERROR((Y632/Z632-1)*100),"n/a",(Y632/Z632-1)*100)</f>
        <v>2.4999999999999911</v>
      </c>
      <c r="AY632" s="1033">
        <f>IF(ISERROR((Z632/AA632-1)*100),"n/a",(Z632/AA632-1)*100)</f>
        <v>2.5641025641025772</v>
      </c>
      <c r="AZ632" s="1033">
        <f>IF(ISERROR((AA632/AB632-1)*100),"n/a",(AA632/AB632-1)*100)</f>
        <v>2.6315789473684292</v>
      </c>
      <c r="BA632" s="1033">
        <f>AVERAGE(AD632:AZ632)</f>
        <v>4.4212360443145799</v>
      </c>
      <c r="BB632" s="1033">
        <f>STDEV(AD632:AZ632)</f>
        <v>3.5897471208278651</v>
      </c>
    </row>
    <row r="633" spans="1:54" x14ac:dyDescent="0.2">
      <c r="A633" s="835" t="s">
        <v>1664</v>
      </c>
      <c r="B633" s="819" t="s">
        <v>1665</v>
      </c>
      <c r="C633" s="489">
        <v>0.86</v>
      </c>
      <c r="D633" s="489">
        <v>0.76</v>
      </c>
      <c r="E633" s="489">
        <v>0.72</v>
      </c>
      <c r="F633" s="489">
        <v>0.68</v>
      </c>
      <c r="G633" s="587">
        <v>0.6</v>
      </c>
      <c r="H633" s="587">
        <v>0.54</v>
      </c>
      <c r="I633" s="489">
        <v>0.5</v>
      </c>
      <c r="J633" s="489">
        <v>0.46</v>
      </c>
      <c r="K633" s="489">
        <v>0.42</v>
      </c>
      <c r="L633" s="489">
        <v>0.37</v>
      </c>
      <c r="M633" s="953"/>
      <c r="N633" s="489">
        <v>0.31534000000000001</v>
      </c>
      <c r="O633" s="491">
        <v>0.31068000000000001</v>
      </c>
      <c r="P633" s="953"/>
      <c r="Q633" s="491">
        <v>0.31068000000000001</v>
      </c>
      <c r="R633" s="491">
        <v>0.31068000000000001</v>
      </c>
      <c r="S633" s="491">
        <v>0.31068000000000001</v>
      </c>
      <c r="T633" s="491">
        <v>0.31068000000000001</v>
      </c>
      <c r="U633" s="587">
        <v>0.51456000000000002</v>
      </c>
      <c r="V633" s="587">
        <v>0.12254</v>
      </c>
      <c r="W633" s="587">
        <v>6.2839999999999993E-2</v>
      </c>
      <c r="X633" s="587">
        <v>3.1419999999999997E-2</v>
      </c>
      <c r="Y633" s="583">
        <v>0</v>
      </c>
      <c r="Z633" s="583">
        <v>0</v>
      </c>
      <c r="AA633" s="583">
        <v>0</v>
      </c>
      <c r="AB633" s="583">
        <v>0</v>
      </c>
      <c r="AC633" s="584">
        <f>SUM(C633:AB633)</f>
        <v>8.5100999999999996</v>
      </c>
      <c r="AD633" s="1033">
        <f>IF(ISERROR((C633/D633-1)*100),"n/a",(C633/D633-1)*100)</f>
        <v>13.157894736842103</v>
      </c>
      <c r="AE633" s="1033">
        <f>IF(ISERROR((D633/E633-1)*100),"n/a",(D633/E633-1)*100)</f>
        <v>5.555555555555558</v>
      </c>
      <c r="AF633" s="1033">
        <f>IF(ISERROR((E633/F633-1)*100),"n/a",(E633/F633-1)*100)</f>
        <v>5.8823529411764497</v>
      </c>
      <c r="AG633" s="1033">
        <f>IF(ISERROR((F633/G633-1)*100),"n/a",(F633/G633-1)*100)</f>
        <v>13.333333333333353</v>
      </c>
      <c r="AH633" s="1033">
        <f>IF(ISERROR((G633/H633-1)*100),"n/a",(G633/H633-1)*100)</f>
        <v>11.111111111111093</v>
      </c>
      <c r="AI633" s="1033">
        <f>IF(ISERROR((H633/I633-1)*100),"n/a",(H633/I633-1)*100)</f>
        <v>8.0000000000000071</v>
      </c>
      <c r="AJ633" s="1033">
        <f>IF(ISERROR((I633/J633-1)*100),"n/a",(I633/J633-1)*100)</f>
        <v>8.6956521739130377</v>
      </c>
      <c r="AK633" s="1033">
        <f>IF(ISERROR((J633/K633-1)*100),"n/a",(J633/K633-1)*100)</f>
        <v>9.5238095238095344</v>
      </c>
      <c r="AL633" s="1033">
        <f>IF(ISERROR((K633/L633-1)*100),"n/a",(K633/L633-1)*100)</f>
        <v>13.513513513513509</v>
      </c>
      <c r="AM633" s="1033">
        <f>IF(ISERROR((L633/N633-1)*100),"n/a",(L633/N633-1)*100)</f>
        <v>17.333671592566759</v>
      </c>
      <c r="AN633" s="1033">
        <f>IF(ISERROR((N633/O633-1)*100),"n/a",(N633/O633-1)*100)</f>
        <v>1.4999356250804619</v>
      </c>
      <c r="AO633" s="1033">
        <f>IF(ISERROR((O633/Q633-1)*100),"n/a",(O633/Q633-1)*100)</f>
        <v>0</v>
      </c>
      <c r="AP633" s="1033">
        <f>IF(ISERROR((Q633/R633-1)*100),"n/a",(Q633/R633-1)*100)</f>
        <v>0</v>
      </c>
      <c r="AQ633" s="1033">
        <f>IF(ISERROR((R633/S633-1)*100),"n/a",(R633/S633-1)*100)</f>
        <v>0</v>
      </c>
      <c r="AR633" s="1033">
        <f>IF(ISERROR((S633/T633-1)*100),"n/a",(S633/T633-1)*100)</f>
        <v>0</v>
      </c>
      <c r="AS633" s="1033">
        <f>IF(ISERROR((T633/U633-1)*100),"n/a",(T633/U633-1)*100)</f>
        <v>-39.622201492537314</v>
      </c>
      <c r="AT633" s="1033">
        <f>IF(ISERROR((U633/V633-1)*100),"n/a",(U633/V633-1)*100)</f>
        <v>319.91186551330185</v>
      </c>
      <c r="AU633" s="1033">
        <f>IF(ISERROR((V633/W633-1)*100),"n/a",(V633/W633-1)*100)</f>
        <v>95.003182686187145</v>
      </c>
      <c r="AV633" s="1033">
        <f>IF(ISERROR((W633/X633-1)*100),"n/a",(W633/X633-1)*100)</f>
        <v>100</v>
      </c>
      <c r="AW633" s="1033" t="str">
        <f>IF(ISERROR((X633/Y633-1)*100),"n/a",(X633/Y633-1)*100)</f>
        <v>n/a</v>
      </c>
      <c r="AX633" s="1033" t="str">
        <f>IF(ISERROR((Y633/Z633-1)*100),"n/a",(Y633/Z633-1)*100)</f>
        <v>n/a</v>
      </c>
      <c r="AY633" s="1033" t="str">
        <f>IF(ISERROR((Z633/AA633-1)*100),"n/a",(Z633/AA633-1)*100)</f>
        <v>n/a</v>
      </c>
      <c r="AZ633" s="1033" t="str">
        <f>IF(ISERROR((AA633/AB633-1)*100),"n/a",(AA633/AB633-1)*100)</f>
        <v>n/a</v>
      </c>
      <c r="BA633" s="1033">
        <f>AVERAGE(AD633:AZ633)</f>
        <v>30.678930358623873</v>
      </c>
      <c r="BB633" s="1033">
        <f>STDEV(AD633:AZ633)</f>
        <v>76.851897992922019</v>
      </c>
    </row>
    <row r="634" spans="1:54" x14ac:dyDescent="0.2">
      <c r="A634" s="826" t="s">
        <v>794</v>
      </c>
      <c r="B634" s="819" t="s">
        <v>795</v>
      </c>
      <c r="C634" s="489">
        <v>12</v>
      </c>
      <c r="D634" s="489">
        <v>11</v>
      </c>
      <c r="E634" s="489">
        <v>10</v>
      </c>
      <c r="F634" s="489">
        <v>1.75</v>
      </c>
      <c r="G634" s="587">
        <v>1.05</v>
      </c>
      <c r="H634" s="587">
        <v>0.35</v>
      </c>
      <c r="I634" s="489">
        <v>0.31</v>
      </c>
      <c r="J634" s="489">
        <v>0.28999999999999998</v>
      </c>
      <c r="K634" s="489">
        <v>0.27</v>
      </c>
      <c r="L634" s="489">
        <v>0.25</v>
      </c>
      <c r="M634" s="953" t="s">
        <v>89</v>
      </c>
      <c r="N634" s="489">
        <v>0.23</v>
      </c>
      <c r="O634" s="489">
        <v>0.21</v>
      </c>
      <c r="P634" s="953"/>
      <c r="Q634" s="587">
        <v>0.2</v>
      </c>
      <c r="R634" s="587">
        <v>0.19</v>
      </c>
      <c r="S634" s="587">
        <v>0.18</v>
      </c>
      <c r="T634" s="587">
        <v>0.16</v>
      </c>
      <c r="U634" s="587">
        <v>0.13</v>
      </c>
      <c r="V634" s="587">
        <v>0.11</v>
      </c>
      <c r="W634" s="587">
        <v>0.1</v>
      </c>
      <c r="X634" s="583">
        <v>0.08</v>
      </c>
      <c r="Y634" s="583">
        <v>0.08</v>
      </c>
      <c r="Z634" s="583">
        <v>0.08</v>
      </c>
      <c r="AA634" s="583">
        <v>0.08</v>
      </c>
      <c r="AB634" s="583">
        <v>0.08</v>
      </c>
      <c r="AC634" s="584">
        <f>SUM(C634:AB634)</f>
        <v>39.179999999999993</v>
      </c>
      <c r="AD634" s="1033">
        <f>IF(ISERROR((C634/D634-1)*100),"n/a",(C634/D634-1)*100)</f>
        <v>9.0909090909090828</v>
      </c>
      <c r="AE634" s="1033">
        <f>IF(ISERROR((D634/E634-1)*100),"n/a",(D634/E634-1)*100)</f>
        <v>10.000000000000009</v>
      </c>
      <c r="AF634" s="1033">
        <f>IF(ISERROR((E634/F634-1)*100),"n/a",(E634/F634-1)*100)</f>
        <v>471.42857142857144</v>
      </c>
      <c r="AG634" s="1033">
        <f>IF(ISERROR((F634/G634-1)*100),"n/a",(F634/G634-1)*100)</f>
        <v>66.666666666666657</v>
      </c>
      <c r="AH634" s="1033">
        <f>IF(ISERROR((G634/H634-1)*100),"n/a",(G634/H634-1)*100)</f>
        <v>200.00000000000006</v>
      </c>
      <c r="AI634" s="1033">
        <f>IF(ISERROR((H634/I634-1)*100),"n/a",(H634/I634-1)*100)</f>
        <v>12.903225806451601</v>
      </c>
      <c r="AJ634" s="1033">
        <f>IF(ISERROR((I634/J634-1)*100),"n/a",(I634/J634-1)*100)</f>
        <v>6.8965517241379448</v>
      </c>
      <c r="AK634" s="1033">
        <f>IF(ISERROR((J634/K634-1)*100),"n/a",(J634/K634-1)*100)</f>
        <v>7.4074074074073959</v>
      </c>
      <c r="AL634" s="1033">
        <f>IF(ISERROR((K634/L634-1)*100),"n/a",(K634/L634-1)*100)</f>
        <v>8.0000000000000071</v>
      </c>
      <c r="AM634" s="1033">
        <f>IF(ISERROR((L634/N634-1)*100),"n/a",(L634/N634-1)*100)</f>
        <v>8.6956521739130377</v>
      </c>
      <c r="AN634" s="1033">
        <f>IF(ISERROR((N634/O634-1)*100),"n/a",(N634/O634-1)*100)</f>
        <v>9.5238095238095344</v>
      </c>
      <c r="AO634" s="1033">
        <f>IF(ISERROR((O634/Q634-1)*100),"n/a",(O634/Q634-1)*100)</f>
        <v>4.9999999999999822</v>
      </c>
      <c r="AP634" s="1033">
        <f>IF(ISERROR((Q634/R634-1)*100),"n/a",(Q634/R634-1)*100)</f>
        <v>5.2631578947368363</v>
      </c>
      <c r="AQ634" s="1033">
        <f>IF(ISERROR((R634/S634-1)*100),"n/a",(R634/S634-1)*100)</f>
        <v>5.555555555555558</v>
      </c>
      <c r="AR634" s="1033">
        <f>IF(ISERROR((S634/T634-1)*100),"n/a",(S634/T634-1)*100)</f>
        <v>12.5</v>
      </c>
      <c r="AS634" s="1033">
        <f>IF(ISERROR((T634/U634-1)*100),"n/a",(T634/U634-1)*100)</f>
        <v>23.076923076923084</v>
      </c>
      <c r="AT634" s="1033">
        <f>IF(ISERROR((U634/V634-1)*100),"n/a",(U634/V634-1)*100)</f>
        <v>18.181818181818187</v>
      </c>
      <c r="AU634" s="1033">
        <f>IF(ISERROR((V634/W634-1)*100),"n/a",(V634/W634-1)*100)</f>
        <v>9.9999999999999858</v>
      </c>
      <c r="AV634" s="1033">
        <f>IF(ISERROR((W634/X634-1)*100),"n/a",(W634/X634-1)*100)</f>
        <v>25</v>
      </c>
      <c r="AW634" s="1033">
        <f>IF(ISERROR((X634/Y634-1)*100),"n/a",(X634/Y634-1)*100)</f>
        <v>0</v>
      </c>
      <c r="AX634" s="1033">
        <f>IF(ISERROR((Y634/Z634-1)*100),"n/a",(Y634/Z634-1)*100)</f>
        <v>0</v>
      </c>
      <c r="AY634" s="1033">
        <f>IF(ISERROR((Z634/AA634-1)*100),"n/a",(Z634/AA634-1)*100)</f>
        <v>0</v>
      </c>
      <c r="AZ634" s="1033">
        <f>IF(ISERROR((AA634/AB634-1)*100),"n/a",(AA634/AB634-1)*100)</f>
        <v>0</v>
      </c>
      <c r="BA634" s="1033">
        <f>AVERAGE(AD634:AZ634)</f>
        <v>39.79088037090871</v>
      </c>
      <c r="BB634" s="1033">
        <f>STDEV(AD634:AZ634)</f>
        <v>102.8641959788893</v>
      </c>
    </row>
    <row r="635" spans="1:54" x14ac:dyDescent="0.2">
      <c r="A635" s="819" t="s">
        <v>357</v>
      </c>
      <c r="B635" s="819" t="s">
        <v>358</v>
      </c>
      <c r="C635" s="489">
        <v>0.35475728155339803</v>
      </c>
      <c r="D635" s="489">
        <v>0.34442454519747379</v>
      </c>
      <c r="E635" s="489">
        <v>0.33439276232764442</v>
      </c>
      <c r="F635" s="489">
        <v>0.32465316730839261</v>
      </c>
      <c r="G635" s="587">
        <v>0.3151972498139734</v>
      </c>
      <c r="H635" s="587">
        <v>0.30601674739220719</v>
      </c>
      <c r="I635" s="489">
        <v>0.29710363824486136</v>
      </c>
      <c r="J635" s="489">
        <v>0.27266194953203327</v>
      </c>
      <c r="K635" s="489">
        <v>0.24346760336359999</v>
      </c>
      <c r="L635" s="489">
        <v>0.23637631394524269</v>
      </c>
      <c r="M635" s="953">
        <v>0</v>
      </c>
      <c r="N635" s="489">
        <v>0.22949156693712883</v>
      </c>
      <c r="O635" s="489">
        <v>0.22444156166175133</v>
      </c>
      <c r="P635" s="953">
        <v>0</v>
      </c>
      <c r="Q635" s="587">
        <v>0.21790442879781682</v>
      </c>
      <c r="R635" s="587">
        <v>0.21155769786195808</v>
      </c>
      <c r="S635" s="587">
        <v>0.20539582316694924</v>
      </c>
      <c r="T635" s="587">
        <v>0.19941342055043615</v>
      </c>
      <c r="U635" s="587">
        <v>0.19360526267032668</v>
      </c>
      <c r="V635" s="587">
        <v>0.18796627443721003</v>
      </c>
      <c r="W635" s="587">
        <v>0.18249152857981552</v>
      </c>
      <c r="X635" s="587">
        <v>0.17717624133962681</v>
      </c>
      <c r="Y635" s="587">
        <v>0.17201576829089996</v>
      </c>
      <c r="Z635" s="587">
        <v>0.16700560028242695</v>
      </c>
      <c r="AA635" s="587">
        <v>0.16214135949750175</v>
      </c>
      <c r="AB635" s="587">
        <v>0.15741879562864222</v>
      </c>
      <c r="AC635" s="584">
        <f>SUM(C635:AB635)</f>
        <v>5.7170765883813166</v>
      </c>
      <c r="AD635" s="1033">
        <f>IF(ISERROR((C635/D635-1)*100),"n/a",(C635/D635-1)*100)</f>
        <v>3.0000000000000027</v>
      </c>
      <c r="AE635" s="1033">
        <f>IF(ISERROR((D635/E635-1)*100),"n/a",(D635/E635-1)*100)</f>
        <v>3.0000000000000027</v>
      </c>
      <c r="AF635" s="1033">
        <f>IF(ISERROR((E635/F635-1)*100),"n/a",(E635/F635-1)*100)</f>
        <v>3.0000000000000027</v>
      </c>
      <c r="AG635" s="1033">
        <f>IF(ISERROR((F635/G635-1)*100),"n/a",(F635/G635-1)*100)</f>
        <v>3.0000000000000027</v>
      </c>
      <c r="AH635" s="1033">
        <f>IF(ISERROR((G635/H635-1)*100),"n/a",(G635/H635-1)*100)</f>
        <v>3.0000000000000027</v>
      </c>
      <c r="AI635" s="1033">
        <f>IF(ISERROR((H635/I635-1)*100),"n/a",(H635/I635-1)*100)</f>
        <v>3.0000000000000027</v>
      </c>
      <c r="AJ635" s="1033">
        <f>IF(ISERROR((I635/J635-1)*100),"n/a",(I635/J635-1)*100)</f>
        <v>8.9640995946728594</v>
      </c>
      <c r="AK635" s="1033">
        <f>IF(ISERROR((J635/K635-1)*100),"n/a",(J635/K635-1)*100)</f>
        <v>11.991059904932722</v>
      </c>
      <c r="AL635" s="1033">
        <f>IF(ISERROR((K635/L635-1)*100),"n/a",(K635/L635-1)*100)</f>
        <v>3.0000000000000027</v>
      </c>
      <c r="AM635" s="1033">
        <f>IF(ISERROR((L635/N635-1)*100),"n/a",(L635/N635-1)*100)</f>
        <v>3.0000000000000027</v>
      </c>
      <c r="AN635" s="1033">
        <f>IF(ISERROR((N635/O635-1)*100),"n/a",(N635/O635-1)*100)</f>
        <v>2.2500312500000286</v>
      </c>
      <c r="AO635" s="1033">
        <f>IF(ISERROR((O635/Q635-1)*100),"n/a",(O635/Q635-1)*100)</f>
        <v>3.0000000000000027</v>
      </c>
      <c r="AP635" s="1033">
        <f>IF(ISERROR((Q635/R635-1)*100),"n/a",(Q635/R635-1)*100)</f>
        <v>3.0000000000000027</v>
      </c>
      <c r="AQ635" s="1033">
        <f>IF(ISERROR((R635/S635-1)*100),"n/a",(R635/S635-1)*100)</f>
        <v>3.0000000000001803</v>
      </c>
      <c r="AR635" s="1033">
        <f>IF(ISERROR((S635/T635-1)*100),"n/a",(S635/T635-1)*100)</f>
        <v>3.0000000000000027</v>
      </c>
      <c r="AS635" s="1033">
        <f>IF(ISERROR((T635/U635-1)*100),"n/a",(T635/U635-1)*100)</f>
        <v>2.999999999999825</v>
      </c>
      <c r="AT635" s="1033">
        <f>IF(ISERROR((U635/V635-1)*100),"n/a",(U635/V635-1)*100)</f>
        <v>3.0000000000001803</v>
      </c>
      <c r="AU635" s="1033">
        <f>IF(ISERROR((V635/W635-1)*100),"n/a",(V635/W635-1)*100)</f>
        <v>3.0000000000000249</v>
      </c>
      <c r="AV635" s="1033">
        <f>IF(ISERROR((W635/X635-1)*100),"n/a",(W635/X635-1)*100)</f>
        <v>2.9999999999999361</v>
      </c>
      <c r="AW635" s="1033">
        <f>IF(ISERROR((X635/Y635-1)*100),"n/a",(X635/Y635-1)*100)</f>
        <v>2.9999999999999138</v>
      </c>
      <c r="AX635" s="1033">
        <f>IF(ISERROR((Y635/Z635-1)*100),"n/a",(Y635/Z635-1)*100)</f>
        <v>3.0000000000001137</v>
      </c>
      <c r="AY635" s="1033">
        <f>IF(ISERROR((Z635/AA635-1)*100),"n/a",(Z635/AA635-1)*100)</f>
        <v>3.0000000000000915</v>
      </c>
      <c r="AZ635" s="1033">
        <f>IF(ISERROR((AA635/AB635-1)*100),"n/a",(AA635/AB635-1)*100)</f>
        <v>3.0000000000001581</v>
      </c>
      <c r="BA635" s="1033">
        <f>AVERAGE(AD635:AZ635)</f>
        <v>3.6176169891133063</v>
      </c>
      <c r="BB635" s="1033">
        <f>STDEV(AD635:AZ635)</f>
        <v>2.2176843796943877</v>
      </c>
    </row>
    <row r="636" spans="1:54" x14ac:dyDescent="0.2">
      <c r="A636" s="819" t="s">
        <v>798</v>
      </c>
      <c r="B636" s="819" t="s">
        <v>799</v>
      </c>
      <c r="C636" s="489">
        <v>1.78</v>
      </c>
      <c r="D636" s="489">
        <v>1.62</v>
      </c>
      <c r="E636" s="489">
        <v>1.52</v>
      </c>
      <c r="F636" s="489">
        <v>1.44</v>
      </c>
      <c r="G636" s="587">
        <v>1.385</v>
      </c>
      <c r="H636" s="587">
        <v>1.38</v>
      </c>
      <c r="I636" s="489">
        <v>1.36</v>
      </c>
      <c r="J636" s="489">
        <v>1.34</v>
      </c>
      <c r="K636" s="489">
        <v>1.32</v>
      </c>
      <c r="L636" s="489">
        <v>1.3</v>
      </c>
      <c r="M636" s="953"/>
      <c r="N636" s="489">
        <v>1.28</v>
      </c>
      <c r="O636" s="489">
        <v>1.24</v>
      </c>
      <c r="P636" s="953"/>
      <c r="Q636" s="587">
        <v>1.1599999999999999</v>
      </c>
      <c r="R636" s="587">
        <v>1.1200000000000001</v>
      </c>
      <c r="S636" s="587">
        <v>1.08</v>
      </c>
      <c r="T636" s="587">
        <v>0.98</v>
      </c>
      <c r="U636" s="587">
        <v>0.88</v>
      </c>
      <c r="V636" s="587">
        <v>0.79</v>
      </c>
      <c r="W636" s="587">
        <v>0.755</v>
      </c>
      <c r="X636" s="587">
        <v>0.72499999999999998</v>
      </c>
      <c r="Y636" s="587">
        <v>0.70499999999999996</v>
      </c>
      <c r="Z636" s="583">
        <v>0.7</v>
      </c>
      <c r="AA636" s="587">
        <v>0.68500000000000005</v>
      </c>
      <c r="AB636" s="587">
        <v>0.65749999999999997</v>
      </c>
      <c r="AC636" s="584">
        <f>SUM(C636:AB636)</f>
        <v>27.202499999999997</v>
      </c>
      <c r="AD636" s="1033">
        <f>IF(ISERROR((C636/D636-1)*100),"n/a",(C636/D636-1)*100)</f>
        <v>9.8765432098765427</v>
      </c>
      <c r="AE636" s="1033">
        <f>IF(ISERROR((D636/E636-1)*100),"n/a",(D636/E636-1)*100)</f>
        <v>6.578947368421062</v>
      </c>
      <c r="AF636" s="1033">
        <f>IF(ISERROR((E636/F636-1)*100),"n/a",(E636/F636-1)*100)</f>
        <v>5.555555555555558</v>
      </c>
      <c r="AG636" s="1033">
        <f>IF(ISERROR((F636/G636-1)*100),"n/a",(F636/G636-1)*100)</f>
        <v>3.971119133573997</v>
      </c>
      <c r="AH636" s="1033">
        <f>IF(ISERROR((G636/H636-1)*100),"n/a",(G636/H636-1)*100)</f>
        <v>0.36231884057971175</v>
      </c>
      <c r="AI636" s="1033">
        <f>IF(ISERROR((H636/I636-1)*100),"n/a",(H636/I636-1)*100)</f>
        <v>1.4705882352941124</v>
      </c>
      <c r="AJ636" s="1033">
        <f>IF(ISERROR((I636/J636-1)*100),"n/a",(I636/J636-1)*100)</f>
        <v>1.4925373134328401</v>
      </c>
      <c r="AK636" s="1033">
        <f>IF(ISERROR((J636/K636-1)*100),"n/a",(J636/K636-1)*100)</f>
        <v>1.5151515151515138</v>
      </c>
      <c r="AL636" s="1033">
        <f>IF(ISERROR((K636/L636-1)*100),"n/a",(K636/L636-1)*100)</f>
        <v>1.538461538461533</v>
      </c>
      <c r="AM636" s="1033">
        <f>IF(ISERROR((L636/N636-1)*100),"n/a",(L636/N636-1)*100)</f>
        <v>1.5625</v>
      </c>
      <c r="AN636" s="1033">
        <f>IF(ISERROR((N636/O636-1)*100),"n/a",(N636/O636-1)*100)</f>
        <v>3.2258064516129004</v>
      </c>
      <c r="AO636" s="1033">
        <f>IF(ISERROR((O636/Q636-1)*100),"n/a",(O636/Q636-1)*100)</f>
        <v>6.8965517241379448</v>
      </c>
      <c r="AP636" s="1033">
        <f>IF(ISERROR((Q636/R636-1)*100),"n/a",(Q636/R636-1)*100)</f>
        <v>3.5714285714285587</v>
      </c>
      <c r="AQ636" s="1033">
        <f>IF(ISERROR((R636/S636-1)*100),"n/a",(R636/S636-1)*100)</f>
        <v>3.7037037037036979</v>
      </c>
      <c r="AR636" s="1033">
        <f>IF(ISERROR((S636/T636-1)*100),"n/a",(S636/T636-1)*100)</f>
        <v>10.204081632653072</v>
      </c>
      <c r="AS636" s="1033">
        <f>IF(ISERROR((T636/U636-1)*100),"n/a",(T636/U636-1)*100)</f>
        <v>11.363636363636353</v>
      </c>
      <c r="AT636" s="1033">
        <f>IF(ISERROR((U636/V636-1)*100),"n/a",(U636/V636-1)*100)</f>
        <v>11.392405063291132</v>
      </c>
      <c r="AU636" s="1033">
        <f>IF(ISERROR((V636/W636-1)*100),"n/a",(V636/W636-1)*100)</f>
        <v>4.635761589403975</v>
      </c>
      <c r="AV636" s="1033">
        <f>IF(ISERROR((W636/X636-1)*100),"n/a",(W636/X636-1)*100)</f>
        <v>4.1379310344827669</v>
      </c>
      <c r="AW636" s="1033">
        <f>IF(ISERROR((X636/Y636-1)*100),"n/a",(X636/Y636-1)*100)</f>
        <v>2.8368794326241176</v>
      </c>
      <c r="AX636" s="1033">
        <f>IF(ISERROR((Y636/Z636-1)*100),"n/a",(Y636/Z636-1)*100)</f>
        <v>0.71428571428571175</v>
      </c>
      <c r="AY636" s="1033">
        <f>IF(ISERROR((Z636/AA636-1)*100),"n/a",(Z636/AA636-1)*100)</f>
        <v>2.1897810218977964</v>
      </c>
      <c r="AZ636" s="1033">
        <f>IF(ISERROR((AA636/AB636-1)*100),"n/a",(AA636/AB636-1)*100)</f>
        <v>4.1825095057034245</v>
      </c>
      <c r="BA636" s="1033">
        <f>AVERAGE(AD636:AZ636)</f>
        <v>4.4773254138786225</v>
      </c>
      <c r="BB636" s="1033">
        <f>STDEV(AD636:AZ636)</f>
        <v>3.4042923226224975</v>
      </c>
    </row>
    <row r="637" spans="1:54" x14ac:dyDescent="0.2">
      <c r="A637" s="835" t="s">
        <v>1672</v>
      </c>
      <c r="B637" s="819" t="s">
        <v>1673</v>
      </c>
      <c r="C637" s="489">
        <v>0.92</v>
      </c>
      <c r="D637" s="489">
        <v>0.84</v>
      </c>
      <c r="E637" s="489">
        <v>0.76</v>
      </c>
      <c r="F637" s="489">
        <v>0.64</v>
      </c>
      <c r="G637" s="587">
        <v>0.52</v>
      </c>
      <c r="H637" s="587">
        <v>0.48</v>
      </c>
      <c r="I637" s="491">
        <v>0.44</v>
      </c>
      <c r="J637" s="489">
        <v>0.42</v>
      </c>
      <c r="K637" s="489">
        <v>0.35</v>
      </c>
      <c r="L637" s="489">
        <v>0.25</v>
      </c>
      <c r="M637" s="953"/>
      <c r="N637" s="489">
        <v>0.2</v>
      </c>
      <c r="O637" s="489">
        <v>0.17</v>
      </c>
      <c r="P637" s="953"/>
      <c r="Q637" s="583">
        <v>0.16</v>
      </c>
      <c r="R637" s="587">
        <v>0.16</v>
      </c>
      <c r="S637" s="587">
        <v>0.15</v>
      </c>
      <c r="T637" s="587">
        <v>0.125</v>
      </c>
      <c r="U637" s="587">
        <v>0.10668</v>
      </c>
      <c r="V637" s="587">
        <v>8.3339999999999997E-2</v>
      </c>
      <c r="W637" s="583">
        <v>0.08</v>
      </c>
      <c r="X637" s="583">
        <v>0.08</v>
      </c>
      <c r="Y637" s="583">
        <v>0.12</v>
      </c>
      <c r="Z637" s="583">
        <v>0.24</v>
      </c>
      <c r="AA637" s="587">
        <v>0.24</v>
      </c>
      <c r="AB637" s="587">
        <v>0.23000999999999999</v>
      </c>
      <c r="AC637" s="584">
        <f>SUM(C637:AB637)</f>
        <v>7.7650300000000012</v>
      </c>
      <c r="AD637" s="1033">
        <f>IF(ISERROR((C637/D637-1)*100),"n/a",(C637/D637-1)*100)</f>
        <v>9.5238095238095344</v>
      </c>
      <c r="AE637" s="1033">
        <f>IF(ISERROR((D637/E637-1)*100),"n/a",(D637/E637-1)*100)</f>
        <v>10.526315789473673</v>
      </c>
      <c r="AF637" s="1033">
        <f>IF(ISERROR((E637/F637-1)*100),"n/a",(E637/F637-1)*100)</f>
        <v>18.75</v>
      </c>
      <c r="AG637" s="1033">
        <f>IF(ISERROR((F637/G637-1)*100),"n/a",(F637/G637-1)*100)</f>
        <v>23.076923076923084</v>
      </c>
      <c r="AH637" s="1033">
        <f>IF(ISERROR((G637/H637-1)*100),"n/a",(G637/H637-1)*100)</f>
        <v>8.3333333333333481</v>
      </c>
      <c r="AI637" s="1033">
        <f>IF(ISERROR((H637/I637-1)*100),"n/a",(H637/I637-1)*100)</f>
        <v>9.0909090909090828</v>
      </c>
      <c r="AJ637" s="1033">
        <f>IF(ISERROR((I637/J637-1)*100),"n/a",(I637/J637-1)*100)</f>
        <v>4.7619047619047672</v>
      </c>
      <c r="AK637" s="1033">
        <f>IF(ISERROR((J637/K637-1)*100),"n/a",(J637/K637-1)*100)</f>
        <v>19.999999999999996</v>
      </c>
      <c r="AL637" s="1033">
        <f>IF(ISERROR((K637/L637-1)*100),"n/a",(K637/L637-1)*100)</f>
        <v>39.999999999999993</v>
      </c>
      <c r="AM637" s="1033">
        <f>IF(ISERROR((L637/N637-1)*100),"n/a",(L637/N637-1)*100)</f>
        <v>25</v>
      </c>
      <c r="AN637" s="1033">
        <f>IF(ISERROR((N637/O637-1)*100),"n/a",(N637/O637-1)*100)</f>
        <v>17.647058823529417</v>
      </c>
      <c r="AO637" s="1033">
        <f>IF(ISERROR((O637/Q637-1)*100),"n/a",(O637/Q637-1)*100)</f>
        <v>6.25</v>
      </c>
      <c r="AP637" s="1033">
        <f>IF(ISERROR((Q637/R637-1)*100),"n/a",(Q637/R637-1)*100)</f>
        <v>0</v>
      </c>
      <c r="AQ637" s="1033">
        <f>IF(ISERROR((R637/S637-1)*100),"n/a",(R637/S637-1)*100)</f>
        <v>6.6666666666666652</v>
      </c>
      <c r="AR637" s="1033">
        <f>IF(ISERROR((S637/T637-1)*100),"n/a",(S637/T637-1)*100)</f>
        <v>19.999999999999996</v>
      </c>
      <c r="AS637" s="1033">
        <f>IF(ISERROR((T637/U637-1)*100),"n/a",(T637/U637-1)*100)</f>
        <v>17.172853393325838</v>
      </c>
      <c r="AT637" s="1033">
        <f>IF(ISERROR((U637/V637-1)*100),"n/a",(U637/V637-1)*100)</f>
        <v>28.005759539236852</v>
      </c>
      <c r="AU637" s="1033">
        <f>IF(ISERROR((V637/W637-1)*100),"n/a",(V637/W637-1)*100)</f>
        <v>4.1749999999999954</v>
      </c>
      <c r="AV637" s="1033">
        <f>IF(ISERROR((W637/X637-1)*100),"n/a",(W637/X637-1)*100)</f>
        <v>0</v>
      </c>
      <c r="AW637" s="1033">
        <f>IF(ISERROR((X637/Y637-1)*100),"n/a",(X637/Y637-1)*100)</f>
        <v>-33.333333333333329</v>
      </c>
      <c r="AX637" s="1033">
        <f>IF(ISERROR((Y637/Z637-1)*100),"n/a",(Y637/Z637-1)*100)</f>
        <v>-50</v>
      </c>
      <c r="AY637" s="1033">
        <f>IF(ISERROR((Z637/AA637-1)*100),"n/a",(Z637/AA637-1)*100)</f>
        <v>0</v>
      </c>
      <c r="AZ637" s="1033">
        <f>IF(ISERROR((AA637/AB637-1)*100),"n/a",(AA637/AB637-1)*100)</f>
        <v>4.343289422199037</v>
      </c>
      <c r="BA637" s="1033">
        <f>AVERAGE(AD637:AZ637)</f>
        <v>8.2604560907816502</v>
      </c>
      <c r="BB637" s="1033">
        <f>STDEV(AD637:AZ637)</f>
        <v>18.874623233844552</v>
      </c>
    </row>
    <row r="638" spans="1:54" x14ac:dyDescent="0.2">
      <c r="A638" s="826" t="s">
        <v>1653</v>
      </c>
      <c r="B638" s="819" t="s">
        <v>1654</v>
      </c>
      <c r="C638" s="489">
        <v>1.42</v>
      </c>
      <c r="D638" s="489">
        <v>1.21</v>
      </c>
      <c r="E638" s="489">
        <v>1.1000000000000001</v>
      </c>
      <c r="F638" s="489">
        <v>0.99</v>
      </c>
      <c r="G638" s="587">
        <v>0.9</v>
      </c>
      <c r="H638" s="587">
        <v>0.82000000000000006</v>
      </c>
      <c r="I638" s="489">
        <v>0.76</v>
      </c>
      <c r="J638" s="489">
        <v>0.64</v>
      </c>
      <c r="K638" s="489">
        <v>0.54</v>
      </c>
      <c r="L638" s="489">
        <v>0.5</v>
      </c>
      <c r="M638" s="953"/>
      <c r="N638" s="489">
        <v>0.44</v>
      </c>
      <c r="O638" s="489">
        <v>0.3</v>
      </c>
      <c r="P638" s="953"/>
      <c r="Q638" s="583">
        <v>0</v>
      </c>
      <c r="R638" s="583">
        <v>0</v>
      </c>
      <c r="S638" s="583">
        <v>0</v>
      </c>
      <c r="T638" s="583">
        <v>0</v>
      </c>
      <c r="U638" s="583">
        <v>0</v>
      </c>
      <c r="V638" s="583">
        <v>0</v>
      </c>
      <c r="W638" s="583">
        <v>0</v>
      </c>
      <c r="X638" s="583">
        <v>0</v>
      </c>
      <c r="Y638" s="583">
        <v>0</v>
      </c>
      <c r="Z638" s="583">
        <v>0</v>
      </c>
      <c r="AA638" s="583">
        <v>0</v>
      </c>
      <c r="AB638" s="583">
        <v>0</v>
      </c>
      <c r="AC638" s="584">
        <f>SUM(C638:AB638)</f>
        <v>9.6199999999999992</v>
      </c>
      <c r="AD638" s="1033">
        <f>IF(ISERROR((C638/D638-1)*100),"n/a",(C638/D638-1)*100)</f>
        <v>17.355371900826434</v>
      </c>
      <c r="AE638" s="1033">
        <f>IF(ISERROR((D638/E638-1)*100),"n/a",(D638/E638-1)*100)</f>
        <v>9.9999999999999858</v>
      </c>
      <c r="AF638" s="1033">
        <f>IF(ISERROR((E638/F638-1)*100),"n/a",(E638/F638-1)*100)</f>
        <v>11.111111111111116</v>
      </c>
      <c r="AG638" s="1033">
        <f>IF(ISERROR((F638/G638-1)*100),"n/a",(F638/G638-1)*100)</f>
        <v>9.9999999999999858</v>
      </c>
      <c r="AH638" s="1033">
        <f>IF(ISERROR((G638/H638-1)*100),"n/a",(G638/H638-1)*100)</f>
        <v>9.7560975609755971</v>
      </c>
      <c r="AI638" s="1033">
        <f>IF(ISERROR((H638/I638-1)*100),"n/a",(H638/I638-1)*100)</f>
        <v>7.8947368421052655</v>
      </c>
      <c r="AJ638" s="1033">
        <f>IF(ISERROR((I638/J638-1)*100),"n/a",(I638/J638-1)*100)</f>
        <v>18.75</v>
      </c>
      <c r="AK638" s="1033">
        <f>IF(ISERROR((J638/K638-1)*100),"n/a",(J638/K638-1)*100)</f>
        <v>18.518518518518512</v>
      </c>
      <c r="AL638" s="1033">
        <f>IF(ISERROR((K638/L638-1)*100),"n/a",(K638/L638-1)*100)</f>
        <v>8.0000000000000071</v>
      </c>
      <c r="AM638" s="1033">
        <f>IF(ISERROR((L638/N638-1)*100),"n/a",(L638/N638-1)*100)</f>
        <v>13.636363636363647</v>
      </c>
      <c r="AN638" s="1033">
        <f>IF(ISERROR((N638/O638-1)*100),"n/a",(N638/O638-1)*100)</f>
        <v>46.666666666666679</v>
      </c>
      <c r="AO638" s="1033" t="str">
        <f>IF(ISERROR((O638/Q638-1)*100),"n/a",(O638/Q638-1)*100)</f>
        <v>n/a</v>
      </c>
      <c r="AP638" s="1033" t="str">
        <f>IF(ISERROR((Q638/R638-1)*100),"n/a",(Q638/R638-1)*100)</f>
        <v>n/a</v>
      </c>
      <c r="AQ638" s="1033" t="str">
        <f>IF(ISERROR((R638/S638-1)*100),"n/a",(R638/S638-1)*100)</f>
        <v>n/a</v>
      </c>
      <c r="AR638" s="1033" t="str">
        <f>IF(ISERROR((S638/T638-1)*100),"n/a",(S638/T638-1)*100)</f>
        <v>n/a</v>
      </c>
      <c r="AS638" s="1033" t="str">
        <f>IF(ISERROR((T638/U638-1)*100),"n/a",(T638/U638-1)*100)</f>
        <v>n/a</v>
      </c>
      <c r="AT638" s="1033" t="str">
        <f>IF(ISERROR((U638/V638-1)*100),"n/a",(U638/V638-1)*100)</f>
        <v>n/a</v>
      </c>
      <c r="AU638" s="1033" t="str">
        <f>IF(ISERROR((V638/W638-1)*100),"n/a",(V638/W638-1)*100)</f>
        <v>n/a</v>
      </c>
      <c r="AV638" s="1033" t="str">
        <f>IF(ISERROR((W638/X638-1)*100),"n/a",(W638/X638-1)*100)</f>
        <v>n/a</v>
      </c>
      <c r="AW638" s="1033" t="str">
        <f>IF(ISERROR((X638/Y638-1)*100),"n/a",(X638/Y638-1)*100)</f>
        <v>n/a</v>
      </c>
      <c r="AX638" s="1033" t="str">
        <f>IF(ISERROR((Y638/Z638-1)*100),"n/a",(Y638/Z638-1)*100)</f>
        <v>n/a</v>
      </c>
      <c r="AY638" s="1033" t="str">
        <f>IF(ISERROR((Z638/AA638-1)*100),"n/a",(Z638/AA638-1)*100)</f>
        <v>n/a</v>
      </c>
      <c r="AZ638" s="1033" t="str">
        <f>IF(ISERROR((AA638/AB638-1)*100),"n/a",(AA638/AB638-1)*100)</f>
        <v>n/a</v>
      </c>
      <c r="BA638" s="1033">
        <f>AVERAGE(AD638:AZ638)</f>
        <v>15.608078748778839</v>
      </c>
      <c r="BB638" s="1033">
        <f>STDEV(AD638:AZ638)</f>
        <v>11.066466951911776</v>
      </c>
    </row>
    <row r="639" spans="1:54" x14ac:dyDescent="0.2">
      <c r="A639" s="826" t="s">
        <v>346</v>
      </c>
      <c r="B639" s="819" t="s">
        <v>347</v>
      </c>
      <c r="C639" s="489">
        <v>4.8</v>
      </c>
      <c r="D639" s="489">
        <v>4.32</v>
      </c>
      <c r="E639" s="489">
        <v>3.6</v>
      </c>
      <c r="F639" s="489">
        <v>3.04</v>
      </c>
      <c r="G639" s="587">
        <v>2.8</v>
      </c>
      <c r="H639" s="587">
        <v>2.2799999999999998</v>
      </c>
      <c r="I639" s="489">
        <v>2.16</v>
      </c>
      <c r="J639" s="489">
        <v>2.08</v>
      </c>
      <c r="K639" s="489">
        <v>1.76</v>
      </c>
      <c r="L639" s="489">
        <v>1.52</v>
      </c>
      <c r="M639" s="953"/>
      <c r="N639" s="489">
        <v>1.36</v>
      </c>
      <c r="O639" s="489">
        <v>1.24</v>
      </c>
      <c r="P639" s="953"/>
      <c r="Q639" s="587">
        <v>1.08</v>
      </c>
      <c r="R639" s="587">
        <v>1</v>
      </c>
      <c r="S639" s="587">
        <v>0.96</v>
      </c>
      <c r="T639" s="587">
        <v>0.68</v>
      </c>
      <c r="U639" s="587">
        <v>0.56000000000000005</v>
      </c>
      <c r="V639" s="587">
        <v>0.46</v>
      </c>
      <c r="W639" s="587">
        <v>0.38</v>
      </c>
      <c r="X639" s="587">
        <v>0.34</v>
      </c>
      <c r="Y639" s="587">
        <v>0.32</v>
      </c>
      <c r="Z639" s="587">
        <v>0.3</v>
      </c>
      <c r="AA639" s="587">
        <v>0.26</v>
      </c>
      <c r="AB639" s="587">
        <v>0.2</v>
      </c>
      <c r="AC639" s="584">
        <f>SUM(C639:AB639)</f>
        <v>37.500000000000014</v>
      </c>
      <c r="AD639" s="1033">
        <f>IF(ISERROR((C639/D639-1)*100),"n/a",(C639/D639-1)*100)</f>
        <v>11.111111111111093</v>
      </c>
      <c r="AE639" s="1033">
        <f>IF(ISERROR((D639/E639-1)*100),"n/a",(D639/E639-1)*100)</f>
        <v>19.999999999999996</v>
      </c>
      <c r="AF639" s="1033">
        <f>IF(ISERROR((E639/F639-1)*100),"n/a",(E639/F639-1)*100)</f>
        <v>18.421052631578938</v>
      </c>
      <c r="AG639" s="1033">
        <f>IF(ISERROR((F639/G639-1)*100),"n/a",(F639/G639-1)*100)</f>
        <v>8.5714285714285854</v>
      </c>
      <c r="AH639" s="1033">
        <f>IF(ISERROR((G639/H639-1)*100),"n/a",(G639/H639-1)*100)</f>
        <v>22.807017543859654</v>
      </c>
      <c r="AI639" s="1033">
        <f>IF(ISERROR((H639/I639-1)*100),"n/a",(H639/I639-1)*100)</f>
        <v>5.5555555555555358</v>
      </c>
      <c r="AJ639" s="1033">
        <f>IF(ISERROR((I639/J639-1)*100),"n/a",(I639/J639-1)*100)</f>
        <v>3.8461538461538547</v>
      </c>
      <c r="AK639" s="1033">
        <f>IF(ISERROR((J639/K639-1)*100),"n/a",(J639/K639-1)*100)</f>
        <v>18.181818181818187</v>
      </c>
      <c r="AL639" s="1033">
        <f>IF(ISERROR((K639/L639-1)*100),"n/a",(K639/L639-1)*100)</f>
        <v>15.789473684210531</v>
      </c>
      <c r="AM639" s="1033">
        <f>IF(ISERROR((L639/N639-1)*100),"n/a",(L639/N639-1)*100)</f>
        <v>11.764705882352944</v>
      </c>
      <c r="AN639" s="1033">
        <f>IF(ISERROR((N639/O639-1)*100),"n/a",(N639/O639-1)*100)</f>
        <v>9.6774193548387224</v>
      </c>
      <c r="AO639" s="1033">
        <f>IF(ISERROR((O639/Q639-1)*100),"n/a",(O639/Q639-1)*100)</f>
        <v>14.814814814814813</v>
      </c>
      <c r="AP639" s="1033">
        <f>IF(ISERROR((Q639/R639-1)*100),"n/a",(Q639/R639-1)*100)</f>
        <v>8.0000000000000071</v>
      </c>
      <c r="AQ639" s="1033">
        <f>IF(ISERROR((R639/S639-1)*100),"n/a",(R639/S639-1)*100)</f>
        <v>4.1666666666666741</v>
      </c>
      <c r="AR639" s="1033">
        <f>IF(ISERROR((S639/T639-1)*100),"n/a",(S639/T639-1)*100)</f>
        <v>41.176470588235283</v>
      </c>
      <c r="AS639" s="1033">
        <f>IF(ISERROR((T639/U639-1)*100),"n/a",(T639/U639-1)*100)</f>
        <v>21.42857142857142</v>
      </c>
      <c r="AT639" s="1033">
        <f>IF(ISERROR((U639/V639-1)*100),"n/a",(U639/V639-1)*100)</f>
        <v>21.739130434782616</v>
      </c>
      <c r="AU639" s="1033">
        <f>IF(ISERROR((V639/W639-1)*100),"n/a",(V639/W639-1)*100)</f>
        <v>21.052631578947366</v>
      </c>
      <c r="AV639" s="1033">
        <f>IF(ISERROR((W639/X639-1)*100),"n/a",(W639/X639-1)*100)</f>
        <v>11.764705882352944</v>
      </c>
      <c r="AW639" s="1033">
        <f>IF(ISERROR((X639/Y639-1)*100),"n/a",(X639/Y639-1)*100)</f>
        <v>6.25</v>
      </c>
      <c r="AX639" s="1033">
        <f>IF(ISERROR((Y639/Z639-1)*100),"n/a",(Y639/Z639-1)*100)</f>
        <v>6.6666666666666652</v>
      </c>
      <c r="AY639" s="1033">
        <f>IF(ISERROR((Z639/AA639-1)*100),"n/a",(Z639/AA639-1)*100)</f>
        <v>15.384615384615374</v>
      </c>
      <c r="AZ639" s="1033">
        <f>IF(ISERROR((AA639/AB639-1)*100),"n/a",(AA639/AB639-1)*100)</f>
        <v>30.000000000000004</v>
      </c>
      <c r="BA639" s="1033">
        <f>AVERAGE(AD639:AZ639)</f>
        <v>15.137826513415703</v>
      </c>
      <c r="BB639" s="1033">
        <f>STDEV(AD639:AZ639)</f>
        <v>8.9783021794661302</v>
      </c>
    </row>
    <row r="640" spans="1:54" x14ac:dyDescent="0.2">
      <c r="A640" s="836" t="s">
        <v>4576</v>
      </c>
      <c r="B640" s="819" t="s">
        <v>4569</v>
      </c>
      <c r="C640" s="489">
        <v>2.65</v>
      </c>
      <c r="D640" s="489">
        <v>2.36</v>
      </c>
      <c r="E640" s="489">
        <v>2.13</v>
      </c>
      <c r="F640" s="489">
        <v>2.08</v>
      </c>
      <c r="G640" s="587">
        <v>2.0099999999999998</v>
      </c>
      <c r="H640" s="587">
        <v>1.8</v>
      </c>
      <c r="I640" s="489">
        <v>0.9</v>
      </c>
      <c r="J640" s="539">
        <v>0</v>
      </c>
      <c r="K640" s="539">
        <v>0</v>
      </c>
      <c r="L640" s="539">
        <v>0</v>
      </c>
      <c r="M640" s="978"/>
      <c r="N640" s="539">
        <v>0</v>
      </c>
      <c r="O640" s="539">
        <v>0</v>
      </c>
      <c r="P640" s="978"/>
      <c r="Q640" s="539">
        <v>0</v>
      </c>
      <c r="R640" s="539">
        <v>0</v>
      </c>
      <c r="S640" s="499">
        <v>0</v>
      </c>
      <c r="T640" s="499">
        <v>0</v>
      </c>
      <c r="U640" s="499">
        <v>0</v>
      </c>
      <c r="V640" s="499">
        <v>0</v>
      </c>
      <c r="W640" s="499">
        <v>0</v>
      </c>
      <c r="X640" s="499">
        <v>0</v>
      </c>
      <c r="Y640" s="499">
        <v>0</v>
      </c>
      <c r="Z640" s="499">
        <v>0</v>
      </c>
      <c r="AA640" s="499">
        <v>0</v>
      </c>
      <c r="AB640" s="499">
        <v>0</v>
      </c>
      <c r="AC640" s="584">
        <f>SUM(C640:AB640)</f>
        <v>13.93</v>
      </c>
      <c r="AD640" s="1033">
        <f>IF(ISERROR((C640/D640-1)*100),"n/a",(C640/D640-1)*100)</f>
        <v>12.28813559322035</v>
      </c>
      <c r="AE640" s="1033">
        <f>IF(ISERROR((D640/E640-1)*100),"n/a",(D640/E640-1)*100)</f>
        <v>10.7981220657277</v>
      </c>
      <c r="AF640" s="1033">
        <f>IF(ISERROR((E640/F640-1)*100),"n/a",(E640/F640-1)*100)</f>
        <v>2.4038461538461453</v>
      </c>
      <c r="AG640" s="1033">
        <f>IF(ISERROR((F640/G640-1)*100),"n/a",(F640/G640-1)*100)</f>
        <v>3.4825870646766344</v>
      </c>
      <c r="AH640" s="1033">
        <f>IF(ISERROR((G640/H640-1)*100),"n/a",(G640/H640-1)*100)</f>
        <v>11.666666666666647</v>
      </c>
      <c r="AI640" s="1033">
        <f>IF(ISERROR((H640/I640-1)*100),"n/a",(H640/I640-1)*100)</f>
        <v>100</v>
      </c>
      <c r="AJ640" s="1033" t="str">
        <f>IF(ISERROR((I640/J640-1)*100),"n/a",(I640/J640-1)*100)</f>
        <v>n/a</v>
      </c>
      <c r="AK640" s="1033" t="str">
        <f>IF(ISERROR((J640/K640-1)*100),"n/a",(J640/K640-1)*100)</f>
        <v>n/a</v>
      </c>
      <c r="AL640" s="1033" t="str">
        <f>IF(ISERROR((K640/L640-1)*100),"n/a",(K640/L640-1)*100)</f>
        <v>n/a</v>
      </c>
      <c r="AM640" s="1033" t="str">
        <f>IF(ISERROR((L640/N640-1)*100),"n/a",(L640/N640-1)*100)</f>
        <v>n/a</v>
      </c>
      <c r="AN640" s="1033" t="str">
        <f>IF(ISERROR((N640/O640-1)*100),"n/a",(N640/O640-1)*100)</f>
        <v>n/a</v>
      </c>
      <c r="AO640" s="1033" t="str">
        <f>IF(ISERROR((O640/Q640-1)*100),"n/a",(O640/Q640-1)*100)</f>
        <v>n/a</v>
      </c>
      <c r="AP640" s="1033" t="str">
        <f>IF(ISERROR((Q640/R640-1)*100),"n/a",(Q640/R640-1)*100)</f>
        <v>n/a</v>
      </c>
      <c r="AQ640" s="1033" t="str">
        <f>IF(ISERROR((R640/S640-1)*100),"n/a",(R640/S640-1)*100)</f>
        <v>n/a</v>
      </c>
      <c r="AR640" s="1033" t="str">
        <f>IF(ISERROR((S640/T640-1)*100),"n/a",(S640/T640-1)*100)</f>
        <v>n/a</v>
      </c>
      <c r="AS640" s="1033" t="str">
        <f>IF(ISERROR((T640/U640-1)*100),"n/a",(T640/U640-1)*100)</f>
        <v>n/a</v>
      </c>
      <c r="AT640" s="1033" t="str">
        <f>IF(ISERROR((U640/V640-1)*100),"n/a",(U640/V640-1)*100)</f>
        <v>n/a</v>
      </c>
      <c r="AU640" s="1033" t="str">
        <f>IF(ISERROR((V640/W640-1)*100),"n/a",(V640/W640-1)*100)</f>
        <v>n/a</v>
      </c>
      <c r="AV640" s="1033" t="str">
        <f>IF(ISERROR((W640/X640-1)*100),"n/a",(W640/X640-1)*100)</f>
        <v>n/a</v>
      </c>
      <c r="AW640" s="1033" t="str">
        <f>IF(ISERROR((X640/Y640-1)*100),"n/a",(X640/Y640-1)*100)</f>
        <v>n/a</v>
      </c>
      <c r="AX640" s="1033" t="str">
        <f>IF(ISERROR((Y640/Z640-1)*100),"n/a",(Y640/Z640-1)*100)</f>
        <v>n/a</v>
      </c>
      <c r="AY640" s="1033" t="str">
        <f>IF(ISERROR((Z640/AA640-1)*100),"n/a",(Z640/AA640-1)*100)</f>
        <v>n/a</v>
      </c>
      <c r="AZ640" s="1033" t="str">
        <f>IF(ISERROR((AA640/AB640-1)*100),"n/a",(AA640/AB640-1)*100)</f>
        <v>n/a</v>
      </c>
      <c r="BA640" s="1033">
        <f>AVERAGE(AD640:AZ640)</f>
        <v>23.439892924022914</v>
      </c>
      <c r="BB640" s="1033">
        <f>STDEV(AD640:AZ640)</f>
        <v>37.749289357208546</v>
      </c>
    </row>
    <row r="641" spans="1:54" x14ac:dyDescent="0.2">
      <c r="A641" s="826" t="s">
        <v>1674</v>
      </c>
      <c r="B641" s="819" t="s">
        <v>1675</v>
      </c>
      <c r="C641" s="489">
        <v>1.36</v>
      </c>
      <c r="D641" s="489">
        <v>1.2</v>
      </c>
      <c r="E641" s="489">
        <v>1.1200000000000001</v>
      </c>
      <c r="F641" s="489">
        <v>1</v>
      </c>
      <c r="G641" s="587">
        <v>0.88</v>
      </c>
      <c r="H641" s="587">
        <v>0.8</v>
      </c>
      <c r="I641" s="489">
        <v>0.72</v>
      </c>
      <c r="J641" s="489">
        <v>0.6</v>
      </c>
      <c r="K641" s="489">
        <v>0.4</v>
      </c>
      <c r="L641" s="489">
        <v>0.1</v>
      </c>
      <c r="M641" s="953"/>
      <c r="N641" s="491">
        <v>0</v>
      </c>
      <c r="O641" s="491">
        <v>0</v>
      </c>
      <c r="P641" s="953"/>
      <c r="Q641" s="583">
        <v>0</v>
      </c>
      <c r="R641" s="583">
        <v>0</v>
      </c>
      <c r="S641" s="583">
        <v>0</v>
      </c>
      <c r="T641" s="583">
        <v>0</v>
      </c>
      <c r="U641" s="583">
        <v>0</v>
      </c>
      <c r="V641" s="583">
        <v>0</v>
      </c>
      <c r="W641" s="583">
        <v>0</v>
      </c>
      <c r="X641" s="583">
        <v>0</v>
      </c>
      <c r="Y641" s="583">
        <v>0</v>
      </c>
      <c r="Z641" s="583">
        <v>0</v>
      </c>
      <c r="AA641" s="583">
        <v>0</v>
      </c>
      <c r="AB641" s="583">
        <v>0</v>
      </c>
      <c r="AC641" s="584">
        <f>SUM(C641:AB641)</f>
        <v>8.1799999999999979</v>
      </c>
      <c r="AD641" s="1033">
        <f>IF(ISERROR((C641/D641-1)*100),"n/a",(C641/D641-1)*100)</f>
        <v>13.333333333333353</v>
      </c>
      <c r="AE641" s="1033">
        <f>IF(ISERROR((D641/E641-1)*100),"n/a",(D641/E641-1)*100)</f>
        <v>7.1428571428571397</v>
      </c>
      <c r="AF641" s="1033">
        <f>IF(ISERROR((E641/F641-1)*100),"n/a",(E641/F641-1)*100)</f>
        <v>12.000000000000011</v>
      </c>
      <c r="AG641" s="1033">
        <f>IF(ISERROR((F641/G641-1)*100),"n/a",(F641/G641-1)*100)</f>
        <v>13.636363636363647</v>
      </c>
      <c r="AH641" s="1033">
        <f>IF(ISERROR((G641/H641-1)*100),"n/a",(G641/H641-1)*100)</f>
        <v>9.9999999999999858</v>
      </c>
      <c r="AI641" s="1033">
        <f>IF(ISERROR((H641/I641-1)*100),"n/a",(H641/I641-1)*100)</f>
        <v>11.111111111111116</v>
      </c>
      <c r="AJ641" s="1033">
        <f>IF(ISERROR((I641/J641-1)*100),"n/a",(I641/J641-1)*100)</f>
        <v>19.999999999999996</v>
      </c>
      <c r="AK641" s="1033">
        <f>IF(ISERROR((J641/K641-1)*100),"n/a",(J641/K641-1)*100)</f>
        <v>49.999999999999979</v>
      </c>
      <c r="AL641" s="1033">
        <f>IF(ISERROR((K641/L641-1)*100),"n/a",(K641/L641-1)*100)</f>
        <v>300</v>
      </c>
      <c r="AM641" s="1033" t="str">
        <f>IF(ISERROR((L641/N641-1)*100),"n/a",(L641/N641-1)*100)</f>
        <v>n/a</v>
      </c>
      <c r="AN641" s="1033" t="str">
        <f>IF(ISERROR((N641/O641-1)*100),"n/a",(N641/O641-1)*100)</f>
        <v>n/a</v>
      </c>
      <c r="AO641" s="1033" t="str">
        <f>IF(ISERROR((O641/Q641-1)*100),"n/a",(O641/Q641-1)*100)</f>
        <v>n/a</v>
      </c>
      <c r="AP641" s="1033" t="str">
        <f>IF(ISERROR((Q641/R641-1)*100),"n/a",(Q641/R641-1)*100)</f>
        <v>n/a</v>
      </c>
      <c r="AQ641" s="1033" t="str">
        <f>IF(ISERROR((R641/S641-1)*100),"n/a",(R641/S641-1)*100)</f>
        <v>n/a</v>
      </c>
      <c r="AR641" s="1033" t="str">
        <f>IF(ISERROR((S641/T641-1)*100),"n/a",(S641/T641-1)*100)</f>
        <v>n/a</v>
      </c>
      <c r="AS641" s="1033" t="str">
        <f>IF(ISERROR((T641/U641-1)*100),"n/a",(T641/U641-1)*100)</f>
        <v>n/a</v>
      </c>
      <c r="AT641" s="1033" t="str">
        <f>IF(ISERROR((U641/V641-1)*100),"n/a",(U641/V641-1)*100)</f>
        <v>n/a</v>
      </c>
      <c r="AU641" s="1033" t="str">
        <f>IF(ISERROR((V641/W641-1)*100),"n/a",(V641/W641-1)*100)</f>
        <v>n/a</v>
      </c>
      <c r="AV641" s="1033" t="str">
        <f>IF(ISERROR((W641/X641-1)*100),"n/a",(W641/X641-1)*100)</f>
        <v>n/a</v>
      </c>
      <c r="AW641" s="1033" t="str">
        <f>IF(ISERROR((X641/Y641-1)*100),"n/a",(X641/Y641-1)*100)</f>
        <v>n/a</v>
      </c>
      <c r="AX641" s="1033" t="str">
        <f>IF(ISERROR((Y641/Z641-1)*100),"n/a",(Y641/Z641-1)*100)</f>
        <v>n/a</v>
      </c>
      <c r="AY641" s="1033" t="str">
        <f>IF(ISERROR((Z641/AA641-1)*100),"n/a",(Z641/AA641-1)*100)</f>
        <v>n/a</v>
      </c>
      <c r="AZ641" s="1033" t="str">
        <f>IF(ISERROR((AA641/AB641-1)*100),"n/a",(AA641/AB641-1)*100)</f>
        <v>n/a</v>
      </c>
      <c r="BA641" s="1033">
        <f>AVERAGE(AD641:AZ641)</f>
        <v>48.580407247073907</v>
      </c>
      <c r="BB641" s="1033">
        <f>STDEV(AD641:AZ641)</f>
        <v>95.158881400177037</v>
      </c>
    </row>
    <row r="642" spans="1:54" x14ac:dyDescent="0.2">
      <c r="A642" s="826" t="s">
        <v>809</v>
      </c>
      <c r="B642" s="819" t="s">
        <v>810</v>
      </c>
      <c r="C642" s="489">
        <v>3.67</v>
      </c>
      <c r="D642" s="489">
        <v>3.49</v>
      </c>
      <c r="E642" s="489">
        <v>3.37</v>
      </c>
      <c r="F642" s="489">
        <v>3.23</v>
      </c>
      <c r="G642" s="587">
        <v>3.03</v>
      </c>
      <c r="H642" s="587">
        <v>2.83</v>
      </c>
      <c r="I642" s="489">
        <v>2.62</v>
      </c>
      <c r="J642" s="489">
        <v>2.38</v>
      </c>
      <c r="K642" s="489">
        <v>2.15</v>
      </c>
      <c r="L642" s="489">
        <v>1.96</v>
      </c>
      <c r="M642" s="953"/>
      <c r="N642" s="489">
        <v>1.79</v>
      </c>
      <c r="O642" s="489">
        <v>1.59</v>
      </c>
      <c r="P642" s="953"/>
      <c r="Q642" s="587">
        <v>1.41</v>
      </c>
      <c r="R642" s="587">
        <v>1.23</v>
      </c>
      <c r="S642" s="587">
        <v>1.19</v>
      </c>
      <c r="T642" s="587">
        <v>1.1299999999999999</v>
      </c>
      <c r="U642" s="587">
        <v>1.01</v>
      </c>
      <c r="V642" s="587">
        <v>0.91</v>
      </c>
      <c r="W642" s="583">
        <v>0.87</v>
      </c>
      <c r="X642" s="583">
        <v>1.1599999999999999</v>
      </c>
      <c r="Y642" s="587">
        <v>1.1599999999999999</v>
      </c>
      <c r="Z642" s="587">
        <v>1.1200000000000001</v>
      </c>
      <c r="AA642" s="587">
        <v>1.08</v>
      </c>
      <c r="AB642" s="587">
        <v>1.04</v>
      </c>
      <c r="AC642" s="584">
        <f>SUM(C642:AB642)</f>
        <v>45.41999999999998</v>
      </c>
      <c r="AD642" s="1033">
        <f>IF(ISERROR((C642/D642-1)*100),"n/a",(C642/D642-1)*100)</f>
        <v>5.1575931232091587</v>
      </c>
      <c r="AE642" s="1033">
        <f>IF(ISERROR((D642/E642-1)*100),"n/a",(D642/E642-1)*100)</f>
        <v>3.5608308605341366</v>
      </c>
      <c r="AF642" s="1033">
        <f>IF(ISERROR((E642/F642-1)*100),"n/a",(E642/F642-1)*100)</f>
        <v>4.334365325077405</v>
      </c>
      <c r="AG642" s="1033">
        <f>IF(ISERROR((F642/G642-1)*100),"n/a",(F642/G642-1)*100)</f>
        <v>6.6006600660066139</v>
      </c>
      <c r="AH642" s="1033">
        <f>IF(ISERROR((G642/H642-1)*100),"n/a",(G642/H642-1)*100)</f>
        <v>7.0671378091872628</v>
      </c>
      <c r="AI642" s="1033">
        <f>IF(ISERROR((H642/I642-1)*100),"n/a",(H642/I642-1)*100)</f>
        <v>8.0152671755725269</v>
      </c>
      <c r="AJ642" s="1033">
        <f>IF(ISERROR((I642/J642-1)*100),"n/a",(I642/J642-1)*100)</f>
        <v>10.084033613445387</v>
      </c>
      <c r="AK642" s="1033">
        <f>IF(ISERROR((J642/K642-1)*100),"n/a",(J642/K642-1)*100)</f>
        <v>10.697674418604652</v>
      </c>
      <c r="AL642" s="1033">
        <f>IF(ISERROR((K642/L642-1)*100),"n/a",(K642/L642-1)*100)</f>
        <v>9.6938775510204032</v>
      </c>
      <c r="AM642" s="1033">
        <f>IF(ISERROR((L642/N642-1)*100),"n/a",(L642/N642-1)*100)</f>
        <v>9.4972067039106101</v>
      </c>
      <c r="AN642" s="1033">
        <f>IF(ISERROR((N642/O642-1)*100),"n/a",(N642/O642-1)*100)</f>
        <v>12.578616352201255</v>
      </c>
      <c r="AO642" s="1033">
        <f>IF(ISERROR((O642/Q642-1)*100),"n/a",(O642/Q642-1)*100)</f>
        <v>12.765957446808528</v>
      </c>
      <c r="AP642" s="1033">
        <f>IF(ISERROR((Q642/R642-1)*100),"n/a",(Q642/R642-1)*100)</f>
        <v>14.634146341463406</v>
      </c>
      <c r="AQ642" s="1033">
        <f>IF(ISERROR((R642/S642-1)*100),"n/a",(R642/S642-1)*100)</f>
        <v>3.3613445378151363</v>
      </c>
      <c r="AR642" s="1033">
        <f>IF(ISERROR((S642/T642-1)*100),"n/a",(S642/T642-1)*100)</f>
        <v>5.3097345132743445</v>
      </c>
      <c r="AS642" s="1033">
        <f>IF(ISERROR((T642/U642-1)*100),"n/a",(T642/U642-1)*100)</f>
        <v>11.88118811881187</v>
      </c>
      <c r="AT642" s="1033">
        <f>IF(ISERROR((U642/V642-1)*100),"n/a",(U642/V642-1)*100)</f>
        <v>10.989010989010994</v>
      </c>
      <c r="AU642" s="1033">
        <f>IF(ISERROR((V642/W642-1)*100),"n/a",(V642/W642-1)*100)</f>
        <v>4.5977011494252817</v>
      </c>
      <c r="AV642" s="1033">
        <f>IF(ISERROR((W642/X642-1)*100),"n/a",(W642/X642-1)*100)</f>
        <v>-25</v>
      </c>
      <c r="AW642" s="1033">
        <f>IF(ISERROR((X642/Y642-1)*100),"n/a",(X642/Y642-1)*100)</f>
        <v>0</v>
      </c>
      <c r="AX642" s="1033">
        <f>IF(ISERROR((Y642/Z642-1)*100),"n/a",(Y642/Z642-1)*100)</f>
        <v>3.5714285714285587</v>
      </c>
      <c r="AY642" s="1033">
        <f>IF(ISERROR((Z642/AA642-1)*100),"n/a",(Z642/AA642-1)*100)</f>
        <v>3.7037037037036979</v>
      </c>
      <c r="AZ642" s="1033">
        <f>IF(ISERROR((AA642/AB642-1)*100),"n/a",(AA642/AB642-1)*100)</f>
        <v>3.8461538461538547</v>
      </c>
      <c r="BA642" s="1033">
        <f>AVERAGE(AD642:AZ642)</f>
        <v>5.9542448789854401</v>
      </c>
      <c r="BB642" s="1033">
        <f>STDEV(AD642:AZ642)</f>
        <v>7.7602360057543187</v>
      </c>
    </row>
    <row r="643" spans="1:54" x14ac:dyDescent="0.2">
      <c r="A643" s="826" t="s">
        <v>1660</v>
      </c>
      <c r="B643" s="819" t="s">
        <v>1661</v>
      </c>
      <c r="C643" s="489">
        <v>0.88</v>
      </c>
      <c r="D643" s="489">
        <v>0.84</v>
      </c>
      <c r="E643" s="489">
        <v>0.8</v>
      </c>
      <c r="F643" s="489">
        <v>0.6</v>
      </c>
      <c r="G643" s="587">
        <v>0.52</v>
      </c>
      <c r="H643" s="587">
        <v>0.44</v>
      </c>
      <c r="I643" s="489">
        <v>0.34</v>
      </c>
      <c r="J643" s="489">
        <v>0.26</v>
      </c>
      <c r="K643" s="489">
        <v>0.18</v>
      </c>
      <c r="L643" s="489">
        <v>0.12</v>
      </c>
      <c r="M643" s="953"/>
      <c r="N643" s="491">
        <v>0</v>
      </c>
      <c r="O643" s="491">
        <v>0</v>
      </c>
      <c r="P643" s="953"/>
      <c r="Q643" s="583">
        <v>0.01</v>
      </c>
      <c r="R643" s="583">
        <v>0.31</v>
      </c>
      <c r="S643" s="587">
        <v>0.44</v>
      </c>
      <c r="T643" s="587">
        <v>0.38</v>
      </c>
      <c r="U643" s="587">
        <v>0.34</v>
      </c>
      <c r="V643" s="587">
        <v>0.31</v>
      </c>
      <c r="W643" s="587">
        <v>0.28999999999999998</v>
      </c>
      <c r="X643" s="587">
        <v>0.26</v>
      </c>
      <c r="Y643" s="587">
        <v>0.23</v>
      </c>
      <c r="Z643" s="587">
        <v>0.21</v>
      </c>
      <c r="AA643" s="587">
        <v>0.185</v>
      </c>
      <c r="AB643" s="587">
        <v>0.14499999999999999</v>
      </c>
      <c r="AC643" s="584">
        <f>SUM(C643:AB643)</f>
        <v>8.0899999999999981</v>
      </c>
      <c r="AD643" s="1033">
        <f>IF(ISERROR((C643/D643-1)*100),"n/a",(C643/D643-1)*100)</f>
        <v>4.7619047619047672</v>
      </c>
      <c r="AE643" s="1033">
        <f>IF(ISERROR((D643/E643-1)*100),"n/a",(D643/E643-1)*100)</f>
        <v>4.9999999999999822</v>
      </c>
      <c r="AF643" s="1033">
        <f>IF(ISERROR((E643/F643-1)*100),"n/a",(E643/F643-1)*100)</f>
        <v>33.33333333333335</v>
      </c>
      <c r="AG643" s="1033">
        <f>IF(ISERROR((F643/G643-1)*100),"n/a",(F643/G643-1)*100)</f>
        <v>15.384615384615374</v>
      </c>
      <c r="AH643" s="1033">
        <f>IF(ISERROR((G643/H643-1)*100),"n/a",(G643/H643-1)*100)</f>
        <v>18.181818181818187</v>
      </c>
      <c r="AI643" s="1033">
        <f>IF(ISERROR((H643/I643-1)*100),"n/a",(H643/I643-1)*100)</f>
        <v>29.411764705882337</v>
      </c>
      <c r="AJ643" s="1033">
        <f>IF(ISERROR((I643/J643-1)*100),"n/a",(I643/J643-1)*100)</f>
        <v>30.76923076923077</v>
      </c>
      <c r="AK643" s="1033">
        <f>IF(ISERROR((J643/K643-1)*100),"n/a",(J643/K643-1)*100)</f>
        <v>44.444444444444464</v>
      </c>
      <c r="AL643" s="1033">
        <f>IF(ISERROR((K643/L643-1)*100),"n/a",(K643/L643-1)*100)</f>
        <v>50</v>
      </c>
      <c r="AM643" s="1033" t="str">
        <f>IF(ISERROR((L643/N643-1)*100),"n/a",(L643/N643-1)*100)</f>
        <v>n/a</v>
      </c>
      <c r="AN643" s="1033" t="str">
        <f>IF(ISERROR((N643/O643-1)*100),"n/a",(N643/O643-1)*100)</f>
        <v>n/a</v>
      </c>
      <c r="AO643" s="1033">
        <f>IF(ISERROR((O643/Q643-1)*100),"n/a",(O643/Q643-1)*100)</f>
        <v>-100</v>
      </c>
      <c r="AP643" s="1033">
        <f>IF(ISERROR((Q643/R643-1)*100),"n/a",(Q643/R643-1)*100)</f>
        <v>-96.774193548387103</v>
      </c>
      <c r="AQ643" s="1033">
        <f>IF(ISERROR((R643/S643-1)*100),"n/a",(R643/S643-1)*100)</f>
        <v>-29.54545454545454</v>
      </c>
      <c r="AR643" s="1033">
        <f>IF(ISERROR((S643/T643-1)*100),"n/a",(S643/T643-1)*100)</f>
        <v>15.789473684210531</v>
      </c>
      <c r="AS643" s="1033">
        <f>IF(ISERROR((T643/U643-1)*100),"n/a",(T643/U643-1)*100)</f>
        <v>11.764705882352944</v>
      </c>
      <c r="AT643" s="1033">
        <f>IF(ISERROR((U643/V643-1)*100),"n/a",(U643/V643-1)*100)</f>
        <v>9.6774193548387224</v>
      </c>
      <c r="AU643" s="1033">
        <f>IF(ISERROR((V643/W643-1)*100),"n/a",(V643/W643-1)*100)</f>
        <v>6.8965517241379448</v>
      </c>
      <c r="AV643" s="1033">
        <f>IF(ISERROR((W643/X643-1)*100),"n/a",(W643/X643-1)*100)</f>
        <v>11.538461538461519</v>
      </c>
      <c r="AW643" s="1033">
        <f>IF(ISERROR((X643/Y643-1)*100),"n/a",(X643/Y643-1)*100)</f>
        <v>13.043478260869556</v>
      </c>
      <c r="AX643" s="1033">
        <f>IF(ISERROR((Y643/Z643-1)*100),"n/a",(Y643/Z643-1)*100)</f>
        <v>9.5238095238095344</v>
      </c>
      <c r="AY643" s="1033">
        <f>IF(ISERROR((Z643/AA643-1)*100),"n/a",(Z643/AA643-1)*100)</f>
        <v>13.513513513513509</v>
      </c>
      <c r="AZ643" s="1033">
        <f>IF(ISERROR((AA643/AB643-1)*100),"n/a",(AA643/AB643-1)*100)</f>
        <v>27.586206896551737</v>
      </c>
      <c r="BA643" s="1033">
        <f>AVERAGE(AD643:AZ643)</f>
        <v>5.9190992317206463</v>
      </c>
      <c r="BB643" s="1033">
        <f>STDEV(AD643:AZ643)</f>
        <v>38.328906656923294</v>
      </c>
    </row>
    <row r="644" spans="1:54" x14ac:dyDescent="0.2">
      <c r="A644" s="819" t="s">
        <v>1666</v>
      </c>
      <c r="B644" s="819" t="s">
        <v>1667</v>
      </c>
      <c r="C644" s="489">
        <v>3.68</v>
      </c>
      <c r="D644" s="489">
        <v>2.08</v>
      </c>
      <c r="E644" s="489">
        <v>1.5</v>
      </c>
      <c r="F644" s="489">
        <v>1.36</v>
      </c>
      <c r="G644" s="587">
        <v>1.2</v>
      </c>
      <c r="H644" s="587">
        <v>1.05</v>
      </c>
      <c r="I644" s="489">
        <v>0.92</v>
      </c>
      <c r="J644" s="489">
        <v>0.76</v>
      </c>
      <c r="K644" s="489">
        <v>0.61</v>
      </c>
      <c r="L644" s="489">
        <v>0.49</v>
      </c>
      <c r="M644" s="953"/>
      <c r="N644" s="489">
        <v>0.36</v>
      </c>
      <c r="O644" s="489">
        <v>0.215</v>
      </c>
      <c r="P644" s="953"/>
      <c r="Q644" s="587">
        <v>0.14000000000000001</v>
      </c>
      <c r="R644" s="583">
        <v>0</v>
      </c>
      <c r="S644" s="583">
        <v>0</v>
      </c>
      <c r="T644" s="583">
        <v>0</v>
      </c>
      <c r="U644" s="583">
        <v>0</v>
      </c>
      <c r="V644" s="583">
        <v>0</v>
      </c>
      <c r="W644" s="583">
        <v>0</v>
      </c>
      <c r="X644" s="583">
        <v>0</v>
      </c>
      <c r="Y644" s="583">
        <v>0</v>
      </c>
      <c r="Z644" s="583">
        <v>0</v>
      </c>
      <c r="AA644" s="583">
        <v>0</v>
      </c>
      <c r="AB644" s="583">
        <v>0</v>
      </c>
      <c r="AC644" s="584">
        <f>SUM(C644:AB644)</f>
        <v>14.364999999999998</v>
      </c>
      <c r="AD644" s="1033">
        <f>IF(ISERROR((C644/D644-1)*100),"n/a",(C644/D644-1)*100)</f>
        <v>76.92307692307692</v>
      </c>
      <c r="AE644" s="1033">
        <f>IF(ISERROR((D644/E644-1)*100),"n/a",(D644/E644-1)*100)</f>
        <v>38.666666666666671</v>
      </c>
      <c r="AF644" s="1033">
        <f>IF(ISERROR((E644/F644-1)*100),"n/a",(E644/F644-1)*100)</f>
        <v>10.294117647058808</v>
      </c>
      <c r="AG644" s="1033">
        <f>IF(ISERROR((F644/G644-1)*100),"n/a",(F644/G644-1)*100)</f>
        <v>13.333333333333353</v>
      </c>
      <c r="AH644" s="1033">
        <f>IF(ISERROR((G644/H644-1)*100),"n/a",(G644/H644-1)*100)</f>
        <v>14.285714285714279</v>
      </c>
      <c r="AI644" s="1033">
        <f>IF(ISERROR((H644/I644-1)*100),"n/a",(H644/I644-1)*100)</f>
        <v>14.130434782608692</v>
      </c>
      <c r="AJ644" s="1033">
        <f>IF(ISERROR((I644/J644-1)*100),"n/a",(I644/J644-1)*100)</f>
        <v>21.052631578947366</v>
      </c>
      <c r="AK644" s="1033">
        <f>IF(ISERROR((J644/K644-1)*100),"n/a",(J644/K644-1)*100)</f>
        <v>24.590163934426236</v>
      </c>
      <c r="AL644" s="1033">
        <f>IF(ISERROR((K644/L644-1)*100),"n/a",(K644/L644-1)*100)</f>
        <v>24.489795918367353</v>
      </c>
      <c r="AM644" s="1033">
        <f>IF(ISERROR((L644/N644-1)*100),"n/a",(L644/N644-1)*100)</f>
        <v>36.111111111111114</v>
      </c>
      <c r="AN644" s="1033">
        <f>IF(ISERROR((N644/O644-1)*100),"n/a",(N644/O644-1)*100)</f>
        <v>67.441860465116264</v>
      </c>
      <c r="AO644" s="1033">
        <f>IF(ISERROR((O644/Q644-1)*100),"n/a",(O644/Q644-1)*100)</f>
        <v>53.571428571428555</v>
      </c>
      <c r="AP644" s="1033" t="str">
        <f>IF(ISERROR((Q644/R644-1)*100),"n/a",(Q644/R644-1)*100)</f>
        <v>n/a</v>
      </c>
      <c r="AQ644" s="1033" t="str">
        <f>IF(ISERROR((R644/S644-1)*100),"n/a",(R644/S644-1)*100)</f>
        <v>n/a</v>
      </c>
      <c r="AR644" s="1033" t="str">
        <f>IF(ISERROR((S644/T644-1)*100),"n/a",(S644/T644-1)*100)</f>
        <v>n/a</v>
      </c>
      <c r="AS644" s="1033" t="str">
        <f>IF(ISERROR((T644/U644-1)*100),"n/a",(T644/U644-1)*100)</f>
        <v>n/a</v>
      </c>
      <c r="AT644" s="1033" t="str">
        <f>IF(ISERROR((U644/V644-1)*100),"n/a",(U644/V644-1)*100)</f>
        <v>n/a</v>
      </c>
      <c r="AU644" s="1033" t="str">
        <f>IF(ISERROR((V644/W644-1)*100),"n/a",(V644/W644-1)*100)</f>
        <v>n/a</v>
      </c>
      <c r="AV644" s="1033" t="str">
        <f>IF(ISERROR((W644/X644-1)*100),"n/a",(W644/X644-1)*100)</f>
        <v>n/a</v>
      </c>
      <c r="AW644" s="1033" t="str">
        <f>IF(ISERROR((X644/Y644-1)*100),"n/a",(X644/Y644-1)*100)</f>
        <v>n/a</v>
      </c>
      <c r="AX644" s="1033" t="str">
        <f>IF(ISERROR((Y644/Z644-1)*100),"n/a",(Y644/Z644-1)*100)</f>
        <v>n/a</v>
      </c>
      <c r="AY644" s="1033" t="str">
        <f>IF(ISERROR((Z644/AA644-1)*100),"n/a",(Z644/AA644-1)*100)</f>
        <v>n/a</v>
      </c>
      <c r="AZ644" s="1033" t="str">
        <f>IF(ISERROR((AA644/AB644-1)*100),"n/a",(AA644/AB644-1)*100)</f>
        <v>n/a</v>
      </c>
      <c r="BA644" s="1033">
        <f>AVERAGE(AD644:AZ644)</f>
        <v>32.907527934821303</v>
      </c>
      <c r="BB644" s="1033">
        <f>STDEV(AD644:AZ644)</f>
        <v>22.30951285777417</v>
      </c>
    </row>
    <row r="645" spans="1:54" x14ac:dyDescent="0.2">
      <c r="A645" s="826" t="s">
        <v>1680</v>
      </c>
      <c r="B645" s="819" t="s">
        <v>1681</v>
      </c>
      <c r="C645" s="489">
        <v>1.86</v>
      </c>
      <c r="D645" s="489">
        <v>1.7949999999999999</v>
      </c>
      <c r="E645" s="489">
        <v>1.7050000000000001</v>
      </c>
      <c r="F645" s="489">
        <v>1.5449999999999999</v>
      </c>
      <c r="G645" s="587">
        <v>1.2749999999999999</v>
      </c>
      <c r="H645" s="587">
        <v>0.97499999999999998</v>
      </c>
      <c r="I645" s="489">
        <v>0.6</v>
      </c>
      <c r="J645" s="489">
        <v>0.45</v>
      </c>
      <c r="K645" s="489">
        <v>0.32500000000000001</v>
      </c>
      <c r="L645" s="489">
        <v>0.22500000000000001</v>
      </c>
      <c r="M645" s="953"/>
      <c r="N645" s="489">
        <v>0.17</v>
      </c>
      <c r="O645" s="491">
        <v>0.16</v>
      </c>
      <c r="P645" s="953"/>
      <c r="Q645" s="583">
        <v>0.16</v>
      </c>
      <c r="R645" s="583">
        <v>0.16</v>
      </c>
      <c r="S645" s="583">
        <v>0.16</v>
      </c>
      <c r="T645" s="583">
        <v>0.16</v>
      </c>
      <c r="U645" s="583">
        <v>0.16</v>
      </c>
      <c r="V645" s="583">
        <v>0.16</v>
      </c>
      <c r="W645" s="583">
        <v>0.16</v>
      </c>
      <c r="X645" s="583">
        <v>0.16</v>
      </c>
      <c r="Y645" s="583">
        <v>0.16</v>
      </c>
      <c r="Z645" s="583">
        <v>0.16</v>
      </c>
      <c r="AA645" s="587">
        <v>0.16</v>
      </c>
      <c r="AB645" s="587">
        <v>0.13</v>
      </c>
      <c r="AC645" s="584">
        <f>SUM(C645:AB645)</f>
        <v>12.975</v>
      </c>
      <c r="AD645" s="1033">
        <f>IF(ISERROR((C645/D645-1)*100),"n/a",(C645/D645-1)*100)</f>
        <v>3.6211699164345523</v>
      </c>
      <c r="AE645" s="1033">
        <f>IF(ISERROR((D645/E645-1)*100),"n/a",(D645/E645-1)*100)</f>
        <v>5.2785923753665642</v>
      </c>
      <c r="AF645" s="1033">
        <f>IF(ISERROR((E645/F645-1)*100),"n/a",(E645/F645-1)*100)</f>
        <v>10.355987055016191</v>
      </c>
      <c r="AG645" s="1033">
        <f>IF(ISERROR((F645/G645-1)*100),"n/a",(F645/G645-1)*100)</f>
        <v>21.176470588235308</v>
      </c>
      <c r="AH645" s="1033">
        <f>IF(ISERROR((G645/H645-1)*100),"n/a",(G645/H645-1)*100)</f>
        <v>30.76923076923077</v>
      </c>
      <c r="AI645" s="1033">
        <f>IF(ISERROR((H645/I645-1)*100),"n/a",(H645/I645-1)*100)</f>
        <v>62.5</v>
      </c>
      <c r="AJ645" s="1033">
        <f>IF(ISERROR((I645/J645-1)*100),"n/a",(I645/J645-1)*100)</f>
        <v>33.333333333333329</v>
      </c>
      <c r="AK645" s="1033">
        <f>IF(ISERROR((J645/K645-1)*100),"n/a",(J645/K645-1)*100)</f>
        <v>38.46153846153846</v>
      </c>
      <c r="AL645" s="1033">
        <f>IF(ISERROR((K645/L645-1)*100),"n/a",(K645/L645-1)*100)</f>
        <v>44.444444444444443</v>
      </c>
      <c r="AM645" s="1033">
        <f>IF(ISERROR((L645/N645-1)*100),"n/a",(L645/N645-1)*100)</f>
        <v>32.352941176470587</v>
      </c>
      <c r="AN645" s="1033">
        <f>IF(ISERROR((N645/O645-1)*100),"n/a",(N645/O645-1)*100)</f>
        <v>6.25</v>
      </c>
      <c r="AO645" s="1033">
        <f>IF(ISERROR((O645/Q645-1)*100),"n/a",(O645/Q645-1)*100)</f>
        <v>0</v>
      </c>
      <c r="AP645" s="1033">
        <f>IF(ISERROR((Q645/R645-1)*100),"n/a",(Q645/R645-1)*100)</f>
        <v>0</v>
      </c>
      <c r="AQ645" s="1033">
        <f>IF(ISERROR((R645/S645-1)*100),"n/a",(R645/S645-1)*100)</f>
        <v>0</v>
      </c>
      <c r="AR645" s="1033">
        <f>IF(ISERROR((S645/T645-1)*100),"n/a",(S645/T645-1)*100)</f>
        <v>0</v>
      </c>
      <c r="AS645" s="1033">
        <f>IF(ISERROR((T645/U645-1)*100),"n/a",(T645/U645-1)*100)</f>
        <v>0</v>
      </c>
      <c r="AT645" s="1033">
        <f>IF(ISERROR((U645/V645-1)*100),"n/a",(U645/V645-1)*100)</f>
        <v>0</v>
      </c>
      <c r="AU645" s="1033">
        <f>IF(ISERROR((V645/W645-1)*100),"n/a",(V645/W645-1)*100)</f>
        <v>0</v>
      </c>
      <c r="AV645" s="1033">
        <f>IF(ISERROR((W645/X645-1)*100),"n/a",(W645/X645-1)*100)</f>
        <v>0</v>
      </c>
      <c r="AW645" s="1033">
        <f>IF(ISERROR((X645/Y645-1)*100),"n/a",(X645/Y645-1)*100)</f>
        <v>0</v>
      </c>
      <c r="AX645" s="1033">
        <f>IF(ISERROR((Y645/Z645-1)*100),"n/a",(Y645/Z645-1)*100)</f>
        <v>0</v>
      </c>
      <c r="AY645" s="1033">
        <f>IF(ISERROR((Z645/AA645-1)*100),"n/a",(Z645/AA645-1)*100)</f>
        <v>0</v>
      </c>
      <c r="AZ645" s="1033">
        <f>IF(ISERROR((AA645/AB645-1)*100),"n/a",(AA645/AB645-1)*100)</f>
        <v>23.076923076923084</v>
      </c>
      <c r="BA645" s="1033">
        <f>AVERAGE(AD645:AZ645)</f>
        <v>13.548723095521449</v>
      </c>
      <c r="BB645" s="1033">
        <f>STDEV(AD645:AZ645)</f>
        <v>18.354624235348755</v>
      </c>
    </row>
    <row r="646" spans="1:54" x14ac:dyDescent="0.2">
      <c r="A646" s="819" t="s">
        <v>1662</v>
      </c>
      <c r="B646" s="819" t="s">
        <v>1663</v>
      </c>
      <c r="C646" s="489">
        <v>1.2</v>
      </c>
      <c r="D646" s="489">
        <v>1.05</v>
      </c>
      <c r="E646" s="489">
        <v>1</v>
      </c>
      <c r="F646" s="489">
        <v>0.9</v>
      </c>
      <c r="G646" s="587">
        <v>0.8</v>
      </c>
      <c r="H646" s="587">
        <v>0.70000000000000007</v>
      </c>
      <c r="I646" s="489">
        <v>0.6</v>
      </c>
      <c r="J646" s="489">
        <v>0.5</v>
      </c>
      <c r="K646" s="489">
        <v>0.4</v>
      </c>
      <c r="L646" s="489">
        <v>0.28000000000000003</v>
      </c>
      <c r="M646" s="953"/>
      <c r="N646" s="489">
        <v>0.22</v>
      </c>
      <c r="O646" s="489">
        <v>0.2</v>
      </c>
      <c r="P646" s="953"/>
      <c r="Q646" s="587">
        <v>0.18</v>
      </c>
      <c r="R646" s="583">
        <v>0.15</v>
      </c>
      <c r="S646" s="587">
        <v>0.15</v>
      </c>
      <c r="T646" s="587">
        <v>0.12</v>
      </c>
      <c r="U646" s="587">
        <v>0.09</v>
      </c>
      <c r="V646" s="587">
        <v>0.06</v>
      </c>
      <c r="W646" s="583">
        <v>0.03</v>
      </c>
      <c r="X646" s="583">
        <v>0.03</v>
      </c>
      <c r="Y646" s="583">
        <v>0.03</v>
      </c>
      <c r="Z646" s="583">
        <v>0.03</v>
      </c>
      <c r="AA646" s="583">
        <v>0.03</v>
      </c>
      <c r="AB646" s="583">
        <v>0.03</v>
      </c>
      <c r="AC646" s="584">
        <f>SUM(C646:AB646)</f>
        <v>8.7799999999999976</v>
      </c>
      <c r="AD646" s="1033">
        <f>IF(ISERROR((C646/D646-1)*100),"n/a",(C646/D646-1)*100)</f>
        <v>14.285714285714279</v>
      </c>
      <c r="AE646" s="1033">
        <f>IF(ISERROR((D646/E646-1)*100),"n/a",(D646/E646-1)*100)</f>
        <v>5.0000000000000044</v>
      </c>
      <c r="AF646" s="1033">
        <f>IF(ISERROR((E646/F646-1)*100),"n/a",(E646/F646-1)*100)</f>
        <v>11.111111111111116</v>
      </c>
      <c r="AG646" s="1033">
        <f>IF(ISERROR((F646/G646-1)*100),"n/a",(F646/G646-1)*100)</f>
        <v>12.5</v>
      </c>
      <c r="AH646" s="1033">
        <f>IF(ISERROR((G646/H646-1)*100),"n/a",(G646/H646-1)*100)</f>
        <v>14.285714285714279</v>
      </c>
      <c r="AI646" s="1033">
        <f>IF(ISERROR((H646/I646-1)*100),"n/a",(H646/I646-1)*100)</f>
        <v>16.666666666666675</v>
      </c>
      <c r="AJ646" s="1033">
        <f>IF(ISERROR((I646/J646-1)*100),"n/a",(I646/J646-1)*100)</f>
        <v>19.999999999999996</v>
      </c>
      <c r="AK646" s="1033">
        <f>IF(ISERROR((J646/K646-1)*100),"n/a",(J646/K646-1)*100)</f>
        <v>25</v>
      </c>
      <c r="AL646" s="1033">
        <f>IF(ISERROR((K646/L646-1)*100),"n/a",(K646/L646-1)*100)</f>
        <v>42.857142857142861</v>
      </c>
      <c r="AM646" s="1033">
        <f>IF(ISERROR((L646/N646-1)*100),"n/a",(L646/N646-1)*100)</f>
        <v>27.272727272727295</v>
      </c>
      <c r="AN646" s="1033">
        <f>IF(ISERROR((N646/O646-1)*100),"n/a",(N646/O646-1)*100)</f>
        <v>9.9999999999999858</v>
      </c>
      <c r="AO646" s="1033">
        <f>IF(ISERROR((O646/Q646-1)*100),"n/a",(O646/Q646-1)*100)</f>
        <v>11.111111111111116</v>
      </c>
      <c r="AP646" s="1033">
        <f>IF(ISERROR((Q646/R646-1)*100),"n/a",(Q646/R646-1)*100)</f>
        <v>19.999999999999996</v>
      </c>
      <c r="AQ646" s="1033">
        <f>IF(ISERROR((R646/S646-1)*100),"n/a",(R646/S646-1)*100)</f>
        <v>0</v>
      </c>
      <c r="AR646" s="1033">
        <f>IF(ISERROR((S646/T646-1)*100),"n/a",(S646/T646-1)*100)</f>
        <v>25</v>
      </c>
      <c r="AS646" s="1033">
        <f>IF(ISERROR((T646/U646-1)*100),"n/a",(T646/U646-1)*100)</f>
        <v>33.333333333333329</v>
      </c>
      <c r="AT646" s="1033">
        <f>IF(ISERROR((U646/V646-1)*100),"n/a",(U646/V646-1)*100)</f>
        <v>50</v>
      </c>
      <c r="AU646" s="1033">
        <f>IF(ISERROR((V646/W646-1)*100),"n/a",(V646/W646-1)*100)</f>
        <v>100</v>
      </c>
      <c r="AV646" s="1033">
        <f>IF(ISERROR((W646/X646-1)*100),"n/a",(W646/X646-1)*100)</f>
        <v>0</v>
      </c>
      <c r="AW646" s="1033">
        <f>IF(ISERROR((X646/Y646-1)*100),"n/a",(X646/Y646-1)*100)</f>
        <v>0</v>
      </c>
      <c r="AX646" s="1033">
        <f>IF(ISERROR((Y646/Z646-1)*100),"n/a",(Y646/Z646-1)*100)</f>
        <v>0</v>
      </c>
      <c r="AY646" s="1033">
        <f>IF(ISERROR((Z646/AA646-1)*100),"n/a",(Z646/AA646-1)*100)</f>
        <v>0</v>
      </c>
      <c r="AZ646" s="1033">
        <f>IF(ISERROR((AA646/AB646-1)*100),"n/a",(AA646/AB646-1)*100)</f>
        <v>0</v>
      </c>
      <c r="BA646" s="1033">
        <f>AVERAGE(AD646:AZ646)</f>
        <v>19.06189221406613</v>
      </c>
      <c r="BB646" s="1033">
        <f>STDEV(AD646:AZ646)</f>
        <v>22.46064252830687</v>
      </c>
    </row>
    <row r="647" spans="1:54" x14ac:dyDescent="0.2">
      <c r="A647" s="819" t="s">
        <v>3966</v>
      </c>
      <c r="B647" s="10" t="s">
        <v>3967</v>
      </c>
      <c r="C647" s="987">
        <v>1.02</v>
      </c>
      <c r="D647" s="987">
        <v>0.9</v>
      </c>
      <c r="E647" s="987">
        <v>0.74</v>
      </c>
      <c r="F647" s="987">
        <v>0.62</v>
      </c>
      <c r="G647" s="794">
        <v>0.55000000000000004</v>
      </c>
      <c r="H647" s="587">
        <v>0.47</v>
      </c>
      <c r="I647" s="587">
        <v>0.38500000000000001</v>
      </c>
      <c r="J647" s="587">
        <v>0.36</v>
      </c>
      <c r="K647" s="491">
        <v>0</v>
      </c>
      <c r="L647" s="491">
        <v>0</v>
      </c>
      <c r="M647" s="953"/>
      <c r="N647" s="491">
        <v>0</v>
      </c>
      <c r="O647" s="491">
        <v>0</v>
      </c>
      <c r="P647" s="953"/>
      <c r="Q647" s="583">
        <v>0</v>
      </c>
      <c r="R647" s="583">
        <v>0</v>
      </c>
      <c r="S647" s="583">
        <v>0</v>
      </c>
      <c r="T647" s="583">
        <v>0</v>
      </c>
      <c r="U647" s="583">
        <v>0</v>
      </c>
      <c r="V647" s="583">
        <v>0</v>
      </c>
      <c r="W647" s="583">
        <v>0</v>
      </c>
      <c r="X647" s="583">
        <v>0</v>
      </c>
      <c r="Y647" s="583">
        <v>0</v>
      </c>
      <c r="Z647" s="583">
        <v>0</v>
      </c>
      <c r="AA647" s="583">
        <v>0</v>
      </c>
      <c r="AB647" s="583">
        <v>0</v>
      </c>
      <c r="AC647" s="584">
        <f>SUM(C647:AB647)</f>
        <v>5.0449999999999999</v>
      </c>
      <c r="AD647" s="1033">
        <f>IF(ISERROR((C647/D647-1)*100),"n/a",(C647/D647-1)*100)</f>
        <v>13.33333333333333</v>
      </c>
      <c r="AE647" s="1033">
        <f>IF(ISERROR((D647/E647-1)*100),"n/a",(D647/E647-1)*100)</f>
        <v>21.621621621621621</v>
      </c>
      <c r="AF647" s="1033">
        <f>IF(ISERROR((E647/F647-1)*100),"n/a",(E647/F647-1)*100)</f>
        <v>19.354838709677423</v>
      </c>
      <c r="AG647" s="1033">
        <f>IF(ISERROR((F647/G647-1)*100),"n/a",(F647/G647-1)*100)</f>
        <v>12.72727272727272</v>
      </c>
      <c r="AH647" s="1033">
        <f>IF(ISERROR((G647/H647-1)*100),"n/a",(G647/H647-1)*100)</f>
        <v>17.021276595744705</v>
      </c>
      <c r="AI647" s="1033">
        <f>IF(ISERROR((H647/I647-1)*100),"n/a",(H647/I647-1)*100)</f>
        <v>22.077922077922075</v>
      </c>
      <c r="AJ647" s="1033">
        <f>IF(ISERROR((I647/J647-1)*100),"n/a",(I647/J647-1)*100)</f>
        <v>6.944444444444442</v>
      </c>
      <c r="AK647" s="1033" t="str">
        <f>IF(ISERROR((J647/K647-1)*100),"n/a",(J647/K647-1)*100)</f>
        <v>n/a</v>
      </c>
      <c r="AL647" s="1033" t="str">
        <f>IF(ISERROR((K647/L647-1)*100),"n/a",(K647/L647-1)*100)</f>
        <v>n/a</v>
      </c>
      <c r="AM647" s="1033" t="str">
        <f>IF(ISERROR((L647/N647-1)*100),"n/a",(L647/N647-1)*100)</f>
        <v>n/a</v>
      </c>
      <c r="AN647" s="1033" t="str">
        <f>IF(ISERROR((N647/O647-1)*100),"n/a",(N647/O647-1)*100)</f>
        <v>n/a</v>
      </c>
      <c r="AO647" s="1033" t="str">
        <f>IF(ISERROR((O647/Q647-1)*100),"n/a",(O647/Q647-1)*100)</f>
        <v>n/a</v>
      </c>
      <c r="AP647" s="1033" t="str">
        <f>IF(ISERROR((Q647/R647-1)*100),"n/a",(Q647/R647-1)*100)</f>
        <v>n/a</v>
      </c>
      <c r="AQ647" s="1033" t="str">
        <f>IF(ISERROR((R647/S647-1)*100),"n/a",(R647/S647-1)*100)</f>
        <v>n/a</v>
      </c>
      <c r="AR647" s="1033" t="str">
        <f>IF(ISERROR((S647/T647-1)*100),"n/a",(S647/T647-1)*100)</f>
        <v>n/a</v>
      </c>
      <c r="AS647" s="1033" t="str">
        <f>IF(ISERROR((T647/U647-1)*100),"n/a",(T647/U647-1)*100)</f>
        <v>n/a</v>
      </c>
      <c r="AT647" s="1033" t="str">
        <f>IF(ISERROR((U647/V647-1)*100),"n/a",(U647/V647-1)*100)</f>
        <v>n/a</v>
      </c>
      <c r="AU647" s="1033" t="str">
        <f>IF(ISERROR((V647/W647-1)*100),"n/a",(V647/W647-1)*100)</f>
        <v>n/a</v>
      </c>
      <c r="AV647" s="1033" t="str">
        <f>IF(ISERROR((W647/X647-1)*100),"n/a",(W647/X647-1)*100)</f>
        <v>n/a</v>
      </c>
      <c r="AW647" s="1033" t="str">
        <f>IF(ISERROR((X647/Y647-1)*100),"n/a",(X647/Y647-1)*100)</f>
        <v>n/a</v>
      </c>
      <c r="AX647" s="1033" t="str">
        <f>IF(ISERROR((Y647/Z647-1)*100),"n/a",(Y647/Z647-1)*100)</f>
        <v>n/a</v>
      </c>
      <c r="AY647" s="1033" t="str">
        <f>IF(ISERROR((Z647/AA647-1)*100),"n/a",(Z647/AA647-1)*100)</f>
        <v>n/a</v>
      </c>
      <c r="AZ647" s="1033" t="str">
        <f>IF(ISERROR((AA647/AB647-1)*100),"n/a",(AA647/AB647-1)*100)</f>
        <v>n/a</v>
      </c>
      <c r="BA647" s="1033">
        <f>AVERAGE(AD647:AZ647)</f>
        <v>16.154387072859475</v>
      </c>
      <c r="BB647" s="1033">
        <f>STDEV(AD647:AZ647)</f>
        <v>5.4848246530707545</v>
      </c>
    </row>
    <row r="648" spans="1:54" x14ac:dyDescent="0.2">
      <c r="A648" s="670" t="s">
        <v>3828</v>
      </c>
      <c r="B648" s="10" t="s">
        <v>3829</v>
      </c>
      <c r="C648" s="987">
        <v>0.89</v>
      </c>
      <c r="D648" s="987">
        <v>0.77</v>
      </c>
      <c r="E648" s="987">
        <v>0.66</v>
      </c>
      <c r="F648" s="987">
        <v>0.56999999999999995</v>
      </c>
      <c r="G648" s="587">
        <v>0.46</v>
      </c>
      <c r="H648" s="794">
        <v>0.39</v>
      </c>
      <c r="I648" s="794">
        <v>0.35</v>
      </c>
      <c r="J648" s="794">
        <v>0.31</v>
      </c>
      <c r="K648" s="794">
        <v>0.21</v>
      </c>
      <c r="L648" s="491">
        <v>0</v>
      </c>
      <c r="M648" s="794"/>
      <c r="N648" s="491">
        <v>0</v>
      </c>
      <c r="O648" s="491">
        <v>0</v>
      </c>
      <c r="P648" s="587"/>
      <c r="Q648" s="583">
        <v>0</v>
      </c>
      <c r="R648" s="583">
        <v>0</v>
      </c>
      <c r="S648" s="583">
        <v>0</v>
      </c>
      <c r="T648" s="583">
        <v>0</v>
      </c>
      <c r="U648" s="583">
        <v>0</v>
      </c>
      <c r="V648" s="583">
        <v>0</v>
      </c>
      <c r="W648" s="583">
        <v>0</v>
      </c>
      <c r="X648" s="583">
        <v>0</v>
      </c>
      <c r="Y648" s="583">
        <v>0</v>
      </c>
      <c r="Z648" s="583">
        <v>0</v>
      </c>
      <c r="AA648" s="583">
        <v>0</v>
      </c>
      <c r="AB648" s="583">
        <v>0</v>
      </c>
      <c r="AC648" s="584">
        <f>SUM(C648:AB648)</f>
        <v>4.6099999999999994</v>
      </c>
      <c r="AD648" s="1033">
        <f>IF(ISERROR((C648/D648-1)*100),"n/a",(C648/D648-1)*100)</f>
        <v>15.58441558441559</v>
      </c>
      <c r="AE648" s="1033">
        <f>IF(ISERROR((D648/E648-1)*100),"n/a",(D648/E648-1)*100)</f>
        <v>16.666666666666675</v>
      </c>
      <c r="AF648" s="1033">
        <f>IF(ISERROR((E648/F648-1)*100),"n/a",(E648/F648-1)*100)</f>
        <v>15.789473684210531</v>
      </c>
      <c r="AG648" s="1033">
        <f>IF(ISERROR((F648/G648-1)*100),"n/a",(F648/G648-1)*100)</f>
        <v>23.913043478260843</v>
      </c>
      <c r="AH648" s="1033">
        <f>IF(ISERROR((G648/H648-1)*100),"n/a",(G648/H648-1)*100)</f>
        <v>17.948717948717952</v>
      </c>
      <c r="AI648" s="1033">
        <f>IF(ISERROR((H648/I648-1)*100),"n/a",(H648/I648-1)*100)</f>
        <v>11.428571428571432</v>
      </c>
      <c r="AJ648" s="1033">
        <f>IF(ISERROR((I648/J648-1)*100),"n/a",(I648/J648-1)*100)</f>
        <v>12.903225806451601</v>
      </c>
      <c r="AK648" s="1033">
        <f>IF(ISERROR((J648/K648-1)*100),"n/a",(J648/K648-1)*100)</f>
        <v>47.619047619047628</v>
      </c>
      <c r="AL648" s="1033" t="str">
        <f>IF(ISERROR((K648/L648-1)*100),"n/a",(K648/L648-1)*100)</f>
        <v>n/a</v>
      </c>
      <c r="AM648" s="1033" t="str">
        <f>IF(ISERROR((L648/N648-1)*100),"n/a",(L648/N648-1)*100)</f>
        <v>n/a</v>
      </c>
      <c r="AN648" s="1033" t="str">
        <f>IF(ISERROR((N648/O648-1)*100),"n/a",(N648/O648-1)*100)</f>
        <v>n/a</v>
      </c>
      <c r="AO648" s="1033" t="str">
        <f>IF(ISERROR((O648/Q648-1)*100),"n/a",(O648/Q648-1)*100)</f>
        <v>n/a</v>
      </c>
      <c r="AP648" s="1033" t="str">
        <f>IF(ISERROR((Q648/R648-1)*100),"n/a",(Q648/R648-1)*100)</f>
        <v>n/a</v>
      </c>
      <c r="AQ648" s="1033" t="str">
        <f>IF(ISERROR((R648/S648-1)*100),"n/a",(R648/S648-1)*100)</f>
        <v>n/a</v>
      </c>
      <c r="AR648" s="1033" t="str">
        <f>IF(ISERROR((S648/T648-1)*100),"n/a",(S648/T648-1)*100)</f>
        <v>n/a</v>
      </c>
      <c r="AS648" s="1033" t="str">
        <f>IF(ISERROR((T648/U648-1)*100),"n/a",(T648/U648-1)*100)</f>
        <v>n/a</v>
      </c>
      <c r="AT648" s="1033" t="str">
        <f>IF(ISERROR((U648/V648-1)*100),"n/a",(U648/V648-1)*100)</f>
        <v>n/a</v>
      </c>
      <c r="AU648" s="1033" t="str">
        <f>IF(ISERROR((V648/W648-1)*100),"n/a",(V648/W648-1)*100)</f>
        <v>n/a</v>
      </c>
      <c r="AV648" s="1033" t="str">
        <f>IF(ISERROR((W648/X648-1)*100),"n/a",(W648/X648-1)*100)</f>
        <v>n/a</v>
      </c>
      <c r="AW648" s="1033" t="str">
        <f>IF(ISERROR((X648/Y648-1)*100),"n/a",(X648/Y648-1)*100)</f>
        <v>n/a</v>
      </c>
      <c r="AX648" s="1033" t="str">
        <f>IF(ISERROR((Y648/Z648-1)*100),"n/a",(Y648/Z648-1)*100)</f>
        <v>n/a</v>
      </c>
      <c r="AY648" s="1033" t="str">
        <f>IF(ISERROR((Z648/AA648-1)*100),"n/a",(Z648/AA648-1)*100)</f>
        <v>n/a</v>
      </c>
      <c r="AZ648" s="1033" t="str">
        <f>IF(ISERROR((AA648/AB648-1)*100),"n/a",(AA648/AB648-1)*100)</f>
        <v>n/a</v>
      </c>
      <c r="BA648" s="1033">
        <f>AVERAGE(AD648:AZ648)</f>
        <v>20.231645277042784</v>
      </c>
      <c r="BB648" s="1033">
        <f>STDEV(AD648:AZ648)</f>
        <v>11.67459269911997</v>
      </c>
    </row>
    <row r="649" spans="1:54" x14ac:dyDescent="0.2">
      <c r="A649" s="826" t="s">
        <v>791</v>
      </c>
      <c r="B649" s="819" t="s">
        <v>792</v>
      </c>
      <c r="C649" s="489">
        <v>4.6900000000000004</v>
      </c>
      <c r="D649" s="489">
        <v>4.21</v>
      </c>
      <c r="E649" s="489">
        <v>3.72</v>
      </c>
      <c r="F649" s="489">
        <v>3.21</v>
      </c>
      <c r="G649" s="587">
        <v>2.63</v>
      </c>
      <c r="H649" s="587">
        <v>2.12</v>
      </c>
      <c r="I649" s="489">
        <v>1.64</v>
      </c>
      <c r="J649" s="489">
        <v>1.4</v>
      </c>
      <c r="K649" s="489">
        <v>1.24</v>
      </c>
      <c r="L649" s="489">
        <v>1.07</v>
      </c>
      <c r="M649" s="953"/>
      <c r="N649" s="489">
        <v>0.71</v>
      </c>
      <c r="O649" s="489">
        <v>0.56000000000000005</v>
      </c>
      <c r="P649" s="953"/>
      <c r="Q649" s="587">
        <v>0.49</v>
      </c>
      <c r="R649" s="587">
        <v>0.45</v>
      </c>
      <c r="S649" s="587">
        <v>0.41</v>
      </c>
      <c r="T649" s="587">
        <v>0.3</v>
      </c>
      <c r="U649" s="587">
        <v>0.13</v>
      </c>
      <c r="V649" s="587">
        <v>0.105</v>
      </c>
      <c r="W649" s="587">
        <v>8.8999999999999996E-2</v>
      </c>
      <c r="X649" s="583">
        <v>8.5000000000000006E-2</v>
      </c>
      <c r="Y649" s="583">
        <v>8.5000000000000006E-2</v>
      </c>
      <c r="Z649" s="583">
        <v>8.5000000000000006E-2</v>
      </c>
      <c r="AA649" s="583">
        <v>8.5000000000000006E-2</v>
      </c>
      <c r="AB649" s="583">
        <v>8.5000000000000006E-2</v>
      </c>
      <c r="AC649" s="584">
        <f>SUM(C649:AB649)</f>
        <v>29.599</v>
      </c>
      <c r="AD649" s="1033">
        <f>IF(ISERROR((C649/D649-1)*100),"n/a",(C649/D649-1)*100)</f>
        <v>11.401425178147285</v>
      </c>
      <c r="AE649" s="1033">
        <f>IF(ISERROR((D649/E649-1)*100),"n/a",(D649/E649-1)*100)</f>
        <v>13.172043010752677</v>
      </c>
      <c r="AF649" s="1033">
        <f>IF(ISERROR((E649/F649-1)*100),"n/a",(E649/F649-1)*100)</f>
        <v>15.887850467289732</v>
      </c>
      <c r="AG649" s="1033">
        <f>IF(ISERROR((F649/G649-1)*100),"n/a",(F649/G649-1)*100)</f>
        <v>22.05323193916351</v>
      </c>
      <c r="AH649" s="1033">
        <f>IF(ISERROR((G649/H649-1)*100),"n/a",(G649/H649-1)*100)</f>
        <v>24.056603773584897</v>
      </c>
      <c r="AI649" s="1033">
        <f>IF(ISERROR((H649/I649-1)*100),"n/a",(H649/I649-1)*100)</f>
        <v>29.268292682926834</v>
      </c>
      <c r="AJ649" s="1033">
        <f>IF(ISERROR((I649/J649-1)*100),"n/a",(I649/J649-1)*100)</f>
        <v>17.142857142857149</v>
      </c>
      <c r="AK649" s="1033">
        <f>IF(ISERROR((J649/K649-1)*100),"n/a",(J649/K649-1)*100)</f>
        <v>12.903225806451601</v>
      </c>
      <c r="AL649" s="1033">
        <f>IF(ISERROR((K649/L649-1)*100),"n/a",(K649/L649-1)*100)</f>
        <v>15.887850467289709</v>
      </c>
      <c r="AM649" s="1033">
        <f>IF(ISERROR((L649/N649-1)*100),"n/a",(L649/N649-1)*100)</f>
        <v>50.704225352112701</v>
      </c>
      <c r="AN649" s="1033">
        <f>IF(ISERROR((N649/O649-1)*100),"n/a",(N649/O649-1)*100)</f>
        <v>26.785714285714256</v>
      </c>
      <c r="AO649" s="1033">
        <f>IF(ISERROR((O649/Q649-1)*100),"n/a",(O649/Q649-1)*100)</f>
        <v>14.285714285714302</v>
      </c>
      <c r="AP649" s="1033">
        <f>IF(ISERROR((Q649/R649-1)*100),"n/a",(Q649/R649-1)*100)</f>
        <v>8.8888888888888786</v>
      </c>
      <c r="AQ649" s="1033">
        <f>IF(ISERROR((R649/S649-1)*100),"n/a",(R649/S649-1)*100)</f>
        <v>9.7560975609756184</v>
      </c>
      <c r="AR649" s="1033">
        <f>IF(ISERROR((S649/T649-1)*100),"n/a",(S649/T649-1)*100)</f>
        <v>36.666666666666671</v>
      </c>
      <c r="AS649" s="1033">
        <f>IF(ISERROR((T649/U649-1)*100),"n/a",(T649/U649-1)*100)</f>
        <v>130.76923076923075</v>
      </c>
      <c r="AT649" s="1033">
        <f>IF(ISERROR((U649/V649-1)*100),"n/a",(U649/V649-1)*100)</f>
        <v>23.809523809523814</v>
      </c>
      <c r="AU649" s="1033">
        <f>IF(ISERROR((V649/W649-1)*100),"n/a",(V649/W649-1)*100)</f>
        <v>17.977528089887642</v>
      </c>
      <c r="AV649" s="1033">
        <f>IF(ISERROR((W649/X649-1)*100),"n/a",(W649/X649-1)*100)</f>
        <v>4.7058823529411598</v>
      </c>
      <c r="AW649" s="1033">
        <f>IF(ISERROR((X649/Y649-1)*100),"n/a",(X649/Y649-1)*100)</f>
        <v>0</v>
      </c>
      <c r="AX649" s="1033">
        <f>IF(ISERROR((Y649/Z649-1)*100),"n/a",(Y649/Z649-1)*100)</f>
        <v>0</v>
      </c>
      <c r="AY649" s="1033">
        <f>IF(ISERROR((Z649/AA649-1)*100),"n/a",(Z649/AA649-1)*100)</f>
        <v>0</v>
      </c>
      <c r="AZ649" s="1033">
        <f>IF(ISERROR((AA649/AB649-1)*100),"n/a",(AA649/AB649-1)*100)</f>
        <v>0</v>
      </c>
      <c r="BA649" s="1033">
        <f>AVERAGE(AD649:AZ649)</f>
        <v>21.1357761969617</v>
      </c>
      <c r="BB649" s="1033">
        <f>STDEV(AD649:AZ649)</f>
        <v>26.917181701385825</v>
      </c>
    </row>
    <row r="650" spans="1:54" x14ac:dyDescent="0.2">
      <c r="A650" s="826" t="s">
        <v>1670</v>
      </c>
      <c r="B650" s="819" t="s">
        <v>1671</v>
      </c>
      <c r="C650" s="489">
        <v>1.53</v>
      </c>
      <c r="D650" s="489">
        <v>1.42</v>
      </c>
      <c r="E650" s="489">
        <v>1.31</v>
      </c>
      <c r="F650" s="489">
        <v>1.22</v>
      </c>
      <c r="G650" s="587">
        <v>1.1100000000000001</v>
      </c>
      <c r="H650" s="587">
        <v>1</v>
      </c>
      <c r="I650" s="489">
        <v>0.9</v>
      </c>
      <c r="J650" s="489">
        <v>0.8</v>
      </c>
      <c r="K650" s="489">
        <v>0.65</v>
      </c>
      <c r="L650" s="489">
        <v>0.53</v>
      </c>
      <c r="M650" s="953"/>
      <c r="N650" s="489">
        <v>0.4</v>
      </c>
      <c r="O650" s="491">
        <v>0</v>
      </c>
      <c r="P650" s="953"/>
      <c r="Q650" s="583">
        <v>0</v>
      </c>
      <c r="R650" s="583">
        <v>0</v>
      </c>
      <c r="S650" s="583">
        <v>0</v>
      </c>
      <c r="T650" s="583">
        <v>0</v>
      </c>
      <c r="U650" s="583">
        <v>0</v>
      </c>
      <c r="V650" s="583">
        <v>0</v>
      </c>
      <c r="W650" s="583">
        <v>0</v>
      </c>
      <c r="X650" s="583">
        <v>0</v>
      </c>
      <c r="Y650" s="583">
        <v>0</v>
      </c>
      <c r="Z650" s="583">
        <v>0</v>
      </c>
      <c r="AA650" s="583">
        <v>0</v>
      </c>
      <c r="AB650" s="583">
        <v>0</v>
      </c>
      <c r="AC650" s="584">
        <f>SUM(C650:AB650)</f>
        <v>10.870000000000001</v>
      </c>
      <c r="AD650" s="1033">
        <f>IF(ISERROR((C650/D650-1)*100),"n/a",(C650/D650-1)*100)</f>
        <v>7.7464788732394485</v>
      </c>
      <c r="AE650" s="1033">
        <f>IF(ISERROR((D650/E650-1)*100),"n/a",(D650/E650-1)*100)</f>
        <v>8.3969465648854769</v>
      </c>
      <c r="AF650" s="1033">
        <f>IF(ISERROR((E650/F650-1)*100),"n/a",(E650/F650-1)*100)</f>
        <v>7.3770491803278659</v>
      </c>
      <c r="AG650" s="1033">
        <f>IF(ISERROR((F650/G650-1)*100),"n/a",(F650/G650-1)*100)</f>
        <v>9.9099099099098975</v>
      </c>
      <c r="AH650" s="1033">
        <f>IF(ISERROR((G650/H650-1)*100),"n/a",(G650/H650-1)*100)</f>
        <v>11.000000000000011</v>
      </c>
      <c r="AI650" s="1033">
        <f>IF(ISERROR((H650/I650-1)*100),"n/a",(H650/I650-1)*100)</f>
        <v>11.111111111111116</v>
      </c>
      <c r="AJ650" s="1033">
        <f>IF(ISERROR((I650/J650-1)*100),"n/a",(I650/J650-1)*100)</f>
        <v>12.5</v>
      </c>
      <c r="AK650" s="1033">
        <f>IF(ISERROR((J650/K650-1)*100),"n/a",(J650/K650-1)*100)</f>
        <v>23.076923076923084</v>
      </c>
      <c r="AL650" s="1033">
        <f>IF(ISERROR((K650/L650-1)*100),"n/a",(K650/L650-1)*100)</f>
        <v>22.641509433962259</v>
      </c>
      <c r="AM650" s="1033">
        <f>IF(ISERROR((L650/N650-1)*100),"n/a",(L650/N650-1)*100)</f>
        <v>32.499999999999993</v>
      </c>
      <c r="AN650" s="1033" t="str">
        <f>IF(ISERROR((N650/O650-1)*100),"n/a",(N650/O650-1)*100)</f>
        <v>n/a</v>
      </c>
      <c r="AO650" s="1033" t="str">
        <f>IF(ISERROR((O650/Q650-1)*100),"n/a",(O650/Q650-1)*100)</f>
        <v>n/a</v>
      </c>
      <c r="AP650" s="1033" t="str">
        <f>IF(ISERROR((Q650/R650-1)*100),"n/a",(Q650/R650-1)*100)</f>
        <v>n/a</v>
      </c>
      <c r="AQ650" s="1033" t="str">
        <f>IF(ISERROR((R650/S650-1)*100),"n/a",(R650/S650-1)*100)</f>
        <v>n/a</v>
      </c>
      <c r="AR650" s="1033" t="str">
        <f>IF(ISERROR((S650/T650-1)*100),"n/a",(S650/T650-1)*100)</f>
        <v>n/a</v>
      </c>
      <c r="AS650" s="1033" t="str">
        <f>IF(ISERROR((T650/U650-1)*100),"n/a",(T650/U650-1)*100)</f>
        <v>n/a</v>
      </c>
      <c r="AT650" s="1033" t="str">
        <f>IF(ISERROR((U650/V650-1)*100),"n/a",(U650/V650-1)*100)</f>
        <v>n/a</v>
      </c>
      <c r="AU650" s="1033" t="str">
        <f>IF(ISERROR((V650/W650-1)*100),"n/a",(V650/W650-1)*100)</f>
        <v>n/a</v>
      </c>
      <c r="AV650" s="1033" t="str">
        <f>IF(ISERROR((W650/X650-1)*100),"n/a",(W650/X650-1)*100)</f>
        <v>n/a</v>
      </c>
      <c r="AW650" s="1033" t="str">
        <f>IF(ISERROR((X650/Y650-1)*100),"n/a",(X650/Y650-1)*100)</f>
        <v>n/a</v>
      </c>
      <c r="AX650" s="1033" t="str">
        <f>IF(ISERROR((Y650/Z650-1)*100),"n/a",(Y650/Z650-1)*100)</f>
        <v>n/a</v>
      </c>
      <c r="AY650" s="1033" t="str">
        <f>IF(ISERROR((Z650/AA650-1)*100),"n/a",(Z650/AA650-1)*100)</f>
        <v>n/a</v>
      </c>
      <c r="AZ650" s="1033" t="str">
        <f>IF(ISERROR((AA650/AB650-1)*100),"n/a",(AA650/AB650-1)*100)</f>
        <v>n/a</v>
      </c>
      <c r="BA650" s="1033">
        <f>AVERAGE(AD650:AZ650)</f>
        <v>14.625992815035914</v>
      </c>
      <c r="BB650" s="1033">
        <f>STDEV(AD650:AZ650)</f>
        <v>8.4727424105097526</v>
      </c>
    </row>
    <row r="651" spans="1:54" x14ac:dyDescent="0.2">
      <c r="A651" s="826" t="s">
        <v>168</v>
      </c>
      <c r="B651" s="819" t="s">
        <v>169</v>
      </c>
      <c r="C651" s="489">
        <v>1.22</v>
      </c>
      <c r="D651" s="489">
        <v>1.1599999999999999</v>
      </c>
      <c r="E651" s="489">
        <v>1.1200000000000001</v>
      </c>
      <c r="F651" s="489">
        <v>1</v>
      </c>
      <c r="G651" s="587">
        <v>0.99</v>
      </c>
      <c r="H651" s="587">
        <v>0.98</v>
      </c>
      <c r="I651" s="489">
        <v>0.97</v>
      </c>
      <c r="J651" s="489">
        <v>0.96</v>
      </c>
      <c r="K651" s="489">
        <v>0.95</v>
      </c>
      <c r="L651" s="489">
        <v>0.94</v>
      </c>
      <c r="M651" s="953"/>
      <c r="N651" s="489">
        <v>0.93</v>
      </c>
      <c r="O651" s="491">
        <v>0.92</v>
      </c>
      <c r="P651" s="953"/>
      <c r="Q651" s="583">
        <v>0.91</v>
      </c>
      <c r="R651" s="583">
        <v>0.9</v>
      </c>
      <c r="S651" s="583">
        <v>0.85</v>
      </c>
      <c r="T651" s="583">
        <v>0.8</v>
      </c>
      <c r="U651" s="583">
        <v>0.75</v>
      </c>
      <c r="V651" s="583">
        <v>0.7</v>
      </c>
      <c r="W651" s="583">
        <v>0.65</v>
      </c>
      <c r="X651" s="583">
        <v>0.6</v>
      </c>
      <c r="Y651" s="583">
        <v>0.4</v>
      </c>
      <c r="Z651" s="583">
        <v>0.37</v>
      </c>
      <c r="AA651" s="583">
        <v>0.34</v>
      </c>
      <c r="AB651" s="583">
        <v>0.3</v>
      </c>
      <c r="AC651" s="584">
        <f>SUM(C651:AB651)</f>
        <v>19.71</v>
      </c>
      <c r="AD651" s="1033">
        <f>IF(ISERROR((C651/D651-1)*100),"n/a",(C651/D651-1)*100)</f>
        <v>5.1724137931034475</v>
      </c>
      <c r="AE651" s="1033">
        <f>IF(ISERROR((D651/E651-1)*100),"n/a",(D651/E651-1)*100)</f>
        <v>3.5714285714285587</v>
      </c>
      <c r="AF651" s="1033">
        <f>IF(ISERROR((E651/F651-1)*100),"n/a",(E651/F651-1)*100)</f>
        <v>12.000000000000011</v>
      </c>
      <c r="AG651" s="1033">
        <f>IF(ISERROR((F651/G651-1)*100),"n/a",(F651/G651-1)*100)</f>
        <v>1.0101010101010166</v>
      </c>
      <c r="AH651" s="1033">
        <f>IF(ISERROR((G651/H651-1)*100),"n/a",(G651/H651-1)*100)</f>
        <v>1.0204081632652962</v>
      </c>
      <c r="AI651" s="1033">
        <f>IF(ISERROR((H651/I651-1)*100),"n/a",(H651/I651-1)*100)</f>
        <v>1.0309278350515427</v>
      </c>
      <c r="AJ651" s="1033">
        <f>IF(ISERROR((I651/J651-1)*100),"n/a",(I651/J651-1)*100)</f>
        <v>1.0416666666666741</v>
      </c>
      <c r="AK651" s="1033">
        <f>IF(ISERROR((J651/K651-1)*100),"n/a",(J651/K651-1)*100)</f>
        <v>1.0526315789473717</v>
      </c>
      <c r="AL651" s="1033">
        <f>IF(ISERROR((K651/L651-1)*100),"n/a",(K651/L651-1)*100)</f>
        <v>1.0638297872340496</v>
      </c>
      <c r="AM651" s="1033">
        <f>IF(ISERROR((L651/N651-1)*100),"n/a",(L651/N651-1)*100)</f>
        <v>1.0752688172043001</v>
      </c>
      <c r="AN651" s="1033">
        <f>IF(ISERROR((N651/O651-1)*100),"n/a",(N651/O651-1)*100)</f>
        <v>1.0869565217391353</v>
      </c>
      <c r="AO651" s="1033">
        <f>IF(ISERROR((O651/Q651-1)*100),"n/a",(O651/Q651-1)*100)</f>
        <v>1.098901098901095</v>
      </c>
      <c r="AP651" s="1033">
        <f>IF(ISERROR((Q651/R651-1)*100),"n/a",(Q651/R651-1)*100)</f>
        <v>1.1111111111111072</v>
      </c>
      <c r="AQ651" s="1033">
        <f>IF(ISERROR((R651/S651-1)*100),"n/a",(R651/S651-1)*100)</f>
        <v>5.8823529411764719</v>
      </c>
      <c r="AR651" s="1033">
        <f>IF(ISERROR((S651/T651-1)*100),"n/a",(S651/T651-1)*100)</f>
        <v>6.25</v>
      </c>
      <c r="AS651" s="1033">
        <f>IF(ISERROR((T651/U651-1)*100),"n/a",(T651/U651-1)*100)</f>
        <v>6.6666666666666652</v>
      </c>
      <c r="AT651" s="1033">
        <f>IF(ISERROR((U651/V651-1)*100),"n/a",(U651/V651-1)*100)</f>
        <v>7.1428571428571397</v>
      </c>
      <c r="AU651" s="1033">
        <f>IF(ISERROR((V651/W651-1)*100),"n/a",(V651/W651-1)*100)</f>
        <v>7.6923076923076872</v>
      </c>
      <c r="AV651" s="1033">
        <f>IF(ISERROR((W651/X651-1)*100),"n/a",(W651/X651-1)*100)</f>
        <v>8.3333333333333481</v>
      </c>
      <c r="AW651" s="1033">
        <f>IF(ISERROR((X651/Y651-1)*100),"n/a",(X651/Y651-1)*100)</f>
        <v>49.999999999999979</v>
      </c>
      <c r="AX651" s="1033">
        <f>IF(ISERROR((Y651/Z651-1)*100),"n/a",(Y651/Z651-1)*100)</f>
        <v>8.1081081081081141</v>
      </c>
      <c r="AY651" s="1033">
        <f>IF(ISERROR((Z651/AA651-1)*100),"n/a",(Z651/AA651-1)*100)</f>
        <v>8.8235294117646959</v>
      </c>
      <c r="AZ651" s="1033">
        <f>IF(ISERROR((AA651/AB651-1)*100),"n/a",(AA651/AB651-1)*100)</f>
        <v>13.333333333333353</v>
      </c>
      <c r="BA651" s="1033">
        <f>AVERAGE(AD651:AZ651)</f>
        <v>6.6768753732304802</v>
      </c>
      <c r="BB651" s="1033">
        <f>STDEV(AD651:AZ651)</f>
        <v>10.199157783445106</v>
      </c>
    </row>
    <row r="652" spans="1:54" x14ac:dyDescent="0.2">
      <c r="A652" s="826" t="s">
        <v>2852</v>
      </c>
      <c r="B652" s="819" t="s">
        <v>2853</v>
      </c>
      <c r="C652" s="489">
        <v>0.625</v>
      </c>
      <c r="D652" s="489">
        <v>0.58499999999999996</v>
      </c>
      <c r="E652" s="489">
        <v>0.56999999999999995</v>
      </c>
      <c r="F652" s="489">
        <v>0.54500000000000004</v>
      </c>
      <c r="G652" s="587">
        <v>0.52</v>
      </c>
      <c r="H652" s="587">
        <v>0.46</v>
      </c>
      <c r="I652" s="489">
        <v>0.42</v>
      </c>
      <c r="J652" s="489">
        <v>0.37</v>
      </c>
      <c r="K652" s="489">
        <v>0.33</v>
      </c>
      <c r="L652" s="539">
        <v>0.28999999999999998</v>
      </c>
      <c r="M652" s="953"/>
      <c r="N652" s="491">
        <v>0.42</v>
      </c>
      <c r="O652" s="491">
        <v>0.56000000000000005</v>
      </c>
      <c r="P652" s="953"/>
      <c r="Q652" s="583">
        <v>0.56000000000000005</v>
      </c>
      <c r="R652" s="587">
        <v>0.56000000000000005</v>
      </c>
      <c r="S652" s="587">
        <v>0.54</v>
      </c>
      <c r="T652" s="499">
        <v>0.52</v>
      </c>
      <c r="U652" s="499">
        <v>0.52</v>
      </c>
      <c r="V652" s="499">
        <v>0.52</v>
      </c>
      <c r="W652" s="499">
        <v>0.52</v>
      </c>
      <c r="X652" s="499">
        <v>0.52</v>
      </c>
      <c r="Y652" s="499">
        <v>0.52</v>
      </c>
      <c r="Z652" s="499">
        <v>0.52</v>
      </c>
      <c r="AA652" s="499">
        <v>0.52</v>
      </c>
      <c r="AB652" s="587">
        <v>0.52</v>
      </c>
      <c r="AC652" s="584">
        <f>SUM(C652:AB652)</f>
        <v>12.034999999999998</v>
      </c>
      <c r="AD652" s="1033">
        <f>IF(ISERROR((C652/D652-1)*100),"n/a",(C652/D652-1)*100)</f>
        <v>6.8376068376068355</v>
      </c>
      <c r="AE652" s="1033">
        <f>IF(ISERROR((D652/E652-1)*100),"n/a",(D652/E652-1)*100)</f>
        <v>2.6315789473684292</v>
      </c>
      <c r="AF652" s="1033">
        <f>IF(ISERROR((E652/F652-1)*100),"n/a",(E652/F652-1)*100)</f>
        <v>4.5871559633027248</v>
      </c>
      <c r="AG652" s="1033">
        <f>IF(ISERROR((F652/G652-1)*100),"n/a",(F652/G652-1)*100)</f>
        <v>4.8076923076923128</v>
      </c>
      <c r="AH652" s="1033">
        <f>IF(ISERROR((G652/H652-1)*100),"n/a",(G652/H652-1)*100)</f>
        <v>13.043478260869556</v>
      </c>
      <c r="AI652" s="1033">
        <f>IF(ISERROR((H652/I652-1)*100),"n/a",(H652/I652-1)*100)</f>
        <v>9.5238095238095344</v>
      </c>
      <c r="AJ652" s="1033">
        <f>IF(ISERROR((I652/J652-1)*100),"n/a",(I652/J652-1)*100)</f>
        <v>13.513513513513509</v>
      </c>
      <c r="AK652" s="1033">
        <f>IF(ISERROR((J652/K652-1)*100),"n/a",(J652/K652-1)*100)</f>
        <v>12.12121212121211</v>
      </c>
      <c r="AL652" s="1033">
        <f>IF(ISERROR((K652/L652-1)*100),"n/a",(K652/L652-1)*100)</f>
        <v>13.793103448275868</v>
      </c>
      <c r="AM652" s="1033">
        <f>IF(ISERROR((L652/N652-1)*100),"n/a",(L652/N652-1)*100)</f>
        <v>-30.952380952380953</v>
      </c>
      <c r="AN652" s="1033">
        <f>IF(ISERROR((N652/O652-1)*100),"n/a",(N652/O652-1)*100)</f>
        <v>-25.000000000000011</v>
      </c>
      <c r="AO652" s="1033">
        <f>IF(ISERROR((O652/Q652-1)*100),"n/a",(O652/Q652-1)*100)</f>
        <v>0</v>
      </c>
      <c r="AP652" s="1033">
        <f>IF(ISERROR((Q652/R652-1)*100),"n/a",(Q652/R652-1)*100)</f>
        <v>0</v>
      </c>
      <c r="AQ652" s="1033">
        <f>IF(ISERROR((R652/S652-1)*100),"n/a",(R652/S652-1)*100)</f>
        <v>3.7037037037036979</v>
      </c>
      <c r="AR652" s="1033">
        <f>IF(ISERROR((S652/T652-1)*100),"n/a",(S652/T652-1)*100)</f>
        <v>3.8461538461538547</v>
      </c>
      <c r="AS652" s="1033">
        <f>IF(ISERROR((T652/U652-1)*100),"n/a",(T652/U652-1)*100)</f>
        <v>0</v>
      </c>
      <c r="AT652" s="1033">
        <f>IF(ISERROR((U652/V652-1)*100),"n/a",(U652/V652-1)*100)</f>
        <v>0</v>
      </c>
      <c r="AU652" s="1033">
        <f>IF(ISERROR((V652/W652-1)*100),"n/a",(V652/W652-1)*100)</f>
        <v>0</v>
      </c>
      <c r="AV652" s="1033">
        <f>IF(ISERROR((W652/X652-1)*100),"n/a",(W652/X652-1)*100)</f>
        <v>0</v>
      </c>
      <c r="AW652" s="1033">
        <f>IF(ISERROR((X652/Y652-1)*100),"n/a",(X652/Y652-1)*100)</f>
        <v>0</v>
      </c>
      <c r="AX652" s="1033">
        <f>IF(ISERROR((Y652/Z652-1)*100),"n/a",(Y652/Z652-1)*100)</f>
        <v>0</v>
      </c>
      <c r="AY652" s="1033">
        <f>IF(ISERROR((Z652/AA652-1)*100),"n/a",(Z652/AA652-1)*100)</f>
        <v>0</v>
      </c>
      <c r="AZ652" s="1033">
        <f>IF(ISERROR((AA652/AB652-1)*100),"n/a",(AA652/AB652-1)*100)</f>
        <v>0</v>
      </c>
      <c r="BA652" s="1033">
        <f>AVERAGE(AD652:AZ652)</f>
        <v>1.4111577183098905</v>
      </c>
      <c r="BB652" s="1033">
        <f>STDEV(AD652:AZ652)</f>
        <v>10.540434210019445</v>
      </c>
    </row>
    <row r="653" spans="1:54" x14ac:dyDescent="0.2">
      <c r="A653" s="836" t="s">
        <v>364</v>
      </c>
      <c r="B653" s="819" t="s">
        <v>365</v>
      </c>
      <c r="C653" s="489">
        <v>1.44</v>
      </c>
      <c r="D653" s="539">
        <v>1.4</v>
      </c>
      <c r="E653" s="489">
        <v>1.4</v>
      </c>
      <c r="F653" s="539">
        <v>1.36</v>
      </c>
      <c r="G653" s="587">
        <v>1.36</v>
      </c>
      <c r="H653" s="499">
        <v>1.32</v>
      </c>
      <c r="I653" s="489">
        <v>1.32</v>
      </c>
      <c r="J653" s="539">
        <v>1.28</v>
      </c>
      <c r="K653" s="489">
        <v>1.28</v>
      </c>
      <c r="L653" s="489">
        <v>1.25</v>
      </c>
      <c r="M653" s="953"/>
      <c r="N653" s="489">
        <v>1.24</v>
      </c>
      <c r="O653" s="491">
        <v>1.2</v>
      </c>
      <c r="P653" s="953"/>
      <c r="Q653" s="587">
        <v>1.2</v>
      </c>
      <c r="R653" s="583">
        <v>1.1599999999999999</v>
      </c>
      <c r="S653" s="587">
        <v>1.1599999999999999</v>
      </c>
      <c r="T653" s="587">
        <v>1.1200000000000001</v>
      </c>
      <c r="U653" s="587">
        <v>1.08</v>
      </c>
      <c r="V653" s="587">
        <v>1.04</v>
      </c>
      <c r="W653" s="587">
        <v>1.01</v>
      </c>
      <c r="X653" s="587">
        <v>1</v>
      </c>
      <c r="Y653" s="587">
        <v>0.93</v>
      </c>
      <c r="Z653" s="587">
        <v>0.89</v>
      </c>
      <c r="AA653" s="587">
        <v>0.84</v>
      </c>
      <c r="AB653" s="587">
        <v>0.81</v>
      </c>
      <c r="AC653" s="584">
        <f>SUM(C653:AB653)</f>
        <v>28.09</v>
      </c>
      <c r="AD653" s="1033">
        <f>IF(ISERROR((C653/D653-1)*100),"n/a",(C653/D653-1)*100)</f>
        <v>2.8571428571428692</v>
      </c>
      <c r="AE653" s="1033">
        <f>IF(ISERROR((D653/E653-1)*100),"n/a",(D653/E653-1)*100)</f>
        <v>0</v>
      </c>
      <c r="AF653" s="1033">
        <f>IF(ISERROR((E653/F653-1)*100),"n/a",(E653/F653-1)*100)</f>
        <v>2.9411764705882248</v>
      </c>
      <c r="AG653" s="1033">
        <f>IF(ISERROR((F653/G653-1)*100),"n/a",(F653/G653-1)*100)</f>
        <v>0</v>
      </c>
      <c r="AH653" s="1033">
        <f>IF(ISERROR((G653/H653-1)*100),"n/a",(G653/H653-1)*100)</f>
        <v>3.0303030303030276</v>
      </c>
      <c r="AI653" s="1033">
        <f>IF(ISERROR((H653/I653-1)*100),"n/a",(H653/I653-1)*100)</f>
        <v>0</v>
      </c>
      <c r="AJ653" s="1033">
        <f>IF(ISERROR((I653/J653-1)*100),"n/a",(I653/J653-1)*100)</f>
        <v>3.125</v>
      </c>
      <c r="AK653" s="1033">
        <f>IF(ISERROR((J653/K653-1)*100),"n/a",(J653/K653-1)*100)</f>
        <v>0</v>
      </c>
      <c r="AL653" s="1033">
        <f>IF(ISERROR((K653/L653-1)*100),"n/a",(K653/L653-1)*100)</f>
        <v>2.4000000000000021</v>
      </c>
      <c r="AM653" s="1033">
        <f>IF(ISERROR((L653/N653-1)*100),"n/a",(L653/N653-1)*100)</f>
        <v>0.80645161290322509</v>
      </c>
      <c r="AN653" s="1033">
        <f>IF(ISERROR((N653/O653-1)*100),"n/a",(N653/O653-1)*100)</f>
        <v>3.3333333333333437</v>
      </c>
      <c r="AO653" s="1033">
        <f>IF(ISERROR((O653/Q653-1)*100),"n/a",(O653/Q653-1)*100)</f>
        <v>0</v>
      </c>
      <c r="AP653" s="1033">
        <f>IF(ISERROR((Q653/R653-1)*100),"n/a",(Q653/R653-1)*100)</f>
        <v>3.4482758620689724</v>
      </c>
      <c r="AQ653" s="1033">
        <f>IF(ISERROR((R653/S653-1)*100),"n/a",(R653/S653-1)*100)</f>
        <v>0</v>
      </c>
      <c r="AR653" s="1033">
        <f>IF(ISERROR((S653/T653-1)*100),"n/a",(S653/T653-1)*100)</f>
        <v>3.5714285714285587</v>
      </c>
      <c r="AS653" s="1033">
        <f>IF(ISERROR((T653/U653-1)*100),"n/a",(T653/U653-1)*100)</f>
        <v>3.7037037037036979</v>
      </c>
      <c r="AT653" s="1033">
        <f>IF(ISERROR((U653/V653-1)*100),"n/a",(U653/V653-1)*100)</f>
        <v>3.8461538461538547</v>
      </c>
      <c r="AU653" s="1033">
        <f>IF(ISERROR((V653/W653-1)*100),"n/a",(V653/W653-1)*100)</f>
        <v>2.9702970297029729</v>
      </c>
      <c r="AV653" s="1033">
        <f>IF(ISERROR((W653/X653-1)*100),"n/a",(W653/X653-1)*100)</f>
        <v>1.0000000000000009</v>
      </c>
      <c r="AW653" s="1033">
        <f>IF(ISERROR((X653/Y653-1)*100),"n/a",(X653/Y653-1)*100)</f>
        <v>7.5268817204301008</v>
      </c>
      <c r="AX653" s="1033">
        <f>IF(ISERROR((Y653/Z653-1)*100),"n/a",(Y653/Z653-1)*100)</f>
        <v>4.4943820224719211</v>
      </c>
      <c r="AY653" s="1033">
        <f>IF(ISERROR((Z653/AA653-1)*100),"n/a",(Z653/AA653-1)*100)</f>
        <v>5.9523809523809534</v>
      </c>
      <c r="AZ653" s="1033">
        <f>IF(ISERROR((AA653/AB653-1)*100),"n/a",(AA653/AB653-1)*100)</f>
        <v>3.7037037037036979</v>
      </c>
      <c r="BA653" s="1033">
        <f>AVERAGE(AD653:AZ653)</f>
        <v>2.5526354224484966</v>
      </c>
      <c r="BB653" s="1033">
        <f>STDEV(AD653:AZ653)</f>
        <v>2.0493590802212793</v>
      </c>
    </row>
    <row r="654" spans="1:54" x14ac:dyDescent="0.2">
      <c r="A654" s="826" t="s">
        <v>3832</v>
      </c>
      <c r="B654" s="819" t="s">
        <v>3833</v>
      </c>
      <c r="C654" s="489">
        <v>0.84</v>
      </c>
      <c r="D654" s="489">
        <v>0.76</v>
      </c>
      <c r="E654" s="489">
        <v>0.72</v>
      </c>
      <c r="F654" s="489">
        <v>0.66</v>
      </c>
      <c r="G654" s="587">
        <v>0.52</v>
      </c>
      <c r="H654" s="587">
        <v>0.36</v>
      </c>
      <c r="I654" s="489">
        <v>0.28000000000000003</v>
      </c>
      <c r="J654" s="489">
        <v>0.21</v>
      </c>
      <c r="K654" s="489">
        <v>0.06</v>
      </c>
      <c r="L654" s="539">
        <v>0</v>
      </c>
      <c r="M654" s="953"/>
      <c r="N654" s="491">
        <v>0</v>
      </c>
      <c r="O654" s="491">
        <v>0</v>
      </c>
      <c r="P654" s="953"/>
      <c r="Q654" s="583">
        <v>0</v>
      </c>
      <c r="R654" s="583">
        <v>0</v>
      </c>
      <c r="S654" s="583">
        <v>0.27</v>
      </c>
      <c r="T654" s="587">
        <v>0.35</v>
      </c>
      <c r="U654" s="587">
        <v>0.31</v>
      </c>
      <c r="V654" s="587">
        <v>0.27</v>
      </c>
      <c r="W654" s="587">
        <v>0.23</v>
      </c>
      <c r="X654" s="587">
        <v>0.19166666666666665</v>
      </c>
      <c r="Y654" s="587">
        <v>0.16666666666666666</v>
      </c>
      <c r="Z654" s="499">
        <v>0</v>
      </c>
      <c r="AA654" s="499">
        <v>0</v>
      </c>
      <c r="AB654" s="499">
        <v>0</v>
      </c>
      <c r="AC654" s="584">
        <f>SUM(C654:AB654)</f>
        <v>6.1983333333333333</v>
      </c>
      <c r="AD654" s="1033">
        <f>IF(ISERROR((C654/D654-1)*100),"n/a",(C654/D654-1)*100)</f>
        <v>10.526315789473673</v>
      </c>
      <c r="AE654" s="1033">
        <f>IF(ISERROR((D654/E654-1)*100),"n/a",(D654/E654-1)*100)</f>
        <v>5.555555555555558</v>
      </c>
      <c r="AF654" s="1033">
        <f>IF(ISERROR((E654/F654-1)*100),"n/a",(E654/F654-1)*100)</f>
        <v>9.0909090909090828</v>
      </c>
      <c r="AG654" s="1033">
        <f>IF(ISERROR((F654/G654-1)*100),"n/a",(F654/G654-1)*100)</f>
        <v>26.923076923076916</v>
      </c>
      <c r="AH654" s="1033">
        <f>IF(ISERROR((G654/H654-1)*100),"n/a",(G654/H654-1)*100)</f>
        <v>44.444444444444464</v>
      </c>
      <c r="AI654" s="1033">
        <f>IF(ISERROR((H654/I654-1)*100),"n/a",(H654/I654-1)*100)</f>
        <v>28.571428571428559</v>
      </c>
      <c r="AJ654" s="1033">
        <f>IF(ISERROR((I654/J654-1)*100),"n/a",(I654/J654-1)*100)</f>
        <v>33.33333333333335</v>
      </c>
      <c r="AK654" s="1033">
        <f>IF(ISERROR((J654/K654-1)*100),"n/a",(J654/K654-1)*100)</f>
        <v>250</v>
      </c>
      <c r="AL654" s="1033" t="str">
        <f>IF(ISERROR((K654/L654-1)*100),"n/a",(K654/L654-1)*100)</f>
        <v>n/a</v>
      </c>
      <c r="AM654" s="1033" t="str">
        <f>IF(ISERROR((L654/N654-1)*100),"n/a",(L654/N654-1)*100)</f>
        <v>n/a</v>
      </c>
      <c r="AN654" s="1033" t="str">
        <f>IF(ISERROR((N654/O654-1)*100),"n/a",(N654/O654-1)*100)</f>
        <v>n/a</v>
      </c>
      <c r="AO654" s="1033" t="str">
        <f>IF(ISERROR((O654/Q654-1)*100),"n/a",(O654/Q654-1)*100)</f>
        <v>n/a</v>
      </c>
      <c r="AP654" s="1033" t="str">
        <f>IF(ISERROR((Q654/R654-1)*100),"n/a",(Q654/R654-1)*100)</f>
        <v>n/a</v>
      </c>
      <c r="AQ654" s="1033">
        <f>IF(ISERROR((R654/S654-1)*100),"n/a",(R654/S654-1)*100)</f>
        <v>-100</v>
      </c>
      <c r="AR654" s="1033">
        <f>IF(ISERROR((S654/T654-1)*100),"n/a",(S654/T654-1)*100)</f>
        <v>-22.857142857142843</v>
      </c>
      <c r="AS654" s="1033">
        <f>IF(ISERROR((T654/U654-1)*100),"n/a",(T654/U654-1)*100)</f>
        <v>12.903225806451601</v>
      </c>
      <c r="AT654" s="1033">
        <f>IF(ISERROR((U654/V654-1)*100),"n/a",(U654/V654-1)*100)</f>
        <v>14.814814814814813</v>
      </c>
      <c r="AU654" s="1033">
        <f>IF(ISERROR((V654/W654-1)*100),"n/a",(V654/W654-1)*100)</f>
        <v>17.391304347826097</v>
      </c>
      <c r="AV654" s="1033">
        <f>IF(ISERROR((W654/X654-1)*100),"n/a",(W654/X654-1)*100)</f>
        <v>20.000000000000018</v>
      </c>
      <c r="AW654" s="1033">
        <f>IF(ISERROR((X654/Y654-1)*100),"n/a",(X654/Y654-1)*100)</f>
        <v>14.999999999999991</v>
      </c>
      <c r="AX654" s="1033" t="str">
        <f>IF(ISERROR((Y654/Z654-1)*100),"n/a",(Y654/Z654-1)*100)</f>
        <v>n/a</v>
      </c>
      <c r="AY654" s="1033" t="str">
        <f>IF(ISERROR((Z654/AA654-1)*100),"n/a",(Z654/AA654-1)*100)</f>
        <v>n/a</v>
      </c>
      <c r="AZ654" s="1033" t="str">
        <f>IF(ISERROR((AA654/AB654-1)*100),"n/a",(AA654/AB654-1)*100)</f>
        <v>n/a</v>
      </c>
      <c r="BA654" s="1033">
        <f>AVERAGE(AD654:AZ654)</f>
        <v>24.379817721344754</v>
      </c>
      <c r="BB654" s="1033">
        <f>STDEV(AD654:AZ654)</f>
        <v>70.848004429636191</v>
      </c>
    </row>
    <row r="655" spans="1:54" x14ac:dyDescent="0.2">
      <c r="A655" s="819" t="s">
        <v>1684</v>
      </c>
      <c r="B655" s="819" t="s">
        <v>1685</v>
      </c>
      <c r="C655" s="489">
        <v>1.5024999999999999</v>
      </c>
      <c r="D655" s="489">
        <v>1.4475</v>
      </c>
      <c r="E655" s="489">
        <v>1.4225000000000001</v>
      </c>
      <c r="F655" s="489">
        <v>1.35</v>
      </c>
      <c r="G655" s="587">
        <v>1.2775000000000001</v>
      </c>
      <c r="H655" s="587">
        <v>1.2249999999999999</v>
      </c>
      <c r="I655" s="489">
        <v>1.1625000000000001</v>
      </c>
      <c r="J655" s="489">
        <v>1.0925</v>
      </c>
      <c r="K655" s="489">
        <v>1.0149999999999999</v>
      </c>
      <c r="L655" s="489">
        <v>0.92500000000000004</v>
      </c>
      <c r="M655" s="953"/>
      <c r="N655" s="489">
        <v>0.875</v>
      </c>
      <c r="O655" s="489">
        <v>0.77</v>
      </c>
      <c r="P655" s="953"/>
      <c r="Q655" s="583">
        <v>0.72499999999999998</v>
      </c>
      <c r="R655" s="583">
        <v>0.96499999999999997</v>
      </c>
      <c r="S655" s="587">
        <v>1.32</v>
      </c>
      <c r="T655" s="587">
        <v>1.3025</v>
      </c>
      <c r="U655" s="587">
        <v>1.2375</v>
      </c>
      <c r="V655" s="587">
        <v>1.1924999999999999</v>
      </c>
      <c r="W655" s="587">
        <v>1.1625000000000001</v>
      </c>
      <c r="X655" s="587">
        <v>1.1325000000000001</v>
      </c>
      <c r="Y655" s="587">
        <v>1.1025</v>
      </c>
      <c r="Z655" s="587">
        <v>1.0774999999999999</v>
      </c>
      <c r="AA655" s="587">
        <v>1.0674999999999999</v>
      </c>
      <c r="AB655" s="587">
        <v>1.0565</v>
      </c>
      <c r="AC655" s="584">
        <f>SUM(C655:AB655)</f>
        <v>27.406499999999998</v>
      </c>
      <c r="AD655" s="1033">
        <f>IF(ISERROR((C655/D655-1)*100),"n/a",(C655/D655-1)*100)</f>
        <v>3.7996545768566481</v>
      </c>
      <c r="AE655" s="1033">
        <f>IF(ISERROR((D655/E655-1)*100),"n/a",(D655/E655-1)*100)</f>
        <v>1.7574692442882123</v>
      </c>
      <c r="AF655" s="1033">
        <f>IF(ISERROR((E655/F655-1)*100),"n/a",(E655/F655-1)*100)</f>
        <v>5.3703703703703809</v>
      </c>
      <c r="AG655" s="1033">
        <f>IF(ISERROR((F655/G655-1)*100),"n/a",(F655/G655-1)*100)</f>
        <v>5.6751467710371761</v>
      </c>
      <c r="AH655" s="1033">
        <f>IF(ISERROR((G655/H655-1)*100),"n/a",(G655/H655-1)*100)</f>
        <v>4.2857142857142927</v>
      </c>
      <c r="AI655" s="1033">
        <f>IF(ISERROR((H655/I655-1)*100),"n/a",(H655/I655-1)*100)</f>
        <v>5.3763440860214784</v>
      </c>
      <c r="AJ655" s="1033">
        <f>IF(ISERROR((I655/J655-1)*100),"n/a",(I655/J655-1)*100)</f>
        <v>6.4073226544622441</v>
      </c>
      <c r="AK655" s="1033">
        <f>IF(ISERROR((J655/K655-1)*100),"n/a",(J655/K655-1)*100)</f>
        <v>7.6354679802955738</v>
      </c>
      <c r="AL655" s="1033">
        <f>IF(ISERROR((K655/L655-1)*100),"n/a",(K655/L655-1)*100)</f>
        <v>9.7297297297297192</v>
      </c>
      <c r="AM655" s="1033">
        <f>IF(ISERROR((L655/N655-1)*100),"n/a",(L655/N655-1)*100)</f>
        <v>5.7142857142857162</v>
      </c>
      <c r="AN655" s="1033">
        <f>IF(ISERROR((N655/O655-1)*100),"n/a",(N655/O655-1)*100)</f>
        <v>13.636363636363624</v>
      </c>
      <c r="AO655" s="1033">
        <f>IF(ISERROR((O655/Q655-1)*100),"n/a",(O655/Q655-1)*100)</f>
        <v>6.2068965517241503</v>
      </c>
      <c r="AP655" s="1033">
        <f>IF(ISERROR((Q655/R655-1)*100),"n/a",(Q655/R655-1)*100)</f>
        <v>-24.870466321243523</v>
      </c>
      <c r="AQ655" s="1033">
        <f>IF(ISERROR((R655/S655-1)*100),"n/a",(R655/S655-1)*100)</f>
        <v>-26.893939393939405</v>
      </c>
      <c r="AR655" s="1033">
        <f>IF(ISERROR((S655/T655-1)*100),"n/a",(S655/T655-1)*100)</f>
        <v>1.343570057581589</v>
      </c>
      <c r="AS655" s="1033">
        <f>IF(ISERROR((T655/U655-1)*100),"n/a",(T655/U655-1)*100)</f>
        <v>5.2525252525252419</v>
      </c>
      <c r="AT655" s="1033">
        <f>IF(ISERROR((U655/V655-1)*100),"n/a",(U655/V655-1)*100)</f>
        <v>3.7735849056603987</v>
      </c>
      <c r="AU655" s="1033">
        <f>IF(ISERROR((V655/W655-1)*100),"n/a",(V655/W655-1)*100)</f>
        <v>2.580645161290307</v>
      </c>
      <c r="AV655" s="1033">
        <f>IF(ISERROR((W655/X655-1)*100),"n/a",(W655/X655-1)*100)</f>
        <v>2.6490066225165476</v>
      </c>
      <c r="AW655" s="1033">
        <f>IF(ISERROR((X655/Y655-1)*100),"n/a",(X655/Y655-1)*100)</f>
        <v>2.7210884353741527</v>
      </c>
      <c r="AX655" s="1033">
        <f>IF(ISERROR((Y655/Z655-1)*100),"n/a",(Y655/Z655-1)*100)</f>
        <v>2.3201856148491906</v>
      </c>
      <c r="AY655" s="1033">
        <f>IF(ISERROR((Z655/AA655-1)*100),"n/a",(Z655/AA655-1)*100)</f>
        <v>0.93676814988290502</v>
      </c>
      <c r="AZ655" s="1033">
        <f>IF(ISERROR((AA655/AB655-1)*100),"n/a",(AA655/AB655-1)*100)</f>
        <v>1.0411736867013577</v>
      </c>
      <c r="BA655" s="1033">
        <f>AVERAGE(AD655:AZ655)</f>
        <v>2.019517729232521</v>
      </c>
      <c r="BB655" s="1033">
        <f>STDEV(AD655:AZ655)</f>
        <v>9.2860536902353985</v>
      </c>
    </row>
    <row r="656" spans="1:54" x14ac:dyDescent="0.2">
      <c r="A656" s="819" t="s">
        <v>1698</v>
      </c>
      <c r="B656" s="819" t="s">
        <v>1699</v>
      </c>
      <c r="C656" s="489">
        <v>0.95</v>
      </c>
      <c r="D656" s="489">
        <v>0.65</v>
      </c>
      <c r="E656" s="489">
        <v>0.5</v>
      </c>
      <c r="F656" s="489">
        <v>0.4</v>
      </c>
      <c r="G656" s="587">
        <v>0.36</v>
      </c>
      <c r="H656" s="587">
        <v>0.32</v>
      </c>
      <c r="I656" s="489">
        <v>0.28999999999999998</v>
      </c>
      <c r="J656" s="489">
        <v>0.27333333333333332</v>
      </c>
      <c r="K656" s="489">
        <v>0.20333333333333334</v>
      </c>
      <c r="L656" s="489">
        <v>0.13666666666666666</v>
      </c>
      <c r="M656" s="953"/>
      <c r="N656" s="491">
        <v>0.13333333333333333</v>
      </c>
      <c r="O656" s="491">
        <v>0.13333333333333333</v>
      </c>
      <c r="P656" s="953"/>
      <c r="Q656" s="587">
        <v>0.13333333333333333</v>
      </c>
      <c r="R656" s="587">
        <v>8.666666666666667E-2</v>
      </c>
      <c r="S656" s="587">
        <v>0.04</v>
      </c>
      <c r="T656" s="587">
        <v>3.8333333333333337E-2</v>
      </c>
      <c r="U656" s="587">
        <v>3.6666666666666667E-2</v>
      </c>
      <c r="V656" s="587">
        <v>3.5000000000000003E-2</v>
      </c>
      <c r="W656" s="587">
        <v>3.3333333333333333E-2</v>
      </c>
      <c r="X656" s="587">
        <v>3.1666666666666669E-2</v>
      </c>
      <c r="Y656" s="587">
        <v>0.03</v>
      </c>
      <c r="Z656" s="587">
        <v>2.8333333333333335E-2</v>
      </c>
      <c r="AA656" s="587">
        <v>2.6666666666666668E-2</v>
      </c>
      <c r="AB656" s="587">
        <v>1.2666666666666666E-2</v>
      </c>
      <c r="AC656" s="584">
        <f>SUM(C656:AB656)</f>
        <v>4.882666666666668</v>
      </c>
      <c r="AD656" s="1033">
        <f>IF(ISERROR((C656/D656-1)*100),"n/a",(C656/D656-1)*100)</f>
        <v>46.153846153846146</v>
      </c>
      <c r="AE656" s="1033">
        <f>IF(ISERROR((D656/E656-1)*100),"n/a",(D656/E656-1)*100)</f>
        <v>30.000000000000004</v>
      </c>
      <c r="AF656" s="1033">
        <f>IF(ISERROR((E656/F656-1)*100),"n/a",(E656/F656-1)*100)</f>
        <v>25</v>
      </c>
      <c r="AG656" s="1033">
        <f>IF(ISERROR((F656/G656-1)*100),"n/a",(F656/G656-1)*100)</f>
        <v>11.111111111111116</v>
      </c>
      <c r="AH656" s="1033">
        <f>IF(ISERROR((G656/H656-1)*100),"n/a",(G656/H656-1)*100)</f>
        <v>12.5</v>
      </c>
      <c r="AI656" s="1033">
        <f>IF(ISERROR((H656/I656-1)*100),"n/a",(H656/I656-1)*100)</f>
        <v>10.344827586206918</v>
      </c>
      <c r="AJ656" s="1033">
        <f>IF(ISERROR((I656/J656-1)*100),"n/a",(I656/J656-1)*100)</f>
        <v>6.0975609756097615</v>
      </c>
      <c r="AK656" s="1033">
        <f>IF(ISERROR((J656/K656-1)*100),"n/a",(J656/K656-1)*100)</f>
        <v>34.426229508196712</v>
      </c>
      <c r="AL656" s="1033">
        <f>IF(ISERROR((K656/L656-1)*100),"n/a",(K656/L656-1)*100)</f>
        <v>48.780487804878071</v>
      </c>
      <c r="AM656" s="1033">
        <f>IF(ISERROR((L656/N656-1)*100),"n/a",(L656/N656-1)*100)</f>
        <v>2.4999999999999911</v>
      </c>
      <c r="AN656" s="1033">
        <f>IF(ISERROR((N656/O656-1)*100),"n/a",(N656/O656-1)*100)</f>
        <v>0</v>
      </c>
      <c r="AO656" s="1033">
        <f>IF(ISERROR((O656/Q656-1)*100),"n/a",(O656/Q656-1)*100)</f>
        <v>0</v>
      </c>
      <c r="AP656" s="1033">
        <f>IF(ISERROR((Q656/R656-1)*100),"n/a",(Q656/R656-1)*100)</f>
        <v>53.846153846153832</v>
      </c>
      <c r="AQ656" s="1033">
        <f>IF(ISERROR((R656/S656-1)*100),"n/a",(R656/S656-1)*100)</f>
        <v>116.66666666666666</v>
      </c>
      <c r="AR656" s="1033">
        <f>IF(ISERROR((S656/T656-1)*100),"n/a",(S656/T656-1)*100)</f>
        <v>4.3478260869565188</v>
      </c>
      <c r="AS656" s="1033">
        <f>IF(ISERROR((T656/U656-1)*100),"n/a",(T656/U656-1)*100)</f>
        <v>4.5454545454545636</v>
      </c>
      <c r="AT656" s="1033">
        <f>IF(ISERROR((U656/V656-1)*100),"n/a",(U656/V656-1)*100)</f>
        <v>4.761904761904745</v>
      </c>
      <c r="AU656" s="1033">
        <f>IF(ISERROR((V656/W656-1)*100),"n/a",(V656/W656-1)*100)</f>
        <v>5.0000000000000044</v>
      </c>
      <c r="AV656" s="1033">
        <f>IF(ISERROR((W656/X656-1)*100),"n/a",(W656/X656-1)*100)</f>
        <v>5.2631578947368363</v>
      </c>
      <c r="AW656" s="1033">
        <f>IF(ISERROR((X656/Y656-1)*100),"n/a",(X656/Y656-1)*100)</f>
        <v>5.555555555555558</v>
      </c>
      <c r="AX656" s="1033">
        <f>IF(ISERROR((Y656/Z656-1)*100),"n/a",(Y656/Z656-1)*100)</f>
        <v>5.8823529411764497</v>
      </c>
      <c r="AY656" s="1033">
        <f>IF(ISERROR((Z656/AA656-1)*100),"n/a",(Z656/AA656-1)*100)</f>
        <v>6.25</v>
      </c>
      <c r="AZ656" s="1033">
        <f>IF(ISERROR((AA656/AB656-1)*100),"n/a",(AA656/AB656-1)*100)</f>
        <v>110.52631578947371</v>
      </c>
      <c r="BA656" s="1033">
        <f>AVERAGE(AD656:AZ656)</f>
        <v>23.893889183822935</v>
      </c>
      <c r="BB656" s="1033">
        <f>STDEV(AD656:AZ656)</f>
        <v>32.658685758994494</v>
      </c>
    </row>
    <row r="657" spans="1:54" x14ac:dyDescent="0.2">
      <c r="A657" s="826" t="s">
        <v>360</v>
      </c>
      <c r="B657" s="819" t="s">
        <v>361</v>
      </c>
      <c r="C657" s="489">
        <v>1.41</v>
      </c>
      <c r="D657" s="489">
        <v>1.35</v>
      </c>
      <c r="E657" s="489">
        <v>1.31</v>
      </c>
      <c r="F657" s="489">
        <v>1.145</v>
      </c>
      <c r="G657" s="587">
        <v>1.02</v>
      </c>
      <c r="H657" s="587">
        <v>0.97499999999999998</v>
      </c>
      <c r="I657" s="489">
        <v>0.93</v>
      </c>
      <c r="J657" s="489">
        <v>0.88833333333333342</v>
      </c>
      <c r="K657" s="489">
        <v>0.80666666666666664</v>
      </c>
      <c r="L657" s="489">
        <v>0.73666666666666669</v>
      </c>
      <c r="M657" s="953"/>
      <c r="N657" s="489">
        <v>0.70666666666666667</v>
      </c>
      <c r="O657" s="489">
        <v>0.68</v>
      </c>
      <c r="P657" s="953"/>
      <c r="Q657" s="587">
        <v>0.6</v>
      </c>
      <c r="R657" s="587">
        <v>0.52333333333333332</v>
      </c>
      <c r="S657" s="587">
        <v>0.5033333333333333</v>
      </c>
      <c r="T657" s="587">
        <v>0.48166666666666669</v>
      </c>
      <c r="U657" s="587">
        <v>0.46</v>
      </c>
      <c r="V657" s="587">
        <v>0.43333333333333335</v>
      </c>
      <c r="W657" s="587">
        <v>0.39833333333333337</v>
      </c>
      <c r="X657" s="587">
        <v>0.37666666666666665</v>
      </c>
      <c r="Y657" s="587">
        <v>0.36110666666666669</v>
      </c>
      <c r="Z657" s="587">
        <v>0.35</v>
      </c>
      <c r="AA657" s="587">
        <v>0.33889333333333332</v>
      </c>
      <c r="AB657" s="587">
        <v>0.32667333333333332</v>
      </c>
      <c r="AC657" s="584">
        <f>SUM(C657:AB657)</f>
        <v>17.111673333333336</v>
      </c>
      <c r="AD657" s="1033">
        <f>IF(ISERROR((C657/D657-1)*100),"n/a",(C657/D657-1)*100)</f>
        <v>4.4444444444444287</v>
      </c>
      <c r="AE657" s="1033">
        <f>IF(ISERROR((D657/E657-1)*100),"n/a",(D657/E657-1)*100)</f>
        <v>3.0534351145038219</v>
      </c>
      <c r="AF657" s="1033">
        <f>IF(ISERROR((E657/F657-1)*100),"n/a",(E657/F657-1)*100)</f>
        <v>14.410480349344979</v>
      </c>
      <c r="AG657" s="1033">
        <f>IF(ISERROR((F657/G657-1)*100),"n/a",(F657/G657-1)*100)</f>
        <v>12.254901960784315</v>
      </c>
      <c r="AH657" s="1033">
        <f>IF(ISERROR((G657/H657-1)*100),"n/a",(G657/H657-1)*100)</f>
        <v>4.6153846153846212</v>
      </c>
      <c r="AI657" s="1033">
        <f>IF(ISERROR((H657/I657-1)*100),"n/a",(H657/I657-1)*100)</f>
        <v>4.8387096774193505</v>
      </c>
      <c r="AJ657" s="1033">
        <f>IF(ISERROR((I657/J657-1)*100),"n/a",(I657/J657-1)*100)</f>
        <v>4.6904315196998114</v>
      </c>
      <c r="AK657" s="1033">
        <f>IF(ISERROR((J657/K657-1)*100),"n/a",(J657/K657-1)*100)</f>
        <v>10.123966942148765</v>
      </c>
      <c r="AL657" s="1033">
        <f>IF(ISERROR((K657/L657-1)*100),"n/a",(K657/L657-1)*100)</f>
        <v>9.5022624434389016</v>
      </c>
      <c r="AM657" s="1033">
        <f>IF(ISERROR((L657/N657-1)*100),"n/a",(L657/N657-1)*100)</f>
        <v>4.2452830188679291</v>
      </c>
      <c r="AN657" s="1033">
        <f>IF(ISERROR((N657/O657-1)*100),"n/a",(N657/O657-1)*100)</f>
        <v>3.9215686274509665</v>
      </c>
      <c r="AO657" s="1033">
        <f>IF(ISERROR((O657/Q657-1)*100),"n/a",(O657/Q657-1)*100)</f>
        <v>13.333333333333353</v>
      </c>
      <c r="AP657" s="1033">
        <f>IF(ISERROR((Q657/R657-1)*100),"n/a",(Q657/R657-1)*100)</f>
        <v>14.649681528662416</v>
      </c>
      <c r="AQ657" s="1033">
        <f>IF(ISERROR((R657/S657-1)*100),"n/a",(R657/S657-1)*100)</f>
        <v>3.9735099337748325</v>
      </c>
      <c r="AR657" s="1033">
        <f>IF(ISERROR((S657/T657-1)*100),"n/a",(S657/T657-1)*100)</f>
        <v>4.4982698961937517</v>
      </c>
      <c r="AS657" s="1033">
        <f>IF(ISERROR((T657/U657-1)*100),"n/a",(T657/U657-1)*100)</f>
        <v>4.7101449275362306</v>
      </c>
      <c r="AT657" s="1033">
        <f>IF(ISERROR((U657/V657-1)*100),"n/a",(U657/V657-1)*100)</f>
        <v>6.1538461538461542</v>
      </c>
      <c r="AU657" s="1033">
        <f>IF(ISERROR((V657/W657-1)*100),"n/a",(V657/W657-1)*100)</f>
        <v>8.786610878661083</v>
      </c>
      <c r="AV657" s="1033">
        <f>IF(ISERROR((W657/X657-1)*100),"n/a",(W657/X657-1)*100)</f>
        <v>5.752212389380551</v>
      </c>
      <c r="AW657" s="1033">
        <f>IF(ISERROR((X657/Y657-1)*100),"n/a",(X657/Y657-1)*100)</f>
        <v>4.3089761104752045</v>
      </c>
      <c r="AX657" s="1033">
        <f>IF(ISERROR((Y657/Z657-1)*100),"n/a",(Y657/Z657-1)*100)</f>
        <v>3.1733333333333391</v>
      </c>
      <c r="AY657" s="1033">
        <f>IF(ISERROR((Z657/AA657-1)*100),"n/a",(Z657/AA657-1)*100)</f>
        <v>3.2773340677499263</v>
      </c>
      <c r="AZ657" s="1033">
        <f>IF(ISERROR((AA657/AB657-1)*100),"n/a",(AA657/AB657-1)*100)</f>
        <v>3.7407399848982781</v>
      </c>
      <c r="BA657" s="1033">
        <f>AVERAGE(AD657:AZ657)</f>
        <v>6.6286461413623075</v>
      </c>
      <c r="BB657" s="1033">
        <f>STDEV(AD657:AZ657)</f>
        <v>3.8219606849982135</v>
      </c>
    </row>
    <row r="658" spans="1:54" x14ac:dyDescent="0.2">
      <c r="A658" s="826" t="s">
        <v>369</v>
      </c>
      <c r="B658" s="819" t="s">
        <v>370</v>
      </c>
      <c r="C658" s="489">
        <v>2.84</v>
      </c>
      <c r="D658" s="489">
        <v>2.8</v>
      </c>
      <c r="E658" s="489">
        <v>2.76</v>
      </c>
      <c r="F658" s="489">
        <v>2.72</v>
      </c>
      <c r="G658" s="587">
        <v>2.68</v>
      </c>
      <c r="H658" s="587">
        <v>2.645</v>
      </c>
      <c r="I658" s="489">
        <v>2.6124999999999998</v>
      </c>
      <c r="J658" s="489">
        <v>2.56</v>
      </c>
      <c r="K658" s="489">
        <v>2.52</v>
      </c>
      <c r="L658" s="489">
        <v>2.4900000000000002</v>
      </c>
      <c r="M658" s="953"/>
      <c r="N658" s="489">
        <v>2.4500000000000002</v>
      </c>
      <c r="O658" s="489">
        <v>2.4249999999999998</v>
      </c>
      <c r="P658" s="953"/>
      <c r="Q658" s="587">
        <v>2.415</v>
      </c>
      <c r="R658" s="587">
        <v>2.38</v>
      </c>
      <c r="S658" s="587">
        <v>2.34</v>
      </c>
      <c r="T658" s="587">
        <v>2.2999999999999998</v>
      </c>
      <c r="U658" s="587">
        <v>2.2599999999999998</v>
      </c>
      <c r="V658" s="587">
        <v>2.1749999999999998</v>
      </c>
      <c r="W658" s="587">
        <v>2</v>
      </c>
      <c r="X658" s="587">
        <v>1.96</v>
      </c>
      <c r="Y658" s="587">
        <v>1.92</v>
      </c>
      <c r="Z658" s="587">
        <v>1.88</v>
      </c>
      <c r="AA658" s="587">
        <v>1.84</v>
      </c>
      <c r="AB658" s="587">
        <v>1.81</v>
      </c>
      <c r="AC658" s="584">
        <f>SUM(C658:AB658)</f>
        <v>56.782500000000006</v>
      </c>
      <c r="AD658" s="1033">
        <f>IF(ISERROR((C658/D658-1)*100),"n/a",(C658/D658-1)*100)</f>
        <v>1.4285714285714235</v>
      </c>
      <c r="AE658" s="1033">
        <f>IF(ISERROR((D658/E658-1)*100),"n/a",(D658/E658-1)*100)</f>
        <v>1.449275362318847</v>
      </c>
      <c r="AF658" s="1033">
        <f>IF(ISERROR((E658/F658-1)*100),"n/a",(E658/F658-1)*100)</f>
        <v>1.4705882352941124</v>
      </c>
      <c r="AG658" s="1033">
        <f>IF(ISERROR((F658/G658-1)*100),"n/a",(F658/G658-1)*100)</f>
        <v>1.4925373134328401</v>
      </c>
      <c r="AH658" s="1033">
        <f>IF(ISERROR((G658/H658-1)*100),"n/a",(G658/H658-1)*100)</f>
        <v>1.3232514177693888</v>
      </c>
      <c r="AI658" s="1033">
        <f>IF(ISERROR((H658/I658-1)*100),"n/a",(H658/I658-1)*100)</f>
        <v>1.2440191387559807</v>
      </c>
      <c r="AJ658" s="1033">
        <f>IF(ISERROR((I658/J658-1)*100),"n/a",(I658/J658-1)*100)</f>
        <v>2.05078125</v>
      </c>
      <c r="AK658" s="1033">
        <f>IF(ISERROR((J658/K658-1)*100),"n/a",(J658/K658-1)*100)</f>
        <v>1.5873015873015817</v>
      </c>
      <c r="AL658" s="1033">
        <f>IF(ISERROR((K658/L658-1)*100),"n/a",(K658/L658-1)*100)</f>
        <v>1.2048192771084265</v>
      </c>
      <c r="AM658" s="1033">
        <f>IF(ISERROR((L658/N658-1)*100),"n/a",(L658/N658-1)*100)</f>
        <v>1.6326530612244872</v>
      </c>
      <c r="AN658" s="1033">
        <f>IF(ISERROR((N658/O658-1)*100),"n/a",(N658/O658-1)*100)</f>
        <v>1.0309278350515649</v>
      </c>
      <c r="AO658" s="1033">
        <f>IF(ISERROR((O658/Q658-1)*100),"n/a",(O658/Q658-1)*100)</f>
        <v>0.41407867494822614</v>
      </c>
      <c r="AP658" s="1033">
        <f>IF(ISERROR((Q658/R658-1)*100),"n/a",(Q658/R658-1)*100)</f>
        <v>1.4705882352941346</v>
      </c>
      <c r="AQ658" s="1033">
        <f>IF(ISERROR((R658/S658-1)*100),"n/a",(R658/S658-1)*100)</f>
        <v>1.7094017094017033</v>
      </c>
      <c r="AR658" s="1033">
        <f>IF(ISERROR((S658/T658-1)*100),"n/a",(S658/T658-1)*100)</f>
        <v>1.7391304347826209</v>
      </c>
      <c r="AS658" s="1033">
        <f>IF(ISERROR((T658/U658-1)*100),"n/a",(T658/U658-1)*100)</f>
        <v>1.7699115044247815</v>
      </c>
      <c r="AT658" s="1033">
        <f>IF(ISERROR((U658/V658-1)*100),"n/a",(U658/V658-1)*100)</f>
        <v>3.9080459770114873</v>
      </c>
      <c r="AU658" s="1033">
        <f>IF(ISERROR((V658/W658-1)*100),"n/a",(V658/W658-1)*100)</f>
        <v>8.7499999999999911</v>
      </c>
      <c r="AV658" s="1033">
        <f>IF(ISERROR((W658/X658-1)*100),"n/a",(W658/X658-1)*100)</f>
        <v>2.0408163265306145</v>
      </c>
      <c r="AW658" s="1033">
        <f>IF(ISERROR((X658/Y658-1)*100),"n/a",(X658/Y658-1)*100)</f>
        <v>2.0833333333333259</v>
      </c>
      <c r="AX658" s="1033">
        <f>IF(ISERROR((Y658/Z658-1)*100),"n/a",(Y658/Z658-1)*100)</f>
        <v>2.1276595744680771</v>
      </c>
      <c r="AY658" s="1033">
        <f>IF(ISERROR((Z658/AA658-1)*100),"n/a",(Z658/AA658-1)*100)</f>
        <v>2.1739130434782483</v>
      </c>
      <c r="AZ658" s="1033">
        <f>IF(ISERROR((AA658/AB658-1)*100),"n/a",(AA658/AB658-1)*100)</f>
        <v>1.6574585635359185</v>
      </c>
      <c r="BA658" s="1033">
        <f>AVERAGE(AD658:AZ658)</f>
        <v>1.9895244906103386</v>
      </c>
      <c r="BB658" s="1033">
        <f>STDEV(AD658:AZ658)</f>
        <v>1.6018503850151236</v>
      </c>
    </row>
    <row r="659" spans="1:54" x14ac:dyDescent="0.2">
      <c r="A659" s="826" t="s">
        <v>362</v>
      </c>
      <c r="B659" s="819" t="s">
        <v>363</v>
      </c>
      <c r="C659" s="489">
        <v>1.48</v>
      </c>
      <c r="D659" s="489">
        <v>1.33</v>
      </c>
      <c r="E659" s="489">
        <v>1.24</v>
      </c>
      <c r="F659" s="489">
        <v>1.2</v>
      </c>
      <c r="G659" s="587">
        <v>1.145</v>
      </c>
      <c r="H659" s="587">
        <v>1.02</v>
      </c>
      <c r="I659" s="489">
        <v>0.98</v>
      </c>
      <c r="J659" s="489">
        <v>0.94</v>
      </c>
      <c r="K659" s="489">
        <v>0.9</v>
      </c>
      <c r="L659" s="489">
        <v>0.86</v>
      </c>
      <c r="M659" s="953" t="s">
        <v>89</v>
      </c>
      <c r="N659" s="489">
        <v>0.82</v>
      </c>
      <c r="O659" s="489">
        <v>0.78</v>
      </c>
      <c r="P659" s="953"/>
      <c r="Q659" s="587">
        <v>0.74</v>
      </c>
      <c r="R659" s="587">
        <v>0.7</v>
      </c>
      <c r="S659" s="587">
        <v>0.63</v>
      </c>
      <c r="T659" s="587">
        <v>0.55000000000000004</v>
      </c>
      <c r="U659" s="587">
        <v>0.51</v>
      </c>
      <c r="V659" s="587">
        <v>0.44</v>
      </c>
      <c r="W659" s="587">
        <v>0.42</v>
      </c>
      <c r="X659" s="587">
        <v>0.4</v>
      </c>
      <c r="Y659" s="587">
        <v>0.39529999999999998</v>
      </c>
      <c r="Z659" s="583">
        <v>0.38119999999999998</v>
      </c>
      <c r="AA659" s="587">
        <v>0.3725</v>
      </c>
      <c r="AB659" s="583">
        <v>0.34639999999999999</v>
      </c>
      <c r="AC659" s="584">
        <f>SUM(C659:AB659)</f>
        <v>18.580399999999997</v>
      </c>
      <c r="AD659" s="1033">
        <f>IF(ISERROR((C659/D659-1)*100),"n/a",(C659/D659-1)*100)</f>
        <v>11.278195488721799</v>
      </c>
      <c r="AE659" s="1033">
        <f>IF(ISERROR((D659/E659-1)*100),"n/a",(D659/E659-1)*100)</f>
        <v>7.258064516129048</v>
      </c>
      <c r="AF659" s="1033">
        <f>IF(ISERROR((E659/F659-1)*100),"n/a",(E659/F659-1)*100)</f>
        <v>3.3333333333333437</v>
      </c>
      <c r="AG659" s="1033">
        <f>IF(ISERROR((F659/G659-1)*100),"n/a",(F659/G659-1)*100)</f>
        <v>4.8034934497816595</v>
      </c>
      <c r="AH659" s="1033">
        <f>IF(ISERROR((G659/H659-1)*100),"n/a",(G659/H659-1)*100)</f>
        <v>12.254901960784315</v>
      </c>
      <c r="AI659" s="1033">
        <f>IF(ISERROR((H659/I659-1)*100),"n/a",(H659/I659-1)*100)</f>
        <v>4.081632653061229</v>
      </c>
      <c r="AJ659" s="1033">
        <f>IF(ISERROR((I659/J659-1)*100),"n/a",(I659/J659-1)*100)</f>
        <v>4.2553191489361764</v>
      </c>
      <c r="AK659" s="1033">
        <f>IF(ISERROR((J659/K659-1)*100),"n/a",(J659/K659-1)*100)</f>
        <v>4.4444444444444287</v>
      </c>
      <c r="AL659" s="1033">
        <f>IF(ISERROR((K659/L659-1)*100),"n/a",(K659/L659-1)*100)</f>
        <v>4.6511627906976827</v>
      </c>
      <c r="AM659" s="1033">
        <f>IF(ISERROR((L659/N659-1)*100),"n/a",(L659/N659-1)*100)</f>
        <v>4.8780487804878092</v>
      </c>
      <c r="AN659" s="1033">
        <f>IF(ISERROR((N659/O659-1)*100),"n/a",(N659/O659-1)*100)</f>
        <v>5.12820512820511</v>
      </c>
      <c r="AO659" s="1033">
        <f>IF(ISERROR((O659/Q659-1)*100),"n/a",(O659/Q659-1)*100)</f>
        <v>5.4054054054054168</v>
      </c>
      <c r="AP659" s="1033">
        <f>IF(ISERROR((Q659/R659-1)*100),"n/a",(Q659/R659-1)*100)</f>
        <v>5.7142857142857162</v>
      </c>
      <c r="AQ659" s="1033">
        <f>IF(ISERROR((R659/S659-1)*100),"n/a",(R659/S659-1)*100)</f>
        <v>11.111111111111093</v>
      </c>
      <c r="AR659" s="1033">
        <f>IF(ISERROR((S659/T659-1)*100),"n/a",(S659/T659-1)*100)</f>
        <v>14.545454545454529</v>
      </c>
      <c r="AS659" s="1033">
        <f>IF(ISERROR((T659/U659-1)*100),"n/a",(T659/U659-1)*100)</f>
        <v>7.8431372549019773</v>
      </c>
      <c r="AT659" s="1033">
        <f>IF(ISERROR((U659/V659-1)*100),"n/a",(U659/V659-1)*100)</f>
        <v>15.909090909090917</v>
      </c>
      <c r="AU659" s="1033">
        <f>IF(ISERROR((V659/W659-1)*100),"n/a",(V659/W659-1)*100)</f>
        <v>4.7619047619047672</v>
      </c>
      <c r="AV659" s="1033">
        <f>IF(ISERROR((W659/X659-1)*100),"n/a",(W659/X659-1)*100)</f>
        <v>4.9999999999999822</v>
      </c>
      <c r="AW659" s="1033">
        <f>IF(ISERROR((X659/Y659-1)*100),"n/a",(X659/Y659-1)*100)</f>
        <v>1.1889704022261638</v>
      </c>
      <c r="AX659" s="1033">
        <f>IF(ISERROR((Y659/Z659-1)*100),"n/a",(Y659/Z659-1)*100)</f>
        <v>3.6988457502623362</v>
      </c>
      <c r="AY659" s="1033">
        <f>IF(ISERROR((Z659/AA659-1)*100),"n/a",(Z659/AA659-1)*100)</f>
        <v>2.3355704697986646</v>
      </c>
      <c r="AZ659" s="1033">
        <f>IF(ISERROR((AA659/AB659-1)*100),"n/a",(AA659/AB659-1)*100)</f>
        <v>7.5346420323325614</v>
      </c>
      <c r="BA659" s="1033">
        <f>AVERAGE(AD659:AZ659)</f>
        <v>6.5832704370155088</v>
      </c>
      <c r="BB659" s="1033">
        <f>STDEV(AD659:AZ659)</f>
        <v>3.874121015473897</v>
      </c>
    </row>
    <row r="660" spans="1:54" x14ac:dyDescent="0.2">
      <c r="A660" s="835" t="s">
        <v>1688</v>
      </c>
      <c r="B660" s="819" t="s">
        <v>1689</v>
      </c>
      <c r="C660" s="489">
        <v>1.4</v>
      </c>
      <c r="D660" s="489">
        <v>1.32</v>
      </c>
      <c r="E660" s="489">
        <v>1.28</v>
      </c>
      <c r="F660" s="489">
        <v>1.24</v>
      </c>
      <c r="G660" s="587">
        <v>1.2</v>
      </c>
      <c r="H660" s="587">
        <v>1.1599999999999999</v>
      </c>
      <c r="I660" s="489">
        <v>1.1100000000000001</v>
      </c>
      <c r="J660" s="489">
        <v>1.08</v>
      </c>
      <c r="K660" s="489">
        <v>1.04</v>
      </c>
      <c r="L660" s="489">
        <v>1.01</v>
      </c>
      <c r="M660" s="953"/>
      <c r="N660" s="491">
        <v>1</v>
      </c>
      <c r="O660" s="491">
        <v>1</v>
      </c>
      <c r="P660" s="953"/>
      <c r="Q660" s="583">
        <v>1</v>
      </c>
      <c r="R660" s="583">
        <v>1.03</v>
      </c>
      <c r="S660" s="583">
        <v>1.1200000000000001</v>
      </c>
      <c r="T660" s="587">
        <v>1.1200000000000001</v>
      </c>
      <c r="U660" s="587">
        <v>1.06</v>
      </c>
      <c r="V660" s="587">
        <v>0.98</v>
      </c>
      <c r="W660" s="587">
        <v>0.9</v>
      </c>
      <c r="X660" s="587">
        <v>0.82</v>
      </c>
      <c r="Y660" s="587">
        <v>0.76001000000000007</v>
      </c>
      <c r="Z660" s="587">
        <v>0.70666000000000007</v>
      </c>
      <c r="AA660" s="587">
        <v>0.17333000000000001</v>
      </c>
      <c r="AB660" s="583">
        <v>0</v>
      </c>
      <c r="AC660" s="584">
        <f>SUM(C660:AB660)</f>
        <v>23.51</v>
      </c>
      <c r="AD660" s="1033">
        <f>IF(ISERROR((C660/D660-1)*100),"n/a",(C660/D660-1)*100)</f>
        <v>6.0606060606060552</v>
      </c>
      <c r="AE660" s="1033">
        <f>IF(ISERROR((D660/E660-1)*100),"n/a",(D660/E660-1)*100)</f>
        <v>3.125</v>
      </c>
      <c r="AF660" s="1033">
        <f>IF(ISERROR((E660/F660-1)*100),"n/a",(E660/F660-1)*100)</f>
        <v>3.2258064516129004</v>
      </c>
      <c r="AG660" s="1033">
        <f>IF(ISERROR((F660/G660-1)*100),"n/a",(F660/G660-1)*100)</f>
        <v>3.3333333333333437</v>
      </c>
      <c r="AH660" s="1033">
        <f>IF(ISERROR((G660/H660-1)*100),"n/a",(G660/H660-1)*100)</f>
        <v>3.4482758620689724</v>
      </c>
      <c r="AI660" s="1033">
        <f>IF(ISERROR((H660/I660-1)*100),"n/a",(H660/I660-1)*100)</f>
        <v>4.5045045045044807</v>
      </c>
      <c r="AJ660" s="1033">
        <f>IF(ISERROR((I660/J660-1)*100),"n/a",(I660/J660-1)*100)</f>
        <v>2.7777777777777901</v>
      </c>
      <c r="AK660" s="1033">
        <f>IF(ISERROR((J660/K660-1)*100),"n/a",(J660/K660-1)*100)</f>
        <v>3.8461538461538547</v>
      </c>
      <c r="AL660" s="1033">
        <f>IF(ISERROR((K660/L660-1)*100),"n/a",(K660/L660-1)*100)</f>
        <v>2.9702970297029729</v>
      </c>
      <c r="AM660" s="1033">
        <f>IF(ISERROR((L660/N660-1)*100),"n/a",(L660/N660-1)*100)</f>
        <v>1.0000000000000009</v>
      </c>
      <c r="AN660" s="1033">
        <f>IF(ISERROR((N660/O660-1)*100),"n/a",(N660/O660-1)*100)</f>
        <v>0</v>
      </c>
      <c r="AO660" s="1033">
        <f>IF(ISERROR((O660/Q660-1)*100),"n/a",(O660/Q660-1)*100)</f>
        <v>0</v>
      </c>
      <c r="AP660" s="1033">
        <f>IF(ISERROR((Q660/R660-1)*100),"n/a",(Q660/R660-1)*100)</f>
        <v>-2.9126213592232997</v>
      </c>
      <c r="AQ660" s="1033">
        <f>IF(ISERROR((R660/S660-1)*100),"n/a",(R660/S660-1)*100)</f>
        <v>-8.03571428571429</v>
      </c>
      <c r="AR660" s="1033">
        <f>IF(ISERROR((S660/T660-1)*100),"n/a",(S660/T660-1)*100)</f>
        <v>0</v>
      </c>
      <c r="AS660" s="1033">
        <f>IF(ISERROR((T660/U660-1)*100),"n/a",(T660/U660-1)*100)</f>
        <v>5.6603773584905648</v>
      </c>
      <c r="AT660" s="1033">
        <f>IF(ISERROR((U660/V660-1)*100),"n/a",(U660/V660-1)*100)</f>
        <v>8.163265306122458</v>
      </c>
      <c r="AU660" s="1033">
        <f>IF(ISERROR((V660/W660-1)*100),"n/a",(V660/W660-1)*100)</f>
        <v>8.8888888888888786</v>
      </c>
      <c r="AV660" s="1033">
        <f>IF(ISERROR((W660/X660-1)*100),"n/a",(W660/X660-1)*100)</f>
        <v>9.7560975609756184</v>
      </c>
      <c r="AW660" s="1033">
        <f>IF(ISERROR((X660/Y660-1)*100),"n/a",(X660/Y660-1)*100)</f>
        <v>7.8933171931948154</v>
      </c>
      <c r="AX660" s="1033">
        <f>IF(ISERROR((Y660/Z660-1)*100),"n/a",(Y660/Z660-1)*100)</f>
        <v>7.549599524523809</v>
      </c>
      <c r="AY660" s="1033">
        <f>IF(ISERROR((Z660/AA660-1)*100),"n/a",(Z660/AA660-1)*100)</f>
        <v>307.69630185195871</v>
      </c>
      <c r="AZ660" s="1033" t="str">
        <f>IF(ISERROR((AA660/AB660-1)*100),"n/a",(AA660/AB660-1)*100)</f>
        <v>n/a</v>
      </c>
      <c r="BA660" s="1033">
        <f>AVERAGE(AD660:AZ660)</f>
        <v>17.225057586589891</v>
      </c>
      <c r="BB660" s="1033">
        <f>STDEV(AD660:AZ660)</f>
        <v>65.008172600600957</v>
      </c>
    </row>
    <row r="661" spans="1:54" x14ac:dyDescent="0.2">
      <c r="A661" s="819" t="s">
        <v>1696</v>
      </c>
      <c r="B661" s="819" t="s">
        <v>1697</v>
      </c>
      <c r="C661" s="489">
        <v>6.4</v>
      </c>
      <c r="D661" s="489">
        <v>5.6</v>
      </c>
      <c r="E661" s="489">
        <v>4.83</v>
      </c>
      <c r="F661" s="489">
        <v>3.98</v>
      </c>
      <c r="G661" s="587">
        <v>3.45</v>
      </c>
      <c r="H661" s="587">
        <v>2.875</v>
      </c>
      <c r="I661" s="489">
        <v>2.375</v>
      </c>
      <c r="J661" s="489">
        <v>1.875</v>
      </c>
      <c r="K661" s="489">
        <v>1.405</v>
      </c>
      <c r="L661" s="489">
        <v>1.0525</v>
      </c>
      <c r="M661" s="953"/>
      <c r="N661" s="489">
        <v>0.8</v>
      </c>
      <c r="O661" s="489">
        <v>0.61250000000000004</v>
      </c>
      <c r="P661" s="953"/>
      <c r="Q661" s="587">
        <v>0.40500000000000003</v>
      </c>
      <c r="R661" s="583">
        <v>0.03</v>
      </c>
      <c r="S661" s="583">
        <v>0.03</v>
      </c>
      <c r="T661" s="583">
        <v>0.03</v>
      </c>
      <c r="U661" s="587">
        <v>0.03</v>
      </c>
      <c r="V661" s="583">
        <v>1.4999999999999999E-2</v>
      </c>
      <c r="W661" s="587">
        <v>1.4999999999999999E-2</v>
      </c>
      <c r="X661" s="583">
        <v>7.4999999999999997E-3</v>
      </c>
      <c r="Y661" s="583">
        <v>7.4999999999999997E-3</v>
      </c>
      <c r="Z661" s="587">
        <v>7.4999999999999997E-3</v>
      </c>
      <c r="AA661" s="583">
        <v>3.7499999999999999E-3</v>
      </c>
      <c r="AB661" s="587">
        <v>0.01</v>
      </c>
      <c r="AC661" s="584">
        <f>SUM(C661:AB661)</f>
        <v>35.846249999999998</v>
      </c>
      <c r="AD661" s="1033">
        <f>IF(ISERROR((C661/D661-1)*100),"n/a",(C661/D661-1)*100)</f>
        <v>14.285714285714302</v>
      </c>
      <c r="AE661" s="1033">
        <f>IF(ISERROR((D661/E661-1)*100),"n/a",(D661/E661-1)*100)</f>
        <v>15.942028985507228</v>
      </c>
      <c r="AF661" s="1033">
        <f>IF(ISERROR((E661/F661-1)*100),"n/a",(E661/F661-1)*100)</f>
        <v>21.356783919597987</v>
      </c>
      <c r="AG661" s="1033">
        <f>IF(ISERROR((F661/G661-1)*100),"n/a",(F661/G661-1)*100)</f>
        <v>15.362318840579704</v>
      </c>
      <c r="AH661" s="1033">
        <f>IF(ISERROR((G661/H661-1)*100),"n/a",(G661/H661-1)*100)</f>
        <v>19.999999999999996</v>
      </c>
      <c r="AI661" s="1033">
        <f>IF(ISERROR((H661/I661-1)*100),"n/a",(H661/I661-1)*100)</f>
        <v>21.052631578947366</v>
      </c>
      <c r="AJ661" s="1033">
        <f>IF(ISERROR((I661/J661-1)*100),"n/a",(I661/J661-1)*100)</f>
        <v>26.666666666666661</v>
      </c>
      <c r="AK661" s="1033">
        <f>IF(ISERROR((J661/K661-1)*100),"n/a",(J661/K661-1)*100)</f>
        <v>33.451957295373667</v>
      </c>
      <c r="AL661" s="1033">
        <f>IF(ISERROR((K661/L661-1)*100),"n/a",(K661/L661-1)*100)</f>
        <v>33.4916864608076</v>
      </c>
      <c r="AM661" s="1033">
        <f>IF(ISERROR((L661/N661-1)*100),"n/a",(L661/N661-1)*100)</f>
        <v>31.562499999999982</v>
      </c>
      <c r="AN661" s="1033">
        <f>IF(ISERROR((N661/O661-1)*100),"n/a",(N661/O661-1)*100)</f>
        <v>30.612244897959172</v>
      </c>
      <c r="AO661" s="1033">
        <f>IF(ISERROR((O661/Q661-1)*100),"n/a",(O661/Q661-1)*100)</f>
        <v>51.23456790123457</v>
      </c>
      <c r="AP661" s="1033">
        <f>IF(ISERROR((Q661/R661-1)*100),"n/a",(Q661/R661-1)*100)</f>
        <v>1250.0000000000002</v>
      </c>
      <c r="AQ661" s="1033">
        <f>IF(ISERROR((R661/S661-1)*100),"n/a",(R661/S661-1)*100)</f>
        <v>0</v>
      </c>
      <c r="AR661" s="1033">
        <f>IF(ISERROR((S661/T661-1)*100),"n/a",(S661/T661-1)*100)</f>
        <v>0</v>
      </c>
      <c r="AS661" s="1033">
        <f>IF(ISERROR((T661/U661-1)*100),"n/a",(T661/U661-1)*100)</f>
        <v>0</v>
      </c>
      <c r="AT661" s="1033">
        <f>IF(ISERROR((U661/V661-1)*100),"n/a",(U661/V661-1)*100)</f>
        <v>100</v>
      </c>
      <c r="AU661" s="1033">
        <f>IF(ISERROR((V661/W661-1)*100),"n/a",(V661/W661-1)*100)</f>
        <v>0</v>
      </c>
      <c r="AV661" s="1033">
        <f>IF(ISERROR((W661/X661-1)*100),"n/a",(W661/X661-1)*100)</f>
        <v>100</v>
      </c>
      <c r="AW661" s="1033">
        <f>IF(ISERROR((X661/Y661-1)*100),"n/a",(X661/Y661-1)*100)</f>
        <v>0</v>
      </c>
      <c r="AX661" s="1033">
        <f>IF(ISERROR((Y661/Z661-1)*100),"n/a",(Y661/Z661-1)*100)</f>
        <v>0</v>
      </c>
      <c r="AY661" s="1033">
        <f>IF(ISERROR((Z661/AA661-1)*100),"n/a",(Z661/AA661-1)*100)</f>
        <v>100</v>
      </c>
      <c r="AZ661" s="1033">
        <f>IF(ISERROR((AA661/AB661-1)*100),"n/a",(AA661/AB661-1)*100)</f>
        <v>-62.5</v>
      </c>
      <c r="BA661" s="1033">
        <f>AVERAGE(AD661:AZ661)</f>
        <v>78.370395688364709</v>
      </c>
      <c r="BB661" s="1033">
        <f>STDEV(AD661:AZ661)</f>
        <v>258.02094617409597</v>
      </c>
    </row>
    <row r="662" spans="1:54" x14ac:dyDescent="0.2">
      <c r="A662" s="819" t="s">
        <v>1700</v>
      </c>
      <c r="B662" s="819" t="s">
        <v>1701</v>
      </c>
      <c r="C662" s="489">
        <v>1.26</v>
      </c>
      <c r="D662" s="489">
        <v>1.17</v>
      </c>
      <c r="E662" s="489">
        <v>1.1399999999999999</v>
      </c>
      <c r="F662" s="489">
        <v>1.0900000000000001</v>
      </c>
      <c r="G662" s="587">
        <v>0.98</v>
      </c>
      <c r="H662" s="587">
        <v>0.8600000000000001</v>
      </c>
      <c r="I662" s="489">
        <v>0.77</v>
      </c>
      <c r="J662" s="489">
        <v>0.7</v>
      </c>
      <c r="K662" s="489">
        <v>0.62</v>
      </c>
      <c r="L662" s="489">
        <v>0.55000000000000004</v>
      </c>
      <c r="M662" s="953"/>
      <c r="N662" s="489">
        <v>0.47</v>
      </c>
      <c r="O662" s="489">
        <v>0.39500000000000002</v>
      </c>
      <c r="P662" s="953"/>
      <c r="Q662" s="587">
        <v>0.35</v>
      </c>
      <c r="R662" s="587">
        <v>0.315</v>
      </c>
      <c r="S662" s="583">
        <v>0.3</v>
      </c>
      <c r="T662" s="583">
        <v>0.3</v>
      </c>
      <c r="U662" s="583">
        <v>0.3</v>
      </c>
      <c r="V662" s="583">
        <v>0.3</v>
      </c>
      <c r="W662" s="583">
        <v>0.3</v>
      </c>
      <c r="X662" s="583">
        <v>0.3725</v>
      </c>
      <c r="Y662" s="583">
        <v>0.59</v>
      </c>
      <c r="Z662" s="583">
        <v>0.59</v>
      </c>
      <c r="AA662" s="583">
        <v>0.59</v>
      </c>
      <c r="AB662" s="583">
        <v>0.59</v>
      </c>
      <c r="AC662" s="584">
        <f>SUM(C662:AB662)</f>
        <v>14.902500000000003</v>
      </c>
      <c r="AD662" s="1033">
        <f>IF(ISERROR((C662/D662-1)*100),"n/a",(C662/D662-1)*100)</f>
        <v>7.6923076923077094</v>
      </c>
      <c r="AE662" s="1033">
        <f>IF(ISERROR((D662/E662-1)*100),"n/a",(D662/E662-1)*100)</f>
        <v>2.6315789473684292</v>
      </c>
      <c r="AF662" s="1033">
        <f>IF(ISERROR((E662/F662-1)*100),"n/a",(E662/F662-1)*100)</f>
        <v>4.5871559633027248</v>
      </c>
      <c r="AG662" s="1033">
        <f>IF(ISERROR((F662/G662-1)*100),"n/a",(F662/G662-1)*100)</f>
        <v>11.22448979591837</v>
      </c>
      <c r="AH662" s="1033">
        <f>IF(ISERROR((G662/H662-1)*100),"n/a",(G662/H662-1)*100)</f>
        <v>13.953488372093004</v>
      </c>
      <c r="AI662" s="1033">
        <f>IF(ISERROR((H662/I662-1)*100),"n/a",(H662/I662-1)*100)</f>
        <v>11.688311688311703</v>
      </c>
      <c r="AJ662" s="1033">
        <f>IF(ISERROR((I662/J662-1)*100),"n/a",(I662/J662-1)*100)</f>
        <v>10.000000000000009</v>
      </c>
      <c r="AK662" s="1033">
        <f>IF(ISERROR((J662/K662-1)*100),"n/a",(J662/K662-1)*100)</f>
        <v>12.903225806451601</v>
      </c>
      <c r="AL662" s="1033">
        <f>IF(ISERROR((K662/L662-1)*100),"n/a",(K662/L662-1)*100)</f>
        <v>12.72727272727272</v>
      </c>
      <c r="AM662" s="1033">
        <f>IF(ISERROR((L662/N662-1)*100),"n/a",(L662/N662-1)*100)</f>
        <v>17.021276595744705</v>
      </c>
      <c r="AN662" s="1033">
        <f>IF(ISERROR((N662/O662-1)*100),"n/a",(N662/O662-1)*100)</f>
        <v>18.98734177215189</v>
      </c>
      <c r="AO662" s="1033">
        <f>IF(ISERROR((O662/Q662-1)*100),"n/a",(O662/Q662-1)*100)</f>
        <v>12.857142857142879</v>
      </c>
      <c r="AP662" s="1033">
        <f>IF(ISERROR((Q662/R662-1)*100),"n/a",(Q662/R662-1)*100)</f>
        <v>11.111111111111093</v>
      </c>
      <c r="AQ662" s="1033">
        <f>IF(ISERROR((R662/S662-1)*100),"n/a",(R662/S662-1)*100)</f>
        <v>5.0000000000000044</v>
      </c>
      <c r="AR662" s="1033">
        <f>IF(ISERROR((S662/T662-1)*100),"n/a",(S662/T662-1)*100)</f>
        <v>0</v>
      </c>
      <c r="AS662" s="1033">
        <f>IF(ISERROR((T662/U662-1)*100),"n/a",(T662/U662-1)*100)</f>
        <v>0</v>
      </c>
      <c r="AT662" s="1033">
        <f>IF(ISERROR((U662/V662-1)*100),"n/a",(U662/V662-1)*100)</f>
        <v>0</v>
      </c>
      <c r="AU662" s="1033">
        <f>IF(ISERROR((V662/W662-1)*100),"n/a",(V662/W662-1)*100)</f>
        <v>0</v>
      </c>
      <c r="AV662" s="1033">
        <f>IF(ISERROR((W662/X662-1)*100),"n/a",(W662/X662-1)*100)</f>
        <v>-19.463087248322154</v>
      </c>
      <c r="AW662" s="1033">
        <f>IF(ISERROR((X662/Y662-1)*100),"n/a",(X662/Y662-1)*100)</f>
        <v>-36.864406779661017</v>
      </c>
      <c r="AX662" s="1033">
        <f>IF(ISERROR((Y662/Z662-1)*100),"n/a",(Y662/Z662-1)*100)</f>
        <v>0</v>
      </c>
      <c r="AY662" s="1033">
        <f>IF(ISERROR((Z662/AA662-1)*100),"n/a",(Z662/AA662-1)*100)</f>
        <v>0</v>
      </c>
      <c r="AZ662" s="1033">
        <f>IF(ISERROR((AA662/AB662-1)*100),"n/a",(AA662/AB662-1)*100)</f>
        <v>0</v>
      </c>
      <c r="BA662" s="1033">
        <f>AVERAGE(AD662:AZ662)</f>
        <v>4.1764004043997245</v>
      </c>
      <c r="BB662" s="1033">
        <f>STDEV(AD662:AZ662)</f>
        <v>12.198267301201795</v>
      </c>
    </row>
    <row r="663" spans="1:54" x14ac:dyDescent="0.2">
      <c r="A663" s="826" t="s">
        <v>811</v>
      </c>
      <c r="B663" s="819" t="s">
        <v>812</v>
      </c>
      <c r="C663" s="489">
        <v>5.08</v>
      </c>
      <c r="D663" s="489">
        <v>4.29</v>
      </c>
      <c r="E663" s="489">
        <v>3.88</v>
      </c>
      <c r="F663" s="489">
        <v>3.7</v>
      </c>
      <c r="G663" s="587">
        <v>3.06</v>
      </c>
      <c r="H663" s="587">
        <v>2.48</v>
      </c>
      <c r="I663" s="489">
        <v>2.2549999999999999</v>
      </c>
      <c r="J663" s="489">
        <v>2.2000000000000002</v>
      </c>
      <c r="K663" s="489">
        <v>1.8049999999999999</v>
      </c>
      <c r="L663" s="489">
        <v>1.48</v>
      </c>
      <c r="M663" s="953"/>
      <c r="N663" s="489">
        <v>1.2450000000000001</v>
      </c>
      <c r="O663" s="489">
        <v>0.96499999999999997</v>
      </c>
      <c r="P663" s="953"/>
      <c r="Q663" s="587">
        <v>0.6</v>
      </c>
      <c r="R663" s="583">
        <v>0.54</v>
      </c>
      <c r="S663" s="587">
        <v>0.46500000000000002</v>
      </c>
      <c r="T663" s="587">
        <v>0.33750000000000002</v>
      </c>
      <c r="U663" s="583">
        <v>0.3</v>
      </c>
      <c r="V663" s="583">
        <v>0.3</v>
      </c>
      <c r="W663" s="587">
        <v>0.3</v>
      </c>
      <c r="X663" s="587">
        <v>0.23</v>
      </c>
      <c r="Y663" s="583">
        <v>0.2</v>
      </c>
      <c r="Z663" s="583">
        <v>0.2</v>
      </c>
      <c r="AA663" s="583">
        <v>0.2</v>
      </c>
      <c r="AB663" s="583">
        <v>0.2</v>
      </c>
      <c r="AC663" s="584">
        <f>SUM(C663:AB663)</f>
        <v>36.3125</v>
      </c>
      <c r="AD663" s="1033">
        <f>IF(ISERROR((C663/D663-1)*100),"n/a",(C663/D663-1)*100)</f>
        <v>18.414918414918425</v>
      </c>
      <c r="AE663" s="1033">
        <f>IF(ISERROR((D663/E663-1)*100),"n/a",(D663/E663-1)*100)</f>
        <v>10.567010309278357</v>
      </c>
      <c r="AF663" s="1033">
        <f>IF(ISERROR((E663/F663-1)*100),"n/a",(E663/F663-1)*100)</f>
        <v>4.8648648648648596</v>
      </c>
      <c r="AG663" s="1033">
        <f>IF(ISERROR((F663/G663-1)*100),"n/a",(F663/G663-1)*100)</f>
        <v>20.915032679738577</v>
      </c>
      <c r="AH663" s="1033">
        <f>IF(ISERROR((G663/H663-1)*100),"n/a",(G663/H663-1)*100)</f>
        <v>23.387096774193552</v>
      </c>
      <c r="AI663" s="1033">
        <f>IF(ISERROR((H663/I663-1)*100),"n/a",(H663/I663-1)*100)</f>
        <v>9.9778270509977887</v>
      </c>
      <c r="AJ663" s="1033">
        <f>IF(ISERROR((I663/J663-1)*100),"n/a",(I663/J663-1)*100)</f>
        <v>2.4999999999999911</v>
      </c>
      <c r="AK663" s="1033">
        <f>IF(ISERROR((J663/K663-1)*100),"n/a",(J663/K663-1)*100)</f>
        <v>21.883656509695303</v>
      </c>
      <c r="AL663" s="1033">
        <f>IF(ISERROR((K663/L663-1)*100),"n/a",(K663/L663-1)*100)</f>
        <v>21.959459459459453</v>
      </c>
      <c r="AM663" s="1033">
        <f>IF(ISERROR((L663/N663-1)*100),"n/a",(L663/N663-1)*100)</f>
        <v>18.875502008032118</v>
      </c>
      <c r="AN663" s="1033">
        <f>IF(ISERROR((N663/O663-1)*100),"n/a",(N663/O663-1)*100)</f>
        <v>29.015544041450791</v>
      </c>
      <c r="AO663" s="1033">
        <f>IF(ISERROR((O663/Q663-1)*100),"n/a",(O663/Q663-1)*100)</f>
        <v>60.833333333333343</v>
      </c>
      <c r="AP663" s="1033">
        <f>IF(ISERROR((Q663/R663-1)*100),"n/a",(Q663/R663-1)*100)</f>
        <v>11.111111111111093</v>
      </c>
      <c r="AQ663" s="1033">
        <f>IF(ISERROR((R663/S663-1)*100),"n/a",(R663/S663-1)*100)</f>
        <v>16.129032258064523</v>
      </c>
      <c r="AR663" s="1033">
        <f>IF(ISERROR((S663/T663-1)*100),"n/a",(S663/T663-1)*100)</f>
        <v>37.777777777777779</v>
      </c>
      <c r="AS663" s="1033">
        <f>IF(ISERROR((T663/U663-1)*100),"n/a",(T663/U663-1)*100)</f>
        <v>12.500000000000021</v>
      </c>
      <c r="AT663" s="1033">
        <f>IF(ISERROR((U663/V663-1)*100),"n/a",(U663/V663-1)*100)</f>
        <v>0</v>
      </c>
      <c r="AU663" s="1033">
        <f>IF(ISERROR((V663/W663-1)*100),"n/a",(V663/W663-1)*100)</f>
        <v>0</v>
      </c>
      <c r="AV663" s="1033">
        <f>IF(ISERROR((W663/X663-1)*100),"n/a",(W663/X663-1)*100)</f>
        <v>30.434782608695631</v>
      </c>
      <c r="AW663" s="1033">
        <f>IF(ISERROR((X663/Y663-1)*100),"n/a",(X663/Y663-1)*100)</f>
        <v>14.999999999999991</v>
      </c>
      <c r="AX663" s="1033">
        <f>IF(ISERROR((Y663/Z663-1)*100),"n/a",(Y663/Z663-1)*100)</f>
        <v>0</v>
      </c>
      <c r="AY663" s="1033">
        <f>IF(ISERROR((Z663/AA663-1)*100),"n/a",(Z663/AA663-1)*100)</f>
        <v>0</v>
      </c>
      <c r="AZ663" s="1033">
        <f>IF(ISERROR((AA663/AB663-1)*100),"n/a",(AA663/AB663-1)*100)</f>
        <v>0</v>
      </c>
      <c r="BA663" s="1033">
        <f>AVERAGE(AD663:AZ663)</f>
        <v>15.919432573983112</v>
      </c>
      <c r="BB663" s="1033">
        <f>STDEV(AD663:AZ663)</f>
        <v>14.63816640270276</v>
      </c>
    </row>
    <row r="664" spans="1:54" x14ac:dyDescent="0.2">
      <c r="A664" s="826" t="s">
        <v>3834</v>
      </c>
      <c r="B664" s="819" t="s">
        <v>3835</v>
      </c>
      <c r="C664" s="489">
        <v>0.43</v>
      </c>
      <c r="D664" s="489">
        <v>0.36</v>
      </c>
      <c r="E664" s="489">
        <v>0.32</v>
      </c>
      <c r="F664" s="489">
        <v>0.31</v>
      </c>
      <c r="G664" s="587">
        <v>0.27</v>
      </c>
      <c r="H664" s="587">
        <v>0.23</v>
      </c>
      <c r="I664" s="489">
        <v>0.18</v>
      </c>
      <c r="J664" s="489">
        <v>0.14000000000000001</v>
      </c>
      <c r="K664" s="489">
        <v>0.1</v>
      </c>
      <c r="L664" s="489">
        <v>0.03</v>
      </c>
      <c r="M664" s="953"/>
      <c r="N664" s="491">
        <v>0</v>
      </c>
      <c r="O664" s="491">
        <v>0</v>
      </c>
      <c r="P664" s="953"/>
      <c r="Q664" s="583">
        <v>0</v>
      </c>
      <c r="R664" s="499">
        <v>0</v>
      </c>
      <c r="S664" s="499">
        <v>0.15</v>
      </c>
      <c r="T664" s="587">
        <v>0.2</v>
      </c>
      <c r="U664" s="587">
        <v>0.19996</v>
      </c>
      <c r="V664" s="587">
        <v>0.18</v>
      </c>
      <c r="W664" s="587">
        <v>0.15004000000000001</v>
      </c>
      <c r="X664" s="587">
        <v>2.998E-2</v>
      </c>
      <c r="Y664" s="499">
        <v>0</v>
      </c>
      <c r="Z664" s="499">
        <v>0</v>
      </c>
      <c r="AA664" s="499">
        <v>0</v>
      </c>
      <c r="AB664" s="587">
        <v>0.2296</v>
      </c>
      <c r="AC664" s="584">
        <f>SUM(C664:AB664)</f>
        <v>3.5095800000000006</v>
      </c>
      <c r="AD664" s="1033">
        <f>IF(ISERROR((C664/D664-1)*100),"n/a",(C664/D664-1)*100)</f>
        <v>19.444444444444443</v>
      </c>
      <c r="AE664" s="1033">
        <f>IF(ISERROR((D664/E664-1)*100),"n/a",(D664/E664-1)*100)</f>
        <v>12.5</v>
      </c>
      <c r="AF664" s="1033">
        <f>IF(ISERROR((E664/F664-1)*100),"n/a",(E664/F664-1)*100)</f>
        <v>3.2258064516129004</v>
      </c>
      <c r="AG664" s="1033">
        <f>IF(ISERROR((F664/G664-1)*100),"n/a",(F664/G664-1)*100)</f>
        <v>14.814814814814813</v>
      </c>
      <c r="AH664" s="1033">
        <f>IF(ISERROR((G664/H664-1)*100),"n/a",(G664/H664-1)*100)</f>
        <v>17.391304347826097</v>
      </c>
      <c r="AI664" s="1033">
        <f>IF(ISERROR((H664/I664-1)*100),"n/a",(H664/I664-1)*100)</f>
        <v>27.777777777777789</v>
      </c>
      <c r="AJ664" s="1033">
        <f>IF(ISERROR((I664/J664-1)*100),"n/a",(I664/J664-1)*100)</f>
        <v>28.571428571428559</v>
      </c>
      <c r="AK664" s="1033">
        <f>IF(ISERROR((J664/K664-1)*100),"n/a",(J664/K664-1)*100)</f>
        <v>40.000000000000014</v>
      </c>
      <c r="AL664" s="1033">
        <f>IF(ISERROR((K664/L664-1)*100),"n/a",(K664/L664-1)*100)</f>
        <v>233.33333333333334</v>
      </c>
      <c r="AM664" s="1033" t="str">
        <f>IF(ISERROR((L664/N664-1)*100),"n/a",(L664/N664-1)*100)</f>
        <v>n/a</v>
      </c>
      <c r="AN664" s="1033" t="str">
        <f>IF(ISERROR((N664/O664-1)*100),"n/a",(N664/O664-1)*100)</f>
        <v>n/a</v>
      </c>
      <c r="AO664" s="1033" t="str">
        <f>IF(ISERROR((O664/Q664-1)*100),"n/a",(O664/Q664-1)*100)</f>
        <v>n/a</v>
      </c>
      <c r="AP664" s="1033" t="str">
        <f>IF(ISERROR((Q664/R664-1)*100),"n/a",(Q664/R664-1)*100)</f>
        <v>n/a</v>
      </c>
      <c r="AQ664" s="1033">
        <f>IF(ISERROR((R664/S664-1)*100),"n/a",(R664/S664-1)*100)</f>
        <v>-100</v>
      </c>
      <c r="AR664" s="1033">
        <f>IF(ISERROR((S664/T664-1)*100),"n/a",(S664/T664-1)*100)</f>
        <v>-25.000000000000011</v>
      </c>
      <c r="AS664" s="1033">
        <f>IF(ISERROR((T664/U664-1)*100),"n/a",(T664/U664-1)*100)</f>
        <v>2.000400080015563E-2</v>
      </c>
      <c r="AT664" s="1033">
        <f>IF(ISERROR((U664/V664-1)*100),"n/a",(U664/V664-1)*100)</f>
        <v>11.088888888888881</v>
      </c>
      <c r="AU664" s="1033">
        <f>IF(ISERROR((V664/W664-1)*100),"n/a",(V664/W664-1)*100)</f>
        <v>19.968008531058381</v>
      </c>
      <c r="AV664" s="1033">
        <f>IF(ISERROR((W664/X664-1)*100),"n/a",(W664/X664-1)*100)</f>
        <v>400.46697798532358</v>
      </c>
      <c r="AW664" s="1033" t="str">
        <f>IF(ISERROR((X664/Y664-1)*100),"n/a",(X664/Y664-1)*100)</f>
        <v>n/a</v>
      </c>
      <c r="AX664" s="1033" t="str">
        <f>IF(ISERROR((Y664/Z664-1)*100),"n/a",(Y664/Z664-1)*100)</f>
        <v>n/a</v>
      </c>
      <c r="AY664" s="1033" t="str">
        <f>IF(ISERROR((Z664/AA664-1)*100),"n/a",(Z664/AA664-1)*100)</f>
        <v>n/a</v>
      </c>
      <c r="AZ664" s="1033">
        <f>IF(ISERROR((AA664/AB664-1)*100),"n/a",(AA664/AB664-1)*100)</f>
        <v>-100</v>
      </c>
      <c r="BA664" s="1033">
        <f>AVERAGE(AD664:AZ664)</f>
        <v>37.72517432170681</v>
      </c>
      <c r="BB664" s="1033">
        <f>STDEV(AD664:AZ664)</f>
        <v>120.40169423003819</v>
      </c>
    </row>
    <row r="665" spans="1:54" x14ac:dyDescent="0.2">
      <c r="A665" s="819" t="s">
        <v>1694</v>
      </c>
      <c r="B665" s="819" t="s">
        <v>1695</v>
      </c>
      <c r="C665" s="489">
        <v>6.08</v>
      </c>
      <c r="D665" s="489">
        <v>4.08</v>
      </c>
      <c r="E665" s="489">
        <v>4.04</v>
      </c>
      <c r="F665" s="489">
        <v>3.84</v>
      </c>
      <c r="G665" s="587">
        <v>3.64</v>
      </c>
      <c r="H665" s="587">
        <v>3.32</v>
      </c>
      <c r="I665" s="489">
        <v>3.12</v>
      </c>
      <c r="J665" s="489">
        <v>2.92</v>
      </c>
      <c r="K665" s="489">
        <v>2.68</v>
      </c>
      <c r="L665" s="489">
        <v>2.48</v>
      </c>
      <c r="M665" s="953"/>
      <c r="N665" s="489">
        <v>2.2799999999999998</v>
      </c>
      <c r="O665" s="489">
        <v>2.08</v>
      </c>
      <c r="P665" s="953"/>
      <c r="Q665" s="587">
        <v>1.88</v>
      </c>
      <c r="R665" s="583">
        <v>1.8</v>
      </c>
      <c r="S665" s="587">
        <v>1.8</v>
      </c>
      <c r="T665" s="587">
        <v>1.68</v>
      </c>
      <c r="U665" s="587">
        <v>1.52</v>
      </c>
      <c r="V665" s="587">
        <v>1.32</v>
      </c>
      <c r="W665" s="587">
        <v>1.1200000000000001</v>
      </c>
      <c r="X665" s="587">
        <v>0.92</v>
      </c>
      <c r="Y665" s="583">
        <v>0.76</v>
      </c>
      <c r="Z665" s="587">
        <v>0.76</v>
      </c>
      <c r="AA665" s="587">
        <v>0.68</v>
      </c>
      <c r="AB665" s="587">
        <v>0.3</v>
      </c>
      <c r="AC665" s="584">
        <f>SUM(C665:AB665)</f>
        <v>55.099999999999987</v>
      </c>
      <c r="AD665" s="1033">
        <f>IF(ISERROR((C665/D665-1)*100),"n/a",(C665/D665-1)*100)</f>
        <v>49.019607843137258</v>
      </c>
      <c r="AE665" s="1033">
        <f>IF(ISERROR((D665/E665-1)*100),"n/a",(D665/E665-1)*100)</f>
        <v>0.99009900990099098</v>
      </c>
      <c r="AF665" s="1033">
        <f>IF(ISERROR((E665/F665-1)*100),"n/a",(E665/F665-1)*100)</f>
        <v>5.2083333333333481</v>
      </c>
      <c r="AG665" s="1033">
        <f>IF(ISERROR((F665/G665-1)*100),"n/a",(F665/G665-1)*100)</f>
        <v>5.4945054945054972</v>
      </c>
      <c r="AH665" s="1033">
        <f>IF(ISERROR((G665/H665-1)*100),"n/a",(G665/H665-1)*100)</f>
        <v>9.6385542168674796</v>
      </c>
      <c r="AI665" s="1033">
        <f>IF(ISERROR((H665/I665-1)*100),"n/a",(H665/I665-1)*100)</f>
        <v>6.4102564102564097</v>
      </c>
      <c r="AJ665" s="1033">
        <f>IF(ISERROR((I665/J665-1)*100),"n/a",(I665/J665-1)*100)</f>
        <v>6.8493150684931559</v>
      </c>
      <c r="AK665" s="1033">
        <f>IF(ISERROR((J665/K665-1)*100),"n/a",(J665/K665-1)*100)</f>
        <v>8.9552238805969964</v>
      </c>
      <c r="AL665" s="1033">
        <f>IF(ISERROR((K665/L665-1)*100),"n/a",(K665/L665-1)*100)</f>
        <v>8.064516129032274</v>
      </c>
      <c r="AM665" s="1033">
        <f>IF(ISERROR((L665/N665-1)*100),"n/a",(L665/N665-1)*100)</f>
        <v>8.7719298245614077</v>
      </c>
      <c r="AN665" s="1033">
        <f>IF(ISERROR((N665/O665-1)*100),"n/a",(N665/O665-1)*100)</f>
        <v>9.6153846153846025</v>
      </c>
      <c r="AO665" s="1033">
        <f>IF(ISERROR((O665/Q665-1)*100),"n/a",(O665/Q665-1)*100)</f>
        <v>10.638297872340431</v>
      </c>
      <c r="AP665" s="1033">
        <f>IF(ISERROR((Q665/R665-1)*100),"n/a",(Q665/R665-1)*100)</f>
        <v>4.4444444444444287</v>
      </c>
      <c r="AQ665" s="1033">
        <f>IF(ISERROR((R665/S665-1)*100),"n/a",(R665/S665-1)*100)</f>
        <v>0</v>
      </c>
      <c r="AR665" s="1033">
        <f>IF(ISERROR((S665/T665-1)*100),"n/a",(S665/T665-1)*100)</f>
        <v>7.1428571428571397</v>
      </c>
      <c r="AS665" s="1033">
        <f>IF(ISERROR((T665/U665-1)*100),"n/a",(T665/U665-1)*100)</f>
        <v>10.526315789473673</v>
      </c>
      <c r="AT665" s="1033">
        <f>IF(ISERROR((U665/V665-1)*100),"n/a",(U665/V665-1)*100)</f>
        <v>15.151515151515138</v>
      </c>
      <c r="AU665" s="1033">
        <f>IF(ISERROR((V665/W665-1)*100),"n/a",(V665/W665-1)*100)</f>
        <v>17.857142857142861</v>
      </c>
      <c r="AV665" s="1033">
        <f>IF(ISERROR((W665/X665-1)*100),"n/a",(W665/X665-1)*100)</f>
        <v>21.739130434782616</v>
      </c>
      <c r="AW665" s="1033">
        <f>IF(ISERROR((X665/Y665-1)*100),"n/a",(X665/Y665-1)*100)</f>
        <v>21.052631578947366</v>
      </c>
      <c r="AX665" s="1033">
        <f>IF(ISERROR((Y665/Z665-1)*100),"n/a",(Y665/Z665-1)*100)</f>
        <v>0</v>
      </c>
      <c r="AY665" s="1033">
        <f>IF(ISERROR((Z665/AA665-1)*100),"n/a",(Z665/AA665-1)*100)</f>
        <v>11.764705882352944</v>
      </c>
      <c r="AZ665" s="1033">
        <f>IF(ISERROR((AA665/AB665-1)*100),"n/a",(AA665/AB665-1)*100)</f>
        <v>126.6666666666667</v>
      </c>
      <c r="BA665" s="1033">
        <f>AVERAGE(AD665:AZ665)</f>
        <v>15.913105810721422</v>
      </c>
      <c r="BB665" s="1033">
        <f>STDEV(AD665:AZ665)</f>
        <v>26.176318319100442</v>
      </c>
    </row>
    <row r="666" spans="1:54" x14ac:dyDescent="0.2">
      <c r="A666" s="826" t="s">
        <v>1682</v>
      </c>
      <c r="B666" s="819" t="s">
        <v>1683</v>
      </c>
      <c r="C666" s="489">
        <v>1.86</v>
      </c>
      <c r="D666" s="489">
        <v>1.72</v>
      </c>
      <c r="E666" s="489">
        <v>1.68</v>
      </c>
      <c r="F666" s="489">
        <v>1.53</v>
      </c>
      <c r="G666" s="587">
        <v>1.27</v>
      </c>
      <c r="H666" s="587">
        <v>1.1400000000000001</v>
      </c>
      <c r="I666" s="489">
        <v>1.0449999999999999</v>
      </c>
      <c r="J666" s="489">
        <v>1</v>
      </c>
      <c r="K666" s="489">
        <v>0.95</v>
      </c>
      <c r="L666" s="489">
        <v>0.85</v>
      </c>
      <c r="M666" s="953"/>
      <c r="N666" s="489">
        <v>0.71</v>
      </c>
      <c r="O666" s="489">
        <v>0.42499999999999999</v>
      </c>
      <c r="P666" s="953"/>
      <c r="Q666" s="583">
        <v>0.2</v>
      </c>
      <c r="R666" s="583">
        <v>0.57499999999999996</v>
      </c>
      <c r="S666" s="587">
        <v>1.7</v>
      </c>
      <c r="T666" s="587">
        <v>1.6</v>
      </c>
      <c r="U666" s="587">
        <v>1.32</v>
      </c>
      <c r="V666" s="587">
        <v>1.2</v>
      </c>
      <c r="W666" s="587">
        <v>0.96</v>
      </c>
      <c r="X666" s="587">
        <v>0.81</v>
      </c>
      <c r="Y666" s="587">
        <v>0.76249999999999996</v>
      </c>
      <c r="Z666" s="587">
        <v>0.73250000000000004</v>
      </c>
      <c r="AA666" s="587">
        <v>0.66415000000000002</v>
      </c>
      <c r="AB666" s="587">
        <v>0.60079000000000005</v>
      </c>
      <c r="AC666" s="584">
        <f>SUM(C666:AB666)</f>
        <v>25.304939999999998</v>
      </c>
      <c r="AD666" s="1033">
        <f>IF(ISERROR((C666/D666-1)*100),"n/a",(C666/D666-1)*100)</f>
        <v>8.1395348837209447</v>
      </c>
      <c r="AE666" s="1033">
        <f>IF(ISERROR((D666/E666-1)*100),"n/a",(D666/E666-1)*100)</f>
        <v>2.3809523809523725</v>
      </c>
      <c r="AF666" s="1033">
        <f>IF(ISERROR((E666/F666-1)*100),"n/a",(E666/F666-1)*100)</f>
        <v>9.8039215686274375</v>
      </c>
      <c r="AG666" s="1033">
        <f>IF(ISERROR((F666/G666-1)*100),"n/a",(F666/G666-1)*100)</f>
        <v>20.472440944881896</v>
      </c>
      <c r="AH666" s="1033">
        <f>IF(ISERROR((G666/H666-1)*100),"n/a",(G666/H666-1)*100)</f>
        <v>11.403508771929815</v>
      </c>
      <c r="AI666" s="1033">
        <f>IF(ISERROR((H666/I666-1)*100),"n/a",(H666/I666-1)*100)</f>
        <v>9.0909090909091042</v>
      </c>
      <c r="AJ666" s="1033">
        <f>IF(ISERROR((I666/J666-1)*100),"n/a",(I666/J666-1)*100)</f>
        <v>4.4999999999999929</v>
      </c>
      <c r="AK666" s="1033">
        <f>IF(ISERROR((J666/K666-1)*100),"n/a",(J666/K666-1)*100)</f>
        <v>5.2631578947368363</v>
      </c>
      <c r="AL666" s="1033">
        <f>IF(ISERROR((K666/L666-1)*100),"n/a",(K666/L666-1)*100)</f>
        <v>11.764705882352944</v>
      </c>
      <c r="AM666" s="1033">
        <f>IF(ISERROR((L666/N666-1)*100),"n/a",(L666/N666-1)*100)</f>
        <v>19.718309859154925</v>
      </c>
      <c r="AN666" s="1033">
        <f>IF(ISERROR((N666/O666-1)*100),"n/a",(N666/O666-1)*100)</f>
        <v>67.058823529411768</v>
      </c>
      <c r="AO666" s="1033">
        <f>IF(ISERROR((O666/Q666-1)*100),"n/a",(O666/Q666-1)*100)</f>
        <v>112.5</v>
      </c>
      <c r="AP666" s="1033">
        <f>IF(ISERROR((Q666/R666-1)*100),"n/a",(Q666/R666-1)*100)</f>
        <v>-65.217391304347828</v>
      </c>
      <c r="AQ666" s="1033">
        <f>IF(ISERROR((R666/S666-1)*100),"n/a",(R666/S666-1)*100)</f>
        <v>-66.176470588235304</v>
      </c>
      <c r="AR666" s="1033">
        <f>IF(ISERROR((S666/T666-1)*100),"n/a",(S666/T666-1)*100)</f>
        <v>6.25</v>
      </c>
      <c r="AS666" s="1033">
        <f>IF(ISERROR((T666/U666-1)*100),"n/a",(T666/U666-1)*100)</f>
        <v>21.212121212121215</v>
      </c>
      <c r="AT666" s="1033">
        <f>IF(ISERROR((U666/V666-1)*100),"n/a",(U666/V666-1)*100)</f>
        <v>10.000000000000009</v>
      </c>
      <c r="AU666" s="1033">
        <f>IF(ISERROR((V666/W666-1)*100),"n/a",(V666/W666-1)*100)</f>
        <v>25</v>
      </c>
      <c r="AV666" s="1033">
        <f>IF(ISERROR((W666/X666-1)*100),"n/a",(W666/X666-1)*100)</f>
        <v>18.518518518518512</v>
      </c>
      <c r="AW666" s="1033">
        <f>IF(ISERROR((X666/Y666-1)*100),"n/a",(X666/Y666-1)*100)</f>
        <v>6.2295081967213228</v>
      </c>
      <c r="AX666" s="1033">
        <f>IF(ISERROR((Y666/Z666-1)*100),"n/a",(Y666/Z666-1)*100)</f>
        <v>4.0955631399317349</v>
      </c>
      <c r="AY666" s="1033">
        <f>IF(ISERROR((Z666/AA666-1)*100),"n/a",(Z666/AA666-1)*100)</f>
        <v>10.291349845667398</v>
      </c>
      <c r="AZ666" s="1033">
        <f>IF(ISERROR((AA666/AB666-1)*100),"n/a",(AA666/AB666-1)*100)</f>
        <v>10.546114282860897</v>
      </c>
      <c r="BA666" s="1033">
        <f>AVERAGE(AD666:AZ666)</f>
        <v>11.428068613474609</v>
      </c>
      <c r="BB666" s="1033">
        <f>STDEV(AD666:AZ666)</f>
        <v>34.3687430871177</v>
      </c>
    </row>
    <row r="667" spans="1:54" x14ac:dyDescent="0.2">
      <c r="A667" s="835" t="s">
        <v>3911</v>
      </c>
      <c r="B667" s="819" t="s">
        <v>3912</v>
      </c>
      <c r="C667" s="489">
        <v>1.56</v>
      </c>
      <c r="D667" s="489">
        <v>1.52</v>
      </c>
      <c r="E667" s="489">
        <v>1.5</v>
      </c>
      <c r="F667" s="489">
        <v>1.48</v>
      </c>
      <c r="G667" s="587">
        <v>1.46</v>
      </c>
      <c r="H667" s="587">
        <v>1.44</v>
      </c>
      <c r="I667" s="489">
        <v>1.42</v>
      </c>
      <c r="J667" s="489">
        <v>1.4</v>
      </c>
      <c r="K667" s="539">
        <v>1.38</v>
      </c>
      <c r="L667" s="539">
        <v>1.38</v>
      </c>
      <c r="M667" s="953"/>
      <c r="N667" s="491">
        <v>1.38</v>
      </c>
      <c r="O667" s="491">
        <v>1.38</v>
      </c>
      <c r="P667" s="953"/>
      <c r="Q667" s="583">
        <v>1.38</v>
      </c>
      <c r="R667" s="583">
        <v>1.38</v>
      </c>
      <c r="S667" s="583">
        <v>1.38</v>
      </c>
      <c r="T667" s="583">
        <v>1.38</v>
      </c>
      <c r="U667" s="583">
        <v>1.38</v>
      </c>
      <c r="V667" s="583">
        <v>1.38</v>
      </c>
      <c r="W667" s="583">
        <v>1.38</v>
      </c>
      <c r="X667" s="583">
        <v>1.38</v>
      </c>
      <c r="Y667" s="583">
        <v>1.38</v>
      </c>
      <c r="Z667" s="583">
        <v>1.38</v>
      </c>
      <c r="AA667" s="583">
        <v>1.38</v>
      </c>
      <c r="AB667" s="583">
        <v>1.38</v>
      </c>
      <c r="AC667" s="584">
        <f>SUM(C667:AB667)</f>
        <v>33.859999999999992</v>
      </c>
      <c r="AD667" s="1033">
        <f>IF(ISERROR((C667/D667-1)*100),"n/a",(C667/D667-1)*100)</f>
        <v>2.6315789473684292</v>
      </c>
      <c r="AE667" s="1033">
        <f>IF(ISERROR((D667/E667-1)*100),"n/a",(D667/E667-1)*100)</f>
        <v>1.3333333333333419</v>
      </c>
      <c r="AF667" s="1033">
        <f>IF(ISERROR((E667/F667-1)*100),"n/a",(E667/F667-1)*100)</f>
        <v>1.3513513513513598</v>
      </c>
      <c r="AG667" s="1033">
        <f>IF(ISERROR((F667/G667-1)*100),"n/a",(F667/G667-1)*100)</f>
        <v>1.3698630136986356</v>
      </c>
      <c r="AH667" s="1033">
        <f>IF(ISERROR((G667/H667-1)*100),"n/a",(G667/H667-1)*100)</f>
        <v>1.388888888888884</v>
      </c>
      <c r="AI667" s="1033">
        <f>IF(ISERROR((H667/I667-1)*100),"n/a",(H667/I667-1)*100)</f>
        <v>1.4084507042253502</v>
      </c>
      <c r="AJ667" s="1033">
        <f>IF(ISERROR((I667/J667-1)*100),"n/a",(I667/J667-1)*100)</f>
        <v>1.4285714285714235</v>
      </c>
      <c r="AK667" s="1033">
        <f>IF(ISERROR((J667/K667-1)*100),"n/a",(J667/K667-1)*100)</f>
        <v>1.449275362318847</v>
      </c>
      <c r="AL667" s="1033">
        <f>IF(ISERROR((K667/L667-1)*100),"n/a",(K667/L667-1)*100)</f>
        <v>0</v>
      </c>
      <c r="AM667" s="1033">
        <f>IF(ISERROR((L667/N667-1)*100),"n/a",(L667/N667-1)*100)</f>
        <v>0</v>
      </c>
      <c r="AN667" s="1033">
        <f>IF(ISERROR((N667/O667-1)*100),"n/a",(N667/O667-1)*100)</f>
        <v>0</v>
      </c>
      <c r="AO667" s="1033">
        <f>IF(ISERROR((O667/Q667-1)*100),"n/a",(O667/Q667-1)*100)</f>
        <v>0</v>
      </c>
      <c r="AP667" s="1033">
        <f>IF(ISERROR((Q667/R667-1)*100),"n/a",(Q667/R667-1)*100)</f>
        <v>0</v>
      </c>
      <c r="AQ667" s="1033">
        <f>IF(ISERROR((R667/S667-1)*100),"n/a",(R667/S667-1)*100)</f>
        <v>0</v>
      </c>
      <c r="AR667" s="1033">
        <f>IF(ISERROR((S667/T667-1)*100),"n/a",(S667/T667-1)*100)</f>
        <v>0</v>
      </c>
      <c r="AS667" s="1033">
        <f>IF(ISERROR((T667/U667-1)*100),"n/a",(T667/U667-1)*100)</f>
        <v>0</v>
      </c>
      <c r="AT667" s="1033">
        <f>IF(ISERROR((U667/V667-1)*100),"n/a",(U667/V667-1)*100)</f>
        <v>0</v>
      </c>
      <c r="AU667" s="1033">
        <f>IF(ISERROR((V667/W667-1)*100),"n/a",(V667/W667-1)*100)</f>
        <v>0</v>
      </c>
      <c r="AV667" s="1033">
        <f>IF(ISERROR((W667/X667-1)*100),"n/a",(W667/X667-1)*100)</f>
        <v>0</v>
      </c>
      <c r="AW667" s="1033">
        <f>IF(ISERROR((X667/Y667-1)*100),"n/a",(X667/Y667-1)*100)</f>
        <v>0</v>
      </c>
      <c r="AX667" s="1033">
        <f>IF(ISERROR((Y667/Z667-1)*100),"n/a",(Y667/Z667-1)*100)</f>
        <v>0</v>
      </c>
      <c r="AY667" s="1033">
        <f>IF(ISERROR((Z667/AA667-1)*100),"n/a",(Z667/AA667-1)*100)</f>
        <v>0</v>
      </c>
      <c r="AZ667" s="1033">
        <f>IF(ISERROR((AA667/AB667-1)*100),"n/a",(AA667/AB667-1)*100)</f>
        <v>0</v>
      </c>
      <c r="BA667" s="1033">
        <f>AVERAGE(AD667:AZ667)</f>
        <v>0.53744839259809873</v>
      </c>
      <c r="BB667" s="1033">
        <f>STDEV(AD667:AZ667)</f>
        <v>0.79246605895577216</v>
      </c>
    </row>
    <row r="668" spans="1:54" x14ac:dyDescent="0.2">
      <c r="A668" s="826" t="s">
        <v>817</v>
      </c>
      <c r="B668" s="819" t="s">
        <v>818</v>
      </c>
      <c r="C668" s="489">
        <v>1.1599999999999999</v>
      </c>
      <c r="D668" s="489">
        <v>1.1399999999999999</v>
      </c>
      <c r="E668" s="489">
        <v>1.1200000000000001</v>
      </c>
      <c r="F668" s="489">
        <v>1.1000000000000001</v>
      </c>
      <c r="G668" s="587">
        <v>1.08</v>
      </c>
      <c r="H668" s="587">
        <v>1.06</v>
      </c>
      <c r="I668" s="489">
        <v>1.0449999999999999</v>
      </c>
      <c r="J668" s="489">
        <v>1.0249999999999999</v>
      </c>
      <c r="K668" s="489">
        <v>1.0049999999999999</v>
      </c>
      <c r="L668" s="489">
        <v>0.98499999999999999</v>
      </c>
      <c r="M668" s="953"/>
      <c r="N668" s="489">
        <v>0.96499999999999997</v>
      </c>
      <c r="O668" s="489">
        <v>0.94499999999999995</v>
      </c>
      <c r="P668" s="953"/>
      <c r="Q668" s="583">
        <v>0.94</v>
      </c>
      <c r="R668" s="587">
        <v>0.92500000000000004</v>
      </c>
      <c r="S668" s="587">
        <v>0.90500000000000003</v>
      </c>
      <c r="T668" s="587">
        <v>0.88500000000000001</v>
      </c>
      <c r="U668" s="587">
        <v>0.78</v>
      </c>
      <c r="V668" s="587">
        <v>0.63</v>
      </c>
      <c r="W668" s="587">
        <v>0.45</v>
      </c>
      <c r="X668" s="583">
        <v>0</v>
      </c>
      <c r="Y668" s="583">
        <v>0</v>
      </c>
      <c r="Z668" s="583">
        <v>0</v>
      </c>
      <c r="AA668" s="583">
        <v>0</v>
      </c>
      <c r="AB668" s="583">
        <v>0</v>
      </c>
      <c r="AC668" s="584">
        <f>SUM(C668:AB668)</f>
        <v>18.145</v>
      </c>
      <c r="AD668" s="1033">
        <f>IF(ISERROR((C668/D668-1)*100),"n/a",(C668/D668-1)*100)</f>
        <v>1.7543859649122862</v>
      </c>
      <c r="AE668" s="1033">
        <f>IF(ISERROR((D668/E668-1)*100),"n/a",(D668/E668-1)*100)</f>
        <v>1.7857142857142572</v>
      </c>
      <c r="AF668" s="1033">
        <f>IF(ISERROR((E668/F668-1)*100),"n/a",(E668/F668-1)*100)</f>
        <v>1.8181818181818299</v>
      </c>
      <c r="AG668" s="1033">
        <f>IF(ISERROR((F668/G668-1)*100),"n/a",(F668/G668-1)*100)</f>
        <v>1.8518518518518601</v>
      </c>
      <c r="AH668" s="1033">
        <f>IF(ISERROR((G668/H668-1)*100),"n/a",(G668/H668-1)*100)</f>
        <v>1.8867924528301883</v>
      </c>
      <c r="AI668" s="1033">
        <f>IF(ISERROR((H668/I668-1)*100),"n/a",(H668/I668-1)*100)</f>
        <v>1.4354066985646119</v>
      </c>
      <c r="AJ668" s="1033">
        <f>IF(ISERROR((I668/J668-1)*100),"n/a",(I668/J668-1)*100)</f>
        <v>1.9512195121951237</v>
      </c>
      <c r="AK668" s="1033">
        <f>IF(ISERROR((J668/K668-1)*100),"n/a",(J668/K668-1)*100)</f>
        <v>1.990049751243772</v>
      </c>
      <c r="AL668" s="1033">
        <f>IF(ISERROR((K668/L668-1)*100),"n/a",(K668/L668-1)*100)</f>
        <v>2.0304568527918621</v>
      </c>
      <c r="AM668" s="1033">
        <f>IF(ISERROR((L668/N668-1)*100),"n/a",(L668/N668-1)*100)</f>
        <v>2.0725388601036343</v>
      </c>
      <c r="AN668" s="1033">
        <f>IF(ISERROR((N668/O668-1)*100),"n/a",(N668/O668-1)*100)</f>
        <v>2.1164021164021163</v>
      </c>
      <c r="AO668" s="1033">
        <f>IF(ISERROR((O668/Q668-1)*100),"n/a",(O668/Q668-1)*100)</f>
        <v>0.53191489361701372</v>
      </c>
      <c r="AP668" s="1033">
        <f>IF(ISERROR((Q668/R668-1)*100),"n/a",(Q668/R668-1)*100)</f>
        <v>1.6216216216216051</v>
      </c>
      <c r="AQ668" s="1033">
        <f>IF(ISERROR((R668/S668-1)*100),"n/a",(R668/S668-1)*100)</f>
        <v>2.2099447513812098</v>
      </c>
      <c r="AR668" s="1033">
        <f>IF(ISERROR((S668/T668-1)*100),"n/a",(S668/T668-1)*100)</f>
        <v>2.2598870056497189</v>
      </c>
      <c r="AS668" s="1033">
        <f>IF(ISERROR((T668/U668-1)*100),"n/a",(T668/U668-1)*100)</f>
        <v>13.461538461538458</v>
      </c>
      <c r="AT668" s="1033">
        <f>IF(ISERROR((U668/V668-1)*100),"n/a",(U668/V668-1)*100)</f>
        <v>23.809523809523814</v>
      </c>
      <c r="AU668" s="1033">
        <f>IF(ISERROR((V668/W668-1)*100),"n/a",(V668/W668-1)*100)</f>
        <v>39.999999999999993</v>
      </c>
      <c r="AV668" s="1033" t="str">
        <f>IF(ISERROR((W668/X668-1)*100),"n/a",(W668/X668-1)*100)</f>
        <v>n/a</v>
      </c>
      <c r="AW668" s="1033" t="str">
        <f>IF(ISERROR((X668/Y668-1)*100),"n/a",(X668/Y668-1)*100)</f>
        <v>n/a</v>
      </c>
      <c r="AX668" s="1033" t="str">
        <f>IF(ISERROR((Y668/Z668-1)*100),"n/a",(Y668/Z668-1)*100)</f>
        <v>n/a</v>
      </c>
      <c r="AY668" s="1033" t="str">
        <f>IF(ISERROR((Z668/AA668-1)*100),"n/a",(Z668/AA668-1)*100)</f>
        <v>n/a</v>
      </c>
      <c r="AZ668" s="1033" t="str">
        <f>IF(ISERROR((AA668/AB668-1)*100),"n/a",(AA668/AB668-1)*100)</f>
        <v>n/a</v>
      </c>
      <c r="BA668" s="1033">
        <f>AVERAGE(AD668:AZ668)</f>
        <v>5.8104128171179639</v>
      </c>
      <c r="BB668" s="1033">
        <f>STDEV(AD668:AZ668)</f>
        <v>10.268744350655034</v>
      </c>
    </row>
    <row r="669" spans="1:54" x14ac:dyDescent="0.2">
      <c r="A669" s="819" t="s">
        <v>367</v>
      </c>
      <c r="B669" s="819" t="s">
        <v>368</v>
      </c>
      <c r="C669" s="489">
        <v>3.14</v>
      </c>
      <c r="D669" s="489">
        <v>3.1</v>
      </c>
      <c r="E669" s="489">
        <v>3.06</v>
      </c>
      <c r="F669" s="489">
        <v>3.02</v>
      </c>
      <c r="G669" s="587">
        <v>2.6</v>
      </c>
      <c r="H669" s="587">
        <v>2.16</v>
      </c>
      <c r="I669" s="489">
        <v>2.12</v>
      </c>
      <c r="J669" s="489">
        <v>2.08</v>
      </c>
      <c r="K669" s="489">
        <v>2.04</v>
      </c>
      <c r="L669" s="489">
        <v>2</v>
      </c>
      <c r="M669" s="953"/>
      <c r="N669" s="489">
        <v>1.96</v>
      </c>
      <c r="O669" s="489">
        <v>1.92</v>
      </c>
      <c r="P669" s="953"/>
      <c r="Q669" s="587">
        <v>1.88</v>
      </c>
      <c r="R669" s="587">
        <v>1.84</v>
      </c>
      <c r="S669" s="587">
        <v>1.8</v>
      </c>
      <c r="T669" s="587">
        <v>1.76</v>
      </c>
      <c r="U669" s="587">
        <v>1.72</v>
      </c>
      <c r="V669" s="587">
        <v>1.68</v>
      </c>
      <c r="W669" s="587">
        <v>1.56</v>
      </c>
      <c r="X669" s="587">
        <v>1.44</v>
      </c>
      <c r="Y669" s="587">
        <v>1.36</v>
      </c>
      <c r="Z669" s="587">
        <v>1.28</v>
      </c>
      <c r="AA669" s="587">
        <v>1.24</v>
      </c>
      <c r="AB669" s="587">
        <v>1.2</v>
      </c>
      <c r="AC669" s="584">
        <f>SUM(C669:AB669)</f>
        <v>47.96</v>
      </c>
      <c r="AD669" s="1033">
        <f>IF(ISERROR((C669/D669-1)*100),"n/a",(C669/D669-1)*100)</f>
        <v>1.2903225806451646</v>
      </c>
      <c r="AE669" s="1033">
        <f>IF(ISERROR((D669/E669-1)*100),"n/a",(D669/E669-1)*100)</f>
        <v>1.3071895424836555</v>
      </c>
      <c r="AF669" s="1033">
        <f>IF(ISERROR((E669/F669-1)*100),"n/a",(E669/F669-1)*100)</f>
        <v>1.3245033112582849</v>
      </c>
      <c r="AG669" s="1033">
        <f>IF(ISERROR((F669/G669-1)*100),"n/a",(F669/G669-1)*100)</f>
        <v>16.153846153846139</v>
      </c>
      <c r="AH669" s="1033">
        <f>IF(ISERROR((G669/H669-1)*100),"n/a",(G669/H669-1)*100)</f>
        <v>20.370370370370374</v>
      </c>
      <c r="AI669" s="1033">
        <f>IF(ISERROR((H669/I669-1)*100),"n/a",(H669/I669-1)*100)</f>
        <v>1.8867924528301883</v>
      </c>
      <c r="AJ669" s="1033">
        <f>IF(ISERROR((I669/J669-1)*100),"n/a",(I669/J669-1)*100)</f>
        <v>1.9230769230769162</v>
      </c>
      <c r="AK669" s="1033">
        <f>IF(ISERROR((J669/K669-1)*100),"n/a",(J669/K669-1)*100)</f>
        <v>1.9607843137254832</v>
      </c>
      <c r="AL669" s="1033">
        <f>IF(ISERROR((K669/L669-1)*100),"n/a",(K669/L669-1)*100)</f>
        <v>2.0000000000000018</v>
      </c>
      <c r="AM669" s="1033">
        <f>IF(ISERROR((L669/N669-1)*100),"n/a",(L669/N669-1)*100)</f>
        <v>2.0408163265306145</v>
      </c>
      <c r="AN669" s="1033">
        <f>IF(ISERROR((N669/O669-1)*100),"n/a",(N669/O669-1)*100)</f>
        <v>2.0833333333333259</v>
      </c>
      <c r="AO669" s="1033">
        <f>IF(ISERROR((O669/Q669-1)*100),"n/a",(O669/Q669-1)*100)</f>
        <v>2.1276595744680771</v>
      </c>
      <c r="AP669" s="1033">
        <f>IF(ISERROR((Q669/R669-1)*100),"n/a",(Q669/R669-1)*100)</f>
        <v>2.1739130434782483</v>
      </c>
      <c r="AQ669" s="1033">
        <f>IF(ISERROR((R669/S669-1)*100),"n/a",(R669/S669-1)*100)</f>
        <v>2.2222222222222143</v>
      </c>
      <c r="AR669" s="1033">
        <f>IF(ISERROR((S669/T669-1)*100),"n/a",(S669/T669-1)*100)</f>
        <v>2.2727272727272707</v>
      </c>
      <c r="AS669" s="1033">
        <f>IF(ISERROR((T669/U669-1)*100),"n/a",(T669/U669-1)*100)</f>
        <v>2.3255813953488413</v>
      </c>
      <c r="AT669" s="1033">
        <f>IF(ISERROR((U669/V669-1)*100),"n/a",(U669/V669-1)*100)</f>
        <v>2.3809523809523725</v>
      </c>
      <c r="AU669" s="1033">
        <f>IF(ISERROR((V669/W669-1)*100),"n/a",(V669/W669-1)*100)</f>
        <v>7.6923076923076872</v>
      </c>
      <c r="AV669" s="1033">
        <f>IF(ISERROR((W669/X669-1)*100),"n/a",(W669/X669-1)*100)</f>
        <v>8.3333333333333481</v>
      </c>
      <c r="AW669" s="1033">
        <f>IF(ISERROR((X669/Y669-1)*100),"n/a",(X669/Y669-1)*100)</f>
        <v>5.8823529411764497</v>
      </c>
      <c r="AX669" s="1033">
        <f>IF(ISERROR((Y669/Z669-1)*100),"n/a",(Y669/Z669-1)*100)</f>
        <v>6.25</v>
      </c>
      <c r="AY669" s="1033">
        <f>IF(ISERROR((Z669/AA669-1)*100),"n/a",(Z669/AA669-1)*100)</f>
        <v>3.2258064516129004</v>
      </c>
      <c r="AZ669" s="1033">
        <f>IF(ISERROR((AA669/AB669-1)*100),"n/a",(AA669/AB669-1)*100)</f>
        <v>3.3333333333333437</v>
      </c>
      <c r="BA669" s="1033">
        <f>AVERAGE(AD669:AZ669)</f>
        <v>4.3722271716982997</v>
      </c>
      <c r="BB669" s="1033">
        <f>STDEV(AD669:AZ669)</f>
        <v>4.8579340390635011</v>
      </c>
    </row>
    <row r="670" spans="1:54" x14ac:dyDescent="0.2">
      <c r="A670" s="819" t="s">
        <v>823</v>
      </c>
      <c r="B670" s="819" t="s">
        <v>824</v>
      </c>
      <c r="C670" s="489">
        <v>1.575</v>
      </c>
      <c r="D670" s="489">
        <v>1.335</v>
      </c>
      <c r="E670" s="489">
        <v>1.22</v>
      </c>
      <c r="F670" s="489">
        <v>1.05</v>
      </c>
      <c r="G670" s="587">
        <v>0.88</v>
      </c>
      <c r="H670" s="587">
        <v>0.69</v>
      </c>
      <c r="I670" s="489">
        <v>0.58499999999999996</v>
      </c>
      <c r="J670" s="489">
        <v>0.5</v>
      </c>
      <c r="K670" s="489">
        <v>0.42</v>
      </c>
      <c r="L670" s="489">
        <v>0.34749999999999998</v>
      </c>
      <c r="M670" s="953"/>
      <c r="N670" s="489">
        <v>0.2475</v>
      </c>
      <c r="O670" s="489">
        <v>0.16750000000000001</v>
      </c>
      <c r="P670" s="953"/>
      <c r="Q670" s="587">
        <v>0.13125000000000001</v>
      </c>
      <c r="R670" s="587">
        <v>0.11</v>
      </c>
      <c r="S670" s="587">
        <v>5.2499999999999998E-2</v>
      </c>
      <c r="T670" s="583">
        <v>0</v>
      </c>
      <c r="U670" s="583">
        <v>0</v>
      </c>
      <c r="V670" s="583">
        <v>0</v>
      </c>
      <c r="W670" s="583">
        <v>0</v>
      </c>
      <c r="X670" s="583">
        <v>0</v>
      </c>
      <c r="Y670" s="583">
        <v>0</v>
      </c>
      <c r="Z670" s="583">
        <v>0</v>
      </c>
      <c r="AA670" s="583">
        <v>0</v>
      </c>
      <c r="AB670" s="583">
        <v>0</v>
      </c>
      <c r="AC670" s="584">
        <f>SUM(C670:AB670)</f>
        <v>9.3112500000000011</v>
      </c>
      <c r="AD670" s="1033">
        <f>IF(ISERROR((C670/D670-1)*100),"n/a",(C670/D670-1)*100)</f>
        <v>17.977528089887642</v>
      </c>
      <c r="AE670" s="1033">
        <f>IF(ISERROR((D670/E670-1)*100),"n/a",(D670/E670-1)*100)</f>
        <v>9.426229508196716</v>
      </c>
      <c r="AF670" s="1033">
        <f>IF(ISERROR((E670/F670-1)*100),"n/a",(E670/F670-1)*100)</f>
        <v>16.190476190476176</v>
      </c>
      <c r="AG670" s="1033">
        <f>IF(ISERROR((F670/G670-1)*100),"n/a",(F670/G670-1)*100)</f>
        <v>19.318181818181813</v>
      </c>
      <c r="AH670" s="1033">
        <f>IF(ISERROR((G670/H670-1)*100),"n/a",(G670/H670-1)*100)</f>
        <v>27.536231884057983</v>
      </c>
      <c r="AI670" s="1033">
        <f>IF(ISERROR((H670/I670-1)*100),"n/a",(H670/I670-1)*100)</f>
        <v>17.948717948717952</v>
      </c>
      <c r="AJ670" s="1033">
        <f>IF(ISERROR((I670/J670-1)*100),"n/a",(I670/J670-1)*100)</f>
        <v>16.999999999999993</v>
      </c>
      <c r="AK670" s="1033">
        <f>IF(ISERROR((J670/K670-1)*100),"n/a",(J670/K670-1)*100)</f>
        <v>19.047619047619047</v>
      </c>
      <c r="AL670" s="1033">
        <f>IF(ISERROR((K670/L670-1)*100),"n/a",(K670/L670-1)*100)</f>
        <v>20.863309352517987</v>
      </c>
      <c r="AM670" s="1033">
        <f>IF(ISERROR((L670/N670-1)*100),"n/a",(L670/N670-1)*100)</f>
        <v>40.404040404040401</v>
      </c>
      <c r="AN670" s="1033">
        <f>IF(ISERROR((N670/O670-1)*100),"n/a",(N670/O670-1)*100)</f>
        <v>47.761194029850728</v>
      </c>
      <c r="AO670" s="1033">
        <f>IF(ISERROR((O670/Q670-1)*100),"n/a",(O670/Q670-1)*100)</f>
        <v>27.619047619047631</v>
      </c>
      <c r="AP670" s="1033">
        <f>IF(ISERROR((Q670/R670-1)*100),"n/a",(Q670/R670-1)*100)</f>
        <v>19.318181818181813</v>
      </c>
      <c r="AQ670" s="1033">
        <f>IF(ISERROR((R670/S670-1)*100),"n/a",(R670/S670-1)*100)</f>
        <v>109.52380952380953</v>
      </c>
      <c r="AR670" s="1033" t="str">
        <f>IF(ISERROR((S670/T670-1)*100),"n/a",(S670/T670-1)*100)</f>
        <v>n/a</v>
      </c>
      <c r="AS670" s="1033" t="str">
        <f>IF(ISERROR((T670/U670-1)*100),"n/a",(T670/U670-1)*100)</f>
        <v>n/a</v>
      </c>
      <c r="AT670" s="1033" t="str">
        <f>IF(ISERROR((U670/V670-1)*100),"n/a",(U670/V670-1)*100)</f>
        <v>n/a</v>
      </c>
      <c r="AU670" s="1033" t="str">
        <f>IF(ISERROR((V670/W670-1)*100),"n/a",(V670/W670-1)*100)</f>
        <v>n/a</v>
      </c>
      <c r="AV670" s="1033" t="str">
        <f>IF(ISERROR((W670/X670-1)*100),"n/a",(W670/X670-1)*100)</f>
        <v>n/a</v>
      </c>
      <c r="AW670" s="1033" t="str">
        <f>IF(ISERROR((X670/Y670-1)*100),"n/a",(X670/Y670-1)*100)</f>
        <v>n/a</v>
      </c>
      <c r="AX670" s="1033" t="str">
        <f>IF(ISERROR((Y670/Z670-1)*100),"n/a",(Y670/Z670-1)*100)</f>
        <v>n/a</v>
      </c>
      <c r="AY670" s="1033" t="str">
        <f>IF(ISERROR((Z670/AA670-1)*100),"n/a",(Z670/AA670-1)*100)</f>
        <v>n/a</v>
      </c>
      <c r="AZ670" s="1033" t="str">
        <f>IF(ISERROR((AA670/AB670-1)*100),"n/a",(AA670/AB670-1)*100)</f>
        <v>n/a</v>
      </c>
      <c r="BA670" s="1033">
        <f>AVERAGE(AD670:AZ670)</f>
        <v>29.2810405167561</v>
      </c>
      <c r="BB670" s="1033">
        <f>STDEV(AD670:AZ670)</f>
        <v>25.20170210118722</v>
      </c>
    </row>
    <row r="671" spans="1:54" x14ac:dyDescent="0.2">
      <c r="A671" s="819" t="s">
        <v>4003</v>
      </c>
      <c r="B671" s="819" t="s">
        <v>4004</v>
      </c>
      <c r="C671" s="489">
        <v>0.97</v>
      </c>
      <c r="D671" s="489">
        <v>0.87</v>
      </c>
      <c r="E671" s="489">
        <v>0.83</v>
      </c>
      <c r="F671" s="489">
        <v>0.79</v>
      </c>
      <c r="G671" s="587">
        <v>0.75</v>
      </c>
      <c r="H671" s="944">
        <v>0.71000000000000008</v>
      </c>
      <c r="I671" s="944">
        <v>0.67</v>
      </c>
      <c r="J671" s="944">
        <v>0.62</v>
      </c>
      <c r="K671" s="978">
        <v>0.6</v>
      </c>
      <c r="L671" s="978">
        <v>0.6</v>
      </c>
      <c r="M671" s="978"/>
      <c r="N671" s="978">
        <v>0.6</v>
      </c>
      <c r="O671" s="944">
        <v>0.8</v>
      </c>
      <c r="P671" s="944"/>
      <c r="Q671" s="978">
        <v>0.4</v>
      </c>
      <c r="R671" s="978">
        <v>1.1000000000000001</v>
      </c>
      <c r="S671" s="944">
        <v>1.4</v>
      </c>
      <c r="T671" s="944">
        <v>1.2</v>
      </c>
      <c r="U671" s="944">
        <v>1.05</v>
      </c>
      <c r="V671" s="944">
        <v>1</v>
      </c>
      <c r="W671" s="944">
        <v>1</v>
      </c>
      <c r="X671" s="944">
        <v>1</v>
      </c>
      <c r="Y671" s="944">
        <v>1</v>
      </c>
      <c r="Z671" s="944">
        <v>1</v>
      </c>
      <c r="AA671" s="944">
        <v>1</v>
      </c>
      <c r="AB671" s="944">
        <v>1</v>
      </c>
      <c r="AC671" s="584">
        <f>SUM(C671:AB671)</f>
        <v>20.96</v>
      </c>
      <c r="AD671" s="1033">
        <f>IF(ISERROR((C671/D671-1)*100),"n/a",(C671/D671-1)*100)</f>
        <v>11.494252873563227</v>
      </c>
      <c r="AE671" s="1033">
        <f>IF(ISERROR((D671/E671-1)*100),"n/a",(D671/E671-1)*100)</f>
        <v>4.8192771084337505</v>
      </c>
      <c r="AF671" s="1033">
        <f>IF(ISERROR((E671/F671-1)*100),"n/a",(E671/F671-1)*100)</f>
        <v>5.0632911392404889</v>
      </c>
      <c r="AG671" s="1033">
        <f>IF(ISERROR((F671/G671-1)*100),"n/a",(F671/G671-1)*100)</f>
        <v>5.3333333333333455</v>
      </c>
      <c r="AH671" s="1033">
        <f>IF(ISERROR((G671/H671-1)*100),"n/a",(G671/H671-1)*100)</f>
        <v>5.6338028169014009</v>
      </c>
      <c r="AI671" s="1033">
        <f>IF(ISERROR((H671/I671-1)*100),"n/a",(H671/I671-1)*100)</f>
        <v>5.9701492537313383</v>
      </c>
      <c r="AJ671" s="1033">
        <f>IF(ISERROR((I671/J671-1)*100),"n/a",(I671/J671-1)*100)</f>
        <v>8.064516129032274</v>
      </c>
      <c r="AK671" s="1033">
        <f>IF(ISERROR((J671/K671-1)*100),"n/a",(J671/K671-1)*100)</f>
        <v>3.3333333333333437</v>
      </c>
      <c r="AL671" s="1033">
        <f>IF(ISERROR((K671/L671-1)*100),"n/a",(K671/L671-1)*100)</f>
        <v>0</v>
      </c>
      <c r="AM671" s="1033">
        <f>IF(ISERROR((L671/N671-1)*100),"n/a",(L671/N671-1)*100)</f>
        <v>0</v>
      </c>
      <c r="AN671" s="1033">
        <f>IF(ISERROR((N671/O671-1)*100),"n/a",(N671/O671-1)*100)</f>
        <v>-25.000000000000011</v>
      </c>
      <c r="AO671" s="1033">
        <f>IF(ISERROR((O671/Q671-1)*100),"n/a",(O671/Q671-1)*100)</f>
        <v>100</v>
      </c>
      <c r="AP671" s="1033">
        <f>IF(ISERROR((Q671/R671-1)*100),"n/a",(Q671/R671-1)*100)</f>
        <v>-63.636363636363633</v>
      </c>
      <c r="AQ671" s="1033">
        <f>IF(ISERROR((R671/S671-1)*100),"n/a",(R671/S671-1)*100)</f>
        <v>-21.42857142857142</v>
      </c>
      <c r="AR671" s="1033">
        <f>IF(ISERROR((S671/T671-1)*100),"n/a",(S671/T671-1)*100)</f>
        <v>16.666666666666675</v>
      </c>
      <c r="AS671" s="1033">
        <f>IF(ISERROR((T671/U671-1)*100),"n/a",(T671/U671-1)*100)</f>
        <v>14.285714285714279</v>
      </c>
      <c r="AT671" s="1033">
        <f>IF(ISERROR((U671/V671-1)*100),"n/a",(U671/V671-1)*100)</f>
        <v>5.0000000000000044</v>
      </c>
      <c r="AU671" s="1033">
        <f>IF(ISERROR((V671/W671-1)*100),"n/a",(V671/W671-1)*100)</f>
        <v>0</v>
      </c>
      <c r="AV671" s="1033">
        <f>IF(ISERROR((W671/X671-1)*100),"n/a",(W671/X671-1)*100)</f>
        <v>0</v>
      </c>
      <c r="AW671" s="1033">
        <f>IF(ISERROR((X671/Y671-1)*100),"n/a",(X671/Y671-1)*100)</f>
        <v>0</v>
      </c>
      <c r="AX671" s="1033">
        <f>IF(ISERROR((Y671/Z671-1)*100),"n/a",(Y671/Z671-1)*100)</f>
        <v>0</v>
      </c>
      <c r="AY671" s="1033">
        <f>IF(ISERROR((Z671/AA671-1)*100),"n/a",(Z671/AA671-1)*100)</f>
        <v>0</v>
      </c>
      <c r="AZ671" s="1033">
        <f>IF(ISERROR((AA671/AB671-1)*100),"n/a",(AA671/AB671-1)*100)</f>
        <v>0</v>
      </c>
      <c r="BA671" s="1033">
        <f>AVERAGE(AD671:AZ671)</f>
        <v>3.2869305163050022</v>
      </c>
      <c r="BB671" s="1033">
        <f>STDEV(AD671:AZ671)</f>
        <v>26.752310410075605</v>
      </c>
    </row>
    <row r="672" spans="1:54" x14ac:dyDescent="0.2">
      <c r="A672" s="836" t="s">
        <v>5385</v>
      </c>
      <c r="B672" s="819" t="s">
        <v>5380</v>
      </c>
      <c r="C672" s="489">
        <v>1</v>
      </c>
      <c r="D672" s="489">
        <v>0.53</v>
      </c>
      <c r="E672" s="489">
        <v>0.22999999999999998</v>
      </c>
      <c r="F672" s="489">
        <v>0.1</v>
      </c>
      <c r="G672" s="499">
        <v>0</v>
      </c>
      <c r="H672" s="499">
        <v>0</v>
      </c>
      <c r="I672" s="539">
        <v>0</v>
      </c>
      <c r="J672" s="539">
        <v>0</v>
      </c>
      <c r="K672" s="539">
        <v>0</v>
      </c>
      <c r="L672" s="539">
        <v>0</v>
      </c>
      <c r="M672" s="1106"/>
      <c r="N672" s="539">
        <v>0</v>
      </c>
      <c r="O672" s="539">
        <v>0</v>
      </c>
      <c r="P672" s="1106"/>
      <c r="Q672" s="539">
        <v>0</v>
      </c>
      <c r="R672" s="539">
        <v>0</v>
      </c>
      <c r="S672" s="583">
        <v>0</v>
      </c>
      <c r="T672" s="583">
        <v>0</v>
      </c>
      <c r="U672" s="499">
        <v>0</v>
      </c>
      <c r="V672" s="499">
        <v>0</v>
      </c>
      <c r="W672" s="499">
        <v>0</v>
      </c>
      <c r="X672" s="499">
        <v>0</v>
      </c>
      <c r="Y672" s="499">
        <v>0</v>
      </c>
      <c r="Z672" s="499">
        <v>0</v>
      </c>
      <c r="AA672" s="499">
        <v>0</v>
      </c>
      <c r="AB672" s="499">
        <v>0</v>
      </c>
      <c r="AC672" s="584">
        <f>SUM(C672:AB672)</f>
        <v>1.86</v>
      </c>
      <c r="AD672" s="1033">
        <f>IF(ISERROR((C672/D672-1)*100),"n/a",(C672/D672-1)*100)</f>
        <v>88.679245283018844</v>
      </c>
      <c r="AE672" s="1033">
        <f>IF(ISERROR((D672/E672-1)*100),"n/a",(D672/E672-1)*100)</f>
        <v>130.43478260869568</v>
      </c>
      <c r="AF672" s="1033">
        <f>IF(ISERROR((E672/F672-1)*100),"n/a",(E672/F672-1)*100)</f>
        <v>129.99999999999997</v>
      </c>
      <c r="AG672" s="1033" t="str">
        <f>IF(ISERROR((F672/G672-1)*100),"n/a",(F672/G672-1)*100)</f>
        <v>n/a</v>
      </c>
      <c r="AH672" s="1033" t="str">
        <f>IF(ISERROR((G672/H672-1)*100),"n/a",(G672/H672-1)*100)</f>
        <v>n/a</v>
      </c>
      <c r="AI672" s="1033" t="str">
        <f>IF(ISERROR((H672/I672-1)*100),"n/a",(H672/I672-1)*100)</f>
        <v>n/a</v>
      </c>
      <c r="AJ672" s="1033" t="str">
        <f>IF(ISERROR((I672/J672-1)*100),"n/a",(I672/J672-1)*100)</f>
        <v>n/a</v>
      </c>
      <c r="AK672" s="1033" t="str">
        <f>IF(ISERROR((J672/K672-1)*100),"n/a",(J672/K672-1)*100)</f>
        <v>n/a</v>
      </c>
      <c r="AL672" s="1033" t="str">
        <f>IF(ISERROR((K672/L672-1)*100),"n/a",(K672/L672-1)*100)</f>
        <v>n/a</v>
      </c>
      <c r="AM672" s="1033" t="str">
        <f>IF(ISERROR((L672/N672-1)*100),"n/a",(L672/N672-1)*100)</f>
        <v>n/a</v>
      </c>
      <c r="AN672" s="1033" t="str">
        <f>IF(ISERROR((N672/O672-1)*100),"n/a",(N672/O672-1)*100)</f>
        <v>n/a</v>
      </c>
      <c r="AO672" s="1033" t="str">
        <f>IF(ISERROR((O672/Q672-1)*100),"n/a",(O672/Q672-1)*100)</f>
        <v>n/a</v>
      </c>
      <c r="AP672" s="1033" t="str">
        <f>IF(ISERROR((Q672/R672-1)*100),"n/a",(Q672/R672-1)*100)</f>
        <v>n/a</v>
      </c>
      <c r="AQ672" s="1033" t="str">
        <f>IF(ISERROR((R672/S672-1)*100),"n/a",(R672/S672-1)*100)</f>
        <v>n/a</v>
      </c>
      <c r="AR672" s="1033" t="str">
        <f>IF(ISERROR((S672/T672-1)*100),"n/a",(S672/T672-1)*100)</f>
        <v>n/a</v>
      </c>
      <c r="AS672" s="1033" t="str">
        <f>IF(ISERROR((T672/U672-1)*100),"n/a",(T672/U672-1)*100)</f>
        <v>n/a</v>
      </c>
      <c r="AT672" s="1033" t="str">
        <f>IF(ISERROR((U672/V672-1)*100),"n/a",(U672/V672-1)*100)</f>
        <v>n/a</v>
      </c>
      <c r="AU672" s="1033" t="str">
        <f>IF(ISERROR((V672/W672-1)*100),"n/a",(V672/W672-1)*100)</f>
        <v>n/a</v>
      </c>
      <c r="AV672" s="1033" t="str">
        <f>IF(ISERROR((W672/X672-1)*100),"n/a",(W672/X672-1)*100)</f>
        <v>n/a</v>
      </c>
      <c r="AW672" s="1033" t="str">
        <f>IF(ISERROR((X672/Y672-1)*100),"n/a",(X672/Y672-1)*100)</f>
        <v>n/a</v>
      </c>
      <c r="AX672" s="1033" t="str">
        <f>IF(ISERROR((Y672/Z672-1)*100),"n/a",(Y672/Z672-1)*100)</f>
        <v>n/a</v>
      </c>
      <c r="AY672" s="1033" t="str">
        <f>IF(ISERROR((Z672/AA672-1)*100),"n/a",(Z672/AA672-1)*100)</f>
        <v>n/a</v>
      </c>
      <c r="AZ672" s="1033" t="str">
        <f>IF(ISERROR((AA672/AB672-1)*100),"n/a",(AA672/AB672-1)*100)</f>
        <v>n/a</v>
      </c>
      <c r="BA672" s="1033">
        <f>AVERAGE(AD672:AZ672)</f>
        <v>116.3713426305715</v>
      </c>
      <c r="BB672" s="1033">
        <f>STDEV(AD672:AZ672)</f>
        <v>23.983045065398912</v>
      </c>
    </row>
    <row r="673" spans="1:54" x14ac:dyDescent="0.2">
      <c r="A673" s="836" t="s">
        <v>5330</v>
      </c>
      <c r="B673" s="819" t="s">
        <v>5331</v>
      </c>
      <c r="C673" s="489">
        <v>1.47</v>
      </c>
      <c r="D673" s="489">
        <v>1.35</v>
      </c>
      <c r="E673" s="489">
        <v>1.2224999999999999</v>
      </c>
      <c r="F673" s="489">
        <v>1.1599999999999999</v>
      </c>
      <c r="G673" s="587">
        <v>0.71000000000000008</v>
      </c>
      <c r="H673" s="499">
        <v>0</v>
      </c>
      <c r="I673" s="539">
        <v>0</v>
      </c>
      <c r="J673" s="539">
        <v>0</v>
      </c>
      <c r="K673" s="539">
        <v>0</v>
      </c>
      <c r="L673" s="539">
        <v>0</v>
      </c>
      <c r="M673" s="978"/>
      <c r="N673" s="539">
        <v>0</v>
      </c>
      <c r="O673" s="539">
        <v>0</v>
      </c>
      <c r="P673" s="978"/>
      <c r="Q673" s="539">
        <v>0</v>
      </c>
      <c r="R673" s="539">
        <v>0</v>
      </c>
      <c r="S673" s="499">
        <v>0</v>
      </c>
      <c r="T673" s="499">
        <v>0</v>
      </c>
      <c r="U673" s="499">
        <v>0</v>
      </c>
      <c r="V673" s="499">
        <v>0</v>
      </c>
      <c r="W673" s="499">
        <v>0</v>
      </c>
      <c r="X673" s="499">
        <v>0</v>
      </c>
      <c r="Y673" s="499">
        <v>0</v>
      </c>
      <c r="Z673" s="499">
        <v>0</v>
      </c>
      <c r="AA673" s="499">
        <v>0</v>
      </c>
      <c r="AB673" s="499">
        <v>0</v>
      </c>
      <c r="AC673" s="584">
        <f>SUM(C673:AB673)</f>
        <v>5.9125000000000005</v>
      </c>
      <c r="AD673" s="1033">
        <f>IF(ISERROR((C673/D673-1)*100),"n/a",(C673/D673-1)*100)</f>
        <v>8.8888888888888786</v>
      </c>
      <c r="AE673" s="1033">
        <f>IF(ISERROR((D673/E673-1)*100),"n/a",(D673/E673-1)*100)</f>
        <v>10.429447852760742</v>
      </c>
      <c r="AF673" s="1033">
        <f>IF(ISERROR((E673/F673-1)*100),"n/a",(E673/F673-1)*100)</f>
        <v>5.3879310344827624</v>
      </c>
      <c r="AG673" s="1033">
        <f>IF(ISERROR((F673/G673-1)*100),"n/a",(F673/G673-1)*100)</f>
        <v>63.380281690140826</v>
      </c>
      <c r="AH673" s="1033" t="str">
        <f>IF(ISERROR((G673/H673-1)*100),"n/a",(G673/H673-1)*100)</f>
        <v>n/a</v>
      </c>
      <c r="AI673" s="1033" t="str">
        <f>IF(ISERROR((H673/I673-1)*100),"n/a",(H673/I673-1)*100)</f>
        <v>n/a</v>
      </c>
      <c r="AJ673" s="1033" t="str">
        <f>IF(ISERROR((I673/J673-1)*100),"n/a",(I673/J673-1)*100)</f>
        <v>n/a</v>
      </c>
      <c r="AK673" s="1033" t="str">
        <f>IF(ISERROR((J673/K673-1)*100),"n/a",(J673/K673-1)*100)</f>
        <v>n/a</v>
      </c>
      <c r="AL673" s="1033" t="str">
        <f>IF(ISERROR((K673/L673-1)*100),"n/a",(K673/L673-1)*100)</f>
        <v>n/a</v>
      </c>
      <c r="AM673" s="1033" t="str">
        <f>IF(ISERROR((L673/N673-1)*100),"n/a",(L673/N673-1)*100)</f>
        <v>n/a</v>
      </c>
      <c r="AN673" s="1033" t="str">
        <f>IF(ISERROR((N673/O673-1)*100),"n/a",(N673/O673-1)*100)</f>
        <v>n/a</v>
      </c>
      <c r="AO673" s="1033" t="str">
        <f>IF(ISERROR((O673/Q673-1)*100),"n/a",(O673/Q673-1)*100)</f>
        <v>n/a</v>
      </c>
      <c r="AP673" s="1033" t="str">
        <f>IF(ISERROR((Q673/R673-1)*100),"n/a",(Q673/R673-1)*100)</f>
        <v>n/a</v>
      </c>
      <c r="AQ673" s="1033" t="str">
        <f>IF(ISERROR((R673/S673-1)*100),"n/a",(R673/S673-1)*100)</f>
        <v>n/a</v>
      </c>
      <c r="AR673" s="1033" t="str">
        <f>IF(ISERROR((S673/T673-1)*100),"n/a",(S673/T673-1)*100)</f>
        <v>n/a</v>
      </c>
      <c r="AS673" s="1033" t="str">
        <f>IF(ISERROR((T673/U673-1)*100),"n/a",(T673/U673-1)*100)</f>
        <v>n/a</v>
      </c>
      <c r="AT673" s="1033" t="str">
        <f>IF(ISERROR((U673/V673-1)*100),"n/a",(U673/V673-1)*100)</f>
        <v>n/a</v>
      </c>
      <c r="AU673" s="1033" t="str">
        <f>IF(ISERROR((V673/W673-1)*100),"n/a",(V673/W673-1)*100)</f>
        <v>n/a</v>
      </c>
      <c r="AV673" s="1033" t="str">
        <f>IF(ISERROR((W673/X673-1)*100),"n/a",(W673/X673-1)*100)</f>
        <v>n/a</v>
      </c>
      <c r="AW673" s="1033" t="str">
        <f>IF(ISERROR((X673/Y673-1)*100),"n/a",(X673/Y673-1)*100)</f>
        <v>n/a</v>
      </c>
      <c r="AX673" s="1033" t="str">
        <f>IF(ISERROR((Y673/Z673-1)*100),"n/a",(Y673/Z673-1)*100)</f>
        <v>n/a</v>
      </c>
      <c r="AY673" s="1033" t="str">
        <f>IF(ISERROR((Z673/AA673-1)*100),"n/a",(Z673/AA673-1)*100)</f>
        <v>n/a</v>
      </c>
      <c r="AZ673" s="1033" t="str">
        <f>IF(ISERROR((AA673/AB673-1)*100),"n/a",(AA673/AB673-1)*100)</f>
        <v>n/a</v>
      </c>
      <c r="BA673" s="1033">
        <f>AVERAGE(AD673:AZ673)</f>
        <v>22.021637366568303</v>
      </c>
      <c r="BB673" s="1033">
        <f>STDEV(AD673:AZ673)</f>
        <v>27.653002169311634</v>
      </c>
    </row>
    <row r="674" spans="1:54" x14ac:dyDescent="0.2">
      <c r="A674" s="819" t="s">
        <v>2885</v>
      </c>
      <c r="B674" s="819" t="s">
        <v>2886</v>
      </c>
      <c r="C674" s="489">
        <v>1.6</v>
      </c>
      <c r="D674" s="489">
        <v>1.48</v>
      </c>
      <c r="E674" s="489">
        <v>1.36</v>
      </c>
      <c r="F674" s="489">
        <v>1.24</v>
      </c>
      <c r="G674" s="587">
        <v>1.1200000000000001</v>
      </c>
      <c r="H674" s="587">
        <v>1</v>
      </c>
      <c r="I674" s="489">
        <v>0.8</v>
      </c>
      <c r="J674" s="489">
        <v>0.4</v>
      </c>
      <c r="K674" s="489">
        <v>0.22</v>
      </c>
      <c r="L674" s="539">
        <v>0.04</v>
      </c>
      <c r="M674" s="953"/>
      <c r="N674" s="491">
        <v>0.04</v>
      </c>
      <c r="O674" s="491">
        <v>0.76</v>
      </c>
      <c r="P674" s="953"/>
      <c r="Q674" s="499">
        <v>1</v>
      </c>
      <c r="R674" s="499">
        <v>1.48</v>
      </c>
      <c r="S674" s="587">
        <v>1.96</v>
      </c>
      <c r="T674" s="587">
        <v>1.84</v>
      </c>
      <c r="U674" s="587">
        <v>1.48</v>
      </c>
      <c r="V674" s="587">
        <v>1.1599999999999999</v>
      </c>
      <c r="W674" s="587">
        <v>1.04</v>
      </c>
      <c r="X674" s="587">
        <v>0.98</v>
      </c>
      <c r="Y674" s="587">
        <v>0.94</v>
      </c>
      <c r="Z674" s="587">
        <v>0.9</v>
      </c>
      <c r="AA674" s="587">
        <v>0.84</v>
      </c>
      <c r="AB674" s="587">
        <v>0.78</v>
      </c>
      <c r="AC674" s="584">
        <f>SUM(C674:AB674)</f>
        <v>24.46</v>
      </c>
      <c r="AD674" s="1033">
        <f>IF(ISERROR((C674/D674-1)*100),"n/a",(C674/D674-1)*100)</f>
        <v>8.1081081081081141</v>
      </c>
      <c r="AE674" s="1033">
        <f>IF(ISERROR((D674/E674-1)*100),"n/a",(D674/E674-1)*100)</f>
        <v>8.8235294117646959</v>
      </c>
      <c r="AF674" s="1033">
        <f>IF(ISERROR((E674/F674-1)*100),"n/a",(E674/F674-1)*100)</f>
        <v>9.6774193548387224</v>
      </c>
      <c r="AG674" s="1033">
        <f>IF(ISERROR((F674/G674-1)*100),"n/a",(F674/G674-1)*100)</f>
        <v>10.714285714285698</v>
      </c>
      <c r="AH674" s="1033">
        <f>IF(ISERROR((G674/H674-1)*100),"n/a",(G674/H674-1)*100)</f>
        <v>12.000000000000011</v>
      </c>
      <c r="AI674" s="1033">
        <f>IF(ISERROR((H674/I674-1)*100),"n/a",(H674/I674-1)*100)</f>
        <v>25</v>
      </c>
      <c r="AJ674" s="1033">
        <f>IF(ISERROR((I674/J674-1)*100),"n/a",(I674/J674-1)*100)</f>
        <v>100</v>
      </c>
      <c r="AK674" s="1033">
        <f>IF(ISERROR((J674/K674-1)*100),"n/a",(J674/K674-1)*100)</f>
        <v>81.818181818181841</v>
      </c>
      <c r="AL674" s="1033">
        <f>IF(ISERROR((K674/L674-1)*100),"n/a",(K674/L674-1)*100)</f>
        <v>450</v>
      </c>
      <c r="AM674" s="1033">
        <f>IF(ISERROR((L674/N674-1)*100),"n/a",(L674/N674-1)*100)</f>
        <v>0</v>
      </c>
      <c r="AN674" s="1033">
        <f>IF(ISERROR((N674/O674-1)*100),"n/a",(N674/O674-1)*100)</f>
        <v>-94.736842105263165</v>
      </c>
      <c r="AO674" s="1033">
        <f>IF(ISERROR((O674/Q674-1)*100),"n/a",(O674/Q674-1)*100)</f>
        <v>-24</v>
      </c>
      <c r="AP674" s="1033">
        <f>IF(ISERROR((Q674/R674-1)*100),"n/a",(Q674/R674-1)*100)</f>
        <v>-32.432432432432435</v>
      </c>
      <c r="AQ674" s="1033">
        <f>IF(ISERROR((R674/S674-1)*100),"n/a",(R674/S674-1)*100)</f>
        <v>-24.489795918367353</v>
      </c>
      <c r="AR674" s="1033">
        <f>IF(ISERROR((S674/T674-1)*100),"n/a",(S674/T674-1)*100)</f>
        <v>6.5217391304347672</v>
      </c>
      <c r="AS674" s="1033">
        <f>IF(ISERROR((T674/U674-1)*100),"n/a",(T674/U674-1)*100)</f>
        <v>24.324324324324319</v>
      </c>
      <c r="AT674" s="1033">
        <f>IF(ISERROR((U674/V674-1)*100),"n/a",(U674/V674-1)*100)</f>
        <v>27.586206896551737</v>
      </c>
      <c r="AU674" s="1033">
        <f>IF(ISERROR((V674/W674-1)*100),"n/a",(V674/W674-1)*100)</f>
        <v>11.538461538461519</v>
      </c>
      <c r="AV674" s="1033">
        <f>IF(ISERROR((W674/X674-1)*100),"n/a",(W674/X674-1)*100)</f>
        <v>6.1224489795918435</v>
      </c>
      <c r="AW674" s="1033">
        <f>IF(ISERROR((X674/Y674-1)*100),"n/a",(X674/Y674-1)*100)</f>
        <v>4.2553191489361764</v>
      </c>
      <c r="AX674" s="1033">
        <f>IF(ISERROR((Y674/Z674-1)*100),"n/a",(Y674/Z674-1)*100)</f>
        <v>4.4444444444444287</v>
      </c>
      <c r="AY674" s="1033">
        <f>IF(ISERROR((Z674/AA674-1)*100),"n/a",(Z674/AA674-1)*100)</f>
        <v>7.1428571428571397</v>
      </c>
      <c r="AZ674" s="1033">
        <f>IF(ISERROR((AA674/AB674-1)*100),"n/a",(AA674/AB674-1)*100)</f>
        <v>7.6923076923076872</v>
      </c>
      <c r="BA674" s="1033">
        <f>AVERAGE(AD674:AZ674)</f>
        <v>27.396111445609819</v>
      </c>
      <c r="BB674" s="1033">
        <f>STDEV(AD674:AZ674)</f>
        <v>99.079683290204514</v>
      </c>
    </row>
    <row r="675" spans="1:54" x14ac:dyDescent="0.2">
      <c r="A675" s="836" t="s">
        <v>5207</v>
      </c>
      <c r="B675" s="819" t="s">
        <v>5206</v>
      </c>
      <c r="C675" s="489">
        <v>0.4</v>
      </c>
      <c r="D675" s="489">
        <v>0.38500000000000001</v>
      </c>
      <c r="E675" s="489">
        <v>0.38</v>
      </c>
      <c r="F675" s="489">
        <v>0.37000000000000005</v>
      </c>
      <c r="G675" s="587">
        <v>0.32250000000000001</v>
      </c>
      <c r="H675" s="587">
        <v>0.255</v>
      </c>
      <c r="I675" s="489">
        <v>0.25</v>
      </c>
      <c r="J675" s="539">
        <v>0.24</v>
      </c>
      <c r="K675" s="489">
        <v>0.24</v>
      </c>
      <c r="L675" s="539">
        <v>0</v>
      </c>
      <c r="M675" s="978"/>
      <c r="N675" s="539">
        <v>0</v>
      </c>
      <c r="O675" s="539">
        <v>0</v>
      </c>
      <c r="P675" s="978"/>
      <c r="Q675" s="539">
        <v>0</v>
      </c>
      <c r="R675" s="539">
        <v>0</v>
      </c>
      <c r="S675" s="499">
        <v>0</v>
      </c>
      <c r="T675" s="499">
        <v>0</v>
      </c>
      <c r="U675" s="499">
        <v>0</v>
      </c>
      <c r="V675" s="499">
        <v>0</v>
      </c>
      <c r="W675" s="499">
        <v>0</v>
      </c>
      <c r="X675" s="499">
        <v>0</v>
      </c>
      <c r="Y675" s="499">
        <v>0</v>
      </c>
      <c r="Z675" s="499">
        <v>0</v>
      </c>
      <c r="AA675" s="499">
        <v>0</v>
      </c>
      <c r="AB675" s="499">
        <v>0</v>
      </c>
      <c r="AC675" s="584">
        <f>SUM(C675:AB675)</f>
        <v>2.8425000000000002</v>
      </c>
      <c r="AD675" s="1033">
        <f>IF(ISERROR((C675/D675-1)*100),"n/a",(C675/D675-1)*100)</f>
        <v>3.8961038961039085</v>
      </c>
      <c r="AE675" s="1033">
        <f>IF(ISERROR((D675/E675-1)*100),"n/a",(D675/E675-1)*100)</f>
        <v>1.3157894736842035</v>
      </c>
      <c r="AF675" s="1033">
        <f>IF(ISERROR((E675/F675-1)*100),"n/a",(E675/F675-1)*100)</f>
        <v>2.7027027027026973</v>
      </c>
      <c r="AG675" s="1033">
        <f>IF(ISERROR((F675/G675-1)*100),"n/a",(F675/G675-1)*100)</f>
        <v>14.728682170542641</v>
      </c>
      <c r="AH675" s="1033">
        <f>IF(ISERROR((G675/H675-1)*100),"n/a",(G675/H675-1)*100)</f>
        <v>26.470588235294112</v>
      </c>
      <c r="AI675" s="1033">
        <f>IF(ISERROR((H675/I675-1)*100),"n/a",(H675/I675-1)*100)</f>
        <v>2.0000000000000018</v>
      </c>
      <c r="AJ675" s="1033">
        <f>IF(ISERROR((I675/J675-1)*100),"n/a",(I675/J675-1)*100)</f>
        <v>4.1666666666666741</v>
      </c>
      <c r="AK675" s="1033">
        <f>IF(ISERROR((J675/K675-1)*100),"n/a",(J675/K675-1)*100)</f>
        <v>0</v>
      </c>
      <c r="AL675" s="1033" t="str">
        <f>IF(ISERROR((K675/L675-1)*100),"n/a",(K675/L675-1)*100)</f>
        <v>n/a</v>
      </c>
      <c r="AM675" s="1033" t="str">
        <f>IF(ISERROR((L675/N675-1)*100),"n/a",(L675/N675-1)*100)</f>
        <v>n/a</v>
      </c>
      <c r="AN675" s="1033" t="str">
        <f>IF(ISERROR((N675/O675-1)*100),"n/a",(N675/O675-1)*100)</f>
        <v>n/a</v>
      </c>
      <c r="AO675" s="1033" t="str">
        <f>IF(ISERROR((O675/Q675-1)*100),"n/a",(O675/Q675-1)*100)</f>
        <v>n/a</v>
      </c>
      <c r="AP675" s="1033" t="str">
        <f>IF(ISERROR((Q675/R675-1)*100),"n/a",(Q675/R675-1)*100)</f>
        <v>n/a</v>
      </c>
      <c r="AQ675" s="1033" t="str">
        <f>IF(ISERROR((R675/S675-1)*100),"n/a",(R675/S675-1)*100)</f>
        <v>n/a</v>
      </c>
      <c r="AR675" s="1033" t="str">
        <f>IF(ISERROR((S675/T675-1)*100),"n/a",(S675/T675-1)*100)</f>
        <v>n/a</v>
      </c>
      <c r="AS675" s="1033" t="str">
        <f>IF(ISERROR((T675/U675-1)*100),"n/a",(T675/U675-1)*100)</f>
        <v>n/a</v>
      </c>
      <c r="AT675" s="1033" t="str">
        <f>IF(ISERROR((U675/V675-1)*100),"n/a",(U675/V675-1)*100)</f>
        <v>n/a</v>
      </c>
      <c r="AU675" s="1033" t="str">
        <f>IF(ISERROR((V675/W675-1)*100),"n/a",(V675/W675-1)*100)</f>
        <v>n/a</v>
      </c>
      <c r="AV675" s="1033" t="str">
        <f>IF(ISERROR((W675/X675-1)*100),"n/a",(W675/X675-1)*100)</f>
        <v>n/a</v>
      </c>
      <c r="AW675" s="1033" t="str">
        <f>IF(ISERROR((X675/Y675-1)*100),"n/a",(X675/Y675-1)*100)</f>
        <v>n/a</v>
      </c>
      <c r="AX675" s="1033" t="str">
        <f>IF(ISERROR((Y675/Z675-1)*100),"n/a",(Y675/Z675-1)*100)</f>
        <v>n/a</v>
      </c>
      <c r="AY675" s="1033" t="str">
        <f>IF(ISERROR((Z675/AA675-1)*100),"n/a",(Z675/AA675-1)*100)</f>
        <v>n/a</v>
      </c>
      <c r="AZ675" s="1033" t="str">
        <f>IF(ISERROR((AA675/AB675-1)*100),"n/a",(AA675/AB675-1)*100)</f>
        <v>n/a</v>
      </c>
      <c r="BA675" s="1033">
        <f>AVERAGE(AD675:AZ675)</f>
        <v>6.9100666431242797</v>
      </c>
      <c r="BB675" s="1033">
        <f>STDEV(AD675:AZ675)</f>
        <v>9.1120845382272648</v>
      </c>
    </row>
    <row r="676" spans="1:54" x14ac:dyDescent="0.2">
      <c r="A676" s="826" t="s">
        <v>821</v>
      </c>
      <c r="B676" s="819" t="s">
        <v>822</v>
      </c>
      <c r="C676" s="489">
        <v>2.5724999999999998</v>
      </c>
      <c r="D676" s="489">
        <v>2.5225</v>
      </c>
      <c r="E676" s="489">
        <v>2.4725000000000001</v>
      </c>
      <c r="F676" s="489">
        <v>2.4224999999999999</v>
      </c>
      <c r="G676" s="587">
        <v>2.3725000000000001</v>
      </c>
      <c r="H676" s="587">
        <v>2.3224999999999998</v>
      </c>
      <c r="I676" s="489">
        <v>2.2725</v>
      </c>
      <c r="J676" s="489">
        <v>2.2149999999999999</v>
      </c>
      <c r="K676" s="489">
        <v>2.14</v>
      </c>
      <c r="L676" s="489">
        <v>2.0750000000000002</v>
      </c>
      <c r="M676" s="953"/>
      <c r="N676" s="489">
        <v>2.0150000000000001</v>
      </c>
      <c r="O676" s="489">
        <v>1.9624999999999999</v>
      </c>
      <c r="P676" s="953"/>
      <c r="Q676" s="587">
        <v>1.9125000000000001</v>
      </c>
      <c r="R676" s="587">
        <v>1.855</v>
      </c>
      <c r="S676" s="587">
        <v>1.75</v>
      </c>
      <c r="T676" s="587">
        <v>1.645</v>
      </c>
      <c r="U676" s="583">
        <v>1.62</v>
      </c>
      <c r="V676" s="587">
        <v>1.6</v>
      </c>
      <c r="W676" s="583">
        <v>1.54</v>
      </c>
      <c r="X676" s="583">
        <v>1.54</v>
      </c>
      <c r="Y676" s="583">
        <v>1.54</v>
      </c>
      <c r="Z676" s="583">
        <v>1.54</v>
      </c>
      <c r="AA676" s="583">
        <v>1.54</v>
      </c>
      <c r="AB676" s="583">
        <v>1.54</v>
      </c>
      <c r="AC676" s="584">
        <f>SUM(C676:AB676)</f>
        <v>46.987499999999997</v>
      </c>
      <c r="AD676" s="1033">
        <f>IF(ISERROR((C676/D676-1)*100),"n/a",(C676/D676-1)*100)</f>
        <v>1.9821605550049526</v>
      </c>
      <c r="AE676" s="1033">
        <f>IF(ISERROR((D676/E676-1)*100),"n/a",(D676/E676-1)*100)</f>
        <v>2.0222446916076775</v>
      </c>
      <c r="AF676" s="1033">
        <f>IF(ISERROR((E676/F676-1)*100),"n/a",(E676/F676-1)*100)</f>
        <v>2.063983488132104</v>
      </c>
      <c r="AG676" s="1033">
        <f>IF(ISERROR((F676/G676-1)*100),"n/a",(F676/G676-1)*100)</f>
        <v>2.1074815595363505</v>
      </c>
      <c r="AH676" s="1033">
        <f>IF(ISERROR((G676/H676-1)*100),"n/a",(G676/H676-1)*100)</f>
        <v>2.1528525296017342</v>
      </c>
      <c r="AI676" s="1033">
        <f>IF(ISERROR((H676/I676-1)*100),"n/a",(H676/I676-1)*100)</f>
        <v>2.2002200220021972</v>
      </c>
      <c r="AJ676" s="1033">
        <f>IF(ISERROR((I676/J676-1)*100),"n/a",(I676/J676-1)*100)</f>
        <v>2.5959367945823875</v>
      </c>
      <c r="AK676" s="1033">
        <f>IF(ISERROR((J676/K676-1)*100),"n/a",(J676/K676-1)*100)</f>
        <v>3.5046728971962482</v>
      </c>
      <c r="AL676" s="1033">
        <f>IF(ISERROR((K676/L676-1)*100),"n/a",(K676/L676-1)*100)</f>
        <v>3.1325301204819356</v>
      </c>
      <c r="AM676" s="1033">
        <f>IF(ISERROR((L676/N676-1)*100),"n/a",(L676/N676-1)*100)</f>
        <v>2.977667493796532</v>
      </c>
      <c r="AN676" s="1033">
        <f>IF(ISERROR((N676/O676-1)*100),"n/a",(N676/O676-1)*100)</f>
        <v>2.6751592356688114</v>
      </c>
      <c r="AO676" s="1033">
        <f>IF(ISERROR((O676/Q676-1)*100),"n/a",(O676/Q676-1)*100)</f>
        <v>2.614379084967311</v>
      </c>
      <c r="AP676" s="1033">
        <f>IF(ISERROR((Q676/R676-1)*100),"n/a",(Q676/R676-1)*100)</f>
        <v>3.0997304582210283</v>
      </c>
      <c r="AQ676" s="1033">
        <f>IF(ISERROR((R676/S676-1)*100),"n/a",(R676/S676-1)*100)</f>
        <v>6.0000000000000053</v>
      </c>
      <c r="AR676" s="1033">
        <f>IF(ISERROR((S676/T676-1)*100),"n/a",(S676/T676-1)*100)</f>
        <v>6.3829787234042534</v>
      </c>
      <c r="AS676" s="1033">
        <f>IF(ISERROR((T676/U676-1)*100),"n/a",(T676/U676-1)*100)</f>
        <v>1.5432098765431945</v>
      </c>
      <c r="AT676" s="1033">
        <f>IF(ISERROR((U676/V676-1)*100),"n/a",(U676/V676-1)*100)</f>
        <v>1.2499999999999956</v>
      </c>
      <c r="AU676" s="1033">
        <f>IF(ISERROR((V676/W676-1)*100),"n/a",(V676/W676-1)*100)</f>
        <v>3.8961038961039085</v>
      </c>
      <c r="AV676" s="1033">
        <f>IF(ISERROR((W676/X676-1)*100),"n/a",(W676/X676-1)*100)</f>
        <v>0</v>
      </c>
      <c r="AW676" s="1033">
        <f>IF(ISERROR((X676/Y676-1)*100),"n/a",(X676/Y676-1)*100)</f>
        <v>0</v>
      </c>
      <c r="AX676" s="1033">
        <f>IF(ISERROR((Y676/Z676-1)*100),"n/a",(Y676/Z676-1)*100)</f>
        <v>0</v>
      </c>
      <c r="AY676" s="1033">
        <f>IF(ISERROR((Z676/AA676-1)*100),"n/a",(Z676/AA676-1)*100)</f>
        <v>0</v>
      </c>
      <c r="AZ676" s="1033">
        <f>IF(ISERROR((AA676/AB676-1)*100),"n/a",(AA676/AB676-1)*100)</f>
        <v>0</v>
      </c>
      <c r="BA676" s="1033">
        <f>AVERAGE(AD676:AZ676)</f>
        <v>2.2696222359500271</v>
      </c>
      <c r="BB676" s="1033">
        <f>STDEV(AD676:AZ676)</f>
        <v>1.7173594631335749</v>
      </c>
    </row>
    <row r="677" spans="1:54" x14ac:dyDescent="0.2">
      <c r="A677" s="819" t="s">
        <v>383</v>
      </c>
      <c r="B677" s="819" t="s">
        <v>384</v>
      </c>
      <c r="C677" s="489">
        <v>1.68</v>
      </c>
      <c r="D677" s="489">
        <v>1.65</v>
      </c>
      <c r="E677" s="489">
        <v>1.64</v>
      </c>
      <c r="F677" s="489">
        <v>1.63</v>
      </c>
      <c r="G677" s="587">
        <v>1.6</v>
      </c>
      <c r="H677" s="587">
        <v>1.5699999999999998</v>
      </c>
      <c r="I677" s="491">
        <v>1.56</v>
      </c>
      <c r="J677" s="489">
        <v>1.53</v>
      </c>
      <c r="K677" s="491">
        <v>1.52</v>
      </c>
      <c r="L677" s="489">
        <v>1.49</v>
      </c>
      <c r="M677" s="953"/>
      <c r="N677" s="491">
        <v>1.48</v>
      </c>
      <c r="O677" s="489">
        <v>1.45</v>
      </c>
      <c r="P677" s="953"/>
      <c r="Q677" s="587">
        <v>1.44</v>
      </c>
      <c r="R677" s="587">
        <v>1.41</v>
      </c>
      <c r="S677" s="587">
        <v>1.39</v>
      </c>
      <c r="T677" s="583">
        <v>1.36</v>
      </c>
      <c r="U677" s="587">
        <v>1.3</v>
      </c>
      <c r="V677" s="587">
        <v>1.22</v>
      </c>
      <c r="W677" s="587">
        <v>1.1000000000000001</v>
      </c>
      <c r="X677" s="587">
        <v>1</v>
      </c>
      <c r="Y677" s="587">
        <v>0.9</v>
      </c>
      <c r="Z677" s="587">
        <v>0.82</v>
      </c>
      <c r="AA677" s="587">
        <v>0.74</v>
      </c>
      <c r="AB677" s="587">
        <v>0.66</v>
      </c>
      <c r="AC677" s="584">
        <f>SUM(C677:AB677)</f>
        <v>32.139999999999993</v>
      </c>
      <c r="AD677" s="1033">
        <f>IF(ISERROR((C677/D677-1)*100),"n/a",(C677/D677-1)*100)</f>
        <v>1.8181818181818299</v>
      </c>
      <c r="AE677" s="1033">
        <f>IF(ISERROR((D677/E677-1)*100),"n/a",(D677/E677-1)*100)</f>
        <v>0.60975609756097615</v>
      </c>
      <c r="AF677" s="1033">
        <f>IF(ISERROR((E677/F677-1)*100),"n/a",(E677/F677-1)*100)</f>
        <v>0.61349693251533388</v>
      </c>
      <c r="AG677" s="1033">
        <f>IF(ISERROR((F677/G677-1)*100),"n/a",(F677/G677-1)*100)</f>
        <v>1.8749999999999822</v>
      </c>
      <c r="AH677" s="1033">
        <f>IF(ISERROR((G677/H677-1)*100),"n/a",(G677/H677-1)*100)</f>
        <v>1.9108280254777288</v>
      </c>
      <c r="AI677" s="1033">
        <f>IF(ISERROR((H677/I677-1)*100),"n/a",(H677/I677-1)*100)</f>
        <v>0.64102564102561654</v>
      </c>
      <c r="AJ677" s="1033">
        <f>IF(ISERROR((I677/J677-1)*100),"n/a",(I677/J677-1)*100)</f>
        <v>1.9607843137254832</v>
      </c>
      <c r="AK677" s="1033">
        <f>IF(ISERROR((J677/K677-1)*100),"n/a",(J677/K677-1)*100)</f>
        <v>0.65789473684210176</v>
      </c>
      <c r="AL677" s="1033">
        <f>IF(ISERROR((K677/L677-1)*100),"n/a",(K677/L677-1)*100)</f>
        <v>2.0134228187919545</v>
      </c>
      <c r="AM677" s="1033">
        <f>IF(ISERROR((L677/N677-1)*100),"n/a",(L677/N677-1)*100)</f>
        <v>0.67567567567567988</v>
      </c>
      <c r="AN677" s="1033">
        <f>IF(ISERROR((N677/O677-1)*100),"n/a",(N677/O677-1)*100)</f>
        <v>2.0689655172413834</v>
      </c>
      <c r="AO677" s="1033">
        <f>IF(ISERROR((O677/Q677-1)*100),"n/a",(O677/Q677-1)*100)</f>
        <v>0.69444444444444198</v>
      </c>
      <c r="AP677" s="1033">
        <f>IF(ISERROR((Q677/R677-1)*100),"n/a",(Q677/R677-1)*100)</f>
        <v>2.1276595744680771</v>
      </c>
      <c r="AQ677" s="1033">
        <f>IF(ISERROR((R677/S677-1)*100),"n/a",(R677/S677-1)*100)</f>
        <v>1.4388489208633004</v>
      </c>
      <c r="AR677" s="1033">
        <f>IF(ISERROR((S677/T677-1)*100),"n/a",(S677/T677-1)*100)</f>
        <v>2.2058823529411686</v>
      </c>
      <c r="AS677" s="1033">
        <f>IF(ISERROR((T677/U677-1)*100),"n/a",(T677/U677-1)*100)</f>
        <v>4.6153846153846212</v>
      </c>
      <c r="AT677" s="1033">
        <f>IF(ISERROR((U677/V677-1)*100),"n/a",(U677/V677-1)*100)</f>
        <v>6.5573770491803351</v>
      </c>
      <c r="AU677" s="1033">
        <f>IF(ISERROR((V677/W677-1)*100),"n/a",(V677/W677-1)*100)</f>
        <v>10.909090909090891</v>
      </c>
      <c r="AV677" s="1033">
        <f>IF(ISERROR((W677/X677-1)*100),"n/a",(W677/X677-1)*100)</f>
        <v>10.000000000000009</v>
      </c>
      <c r="AW677" s="1033">
        <f>IF(ISERROR((X677/Y677-1)*100),"n/a",(X677/Y677-1)*100)</f>
        <v>11.111111111111116</v>
      </c>
      <c r="AX677" s="1033">
        <f>IF(ISERROR((Y677/Z677-1)*100),"n/a",(Y677/Z677-1)*100)</f>
        <v>9.7560975609756184</v>
      </c>
      <c r="AY677" s="1033">
        <f>IF(ISERROR((Z677/AA677-1)*100),"n/a",(Z677/AA677-1)*100)</f>
        <v>10.810810810810811</v>
      </c>
      <c r="AZ677" s="1033">
        <f>IF(ISERROR((AA677/AB677-1)*100),"n/a",(AA677/AB677-1)*100)</f>
        <v>12.12121212121211</v>
      </c>
      <c r="BA677" s="1033">
        <f>AVERAGE(AD677:AZ677)</f>
        <v>4.2257804803269821</v>
      </c>
      <c r="BB677" s="1033">
        <f>STDEV(AD677:AZ677)</f>
        <v>4.2194058697757937</v>
      </c>
    </row>
    <row r="678" spans="1:54" x14ac:dyDescent="0.2">
      <c r="A678" s="819" t="s">
        <v>1712</v>
      </c>
      <c r="B678" s="819" t="s">
        <v>1713</v>
      </c>
      <c r="C678" s="489">
        <v>0.96</v>
      </c>
      <c r="D678" s="489">
        <v>0.92</v>
      </c>
      <c r="E678" s="489">
        <v>0.88</v>
      </c>
      <c r="F678" s="489">
        <v>0.82</v>
      </c>
      <c r="G678" s="587">
        <v>0.7</v>
      </c>
      <c r="H678" s="587">
        <v>0.6</v>
      </c>
      <c r="I678" s="489">
        <v>0.56000000000000005</v>
      </c>
      <c r="J678" s="489">
        <v>0.52</v>
      </c>
      <c r="K678" s="489">
        <v>0.42</v>
      </c>
      <c r="L678" s="489">
        <v>0.36</v>
      </c>
      <c r="M678" s="953"/>
      <c r="N678" s="489">
        <v>0.32</v>
      </c>
      <c r="O678" s="489">
        <v>0.24</v>
      </c>
      <c r="P678" s="953"/>
      <c r="Q678" s="583">
        <v>0.2</v>
      </c>
      <c r="R678" s="583">
        <v>0.2</v>
      </c>
      <c r="S678" s="587">
        <v>0.84</v>
      </c>
      <c r="T678" s="587">
        <v>0.83</v>
      </c>
      <c r="U678" s="587">
        <v>0.81</v>
      </c>
      <c r="V678" s="587">
        <v>0.77272999999999992</v>
      </c>
      <c r="W678" s="587">
        <v>0.74546000000000001</v>
      </c>
      <c r="X678" s="587">
        <v>0.70924000000000009</v>
      </c>
      <c r="Y678" s="587">
        <v>0.67344000000000004</v>
      </c>
      <c r="Z678" s="587">
        <v>0.64066000000000001</v>
      </c>
      <c r="AA678" s="587">
        <v>0.60850000000000004</v>
      </c>
      <c r="AB678" s="587">
        <v>0.55769000000000002</v>
      </c>
      <c r="AC678" s="584">
        <f>SUM(C678:AB678)</f>
        <v>14.887719999999998</v>
      </c>
      <c r="AD678" s="1033">
        <f>IF(ISERROR((C678/D678-1)*100),"n/a",(C678/D678-1)*100)</f>
        <v>4.3478260869565188</v>
      </c>
      <c r="AE678" s="1033">
        <f>IF(ISERROR((D678/E678-1)*100),"n/a",(D678/E678-1)*100)</f>
        <v>4.5454545454545414</v>
      </c>
      <c r="AF678" s="1033">
        <f>IF(ISERROR((E678/F678-1)*100),"n/a",(E678/F678-1)*100)</f>
        <v>7.3170731707317138</v>
      </c>
      <c r="AG678" s="1033">
        <f>IF(ISERROR((F678/G678-1)*100),"n/a",(F678/G678-1)*100)</f>
        <v>17.142857142857149</v>
      </c>
      <c r="AH678" s="1033">
        <f>IF(ISERROR((G678/H678-1)*100),"n/a",(G678/H678-1)*100)</f>
        <v>16.666666666666675</v>
      </c>
      <c r="AI678" s="1033">
        <f>IF(ISERROR((H678/I678-1)*100),"n/a",(H678/I678-1)*100)</f>
        <v>7.1428571428571397</v>
      </c>
      <c r="AJ678" s="1033">
        <f>IF(ISERROR((I678/J678-1)*100),"n/a",(I678/J678-1)*100)</f>
        <v>7.6923076923077094</v>
      </c>
      <c r="AK678" s="1033">
        <f>IF(ISERROR((J678/K678-1)*100),"n/a",(J678/K678-1)*100)</f>
        <v>23.809523809523814</v>
      </c>
      <c r="AL678" s="1033">
        <f>IF(ISERROR((K678/L678-1)*100),"n/a",(K678/L678-1)*100)</f>
        <v>16.666666666666675</v>
      </c>
      <c r="AM678" s="1033">
        <f>IF(ISERROR((L678/N678-1)*100),"n/a",(L678/N678-1)*100)</f>
        <v>12.5</v>
      </c>
      <c r="AN678" s="1033">
        <f>IF(ISERROR((N678/O678-1)*100),"n/a",(N678/O678-1)*100)</f>
        <v>33.33333333333335</v>
      </c>
      <c r="AO678" s="1033">
        <f>IF(ISERROR((O678/Q678-1)*100),"n/a",(O678/Q678-1)*100)</f>
        <v>19.999999999999996</v>
      </c>
      <c r="AP678" s="1033">
        <f>IF(ISERROR((Q678/R678-1)*100),"n/a",(Q678/R678-1)*100)</f>
        <v>0</v>
      </c>
      <c r="AQ678" s="1033">
        <f>IF(ISERROR((R678/S678-1)*100),"n/a",(R678/S678-1)*100)</f>
        <v>-76.19047619047619</v>
      </c>
      <c r="AR678" s="1033">
        <f>IF(ISERROR((S678/T678-1)*100),"n/a",(S678/T678-1)*100)</f>
        <v>1.2048192771084265</v>
      </c>
      <c r="AS678" s="1033">
        <f>IF(ISERROR((T678/U678-1)*100),"n/a",(T678/U678-1)*100)</f>
        <v>2.4691358024691246</v>
      </c>
      <c r="AT678" s="1033">
        <f>IF(ISERROR((U678/V678-1)*100),"n/a",(U678/V678-1)*100)</f>
        <v>4.8231594476725537</v>
      </c>
      <c r="AU678" s="1033">
        <f>IF(ISERROR((V678/W678-1)*100),"n/a",(V678/W678-1)*100)</f>
        <v>3.6581439648002423</v>
      </c>
      <c r="AV678" s="1033">
        <f>IF(ISERROR((W678/X678-1)*100),"n/a",(W678/X678-1)*100)</f>
        <v>5.1068749647509959</v>
      </c>
      <c r="AW678" s="1033">
        <f>IF(ISERROR((X678/Y678-1)*100),"n/a",(X678/Y678-1)*100)</f>
        <v>5.3159895462105089</v>
      </c>
      <c r="AX678" s="1033">
        <f>IF(ISERROR((Y678/Z678-1)*100),"n/a",(Y678/Z678-1)*100)</f>
        <v>5.1165985077888498</v>
      </c>
      <c r="AY678" s="1033">
        <f>IF(ISERROR((Z678/AA678-1)*100),"n/a",(Z678/AA678-1)*100)</f>
        <v>5.2851273623664596</v>
      </c>
      <c r="AZ678" s="1033">
        <f>IF(ISERROR((AA678/AB678-1)*100),"n/a",(AA678/AB678-1)*100)</f>
        <v>9.1107963205365081</v>
      </c>
      <c r="BA678" s="1033">
        <f>AVERAGE(AD678:AZ678)</f>
        <v>5.9593363156775112</v>
      </c>
      <c r="BB678" s="1033">
        <f>STDEV(AD678:AZ678)</f>
        <v>19.668629322090183</v>
      </c>
    </row>
    <row r="679" spans="1:54" x14ac:dyDescent="0.2">
      <c r="A679" s="826" t="s">
        <v>1714</v>
      </c>
      <c r="B679" s="819" t="s">
        <v>1715</v>
      </c>
      <c r="C679" s="489">
        <v>2.16</v>
      </c>
      <c r="D679" s="489">
        <v>2.08</v>
      </c>
      <c r="E679" s="489">
        <v>2.04</v>
      </c>
      <c r="F679" s="489">
        <v>1.96</v>
      </c>
      <c r="G679" s="587">
        <v>1.68</v>
      </c>
      <c r="H679" s="587">
        <v>1.54</v>
      </c>
      <c r="I679" s="489">
        <v>1.46</v>
      </c>
      <c r="J679" s="489">
        <v>1.34</v>
      </c>
      <c r="K679" s="489">
        <v>1.17</v>
      </c>
      <c r="L679" s="489">
        <v>1</v>
      </c>
      <c r="M679" s="953"/>
      <c r="N679" s="489">
        <v>0.92</v>
      </c>
      <c r="O679" s="489">
        <v>0.87</v>
      </c>
      <c r="P679" s="953"/>
      <c r="Q679" s="583">
        <v>0.84</v>
      </c>
      <c r="R679" s="587">
        <v>0.84</v>
      </c>
      <c r="S679" s="587">
        <v>0.82</v>
      </c>
      <c r="T679" s="587">
        <v>0.79</v>
      </c>
      <c r="U679" s="587">
        <v>0.75</v>
      </c>
      <c r="V679" s="587">
        <v>0.71</v>
      </c>
      <c r="W679" s="587">
        <v>0.67</v>
      </c>
      <c r="X679" s="587">
        <v>0.6</v>
      </c>
      <c r="Y679" s="587">
        <v>0.55000000000000004</v>
      </c>
      <c r="Z679" s="587">
        <v>0.51</v>
      </c>
      <c r="AA679" s="587">
        <v>0.47</v>
      </c>
      <c r="AB679" s="587">
        <v>0.43</v>
      </c>
      <c r="AC679" s="584">
        <f>SUM(C679:AB679)</f>
        <v>26.200000000000006</v>
      </c>
      <c r="AD679" s="1033">
        <f>IF(ISERROR((C679/D679-1)*100),"n/a",(C679/D679-1)*100)</f>
        <v>3.8461538461538547</v>
      </c>
      <c r="AE679" s="1033">
        <f>IF(ISERROR((D679/E679-1)*100),"n/a",(D679/E679-1)*100)</f>
        <v>1.9607843137254832</v>
      </c>
      <c r="AF679" s="1033">
        <f>IF(ISERROR((E679/F679-1)*100),"n/a",(E679/F679-1)*100)</f>
        <v>4.081632653061229</v>
      </c>
      <c r="AG679" s="1033">
        <f>IF(ISERROR((F679/G679-1)*100),"n/a",(F679/G679-1)*100)</f>
        <v>16.666666666666675</v>
      </c>
      <c r="AH679" s="1033">
        <f>IF(ISERROR((G679/H679-1)*100),"n/a",(G679/H679-1)*100)</f>
        <v>9.0909090909090828</v>
      </c>
      <c r="AI679" s="1033">
        <f>IF(ISERROR((H679/I679-1)*100),"n/a",(H679/I679-1)*100)</f>
        <v>5.4794520547945202</v>
      </c>
      <c r="AJ679" s="1033">
        <f>IF(ISERROR((I679/J679-1)*100),"n/a",(I679/J679-1)*100)</f>
        <v>8.9552238805969964</v>
      </c>
      <c r="AK679" s="1033">
        <f>IF(ISERROR((J679/K679-1)*100),"n/a",(J679/K679-1)*100)</f>
        <v>14.529914529914546</v>
      </c>
      <c r="AL679" s="1033">
        <f>IF(ISERROR((K679/L679-1)*100),"n/a",(K679/L679-1)*100)</f>
        <v>16.999999999999993</v>
      </c>
      <c r="AM679" s="1033">
        <f>IF(ISERROR((L679/N679-1)*100),"n/a",(L679/N679-1)*100)</f>
        <v>8.6956521739130377</v>
      </c>
      <c r="AN679" s="1033">
        <f>IF(ISERROR((N679/O679-1)*100),"n/a",(N679/O679-1)*100)</f>
        <v>5.7471264367816133</v>
      </c>
      <c r="AO679" s="1033">
        <f>IF(ISERROR((O679/Q679-1)*100),"n/a",(O679/Q679-1)*100)</f>
        <v>3.5714285714285809</v>
      </c>
      <c r="AP679" s="1033">
        <f>IF(ISERROR((Q679/R679-1)*100),"n/a",(Q679/R679-1)*100)</f>
        <v>0</v>
      </c>
      <c r="AQ679" s="1033">
        <f>IF(ISERROR((R679/S679-1)*100),"n/a",(R679/S679-1)*100)</f>
        <v>2.4390243902439046</v>
      </c>
      <c r="AR679" s="1033">
        <f>IF(ISERROR((S679/T679-1)*100),"n/a",(S679/T679-1)*100)</f>
        <v>3.7974683544303778</v>
      </c>
      <c r="AS679" s="1033">
        <f>IF(ISERROR((T679/U679-1)*100),"n/a",(T679/U679-1)*100)</f>
        <v>5.3333333333333455</v>
      </c>
      <c r="AT679" s="1033">
        <f>IF(ISERROR((U679/V679-1)*100),"n/a",(U679/V679-1)*100)</f>
        <v>5.6338028169014231</v>
      </c>
      <c r="AU679" s="1033">
        <f>IF(ISERROR((V679/W679-1)*100),"n/a",(V679/W679-1)*100)</f>
        <v>5.9701492537313383</v>
      </c>
      <c r="AV679" s="1033">
        <f>IF(ISERROR((W679/X679-1)*100),"n/a",(W679/X679-1)*100)</f>
        <v>11.66666666666667</v>
      </c>
      <c r="AW679" s="1033">
        <f>IF(ISERROR((X679/Y679-1)*100),"n/a",(X679/Y679-1)*100)</f>
        <v>9.0909090909090828</v>
      </c>
      <c r="AX679" s="1033">
        <f>IF(ISERROR((Y679/Z679-1)*100),"n/a",(Y679/Z679-1)*100)</f>
        <v>7.8431372549019773</v>
      </c>
      <c r="AY679" s="1033">
        <f>IF(ISERROR((Z679/AA679-1)*100),"n/a",(Z679/AA679-1)*100)</f>
        <v>8.5106382978723527</v>
      </c>
      <c r="AZ679" s="1033">
        <f>IF(ISERROR((AA679/AB679-1)*100),"n/a",(AA679/AB679-1)*100)</f>
        <v>9.302325581395344</v>
      </c>
      <c r="BA679" s="1033">
        <f>AVERAGE(AD679:AZ679)</f>
        <v>7.357060837318758</v>
      </c>
      <c r="BB679" s="1033">
        <f>STDEV(AD679:AZ679)</f>
        <v>4.4618728227795836</v>
      </c>
    </row>
    <row r="680" spans="1:54" x14ac:dyDescent="0.2">
      <c r="A680" s="826" t="s">
        <v>379</v>
      </c>
      <c r="B680" s="819" t="s">
        <v>380</v>
      </c>
      <c r="C680" s="489">
        <v>1.915</v>
      </c>
      <c r="D680" s="489">
        <v>1.89</v>
      </c>
      <c r="E680" s="489">
        <v>1.85</v>
      </c>
      <c r="F680" s="489">
        <v>1.7949999999999999</v>
      </c>
      <c r="G680" s="587">
        <v>1.68</v>
      </c>
      <c r="H680" s="587">
        <v>1.55</v>
      </c>
      <c r="I680" s="489">
        <v>1.47</v>
      </c>
      <c r="J680" s="489">
        <v>1.395</v>
      </c>
      <c r="K680" s="489">
        <v>1.3049999999999999</v>
      </c>
      <c r="L680" s="489">
        <v>1.18</v>
      </c>
      <c r="M680" s="953"/>
      <c r="N680" s="489">
        <v>1</v>
      </c>
      <c r="O680" s="489">
        <v>0.8</v>
      </c>
      <c r="P680" s="953"/>
      <c r="Q680" s="587">
        <v>0.625</v>
      </c>
      <c r="R680" s="587">
        <v>0.5</v>
      </c>
      <c r="S680" s="587">
        <v>0.41499999999999998</v>
      </c>
      <c r="T680" s="587">
        <v>0.34499999999999997</v>
      </c>
      <c r="U680" s="587">
        <v>0.28499999999999998</v>
      </c>
      <c r="V680" s="587">
        <v>0.23499999999999999</v>
      </c>
      <c r="W680" s="587">
        <v>0.19125</v>
      </c>
      <c r="X680" s="587">
        <v>0.16125</v>
      </c>
      <c r="Y680" s="587">
        <v>0.14624999999999999</v>
      </c>
      <c r="Z680" s="587">
        <v>0.14124999999999999</v>
      </c>
      <c r="AA680" s="587">
        <v>0.13625000000000001</v>
      </c>
      <c r="AB680" s="587">
        <v>0.13125000000000001</v>
      </c>
      <c r="AC680" s="584">
        <f>SUM(C680:AB680)</f>
        <v>21.142499999999998</v>
      </c>
      <c r="AD680" s="1033">
        <f>IF(ISERROR((C680/D680-1)*100),"n/a",(C680/D680-1)*100)</f>
        <v>1.3227513227513255</v>
      </c>
      <c r="AE680" s="1033">
        <f>IF(ISERROR((D680/E680-1)*100),"n/a",(D680/E680-1)*100)</f>
        <v>2.1621621621621623</v>
      </c>
      <c r="AF680" s="1033">
        <f>IF(ISERROR((E680/F680-1)*100),"n/a",(E680/F680-1)*100)</f>
        <v>3.0640668523676862</v>
      </c>
      <c r="AG680" s="1033">
        <f>IF(ISERROR((F680/G680-1)*100),"n/a",(F680/G680-1)*100)</f>
        <v>6.8452380952380931</v>
      </c>
      <c r="AH680" s="1033">
        <f>IF(ISERROR((G680/H680-1)*100),"n/a",(G680/H680-1)*100)</f>
        <v>8.3870967741935374</v>
      </c>
      <c r="AI680" s="1033">
        <f>IF(ISERROR((H680/I680-1)*100),"n/a",(H680/I680-1)*100)</f>
        <v>5.4421768707483054</v>
      </c>
      <c r="AJ680" s="1033">
        <f>IF(ISERROR((I680/J680-1)*100),"n/a",(I680/J680-1)*100)</f>
        <v>5.3763440860215006</v>
      </c>
      <c r="AK680" s="1033">
        <f>IF(ISERROR((J680/K680-1)*100),"n/a",(J680/K680-1)*100)</f>
        <v>6.8965517241379448</v>
      </c>
      <c r="AL680" s="1033">
        <f>IF(ISERROR((K680/L680-1)*100),"n/a",(K680/L680-1)*100)</f>
        <v>10.593220338983045</v>
      </c>
      <c r="AM680" s="1033">
        <f>IF(ISERROR((L680/N680-1)*100),"n/a",(L680/N680-1)*100)</f>
        <v>17.999999999999993</v>
      </c>
      <c r="AN680" s="1033">
        <f>IF(ISERROR((N680/O680-1)*100),"n/a",(N680/O680-1)*100)</f>
        <v>25</v>
      </c>
      <c r="AO680" s="1033">
        <f>IF(ISERROR((O680/Q680-1)*100),"n/a",(O680/Q680-1)*100)</f>
        <v>28.000000000000004</v>
      </c>
      <c r="AP680" s="1033">
        <f>IF(ISERROR((Q680/R680-1)*100),"n/a",(Q680/R680-1)*100)</f>
        <v>25</v>
      </c>
      <c r="AQ680" s="1033">
        <f>IF(ISERROR((R680/S680-1)*100),"n/a",(R680/S680-1)*100)</f>
        <v>20.481927710843383</v>
      </c>
      <c r="AR680" s="1033">
        <f>IF(ISERROR((S680/T680-1)*100),"n/a",(S680/T680-1)*100)</f>
        <v>20.289855072463769</v>
      </c>
      <c r="AS680" s="1033">
        <f>IF(ISERROR((T680/U680-1)*100),"n/a",(T680/U680-1)*100)</f>
        <v>21.052631578947366</v>
      </c>
      <c r="AT680" s="1033">
        <f>IF(ISERROR((U680/V680-1)*100),"n/a",(U680/V680-1)*100)</f>
        <v>21.276595744680836</v>
      </c>
      <c r="AU680" s="1033">
        <f>IF(ISERROR((V680/W680-1)*100),"n/a",(V680/W680-1)*100)</f>
        <v>22.875816993464039</v>
      </c>
      <c r="AV680" s="1033">
        <f>IF(ISERROR((W680/X680-1)*100),"n/a",(W680/X680-1)*100)</f>
        <v>18.604651162790688</v>
      </c>
      <c r="AW680" s="1033">
        <f>IF(ISERROR((X680/Y680-1)*100),"n/a",(X680/Y680-1)*100)</f>
        <v>10.256410256410264</v>
      </c>
      <c r="AX680" s="1033">
        <f>IF(ISERROR((Y680/Z680-1)*100),"n/a",(Y680/Z680-1)*100)</f>
        <v>3.539823008849563</v>
      </c>
      <c r="AY680" s="1033">
        <f>IF(ISERROR((Z680/AA680-1)*100),"n/a",(Z680/AA680-1)*100)</f>
        <v>3.6697247706421798</v>
      </c>
      <c r="AZ680" s="1033">
        <f>IF(ISERROR((AA680/AB680-1)*100),"n/a",(AA680/AB680-1)*100)</f>
        <v>3.8095238095238182</v>
      </c>
      <c r="BA680" s="1033">
        <f>AVERAGE(AD680:AZ680)</f>
        <v>12.693329058053022</v>
      </c>
      <c r="BB680" s="1033">
        <f>STDEV(AD680:AZ680)</f>
        <v>8.9080534287672073</v>
      </c>
    </row>
    <row r="681" spans="1:54" x14ac:dyDescent="0.2">
      <c r="A681" s="826" t="s">
        <v>1716</v>
      </c>
      <c r="B681" s="819" t="s">
        <v>1717</v>
      </c>
      <c r="C681" s="489">
        <v>0.94499999999999995</v>
      </c>
      <c r="D681" s="489">
        <v>0.84499999999999997</v>
      </c>
      <c r="E681" s="489">
        <v>0.76</v>
      </c>
      <c r="F681" s="489">
        <v>0.66500000000000004</v>
      </c>
      <c r="G681" s="587">
        <v>0.57999999999999996</v>
      </c>
      <c r="H681" s="587">
        <v>0.5</v>
      </c>
      <c r="I681" s="489">
        <v>0.41</v>
      </c>
      <c r="J681" s="489">
        <v>0.35666666666666669</v>
      </c>
      <c r="K681" s="489">
        <v>0.31666666666666665</v>
      </c>
      <c r="L681" s="489">
        <v>0.27666666666666667</v>
      </c>
      <c r="M681" s="953"/>
      <c r="N681" s="489">
        <v>0.24666666666666667</v>
      </c>
      <c r="O681" s="489">
        <v>0.21</v>
      </c>
      <c r="P681" s="953"/>
      <c r="Q681" s="587">
        <v>5.0219999999999994E-2</v>
      </c>
      <c r="R681" s="583">
        <v>0</v>
      </c>
      <c r="S681" s="583">
        <v>0</v>
      </c>
      <c r="T681" s="583">
        <v>0</v>
      </c>
      <c r="U681" s="583">
        <v>0</v>
      </c>
      <c r="V681" s="583">
        <v>0</v>
      </c>
      <c r="W681" s="583">
        <v>0</v>
      </c>
      <c r="X681" s="583">
        <v>0</v>
      </c>
      <c r="Y681" s="583">
        <v>0</v>
      </c>
      <c r="Z681" s="583">
        <v>0</v>
      </c>
      <c r="AA681" s="583">
        <v>0</v>
      </c>
      <c r="AB681" s="583">
        <v>0</v>
      </c>
      <c r="AC681" s="584">
        <f>SUM(C681:AB681)</f>
        <v>6.1618866666666667</v>
      </c>
      <c r="AD681" s="1033">
        <f>IF(ISERROR((C681/D681-1)*100),"n/a",(C681/D681-1)*100)</f>
        <v>11.834319526627212</v>
      </c>
      <c r="AE681" s="1033">
        <f>IF(ISERROR((D681/E681-1)*100),"n/a",(D681/E681-1)*100)</f>
        <v>11.184210526315773</v>
      </c>
      <c r="AF681" s="1033">
        <f>IF(ISERROR((E681/F681-1)*100),"n/a",(E681/F681-1)*100)</f>
        <v>14.285714285714279</v>
      </c>
      <c r="AG681" s="1033">
        <f>IF(ISERROR((F681/G681-1)*100),"n/a",(F681/G681-1)*100)</f>
        <v>14.655172413793128</v>
      </c>
      <c r="AH681" s="1033">
        <f>IF(ISERROR((G681/H681-1)*100),"n/a",(G681/H681-1)*100)</f>
        <v>15.999999999999993</v>
      </c>
      <c r="AI681" s="1033">
        <f>IF(ISERROR((H681/I681-1)*100),"n/a",(H681/I681-1)*100)</f>
        <v>21.95121951219512</v>
      </c>
      <c r="AJ681" s="1033">
        <f>IF(ISERROR((I681/J681-1)*100),"n/a",(I681/J681-1)*100)</f>
        <v>14.953271028037364</v>
      </c>
      <c r="AK681" s="1033">
        <f>IF(ISERROR((J681/K681-1)*100),"n/a",(J681/K681-1)*100)</f>
        <v>12.631578947368439</v>
      </c>
      <c r="AL681" s="1033">
        <f>IF(ISERROR((K681/L681-1)*100),"n/a",(K681/L681-1)*100)</f>
        <v>14.457831325301207</v>
      </c>
      <c r="AM681" s="1033">
        <f>IF(ISERROR((L681/N681-1)*100),"n/a",(L681/N681-1)*100)</f>
        <v>12.162162162162172</v>
      </c>
      <c r="AN681" s="1033">
        <f>IF(ISERROR((N681/O681-1)*100),"n/a",(N681/O681-1)*100)</f>
        <v>17.460317460317466</v>
      </c>
      <c r="AO681" s="1033">
        <f>IF(ISERROR((O681/Q681-1)*100),"n/a",(O681/Q681-1)*100)</f>
        <v>318.16009557945046</v>
      </c>
      <c r="AP681" s="1033" t="str">
        <f>IF(ISERROR((Q681/R681-1)*100),"n/a",(Q681/R681-1)*100)</f>
        <v>n/a</v>
      </c>
      <c r="AQ681" s="1033" t="str">
        <f>IF(ISERROR((R681/S681-1)*100),"n/a",(R681/S681-1)*100)</f>
        <v>n/a</v>
      </c>
      <c r="AR681" s="1033" t="str">
        <f>IF(ISERROR((S681/T681-1)*100),"n/a",(S681/T681-1)*100)</f>
        <v>n/a</v>
      </c>
      <c r="AS681" s="1033" t="str">
        <f>IF(ISERROR((T681/U681-1)*100),"n/a",(T681/U681-1)*100)</f>
        <v>n/a</v>
      </c>
      <c r="AT681" s="1033" t="str">
        <f>IF(ISERROR((U681/V681-1)*100),"n/a",(U681/V681-1)*100)</f>
        <v>n/a</v>
      </c>
      <c r="AU681" s="1033" t="str">
        <f>IF(ISERROR((V681/W681-1)*100),"n/a",(V681/W681-1)*100)</f>
        <v>n/a</v>
      </c>
      <c r="AV681" s="1033" t="str">
        <f>IF(ISERROR((W681/X681-1)*100),"n/a",(W681/X681-1)*100)</f>
        <v>n/a</v>
      </c>
      <c r="AW681" s="1033" t="str">
        <f>IF(ISERROR((X681/Y681-1)*100),"n/a",(X681/Y681-1)*100)</f>
        <v>n/a</v>
      </c>
      <c r="AX681" s="1033" t="str">
        <f>IF(ISERROR((Y681/Z681-1)*100),"n/a",(Y681/Z681-1)*100)</f>
        <v>n/a</v>
      </c>
      <c r="AY681" s="1033" t="str">
        <f>IF(ISERROR((Z681/AA681-1)*100),"n/a",(Z681/AA681-1)*100)</f>
        <v>n/a</v>
      </c>
      <c r="AZ681" s="1033" t="str">
        <f>IF(ISERROR((AA681/AB681-1)*100),"n/a",(AA681/AB681-1)*100)</f>
        <v>n/a</v>
      </c>
      <c r="BA681" s="1033">
        <f>AVERAGE(AD681:AZ681)</f>
        <v>39.977991063940216</v>
      </c>
      <c r="BB681" s="1033">
        <f>STDEV(AD681:AZ681)</f>
        <v>87.653131189223956</v>
      </c>
    </row>
    <row r="682" spans="1:54" x14ac:dyDescent="0.2">
      <c r="A682" s="836" t="s">
        <v>5247</v>
      </c>
      <c r="B682" s="819" t="s">
        <v>5237</v>
      </c>
      <c r="C682" s="489">
        <v>2.4</v>
      </c>
      <c r="D682" s="489">
        <v>2</v>
      </c>
      <c r="E682" s="489">
        <v>1.44</v>
      </c>
      <c r="F682" s="489">
        <v>1.2</v>
      </c>
      <c r="G682" s="587">
        <v>1</v>
      </c>
      <c r="H682" s="499">
        <v>0</v>
      </c>
      <c r="I682" s="539">
        <v>0</v>
      </c>
      <c r="J682" s="539">
        <v>0</v>
      </c>
      <c r="K682" s="539">
        <v>0</v>
      </c>
      <c r="L682" s="539">
        <v>0</v>
      </c>
      <c r="M682" s="978"/>
      <c r="N682" s="539">
        <v>0</v>
      </c>
      <c r="O682" s="539">
        <v>0</v>
      </c>
      <c r="P682" s="978"/>
      <c r="Q682" s="539">
        <v>0</v>
      </c>
      <c r="R682" s="539">
        <v>0</v>
      </c>
      <c r="S682" s="499">
        <v>0</v>
      </c>
      <c r="T682" s="499">
        <v>0</v>
      </c>
      <c r="U682" s="499">
        <v>0</v>
      </c>
      <c r="V682" s="499">
        <v>0</v>
      </c>
      <c r="W682" s="499">
        <v>0</v>
      </c>
      <c r="X682" s="499">
        <v>0</v>
      </c>
      <c r="Y682" s="499">
        <v>0</v>
      </c>
      <c r="Z682" s="499">
        <v>0</v>
      </c>
      <c r="AA682" s="499">
        <v>0</v>
      </c>
      <c r="AB682" s="499">
        <v>0</v>
      </c>
      <c r="AC682" s="584">
        <f>SUM(C682:AB682)</f>
        <v>8.0399999999999991</v>
      </c>
      <c r="AD682" s="1033">
        <f>IF(ISERROR((C682/D682-1)*100),"n/a",(C682/D682-1)*100)</f>
        <v>19.999999999999996</v>
      </c>
      <c r="AE682" s="1033">
        <f>IF(ISERROR((D682/E682-1)*100),"n/a",(D682/E682-1)*100)</f>
        <v>38.888888888888886</v>
      </c>
      <c r="AF682" s="1033">
        <f>IF(ISERROR((E682/F682-1)*100),"n/a",(E682/F682-1)*100)</f>
        <v>19.999999999999996</v>
      </c>
      <c r="AG682" s="1033">
        <f>IF(ISERROR((F682/G682-1)*100),"n/a",(F682/G682-1)*100)</f>
        <v>19.999999999999996</v>
      </c>
      <c r="AH682" s="1033" t="str">
        <f>IF(ISERROR((G682/H682-1)*100),"n/a",(G682/H682-1)*100)</f>
        <v>n/a</v>
      </c>
      <c r="AI682" s="1033" t="str">
        <f>IF(ISERROR((H682/I682-1)*100),"n/a",(H682/I682-1)*100)</f>
        <v>n/a</v>
      </c>
      <c r="AJ682" s="1033" t="str">
        <f>IF(ISERROR((I682/J682-1)*100),"n/a",(I682/J682-1)*100)</f>
        <v>n/a</v>
      </c>
      <c r="AK682" s="1033" t="str">
        <f>IF(ISERROR((J682/K682-1)*100),"n/a",(J682/K682-1)*100)</f>
        <v>n/a</v>
      </c>
      <c r="AL682" s="1033" t="str">
        <f>IF(ISERROR((K682/L682-1)*100),"n/a",(K682/L682-1)*100)</f>
        <v>n/a</v>
      </c>
      <c r="AM682" s="1033" t="str">
        <f>IF(ISERROR((L682/N682-1)*100),"n/a",(L682/N682-1)*100)</f>
        <v>n/a</v>
      </c>
      <c r="AN682" s="1033" t="str">
        <f>IF(ISERROR((N682/O682-1)*100),"n/a",(N682/O682-1)*100)</f>
        <v>n/a</v>
      </c>
      <c r="AO682" s="1033" t="str">
        <f>IF(ISERROR((O682/Q682-1)*100),"n/a",(O682/Q682-1)*100)</f>
        <v>n/a</v>
      </c>
      <c r="AP682" s="1033" t="str">
        <f>IF(ISERROR((Q682/R682-1)*100),"n/a",(Q682/R682-1)*100)</f>
        <v>n/a</v>
      </c>
      <c r="AQ682" s="1033" t="str">
        <f>IF(ISERROR((R682/S682-1)*100),"n/a",(R682/S682-1)*100)</f>
        <v>n/a</v>
      </c>
      <c r="AR682" s="1033" t="str">
        <f>IF(ISERROR((S682/T682-1)*100),"n/a",(S682/T682-1)*100)</f>
        <v>n/a</v>
      </c>
      <c r="AS682" s="1033" t="str">
        <f>IF(ISERROR((T682/U682-1)*100),"n/a",(T682/U682-1)*100)</f>
        <v>n/a</v>
      </c>
      <c r="AT682" s="1033" t="str">
        <f>IF(ISERROR((U682/V682-1)*100),"n/a",(U682/V682-1)*100)</f>
        <v>n/a</v>
      </c>
      <c r="AU682" s="1033" t="str">
        <f>IF(ISERROR((V682/W682-1)*100),"n/a",(V682/W682-1)*100)</f>
        <v>n/a</v>
      </c>
      <c r="AV682" s="1033" t="str">
        <f>IF(ISERROR((W682/X682-1)*100),"n/a",(W682/X682-1)*100)</f>
        <v>n/a</v>
      </c>
      <c r="AW682" s="1033" t="str">
        <f>IF(ISERROR((X682/Y682-1)*100),"n/a",(X682/Y682-1)*100)</f>
        <v>n/a</v>
      </c>
      <c r="AX682" s="1033" t="str">
        <f>IF(ISERROR((Y682/Z682-1)*100),"n/a",(Y682/Z682-1)*100)</f>
        <v>n/a</v>
      </c>
      <c r="AY682" s="1033" t="str">
        <f>IF(ISERROR((Z682/AA682-1)*100),"n/a",(Z682/AA682-1)*100)</f>
        <v>n/a</v>
      </c>
      <c r="AZ682" s="1033" t="str">
        <f>IF(ISERROR((AA682/AB682-1)*100),"n/a",(AA682/AB682-1)*100)</f>
        <v>n/a</v>
      </c>
      <c r="BA682" s="1033">
        <f>AVERAGE(AD682:AZ682)</f>
        <v>24.722222222222221</v>
      </c>
      <c r="BB682" s="1033">
        <f>STDEV(AD682:AZ682)</f>
        <v>9.4444444444444446</v>
      </c>
    </row>
    <row r="683" spans="1:54" x14ac:dyDescent="0.2">
      <c r="A683" s="819" t="s">
        <v>1720</v>
      </c>
      <c r="B683" s="819" t="s">
        <v>1721</v>
      </c>
      <c r="C683" s="489">
        <v>3.12</v>
      </c>
      <c r="D683" s="489">
        <v>2.83</v>
      </c>
      <c r="E683" s="489">
        <v>2.68</v>
      </c>
      <c r="F683" s="489">
        <v>2.44</v>
      </c>
      <c r="G683" s="587">
        <v>2.16</v>
      </c>
      <c r="H683" s="587">
        <v>1.96</v>
      </c>
      <c r="I683" s="489">
        <v>1.68</v>
      </c>
      <c r="J683" s="489">
        <v>1.52</v>
      </c>
      <c r="K683" s="489">
        <v>1.36</v>
      </c>
      <c r="L683" s="489">
        <v>1.24</v>
      </c>
      <c r="M683" s="953"/>
      <c r="N683" s="489">
        <v>1.1599999999999999</v>
      </c>
      <c r="O683" s="491">
        <v>1.08</v>
      </c>
      <c r="P683" s="953"/>
      <c r="Q683" s="587">
        <v>1.02</v>
      </c>
      <c r="R683" s="583">
        <v>1</v>
      </c>
      <c r="S683" s="583">
        <v>1</v>
      </c>
      <c r="T683" s="587">
        <v>1</v>
      </c>
      <c r="U683" s="583">
        <v>0.88</v>
      </c>
      <c r="V683" s="587">
        <v>0.86</v>
      </c>
      <c r="W683" s="583">
        <v>0.8</v>
      </c>
      <c r="X683" s="583">
        <v>0.8</v>
      </c>
      <c r="Y683" s="583">
        <v>0.94</v>
      </c>
      <c r="Z683" s="583">
        <v>1.1299999999999999</v>
      </c>
      <c r="AA683" s="583">
        <v>1.28</v>
      </c>
      <c r="AB683" s="583">
        <v>1.28</v>
      </c>
      <c r="AC683" s="584">
        <f>SUM(C683:AB683)</f>
        <v>35.22</v>
      </c>
      <c r="AD683" s="1033">
        <f>IF(ISERROR((C683/D683-1)*100),"n/a",(C683/D683-1)*100)</f>
        <v>10.24734982332156</v>
      </c>
      <c r="AE683" s="1033">
        <f>IF(ISERROR((D683/E683-1)*100),"n/a",(D683/E683-1)*100)</f>
        <v>5.5970149253731227</v>
      </c>
      <c r="AF683" s="1033">
        <f>IF(ISERROR((E683/F683-1)*100),"n/a",(E683/F683-1)*100)</f>
        <v>9.8360655737705027</v>
      </c>
      <c r="AG683" s="1033">
        <f>IF(ISERROR((F683/G683-1)*100),"n/a",(F683/G683-1)*100)</f>
        <v>12.962962962962955</v>
      </c>
      <c r="AH683" s="1033">
        <f>IF(ISERROR((G683/H683-1)*100),"n/a",(G683/H683-1)*100)</f>
        <v>10.204081632653072</v>
      </c>
      <c r="AI683" s="1033">
        <f>IF(ISERROR((H683/I683-1)*100),"n/a",(H683/I683-1)*100)</f>
        <v>16.666666666666675</v>
      </c>
      <c r="AJ683" s="1033">
        <f>IF(ISERROR((I683/J683-1)*100),"n/a",(I683/J683-1)*100)</f>
        <v>10.526315789473673</v>
      </c>
      <c r="AK683" s="1033">
        <f>IF(ISERROR((J683/K683-1)*100),"n/a",(J683/K683-1)*100)</f>
        <v>11.764705882352944</v>
      </c>
      <c r="AL683" s="1033">
        <f>IF(ISERROR((K683/L683-1)*100),"n/a",(K683/L683-1)*100)</f>
        <v>9.6774193548387224</v>
      </c>
      <c r="AM683" s="1033">
        <f>IF(ISERROR((L683/N683-1)*100),"n/a",(L683/N683-1)*100)</f>
        <v>6.8965517241379448</v>
      </c>
      <c r="AN683" s="1033">
        <f>IF(ISERROR((N683/O683-1)*100),"n/a",(N683/O683-1)*100)</f>
        <v>7.4074074074073959</v>
      </c>
      <c r="AO683" s="1033">
        <f>IF(ISERROR((O683/Q683-1)*100),"n/a",(O683/Q683-1)*100)</f>
        <v>5.8823529411764719</v>
      </c>
      <c r="AP683" s="1033">
        <f>IF(ISERROR((Q683/R683-1)*100),"n/a",(Q683/R683-1)*100)</f>
        <v>2.0000000000000018</v>
      </c>
      <c r="AQ683" s="1033">
        <f>IF(ISERROR((R683/S683-1)*100),"n/a",(R683/S683-1)*100)</f>
        <v>0</v>
      </c>
      <c r="AR683" s="1033">
        <f>IF(ISERROR((S683/T683-1)*100),"n/a",(S683/T683-1)*100)</f>
        <v>0</v>
      </c>
      <c r="AS683" s="1033">
        <f>IF(ISERROR((T683/U683-1)*100),"n/a",(T683/U683-1)*100)</f>
        <v>13.636363636363647</v>
      </c>
      <c r="AT683" s="1033">
        <f>IF(ISERROR((U683/V683-1)*100),"n/a",(U683/V683-1)*100)</f>
        <v>2.3255813953488413</v>
      </c>
      <c r="AU683" s="1033">
        <f>IF(ISERROR((V683/W683-1)*100),"n/a",(V683/W683-1)*100)</f>
        <v>7.4999999999999956</v>
      </c>
      <c r="AV683" s="1033">
        <f>IF(ISERROR((W683/X683-1)*100),"n/a",(W683/X683-1)*100)</f>
        <v>0</v>
      </c>
      <c r="AW683" s="1033">
        <f>IF(ISERROR((X683/Y683-1)*100),"n/a",(X683/Y683-1)*100)</f>
        <v>-14.893617021276583</v>
      </c>
      <c r="AX683" s="1033">
        <f>IF(ISERROR((Y683/Z683-1)*100),"n/a",(Y683/Z683-1)*100)</f>
        <v>-16.814159292035392</v>
      </c>
      <c r="AY683" s="1033">
        <f>IF(ISERROR((Z683/AA683-1)*100),"n/a",(Z683/AA683-1)*100)</f>
        <v>-11.718750000000011</v>
      </c>
      <c r="AZ683" s="1033">
        <f>IF(ISERROR((AA683/AB683-1)*100),"n/a",(AA683/AB683-1)*100)</f>
        <v>0</v>
      </c>
      <c r="BA683" s="1033">
        <f>AVERAGE(AD683:AZ683)</f>
        <v>4.3349701479363292</v>
      </c>
      <c r="BB683" s="1033">
        <f>STDEV(AD683:AZ683)</f>
        <v>8.8527835152967338</v>
      </c>
    </row>
    <row r="684" spans="1:54" x14ac:dyDescent="0.2">
      <c r="A684" s="835" t="s">
        <v>3908</v>
      </c>
      <c r="B684" s="819" t="s">
        <v>3907</v>
      </c>
      <c r="C684" s="489">
        <v>1.1000000000000001</v>
      </c>
      <c r="D684" s="489">
        <v>1.06</v>
      </c>
      <c r="E684" s="489">
        <v>1.04</v>
      </c>
      <c r="F684" s="489">
        <v>1.02</v>
      </c>
      <c r="G684" s="587">
        <v>0.94</v>
      </c>
      <c r="H684" s="587">
        <v>0.82</v>
      </c>
      <c r="I684" s="539">
        <v>0.8</v>
      </c>
      <c r="J684" s="489">
        <v>0.76500000000000001</v>
      </c>
      <c r="K684" s="539">
        <v>0.76</v>
      </c>
      <c r="L684" s="489">
        <v>0.745</v>
      </c>
      <c r="M684" s="953"/>
      <c r="N684" s="489">
        <v>0.65500000000000003</v>
      </c>
      <c r="O684" s="489">
        <v>0.56999999999999995</v>
      </c>
      <c r="P684" s="953"/>
      <c r="Q684" s="583">
        <v>0.5</v>
      </c>
      <c r="R684" s="583">
        <v>0.5</v>
      </c>
      <c r="S684" s="583">
        <v>0.5</v>
      </c>
      <c r="T684" s="587">
        <v>0.25</v>
      </c>
      <c r="U684" s="499">
        <v>0</v>
      </c>
      <c r="V684" s="499">
        <v>0</v>
      </c>
      <c r="W684" s="499">
        <v>0</v>
      </c>
      <c r="X684" s="499">
        <v>0</v>
      </c>
      <c r="Y684" s="499">
        <v>0</v>
      </c>
      <c r="Z684" s="499">
        <v>0</v>
      </c>
      <c r="AA684" s="583">
        <v>0</v>
      </c>
      <c r="AB684" s="583">
        <v>0</v>
      </c>
      <c r="AC684" s="584">
        <f>SUM(C684:AB684)</f>
        <v>12.024999999999999</v>
      </c>
      <c r="AD684" s="1033">
        <f>IF(ISERROR((C684/D684-1)*100),"n/a",(C684/D684-1)*100)</f>
        <v>3.7735849056603765</v>
      </c>
      <c r="AE684" s="1033">
        <f>IF(ISERROR((D684/E684-1)*100),"n/a",(D684/E684-1)*100)</f>
        <v>1.9230769230769162</v>
      </c>
      <c r="AF684" s="1033">
        <f>IF(ISERROR((E684/F684-1)*100),"n/a",(E684/F684-1)*100)</f>
        <v>1.9607843137254832</v>
      </c>
      <c r="AG684" s="1033">
        <f>IF(ISERROR((F684/G684-1)*100),"n/a",(F684/G684-1)*100)</f>
        <v>8.5106382978723527</v>
      </c>
      <c r="AH684" s="1033">
        <f>IF(ISERROR((G684/H684-1)*100),"n/a",(G684/H684-1)*100)</f>
        <v>14.634146341463406</v>
      </c>
      <c r="AI684" s="1033">
        <f>IF(ISERROR((H684/I684-1)*100),"n/a",(H684/I684-1)*100)</f>
        <v>2.4999999999999911</v>
      </c>
      <c r="AJ684" s="1033">
        <f>IF(ISERROR((I684/J684-1)*100),"n/a",(I684/J684-1)*100)</f>
        <v>4.5751633986928164</v>
      </c>
      <c r="AK684" s="1033">
        <f>IF(ISERROR((J684/K684-1)*100),"n/a",(J684/K684-1)*100)</f>
        <v>0.65789473684210176</v>
      </c>
      <c r="AL684" s="1033">
        <f>IF(ISERROR((K684/L684-1)*100),"n/a",(K684/L684-1)*100)</f>
        <v>2.0134228187919545</v>
      </c>
      <c r="AM684" s="1033">
        <f>IF(ISERROR((L684/N684-1)*100),"n/a",(L684/N684-1)*100)</f>
        <v>13.740458015267176</v>
      </c>
      <c r="AN684" s="1033">
        <f>IF(ISERROR((N684/O684-1)*100),"n/a",(N684/O684-1)*100)</f>
        <v>14.91228070175441</v>
      </c>
      <c r="AO684" s="1033">
        <f>IF(ISERROR((O684/Q684-1)*100),"n/a",(O684/Q684-1)*100)</f>
        <v>13.999999999999989</v>
      </c>
      <c r="AP684" s="1033">
        <f>IF(ISERROR((Q684/R684-1)*100),"n/a",(Q684/R684-1)*100)</f>
        <v>0</v>
      </c>
      <c r="AQ684" s="1033">
        <f>IF(ISERROR((R684/S684-1)*100),"n/a",(R684/S684-1)*100)</f>
        <v>0</v>
      </c>
      <c r="AR684" s="1033">
        <f>IF(ISERROR((S684/T684-1)*100),"n/a",(S684/T684-1)*100)</f>
        <v>100</v>
      </c>
      <c r="AS684" s="1033" t="str">
        <f>IF(ISERROR((T684/U684-1)*100),"n/a",(T684/U684-1)*100)</f>
        <v>n/a</v>
      </c>
      <c r="AT684" s="1033" t="str">
        <f>IF(ISERROR((U684/V684-1)*100),"n/a",(U684/V684-1)*100)</f>
        <v>n/a</v>
      </c>
      <c r="AU684" s="1033" t="str">
        <f>IF(ISERROR((V684/W684-1)*100),"n/a",(V684/W684-1)*100)</f>
        <v>n/a</v>
      </c>
      <c r="AV684" s="1033" t="str">
        <f>IF(ISERROR((W684/X684-1)*100),"n/a",(W684/X684-1)*100)</f>
        <v>n/a</v>
      </c>
      <c r="AW684" s="1033" t="str">
        <f>IF(ISERROR((X684/Y684-1)*100),"n/a",(X684/Y684-1)*100)</f>
        <v>n/a</v>
      </c>
      <c r="AX684" s="1033" t="str">
        <f>IF(ISERROR((Y684/Z684-1)*100),"n/a",(Y684/Z684-1)*100)</f>
        <v>n/a</v>
      </c>
      <c r="AY684" s="1033" t="str">
        <f>IF(ISERROR((Z684/AA684-1)*100),"n/a",(Z684/AA684-1)*100)</f>
        <v>n/a</v>
      </c>
      <c r="AZ684" s="1033" t="str">
        <f>IF(ISERROR((AA684/AB684-1)*100),"n/a",(AA684/AB684-1)*100)</f>
        <v>n/a</v>
      </c>
      <c r="BA684" s="1033">
        <f>AVERAGE(AD684:AZ684)</f>
        <v>12.213430030209798</v>
      </c>
      <c r="BB684" s="1033">
        <f>STDEV(AD684:AZ684)</f>
        <v>24.942360796028083</v>
      </c>
    </row>
    <row r="685" spans="1:54" x14ac:dyDescent="0.2">
      <c r="A685" s="826" t="s">
        <v>831</v>
      </c>
      <c r="B685" s="819" t="s">
        <v>832</v>
      </c>
      <c r="C685" s="489">
        <v>2.91</v>
      </c>
      <c r="D685" s="489">
        <v>2.71</v>
      </c>
      <c r="E685" s="489">
        <v>2.5299999999999998</v>
      </c>
      <c r="F685" s="489">
        <v>2.36</v>
      </c>
      <c r="G685" s="587">
        <v>2.21</v>
      </c>
      <c r="H685" s="587">
        <v>2.08</v>
      </c>
      <c r="I685" s="489">
        <v>1.98</v>
      </c>
      <c r="J685" s="489">
        <v>1.7428805999999999</v>
      </c>
      <c r="K685" s="489">
        <v>1.56</v>
      </c>
      <c r="L685" s="489">
        <v>1.4450000000000001</v>
      </c>
      <c r="M685" s="953"/>
      <c r="N685" s="489">
        <v>1.2</v>
      </c>
      <c r="O685" s="489">
        <v>1.04</v>
      </c>
      <c r="P685" s="953"/>
      <c r="Q685" s="587">
        <v>0.8</v>
      </c>
      <c r="R685" s="587">
        <v>0.67500000000000004</v>
      </c>
      <c r="S685" s="587">
        <v>0.54</v>
      </c>
      <c r="T685" s="587">
        <v>0.5</v>
      </c>
      <c r="U685" s="587">
        <v>0.46</v>
      </c>
      <c r="V685" s="587">
        <v>0.44</v>
      </c>
      <c r="W685" s="587">
        <v>0.41499999999999998</v>
      </c>
      <c r="X685" s="583">
        <v>0.4</v>
      </c>
      <c r="Y685" s="583">
        <v>0.4</v>
      </c>
      <c r="Z685" s="583">
        <v>0.4</v>
      </c>
      <c r="AA685" s="583">
        <v>0.68500000000000005</v>
      </c>
      <c r="AB685" s="583">
        <v>0.78</v>
      </c>
      <c r="AC685" s="584">
        <f>SUM(C685:AB685)</f>
        <v>30.262880599999992</v>
      </c>
      <c r="AD685" s="1033">
        <f>IF(ISERROR((C685/D685-1)*100),"n/a",(C685/D685-1)*100)</f>
        <v>7.3800738007380184</v>
      </c>
      <c r="AE685" s="1033">
        <f>IF(ISERROR((D685/E685-1)*100),"n/a",(D685/E685-1)*100)</f>
        <v>7.1146245059288571</v>
      </c>
      <c r="AF685" s="1033">
        <f>IF(ISERROR((E685/F685-1)*100),"n/a",(E685/F685-1)*100)</f>
        <v>7.2033898305084776</v>
      </c>
      <c r="AG685" s="1033">
        <f>IF(ISERROR((F685/G685-1)*100),"n/a",(F685/G685-1)*100)</f>
        <v>6.7873303167420795</v>
      </c>
      <c r="AH685" s="1033">
        <f>IF(ISERROR((G685/H685-1)*100),"n/a",(G685/H685-1)*100)</f>
        <v>6.25</v>
      </c>
      <c r="AI685" s="1033">
        <f>IF(ISERROR((H685/I685-1)*100),"n/a",(H685/I685-1)*100)</f>
        <v>5.0505050505050608</v>
      </c>
      <c r="AJ685" s="1033">
        <f>IF(ISERROR((I685/J685-1)*100),"n/a",(I685/J685-1)*100)</f>
        <v>13.605028365110039</v>
      </c>
      <c r="AK685" s="1033">
        <f>IF(ISERROR((J685/K685-1)*100),"n/a",(J685/K685-1)*100)</f>
        <v>11.723115384615369</v>
      </c>
      <c r="AL685" s="1033">
        <f>IF(ISERROR((K685/L685-1)*100),"n/a",(K685/L685-1)*100)</f>
        <v>7.9584775086505077</v>
      </c>
      <c r="AM685" s="1033">
        <f>IF(ISERROR((L685/N685-1)*100),"n/a",(L685/N685-1)*100)</f>
        <v>20.416666666666682</v>
      </c>
      <c r="AN685" s="1033">
        <f>IF(ISERROR((N685/O685-1)*100),"n/a",(N685/O685-1)*100)</f>
        <v>15.384615384615374</v>
      </c>
      <c r="AO685" s="1033">
        <f>IF(ISERROR((O685/Q685-1)*100),"n/a",(O685/Q685-1)*100)</f>
        <v>30.000000000000004</v>
      </c>
      <c r="AP685" s="1033">
        <f>IF(ISERROR((Q685/R685-1)*100),"n/a",(Q685/R685-1)*100)</f>
        <v>18.518518518518512</v>
      </c>
      <c r="AQ685" s="1033">
        <f>IF(ISERROR((R685/S685-1)*100),"n/a",(R685/S685-1)*100)</f>
        <v>25</v>
      </c>
      <c r="AR685" s="1033">
        <f>IF(ISERROR((S685/T685-1)*100),"n/a",(S685/T685-1)*100)</f>
        <v>8.0000000000000071</v>
      </c>
      <c r="AS685" s="1033">
        <f>IF(ISERROR((T685/U685-1)*100),"n/a",(T685/U685-1)*100)</f>
        <v>8.6956521739130377</v>
      </c>
      <c r="AT685" s="1033">
        <f>IF(ISERROR((U685/V685-1)*100),"n/a",(U685/V685-1)*100)</f>
        <v>4.5454545454545414</v>
      </c>
      <c r="AU685" s="1033">
        <f>IF(ISERROR((V685/W685-1)*100),"n/a",(V685/W685-1)*100)</f>
        <v>6.024096385542177</v>
      </c>
      <c r="AV685" s="1033">
        <f>IF(ISERROR((W685/X685-1)*100),"n/a",(W685/X685-1)*100)</f>
        <v>3.7499999999999867</v>
      </c>
      <c r="AW685" s="1033">
        <f>IF(ISERROR((X685/Y685-1)*100),"n/a",(X685/Y685-1)*100)</f>
        <v>0</v>
      </c>
      <c r="AX685" s="1033">
        <f>IF(ISERROR((Y685/Z685-1)*100),"n/a",(Y685/Z685-1)*100)</f>
        <v>0</v>
      </c>
      <c r="AY685" s="1033">
        <f>IF(ISERROR((Z685/AA685-1)*100),"n/a",(Z685/AA685-1)*100)</f>
        <v>-41.605839416058402</v>
      </c>
      <c r="AZ685" s="1033">
        <f>IF(ISERROR((AA685/AB685-1)*100),"n/a",(AA685/AB685-1)*100)</f>
        <v>-12.179487179487181</v>
      </c>
      <c r="BA685" s="1033">
        <f>AVERAGE(AD685:AZ685)</f>
        <v>6.940096601824485</v>
      </c>
      <c r="BB685" s="1033">
        <f>STDEV(AD685:AZ685)</f>
        <v>13.746334792884923</v>
      </c>
    </row>
    <row r="686" spans="1:54" x14ac:dyDescent="0.2">
      <c r="A686" s="819" t="s">
        <v>1740</v>
      </c>
      <c r="B686" s="819" t="s">
        <v>1741</v>
      </c>
      <c r="C686" s="489">
        <v>7</v>
      </c>
      <c r="D686" s="489">
        <v>5.45</v>
      </c>
      <c r="E686" s="489">
        <v>4.8499999999999996</v>
      </c>
      <c r="F686" s="489">
        <v>4.75</v>
      </c>
      <c r="G686" s="587">
        <v>4.55</v>
      </c>
      <c r="H686" s="587">
        <v>4.3000000000000007</v>
      </c>
      <c r="I686" s="489">
        <v>3.9</v>
      </c>
      <c r="J686" s="489">
        <v>3.45</v>
      </c>
      <c r="K686" s="489">
        <v>2.875</v>
      </c>
      <c r="L686" s="489">
        <v>2.375</v>
      </c>
      <c r="M686" s="953"/>
      <c r="N686" s="491">
        <v>2</v>
      </c>
      <c r="O686" s="489">
        <v>1.93</v>
      </c>
      <c r="P686" s="953"/>
      <c r="Q686" s="583">
        <v>1.72</v>
      </c>
      <c r="R686" s="583">
        <v>1.72</v>
      </c>
      <c r="S686" s="583">
        <v>1.72</v>
      </c>
      <c r="T686" s="583">
        <v>1.72</v>
      </c>
      <c r="U686" s="583">
        <v>1.72</v>
      </c>
      <c r="V686" s="583">
        <v>1.72</v>
      </c>
      <c r="W686" s="587">
        <v>1.72</v>
      </c>
      <c r="X686" s="583">
        <v>1.36</v>
      </c>
      <c r="Y686" s="583">
        <v>1.36</v>
      </c>
      <c r="Z686" s="583">
        <v>1.36</v>
      </c>
      <c r="AA686" s="583">
        <v>1.36</v>
      </c>
      <c r="AB686" s="583">
        <v>1.36</v>
      </c>
      <c r="AC686" s="584">
        <f>SUM(C686:AB686)</f>
        <v>66.27</v>
      </c>
      <c r="AD686" s="1033">
        <f>IF(ISERROR((C686/D686-1)*100),"n/a",(C686/D686-1)*100)</f>
        <v>28.440366972477051</v>
      </c>
      <c r="AE686" s="1033">
        <f>IF(ISERROR((D686/E686-1)*100),"n/a",(D686/E686-1)*100)</f>
        <v>12.37113402061858</v>
      </c>
      <c r="AF686" s="1033">
        <f>IF(ISERROR((E686/F686-1)*100),"n/a",(E686/F686-1)*100)</f>
        <v>2.1052631578947212</v>
      </c>
      <c r="AG686" s="1033">
        <f>IF(ISERROR((F686/G686-1)*100),"n/a",(F686/G686-1)*100)</f>
        <v>4.3956043956044022</v>
      </c>
      <c r="AH686" s="1033">
        <f>IF(ISERROR((G686/H686-1)*100),"n/a",(G686/H686-1)*100)</f>
        <v>5.8139534883720811</v>
      </c>
      <c r="AI686" s="1033">
        <f>IF(ISERROR((H686/I686-1)*100),"n/a",(H686/I686-1)*100)</f>
        <v>10.256410256410287</v>
      </c>
      <c r="AJ686" s="1033">
        <f>IF(ISERROR((I686/J686-1)*100),"n/a",(I686/J686-1)*100)</f>
        <v>13.043478260869556</v>
      </c>
      <c r="AK686" s="1033">
        <f>IF(ISERROR((J686/K686-1)*100),"n/a",(J686/K686-1)*100)</f>
        <v>19.999999999999996</v>
      </c>
      <c r="AL686" s="1033">
        <f>IF(ISERROR((K686/L686-1)*100),"n/a",(K686/L686-1)*100)</f>
        <v>21.052631578947366</v>
      </c>
      <c r="AM686" s="1033">
        <f>IF(ISERROR((L686/N686-1)*100),"n/a",(L686/N686-1)*100)</f>
        <v>18.75</v>
      </c>
      <c r="AN686" s="1033">
        <f>IF(ISERROR((N686/O686-1)*100),"n/a",(N686/O686-1)*100)</f>
        <v>3.62694300518136</v>
      </c>
      <c r="AO686" s="1033">
        <f>IF(ISERROR((O686/Q686-1)*100),"n/a",(O686/Q686-1)*100)</f>
        <v>12.209302325581394</v>
      </c>
      <c r="AP686" s="1033">
        <f>IF(ISERROR((Q686/R686-1)*100),"n/a",(Q686/R686-1)*100)</f>
        <v>0</v>
      </c>
      <c r="AQ686" s="1033">
        <f>IF(ISERROR((R686/S686-1)*100),"n/a",(R686/S686-1)*100)</f>
        <v>0</v>
      </c>
      <c r="AR686" s="1033">
        <f>IF(ISERROR((S686/T686-1)*100),"n/a",(S686/T686-1)*100)</f>
        <v>0</v>
      </c>
      <c r="AS686" s="1033">
        <f>IF(ISERROR((T686/U686-1)*100),"n/a",(T686/U686-1)*100)</f>
        <v>0</v>
      </c>
      <c r="AT686" s="1033">
        <f>IF(ISERROR((U686/V686-1)*100),"n/a",(U686/V686-1)*100)</f>
        <v>0</v>
      </c>
      <c r="AU686" s="1033">
        <f>IF(ISERROR((V686/W686-1)*100),"n/a",(V686/W686-1)*100)</f>
        <v>0</v>
      </c>
      <c r="AV686" s="1033">
        <f>IF(ISERROR((W686/X686-1)*100),"n/a",(W686/X686-1)*100)</f>
        <v>26.470588235294112</v>
      </c>
      <c r="AW686" s="1033">
        <f>IF(ISERROR((X686/Y686-1)*100),"n/a",(X686/Y686-1)*100)</f>
        <v>0</v>
      </c>
      <c r="AX686" s="1033">
        <f>IF(ISERROR((Y686/Z686-1)*100),"n/a",(Y686/Z686-1)*100)</f>
        <v>0</v>
      </c>
      <c r="AY686" s="1033">
        <f>IF(ISERROR((Z686/AA686-1)*100),"n/a",(Z686/AA686-1)*100)</f>
        <v>0</v>
      </c>
      <c r="AZ686" s="1033">
        <f>IF(ISERROR((AA686/AB686-1)*100),"n/a",(AA686/AB686-1)*100)</f>
        <v>0</v>
      </c>
      <c r="BA686" s="1033">
        <f>AVERAGE(AD686:AZ686)</f>
        <v>7.7624206824891706</v>
      </c>
      <c r="BB686" s="1033">
        <f>STDEV(AD686:AZ686)</f>
        <v>9.4546809673438492</v>
      </c>
    </row>
    <row r="687" spans="1:54" x14ac:dyDescent="0.2">
      <c r="A687" s="836" t="s">
        <v>4615</v>
      </c>
      <c r="B687" s="819" t="s">
        <v>4613</v>
      </c>
      <c r="C687" s="489">
        <v>0.72</v>
      </c>
      <c r="D687" s="489">
        <v>0.62</v>
      </c>
      <c r="E687" s="489">
        <v>0.5</v>
      </c>
      <c r="F687" s="489">
        <v>0.4</v>
      </c>
      <c r="G687" s="587">
        <v>0.32</v>
      </c>
      <c r="H687" s="587">
        <v>0.14000000000000001</v>
      </c>
      <c r="I687" s="539">
        <v>0</v>
      </c>
      <c r="J687" s="539">
        <v>0</v>
      </c>
      <c r="K687" s="539">
        <v>0</v>
      </c>
      <c r="L687" s="539">
        <v>0</v>
      </c>
      <c r="M687" s="944"/>
      <c r="N687" s="539">
        <v>0</v>
      </c>
      <c r="O687" s="539">
        <v>0</v>
      </c>
      <c r="P687" s="978"/>
      <c r="Q687" s="539">
        <v>0</v>
      </c>
      <c r="R687" s="539">
        <v>0</v>
      </c>
      <c r="S687" s="499">
        <v>0</v>
      </c>
      <c r="T687" s="499">
        <v>0</v>
      </c>
      <c r="U687" s="499">
        <v>0</v>
      </c>
      <c r="V687" s="499">
        <v>0</v>
      </c>
      <c r="W687" s="499">
        <v>0</v>
      </c>
      <c r="X687" s="499">
        <v>0</v>
      </c>
      <c r="Y687" s="499">
        <v>0</v>
      </c>
      <c r="Z687" s="499">
        <v>0</v>
      </c>
      <c r="AA687" s="499">
        <v>0</v>
      </c>
      <c r="AB687" s="499">
        <v>0</v>
      </c>
      <c r="AC687" s="584">
        <f>SUM(C687:AB687)</f>
        <v>2.6999999999999997</v>
      </c>
      <c r="AD687" s="1033">
        <f>IF(ISERROR((C687/D687-1)*100),"n/a",(C687/D687-1)*100)</f>
        <v>16.129032258064502</v>
      </c>
      <c r="AE687" s="1033">
        <f>IF(ISERROR((D687/E687-1)*100),"n/a",(D687/E687-1)*100)</f>
        <v>24</v>
      </c>
      <c r="AF687" s="1033">
        <f>IF(ISERROR((E687/F687-1)*100),"n/a",(E687/F687-1)*100)</f>
        <v>25</v>
      </c>
      <c r="AG687" s="1033">
        <f>IF(ISERROR((F687/G687-1)*100),"n/a",(F687/G687-1)*100)</f>
        <v>25</v>
      </c>
      <c r="AH687" s="1033">
        <f>IF(ISERROR((G687/H687-1)*100),"n/a",(G687/H687-1)*100)</f>
        <v>128.57142857142856</v>
      </c>
      <c r="AI687" s="1033" t="str">
        <f>IF(ISERROR((H687/I687-1)*100),"n/a",(H687/I687-1)*100)</f>
        <v>n/a</v>
      </c>
      <c r="AJ687" s="1033" t="str">
        <f>IF(ISERROR((I687/J687-1)*100),"n/a",(I687/J687-1)*100)</f>
        <v>n/a</v>
      </c>
      <c r="AK687" s="1033" t="str">
        <f>IF(ISERROR((J687/K687-1)*100),"n/a",(J687/K687-1)*100)</f>
        <v>n/a</v>
      </c>
      <c r="AL687" s="1033" t="str">
        <f>IF(ISERROR((K687/L687-1)*100),"n/a",(K687/L687-1)*100)</f>
        <v>n/a</v>
      </c>
      <c r="AM687" s="1033" t="str">
        <f>IF(ISERROR((L687/N687-1)*100),"n/a",(L687/N687-1)*100)</f>
        <v>n/a</v>
      </c>
      <c r="AN687" s="1033" t="str">
        <f>IF(ISERROR((N687/O687-1)*100),"n/a",(N687/O687-1)*100)</f>
        <v>n/a</v>
      </c>
      <c r="AO687" s="1033" t="str">
        <f>IF(ISERROR((O687/Q687-1)*100),"n/a",(O687/Q687-1)*100)</f>
        <v>n/a</v>
      </c>
      <c r="AP687" s="1033" t="str">
        <f>IF(ISERROR((Q687/R687-1)*100),"n/a",(Q687/R687-1)*100)</f>
        <v>n/a</v>
      </c>
      <c r="AQ687" s="1033" t="str">
        <f>IF(ISERROR((R687/S687-1)*100),"n/a",(R687/S687-1)*100)</f>
        <v>n/a</v>
      </c>
      <c r="AR687" s="1033" t="str">
        <f>IF(ISERROR((S687/T687-1)*100),"n/a",(S687/T687-1)*100)</f>
        <v>n/a</v>
      </c>
      <c r="AS687" s="1033" t="str">
        <f>IF(ISERROR((T687/U687-1)*100),"n/a",(T687/U687-1)*100)</f>
        <v>n/a</v>
      </c>
      <c r="AT687" s="1033" t="str">
        <f>IF(ISERROR((U687/V687-1)*100),"n/a",(U687/V687-1)*100)</f>
        <v>n/a</v>
      </c>
      <c r="AU687" s="1033" t="str">
        <f>IF(ISERROR((V687/W687-1)*100),"n/a",(V687/W687-1)*100)</f>
        <v>n/a</v>
      </c>
      <c r="AV687" s="1033" t="str">
        <f>IF(ISERROR((W687/X687-1)*100),"n/a",(W687/X687-1)*100)</f>
        <v>n/a</v>
      </c>
      <c r="AW687" s="1033" t="str">
        <f>IF(ISERROR((X687/Y687-1)*100),"n/a",(X687/Y687-1)*100)</f>
        <v>n/a</v>
      </c>
      <c r="AX687" s="1033" t="str">
        <f>IF(ISERROR((Y687/Z687-1)*100),"n/a",(Y687/Z687-1)*100)</f>
        <v>n/a</v>
      </c>
      <c r="AY687" s="1033" t="str">
        <f>IF(ISERROR((Z687/AA687-1)*100),"n/a",(Z687/AA687-1)*100)</f>
        <v>n/a</v>
      </c>
      <c r="AZ687" s="1033" t="str">
        <f>IF(ISERROR((AA687/AB687-1)*100),"n/a",(AA687/AB687-1)*100)</f>
        <v>n/a</v>
      </c>
      <c r="BA687" s="1033">
        <f>AVERAGE(AD687:AZ687)</f>
        <v>43.740092165898616</v>
      </c>
      <c r="BB687" s="1033">
        <f>STDEV(AD687:AZ687)</f>
        <v>47.567792709650497</v>
      </c>
    </row>
    <row r="688" spans="1:54" x14ac:dyDescent="0.2">
      <c r="A688" s="826" t="s">
        <v>837</v>
      </c>
      <c r="B688" s="819" t="s">
        <v>838</v>
      </c>
      <c r="C688" s="489">
        <v>1.3089999999999999</v>
      </c>
      <c r="D688" s="489">
        <v>1.135</v>
      </c>
      <c r="E688" s="489">
        <v>1.0649999999999999</v>
      </c>
      <c r="F688" s="489">
        <v>1.0249999999999999</v>
      </c>
      <c r="G688" s="587">
        <v>0.92</v>
      </c>
      <c r="H688" s="587">
        <v>0.80119999999999991</v>
      </c>
      <c r="I688" s="489">
        <v>0.74419999999999997</v>
      </c>
      <c r="J688" s="489">
        <v>0.69300000000000006</v>
      </c>
      <c r="K688" s="489">
        <v>0.58200000000000007</v>
      </c>
      <c r="L688" s="489">
        <v>0.41249999999999998</v>
      </c>
      <c r="M688" s="953"/>
      <c r="N688" s="489">
        <v>0.26124999999999998</v>
      </c>
      <c r="O688" s="489">
        <v>0.13724999999999998</v>
      </c>
      <c r="P688" s="953"/>
      <c r="Q688" s="587">
        <v>0.121</v>
      </c>
      <c r="R688" s="587">
        <v>0.11</v>
      </c>
      <c r="S688" s="587">
        <v>0.10249999999999999</v>
      </c>
      <c r="T688" s="587">
        <v>0.09</v>
      </c>
      <c r="U688" s="587">
        <v>6.7500000000000004E-2</v>
      </c>
      <c r="V688" s="587">
        <v>4.8500000000000001E-2</v>
      </c>
      <c r="W688" s="587">
        <v>0.01</v>
      </c>
      <c r="X688" s="583">
        <v>0</v>
      </c>
      <c r="Y688" s="583">
        <v>0</v>
      </c>
      <c r="Z688" s="583">
        <v>0</v>
      </c>
      <c r="AA688" s="583">
        <v>0</v>
      </c>
      <c r="AB688" s="583">
        <v>0</v>
      </c>
      <c r="AC688" s="584">
        <f>SUM(C688:AB688)</f>
        <v>9.6349</v>
      </c>
      <c r="AD688" s="1033">
        <f>IF(ISERROR((C688/D688-1)*100),"n/a",(C688/D688-1)*100)</f>
        <v>15.330396475770925</v>
      </c>
      <c r="AE688" s="1033">
        <f>IF(ISERROR((D688/E688-1)*100),"n/a",(D688/E688-1)*100)</f>
        <v>6.5727699530516492</v>
      </c>
      <c r="AF688" s="1033">
        <f>IF(ISERROR((E688/F688-1)*100),"n/a",(E688/F688-1)*100)</f>
        <v>3.9024390243902474</v>
      </c>
      <c r="AG688" s="1033">
        <f>IF(ISERROR((F688/G688-1)*100),"n/a",(F688/G688-1)*100)</f>
        <v>11.413043478260864</v>
      </c>
      <c r="AH688" s="1033">
        <f>IF(ISERROR((G688/H688-1)*100),"n/a",(G688/H688-1)*100)</f>
        <v>14.827758362456333</v>
      </c>
      <c r="AI688" s="1033">
        <f>IF(ISERROR((H688/I688-1)*100),"n/a",(H688/I688-1)*100)</f>
        <v>7.6592313894114472</v>
      </c>
      <c r="AJ688" s="1033">
        <f>IF(ISERROR((I688/J688-1)*100),"n/a",(I688/J688-1)*100)</f>
        <v>7.388167388167366</v>
      </c>
      <c r="AK688" s="1033">
        <f>IF(ISERROR((J688/K688-1)*100),"n/a",(J688/K688-1)*100)</f>
        <v>19.072164948453608</v>
      </c>
      <c r="AL688" s="1033">
        <f>IF(ISERROR((K688/L688-1)*100),"n/a",(K688/L688-1)*100)</f>
        <v>41.090909090909108</v>
      </c>
      <c r="AM688" s="1033">
        <f>IF(ISERROR((L688/N688-1)*100),"n/a",(L688/N688-1)*100)</f>
        <v>57.894736842105267</v>
      </c>
      <c r="AN688" s="1033">
        <f>IF(ISERROR((N688/O688-1)*100),"n/a",(N688/O688-1)*100)</f>
        <v>90.34608378870675</v>
      </c>
      <c r="AO688" s="1033">
        <f>IF(ISERROR((O688/Q688-1)*100),"n/a",(O688/Q688-1)*100)</f>
        <v>13.429752066115697</v>
      </c>
      <c r="AP688" s="1033">
        <f>IF(ISERROR((Q688/R688-1)*100),"n/a",(Q688/R688-1)*100)</f>
        <v>9.9999999999999858</v>
      </c>
      <c r="AQ688" s="1033">
        <f>IF(ISERROR((R688/S688-1)*100),"n/a",(R688/S688-1)*100)</f>
        <v>7.3170731707317138</v>
      </c>
      <c r="AR688" s="1033">
        <f>IF(ISERROR((S688/T688-1)*100),"n/a",(S688/T688-1)*100)</f>
        <v>13.888888888888884</v>
      </c>
      <c r="AS688" s="1033">
        <f>IF(ISERROR((T688/U688-1)*100),"n/a",(T688/U688-1)*100)</f>
        <v>33.333333333333329</v>
      </c>
      <c r="AT688" s="1033">
        <f>IF(ISERROR((U688/V688-1)*100),"n/a",(U688/V688-1)*100)</f>
        <v>39.175257731958759</v>
      </c>
      <c r="AU688" s="1033">
        <f>IF(ISERROR((V688/W688-1)*100),"n/a",(V688/W688-1)*100)</f>
        <v>384.99999999999994</v>
      </c>
      <c r="AV688" s="1033" t="str">
        <f>IF(ISERROR((W688/X688-1)*100),"n/a",(W688/X688-1)*100)</f>
        <v>n/a</v>
      </c>
      <c r="AW688" s="1033" t="str">
        <f>IF(ISERROR((X688/Y688-1)*100),"n/a",(X688/Y688-1)*100)</f>
        <v>n/a</v>
      </c>
      <c r="AX688" s="1033" t="str">
        <f>IF(ISERROR((Y688/Z688-1)*100),"n/a",(Y688/Z688-1)*100)</f>
        <v>n/a</v>
      </c>
      <c r="AY688" s="1033" t="str">
        <f>IF(ISERROR((Z688/AA688-1)*100),"n/a",(Z688/AA688-1)*100)</f>
        <v>n/a</v>
      </c>
      <c r="AZ688" s="1033" t="str">
        <f>IF(ISERROR((AA688/AB688-1)*100),"n/a",(AA688/AB688-1)*100)</f>
        <v>n/a</v>
      </c>
      <c r="BA688" s="1033">
        <f>AVERAGE(AD688:AZ688)</f>
        <v>43.202333662928432</v>
      </c>
      <c r="BB688" s="1033">
        <f>STDEV(AD688:AZ688)</f>
        <v>88.159250111277714</v>
      </c>
    </row>
    <row r="689" spans="1:54" x14ac:dyDescent="0.2">
      <c r="A689" s="819" t="s">
        <v>633</v>
      </c>
      <c r="B689" s="819" t="s">
        <v>5274</v>
      </c>
      <c r="C689" s="489">
        <v>1.385</v>
      </c>
      <c r="D689" s="489">
        <v>1.375</v>
      </c>
      <c r="E689" s="489">
        <v>1.365</v>
      </c>
      <c r="F689" s="489">
        <v>1.34</v>
      </c>
      <c r="G689" s="587">
        <v>1.3</v>
      </c>
      <c r="H689" s="587">
        <v>1.26</v>
      </c>
      <c r="I689" s="489">
        <v>1.22</v>
      </c>
      <c r="J689" s="489">
        <v>1.18</v>
      </c>
      <c r="K689" s="489">
        <v>1.08</v>
      </c>
      <c r="L689" s="489">
        <v>0.98</v>
      </c>
      <c r="M689" s="953" t="s">
        <v>89</v>
      </c>
      <c r="N689" s="489">
        <v>0.88</v>
      </c>
      <c r="O689" s="489">
        <v>0.72</v>
      </c>
      <c r="P689" s="953"/>
      <c r="Q689" s="587">
        <v>0.6</v>
      </c>
      <c r="R689" s="587">
        <v>0.54</v>
      </c>
      <c r="S689" s="587">
        <v>0.48</v>
      </c>
      <c r="T689" s="587">
        <v>0.42</v>
      </c>
      <c r="U689" s="587">
        <v>0.38</v>
      </c>
      <c r="V689" s="587">
        <v>0.33</v>
      </c>
      <c r="W689" s="587">
        <v>0.28000000000000003</v>
      </c>
      <c r="X689" s="587">
        <v>0.23</v>
      </c>
      <c r="Y689" s="587">
        <v>0.19</v>
      </c>
      <c r="Z689" s="587">
        <v>0.17</v>
      </c>
      <c r="AA689" s="587">
        <v>0.152</v>
      </c>
      <c r="AB689" s="587">
        <v>0.13700000000000001</v>
      </c>
      <c r="AC689" s="584">
        <f>SUM(C689:AB689)</f>
        <v>17.994000000000007</v>
      </c>
      <c r="AD689" s="1033">
        <f>IF(ISERROR((C689/D689-1)*100),"n/a",(C689/D689-1)*100)</f>
        <v>0.72727272727273196</v>
      </c>
      <c r="AE689" s="1033">
        <f>IF(ISERROR((D689/E689-1)*100),"n/a",(D689/E689-1)*100)</f>
        <v>0.73260073260073</v>
      </c>
      <c r="AF689" s="1033">
        <f>IF(ISERROR((E689/F689-1)*100),"n/a",(E689/F689-1)*100)</f>
        <v>1.8656716417910335</v>
      </c>
      <c r="AG689" s="1033">
        <f>IF(ISERROR((F689/G689-1)*100),"n/a",(F689/G689-1)*100)</f>
        <v>3.0769230769230882</v>
      </c>
      <c r="AH689" s="1033">
        <f>IF(ISERROR((G689/H689-1)*100),"n/a",(G689/H689-1)*100)</f>
        <v>3.1746031746031855</v>
      </c>
      <c r="AI689" s="1033">
        <f>IF(ISERROR((H689/I689-1)*100),"n/a",(H689/I689-1)*100)</f>
        <v>3.2786885245901676</v>
      </c>
      <c r="AJ689" s="1033">
        <f>IF(ISERROR((I689/J689-1)*100),"n/a",(I689/J689-1)*100)</f>
        <v>3.3898305084745894</v>
      </c>
      <c r="AK689" s="1033">
        <f>IF(ISERROR((J689/K689-1)*100),"n/a",(J689/K689-1)*100)</f>
        <v>9.259259259259256</v>
      </c>
      <c r="AL689" s="1033">
        <f>IF(ISERROR((K689/L689-1)*100),"n/a",(K689/L689-1)*100)</f>
        <v>10.204081632653072</v>
      </c>
      <c r="AM689" s="1033">
        <f>IF(ISERROR((L689/N689-1)*100),"n/a",(L689/N689-1)*100)</f>
        <v>11.363636363636353</v>
      </c>
      <c r="AN689" s="1033">
        <f>IF(ISERROR((N689/O689-1)*100),"n/a",(N689/O689-1)*100)</f>
        <v>22.222222222222232</v>
      </c>
      <c r="AO689" s="1033">
        <f>IF(ISERROR((O689/Q689-1)*100),"n/a",(O689/Q689-1)*100)</f>
        <v>19.999999999999996</v>
      </c>
      <c r="AP689" s="1033">
        <f>IF(ISERROR((Q689/R689-1)*100),"n/a",(Q689/R689-1)*100)</f>
        <v>11.111111111111093</v>
      </c>
      <c r="AQ689" s="1033">
        <f>IF(ISERROR((R689/S689-1)*100),"n/a",(R689/S689-1)*100)</f>
        <v>12.500000000000021</v>
      </c>
      <c r="AR689" s="1033">
        <f>IF(ISERROR((S689/T689-1)*100),"n/a",(S689/T689-1)*100)</f>
        <v>14.285714285714279</v>
      </c>
      <c r="AS689" s="1033">
        <f>IF(ISERROR((T689/U689-1)*100),"n/a",(T689/U689-1)*100)</f>
        <v>10.526315789473673</v>
      </c>
      <c r="AT689" s="1033">
        <f>IF(ISERROR((U689/V689-1)*100),"n/a",(U689/V689-1)*100)</f>
        <v>15.151515151515138</v>
      </c>
      <c r="AU689" s="1033">
        <f>IF(ISERROR((V689/W689-1)*100),"n/a",(V689/W689-1)*100)</f>
        <v>17.857142857142861</v>
      </c>
      <c r="AV689" s="1033">
        <f>IF(ISERROR((W689/X689-1)*100),"n/a",(W689/X689-1)*100)</f>
        <v>21.739130434782616</v>
      </c>
      <c r="AW689" s="1033">
        <f>IF(ISERROR((X689/Y689-1)*100),"n/a",(X689/Y689-1)*100)</f>
        <v>21.052631578947366</v>
      </c>
      <c r="AX689" s="1033">
        <f>IF(ISERROR((Y689/Z689-1)*100),"n/a",(Y689/Z689-1)*100)</f>
        <v>11.764705882352944</v>
      </c>
      <c r="AY689" s="1033">
        <f>IF(ISERROR((Z689/AA689-1)*100),"n/a",(Z689/AA689-1)*100)</f>
        <v>11.842105263157897</v>
      </c>
      <c r="AZ689" s="1033">
        <f>IF(ISERROR((AA689/AB689-1)*100),"n/a",(AA689/AB689-1)*100)</f>
        <v>10.948905109489049</v>
      </c>
      <c r="BA689" s="1033">
        <f>AVERAGE(AD689:AZ689)</f>
        <v>10.785829014248408</v>
      </c>
      <c r="BB689" s="1033">
        <f>STDEV(AD689:AZ689)</f>
        <v>6.8782524062615522</v>
      </c>
    </row>
    <row r="690" spans="1:54" x14ac:dyDescent="0.2">
      <c r="A690" s="826" t="s">
        <v>746</v>
      </c>
      <c r="B690" s="819" t="s">
        <v>830</v>
      </c>
      <c r="C690" s="489">
        <v>2.6</v>
      </c>
      <c r="D690" s="489">
        <v>2.2999999999999998</v>
      </c>
      <c r="E690" s="489">
        <v>2.1800000000000002</v>
      </c>
      <c r="F690" s="489">
        <v>2.0499999999999998</v>
      </c>
      <c r="G690" s="587">
        <v>1.86</v>
      </c>
      <c r="H690" s="587">
        <v>1.7</v>
      </c>
      <c r="I690" s="489">
        <v>1.64</v>
      </c>
      <c r="J690" s="489">
        <v>1.54</v>
      </c>
      <c r="K690" s="489">
        <v>1.5</v>
      </c>
      <c r="L690" s="489">
        <v>1.46</v>
      </c>
      <c r="M690" s="953"/>
      <c r="N690" s="489">
        <v>1.42</v>
      </c>
      <c r="O690" s="489">
        <v>1.36</v>
      </c>
      <c r="P690" s="953"/>
      <c r="Q690" s="587">
        <v>1.26</v>
      </c>
      <c r="R690" s="587">
        <v>1.1599999999999999</v>
      </c>
      <c r="S690" s="587">
        <v>1.08</v>
      </c>
      <c r="T690" s="587">
        <v>0.96</v>
      </c>
      <c r="U690" s="587">
        <v>0.88</v>
      </c>
      <c r="V690" s="587">
        <v>0.8</v>
      </c>
      <c r="W690" s="587">
        <v>0.75</v>
      </c>
      <c r="X690" s="583">
        <v>0.01</v>
      </c>
      <c r="Y690" s="583">
        <v>0.01</v>
      </c>
      <c r="Z690" s="583">
        <v>0.01</v>
      </c>
      <c r="AA690" s="583">
        <v>0.01</v>
      </c>
      <c r="AB690" s="583">
        <v>0.01</v>
      </c>
      <c r="AC690" s="584">
        <f>SUM(C690:AB690)</f>
        <v>28.550000000000008</v>
      </c>
      <c r="AD690" s="1033">
        <f>IF(ISERROR((C690/D690-1)*100),"n/a",(C690/D690-1)*100)</f>
        <v>13.043478260869579</v>
      </c>
      <c r="AE690" s="1033">
        <f>IF(ISERROR((D690/E690-1)*100),"n/a",(D690/E690-1)*100)</f>
        <v>5.504587155963292</v>
      </c>
      <c r="AF690" s="1033">
        <f>IF(ISERROR((E690/F690-1)*100),"n/a",(E690/F690-1)*100)</f>
        <v>6.3414634146341742</v>
      </c>
      <c r="AG690" s="1033">
        <f>IF(ISERROR((F690/G690-1)*100),"n/a",(F690/G690-1)*100)</f>
        <v>10.215053763440851</v>
      </c>
      <c r="AH690" s="1033">
        <f>IF(ISERROR((G690/H690-1)*100),"n/a",(G690/H690-1)*100)</f>
        <v>9.4117647058823639</v>
      </c>
      <c r="AI690" s="1033">
        <f>IF(ISERROR((H690/I690-1)*100),"n/a",(H690/I690-1)*100)</f>
        <v>3.6585365853658569</v>
      </c>
      <c r="AJ690" s="1033">
        <f>IF(ISERROR((I690/J690-1)*100),"n/a",(I690/J690-1)*100)</f>
        <v>6.4935064935064846</v>
      </c>
      <c r="AK690" s="1033">
        <f>IF(ISERROR((J690/K690-1)*100),"n/a",(J690/K690-1)*100)</f>
        <v>2.6666666666666616</v>
      </c>
      <c r="AL690" s="1033">
        <f>IF(ISERROR((K690/L690-1)*100),"n/a",(K690/L690-1)*100)</f>
        <v>2.7397260273972712</v>
      </c>
      <c r="AM690" s="1033">
        <f>IF(ISERROR((L690/N690-1)*100),"n/a",(L690/N690-1)*100)</f>
        <v>2.8169014084507005</v>
      </c>
      <c r="AN690" s="1033">
        <f>IF(ISERROR((N690/O690-1)*100),"n/a",(N690/O690-1)*100)</f>
        <v>4.4117647058823373</v>
      </c>
      <c r="AO690" s="1033">
        <f>IF(ISERROR((O690/Q690-1)*100),"n/a",(O690/Q690-1)*100)</f>
        <v>7.9365079365079527</v>
      </c>
      <c r="AP690" s="1033">
        <f>IF(ISERROR((Q690/R690-1)*100),"n/a",(Q690/R690-1)*100)</f>
        <v>8.6206896551724199</v>
      </c>
      <c r="AQ690" s="1033">
        <f>IF(ISERROR((R690/S690-1)*100),"n/a",(R690/S690-1)*100)</f>
        <v>7.4074074074073959</v>
      </c>
      <c r="AR690" s="1033">
        <f>IF(ISERROR((S690/T690-1)*100),"n/a",(S690/T690-1)*100)</f>
        <v>12.500000000000021</v>
      </c>
      <c r="AS690" s="1033">
        <f>IF(ISERROR((T690/U690-1)*100),"n/a",(T690/U690-1)*100)</f>
        <v>9.0909090909090828</v>
      </c>
      <c r="AT690" s="1033">
        <f>IF(ISERROR((U690/V690-1)*100),"n/a",(U690/V690-1)*100)</f>
        <v>9.9999999999999858</v>
      </c>
      <c r="AU690" s="1033">
        <f>IF(ISERROR((V690/W690-1)*100),"n/a",(V690/W690-1)*100)</f>
        <v>6.6666666666666652</v>
      </c>
      <c r="AV690" s="1033">
        <f>IF(ISERROR((W690/X690-1)*100),"n/a",(W690/X690-1)*100)</f>
        <v>7400</v>
      </c>
      <c r="AW690" s="1033">
        <f>IF(ISERROR((X690/Y690-1)*100),"n/a",(X690/Y690-1)*100)</f>
        <v>0</v>
      </c>
      <c r="AX690" s="1033">
        <f>IF(ISERROR((Y690/Z690-1)*100),"n/a",(Y690/Z690-1)*100)</f>
        <v>0</v>
      </c>
      <c r="AY690" s="1033">
        <f>IF(ISERROR((Z690/AA690-1)*100),"n/a",(Z690/AA690-1)*100)</f>
        <v>0</v>
      </c>
      <c r="AZ690" s="1033">
        <f>IF(ISERROR((AA690/AB690-1)*100),"n/a",(AA690/AB690-1)*100)</f>
        <v>0</v>
      </c>
      <c r="BA690" s="1033">
        <f>AVERAGE(AD690:AZ690)</f>
        <v>327.37067956281402</v>
      </c>
      <c r="BB690" s="1033">
        <f>STDEV(AD690:AZ690)</f>
        <v>1541.784101335408</v>
      </c>
    </row>
    <row r="691" spans="1:54" x14ac:dyDescent="0.2">
      <c r="A691" s="836" t="s">
        <v>5249</v>
      </c>
      <c r="B691" s="819" t="s">
        <v>2922</v>
      </c>
      <c r="C691" s="489">
        <v>1.7</v>
      </c>
      <c r="D691" s="489">
        <v>1.64</v>
      </c>
      <c r="E691" s="489">
        <v>1.6</v>
      </c>
      <c r="F691" s="489">
        <v>1.52</v>
      </c>
      <c r="G691" s="587">
        <v>1.36</v>
      </c>
      <c r="H691" s="499">
        <v>1.2</v>
      </c>
      <c r="I691" s="539">
        <v>1.6800000000000002</v>
      </c>
      <c r="J691" s="489">
        <v>2.4500000000000002</v>
      </c>
      <c r="K691" s="489">
        <v>1.9575</v>
      </c>
      <c r="L691" s="489">
        <v>1.4375</v>
      </c>
      <c r="M691" s="944"/>
      <c r="N691" s="489">
        <v>1.19625</v>
      </c>
      <c r="O691" s="489">
        <v>0.63355037542969017</v>
      </c>
      <c r="P691" s="944"/>
      <c r="Q691" s="489">
        <v>0.39647991236567715</v>
      </c>
      <c r="R691" s="489">
        <v>0.3596931163729854</v>
      </c>
      <c r="S691" s="587">
        <v>0.3515182728190539</v>
      </c>
      <c r="T691" s="587">
        <v>0.31881889860332796</v>
      </c>
      <c r="U691" s="587">
        <v>0.28203210261063627</v>
      </c>
      <c r="V691" s="499">
        <v>0.20437108884828717</v>
      </c>
      <c r="W691" s="499">
        <v>1.8393397996345844</v>
      </c>
      <c r="X691" s="587">
        <v>1.8393397996345844</v>
      </c>
      <c r="Y691" s="587">
        <v>1.2466636419745516</v>
      </c>
      <c r="Z691" s="587">
        <v>0.55588936166734115</v>
      </c>
      <c r="AA691" s="583">
        <v>0.49049061323588922</v>
      </c>
      <c r="AB691" s="587">
        <v>0.49049061323588922</v>
      </c>
      <c r="AC691" s="584">
        <f>SUM(C691:AB691)</f>
        <v>26.749927596432485</v>
      </c>
      <c r="AD691" s="1033">
        <f>IF(ISERROR((C691/D691-1)*100),"n/a",(C691/D691-1)*100)</f>
        <v>3.6585365853658569</v>
      </c>
      <c r="AE691" s="1033">
        <f>IF(ISERROR((D691/E691-1)*100),"n/a",(D691/E691-1)*100)</f>
        <v>2.4999999999999911</v>
      </c>
      <c r="AF691" s="1033">
        <f>IF(ISERROR((E691/F691-1)*100),"n/a",(E691/F691-1)*100)</f>
        <v>5.2631578947368363</v>
      </c>
      <c r="AG691" s="1033">
        <f>IF(ISERROR((F691/G691-1)*100),"n/a",(F691/G691-1)*100)</f>
        <v>11.764705882352944</v>
      </c>
      <c r="AH691" s="1033">
        <f>IF(ISERROR((G691/H691-1)*100),"n/a",(G691/H691-1)*100)</f>
        <v>13.333333333333353</v>
      </c>
      <c r="AI691" s="1033">
        <f>IF(ISERROR((H691/I691-1)*100),"n/a",(H691/I691-1)*100)</f>
        <v>-28.57142857142858</v>
      </c>
      <c r="AJ691" s="1033">
        <f>IF(ISERROR((I691/J691-1)*100),"n/a",(I691/J691-1)*100)</f>
        <v>-31.428571428571427</v>
      </c>
      <c r="AK691" s="1033">
        <f>IF(ISERROR((J691/K691-1)*100),"n/a",(J691/K691-1)*100)</f>
        <v>25.15964240102171</v>
      </c>
      <c r="AL691" s="1033">
        <f>IF(ISERROR((K691/L691-1)*100),"n/a",(K691/L691-1)*100)</f>
        <v>36.173913043478258</v>
      </c>
      <c r="AM691" s="1033">
        <f>IF(ISERROR((L691/N691-1)*100),"n/a",(L691/N691-1)*100)</f>
        <v>20.167189132706365</v>
      </c>
      <c r="AN691" s="1033">
        <f>IF(ISERROR((N691/O691-1)*100),"n/a",(N691/O691-1)*100)</f>
        <v>88.816871774193572</v>
      </c>
      <c r="AO691" s="1033">
        <f>IF(ISERROR((O691/Q691-1)*100),"n/a",(O691/Q691-1)*100)</f>
        <v>59.793814432989656</v>
      </c>
      <c r="AP691" s="1033">
        <f>IF(ISERROR((Q691/R691-1)*100),"n/a",(Q691/R691-1)*100)</f>
        <v>10.227272727272751</v>
      </c>
      <c r="AQ691" s="1033">
        <f>IF(ISERROR((R691/S691-1)*100),"n/a",(R691/S691-1)*100)</f>
        <v>2.3255813953488413</v>
      </c>
      <c r="AR691" s="1033">
        <f>IF(ISERROR((S691/T691-1)*100),"n/a",(S691/T691-1)*100)</f>
        <v>10.256410256410264</v>
      </c>
      <c r="AS691" s="1033">
        <f>IF(ISERROR((T691/U691-1)*100),"n/a",(T691/U691-1)*100)</f>
        <v>13.043478260869556</v>
      </c>
      <c r="AT691" s="1033">
        <f>IF(ISERROR((U691/V691-1)*100),"n/a",(U691/V691-1)*100)</f>
        <v>37.999999999999986</v>
      </c>
      <c r="AU691" s="1033">
        <f>IF(ISERROR((V691/W691-1)*100),"n/a",(V691/W691-1)*100)</f>
        <v>-88.888888888888886</v>
      </c>
      <c r="AV691" s="1033">
        <f>IF(ISERROR((W691/X691-1)*100),"n/a",(W691/X691-1)*100)</f>
        <v>0</v>
      </c>
      <c r="AW691" s="1033">
        <f>IF(ISERROR((X691/Y691-1)*100),"n/a",(X691/Y691-1)*100)</f>
        <v>47.540983606557383</v>
      </c>
      <c r="AX691" s="1033">
        <f>IF(ISERROR((Y691/Z691-1)*100),"n/a",(Y691/Z691-1)*100)</f>
        <v>124.2647058823529</v>
      </c>
      <c r="AY691" s="1033">
        <f>IF(ISERROR((Z691/AA691-1)*100),"n/a",(Z691/AA691-1)*100)</f>
        <v>13.333333333333353</v>
      </c>
      <c r="AZ691" s="1033">
        <f>IF(ISERROR((AA691/AB691-1)*100),"n/a",(AA691/AB691-1)*100)</f>
        <v>0</v>
      </c>
      <c r="BA691" s="1033">
        <f>AVERAGE(AD691:AZ691)</f>
        <v>16.379740915366725</v>
      </c>
      <c r="BB691" s="1033">
        <f>STDEV(AD691:AZ691)</f>
        <v>41.241536775068305</v>
      </c>
    </row>
    <row r="692" spans="1:54" x14ac:dyDescent="0.2">
      <c r="A692" s="670" t="s">
        <v>3721</v>
      </c>
      <c r="B692" s="10" t="s">
        <v>3722</v>
      </c>
      <c r="C692" s="987">
        <v>0.47</v>
      </c>
      <c r="D692" s="987">
        <v>0.42</v>
      </c>
      <c r="E692" s="987">
        <v>0.36</v>
      </c>
      <c r="F692" s="987">
        <v>0.35</v>
      </c>
      <c r="G692" s="587">
        <v>0.31</v>
      </c>
      <c r="H692" s="794">
        <v>0.27</v>
      </c>
      <c r="I692" s="794">
        <v>0.22</v>
      </c>
      <c r="J692" s="794">
        <v>0.19</v>
      </c>
      <c r="K692" s="794">
        <v>0.04</v>
      </c>
      <c r="L692" s="491">
        <v>0</v>
      </c>
      <c r="M692" s="794"/>
      <c r="N692" s="491">
        <v>0</v>
      </c>
      <c r="O692" s="491">
        <v>0</v>
      </c>
      <c r="P692" s="587"/>
      <c r="Q692" s="583">
        <v>0</v>
      </c>
      <c r="R692" s="583">
        <v>0</v>
      </c>
      <c r="S692" s="583">
        <v>0</v>
      </c>
      <c r="T692" s="583">
        <v>0</v>
      </c>
      <c r="U692" s="583">
        <v>0</v>
      </c>
      <c r="V692" s="583">
        <v>0</v>
      </c>
      <c r="W692" s="583">
        <v>0</v>
      </c>
      <c r="X692" s="583">
        <v>0</v>
      </c>
      <c r="Y692" s="583">
        <v>0</v>
      </c>
      <c r="Z692" s="583">
        <v>0</v>
      </c>
      <c r="AA692" s="583">
        <v>0</v>
      </c>
      <c r="AB692" s="583">
        <v>0</v>
      </c>
      <c r="AC692" s="584">
        <f>SUM(C692:AB692)</f>
        <v>2.6300000000000003</v>
      </c>
      <c r="AD692" s="1033">
        <f>IF(ISERROR((C692/D692-1)*100),"n/a",(C692/D692-1)*100)</f>
        <v>11.904761904761907</v>
      </c>
      <c r="AE692" s="1033">
        <f>IF(ISERROR((D692/E692-1)*100),"n/a",(D692/E692-1)*100)</f>
        <v>16.666666666666675</v>
      </c>
      <c r="AF692" s="1033">
        <f>IF(ISERROR((E692/F692-1)*100),"n/a",(E692/F692-1)*100)</f>
        <v>2.8571428571428692</v>
      </c>
      <c r="AG692" s="1033">
        <f>IF(ISERROR((F692/G692-1)*100),"n/a",(F692/G692-1)*100)</f>
        <v>12.903225806451601</v>
      </c>
      <c r="AH692" s="1033">
        <f>IF(ISERROR((G692/H692-1)*100),"n/a",(G692/H692-1)*100)</f>
        <v>14.814814814814813</v>
      </c>
      <c r="AI692" s="1033">
        <f>IF(ISERROR((H692/I692-1)*100),"n/a",(H692/I692-1)*100)</f>
        <v>22.72727272727273</v>
      </c>
      <c r="AJ692" s="1033">
        <f>IF(ISERROR((I692/J692-1)*100),"n/a",(I692/J692-1)*100)</f>
        <v>15.789473684210531</v>
      </c>
      <c r="AK692" s="1033">
        <f>IF(ISERROR((J692/K692-1)*100),"n/a",(J692/K692-1)*100)</f>
        <v>375</v>
      </c>
      <c r="AL692" s="1033" t="str">
        <f>IF(ISERROR((K692/L692-1)*100),"n/a",(K692/L692-1)*100)</f>
        <v>n/a</v>
      </c>
      <c r="AM692" s="1033" t="str">
        <f>IF(ISERROR((L692/N692-1)*100),"n/a",(L692/N692-1)*100)</f>
        <v>n/a</v>
      </c>
      <c r="AN692" s="1033" t="str">
        <f>IF(ISERROR((N692/O692-1)*100),"n/a",(N692/O692-1)*100)</f>
        <v>n/a</v>
      </c>
      <c r="AO692" s="1033" t="str">
        <f>IF(ISERROR((O692/Q692-1)*100),"n/a",(O692/Q692-1)*100)</f>
        <v>n/a</v>
      </c>
      <c r="AP692" s="1033" t="str">
        <f>IF(ISERROR((Q692/R692-1)*100),"n/a",(Q692/R692-1)*100)</f>
        <v>n/a</v>
      </c>
      <c r="AQ692" s="1033" t="str">
        <f>IF(ISERROR((R692/S692-1)*100),"n/a",(R692/S692-1)*100)</f>
        <v>n/a</v>
      </c>
      <c r="AR692" s="1033" t="str">
        <f>IF(ISERROR((S692/T692-1)*100),"n/a",(S692/T692-1)*100)</f>
        <v>n/a</v>
      </c>
      <c r="AS692" s="1033" t="str">
        <f>IF(ISERROR((T692/U692-1)*100),"n/a",(T692/U692-1)*100)</f>
        <v>n/a</v>
      </c>
      <c r="AT692" s="1033" t="str">
        <f>IF(ISERROR((U692/V692-1)*100),"n/a",(U692/V692-1)*100)</f>
        <v>n/a</v>
      </c>
      <c r="AU692" s="1033" t="str">
        <f>IF(ISERROR((V692/W692-1)*100),"n/a",(V692/W692-1)*100)</f>
        <v>n/a</v>
      </c>
      <c r="AV692" s="1033" t="str">
        <f>IF(ISERROR((W692/X692-1)*100),"n/a",(W692/X692-1)*100)</f>
        <v>n/a</v>
      </c>
      <c r="AW692" s="1033" t="str">
        <f>IF(ISERROR((X692/Y692-1)*100),"n/a",(X692/Y692-1)*100)</f>
        <v>n/a</v>
      </c>
      <c r="AX692" s="1033" t="str">
        <f>IF(ISERROR((Y692/Z692-1)*100),"n/a",(Y692/Z692-1)*100)</f>
        <v>n/a</v>
      </c>
      <c r="AY692" s="1033" t="str">
        <f>IF(ISERROR((Z692/AA692-1)*100),"n/a",(Z692/AA692-1)*100)</f>
        <v>n/a</v>
      </c>
      <c r="AZ692" s="1033" t="str">
        <f>IF(ISERROR((AA692/AB692-1)*100),"n/a",(AA692/AB692-1)*100)</f>
        <v>n/a</v>
      </c>
      <c r="BA692" s="1033">
        <f>AVERAGE(AD692:AZ692)</f>
        <v>59.082919807665142</v>
      </c>
      <c r="BB692" s="1033">
        <f>STDEV(AD692:AZ692)</f>
        <v>127.77107959950136</v>
      </c>
    </row>
    <row r="693" spans="1:54" x14ac:dyDescent="0.2">
      <c r="A693" s="819" t="s">
        <v>3921</v>
      </c>
      <c r="B693" s="819" t="s">
        <v>378</v>
      </c>
      <c r="C693" s="489">
        <v>2.23</v>
      </c>
      <c r="D693" s="489">
        <v>2.19</v>
      </c>
      <c r="E693" s="489">
        <v>2.15</v>
      </c>
      <c r="F693" s="489">
        <v>2.11</v>
      </c>
      <c r="G693" s="587">
        <v>2.0699999999999998</v>
      </c>
      <c r="H693" s="587">
        <v>2.0300000000000002</v>
      </c>
      <c r="I693" s="489">
        <v>1.99</v>
      </c>
      <c r="J693" s="489">
        <v>1.95</v>
      </c>
      <c r="K693" s="489">
        <v>1.91</v>
      </c>
      <c r="L693" s="489">
        <v>1.8075000000000001</v>
      </c>
      <c r="M693" s="953"/>
      <c r="N693" s="489">
        <v>1.5575000000000001</v>
      </c>
      <c r="O693" s="489">
        <v>1.3975</v>
      </c>
      <c r="P693" s="953"/>
      <c r="Q693" s="587">
        <v>1.18</v>
      </c>
      <c r="R693" s="587">
        <v>1.0549999999999999</v>
      </c>
      <c r="S693" s="587">
        <v>0.9325</v>
      </c>
      <c r="T693" s="587">
        <v>0.82750000000000001</v>
      </c>
      <c r="U693" s="587">
        <v>0.65249999999999997</v>
      </c>
      <c r="V693" s="587">
        <v>0.57999999999999996</v>
      </c>
      <c r="W693" s="587">
        <v>0.48</v>
      </c>
      <c r="X693" s="587">
        <v>0.34499999999999997</v>
      </c>
      <c r="Y693" s="587">
        <v>0.29499999999999998</v>
      </c>
      <c r="Z693" s="587">
        <v>0.27</v>
      </c>
      <c r="AA693" s="587">
        <v>0.23</v>
      </c>
      <c r="AB693" s="587">
        <v>0.2</v>
      </c>
      <c r="AC693" s="584">
        <f>SUM(C693:AB693)</f>
        <v>30.440000000000005</v>
      </c>
      <c r="AD693" s="1033">
        <f>IF(ISERROR((C693/D693-1)*100),"n/a",(C693/D693-1)*100)</f>
        <v>1.8264840182648401</v>
      </c>
      <c r="AE693" s="1033">
        <f>IF(ISERROR((D693/E693-1)*100),"n/a",(D693/E693-1)*100)</f>
        <v>1.8604651162790642</v>
      </c>
      <c r="AF693" s="1033">
        <f>IF(ISERROR((E693/F693-1)*100),"n/a",(E693/F693-1)*100)</f>
        <v>1.8957345971563955</v>
      </c>
      <c r="AG693" s="1033">
        <f>IF(ISERROR((F693/G693-1)*100),"n/a",(F693/G693-1)*100)</f>
        <v>1.9323671497584627</v>
      </c>
      <c r="AH693" s="1033">
        <f>IF(ISERROR((G693/H693-1)*100),"n/a",(G693/H693-1)*100)</f>
        <v>1.97044334975367</v>
      </c>
      <c r="AI693" s="1033">
        <f>IF(ISERROR((H693/I693-1)*100),"n/a",(H693/I693-1)*100)</f>
        <v>2.0100502512562901</v>
      </c>
      <c r="AJ693" s="1033">
        <f>IF(ISERROR((I693/J693-1)*100),"n/a",(I693/J693-1)*100)</f>
        <v>2.051282051282044</v>
      </c>
      <c r="AK693" s="1033">
        <f>IF(ISERROR((J693/K693-1)*100),"n/a",(J693/K693-1)*100)</f>
        <v>2.0942408376963373</v>
      </c>
      <c r="AL693" s="1033">
        <f>IF(ISERROR((K693/L693-1)*100),"n/a",(K693/L693-1)*100)</f>
        <v>5.6708160442600075</v>
      </c>
      <c r="AM693" s="1033">
        <f>IF(ISERROR((L693/N693-1)*100),"n/a",(L693/N693-1)*100)</f>
        <v>16.0513643659711</v>
      </c>
      <c r="AN693" s="1033">
        <f>IF(ISERROR((N693/O693-1)*100),"n/a",(N693/O693-1)*100)</f>
        <v>11.449016100178898</v>
      </c>
      <c r="AO693" s="1033">
        <f>IF(ISERROR((O693/Q693-1)*100),"n/a",(O693/Q693-1)*100)</f>
        <v>18.432203389830516</v>
      </c>
      <c r="AP693" s="1033">
        <f>IF(ISERROR((Q693/R693-1)*100),"n/a",(Q693/R693-1)*100)</f>
        <v>11.848341232227488</v>
      </c>
      <c r="AQ693" s="1033">
        <f>IF(ISERROR((R693/S693-1)*100),"n/a",(R693/S693-1)*100)</f>
        <v>13.136729222520094</v>
      </c>
      <c r="AR693" s="1033">
        <f>IF(ISERROR((S693/T693-1)*100),"n/a",(S693/T693-1)*100)</f>
        <v>12.688821752265866</v>
      </c>
      <c r="AS693" s="1033">
        <f>IF(ISERROR((T693/U693-1)*100),"n/a",(T693/U693-1)*100)</f>
        <v>26.819923371647512</v>
      </c>
      <c r="AT693" s="1033">
        <f>IF(ISERROR((U693/V693-1)*100),"n/a",(U693/V693-1)*100)</f>
        <v>12.5</v>
      </c>
      <c r="AU693" s="1033">
        <f>IF(ISERROR((V693/W693-1)*100),"n/a",(V693/W693-1)*100)</f>
        <v>20.833333333333325</v>
      </c>
      <c r="AV693" s="1033">
        <f>IF(ISERROR((W693/X693-1)*100),"n/a",(W693/X693-1)*100)</f>
        <v>39.130434782608688</v>
      </c>
      <c r="AW693" s="1033">
        <f>IF(ISERROR((X693/Y693-1)*100),"n/a",(X693/Y693-1)*100)</f>
        <v>16.949152542372879</v>
      </c>
      <c r="AX693" s="1033">
        <f>IF(ISERROR((Y693/Z693-1)*100),"n/a",(Y693/Z693-1)*100)</f>
        <v>9.259259259259256</v>
      </c>
      <c r="AY693" s="1033">
        <f>IF(ISERROR((Z693/AA693-1)*100),"n/a",(Z693/AA693-1)*100)</f>
        <v>17.391304347826097</v>
      </c>
      <c r="AZ693" s="1033">
        <f>IF(ISERROR((AA693/AB693-1)*100),"n/a",(AA693/AB693-1)*100)</f>
        <v>14.999999999999991</v>
      </c>
      <c r="BA693" s="1033">
        <f>AVERAGE(AD693:AZ693)</f>
        <v>11.426163787641253</v>
      </c>
      <c r="BB693" s="1033">
        <f>STDEV(AD693:AZ693)</f>
        <v>9.5433495275670275</v>
      </c>
    </row>
    <row r="694" spans="1:54" x14ac:dyDescent="0.2">
      <c r="A694" s="835" t="s">
        <v>1748</v>
      </c>
      <c r="B694" s="819" t="s">
        <v>1749</v>
      </c>
      <c r="C694" s="489">
        <v>1.18</v>
      </c>
      <c r="D694" s="489">
        <v>1.0900000000000001</v>
      </c>
      <c r="E694" s="489">
        <v>0.98</v>
      </c>
      <c r="F694" s="489">
        <v>0.9</v>
      </c>
      <c r="G694" s="587">
        <v>0.88</v>
      </c>
      <c r="H694" s="587">
        <v>0.82000000000000006</v>
      </c>
      <c r="I694" s="489">
        <v>0.78</v>
      </c>
      <c r="J694" s="489">
        <v>0.74</v>
      </c>
      <c r="K694" s="489">
        <v>0.66</v>
      </c>
      <c r="L694" s="489">
        <v>0.56000000000000005</v>
      </c>
      <c r="M694" s="953"/>
      <c r="N694" s="489">
        <v>0.5</v>
      </c>
      <c r="O694" s="489">
        <v>0.44</v>
      </c>
      <c r="P694" s="953"/>
      <c r="Q694" s="583">
        <v>0.4</v>
      </c>
      <c r="R694" s="583">
        <v>0.47</v>
      </c>
      <c r="S694" s="583">
        <v>0.68</v>
      </c>
      <c r="T694" s="583">
        <v>0.68</v>
      </c>
      <c r="U694" s="583">
        <v>0.68</v>
      </c>
      <c r="V694" s="587">
        <v>0.68</v>
      </c>
      <c r="W694" s="583">
        <v>0.64</v>
      </c>
      <c r="X694" s="583">
        <v>0.64</v>
      </c>
      <c r="Y694" s="583">
        <v>0.64</v>
      </c>
      <c r="Z694" s="587">
        <v>0.64</v>
      </c>
      <c r="AA694" s="587">
        <v>0.63</v>
      </c>
      <c r="AB694" s="587">
        <v>0.59</v>
      </c>
      <c r="AC694" s="584">
        <f>SUM(C694:AB694)</f>
        <v>16.900000000000002</v>
      </c>
      <c r="AD694" s="1033">
        <f>IF(ISERROR((C694/D694-1)*100),"n/a",(C694/D694-1)*100)</f>
        <v>8.2568807339449499</v>
      </c>
      <c r="AE694" s="1033">
        <f>IF(ISERROR((D694/E694-1)*100),"n/a",(D694/E694-1)*100)</f>
        <v>11.22448979591837</v>
      </c>
      <c r="AF694" s="1033">
        <f>IF(ISERROR((E694/F694-1)*100),"n/a",(E694/F694-1)*100)</f>
        <v>8.8888888888888786</v>
      </c>
      <c r="AG694" s="1033">
        <f>IF(ISERROR((F694/G694-1)*100),"n/a",(F694/G694-1)*100)</f>
        <v>2.2727272727272707</v>
      </c>
      <c r="AH694" s="1033">
        <f>IF(ISERROR((G694/H694-1)*100),"n/a",(G694/H694-1)*100)</f>
        <v>7.3170731707316916</v>
      </c>
      <c r="AI694" s="1033">
        <f>IF(ISERROR((H694/I694-1)*100),"n/a",(H694/I694-1)*100)</f>
        <v>5.1282051282051322</v>
      </c>
      <c r="AJ694" s="1033">
        <f>IF(ISERROR((I694/J694-1)*100),"n/a",(I694/J694-1)*100)</f>
        <v>5.4054054054054168</v>
      </c>
      <c r="AK694" s="1033">
        <f>IF(ISERROR((J694/K694-1)*100),"n/a",(J694/K694-1)*100)</f>
        <v>12.12121212121211</v>
      </c>
      <c r="AL694" s="1033">
        <f>IF(ISERROR((K694/L694-1)*100),"n/a",(K694/L694-1)*100)</f>
        <v>17.857142857142861</v>
      </c>
      <c r="AM694" s="1033">
        <f>IF(ISERROR((L694/N694-1)*100),"n/a",(L694/N694-1)*100)</f>
        <v>12.000000000000011</v>
      </c>
      <c r="AN694" s="1033">
        <f>IF(ISERROR((N694/O694-1)*100),"n/a",(N694/O694-1)*100)</f>
        <v>13.636363636363647</v>
      </c>
      <c r="AO694" s="1033">
        <f>IF(ISERROR((O694/Q694-1)*100),"n/a",(O694/Q694-1)*100)</f>
        <v>9.9999999999999858</v>
      </c>
      <c r="AP694" s="1033">
        <f>IF(ISERROR((Q694/R694-1)*100),"n/a",(Q694/R694-1)*100)</f>
        <v>-14.893617021276583</v>
      </c>
      <c r="AQ694" s="1033">
        <f>IF(ISERROR((R694/S694-1)*100),"n/a",(R694/S694-1)*100)</f>
        <v>-30.882352941176482</v>
      </c>
      <c r="AR694" s="1033">
        <f>IF(ISERROR((S694/T694-1)*100),"n/a",(S694/T694-1)*100)</f>
        <v>0</v>
      </c>
      <c r="AS694" s="1033">
        <f>IF(ISERROR((T694/U694-1)*100),"n/a",(T694/U694-1)*100)</f>
        <v>0</v>
      </c>
      <c r="AT694" s="1033">
        <f>IF(ISERROR((U694/V694-1)*100),"n/a",(U694/V694-1)*100)</f>
        <v>0</v>
      </c>
      <c r="AU694" s="1033">
        <f>IF(ISERROR((V694/W694-1)*100),"n/a",(V694/W694-1)*100)</f>
        <v>6.25</v>
      </c>
      <c r="AV694" s="1033">
        <f>IF(ISERROR((W694/X694-1)*100),"n/a",(W694/X694-1)*100)</f>
        <v>0</v>
      </c>
      <c r="AW694" s="1033">
        <f>IF(ISERROR((X694/Y694-1)*100),"n/a",(X694/Y694-1)*100)</f>
        <v>0</v>
      </c>
      <c r="AX694" s="1033">
        <f>IF(ISERROR((Y694/Z694-1)*100),"n/a",(Y694/Z694-1)*100)</f>
        <v>0</v>
      </c>
      <c r="AY694" s="1033">
        <f>IF(ISERROR((Z694/AA694-1)*100),"n/a",(Z694/AA694-1)*100)</f>
        <v>1.5873015873015817</v>
      </c>
      <c r="AZ694" s="1033">
        <f>IF(ISERROR((AA694/AB694-1)*100),"n/a",(AA694/AB694-1)*100)</f>
        <v>6.7796610169491567</v>
      </c>
      <c r="BA694" s="1033">
        <f>AVERAGE(AD694:AZ694)</f>
        <v>3.6064948544494793</v>
      </c>
      <c r="BB694" s="1033">
        <f>STDEV(AD694:AZ694)</f>
        <v>10.106433484765446</v>
      </c>
    </row>
    <row r="695" spans="1:54" x14ac:dyDescent="0.2">
      <c r="A695" s="826" t="s">
        <v>826</v>
      </c>
      <c r="B695" s="819" t="s">
        <v>827</v>
      </c>
      <c r="C695" s="489">
        <v>4.2320000000000002</v>
      </c>
      <c r="D695" s="489">
        <v>4.1959999999999997</v>
      </c>
      <c r="E695" s="489">
        <v>4.1639999999999997</v>
      </c>
      <c r="F695" s="489">
        <v>4.1319999999999997</v>
      </c>
      <c r="G695" s="587">
        <v>4.07</v>
      </c>
      <c r="H695" s="587">
        <v>4.0199999999999996</v>
      </c>
      <c r="I695" s="489">
        <v>3.94</v>
      </c>
      <c r="J695" s="489">
        <v>3.8269999999999995</v>
      </c>
      <c r="K695" s="489">
        <v>3.6150000000000002</v>
      </c>
      <c r="L695" s="489">
        <v>3.18</v>
      </c>
      <c r="M695" s="953"/>
      <c r="N695" s="489">
        <v>2.3450000000000002</v>
      </c>
      <c r="O695" s="489">
        <v>2.1320000000000001</v>
      </c>
      <c r="P695" s="953"/>
      <c r="Q695" s="587">
        <v>2.02</v>
      </c>
      <c r="R695" s="587">
        <v>1.988</v>
      </c>
      <c r="S695" s="587">
        <v>1.9379999999999999</v>
      </c>
      <c r="T695" s="587">
        <v>1.859</v>
      </c>
      <c r="U695" s="587">
        <v>1.8120000000000001</v>
      </c>
      <c r="V695" s="587">
        <v>1.78</v>
      </c>
      <c r="W695" s="587">
        <v>1.7489999999999999</v>
      </c>
      <c r="X695" s="587">
        <v>1.73</v>
      </c>
      <c r="Y695" s="587">
        <v>1.714</v>
      </c>
      <c r="Z695" s="587">
        <v>1.696</v>
      </c>
      <c r="AA695" s="587">
        <v>1.6850000000000001</v>
      </c>
      <c r="AB695" s="587">
        <v>1.665</v>
      </c>
      <c r="AC695" s="584">
        <f>SUM(C695:AB695)</f>
        <v>65.489000000000004</v>
      </c>
      <c r="AD695" s="1033">
        <f>IF(ISERROR((C695/D695-1)*100),"n/a",(C695/D695-1)*100)</f>
        <v>0.85795996186845969</v>
      </c>
      <c r="AE695" s="1033">
        <f>IF(ISERROR((D695/E695-1)*100),"n/a",(D695/E695-1)*100)</f>
        <v>0.7684918347742542</v>
      </c>
      <c r="AF695" s="1033">
        <f>IF(ISERROR((E695/F695-1)*100),"n/a",(E695/F695-1)*100)</f>
        <v>0.77444336882865894</v>
      </c>
      <c r="AG695" s="1033">
        <f>IF(ISERROR((F695/G695-1)*100),"n/a",(F695/G695-1)*100)</f>
        <v>1.5233415233415037</v>
      </c>
      <c r="AH695" s="1033">
        <f>IF(ISERROR((G695/H695-1)*100),"n/a",(G695/H695-1)*100)</f>
        <v>1.2437810945273853</v>
      </c>
      <c r="AI695" s="1033">
        <f>IF(ISERROR((H695/I695-1)*100),"n/a",(H695/I695-1)*100)</f>
        <v>2.0304568527918621</v>
      </c>
      <c r="AJ695" s="1033">
        <f>IF(ISERROR((I695/J695-1)*100),"n/a",(I695/J695-1)*100)</f>
        <v>2.9527044682519099</v>
      </c>
      <c r="AK695" s="1033">
        <f>IF(ISERROR((J695/K695-1)*100),"n/a",(J695/K695-1)*100)</f>
        <v>5.86445366528352</v>
      </c>
      <c r="AL695" s="1033">
        <f>IF(ISERROR((K695/L695-1)*100),"n/a",(K695/L695-1)*100)</f>
        <v>13.67924528301887</v>
      </c>
      <c r="AM695" s="1033">
        <f>IF(ISERROR((L695/N695-1)*100),"n/a",(L695/N695-1)*100)</f>
        <v>35.607675906183367</v>
      </c>
      <c r="AN695" s="1033">
        <f>IF(ISERROR((N695/O695-1)*100),"n/a",(N695/O695-1)*100)</f>
        <v>9.9906191369605999</v>
      </c>
      <c r="AO695" s="1033">
        <f>IF(ISERROR((O695/Q695-1)*100),"n/a",(O695/Q695-1)*100)</f>
        <v>5.5445544554455495</v>
      </c>
      <c r="AP695" s="1033">
        <f>IF(ISERROR((Q695/R695-1)*100),"n/a",(Q695/R695-1)*100)</f>
        <v>1.6096579476861272</v>
      </c>
      <c r="AQ695" s="1033">
        <f>IF(ISERROR((R695/S695-1)*100),"n/a",(R695/S695-1)*100)</f>
        <v>2.5799793601651189</v>
      </c>
      <c r="AR695" s="1033">
        <f>IF(ISERROR((S695/T695-1)*100),"n/a",(S695/T695-1)*100)</f>
        <v>4.2495965572888705</v>
      </c>
      <c r="AS695" s="1033">
        <f>IF(ISERROR((T695/U695-1)*100),"n/a",(T695/U695-1)*100)</f>
        <v>2.5938189845474469</v>
      </c>
      <c r="AT695" s="1033">
        <f>IF(ISERROR((U695/V695-1)*100),"n/a",(U695/V695-1)*100)</f>
        <v>1.7977528089887729</v>
      </c>
      <c r="AU695" s="1033">
        <f>IF(ISERROR((V695/W695-1)*100),"n/a",(V695/W695-1)*100)</f>
        <v>1.7724413950829021</v>
      </c>
      <c r="AV695" s="1033">
        <f>IF(ISERROR((W695/X695-1)*100),"n/a",(W695/X695-1)*100)</f>
        <v>1.0982658959537428</v>
      </c>
      <c r="AW695" s="1033">
        <f>IF(ISERROR((X695/Y695-1)*100),"n/a",(X695/Y695-1)*100)</f>
        <v>0.9334889148191472</v>
      </c>
      <c r="AX695" s="1033">
        <f>IF(ISERROR((Y695/Z695-1)*100),"n/a",(Y695/Z695-1)*100)</f>
        <v>1.0613207547169878</v>
      </c>
      <c r="AY695" s="1033">
        <f>IF(ISERROR((Z695/AA695-1)*100),"n/a",(Z695/AA695-1)*100)</f>
        <v>0.65281899109792541</v>
      </c>
      <c r="AZ695" s="1033">
        <f>IF(ISERROR((AA695/AB695-1)*100),"n/a",(AA695/AB695-1)*100)</f>
        <v>1.2012012012011963</v>
      </c>
      <c r="BA695" s="1033">
        <f>AVERAGE(AD695:AZ695)</f>
        <v>4.3646987114271401</v>
      </c>
      <c r="BB695" s="1033">
        <f>STDEV(AD695:AZ695)</f>
        <v>7.5254930802303388</v>
      </c>
    </row>
    <row r="696" spans="1:54" x14ac:dyDescent="0.2">
      <c r="A696" s="819" t="s">
        <v>828</v>
      </c>
      <c r="B696" s="819" t="s">
        <v>829</v>
      </c>
      <c r="C696" s="489">
        <v>0.38666666666666666</v>
      </c>
      <c r="D696" s="489">
        <v>0.34</v>
      </c>
      <c r="E696" s="489">
        <v>0.3133333333333333</v>
      </c>
      <c r="F696" s="489">
        <v>0.28666666666666668</v>
      </c>
      <c r="G696" s="587">
        <v>0.26222222222222219</v>
      </c>
      <c r="H696" s="587">
        <v>0.24444444444444446</v>
      </c>
      <c r="I696" s="489">
        <v>0.22666666666666668</v>
      </c>
      <c r="J696" s="489">
        <v>0.20888888888888887</v>
      </c>
      <c r="K696" s="489">
        <v>0.19111111111111112</v>
      </c>
      <c r="L696" s="489">
        <v>0.16888888888888889</v>
      </c>
      <c r="M696" s="953">
        <v>0</v>
      </c>
      <c r="N696" s="489">
        <v>0.15111111111111111</v>
      </c>
      <c r="O696" s="489">
        <v>0.13333333333333333</v>
      </c>
      <c r="P696" s="953">
        <v>0</v>
      </c>
      <c r="Q696" s="587">
        <v>0.12000000000000001</v>
      </c>
      <c r="R696" s="583">
        <v>0.10666666666666667</v>
      </c>
      <c r="S696" s="587">
        <v>0.10222222222222223</v>
      </c>
      <c r="T696" s="587">
        <v>8.8888888888888892E-2</v>
      </c>
      <c r="U696" s="587">
        <v>7.1111111111111111E-2</v>
      </c>
      <c r="V696" s="587">
        <v>5.9253333333333331E-2</v>
      </c>
      <c r="W696" s="587">
        <v>5.5306666666666664E-2</v>
      </c>
      <c r="X696" s="587">
        <v>5.3991111111111108E-2</v>
      </c>
      <c r="Y696" s="587">
        <v>4.6533333333333343E-2</v>
      </c>
      <c r="Z696" s="583">
        <v>4.565333333333333E-2</v>
      </c>
      <c r="AA696" s="583">
        <v>4.565333333333333E-2</v>
      </c>
      <c r="AB696" s="587">
        <v>4.565333333333333E-2</v>
      </c>
      <c r="AC696" s="584">
        <f>SUM(C696:AB696)</f>
        <v>3.754266666666668</v>
      </c>
      <c r="AD696" s="1033">
        <f>IF(ISERROR((C696/D696-1)*100),"n/a",(C696/D696-1)*100)</f>
        <v>13.725490196078427</v>
      </c>
      <c r="AE696" s="1033">
        <f>IF(ISERROR((D696/E696-1)*100),"n/a",(D696/E696-1)*100)</f>
        <v>8.5106382978723527</v>
      </c>
      <c r="AF696" s="1033">
        <f>IF(ISERROR((E696/F696-1)*100),"n/a",(E696/F696-1)*100)</f>
        <v>9.302325581395321</v>
      </c>
      <c r="AG696" s="1033">
        <f>IF(ISERROR((F696/G696-1)*100),"n/a",(F696/G696-1)*100)</f>
        <v>9.3220338983051043</v>
      </c>
      <c r="AH696" s="1033">
        <f>IF(ISERROR((G696/H696-1)*100),"n/a",(G696/H696-1)*100)</f>
        <v>7.2727272727272529</v>
      </c>
      <c r="AI696" s="1033">
        <f>IF(ISERROR((H696/I696-1)*100),"n/a",(H696/I696-1)*100)</f>
        <v>7.8431372549019551</v>
      </c>
      <c r="AJ696" s="1033">
        <f>IF(ISERROR((I696/J696-1)*100),"n/a",(I696/J696-1)*100)</f>
        <v>8.5106382978723527</v>
      </c>
      <c r="AK696" s="1033">
        <f>IF(ISERROR((J696/K696-1)*100),"n/a",(J696/K696-1)*100)</f>
        <v>9.302325581395344</v>
      </c>
      <c r="AL696" s="1033">
        <f>IF(ISERROR((K696/L696-1)*100),"n/a",(K696/L696-1)*100)</f>
        <v>13.157894736842103</v>
      </c>
      <c r="AM696" s="1033">
        <f>IF(ISERROR((L696/N696-1)*100),"n/a",(L696/N696-1)*100)</f>
        <v>11.764705882352944</v>
      </c>
      <c r="AN696" s="1033">
        <f>IF(ISERROR((N696/O696-1)*100),"n/a",(N696/O696-1)*100)</f>
        <v>13.33333333333333</v>
      </c>
      <c r="AO696" s="1033">
        <f>IF(ISERROR((O696/Q696-1)*100),"n/a",(O696/Q696-1)*100)</f>
        <v>11.111111111111093</v>
      </c>
      <c r="AP696" s="1033">
        <f>IF(ISERROR((Q696/R696-1)*100),"n/a",(Q696/R696-1)*100)</f>
        <v>12.5</v>
      </c>
      <c r="AQ696" s="1033">
        <f>IF(ISERROR((R696/S696-1)*100),"n/a",(R696/S696-1)*100)</f>
        <v>4.3478260869565188</v>
      </c>
      <c r="AR696" s="1033">
        <f>IF(ISERROR((S696/T696-1)*100),"n/a",(S696/T696-1)*100)</f>
        <v>15.000000000000014</v>
      </c>
      <c r="AS696" s="1033">
        <f>IF(ISERROR((T696/U696-1)*100),"n/a",(T696/U696-1)*100)</f>
        <v>25</v>
      </c>
      <c r="AT696" s="1033">
        <f>IF(ISERROR((U696/V696-1)*100),"n/a",(U696/V696-1)*100)</f>
        <v>20.012001200120011</v>
      </c>
      <c r="AU696" s="1033">
        <f>IF(ISERROR((V696/W696-1)*100),"n/a",(V696/W696-1)*100)</f>
        <v>7.1359691417550719</v>
      </c>
      <c r="AV696" s="1033">
        <f>IF(ISERROR((W696/X696-1)*100),"n/a",(W696/X696-1)*100)</f>
        <v>2.4366150806717224</v>
      </c>
      <c r="AW696" s="1033">
        <f>IF(ISERROR((X696/Y696-1)*100),"n/a",(X696/Y696-1)*100)</f>
        <v>16.026743075453641</v>
      </c>
      <c r="AX696" s="1033">
        <f>IF(ISERROR((Y696/Z696-1)*100),"n/a",(Y696/Z696-1)*100)</f>
        <v>1.9275700934579643</v>
      </c>
      <c r="AY696" s="1033">
        <f>IF(ISERROR((Z696/AA696-1)*100),"n/a",(Z696/AA696-1)*100)</f>
        <v>0</v>
      </c>
      <c r="AZ696" s="1033">
        <f>IF(ISERROR((AA696/AB696-1)*100),"n/a",(AA696/AB696-1)*100)</f>
        <v>0</v>
      </c>
      <c r="BA696" s="1033">
        <f>AVERAGE(AD696:AZ696)</f>
        <v>9.8931776575044577</v>
      </c>
      <c r="BB696" s="1033">
        <f>STDEV(AD696:AZ696)</f>
        <v>6.076553505125319</v>
      </c>
    </row>
    <row r="697" spans="1:54" x14ac:dyDescent="0.2">
      <c r="A697" s="819" t="s">
        <v>1729</v>
      </c>
      <c r="B697" s="819" t="s">
        <v>1730</v>
      </c>
      <c r="C697" s="489">
        <v>1.35</v>
      </c>
      <c r="D697" s="489">
        <v>1.31</v>
      </c>
      <c r="E697" s="489">
        <v>1.27</v>
      </c>
      <c r="F697" s="489">
        <v>1.22</v>
      </c>
      <c r="G697" s="587">
        <v>1.1299999999999999</v>
      </c>
      <c r="H697" s="587">
        <v>1.02</v>
      </c>
      <c r="I697" s="489">
        <v>0.95</v>
      </c>
      <c r="J697" s="489">
        <v>0.91</v>
      </c>
      <c r="K697" s="489">
        <v>0.86</v>
      </c>
      <c r="L697" s="489">
        <v>0.76</v>
      </c>
      <c r="M697" s="953"/>
      <c r="N697" s="489">
        <v>0.68</v>
      </c>
      <c r="O697" s="489">
        <v>0.6</v>
      </c>
      <c r="P697" s="953"/>
      <c r="Q697" s="583">
        <v>0.56000000000000005</v>
      </c>
      <c r="R697" s="583">
        <v>0.98</v>
      </c>
      <c r="S697" s="587">
        <v>1.115</v>
      </c>
      <c r="T697" s="587">
        <v>1.0900000000000001</v>
      </c>
      <c r="U697" s="587">
        <v>1.0549999999999999</v>
      </c>
      <c r="V697" s="587">
        <v>1.03</v>
      </c>
      <c r="W697" s="587">
        <v>0.99</v>
      </c>
      <c r="X697" s="587">
        <v>0.95499999999999996</v>
      </c>
      <c r="Y697" s="587">
        <v>0.93</v>
      </c>
      <c r="Z697" s="587">
        <v>0.91500000000000004</v>
      </c>
      <c r="AA697" s="587">
        <v>0.89</v>
      </c>
      <c r="AB697" s="587">
        <v>0.87</v>
      </c>
      <c r="AC697" s="584">
        <f>SUM(C697:AB697)</f>
        <v>23.439999999999998</v>
      </c>
      <c r="AD697" s="1033">
        <f>IF(ISERROR((C697/D697-1)*100),"n/a",(C697/D697-1)*100)</f>
        <v>3.0534351145038219</v>
      </c>
      <c r="AE697" s="1033">
        <f>IF(ISERROR((D697/E697-1)*100),"n/a",(D697/E697-1)*100)</f>
        <v>3.1496062992125928</v>
      </c>
      <c r="AF697" s="1033">
        <f>IF(ISERROR((E697/F697-1)*100),"n/a",(E697/F697-1)*100)</f>
        <v>4.0983606557376984</v>
      </c>
      <c r="AG697" s="1033">
        <f>IF(ISERROR((F697/G697-1)*100),"n/a",(F697/G697-1)*100)</f>
        <v>7.9646017699115168</v>
      </c>
      <c r="AH697" s="1033">
        <f>IF(ISERROR((G697/H697-1)*100),"n/a",(G697/H697-1)*100)</f>
        <v>10.784313725490179</v>
      </c>
      <c r="AI697" s="1033">
        <f>IF(ISERROR((H697/I697-1)*100),"n/a",(H697/I697-1)*100)</f>
        <v>7.3684210526315796</v>
      </c>
      <c r="AJ697" s="1033">
        <f>IF(ISERROR((I697/J697-1)*100),"n/a",(I697/J697-1)*100)</f>
        <v>4.39560439560438</v>
      </c>
      <c r="AK697" s="1033">
        <f>IF(ISERROR((J697/K697-1)*100),"n/a",(J697/K697-1)*100)</f>
        <v>5.8139534883721034</v>
      </c>
      <c r="AL697" s="1033">
        <f>IF(ISERROR((K697/L697-1)*100),"n/a",(K697/L697-1)*100)</f>
        <v>13.157894736842103</v>
      </c>
      <c r="AM697" s="1033">
        <f>IF(ISERROR((L697/N697-1)*100),"n/a",(L697/N697-1)*100)</f>
        <v>11.764705882352944</v>
      </c>
      <c r="AN697" s="1033">
        <f>IF(ISERROR((N697/O697-1)*100),"n/a",(N697/O697-1)*100)</f>
        <v>13.333333333333353</v>
      </c>
      <c r="AO697" s="1033">
        <f>IF(ISERROR((O697/Q697-1)*100),"n/a",(O697/Q697-1)*100)</f>
        <v>7.1428571428571397</v>
      </c>
      <c r="AP697" s="1033">
        <f>IF(ISERROR((Q697/R697-1)*100),"n/a",(Q697/R697-1)*100)</f>
        <v>-42.857142857142847</v>
      </c>
      <c r="AQ697" s="1033">
        <f>IF(ISERROR((R697/S697-1)*100),"n/a",(R697/S697-1)*100)</f>
        <v>-12.107623318385652</v>
      </c>
      <c r="AR697" s="1033">
        <f>IF(ISERROR((S697/T697-1)*100),"n/a",(S697/T697-1)*100)</f>
        <v>2.2935779816513735</v>
      </c>
      <c r="AS697" s="1033">
        <f>IF(ISERROR((T697/U697-1)*100),"n/a",(T697/U697-1)*100)</f>
        <v>3.3175355450237198</v>
      </c>
      <c r="AT697" s="1033">
        <f>IF(ISERROR((U697/V697-1)*100),"n/a",(U697/V697-1)*100)</f>
        <v>2.4271844660194164</v>
      </c>
      <c r="AU697" s="1033">
        <f>IF(ISERROR((V697/W697-1)*100),"n/a",(V697/W697-1)*100)</f>
        <v>4.0404040404040442</v>
      </c>
      <c r="AV697" s="1033">
        <f>IF(ISERROR((W697/X697-1)*100),"n/a",(W697/X697-1)*100)</f>
        <v>3.6649214659685958</v>
      </c>
      <c r="AW697" s="1033">
        <f>IF(ISERROR((X697/Y697-1)*100),"n/a",(X697/Y697-1)*100)</f>
        <v>2.6881720430107503</v>
      </c>
      <c r="AX697" s="1033">
        <f>IF(ISERROR((Y697/Z697-1)*100),"n/a",(Y697/Z697-1)*100)</f>
        <v>1.6393442622950838</v>
      </c>
      <c r="AY697" s="1033">
        <f>IF(ISERROR((Z697/AA697-1)*100),"n/a",(Z697/AA697-1)*100)</f>
        <v>2.8089887640449396</v>
      </c>
      <c r="AZ697" s="1033">
        <f>IF(ISERROR((AA697/AB697-1)*100),"n/a",(AA697/AB697-1)*100)</f>
        <v>2.2988505747126409</v>
      </c>
      <c r="BA697" s="1033">
        <f>AVERAGE(AD697:AZ697)</f>
        <v>2.7061435028022389</v>
      </c>
      <c r="BB697" s="1033">
        <f>STDEV(AD697:AZ697)</f>
        <v>11.187307199568091</v>
      </c>
    </row>
    <row r="698" spans="1:54" x14ac:dyDescent="0.2">
      <c r="A698" s="819" t="s">
        <v>2939</v>
      </c>
      <c r="B698" s="819" t="s">
        <v>2940</v>
      </c>
      <c r="C698" s="489">
        <v>0.56000000000000005</v>
      </c>
      <c r="D698" s="489">
        <v>0.51</v>
      </c>
      <c r="E698" s="489">
        <v>0.48</v>
      </c>
      <c r="F698" s="489">
        <v>0.47</v>
      </c>
      <c r="G698" s="587">
        <v>0.42</v>
      </c>
      <c r="H698" s="587">
        <v>0.3</v>
      </c>
      <c r="I698" s="489">
        <v>0.25</v>
      </c>
      <c r="J698" s="489">
        <v>0.21</v>
      </c>
      <c r="K698" s="489">
        <v>0.17</v>
      </c>
      <c r="L698" s="539">
        <v>0.16</v>
      </c>
      <c r="M698" s="953"/>
      <c r="N698" s="491">
        <v>0.16</v>
      </c>
      <c r="O698" s="491">
        <v>0.16</v>
      </c>
      <c r="P698" s="953"/>
      <c r="Q698" s="583">
        <v>0.16</v>
      </c>
      <c r="R698" s="587">
        <v>0.16</v>
      </c>
      <c r="S698" s="587">
        <v>0.14000000000000001</v>
      </c>
      <c r="T698" s="587">
        <v>0.12666666666666668</v>
      </c>
      <c r="U698" s="587">
        <v>0.10333333333333333</v>
      </c>
      <c r="V698" s="587">
        <v>9.0000000000000011E-2</v>
      </c>
      <c r="W698" s="587">
        <v>7.6666666666666675E-2</v>
      </c>
      <c r="X698" s="587">
        <v>6.6666666666666666E-2</v>
      </c>
      <c r="Y698" s="587">
        <v>6.3333333333333339E-2</v>
      </c>
      <c r="Z698" s="587">
        <v>5.3333333333333337E-2</v>
      </c>
      <c r="AA698" s="587">
        <v>4.9999999999999996E-2</v>
      </c>
      <c r="AB698" s="587">
        <v>0.04</v>
      </c>
      <c r="AC698" s="584">
        <f>SUM(C698:AB698)</f>
        <v>4.9800000000000004</v>
      </c>
      <c r="AD698" s="1033">
        <f>IF(ISERROR((C698/D698-1)*100),"n/a",(C698/D698-1)*100)</f>
        <v>9.8039215686274606</v>
      </c>
      <c r="AE698" s="1033">
        <f>IF(ISERROR((D698/E698-1)*100),"n/a",(D698/E698-1)*100)</f>
        <v>6.25</v>
      </c>
      <c r="AF698" s="1033">
        <f>IF(ISERROR((E698/F698-1)*100),"n/a",(E698/F698-1)*100)</f>
        <v>2.1276595744680771</v>
      </c>
      <c r="AG698" s="1033">
        <f>IF(ISERROR((F698/G698-1)*100),"n/a",(F698/G698-1)*100)</f>
        <v>11.904761904761907</v>
      </c>
      <c r="AH698" s="1033">
        <f>IF(ISERROR((G698/H698-1)*100),"n/a",(G698/H698-1)*100)</f>
        <v>39.999999999999993</v>
      </c>
      <c r="AI698" s="1033">
        <f>IF(ISERROR((H698/I698-1)*100),"n/a",(H698/I698-1)*100)</f>
        <v>19.999999999999996</v>
      </c>
      <c r="AJ698" s="1033">
        <f>IF(ISERROR((I698/J698-1)*100),"n/a",(I698/J698-1)*100)</f>
        <v>19.047619047619047</v>
      </c>
      <c r="AK698" s="1033">
        <f>IF(ISERROR((J698/K698-1)*100),"n/a",(J698/K698-1)*100)</f>
        <v>23.529411764705866</v>
      </c>
      <c r="AL698" s="1033">
        <f>IF(ISERROR((K698/L698-1)*100),"n/a",(K698/L698-1)*100)</f>
        <v>6.25</v>
      </c>
      <c r="AM698" s="1033">
        <f>IF(ISERROR((L698/N698-1)*100),"n/a",(L698/N698-1)*100)</f>
        <v>0</v>
      </c>
      <c r="AN698" s="1033">
        <f>IF(ISERROR((N698/O698-1)*100),"n/a",(N698/O698-1)*100)</f>
        <v>0</v>
      </c>
      <c r="AO698" s="1033">
        <f>IF(ISERROR((O698/Q698-1)*100),"n/a",(O698/Q698-1)*100)</f>
        <v>0</v>
      </c>
      <c r="AP698" s="1033">
        <f>IF(ISERROR((Q698/R698-1)*100),"n/a",(Q698/R698-1)*100)</f>
        <v>0</v>
      </c>
      <c r="AQ698" s="1033">
        <f>IF(ISERROR((R698/S698-1)*100),"n/a",(R698/S698-1)*100)</f>
        <v>14.285714285714279</v>
      </c>
      <c r="AR698" s="1033">
        <f>IF(ISERROR((S698/T698-1)*100),"n/a",(S698/T698-1)*100)</f>
        <v>10.526315789473696</v>
      </c>
      <c r="AS698" s="1033">
        <f>IF(ISERROR((T698/U698-1)*100),"n/a",(T698/U698-1)*100)</f>
        <v>22.580645161290324</v>
      </c>
      <c r="AT698" s="1033">
        <f>IF(ISERROR((U698/V698-1)*100),"n/a",(U698/V698-1)*100)</f>
        <v>14.814814814814792</v>
      </c>
      <c r="AU698" s="1033">
        <f>IF(ISERROR((V698/W698-1)*100),"n/a",(V698/W698-1)*100)</f>
        <v>17.391304347826097</v>
      </c>
      <c r="AV698" s="1033">
        <f>IF(ISERROR((W698/X698-1)*100),"n/a",(W698/X698-1)*100)</f>
        <v>15.000000000000014</v>
      </c>
      <c r="AW698" s="1033">
        <f>IF(ISERROR((X698/Y698-1)*100),"n/a",(X698/Y698-1)*100)</f>
        <v>5.2631578947368363</v>
      </c>
      <c r="AX698" s="1033">
        <f>IF(ISERROR((Y698/Z698-1)*100),"n/a",(Y698/Z698-1)*100)</f>
        <v>18.75</v>
      </c>
      <c r="AY698" s="1033">
        <f>IF(ISERROR((Z698/AA698-1)*100),"n/a",(Z698/AA698-1)*100)</f>
        <v>6.6666666666666874</v>
      </c>
      <c r="AZ698" s="1033">
        <f>IF(ISERROR((AA698/AB698-1)*100),"n/a",(AA698/AB698-1)*100)</f>
        <v>24.999999999999979</v>
      </c>
      <c r="BA698" s="1033">
        <f>AVERAGE(AD698:AZ698)</f>
        <v>12.57356490524805</v>
      </c>
      <c r="BB698" s="1033">
        <f>STDEV(AD698:AZ698)</f>
        <v>10.048015091194204</v>
      </c>
    </row>
    <row r="699" spans="1:54" x14ac:dyDescent="0.2">
      <c r="A699" s="819" t="s">
        <v>841</v>
      </c>
      <c r="B699" s="819" t="s">
        <v>842</v>
      </c>
      <c r="C699" s="489">
        <v>3.05</v>
      </c>
      <c r="D699" s="489">
        <v>2.42</v>
      </c>
      <c r="E699" s="489">
        <v>1.97</v>
      </c>
      <c r="F699" s="489">
        <v>1.87</v>
      </c>
      <c r="G699" s="587">
        <v>1.68</v>
      </c>
      <c r="H699" s="587">
        <v>1.54</v>
      </c>
      <c r="I699" s="489">
        <v>1.46</v>
      </c>
      <c r="J699" s="489">
        <v>1.38</v>
      </c>
      <c r="K699" s="489">
        <v>1.3</v>
      </c>
      <c r="L699" s="489">
        <v>1.1499999999999999</v>
      </c>
      <c r="M699" s="953"/>
      <c r="N699" s="489">
        <v>0.88</v>
      </c>
      <c r="O699" s="489">
        <v>0.66</v>
      </c>
      <c r="P699" s="953"/>
      <c r="Q699" s="587">
        <v>0.55000000000000004</v>
      </c>
      <c r="R699" s="587">
        <v>0.48</v>
      </c>
      <c r="S699" s="587">
        <v>0.47499999999999998</v>
      </c>
      <c r="T699" s="587">
        <v>0.44500000000000001</v>
      </c>
      <c r="U699" s="587">
        <v>0.3</v>
      </c>
      <c r="V699" s="583">
        <v>0</v>
      </c>
      <c r="W699" s="583">
        <v>0</v>
      </c>
      <c r="X699" s="583">
        <v>0</v>
      </c>
      <c r="Y699" s="583">
        <v>0</v>
      </c>
      <c r="Z699" s="583">
        <v>0</v>
      </c>
      <c r="AA699" s="583">
        <v>0</v>
      </c>
      <c r="AB699" s="583">
        <v>0</v>
      </c>
      <c r="AC699" s="584">
        <f>SUM(C699:AB699)</f>
        <v>21.61</v>
      </c>
      <c r="AD699" s="1033">
        <f>IF(ISERROR((C699/D699-1)*100),"n/a",(C699/D699-1)*100)</f>
        <v>26.033057851239661</v>
      </c>
      <c r="AE699" s="1033">
        <f>IF(ISERROR((D699/E699-1)*100),"n/a",(D699/E699-1)*100)</f>
        <v>22.842639593908622</v>
      </c>
      <c r="AF699" s="1033">
        <f>IF(ISERROR((E699/F699-1)*100),"n/a",(E699/F699-1)*100)</f>
        <v>5.3475935828876997</v>
      </c>
      <c r="AG699" s="1033">
        <f>IF(ISERROR((F699/G699-1)*100),"n/a",(F699/G699-1)*100)</f>
        <v>11.309523809523814</v>
      </c>
      <c r="AH699" s="1033">
        <f>IF(ISERROR((G699/H699-1)*100),"n/a",(G699/H699-1)*100)</f>
        <v>9.0909090909090828</v>
      </c>
      <c r="AI699" s="1033">
        <f>IF(ISERROR((H699/I699-1)*100),"n/a",(H699/I699-1)*100)</f>
        <v>5.4794520547945202</v>
      </c>
      <c r="AJ699" s="1033">
        <f>IF(ISERROR((I699/J699-1)*100),"n/a",(I699/J699-1)*100)</f>
        <v>5.7971014492753659</v>
      </c>
      <c r="AK699" s="1033">
        <f>IF(ISERROR((J699/K699-1)*100),"n/a",(J699/K699-1)*100)</f>
        <v>6.153846153846132</v>
      </c>
      <c r="AL699" s="1033">
        <f>IF(ISERROR((K699/L699-1)*100),"n/a",(K699/L699-1)*100)</f>
        <v>13.043478260869579</v>
      </c>
      <c r="AM699" s="1033">
        <f>IF(ISERROR((L699/N699-1)*100),"n/a",(L699/N699-1)*100)</f>
        <v>30.681818181818166</v>
      </c>
      <c r="AN699" s="1033">
        <f>IF(ISERROR((N699/O699-1)*100),"n/a",(N699/O699-1)*100)</f>
        <v>33.333333333333329</v>
      </c>
      <c r="AO699" s="1033">
        <f>IF(ISERROR((O699/Q699-1)*100),"n/a",(O699/Q699-1)*100)</f>
        <v>19.999999999999996</v>
      </c>
      <c r="AP699" s="1033">
        <f>IF(ISERROR((Q699/R699-1)*100),"n/a",(Q699/R699-1)*100)</f>
        <v>14.583333333333348</v>
      </c>
      <c r="AQ699" s="1033">
        <f>IF(ISERROR((R699/S699-1)*100),"n/a",(R699/S699-1)*100)</f>
        <v>1.0526315789473717</v>
      </c>
      <c r="AR699" s="1033">
        <f>IF(ISERROR((S699/T699-1)*100),"n/a",(S699/T699-1)*100)</f>
        <v>6.7415730337078594</v>
      </c>
      <c r="AS699" s="1033">
        <f>IF(ISERROR((T699/U699-1)*100),"n/a",(T699/U699-1)*100)</f>
        <v>48.333333333333343</v>
      </c>
      <c r="AT699" s="1033" t="str">
        <f>IF(ISERROR((U699/V699-1)*100),"n/a",(U699/V699-1)*100)</f>
        <v>n/a</v>
      </c>
      <c r="AU699" s="1033" t="str">
        <f>IF(ISERROR((V699/W699-1)*100),"n/a",(V699/W699-1)*100)</f>
        <v>n/a</v>
      </c>
      <c r="AV699" s="1033" t="str">
        <f>IF(ISERROR((W699/X699-1)*100),"n/a",(W699/X699-1)*100)</f>
        <v>n/a</v>
      </c>
      <c r="AW699" s="1033" t="str">
        <f>IF(ISERROR((X699/Y699-1)*100),"n/a",(X699/Y699-1)*100)</f>
        <v>n/a</v>
      </c>
      <c r="AX699" s="1033" t="str">
        <f>IF(ISERROR((Y699/Z699-1)*100),"n/a",(Y699/Z699-1)*100)</f>
        <v>n/a</v>
      </c>
      <c r="AY699" s="1033" t="str">
        <f>IF(ISERROR((Z699/AA699-1)*100),"n/a",(Z699/AA699-1)*100)</f>
        <v>n/a</v>
      </c>
      <c r="AZ699" s="1033" t="str">
        <f>IF(ISERROR((AA699/AB699-1)*100),"n/a",(AA699/AB699-1)*100)</f>
        <v>n/a</v>
      </c>
      <c r="BA699" s="1033">
        <f>AVERAGE(AD699:AZ699)</f>
        <v>16.238976540107991</v>
      </c>
      <c r="BB699" s="1033">
        <f>STDEV(AD699:AZ699)</f>
        <v>13.009849657731671</v>
      </c>
    </row>
    <row r="700" spans="1:54" x14ac:dyDescent="0.2">
      <c r="A700" s="826" t="s">
        <v>2901</v>
      </c>
      <c r="B700" s="819" t="s">
        <v>2902</v>
      </c>
      <c r="C700" s="489">
        <v>8.5500000000000007</v>
      </c>
      <c r="D700" s="489">
        <v>7.625</v>
      </c>
      <c r="E700" s="489">
        <v>6.9249999999999998</v>
      </c>
      <c r="F700" s="489">
        <v>6.4</v>
      </c>
      <c r="G700" s="587">
        <v>5.6</v>
      </c>
      <c r="H700" s="587">
        <v>4.5999999999999996</v>
      </c>
      <c r="I700" s="489">
        <v>3.8</v>
      </c>
      <c r="J700" s="489">
        <v>2.8</v>
      </c>
      <c r="K700" s="489">
        <v>2</v>
      </c>
      <c r="L700" s="539">
        <v>1.1499999999999999</v>
      </c>
      <c r="M700" s="953"/>
      <c r="N700" s="489">
        <v>2.48</v>
      </c>
      <c r="O700" s="489">
        <v>2.23</v>
      </c>
      <c r="P700" s="953"/>
      <c r="Q700" s="587">
        <v>2.12</v>
      </c>
      <c r="R700" s="587">
        <v>1.89</v>
      </c>
      <c r="S700" s="587">
        <v>1.75</v>
      </c>
      <c r="T700" s="587">
        <v>1.31</v>
      </c>
      <c r="U700" s="587">
        <v>0.95</v>
      </c>
      <c r="V700" s="587">
        <v>0.62</v>
      </c>
      <c r="W700" s="587">
        <v>0.38</v>
      </c>
      <c r="X700" s="587">
        <v>0.2</v>
      </c>
      <c r="Y700" s="587">
        <v>0.115</v>
      </c>
      <c r="Z700" s="583">
        <v>0.1</v>
      </c>
      <c r="AA700" s="583">
        <v>0.1</v>
      </c>
      <c r="AB700" s="587">
        <v>0.1</v>
      </c>
      <c r="AC700" s="584">
        <f>SUM(C700:AB700)</f>
        <v>63.795000000000002</v>
      </c>
      <c r="AD700" s="1033">
        <f>IF(ISERROR((C700/D700-1)*100),"n/a",(C700/D700-1)*100)</f>
        <v>12.131147540983612</v>
      </c>
      <c r="AE700" s="1033">
        <f>IF(ISERROR((D700/E700-1)*100),"n/a",(D700/E700-1)*100)</f>
        <v>10.108303249097483</v>
      </c>
      <c r="AF700" s="1033">
        <f>IF(ISERROR((E700/F700-1)*100),"n/a",(E700/F700-1)*100)</f>
        <v>8.203125</v>
      </c>
      <c r="AG700" s="1033">
        <f>IF(ISERROR((F700/G700-1)*100),"n/a",(F700/G700-1)*100)</f>
        <v>14.285714285714302</v>
      </c>
      <c r="AH700" s="1033">
        <f>IF(ISERROR((G700/H700-1)*100),"n/a",(G700/H700-1)*100)</f>
        <v>21.739130434782616</v>
      </c>
      <c r="AI700" s="1033">
        <f>IF(ISERROR((H700/I700-1)*100),"n/a",(H700/I700-1)*100)</f>
        <v>21.052631578947366</v>
      </c>
      <c r="AJ700" s="1033">
        <f>IF(ISERROR((I700/J700-1)*100),"n/a",(I700/J700-1)*100)</f>
        <v>35.714285714285722</v>
      </c>
      <c r="AK700" s="1033">
        <f>IF(ISERROR((J700/K700-1)*100),"n/a",(J700/K700-1)*100)</f>
        <v>39.999999999999993</v>
      </c>
      <c r="AL700" s="1033">
        <f>IF(ISERROR((K700/L700-1)*100),"n/a",(K700/L700-1)*100)</f>
        <v>73.913043478260889</v>
      </c>
      <c r="AM700" s="1033">
        <f>IF(ISERROR((L700/N700-1)*100),"n/a",(L700/N700-1)*100)</f>
        <v>-53.629032258064527</v>
      </c>
      <c r="AN700" s="1033">
        <f>IF(ISERROR((N700/O700-1)*100),"n/a",(N700/O700-1)*100)</f>
        <v>11.210762331838575</v>
      </c>
      <c r="AO700" s="1033">
        <f>IF(ISERROR((O700/Q700-1)*100),"n/a",(O700/Q700-1)*100)</f>
        <v>5.1886792452830122</v>
      </c>
      <c r="AP700" s="1033">
        <f>IF(ISERROR((Q700/R700-1)*100),"n/a",(Q700/R700-1)*100)</f>
        <v>12.169312169312185</v>
      </c>
      <c r="AQ700" s="1033">
        <f>IF(ISERROR((R700/S700-1)*100),"n/a",(R700/S700-1)*100)</f>
        <v>7.9999999999999849</v>
      </c>
      <c r="AR700" s="1033">
        <f>IF(ISERROR((S700/T700-1)*100),"n/a",(S700/T700-1)*100)</f>
        <v>33.587786259541971</v>
      </c>
      <c r="AS700" s="1033">
        <f>IF(ISERROR((T700/U700-1)*100),"n/a",(T700/U700-1)*100)</f>
        <v>37.894736842105267</v>
      </c>
      <c r="AT700" s="1033">
        <f>IF(ISERROR((U700/V700-1)*100),"n/a",(U700/V700-1)*100)</f>
        <v>53.225806451612897</v>
      </c>
      <c r="AU700" s="1033">
        <f>IF(ISERROR((V700/W700-1)*100),"n/a",(V700/W700-1)*100)</f>
        <v>63.157894736842103</v>
      </c>
      <c r="AV700" s="1033">
        <f>IF(ISERROR((W700/X700-1)*100),"n/a",(W700/X700-1)*100)</f>
        <v>89.999999999999986</v>
      </c>
      <c r="AW700" s="1033">
        <f>IF(ISERROR((X700/Y700-1)*100),"n/a",(X700/Y700-1)*100)</f>
        <v>73.91304347826086</v>
      </c>
      <c r="AX700" s="1033">
        <f>IF(ISERROR((Y700/Z700-1)*100),"n/a",(Y700/Z700-1)*100)</f>
        <v>14.999999999999991</v>
      </c>
      <c r="AY700" s="1033">
        <f>IF(ISERROR((Z700/AA700-1)*100),"n/a",(Z700/AA700-1)*100)</f>
        <v>0</v>
      </c>
      <c r="AZ700" s="1033">
        <f>IF(ISERROR((AA700/AB700-1)*100),"n/a",(AA700/AB700-1)*100)</f>
        <v>0</v>
      </c>
      <c r="BA700" s="1033">
        <f>AVERAGE(AD700:AZ700)</f>
        <v>25.515929153861055</v>
      </c>
      <c r="BB700" s="1033">
        <f>STDEV(AD700:AZ700)</f>
        <v>31.053977515206672</v>
      </c>
    </row>
    <row r="701" spans="1:54" x14ac:dyDescent="0.2">
      <c r="A701" s="826" t="s">
        <v>381</v>
      </c>
      <c r="B701" s="819" t="s">
        <v>382</v>
      </c>
      <c r="C701" s="489">
        <v>0.73</v>
      </c>
      <c r="D701" s="489">
        <v>0.69</v>
      </c>
      <c r="E701" s="489">
        <v>0.65</v>
      </c>
      <c r="F701" s="489">
        <v>0.61</v>
      </c>
      <c r="G701" s="587">
        <v>0.56999999999999995</v>
      </c>
      <c r="H701" s="587">
        <v>0.53</v>
      </c>
      <c r="I701" s="489">
        <v>0.49</v>
      </c>
      <c r="J701" s="489">
        <v>0.45</v>
      </c>
      <c r="K701" s="489">
        <v>0.41</v>
      </c>
      <c r="L701" s="489">
        <v>0.38500000000000001</v>
      </c>
      <c r="M701" s="953"/>
      <c r="N701" s="489">
        <v>0.36499999999999999</v>
      </c>
      <c r="O701" s="489">
        <v>0.34499999999999997</v>
      </c>
      <c r="P701" s="953"/>
      <c r="Q701" s="587">
        <v>0.32500000000000001</v>
      </c>
      <c r="R701" s="587">
        <v>0.30499999999999999</v>
      </c>
      <c r="S701" s="587">
        <v>0.28499999999999998</v>
      </c>
      <c r="T701" s="587">
        <v>0.26500000000000001</v>
      </c>
      <c r="U701" s="587">
        <v>0.245</v>
      </c>
      <c r="V701" s="587">
        <v>0.22500000000000001</v>
      </c>
      <c r="W701" s="587">
        <v>0.21249999999999999</v>
      </c>
      <c r="X701" s="587">
        <v>0.20250000000000001</v>
      </c>
      <c r="Y701" s="583">
        <v>0.19</v>
      </c>
      <c r="Z701" s="587">
        <v>0.1825</v>
      </c>
      <c r="AA701" s="587">
        <v>0.17249999999999999</v>
      </c>
      <c r="AB701" s="587">
        <v>0.16250000000000001</v>
      </c>
      <c r="AC701" s="584">
        <f>SUM(C701:AB701)</f>
        <v>8.9974999999999969</v>
      </c>
      <c r="AD701" s="1033">
        <f>IF(ISERROR((C701/D701-1)*100),"n/a",(C701/D701-1)*100)</f>
        <v>5.7971014492753659</v>
      </c>
      <c r="AE701" s="1033">
        <f>IF(ISERROR((D701/E701-1)*100),"n/a",(D701/E701-1)*100)</f>
        <v>6.153846153846132</v>
      </c>
      <c r="AF701" s="1033">
        <f>IF(ISERROR((E701/F701-1)*100),"n/a",(E701/F701-1)*100)</f>
        <v>6.5573770491803351</v>
      </c>
      <c r="AG701" s="1033">
        <f>IF(ISERROR((F701/G701-1)*100),"n/a",(F701/G701-1)*100)</f>
        <v>7.0175438596491224</v>
      </c>
      <c r="AH701" s="1033">
        <f>IF(ISERROR((G701/H701-1)*100),"n/a",(G701/H701-1)*100)</f>
        <v>7.5471698113207308</v>
      </c>
      <c r="AI701" s="1033">
        <f>IF(ISERROR((H701/I701-1)*100),"n/a",(H701/I701-1)*100)</f>
        <v>8.163265306122458</v>
      </c>
      <c r="AJ701" s="1033">
        <f>IF(ISERROR((I701/J701-1)*100),"n/a",(I701/J701-1)*100)</f>
        <v>8.8888888888888786</v>
      </c>
      <c r="AK701" s="1033">
        <f>IF(ISERROR((J701/K701-1)*100),"n/a",(J701/K701-1)*100)</f>
        <v>9.7560975609756184</v>
      </c>
      <c r="AL701" s="1033">
        <f>IF(ISERROR((K701/L701-1)*100),"n/a",(K701/L701-1)*100)</f>
        <v>6.4935064935064846</v>
      </c>
      <c r="AM701" s="1033">
        <f>IF(ISERROR((L701/N701-1)*100),"n/a",(L701/N701-1)*100)</f>
        <v>5.4794520547945202</v>
      </c>
      <c r="AN701" s="1033">
        <f>IF(ISERROR((N701/O701-1)*100),"n/a",(N701/O701-1)*100)</f>
        <v>5.7971014492753659</v>
      </c>
      <c r="AO701" s="1033">
        <f>IF(ISERROR((O701/Q701-1)*100),"n/a",(O701/Q701-1)*100)</f>
        <v>6.153846153846132</v>
      </c>
      <c r="AP701" s="1033">
        <f>IF(ISERROR((Q701/R701-1)*100),"n/a",(Q701/R701-1)*100)</f>
        <v>6.5573770491803351</v>
      </c>
      <c r="AQ701" s="1033">
        <f>IF(ISERROR((R701/S701-1)*100),"n/a",(R701/S701-1)*100)</f>
        <v>7.0175438596491224</v>
      </c>
      <c r="AR701" s="1033">
        <f>IF(ISERROR((S701/T701-1)*100),"n/a",(S701/T701-1)*100)</f>
        <v>7.5471698113207308</v>
      </c>
      <c r="AS701" s="1033">
        <f>IF(ISERROR((T701/U701-1)*100),"n/a",(T701/U701-1)*100)</f>
        <v>8.163265306122458</v>
      </c>
      <c r="AT701" s="1033">
        <f>IF(ISERROR((U701/V701-1)*100),"n/a",(U701/V701-1)*100)</f>
        <v>8.8888888888888786</v>
      </c>
      <c r="AU701" s="1033">
        <f>IF(ISERROR((V701/W701-1)*100),"n/a",(V701/W701-1)*100)</f>
        <v>5.8823529411764719</v>
      </c>
      <c r="AV701" s="1033">
        <f>IF(ISERROR((W701/X701-1)*100),"n/a",(W701/X701-1)*100)</f>
        <v>4.9382716049382713</v>
      </c>
      <c r="AW701" s="1033">
        <f>IF(ISERROR((X701/Y701-1)*100),"n/a",(X701/Y701-1)*100)</f>
        <v>6.578947368421062</v>
      </c>
      <c r="AX701" s="1033">
        <f>IF(ISERROR((Y701/Z701-1)*100),"n/a",(Y701/Z701-1)*100)</f>
        <v>4.1095890410958846</v>
      </c>
      <c r="AY701" s="1033">
        <f>IF(ISERROR((Z701/AA701-1)*100),"n/a",(Z701/AA701-1)*100)</f>
        <v>5.7971014492753659</v>
      </c>
      <c r="AZ701" s="1033">
        <f>IF(ISERROR((AA701/AB701-1)*100),"n/a",(AA701/AB701-1)*100)</f>
        <v>6.153846153846132</v>
      </c>
      <c r="BA701" s="1033">
        <f>AVERAGE(AD701:AZ701)</f>
        <v>6.7582412915041683</v>
      </c>
      <c r="BB701" s="1033">
        <f>STDEV(AD701:AZ701)</f>
        <v>1.3513333797750797</v>
      </c>
    </row>
    <row r="702" spans="1:54" x14ac:dyDescent="0.2">
      <c r="A702" s="819" t="s">
        <v>1731</v>
      </c>
      <c r="B702" s="819" t="s">
        <v>1732</v>
      </c>
      <c r="C702" s="489">
        <v>1</v>
      </c>
      <c r="D702" s="489">
        <v>0.94</v>
      </c>
      <c r="E702" s="489">
        <v>0.84</v>
      </c>
      <c r="F702" s="489">
        <v>0.83</v>
      </c>
      <c r="G702" s="587">
        <v>0.78</v>
      </c>
      <c r="H702" s="587">
        <v>0.71000000000000008</v>
      </c>
      <c r="I702" s="489">
        <v>0.67</v>
      </c>
      <c r="J702" s="489">
        <v>0.62</v>
      </c>
      <c r="K702" s="489">
        <v>0.49</v>
      </c>
      <c r="L702" s="489">
        <v>0.42</v>
      </c>
      <c r="M702" s="953"/>
      <c r="N702" s="489">
        <v>0.36</v>
      </c>
      <c r="O702" s="489">
        <v>0.22</v>
      </c>
      <c r="P702" s="953"/>
      <c r="Q702" s="583">
        <v>0.05</v>
      </c>
      <c r="R702" s="583">
        <v>0.09</v>
      </c>
      <c r="S702" s="583">
        <v>0.64</v>
      </c>
      <c r="T702" s="583">
        <v>0.64</v>
      </c>
      <c r="U702" s="583">
        <v>0.64</v>
      </c>
      <c r="V702" s="587">
        <v>0.64</v>
      </c>
      <c r="W702" s="587">
        <v>0.62475999999999998</v>
      </c>
      <c r="X702" s="587">
        <v>0.60951999999999995</v>
      </c>
      <c r="Y702" s="587">
        <v>0.6</v>
      </c>
      <c r="Z702" s="587">
        <v>0.14285999999999999</v>
      </c>
      <c r="AA702" s="583">
        <v>0</v>
      </c>
      <c r="AB702" s="583">
        <v>0</v>
      </c>
      <c r="AC702" s="584">
        <f>SUM(C702:AB702)</f>
        <v>12.557140000000002</v>
      </c>
      <c r="AD702" s="1033">
        <f>IF(ISERROR((C702/D702-1)*100),"n/a",(C702/D702-1)*100)</f>
        <v>6.3829787234042534</v>
      </c>
      <c r="AE702" s="1033">
        <f>IF(ISERROR((D702/E702-1)*100),"n/a",(D702/E702-1)*100)</f>
        <v>11.904761904761907</v>
      </c>
      <c r="AF702" s="1033">
        <f>IF(ISERROR((E702/F702-1)*100),"n/a",(E702/F702-1)*100)</f>
        <v>1.2048192771084265</v>
      </c>
      <c r="AG702" s="1033">
        <f>IF(ISERROR((F702/G702-1)*100),"n/a",(F702/G702-1)*100)</f>
        <v>6.4102564102564097</v>
      </c>
      <c r="AH702" s="1033">
        <f>IF(ISERROR((G702/H702-1)*100),"n/a",(G702/H702-1)*100)</f>
        <v>9.8591549295774517</v>
      </c>
      <c r="AI702" s="1033">
        <f>IF(ISERROR((H702/I702-1)*100),"n/a",(H702/I702-1)*100)</f>
        <v>5.9701492537313383</v>
      </c>
      <c r="AJ702" s="1033">
        <f>IF(ISERROR((I702/J702-1)*100),"n/a",(I702/J702-1)*100)</f>
        <v>8.064516129032274</v>
      </c>
      <c r="AK702" s="1033">
        <f>IF(ISERROR((J702/K702-1)*100),"n/a",(J702/K702-1)*100)</f>
        <v>26.530612244897966</v>
      </c>
      <c r="AL702" s="1033">
        <f>IF(ISERROR((K702/L702-1)*100),"n/a",(K702/L702-1)*100)</f>
        <v>16.666666666666675</v>
      </c>
      <c r="AM702" s="1033">
        <f>IF(ISERROR((L702/N702-1)*100),"n/a",(L702/N702-1)*100)</f>
        <v>16.666666666666675</v>
      </c>
      <c r="AN702" s="1033">
        <f>IF(ISERROR((N702/O702-1)*100),"n/a",(N702/O702-1)*100)</f>
        <v>63.636363636363626</v>
      </c>
      <c r="AO702" s="1033">
        <f>IF(ISERROR((O702/Q702-1)*100),"n/a",(O702/Q702-1)*100)</f>
        <v>339.99999999999994</v>
      </c>
      <c r="AP702" s="1033">
        <f>IF(ISERROR((Q702/R702-1)*100),"n/a",(Q702/R702-1)*100)</f>
        <v>-44.444444444444443</v>
      </c>
      <c r="AQ702" s="1033">
        <f>IF(ISERROR((R702/S702-1)*100),"n/a",(R702/S702-1)*100)</f>
        <v>-85.9375</v>
      </c>
      <c r="AR702" s="1033">
        <f>IF(ISERROR((S702/T702-1)*100),"n/a",(S702/T702-1)*100)</f>
        <v>0</v>
      </c>
      <c r="AS702" s="1033">
        <f>IF(ISERROR((T702/U702-1)*100),"n/a",(T702/U702-1)*100)</f>
        <v>0</v>
      </c>
      <c r="AT702" s="1033">
        <f>IF(ISERROR((U702/V702-1)*100),"n/a",(U702/V702-1)*100)</f>
        <v>0</v>
      </c>
      <c r="AU702" s="1033">
        <f>IF(ISERROR((V702/W702-1)*100),"n/a",(V702/W702-1)*100)</f>
        <v>2.4393367052948367</v>
      </c>
      <c r="AV702" s="1033">
        <f>IF(ISERROR((W702/X702-1)*100),"n/a",(W702/X702-1)*100)</f>
        <v>2.5003281270508104</v>
      </c>
      <c r="AW702" s="1033">
        <f>IF(ISERROR((X702/Y702-1)*100),"n/a",(X702/Y702-1)*100)</f>
        <v>1.5866666666666696</v>
      </c>
      <c r="AX702" s="1033">
        <f>IF(ISERROR((Y702/Z702-1)*100),"n/a",(Y702/Z702-1)*100)</f>
        <v>319.99160016799664</v>
      </c>
      <c r="AY702" s="1033" t="str">
        <f>IF(ISERROR((Z702/AA702-1)*100),"n/a",(Z702/AA702-1)*100)</f>
        <v>n/a</v>
      </c>
      <c r="AZ702" s="1033" t="str">
        <f>IF(ISERROR((AA702/AB702-1)*100),"n/a",(AA702/AB702-1)*100)</f>
        <v>n/a</v>
      </c>
      <c r="BA702" s="1033">
        <f>AVERAGE(AD702:AZ702)</f>
        <v>33.782520622144354</v>
      </c>
      <c r="BB702" s="1033">
        <f>STDEV(AD702:AZ702)</f>
        <v>102.25834441684538</v>
      </c>
    </row>
    <row r="703" spans="1:54" x14ac:dyDescent="0.2">
      <c r="A703" s="826" t="s">
        <v>3842</v>
      </c>
      <c r="B703" s="819" t="s">
        <v>3843</v>
      </c>
      <c r="C703" s="489">
        <v>1.36</v>
      </c>
      <c r="D703" s="489">
        <v>1.24</v>
      </c>
      <c r="E703" s="489">
        <v>1.1200000000000001</v>
      </c>
      <c r="F703" s="489">
        <v>1</v>
      </c>
      <c r="G703" s="587">
        <v>0.76</v>
      </c>
      <c r="H703" s="587">
        <v>0.56000000000000005</v>
      </c>
      <c r="I703" s="489">
        <v>0.48</v>
      </c>
      <c r="J703" s="489">
        <v>0.44</v>
      </c>
      <c r="K703" s="489">
        <v>0.4</v>
      </c>
      <c r="L703" s="539">
        <v>0.18</v>
      </c>
      <c r="M703" s="953"/>
      <c r="N703" s="491">
        <v>0.18</v>
      </c>
      <c r="O703" s="491">
        <v>0.18</v>
      </c>
      <c r="P703" s="953"/>
      <c r="Q703" s="583">
        <v>0.18</v>
      </c>
      <c r="R703" s="583">
        <v>0.27</v>
      </c>
      <c r="S703" s="587">
        <v>0.36</v>
      </c>
      <c r="T703" s="587">
        <v>0.32</v>
      </c>
      <c r="U703" s="587">
        <v>0.28000000000000003</v>
      </c>
      <c r="V703" s="587">
        <v>0.24</v>
      </c>
      <c r="W703" s="587">
        <v>0.2</v>
      </c>
      <c r="X703" s="587">
        <v>0.16</v>
      </c>
      <c r="Y703" s="587">
        <v>0.12</v>
      </c>
      <c r="Z703" s="587">
        <v>9.3340000000000006E-2</v>
      </c>
      <c r="AA703" s="587">
        <v>0.05</v>
      </c>
      <c r="AB703" s="499">
        <v>0</v>
      </c>
      <c r="AC703" s="584">
        <f>SUM(C703:AB703)</f>
        <v>10.17334</v>
      </c>
      <c r="AD703" s="1033">
        <f>IF(ISERROR((C703/D703-1)*100),"n/a",(C703/D703-1)*100)</f>
        <v>9.6774193548387224</v>
      </c>
      <c r="AE703" s="1033">
        <f>IF(ISERROR((D703/E703-1)*100),"n/a",(D703/E703-1)*100)</f>
        <v>10.714285714285698</v>
      </c>
      <c r="AF703" s="1033">
        <f>IF(ISERROR((E703/F703-1)*100),"n/a",(E703/F703-1)*100)</f>
        <v>12.000000000000011</v>
      </c>
      <c r="AG703" s="1033">
        <f>IF(ISERROR((F703/G703-1)*100),"n/a",(F703/G703-1)*100)</f>
        <v>31.578947368421062</v>
      </c>
      <c r="AH703" s="1033">
        <f>IF(ISERROR((G703/H703-1)*100),"n/a",(G703/H703-1)*100)</f>
        <v>35.714285714285701</v>
      </c>
      <c r="AI703" s="1033">
        <f>IF(ISERROR((H703/I703-1)*100),"n/a",(H703/I703-1)*100)</f>
        <v>16.666666666666675</v>
      </c>
      <c r="AJ703" s="1033">
        <f>IF(ISERROR((I703/J703-1)*100),"n/a",(I703/J703-1)*100)</f>
        <v>9.0909090909090828</v>
      </c>
      <c r="AK703" s="1033">
        <f>IF(ISERROR((J703/K703-1)*100),"n/a",(J703/K703-1)*100)</f>
        <v>9.9999999999999858</v>
      </c>
      <c r="AL703" s="1033">
        <f>IF(ISERROR((K703/L703-1)*100),"n/a",(K703/L703-1)*100)</f>
        <v>122.22222222222223</v>
      </c>
      <c r="AM703" s="1033">
        <f>IF(ISERROR((L703/N703-1)*100),"n/a",(L703/N703-1)*100)</f>
        <v>0</v>
      </c>
      <c r="AN703" s="1033">
        <f>IF(ISERROR((N703/O703-1)*100),"n/a",(N703/O703-1)*100)</f>
        <v>0</v>
      </c>
      <c r="AO703" s="1033">
        <f>IF(ISERROR((O703/Q703-1)*100),"n/a",(O703/Q703-1)*100)</f>
        <v>0</v>
      </c>
      <c r="AP703" s="1033">
        <f>IF(ISERROR((Q703/R703-1)*100),"n/a",(Q703/R703-1)*100)</f>
        <v>-33.333333333333336</v>
      </c>
      <c r="AQ703" s="1033">
        <f>IF(ISERROR((R703/S703-1)*100),"n/a",(R703/S703-1)*100)</f>
        <v>-24.999999999999989</v>
      </c>
      <c r="AR703" s="1033">
        <f>IF(ISERROR((S703/T703-1)*100),"n/a",(S703/T703-1)*100)</f>
        <v>12.5</v>
      </c>
      <c r="AS703" s="1033">
        <f>IF(ISERROR((T703/U703-1)*100),"n/a",(T703/U703-1)*100)</f>
        <v>14.285714285714279</v>
      </c>
      <c r="AT703" s="1033">
        <f>IF(ISERROR((U703/V703-1)*100),"n/a",(U703/V703-1)*100)</f>
        <v>16.666666666666675</v>
      </c>
      <c r="AU703" s="1033">
        <f>IF(ISERROR((V703/W703-1)*100),"n/a",(V703/W703-1)*100)</f>
        <v>19.999999999999996</v>
      </c>
      <c r="AV703" s="1033">
        <f>IF(ISERROR((W703/X703-1)*100),"n/a",(W703/X703-1)*100)</f>
        <v>25</v>
      </c>
      <c r="AW703" s="1033">
        <f>IF(ISERROR((X703/Y703-1)*100),"n/a",(X703/Y703-1)*100)</f>
        <v>33.33333333333335</v>
      </c>
      <c r="AX703" s="1033">
        <f>IF(ISERROR((Y703/Z703-1)*100),"n/a",(Y703/Z703-1)*100)</f>
        <v>28.562245553888999</v>
      </c>
      <c r="AY703" s="1033">
        <f>IF(ISERROR((Z703/AA703-1)*100),"n/a",(Z703/AA703-1)*100)</f>
        <v>86.68</v>
      </c>
      <c r="AZ703" s="1033" t="str">
        <f>IF(ISERROR((AA703/AB703-1)*100),"n/a",(AA703/AB703-1)*100)</f>
        <v>n/a</v>
      </c>
      <c r="BA703" s="1033">
        <f>AVERAGE(AD703:AZ703)</f>
        <v>19.83451648354087</v>
      </c>
      <c r="BB703" s="1033">
        <f>STDEV(AD703:AZ703)</f>
        <v>32.519929002057474</v>
      </c>
    </row>
    <row r="704" spans="1:54" x14ac:dyDescent="0.2">
      <c r="A704" s="826" t="s">
        <v>4398</v>
      </c>
      <c r="B704" s="819" t="s">
        <v>4397</v>
      </c>
      <c r="C704" s="489">
        <v>1.1104000000000001</v>
      </c>
      <c r="D704" s="489">
        <v>1.0378000000000001</v>
      </c>
      <c r="E704" s="489">
        <v>0.97</v>
      </c>
      <c r="F704" s="489">
        <v>0.90659999999999996</v>
      </c>
      <c r="G704" s="587">
        <v>0.84799999999999998</v>
      </c>
      <c r="H704" s="587">
        <v>0.79200000000000004</v>
      </c>
      <c r="I704" s="489">
        <v>0.73859999999999992</v>
      </c>
      <c r="J704" s="489">
        <v>0.68599999999999994</v>
      </c>
      <c r="K704" s="489">
        <v>0.63400000000000012</v>
      </c>
      <c r="L704" s="489">
        <v>0.58399999999999996</v>
      </c>
      <c r="M704" s="953"/>
      <c r="N704" s="489">
        <v>0.53600000000000003</v>
      </c>
      <c r="O704" s="489">
        <v>0.504</v>
      </c>
      <c r="P704" s="953"/>
      <c r="Q704" s="587">
        <v>0.47199999999999998</v>
      </c>
      <c r="R704" s="587">
        <v>0.44</v>
      </c>
      <c r="S704" s="587">
        <v>0.40800000000000003</v>
      </c>
      <c r="T704" s="587">
        <v>0.38400000000000001</v>
      </c>
      <c r="U704" s="587">
        <v>0.35504000000000002</v>
      </c>
      <c r="V704" s="587">
        <v>0.31952000000000003</v>
      </c>
      <c r="W704" s="587">
        <v>0.29399999999999998</v>
      </c>
      <c r="X704" s="587">
        <v>0.27360000000000001</v>
      </c>
      <c r="Y704" s="587">
        <v>0.25800000000000001</v>
      </c>
      <c r="Z704" s="587">
        <v>0.24216000000000004</v>
      </c>
      <c r="AA704" s="587">
        <v>0.22544</v>
      </c>
      <c r="AB704" s="587">
        <v>0.20432000000000003</v>
      </c>
      <c r="AC704" s="584">
        <f>SUM(C704:AB704)</f>
        <v>13.223479999999999</v>
      </c>
      <c r="AD704" s="1033">
        <f>IF(ISERROR((C704/D704-1)*100),"n/a",(C704/D704-1)*100)</f>
        <v>6.9955675467334721</v>
      </c>
      <c r="AE704" s="1033">
        <f>IF(ISERROR((D704/E704-1)*100),"n/a",(D704/E704-1)*100)</f>
        <v>6.9896907216494997</v>
      </c>
      <c r="AF704" s="1033">
        <f>IF(ISERROR((E704/F704-1)*100),"n/a",(E704/F704-1)*100)</f>
        <v>6.9931612618574945</v>
      </c>
      <c r="AG704" s="1033">
        <f>IF(ISERROR((F704/G704-1)*100),"n/a",(F704/G704-1)*100)</f>
        <v>6.9103773584905603</v>
      </c>
      <c r="AH704" s="1033">
        <f>IF(ISERROR((G704/H704-1)*100),"n/a",(G704/H704-1)*100)</f>
        <v>7.0707070707070718</v>
      </c>
      <c r="AI704" s="1033">
        <f>IF(ISERROR((H704/I704-1)*100),"n/a",(H704/I704-1)*100)</f>
        <v>7.2298943948009953</v>
      </c>
      <c r="AJ704" s="1033">
        <f>IF(ISERROR((I704/J704-1)*100),"n/a",(I704/J704-1)*100)</f>
        <v>7.6676384839650114</v>
      </c>
      <c r="AK704" s="1033">
        <f>IF(ISERROR((J704/K704-1)*100),"n/a",(J704/K704-1)*100)</f>
        <v>8.2018927444794656</v>
      </c>
      <c r="AL704" s="1033">
        <f>IF(ISERROR((K704/L704-1)*100),"n/a",(K704/L704-1)*100)</f>
        <v>8.5616438356164615</v>
      </c>
      <c r="AM704" s="1033">
        <f>IF(ISERROR((L704/N704-1)*100),"n/a",(L704/N704-1)*100)</f>
        <v>8.9552238805969964</v>
      </c>
      <c r="AN704" s="1033">
        <f>IF(ISERROR((N704/O704-1)*100),"n/a",(N704/O704-1)*100)</f>
        <v>6.3492063492063489</v>
      </c>
      <c r="AO704" s="1033">
        <f>IF(ISERROR((O704/Q704-1)*100),"n/a",(O704/Q704-1)*100)</f>
        <v>6.7796610169491567</v>
      </c>
      <c r="AP704" s="1033">
        <f>IF(ISERROR((Q704/R704-1)*100),"n/a",(Q704/R704-1)*100)</f>
        <v>7.2727272727272751</v>
      </c>
      <c r="AQ704" s="1033">
        <f>IF(ISERROR((R704/S704-1)*100),"n/a",(R704/S704-1)*100)</f>
        <v>7.8431372549019551</v>
      </c>
      <c r="AR704" s="1033">
        <f>IF(ISERROR((S704/T704-1)*100),"n/a",(S704/T704-1)*100)</f>
        <v>6.25</v>
      </c>
      <c r="AS704" s="1033">
        <f>IF(ISERROR((T704/U704-1)*100),"n/a",(T704/U704-1)*100)</f>
        <v>8.1568273997296039</v>
      </c>
      <c r="AT704" s="1033">
        <f>IF(ISERROR((U704/V704-1)*100),"n/a",(U704/V704-1)*100)</f>
        <v>11.116675012518783</v>
      </c>
      <c r="AU704" s="1033">
        <f>IF(ISERROR((V704/W704-1)*100),"n/a",(V704/W704-1)*100)</f>
        <v>8.6802721088435462</v>
      </c>
      <c r="AV704" s="1033">
        <f>IF(ISERROR((W704/X704-1)*100),"n/a",(W704/X704-1)*100)</f>
        <v>7.4561403508771829</v>
      </c>
      <c r="AW704" s="1033">
        <f>IF(ISERROR((X704/Y704-1)*100),"n/a",(X704/Y704-1)*100)</f>
        <v>6.0465116279069697</v>
      </c>
      <c r="AX704" s="1033">
        <f>IF(ISERROR((Y704/Z704-1)*100),"n/a",(Y704/Z704-1)*100)</f>
        <v>6.5411298315163346</v>
      </c>
      <c r="AY704" s="1033">
        <f>IF(ISERROR((Z704/AA704-1)*100),"n/a",(Z704/AA704-1)*100)</f>
        <v>7.4166075230660322</v>
      </c>
      <c r="AZ704" s="1033">
        <f>IF(ISERROR((AA704/AB704-1)*100),"n/a",(AA704/AB704-1)*100)</f>
        <v>10.33672670321064</v>
      </c>
      <c r="BA704" s="1033">
        <f>AVERAGE(AD704:AZ704)</f>
        <v>7.6444095543630821</v>
      </c>
      <c r="BB704" s="1033">
        <f>STDEV(AD704:AZ704)</f>
        <v>1.2473681891562935</v>
      </c>
    </row>
    <row r="705" spans="1:54" x14ac:dyDescent="0.2">
      <c r="A705" s="826" t="s">
        <v>1718</v>
      </c>
      <c r="B705" s="819" t="s">
        <v>1719</v>
      </c>
      <c r="C705" s="489">
        <v>1.1599999999999999</v>
      </c>
      <c r="D705" s="489">
        <v>1.01</v>
      </c>
      <c r="E705" s="489">
        <v>0.92</v>
      </c>
      <c r="F705" s="489">
        <v>0.9</v>
      </c>
      <c r="G705" s="587">
        <v>0.82</v>
      </c>
      <c r="H705" s="587">
        <v>0.75</v>
      </c>
      <c r="I705" s="489">
        <v>0.71</v>
      </c>
      <c r="J705" s="489">
        <v>0.66</v>
      </c>
      <c r="K705" s="489">
        <v>0.57999999999999996</v>
      </c>
      <c r="L705" s="489">
        <v>0.5</v>
      </c>
      <c r="M705" s="953"/>
      <c r="N705" s="491">
        <v>0.44</v>
      </c>
      <c r="O705" s="491">
        <v>0.44</v>
      </c>
      <c r="P705" s="953"/>
      <c r="Q705" s="583">
        <v>0.44</v>
      </c>
      <c r="R705" s="583">
        <v>0.44</v>
      </c>
      <c r="S705" s="587">
        <v>0.44</v>
      </c>
      <c r="T705" s="587">
        <v>0.4</v>
      </c>
      <c r="U705" s="587">
        <v>0.36</v>
      </c>
      <c r="V705" s="587">
        <v>0.32</v>
      </c>
      <c r="W705" s="587">
        <v>0.28000000000000003</v>
      </c>
      <c r="X705" s="583">
        <v>0.24</v>
      </c>
      <c r="Y705" s="583">
        <v>0.24</v>
      </c>
      <c r="Z705" s="583">
        <v>0.24</v>
      </c>
      <c r="AA705" s="583">
        <v>0.26800000000000002</v>
      </c>
      <c r="AB705" s="583">
        <v>0.35199999999999998</v>
      </c>
      <c r="AC705" s="584">
        <f>SUM(C705:AB705)</f>
        <v>12.909999999999998</v>
      </c>
      <c r="AD705" s="1033">
        <f>IF(ISERROR((C705/D705-1)*100),"n/a",(C705/D705-1)*100)</f>
        <v>14.851485148514843</v>
      </c>
      <c r="AE705" s="1033">
        <f>IF(ISERROR((D705/E705-1)*100),"n/a",(D705/E705-1)*100)</f>
        <v>9.7826086956521721</v>
      </c>
      <c r="AF705" s="1033">
        <f>IF(ISERROR((E705/F705-1)*100),"n/a",(E705/F705-1)*100)</f>
        <v>2.2222222222222143</v>
      </c>
      <c r="AG705" s="1033">
        <f>IF(ISERROR((F705/G705-1)*100),"n/a",(F705/G705-1)*100)</f>
        <v>9.7560975609756184</v>
      </c>
      <c r="AH705" s="1033">
        <f>IF(ISERROR((G705/H705-1)*100),"n/a",(G705/H705-1)*100)</f>
        <v>9.3333333333333268</v>
      </c>
      <c r="AI705" s="1033">
        <f>IF(ISERROR((H705/I705-1)*100),"n/a",(H705/I705-1)*100)</f>
        <v>5.6338028169014231</v>
      </c>
      <c r="AJ705" s="1033">
        <f>IF(ISERROR((I705/J705-1)*100),"n/a",(I705/J705-1)*100)</f>
        <v>7.575757575757569</v>
      </c>
      <c r="AK705" s="1033">
        <f>IF(ISERROR((J705/K705-1)*100),"n/a",(J705/K705-1)*100)</f>
        <v>13.793103448275868</v>
      </c>
      <c r="AL705" s="1033">
        <f>IF(ISERROR((K705/L705-1)*100),"n/a",(K705/L705-1)*100)</f>
        <v>15.999999999999993</v>
      </c>
      <c r="AM705" s="1033">
        <f>IF(ISERROR((L705/N705-1)*100),"n/a",(L705/N705-1)*100)</f>
        <v>13.636363636363647</v>
      </c>
      <c r="AN705" s="1033">
        <f>IF(ISERROR((N705/O705-1)*100),"n/a",(N705/O705-1)*100)</f>
        <v>0</v>
      </c>
      <c r="AO705" s="1033">
        <f>IF(ISERROR((O705/Q705-1)*100),"n/a",(O705/Q705-1)*100)</f>
        <v>0</v>
      </c>
      <c r="AP705" s="1033">
        <f>IF(ISERROR((Q705/R705-1)*100),"n/a",(Q705/R705-1)*100)</f>
        <v>0</v>
      </c>
      <c r="AQ705" s="1033">
        <f>IF(ISERROR((R705/S705-1)*100),"n/a",(R705/S705-1)*100)</f>
        <v>0</v>
      </c>
      <c r="AR705" s="1033">
        <f>IF(ISERROR((S705/T705-1)*100),"n/a",(S705/T705-1)*100)</f>
        <v>9.9999999999999858</v>
      </c>
      <c r="AS705" s="1033">
        <f>IF(ISERROR((T705/U705-1)*100),"n/a",(T705/U705-1)*100)</f>
        <v>11.111111111111116</v>
      </c>
      <c r="AT705" s="1033">
        <f>IF(ISERROR((U705/V705-1)*100),"n/a",(U705/V705-1)*100)</f>
        <v>12.5</v>
      </c>
      <c r="AU705" s="1033">
        <f>IF(ISERROR((V705/W705-1)*100),"n/a",(V705/W705-1)*100)</f>
        <v>14.285714285714279</v>
      </c>
      <c r="AV705" s="1033">
        <f>IF(ISERROR((W705/X705-1)*100),"n/a",(W705/X705-1)*100)</f>
        <v>16.666666666666675</v>
      </c>
      <c r="AW705" s="1033">
        <f>IF(ISERROR((X705/Y705-1)*100),"n/a",(X705/Y705-1)*100)</f>
        <v>0</v>
      </c>
      <c r="AX705" s="1033">
        <f>IF(ISERROR((Y705/Z705-1)*100),"n/a",(Y705/Z705-1)*100)</f>
        <v>0</v>
      </c>
      <c r="AY705" s="1033">
        <f>IF(ISERROR((Z705/AA705-1)*100),"n/a",(Z705/AA705-1)*100)</f>
        <v>-10.447761194029859</v>
      </c>
      <c r="AZ705" s="1033">
        <f>IF(ISERROR((AA705/AB705-1)*100),"n/a",(AA705/AB705-1)*100)</f>
        <v>-23.863636363636353</v>
      </c>
      <c r="BA705" s="1033">
        <f>AVERAGE(AD705:AZ705)</f>
        <v>5.7755160410357638</v>
      </c>
      <c r="BB705" s="1033">
        <f>STDEV(AD705:AZ705)</f>
        <v>9.5294338449595006</v>
      </c>
    </row>
    <row r="706" spans="1:54" x14ac:dyDescent="0.2">
      <c r="A706" s="836" t="s">
        <v>1744</v>
      </c>
      <c r="B706" s="819" t="s">
        <v>5229</v>
      </c>
      <c r="C706" s="489">
        <v>3.26</v>
      </c>
      <c r="D706" s="489">
        <v>3.02</v>
      </c>
      <c r="E706" s="489">
        <v>2.69</v>
      </c>
      <c r="F706" s="489">
        <v>2.5499999999999998</v>
      </c>
      <c r="G706" s="587">
        <v>2.33</v>
      </c>
      <c r="H706" s="587">
        <v>2.0700000000000003</v>
      </c>
      <c r="I706" s="489">
        <v>2.2611920529801326</v>
      </c>
      <c r="J706" s="489">
        <v>3.258278145695364</v>
      </c>
      <c r="K706" s="489">
        <v>3.1258278145695364</v>
      </c>
      <c r="L706" s="489">
        <v>2.9403973509933778</v>
      </c>
      <c r="M706" s="953">
        <v>0</v>
      </c>
      <c r="N706" s="489">
        <v>2.8344370860927155</v>
      </c>
      <c r="O706" s="491">
        <v>2.7549668874172184</v>
      </c>
      <c r="P706" s="953">
        <v>0</v>
      </c>
      <c r="Q706" s="583">
        <v>2.7549668874172184</v>
      </c>
      <c r="R706" s="583">
        <v>2.7549668874172184</v>
      </c>
      <c r="S706" s="587">
        <v>2.7284768211920531</v>
      </c>
      <c r="T706" s="587">
        <v>2.6092715231788079</v>
      </c>
      <c r="U706" s="587">
        <v>2.4370860927152318</v>
      </c>
      <c r="V706" s="587">
        <v>2.2052980132450331</v>
      </c>
      <c r="W706" s="587">
        <v>1.8543046357615893</v>
      </c>
      <c r="X706" s="587">
        <v>1.0927152317880795</v>
      </c>
      <c r="Y706" s="583">
        <v>0</v>
      </c>
      <c r="Z706" s="583">
        <v>0</v>
      </c>
      <c r="AA706" s="583">
        <v>0</v>
      </c>
      <c r="AB706" s="583">
        <v>0</v>
      </c>
      <c r="AC706" s="584">
        <f>SUM(C706:AB706)</f>
        <v>51.532185430463578</v>
      </c>
      <c r="AD706" s="1033">
        <f>IF(ISERROR((C706/D706-1)*100),"n/a",(C706/D706-1)*100)</f>
        <v>7.9470198675496651</v>
      </c>
      <c r="AE706" s="1033">
        <f>IF(ISERROR((D706/E706-1)*100),"n/a",(D706/E706-1)*100)</f>
        <v>12.267657992565063</v>
      </c>
      <c r="AF706" s="1033">
        <f>IF(ISERROR((E706/F706-1)*100),"n/a",(E706/F706-1)*100)</f>
        <v>5.4901960784313752</v>
      </c>
      <c r="AG706" s="1033">
        <f>IF(ISERROR((F706/G706-1)*100),"n/a",(F706/G706-1)*100)</f>
        <v>9.4420600858368999</v>
      </c>
      <c r="AH706" s="1033">
        <f>IF(ISERROR((G706/H706-1)*100),"n/a",(G706/H706-1)*100)</f>
        <v>12.56038647342994</v>
      </c>
      <c r="AI706" s="1033">
        <f>IF(ISERROR((H706/I706-1)*100),"n/a",(H706/I706-1)*100)</f>
        <v>-8.4553655107778791</v>
      </c>
      <c r="AJ706" s="1033">
        <f>IF(ISERROR((I706/J706-1)*100),"n/a",(I706/J706-1)*100)</f>
        <v>-30.601626016260152</v>
      </c>
      <c r="AK706" s="1033">
        <f>IF(ISERROR((J706/K706-1)*100),"n/a",(J706/K706-1)*100)</f>
        <v>4.237288135593209</v>
      </c>
      <c r="AL706" s="1033">
        <f>IF(ISERROR((K706/L706-1)*100),"n/a",(K706/L706-1)*100)</f>
        <v>6.3063063063062863</v>
      </c>
      <c r="AM706" s="1033">
        <f>IF(ISERROR((L706/N706-1)*100),"n/a",(L706/N706-1)*100)</f>
        <v>3.7383177570093462</v>
      </c>
      <c r="AN706" s="1033">
        <f>IF(ISERROR((N706/O706-1)*100),"n/a",(N706/O706-1)*100)</f>
        <v>2.8846153846153966</v>
      </c>
      <c r="AO706" s="1033">
        <f>IF(ISERROR((O706/Q706-1)*100),"n/a",(O706/Q706-1)*100)</f>
        <v>0</v>
      </c>
      <c r="AP706" s="1033">
        <f>IF(ISERROR((Q706/R706-1)*100),"n/a",(Q706/R706-1)*100)</f>
        <v>0</v>
      </c>
      <c r="AQ706" s="1033">
        <f>IF(ISERROR((R706/S706-1)*100),"n/a",(R706/S706-1)*100)</f>
        <v>0.97087378640776656</v>
      </c>
      <c r="AR706" s="1033">
        <f>IF(ISERROR((S706/T706-1)*100),"n/a",(S706/T706-1)*100)</f>
        <v>4.5685279187817285</v>
      </c>
      <c r="AS706" s="1033">
        <f>IF(ISERROR((T706/U706-1)*100),"n/a",(T706/U706-1)*100)</f>
        <v>7.0652173913043459</v>
      </c>
      <c r="AT706" s="1033">
        <f>IF(ISERROR((U706/V706-1)*100),"n/a",(U706/V706-1)*100)</f>
        <v>10.510510510510507</v>
      </c>
      <c r="AU706" s="1033">
        <f>IF(ISERROR((V706/W706-1)*100),"n/a",(V706/W706-1)*100)</f>
        <v>18.928571428571427</v>
      </c>
      <c r="AV706" s="1033">
        <f>IF(ISERROR((W706/X706-1)*100),"n/a",(W706/X706-1)*100)</f>
        <v>69.696969696969674</v>
      </c>
      <c r="AW706" s="1033" t="str">
        <f>IF(ISERROR((X706/Y706-1)*100),"n/a",(X706/Y706-1)*100)</f>
        <v>n/a</v>
      </c>
      <c r="AX706" s="1033" t="str">
        <f>IF(ISERROR((Y706/Z706-1)*100),"n/a",(Y706/Z706-1)*100)</f>
        <v>n/a</v>
      </c>
      <c r="AY706" s="1033" t="str">
        <f>IF(ISERROR((Z706/AA706-1)*100),"n/a",(Z706/AA706-1)*100)</f>
        <v>n/a</v>
      </c>
      <c r="AZ706" s="1033" t="str">
        <f>IF(ISERROR((AA706/AB706-1)*100),"n/a",(AA706/AB706-1)*100)</f>
        <v>n/a</v>
      </c>
      <c r="BA706" s="1033">
        <f>AVERAGE(AD706:AZ706)</f>
        <v>7.2398698572023479</v>
      </c>
      <c r="BB706" s="1033">
        <f>STDEV(AD706:AZ706)</f>
        <v>18.228401908940516</v>
      </c>
    </row>
    <row r="707" spans="1:54" x14ac:dyDescent="0.2">
      <c r="A707" s="819" t="s">
        <v>843</v>
      </c>
      <c r="B707" s="819" t="s">
        <v>844</v>
      </c>
      <c r="C707" s="489">
        <v>1.92</v>
      </c>
      <c r="D707" s="489">
        <v>1.8025</v>
      </c>
      <c r="E707" s="489">
        <v>1.6950000000000001</v>
      </c>
      <c r="F707" s="489">
        <v>1.595</v>
      </c>
      <c r="G707" s="587">
        <v>1.5</v>
      </c>
      <c r="H707" s="587">
        <v>1.4200000000000002</v>
      </c>
      <c r="I707" s="489">
        <v>1.34</v>
      </c>
      <c r="J707" s="489">
        <v>1.26</v>
      </c>
      <c r="K707" s="489">
        <v>1.18</v>
      </c>
      <c r="L707" s="489">
        <v>1.1000000000000001</v>
      </c>
      <c r="M707" s="953"/>
      <c r="N707" s="489">
        <v>1.06</v>
      </c>
      <c r="O707" s="489">
        <v>1.0249999999999999</v>
      </c>
      <c r="P707" s="953"/>
      <c r="Q707" s="587">
        <v>0.995</v>
      </c>
      <c r="R707" s="587">
        <v>0.96499999999999997</v>
      </c>
      <c r="S707" s="587">
        <v>0.93500000000000005</v>
      </c>
      <c r="T707" s="587">
        <v>0.90500000000000003</v>
      </c>
      <c r="U707" s="587">
        <v>0.875</v>
      </c>
      <c r="V707" s="587">
        <v>0.84499999999999997</v>
      </c>
      <c r="W707" s="587">
        <v>0.79</v>
      </c>
      <c r="X707" s="583">
        <v>0.75</v>
      </c>
      <c r="Y707" s="583">
        <v>1.3125</v>
      </c>
      <c r="Z707" s="587">
        <v>1.5</v>
      </c>
      <c r="AA707" s="583">
        <v>1.3105</v>
      </c>
      <c r="AB707" s="587">
        <v>1.44</v>
      </c>
      <c r="AC707" s="584">
        <f>SUM(C707:AB707)</f>
        <v>29.520499999999998</v>
      </c>
      <c r="AD707" s="1033">
        <f>IF(ISERROR((C707/D707-1)*100),"n/a",(C707/D707-1)*100)</f>
        <v>6.5187239944521469</v>
      </c>
      <c r="AE707" s="1033">
        <f>IF(ISERROR((D707/E707-1)*100),"n/a",(D707/E707-1)*100)</f>
        <v>6.3421828908554634</v>
      </c>
      <c r="AF707" s="1033">
        <f>IF(ISERROR((E707/F707-1)*100),"n/a",(E707/F707-1)*100)</f>
        <v>6.2695924764890387</v>
      </c>
      <c r="AG707" s="1033">
        <f>IF(ISERROR((F707/G707-1)*100),"n/a",(F707/G707-1)*100)</f>
        <v>6.3333333333333242</v>
      </c>
      <c r="AH707" s="1033">
        <f>IF(ISERROR((G707/H707-1)*100),"n/a",(G707/H707-1)*100)</f>
        <v>5.6338028169014009</v>
      </c>
      <c r="AI707" s="1033">
        <f>IF(ISERROR((H707/I707-1)*100),"n/a",(H707/I707-1)*100)</f>
        <v>5.9701492537313383</v>
      </c>
      <c r="AJ707" s="1033">
        <f>IF(ISERROR((I707/J707-1)*100),"n/a",(I707/J707-1)*100)</f>
        <v>6.3492063492063489</v>
      </c>
      <c r="AK707" s="1033">
        <f>IF(ISERROR((J707/K707-1)*100),"n/a",(J707/K707-1)*100)</f>
        <v>6.7796610169491567</v>
      </c>
      <c r="AL707" s="1033">
        <f>IF(ISERROR((K707/L707-1)*100),"n/a",(K707/L707-1)*100)</f>
        <v>7.2727272727272529</v>
      </c>
      <c r="AM707" s="1033">
        <f>IF(ISERROR((L707/N707-1)*100),"n/a",(L707/N707-1)*100)</f>
        <v>3.7735849056603765</v>
      </c>
      <c r="AN707" s="1033">
        <f>IF(ISERROR((N707/O707-1)*100),"n/a",(N707/O707-1)*100)</f>
        <v>3.4146341463414887</v>
      </c>
      <c r="AO707" s="1033">
        <f>IF(ISERROR((O707/Q707-1)*100),"n/a",(O707/Q707-1)*100)</f>
        <v>3.015075376884413</v>
      </c>
      <c r="AP707" s="1033">
        <f>IF(ISERROR((Q707/R707-1)*100),"n/a",(Q707/R707-1)*100)</f>
        <v>3.1088082901554515</v>
      </c>
      <c r="AQ707" s="1033">
        <f>IF(ISERROR((R707/S707-1)*100),"n/a",(R707/S707-1)*100)</f>
        <v>3.2085561497326109</v>
      </c>
      <c r="AR707" s="1033">
        <f>IF(ISERROR((S707/T707-1)*100),"n/a",(S707/T707-1)*100)</f>
        <v>3.3149171270718369</v>
      </c>
      <c r="AS707" s="1033">
        <f>IF(ISERROR((T707/U707-1)*100),"n/a",(T707/U707-1)*100)</f>
        <v>3.4285714285714253</v>
      </c>
      <c r="AT707" s="1033">
        <f>IF(ISERROR((U707/V707-1)*100),"n/a",(U707/V707-1)*100)</f>
        <v>3.5502958579881616</v>
      </c>
      <c r="AU707" s="1033">
        <f>IF(ISERROR((V707/W707-1)*100),"n/a",(V707/W707-1)*100)</f>
        <v>6.9620253164556889</v>
      </c>
      <c r="AV707" s="1033">
        <f>IF(ISERROR((W707/X707-1)*100),"n/a",(W707/X707-1)*100)</f>
        <v>5.3333333333333455</v>
      </c>
      <c r="AW707" s="1033">
        <f>IF(ISERROR((X707/Y707-1)*100),"n/a",(X707/Y707-1)*100)</f>
        <v>-42.857142857142861</v>
      </c>
      <c r="AX707" s="1033">
        <f>IF(ISERROR((Y707/Z707-1)*100),"n/a",(Y707/Z707-1)*100)</f>
        <v>-12.5</v>
      </c>
      <c r="AY707" s="1033">
        <f>IF(ISERROR((Z707/AA707-1)*100),"n/a",(Z707/AA707-1)*100)</f>
        <v>14.460129721480342</v>
      </c>
      <c r="AZ707" s="1033">
        <f>IF(ISERROR((AA707/AB707-1)*100),"n/a",(AA707/AB707-1)*100)</f>
        <v>-8.9930555555555518</v>
      </c>
      <c r="BA707" s="1033">
        <f>AVERAGE(AD707:AZ707)</f>
        <v>2.0299614193748785</v>
      </c>
      <c r="BB707" s="1033">
        <f>STDEV(AD707:AZ707)</f>
        <v>11.127520421963887</v>
      </c>
    </row>
    <row r="708" spans="1:54" x14ac:dyDescent="0.2">
      <c r="A708" s="819" t="s">
        <v>223</v>
      </c>
      <c r="B708" s="819" t="s">
        <v>224</v>
      </c>
      <c r="C708" s="489">
        <v>3.55</v>
      </c>
      <c r="D708" s="489">
        <v>3.49</v>
      </c>
      <c r="E708" s="489">
        <v>3.48</v>
      </c>
      <c r="F708" s="489">
        <v>3.43</v>
      </c>
      <c r="G708" s="587">
        <v>3.23</v>
      </c>
      <c r="H708" s="587">
        <v>3.06</v>
      </c>
      <c r="I708" s="489">
        <v>2.98</v>
      </c>
      <c r="J708" s="489">
        <v>2.88</v>
      </c>
      <c r="K708" s="489">
        <v>2.7</v>
      </c>
      <c r="L708" s="489">
        <v>2.46</v>
      </c>
      <c r="M708" s="953"/>
      <c r="N708" s="489">
        <v>2.1800000000000002</v>
      </c>
      <c r="O708" s="489">
        <v>1.85</v>
      </c>
      <c r="P708" s="953"/>
      <c r="Q708" s="587">
        <v>1.74</v>
      </c>
      <c r="R708" s="587">
        <v>1.66</v>
      </c>
      <c r="S708" s="587">
        <v>1.55</v>
      </c>
      <c r="T708" s="587">
        <v>1.37</v>
      </c>
      <c r="U708" s="587">
        <v>1.28</v>
      </c>
      <c r="V708" s="587">
        <v>1.1399999999999999</v>
      </c>
      <c r="W708" s="587">
        <v>1.06</v>
      </c>
      <c r="X708" s="587">
        <v>0.98</v>
      </c>
      <c r="Y708" s="583">
        <v>0.92</v>
      </c>
      <c r="Z708" s="587">
        <v>0.91</v>
      </c>
      <c r="AA708" s="583">
        <v>0.88</v>
      </c>
      <c r="AB708" s="587">
        <v>0.83499999999999996</v>
      </c>
      <c r="AC708" s="584">
        <f>SUM(C708:AB708)</f>
        <v>49.614999999999995</v>
      </c>
      <c r="AD708" s="1033">
        <f>IF(ISERROR((C708/D708-1)*100),"n/a",(C708/D708-1)*100)</f>
        <v>1.7191977077363862</v>
      </c>
      <c r="AE708" s="1033">
        <f>IF(ISERROR((D708/E708-1)*100),"n/a",(D708/E708-1)*100)</f>
        <v>0.28735632183909399</v>
      </c>
      <c r="AF708" s="1033">
        <f>IF(ISERROR((E708/F708-1)*100),"n/a",(E708/F708-1)*100)</f>
        <v>1.4577259475218707</v>
      </c>
      <c r="AG708" s="1033">
        <f>IF(ISERROR((F708/G708-1)*100),"n/a",(F708/G708-1)*100)</f>
        <v>6.1919504643962897</v>
      </c>
      <c r="AH708" s="1033">
        <f>IF(ISERROR((G708/H708-1)*100),"n/a",(G708/H708-1)*100)</f>
        <v>5.555555555555558</v>
      </c>
      <c r="AI708" s="1033">
        <f>IF(ISERROR((H708/I708-1)*100),"n/a",(H708/I708-1)*100)</f>
        <v>2.6845637583892579</v>
      </c>
      <c r="AJ708" s="1033">
        <f>IF(ISERROR((I708/J708-1)*100),"n/a",(I708/J708-1)*100)</f>
        <v>3.4722222222222321</v>
      </c>
      <c r="AK708" s="1033">
        <f>IF(ISERROR((J708/K708-1)*100),"n/a",(J708/K708-1)*100)</f>
        <v>6.6666666666666652</v>
      </c>
      <c r="AL708" s="1033">
        <f>IF(ISERROR((K708/L708-1)*100),"n/a",(K708/L708-1)*100)</f>
        <v>9.7560975609756184</v>
      </c>
      <c r="AM708" s="1033">
        <f>IF(ISERROR((L708/N708-1)*100),"n/a",(L708/N708-1)*100)</f>
        <v>12.844036697247695</v>
      </c>
      <c r="AN708" s="1033">
        <f>IF(ISERROR((N708/O708-1)*100),"n/a",(N708/O708-1)*100)</f>
        <v>17.837837837837832</v>
      </c>
      <c r="AO708" s="1033">
        <f>IF(ISERROR((O708/Q708-1)*100),"n/a",(O708/Q708-1)*100)</f>
        <v>6.321839080459779</v>
      </c>
      <c r="AP708" s="1033">
        <f>IF(ISERROR((Q708/R708-1)*100),"n/a",(Q708/R708-1)*100)</f>
        <v>4.8192771084337505</v>
      </c>
      <c r="AQ708" s="1033">
        <f>IF(ISERROR((R708/S708-1)*100),"n/a",(R708/S708-1)*100)</f>
        <v>7.0967741935483719</v>
      </c>
      <c r="AR708" s="1033">
        <f>IF(ISERROR((S708/T708-1)*100),"n/a",(S708/T708-1)*100)</f>
        <v>13.138686131386844</v>
      </c>
      <c r="AS708" s="1033">
        <f>IF(ISERROR((T708/U708-1)*100),"n/a",(T708/U708-1)*100)</f>
        <v>7.03125</v>
      </c>
      <c r="AT708" s="1033">
        <f>IF(ISERROR((U708/V708-1)*100),"n/a",(U708/V708-1)*100)</f>
        <v>12.28070175438598</v>
      </c>
      <c r="AU708" s="1033">
        <f>IF(ISERROR((V708/W708-1)*100),"n/a",(V708/W708-1)*100)</f>
        <v>7.5471698113207308</v>
      </c>
      <c r="AV708" s="1033">
        <f>IF(ISERROR((W708/X708-1)*100),"n/a",(W708/X708-1)*100)</f>
        <v>8.163265306122458</v>
      </c>
      <c r="AW708" s="1033">
        <f>IF(ISERROR((X708/Y708-1)*100),"n/a",(X708/Y708-1)*100)</f>
        <v>6.5217391304347672</v>
      </c>
      <c r="AX708" s="1033">
        <f>IF(ISERROR((Y708/Z708-1)*100),"n/a",(Y708/Z708-1)*100)</f>
        <v>1.098901098901095</v>
      </c>
      <c r="AY708" s="1033">
        <f>IF(ISERROR((Z708/AA708-1)*100),"n/a",(Z708/AA708-1)*100)</f>
        <v>3.4090909090909172</v>
      </c>
      <c r="AZ708" s="1033">
        <f>IF(ISERROR((AA708/AB708-1)*100),"n/a",(AA708/AB708-1)*100)</f>
        <v>5.3892215568862367</v>
      </c>
      <c r="BA708" s="1033">
        <f>AVERAGE(AD708:AZ708)</f>
        <v>6.57787507918954</v>
      </c>
      <c r="BB708" s="1033">
        <f>STDEV(AD708:AZ708)</f>
        <v>4.3467843063499592</v>
      </c>
    </row>
    <row r="709" spans="1:54" x14ac:dyDescent="0.2">
      <c r="A709" s="826" t="s">
        <v>1080</v>
      </c>
      <c r="B709" s="819" t="s">
        <v>1081</v>
      </c>
      <c r="C709" s="489">
        <v>0.48499999999999999</v>
      </c>
      <c r="D709" s="489">
        <v>0.42</v>
      </c>
      <c r="E709" s="489">
        <v>0.4</v>
      </c>
      <c r="F709" s="489">
        <v>0.375</v>
      </c>
      <c r="G709" s="499">
        <v>0.35</v>
      </c>
      <c r="H709" s="587">
        <v>0.33999999999999997</v>
      </c>
      <c r="I709" s="489">
        <v>0.30499999999999999</v>
      </c>
      <c r="J709" s="489">
        <v>0.28375</v>
      </c>
      <c r="K709" s="489">
        <v>0.26124999999999998</v>
      </c>
      <c r="L709" s="489">
        <v>0.24249999999999999</v>
      </c>
      <c r="M709" s="953"/>
      <c r="N709" s="489">
        <v>0.22</v>
      </c>
      <c r="O709" s="491">
        <v>0.2</v>
      </c>
      <c r="P709" s="953"/>
      <c r="Q709" s="583">
        <v>0.2</v>
      </c>
      <c r="R709" s="587">
        <v>0.2</v>
      </c>
      <c r="S709" s="587">
        <v>0.18</v>
      </c>
      <c r="T709" s="583">
        <v>0.16</v>
      </c>
      <c r="U709" s="587">
        <v>0.245</v>
      </c>
      <c r="V709" s="587">
        <v>0.24</v>
      </c>
      <c r="W709" s="587">
        <v>0.21</v>
      </c>
      <c r="X709" s="583">
        <v>0.184</v>
      </c>
      <c r="Y709" s="583">
        <v>0.20669999999999999</v>
      </c>
      <c r="Z709" s="587">
        <v>0.27479999999999999</v>
      </c>
      <c r="AA709" s="587">
        <v>0.25</v>
      </c>
      <c r="AB709" s="587">
        <v>0.2248</v>
      </c>
      <c r="AC709" s="584">
        <f>SUM(C709:AB709)</f>
        <v>6.4578000000000007</v>
      </c>
      <c r="AD709" s="1033">
        <f>IF(ISERROR((C709/D709-1)*100),"n/a",(C709/D709-1)*100)</f>
        <v>15.476190476190489</v>
      </c>
      <c r="AE709" s="1033">
        <f>IF(ISERROR((D709/E709-1)*100),"n/a",(D709/E709-1)*100)</f>
        <v>4.9999999999999822</v>
      </c>
      <c r="AF709" s="1033">
        <f>IF(ISERROR((E709/F709-1)*100),"n/a",(E709/F709-1)*100)</f>
        <v>6.6666666666666652</v>
      </c>
      <c r="AG709" s="1033">
        <f>IF(ISERROR((F709/G709-1)*100),"n/a",(F709/G709-1)*100)</f>
        <v>7.1428571428571397</v>
      </c>
      <c r="AH709" s="1033">
        <f>IF(ISERROR((G709/H709-1)*100),"n/a",(G709/H709-1)*100)</f>
        <v>2.941176470588247</v>
      </c>
      <c r="AI709" s="1033">
        <f>IF(ISERROR((H709/I709-1)*100),"n/a",(H709/I709-1)*100)</f>
        <v>11.475409836065564</v>
      </c>
      <c r="AJ709" s="1033">
        <f>IF(ISERROR((I709/J709-1)*100),"n/a",(I709/J709-1)*100)</f>
        <v>7.4889867841409608</v>
      </c>
      <c r="AK709" s="1033">
        <f>IF(ISERROR((J709/K709-1)*100),"n/a",(J709/K709-1)*100)</f>
        <v>8.6124401913875595</v>
      </c>
      <c r="AL709" s="1033">
        <f>IF(ISERROR((K709/L709-1)*100),"n/a",(K709/L709-1)*100)</f>
        <v>7.7319587628865927</v>
      </c>
      <c r="AM709" s="1033">
        <f>IF(ISERROR((L709/N709-1)*100),"n/a",(L709/N709-1)*100)</f>
        <v>10.22727272727273</v>
      </c>
      <c r="AN709" s="1033">
        <f>IF(ISERROR((N709/O709-1)*100),"n/a",(N709/O709-1)*100)</f>
        <v>9.9999999999999858</v>
      </c>
      <c r="AO709" s="1033">
        <f>IF(ISERROR((O709/Q709-1)*100),"n/a",(O709/Q709-1)*100)</f>
        <v>0</v>
      </c>
      <c r="AP709" s="1033">
        <f>IF(ISERROR((Q709/R709-1)*100),"n/a",(Q709/R709-1)*100)</f>
        <v>0</v>
      </c>
      <c r="AQ709" s="1033">
        <f>IF(ISERROR((R709/S709-1)*100),"n/a",(R709/S709-1)*100)</f>
        <v>11.111111111111116</v>
      </c>
      <c r="AR709" s="1033">
        <f>IF(ISERROR((S709/T709-1)*100),"n/a",(S709/T709-1)*100)</f>
        <v>12.5</v>
      </c>
      <c r="AS709" s="1033">
        <f>IF(ISERROR((T709/U709-1)*100),"n/a",(T709/U709-1)*100)</f>
        <v>-34.6938775510204</v>
      </c>
      <c r="AT709" s="1033">
        <f>IF(ISERROR((U709/V709-1)*100),"n/a",(U709/V709-1)*100)</f>
        <v>2.0833333333333259</v>
      </c>
      <c r="AU709" s="1033">
        <f>IF(ISERROR((V709/W709-1)*100),"n/a",(V709/W709-1)*100)</f>
        <v>14.285714285714279</v>
      </c>
      <c r="AV709" s="1033">
        <f>IF(ISERROR((W709/X709-1)*100),"n/a",(W709/X709-1)*100)</f>
        <v>14.130434782608692</v>
      </c>
      <c r="AW709" s="1033">
        <f>IF(ISERROR((X709/Y709-1)*100),"n/a",(X709/Y709-1)*100)</f>
        <v>-10.982099661344947</v>
      </c>
      <c r="AX709" s="1033">
        <f>IF(ISERROR((Y709/Z709-1)*100),"n/a",(Y709/Z709-1)*100)</f>
        <v>-24.781659388646283</v>
      </c>
      <c r="AY709" s="1033">
        <f>IF(ISERROR((Z709/AA709-1)*100),"n/a",(Z709/AA709-1)*100)</f>
        <v>9.9199999999999946</v>
      </c>
      <c r="AZ709" s="1033">
        <f>IF(ISERROR((AA709/AB709-1)*100),"n/a",(AA709/AB709-1)*100)</f>
        <v>11.209964412811392</v>
      </c>
      <c r="BA709" s="1033">
        <f>AVERAGE(AD709:AZ709)</f>
        <v>4.2411252340270895</v>
      </c>
      <c r="BB709" s="1033">
        <f>STDEV(AD709:AZ709)</f>
        <v>12.305796503115776</v>
      </c>
    </row>
    <row r="710" spans="1:54" x14ac:dyDescent="0.2">
      <c r="A710" s="835" t="s">
        <v>1755</v>
      </c>
      <c r="B710" s="819" t="s">
        <v>1756</v>
      </c>
      <c r="C710" s="489">
        <v>1.2</v>
      </c>
      <c r="D710" s="489">
        <v>1.1200000000000001</v>
      </c>
      <c r="E710" s="489">
        <v>1.04</v>
      </c>
      <c r="F710" s="489">
        <v>0.96</v>
      </c>
      <c r="G710" s="587">
        <v>0.84</v>
      </c>
      <c r="H710" s="587">
        <v>0.72</v>
      </c>
      <c r="I710" s="489">
        <v>0.61960000000000004</v>
      </c>
      <c r="J710" s="489">
        <v>0.56320000000000003</v>
      </c>
      <c r="K710" s="489">
        <v>0.51200000000000001</v>
      </c>
      <c r="L710" s="489">
        <v>0.46400000000000002</v>
      </c>
      <c r="M710" s="953"/>
      <c r="N710" s="489">
        <v>0.40400000000000003</v>
      </c>
      <c r="O710" s="489">
        <v>0.10100000000000001</v>
      </c>
      <c r="P710" s="953"/>
      <c r="Q710" s="583">
        <v>0</v>
      </c>
      <c r="R710" s="583">
        <v>0</v>
      </c>
      <c r="S710" s="583">
        <v>0</v>
      </c>
      <c r="T710" s="583">
        <v>0</v>
      </c>
      <c r="U710" s="583">
        <v>0</v>
      </c>
      <c r="V710" s="583">
        <v>0</v>
      </c>
      <c r="W710" s="583">
        <v>0</v>
      </c>
      <c r="X710" s="583">
        <v>0</v>
      </c>
      <c r="Y710" s="583">
        <v>0</v>
      </c>
      <c r="Z710" s="583">
        <v>0</v>
      </c>
      <c r="AA710" s="583">
        <v>0</v>
      </c>
      <c r="AB710" s="583">
        <v>0</v>
      </c>
      <c r="AC710" s="584">
        <f>SUM(C710:AB710)</f>
        <v>8.5438000000000009</v>
      </c>
      <c r="AD710" s="1033">
        <f>IF(ISERROR((C710/D710-1)*100),"n/a",(C710/D710-1)*100)</f>
        <v>7.1428571428571397</v>
      </c>
      <c r="AE710" s="1033">
        <f>IF(ISERROR((D710/E710-1)*100),"n/a",(D710/E710-1)*100)</f>
        <v>7.6923076923077094</v>
      </c>
      <c r="AF710" s="1033">
        <f>IF(ISERROR((E710/F710-1)*100),"n/a",(E710/F710-1)*100)</f>
        <v>8.3333333333333481</v>
      </c>
      <c r="AG710" s="1033">
        <f>IF(ISERROR((F710/G710-1)*100),"n/a",(F710/G710-1)*100)</f>
        <v>14.285714285714279</v>
      </c>
      <c r="AH710" s="1033">
        <f>IF(ISERROR((G710/H710-1)*100),"n/a",(G710/H710-1)*100)</f>
        <v>16.666666666666675</v>
      </c>
      <c r="AI710" s="1033">
        <f>IF(ISERROR((H710/I710-1)*100),"n/a",(H710/I710-1)*100)</f>
        <v>16.204002582311162</v>
      </c>
      <c r="AJ710" s="1033">
        <f>IF(ISERROR((I710/J710-1)*100),"n/a",(I710/J710-1)*100)</f>
        <v>10.014204545454541</v>
      </c>
      <c r="AK710" s="1033">
        <f>IF(ISERROR((J710/K710-1)*100),"n/a",(J710/K710-1)*100)</f>
        <v>10.000000000000009</v>
      </c>
      <c r="AL710" s="1033">
        <f>IF(ISERROR((K710/L710-1)*100),"n/a",(K710/L710-1)*100)</f>
        <v>10.344827586206895</v>
      </c>
      <c r="AM710" s="1033">
        <f>IF(ISERROR((L710/N710-1)*100),"n/a",(L710/N710-1)*100)</f>
        <v>14.851485148514843</v>
      </c>
      <c r="AN710" s="1033">
        <f>IF(ISERROR((N710/O710-1)*100),"n/a",(N710/O710-1)*100)</f>
        <v>300</v>
      </c>
      <c r="AO710" s="1033" t="str">
        <f>IF(ISERROR((O710/Q710-1)*100),"n/a",(O710/Q710-1)*100)</f>
        <v>n/a</v>
      </c>
      <c r="AP710" s="1033" t="str">
        <f>IF(ISERROR((Q710/R710-1)*100),"n/a",(Q710/R710-1)*100)</f>
        <v>n/a</v>
      </c>
      <c r="AQ710" s="1033" t="str">
        <f>IF(ISERROR((R710/S710-1)*100),"n/a",(R710/S710-1)*100)</f>
        <v>n/a</v>
      </c>
      <c r="AR710" s="1033" t="str">
        <f>IF(ISERROR((S710/T710-1)*100),"n/a",(S710/T710-1)*100)</f>
        <v>n/a</v>
      </c>
      <c r="AS710" s="1033" t="str">
        <f>IF(ISERROR((T710/U710-1)*100),"n/a",(T710/U710-1)*100)</f>
        <v>n/a</v>
      </c>
      <c r="AT710" s="1033" t="str">
        <f>IF(ISERROR((U710/V710-1)*100),"n/a",(U710/V710-1)*100)</f>
        <v>n/a</v>
      </c>
      <c r="AU710" s="1033" t="str">
        <f>IF(ISERROR((V710/W710-1)*100),"n/a",(V710/W710-1)*100)</f>
        <v>n/a</v>
      </c>
      <c r="AV710" s="1033" t="str">
        <f>IF(ISERROR((W710/X710-1)*100),"n/a",(W710/X710-1)*100)</f>
        <v>n/a</v>
      </c>
      <c r="AW710" s="1033" t="str">
        <f>IF(ISERROR((X710/Y710-1)*100),"n/a",(X710/Y710-1)*100)</f>
        <v>n/a</v>
      </c>
      <c r="AX710" s="1033" t="str">
        <f>IF(ISERROR((Y710/Z710-1)*100),"n/a",(Y710/Z710-1)*100)</f>
        <v>n/a</v>
      </c>
      <c r="AY710" s="1033" t="str">
        <f>IF(ISERROR((Z710/AA710-1)*100),"n/a",(Z710/AA710-1)*100)</f>
        <v>n/a</v>
      </c>
      <c r="AZ710" s="1033" t="str">
        <f>IF(ISERROR((AA710/AB710-1)*100),"n/a",(AA710/AB710-1)*100)</f>
        <v>n/a</v>
      </c>
      <c r="BA710" s="1033">
        <f>AVERAGE(AD710:AZ710)</f>
        <v>37.775945362124233</v>
      </c>
      <c r="BB710" s="1033">
        <f>STDEV(AD710:AZ710)</f>
        <v>87.037169872370143</v>
      </c>
    </row>
    <row r="711" spans="1:54" x14ac:dyDescent="0.2">
      <c r="A711" s="826" t="s">
        <v>847</v>
      </c>
      <c r="B711" s="819" t="s">
        <v>848</v>
      </c>
      <c r="C711" s="489">
        <v>0.77959999999999996</v>
      </c>
      <c r="D711" s="489">
        <v>0.74960000000000004</v>
      </c>
      <c r="E711" s="489">
        <v>0.7208</v>
      </c>
      <c r="F711" s="489">
        <v>0.69320000000000004</v>
      </c>
      <c r="G711" s="587">
        <v>0.66639999999999999</v>
      </c>
      <c r="H711" s="587">
        <v>0.64080000000000004</v>
      </c>
      <c r="I711" s="489">
        <v>0.622</v>
      </c>
      <c r="J711" s="489">
        <v>0.59799999999999998</v>
      </c>
      <c r="K711" s="489">
        <v>0.57240000000000002</v>
      </c>
      <c r="L711" s="489">
        <v>0.55320000000000003</v>
      </c>
      <c r="M711" s="953"/>
      <c r="N711" s="489">
        <v>0.53439999999999999</v>
      </c>
      <c r="O711" s="489">
        <v>0.52400000000000002</v>
      </c>
      <c r="P711" s="489"/>
      <c r="Q711" s="587">
        <v>0.51200000000000001</v>
      </c>
      <c r="R711" s="587">
        <v>0.504</v>
      </c>
      <c r="S711" s="587">
        <v>0.48399999999999999</v>
      </c>
      <c r="T711" s="587">
        <v>0.47199999999999998</v>
      </c>
      <c r="U711" s="587">
        <v>0.44800000000000001</v>
      </c>
      <c r="V711" s="587">
        <v>0.41599999999999998</v>
      </c>
      <c r="W711" s="587">
        <v>0.38667000000000001</v>
      </c>
      <c r="X711" s="587">
        <v>0.36</v>
      </c>
      <c r="Y711" s="587">
        <v>0.34666999999999998</v>
      </c>
      <c r="Z711" s="587">
        <v>0.33333000000000002</v>
      </c>
      <c r="AA711" s="587">
        <v>0.32</v>
      </c>
      <c r="AB711" s="587">
        <v>0.30667</v>
      </c>
      <c r="AC711" s="584">
        <f>SUM(C711:AB711)</f>
        <v>12.54374</v>
      </c>
      <c r="AD711" s="1033">
        <f>IF(ISERROR((C711/D711-1)*100),"n/a",(C711/D711-1)*100)</f>
        <v>4.0021344717182439</v>
      </c>
      <c r="AE711" s="1033">
        <f>IF(ISERROR((D711/E711-1)*100),"n/a",(D711/E711-1)*100)</f>
        <v>3.9955604883462836</v>
      </c>
      <c r="AF711" s="1033">
        <f>IF(ISERROR((E711/F711-1)*100),"n/a",(E711/F711-1)*100)</f>
        <v>3.9815349105597253</v>
      </c>
      <c r="AG711" s="1033">
        <f>IF(ISERROR((F711/G711-1)*100),"n/a",(F711/G711-1)*100)</f>
        <v>4.0216086434573972</v>
      </c>
      <c r="AH711" s="1033">
        <f>IF(ISERROR((G711/H711-1)*100),"n/a",(G711/H711-1)*100)</f>
        <v>3.995006242197241</v>
      </c>
      <c r="AI711" s="1033">
        <f>IF(ISERROR((H711/I711-1)*100),"n/a",(H711/I711-1)*100)</f>
        <v>3.0225080385852143</v>
      </c>
      <c r="AJ711" s="1033">
        <f>IF(ISERROR((I711/J711-1)*100),"n/a",(I711/J711-1)*100)</f>
        <v>4.013377926421402</v>
      </c>
      <c r="AK711" s="1033">
        <f>IF(ISERROR((J711/K711-1)*100),"n/a",(J711/K711-1)*100)</f>
        <v>4.4723969252270956</v>
      </c>
      <c r="AL711" s="1033">
        <f>IF(ISERROR((K711/L711-1)*100),"n/a",(K711/L711-1)*100)</f>
        <v>3.4707158351410028</v>
      </c>
      <c r="AM711" s="1033">
        <f>IF(ISERROR((L711/N711-1)*100),"n/a",(L711/N711-1)*100)</f>
        <v>3.5179640718562943</v>
      </c>
      <c r="AN711" s="1033">
        <f>IF(ISERROR((N711/O711-1)*100),"n/a",(N711/O711-1)*100)</f>
        <v>1.984732824427482</v>
      </c>
      <c r="AO711" s="1033">
        <f>IF(ISERROR((O711/Q711-1)*100),"n/a",(O711/Q711-1)*100)</f>
        <v>2.34375</v>
      </c>
      <c r="AP711" s="1033">
        <f>IF(ISERROR((Q711/R711-1)*100),"n/a",(Q711/R711-1)*100)</f>
        <v>1.5873015873015817</v>
      </c>
      <c r="AQ711" s="1033">
        <f>IF(ISERROR((R711/S711-1)*100),"n/a",(R711/S711-1)*100)</f>
        <v>4.1322314049586861</v>
      </c>
      <c r="AR711" s="1033">
        <f>IF(ISERROR((S711/T711-1)*100),"n/a",(S711/T711-1)*100)</f>
        <v>2.5423728813559254</v>
      </c>
      <c r="AS711" s="1033">
        <f>IF(ISERROR((T711/U711-1)*100),"n/a",(T711/U711-1)*100)</f>
        <v>5.3571428571428603</v>
      </c>
      <c r="AT711" s="1033">
        <f>IF(ISERROR((U711/V711-1)*100),"n/a",(U711/V711-1)*100)</f>
        <v>7.6923076923077094</v>
      </c>
      <c r="AU711" s="1033">
        <f>IF(ISERROR((V711/W711-1)*100),"n/a",(V711/W711-1)*100)</f>
        <v>7.5852794372462284</v>
      </c>
      <c r="AV711" s="1033">
        <f>IF(ISERROR((W711/X711-1)*100),"n/a",(W711/X711-1)*100)</f>
        <v>7.4083333333333501</v>
      </c>
      <c r="AW711" s="1033">
        <f>IF(ISERROR((X711/Y711-1)*100),"n/a",(X711/Y711-1)*100)</f>
        <v>3.8451553350448586</v>
      </c>
      <c r="AX711" s="1033">
        <f>IF(ISERROR((Y711/Z711-1)*100),"n/a",(Y711/Z711-1)*100)</f>
        <v>4.0020400204001882</v>
      </c>
      <c r="AY711" s="1033">
        <f>IF(ISERROR((Z711/AA711-1)*100),"n/a",(Z711/AA711-1)*100)</f>
        <v>4.165624999999995</v>
      </c>
      <c r="AZ711" s="1033">
        <f>IF(ISERROR((AA711/AB711-1)*100),"n/a",(AA711/AB711-1)*100)</f>
        <v>4.3466918837838708</v>
      </c>
      <c r="BA711" s="1033">
        <f>AVERAGE(AD711:AZ711)</f>
        <v>4.1515552961222895</v>
      </c>
      <c r="BB711" s="1033">
        <f>STDEV(AD711:AZ711)</f>
        <v>1.596148569078454</v>
      </c>
    </row>
    <row r="712" spans="1:54" x14ac:dyDescent="0.2">
      <c r="A712" s="836" t="s">
        <v>5246</v>
      </c>
      <c r="B712" s="819" t="s">
        <v>2942</v>
      </c>
      <c r="C712" s="489">
        <v>2.2799999999999998</v>
      </c>
      <c r="D712" s="489">
        <v>2</v>
      </c>
      <c r="E712" s="489">
        <v>1.88</v>
      </c>
      <c r="F712" s="489">
        <v>1.68</v>
      </c>
      <c r="G712" s="587">
        <v>1.44</v>
      </c>
      <c r="H712" s="499">
        <v>1.2</v>
      </c>
      <c r="I712" s="489">
        <v>1.3590121922808107</v>
      </c>
      <c r="J712" s="489">
        <v>1.215201378282841</v>
      </c>
      <c r="K712" s="489">
        <v>1.0929621863845671</v>
      </c>
      <c r="L712" s="489">
        <v>0.9886993462360395</v>
      </c>
      <c r="M712" s="944"/>
      <c r="N712" s="489">
        <v>0.85567434328791758</v>
      </c>
      <c r="O712" s="489">
        <v>0.74422096243949132</v>
      </c>
      <c r="P712" s="944"/>
      <c r="Q712" s="489">
        <v>0.63276758159106539</v>
      </c>
      <c r="R712" s="489">
        <v>0.56086217459208065</v>
      </c>
      <c r="S712" s="587">
        <v>0.48895676759309575</v>
      </c>
      <c r="T712" s="587">
        <v>0.37750338674466954</v>
      </c>
      <c r="U712" s="587">
        <v>0.19054932854730944</v>
      </c>
      <c r="V712" s="587">
        <v>0.1545966250478171</v>
      </c>
      <c r="W712" s="587">
        <v>7.1905406998984706E-2</v>
      </c>
      <c r="X712" s="499">
        <v>0</v>
      </c>
      <c r="Y712" s="499">
        <v>0</v>
      </c>
      <c r="Z712" s="499">
        <v>0</v>
      </c>
      <c r="AA712" s="499">
        <v>0</v>
      </c>
      <c r="AB712" s="499">
        <v>0</v>
      </c>
      <c r="AC712" s="584">
        <f>SUM(C712:AB712)</f>
        <v>19.212911680026686</v>
      </c>
      <c r="AD712" s="1033">
        <f>IF(ISERROR((C712/D712-1)*100),"n/a",(C712/D712-1)*100)</f>
        <v>13.999999999999989</v>
      </c>
      <c r="AE712" s="1033">
        <f>IF(ISERROR((D712/E712-1)*100),"n/a",(D712/E712-1)*100)</f>
        <v>6.3829787234042534</v>
      </c>
      <c r="AF712" s="1033">
        <f>IF(ISERROR((E712/F712-1)*100),"n/a",(E712/F712-1)*100)</f>
        <v>11.904761904761907</v>
      </c>
      <c r="AG712" s="1033">
        <f>IF(ISERROR((F712/G712-1)*100),"n/a",(F712/G712-1)*100)</f>
        <v>16.666666666666675</v>
      </c>
      <c r="AH712" s="1033">
        <f>IF(ISERROR((G712/H712-1)*100),"n/a",(G712/H712-1)*100)</f>
        <v>19.999999999999996</v>
      </c>
      <c r="AI712" s="1033">
        <f>IF(ISERROR((H712/I712-1)*100),"n/a",(H712/I712-1)*100)</f>
        <v>-11.700571428571427</v>
      </c>
      <c r="AJ712" s="1033">
        <f>IF(ISERROR((I712/J712-1)*100),"n/a",(I712/J712-1)*100)</f>
        <v>11.834319526627258</v>
      </c>
      <c r="AK712" s="1033">
        <f>IF(ISERROR((J712/K712-1)*100),"n/a",(J712/K712-1)*100)</f>
        <v>11.184210526315796</v>
      </c>
      <c r="AL712" s="1033">
        <f>IF(ISERROR((K712/L712-1)*100),"n/a",(K712/L712-1)*100)</f>
        <v>10.545454545454525</v>
      </c>
      <c r="AM712" s="1033">
        <f>IF(ISERROR((L712/N712-1)*100),"n/a",(L712/N712-1)*100)</f>
        <v>15.546218487394992</v>
      </c>
      <c r="AN712" s="1033">
        <f>IF(ISERROR((N712/O712-1)*100),"n/a",(N712/O712-1)*100)</f>
        <v>14.975845410628018</v>
      </c>
      <c r="AO712" s="1033">
        <f>IF(ISERROR((O712/Q712-1)*100),"n/a",(O712/Q712-1)*100)</f>
        <v>17.61363636363631</v>
      </c>
      <c r="AP712" s="1033">
        <f>IF(ISERROR((Q712/R712-1)*100),"n/a",(Q712/R712-1)*100)</f>
        <v>12.820512820512819</v>
      </c>
      <c r="AQ712" s="1033">
        <f>IF(ISERROR((R712/S712-1)*100),"n/a",(R712/S712-1)*100)</f>
        <v>14.705882352941213</v>
      </c>
      <c r="AR712" s="1033">
        <f>IF(ISERROR((S712/T712-1)*100),"n/a",(S712/T712-1)*100)</f>
        <v>29.523809523809508</v>
      </c>
      <c r="AS712" s="1033">
        <f>IF(ISERROR((T712/U712-1)*100),"n/a",(T712/U712-1)*100)</f>
        <v>98.113207547169765</v>
      </c>
      <c r="AT712" s="1033">
        <f>IF(ISERROR((U712/V712-1)*100),"n/a",(U712/V712-1)*100)</f>
        <v>23.255813953488371</v>
      </c>
      <c r="AU712" s="1033">
        <f>IF(ISERROR((V712/W712-1)*100),"n/a",(V712/W712-1)*100)</f>
        <v>114.99999999999999</v>
      </c>
      <c r="AV712" s="1033" t="str">
        <f>IF(ISERROR((W712/X712-1)*100),"n/a",(W712/X712-1)*100)</f>
        <v>n/a</v>
      </c>
      <c r="AW712" s="1033" t="str">
        <f>IF(ISERROR((X712/Y712-1)*100),"n/a",(X712/Y712-1)*100)</f>
        <v>n/a</v>
      </c>
      <c r="AX712" s="1033" t="str">
        <f>IF(ISERROR((Y712/Z712-1)*100),"n/a",(Y712/Z712-1)*100)</f>
        <v>n/a</v>
      </c>
      <c r="AY712" s="1033" t="str">
        <f>IF(ISERROR((Z712/AA712-1)*100),"n/a",(Z712/AA712-1)*100)</f>
        <v>n/a</v>
      </c>
      <c r="AZ712" s="1033" t="str">
        <f>IF(ISERROR((AA712/AB712-1)*100),"n/a",(AA712/AB712-1)*100)</f>
        <v>n/a</v>
      </c>
      <c r="BA712" s="1033">
        <f>AVERAGE(AD712:AZ712)</f>
        <v>24.02070816245778</v>
      </c>
      <c r="BB712" s="1033">
        <f>STDEV(AD712:AZ712)</f>
        <v>31.252398420286656</v>
      </c>
    </row>
    <row r="713" spans="1:54" x14ac:dyDescent="0.2">
      <c r="A713" s="836" t="s">
        <v>1765</v>
      </c>
      <c r="B713" s="819" t="s">
        <v>1766</v>
      </c>
      <c r="C713" s="489">
        <v>1.58</v>
      </c>
      <c r="D713" s="489">
        <v>1.44</v>
      </c>
      <c r="E713" s="489">
        <v>1.36</v>
      </c>
      <c r="F713" s="489">
        <v>1.28</v>
      </c>
      <c r="G713" s="587">
        <v>1.04</v>
      </c>
      <c r="H713" s="587">
        <v>0.44</v>
      </c>
      <c r="I713" s="489">
        <v>0.28000000000000003</v>
      </c>
      <c r="J713" s="489">
        <v>0.22</v>
      </c>
      <c r="K713" s="491">
        <v>0.16</v>
      </c>
      <c r="L713" s="489">
        <v>0.13</v>
      </c>
      <c r="M713" s="953"/>
      <c r="N713" s="491">
        <v>0.04</v>
      </c>
      <c r="O713" s="491">
        <v>0.04</v>
      </c>
      <c r="P713" s="953"/>
      <c r="Q713" s="583">
        <v>0.04</v>
      </c>
      <c r="R713" s="583">
        <v>0.1</v>
      </c>
      <c r="S713" s="583">
        <v>1.61</v>
      </c>
      <c r="T713" s="587">
        <v>1.68</v>
      </c>
      <c r="U713" s="587">
        <v>1.47</v>
      </c>
      <c r="V713" s="583">
        <v>1.44</v>
      </c>
      <c r="W713" s="587">
        <v>1.26</v>
      </c>
      <c r="X713" s="587">
        <v>1.04</v>
      </c>
      <c r="Y713" s="583">
        <v>0.8</v>
      </c>
      <c r="Z713" s="587">
        <v>0.8</v>
      </c>
      <c r="AA713" s="587">
        <v>0.745</v>
      </c>
      <c r="AB713" s="587">
        <v>0.57499999999999996</v>
      </c>
      <c r="AC713" s="584">
        <f>SUM(C713:AB713)</f>
        <v>19.57</v>
      </c>
      <c r="AD713" s="1033">
        <f>IF(ISERROR((C713/D713-1)*100),"n/a",(C713/D713-1)*100)</f>
        <v>9.7222222222222321</v>
      </c>
      <c r="AE713" s="1033">
        <f>IF(ISERROR((D713/E713-1)*100),"n/a",(D713/E713-1)*100)</f>
        <v>5.8823529411764497</v>
      </c>
      <c r="AF713" s="1033">
        <f>IF(ISERROR((E713/F713-1)*100),"n/a",(E713/F713-1)*100)</f>
        <v>6.25</v>
      </c>
      <c r="AG713" s="1033">
        <f>IF(ISERROR((F713/G713-1)*100),"n/a",(F713/G713-1)*100)</f>
        <v>23.076923076923084</v>
      </c>
      <c r="AH713" s="1033">
        <f>IF(ISERROR((G713/H713-1)*100),"n/a",(G713/H713-1)*100)</f>
        <v>136.36363636363637</v>
      </c>
      <c r="AI713" s="1033">
        <f>IF(ISERROR((H713/I713-1)*100),"n/a",(H713/I713-1)*100)</f>
        <v>57.142857142857139</v>
      </c>
      <c r="AJ713" s="1033">
        <f>IF(ISERROR((I713/J713-1)*100),"n/a",(I713/J713-1)*100)</f>
        <v>27.272727272727295</v>
      </c>
      <c r="AK713" s="1033">
        <f>IF(ISERROR((J713/K713-1)*100),"n/a",(J713/K713-1)*100)</f>
        <v>37.5</v>
      </c>
      <c r="AL713" s="1033">
        <f>IF(ISERROR((K713/L713-1)*100),"n/a",(K713/L713-1)*100)</f>
        <v>23.076923076923084</v>
      </c>
      <c r="AM713" s="1033">
        <f>IF(ISERROR((L713/N713-1)*100),"n/a",(L713/N713-1)*100)</f>
        <v>225</v>
      </c>
      <c r="AN713" s="1033">
        <f>IF(ISERROR((N713/O713-1)*100),"n/a",(N713/O713-1)*100)</f>
        <v>0</v>
      </c>
      <c r="AO713" s="1033">
        <f>IF(ISERROR((O713/Q713-1)*100),"n/a",(O713/Q713-1)*100)</f>
        <v>0</v>
      </c>
      <c r="AP713" s="1033">
        <f>IF(ISERROR((Q713/R713-1)*100),"n/a",(Q713/R713-1)*100)</f>
        <v>-60.000000000000007</v>
      </c>
      <c r="AQ713" s="1033">
        <f>IF(ISERROR((R713/S713-1)*100),"n/a",(R713/S713-1)*100)</f>
        <v>-93.788819875776397</v>
      </c>
      <c r="AR713" s="1033">
        <f>IF(ISERROR((S713/T713-1)*100),"n/a",(S713/T713-1)*100)</f>
        <v>-4.1666666666666519</v>
      </c>
      <c r="AS713" s="1033">
        <f>IF(ISERROR((T713/U713-1)*100),"n/a",(T713/U713-1)*100)</f>
        <v>14.285714285714279</v>
      </c>
      <c r="AT713" s="1033">
        <f>IF(ISERROR((U713/V713-1)*100),"n/a",(U713/V713-1)*100)</f>
        <v>2.0833333333333259</v>
      </c>
      <c r="AU713" s="1033">
        <f>IF(ISERROR((V713/W713-1)*100),"n/a",(V713/W713-1)*100)</f>
        <v>14.285714285714279</v>
      </c>
      <c r="AV713" s="1033">
        <f>IF(ISERROR((W713/X713-1)*100),"n/a",(W713/X713-1)*100)</f>
        <v>21.153846153846146</v>
      </c>
      <c r="AW713" s="1033">
        <f>IF(ISERROR((X713/Y713-1)*100),"n/a",(X713/Y713-1)*100)</f>
        <v>30.000000000000004</v>
      </c>
      <c r="AX713" s="1033">
        <f>IF(ISERROR((Y713/Z713-1)*100),"n/a",(Y713/Z713-1)*100)</f>
        <v>0</v>
      </c>
      <c r="AY713" s="1033">
        <f>IF(ISERROR((Z713/AA713-1)*100),"n/a",(Z713/AA713-1)*100)</f>
        <v>7.3825503355704702</v>
      </c>
      <c r="AZ713" s="1033">
        <f>IF(ISERROR((AA713/AB713-1)*100),"n/a",(AA713/AB713-1)*100)</f>
        <v>29.565217391304355</v>
      </c>
      <c r="BA713" s="1033">
        <f>AVERAGE(AD713:AZ713)</f>
        <v>22.26471875389154</v>
      </c>
      <c r="BB713" s="1033">
        <f>STDEV(AD713:AZ713)</f>
        <v>60.139785512430876</v>
      </c>
    </row>
    <row r="714" spans="1:54" x14ac:dyDescent="0.2">
      <c r="A714" s="835" t="s">
        <v>1767</v>
      </c>
      <c r="B714" s="819" t="s">
        <v>1768</v>
      </c>
      <c r="C714" s="489">
        <v>1.3</v>
      </c>
      <c r="D714" s="489">
        <v>1</v>
      </c>
      <c r="E714" s="489">
        <v>0.8</v>
      </c>
      <c r="F714" s="489">
        <v>0.65600000000000003</v>
      </c>
      <c r="G714" s="587">
        <v>0.504</v>
      </c>
      <c r="H714" s="587">
        <v>0.42</v>
      </c>
      <c r="I714" s="489">
        <v>0.38</v>
      </c>
      <c r="J714" s="489">
        <v>0.33200000000000002</v>
      </c>
      <c r="K714" s="489">
        <v>0.28799999999999998</v>
      </c>
      <c r="L714" s="489">
        <v>0.13</v>
      </c>
      <c r="M714" s="953"/>
      <c r="N714" s="491">
        <v>0</v>
      </c>
      <c r="O714" s="491">
        <v>0</v>
      </c>
      <c r="P714" s="953"/>
      <c r="Q714" s="583">
        <v>0</v>
      </c>
      <c r="R714" s="583">
        <v>0</v>
      </c>
      <c r="S714" s="583">
        <v>0</v>
      </c>
      <c r="T714" s="583">
        <v>0</v>
      </c>
      <c r="U714" s="583">
        <v>0</v>
      </c>
      <c r="V714" s="583">
        <v>0</v>
      </c>
      <c r="W714" s="583">
        <v>0</v>
      </c>
      <c r="X714" s="583">
        <v>0</v>
      </c>
      <c r="Y714" s="583">
        <v>0</v>
      </c>
      <c r="Z714" s="583">
        <v>0</v>
      </c>
      <c r="AA714" s="583">
        <v>0</v>
      </c>
      <c r="AB714" s="583">
        <v>0</v>
      </c>
      <c r="AC714" s="584">
        <f>SUM(C714:AB714)</f>
        <v>5.81</v>
      </c>
      <c r="AD714" s="1033">
        <f>IF(ISERROR((C714/D714-1)*100),"n/a",(C714/D714-1)*100)</f>
        <v>30.000000000000004</v>
      </c>
      <c r="AE714" s="1033">
        <f>IF(ISERROR((D714/E714-1)*100),"n/a",(D714/E714-1)*100)</f>
        <v>25</v>
      </c>
      <c r="AF714" s="1033">
        <f>IF(ISERROR((E714/F714-1)*100),"n/a",(E714/F714-1)*100)</f>
        <v>21.95121951219512</v>
      </c>
      <c r="AG714" s="1033">
        <f>IF(ISERROR((F714/G714-1)*100),"n/a",(F714/G714-1)*100)</f>
        <v>30.158730158730162</v>
      </c>
      <c r="AH714" s="1033">
        <f>IF(ISERROR((G714/H714-1)*100),"n/a",(G714/H714-1)*100)</f>
        <v>19.999999999999996</v>
      </c>
      <c r="AI714" s="1033">
        <f>IF(ISERROR((H714/I714-1)*100),"n/a",(H714/I714-1)*100)</f>
        <v>10.526315789473673</v>
      </c>
      <c r="AJ714" s="1033">
        <f>IF(ISERROR((I714/J714-1)*100),"n/a",(I714/J714-1)*100)</f>
        <v>14.457831325301207</v>
      </c>
      <c r="AK714" s="1033">
        <f>IF(ISERROR((J714/K714-1)*100),"n/a",(J714/K714-1)*100)</f>
        <v>15.277777777777789</v>
      </c>
      <c r="AL714" s="1033">
        <f>IF(ISERROR((K714/L714-1)*100),"n/a",(K714/L714-1)*100)</f>
        <v>121.5384615384615</v>
      </c>
      <c r="AM714" s="1033" t="str">
        <f>IF(ISERROR((L714/N714-1)*100),"n/a",(L714/N714-1)*100)</f>
        <v>n/a</v>
      </c>
      <c r="AN714" s="1033" t="str">
        <f>IF(ISERROR((N714/O714-1)*100),"n/a",(N714/O714-1)*100)</f>
        <v>n/a</v>
      </c>
      <c r="AO714" s="1033" t="str">
        <f>IF(ISERROR((O714/Q714-1)*100),"n/a",(O714/Q714-1)*100)</f>
        <v>n/a</v>
      </c>
      <c r="AP714" s="1033" t="str">
        <f>IF(ISERROR((Q714/R714-1)*100),"n/a",(Q714/R714-1)*100)</f>
        <v>n/a</v>
      </c>
      <c r="AQ714" s="1033" t="str">
        <f>IF(ISERROR((R714/S714-1)*100),"n/a",(R714/S714-1)*100)</f>
        <v>n/a</v>
      </c>
      <c r="AR714" s="1033" t="str">
        <f>IF(ISERROR((S714/T714-1)*100),"n/a",(S714/T714-1)*100)</f>
        <v>n/a</v>
      </c>
      <c r="AS714" s="1033" t="str">
        <f>IF(ISERROR((T714/U714-1)*100),"n/a",(T714/U714-1)*100)</f>
        <v>n/a</v>
      </c>
      <c r="AT714" s="1033" t="str">
        <f>IF(ISERROR((U714/V714-1)*100),"n/a",(U714/V714-1)*100)</f>
        <v>n/a</v>
      </c>
      <c r="AU714" s="1033" t="str">
        <f>IF(ISERROR((V714/W714-1)*100),"n/a",(V714/W714-1)*100)</f>
        <v>n/a</v>
      </c>
      <c r="AV714" s="1033" t="str">
        <f>IF(ISERROR((W714/X714-1)*100),"n/a",(W714/X714-1)*100)</f>
        <v>n/a</v>
      </c>
      <c r="AW714" s="1033" t="str">
        <f>IF(ISERROR((X714/Y714-1)*100),"n/a",(X714/Y714-1)*100)</f>
        <v>n/a</v>
      </c>
      <c r="AX714" s="1033" t="str">
        <f>IF(ISERROR((Y714/Z714-1)*100),"n/a",(Y714/Z714-1)*100)</f>
        <v>n/a</v>
      </c>
      <c r="AY714" s="1033" t="str">
        <f>IF(ISERROR((Z714/AA714-1)*100),"n/a",(Z714/AA714-1)*100)</f>
        <v>n/a</v>
      </c>
      <c r="AZ714" s="1033" t="str">
        <f>IF(ISERROR((AA714/AB714-1)*100),"n/a",(AA714/AB714-1)*100)</f>
        <v>n/a</v>
      </c>
      <c r="BA714" s="1033">
        <f>AVERAGE(AD714:AZ714)</f>
        <v>32.101148455771053</v>
      </c>
      <c r="BB714" s="1033">
        <f>STDEV(AD714:AZ714)</f>
        <v>34.217853145212146</v>
      </c>
    </row>
    <row r="716" spans="1:54" x14ac:dyDescent="0.2">
      <c r="E716" s="489"/>
      <c r="F716" s="489"/>
      <c r="G716" s="587"/>
      <c r="H716" s="587"/>
      <c r="I716" s="489"/>
      <c r="J716" s="489"/>
      <c r="K716" s="489"/>
      <c r="L716" s="491"/>
      <c r="M716" s="953"/>
      <c r="N716" s="489"/>
      <c r="O716" s="489"/>
      <c r="P716" s="953"/>
      <c r="Q716" s="587"/>
      <c r="R716" s="587"/>
      <c r="S716" s="587"/>
      <c r="T716" s="587"/>
      <c r="U716" s="587"/>
      <c r="V716" s="587"/>
      <c r="W716" s="587"/>
      <c r="X716" s="587"/>
      <c r="Y716" s="587"/>
      <c r="Z716" s="587"/>
      <c r="AA716" s="587"/>
      <c r="AB716" s="587"/>
    </row>
    <row r="717" spans="1:54" x14ac:dyDescent="0.2">
      <c r="D717" s="1032"/>
      <c r="E717" s="1032"/>
      <c r="F717" s="1032"/>
      <c r="G717" s="1032"/>
      <c r="H717" s="1032"/>
      <c r="I717" s="1032"/>
      <c r="J717" s="1032"/>
      <c r="K717" s="1032"/>
      <c r="L717" s="1032"/>
      <c r="M717" s="1032"/>
      <c r="N717" s="1032"/>
      <c r="O717" s="1032"/>
      <c r="P717" s="1032"/>
      <c r="Q717" s="1032"/>
      <c r="R717" s="1032"/>
      <c r="S717" s="1032"/>
      <c r="T717" s="1032"/>
      <c r="U717" s="1032"/>
      <c r="V717" s="1032"/>
      <c r="W717" s="1032"/>
      <c r="X717" s="1032"/>
      <c r="Y717" s="1032"/>
      <c r="Z717" s="1032"/>
      <c r="AA717" s="1032"/>
      <c r="AB717" s="1032"/>
    </row>
    <row r="718" spans="1:54" x14ac:dyDescent="0.2">
      <c r="D718" s="1032"/>
      <c r="F718" s="1031"/>
      <c r="G718" s="1031"/>
      <c r="H718" s="1031"/>
      <c r="I718" s="1031"/>
      <c r="J718" s="1031"/>
      <c r="K718" s="1031"/>
      <c r="L718" s="1031"/>
      <c r="M718" s="1031"/>
      <c r="N718" s="1031"/>
      <c r="O718" s="1031"/>
      <c r="P718" s="1031"/>
      <c r="Q718" s="1031"/>
      <c r="R718" s="1031"/>
      <c r="S718" s="1031"/>
      <c r="T718" s="1031"/>
      <c r="U718" s="1031"/>
      <c r="V718" s="1031"/>
      <c r="W718" s="1031"/>
      <c r="X718" s="1031"/>
      <c r="Y718" s="1031"/>
      <c r="Z718" s="1031"/>
      <c r="AA718" s="1031"/>
      <c r="AB718" s="1031"/>
    </row>
    <row r="719" spans="1:54" x14ac:dyDescent="0.2">
      <c r="E719" s="988"/>
      <c r="G719" s="988"/>
      <c r="H719" s="988"/>
      <c r="I719" s="988"/>
      <c r="J719" s="988"/>
      <c r="K719" s="988"/>
      <c r="L719" s="988"/>
      <c r="M719" s="988"/>
      <c r="N719" s="988"/>
      <c r="O719" s="988"/>
      <c r="P719" s="988"/>
      <c r="Q719" s="988"/>
      <c r="R719" s="988"/>
      <c r="S719" s="988"/>
      <c r="T719" s="988"/>
      <c r="U719" s="988"/>
      <c r="V719" s="988"/>
      <c r="W719" s="988"/>
      <c r="X719" s="988"/>
      <c r="Y719" s="988"/>
      <c r="Z719" s="988"/>
      <c r="AA719" s="988"/>
      <c r="AB719" s="988"/>
      <c r="AD719" s="1062"/>
      <c r="AE719" s="1062"/>
      <c r="AF719" s="1062"/>
      <c r="AG719" s="1062"/>
      <c r="AH719" s="1062"/>
      <c r="AI719" s="1062"/>
      <c r="AJ719" s="1062"/>
      <c r="AK719" s="1062"/>
      <c r="AL719" s="1062"/>
      <c r="AM719" s="1062"/>
      <c r="AN719" s="1062"/>
      <c r="AO719" s="1062"/>
      <c r="AP719" s="1062"/>
      <c r="AQ719" s="1062"/>
      <c r="AR719" s="1062"/>
      <c r="AS719" s="1062"/>
      <c r="AT719" s="1062"/>
      <c r="AU719" s="1062"/>
      <c r="AV719" s="1062"/>
      <c r="AW719" s="1062"/>
      <c r="AX719" s="1062"/>
      <c r="AY719" s="1062"/>
      <c r="AZ719" s="1062"/>
    </row>
    <row r="720" spans="1:54" x14ac:dyDescent="0.2">
      <c r="AD720" s="1062"/>
      <c r="AE720" s="1062"/>
      <c r="AF720" s="1062"/>
      <c r="AG720" s="1062"/>
      <c r="AH720" s="1062"/>
      <c r="AI720" s="1062"/>
      <c r="AJ720" s="1062"/>
      <c r="AK720" s="1062"/>
      <c r="AL720" s="1062"/>
      <c r="AM720" s="1062"/>
      <c r="AN720" s="1062"/>
      <c r="AO720" s="1062"/>
      <c r="AP720" s="1062"/>
      <c r="AQ720" s="1062"/>
      <c r="AR720" s="1062"/>
      <c r="AS720" s="1062"/>
      <c r="AT720" s="1062"/>
      <c r="AU720" s="1062"/>
      <c r="AV720" s="1062"/>
      <c r="AW720" s="1062"/>
      <c r="AX720" s="1062"/>
      <c r="AY720" s="1062"/>
      <c r="AZ720" s="1062"/>
    </row>
    <row r="728" spans="5:14" x14ac:dyDescent="0.2">
      <c r="E728" s="988"/>
      <c r="G728" s="988"/>
      <c r="H728" s="988"/>
      <c r="I728" s="988"/>
      <c r="J728" s="988"/>
      <c r="K728" s="988"/>
      <c r="L728" s="988"/>
      <c r="M728" s="988"/>
      <c r="N728" s="988"/>
    </row>
  </sheetData>
  <sheetProtection selectLockedCells="1" selectUnlockedCells="1"/>
  <conditionalFormatting sqref="A334 A364 A440 A458 A487 A485">
    <cfRule type="cellIs" dxfId="4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customWidth="true" width="19.5703125"/>
    <col min="2" max="2" customWidth="true" width="6.0"/>
    <col min="4" max="4" customWidth="true" width="15.7109375"/>
    <col min="5" max="5" bestFit="true" customWidth="true" width="3.7109375"/>
    <col min="6" max="6" bestFit="true" customWidth="true" width="4.42578125"/>
    <col min="7" max="7" customWidth="true" width="3.140625"/>
    <col min="8" max="8" customWidth="true" width="4.5703125"/>
    <col min="9" max="9" customWidth="true" width="7.0"/>
    <col min="10" max="10" customWidth="true" width="5.140625"/>
    <col min="11" max="11" customWidth="true" width="8.28515625"/>
    <col min="12" max="12" customWidth="true" width="7.85546875"/>
    <col min="13" max="13" bestFit="true" customWidth="true" width="8.7109375"/>
    <col min="14" max="14" customWidth="true" width="4.85546875"/>
    <col min="15" max="15" bestFit="true" customWidth="true" width="7.85546875"/>
    <col min="16" max="17" style="423" width="8.85546875"/>
    <col min="18" max="18" customWidth="true" width="6.0"/>
    <col min="19" max="20" customWidth="true" width="6.5703125"/>
    <col min="21" max="21" customWidth="true" width="5.85546875"/>
    <col min="22" max="22" customWidth="true" width="7.7109375"/>
    <col min="23" max="23" customWidth="true" width="8.42578125"/>
    <col min="25" max="25" customWidth="true" width="12.42578125"/>
    <col min="26" max="26" customWidth="true" width="6.85546875"/>
    <col min="27" max="27" customWidth="true" width="6.28515625"/>
    <col min="28" max="28" bestFit="true" customWidth="true" width="5.7109375"/>
    <col min="29" max="29" bestFit="true" customWidth="true" width="5.0"/>
    <col min="30" max="30" bestFit="true" customWidth="true" width="7.140625"/>
    <col min="31" max="31" bestFit="true" customWidth="true" width="6.5703125"/>
    <col min="32" max="32" bestFit="true" customWidth="true" width="6.0"/>
    <col min="33" max="33" bestFit="true" customWidth="true" width="6.5703125"/>
    <col min="34" max="34" bestFit="true" customWidth="true" width="7.28515625"/>
    <col min="35" max="35" bestFit="true" customWidth="true" width="6.85546875"/>
    <col min="36" max="36" bestFit="true" customWidth="true" width="6.0"/>
    <col min="37" max="37" bestFit="true" customWidth="true" width="5.7109375"/>
    <col min="38" max="38" customWidth="true" width="7.7109375"/>
    <col min="39" max="39" customWidth="true" width="7.0"/>
    <col min="40" max="40" customWidth="true" width="6.7109375"/>
    <col min="41" max="42" style="764" width="8.85546875"/>
    <col min="43" max="43" customWidth="true" style="764" width="7.85546875"/>
    <col min="44" max="50" customWidth="true" style="756" width="6.28515625"/>
  </cols>
  <sheetData>
    <row r="1" spans="1:59" x14ac:dyDescent="0.2">
      <c r="A1" s="124" t="s">
        <v>1771</v>
      </c>
      <c r="B1" s="125"/>
      <c r="F1" s="803"/>
    </row>
    <row r="2" spans="1:59" ht="76.5" x14ac:dyDescent="0.2">
      <c r="A2" s="550" t="s">
        <v>4026</v>
      </c>
      <c r="B2" s="126"/>
    </row>
    <row r="3" spans="1:59" s="604" customFormat="1" ht="12.75" customHeight="1" x14ac:dyDescent="0.2">
      <c r="A3" s="747"/>
      <c r="B3" s="748"/>
      <c r="C3" s="25"/>
      <c r="D3" s="748"/>
      <c r="E3" s="749"/>
      <c r="F3" s="749"/>
      <c r="G3" s="748"/>
      <c r="H3" s="748"/>
      <c r="I3" s="748"/>
      <c r="J3" s="748"/>
      <c r="K3" s="10"/>
      <c r="L3" s="750"/>
      <c r="M3" s="746"/>
      <c r="N3" s="10"/>
      <c r="O3" s="200"/>
      <c r="P3" s="781"/>
      <c r="Q3" s="781"/>
      <c r="R3" s="10"/>
      <c r="S3" s="544" t="s">
        <v>4252</v>
      </c>
      <c r="T3" s="546"/>
      <c r="U3" s="546"/>
      <c r="V3" s="9"/>
      <c r="W3" s="9"/>
      <c r="Y3" s="10"/>
      <c r="Z3" s="751"/>
      <c r="AA3" s="10"/>
      <c r="AB3" s="10"/>
      <c r="AC3" s="542"/>
      <c r="AD3" s="542"/>
      <c r="AE3" s="542"/>
      <c r="AF3" s="542"/>
      <c r="AG3" s="542"/>
      <c r="AH3" s="542"/>
      <c r="AI3" s="542"/>
      <c r="AJ3" s="542"/>
      <c r="AK3" s="542"/>
      <c r="AM3" s="545"/>
      <c r="AN3" s="545"/>
      <c r="AO3" s="765"/>
      <c r="AP3" s="766"/>
      <c r="AQ3" s="767"/>
      <c r="AR3" s="217" t="s">
        <v>4</v>
      </c>
      <c r="AS3" s="757"/>
      <c r="AU3" s="757"/>
      <c r="AV3" s="758"/>
      <c r="AW3" s="1132" t="s">
        <v>18</v>
      </c>
      <c r="AX3" s="1132"/>
      <c r="AY3" s="10"/>
      <c r="AZ3" s="1128" t="s">
        <v>19</v>
      </c>
      <c r="BA3" s="1129"/>
      <c r="BB3" s="1129"/>
      <c r="BC3" s="1130"/>
    </row>
    <row r="4" spans="1:59" s="516" customFormat="1" ht="12.75" customHeight="1" x14ac:dyDescent="0.2">
      <c r="A4" s="589" t="s">
        <v>20</v>
      </c>
      <c r="B4" s="485" t="s">
        <v>21</v>
      </c>
      <c r="C4" s="529"/>
      <c r="D4" s="589"/>
      <c r="E4" s="662" t="s">
        <v>22</v>
      </c>
      <c r="F4" s="662" t="s">
        <v>23</v>
      </c>
      <c r="G4" s="661" t="s">
        <v>24</v>
      </c>
      <c r="H4" s="529"/>
      <c r="I4" s="663">
        <f>'All CCC'!I5</f>
        <v>44985</v>
      </c>
      <c r="J4" s="485" t="s">
        <v>25</v>
      </c>
      <c r="K4" s="485" t="s">
        <v>4059</v>
      </c>
      <c r="L4" s="571" t="s">
        <v>4019</v>
      </c>
      <c r="M4" s="529"/>
      <c r="N4" s="589" t="s">
        <v>27</v>
      </c>
      <c r="O4" s="485" t="s">
        <v>4060</v>
      </c>
      <c r="P4" s="1127" t="s">
        <v>4064</v>
      </c>
      <c r="Q4" s="1127"/>
      <c r="R4" s="485" t="s">
        <v>26</v>
      </c>
      <c r="S4" s="615" t="s">
        <v>41</v>
      </c>
      <c r="T4" s="615" t="s">
        <v>41</v>
      </c>
      <c r="U4" s="615" t="s">
        <v>41</v>
      </c>
      <c r="V4" s="615" t="s">
        <v>41</v>
      </c>
      <c r="W4" s="615" t="s">
        <v>40</v>
      </c>
      <c r="X4" s="615" t="s">
        <v>35</v>
      </c>
      <c r="Y4" s="664" t="s">
        <v>28</v>
      </c>
      <c r="Z4" s="485" t="s">
        <v>29</v>
      </c>
      <c r="AA4" s="485" t="s">
        <v>31</v>
      </c>
      <c r="AB4" s="485" t="s">
        <v>32</v>
      </c>
      <c r="AC4" s="648" t="s">
        <v>31</v>
      </c>
      <c r="AD4" s="648"/>
      <c r="AE4" s="648" t="s">
        <v>31</v>
      </c>
      <c r="AF4" s="648" t="s">
        <v>34</v>
      </c>
      <c r="AG4" s="648" t="s">
        <v>31</v>
      </c>
      <c r="AH4" s="648" t="s">
        <v>31</v>
      </c>
      <c r="AI4" s="648" t="s">
        <v>4039</v>
      </c>
      <c r="AJ4" s="648" t="s">
        <v>35</v>
      </c>
      <c r="AK4" s="648" t="s">
        <v>4040</v>
      </c>
      <c r="AL4" s="648" t="s">
        <v>37</v>
      </c>
      <c r="AM4" s="648" t="s">
        <v>38</v>
      </c>
      <c r="AN4" s="648" t="s">
        <v>39</v>
      </c>
      <c r="AO4" s="599" t="s">
        <v>46</v>
      </c>
      <c r="AP4" s="599" t="s">
        <v>47</v>
      </c>
      <c r="AQ4" s="707" t="s">
        <v>30</v>
      </c>
      <c r="AR4" s="759" t="s">
        <v>48</v>
      </c>
      <c r="AS4" s="760"/>
      <c r="AT4" s="761"/>
      <c r="AU4" s="761"/>
      <c r="AV4" s="761"/>
      <c r="AW4" s="1131" t="s">
        <v>49</v>
      </c>
      <c r="AX4" s="1131"/>
      <c r="AY4" s="665" t="s">
        <v>50</v>
      </c>
      <c r="AZ4" s="716" t="s">
        <v>51</v>
      </c>
      <c r="BA4" s="666" t="s">
        <v>51</v>
      </c>
      <c r="BB4" s="666" t="s">
        <v>52</v>
      </c>
      <c r="BC4" s="717" t="s">
        <v>53</v>
      </c>
      <c r="BD4" s="576"/>
      <c r="BE4" s="529" t="s">
        <v>4128</v>
      </c>
      <c r="BF4" s="529" t="s">
        <v>4130</v>
      </c>
      <c r="BG4" s="594" t="s">
        <v>31</v>
      </c>
    </row>
    <row r="5" spans="1:59" s="564" customFormat="1" ht="12.75" customHeight="1" thickBot="1" x14ac:dyDescent="0.25">
      <c r="A5" s="602" t="s">
        <v>54</v>
      </c>
      <c r="B5" s="608" t="s">
        <v>55</v>
      </c>
      <c r="C5" s="608" t="s">
        <v>94</v>
      </c>
      <c r="D5" s="608" t="s">
        <v>56</v>
      </c>
      <c r="E5" s="752" t="s">
        <v>57</v>
      </c>
      <c r="F5" s="752" t="s">
        <v>58</v>
      </c>
      <c r="G5" s="561" t="s">
        <v>59</v>
      </c>
      <c r="H5" s="561" t="s">
        <v>60</v>
      </c>
      <c r="I5" s="608" t="s">
        <v>61</v>
      </c>
      <c r="J5" s="608" t="s">
        <v>62</v>
      </c>
      <c r="K5" s="608" t="s">
        <v>70</v>
      </c>
      <c r="L5" s="606" t="s">
        <v>4020</v>
      </c>
      <c r="M5" s="561" t="s">
        <v>4061</v>
      </c>
      <c r="N5" s="753" t="s">
        <v>68</v>
      </c>
      <c r="O5" s="608" t="s">
        <v>71</v>
      </c>
      <c r="P5" s="782" t="s">
        <v>66</v>
      </c>
      <c r="Q5" s="782" t="s">
        <v>67</v>
      </c>
      <c r="R5" s="608" t="s">
        <v>65</v>
      </c>
      <c r="S5" s="678" t="s">
        <v>86</v>
      </c>
      <c r="T5" s="678" t="s">
        <v>87</v>
      </c>
      <c r="U5" s="678" t="s">
        <v>50</v>
      </c>
      <c r="V5" s="678" t="s">
        <v>88</v>
      </c>
      <c r="W5" s="678" t="s">
        <v>85</v>
      </c>
      <c r="X5" s="678" t="s">
        <v>84</v>
      </c>
      <c r="Y5" s="602" t="s">
        <v>1788</v>
      </c>
      <c r="Z5" s="608" t="s">
        <v>71</v>
      </c>
      <c r="AA5" s="608" t="s">
        <v>73</v>
      </c>
      <c r="AB5" s="608" t="s">
        <v>74</v>
      </c>
      <c r="AC5" s="649" t="s">
        <v>75</v>
      </c>
      <c r="AD5" s="649" t="s">
        <v>33</v>
      </c>
      <c r="AE5" s="649" t="s">
        <v>76</v>
      </c>
      <c r="AF5" s="649" t="s">
        <v>77</v>
      </c>
      <c r="AG5" s="649" t="s">
        <v>78</v>
      </c>
      <c r="AH5" s="649" t="s">
        <v>79</v>
      </c>
      <c r="AI5" s="649" t="s">
        <v>79</v>
      </c>
      <c r="AJ5" s="649" t="s">
        <v>79</v>
      </c>
      <c r="AK5" s="649" t="s">
        <v>79</v>
      </c>
      <c r="AL5" s="649" t="s">
        <v>81</v>
      </c>
      <c r="AM5" s="649" t="s">
        <v>82</v>
      </c>
      <c r="AN5" s="649" t="s">
        <v>83</v>
      </c>
      <c r="AO5" s="768" t="s">
        <v>95</v>
      </c>
      <c r="AP5" s="768" t="s">
        <v>96</v>
      </c>
      <c r="AQ5" s="769" t="s">
        <v>72</v>
      </c>
      <c r="AR5" s="763">
        <v>2019</v>
      </c>
      <c r="AS5" s="763">
        <v>2020</v>
      </c>
      <c r="AT5" s="763">
        <v>2021</v>
      </c>
      <c r="AU5" s="763">
        <v>2022</v>
      </c>
      <c r="AV5" s="763">
        <v>2023</v>
      </c>
      <c r="AW5" s="762" t="s">
        <v>97</v>
      </c>
      <c r="AX5" s="762" t="s">
        <v>98</v>
      </c>
      <c r="AY5" s="754" t="s">
        <v>99</v>
      </c>
      <c r="AZ5" s="770" t="s">
        <v>100</v>
      </c>
      <c r="BA5" s="755" t="s">
        <v>101</v>
      </c>
      <c r="BB5" s="755" t="s">
        <v>102</v>
      </c>
      <c r="BC5" s="771" t="s">
        <v>102</v>
      </c>
      <c r="BD5" s="852" t="s">
        <v>4126</v>
      </c>
      <c r="BE5" s="676" t="s">
        <v>4129</v>
      </c>
      <c r="BF5" s="676" t="s">
        <v>4131</v>
      </c>
      <c r="BG5" s="773" t="s">
        <v>4244</v>
      </c>
    </row>
    <row r="6" spans="1:59" ht="11.25" customHeight="1" x14ac:dyDescent="0.2">
      <c r="A6" s="548" t="str">
        <f>IF($B6="","",INDEX('All CCC'!A$7:A$809,MATCH(WatchList!$B6,'All CCC'!$B$7:$B$809,0)))</f>
        <v>3M Company</v>
      </c>
      <c r="B6" s="31" t="s">
        <v>109</v>
      </c>
      <c r="C6" s="844" t="str">
        <f>IF($B6="","",INDEX('All CCC'!C$7:C$809,MATCH(WatchList!$B6,'All CCC'!$B$7:$B$809,0)))</f>
        <v>Industrials</v>
      </c>
      <c r="D6" s="844" t="str">
        <f>IF($B6="","",INDEX('All CCC'!D$7:D$809,MATCH(WatchList!$B6,'All CCC'!$B$7:$B$809,0)))</f>
        <v>Industrial Conglomerates</v>
      </c>
      <c r="E6" s="844">
        <f>IF($B6="","",INDEX('All CCC'!E$7:E$809,MATCH(WatchList!$B6,'All CCC'!$B$7:$B$809,0)))</f>
        <v>65</v>
      </c>
      <c r="F6" s="844">
        <f>IF($B6="","",INDEX('All CCC'!F$7:F$809,MATCH(WatchList!$B6,'All CCC'!$B$7:$B$809,0)))</f>
        <v>8</v>
      </c>
      <c r="G6" s="844" t="str">
        <f>IF($B6="","",INDEX('All CCC'!G$7:G$809,MATCH(WatchList!$B6,'All CCC'!$B$7:$B$809,0)))</f>
        <v>N</v>
      </c>
      <c r="H6" s="844" t="str">
        <f>IF($B6="","",INDEX('All CCC'!H$7:H$809,MATCH(WatchList!$B6,'All CCC'!$B$7:$B$809,0)))</f>
        <v>N</v>
      </c>
      <c r="I6" s="844">
        <f>IF($B6="","",INDEX('All CCC'!I$7:I$809,MATCH(WatchList!$B6,'All CCC'!$B$7:$B$809,0)))</f>
        <v>107.74</v>
      </c>
      <c r="J6" s="844">
        <f>IF($B6="","",INDEX('All CCC'!J$7:J$809,MATCH(WatchList!$B6,'All CCC'!$B$7:$B$809,0)))</f>
        <v>5.5689623166883235</v>
      </c>
      <c r="K6" s="844">
        <f>IF($B6="","",INDEX('All CCC'!K$7:K$809,MATCH(WatchList!$B6,'All CCC'!$B$7:$B$809,0)))</f>
        <v>1.5</v>
      </c>
      <c r="L6" s="844">
        <f>IF($B6="","",INDEX('All CCC'!L$7:L$809,MATCH(WatchList!$B6,'All CCC'!$B$7:$B$809,0)))</f>
        <v>4</v>
      </c>
      <c r="M6" s="844">
        <f>IF($B6="","",INDEX('All CCC'!M$7:M$809,MATCH(WatchList!$B6,'All CCC'!$B$7:$B$809,0)))</f>
        <v>6</v>
      </c>
      <c r="N6" s="844" t="str">
        <f>IF($B6="","",INDEX('All CCC'!N$7:N$809,MATCH(WatchList!$B6,'All CCC'!$B$7:$B$809,0)))</f>
        <v>C12</v>
      </c>
      <c r="O6" s="844">
        <f>IF($B6="","",INDEX('All CCC'!O$7:O$809,MATCH(WatchList!$B6,'All CCC'!$B$7:$B$809,0)))</f>
        <v>1.49</v>
      </c>
      <c r="P6" s="845">
        <f>IF($B6="","",INDEX('All CCC'!P$7:P$809,MATCH(WatchList!$B6,'All CCC'!$B$7:$B$809,0)))</f>
        <v>44973</v>
      </c>
      <c r="Q6" s="845">
        <f>IF($B6="","",INDEX('All CCC'!Q$7:Q$809,MATCH(WatchList!$B6,'All CCC'!$B$7:$B$809,0)))</f>
        <v>44997</v>
      </c>
      <c r="R6" s="844">
        <f>IF($B6="","",INDEX('All CCC'!R$7:R$809,MATCH(WatchList!$B6,'All CCC'!$B$7:$B$809,0)))</f>
        <v>0.67114093959731602</v>
      </c>
      <c r="S6" s="844">
        <f>IF($B6="","",INDEX('All CCC'!S$7:S$809,MATCH(WatchList!$B6,'All CCC'!$B$7:$B$809,0)))</f>
        <v>0.67567567567567988</v>
      </c>
      <c r="T6" s="844">
        <f>IF($B6="","",INDEX('All CCC'!T$7:T$809,MATCH(WatchList!$B6,'All CCC'!$B$7:$B$809,0)))</f>
        <v>1.1442640638950952</v>
      </c>
      <c r="U6" s="844">
        <f>IF($B6="","",INDEX('All CCC'!U$7:U$809,MATCH(WatchList!$B6,'All CCC'!$B$7:$B$809,0)))</f>
        <v>4.8647873159884947</v>
      </c>
      <c r="V6" s="844">
        <f>IF($B6="","",INDEX('All CCC'!V$7:V$809,MATCH(WatchList!$B6,'All CCC'!$B$7:$B$809,0)))</f>
        <v>9.7067692375690804</v>
      </c>
      <c r="W6" s="844">
        <f>IF($B6="","",INDEX('All CCC'!W$7:W$809,MATCH(WatchList!$B6,'All CCC'!$B$7:$B$809,0)))</f>
        <v>0.50117471600744579</v>
      </c>
      <c r="X6" s="844">
        <f>IF($B6="","",INDEX('All CCC'!X$7:X$809,MATCH(WatchList!$B6,'All CCC'!$B$7:$B$809,0)))</f>
        <v>2.3165653885659498</v>
      </c>
      <c r="Y6" s="844">
        <f>IF($B6="","",INDEX('All CCC'!Y$7:Y$809,MATCH(WatchList!$B6,'All CCC'!$B$7:$B$809,0)))</f>
        <v>0</v>
      </c>
      <c r="Z6" s="844">
        <f>IF($B6="","",INDEX('All CCC'!Z$7:Z$809,MATCH(WatchList!$B6,'All CCC'!$B$7:$B$809,0)))</f>
        <v>59.171597633136088</v>
      </c>
      <c r="AA6" s="844">
        <f>IF($B6="","",INDEX('All CCC'!AA$7:AA$809,MATCH(WatchList!$B6,'All CCC'!$B$7:$B$809,0)))</f>
        <v>10.625246548323471</v>
      </c>
      <c r="AB6" s="844">
        <f>IF($B6="","",INDEX('All CCC'!AB$7:AB$809,MATCH(WatchList!$B6,'All CCC'!$B$7:$B$809,0)))</f>
        <v>12</v>
      </c>
      <c r="AC6" s="844">
        <f>IF($B6="","",INDEX('All CCC'!AC$7:AC$809,MATCH(WatchList!$B6,'All CCC'!$B$7:$B$809,0)))</f>
        <v>10.14</v>
      </c>
      <c r="AD6" s="844" t="str">
        <f>IF($B6="","",INDEX('All CCC'!AD$7:AD$809,MATCH(WatchList!$B6,'All CCC'!$B$7:$B$809,0)))</f>
        <v>n/a</v>
      </c>
      <c r="AE6" s="844">
        <f>IF($B6="","",INDEX('All CCC'!AE$7:AE$809,MATCH(WatchList!$B6,'All CCC'!$B$7:$B$809,0)))</f>
        <v>1.76</v>
      </c>
      <c r="AF6" s="844">
        <f>IF($B6="","",INDEX('All CCC'!AF$7:AF$809,MATCH(WatchList!$B6,'All CCC'!$B$7:$B$809,0)))</f>
        <v>4.0599999999999996</v>
      </c>
      <c r="AG6" s="844">
        <f>IF($B6="","",INDEX('All CCC'!AG$7:AG$809,MATCH(WatchList!$B6,'All CCC'!$B$7:$B$809,0)))</f>
        <v>40.200000000000003</v>
      </c>
      <c r="AH6" s="844">
        <f>IF($B6="","",INDEX('All CCC'!AH$7:AH$809,MATCH(WatchList!$B6,'All CCC'!$B$7:$B$809,0)))</f>
        <v>0.6</v>
      </c>
      <c r="AI6" s="844">
        <f>IF($B6="","",INDEX('All CCC'!AI$7:AI$809,MATCH(WatchList!$B6,'All CCC'!$B$7:$B$809,0)))</f>
        <v>9.91</v>
      </c>
      <c r="AJ6" s="844">
        <f>IF($B6="","",INDEX('All CCC'!AJ$7:AJ$809,MATCH(WatchList!$B6,'All CCC'!$B$7:$B$809,0)))</f>
        <v>2.1</v>
      </c>
      <c r="AK6" s="844">
        <f>IF($B6="","",INDEX('All CCC'!AK$7:AK$809,MATCH(WatchList!$B6,'All CCC'!$B$7:$B$809,0)))</f>
        <v>-0.22999999999999998</v>
      </c>
      <c r="AL6" s="844">
        <f>IF($B6="","",INDEX('All CCC'!AL$7:AL$809,MATCH(WatchList!$B6,'All CCC'!$B$7:$B$809,0)))</f>
        <v>60220</v>
      </c>
      <c r="AM6" s="844">
        <f>IF($B6="","",INDEX('All CCC'!AM$7:AM$809,MATCH(WatchList!$B6,'All CCC'!$B$7:$B$809,0)))</f>
        <v>0.11</v>
      </c>
      <c r="AN6" s="844">
        <f>IF($B6="","",INDEX('All CCC'!AN$7:AN$809,MATCH(WatchList!$B6,'All CCC'!$B$7:$B$809,0)))</f>
        <v>1.08</v>
      </c>
      <c r="AO6" s="844">
        <f>IF($B6="","",INDEX('All CCC'!AO$7:AO$809,MATCH(WatchList!$B6,'All CCC'!$B$7:$B$809,0)))</f>
        <v>-0.19149691564665261</v>
      </c>
      <c r="AP6" s="844">
        <f>IF($B6="","",INDEX('All CCC'!AP$7:AP$809,MATCH(WatchList!$B6,'All CCC'!$B$7:$B$809,0)))</f>
        <v>10.433749632676818</v>
      </c>
      <c r="AQ6" s="844">
        <f>IF($B6="","",INDEX('All CCC'!AQ$7:AQ$809,MATCH(WatchList!$B6,'All CCC'!$B$7:$B$809,0)))</f>
        <v>38.465400389320337</v>
      </c>
      <c r="AR6" s="844">
        <f>IF($B6="","",INDEX('All CCC'!AR$7:AR$809,MATCH(WatchList!$B6,'All CCC'!$B$7:$B$809,0)))</f>
        <v>5.9957599999999998</v>
      </c>
      <c r="AS6" s="844">
        <f>IF($B6="","",INDEX('All CCC'!AS$7:AS$809,MATCH(WatchList!$B6,'All CCC'!$B$7:$B$809,0)))</f>
        <v>6.5899398159999993</v>
      </c>
      <c r="AT6" s="844">
        <f>IF($B6="","",INDEX('All CCC'!AT$7:AT$809,MATCH(WatchList!$B6,'All CCC'!$B$7:$B$809,0)))</f>
        <v>6.6558392141599994</v>
      </c>
      <c r="AU6" s="844">
        <f>IF($B6="","",INDEX('All CCC'!AU$7:AU$809,MATCH(WatchList!$B6,'All CCC'!$B$7:$B$809,0)))</f>
        <v>6.7223976063015991</v>
      </c>
      <c r="AV6" s="844">
        <f>IF($B6="","",INDEX('All CCC'!AV$7:AV$809,MATCH(WatchList!$B6,'All CCC'!$B$7:$B$809,0)))</f>
        <v>6.7896215823646155</v>
      </c>
      <c r="AW6" s="844">
        <f>IF($B6="","",INDEX('All CCC'!AW$7:AW$809,MATCH(WatchList!$B6,'All CCC'!$B$7:$B$809,0)))</f>
        <v>32.753558218826214</v>
      </c>
      <c r="AX6" s="844">
        <f>IF($B6="","",INDEX('All CCC'!AX$7:AX$809,MATCH(WatchList!$B6,'All CCC'!$B$7:$B$809,0)))</f>
        <v>30.400555243016719</v>
      </c>
      <c r="AY6" s="844">
        <f>IF($B6="","",INDEX('All CCC'!AY$7:AY$809,MATCH(WatchList!$B6,'All CCC'!$B$7:$B$809,0)))</f>
        <v>0.96</v>
      </c>
      <c r="AZ6" s="844">
        <f>IF($B6="","",INDEX('All CCC'!AZ$7:AZ$809,MATCH(WatchList!$B6,'All CCC'!$B$7:$B$809,0)))</f>
        <v>0.91999999999999993</v>
      </c>
      <c r="BA6" s="844">
        <f>IF($B6="","",INDEX('All CCC'!BA$7:BA$809,MATCH(WatchList!$B6,'All CCC'!$B$7:$B$809,0)))</f>
        <v>-30.34</v>
      </c>
      <c r="BB6" s="844">
        <f>IF($B6="","",INDEX('All CCC'!BB$7:BB$809,MATCH(WatchList!$B6,'All CCC'!$B$7:$B$809,0)))</f>
        <v>-9.2299999999999986</v>
      </c>
      <c r="BC6" s="844">
        <f>IF($B6="","",INDEX('All CCC'!BC$7:BC$809,MATCH(WatchList!$B6,'All CCC'!$B$7:$B$809,0)))</f>
        <v>-15.5</v>
      </c>
      <c r="BD6" s="844">
        <f>IF($B6="","",INDEX('All CCC'!BD$7:BD$809,MATCH(WatchList!$B6,'All CCC'!$B$7:$B$809,0)))</f>
        <v>0</v>
      </c>
      <c r="BE6" s="844">
        <f>IF($B6="","",INDEX('All CCC'!BE$7:BE$809,MATCH(WatchList!$B6,'All CCC'!$B$7:$B$809,0)))</f>
        <v>1959</v>
      </c>
      <c r="BF6" s="844">
        <f>IF($B6="","",INDEX('All CCC'!BF$7:BF$809,MATCH(WatchList!$B6,'All CCC'!$B$7:$B$809,0)))</f>
        <v>8</v>
      </c>
      <c r="BG6" s="844">
        <f>IF($B6="","",INDEX('All CCC'!BG$7:BG$809,MATCH(WatchList!$B6,'All CCC'!$B$7:$B$809,0)))</f>
        <v>12.6</v>
      </c>
    </row>
    <row r="7" spans="1:59" ht="11.25" customHeight="1" x14ac:dyDescent="0.2">
      <c r="A7" s="548" t="str">
        <f>IF($B7="","",INDEX('All CCC'!A$7:A$809,MATCH(WatchList!$B7,'All CCC'!$B$7:$B$809,0)))</f>
        <v/>
      </c>
      <c r="B7" s="31"/>
      <c r="C7" s="844" t="str">
        <f>IF($B7="","",INDEX('All CCC'!C$7:C$809,MATCH(WatchList!$B7,'All CCC'!$B$7:$B$809,0)))</f>
        <v/>
      </c>
      <c r="D7" s="844" t="str">
        <f>IF($B7="","",INDEX('All CCC'!D$7:D$809,MATCH(WatchList!$B7,'All CCC'!$B$7:$B$809,0)))</f>
        <v/>
      </c>
      <c r="E7" s="844" t="str">
        <f>IF($B7="","",INDEX('All CCC'!E$7:E$809,MATCH(WatchList!$B7,'All CCC'!$B$7:$B$809,0)))</f>
        <v/>
      </c>
      <c r="F7" s="844" t="str">
        <f>IF($B7="","",INDEX('All CCC'!F$7:F$809,MATCH(WatchList!$B7,'All CCC'!$B$7:$B$809,0)))</f>
        <v/>
      </c>
      <c r="G7" s="844" t="str">
        <f>IF($B7="","",INDEX('All CCC'!G$7:G$809,MATCH(WatchList!$B7,'All CCC'!$B$7:$B$809,0)))</f>
        <v/>
      </c>
      <c r="H7" s="844" t="str">
        <f>IF($B7="","",INDEX('All CCC'!H$7:H$809,MATCH(WatchList!$B7,'All CCC'!$B$7:$B$809,0)))</f>
        <v/>
      </c>
      <c r="I7" s="844" t="str">
        <f>IF($B7="","",INDEX('All CCC'!I$7:I$809,MATCH(WatchList!$B7,'All CCC'!$B$7:$B$809,0)))</f>
        <v/>
      </c>
      <c r="J7" s="844" t="str">
        <f>IF($B7="","",INDEX('All CCC'!J$7:J$809,MATCH(WatchList!$B7,'All CCC'!$B$7:$B$809,0)))</f>
        <v/>
      </c>
      <c r="K7" s="844" t="str">
        <f>IF($B7="","",INDEX('All CCC'!K$7:K$809,MATCH(WatchList!$B7,'All CCC'!$B$7:$B$809,0)))</f>
        <v/>
      </c>
      <c r="L7" s="844" t="str">
        <f>IF($B7="","",INDEX('All CCC'!L$7:L$809,MATCH(WatchList!$B7,'All CCC'!$B$7:$B$809,0)))</f>
        <v/>
      </c>
      <c r="M7" s="844" t="str">
        <f>IF($B7="","",INDEX('All CCC'!M$7:M$809,MATCH(WatchList!$B7,'All CCC'!$B$7:$B$809,0)))</f>
        <v/>
      </c>
      <c r="N7" s="844" t="str">
        <f>IF($B7="","",INDEX('All CCC'!N$7:N$809,MATCH(WatchList!$B7,'All CCC'!$B$7:$B$809,0)))</f>
        <v/>
      </c>
      <c r="O7" s="844" t="str">
        <f>IF($B7="","",INDEX('All CCC'!O$7:O$809,MATCH(WatchList!$B7,'All CCC'!$B$7:$B$809,0)))</f>
        <v/>
      </c>
      <c r="P7" s="845" t="str">
        <f>IF($B7="","",INDEX('All CCC'!P$7:P$809,MATCH(WatchList!$B7,'All CCC'!$B$7:$B$809,0)))</f>
        <v/>
      </c>
      <c r="Q7" s="845" t="str">
        <f>IF($B7="","",INDEX('All CCC'!Q$7:Q$809,MATCH(WatchList!$B7,'All CCC'!$B$7:$B$809,0)))</f>
        <v/>
      </c>
      <c r="R7" s="844" t="str">
        <f>IF($B7="","",INDEX('All CCC'!R$7:R$809,MATCH(WatchList!$B7,'All CCC'!$B$7:$B$809,0)))</f>
        <v/>
      </c>
      <c r="S7" s="844" t="str">
        <f>IF($B7="","",INDEX('All CCC'!S$7:S$809,MATCH(WatchList!$B7,'All CCC'!$B$7:$B$809,0)))</f>
        <v/>
      </c>
      <c r="T7" s="844" t="str">
        <f>IF($B7="","",INDEX('All CCC'!T$7:T$809,MATCH(WatchList!$B7,'All CCC'!$B$7:$B$809,0)))</f>
        <v/>
      </c>
      <c r="U7" s="844" t="str">
        <f>IF($B7="","",INDEX('All CCC'!U$7:U$809,MATCH(WatchList!$B7,'All CCC'!$B$7:$B$809,0)))</f>
        <v/>
      </c>
      <c r="V7" s="844" t="str">
        <f>IF($B7="","",INDEX('All CCC'!V$7:V$809,MATCH(WatchList!$B7,'All CCC'!$B$7:$B$809,0)))</f>
        <v/>
      </c>
      <c r="W7" s="844" t="str">
        <f>IF($B7="","",INDEX('All CCC'!W$7:W$809,MATCH(WatchList!$B7,'All CCC'!$B$7:$B$809,0)))</f>
        <v/>
      </c>
      <c r="X7" s="844" t="str">
        <f>IF($B7="","",INDEX('All CCC'!X$7:X$809,MATCH(WatchList!$B7,'All CCC'!$B$7:$B$809,0)))</f>
        <v/>
      </c>
      <c r="Y7" s="844" t="str">
        <f>IF($B7="","",INDEX('All CCC'!Y$7:Y$809,MATCH(WatchList!$B7,'All CCC'!$B$7:$B$809,0)))</f>
        <v/>
      </c>
      <c r="Z7" s="844" t="str">
        <f>IF($B7="","",INDEX('All CCC'!Z$7:Z$809,MATCH(WatchList!$B7,'All CCC'!$B$7:$B$809,0)))</f>
        <v/>
      </c>
      <c r="AA7" s="844" t="str">
        <f>IF($B7="","",INDEX('All CCC'!AA$7:AA$809,MATCH(WatchList!$B7,'All CCC'!$B$7:$B$809,0)))</f>
        <v/>
      </c>
      <c r="AB7" s="844" t="str">
        <f>IF($B7="","",INDEX('All CCC'!AB$7:AB$809,MATCH(WatchList!$B7,'All CCC'!$B$7:$B$809,0)))</f>
        <v/>
      </c>
      <c r="AC7" s="844" t="str">
        <f>IF($B7="","",INDEX('All CCC'!AC$7:AC$809,MATCH(WatchList!$B7,'All CCC'!$B$7:$B$809,0)))</f>
        <v/>
      </c>
      <c r="AD7" s="844" t="str">
        <f>IF($B7="","",INDEX('All CCC'!AD$7:AD$809,MATCH(WatchList!$B7,'All CCC'!$B$7:$B$809,0)))</f>
        <v/>
      </c>
      <c r="AE7" s="844" t="str">
        <f>IF($B7="","",INDEX('All CCC'!AE$7:AE$809,MATCH(WatchList!$B7,'All CCC'!$B$7:$B$809,0)))</f>
        <v/>
      </c>
      <c r="AF7" s="844" t="str">
        <f>IF($B7="","",INDEX('All CCC'!AF$7:AF$809,MATCH(WatchList!$B7,'All CCC'!$B$7:$B$809,0)))</f>
        <v/>
      </c>
      <c r="AG7" s="844" t="str">
        <f>IF($B7="","",INDEX('All CCC'!AG$7:AG$809,MATCH(WatchList!$B7,'All CCC'!$B$7:$B$809,0)))</f>
        <v/>
      </c>
      <c r="AH7" s="844" t="str">
        <f>IF($B7="","",INDEX('All CCC'!AH$7:AH$809,MATCH(WatchList!$B7,'All CCC'!$B$7:$B$809,0)))</f>
        <v/>
      </c>
      <c r="AI7" s="844" t="str">
        <f>IF($B7="","",INDEX('All CCC'!AI$7:AI$809,MATCH(WatchList!$B7,'All CCC'!$B$7:$B$809,0)))</f>
        <v/>
      </c>
      <c r="AJ7" s="844" t="str">
        <f>IF($B7="","",INDEX('All CCC'!AJ$7:AJ$809,MATCH(WatchList!$B7,'All CCC'!$B$7:$B$809,0)))</f>
        <v/>
      </c>
      <c r="AK7" s="844" t="str">
        <f>IF($B7="","",INDEX('All CCC'!AK$7:AK$809,MATCH(WatchList!$B7,'All CCC'!$B$7:$B$809,0)))</f>
        <v/>
      </c>
      <c r="AL7" s="844" t="str">
        <f>IF($B7="","",INDEX('All CCC'!AL$7:AL$809,MATCH(WatchList!$B7,'All CCC'!$B$7:$B$809,0)))</f>
        <v/>
      </c>
      <c r="AM7" s="844" t="str">
        <f>IF($B7="","",INDEX('All CCC'!AM$7:AM$809,MATCH(WatchList!$B7,'All CCC'!$B$7:$B$809,0)))</f>
        <v/>
      </c>
      <c r="AN7" s="844" t="str">
        <f>IF($B7="","",INDEX('All CCC'!AN$7:AN$809,MATCH(WatchList!$B7,'All CCC'!$B$7:$B$809,0)))</f>
        <v/>
      </c>
      <c r="AO7" s="844" t="str">
        <f>IF($B7="","",INDEX('All CCC'!AO$7:AO$809,MATCH(WatchList!$B7,'All CCC'!$B$7:$B$809,0)))</f>
        <v/>
      </c>
      <c r="AP7" s="844" t="str">
        <f>IF($B7="","",INDEX('All CCC'!AP$7:AP$809,MATCH(WatchList!$B7,'All CCC'!$B$7:$B$809,0)))</f>
        <v/>
      </c>
      <c r="AQ7" s="844" t="str">
        <f>IF($B7="","",INDEX('All CCC'!AQ$7:AQ$809,MATCH(WatchList!$B7,'All CCC'!$B$7:$B$809,0)))</f>
        <v/>
      </c>
      <c r="AR7" s="844" t="str">
        <f>IF($B7="","",INDEX('All CCC'!AR$7:AR$809,MATCH(WatchList!$B7,'All CCC'!$B$7:$B$809,0)))</f>
        <v/>
      </c>
      <c r="AS7" s="844" t="str">
        <f>IF($B7="","",INDEX('All CCC'!AS$7:AS$809,MATCH(WatchList!$B7,'All CCC'!$B$7:$B$809,0)))</f>
        <v/>
      </c>
      <c r="AT7" s="844" t="str">
        <f>IF($B7="","",INDEX('All CCC'!AT$7:AT$809,MATCH(WatchList!$B7,'All CCC'!$B$7:$B$809,0)))</f>
        <v/>
      </c>
      <c r="AU7" s="844" t="str">
        <f>IF($B7="","",INDEX('All CCC'!AU$7:AU$809,MATCH(WatchList!$B7,'All CCC'!$B$7:$B$809,0)))</f>
        <v/>
      </c>
      <c r="AV7" s="844" t="str">
        <f>IF($B7="","",INDEX('All CCC'!AV$7:AV$809,MATCH(WatchList!$B7,'All CCC'!$B$7:$B$809,0)))</f>
        <v/>
      </c>
      <c r="AW7" s="844" t="str">
        <f>IF($B7="","",INDEX('All CCC'!AW$7:AW$809,MATCH(WatchList!$B7,'All CCC'!$B$7:$B$809,0)))</f>
        <v/>
      </c>
      <c r="AX7" s="844" t="str">
        <f>IF($B7="","",INDEX('All CCC'!AX$7:AX$809,MATCH(WatchList!$B7,'All CCC'!$B$7:$B$809,0)))</f>
        <v/>
      </c>
      <c r="AY7" s="844" t="str">
        <f>IF($B7="","",INDEX('All CCC'!AY$7:AY$809,MATCH(WatchList!$B7,'All CCC'!$B$7:$B$809,0)))</f>
        <v/>
      </c>
      <c r="AZ7" s="844" t="str">
        <f>IF($B7="","",INDEX('All CCC'!AZ$7:AZ$809,MATCH(WatchList!$B7,'All CCC'!$B$7:$B$809,0)))</f>
        <v/>
      </c>
      <c r="BA7" s="844" t="str">
        <f>IF($B7="","",INDEX('All CCC'!BA$7:BA$809,MATCH(WatchList!$B7,'All CCC'!$B$7:$B$809,0)))</f>
        <v/>
      </c>
      <c r="BB7" s="844" t="str">
        <f>IF($B7="","",INDEX('All CCC'!BB$7:BB$809,MATCH(WatchList!$B7,'All CCC'!$B$7:$B$809,0)))</f>
        <v/>
      </c>
      <c r="BC7" s="844" t="str">
        <f>IF($B7="","",INDEX('All CCC'!BC$7:BC$809,MATCH(WatchList!$B7,'All CCC'!$B$7:$B$809,0)))</f>
        <v/>
      </c>
      <c r="BD7" s="844" t="str">
        <f>IF($B7="","",INDEX('All CCC'!BD$7:BD$809,MATCH(WatchList!$B7,'All CCC'!$B$7:$B$809,0)))</f>
        <v/>
      </c>
      <c r="BE7" s="844" t="str">
        <f>IF($B7="","",INDEX('All CCC'!BE$7:BE$809,MATCH(WatchList!$B7,'All CCC'!$B$7:$B$809,0)))</f>
        <v/>
      </c>
      <c r="BF7" s="844" t="str">
        <f>IF($B7="","",INDEX('All CCC'!BF$7:BF$809,MATCH(WatchList!$B7,'All CCC'!$B$7:$B$809,0)))</f>
        <v/>
      </c>
      <c r="BG7" s="844" t="str">
        <f>IF($B7="","",INDEX('All CCC'!BG$7:BG$809,MATCH(WatchList!$B7,'All CCC'!$B$7:$B$809,0)))</f>
        <v/>
      </c>
    </row>
    <row r="8" spans="1:59" s="820" customFormat="1" ht="11.25" customHeight="1" x14ac:dyDescent="0.2">
      <c r="A8" s="548" t="str">
        <f>IF($B8="","",INDEX('All CCC'!A$7:A$809,MATCH(WatchList!$B8,'All CCC'!$B$7:$B$809,0)))</f>
        <v/>
      </c>
      <c r="B8" s="31"/>
      <c r="C8" s="844" t="str">
        <f>IF($B8="","",INDEX('All CCC'!C$7:C$809,MATCH(WatchList!$B8,'All CCC'!$B$7:$B$809,0)))</f>
        <v/>
      </c>
      <c r="D8" s="844" t="str">
        <f>IF($B8="","",INDEX('All CCC'!D$7:D$809,MATCH(WatchList!$B8,'All CCC'!$B$7:$B$809,0)))</f>
        <v/>
      </c>
      <c r="E8" s="844" t="str">
        <f>IF($B8="","",INDEX('All CCC'!E$7:E$809,MATCH(WatchList!$B8,'All CCC'!$B$7:$B$809,0)))</f>
        <v/>
      </c>
      <c r="F8" s="844" t="str">
        <f>IF($B8="","",INDEX('All CCC'!F$7:F$809,MATCH(WatchList!$B8,'All CCC'!$B$7:$B$809,0)))</f>
        <v/>
      </c>
      <c r="G8" s="844" t="str">
        <f>IF($B8="","",INDEX('All CCC'!G$7:G$809,MATCH(WatchList!$B8,'All CCC'!$B$7:$B$809,0)))</f>
        <v/>
      </c>
      <c r="H8" s="844" t="str">
        <f>IF($B8="","",INDEX('All CCC'!H$7:H$809,MATCH(WatchList!$B8,'All CCC'!$B$7:$B$809,0)))</f>
        <v/>
      </c>
      <c r="I8" s="844" t="str">
        <f>IF($B8="","",INDEX('All CCC'!I$7:I$809,MATCH(WatchList!$B8,'All CCC'!$B$7:$B$809,0)))</f>
        <v/>
      </c>
      <c r="J8" s="844" t="str">
        <f>IF($B8="","",INDEX('All CCC'!J$7:J$809,MATCH(WatchList!$B8,'All CCC'!$B$7:$B$809,0)))</f>
        <v/>
      </c>
      <c r="K8" s="844" t="str">
        <f>IF($B8="","",INDEX('All CCC'!K$7:K$809,MATCH(WatchList!$B8,'All CCC'!$B$7:$B$809,0)))</f>
        <v/>
      </c>
      <c r="L8" s="844" t="str">
        <f>IF($B8="","",INDEX('All CCC'!L$7:L$809,MATCH(WatchList!$B8,'All CCC'!$B$7:$B$809,0)))</f>
        <v/>
      </c>
      <c r="M8" s="844" t="str">
        <f>IF($B8="","",INDEX('All CCC'!M$7:M$809,MATCH(WatchList!$B8,'All CCC'!$B$7:$B$809,0)))</f>
        <v/>
      </c>
      <c r="N8" s="844" t="str">
        <f>IF($B8="","",INDEX('All CCC'!N$7:N$809,MATCH(WatchList!$B8,'All CCC'!$B$7:$B$809,0)))</f>
        <v/>
      </c>
      <c r="O8" s="844" t="str">
        <f>IF($B8="","",INDEX('All CCC'!O$7:O$809,MATCH(WatchList!$B8,'All CCC'!$B$7:$B$809,0)))</f>
        <v/>
      </c>
      <c r="P8" s="845" t="str">
        <f>IF($B8="","",INDEX('All CCC'!P$7:P$809,MATCH(WatchList!$B8,'All CCC'!$B$7:$B$809,0)))</f>
        <v/>
      </c>
      <c r="Q8" s="845" t="str">
        <f>IF($B8="","",INDEX('All CCC'!Q$7:Q$809,MATCH(WatchList!$B8,'All CCC'!$B$7:$B$809,0)))</f>
        <v/>
      </c>
      <c r="R8" s="844" t="str">
        <f>IF($B8="","",INDEX('All CCC'!R$7:R$809,MATCH(WatchList!$B8,'All CCC'!$B$7:$B$809,0)))</f>
        <v/>
      </c>
      <c r="S8" s="844" t="str">
        <f>IF($B8="","",INDEX('All CCC'!S$7:S$809,MATCH(WatchList!$B8,'All CCC'!$B$7:$B$809,0)))</f>
        <v/>
      </c>
      <c r="T8" s="844" t="str">
        <f>IF($B8="","",INDEX('All CCC'!T$7:T$809,MATCH(WatchList!$B8,'All CCC'!$B$7:$B$809,0)))</f>
        <v/>
      </c>
      <c r="U8" s="844" t="str">
        <f>IF($B8="","",INDEX('All CCC'!U$7:U$809,MATCH(WatchList!$B8,'All CCC'!$B$7:$B$809,0)))</f>
        <v/>
      </c>
      <c r="V8" s="844" t="str">
        <f>IF($B8="","",INDEX('All CCC'!V$7:V$809,MATCH(WatchList!$B8,'All CCC'!$B$7:$B$809,0)))</f>
        <v/>
      </c>
      <c r="W8" s="844" t="str">
        <f>IF($B8="","",INDEX('All CCC'!W$7:W$809,MATCH(WatchList!$B8,'All CCC'!$B$7:$B$809,0)))</f>
        <v/>
      </c>
      <c r="X8" s="844" t="str">
        <f>IF($B8="","",INDEX('All CCC'!X$7:X$809,MATCH(WatchList!$B8,'All CCC'!$B$7:$B$809,0)))</f>
        <v/>
      </c>
      <c r="Y8" s="844" t="str">
        <f>IF($B8="","",INDEX('All CCC'!Y$7:Y$809,MATCH(WatchList!$B8,'All CCC'!$B$7:$B$809,0)))</f>
        <v/>
      </c>
      <c r="Z8" s="844" t="str">
        <f>IF($B8="","",INDEX('All CCC'!Z$7:Z$809,MATCH(WatchList!$B8,'All CCC'!$B$7:$B$809,0)))</f>
        <v/>
      </c>
      <c r="AA8" s="844" t="str">
        <f>IF($B8="","",INDEX('All CCC'!AA$7:AA$809,MATCH(WatchList!$B8,'All CCC'!$B$7:$B$809,0)))</f>
        <v/>
      </c>
      <c r="AB8" s="844" t="str">
        <f>IF($B8="","",INDEX('All CCC'!AB$7:AB$809,MATCH(WatchList!$B8,'All CCC'!$B$7:$B$809,0)))</f>
        <v/>
      </c>
      <c r="AC8" s="844" t="str">
        <f>IF($B8="","",INDEX('All CCC'!AC$7:AC$809,MATCH(WatchList!$B8,'All CCC'!$B$7:$B$809,0)))</f>
        <v/>
      </c>
      <c r="AD8" s="844" t="str">
        <f>IF($B8="","",INDEX('All CCC'!AD$7:AD$809,MATCH(WatchList!$B8,'All CCC'!$B$7:$B$809,0)))</f>
        <v/>
      </c>
      <c r="AE8" s="844" t="str">
        <f>IF($B8="","",INDEX('All CCC'!AE$7:AE$809,MATCH(WatchList!$B8,'All CCC'!$B$7:$B$809,0)))</f>
        <v/>
      </c>
      <c r="AF8" s="844" t="str">
        <f>IF($B8="","",INDEX('All CCC'!AF$7:AF$809,MATCH(WatchList!$B8,'All CCC'!$B$7:$B$809,0)))</f>
        <v/>
      </c>
      <c r="AG8" s="844" t="str">
        <f>IF($B8="","",INDEX('All CCC'!AG$7:AG$809,MATCH(WatchList!$B8,'All CCC'!$B$7:$B$809,0)))</f>
        <v/>
      </c>
      <c r="AH8" s="844" t="str">
        <f>IF($B8="","",INDEX('All CCC'!AH$7:AH$809,MATCH(WatchList!$B8,'All CCC'!$B$7:$B$809,0)))</f>
        <v/>
      </c>
      <c r="AI8" s="844" t="str">
        <f>IF($B8="","",INDEX('All CCC'!AI$7:AI$809,MATCH(WatchList!$B8,'All CCC'!$B$7:$B$809,0)))</f>
        <v/>
      </c>
      <c r="AJ8" s="844" t="str">
        <f>IF($B8="","",INDEX('All CCC'!AJ$7:AJ$809,MATCH(WatchList!$B8,'All CCC'!$B$7:$B$809,0)))</f>
        <v/>
      </c>
      <c r="AK8" s="844" t="str">
        <f>IF($B8="","",INDEX('All CCC'!AK$7:AK$809,MATCH(WatchList!$B8,'All CCC'!$B$7:$B$809,0)))</f>
        <v/>
      </c>
      <c r="AL8" s="844" t="str">
        <f>IF($B8="","",INDEX('All CCC'!AL$7:AL$809,MATCH(WatchList!$B8,'All CCC'!$B$7:$B$809,0)))</f>
        <v/>
      </c>
      <c r="AM8" s="844" t="str">
        <f>IF($B8="","",INDEX('All CCC'!AM$7:AM$809,MATCH(WatchList!$B8,'All CCC'!$B$7:$B$809,0)))</f>
        <v/>
      </c>
      <c r="AN8" s="844" t="str">
        <f>IF($B8="","",INDEX('All CCC'!AN$7:AN$809,MATCH(WatchList!$B8,'All CCC'!$B$7:$B$809,0)))</f>
        <v/>
      </c>
      <c r="AO8" s="844" t="str">
        <f>IF($B8="","",INDEX('All CCC'!AO$7:AO$809,MATCH(WatchList!$B8,'All CCC'!$B$7:$B$809,0)))</f>
        <v/>
      </c>
      <c r="AP8" s="844" t="str">
        <f>IF($B8="","",INDEX('All CCC'!AP$7:AP$809,MATCH(WatchList!$B8,'All CCC'!$B$7:$B$809,0)))</f>
        <v/>
      </c>
      <c r="AQ8" s="844" t="str">
        <f>IF($B8="","",INDEX('All CCC'!AQ$7:AQ$809,MATCH(WatchList!$B8,'All CCC'!$B$7:$B$809,0)))</f>
        <v/>
      </c>
      <c r="AR8" s="844" t="str">
        <f>IF($B8="","",INDEX('All CCC'!AR$7:AR$809,MATCH(WatchList!$B8,'All CCC'!$B$7:$B$809,0)))</f>
        <v/>
      </c>
      <c r="AS8" s="844" t="str">
        <f>IF($B8="","",INDEX('All CCC'!AS$7:AS$809,MATCH(WatchList!$B8,'All CCC'!$B$7:$B$809,0)))</f>
        <v/>
      </c>
      <c r="AT8" s="844" t="str">
        <f>IF($B8="","",INDEX('All CCC'!AT$7:AT$809,MATCH(WatchList!$B8,'All CCC'!$B$7:$B$809,0)))</f>
        <v/>
      </c>
      <c r="AU8" s="844" t="str">
        <f>IF($B8="","",INDEX('All CCC'!AU$7:AU$809,MATCH(WatchList!$B8,'All CCC'!$B$7:$B$809,0)))</f>
        <v/>
      </c>
      <c r="AV8" s="844" t="str">
        <f>IF($B8="","",INDEX('All CCC'!AV$7:AV$809,MATCH(WatchList!$B8,'All CCC'!$B$7:$B$809,0)))</f>
        <v/>
      </c>
      <c r="AW8" s="844" t="str">
        <f>IF($B8="","",INDEX('All CCC'!AW$7:AW$809,MATCH(WatchList!$B8,'All CCC'!$B$7:$B$809,0)))</f>
        <v/>
      </c>
      <c r="AX8" s="844" t="str">
        <f>IF($B8="","",INDEX('All CCC'!AX$7:AX$809,MATCH(WatchList!$B8,'All CCC'!$B$7:$B$809,0)))</f>
        <v/>
      </c>
      <c r="AY8" s="844" t="str">
        <f>IF($B8="","",INDEX('All CCC'!AY$7:AY$809,MATCH(WatchList!$B8,'All CCC'!$B$7:$B$809,0)))</f>
        <v/>
      </c>
      <c r="AZ8" s="844" t="str">
        <f>IF($B8="","",INDEX('All CCC'!AZ$7:AZ$809,MATCH(WatchList!$B8,'All CCC'!$B$7:$B$809,0)))</f>
        <v/>
      </c>
      <c r="BA8" s="844" t="str">
        <f>IF($B8="","",INDEX('All CCC'!BA$7:BA$809,MATCH(WatchList!$B8,'All CCC'!$B$7:$B$809,0)))</f>
        <v/>
      </c>
      <c r="BB8" s="844" t="str">
        <f>IF($B8="","",INDEX('All CCC'!BB$7:BB$809,MATCH(WatchList!$B8,'All CCC'!$B$7:$B$809,0)))</f>
        <v/>
      </c>
      <c r="BC8" s="844" t="str">
        <f>IF($B8="","",INDEX('All CCC'!BC$7:BC$809,MATCH(WatchList!$B8,'All CCC'!$B$7:$B$809,0)))</f>
        <v/>
      </c>
      <c r="BD8" s="844" t="str">
        <f>IF($B8="","",INDEX('All CCC'!BD$7:BD$809,MATCH(WatchList!$B8,'All CCC'!$B$7:$B$809,0)))</f>
        <v/>
      </c>
      <c r="BE8" s="844" t="str">
        <f>IF($B8="","",INDEX('All CCC'!BE$7:BE$809,MATCH(WatchList!$B8,'All CCC'!$B$7:$B$809,0)))</f>
        <v/>
      </c>
      <c r="BF8" s="844" t="str">
        <f>IF($B8="","",INDEX('All CCC'!BF$7:BF$809,MATCH(WatchList!$B8,'All CCC'!$B$7:$B$809,0)))</f>
        <v/>
      </c>
      <c r="BG8" s="844" t="str">
        <f>IF($B8="","",INDEX('All CCC'!BG$7:BG$809,MATCH(WatchList!$B8,'All CCC'!$B$7:$B$809,0)))</f>
        <v/>
      </c>
    </row>
    <row r="9" spans="1:59" ht="11.25" customHeight="1" x14ac:dyDescent="0.2">
      <c r="A9" s="548" t="str">
        <f>IF($B9="","",INDEX('All CCC'!A$7:A$809,MATCH(WatchList!$B9,'All CCC'!$B$7:$B$809,0)))</f>
        <v/>
      </c>
      <c r="B9" s="31"/>
      <c r="C9" s="844" t="str">
        <f>IF($B9="","",INDEX('All CCC'!C$7:C$809,MATCH(WatchList!$B9,'All CCC'!$B$7:$B$809,0)))</f>
        <v/>
      </c>
      <c r="D9" s="844" t="str">
        <f>IF($B9="","",INDEX('All CCC'!D$7:D$809,MATCH(WatchList!$B9,'All CCC'!$B$7:$B$809,0)))</f>
        <v/>
      </c>
      <c r="E9" s="844" t="str">
        <f>IF($B9="","",INDEX('All CCC'!E$7:E$809,MATCH(WatchList!$B9,'All CCC'!$B$7:$B$809,0)))</f>
        <v/>
      </c>
      <c r="F9" s="844" t="str">
        <f>IF($B9="","",INDEX('All CCC'!F$7:F$809,MATCH(WatchList!$B9,'All CCC'!$B$7:$B$809,0)))</f>
        <v/>
      </c>
      <c r="G9" s="844" t="str">
        <f>IF($B9="","",INDEX('All CCC'!G$7:G$809,MATCH(WatchList!$B9,'All CCC'!$B$7:$B$809,0)))</f>
        <v/>
      </c>
      <c r="H9" s="844" t="str">
        <f>IF($B9="","",INDEX('All CCC'!H$7:H$809,MATCH(WatchList!$B9,'All CCC'!$B$7:$B$809,0)))</f>
        <v/>
      </c>
      <c r="I9" s="844" t="str">
        <f>IF($B9="","",INDEX('All CCC'!I$7:I$809,MATCH(WatchList!$B9,'All CCC'!$B$7:$B$809,0)))</f>
        <v/>
      </c>
      <c r="J9" s="844" t="str">
        <f>IF($B9="","",INDEX('All CCC'!J$7:J$809,MATCH(WatchList!$B9,'All CCC'!$B$7:$B$809,0)))</f>
        <v/>
      </c>
      <c r="K9" s="844" t="str">
        <f>IF($B9="","",INDEX('All CCC'!K$7:K$809,MATCH(WatchList!$B9,'All CCC'!$B$7:$B$809,0)))</f>
        <v/>
      </c>
      <c r="L9" s="844" t="str">
        <f>IF($B9="","",INDEX('All CCC'!L$7:L$809,MATCH(WatchList!$B9,'All CCC'!$B$7:$B$809,0)))</f>
        <v/>
      </c>
      <c r="M9" s="844" t="str">
        <f>IF($B9="","",INDEX('All CCC'!M$7:M$809,MATCH(WatchList!$B9,'All CCC'!$B$7:$B$809,0)))</f>
        <v/>
      </c>
      <c r="N9" s="844" t="str">
        <f>IF($B9="","",INDEX('All CCC'!N$7:N$809,MATCH(WatchList!$B9,'All CCC'!$B$7:$B$809,0)))</f>
        <v/>
      </c>
      <c r="O9" s="844" t="str">
        <f>IF($B9="","",INDEX('All CCC'!O$7:O$809,MATCH(WatchList!$B9,'All CCC'!$B$7:$B$809,0)))</f>
        <v/>
      </c>
      <c r="P9" s="845" t="str">
        <f>IF($B9="","",INDEX('All CCC'!P$7:P$809,MATCH(WatchList!$B9,'All CCC'!$B$7:$B$809,0)))</f>
        <v/>
      </c>
      <c r="Q9" s="845" t="str">
        <f>IF($B9="","",INDEX('All CCC'!Q$7:Q$809,MATCH(WatchList!$B9,'All CCC'!$B$7:$B$809,0)))</f>
        <v/>
      </c>
      <c r="R9" s="844" t="str">
        <f>IF($B9="","",INDEX('All CCC'!R$7:R$809,MATCH(WatchList!$B9,'All CCC'!$B$7:$B$809,0)))</f>
        <v/>
      </c>
      <c r="S9" s="844" t="str">
        <f>IF($B9="","",INDEX('All CCC'!S$7:S$809,MATCH(WatchList!$B9,'All CCC'!$B$7:$B$809,0)))</f>
        <v/>
      </c>
      <c r="T9" s="844" t="str">
        <f>IF($B9="","",INDEX('All CCC'!T$7:T$809,MATCH(WatchList!$B9,'All CCC'!$B$7:$B$809,0)))</f>
        <v/>
      </c>
      <c r="U9" s="844" t="str">
        <f>IF($B9="","",INDEX('All CCC'!U$7:U$809,MATCH(WatchList!$B9,'All CCC'!$B$7:$B$809,0)))</f>
        <v/>
      </c>
      <c r="V9" s="844" t="str">
        <f>IF($B9="","",INDEX('All CCC'!V$7:V$809,MATCH(WatchList!$B9,'All CCC'!$B$7:$B$809,0)))</f>
        <v/>
      </c>
      <c r="W9" s="844" t="str">
        <f>IF($B9="","",INDEX('All CCC'!W$7:W$809,MATCH(WatchList!$B9,'All CCC'!$B$7:$B$809,0)))</f>
        <v/>
      </c>
      <c r="X9" s="844" t="str">
        <f>IF($B9="","",INDEX('All CCC'!X$7:X$809,MATCH(WatchList!$B9,'All CCC'!$B$7:$B$809,0)))</f>
        <v/>
      </c>
      <c r="Y9" s="844" t="str">
        <f>IF($B9="","",INDEX('All CCC'!Y$7:Y$809,MATCH(WatchList!$B9,'All CCC'!$B$7:$B$809,0)))</f>
        <v/>
      </c>
      <c r="Z9" s="844" t="str">
        <f>IF($B9="","",INDEX('All CCC'!Z$7:Z$809,MATCH(WatchList!$B9,'All CCC'!$B$7:$B$809,0)))</f>
        <v/>
      </c>
      <c r="AA9" s="844" t="str">
        <f>IF($B9="","",INDEX('All CCC'!AA$7:AA$809,MATCH(WatchList!$B9,'All CCC'!$B$7:$B$809,0)))</f>
        <v/>
      </c>
      <c r="AB9" s="844" t="str">
        <f>IF($B9="","",INDEX('All CCC'!AB$7:AB$809,MATCH(WatchList!$B9,'All CCC'!$B$7:$B$809,0)))</f>
        <v/>
      </c>
      <c r="AC9" s="844" t="str">
        <f>IF($B9="","",INDEX('All CCC'!AC$7:AC$809,MATCH(WatchList!$B9,'All CCC'!$B$7:$B$809,0)))</f>
        <v/>
      </c>
      <c r="AD9" s="844" t="str">
        <f>IF($B9="","",INDEX('All CCC'!AD$7:AD$809,MATCH(WatchList!$B9,'All CCC'!$B$7:$B$809,0)))</f>
        <v/>
      </c>
      <c r="AE9" s="844" t="str">
        <f>IF($B9="","",INDEX('All CCC'!AE$7:AE$809,MATCH(WatchList!$B9,'All CCC'!$B$7:$B$809,0)))</f>
        <v/>
      </c>
      <c r="AF9" s="844" t="str">
        <f>IF($B9="","",INDEX('All CCC'!AF$7:AF$809,MATCH(WatchList!$B9,'All CCC'!$B$7:$B$809,0)))</f>
        <v/>
      </c>
      <c r="AG9" s="844" t="str">
        <f>IF($B9="","",INDEX('All CCC'!AG$7:AG$809,MATCH(WatchList!$B9,'All CCC'!$B$7:$B$809,0)))</f>
        <v/>
      </c>
      <c r="AH9" s="844" t="str">
        <f>IF($B9="","",INDEX('All CCC'!AH$7:AH$809,MATCH(WatchList!$B9,'All CCC'!$B$7:$B$809,0)))</f>
        <v/>
      </c>
      <c r="AI9" s="844" t="str">
        <f>IF($B9="","",INDEX('All CCC'!AI$7:AI$809,MATCH(WatchList!$B9,'All CCC'!$B$7:$B$809,0)))</f>
        <v/>
      </c>
      <c r="AJ9" s="844" t="str">
        <f>IF($B9="","",INDEX('All CCC'!AJ$7:AJ$809,MATCH(WatchList!$B9,'All CCC'!$B$7:$B$809,0)))</f>
        <v/>
      </c>
      <c r="AK9" s="844" t="str">
        <f>IF($B9="","",INDEX('All CCC'!AK$7:AK$809,MATCH(WatchList!$B9,'All CCC'!$B$7:$B$809,0)))</f>
        <v/>
      </c>
      <c r="AL9" s="844" t="str">
        <f>IF($B9="","",INDEX('All CCC'!AL$7:AL$809,MATCH(WatchList!$B9,'All CCC'!$B$7:$B$809,0)))</f>
        <v/>
      </c>
      <c r="AM9" s="844" t="str">
        <f>IF($B9="","",INDEX('All CCC'!AM$7:AM$809,MATCH(WatchList!$B9,'All CCC'!$B$7:$B$809,0)))</f>
        <v/>
      </c>
      <c r="AN9" s="844" t="str">
        <f>IF($B9="","",INDEX('All CCC'!AN$7:AN$809,MATCH(WatchList!$B9,'All CCC'!$B$7:$B$809,0)))</f>
        <v/>
      </c>
      <c r="AO9" s="844" t="str">
        <f>IF($B9="","",INDEX('All CCC'!AO$7:AO$809,MATCH(WatchList!$B9,'All CCC'!$B$7:$B$809,0)))</f>
        <v/>
      </c>
      <c r="AP9" s="844" t="str">
        <f>IF($B9="","",INDEX('All CCC'!AP$7:AP$809,MATCH(WatchList!$B9,'All CCC'!$B$7:$B$809,0)))</f>
        <v/>
      </c>
      <c r="AQ9" s="844" t="str">
        <f>IF($B9="","",INDEX('All CCC'!AQ$7:AQ$809,MATCH(WatchList!$B9,'All CCC'!$B$7:$B$809,0)))</f>
        <v/>
      </c>
      <c r="AR9" s="844" t="str">
        <f>IF($B9="","",INDEX('All CCC'!AR$7:AR$809,MATCH(WatchList!$B9,'All CCC'!$B$7:$B$809,0)))</f>
        <v/>
      </c>
      <c r="AS9" s="844" t="str">
        <f>IF($B9="","",INDEX('All CCC'!AS$7:AS$809,MATCH(WatchList!$B9,'All CCC'!$B$7:$B$809,0)))</f>
        <v/>
      </c>
      <c r="AT9" s="844" t="str">
        <f>IF($B9="","",INDEX('All CCC'!AT$7:AT$809,MATCH(WatchList!$B9,'All CCC'!$B$7:$B$809,0)))</f>
        <v/>
      </c>
      <c r="AU9" s="844" t="str">
        <f>IF($B9="","",INDEX('All CCC'!AU$7:AU$809,MATCH(WatchList!$B9,'All CCC'!$B$7:$B$809,0)))</f>
        <v/>
      </c>
      <c r="AV9" s="844" t="str">
        <f>IF($B9="","",INDEX('All CCC'!AV$7:AV$809,MATCH(WatchList!$B9,'All CCC'!$B$7:$B$809,0)))</f>
        <v/>
      </c>
      <c r="AW9" s="844" t="str">
        <f>IF($B9="","",INDEX('All CCC'!AW$7:AW$809,MATCH(WatchList!$B9,'All CCC'!$B$7:$B$809,0)))</f>
        <v/>
      </c>
      <c r="AX9" s="844" t="str">
        <f>IF($B9="","",INDEX('All CCC'!AX$7:AX$809,MATCH(WatchList!$B9,'All CCC'!$B$7:$B$809,0)))</f>
        <v/>
      </c>
      <c r="AY9" s="844" t="str">
        <f>IF($B9="","",INDEX('All CCC'!AY$7:AY$809,MATCH(WatchList!$B9,'All CCC'!$B$7:$B$809,0)))</f>
        <v/>
      </c>
      <c r="AZ9" s="844" t="str">
        <f>IF($B9="","",INDEX('All CCC'!AZ$7:AZ$809,MATCH(WatchList!$B9,'All CCC'!$B$7:$B$809,0)))</f>
        <v/>
      </c>
      <c r="BA9" s="844" t="str">
        <f>IF($B9="","",INDEX('All CCC'!BA$7:BA$809,MATCH(WatchList!$B9,'All CCC'!$B$7:$B$809,0)))</f>
        <v/>
      </c>
      <c r="BB9" s="844" t="str">
        <f>IF($B9="","",INDEX('All CCC'!BB$7:BB$809,MATCH(WatchList!$B9,'All CCC'!$B$7:$B$809,0)))</f>
        <v/>
      </c>
      <c r="BC9" s="844" t="str">
        <f>IF($B9="","",INDEX('All CCC'!BC$7:BC$809,MATCH(WatchList!$B9,'All CCC'!$B$7:$B$809,0)))</f>
        <v/>
      </c>
      <c r="BD9" s="844" t="str">
        <f>IF($B9="","",INDEX('All CCC'!BD$7:BD$809,MATCH(WatchList!$B9,'All CCC'!$B$7:$B$809,0)))</f>
        <v/>
      </c>
      <c r="BE9" s="844" t="str">
        <f>IF($B9="","",INDEX('All CCC'!BE$7:BE$809,MATCH(WatchList!$B9,'All CCC'!$B$7:$B$809,0)))</f>
        <v/>
      </c>
      <c r="BF9" s="844" t="str">
        <f>IF($B9="","",INDEX('All CCC'!BF$7:BF$809,MATCH(WatchList!$B9,'All CCC'!$B$7:$B$809,0)))</f>
        <v/>
      </c>
      <c r="BG9" s="844" t="str">
        <f>IF($B9="","",INDEX('All CCC'!BG$7:BG$809,MATCH(WatchList!$B9,'All CCC'!$B$7:$B$809,0)))</f>
        <v/>
      </c>
    </row>
    <row r="10" spans="1:59" ht="11.25" customHeight="1" x14ac:dyDescent="0.2">
      <c r="A10" s="548" t="str">
        <f>IF($B10="","",INDEX('All CCC'!A$7:A$809,MATCH(WatchList!$B10,'All CCC'!$B$7:$B$809,0)))</f>
        <v/>
      </c>
      <c r="B10" s="31"/>
      <c r="C10" s="844" t="str">
        <f>IF($B10="","",INDEX('All CCC'!C$7:C$809,MATCH(WatchList!$B10,'All CCC'!$B$7:$B$809,0)))</f>
        <v/>
      </c>
      <c r="D10" s="844" t="str">
        <f>IF($B10="","",INDEX('All CCC'!D$7:D$809,MATCH(WatchList!$B10,'All CCC'!$B$7:$B$809,0)))</f>
        <v/>
      </c>
      <c r="E10" s="844" t="str">
        <f>IF($B10="","",INDEX('All CCC'!E$7:E$809,MATCH(WatchList!$B10,'All CCC'!$B$7:$B$809,0)))</f>
        <v/>
      </c>
      <c r="F10" s="844" t="str">
        <f>IF($B10="","",INDEX('All CCC'!F$7:F$809,MATCH(WatchList!$B10,'All CCC'!$B$7:$B$809,0)))</f>
        <v/>
      </c>
      <c r="G10" s="844" t="str">
        <f>IF($B10="","",INDEX('All CCC'!G$7:G$809,MATCH(WatchList!$B10,'All CCC'!$B$7:$B$809,0)))</f>
        <v/>
      </c>
      <c r="H10" s="844" t="str">
        <f>IF($B10="","",INDEX('All CCC'!H$7:H$809,MATCH(WatchList!$B10,'All CCC'!$B$7:$B$809,0)))</f>
        <v/>
      </c>
      <c r="I10" s="844" t="str">
        <f>IF($B10="","",INDEX('All CCC'!I$7:I$809,MATCH(WatchList!$B10,'All CCC'!$B$7:$B$809,0)))</f>
        <v/>
      </c>
      <c r="J10" s="844" t="str">
        <f>IF($B10="","",INDEX('All CCC'!J$7:J$809,MATCH(WatchList!$B10,'All CCC'!$B$7:$B$809,0)))</f>
        <v/>
      </c>
      <c r="K10" s="844" t="str">
        <f>IF($B10="","",INDEX('All CCC'!K$7:K$809,MATCH(WatchList!$B10,'All CCC'!$B$7:$B$809,0)))</f>
        <v/>
      </c>
      <c r="L10" s="844" t="str">
        <f>IF($B10="","",INDEX('All CCC'!L$7:L$809,MATCH(WatchList!$B10,'All CCC'!$B$7:$B$809,0)))</f>
        <v/>
      </c>
      <c r="M10" s="844" t="str">
        <f>IF($B10="","",INDEX('All CCC'!M$7:M$809,MATCH(WatchList!$B10,'All CCC'!$B$7:$B$809,0)))</f>
        <v/>
      </c>
      <c r="N10" s="844" t="str">
        <f>IF($B10="","",INDEX('All CCC'!N$7:N$809,MATCH(WatchList!$B10,'All CCC'!$B$7:$B$809,0)))</f>
        <v/>
      </c>
      <c r="O10" s="844" t="str">
        <f>IF($B10="","",INDEX('All CCC'!O$7:O$809,MATCH(WatchList!$B10,'All CCC'!$B$7:$B$809,0)))</f>
        <v/>
      </c>
      <c r="P10" s="845" t="str">
        <f>IF($B10="","",INDEX('All CCC'!P$7:P$809,MATCH(WatchList!$B10,'All CCC'!$B$7:$B$809,0)))</f>
        <v/>
      </c>
      <c r="Q10" s="845" t="str">
        <f>IF($B10="","",INDEX('All CCC'!Q$7:Q$809,MATCH(WatchList!$B10,'All CCC'!$B$7:$B$809,0)))</f>
        <v/>
      </c>
      <c r="R10" s="844" t="str">
        <f>IF($B10="","",INDEX('All CCC'!R$7:R$809,MATCH(WatchList!$B10,'All CCC'!$B$7:$B$809,0)))</f>
        <v/>
      </c>
      <c r="S10" s="844" t="str">
        <f>IF($B10="","",INDEX('All CCC'!S$7:S$809,MATCH(WatchList!$B10,'All CCC'!$B$7:$B$809,0)))</f>
        <v/>
      </c>
      <c r="T10" s="844" t="str">
        <f>IF($B10="","",INDEX('All CCC'!T$7:T$809,MATCH(WatchList!$B10,'All CCC'!$B$7:$B$809,0)))</f>
        <v/>
      </c>
      <c r="U10" s="844" t="str">
        <f>IF($B10="","",INDEX('All CCC'!U$7:U$809,MATCH(WatchList!$B10,'All CCC'!$B$7:$B$809,0)))</f>
        <v/>
      </c>
      <c r="V10" s="844" t="str">
        <f>IF($B10="","",INDEX('All CCC'!V$7:V$809,MATCH(WatchList!$B10,'All CCC'!$B$7:$B$809,0)))</f>
        <v/>
      </c>
      <c r="W10" s="844" t="str">
        <f>IF($B10="","",INDEX('All CCC'!W$7:W$809,MATCH(WatchList!$B10,'All CCC'!$B$7:$B$809,0)))</f>
        <v/>
      </c>
      <c r="X10" s="844" t="str">
        <f>IF($B10="","",INDEX('All CCC'!X$7:X$809,MATCH(WatchList!$B10,'All CCC'!$B$7:$B$809,0)))</f>
        <v/>
      </c>
      <c r="Y10" s="844" t="str">
        <f>IF($B10="","",INDEX('All CCC'!Y$7:Y$809,MATCH(WatchList!$B10,'All CCC'!$B$7:$B$809,0)))</f>
        <v/>
      </c>
      <c r="Z10" s="844" t="str">
        <f>IF($B10="","",INDEX('All CCC'!Z$7:Z$809,MATCH(WatchList!$B10,'All CCC'!$B$7:$B$809,0)))</f>
        <v/>
      </c>
      <c r="AA10" s="844" t="str">
        <f>IF($B10="","",INDEX('All CCC'!AA$7:AA$809,MATCH(WatchList!$B10,'All CCC'!$B$7:$B$809,0)))</f>
        <v/>
      </c>
      <c r="AB10" s="844" t="str">
        <f>IF($B10="","",INDEX('All CCC'!AB$7:AB$809,MATCH(WatchList!$B10,'All CCC'!$B$7:$B$809,0)))</f>
        <v/>
      </c>
      <c r="AC10" s="844" t="str">
        <f>IF($B10="","",INDEX('All CCC'!AC$7:AC$809,MATCH(WatchList!$B10,'All CCC'!$B$7:$B$809,0)))</f>
        <v/>
      </c>
      <c r="AD10" s="844" t="str">
        <f>IF($B10="","",INDEX('All CCC'!AD$7:AD$809,MATCH(WatchList!$B10,'All CCC'!$B$7:$B$809,0)))</f>
        <v/>
      </c>
      <c r="AE10" s="844" t="str">
        <f>IF($B10="","",INDEX('All CCC'!AE$7:AE$809,MATCH(WatchList!$B10,'All CCC'!$B$7:$B$809,0)))</f>
        <v/>
      </c>
      <c r="AF10" s="844" t="str">
        <f>IF($B10="","",INDEX('All CCC'!AF$7:AF$809,MATCH(WatchList!$B10,'All CCC'!$B$7:$B$809,0)))</f>
        <v/>
      </c>
      <c r="AG10" s="844" t="str">
        <f>IF($B10="","",INDEX('All CCC'!AG$7:AG$809,MATCH(WatchList!$B10,'All CCC'!$B$7:$B$809,0)))</f>
        <v/>
      </c>
      <c r="AH10" s="844" t="str">
        <f>IF($B10="","",INDEX('All CCC'!AH$7:AH$809,MATCH(WatchList!$B10,'All CCC'!$B$7:$B$809,0)))</f>
        <v/>
      </c>
      <c r="AI10" s="844" t="str">
        <f>IF($B10="","",INDEX('All CCC'!AI$7:AI$809,MATCH(WatchList!$B10,'All CCC'!$B$7:$B$809,0)))</f>
        <v/>
      </c>
      <c r="AJ10" s="844" t="str">
        <f>IF($B10="","",INDEX('All CCC'!AJ$7:AJ$809,MATCH(WatchList!$B10,'All CCC'!$B$7:$B$809,0)))</f>
        <v/>
      </c>
      <c r="AK10" s="844" t="str">
        <f>IF($B10="","",INDEX('All CCC'!AK$7:AK$809,MATCH(WatchList!$B10,'All CCC'!$B$7:$B$809,0)))</f>
        <v/>
      </c>
      <c r="AL10" s="844" t="str">
        <f>IF($B10="","",INDEX('All CCC'!AL$7:AL$809,MATCH(WatchList!$B10,'All CCC'!$B$7:$B$809,0)))</f>
        <v/>
      </c>
      <c r="AM10" s="844" t="str">
        <f>IF($B10="","",INDEX('All CCC'!AM$7:AM$809,MATCH(WatchList!$B10,'All CCC'!$B$7:$B$809,0)))</f>
        <v/>
      </c>
      <c r="AN10" s="844" t="str">
        <f>IF($B10="","",INDEX('All CCC'!AN$7:AN$809,MATCH(WatchList!$B10,'All CCC'!$B$7:$B$809,0)))</f>
        <v/>
      </c>
      <c r="AO10" s="844" t="str">
        <f>IF($B10="","",INDEX('All CCC'!AO$7:AO$809,MATCH(WatchList!$B10,'All CCC'!$B$7:$B$809,0)))</f>
        <v/>
      </c>
      <c r="AP10" s="844" t="str">
        <f>IF($B10="","",INDEX('All CCC'!AP$7:AP$809,MATCH(WatchList!$B10,'All CCC'!$B$7:$B$809,0)))</f>
        <v/>
      </c>
      <c r="AQ10" s="844" t="str">
        <f>IF($B10="","",INDEX('All CCC'!AQ$7:AQ$809,MATCH(WatchList!$B10,'All CCC'!$B$7:$B$809,0)))</f>
        <v/>
      </c>
      <c r="AR10" s="844" t="str">
        <f>IF($B10="","",INDEX('All CCC'!AR$7:AR$809,MATCH(WatchList!$B10,'All CCC'!$B$7:$B$809,0)))</f>
        <v/>
      </c>
      <c r="AS10" s="844" t="str">
        <f>IF($B10="","",INDEX('All CCC'!AS$7:AS$809,MATCH(WatchList!$B10,'All CCC'!$B$7:$B$809,0)))</f>
        <v/>
      </c>
      <c r="AT10" s="844" t="str">
        <f>IF($B10="","",INDEX('All CCC'!AT$7:AT$809,MATCH(WatchList!$B10,'All CCC'!$B$7:$B$809,0)))</f>
        <v/>
      </c>
      <c r="AU10" s="844" t="str">
        <f>IF($B10="","",INDEX('All CCC'!AU$7:AU$809,MATCH(WatchList!$B10,'All CCC'!$B$7:$B$809,0)))</f>
        <v/>
      </c>
      <c r="AV10" s="844" t="str">
        <f>IF($B10="","",INDEX('All CCC'!AV$7:AV$809,MATCH(WatchList!$B10,'All CCC'!$B$7:$B$809,0)))</f>
        <v/>
      </c>
      <c r="AW10" s="844" t="str">
        <f>IF($B10="","",INDEX('All CCC'!AW$7:AW$809,MATCH(WatchList!$B10,'All CCC'!$B$7:$B$809,0)))</f>
        <v/>
      </c>
      <c r="AX10" s="844" t="str">
        <f>IF($B10="","",INDEX('All CCC'!AX$7:AX$809,MATCH(WatchList!$B10,'All CCC'!$B$7:$B$809,0)))</f>
        <v/>
      </c>
      <c r="AY10" s="844" t="str">
        <f>IF($B10="","",INDEX('All CCC'!AY$7:AY$809,MATCH(WatchList!$B10,'All CCC'!$B$7:$B$809,0)))</f>
        <v/>
      </c>
      <c r="AZ10" s="844" t="str">
        <f>IF($B10="","",INDEX('All CCC'!AZ$7:AZ$809,MATCH(WatchList!$B10,'All CCC'!$B$7:$B$809,0)))</f>
        <v/>
      </c>
      <c r="BA10" s="844" t="str">
        <f>IF($B10="","",INDEX('All CCC'!BA$7:BA$809,MATCH(WatchList!$B10,'All CCC'!$B$7:$B$809,0)))</f>
        <v/>
      </c>
      <c r="BB10" s="844" t="str">
        <f>IF($B10="","",INDEX('All CCC'!BB$7:BB$809,MATCH(WatchList!$B10,'All CCC'!$B$7:$B$809,0)))</f>
        <v/>
      </c>
      <c r="BC10" s="844" t="str">
        <f>IF($B10="","",INDEX('All CCC'!BC$7:BC$809,MATCH(WatchList!$B10,'All CCC'!$B$7:$B$809,0)))</f>
        <v/>
      </c>
      <c r="BD10" s="844" t="str">
        <f>IF($B10="","",INDEX('All CCC'!BD$7:BD$809,MATCH(WatchList!$B10,'All CCC'!$B$7:$B$809,0)))</f>
        <v/>
      </c>
      <c r="BE10" s="844" t="str">
        <f>IF($B10="","",INDEX('All CCC'!BE$7:BE$809,MATCH(WatchList!$B10,'All CCC'!$B$7:$B$809,0)))</f>
        <v/>
      </c>
      <c r="BF10" s="844" t="str">
        <f>IF($B10="","",INDEX('All CCC'!BF$7:BF$809,MATCH(WatchList!$B10,'All CCC'!$B$7:$B$809,0)))</f>
        <v/>
      </c>
      <c r="BG10" s="844" t="str">
        <f>IF($B10="","",INDEX('All CCC'!BG$7:BG$809,MATCH(WatchList!$B10,'All CCC'!$B$7:$B$809,0)))</f>
        <v/>
      </c>
    </row>
    <row r="11" spans="1:59" ht="11.25" customHeight="1" x14ac:dyDescent="0.2">
      <c r="A11" s="548" t="str">
        <f>IF($B11="","",INDEX('All CCC'!A$7:A$809,MATCH(WatchList!$B11,'All CCC'!$B$7:$B$809,0)))</f>
        <v/>
      </c>
      <c r="B11" s="31"/>
      <c r="C11" s="844" t="str">
        <f>IF($B11="","",INDEX('All CCC'!C$7:C$809,MATCH(WatchList!$B11,'All CCC'!$B$7:$B$809,0)))</f>
        <v/>
      </c>
      <c r="D11" s="844" t="str">
        <f>IF($B11="","",INDEX('All CCC'!D$7:D$809,MATCH(WatchList!$B11,'All CCC'!$B$7:$B$809,0)))</f>
        <v/>
      </c>
      <c r="E11" s="844" t="str">
        <f>IF($B11="","",INDEX('All CCC'!E$7:E$809,MATCH(WatchList!$B11,'All CCC'!$B$7:$B$809,0)))</f>
        <v/>
      </c>
      <c r="F11" s="844" t="str">
        <f>IF($B11="","",INDEX('All CCC'!F$7:F$809,MATCH(WatchList!$B11,'All CCC'!$B$7:$B$809,0)))</f>
        <v/>
      </c>
      <c r="G11" s="844" t="str">
        <f>IF($B11="","",INDEX('All CCC'!G$7:G$809,MATCH(WatchList!$B11,'All CCC'!$B$7:$B$809,0)))</f>
        <v/>
      </c>
      <c r="H11" s="844" t="str">
        <f>IF($B11="","",INDEX('All CCC'!H$7:H$809,MATCH(WatchList!$B11,'All CCC'!$B$7:$B$809,0)))</f>
        <v/>
      </c>
      <c r="I11" s="844" t="str">
        <f>IF($B11="","",INDEX('All CCC'!I$7:I$809,MATCH(WatchList!$B11,'All CCC'!$B$7:$B$809,0)))</f>
        <v/>
      </c>
      <c r="J11" s="844" t="str">
        <f>IF($B11="","",INDEX('All CCC'!J$7:J$809,MATCH(WatchList!$B11,'All CCC'!$B$7:$B$809,0)))</f>
        <v/>
      </c>
      <c r="K11" s="844" t="str">
        <f>IF($B11="","",INDEX('All CCC'!K$7:K$809,MATCH(WatchList!$B11,'All CCC'!$B$7:$B$809,0)))</f>
        <v/>
      </c>
      <c r="L11" s="844" t="str">
        <f>IF($B11="","",INDEX('All CCC'!L$7:L$809,MATCH(WatchList!$B11,'All CCC'!$B$7:$B$809,0)))</f>
        <v/>
      </c>
      <c r="M11" s="844" t="str">
        <f>IF($B11="","",INDEX('All CCC'!M$7:M$809,MATCH(WatchList!$B11,'All CCC'!$B$7:$B$809,0)))</f>
        <v/>
      </c>
      <c r="N11" s="844" t="str">
        <f>IF($B11="","",INDEX('All CCC'!N$7:N$809,MATCH(WatchList!$B11,'All CCC'!$B$7:$B$809,0)))</f>
        <v/>
      </c>
      <c r="O11" s="844" t="str">
        <f>IF($B11="","",INDEX('All CCC'!O$7:O$809,MATCH(WatchList!$B11,'All CCC'!$B$7:$B$809,0)))</f>
        <v/>
      </c>
      <c r="P11" s="845" t="str">
        <f>IF($B11="","",INDEX('All CCC'!P$7:P$809,MATCH(WatchList!$B11,'All CCC'!$B$7:$B$809,0)))</f>
        <v/>
      </c>
      <c r="Q11" s="845" t="str">
        <f>IF($B11="","",INDEX('All CCC'!Q$7:Q$809,MATCH(WatchList!$B11,'All CCC'!$B$7:$B$809,0)))</f>
        <v/>
      </c>
      <c r="R11" s="844" t="str">
        <f>IF($B11="","",INDEX('All CCC'!R$7:R$809,MATCH(WatchList!$B11,'All CCC'!$B$7:$B$809,0)))</f>
        <v/>
      </c>
      <c r="S11" s="844" t="str">
        <f>IF($B11="","",INDEX('All CCC'!S$7:S$809,MATCH(WatchList!$B11,'All CCC'!$B$7:$B$809,0)))</f>
        <v/>
      </c>
      <c r="T11" s="844" t="str">
        <f>IF($B11="","",INDEX('All CCC'!T$7:T$809,MATCH(WatchList!$B11,'All CCC'!$B$7:$B$809,0)))</f>
        <v/>
      </c>
      <c r="U11" s="844" t="str">
        <f>IF($B11="","",INDEX('All CCC'!U$7:U$809,MATCH(WatchList!$B11,'All CCC'!$B$7:$B$809,0)))</f>
        <v/>
      </c>
      <c r="V11" s="844" t="str">
        <f>IF($B11="","",INDEX('All CCC'!V$7:V$809,MATCH(WatchList!$B11,'All CCC'!$B$7:$B$809,0)))</f>
        <v/>
      </c>
      <c r="W11" s="844" t="str">
        <f>IF($B11="","",INDEX('All CCC'!W$7:W$809,MATCH(WatchList!$B11,'All CCC'!$B$7:$B$809,0)))</f>
        <v/>
      </c>
      <c r="X11" s="844" t="str">
        <f>IF($B11="","",INDEX('All CCC'!X$7:X$809,MATCH(WatchList!$B11,'All CCC'!$B$7:$B$809,0)))</f>
        <v/>
      </c>
      <c r="Y11" s="844" t="str">
        <f>IF($B11="","",INDEX('All CCC'!Y$7:Y$809,MATCH(WatchList!$B11,'All CCC'!$B$7:$B$809,0)))</f>
        <v/>
      </c>
      <c r="Z11" s="844" t="str">
        <f>IF($B11="","",INDEX('All CCC'!Z$7:Z$809,MATCH(WatchList!$B11,'All CCC'!$B$7:$B$809,0)))</f>
        <v/>
      </c>
      <c r="AA11" s="844" t="str">
        <f>IF($B11="","",INDEX('All CCC'!AA$7:AA$809,MATCH(WatchList!$B11,'All CCC'!$B$7:$B$809,0)))</f>
        <v/>
      </c>
      <c r="AB11" s="844" t="str">
        <f>IF($B11="","",INDEX('All CCC'!AB$7:AB$809,MATCH(WatchList!$B11,'All CCC'!$B$7:$B$809,0)))</f>
        <v/>
      </c>
      <c r="AC11" s="844" t="str">
        <f>IF($B11="","",INDEX('All CCC'!AC$7:AC$809,MATCH(WatchList!$B11,'All CCC'!$B$7:$B$809,0)))</f>
        <v/>
      </c>
      <c r="AD11" s="844" t="str">
        <f>IF($B11="","",INDEX('All CCC'!AD$7:AD$809,MATCH(WatchList!$B11,'All CCC'!$B$7:$B$809,0)))</f>
        <v/>
      </c>
      <c r="AE11" s="844" t="str">
        <f>IF($B11="","",INDEX('All CCC'!AE$7:AE$809,MATCH(WatchList!$B11,'All CCC'!$B$7:$B$809,0)))</f>
        <v/>
      </c>
      <c r="AF11" s="844" t="str">
        <f>IF($B11="","",INDEX('All CCC'!AF$7:AF$809,MATCH(WatchList!$B11,'All CCC'!$B$7:$B$809,0)))</f>
        <v/>
      </c>
      <c r="AG11" s="844" t="str">
        <f>IF($B11="","",INDEX('All CCC'!AG$7:AG$809,MATCH(WatchList!$B11,'All CCC'!$B$7:$B$809,0)))</f>
        <v/>
      </c>
      <c r="AH11" s="844" t="str">
        <f>IF($B11="","",INDEX('All CCC'!AH$7:AH$809,MATCH(WatchList!$B11,'All CCC'!$B$7:$B$809,0)))</f>
        <v/>
      </c>
      <c r="AI11" s="844" t="str">
        <f>IF($B11="","",INDEX('All CCC'!AI$7:AI$809,MATCH(WatchList!$B11,'All CCC'!$B$7:$B$809,0)))</f>
        <v/>
      </c>
      <c r="AJ11" s="844" t="str">
        <f>IF($B11="","",INDEX('All CCC'!AJ$7:AJ$809,MATCH(WatchList!$B11,'All CCC'!$B$7:$B$809,0)))</f>
        <v/>
      </c>
      <c r="AK11" s="844" t="str">
        <f>IF($B11="","",INDEX('All CCC'!AK$7:AK$809,MATCH(WatchList!$B11,'All CCC'!$B$7:$B$809,0)))</f>
        <v/>
      </c>
      <c r="AL11" s="844" t="str">
        <f>IF($B11="","",INDEX('All CCC'!AL$7:AL$809,MATCH(WatchList!$B11,'All CCC'!$B$7:$B$809,0)))</f>
        <v/>
      </c>
      <c r="AM11" s="844" t="str">
        <f>IF($B11="","",INDEX('All CCC'!AM$7:AM$809,MATCH(WatchList!$B11,'All CCC'!$B$7:$B$809,0)))</f>
        <v/>
      </c>
      <c r="AN11" s="844" t="str">
        <f>IF($B11="","",INDEX('All CCC'!AN$7:AN$809,MATCH(WatchList!$B11,'All CCC'!$B$7:$B$809,0)))</f>
        <v/>
      </c>
      <c r="AO11" s="844" t="str">
        <f>IF($B11="","",INDEX('All CCC'!AO$7:AO$809,MATCH(WatchList!$B11,'All CCC'!$B$7:$B$809,0)))</f>
        <v/>
      </c>
      <c r="AP11" s="844" t="str">
        <f>IF($B11="","",INDEX('All CCC'!AP$7:AP$809,MATCH(WatchList!$B11,'All CCC'!$B$7:$B$809,0)))</f>
        <v/>
      </c>
      <c r="AQ11" s="844" t="str">
        <f>IF($B11="","",INDEX('All CCC'!AQ$7:AQ$809,MATCH(WatchList!$B11,'All CCC'!$B$7:$B$809,0)))</f>
        <v/>
      </c>
      <c r="AR11" s="844" t="str">
        <f>IF($B11="","",INDEX('All CCC'!AR$7:AR$809,MATCH(WatchList!$B11,'All CCC'!$B$7:$B$809,0)))</f>
        <v/>
      </c>
      <c r="AS11" s="844" t="str">
        <f>IF($B11="","",INDEX('All CCC'!AS$7:AS$809,MATCH(WatchList!$B11,'All CCC'!$B$7:$B$809,0)))</f>
        <v/>
      </c>
      <c r="AT11" s="844" t="str">
        <f>IF($B11="","",INDEX('All CCC'!AT$7:AT$809,MATCH(WatchList!$B11,'All CCC'!$B$7:$B$809,0)))</f>
        <v/>
      </c>
      <c r="AU11" s="844" t="str">
        <f>IF($B11="","",INDEX('All CCC'!AU$7:AU$809,MATCH(WatchList!$B11,'All CCC'!$B$7:$B$809,0)))</f>
        <v/>
      </c>
      <c r="AV11" s="844" t="str">
        <f>IF($B11="","",INDEX('All CCC'!AV$7:AV$809,MATCH(WatchList!$B11,'All CCC'!$B$7:$B$809,0)))</f>
        <v/>
      </c>
      <c r="AW11" s="844" t="str">
        <f>IF($B11="","",INDEX('All CCC'!AW$7:AW$809,MATCH(WatchList!$B11,'All CCC'!$B$7:$B$809,0)))</f>
        <v/>
      </c>
      <c r="AX11" s="844" t="str">
        <f>IF($B11="","",INDEX('All CCC'!AX$7:AX$809,MATCH(WatchList!$B11,'All CCC'!$B$7:$B$809,0)))</f>
        <v/>
      </c>
      <c r="AY11" s="844" t="str">
        <f>IF($B11="","",INDEX('All CCC'!AY$7:AY$809,MATCH(WatchList!$B11,'All CCC'!$B$7:$B$809,0)))</f>
        <v/>
      </c>
      <c r="AZ11" s="844" t="str">
        <f>IF($B11="","",INDEX('All CCC'!AZ$7:AZ$809,MATCH(WatchList!$B11,'All CCC'!$B$7:$B$809,0)))</f>
        <v/>
      </c>
      <c r="BA11" s="844" t="str">
        <f>IF($B11="","",INDEX('All CCC'!BA$7:BA$809,MATCH(WatchList!$B11,'All CCC'!$B$7:$B$809,0)))</f>
        <v/>
      </c>
      <c r="BB11" s="844" t="str">
        <f>IF($B11="","",INDEX('All CCC'!BB$7:BB$809,MATCH(WatchList!$B11,'All CCC'!$B$7:$B$809,0)))</f>
        <v/>
      </c>
      <c r="BC11" s="844" t="str">
        <f>IF($B11="","",INDEX('All CCC'!BC$7:BC$809,MATCH(WatchList!$B11,'All CCC'!$B$7:$B$809,0)))</f>
        <v/>
      </c>
      <c r="BD11" s="844" t="str">
        <f>IF($B11="","",INDEX('All CCC'!BD$7:BD$809,MATCH(WatchList!$B11,'All CCC'!$B$7:$B$809,0)))</f>
        <v/>
      </c>
      <c r="BE11" s="844" t="str">
        <f>IF($B11="","",INDEX('All CCC'!BE$7:BE$809,MATCH(WatchList!$B11,'All CCC'!$B$7:$B$809,0)))</f>
        <v/>
      </c>
      <c r="BF11" s="844" t="str">
        <f>IF($B11="","",INDEX('All CCC'!BF$7:BF$809,MATCH(WatchList!$B11,'All CCC'!$B$7:$B$809,0)))</f>
        <v/>
      </c>
      <c r="BG11" s="844" t="str">
        <f>IF($B11="","",INDEX('All CCC'!BG$7:BG$809,MATCH(WatchList!$B11,'All CCC'!$B$7:$B$809,0)))</f>
        <v/>
      </c>
    </row>
    <row r="12" spans="1:59" ht="11.25" customHeight="1" x14ac:dyDescent="0.2">
      <c r="A12" s="548" t="str">
        <f>IF($B12="","",INDEX('All CCC'!A$7:A$809,MATCH(WatchList!$B12,'All CCC'!$B$7:$B$809,0)))</f>
        <v/>
      </c>
      <c r="B12" s="31"/>
      <c r="C12" s="844" t="str">
        <f>IF($B12="","",INDEX('All CCC'!C$7:C$809,MATCH(WatchList!$B12,'All CCC'!$B$7:$B$809,0)))</f>
        <v/>
      </c>
      <c r="D12" s="844" t="str">
        <f>IF($B12="","",INDEX('All CCC'!D$7:D$809,MATCH(WatchList!$B12,'All CCC'!$B$7:$B$809,0)))</f>
        <v/>
      </c>
      <c r="E12" s="844" t="str">
        <f>IF($B12="","",INDEX('All CCC'!E$7:E$809,MATCH(WatchList!$B12,'All CCC'!$B$7:$B$809,0)))</f>
        <v/>
      </c>
      <c r="F12" s="844" t="str">
        <f>IF($B12="","",INDEX('All CCC'!F$7:F$809,MATCH(WatchList!$B12,'All CCC'!$B$7:$B$809,0)))</f>
        <v/>
      </c>
      <c r="G12" s="844" t="str">
        <f>IF($B12="","",INDEX('All CCC'!G$7:G$809,MATCH(WatchList!$B12,'All CCC'!$B$7:$B$809,0)))</f>
        <v/>
      </c>
      <c r="H12" s="844" t="str">
        <f>IF($B12="","",INDEX('All CCC'!H$7:H$809,MATCH(WatchList!$B12,'All CCC'!$B$7:$B$809,0)))</f>
        <v/>
      </c>
      <c r="I12" s="844" t="str">
        <f>IF($B12="","",INDEX('All CCC'!I$7:I$809,MATCH(WatchList!$B12,'All CCC'!$B$7:$B$809,0)))</f>
        <v/>
      </c>
      <c r="J12" s="844" t="str">
        <f>IF($B12="","",INDEX('All CCC'!J$7:J$809,MATCH(WatchList!$B12,'All CCC'!$B$7:$B$809,0)))</f>
        <v/>
      </c>
      <c r="K12" s="844" t="str">
        <f>IF($B12="","",INDEX('All CCC'!K$7:K$809,MATCH(WatchList!$B12,'All CCC'!$B$7:$B$809,0)))</f>
        <v/>
      </c>
      <c r="L12" s="844" t="str">
        <f>IF($B12="","",INDEX('All CCC'!L$7:L$809,MATCH(WatchList!$B12,'All CCC'!$B$7:$B$809,0)))</f>
        <v/>
      </c>
      <c r="M12" s="844" t="str">
        <f>IF($B12="","",INDEX('All CCC'!M$7:M$809,MATCH(WatchList!$B12,'All CCC'!$B$7:$B$809,0)))</f>
        <v/>
      </c>
      <c r="N12" s="844" t="str">
        <f>IF($B12="","",INDEX('All CCC'!N$7:N$809,MATCH(WatchList!$B12,'All CCC'!$B$7:$B$809,0)))</f>
        <v/>
      </c>
      <c r="O12" s="844" t="str">
        <f>IF($B12="","",INDEX('All CCC'!O$7:O$809,MATCH(WatchList!$B12,'All CCC'!$B$7:$B$809,0)))</f>
        <v/>
      </c>
      <c r="P12" s="845" t="str">
        <f>IF($B12="","",INDEX('All CCC'!P$7:P$809,MATCH(WatchList!$B12,'All CCC'!$B$7:$B$809,0)))</f>
        <v/>
      </c>
      <c r="Q12" s="845" t="str">
        <f>IF($B12="","",INDEX('All CCC'!Q$7:Q$809,MATCH(WatchList!$B12,'All CCC'!$B$7:$B$809,0)))</f>
        <v/>
      </c>
      <c r="R12" s="844" t="str">
        <f>IF($B12="","",INDEX('All CCC'!R$7:R$809,MATCH(WatchList!$B12,'All CCC'!$B$7:$B$809,0)))</f>
        <v/>
      </c>
      <c r="S12" s="844" t="str">
        <f>IF($B12="","",INDEX('All CCC'!S$7:S$809,MATCH(WatchList!$B12,'All CCC'!$B$7:$B$809,0)))</f>
        <v/>
      </c>
      <c r="T12" s="844" t="str">
        <f>IF($B12="","",INDEX('All CCC'!T$7:T$809,MATCH(WatchList!$B12,'All CCC'!$B$7:$B$809,0)))</f>
        <v/>
      </c>
      <c r="U12" s="844" t="str">
        <f>IF($B12="","",INDEX('All CCC'!U$7:U$809,MATCH(WatchList!$B12,'All CCC'!$B$7:$B$809,0)))</f>
        <v/>
      </c>
      <c r="V12" s="844" t="str">
        <f>IF($B12="","",INDEX('All CCC'!V$7:V$809,MATCH(WatchList!$B12,'All CCC'!$B$7:$B$809,0)))</f>
        <v/>
      </c>
      <c r="W12" s="844" t="str">
        <f>IF($B12="","",INDEX('All CCC'!W$7:W$809,MATCH(WatchList!$B12,'All CCC'!$B$7:$B$809,0)))</f>
        <v/>
      </c>
      <c r="X12" s="844" t="str">
        <f>IF($B12="","",INDEX('All CCC'!X$7:X$809,MATCH(WatchList!$B12,'All CCC'!$B$7:$B$809,0)))</f>
        <v/>
      </c>
      <c r="Y12" s="844" t="str">
        <f>IF($B12="","",INDEX('All CCC'!Y$7:Y$809,MATCH(WatchList!$B12,'All CCC'!$B$7:$B$809,0)))</f>
        <v/>
      </c>
      <c r="Z12" s="844" t="str">
        <f>IF($B12="","",INDEX('All CCC'!Z$7:Z$809,MATCH(WatchList!$B12,'All CCC'!$B$7:$B$809,0)))</f>
        <v/>
      </c>
      <c r="AA12" s="844" t="str">
        <f>IF($B12="","",INDEX('All CCC'!AA$7:AA$809,MATCH(WatchList!$B12,'All CCC'!$B$7:$B$809,0)))</f>
        <v/>
      </c>
      <c r="AB12" s="844" t="str">
        <f>IF($B12="","",INDEX('All CCC'!AB$7:AB$809,MATCH(WatchList!$B12,'All CCC'!$B$7:$B$809,0)))</f>
        <v/>
      </c>
      <c r="AC12" s="844" t="str">
        <f>IF($B12="","",INDEX('All CCC'!AC$7:AC$809,MATCH(WatchList!$B12,'All CCC'!$B$7:$B$809,0)))</f>
        <v/>
      </c>
      <c r="AD12" s="844" t="str">
        <f>IF($B12="","",INDEX('All CCC'!AD$7:AD$809,MATCH(WatchList!$B12,'All CCC'!$B$7:$B$809,0)))</f>
        <v/>
      </c>
      <c r="AE12" s="844" t="str">
        <f>IF($B12="","",INDEX('All CCC'!AE$7:AE$809,MATCH(WatchList!$B12,'All CCC'!$B$7:$B$809,0)))</f>
        <v/>
      </c>
      <c r="AF12" s="844" t="str">
        <f>IF($B12="","",INDEX('All CCC'!AF$7:AF$809,MATCH(WatchList!$B12,'All CCC'!$B$7:$B$809,0)))</f>
        <v/>
      </c>
      <c r="AG12" s="844" t="str">
        <f>IF($B12="","",INDEX('All CCC'!AG$7:AG$809,MATCH(WatchList!$B12,'All CCC'!$B$7:$B$809,0)))</f>
        <v/>
      </c>
      <c r="AH12" s="844" t="str">
        <f>IF($B12="","",INDEX('All CCC'!AH$7:AH$809,MATCH(WatchList!$B12,'All CCC'!$B$7:$B$809,0)))</f>
        <v/>
      </c>
      <c r="AI12" s="844" t="str">
        <f>IF($B12="","",INDEX('All CCC'!AI$7:AI$809,MATCH(WatchList!$B12,'All CCC'!$B$7:$B$809,0)))</f>
        <v/>
      </c>
      <c r="AJ12" s="844" t="str">
        <f>IF($B12="","",INDEX('All CCC'!AJ$7:AJ$809,MATCH(WatchList!$B12,'All CCC'!$B$7:$B$809,0)))</f>
        <v/>
      </c>
      <c r="AK12" s="844" t="str">
        <f>IF($B12="","",INDEX('All CCC'!AK$7:AK$809,MATCH(WatchList!$B12,'All CCC'!$B$7:$B$809,0)))</f>
        <v/>
      </c>
      <c r="AL12" s="844" t="str">
        <f>IF($B12="","",INDEX('All CCC'!AL$7:AL$809,MATCH(WatchList!$B12,'All CCC'!$B$7:$B$809,0)))</f>
        <v/>
      </c>
      <c r="AM12" s="844" t="str">
        <f>IF($B12="","",INDEX('All CCC'!AM$7:AM$809,MATCH(WatchList!$B12,'All CCC'!$B$7:$B$809,0)))</f>
        <v/>
      </c>
      <c r="AN12" s="844" t="str">
        <f>IF($B12="","",INDEX('All CCC'!AN$7:AN$809,MATCH(WatchList!$B12,'All CCC'!$B$7:$B$809,0)))</f>
        <v/>
      </c>
      <c r="AO12" s="844" t="str">
        <f>IF($B12="","",INDEX('All CCC'!AO$7:AO$809,MATCH(WatchList!$B12,'All CCC'!$B$7:$B$809,0)))</f>
        <v/>
      </c>
      <c r="AP12" s="844" t="str">
        <f>IF($B12="","",INDEX('All CCC'!AP$7:AP$809,MATCH(WatchList!$B12,'All CCC'!$B$7:$B$809,0)))</f>
        <v/>
      </c>
      <c r="AQ12" s="844" t="str">
        <f>IF($B12="","",INDEX('All CCC'!AQ$7:AQ$809,MATCH(WatchList!$B12,'All CCC'!$B$7:$B$809,0)))</f>
        <v/>
      </c>
      <c r="AR12" s="844" t="str">
        <f>IF($B12="","",INDEX('All CCC'!AR$7:AR$809,MATCH(WatchList!$B12,'All CCC'!$B$7:$B$809,0)))</f>
        <v/>
      </c>
      <c r="AS12" s="844" t="str">
        <f>IF($B12="","",INDEX('All CCC'!AS$7:AS$809,MATCH(WatchList!$B12,'All CCC'!$B$7:$B$809,0)))</f>
        <v/>
      </c>
      <c r="AT12" s="844" t="str">
        <f>IF($B12="","",INDEX('All CCC'!AT$7:AT$809,MATCH(WatchList!$B12,'All CCC'!$B$7:$B$809,0)))</f>
        <v/>
      </c>
      <c r="AU12" s="844" t="str">
        <f>IF($B12="","",INDEX('All CCC'!AU$7:AU$809,MATCH(WatchList!$B12,'All CCC'!$B$7:$B$809,0)))</f>
        <v/>
      </c>
      <c r="AV12" s="844" t="str">
        <f>IF($B12="","",INDEX('All CCC'!AV$7:AV$809,MATCH(WatchList!$B12,'All CCC'!$B$7:$B$809,0)))</f>
        <v/>
      </c>
      <c r="AW12" s="844" t="str">
        <f>IF($B12="","",INDEX('All CCC'!AW$7:AW$809,MATCH(WatchList!$B12,'All CCC'!$B$7:$B$809,0)))</f>
        <v/>
      </c>
      <c r="AX12" s="844" t="str">
        <f>IF($B12="","",INDEX('All CCC'!AX$7:AX$809,MATCH(WatchList!$B12,'All CCC'!$B$7:$B$809,0)))</f>
        <v/>
      </c>
      <c r="AY12" s="844" t="str">
        <f>IF($B12="","",INDEX('All CCC'!AY$7:AY$809,MATCH(WatchList!$B12,'All CCC'!$B$7:$B$809,0)))</f>
        <v/>
      </c>
      <c r="AZ12" s="844" t="str">
        <f>IF($B12="","",INDEX('All CCC'!AZ$7:AZ$809,MATCH(WatchList!$B12,'All CCC'!$B$7:$B$809,0)))</f>
        <v/>
      </c>
      <c r="BA12" s="844" t="str">
        <f>IF($B12="","",INDEX('All CCC'!BA$7:BA$809,MATCH(WatchList!$B12,'All CCC'!$B$7:$B$809,0)))</f>
        <v/>
      </c>
      <c r="BB12" s="844" t="str">
        <f>IF($B12="","",INDEX('All CCC'!BB$7:BB$809,MATCH(WatchList!$B12,'All CCC'!$B$7:$B$809,0)))</f>
        <v/>
      </c>
      <c r="BC12" s="844" t="str">
        <f>IF($B12="","",INDEX('All CCC'!BC$7:BC$809,MATCH(WatchList!$B12,'All CCC'!$B$7:$B$809,0)))</f>
        <v/>
      </c>
      <c r="BD12" s="844" t="str">
        <f>IF($B12="","",INDEX('All CCC'!BD$7:BD$809,MATCH(WatchList!$B12,'All CCC'!$B$7:$B$809,0)))</f>
        <v/>
      </c>
      <c r="BE12" s="844" t="str">
        <f>IF($B12="","",INDEX('All CCC'!BE$7:BE$809,MATCH(WatchList!$B12,'All CCC'!$B$7:$B$809,0)))</f>
        <v/>
      </c>
      <c r="BF12" s="844" t="str">
        <f>IF($B12="","",INDEX('All CCC'!BF$7:BF$809,MATCH(WatchList!$B12,'All CCC'!$B$7:$B$809,0)))</f>
        <v/>
      </c>
      <c r="BG12" s="844" t="str">
        <f>IF($B12="","",INDEX('All CCC'!BG$7:BG$809,MATCH(WatchList!$B12,'All CCC'!$B$7:$B$809,0)))</f>
        <v/>
      </c>
    </row>
    <row r="13" spans="1:59" ht="11.25" customHeight="1" x14ac:dyDescent="0.2">
      <c r="A13" s="548" t="str">
        <f>IF($B13="","",INDEX('All CCC'!A$7:A$809,MATCH(WatchList!$B13,'All CCC'!$B$7:$B$809,0)))</f>
        <v/>
      </c>
      <c r="B13" s="31"/>
      <c r="C13" s="844" t="str">
        <f>IF($B13="","",INDEX('All CCC'!C$7:C$809,MATCH(WatchList!$B13,'All CCC'!$B$7:$B$809,0)))</f>
        <v/>
      </c>
      <c r="D13" s="844" t="str">
        <f>IF($B13="","",INDEX('All CCC'!D$7:D$809,MATCH(WatchList!$B13,'All CCC'!$B$7:$B$809,0)))</f>
        <v/>
      </c>
      <c r="E13" s="844" t="str">
        <f>IF($B13="","",INDEX('All CCC'!E$7:E$809,MATCH(WatchList!$B13,'All CCC'!$B$7:$B$809,0)))</f>
        <v/>
      </c>
      <c r="F13" s="844" t="str">
        <f>IF($B13="","",INDEX('All CCC'!F$7:F$809,MATCH(WatchList!$B13,'All CCC'!$B$7:$B$809,0)))</f>
        <v/>
      </c>
      <c r="G13" s="844" t="str">
        <f>IF($B13="","",INDEX('All CCC'!G$7:G$809,MATCH(WatchList!$B13,'All CCC'!$B$7:$B$809,0)))</f>
        <v/>
      </c>
      <c r="H13" s="844" t="str">
        <f>IF($B13="","",INDEX('All CCC'!H$7:H$809,MATCH(WatchList!$B13,'All CCC'!$B$7:$B$809,0)))</f>
        <v/>
      </c>
      <c r="I13" s="844" t="str">
        <f>IF($B13="","",INDEX('All CCC'!I$7:I$809,MATCH(WatchList!$B13,'All CCC'!$B$7:$B$809,0)))</f>
        <v/>
      </c>
      <c r="J13" s="844" t="str">
        <f>IF($B13="","",INDEX('All CCC'!J$7:J$809,MATCH(WatchList!$B13,'All CCC'!$B$7:$B$809,0)))</f>
        <v/>
      </c>
      <c r="K13" s="844" t="str">
        <f>IF($B13="","",INDEX('All CCC'!K$7:K$809,MATCH(WatchList!$B13,'All CCC'!$B$7:$B$809,0)))</f>
        <v/>
      </c>
      <c r="L13" s="844" t="str">
        <f>IF($B13="","",INDEX('All CCC'!L$7:L$809,MATCH(WatchList!$B13,'All CCC'!$B$7:$B$809,0)))</f>
        <v/>
      </c>
      <c r="M13" s="844" t="str">
        <f>IF($B13="","",INDEX('All CCC'!M$7:M$809,MATCH(WatchList!$B13,'All CCC'!$B$7:$B$809,0)))</f>
        <v/>
      </c>
      <c r="N13" s="844" t="str">
        <f>IF($B13="","",INDEX('All CCC'!N$7:N$809,MATCH(WatchList!$B13,'All CCC'!$B$7:$B$809,0)))</f>
        <v/>
      </c>
      <c r="O13" s="844" t="str">
        <f>IF($B13="","",INDEX('All CCC'!O$7:O$809,MATCH(WatchList!$B13,'All CCC'!$B$7:$B$809,0)))</f>
        <v/>
      </c>
      <c r="P13" s="845" t="str">
        <f>IF($B13="","",INDEX('All CCC'!P$7:P$809,MATCH(WatchList!$B13,'All CCC'!$B$7:$B$809,0)))</f>
        <v/>
      </c>
      <c r="Q13" s="845" t="str">
        <f>IF($B13="","",INDEX('All CCC'!Q$7:Q$809,MATCH(WatchList!$B13,'All CCC'!$B$7:$B$809,0)))</f>
        <v/>
      </c>
      <c r="R13" s="844" t="str">
        <f>IF($B13="","",INDEX('All CCC'!R$7:R$809,MATCH(WatchList!$B13,'All CCC'!$B$7:$B$809,0)))</f>
        <v/>
      </c>
      <c r="S13" s="844" t="str">
        <f>IF($B13="","",INDEX('All CCC'!S$7:S$809,MATCH(WatchList!$B13,'All CCC'!$B$7:$B$809,0)))</f>
        <v/>
      </c>
      <c r="T13" s="844" t="str">
        <f>IF($B13="","",INDEX('All CCC'!T$7:T$809,MATCH(WatchList!$B13,'All CCC'!$B$7:$B$809,0)))</f>
        <v/>
      </c>
      <c r="U13" s="844" t="str">
        <f>IF($B13="","",INDEX('All CCC'!U$7:U$809,MATCH(WatchList!$B13,'All CCC'!$B$7:$B$809,0)))</f>
        <v/>
      </c>
      <c r="V13" s="844" t="str">
        <f>IF($B13="","",INDEX('All CCC'!V$7:V$809,MATCH(WatchList!$B13,'All CCC'!$B$7:$B$809,0)))</f>
        <v/>
      </c>
      <c r="W13" s="844" t="str">
        <f>IF($B13="","",INDEX('All CCC'!W$7:W$809,MATCH(WatchList!$B13,'All CCC'!$B$7:$B$809,0)))</f>
        <v/>
      </c>
      <c r="X13" s="844" t="str">
        <f>IF($B13="","",INDEX('All CCC'!X$7:X$809,MATCH(WatchList!$B13,'All CCC'!$B$7:$B$809,0)))</f>
        <v/>
      </c>
      <c r="Y13" s="844" t="str">
        <f>IF($B13="","",INDEX('All CCC'!Y$7:Y$809,MATCH(WatchList!$B13,'All CCC'!$B$7:$B$809,0)))</f>
        <v/>
      </c>
      <c r="Z13" s="844" t="str">
        <f>IF($B13="","",INDEX('All CCC'!Z$7:Z$809,MATCH(WatchList!$B13,'All CCC'!$B$7:$B$809,0)))</f>
        <v/>
      </c>
      <c r="AA13" s="844" t="str">
        <f>IF($B13="","",INDEX('All CCC'!AA$7:AA$809,MATCH(WatchList!$B13,'All CCC'!$B$7:$B$809,0)))</f>
        <v/>
      </c>
      <c r="AB13" s="844" t="str">
        <f>IF($B13="","",INDEX('All CCC'!AB$7:AB$809,MATCH(WatchList!$B13,'All CCC'!$B$7:$B$809,0)))</f>
        <v/>
      </c>
      <c r="AC13" s="844" t="str">
        <f>IF($B13="","",INDEX('All CCC'!AC$7:AC$809,MATCH(WatchList!$B13,'All CCC'!$B$7:$B$809,0)))</f>
        <v/>
      </c>
      <c r="AD13" s="844" t="str">
        <f>IF($B13="","",INDEX('All CCC'!AD$7:AD$809,MATCH(WatchList!$B13,'All CCC'!$B$7:$B$809,0)))</f>
        <v/>
      </c>
      <c r="AE13" s="844" t="str">
        <f>IF($B13="","",INDEX('All CCC'!AE$7:AE$809,MATCH(WatchList!$B13,'All CCC'!$B$7:$B$809,0)))</f>
        <v/>
      </c>
      <c r="AF13" s="844" t="str">
        <f>IF($B13="","",INDEX('All CCC'!AF$7:AF$809,MATCH(WatchList!$B13,'All CCC'!$B$7:$B$809,0)))</f>
        <v/>
      </c>
      <c r="AG13" s="844" t="str">
        <f>IF($B13="","",INDEX('All CCC'!AG$7:AG$809,MATCH(WatchList!$B13,'All CCC'!$B$7:$B$809,0)))</f>
        <v/>
      </c>
      <c r="AH13" s="844" t="str">
        <f>IF($B13="","",INDEX('All CCC'!AH$7:AH$809,MATCH(WatchList!$B13,'All CCC'!$B$7:$B$809,0)))</f>
        <v/>
      </c>
      <c r="AI13" s="844" t="str">
        <f>IF($B13="","",INDEX('All CCC'!AI$7:AI$809,MATCH(WatchList!$B13,'All CCC'!$B$7:$B$809,0)))</f>
        <v/>
      </c>
      <c r="AJ13" s="844" t="str">
        <f>IF($B13="","",INDEX('All CCC'!AJ$7:AJ$809,MATCH(WatchList!$B13,'All CCC'!$B$7:$B$809,0)))</f>
        <v/>
      </c>
      <c r="AK13" s="844" t="str">
        <f>IF($B13="","",INDEX('All CCC'!AK$7:AK$809,MATCH(WatchList!$B13,'All CCC'!$B$7:$B$809,0)))</f>
        <v/>
      </c>
      <c r="AL13" s="844" t="str">
        <f>IF($B13="","",INDEX('All CCC'!AL$7:AL$809,MATCH(WatchList!$B13,'All CCC'!$B$7:$B$809,0)))</f>
        <v/>
      </c>
      <c r="AM13" s="844" t="str">
        <f>IF($B13="","",INDEX('All CCC'!AM$7:AM$809,MATCH(WatchList!$B13,'All CCC'!$B$7:$B$809,0)))</f>
        <v/>
      </c>
      <c r="AN13" s="844" t="str">
        <f>IF($B13="","",INDEX('All CCC'!AN$7:AN$809,MATCH(WatchList!$B13,'All CCC'!$B$7:$B$809,0)))</f>
        <v/>
      </c>
      <c r="AO13" s="844" t="str">
        <f>IF($B13="","",INDEX('All CCC'!AO$7:AO$809,MATCH(WatchList!$B13,'All CCC'!$B$7:$B$809,0)))</f>
        <v/>
      </c>
      <c r="AP13" s="844" t="str">
        <f>IF($B13="","",INDEX('All CCC'!AP$7:AP$809,MATCH(WatchList!$B13,'All CCC'!$B$7:$B$809,0)))</f>
        <v/>
      </c>
      <c r="AQ13" s="844" t="str">
        <f>IF($B13="","",INDEX('All CCC'!AQ$7:AQ$809,MATCH(WatchList!$B13,'All CCC'!$B$7:$B$809,0)))</f>
        <v/>
      </c>
      <c r="AR13" s="844" t="str">
        <f>IF($B13="","",INDEX('All CCC'!AR$7:AR$809,MATCH(WatchList!$B13,'All CCC'!$B$7:$B$809,0)))</f>
        <v/>
      </c>
      <c r="AS13" s="844" t="str">
        <f>IF($B13="","",INDEX('All CCC'!AS$7:AS$809,MATCH(WatchList!$B13,'All CCC'!$B$7:$B$809,0)))</f>
        <v/>
      </c>
      <c r="AT13" s="844" t="str">
        <f>IF($B13="","",INDEX('All CCC'!AT$7:AT$809,MATCH(WatchList!$B13,'All CCC'!$B$7:$B$809,0)))</f>
        <v/>
      </c>
      <c r="AU13" s="844" t="str">
        <f>IF($B13="","",INDEX('All CCC'!AU$7:AU$809,MATCH(WatchList!$B13,'All CCC'!$B$7:$B$809,0)))</f>
        <v/>
      </c>
      <c r="AV13" s="844" t="str">
        <f>IF($B13="","",INDEX('All CCC'!AV$7:AV$809,MATCH(WatchList!$B13,'All CCC'!$B$7:$B$809,0)))</f>
        <v/>
      </c>
      <c r="AW13" s="844" t="str">
        <f>IF($B13="","",INDEX('All CCC'!AW$7:AW$809,MATCH(WatchList!$B13,'All CCC'!$B$7:$B$809,0)))</f>
        <v/>
      </c>
      <c r="AX13" s="844" t="str">
        <f>IF($B13="","",INDEX('All CCC'!AX$7:AX$809,MATCH(WatchList!$B13,'All CCC'!$B$7:$B$809,0)))</f>
        <v/>
      </c>
      <c r="AY13" s="844" t="str">
        <f>IF($B13="","",INDEX('All CCC'!AY$7:AY$809,MATCH(WatchList!$B13,'All CCC'!$B$7:$B$809,0)))</f>
        <v/>
      </c>
      <c r="AZ13" s="844" t="str">
        <f>IF($B13="","",INDEX('All CCC'!AZ$7:AZ$809,MATCH(WatchList!$B13,'All CCC'!$B$7:$B$809,0)))</f>
        <v/>
      </c>
      <c r="BA13" s="844" t="str">
        <f>IF($B13="","",INDEX('All CCC'!BA$7:BA$809,MATCH(WatchList!$B13,'All CCC'!$B$7:$B$809,0)))</f>
        <v/>
      </c>
      <c r="BB13" s="844" t="str">
        <f>IF($B13="","",INDEX('All CCC'!BB$7:BB$809,MATCH(WatchList!$B13,'All CCC'!$B$7:$B$809,0)))</f>
        <v/>
      </c>
      <c r="BC13" s="844" t="str">
        <f>IF($B13="","",INDEX('All CCC'!BC$7:BC$809,MATCH(WatchList!$B13,'All CCC'!$B$7:$B$809,0)))</f>
        <v/>
      </c>
      <c r="BD13" s="844" t="str">
        <f>IF($B13="","",INDEX('All CCC'!BD$7:BD$809,MATCH(WatchList!$B13,'All CCC'!$B$7:$B$809,0)))</f>
        <v/>
      </c>
      <c r="BE13" s="844" t="str">
        <f>IF($B13="","",INDEX('All CCC'!BE$7:BE$809,MATCH(WatchList!$B13,'All CCC'!$B$7:$B$809,0)))</f>
        <v/>
      </c>
      <c r="BF13" s="844" t="str">
        <f>IF($B13="","",INDEX('All CCC'!BF$7:BF$809,MATCH(WatchList!$B13,'All CCC'!$B$7:$B$809,0)))</f>
        <v/>
      </c>
      <c r="BG13" s="844" t="str">
        <f>IF($B13="","",INDEX('All CCC'!BG$7:BG$809,MATCH(WatchList!$B13,'All CCC'!$B$7:$B$809,0)))</f>
        <v/>
      </c>
    </row>
    <row r="14" spans="1:59" ht="11.25" customHeight="1" x14ac:dyDescent="0.2">
      <c r="A14" s="548" t="str">
        <f>IF($B14="","",INDEX('All CCC'!A$7:A$809,MATCH(WatchList!$B14,'All CCC'!$B$7:$B$809,0)))</f>
        <v/>
      </c>
      <c r="B14" s="31"/>
      <c r="C14" s="844" t="str">
        <f>IF($B14="","",INDEX('All CCC'!C$7:C$809,MATCH(WatchList!$B14,'All CCC'!$B$7:$B$809,0)))</f>
        <v/>
      </c>
      <c r="D14" s="844" t="str">
        <f>IF($B14="","",INDEX('All CCC'!D$7:D$809,MATCH(WatchList!$B14,'All CCC'!$B$7:$B$809,0)))</f>
        <v/>
      </c>
      <c r="E14" s="844" t="str">
        <f>IF($B14="","",INDEX('All CCC'!E$7:E$809,MATCH(WatchList!$B14,'All CCC'!$B$7:$B$809,0)))</f>
        <v/>
      </c>
      <c r="F14" s="844" t="str">
        <f>IF($B14="","",INDEX('All CCC'!F$7:F$809,MATCH(WatchList!$B14,'All CCC'!$B$7:$B$809,0)))</f>
        <v/>
      </c>
      <c r="G14" s="844" t="str">
        <f>IF($B14="","",INDEX('All CCC'!G$7:G$809,MATCH(WatchList!$B14,'All CCC'!$B$7:$B$809,0)))</f>
        <v/>
      </c>
      <c r="H14" s="844" t="str">
        <f>IF($B14="","",INDEX('All CCC'!H$7:H$809,MATCH(WatchList!$B14,'All CCC'!$B$7:$B$809,0)))</f>
        <v/>
      </c>
      <c r="I14" s="844" t="str">
        <f>IF($B14="","",INDEX('All CCC'!I$7:I$809,MATCH(WatchList!$B14,'All CCC'!$B$7:$B$809,0)))</f>
        <v/>
      </c>
      <c r="J14" s="844" t="str">
        <f>IF($B14="","",INDEX('All CCC'!J$7:J$809,MATCH(WatchList!$B14,'All CCC'!$B$7:$B$809,0)))</f>
        <v/>
      </c>
      <c r="K14" s="844" t="str">
        <f>IF($B14="","",INDEX('All CCC'!K$7:K$809,MATCH(WatchList!$B14,'All CCC'!$B$7:$B$809,0)))</f>
        <v/>
      </c>
      <c r="L14" s="844" t="str">
        <f>IF($B14="","",INDEX('All CCC'!L$7:L$809,MATCH(WatchList!$B14,'All CCC'!$B$7:$B$809,0)))</f>
        <v/>
      </c>
      <c r="M14" s="844" t="str">
        <f>IF($B14="","",INDEX('All CCC'!M$7:M$809,MATCH(WatchList!$B14,'All CCC'!$B$7:$B$809,0)))</f>
        <v/>
      </c>
      <c r="N14" s="844" t="str">
        <f>IF($B14="","",INDEX('All CCC'!N$7:N$809,MATCH(WatchList!$B14,'All CCC'!$B$7:$B$809,0)))</f>
        <v/>
      </c>
      <c r="O14" s="844" t="str">
        <f>IF($B14="","",INDEX('All CCC'!O$7:O$809,MATCH(WatchList!$B14,'All CCC'!$B$7:$B$809,0)))</f>
        <v/>
      </c>
      <c r="P14" s="845" t="str">
        <f>IF($B14="","",INDEX('All CCC'!P$7:P$809,MATCH(WatchList!$B14,'All CCC'!$B$7:$B$809,0)))</f>
        <v/>
      </c>
      <c r="Q14" s="845" t="str">
        <f>IF($B14="","",INDEX('All CCC'!Q$7:Q$809,MATCH(WatchList!$B14,'All CCC'!$B$7:$B$809,0)))</f>
        <v/>
      </c>
      <c r="R14" s="844" t="str">
        <f>IF($B14="","",INDEX('All CCC'!R$7:R$809,MATCH(WatchList!$B14,'All CCC'!$B$7:$B$809,0)))</f>
        <v/>
      </c>
      <c r="S14" s="844" t="str">
        <f>IF($B14="","",INDEX('All CCC'!S$7:S$809,MATCH(WatchList!$B14,'All CCC'!$B$7:$B$809,0)))</f>
        <v/>
      </c>
      <c r="T14" s="844" t="str">
        <f>IF($B14="","",INDEX('All CCC'!T$7:T$809,MATCH(WatchList!$B14,'All CCC'!$B$7:$B$809,0)))</f>
        <v/>
      </c>
      <c r="U14" s="844" t="str">
        <f>IF($B14="","",INDEX('All CCC'!U$7:U$809,MATCH(WatchList!$B14,'All CCC'!$B$7:$B$809,0)))</f>
        <v/>
      </c>
      <c r="V14" s="844" t="str">
        <f>IF($B14="","",INDEX('All CCC'!V$7:V$809,MATCH(WatchList!$B14,'All CCC'!$B$7:$B$809,0)))</f>
        <v/>
      </c>
      <c r="W14" s="844" t="str">
        <f>IF($B14="","",INDEX('All CCC'!W$7:W$809,MATCH(WatchList!$B14,'All CCC'!$B$7:$B$809,0)))</f>
        <v/>
      </c>
      <c r="X14" s="844" t="str">
        <f>IF($B14="","",INDEX('All CCC'!X$7:X$809,MATCH(WatchList!$B14,'All CCC'!$B$7:$B$809,0)))</f>
        <v/>
      </c>
      <c r="Y14" s="844" t="str">
        <f>IF($B14="","",INDEX('All CCC'!Y$7:Y$809,MATCH(WatchList!$B14,'All CCC'!$B$7:$B$809,0)))</f>
        <v/>
      </c>
      <c r="Z14" s="844" t="str">
        <f>IF($B14="","",INDEX('All CCC'!Z$7:Z$809,MATCH(WatchList!$B14,'All CCC'!$B$7:$B$809,0)))</f>
        <v/>
      </c>
      <c r="AA14" s="844" t="str">
        <f>IF($B14="","",INDEX('All CCC'!AA$7:AA$809,MATCH(WatchList!$B14,'All CCC'!$B$7:$B$809,0)))</f>
        <v/>
      </c>
      <c r="AB14" s="844" t="str">
        <f>IF($B14="","",INDEX('All CCC'!AB$7:AB$809,MATCH(WatchList!$B14,'All CCC'!$B$7:$B$809,0)))</f>
        <v/>
      </c>
      <c r="AC14" s="844" t="str">
        <f>IF($B14="","",INDEX('All CCC'!AC$7:AC$809,MATCH(WatchList!$B14,'All CCC'!$B$7:$B$809,0)))</f>
        <v/>
      </c>
      <c r="AD14" s="844" t="str">
        <f>IF($B14="","",INDEX('All CCC'!AD$7:AD$809,MATCH(WatchList!$B14,'All CCC'!$B$7:$B$809,0)))</f>
        <v/>
      </c>
      <c r="AE14" s="844" t="str">
        <f>IF($B14="","",INDEX('All CCC'!AE$7:AE$809,MATCH(WatchList!$B14,'All CCC'!$B$7:$B$809,0)))</f>
        <v/>
      </c>
      <c r="AF14" s="844" t="str">
        <f>IF($B14="","",INDEX('All CCC'!AF$7:AF$809,MATCH(WatchList!$B14,'All CCC'!$B$7:$B$809,0)))</f>
        <v/>
      </c>
      <c r="AG14" s="844" t="str">
        <f>IF($B14="","",INDEX('All CCC'!AG$7:AG$809,MATCH(WatchList!$B14,'All CCC'!$B$7:$B$809,0)))</f>
        <v/>
      </c>
      <c r="AH14" s="844" t="str">
        <f>IF($B14="","",INDEX('All CCC'!AH$7:AH$809,MATCH(WatchList!$B14,'All CCC'!$B$7:$B$809,0)))</f>
        <v/>
      </c>
      <c r="AI14" s="844" t="str">
        <f>IF($B14="","",INDEX('All CCC'!AI$7:AI$809,MATCH(WatchList!$B14,'All CCC'!$B$7:$B$809,0)))</f>
        <v/>
      </c>
      <c r="AJ14" s="844" t="str">
        <f>IF($B14="","",INDEX('All CCC'!AJ$7:AJ$809,MATCH(WatchList!$B14,'All CCC'!$B$7:$B$809,0)))</f>
        <v/>
      </c>
      <c r="AK14" s="844" t="str">
        <f>IF($B14="","",INDEX('All CCC'!AK$7:AK$809,MATCH(WatchList!$B14,'All CCC'!$B$7:$B$809,0)))</f>
        <v/>
      </c>
      <c r="AL14" s="844" t="str">
        <f>IF($B14="","",INDEX('All CCC'!AL$7:AL$809,MATCH(WatchList!$B14,'All CCC'!$B$7:$B$809,0)))</f>
        <v/>
      </c>
      <c r="AM14" s="844" t="str">
        <f>IF($B14="","",INDEX('All CCC'!AM$7:AM$809,MATCH(WatchList!$B14,'All CCC'!$B$7:$B$809,0)))</f>
        <v/>
      </c>
      <c r="AN14" s="844" t="str">
        <f>IF($B14="","",INDEX('All CCC'!AN$7:AN$809,MATCH(WatchList!$B14,'All CCC'!$B$7:$B$809,0)))</f>
        <v/>
      </c>
      <c r="AO14" s="844" t="str">
        <f>IF($B14="","",INDEX('All CCC'!AO$7:AO$809,MATCH(WatchList!$B14,'All CCC'!$B$7:$B$809,0)))</f>
        <v/>
      </c>
      <c r="AP14" s="844" t="str">
        <f>IF($B14="","",INDEX('All CCC'!AP$7:AP$809,MATCH(WatchList!$B14,'All CCC'!$B$7:$B$809,0)))</f>
        <v/>
      </c>
      <c r="AQ14" s="844" t="str">
        <f>IF($B14="","",INDEX('All CCC'!AQ$7:AQ$809,MATCH(WatchList!$B14,'All CCC'!$B$7:$B$809,0)))</f>
        <v/>
      </c>
      <c r="AR14" s="844" t="str">
        <f>IF($B14="","",INDEX('All CCC'!AR$7:AR$809,MATCH(WatchList!$B14,'All CCC'!$B$7:$B$809,0)))</f>
        <v/>
      </c>
      <c r="AS14" s="844" t="str">
        <f>IF($B14="","",INDEX('All CCC'!AS$7:AS$809,MATCH(WatchList!$B14,'All CCC'!$B$7:$B$809,0)))</f>
        <v/>
      </c>
      <c r="AT14" s="844" t="str">
        <f>IF($B14="","",INDEX('All CCC'!AT$7:AT$809,MATCH(WatchList!$B14,'All CCC'!$B$7:$B$809,0)))</f>
        <v/>
      </c>
      <c r="AU14" s="844" t="str">
        <f>IF($B14="","",INDEX('All CCC'!AU$7:AU$809,MATCH(WatchList!$B14,'All CCC'!$B$7:$B$809,0)))</f>
        <v/>
      </c>
      <c r="AV14" s="844" t="str">
        <f>IF($B14="","",INDEX('All CCC'!AV$7:AV$809,MATCH(WatchList!$B14,'All CCC'!$B$7:$B$809,0)))</f>
        <v/>
      </c>
      <c r="AW14" s="844" t="str">
        <f>IF($B14="","",INDEX('All CCC'!AW$7:AW$809,MATCH(WatchList!$B14,'All CCC'!$B$7:$B$809,0)))</f>
        <v/>
      </c>
      <c r="AX14" s="844" t="str">
        <f>IF($B14="","",INDEX('All CCC'!AX$7:AX$809,MATCH(WatchList!$B14,'All CCC'!$B$7:$B$809,0)))</f>
        <v/>
      </c>
      <c r="AY14" s="844" t="str">
        <f>IF($B14="","",INDEX('All CCC'!AY$7:AY$809,MATCH(WatchList!$B14,'All CCC'!$B$7:$B$809,0)))</f>
        <v/>
      </c>
      <c r="AZ14" s="844" t="str">
        <f>IF($B14="","",INDEX('All CCC'!AZ$7:AZ$809,MATCH(WatchList!$B14,'All CCC'!$B$7:$B$809,0)))</f>
        <v/>
      </c>
      <c r="BA14" s="844" t="str">
        <f>IF($B14="","",INDEX('All CCC'!BA$7:BA$809,MATCH(WatchList!$B14,'All CCC'!$B$7:$B$809,0)))</f>
        <v/>
      </c>
      <c r="BB14" s="844" t="str">
        <f>IF($B14="","",INDEX('All CCC'!BB$7:BB$809,MATCH(WatchList!$B14,'All CCC'!$B$7:$B$809,0)))</f>
        <v/>
      </c>
      <c r="BC14" s="844" t="str">
        <f>IF($B14="","",INDEX('All CCC'!BC$7:BC$809,MATCH(WatchList!$B14,'All CCC'!$B$7:$B$809,0)))</f>
        <v/>
      </c>
      <c r="BD14" s="844" t="str">
        <f>IF($B14="","",INDEX('All CCC'!BD$7:BD$809,MATCH(WatchList!$B14,'All CCC'!$B$7:$B$809,0)))</f>
        <v/>
      </c>
      <c r="BE14" s="844" t="str">
        <f>IF($B14="","",INDEX('All CCC'!BE$7:BE$809,MATCH(WatchList!$B14,'All CCC'!$B$7:$B$809,0)))</f>
        <v/>
      </c>
      <c r="BF14" s="844" t="str">
        <f>IF($B14="","",INDEX('All CCC'!BF$7:BF$809,MATCH(WatchList!$B14,'All CCC'!$B$7:$B$809,0)))</f>
        <v/>
      </c>
      <c r="BG14" s="844" t="str">
        <f>IF($B14="","",INDEX('All CCC'!BG$7:BG$809,MATCH(WatchList!$B14,'All CCC'!$B$7:$B$809,0)))</f>
        <v/>
      </c>
    </row>
    <row r="15" spans="1:59" ht="11.25" customHeight="1" x14ac:dyDescent="0.2">
      <c r="A15" s="548" t="str">
        <f>IF($B15="","",INDEX('All CCC'!A$7:A$809,MATCH(WatchList!$B15,'All CCC'!$B$7:$B$809,0)))</f>
        <v/>
      </c>
      <c r="B15" s="31"/>
      <c r="C15" s="844" t="str">
        <f>IF($B15="","",INDEX('All CCC'!C$7:C$809,MATCH(WatchList!$B15,'All CCC'!$B$7:$B$809,0)))</f>
        <v/>
      </c>
      <c r="D15" s="844" t="str">
        <f>IF($B15="","",INDEX('All CCC'!D$7:D$809,MATCH(WatchList!$B15,'All CCC'!$B$7:$B$809,0)))</f>
        <v/>
      </c>
      <c r="E15" s="844" t="str">
        <f>IF($B15="","",INDEX('All CCC'!E$7:E$809,MATCH(WatchList!$B15,'All CCC'!$B$7:$B$809,0)))</f>
        <v/>
      </c>
      <c r="F15" s="844" t="str">
        <f>IF($B15="","",INDEX('All CCC'!F$7:F$809,MATCH(WatchList!$B15,'All CCC'!$B$7:$B$809,0)))</f>
        <v/>
      </c>
      <c r="G15" s="844" t="str">
        <f>IF($B15="","",INDEX('All CCC'!G$7:G$809,MATCH(WatchList!$B15,'All CCC'!$B$7:$B$809,0)))</f>
        <v/>
      </c>
      <c r="H15" s="844" t="str">
        <f>IF($B15="","",INDEX('All CCC'!H$7:H$809,MATCH(WatchList!$B15,'All CCC'!$B$7:$B$809,0)))</f>
        <v/>
      </c>
      <c r="I15" s="844" t="str">
        <f>IF($B15="","",INDEX('All CCC'!I$7:I$809,MATCH(WatchList!$B15,'All CCC'!$B$7:$B$809,0)))</f>
        <v/>
      </c>
      <c r="J15" s="844" t="str">
        <f>IF($B15="","",INDEX('All CCC'!J$7:J$809,MATCH(WatchList!$B15,'All CCC'!$B$7:$B$809,0)))</f>
        <v/>
      </c>
      <c r="K15" s="844" t="str">
        <f>IF($B15="","",INDEX('All CCC'!K$7:K$809,MATCH(WatchList!$B15,'All CCC'!$B$7:$B$809,0)))</f>
        <v/>
      </c>
      <c r="L15" s="844" t="str">
        <f>IF($B15="","",INDEX('All CCC'!L$7:L$809,MATCH(WatchList!$B15,'All CCC'!$B$7:$B$809,0)))</f>
        <v/>
      </c>
      <c r="M15" s="844" t="str">
        <f>IF($B15="","",INDEX('All CCC'!M$7:M$809,MATCH(WatchList!$B15,'All CCC'!$B$7:$B$809,0)))</f>
        <v/>
      </c>
      <c r="N15" s="844" t="str">
        <f>IF($B15="","",INDEX('All CCC'!N$7:N$809,MATCH(WatchList!$B15,'All CCC'!$B$7:$B$809,0)))</f>
        <v/>
      </c>
      <c r="O15" s="844" t="str">
        <f>IF($B15="","",INDEX('All CCC'!O$7:O$809,MATCH(WatchList!$B15,'All CCC'!$B$7:$B$809,0)))</f>
        <v/>
      </c>
      <c r="P15" s="845" t="str">
        <f>IF($B15="","",INDEX('All CCC'!P$7:P$809,MATCH(WatchList!$B15,'All CCC'!$B$7:$B$809,0)))</f>
        <v/>
      </c>
      <c r="Q15" s="845" t="str">
        <f>IF($B15="","",INDEX('All CCC'!Q$7:Q$809,MATCH(WatchList!$B15,'All CCC'!$B$7:$B$809,0)))</f>
        <v/>
      </c>
      <c r="R15" s="844" t="str">
        <f>IF($B15="","",INDEX('All CCC'!R$7:R$809,MATCH(WatchList!$B15,'All CCC'!$B$7:$B$809,0)))</f>
        <v/>
      </c>
      <c r="S15" s="844" t="str">
        <f>IF($B15="","",INDEX('All CCC'!S$7:S$809,MATCH(WatchList!$B15,'All CCC'!$B$7:$B$809,0)))</f>
        <v/>
      </c>
      <c r="T15" s="844" t="str">
        <f>IF($B15="","",INDEX('All CCC'!T$7:T$809,MATCH(WatchList!$B15,'All CCC'!$B$7:$B$809,0)))</f>
        <v/>
      </c>
      <c r="U15" s="844" t="str">
        <f>IF($B15="","",INDEX('All CCC'!U$7:U$809,MATCH(WatchList!$B15,'All CCC'!$B$7:$B$809,0)))</f>
        <v/>
      </c>
      <c r="V15" s="844" t="str">
        <f>IF($B15="","",INDEX('All CCC'!V$7:V$809,MATCH(WatchList!$B15,'All CCC'!$B$7:$B$809,0)))</f>
        <v/>
      </c>
      <c r="W15" s="844" t="str">
        <f>IF($B15="","",INDEX('All CCC'!W$7:W$809,MATCH(WatchList!$B15,'All CCC'!$B$7:$B$809,0)))</f>
        <v/>
      </c>
      <c r="X15" s="844" t="str">
        <f>IF($B15="","",INDEX('All CCC'!X$7:X$809,MATCH(WatchList!$B15,'All CCC'!$B$7:$B$809,0)))</f>
        <v/>
      </c>
      <c r="Y15" s="844" t="str">
        <f>IF($B15="","",INDEX('All CCC'!Y$7:Y$809,MATCH(WatchList!$B15,'All CCC'!$B$7:$B$809,0)))</f>
        <v/>
      </c>
      <c r="Z15" s="844" t="str">
        <f>IF($B15="","",INDEX('All CCC'!Z$7:Z$809,MATCH(WatchList!$B15,'All CCC'!$B$7:$B$809,0)))</f>
        <v/>
      </c>
      <c r="AA15" s="844" t="str">
        <f>IF($B15="","",INDEX('All CCC'!AA$7:AA$809,MATCH(WatchList!$B15,'All CCC'!$B$7:$B$809,0)))</f>
        <v/>
      </c>
      <c r="AB15" s="844" t="str">
        <f>IF($B15="","",INDEX('All CCC'!AB$7:AB$809,MATCH(WatchList!$B15,'All CCC'!$B$7:$B$809,0)))</f>
        <v/>
      </c>
      <c r="AC15" s="844" t="str">
        <f>IF($B15="","",INDEX('All CCC'!AC$7:AC$809,MATCH(WatchList!$B15,'All CCC'!$B$7:$B$809,0)))</f>
        <v/>
      </c>
      <c r="AD15" s="844" t="str">
        <f>IF($B15="","",INDEX('All CCC'!AD$7:AD$809,MATCH(WatchList!$B15,'All CCC'!$B$7:$B$809,0)))</f>
        <v/>
      </c>
      <c r="AE15" s="844" t="str">
        <f>IF($B15="","",INDEX('All CCC'!AE$7:AE$809,MATCH(WatchList!$B15,'All CCC'!$B$7:$B$809,0)))</f>
        <v/>
      </c>
      <c r="AF15" s="844" t="str">
        <f>IF($B15="","",INDEX('All CCC'!AF$7:AF$809,MATCH(WatchList!$B15,'All CCC'!$B$7:$B$809,0)))</f>
        <v/>
      </c>
      <c r="AG15" s="844" t="str">
        <f>IF($B15="","",INDEX('All CCC'!AG$7:AG$809,MATCH(WatchList!$B15,'All CCC'!$B$7:$B$809,0)))</f>
        <v/>
      </c>
      <c r="AH15" s="844" t="str">
        <f>IF($B15="","",INDEX('All CCC'!AH$7:AH$809,MATCH(WatchList!$B15,'All CCC'!$B$7:$B$809,0)))</f>
        <v/>
      </c>
      <c r="AI15" s="844" t="str">
        <f>IF($B15="","",INDEX('All CCC'!AI$7:AI$809,MATCH(WatchList!$B15,'All CCC'!$B$7:$B$809,0)))</f>
        <v/>
      </c>
      <c r="AJ15" s="844" t="str">
        <f>IF($B15="","",INDEX('All CCC'!AJ$7:AJ$809,MATCH(WatchList!$B15,'All CCC'!$B$7:$B$809,0)))</f>
        <v/>
      </c>
      <c r="AK15" s="844" t="str">
        <f>IF($B15="","",INDEX('All CCC'!AK$7:AK$809,MATCH(WatchList!$B15,'All CCC'!$B$7:$B$809,0)))</f>
        <v/>
      </c>
      <c r="AL15" s="844" t="str">
        <f>IF($B15="","",INDEX('All CCC'!AL$7:AL$809,MATCH(WatchList!$B15,'All CCC'!$B$7:$B$809,0)))</f>
        <v/>
      </c>
      <c r="AM15" s="844" t="str">
        <f>IF($B15="","",INDEX('All CCC'!AM$7:AM$809,MATCH(WatchList!$B15,'All CCC'!$B$7:$B$809,0)))</f>
        <v/>
      </c>
      <c r="AN15" s="844" t="str">
        <f>IF($B15="","",INDEX('All CCC'!AN$7:AN$809,MATCH(WatchList!$B15,'All CCC'!$B$7:$B$809,0)))</f>
        <v/>
      </c>
      <c r="AO15" s="844" t="str">
        <f>IF($B15="","",INDEX('All CCC'!AO$7:AO$809,MATCH(WatchList!$B15,'All CCC'!$B$7:$B$809,0)))</f>
        <v/>
      </c>
      <c r="AP15" s="844" t="str">
        <f>IF($B15="","",INDEX('All CCC'!AP$7:AP$809,MATCH(WatchList!$B15,'All CCC'!$B$7:$B$809,0)))</f>
        <v/>
      </c>
      <c r="AQ15" s="844" t="str">
        <f>IF($B15="","",INDEX('All CCC'!AQ$7:AQ$809,MATCH(WatchList!$B15,'All CCC'!$B$7:$B$809,0)))</f>
        <v/>
      </c>
      <c r="AR15" s="844" t="str">
        <f>IF($B15="","",INDEX('All CCC'!AR$7:AR$809,MATCH(WatchList!$B15,'All CCC'!$B$7:$B$809,0)))</f>
        <v/>
      </c>
      <c r="AS15" s="844" t="str">
        <f>IF($B15="","",INDEX('All CCC'!AS$7:AS$809,MATCH(WatchList!$B15,'All CCC'!$B$7:$B$809,0)))</f>
        <v/>
      </c>
      <c r="AT15" s="844" t="str">
        <f>IF($B15="","",INDEX('All CCC'!AT$7:AT$809,MATCH(WatchList!$B15,'All CCC'!$B$7:$B$809,0)))</f>
        <v/>
      </c>
      <c r="AU15" s="844" t="str">
        <f>IF($B15="","",INDEX('All CCC'!AU$7:AU$809,MATCH(WatchList!$B15,'All CCC'!$B$7:$B$809,0)))</f>
        <v/>
      </c>
      <c r="AV15" s="844" t="str">
        <f>IF($B15="","",INDEX('All CCC'!AV$7:AV$809,MATCH(WatchList!$B15,'All CCC'!$B$7:$B$809,0)))</f>
        <v/>
      </c>
      <c r="AW15" s="844" t="str">
        <f>IF($B15="","",INDEX('All CCC'!AW$7:AW$809,MATCH(WatchList!$B15,'All CCC'!$B$7:$B$809,0)))</f>
        <v/>
      </c>
      <c r="AX15" s="844" t="str">
        <f>IF($B15="","",INDEX('All CCC'!AX$7:AX$809,MATCH(WatchList!$B15,'All CCC'!$B$7:$B$809,0)))</f>
        <v/>
      </c>
      <c r="AY15" s="844" t="str">
        <f>IF($B15="","",INDEX('All CCC'!AY$7:AY$809,MATCH(WatchList!$B15,'All CCC'!$B$7:$B$809,0)))</f>
        <v/>
      </c>
      <c r="AZ15" s="844" t="str">
        <f>IF($B15="","",INDEX('All CCC'!AZ$7:AZ$809,MATCH(WatchList!$B15,'All CCC'!$B$7:$B$809,0)))</f>
        <v/>
      </c>
      <c r="BA15" s="844" t="str">
        <f>IF($B15="","",INDEX('All CCC'!BA$7:BA$809,MATCH(WatchList!$B15,'All CCC'!$B$7:$B$809,0)))</f>
        <v/>
      </c>
      <c r="BB15" s="844" t="str">
        <f>IF($B15="","",INDEX('All CCC'!BB$7:BB$809,MATCH(WatchList!$B15,'All CCC'!$B$7:$B$809,0)))</f>
        <v/>
      </c>
      <c r="BC15" s="844" t="str">
        <f>IF($B15="","",INDEX('All CCC'!BC$7:BC$809,MATCH(WatchList!$B15,'All CCC'!$B$7:$B$809,0)))</f>
        <v/>
      </c>
      <c r="BD15" s="844" t="str">
        <f>IF($B15="","",INDEX('All CCC'!BD$7:BD$809,MATCH(WatchList!$B15,'All CCC'!$B$7:$B$809,0)))</f>
        <v/>
      </c>
      <c r="BE15" s="844" t="str">
        <f>IF($B15="","",INDEX('All CCC'!BE$7:BE$809,MATCH(WatchList!$B15,'All CCC'!$B$7:$B$809,0)))</f>
        <v/>
      </c>
      <c r="BF15" s="844" t="str">
        <f>IF($B15="","",INDEX('All CCC'!BF$7:BF$809,MATCH(WatchList!$B15,'All CCC'!$B$7:$B$809,0)))</f>
        <v/>
      </c>
      <c r="BG15" s="844" t="str">
        <f>IF($B15="","",INDEX('All CCC'!BG$7:BG$809,MATCH(WatchList!$B15,'All CCC'!$B$7:$B$809,0)))</f>
        <v/>
      </c>
    </row>
    <row r="16" spans="1:59" ht="11.25" customHeight="1" x14ac:dyDescent="0.2">
      <c r="A16" s="548" t="str">
        <f>IF($B16="","",INDEX('All CCC'!A$7:A$809,MATCH(WatchList!$B16,'All CCC'!$B$7:$B$809,0)))</f>
        <v/>
      </c>
      <c r="B16" s="31"/>
      <c r="C16" s="844" t="str">
        <f>IF($B16="","",INDEX('All CCC'!C$7:C$809,MATCH(WatchList!$B16,'All CCC'!$B$7:$B$809,0)))</f>
        <v/>
      </c>
      <c r="D16" s="844" t="str">
        <f>IF($B16="","",INDEX('All CCC'!D$7:D$809,MATCH(WatchList!$B16,'All CCC'!$B$7:$B$809,0)))</f>
        <v/>
      </c>
      <c r="E16" s="844" t="str">
        <f>IF($B16="","",INDEX('All CCC'!E$7:E$809,MATCH(WatchList!$B16,'All CCC'!$B$7:$B$809,0)))</f>
        <v/>
      </c>
      <c r="F16" s="844" t="str">
        <f>IF($B16="","",INDEX('All CCC'!F$7:F$809,MATCH(WatchList!$B16,'All CCC'!$B$7:$B$809,0)))</f>
        <v/>
      </c>
      <c r="G16" s="844" t="str">
        <f>IF($B16="","",INDEX('All CCC'!G$7:G$809,MATCH(WatchList!$B16,'All CCC'!$B$7:$B$809,0)))</f>
        <v/>
      </c>
      <c r="H16" s="844" t="str">
        <f>IF($B16="","",INDEX('All CCC'!H$7:H$809,MATCH(WatchList!$B16,'All CCC'!$B$7:$B$809,0)))</f>
        <v/>
      </c>
      <c r="I16" s="844" t="str">
        <f>IF($B16="","",INDEX('All CCC'!I$7:I$809,MATCH(WatchList!$B16,'All CCC'!$B$7:$B$809,0)))</f>
        <v/>
      </c>
      <c r="J16" s="844" t="str">
        <f>IF($B16="","",INDEX('All CCC'!J$7:J$809,MATCH(WatchList!$B16,'All CCC'!$B$7:$B$809,0)))</f>
        <v/>
      </c>
      <c r="K16" s="844" t="str">
        <f>IF($B16="","",INDEX('All CCC'!K$7:K$809,MATCH(WatchList!$B16,'All CCC'!$B$7:$B$809,0)))</f>
        <v/>
      </c>
      <c r="L16" s="844" t="str">
        <f>IF($B16="","",INDEX('All CCC'!L$7:L$809,MATCH(WatchList!$B16,'All CCC'!$B$7:$B$809,0)))</f>
        <v/>
      </c>
      <c r="M16" s="844" t="str">
        <f>IF($B16="","",INDEX('All CCC'!M$7:M$809,MATCH(WatchList!$B16,'All CCC'!$B$7:$B$809,0)))</f>
        <v/>
      </c>
      <c r="N16" s="844" t="str">
        <f>IF($B16="","",INDEX('All CCC'!N$7:N$809,MATCH(WatchList!$B16,'All CCC'!$B$7:$B$809,0)))</f>
        <v/>
      </c>
      <c r="O16" s="844" t="str">
        <f>IF($B16="","",INDEX('All CCC'!O$7:O$809,MATCH(WatchList!$B16,'All CCC'!$B$7:$B$809,0)))</f>
        <v/>
      </c>
      <c r="P16" s="845" t="str">
        <f>IF($B16="","",INDEX('All CCC'!P$7:P$809,MATCH(WatchList!$B16,'All CCC'!$B$7:$B$809,0)))</f>
        <v/>
      </c>
      <c r="Q16" s="845" t="str">
        <f>IF($B16="","",INDEX('All CCC'!Q$7:Q$809,MATCH(WatchList!$B16,'All CCC'!$B$7:$B$809,0)))</f>
        <v/>
      </c>
      <c r="R16" s="844" t="str">
        <f>IF($B16="","",INDEX('All CCC'!R$7:R$809,MATCH(WatchList!$B16,'All CCC'!$B$7:$B$809,0)))</f>
        <v/>
      </c>
      <c r="S16" s="844" t="str">
        <f>IF($B16="","",INDEX('All CCC'!S$7:S$809,MATCH(WatchList!$B16,'All CCC'!$B$7:$B$809,0)))</f>
        <v/>
      </c>
      <c r="T16" s="844" t="str">
        <f>IF($B16="","",INDEX('All CCC'!T$7:T$809,MATCH(WatchList!$B16,'All CCC'!$B$7:$B$809,0)))</f>
        <v/>
      </c>
      <c r="U16" s="844" t="str">
        <f>IF($B16="","",INDEX('All CCC'!U$7:U$809,MATCH(WatchList!$B16,'All CCC'!$B$7:$B$809,0)))</f>
        <v/>
      </c>
      <c r="V16" s="844" t="str">
        <f>IF($B16="","",INDEX('All CCC'!V$7:V$809,MATCH(WatchList!$B16,'All CCC'!$B$7:$B$809,0)))</f>
        <v/>
      </c>
      <c r="W16" s="844" t="str">
        <f>IF($B16="","",INDEX('All CCC'!W$7:W$809,MATCH(WatchList!$B16,'All CCC'!$B$7:$B$809,0)))</f>
        <v/>
      </c>
      <c r="X16" s="844" t="str">
        <f>IF($B16="","",INDEX('All CCC'!X$7:X$809,MATCH(WatchList!$B16,'All CCC'!$B$7:$B$809,0)))</f>
        <v/>
      </c>
      <c r="Y16" s="844" t="str">
        <f>IF($B16="","",INDEX('All CCC'!Y$7:Y$809,MATCH(WatchList!$B16,'All CCC'!$B$7:$B$809,0)))</f>
        <v/>
      </c>
      <c r="Z16" s="844" t="str">
        <f>IF($B16="","",INDEX('All CCC'!Z$7:Z$809,MATCH(WatchList!$B16,'All CCC'!$B$7:$B$809,0)))</f>
        <v/>
      </c>
      <c r="AA16" s="844" t="str">
        <f>IF($B16="","",INDEX('All CCC'!AA$7:AA$809,MATCH(WatchList!$B16,'All CCC'!$B$7:$B$809,0)))</f>
        <v/>
      </c>
      <c r="AB16" s="844" t="str">
        <f>IF($B16="","",INDEX('All CCC'!AB$7:AB$809,MATCH(WatchList!$B16,'All CCC'!$B$7:$B$809,0)))</f>
        <v/>
      </c>
      <c r="AC16" s="844" t="str">
        <f>IF($B16="","",INDEX('All CCC'!AC$7:AC$809,MATCH(WatchList!$B16,'All CCC'!$B$7:$B$809,0)))</f>
        <v/>
      </c>
      <c r="AD16" s="844" t="str">
        <f>IF($B16="","",INDEX('All CCC'!AD$7:AD$809,MATCH(WatchList!$B16,'All CCC'!$B$7:$B$809,0)))</f>
        <v/>
      </c>
      <c r="AE16" s="844" t="str">
        <f>IF($B16="","",INDEX('All CCC'!AE$7:AE$809,MATCH(WatchList!$B16,'All CCC'!$B$7:$B$809,0)))</f>
        <v/>
      </c>
      <c r="AF16" s="844" t="str">
        <f>IF($B16="","",INDEX('All CCC'!AF$7:AF$809,MATCH(WatchList!$B16,'All CCC'!$B$7:$B$809,0)))</f>
        <v/>
      </c>
      <c r="AG16" s="844" t="str">
        <f>IF($B16="","",INDEX('All CCC'!AG$7:AG$809,MATCH(WatchList!$B16,'All CCC'!$B$7:$B$809,0)))</f>
        <v/>
      </c>
      <c r="AH16" s="844" t="str">
        <f>IF($B16="","",INDEX('All CCC'!AH$7:AH$809,MATCH(WatchList!$B16,'All CCC'!$B$7:$B$809,0)))</f>
        <v/>
      </c>
      <c r="AI16" s="844" t="str">
        <f>IF($B16="","",INDEX('All CCC'!AI$7:AI$809,MATCH(WatchList!$B16,'All CCC'!$B$7:$B$809,0)))</f>
        <v/>
      </c>
      <c r="AJ16" s="844" t="str">
        <f>IF($B16="","",INDEX('All CCC'!AJ$7:AJ$809,MATCH(WatchList!$B16,'All CCC'!$B$7:$B$809,0)))</f>
        <v/>
      </c>
      <c r="AK16" s="844" t="str">
        <f>IF($B16="","",INDEX('All CCC'!AK$7:AK$809,MATCH(WatchList!$B16,'All CCC'!$B$7:$B$809,0)))</f>
        <v/>
      </c>
      <c r="AL16" s="844" t="str">
        <f>IF($B16="","",INDEX('All CCC'!AL$7:AL$809,MATCH(WatchList!$B16,'All CCC'!$B$7:$B$809,0)))</f>
        <v/>
      </c>
      <c r="AM16" s="844" t="str">
        <f>IF($B16="","",INDEX('All CCC'!AM$7:AM$809,MATCH(WatchList!$B16,'All CCC'!$B$7:$B$809,0)))</f>
        <v/>
      </c>
      <c r="AN16" s="844" t="str">
        <f>IF($B16="","",INDEX('All CCC'!AN$7:AN$809,MATCH(WatchList!$B16,'All CCC'!$B$7:$B$809,0)))</f>
        <v/>
      </c>
      <c r="AO16" s="844" t="str">
        <f>IF($B16="","",INDEX('All CCC'!AO$7:AO$809,MATCH(WatchList!$B16,'All CCC'!$B$7:$B$809,0)))</f>
        <v/>
      </c>
      <c r="AP16" s="844" t="str">
        <f>IF($B16="","",INDEX('All CCC'!AP$7:AP$809,MATCH(WatchList!$B16,'All CCC'!$B$7:$B$809,0)))</f>
        <v/>
      </c>
      <c r="AQ16" s="844" t="str">
        <f>IF($B16="","",INDEX('All CCC'!AQ$7:AQ$809,MATCH(WatchList!$B16,'All CCC'!$B$7:$B$809,0)))</f>
        <v/>
      </c>
      <c r="AR16" s="844" t="str">
        <f>IF($B16="","",INDEX('All CCC'!AR$7:AR$809,MATCH(WatchList!$B16,'All CCC'!$B$7:$B$809,0)))</f>
        <v/>
      </c>
      <c r="AS16" s="844" t="str">
        <f>IF($B16="","",INDEX('All CCC'!AS$7:AS$809,MATCH(WatchList!$B16,'All CCC'!$B$7:$B$809,0)))</f>
        <v/>
      </c>
      <c r="AT16" s="844" t="str">
        <f>IF($B16="","",INDEX('All CCC'!AT$7:AT$809,MATCH(WatchList!$B16,'All CCC'!$B$7:$B$809,0)))</f>
        <v/>
      </c>
      <c r="AU16" s="844" t="str">
        <f>IF($B16="","",INDEX('All CCC'!AU$7:AU$809,MATCH(WatchList!$B16,'All CCC'!$B$7:$B$809,0)))</f>
        <v/>
      </c>
      <c r="AV16" s="844" t="str">
        <f>IF($B16="","",INDEX('All CCC'!AV$7:AV$809,MATCH(WatchList!$B16,'All CCC'!$B$7:$B$809,0)))</f>
        <v/>
      </c>
      <c r="AW16" s="844" t="str">
        <f>IF($B16="","",INDEX('All CCC'!AW$7:AW$809,MATCH(WatchList!$B16,'All CCC'!$B$7:$B$809,0)))</f>
        <v/>
      </c>
      <c r="AX16" s="844" t="str">
        <f>IF($B16="","",INDEX('All CCC'!AX$7:AX$809,MATCH(WatchList!$B16,'All CCC'!$B$7:$B$809,0)))</f>
        <v/>
      </c>
      <c r="AY16" s="844" t="str">
        <f>IF($B16="","",INDEX('All CCC'!AY$7:AY$809,MATCH(WatchList!$B16,'All CCC'!$B$7:$B$809,0)))</f>
        <v/>
      </c>
      <c r="AZ16" s="844" t="str">
        <f>IF($B16="","",INDEX('All CCC'!AZ$7:AZ$809,MATCH(WatchList!$B16,'All CCC'!$B$7:$B$809,0)))</f>
        <v/>
      </c>
      <c r="BA16" s="844" t="str">
        <f>IF($B16="","",INDEX('All CCC'!BA$7:BA$809,MATCH(WatchList!$B16,'All CCC'!$B$7:$B$809,0)))</f>
        <v/>
      </c>
      <c r="BB16" s="844" t="str">
        <f>IF($B16="","",INDEX('All CCC'!BB$7:BB$809,MATCH(WatchList!$B16,'All CCC'!$B$7:$B$809,0)))</f>
        <v/>
      </c>
      <c r="BC16" s="844" t="str">
        <f>IF($B16="","",INDEX('All CCC'!BC$7:BC$809,MATCH(WatchList!$B16,'All CCC'!$B$7:$B$809,0)))</f>
        <v/>
      </c>
      <c r="BD16" s="844" t="str">
        <f>IF($B16="","",INDEX('All CCC'!BD$7:BD$809,MATCH(WatchList!$B16,'All CCC'!$B$7:$B$809,0)))</f>
        <v/>
      </c>
      <c r="BE16" s="844" t="str">
        <f>IF($B16="","",INDEX('All CCC'!BE$7:BE$809,MATCH(WatchList!$B16,'All CCC'!$B$7:$B$809,0)))</f>
        <v/>
      </c>
      <c r="BF16" s="844" t="str">
        <f>IF($B16="","",INDEX('All CCC'!BF$7:BF$809,MATCH(WatchList!$B16,'All CCC'!$B$7:$B$809,0)))</f>
        <v/>
      </c>
      <c r="BG16" s="844" t="str">
        <f>IF($B16="","",INDEX('All CCC'!BG$7:BG$809,MATCH(WatchList!$B16,'All CCC'!$B$7:$B$809,0)))</f>
        <v/>
      </c>
    </row>
    <row r="17" spans="1:59" ht="11.25" customHeight="1" x14ac:dyDescent="0.2">
      <c r="A17" s="548" t="str">
        <f>IF($B17="","",INDEX('All CCC'!A$7:A$809,MATCH(WatchList!$B17,'All CCC'!$B$7:$B$809,0)))</f>
        <v/>
      </c>
      <c r="B17" s="31"/>
      <c r="C17" s="844" t="str">
        <f>IF($B17="","",INDEX('All CCC'!C$7:C$809,MATCH(WatchList!$B17,'All CCC'!$B$7:$B$809,0)))</f>
        <v/>
      </c>
      <c r="D17" s="844" t="str">
        <f>IF($B17="","",INDEX('All CCC'!D$7:D$809,MATCH(WatchList!$B17,'All CCC'!$B$7:$B$809,0)))</f>
        <v/>
      </c>
      <c r="E17" s="844" t="str">
        <f>IF($B17="","",INDEX('All CCC'!E$7:E$809,MATCH(WatchList!$B17,'All CCC'!$B$7:$B$809,0)))</f>
        <v/>
      </c>
      <c r="F17" s="844" t="str">
        <f>IF($B17="","",INDEX('All CCC'!F$7:F$809,MATCH(WatchList!$B17,'All CCC'!$B$7:$B$809,0)))</f>
        <v/>
      </c>
      <c r="G17" s="844" t="str">
        <f>IF($B17="","",INDEX('All CCC'!G$7:G$809,MATCH(WatchList!$B17,'All CCC'!$B$7:$B$809,0)))</f>
        <v/>
      </c>
      <c r="H17" s="844" t="str">
        <f>IF($B17="","",INDEX('All CCC'!H$7:H$809,MATCH(WatchList!$B17,'All CCC'!$B$7:$B$809,0)))</f>
        <v/>
      </c>
      <c r="I17" s="844" t="str">
        <f>IF($B17="","",INDEX('All CCC'!I$7:I$809,MATCH(WatchList!$B17,'All CCC'!$B$7:$B$809,0)))</f>
        <v/>
      </c>
      <c r="J17" s="844" t="str">
        <f>IF($B17="","",INDEX('All CCC'!J$7:J$809,MATCH(WatchList!$B17,'All CCC'!$B$7:$B$809,0)))</f>
        <v/>
      </c>
      <c r="K17" s="844" t="str">
        <f>IF($B17="","",INDEX('All CCC'!K$7:K$809,MATCH(WatchList!$B17,'All CCC'!$B$7:$B$809,0)))</f>
        <v/>
      </c>
      <c r="L17" s="844" t="str">
        <f>IF($B17="","",INDEX('All CCC'!L$7:L$809,MATCH(WatchList!$B17,'All CCC'!$B$7:$B$809,0)))</f>
        <v/>
      </c>
      <c r="M17" s="844" t="str">
        <f>IF($B17="","",INDEX('All CCC'!M$7:M$809,MATCH(WatchList!$B17,'All CCC'!$B$7:$B$809,0)))</f>
        <v/>
      </c>
      <c r="N17" s="844" t="str">
        <f>IF($B17="","",INDEX('All CCC'!N$7:N$809,MATCH(WatchList!$B17,'All CCC'!$B$7:$B$809,0)))</f>
        <v/>
      </c>
      <c r="O17" s="844" t="str">
        <f>IF($B17="","",INDEX('All CCC'!O$7:O$809,MATCH(WatchList!$B17,'All CCC'!$B$7:$B$809,0)))</f>
        <v/>
      </c>
      <c r="P17" s="845" t="str">
        <f>IF($B17="","",INDEX('All CCC'!P$7:P$809,MATCH(WatchList!$B17,'All CCC'!$B$7:$B$809,0)))</f>
        <v/>
      </c>
      <c r="Q17" s="845" t="str">
        <f>IF($B17="","",INDEX('All CCC'!Q$7:Q$809,MATCH(WatchList!$B17,'All CCC'!$B$7:$B$809,0)))</f>
        <v/>
      </c>
      <c r="R17" s="844" t="str">
        <f>IF($B17="","",INDEX('All CCC'!R$7:R$809,MATCH(WatchList!$B17,'All CCC'!$B$7:$B$809,0)))</f>
        <v/>
      </c>
      <c r="S17" s="844" t="str">
        <f>IF($B17="","",INDEX('All CCC'!S$7:S$809,MATCH(WatchList!$B17,'All CCC'!$B$7:$B$809,0)))</f>
        <v/>
      </c>
      <c r="T17" s="844" t="str">
        <f>IF($B17="","",INDEX('All CCC'!T$7:T$809,MATCH(WatchList!$B17,'All CCC'!$B$7:$B$809,0)))</f>
        <v/>
      </c>
      <c r="U17" s="844" t="str">
        <f>IF($B17="","",INDEX('All CCC'!U$7:U$809,MATCH(WatchList!$B17,'All CCC'!$B$7:$B$809,0)))</f>
        <v/>
      </c>
      <c r="V17" s="844" t="str">
        <f>IF($B17="","",INDEX('All CCC'!V$7:V$809,MATCH(WatchList!$B17,'All CCC'!$B$7:$B$809,0)))</f>
        <v/>
      </c>
      <c r="W17" s="844" t="str">
        <f>IF($B17="","",INDEX('All CCC'!W$7:W$809,MATCH(WatchList!$B17,'All CCC'!$B$7:$B$809,0)))</f>
        <v/>
      </c>
      <c r="X17" s="844" t="str">
        <f>IF($B17="","",INDEX('All CCC'!X$7:X$809,MATCH(WatchList!$B17,'All CCC'!$B$7:$B$809,0)))</f>
        <v/>
      </c>
      <c r="Y17" s="844" t="str">
        <f>IF($B17="","",INDEX('All CCC'!Y$7:Y$809,MATCH(WatchList!$B17,'All CCC'!$B$7:$B$809,0)))</f>
        <v/>
      </c>
      <c r="Z17" s="844" t="str">
        <f>IF($B17="","",INDEX('All CCC'!Z$7:Z$809,MATCH(WatchList!$B17,'All CCC'!$B$7:$B$809,0)))</f>
        <v/>
      </c>
      <c r="AA17" s="844" t="str">
        <f>IF($B17="","",INDEX('All CCC'!AA$7:AA$809,MATCH(WatchList!$B17,'All CCC'!$B$7:$B$809,0)))</f>
        <v/>
      </c>
      <c r="AB17" s="844" t="str">
        <f>IF($B17="","",INDEX('All CCC'!AB$7:AB$809,MATCH(WatchList!$B17,'All CCC'!$B$7:$B$809,0)))</f>
        <v/>
      </c>
      <c r="AC17" s="844" t="str">
        <f>IF($B17="","",INDEX('All CCC'!AC$7:AC$809,MATCH(WatchList!$B17,'All CCC'!$B$7:$B$809,0)))</f>
        <v/>
      </c>
      <c r="AD17" s="844" t="str">
        <f>IF($B17="","",INDEX('All CCC'!AD$7:AD$809,MATCH(WatchList!$B17,'All CCC'!$B$7:$B$809,0)))</f>
        <v/>
      </c>
      <c r="AE17" s="844" t="str">
        <f>IF($B17="","",INDEX('All CCC'!AE$7:AE$809,MATCH(WatchList!$B17,'All CCC'!$B$7:$B$809,0)))</f>
        <v/>
      </c>
      <c r="AF17" s="844" t="str">
        <f>IF($B17="","",INDEX('All CCC'!AF$7:AF$809,MATCH(WatchList!$B17,'All CCC'!$B$7:$B$809,0)))</f>
        <v/>
      </c>
      <c r="AG17" s="844" t="str">
        <f>IF($B17="","",INDEX('All CCC'!AG$7:AG$809,MATCH(WatchList!$B17,'All CCC'!$B$7:$B$809,0)))</f>
        <v/>
      </c>
      <c r="AH17" s="844" t="str">
        <f>IF($B17="","",INDEX('All CCC'!AH$7:AH$809,MATCH(WatchList!$B17,'All CCC'!$B$7:$B$809,0)))</f>
        <v/>
      </c>
      <c r="AI17" s="844" t="str">
        <f>IF($B17="","",INDEX('All CCC'!AI$7:AI$809,MATCH(WatchList!$B17,'All CCC'!$B$7:$B$809,0)))</f>
        <v/>
      </c>
      <c r="AJ17" s="844" t="str">
        <f>IF($B17="","",INDEX('All CCC'!AJ$7:AJ$809,MATCH(WatchList!$B17,'All CCC'!$B$7:$B$809,0)))</f>
        <v/>
      </c>
      <c r="AK17" s="844" t="str">
        <f>IF($B17="","",INDEX('All CCC'!AK$7:AK$809,MATCH(WatchList!$B17,'All CCC'!$B$7:$B$809,0)))</f>
        <v/>
      </c>
      <c r="AL17" s="844" t="str">
        <f>IF($B17="","",INDEX('All CCC'!AL$7:AL$809,MATCH(WatchList!$B17,'All CCC'!$B$7:$B$809,0)))</f>
        <v/>
      </c>
      <c r="AM17" s="844" t="str">
        <f>IF($B17="","",INDEX('All CCC'!AM$7:AM$809,MATCH(WatchList!$B17,'All CCC'!$B$7:$B$809,0)))</f>
        <v/>
      </c>
      <c r="AN17" s="844" t="str">
        <f>IF($B17="","",INDEX('All CCC'!AN$7:AN$809,MATCH(WatchList!$B17,'All CCC'!$B$7:$B$809,0)))</f>
        <v/>
      </c>
      <c r="AO17" s="844" t="str">
        <f>IF($B17="","",INDEX('All CCC'!AO$7:AO$809,MATCH(WatchList!$B17,'All CCC'!$B$7:$B$809,0)))</f>
        <v/>
      </c>
      <c r="AP17" s="844" t="str">
        <f>IF($B17="","",INDEX('All CCC'!AP$7:AP$809,MATCH(WatchList!$B17,'All CCC'!$B$7:$B$809,0)))</f>
        <v/>
      </c>
      <c r="AQ17" s="844" t="str">
        <f>IF($B17="","",INDEX('All CCC'!AQ$7:AQ$809,MATCH(WatchList!$B17,'All CCC'!$B$7:$B$809,0)))</f>
        <v/>
      </c>
      <c r="AR17" s="844" t="str">
        <f>IF($B17="","",INDEX('All CCC'!AR$7:AR$809,MATCH(WatchList!$B17,'All CCC'!$B$7:$B$809,0)))</f>
        <v/>
      </c>
      <c r="AS17" s="844" t="str">
        <f>IF($B17="","",INDEX('All CCC'!AS$7:AS$809,MATCH(WatchList!$B17,'All CCC'!$B$7:$B$809,0)))</f>
        <v/>
      </c>
      <c r="AT17" s="844" t="str">
        <f>IF($B17="","",INDEX('All CCC'!AT$7:AT$809,MATCH(WatchList!$B17,'All CCC'!$B$7:$B$809,0)))</f>
        <v/>
      </c>
      <c r="AU17" s="844" t="str">
        <f>IF($B17="","",INDEX('All CCC'!AU$7:AU$809,MATCH(WatchList!$B17,'All CCC'!$B$7:$B$809,0)))</f>
        <v/>
      </c>
      <c r="AV17" s="844" t="str">
        <f>IF($B17="","",INDEX('All CCC'!AV$7:AV$809,MATCH(WatchList!$B17,'All CCC'!$B$7:$B$809,0)))</f>
        <v/>
      </c>
      <c r="AW17" s="844" t="str">
        <f>IF($B17="","",INDEX('All CCC'!AW$7:AW$809,MATCH(WatchList!$B17,'All CCC'!$B$7:$B$809,0)))</f>
        <v/>
      </c>
      <c r="AX17" s="844" t="str">
        <f>IF($B17="","",INDEX('All CCC'!AX$7:AX$809,MATCH(WatchList!$B17,'All CCC'!$B$7:$B$809,0)))</f>
        <v/>
      </c>
      <c r="AY17" s="844" t="str">
        <f>IF($B17="","",INDEX('All CCC'!AY$7:AY$809,MATCH(WatchList!$B17,'All CCC'!$B$7:$B$809,0)))</f>
        <v/>
      </c>
      <c r="AZ17" s="844" t="str">
        <f>IF($B17="","",INDEX('All CCC'!AZ$7:AZ$809,MATCH(WatchList!$B17,'All CCC'!$B$7:$B$809,0)))</f>
        <v/>
      </c>
      <c r="BA17" s="844" t="str">
        <f>IF($B17="","",INDEX('All CCC'!BA$7:BA$809,MATCH(WatchList!$B17,'All CCC'!$B$7:$B$809,0)))</f>
        <v/>
      </c>
      <c r="BB17" s="844" t="str">
        <f>IF($B17="","",INDEX('All CCC'!BB$7:BB$809,MATCH(WatchList!$B17,'All CCC'!$B$7:$B$809,0)))</f>
        <v/>
      </c>
      <c r="BC17" s="844" t="str">
        <f>IF($B17="","",INDEX('All CCC'!BC$7:BC$809,MATCH(WatchList!$B17,'All CCC'!$B$7:$B$809,0)))</f>
        <v/>
      </c>
      <c r="BD17" s="844" t="str">
        <f>IF($B17="","",INDEX('All CCC'!BD$7:BD$809,MATCH(WatchList!$B17,'All CCC'!$B$7:$B$809,0)))</f>
        <v/>
      </c>
      <c r="BE17" s="844" t="str">
        <f>IF($B17="","",INDEX('All CCC'!BE$7:BE$809,MATCH(WatchList!$B17,'All CCC'!$B$7:$B$809,0)))</f>
        <v/>
      </c>
      <c r="BF17" s="844" t="str">
        <f>IF($B17="","",INDEX('All CCC'!BF$7:BF$809,MATCH(WatchList!$B17,'All CCC'!$B$7:$B$809,0)))</f>
        <v/>
      </c>
      <c r="BG17" s="844" t="str">
        <f>IF($B17="","",INDEX('All CCC'!BG$7:BG$809,MATCH(WatchList!$B17,'All CCC'!$B$7:$B$809,0)))</f>
        <v/>
      </c>
    </row>
    <row r="18" spans="1:59" ht="11.25" customHeight="1" x14ac:dyDescent="0.2">
      <c r="A18" s="548" t="str">
        <f>IF($B18="","",INDEX('All CCC'!A$7:A$809,MATCH(WatchList!$B18,'All CCC'!$B$7:$B$809,0)))</f>
        <v/>
      </c>
      <c r="B18" s="31"/>
      <c r="C18" s="844" t="str">
        <f>IF($B18="","",INDEX('All CCC'!C$7:C$809,MATCH(WatchList!$B18,'All CCC'!$B$7:$B$809,0)))</f>
        <v/>
      </c>
      <c r="D18" s="844" t="str">
        <f>IF($B18="","",INDEX('All CCC'!D$7:D$809,MATCH(WatchList!$B18,'All CCC'!$B$7:$B$809,0)))</f>
        <v/>
      </c>
      <c r="E18" s="844" t="str">
        <f>IF($B18="","",INDEX('All CCC'!E$7:E$809,MATCH(WatchList!$B18,'All CCC'!$B$7:$B$809,0)))</f>
        <v/>
      </c>
      <c r="F18" s="844" t="str">
        <f>IF($B18="","",INDEX('All CCC'!F$7:F$809,MATCH(WatchList!$B18,'All CCC'!$B$7:$B$809,0)))</f>
        <v/>
      </c>
      <c r="G18" s="844" t="str">
        <f>IF($B18="","",INDEX('All CCC'!G$7:G$809,MATCH(WatchList!$B18,'All CCC'!$B$7:$B$809,0)))</f>
        <v/>
      </c>
      <c r="H18" s="844" t="str">
        <f>IF($B18="","",INDEX('All CCC'!H$7:H$809,MATCH(WatchList!$B18,'All CCC'!$B$7:$B$809,0)))</f>
        <v/>
      </c>
      <c r="I18" s="844" t="str">
        <f>IF($B18="","",INDEX('All CCC'!I$7:I$809,MATCH(WatchList!$B18,'All CCC'!$B$7:$B$809,0)))</f>
        <v/>
      </c>
      <c r="J18" s="844" t="str">
        <f>IF($B18="","",INDEX('All CCC'!J$7:J$809,MATCH(WatchList!$B18,'All CCC'!$B$7:$B$809,0)))</f>
        <v/>
      </c>
      <c r="K18" s="844" t="str">
        <f>IF($B18="","",INDEX('All CCC'!K$7:K$809,MATCH(WatchList!$B18,'All CCC'!$B$7:$B$809,0)))</f>
        <v/>
      </c>
      <c r="L18" s="844" t="str">
        <f>IF($B18="","",INDEX('All CCC'!L$7:L$809,MATCH(WatchList!$B18,'All CCC'!$B$7:$B$809,0)))</f>
        <v/>
      </c>
      <c r="M18" s="844" t="str">
        <f>IF($B18="","",INDEX('All CCC'!M$7:M$809,MATCH(WatchList!$B18,'All CCC'!$B$7:$B$809,0)))</f>
        <v/>
      </c>
      <c r="N18" s="844" t="str">
        <f>IF($B18="","",INDEX('All CCC'!N$7:N$809,MATCH(WatchList!$B18,'All CCC'!$B$7:$B$809,0)))</f>
        <v/>
      </c>
      <c r="O18" s="844" t="str">
        <f>IF($B18="","",INDEX('All CCC'!O$7:O$809,MATCH(WatchList!$B18,'All CCC'!$B$7:$B$809,0)))</f>
        <v/>
      </c>
      <c r="P18" s="845" t="str">
        <f>IF($B18="","",INDEX('All CCC'!P$7:P$809,MATCH(WatchList!$B18,'All CCC'!$B$7:$B$809,0)))</f>
        <v/>
      </c>
      <c r="Q18" s="845" t="str">
        <f>IF($B18="","",INDEX('All CCC'!Q$7:Q$809,MATCH(WatchList!$B18,'All CCC'!$B$7:$B$809,0)))</f>
        <v/>
      </c>
      <c r="R18" s="844" t="str">
        <f>IF($B18="","",INDEX('All CCC'!R$7:R$809,MATCH(WatchList!$B18,'All CCC'!$B$7:$B$809,0)))</f>
        <v/>
      </c>
      <c r="S18" s="844" t="str">
        <f>IF($B18="","",INDEX('All CCC'!S$7:S$809,MATCH(WatchList!$B18,'All CCC'!$B$7:$B$809,0)))</f>
        <v/>
      </c>
      <c r="T18" s="844" t="str">
        <f>IF($B18="","",INDEX('All CCC'!T$7:T$809,MATCH(WatchList!$B18,'All CCC'!$B$7:$B$809,0)))</f>
        <v/>
      </c>
      <c r="U18" s="844" t="str">
        <f>IF($B18="","",INDEX('All CCC'!U$7:U$809,MATCH(WatchList!$B18,'All CCC'!$B$7:$B$809,0)))</f>
        <v/>
      </c>
      <c r="V18" s="844" t="str">
        <f>IF($B18="","",INDEX('All CCC'!V$7:V$809,MATCH(WatchList!$B18,'All CCC'!$B$7:$B$809,0)))</f>
        <v/>
      </c>
      <c r="W18" s="844" t="str">
        <f>IF($B18="","",INDEX('All CCC'!W$7:W$809,MATCH(WatchList!$B18,'All CCC'!$B$7:$B$809,0)))</f>
        <v/>
      </c>
      <c r="X18" s="844" t="str">
        <f>IF($B18="","",INDEX('All CCC'!X$7:X$809,MATCH(WatchList!$B18,'All CCC'!$B$7:$B$809,0)))</f>
        <v/>
      </c>
      <c r="Y18" s="844" t="str">
        <f>IF($B18="","",INDEX('All CCC'!Y$7:Y$809,MATCH(WatchList!$B18,'All CCC'!$B$7:$B$809,0)))</f>
        <v/>
      </c>
      <c r="Z18" s="844" t="str">
        <f>IF($B18="","",INDEX('All CCC'!Z$7:Z$809,MATCH(WatchList!$B18,'All CCC'!$B$7:$B$809,0)))</f>
        <v/>
      </c>
      <c r="AA18" s="844" t="str">
        <f>IF($B18="","",INDEX('All CCC'!AA$7:AA$809,MATCH(WatchList!$B18,'All CCC'!$B$7:$B$809,0)))</f>
        <v/>
      </c>
      <c r="AB18" s="844" t="str">
        <f>IF($B18="","",INDEX('All CCC'!AB$7:AB$809,MATCH(WatchList!$B18,'All CCC'!$B$7:$B$809,0)))</f>
        <v/>
      </c>
      <c r="AC18" s="844" t="str">
        <f>IF($B18="","",INDEX('All CCC'!AC$7:AC$809,MATCH(WatchList!$B18,'All CCC'!$B$7:$B$809,0)))</f>
        <v/>
      </c>
      <c r="AD18" s="844" t="str">
        <f>IF($B18="","",INDEX('All CCC'!AD$7:AD$809,MATCH(WatchList!$B18,'All CCC'!$B$7:$B$809,0)))</f>
        <v/>
      </c>
      <c r="AE18" s="844" t="str">
        <f>IF($B18="","",INDEX('All CCC'!AE$7:AE$809,MATCH(WatchList!$B18,'All CCC'!$B$7:$B$809,0)))</f>
        <v/>
      </c>
      <c r="AF18" s="844" t="str">
        <f>IF($B18="","",INDEX('All CCC'!AF$7:AF$809,MATCH(WatchList!$B18,'All CCC'!$B$7:$B$809,0)))</f>
        <v/>
      </c>
      <c r="AG18" s="844" t="str">
        <f>IF($B18="","",INDEX('All CCC'!AG$7:AG$809,MATCH(WatchList!$B18,'All CCC'!$B$7:$B$809,0)))</f>
        <v/>
      </c>
      <c r="AH18" s="844" t="str">
        <f>IF($B18="","",INDEX('All CCC'!AH$7:AH$809,MATCH(WatchList!$B18,'All CCC'!$B$7:$B$809,0)))</f>
        <v/>
      </c>
      <c r="AI18" s="844" t="str">
        <f>IF($B18="","",INDEX('All CCC'!AI$7:AI$809,MATCH(WatchList!$B18,'All CCC'!$B$7:$B$809,0)))</f>
        <v/>
      </c>
      <c r="AJ18" s="844" t="str">
        <f>IF($B18="","",INDEX('All CCC'!AJ$7:AJ$809,MATCH(WatchList!$B18,'All CCC'!$B$7:$B$809,0)))</f>
        <v/>
      </c>
      <c r="AK18" s="844" t="str">
        <f>IF($B18="","",INDEX('All CCC'!AK$7:AK$809,MATCH(WatchList!$B18,'All CCC'!$B$7:$B$809,0)))</f>
        <v/>
      </c>
      <c r="AL18" s="844" t="str">
        <f>IF($B18="","",INDEX('All CCC'!AL$7:AL$809,MATCH(WatchList!$B18,'All CCC'!$B$7:$B$809,0)))</f>
        <v/>
      </c>
      <c r="AM18" s="844" t="str">
        <f>IF($B18="","",INDEX('All CCC'!AM$7:AM$809,MATCH(WatchList!$B18,'All CCC'!$B$7:$B$809,0)))</f>
        <v/>
      </c>
      <c r="AN18" s="844" t="str">
        <f>IF($B18="","",INDEX('All CCC'!AN$7:AN$809,MATCH(WatchList!$B18,'All CCC'!$B$7:$B$809,0)))</f>
        <v/>
      </c>
      <c r="AO18" s="844" t="str">
        <f>IF($B18="","",INDEX('All CCC'!AO$7:AO$809,MATCH(WatchList!$B18,'All CCC'!$B$7:$B$809,0)))</f>
        <v/>
      </c>
      <c r="AP18" s="844" t="str">
        <f>IF($B18="","",INDEX('All CCC'!AP$7:AP$809,MATCH(WatchList!$B18,'All CCC'!$B$7:$B$809,0)))</f>
        <v/>
      </c>
      <c r="AQ18" s="844" t="str">
        <f>IF($B18="","",INDEX('All CCC'!AQ$7:AQ$809,MATCH(WatchList!$B18,'All CCC'!$B$7:$B$809,0)))</f>
        <v/>
      </c>
      <c r="AR18" s="844" t="str">
        <f>IF($B18="","",INDEX('All CCC'!AR$7:AR$809,MATCH(WatchList!$B18,'All CCC'!$B$7:$B$809,0)))</f>
        <v/>
      </c>
      <c r="AS18" s="844" t="str">
        <f>IF($B18="","",INDEX('All CCC'!AS$7:AS$809,MATCH(WatchList!$B18,'All CCC'!$B$7:$B$809,0)))</f>
        <v/>
      </c>
      <c r="AT18" s="844" t="str">
        <f>IF($B18="","",INDEX('All CCC'!AT$7:AT$809,MATCH(WatchList!$B18,'All CCC'!$B$7:$B$809,0)))</f>
        <v/>
      </c>
      <c r="AU18" s="844" t="str">
        <f>IF($B18="","",INDEX('All CCC'!AU$7:AU$809,MATCH(WatchList!$B18,'All CCC'!$B$7:$B$809,0)))</f>
        <v/>
      </c>
      <c r="AV18" s="844" t="str">
        <f>IF($B18="","",INDEX('All CCC'!AV$7:AV$809,MATCH(WatchList!$B18,'All CCC'!$B$7:$B$809,0)))</f>
        <v/>
      </c>
      <c r="AW18" s="844" t="str">
        <f>IF($B18="","",INDEX('All CCC'!AW$7:AW$809,MATCH(WatchList!$B18,'All CCC'!$B$7:$B$809,0)))</f>
        <v/>
      </c>
      <c r="AX18" s="844" t="str">
        <f>IF($B18="","",INDEX('All CCC'!AX$7:AX$809,MATCH(WatchList!$B18,'All CCC'!$B$7:$B$809,0)))</f>
        <v/>
      </c>
      <c r="AY18" s="844" t="str">
        <f>IF($B18="","",INDEX('All CCC'!AY$7:AY$809,MATCH(WatchList!$B18,'All CCC'!$B$7:$B$809,0)))</f>
        <v/>
      </c>
      <c r="AZ18" s="844" t="str">
        <f>IF($B18="","",INDEX('All CCC'!AZ$7:AZ$809,MATCH(WatchList!$B18,'All CCC'!$B$7:$B$809,0)))</f>
        <v/>
      </c>
      <c r="BA18" s="844" t="str">
        <f>IF($B18="","",INDEX('All CCC'!BA$7:BA$809,MATCH(WatchList!$B18,'All CCC'!$B$7:$B$809,0)))</f>
        <v/>
      </c>
      <c r="BB18" s="844" t="str">
        <f>IF($B18="","",INDEX('All CCC'!BB$7:BB$809,MATCH(WatchList!$B18,'All CCC'!$B$7:$B$809,0)))</f>
        <v/>
      </c>
      <c r="BC18" s="844" t="str">
        <f>IF($B18="","",INDEX('All CCC'!BC$7:BC$809,MATCH(WatchList!$B18,'All CCC'!$B$7:$B$809,0)))</f>
        <v/>
      </c>
      <c r="BD18" s="844" t="str">
        <f>IF($B18="","",INDEX('All CCC'!BD$7:BD$809,MATCH(WatchList!$B18,'All CCC'!$B$7:$B$809,0)))</f>
        <v/>
      </c>
      <c r="BE18" s="844" t="str">
        <f>IF($B18="","",INDEX('All CCC'!BE$7:BE$809,MATCH(WatchList!$B18,'All CCC'!$B$7:$B$809,0)))</f>
        <v/>
      </c>
      <c r="BF18" s="844" t="str">
        <f>IF($B18="","",INDEX('All CCC'!BF$7:BF$809,MATCH(WatchList!$B18,'All CCC'!$B$7:$B$809,0)))</f>
        <v/>
      </c>
      <c r="BG18" s="844" t="str">
        <f>IF($B18="","",INDEX('All CCC'!BG$7:BG$809,MATCH(WatchList!$B18,'All CCC'!$B$7:$B$809,0)))</f>
        <v/>
      </c>
    </row>
    <row r="19" spans="1:59" ht="11.25" customHeight="1" x14ac:dyDescent="0.2">
      <c r="A19" s="548" t="str">
        <f>IF($B19="","",INDEX('All CCC'!A$7:A$809,MATCH(WatchList!$B19,'All CCC'!$B$7:$B$809,0)))</f>
        <v/>
      </c>
      <c r="B19" s="31"/>
      <c r="C19" s="844" t="str">
        <f>IF($B19="","",INDEX('All CCC'!C$7:C$809,MATCH(WatchList!$B19,'All CCC'!$B$7:$B$809,0)))</f>
        <v/>
      </c>
      <c r="D19" s="844" t="str">
        <f>IF($B19="","",INDEX('All CCC'!D$7:D$809,MATCH(WatchList!$B19,'All CCC'!$B$7:$B$809,0)))</f>
        <v/>
      </c>
      <c r="E19" s="844" t="str">
        <f>IF($B19="","",INDEX('All CCC'!E$7:E$809,MATCH(WatchList!$B19,'All CCC'!$B$7:$B$809,0)))</f>
        <v/>
      </c>
      <c r="F19" s="844" t="str">
        <f>IF($B19="","",INDEX('All CCC'!F$7:F$809,MATCH(WatchList!$B19,'All CCC'!$B$7:$B$809,0)))</f>
        <v/>
      </c>
      <c r="G19" s="844" t="str">
        <f>IF($B19="","",INDEX('All CCC'!G$7:G$809,MATCH(WatchList!$B19,'All CCC'!$B$7:$B$809,0)))</f>
        <v/>
      </c>
      <c r="H19" s="844" t="str">
        <f>IF($B19="","",INDEX('All CCC'!H$7:H$809,MATCH(WatchList!$B19,'All CCC'!$B$7:$B$809,0)))</f>
        <v/>
      </c>
      <c r="I19" s="844" t="str">
        <f>IF($B19="","",INDEX('All CCC'!I$7:I$809,MATCH(WatchList!$B19,'All CCC'!$B$7:$B$809,0)))</f>
        <v/>
      </c>
      <c r="J19" s="844" t="str">
        <f>IF($B19="","",INDEX('All CCC'!J$7:J$809,MATCH(WatchList!$B19,'All CCC'!$B$7:$B$809,0)))</f>
        <v/>
      </c>
      <c r="K19" s="844" t="str">
        <f>IF($B19="","",INDEX('All CCC'!K$7:K$809,MATCH(WatchList!$B19,'All CCC'!$B$7:$B$809,0)))</f>
        <v/>
      </c>
      <c r="L19" s="844" t="str">
        <f>IF($B19="","",INDEX('All CCC'!L$7:L$809,MATCH(WatchList!$B19,'All CCC'!$B$7:$B$809,0)))</f>
        <v/>
      </c>
      <c r="M19" s="844" t="str">
        <f>IF($B19="","",INDEX('All CCC'!M$7:M$809,MATCH(WatchList!$B19,'All CCC'!$B$7:$B$809,0)))</f>
        <v/>
      </c>
      <c r="N19" s="844" t="str">
        <f>IF($B19="","",INDEX('All CCC'!N$7:N$809,MATCH(WatchList!$B19,'All CCC'!$B$7:$B$809,0)))</f>
        <v/>
      </c>
      <c r="O19" s="844" t="str">
        <f>IF($B19="","",INDEX('All CCC'!O$7:O$809,MATCH(WatchList!$B19,'All CCC'!$B$7:$B$809,0)))</f>
        <v/>
      </c>
      <c r="P19" s="845" t="str">
        <f>IF($B19="","",INDEX('All CCC'!P$7:P$809,MATCH(WatchList!$B19,'All CCC'!$B$7:$B$809,0)))</f>
        <v/>
      </c>
      <c r="Q19" s="845" t="str">
        <f>IF($B19="","",INDEX('All CCC'!Q$7:Q$809,MATCH(WatchList!$B19,'All CCC'!$B$7:$B$809,0)))</f>
        <v/>
      </c>
      <c r="R19" s="844" t="str">
        <f>IF($B19="","",INDEX('All CCC'!R$7:R$809,MATCH(WatchList!$B19,'All CCC'!$B$7:$B$809,0)))</f>
        <v/>
      </c>
      <c r="S19" s="844" t="str">
        <f>IF($B19="","",INDEX('All CCC'!S$7:S$809,MATCH(WatchList!$B19,'All CCC'!$B$7:$B$809,0)))</f>
        <v/>
      </c>
      <c r="T19" s="844" t="str">
        <f>IF($B19="","",INDEX('All CCC'!T$7:T$809,MATCH(WatchList!$B19,'All CCC'!$B$7:$B$809,0)))</f>
        <v/>
      </c>
      <c r="U19" s="844" t="str">
        <f>IF($B19="","",INDEX('All CCC'!U$7:U$809,MATCH(WatchList!$B19,'All CCC'!$B$7:$B$809,0)))</f>
        <v/>
      </c>
      <c r="V19" s="844" t="str">
        <f>IF($B19="","",INDEX('All CCC'!V$7:V$809,MATCH(WatchList!$B19,'All CCC'!$B$7:$B$809,0)))</f>
        <v/>
      </c>
      <c r="W19" s="844" t="str">
        <f>IF($B19="","",INDEX('All CCC'!W$7:W$809,MATCH(WatchList!$B19,'All CCC'!$B$7:$B$809,0)))</f>
        <v/>
      </c>
      <c r="X19" s="844" t="str">
        <f>IF($B19="","",INDEX('All CCC'!X$7:X$809,MATCH(WatchList!$B19,'All CCC'!$B$7:$B$809,0)))</f>
        <v/>
      </c>
      <c r="Y19" s="844" t="str">
        <f>IF($B19="","",INDEX('All CCC'!Y$7:Y$809,MATCH(WatchList!$B19,'All CCC'!$B$7:$B$809,0)))</f>
        <v/>
      </c>
      <c r="Z19" s="844" t="str">
        <f>IF($B19="","",INDEX('All CCC'!Z$7:Z$809,MATCH(WatchList!$B19,'All CCC'!$B$7:$B$809,0)))</f>
        <v/>
      </c>
      <c r="AA19" s="844" t="str">
        <f>IF($B19="","",INDEX('All CCC'!AA$7:AA$809,MATCH(WatchList!$B19,'All CCC'!$B$7:$B$809,0)))</f>
        <v/>
      </c>
      <c r="AB19" s="844" t="str">
        <f>IF($B19="","",INDEX('All CCC'!AB$7:AB$809,MATCH(WatchList!$B19,'All CCC'!$B$7:$B$809,0)))</f>
        <v/>
      </c>
      <c r="AC19" s="844" t="str">
        <f>IF($B19="","",INDEX('All CCC'!AC$7:AC$809,MATCH(WatchList!$B19,'All CCC'!$B$7:$B$809,0)))</f>
        <v/>
      </c>
      <c r="AD19" s="844" t="str">
        <f>IF($B19="","",INDEX('All CCC'!AD$7:AD$809,MATCH(WatchList!$B19,'All CCC'!$B$7:$B$809,0)))</f>
        <v/>
      </c>
      <c r="AE19" s="844" t="str">
        <f>IF($B19="","",INDEX('All CCC'!AE$7:AE$809,MATCH(WatchList!$B19,'All CCC'!$B$7:$B$809,0)))</f>
        <v/>
      </c>
      <c r="AF19" s="844" t="str">
        <f>IF($B19="","",INDEX('All CCC'!AF$7:AF$809,MATCH(WatchList!$B19,'All CCC'!$B$7:$B$809,0)))</f>
        <v/>
      </c>
      <c r="AG19" s="844" t="str">
        <f>IF($B19="","",INDEX('All CCC'!AG$7:AG$809,MATCH(WatchList!$B19,'All CCC'!$B$7:$B$809,0)))</f>
        <v/>
      </c>
      <c r="AH19" s="844" t="str">
        <f>IF($B19="","",INDEX('All CCC'!AH$7:AH$809,MATCH(WatchList!$B19,'All CCC'!$B$7:$B$809,0)))</f>
        <v/>
      </c>
      <c r="AI19" s="844" t="str">
        <f>IF($B19="","",INDEX('All CCC'!AI$7:AI$809,MATCH(WatchList!$B19,'All CCC'!$B$7:$B$809,0)))</f>
        <v/>
      </c>
      <c r="AJ19" s="844" t="str">
        <f>IF($B19="","",INDEX('All CCC'!AJ$7:AJ$809,MATCH(WatchList!$B19,'All CCC'!$B$7:$B$809,0)))</f>
        <v/>
      </c>
      <c r="AK19" s="844" t="str">
        <f>IF($B19="","",INDEX('All CCC'!AK$7:AK$809,MATCH(WatchList!$B19,'All CCC'!$B$7:$B$809,0)))</f>
        <v/>
      </c>
      <c r="AL19" s="844" t="str">
        <f>IF($B19="","",INDEX('All CCC'!AL$7:AL$809,MATCH(WatchList!$B19,'All CCC'!$B$7:$B$809,0)))</f>
        <v/>
      </c>
      <c r="AM19" s="844" t="str">
        <f>IF($B19="","",INDEX('All CCC'!AM$7:AM$809,MATCH(WatchList!$B19,'All CCC'!$B$7:$B$809,0)))</f>
        <v/>
      </c>
      <c r="AN19" s="844" t="str">
        <f>IF($B19="","",INDEX('All CCC'!AN$7:AN$809,MATCH(WatchList!$B19,'All CCC'!$B$7:$B$809,0)))</f>
        <v/>
      </c>
      <c r="AO19" s="844" t="str">
        <f>IF($B19="","",INDEX('All CCC'!AO$7:AO$809,MATCH(WatchList!$B19,'All CCC'!$B$7:$B$809,0)))</f>
        <v/>
      </c>
      <c r="AP19" s="844" t="str">
        <f>IF($B19="","",INDEX('All CCC'!AP$7:AP$809,MATCH(WatchList!$B19,'All CCC'!$B$7:$B$809,0)))</f>
        <v/>
      </c>
      <c r="AQ19" s="844" t="str">
        <f>IF($B19="","",INDEX('All CCC'!AQ$7:AQ$809,MATCH(WatchList!$B19,'All CCC'!$B$7:$B$809,0)))</f>
        <v/>
      </c>
      <c r="AR19" s="844" t="str">
        <f>IF($B19="","",INDEX('All CCC'!AR$7:AR$809,MATCH(WatchList!$B19,'All CCC'!$B$7:$B$809,0)))</f>
        <v/>
      </c>
      <c r="AS19" s="844" t="str">
        <f>IF($B19="","",INDEX('All CCC'!AS$7:AS$809,MATCH(WatchList!$B19,'All CCC'!$B$7:$B$809,0)))</f>
        <v/>
      </c>
      <c r="AT19" s="844" t="str">
        <f>IF($B19="","",INDEX('All CCC'!AT$7:AT$809,MATCH(WatchList!$B19,'All CCC'!$B$7:$B$809,0)))</f>
        <v/>
      </c>
      <c r="AU19" s="844" t="str">
        <f>IF($B19="","",INDEX('All CCC'!AU$7:AU$809,MATCH(WatchList!$B19,'All CCC'!$B$7:$B$809,0)))</f>
        <v/>
      </c>
      <c r="AV19" s="844" t="str">
        <f>IF($B19="","",INDEX('All CCC'!AV$7:AV$809,MATCH(WatchList!$B19,'All CCC'!$B$7:$B$809,0)))</f>
        <v/>
      </c>
      <c r="AW19" s="844" t="str">
        <f>IF($B19="","",INDEX('All CCC'!AW$7:AW$809,MATCH(WatchList!$B19,'All CCC'!$B$7:$B$809,0)))</f>
        <v/>
      </c>
      <c r="AX19" s="844" t="str">
        <f>IF($B19="","",INDEX('All CCC'!AX$7:AX$809,MATCH(WatchList!$B19,'All CCC'!$B$7:$B$809,0)))</f>
        <v/>
      </c>
      <c r="AY19" s="844" t="str">
        <f>IF($B19="","",INDEX('All CCC'!AY$7:AY$809,MATCH(WatchList!$B19,'All CCC'!$B$7:$B$809,0)))</f>
        <v/>
      </c>
      <c r="AZ19" s="844" t="str">
        <f>IF($B19="","",INDEX('All CCC'!AZ$7:AZ$809,MATCH(WatchList!$B19,'All CCC'!$B$7:$B$809,0)))</f>
        <v/>
      </c>
      <c r="BA19" s="844" t="str">
        <f>IF($B19="","",INDEX('All CCC'!BA$7:BA$809,MATCH(WatchList!$B19,'All CCC'!$B$7:$B$809,0)))</f>
        <v/>
      </c>
      <c r="BB19" s="844" t="str">
        <f>IF($B19="","",INDEX('All CCC'!BB$7:BB$809,MATCH(WatchList!$B19,'All CCC'!$B$7:$B$809,0)))</f>
        <v/>
      </c>
      <c r="BC19" s="844" t="str">
        <f>IF($B19="","",INDEX('All CCC'!BC$7:BC$809,MATCH(WatchList!$B19,'All CCC'!$B$7:$B$809,0)))</f>
        <v/>
      </c>
      <c r="BD19" s="844" t="str">
        <f>IF($B19="","",INDEX('All CCC'!BD$7:BD$809,MATCH(WatchList!$B19,'All CCC'!$B$7:$B$809,0)))</f>
        <v/>
      </c>
      <c r="BE19" s="844" t="str">
        <f>IF($B19="","",INDEX('All CCC'!BE$7:BE$809,MATCH(WatchList!$B19,'All CCC'!$B$7:$B$809,0)))</f>
        <v/>
      </c>
      <c r="BF19" s="844" t="str">
        <f>IF($B19="","",INDEX('All CCC'!BF$7:BF$809,MATCH(WatchList!$B19,'All CCC'!$B$7:$B$809,0)))</f>
        <v/>
      </c>
      <c r="BG19" s="844" t="str">
        <f>IF($B19="","",INDEX('All CCC'!BG$7:BG$809,MATCH(WatchList!$B19,'All CCC'!$B$7:$B$809,0)))</f>
        <v/>
      </c>
    </row>
    <row r="20" spans="1:59" ht="11.25" customHeight="1" x14ac:dyDescent="0.2">
      <c r="A20" s="548" t="str">
        <f>IF($B20="","",INDEX('All CCC'!A$7:A$809,MATCH(WatchList!$B20,'All CCC'!$B$7:$B$809,0)))</f>
        <v/>
      </c>
      <c r="B20" s="31"/>
      <c r="C20" s="844" t="str">
        <f>IF($B20="","",INDEX('All CCC'!C$7:C$809,MATCH(WatchList!$B20,'All CCC'!$B$7:$B$809,0)))</f>
        <v/>
      </c>
      <c r="D20" s="844" t="str">
        <f>IF($B20="","",INDEX('All CCC'!D$7:D$809,MATCH(WatchList!$B20,'All CCC'!$B$7:$B$809,0)))</f>
        <v/>
      </c>
      <c r="E20" s="844" t="str">
        <f>IF($B20="","",INDEX('All CCC'!E$7:E$809,MATCH(WatchList!$B20,'All CCC'!$B$7:$B$809,0)))</f>
        <v/>
      </c>
      <c r="F20" s="844" t="str">
        <f>IF($B20="","",INDEX('All CCC'!F$7:F$809,MATCH(WatchList!$B20,'All CCC'!$B$7:$B$809,0)))</f>
        <v/>
      </c>
      <c r="G20" s="844" t="str">
        <f>IF($B20="","",INDEX('All CCC'!G$7:G$809,MATCH(WatchList!$B20,'All CCC'!$B$7:$B$809,0)))</f>
        <v/>
      </c>
      <c r="H20" s="844" t="str">
        <f>IF($B20="","",INDEX('All CCC'!H$7:H$809,MATCH(WatchList!$B20,'All CCC'!$B$7:$B$809,0)))</f>
        <v/>
      </c>
      <c r="I20" s="844" t="str">
        <f>IF($B20="","",INDEX('All CCC'!I$7:I$809,MATCH(WatchList!$B20,'All CCC'!$B$7:$B$809,0)))</f>
        <v/>
      </c>
      <c r="J20" s="844" t="str">
        <f>IF($B20="","",INDEX('All CCC'!J$7:J$809,MATCH(WatchList!$B20,'All CCC'!$B$7:$B$809,0)))</f>
        <v/>
      </c>
      <c r="K20" s="844" t="str">
        <f>IF($B20="","",INDEX('All CCC'!K$7:K$809,MATCH(WatchList!$B20,'All CCC'!$B$7:$B$809,0)))</f>
        <v/>
      </c>
      <c r="L20" s="844" t="str">
        <f>IF($B20="","",INDEX('All CCC'!L$7:L$809,MATCH(WatchList!$B20,'All CCC'!$B$7:$B$809,0)))</f>
        <v/>
      </c>
      <c r="M20" s="844" t="str">
        <f>IF($B20="","",INDEX('All CCC'!M$7:M$809,MATCH(WatchList!$B20,'All CCC'!$B$7:$B$809,0)))</f>
        <v/>
      </c>
      <c r="N20" s="844" t="str">
        <f>IF($B20="","",INDEX('All CCC'!N$7:N$809,MATCH(WatchList!$B20,'All CCC'!$B$7:$B$809,0)))</f>
        <v/>
      </c>
      <c r="O20" s="844" t="str">
        <f>IF($B20="","",INDEX('All CCC'!O$7:O$809,MATCH(WatchList!$B20,'All CCC'!$B$7:$B$809,0)))</f>
        <v/>
      </c>
      <c r="P20" s="845" t="str">
        <f>IF($B20="","",INDEX('All CCC'!P$7:P$809,MATCH(WatchList!$B20,'All CCC'!$B$7:$B$809,0)))</f>
        <v/>
      </c>
      <c r="Q20" s="845" t="str">
        <f>IF($B20="","",INDEX('All CCC'!Q$7:Q$809,MATCH(WatchList!$B20,'All CCC'!$B$7:$B$809,0)))</f>
        <v/>
      </c>
      <c r="R20" s="844" t="str">
        <f>IF($B20="","",INDEX('All CCC'!R$7:R$809,MATCH(WatchList!$B20,'All CCC'!$B$7:$B$809,0)))</f>
        <v/>
      </c>
      <c r="S20" s="844" t="str">
        <f>IF($B20="","",INDEX('All CCC'!S$7:S$809,MATCH(WatchList!$B20,'All CCC'!$B$7:$B$809,0)))</f>
        <v/>
      </c>
      <c r="T20" s="844" t="str">
        <f>IF($B20="","",INDEX('All CCC'!T$7:T$809,MATCH(WatchList!$B20,'All CCC'!$B$7:$B$809,0)))</f>
        <v/>
      </c>
      <c r="U20" s="844" t="str">
        <f>IF($B20="","",INDEX('All CCC'!U$7:U$809,MATCH(WatchList!$B20,'All CCC'!$B$7:$B$809,0)))</f>
        <v/>
      </c>
      <c r="V20" s="844" t="str">
        <f>IF($B20="","",INDEX('All CCC'!V$7:V$809,MATCH(WatchList!$B20,'All CCC'!$B$7:$B$809,0)))</f>
        <v/>
      </c>
      <c r="W20" s="844" t="str">
        <f>IF($B20="","",INDEX('All CCC'!W$7:W$809,MATCH(WatchList!$B20,'All CCC'!$B$7:$B$809,0)))</f>
        <v/>
      </c>
      <c r="X20" s="844" t="str">
        <f>IF($B20="","",INDEX('All CCC'!X$7:X$809,MATCH(WatchList!$B20,'All CCC'!$B$7:$B$809,0)))</f>
        <v/>
      </c>
      <c r="Y20" s="844" t="str">
        <f>IF($B20="","",INDEX('All CCC'!Y$7:Y$809,MATCH(WatchList!$B20,'All CCC'!$B$7:$B$809,0)))</f>
        <v/>
      </c>
      <c r="Z20" s="844" t="str">
        <f>IF($B20="","",INDEX('All CCC'!Z$7:Z$809,MATCH(WatchList!$B20,'All CCC'!$B$7:$B$809,0)))</f>
        <v/>
      </c>
      <c r="AA20" s="844" t="str">
        <f>IF($B20="","",INDEX('All CCC'!AA$7:AA$809,MATCH(WatchList!$B20,'All CCC'!$B$7:$B$809,0)))</f>
        <v/>
      </c>
      <c r="AB20" s="844" t="str">
        <f>IF($B20="","",INDEX('All CCC'!AB$7:AB$809,MATCH(WatchList!$B20,'All CCC'!$B$7:$B$809,0)))</f>
        <v/>
      </c>
      <c r="AC20" s="844" t="str">
        <f>IF($B20="","",INDEX('All CCC'!AC$7:AC$809,MATCH(WatchList!$B20,'All CCC'!$B$7:$B$809,0)))</f>
        <v/>
      </c>
      <c r="AD20" s="844" t="str">
        <f>IF($B20="","",INDEX('All CCC'!AD$7:AD$809,MATCH(WatchList!$B20,'All CCC'!$B$7:$B$809,0)))</f>
        <v/>
      </c>
      <c r="AE20" s="844" t="str">
        <f>IF($B20="","",INDEX('All CCC'!AE$7:AE$809,MATCH(WatchList!$B20,'All CCC'!$B$7:$B$809,0)))</f>
        <v/>
      </c>
      <c r="AF20" s="844" t="str">
        <f>IF($B20="","",INDEX('All CCC'!AF$7:AF$809,MATCH(WatchList!$B20,'All CCC'!$B$7:$B$809,0)))</f>
        <v/>
      </c>
      <c r="AG20" s="844" t="str">
        <f>IF($B20="","",INDEX('All CCC'!AG$7:AG$809,MATCH(WatchList!$B20,'All CCC'!$B$7:$B$809,0)))</f>
        <v/>
      </c>
      <c r="AH20" s="844" t="str">
        <f>IF($B20="","",INDEX('All CCC'!AH$7:AH$809,MATCH(WatchList!$B20,'All CCC'!$B$7:$B$809,0)))</f>
        <v/>
      </c>
      <c r="AI20" s="844" t="str">
        <f>IF($B20="","",INDEX('All CCC'!AI$7:AI$809,MATCH(WatchList!$B20,'All CCC'!$B$7:$B$809,0)))</f>
        <v/>
      </c>
      <c r="AJ20" s="844" t="str">
        <f>IF($B20="","",INDEX('All CCC'!AJ$7:AJ$809,MATCH(WatchList!$B20,'All CCC'!$B$7:$B$809,0)))</f>
        <v/>
      </c>
      <c r="AK20" s="844" t="str">
        <f>IF($B20="","",INDEX('All CCC'!AK$7:AK$809,MATCH(WatchList!$B20,'All CCC'!$B$7:$B$809,0)))</f>
        <v/>
      </c>
      <c r="AL20" s="844" t="str">
        <f>IF($B20="","",INDEX('All CCC'!AL$7:AL$809,MATCH(WatchList!$B20,'All CCC'!$B$7:$B$809,0)))</f>
        <v/>
      </c>
      <c r="AM20" s="844" t="str">
        <f>IF($B20="","",INDEX('All CCC'!AM$7:AM$809,MATCH(WatchList!$B20,'All CCC'!$B$7:$B$809,0)))</f>
        <v/>
      </c>
      <c r="AN20" s="844" t="str">
        <f>IF($B20="","",INDEX('All CCC'!AN$7:AN$809,MATCH(WatchList!$B20,'All CCC'!$B$7:$B$809,0)))</f>
        <v/>
      </c>
      <c r="AO20" s="844" t="str">
        <f>IF($B20="","",INDEX('All CCC'!AO$7:AO$809,MATCH(WatchList!$B20,'All CCC'!$B$7:$B$809,0)))</f>
        <v/>
      </c>
      <c r="AP20" s="844" t="str">
        <f>IF($B20="","",INDEX('All CCC'!AP$7:AP$809,MATCH(WatchList!$B20,'All CCC'!$B$7:$B$809,0)))</f>
        <v/>
      </c>
      <c r="AQ20" s="844" t="str">
        <f>IF($B20="","",INDEX('All CCC'!AQ$7:AQ$809,MATCH(WatchList!$B20,'All CCC'!$B$7:$B$809,0)))</f>
        <v/>
      </c>
      <c r="AR20" s="844" t="str">
        <f>IF($B20="","",INDEX('All CCC'!AR$7:AR$809,MATCH(WatchList!$B20,'All CCC'!$B$7:$B$809,0)))</f>
        <v/>
      </c>
      <c r="AS20" s="844" t="str">
        <f>IF($B20="","",INDEX('All CCC'!AS$7:AS$809,MATCH(WatchList!$B20,'All CCC'!$B$7:$B$809,0)))</f>
        <v/>
      </c>
      <c r="AT20" s="844" t="str">
        <f>IF($B20="","",INDEX('All CCC'!AT$7:AT$809,MATCH(WatchList!$B20,'All CCC'!$B$7:$B$809,0)))</f>
        <v/>
      </c>
      <c r="AU20" s="844" t="str">
        <f>IF($B20="","",INDEX('All CCC'!AU$7:AU$809,MATCH(WatchList!$B20,'All CCC'!$B$7:$B$809,0)))</f>
        <v/>
      </c>
      <c r="AV20" s="844" t="str">
        <f>IF($B20="","",INDEX('All CCC'!AV$7:AV$809,MATCH(WatchList!$B20,'All CCC'!$B$7:$B$809,0)))</f>
        <v/>
      </c>
      <c r="AW20" s="844" t="str">
        <f>IF($B20="","",INDEX('All CCC'!AW$7:AW$809,MATCH(WatchList!$B20,'All CCC'!$B$7:$B$809,0)))</f>
        <v/>
      </c>
      <c r="AX20" s="844" t="str">
        <f>IF($B20="","",INDEX('All CCC'!AX$7:AX$809,MATCH(WatchList!$B20,'All CCC'!$B$7:$B$809,0)))</f>
        <v/>
      </c>
      <c r="AY20" s="844" t="str">
        <f>IF($B20="","",INDEX('All CCC'!AY$7:AY$809,MATCH(WatchList!$B20,'All CCC'!$B$7:$B$809,0)))</f>
        <v/>
      </c>
      <c r="AZ20" s="844" t="str">
        <f>IF($B20="","",INDEX('All CCC'!AZ$7:AZ$809,MATCH(WatchList!$B20,'All CCC'!$B$7:$B$809,0)))</f>
        <v/>
      </c>
      <c r="BA20" s="844" t="str">
        <f>IF($B20="","",INDEX('All CCC'!BA$7:BA$809,MATCH(WatchList!$B20,'All CCC'!$B$7:$B$809,0)))</f>
        <v/>
      </c>
      <c r="BB20" s="844" t="str">
        <f>IF($B20="","",INDEX('All CCC'!BB$7:BB$809,MATCH(WatchList!$B20,'All CCC'!$B$7:$B$809,0)))</f>
        <v/>
      </c>
      <c r="BC20" s="844" t="str">
        <f>IF($B20="","",INDEX('All CCC'!BC$7:BC$809,MATCH(WatchList!$B20,'All CCC'!$B$7:$B$809,0)))</f>
        <v/>
      </c>
      <c r="BD20" s="844" t="str">
        <f>IF($B20="","",INDEX('All CCC'!BD$7:BD$809,MATCH(WatchList!$B20,'All CCC'!$B$7:$B$809,0)))</f>
        <v/>
      </c>
      <c r="BE20" s="844" t="str">
        <f>IF($B20="","",INDEX('All CCC'!BE$7:BE$809,MATCH(WatchList!$B20,'All CCC'!$B$7:$B$809,0)))</f>
        <v/>
      </c>
      <c r="BF20" s="844" t="str">
        <f>IF($B20="","",INDEX('All CCC'!BF$7:BF$809,MATCH(WatchList!$B20,'All CCC'!$B$7:$B$809,0)))</f>
        <v/>
      </c>
      <c r="BG20" s="844" t="str">
        <f>IF($B20="","",INDEX('All CCC'!BG$7:BG$809,MATCH(WatchList!$B20,'All CCC'!$B$7:$B$809,0)))</f>
        <v/>
      </c>
    </row>
    <row r="21" spans="1:59" ht="11.45" customHeight="1" x14ac:dyDescent="0.2">
      <c r="A21" s="548" t="str">
        <f>IF($B21="","",INDEX('All CCC'!A$7:A$809,MATCH(WatchList!$B21,'All CCC'!$B$7:$B$809,0)))</f>
        <v/>
      </c>
      <c r="B21" s="31"/>
      <c r="C21" s="844" t="str">
        <f>IF($B21="","",INDEX('All CCC'!C$7:C$809,MATCH(WatchList!$B21,'All CCC'!$B$7:$B$809,0)))</f>
        <v/>
      </c>
      <c r="D21" s="844" t="str">
        <f>IF($B21="","",INDEX('All CCC'!D$7:D$809,MATCH(WatchList!$B21,'All CCC'!$B$7:$B$809,0)))</f>
        <v/>
      </c>
      <c r="E21" s="844" t="str">
        <f>IF($B21="","",INDEX('All CCC'!E$7:E$809,MATCH(WatchList!$B21,'All CCC'!$B$7:$B$809,0)))</f>
        <v/>
      </c>
      <c r="F21" s="844" t="str">
        <f>IF($B21="","",INDEX('All CCC'!F$7:F$809,MATCH(WatchList!$B21,'All CCC'!$B$7:$B$809,0)))</f>
        <v/>
      </c>
      <c r="G21" s="844" t="str">
        <f>IF($B21="","",INDEX('All CCC'!G$7:G$809,MATCH(WatchList!$B21,'All CCC'!$B$7:$B$809,0)))</f>
        <v/>
      </c>
      <c r="H21" s="844" t="str">
        <f>IF($B21="","",INDEX('All CCC'!H$7:H$809,MATCH(WatchList!$B21,'All CCC'!$B$7:$B$809,0)))</f>
        <v/>
      </c>
      <c r="I21" s="844" t="str">
        <f>IF($B21="","",INDEX('All CCC'!I$7:I$809,MATCH(WatchList!$B21,'All CCC'!$B$7:$B$809,0)))</f>
        <v/>
      </c>
      <c r="J21" s="844" t="str">
        <f>IF($B21="","",INDEX('All CCC'!J$7:J$809,MATCH(WatchList!$B21,'All CCC'!$B$7:$B$809,0)))</f>
        <v/>
      </c>
      <c r="K21" s="844" t="str">
        <f>IF($B21="","",INDEX('All CCC'!K$7:K$809,MATCH(WatchList!$B21,'All CCC'!$B$7:$B$809,0)))</f>
        <v/>
      </c>
      <c r="L21" s="844" t="str">
        <f>IF($B21="","",INDEX('All CCC'!L$7:L$809,MATCH(WatchList!$B21,'All CCC'!$B$7:$B$809,0)))</f>
        <v/>
      </c>
      <c r="M21" s="844" t="str">
        <f>IF($B21="","",INDEX('All CCC'!M$7:M$809,MATCH(WatchList!$B21,'All CCC'!$B$7:$B$809,0)))</f>
        <v/>
      </c>
      <c r="N21" s="844" t="str">
        <f>IF($B21="","",INDEX('All CCC'!N$7:N$809,MATCH(WatchList!$B21,'All CCC'!$B$7:$B$809,0)))</f>
        <v/>
      </c>
      <c r="O21" s="844" t="str">
        <f>IF($B21="","",INDEX('All CCC'!O$7:O$809,MATCH(WatchList!$B21,'All CCC'!$B$7:$B$809,0)))</f>
        <v/>
      </c>
      <c r="P21" s="845" t="str">
        <f>IF($B21="","",INDEX('All CCC'!P$7:P$809,MATCH(WatchList!$B21,'All CCC'!$B$7:$B$809,0)))</f>
        <v/>
      </c>
      <c r="Q21" s="845" t="str">
        <f>IF($B21="","",INDEX('All CCC'!Q$7:Q$809,MATCH(WatchList!$B21,'All CCC'!$B$7:$B$809,0)))</f>
        <v/>
      </c>
      <c r="R21" s="844" t="str">
        <f>IF($B21="","",INDEX('All CCC'!R$7:R$809,MATCH(WatchList!$B21,'All CCC'!$B$7:$B$809,0)))</f>
        <v/>
      </c>
      <c r="S21" s="844" t="str">
        <f>IF($B21="","",INDEX('All CCC'!S$7:S$809,MATCH(WatchList!$B21,'All CCC'!$B$7:$B$809,0)))</f>
        <v/>
      </c>
      <c r="T21" s="844" t="str">
        <f>IF($B21="","",INDEX('All CCC'!T$7:T$809,MATCH(WatchList!$B21,'All CCC'!$B$7:$B$809,0)))</f>
        <v/>
      </c>
      <c r="U21" s="844" t="str">
        <f>IF($B21="","",INDEX('All CCC'!U$7:U$809,MATCH(WatchList!$B21,'All CCC'!$B$7:$B$809,0)))</f>
        <v/>
      </c>
      <c r="V21" s="844" t="str">
        <f>IF($B21="","",INDEX('All CCC'!V$7:V$809,MATCH(WatchList!$B21,'All CCC'!$B$7:$B$809,0)))</f>
        <v/>
      </c>
      <c r="W21" s="844" t="str">
        <f>IF($B21="","",INDEX('All CCC'!W$7:W$809,MATCH(WatchList!$B21,'All CCC'!$B$7:$B$809,0)))</f>
        <v/>
      </c>
      <c r="X21" s="844" t="str">
        <f>IF($B21="","",INDEX('All CCC'!X$7:X$809,MATCH(WatchList!$B21,'All CCC'!$B$7:$B$809,0)))</f>
        <v/>
      </c>
      <c r="Y21" s="844" t="str">
        <f>IF($B21="","",INDEX('All CCC'!Y$7:Y$809,MATCH(WatchList!$B21,'All CCC'!$B$7:$B$809,0)))</f>
        <v/>
      </c>
      <c r="Z21" s="844" t="str">
        <f>IF($B21="","",INDEX('All CCC'!Z$7:Z$809,MATCH(WatchList!$B21,'All CCC'!$B$7:$B$809,0)))</f>
        <v/>
      </c>
      <c r="AA21" s="844" t="str">
        <f>IF($B21="","",INDEX('All CCC'!AA$7:AA$809,MATCH(WatchList!$B21,'All CCC'!$B$7:$B$809,0)))</f>
        <v/>
      </c>
      <c r="AB21" s="844" t="str">
        <f>IF($B21="","",INDEX('All CCC'!AB$7:AB$809,MATCH(WatchList!$B21,'All CCC'!$B$7:$B$809,0)))</f>
        <v/>
      </c>
      <c r="AC21" s="844" t="str">
        <f>IF($B21="","",INDEX('All CCC'!AC$7:AC$809,MATCH(WatchList!$B21,'All CCC'!$B$7:$B$809,0)))</f>
        <v/>
      </c>
      <c r="AD21" s="844" t="str">
        <f>IF($B21="","",INDEX('All CCC'!AD$7:AD$809,MATCH(WatchList!$B21,'All CCC'!$B$7:$B$809,0)))</f>
        <v/>
      </c>
      <c r="AE21" s="844" t="str">
        <f>IF($B21="","",INDEX('All CCC'!AE$7:AE$809,MATCH(WatchList!$B21,'All CCC'!$B$7:$B$809,0)))</f>
        <v/>
      </c>
      <c r="AF21" s="844" t="str">
        <f>IF($B21="","",INDEX('All CCC'!AF$7:AF$809,MATCH(WatchList!$B21,'All CCC'!$B$7:$B$809,0)))</f>
        <v/>
      </c>
      <c r="AG21" s="844" t="str">
        <f>IF($B21="","",INDEX('All CCC'!AG$7:AG$809,MATCH(WatchList!$B21,'All CCC'!$B$7:$B$809,0)))</f>
        <v/>
      </c>
      <c r="AH21" s="844" t="str">
        <f>IF($B21="","",INDEX('All CCC'!AH$7:AH$809,MATCH(WatchList!$B21,'All CCC'!$B$7:$B$809,0)))</f>
        <v/>
      </c>
      <c r="AI21" s="844" t="str">
        <f>IF($B21="","",INDEX('All CCC'!AI$7:AI$809,MATCH(WatchList!$B21,'All CCC'!$B$7:$B$809,0)))</f>
        <v/>
      </c>
      <c r="AJ21" s="844" t="str">
        <f>IF($B21="","",INDEX('All CCC'!AJ$7:AJ$809,MATCH(WatchList!$B21,'All CCC'!$B$7:$B$809,0)))</f>
        <v/>
      </c>
      <c r="AK21" s="844" t="str">
        <f>IF($B21="","",INDEX('All CCC'!AK$7:AK$809,MATCH(WatchList!$B21,'All CCC'!$B$7:$B$809,0)))</f>
        <v/>
      </c>
      <c r="AL21" s="844" t="str">
        <f>IF($B21="","",INDEX('All CCC'!AL$7:AL$809,MATCH(WatchList!$B21,'All CCC'!$B$7:$B$809,0)))</f>
        <v/>
      </c>
      <c r="AM21" s="844" t="str">
        <f>IF($B21="","",INDEX('All CCC'!AM$7:AM$809,MATCH(WatchList!$B21,'All CCC'!$B$7:$B$809,0)))</f>
        <v/>
      </c>
      <c r="AN21" s="844" t="str">
        <f>IF($B21="","",INDEX('All CCC'!AN$7:AN$809,MATCH(WatchList!$B21,'All CCC'!$B$7:$B$809,0)))</f>
        <v/>
      </c>
      <c r="AO21" s="844" t="str">
        <f>IF($B21="","",INDEX('All CCC'!AO$7:AO$809,MATCH(WatchList!$B21,'All CCC'!$B$7:$B$809,0)))</f>
        <v/>
      </c>
      <c r="AP21" s="844" t="str">
        <f>IF($B21="","",INDEX('All CCC'!AP$7:AP$809,MATCH(WatchList!$B21,'All CCC'!$B$7:$B$809,0)))</f>
        <v/>
      </c>
      <c r="AQ21" s="844" t="str">
        <f>IF($B21="","",INDEX('All CCC'!AQ$7:AQ$809,MATCH(WatchList!$B21,'All CCC'!$B$7:$B$809,0)))</f>
        <v/>
      </c>
      <c r="AR21" s="844" t="str">
        <f>IF($B21="","",INDEX('All CCC'!AR$7:AR$809,MATCH(WatchList!$B21,'All CCC'!$B$7:$B$809,0)))</f>
        <v/>
      </c>
      <c r="AS21" s="844" t="str">
        <f>IF($B21="","",INDEX('All CCC'!AS$7:AS$809,MATCH(WatchList!$B21,'All CCC'!$B$7:$B$809,0)))</f>
        <v/>
      </c>
      <c r="AT21" s="844" t="str">
        <f>IF($B21="","",INDEX('All CCC'!AT$7:AT$809,MATCH(WatchList!$B21,'All CCC'!$B$7:$B$809,0)))</f>
        <v/>
      </c>
      <c r="AU21" s="844" t="str">
        <f>IF($B21="","",INDEX('All CCC'!AU$7:AU$809,MATCH(WatchList!$B21,'All CCC'!$B$7:$B$809,0)))</f>
        <v/>
      </c>
      <c r="AV21" s="844" t="str">
        <f>IF($B21="","",INDEX('All CCC'!AV$7:AV$809,MATCH(WatchList!$B21,'All CCC'!$B$7:$B$809,0)))</f>
        <v/>
      </c>
      <c r="AW21" s="844" t="str">
        <f>IF($B21="","",INDEX('All CCC'!AW$7:AW$809,MATCH(WatchList!$B21,'All CCC'!$B$7:$B$809,0)))</f>
        <v/>
      </c>
      <c r="AX21" s="844" t="str">
        <f>IF($B21="","",INDEX('All CCC'!AX$7:AX$809,MATCH(WatchList!$B21,'All CCC'!$B$7:$B$809,0)))</f>
        <v/>
      </c>
      <c r="AY21" s="844" t="str">
        <f>IF($B21="","",INDEX('All CCC'!AY$7:AY$809,MATCH(WatchList!$B21,'All CCC'!$B$7:$B$809,0)))</f>
        <v/>
      </c>
      <c r="AZ21" s="844" t="str">
        <f>IF($B21="","",INDEX('All CCC'!AZ$7:AZ$809,MATCH(WatchList!$B21,'All CCC'!$B$7:$B$809,0)))</f>
        <v/>
      </c>
      <c r="BA21" s="844" t="str">
        <f>IF($B21="","",INDEX('All CCC'!BA$7:BA$809,MATCH(WatchList!$B21,'All CCC'!$B$7:$B$809,0)))</f>
        <v/>
      </c>
      <c r="BB21" s="844" t="str">
        <f>IF($B21="","",INDEX('All CCC'!BB$7:BB$809,MATCH(WatchList!$B21,'All CCC'!$B$7:$B$809,0)))</f>
        <v/>
      </c>
      <c r="BC21" s="844" t="str">
        <f>IF($B21="","",INDEX('All CCC'!BC$7:BC$809,MATCH(WatchList!$B21,'All CCC'!$B$7:$B$809,0)))</f>
        <v/>
      </c>
      <c r="BD21" s="844" t="str">
        <f>IF($B21="","",INDEX('All CCC'!BD$7:BD$809,MATCH(WatchList!$B21,'All CCC'!$B$7:$B$809,0)))</f>
        <v/>
      </c>
      <c r="BE21" s="844" t="str">
        <f>IF($B21="","",INDEX('All CCC'!BE$7:BE$809,MATCH(WatchList!$B21,'All CCC'!$B$7:$B$809,0)))</f>
        <v/>
      </c>
      <c r="BF21" s="844" t="str">
        <f>IF($B21="","",INDEX('All CCC'!BF$7:BF$809,MATCH(WatchList!$B21,'All CCC'!$B$7:$B$809,0)))</f>
        <v/>
      </c>
      <c r="BG21" s="844" t="str">
        <f>IF($B21="","",INDEX('All CCC'!BG$7:BG$809,MATCH(WatchList!$B21,'All CCC'!$B$7:$B$809,0)))</f>
        <v/>
      </c>
    </row>
    <row r="22" spans="1:59" x14ac:dyDescent="0.2">
      <c r="A22" s="548" t="str">
        <f>IF($B22="","",INDEX('All CCC'!A$7:A$809,MATCH(WatchList!$B22,'All CCC'!$B$7:$B$809,0)))</f>
        <v/>
      </c>
      <c r="B22" s="31"/>
      <c r="C22" s="844" t="str">
        <f>IF($B22="","",INDEX('All CCC'!C$7:C$809,MATCH(WatchList!$B22,'All CCC'!$B$7:$B$809,0)))</f>
        <v/>
      </c>
      <c r="D22" s="844" t="str">
        <f>IF($B22="","",INDEX('All CCC'!D$7:D$809,MATCH(WatchList!$B22,'All CCC'!$B$7:$B$809,0)))</f>
        <v/>
      </c>
      <c r="E22" s="844" t="str">
        <f>IF($B22="","",INDEX('All CCC'!E$7:E$809,MATCH(WatchList!$B22,'All CCC'!$B$7:$B$809,0)))</f>
        <v/>
      </c>
      <c r="F22" s="844" t="str">
        <f>IF($B22="","",INDEX('All CCC'!F$7:F$809,MATCH(WatchList!$B22,'All CCC'!$B$7:$B$809,0)))</f>
        <v/>
      </c>
      <c r="G22" s="844" t="str">
        <f>IF($B22="","",INDEX('All CCC'!G$7:G$809,MATCH(WatchList!$B22,'All CCC'!$B$7:$B$809,0)))</f>
        <v/>
      </c>
      <c r="H22" s="844" t="str">
        <f>IF($B22="","",INDEX('All CCC'!H$7:H$809,MATCH(WatchList!$B22,'All CCC'!$B$7:$B$809,0)))</f>
        <v/>
      </c>
      <c r="I22" s="844" t="str">
        <f>IF($B22="","",INDEX('All CCC'!I$7:I$809,MATCH(WatchList!$B22,'All CCC'!$B$7:$B$809,0)))</f>
        <v/>
      </c>
      <c r="J22" s="844" t="str">
        <f>IF($B22="","",INDEX('All CCC'!J$7:J$809,MATCH(WatchList!$B22,'All CCC'!$B$7:$B$809,0)))</f>
        <v/>
      </c>
      <c r="K22" s="844" t="str">
        <f>IF($B22="","",INDEX('All CCC'!K$7:K$809,MATCH(WatchList!$B22,'All CCC'!$B$7:$B$809,0)))</f>
        <v/>
      </c>
      <c r="L22" s="844" t="str">
        <f>IF($B22="","",INDEX('All CCC'!L$7:L$809,MATCH(WatchList!$B22,'All CCC'!$B$7:$B$809,0)))</f>
        <v/>
      </c>
      <c r="M22" s="844" t="str">
        <f>IF($B22="","",INDEX('All CCC'!M$7:M$809,MATCH(WatchList!$B22,'All CCC'!$B$7:$B$809,0)))</f>
        <v/>
      </c>
      <c r="N22" s="844" t="str">
        <f>IF($B22="","",INDEX('All CCC'!N$7:N$809,MATCH(WatchList!$B22,'All CCC'!$B$7:$B$809,0)))</f>
        <v/>
      </c>
      <c r="O22" s="844" t="str">
        <f>IF($B22="","",INDEX('All CCC'!O$7:O$809,MATCH(WatchList!$B22,'All CCC'!$B$7:$B$809,0)))</f>
        <v/>
      </c>
      <c r="P22" s="845" t="str">
        <f>IF($B22="","",INDEX('All CCC'!P$7:P$809,MATCH(WatchList!$B22,'All CCC'!$B$7:$B$809,0)))</f>
        <v/>
      </c>
      <c r="Q22" s="845" t="str">
        <f>IF($B22="","",INDEX('All CCC'!Q$7:Q$809,MATCH(WatchList!$B22,'All CCC'!$B$7:$B$809,0)))</f>
        <v/>
      </c>
      <c r="R22" s="844" t="str">
        <f>IF($B22="","",INDEX('All CCC'!R$7:R$809,MATCH(WatchList!$B22,'All CCC'!$B$7:$B$809,0)))</f>
        <v/>
      </c>
      <c r="S22" s="844" t="str">
        <f>IF($B22="","",INDEX('All CCC'!S$7:S$809,MATCH(WatchList!$B22,'All CCC'!$B$7:$B$809,0)))</f>
        <v/>
      </c>
      <c r="T22" s="844" t="str">
        <f>IF($B22="","",INDEX('All CCC'!T$7:T$809,MATCH(WatchList!$B22,'All CCC'!$B$7:$B$809,0)))</f>
        <v/>
      </c>
      <c r="U22" s="844" t="str">
        <f>IF($B22="","",INDEX('All CCC'!U$7:U$809,MATCH(WatchList!$B22,'All CCC'!$B$7:$B$809,0)))</f>
        <v/>
      </c>
      <c r="V22" s="844" t="str">
        <f>IF($B22="","",INDEX('All CCC'!V$7:V$809,MATCH(WatchList!$B22,'All CCC'!$B$7:$B$809,0)))</f>
        <v/>
      </c>
      <c r="W22" s="844" t="str">
        <f>IF($B22="","",INDEX('All CCC'!W$7:W$809,MATCH(WatchList!$B22,'All CCC'!$B$7:$B$809,0)))</f>
        <v/>
      </c>
      <c r="X22" s="844" t="str">
        <f>IF($B22="","",INDEX('All CCC'!X$7:X$809,MATCH(WatchList!$B22,'All CCC'!$B$7:$B$809,0)))</f>
        <v/>
      </c>
      <c r="Y22" s="844" t="str">
        <f>IF($B22="","",INDEX('All CCC'!Y$7:Y$809,MATCH(WatchList!$B22,'All CCC'!$B$7:$B$809,0)))</f>
        <v/>
      </c>
      <c r="Z22" s="844" t="str">
        <f>IF($B22="","",INDEX('All CCC'!Z$7:Z$809,MATCH(WatchList!$B22,'All CCC'!$B$7:$B$809,0)))</f>
        <v/>
      </c>
      <c r="AA22" s="844" t="str">
        <f>IF($B22="","",INDEX('All CCC'!AA$7:AA$809,MATCH(WatchList!$B22,'All CCC'!$B$7:$B$809,0)))</f>
        <v/>
      </c>
      <c r="AB22" s="844" t="str">
        <f>IF($B22="","",INDEX('All CCC'!AB$7:AB$809,MATCH(WatchList!$B22,'All CCC'!$B$7:$B$809,0)))</f>
        <v/>
      </c>
      <c r="AC22" s="844" t="str">
        <f>IF($B22="","",INDEX('All CCC'!AC$7:AC$809,MATCH(WatchList!$B22,'All CCC'!$B$7:$B$809,0)))</f>
        <v/>
      </c>
      <c r="AD22" s="844" t="str">
        <f>IF($B22="","",INDEX('All CCC'!AD$7:AD$809,MATCH(WatchList!$B22,'All CCC'!$B$7:$B$809,0)))</f>
        <v/>
      </c>
      <c r="AE22" s="844" t="str">
        <f>IF($B22="","",INDEX('All CCC'!AE$7:AE$809,MATCH(WatchList!$B22,'All CCC'!$B$7:$B$809,0)))</f>
        <v/>
      </c>
      <c r="AF22" s="844" t="str">
        <f>IF($B22="","",INDEX('All CCC'!AF$7:AF$809,MATCH(WatchList!$B22,'All CCC'!$B$7:$B$809,0)))</f>
        <v/>
      </c>
      <c r="AG22" s="844" t="str">
        <f>IF($B22="","",INDEX('All CCC'!AG$7:AG$809,MATCH(WatchList!$B22,'All CCC'!$B$7:$B$809,0)))</f>
        <v/>
      </c>
      <c r="AH22" s="844" t="str">
        <f>IF($B22="","",INDEX('All CCC'!AH$7:AH$809,MATCH(WatchList!$B22,'All CCC'!$B$7:$B$809,0)))</f>
        <v/>
      </c>
      <c r="AI22" s="844" t="str">
        <f>IF($B22="","",INDEX('All CCC'!AI$7:AI$809,MATCH(WatchList!$B22,'All CCC'!$B$7:$B$809,0)))</f>
        <v/>
      </c>
      <c r="AJ22" s="844" t="str">
        <f>IF($B22="","",INDEX('All CCC'!AJ$7:AJ$809,MATCH(WatchList!$B22,'All CCC'!$B$7:$B$809,0)))</f>
        <v/>
      </c>
      <c r="AK22" s="844" t="str">
        <f>IF($B22="","",INDEX('All CCC'!AK$7:AK$809,MATCH(WatchList!$B22,'All CCC'!$B$7:$B$809,0)))</f>
        <v/>
      </c>
      <c r="AL22" s="844" t="str">
        <f>IF($B22="","",INDEX('All CCC'!AL$7:AL$809,MATCH(WatchList!$B22,'All CCC'!$B$7:$B$809,0)))</f>
        <v/>
      </c>
      <c r="AM22" s="844" t="str">
        <f>IF($B22="","",INDEX('All CCC'!AM$7:AM$809,MATCH(WatchList!$B22,'All CCC'!$B$7:$B$809,0)))</f>
        <v/>
      </c>
      <c r="AN22" s="844" t="str">
        <f>IF($B22="","",INDEX('All CCC'!AN$7:AN$809,MATCH(WatchList!$B22,'All CCC'!$B$7:$B$809,0)))</f>
        <v/>
      </c>
      <c r="AO22" s="844" t="str">
        <f>IF($B22="","",INDEX('All CCC'!AO$7:AO$809,MATCH(WatchList!$B22,'All CCC'!$B$7:$B$809,0)))</f>
        <v/>
      </c>
      <c r="AP22" s="844" t="str">
        <f>IF($B22="","",INDEX('All CCC'!AP$7:AP$809,MATCH(WatchList!$B22,'All CCC'!$B$7:$B$809,0)))</f>
        <v/>
      </c>
      <c r="AQ22" s="844" t="str">
        <f>IF($B22="","",INDEX('All CCC'!AQ$7:AQ$809,MATCH(WatchList!$B22,'All CCC'!$B$7:$B$809,0)))</f>
        <v/>
      </c>
      <c r="AR22" s="844" t="str">
        <f>IF($B22="","",INDEX('All CCC'!AR$7:AR$809,MATCH(WatchList!$B22,'All CCC'!$B$7:$B$809,0)))</f>
        <v/>
      </c>
      <c r="AS22" s="844" t="str">
        <f>IF($B22="","",INDEX('All CCC'!AS$7:AS$809,MATCH(WatchList!$B22,'All CCC'!$B$7:$B$809,0)))</f>
        <v/>
      </c>
      <c r="AT22" s="844" t="str">
        <f>IF($B22="","",INDEX('All CCC'!AT$7:AT$809,MATCH(WatchList!$B22,'All CCC'!$B$7:$B$809,0)))</f>
        <v/>
      </c>
      <c r="AU22" s="844" t="str">
        <f>IF($B22="","",INDEX('All CCC'!AU$7:AU$809,MATCH(WatchList!$B22,'All CCC'!$B$7:$B$809,0)))</f>
        <v/>
      </c>
      <c r="AV22" s="844" t="str">
        <f>IF($B22="","",INDEX('All CCC'!AV$7:AV$809,MATCH(WatchList!$B22,'All CCC'!$B$7:$B$809,0)))</f>
        <v/>
      </c>
      <c r="AW22" s="844" t="str">
        <f>IF($B22="","",INDEX('All CCC'!AW$7:AW$809,MATCH(WatchList!$B22,'All CCC'!$B$7:$B$809,0)))</f>
        <v/>
      </c>
      <c r="AX22" s="844" t="str">
        <f>IF($B22="","",INDEX('All CCC'!AX$7:AX$809,MATCH(WatchList!$B22,'All CCC'!$B$7:$B$809,0)))</f>
        <v/>
      </c>
      <c r="AY22" s="844" t="str">
        <f>IF($B22="","",INDEX('All CCC'!AY$7:AY$809,MATCH(WatchList!$B22,'All CCC'!$B$7:$B$809,0)))</f>
        <v/>
      </c>
      <c r="AZ22" s="844" t="str">
        <f>IF($B22="","",INDEX('All CCC'!AZ$7:AZ$809,MATCH(WatchList!$B22,'All CCC'!$B$7:$B$809,0)))</f>
        <v/>
      </c>
      <c r="BA22" s="844" t="str">
        <f>IF($B22="","",INDEX('All CCC'!BA$7:BA$809,MATCH(WatchList!$B22,'All CCC'!$B$7:$B$809,0)))</f>
        <v/>
      </c>
      <c r="BB22" s="844" t="str">
        <f>IF($B22="","",INDEX('All CCC'!BB$7:BB$809,MATCH(WatchList!$B22,'All CCC'!$B$7:$B$809,0)))</f>
        <v/>
      </c>
      <c r="BC22" s="844" t="str">
        <f>IF($B22="","",INDEX('All CCC'!BC$7:BC$809,MATCH(WatchList!$B22,'All CCC'!$B$7:$B$809,0)))</f>
        <v/>
      </c>
      <c r="BD22" s="844" t="str">
        <f>IF($B22="","",INDEX('All CCC'!BD$7:BD$809,MATCH(WatchList!$B22,'All CCC'!$B$7:$B$809,0)))</f>
        <v/>
      </c>
      <c r="BE22" s="844" t="str">
        <f>IF($B22="","",INDEX('All CCC'!BE$7:BE$809,MATCH(WatchList!$B22,'All CCC'!$B$7:$B$809,0)))</f>
        <v/>
      </c>
      <c r="BF22" s="844" t="str">
        <f>IF($B22="","",INDEX('All CCC'!BF$7:BF$809,MATCH(WatchList!$B22,'All CCC'!$B$7:$B$809,0)))</f>
        <v/>
      </c>
      <c r="BG22" s="844" t="str">
        <f>IF($B22="","",INDEX('All CCC'!BG$7:BG$809,MATCH(WatchList!$B22,'All CCC'!$B$7:$B$809,0)))</f>
        <v/>
      </c>
    </row>
    <row r="23" spans="1:59" x14ac:dyDescent="0.2">
      <c r="A23" s="548" t="str">
        <f>IF($B23="","",INDEX('All CCC'!A$7:A$809,MATCH(WatchList!$B23,'All CCC'!$B$7:$B$809,0)))</f>
        <v/>
      </c>
      <c r="B23" s="31"/>
      <c r="C23" s="844" t="str">
        <f>IF($B23="","",INDEX('All CCC'!C$7:C$809,MATCH(WatchList!$B23,'All CCC'!$B$7:$B$809,0)))</f>
        <v/>
      </c>
      <c r="D23" s="844" t="str">
        <f>IF($B23="","",INDEX('All CCC'!D$7:D$809,MATCH(WatchList!$B23,'All CCC'!$B$7:$B$809,0)))</f>
        <v/>
      </c>
      <c r="E23" s="844" t="str">
        <f>IF($B23="","",INDEX('All CCC'!E$7:E$809,MATCH(WatchList!$B23,'All CCC'!$B$7:$B$809,0)))</f>
        <v/>
      </c>
      <c r="F23" s="844" t="str">
        <f>IF($B23="","",INDEX('All CCC'!F$7:F$809,MATCH(WatchList!$B23,'All CCC'!$B$7:$B$809,0)))</f>
        <v/>
      </c>
      <c r="G23" s="844" t="str">
        <f>IF($B23="","",INDEX('All CCC'!G$7:G$809,MATCH(WatchList!$B23,'All CCC'!$B$7:$B$809,0)))</f>
        <v/>
      </c>
      <c r="H23" s="844" t="str">
        <f>IF($B23="","",INDEX('All CCC'!H$7:H$809,MATCH(WatchList!$B23,'All CCC'!$B$7:$B$809,0)))</f>
        <v/>
      </c>
      <c r="I23" s="844" t="str">
        <f>IF($B23="","",INDEX('All CCC'!I$7:I$809,MATCH(WatchList!$B23,'All CCC'!$B$7:$B$809,0)))</f>
        <v/>
      </c>
      <c r="J23" s="844" t="str">
        <f>IF($B23="","",INDEX('All CCC'!J$7:J$809,MATCH(WatchList!$B23,'All CCC'!$B$7:$B$809,0)))</f>
        <v/>
      </c>
      <c r="K23" s="844" t="str">
        <f>IF($B23="","",INDEX('All CCC'!K$7:K$809,MATCH(WatchList!$B23,'All CCC'!$B$7:$B$809,0)))</f>
        <v/>
      </c>
      <c r="L23" s="844" t="str">
        <f>IF($B23="","",INDEX('All CCC'!L$7:L$809,MATCH(WatchList!$B23,'All CCC'!$B$7:$B$809,0)))</f>
        <v/>
      </c>
      <c r="M23" s="844" t="str">
        <f>IF($B23="","",INDEX('All CCC'!M$7:M$809,MATCH(WatchList!$B23,'All CCC'!$B$7:$B$809,0)))</f>
        <v/>
      </c>
      <c r="N23" s="844" t="str">
        <f>IF($B23="","",INDEX('All CCC'!N$7:N$809,MATCH(WatchList!$B23,'All CCC'!$B$7:$B$809,0)))</f>
        <v/>
      </c>
      <c r="O23" s="844" t="str">
        <f>IF($B23="","",INDEX('All CCC'!O$7:O$809,MATCH(WatchList!$B23,'All CCC'!$B$7:$B$809,0)))</f>
        <v/>
      </c>
      <c r="P23" s="845" t="str">
        <f>IF($B23="","",INDEX('All CCC'!P$7:P$809,MATCH(WatchList!$B23,'All CCC'!$B$7:$B$809,0)))</f>
        <v/>
      </c>
      <c r="Q23" s="845" t="str">
        <f>IF($B23="","",INDEX('All CCC'!Q$7:Q$809,MATCH(WatchList!$B23,'All CCC'!$B$7:$B$809,0)))</f>
        <v/>
      </c>
      <c r="R23" s="844" t="str">
        <f>IF($B23="","",INDEX('All CCC'!R$7:R$809,MATCH(WatchList!$B23,'All CCC'!$B$7:$B$809,0)))</f>
        <v/>
      </c>
      <c r="S23" s="844" t="str">
        <f>IF($B23="","",INDEX('All CCC'!S$7:S$809,MATCH(WatchList!$B23,'All CCC'!$B$7:$B$809,0)))</f>
        <v/>
      </c>
      <c r="T23" s="844" t="str">
        <f>IF($B23="","",INDEX('All CCC'!T$7:T$809,MATCH(WatchList!$B23,'All CCC'!$B$7:$B$809,0)))</f>
        <v/>
      </c>
      <c r="U23" s="844" t="str">
        <f>IF($B23="","",INDEX('All CCC'!U$7:U$809,MATCH(WatchList!$B23,'All CCC'!$B$7:$B$809,0)))</f>
        <v/>
      </c>
      <c r="V23" s="844" t="str">
        <f>IF($B23="","",INDEX('All CCC'!V$7:V$809,MATCH(WatchList!$B23,'All CCC'!$B$7:$B$809,0)))</f>
        <v/>
      </c>
      <c r="W23" s="844" t="str">
        <f>IF($B23="","",INDEX('All CCC'!W$7:W$809,MATCH(WatchList!$B23,'All CCC'!$B$7:$B$809,0)))</f>
        <v/>
      </c>
      <c r="X23" s="844" t="str">
        <f>IF($B23="","",INDEX('All CCC'!X$7:X$809,MATCH(WatchList!$B23,'All CCC'!$B$7:$B$809,0)))</f>
        <v/>
      </c>
      <c r="Y23" s="844" t="str">
        <f>IF($B23="","",INDEX('All CCC'!Y$7:Y$809,MATCH(WatchList!$B23,'All CCC'!$B$7:$B$809,0)))</f>
        <v/>
      </c>
      <c r="Z23" s="844" t="str">
        <f>IF($B23="","",INDEX('All CCC'!Z$7:Z$809,MATCH(WatchList!$B23,'All CCC'!$B$7:$B$809,0)))</f>
        <v/>
      </c>
      <c r="AA23" s="844" t="str">
        <f>IF($B23="","",INDEX('All CCC'!AA$7:AA$809,MATCH(WatchList!$B23,'All CCC'!$B$7:$B$809,0)))</f>
        <v/>
      </c>
      <c r="AB23" s="844" t="str">
        <f>IF($B23="","",INDEX('All CCC'!AB$7:AB$809,MATCH(WatchList!$B23,'All CCC'!$B$7:$B$809,0)))</f>
        <v/>
      </c>
      <c r="AC23" s="844" t="str">
        <f>IF($B23="","",INDEX('All CCC'!AC$7:AC$809,MATCH(WatchList!$B23,'All CCC'!$B$7:$B$809,0)))</f>
        <v/>
      </c>
      <c r="AD23" s="844" t="str">
        <f>IF($B23="","",INDEX('All CCC'!AD$7:AD$809,MATCH(WatchList!$B23,'All CCC'!$B$7:$B$809,0)))</f>
        <v/>
      </c>
      <c r="AE23" s="844" t="str">
        <f>IF($B23="","",INDEX('All CCC'!AE$7:AE$809,MATCH(WatchList!$B23,'All CCC'!$B$7:$B$809,0)))</f>
        <v/>
      </c>
      <c r="AF23" s="844" t="str">
        <f>IF($B23="","",INDEX('All CCC'!AF$7:AF$809,MATCH(WatchList!$B23,'All CCC'!$B$7:$B$809,0)))</f>
        <v/>
      </c>
      <c r="AG23" s="844" t="str">
        <f>IF($B23="","",INDEX('All CCC'!AG$7:AG$809,MATCH(WatchList!$B23,'All CCC'!$B$7:$B$809,0)))</f>
        <v/>
      </c>
      <c r="AH23" s="844" t="str">
        <f>IF($B23="","",INDEX('All CCC'!AH$7:AH$809,MATCH(WatchList!$B23,'All CCC'!$B$7:$B$809,0)))</f>
        <v/>
      </c>
      <c r="AI23" s="844" t="str">
        <f>IF($B23="","",INDEX('All CCC'!AI$7:AI$809,MATCH(WatchList!$B23,'All CCC'!$B$7:$B$809,0)))</f>
        <v/>
      </c>
      <c r="AJ23" s="844" t="str">
        <f>IF($B23="","",INDEX('All CCC'!AJ$7:AJ$809,MATCH(WatchList!$B23,'All CCC'!$B$7:$B$809,0)))</f>
        <v/>
      </c>
      <c r="AK23" s="844" t="str">
        <f>IF($B23="","",INDEX('All CCC'!AK$7:AK$809,MATCH(WatchList!$B23,'All CCC'!$B$7:$B$809,0)))</f>
        <v/>
      </c>
      <c r="AL23" s="844" t="str">
        <f>IF($B23="","",INDEX('All CCC'!AL$7:AL$809,MATCH(WatchList!$B23,'All CCC'!$B$7:$B$809,0)))</f>
        <v/>
      </c>
      <c r="AM23" s="844" t="str">
        <f>IF($B23="","",INDEX('All CCC'!AM$7:AM$809,MATCH(WatchList!$B23,'All CCC'!$B$7:$B$809,0)))</f>
        <v/>
      </c>
      <c r="AN23" s="844" t="str">
        <f>IF($B23="","",INDEX('All CCC'!AN$7:AN$809,MATCH(WatchList!$B23,'All CCC'!$B$7:$B$809,0)))</f>
        <v/>
      </c>
      <c r="AO23" s="844" t="str">
        <f>IF($B23="","",INDEX('All CCC'!AO$7:AO$809,MATCH(WatchList!$B23,'All CCC'!$B$7:$B$809,0)))</f>
        <v/>
      </c>
      <c r="AP23" s="844" t="str">
        <f>IF($B23="","",INDEX('All CCC'!AP$7:AP$809,MATCH(WatchList!$B23,'All CCC'!$B$7:$B$809,0)))</f>
        <v/>
      </c>
      <c r="AQ23" s="844" t="str">
        <f>IF($B23="","",INDEX('All CCC'!AQ$7:AQ$809,MATCH(WatchList!$B23,'All CCC'!$B$7:$B$809,0)))</f>
        <v/>
      </c>
      <c r="AR23" s="844" t="str">
        <f>IF($B23="","",INDEX('All CCC'!AR$7:AR$809,MATCH(WatchList!$B23,'All CCC'!$B$7:$B$809,0)))</f>
        <v/>
      </c>
      <c r="AS23" s="844" t="str">
        <f>IF($B23="","",INDEX('All CCC'!AS$7:AS$809,MATCH(WatchList!$B23,'All CCC'!$B$7:$B$809,0)))</f>
        <v/>
      </c>
      <c r="AT23" s="844" t="str">
        <f>IF($B23="","",INDEX('All CCC'!AT$7:AT$809,MATCH(WatchList!$B23,'All CCC'!$B$7:$B$809,0)))</f>
        <v/>
      </c>
      <c r="AU23" s="844" t="str">
        <f>IF($B23="","",INDEX('All CCC'!AU$7:AU$809,MATCH(WatchList!$B23,'All CCC'!$B$7:$B$809,0)))</f>
        <v/>
      </c>
      <c r="AV23" s="844" t="str">
        <f>IF($B23="","",INDEX('All CCC'!AV$7:AV$809,MATCH(WatchList!$B23,'All CCC'!$B$7:$B$809,0)))</f>
        <v/>
      </c>
      <c r="AW23" s="844" t="str">
        <f>IF($B23="","",INDEX('All CCC'!AW$7:AW$809,MATCH(WatchList!$B23,'All CCC'!$B$7:$B$809,0)))</f>
        <v/>
      </c>
      <c r="AX23" s="844" t="str">
        <f>IF($B23="","",INDEX('All CCC'!AX$7:AX$809,MATCH(WatchList!$B23,'All CCC'!$B$7:$B$809,0)))</f>
        <v/>
      </c>
      <c r="AY23" s="844" t="str">
        <f>IF($B23="","",INDEX('All CCC'!AY$7:AY$809,MATCH(WatchList!$B23,'All CCC'!$B$7:$B$809,0)))</f>
        <v/>
      </c>
      <c r="AZ23" s="844" t="str">
        <f>IF($B23="","",INDEX('All CCC'!AZ$7:AZ$809,MATCH(WatchList!$B23,'All CCC'!$B$7:$B$809,0)))</f>
        <v/>
      </c>
      <c r="BA23" s="844" t="str">
        <f>IF($B23="","",INDEX('All CCC'!BA$7:BA$809,MATCH(WatchList!$B23,'All CCC'!$B$7:$B$809,0)))</f>
        <v/>
      </c>
      <c r="BB23" s="844" t="str">
        <f>IF($B23="","",INDEX('All CCC'!BB$7:BB$809,MATCH(WatchList!$B23,'All CCC'!$B$7:$B$809,0)))</f>
        <v/>
      </c>
      <c r="BC23" s="844" t="str">
        <f>IF($B23="","",INDEX('All CCC'!BC$7:BC$809,MATCH(WatchList!$B23,'All CCC'!$B$7:$B$809,0)))</f>
        <v/>
      </c>
      <c r="BD23" s="844" t="str">
        <f>IF($B23="","",INDEX('All CCC'!BD$7:BD$809,MATCH(WatchList!$B23,'All CCC'!$B$7:$B$809,0)))</f>
        <v/>
      </c>
      <c r="BE23" s="844" t="str">
        <f>IF($B23="","",INDEX('All CCC'!BE$7:BE$809,MATCH(WatchList!$B23,'All CCC'!$B$7:$B$809,0)))</f>
        <v/>
      </c>
      <c r="BF23" s="844" t="str">
        <f>IF($B23="","",INDEX('All CCC'!BF$7:BF$809,MATCH(WatchList!$B23,'All CCC'!$B$7:$B$809,0)))</f>
        <v/>
      </c>
      <c r="BG23" s="844" t="str">
        <f>IF($B23="","",INDEX('All CCC'!BG$7:BG$809,MATCH(WatchList!$B23,'All CCC'!$B$7:$B$809,0)))</f>
        <v/>
      </c>
    </row>
    <row r="24" spans="1:59" x14ac:dyDescent="0.2">
      <c r="A24" s="548" t="str">
        <f>IF($B24="","",INDEX('All CCC'!A$7:A$809,MATCH(WatchList!$B24,'All CCC'!$B$7:$B$809,0)))</f>
        <v/>
      </c>
      <c r="B24" s="31"/>
      <c r="C24" s="844" t="str">
        <f>IF($B24="","",INDEX('All CCC'!C$7:C$809,MATCH(WatchList!$B24,'All CCC'!$B$7:$B$809,0)))</f>
        <v/>
      </c>
      <c r="D24" s="844" t="str">
        <f>IF($B24="","",INDEX('All CCC'!D$7:D$809,MATCH(WatchList!$B24,'All CCC'!$B$7:$B$809,0)))</f>
        <v/>
      </c>
      <c r="E24" s="844" t="str">
        <f>IF($B24="","",INDEX('All CCC'!E$7:E$809,MATCH(WatchList!$B24,'All CCC'!$B$7:$B$809,0)))</f>
        <v/>
      </c>
      <c r="F24" s="844" t="str">
        <f>IF($B24="","",INDEX('All CCC'!F$7:F$809,MATCH(WatchList!$B24,'All CCC'!$B$7:$B$809,0)))</f>
        <v/>
      </c>
      <c r="G24" s="844" t="str">
        <f>IF($B24="","",INDEX('All CCC'!G$7:G$809,MATCH(WatchList!$B24,'All CCC'!$B$7:$B$809,0)))</f>
        <v/>
      </c>
      <c r="H24" s="844" t="str">
        <f>IF($B24="","",INDEX('All CCC'!H$7:H$809,MATCH(WatchList!$B24,'All CCC'!$B$7:$B$809,0)))</f>
        <v/>
      </c>
      <c r="I24" s="844" t="str">
        <f>IF($B24="","",INDEX('All CCC'!I$7:I$809,MATCH(WatchList!$B24,'All CCC'!$B$7:$B$809,0)))</f>
        <v/>
      </c>
      <c r="J24" s="844" t="str">
        <f>IF($B24="","",INDEX('All CCC'!J$7:J$809,MATCH(WatchList!$B24,'All CCC'!$B$7:$B$809,0)))</f>
        <v/>
      </c>
      <c r="K24" s="844" t="str">
        <f>IF($B24="","",INDEX('All CCC'!K$7:K$809,MATCH(WatchList!$B24,'All CCC'!$B$7:$B$809,0)))</f>
        <v/>
      </c>
      <c r="L24" s="844" t="str">
        <f>IF($B24="","",INDEX('All CCC'!L$7:L$809,MATCH(WatchList!$B24,'All CCC'!$B$7:$B$809,0)))</f>
        <v/>
      </c>
      <c r="M24" s="844" t="str">
        <f>IF($B24="","",INDEX('All CCC'!M$7:M$809,MATCH(WatchList!$B24,'All CCC'!$B$7:$B$809,0)))</f>
        <v/>
      </c>
      <c r="N24" s="844" t="str">
        <f>IF($B24="","",INDEX('All CCC'!N$7:N$809,MATCH(WatchList!$B24,'All CCC'!$B$7:$B$809,0)))</f>
        <v/>
      </c>
      <c r="O24" s="844" t="str">
        <f>IF($B24="","",INDEX('All CCC'!O$7:O$809,MATCH(WatchList!$B24,'All CCC'!$B$7:$B$809,0)))</f>
        <v/>
      </c>
      <c r="P24" s="845" t="str">
        <f>IF($B24="","",INDEX('All CCC'!P$7:P$809,MATCH(WatchList!$B24,'All CCC'!$B$7:$B$809,0)))</f>
        <v/>
      </c>
      <c r="Q24" s="845" t="str">
        <f>IF($B24="","",INDEX('All CCC'!Q$7:Q$809,MATCH(WatchList!$B24,'All CCC'!$B$7:$B$809,0)))</f>
        <v/>
      </c>
      <c r="R24" s="844" t="str">
        <f>IF($B24="","",INDEX('All CCC'!R$7:R$809,MATCH(WatchList!$B24,'All CCC'!$B$7:$B$809,0)))</f>
        <v/>
      </c>
      <c r="S24" s="844" t="str">
        <f>IF($B24="","",INDEX('All CCC'!S$7:S$809,MATCH(WatchList!$B24,'All CCC'!$B$7:$B$809,0)))</f>
        <v/>
      </c>
      <c r="T24" s="844" t="str">
        <f>IF($B24="","",INDEX('All CCC'!T$7:T$809,MATCH(WatchList!$B24,'All CCC'!$B$7:$B$809,0)))</f>
        <v/>
      </c>
      <c r="U24" s="844" t="str">
        <f>IF($B24="","",INDEX('All CCC'!U$7:U$809,MATCH(WatchList!$B24,'All CCC'!$B$7:$B$809,0)))</f>
        <v/>
      </c>
      <c r="V24" s="844" t="str">
        <f>IF($B24="","",INDEX('All CCC'!V$7:V$809,MATCH(WatchList!$B24,'All CCC'!$B$7:$B$809,0)))</f>
        <v/>
      </c>
      <c r="W24" s="844" t="str">
        <f>IF($B24="","",INDEX('All CCC'!W$7:W$809,MATCH(WatchList!$B24,'All CCC'!$B$7:$B$809,0)))</f>
        <v/>
      </c>
      <c r="X24" s="844" t="str">
        <f>IF($B24="","",INDEX('All CCC'!X$7:X$809,MATCH(WatchList!$B24,'All CCC'!$B$7:$B$809,0)))</f>
        <v/>
      </c>
      <c r="Y24" s="844" t="str">
        <f>IF($B24="","",INDEX('All CCC'!Y$7:Y$809,MATCH(WatchList!$B24,'All CCC'!$B$7:$B$809,0)))</f>
        <v/>
      </c>
      <c r="Z24" s="844" t="str">
        <f>IF($B24="","",INDEX('All CCC'!Z$7:Z$809,MATCH(WatchList!$B24,'All CCC'!$B$7:$B$809,0)))</f>
        <v/>
      </c>
      <c r="AA24" s="844" t="str">
        <f>IF($B24="","",INDEX('All CCC'!AA$7:AA$809,MATCH(WatchList!$B24,'All CCC'!$B$7:$B$809,0)))</f>
        <v/>
      </c>
      <c r="AB24" s="844" t="str">
        <f>IF($B24="","",INDEX('All CCC'!AB$7:AB$809,MATCH(WatchList!$B24,'All CCC'!$B$7:$B$809,0)))</f>
        <v/>
      </c>
      <c r="AC24" s="844" t="str">
        <f>IF($B24="","",INDEX('All CCC'!AC$7:AC$809,MATCH(WatchList!$B24,'All CCC'!$B$7:$B$809,0)))</f>
        <v/>
      </c>
      <c r="AD24" s="844" t="str">
        <f>IF($B24="","",INDEX('All CCC'!AD$7:AD$809,MATCH(WatchList!$B24,'All CCC'!$B$7:$B$809,0)))</f>
        <v/>
      </c>
      <c r="AE24" s="844" t="str">
        <f>IF($B24="","",INDEX('All CCC'!AE$7:AE$809,MATCH(WatchList!$B24,'All CCC'!$B$7:$B$809,0)))</f>
        <v/>
      </c>
      <c r="AF24" s="844" t="str">
        <f>IF($B24="","",INDEX('All CCC'!AF$7:AF$809,MATCH(WatchList!$B24,'All CCC'!$B$7:$B$809,0)))</f>
        <v/>
      </c>
      <c r="AG24" s="844" t="str">
        <f>IF($B24="","",INDEX('All CCC'!AG$7:AG$809,MATCH(WatchList!$B24,'All CCC'!$B$7:$B$809,0)))</f>
        <v/>
      </c>
      <c r="AH24" s="844" t="str">
        <f>IF($B24="","",INDEX('All CCC'!AH$7:AH$809,MATCH(WatchList!$B24,'All CCC'!$B$7:$B$809,0)))</f>
        <v/>
      </c>
      <c r="AI24" s="844" t="str">
        <f>IF($B24="","",INDEX('All CCC'!AI$7:AI$809,MATCH(WatchList!$B24,'All CCC'!$B$7:$B$809,0)))</f>
        <v/>
      </c>
      <c r="AJ24" s="844" t="str">
        <f>IF($B24="","",INDEX('All CCC'!AJ$7:AJ$809,MATCH(WatchList!$B24,'All CCC'!$B$7:$B$809,0)))</f>
        <v/>
      </c>
      <c r="AK24" s="844" t="str">
        <f>IF($B24="","",INDEX('All CCC'!AK$7:AK$809,MATCH(WatchList!$B24,'All CCC'!$B$7:$B$809,0)))</f>
        <v/>
      </c>
      <c r="AL24" s="844" t="str">
        <f>IF($B24="","",INDEX('All CCC'!AL$7:AL$809,MATCH(WatchList!$B24,'All CCC'!$B$7:$B$809,0)))</f>
        <v/>
      </c>
      <c r="AM24" s="844" t="str">
        <f>IF($B24="","",INDEX('All CCC'!AM$7:AM$809,MATCH(WatchList!$B24,'All CCC'!$B$7:$B$809,0)))</f>
        <v/>
      </c>
      <c r="AN24" s="844" t="str">
        <f>IF($B24="","",INDEX('All CCC'!AN$7:AN$809,MATCH(WatchList!$B24,'All CCC'!$B$7:$B$809,0)))</f>
        <v/>
      </c>
      <c r="AO24" s="844" t="str">
        <f>IF($B24="","",INDEX('All CCC'!AO$7:AO$809,MATCH(WatchList!$B24,'All CCC'!$B$7:$B$809,0)))</f>
        <v/>
      </c>
      <c r="AP24" s="844" t="str">
        <f>IF($B24="","",INDEX('All CCC'!AP$7:AP$809,MATCH(WatchList!$B24,'All CCC'!$B$7:$B$809,0)))</f>
        <v/>
      </c>
      <c r="AQ24" s="844" t="str">
        <f>IF($B24="","",INDEX('All CCC'!AQ$7:AQ$809,MATCH(WatchList!$B24,'All CCC'!$B$7:$B$809,0)))</f>
        <v/>
      </c>
      <c r="AR24" s="844" t="str">
        <f>IF($B24="","",INDEX('All CCC'!AR$7:AR$809,MATCH(WatchList!$B24,'All CCC'!$B$7:$B$809,0)))</f>
        <v/>
      </c>
      <c r="AS24" s="844" t="str">
        <f>IF($B24="","",INDEX('All CCC'!AS$7:AS$809,MATCH(WatchList!$B24,'All CCC'!$B$7:$B$809,0)))</f>
        <v/>
      </c>
      <c r="AT24" s="844" t="str">
        <f>IF($B24="","",INDEX('All CCC'!AT$7:AT$809,MATCH(WatchList!$B24,'All CCC'!$B$7:$B$809,0)))</f>
        <v/>
      </c>
      <c r="AU24" s="844" t="str">
        <f>IF($B24="","",INDEX('All CCC'!AU$7:AU$809,MATCH(WatchList!$B24,'All CCC'!$B$7:$B$809,0)))</f>
        <v/>
      </c>
      <c r="AV24" s="844" t="str">
        <f>IF($B24="","",INDEX('All CCC'!AV$7:AV$809,MATCH(WatchList!$B24,'All CCC'!$B$7:$B$809,0)))</f>
        <v/>
      </c>
      <c r="AW24" s="844" t="str">
        <f>IF($B24="","",INDEX('All CCC'!AW$7:AW$809,MATCH(WatchList!$B24,'All CCC'!$B$7:$B$809,0)))</f>
        <v/>
      </c>
      <c r="AX24" s="844" t="str">
        <f>IF($B24="","",INDEX('All CCC'!AX$7:AX$809,MATCH(WatchList!$B24,'All CCC'!$B$7:$B$809,0)))</f>
        <v/>
      </c>
      <c r="AY24" s="844" t="str">
        <f>IF($B24="","",INDEX('All CCC'!AY$7:AY$809,MATCH(WatchList!$B24,'All CCC'!$B$7:$B$809,0)))</f>
        <v/>
      </c>
      <c r="AZ24" s="844" t="str">
        <f>IF($B24="","",INDEX('All CCC'!AZ$7:AZ$809,MATCH(WatchList!$B24,'All CCC'!$B$7:$B$809,0)))</f>
        <v/>
      </c>
      <c r="BA24" s="844" t="str">
        <f>IF($B24="","",INDEX('All CCC'!BA$7:BA$809,MATCH(WatchList!$B24,'All CCC'!$B$7:$B$809,0)))</f>
        <v/>
      </c>
      <c r="BB24" s="844" t="str">
        <f>IF($B24="","",INDEX('All CCC'!BB$7:BB$809,MATCH(WatchList!$B24,'All CCC'!$B$7:$B$809,0)))</f>
        <v/>
      </c>
      <c r="BC24" s="844" t="str">
        <f>IF($B24="","",INDEX('All CCC'!BC$7:BC$809,MATCH(WatchList!$B24,'All CCC'!$B$7:$B$809,0)))</f>
        <v/>
      </c>
      <c r="BD24" s="844" t="str">
        <f>IF($B24="","",INDEX('All CCC'!BD$7:BD$809,MATCH(WatchList!$B24,'All CCC'!$B$7:$B$809,0)))</f>
        <v/>
      </c>
      <c r="BE24" s="844" t="str">
        <f>IF($B24="","",INDEX('All CCC'!BE$7:BE$809,MATCH(WatchList!$B24,'All CCC'!$B$7:$B$809,0)))</f>
        <v/>
      </c>
      <c r="BF24" s="844" t="str">
        <f>IF($B24="","",INDEX('All CCC'!BF$7:BF$809,MATCH(WatchList!$B24,'All CCC'!$B$7:$B$809,0)))</f>
        <v/>
      </c>
      <c r="BG24" s="844" t="str">
        <f>IF($B24="","",INDEX('All CCC'!BG$7:BG$809,MATCH(WatchList!$B24,'All CCC'!$B$7:$B$809,0)))</f>
        <v/>
      </c>
    </row>
    <row r="25" spans="1:59" x14ac:dyDescent="0.2">
      <c r="A25" s="548" t="str">
        <f>IF($B25="","",INDEX('All CCC'!A$7:A$809,MATCH(WatchList!$B25,'All CCC'!$B$7:$B$809,0)))</f>
        <v/>
      </c>
      <c r="B25" s="31"/>
      <c r="C25" s="844" t="str">
        <f>IF($B25="","",INDEX('All CCC'!C$7:C$809,MATCH(WatchList!$B25,'All CCC'!$B$7:$B$809,0)))</f>
        <v/>
      </c>
      <c r="D25" s="844" t="str">
        <f>IF($B25="","",INDEX('All CCC'!D$7:D$809,MATCH(WatchList!$B25,'All CCC'!$B$7:$B$809,0)))</f>
        <v/>
      </c>
      <c r="E25" s="844" t="str">
        <f>IF($B25="","",INDEX('All CCC'!E$7:E$809,MATCH(WatchList!$B25,'All CCC'!$B$7:$B$809,0)))</f>
        <v/>
      </c>
      <c r="F25" s="844" t="str">
        <f>IF($B25="","",INDEX('All CCC'!F$7:F$809,MATCH(WatchList!$B25,'All CCC'!$B$7:$B$809,0)))</f>
        <v/>
      </c>
      <c r="G25" s="844" t="str">
        <f>IF($B25="","",INDEX('All CCC'!G$7:G$809,MATCH(WatchList!$B25,'All CCC'!$B$7:$B$809,0)))</f>
        <v/>
      </c>
      <c r="H25" s="844" t="str">
        <f>IF($B25="","",INDEX('All CCC'!H$7:H$809,MATCH(WatchList!$B25,'All CCC'!$B$7:$B$809,0)))</f>
        <v/>
      </c>
      <c r="I25" s="844" t="str">
        <f>IF($B25="","",INDEX('All CCC'!I$7:I$809,MATCH(WatchList!$B25,'All CCC'!$B$7:$B$809,0)))</f>
        <v/>
      </c>
      <c r="J25" s="844" t="str">
        <f>IF($B25="","",INDEX('All CCC'!J$7:J$809,MATCH(WatchList!$B25,'All CCC'!$B$7:$B$809,0)))</f>
        <v/>
      </c>
      <c r="K25" s="844" t="str">
        <f>IF($B25="","",INDEX('All CCC'!K$7:K$809,MATCH(WatchList!$B25,'All CCC'!$B$7:$B$809,0)))</f>
        <v/>
      </c>
      <c r="L25" s="844" t="str">
        <f>IF($B25="","",INDEX('All CCC'!L$7:L$809,MATCH(WatchList!$B25,'All CCC'!$B$7:$B$809,0)))</f>
        <v/>
      </c>
      <c r="M25" s="844" t="str">
        <f>IF($B25="","",INDEX('All CCC'!M$7:M$809,MATCH(WatchList!$B25,'All CCC'!$B$7:$B$809,0)))</f>
        <v/>
      </c>
      <c r="N25" s="844" t="str">
        <f>IF($B25="","",INDEX('All CCC'!N$7:N$809,MATCH(WatchList!$B25,'All CCC'!$B$7:$B$809,0)))</f>
        <v/>
      </c>
      <c r="O25" s="844" t="str">
        <f>IF($B25="","",INDEX('All CCC'!O$7:O$809,MATCH(WatchList!$B25,'All CCC'!$B$7:$B$809,0)))</f>
        <v/>
      </c>
      <c r="P25" s="845" t="str">
        <f>IF($B25="","",INDEX('All CCC'!P$7:P$809,MATCH(WatchList!$B25,'All CCC'!$B$7:$B$809,0)))</f>
        <v/>
      </c>
      <c r="Q25" s="845" t="str">
        <f>IF($B25="","",INDEX('All CCC'!Q$7:Q$809,MATCH(WatchList!$B25,'All CCC'!$B$7:$B$809,0)))</f>
        <v/>
      </c>
      <c r="R25" s="844" t="str">
        <f>IF($B25="","",INDEX('All CCC'!R$7:R$809,MATCH(WatchList!$B25,'All CCC'!$B$7:$B$809,0)))</f>
        <v/>
      </c>
      <c r="S25" s="844" t="str">
        <f>IF($B25="","",INDEX('All CCC'!S$7:S$809,MATCH(WatchList!$B25,'All CCC'!$B$7:$B$809,0)))</f>
        <v/>
      </c>
      <c r="T25" s="844" t="str">
        <f>IF($B25="","",INDEX('All CCC'!T$7:T$809,MATCH(WatchList!$B25,'All CCC'!$B$7:$B$809,0)))</f>
        <v/>
      </c>
      <c r="U25" s="844" t="str">
        <f>IF($B25="","",INDEX('All CCC'!U$7:U$809,MATCH(WatchList!$B25,'All CCC'!$B$7:$B$809,0)))</f>
        <v/>
      </c>
      <c r="V25" s="844" t="str">
        <f>IF($B25="","",INDEX('All CCC'!V$7:V$809,MATCH(WatchList!$B25,'All CCC'!$B$7:$B$809,0)))</f>
        <v/>
      </c>
      <c r="W25" s="844" t="str">
        <f>IF($B25="","",INDEX('All CCC'!W$7:W$809,MATCH(WatchList!$B25,'All CCC'!$B$7:$B$809,0)))</f>
        <v/>
      </c>
      <c r="X25" s="844" t="str">
        <f>IF($B25="","",INDEX('All CCC'!X$7:X$809,MATCH(WatchList!$B25,'All CCC'!$B$7:$B$809,0)))</f>
        <v/>
      </c>
      <c r="Y25" s="844" t="str">
        <f>IF($B25="","",INDEX('All CCC'!Y$7:Y$809,MATCH(WatchList!$B25,'All CCC'!$B$7:$B$809,0)))</f>
        <v/>
      </c>
      <c r="Z25" s="844" t="str">
        <f>IF($B25="","",INDEX('All CCC'!Z$7:Z$809,MATCH(WatchList!$B25,'All CCC'!$B$7:$B$809,0)))</f>
        <v/>
      </c>
      <c r="AA25" s="844" t="str">
        <f>IF($B25="","",INDEX('All CCC'!AA$7:AA$809,MATCH(WatchList!$B25,'All CCC'!$B$7:$B$809,0)))</f>
        <v/>
      </c>
      <c r="AB25" s="844" t="str">
        <f>IF($B25="","",INDEX('All CCC'!AB$7:AB$809,MATCH(WatchList!$B25,'All CCC'!$B$7:$B$809,0)))</f>
        <v/>
      </c>
      <c r="AC25" s="844" t="str">
        <f>IF($B25="","",INDEX('All CCC'!AC$7:AC$809,MATCH(WatchList!$B25,'All CCC'!$B$7:$B$809,0)))</f>
        <v/>
      </c>
      <c r="AD25" s="844" t="str">
        <f>IF($B25="","",INDEX('All CCC'!AD$7:AD$809,MATCH(WatchList!$B25,'All CCC'!$B$7:$B$809,0)))</f>
        <v/>
      </c>
      <c r="AE25" s="844" t="str">
        <f>IF($B25="","",INDEX('All CCC'!AE$7:AE$809,MATCH(WatchList!$B25,'All CCC'!$B$7:$B$809,0)))</f>
        <v/>
      </c>
      <c r="AF25" s="844" t="str">
        <f>IF($B25="","",INDEX('All CCC'!AF$7:AF$809,MATCH(WatchList!$B25,'All CCC'!$B$7:$B$809,0)))</f>
        <v/>
      </c>
      <c r="AG25" s="844" t="str">
        <f>IF($B25="","",INDEX('All CCC'!AG$7:AG$809,MATCH(WatchList!$B25,'All CCC'!$B$7:$B$809,0)))</f>
        <v/>
      </c>
      <c r="AH25" s="844" t="str">
        <f>IF($B25="","",INDEX('All CCC'!AH$7:AH$809,MATCH(WatchList!$B25,'All CCC'!$B$7:$B$809,0)))</f>
        <v/>
      </c>
      <c r="AI25" s="844" t="str">
        <f>IF($B25="","",INDEX('All CCC'!AI$7:AI$809,MATCH(WatchList!$B25,'All CCC'!$B$7:$B$809,0)))</f>
        <v/>
      </c>
      <c r="AJ25" s="844" t="str">
        <f>IF($B25="","",INDEX('All CCC'!AJ$7:AJ$809,MATCH(WatchList!$B25,'All CCC'!$B$7:$B$809,0)))</f>
        <v/>
      </c>
      <c r="AK25" s="844" t="str">
        <f>IF($B25="","",INDEX('All CCC'!AK$7:AK$809,MATCH(WatchList!$B25,'All CCC'!$B$7:$B$809,0)))</f>
        <v/>
      </c>
      <c r="AL25" s="844" t="str">
        <f>IF($B25="","",INDEX('All CCC'!AL$7:AL$809,MATCH(WatchList!$B25,'All CCC'!$B$7:$B$809,0)))</f>
        <v/>
      </c>
      <c r="AM25" s="844" t="str">
        <f>IF($B25="","",INDEX('All CCC'!AM$7:AM$809,MATCH(WatchList!$B25,'All CCC'!$B$7:$B$809,0)))</f>
        <v/>
      </c>
      <c r="AN25" s="844" t="str">
        <f>IF($B25="","",INDEX('All CCC'!AN$7:AN$809,MATCH(WatchList!$B25,'All CCC'!$B$7:$B$809,0)))</f>
        <v/>
      </c>
      <c r="AO25" s="844" t="str">
        <f>IF($B25="","",INDEX('All CCC'!AO$7:AO$809,MATCH(WatchList!$B25,'All CCC'!$B$7:$B$809,0)))</f>
        <v/>
      </c>
      <c r="AP25" s="844" t="str">
        <f>IF($B25="","",INDEX('All CCC'!AP$7:AP$809,MATCH(WatchList!$B25,'All CCC'!$B$7:$B$809,0)))</f>
        <v/>
      </c>
      <c r="AQ25" s="844" t="str">
        <f>IF($B25="","",INDEX('All CCC'!AQ$7:AQ$809,MATCH(WatchList!$B25,'All CCC'!$B$7:$B$809,0)))</f>
        <v/>
      </c>
      <c r="AR25" s="844" t="str">
        <f>IF($B25="","",INDEX('All CCC'!AR$7:AR$809,MATCH(WatchList!$B25,'All CCC'!$B$7:$B$809,0)))</f>
        <v/>
      </c>
      <c r="AS25" s="844" t="str">
        <f>IF($B25="","",INDEX('All CCC'!AS$7:AS$809,MATCH(WatchList!$B25,'All CCC'!$B$7:$B$809,0)))</f>
        <v/>
      </c>
      <c r="AT25" s="844" t="str">
        <f>IF($B25="","",INDEX('All CCC'!AT$7:AT$809,MATCH(WatchList!$B25,'All CCC'!$B$7:$B$809,0)))</f>
        <v/>
      </c>
      <c r="AU25" s="844" t="str">
        <f>IF($B25="","",INDEX('All CCC'!AU$7:AU$809,MATCH(WatchList!$B25,'All CCC'!$B$7:$B$809,0)))</f>
        <v/>
      </c>
      <c r="AV25" s="844" t="str">
        <f>IF($B25="","",INDEX('All CCC'!AV$7:AV$809,MATCH(WatchList!$B25,'All CCC'!$B$7:$B$809,0)))</f>
        <v/>
      </c>
      <c r="AW25" s="844" t="str">
        <f>IF($B25="","",INDEX('All CCC'!AW$7:AW$809,MATCH(WatchList!$B25,'All CCC'!$B$7:$B$809,0)))</f>
        <v/>
      </c>
      <c r="AX25" s="844" t="str">
        <f>IF($B25="","",INDEX('All CCC'!AX$7:AX$809,MATCH(WatchList!$B25,'All CCC'!$B$7:$B$809,0)))</f>
        <v/>
      </c>
      <c r="AY25" s="844" t="str">
        <f>IF($B25="","",INDEX('All CCC'!AY$7:AY$809,MATCH(WatchList!$B25,'All CCC'!$B$7:$B$809,0)))</f>
        <v/>
      </c>
      <c r="AZ25" s="844" t="str">
        <f>IF($B25="","",INDEX('All CCC'!AZ$7:AZ$809,MATCH(WatchList!$B25,'All CCC'!$B$7:$B$809,0)))</f>
        <v/>
      </c>
      <c r="BA25" s="844" t="str">
        <f>IF($B25="","",INDEX('All CCC'!BA$7:BA$809,MATCH(WatchList!$B25,'All CCC'!$B$7:$B$809,0)))</f>
        <v/>
      </c>
      <c r="BB25" s="844" t="str">
        <f>IF($B25="","",INDEX('All CCC'!BB$7:BB$809,MATCH(WatchList!$B25,'All CCC'!$B$7:$B$809,0)))</f>
        <v/>
      </c>
      <c r="BC25" s="844" t="str">
        <f>IF($B25="","",INDEX('All CCC'!BC$7:BC$809,MATCH(WatchList!$B25,'All CCC'!$B$7:$B$809,0)))</f>
        <v/>
      </c>
      <c r="BD25" s="844" t="str">
        <f>IF($B25="","",INDEX('All CCC'!BD$7:BD$809,MATCH(WatchList!$B25,'All CCC'!$B$7:$B$809,0)))</f>
        <v/>
      </c>
      <c r="BE25" s="844" t="str">
        <f>IF($B25="","",INDEX('All CCC'!BE$7:BE$809,MATCH(WatchList!$B25,'All CCC'!$B$7:$B$809,0)))</f>
        <v/>
      </c>
      <c r="BF25" s="844" t="str">
        <f>IF($B25="","",INDEX('All CCC'!BF$7:BF$809,MATCH(WatchList!$B25,'All CCC'!$B$7:$B$809,0)))</f>
        <v/>
      </c>
      <c r="BG25" s="844" t="str">
        <f>IF($B25="","",INDEX('All CCC'!BG$7:BG$809,MATCH(WatchList!$B25,'All CCC'!$B$7:$B$809,0)))</f>
        <v/>
      </c>
    </row>
    <row r="26" spans="1:59" x14ac:dyDescent="0.2">
      <c r="A26" s="548" t="str">
        <f>IF($B26="","",INDEX('All CCC'!A$7:A$809,MATCH(WatchList!$B26,'All CCC'!$B$7:$B$809,0)))</f>
        <v/>
      </c>
      <c r="B26" s="31"/>
      <c r="C26" s="844" t="str">
        <f>IF($B26="","",INDEX('All CCC'!C$7:C$809,MATCH(WatchList!$B26,'All CCC'!$B$7:$B$809,0)))</f>
        <v/>
      </c>
      <c r="D26" s="844" t="str">
        <f>IF($B26="","",INDEX('All CCC'!D$7:D$809,MATCH(WatchList!$B26,'All CCC'!$B$7:$B$809,0)))</f>
        <v/>
      </c>
      <c r="E26" s="844" t="str">
        <f>IF($B26="","",INDEX('All CCC'!E$7:E$809,MATCH(WatchList!$B26,'All CCC'!$B$7:$B$809,0)))</f>
        <v/>
      </c>
      <c r="F26" s="844" t="str">
        <f>IF($B26="","",INDEX('All CCC'!F$7:F$809,MATCH(WatchList!$B26,'All CCC'!$B$7:$B$809,0)))</f>
        <v/>
      </c>
      <c r="G26" s="844" t="str">
        <f>IF($B26="","",INDEX('All CCC'!G$7:G$809,MATCH(WatchList!$B26,'All CCC'!$B$7:$B$809,0)))</f>
        <v/>
      </c>
      <c r="H26" s="844" t="str">
        <f>IF($B26="","",INDEX('All CCC'!H$7:H$809,MATCH(WatchList!$B26,'All CCC'!$B$7:$B$809,0)))</f>
        <v/>
      </c>
      <c r="I26" s="844" t="str">
        <f>IF($B26="","",INDEX('All CCC'!I$7:I$809,MATCH(WatchList!$B26,'All CCC'!$B$7:$B$809,0)))</f>
        <v/>
      </c>
      <c r="J26" s="844" t="str">
        <f>IF($B26="","",INDEX('All CCC'!J$7:J$809,MATCH(WatchList!$B26,'All CCC'!$B$7:$B$809,0)))</f>
        <v/>
      </c>
      <c r="K26" s="844" t="str">
        <f>IF($B26="","",INDEX('All CCC'!K$7:K$809,MATCH(WatchList!$B26,'All CCC'!$B$7:$B$809,0)))</f>
        <v/>
      </c>
      <c r="L26" s="844" t="str">
        <f>IF($B26="","",INDEX('All CCC'!L$7:L$809,MATCH(WatchList!$B26,'All CCC'!$B$7:$B$809,0)))</f>
        <v/>
      </c>
      <c r="M26" s="844" t="str">
        <f>IF($B26="","",INDEX('All CCC'!M$7:M$809,MATCH(WatchList!$B26,'All CCC'!$B$7:$B$809,0)))</f>
        <v/>
      </c>
      <c r="N26" s="844" t="str">
        <f>IF($B26="","",INDEX('All CCC'!N$7:N$809,MATCH(WatchList!$B26,'All CCC'!$B$7:$B$809,0)))</f>
        <v/>
      </c>
      <c r="O26" s="844" t="str">
        <f>IF($B26="","",INDEX('All CCC'!O$7:O$809,MATCH(WatchList!$B26,'All CCC'!$B$7:$B$809,0)))</f>
        <v/>
      </c>
      <c r="P26" s="845" t="str">
        <f>IF($B26="","",INDEX('All CCC'!P$7:P$809,MATCH(WatchList!$B26,'All CCC'!$B$7:$B$809,0)))</f>
        <v/>
      </c>
      <c r="Q26" s="845" t="str">
        <f>IF($B26="","",INDEX('All CCC'!Q$7:Q$809,MATCH(WatchList!$B26,'All CCC'!$B$7:$B$809,0)))</f>
        <v/>
      </c>
      <c r="R26" s="844" t="str">
        <f>IF($B26="","",INDEX('All CCC'!R$7:R$809,MATCH(WatchList!$B26,'All CCC'!$B$7:$B$809,0)))</f>
        <v/>
      </c>
      <c r="S26" s="844" t="str">
        <f>IF($B26="","",INDEX('All CCC'!S$7:S$809,MATCH(WatchList!$B26,'All CCC'!$B$7:$B$809,0)))</f>
        <v/>
      </c>
      <c r="T26" s="844" t="str">
        <f>IF($B26="","",INDEX('All CCC'!T$7:T$809,MATCH(WatchList!$B26,'All CCC'!$B$7:$B$809,0)))</f>
        <v/>
      </c>
      <c r="U26" s="844" t="str">
        <f>IF($B26="","",INDEX('All CCC'!U$7:U$809,MATCH(WatchList!$B26,'All CCC'!$B$7:$B$809,0)))</f>
        <v/>
      </c>
      <c r="V26" s="844" t="str">
        <f>IF($B26="","",INDEX('All CCC'!V$7:V$809,MATCH(WatchList!$B26,'All CCC'!$B$7:$B$809,0)))</f>
        <v/>
      </c>
      <c r="W26" s="844" t="str">
        <f>IF($B26="","",INDEX('All CCC'!W$7:W$809,MATCH(WatchList!$B26,'All CCC'!$B$7:$B$809,0)))</f>
        <v/>
      </c>
      <c r="X26" s="844" t="str">
        <f>IF($B26="","",INDEX('All CCC'!X$7:X$809,MATCH(WatchList!$B26,'All CCC'!$B$7:$B$809,0)))</f>
        <v/>
      </c>
      <c r="Y26" s="844" t="str">
        <f>IF($B26="","",INDEX('All CCC'!Y$7:Y$809,MATCH(WatchList!$B26,'All CCC'!$B$7:$B$809,0)))</f>
        <v/>
      </c>
      <c r="Z26" s="844" t="str">
        <f>IF($B26="","",INDEX('All CCC'!Z$7:Z$809,MATCH(WatchList!$B26,'All CCC'!$B$7:$B$809,0)))</f>
        <v/>
      </c>
      <c r="AA26" s="844" t="str">
        <f>IF($B26="","",INDEX('All CCC'!AA$7:AA$809,MATCH(WatchList!$B26,'All CCC'!$B$7:$B$809,0)))</f>
        <v/>
      </c>
      <c r="AB26" s="844" t="str">
        <f>IF($B26="","",INDEX('All CCC'!AB$7:AB$809,MATCH(WatchList!$B26,'All CCC'!$B$7:$B$809,0)))</f>
        <v/>
      </c>
      <c r="AC26" s="844" t="str">
        <f>IF($B26="","",INDEX('All CCC'!AC$7:AC$809,MATCH(WatchList!$B26,'All CCC'!$B$7:$B$809,0)))</f>
        <v/>
      </c>
      <c r="AD26" s="844" t="str">
        <f>IF($B26="","",INDEX('All CCC'!AD$7:AD$809,MATCH(WatchList!$B26,'All CCC'!$B$7:$B$809,0)))</f>
        <v/>
      </c>
      <c r="AE26" s="844" t="str">
        <f>IF($B26="","",INDEX('All CCC'!AE$7:AE$809,MATCH(WatchList!$B26,'All CCC'!$B$7:$B$809,0)))</f>
        <v/>
      </c>
      <c r="AF26" s="844" t="str">
        <f>IF($B26="","",INDEX('All CCC'!AF$7:AF$809,MATCH(WatchList!$B26,'All CCC'!$B$7:$B$809,0)))</f>
        <v/>
      </c>
      <c r="AG26" s="844" t="str">
        <f>IF($B26="","",INDEX('All CCC'!AG$7:AG$809,MATCH(WatchList!$B26,'All CCC'!$B$7:$B$809,0)))</f>
        <v/>
      </c>
      <c r="AH26" s="844" t="str">
        <f>IF($B26="","",INDEX('All CCC'!AH$7:AH$809,MATCH(WatchList!$B26,'All CCC'!$B$7:$B$809,0)))</f>
        <v/>
      </c>
      <c r="AI26" s="844" t="str">
        <f>IF($B26="","",INDEX('All CCC'!AI$7:AI$809,MATCH(WatchList!$B26,'All CCC'!$B$7:$B$809,0)))</f>
        <v/>
      </c>
      <c r="AJ26" s="844" t="str">
        <f>IF($B26="","",INDEX('All CCC'!AJ$7:AJ$809,MATCH(WatchList!$B26,'All CCC'!$B$7:$B$809,0)))</f>
        <v/>
      </c>
      <c r="AK26" s="844" t="str">
        <f>IF($B26="","",INDEX('All CCC'!AK$7:AK$809,MATCH(WatchList!$B26,'All CCC'!$B$7:$B$809,0)))</f>
        <v/>
      </c>
      <c r="AL26" s="844" t="str">
        <f>IF($B26="","",INDEX('All CCC'!AL$7:AL$809,MATCH(WatchList!$B26,'All CCC'!$B$7:$B$809,0)))</f>
        <v/>
      </c>
      <c r="AM26" s="844" t="str">
        <f>IF($B26="","",INDEX('All CCC'!AM$7:AM$809,MATCH(WatchList!$B26,'All CCC'!$B$7:$B$809,0)))</f>
        <v/>
      </c>
      <c r="AN26" s="844" t="str">
        <f>IF($B26="","",INDEX('All CCC'!AN$7:AN$809,MATCH(WatchList!$B26,'All CCC'!$B$7:$B$809,0)))</f>
        <v/>
      </c>
      <c r="AO26" s="844" t="str">
        <f>IF($B26="","",INDEX('All CCC'!AO$7:AO$809,MATCH(WatchList!$B26,'All CCC'!$B$7:$B$809,0)))</f>
        <v/>
      </c>
      <c r="AP26" s="844" t="str">
        <f>IF($B26="","",INDEX('All CCC'!AP$7:AP$809,MATCH(WatchList!$B26,'All CCC'!$B$7:$B$809,0)))</f>
        <v/>
      </c>
      <c r="AQ26" s="844" t="str">
        <f>IF($B26="","",INDEX('All CCC'!AQ$7:AQ$809,MATCH(WatchList!$B26,'All CCC'!$B$7:$B$809,0)))</f>
        <v/>
      </c>
      <c r="AR26" s="844" t="str">
        <f>IF($B26="","",INDEX('All CCC'!AR$7:AR$809,MATCH(WatchList!$B26,'All CCC'!$B$7:$B$809,0)))</f>
        <v/>
      </c>
      <c r="AS26" s="844" t="str">
        <f>IF($B26="","",INDEX('All CCC'!AS$7:AS$809,MATCH(WatchList!$B26,'All CCC'!$B$7:$B$809,0)))</f>
        <v/>
      </c>
      <c r="AT26" s="844" t="str">
        <f>IF($B26="","",INDEX('All CCC'!AT$7:AT$809,MATCH(WatchList!$B26,'All CCC'!$B$7:$B$809,0)))</f>
        <v/>
      </c>
      <c r="AU26" s="844" t="str">
        <f>IF($B26="","",INDEX('All CCC'!AU$7:AU$809,MATCH(WatchList!$B26,'All CCC'!$B$7:$B$809,0)))</f>
        <v/>
      </c>
      <c r="AV26" s="844" t="str">
        <f>IF($B26="","",INDEX('All CCC'!AV$7:AV$809,MATCH(WatchList!$B26,'All CCC'!$B$7:$B$809,0)))</f>
        <v/>
      </c>
      <c r="AW26" s="844" t="str">
        <f>IF($B26="","",INDEX('All CCC'!AW$7:AW$809,MATCH(WatchList!$B26,'All CCC'!$B$7:$B$809,0)))</f>
        <v/>
      </c>
      <c r="AX26" s="844" t="str">
        <f>IF($B26="","",INDEX('All CCC'!AX$7:AX$809,MATCH(WatchList!$B26,'All CCC'!$B$7:$B$809,0)))</f>
        <v/>
      </c>
      <c r="AY26" s="844" t="str">
        <f>IF($B26="","",INDEX('All CCC'!AY$7:AY$809,MATCH(WatchList!$B26,'All CCC'!$B$7:$B$809,0)))</f>
        <v/>
      </c>
      <c r="AZ26" s="844" t="str">
        <f>IF($B26="","",INDEX('All CCC'!AZ$7:AZ$809,MATCH(WatchList!$B26,'All CCC'!$B$7:$B$809,0)))</f>
        <v/>
      </c>
      <c r="BA26" s="844" t="str">
        <f>IF($B26="","",INDEX('All CCC'!BA$7:BA$809,MATCH(WatchList!$B26,'All CCC'!$B$7:$B$809,0)))</f>
        <v/>
      </c>
      <c r="BB26" s="844" t="str">
        <f>IF($B26="","",INDEX('All CCC'!BB$7:BB$809,MATCH(WatchList!$B26,'All CCC'!$B$7:$B$809,0)))</f>
        <v/>
      </c>
      <c r="BC26" s="844" t="str">
        <f>IF($B26="","",INDEX('All CCC'!BC$7:BC$809,MATCH(WatchList!$B26,'All CCC'!$B$7:$B$809,0)))</f>
        <v/>
      </c>
      <c r="BD26" s="844" t="str">
        <f>IF($B26="","",INDEX('All CCC'!BD$7:BD$809,MATCH(WatchList!$B26,'All CCC'!$B$7:$B$809,0)))</f>
        <v/>
      </c>
      <c r="BE26" s="844" t="str">
        <f>IF($B26="","",INDEX('All CCC'!BE$7:BE$809,MATCH(WatchList!$B26,'All CCC'!$B$7:$B$809,0)))</f>
        <v/>
      </c>
      <c r="BF26" s="844" t="str">
        <f>IF($B26="","",INDEX('All CCC'!BF$7:BF$809,MATCH(WatchList!$B26,'All CCC'!$B$7:$B$809,0)))</f>
        <v/>
      </c>
      <c r="BG26" s="844" t="str">
        <f>IF($B26="","",INDEX('All CCC'!BG$7:BG$809,MATCH(WatchList!$B26,'All CCC'!$B$7:$B$809,0)))</f>
        <v/>
      </c>
    </row>
    <row r="27" spans="1:59" x14ac:dyDescent="0.2">
      <c r="A27" s="548" t="str">
        <f>IF($B27="","",INDEX('All CCC'!A$7:A$809,MATCH(WatchList!$B27,'All CCC'!$B$7:$B$809,0)))</f>
        <v/>
      </c>
      <c r="B27" s="31"/>
      <c r="C27" s="844" t="str">
        <f>IF($B27="","",INDEX('All CCC'!C$7:C$809,MATCH(WatchList!$B27,'All CCC'!$B$7:$B$809,0)))</f>
        <v/>
      </c>
      <c r="D27" s="844" t="str">
        <f>IF($B27="","",INDEX('All CCC'!D$7:D$809,MATCH(WatchList!$B27,'All CCC'!$B$7:$B$809,0)))</f>
        <v/>
      </c>
      <c r="E27" s="844" t="str">
        <f>IF($B27="","",INDEX('All CCC'!E$7:E$809,MATCH(WatchList!$B27,'All CCC'!$B$7:$B$809,0)))</f>
        <v/>
      </c>
      <c r="F27" s="844" t="str">
        <f>IF($B27="","",INDEX('All CCC'!F$7:F$809,MATCH(WatchList!$B27,'All CCC'!$B$7:$B$809,0)))</f>
        <v/>
      </c>
      <c r="G27" s="844" t="str">
        <f>IF($B27="","",INDEX('All CCC'!G$7:G$809,MATCH(WatchList!$B27,'All CCC'!$B$7:$B$809,0)))</f>
        <v/>
      </c>
      <c r="H27" s="844" t="str">
        <f>IF($B27="","",INDEX('All CCC'!H$7:H$809,MATCH(WatchList!$B27,'All CCC'!$B$7:$B$809,0)))</f>
        <v/>
      </c>
      <c r="I27" s="844" t="str">
        <f>IF($B27="","",INDEX('All CCC'!I$7:I$809,MATCH(WatchList!$B27,'All CCC'!$B$7:$B$809,0)))</f>
        <v/>
      </c>
      <c r="J27" s="844" t="str">
        <f>IF($B27="","",INDEX('All CCC'!J$7:J$809,MATCH(WatchList!$B27,'All CCC'!$B$7:$B$809,0)))</f>
        <v/>
      </c>
      <c r="K27" s="844" t="str">
        <f>IF($B27="","",INDEX('All CCC'!K$7:K$809,MATCH(WatchList!$B27,'All CCC'!$B$7:$B$809,0)))</f>
        <v/>
      </c>
      <c r="L27" s="844" t="str">
        <f>IF($B27="","",INDEX('All CCC'!L$7:L$809,MATCH(WatchList!$B27,'All CCC'!$B$7:$B$809,0)))</f>
        <v/>
      </c>
      <c r="M27" s="844" t="str">
        <f>IF($B27="","",INDEX('All CCC'!M$7:M$809,MATCH(WatchList!$B27,'All CCC'!$B$7:$B$809,0)))</f>
        <v/>
      </c>
      <c r="N27" s="844" t="str">
        <f>IF($B27="","",INDEX('All CCC'!N$7:N$809,MATCH(WatchList!$B27,'All CCC'!$B$7:$B$809,0)))</f>
        <v/>
      </c>
      <c r="O27" s="844" t="str">
        <f>IF($B27="","",INDEX('All CCC'!O$7:O$809,MATCH(WatchList!$B27,'All CCC'!$B$7:$B$809,0)))</f>
        <v/>
      </c>
      <c r="P27" s="845" t="str">
        <f>IF($B27="","",INDEX('All CCC'!P$7:P$809,MATCH(WatchList!$B27,'All CCC'!$B$7:$B$809,0)))</f>
        <v/>
      </c>
      <c r="Q27" s="845" t="str">
        <f>IF($B27="","",INDEX('All CCC'!Q$7:Q$809,MATCH(WatchList!$B27,'All CCC'!$B$7:$B$809,0)))</f>
        <v/>
      </c>
      <c r="R27" s="844" t="str">
        <f>IF($B27="","",INDEX('All CCC'!R$7:R$809,MATCH(WatchList!$B27,'All CCC'!$B$7:$B$809,0)))</f>
        <v/>
      </c>
      <c r="S27" s="844" t="str">
        <f>IF($B27="","",INDEX('All CCC'!S$7:S$809,MATCH(WatchList!$B27,'All CCC'!$B$7:$B$809,0)))</f>
        <v/>
      </c>
      <c r="T27" s="844" t="str">
        <f>IF($B27="","",INDEX('All CCC'!T$7:T$809,MATCH(WatchList!$B27,'All CCC'!$B$7:$B$809,0)))</f>
        <v/>
      </c>
      <c r="U27" s="844" t="str">
        <f>IF($B27="","",INDEX('All CCC'!U$7:U$809,MATCH(WatchList!$B27,'All CCC'!$B$7:$B$809,0)))</f>
        <v/>
      </c>
      <c r="V27" s="844" t="str">
        <f>IF($B27="","",INDEX('All CCC'!V$7:V$809,MATCH(WatchList!$B27,'All CCC'!$B$7:$B$809,0)))</f>
        <v/>
      </c>
      <c r="W27" s="844" t="str">
        <f>IF($B27="","",INDEX('All CCC'!W$7:W$809,MATCH(WatchList!$B27,'All CCC'!$B$7:$B$809,0)))</f>
        <v/>
      </c>
      <c r="X27" s="844" t="str">
        <f>IF($B27="","",INDEX('All CCC'!X$7:X$809,MATCH(WatchList!$B27,'All CCC'!$B$7:$B$809,0)))</f>
        <v/>
      </c>
      <c r="Y27" s="844" t="str">
        <f>IF($B27="","",INDEX('All CCC'!Y$7:Y$809,MATCH(WatchList!$B27,'All CCC'!$B$7:$B$809,0)))</f>
        <v/>
      </c>
      <c r="Z27" s="844" t="str">
        <f>IF($B27="","",INDEX('All CCC'!Z$7:Z$809,MATCH(WatchList!$B27,'All CCC'!$B$7:$B$809,0)))</f>
        <v/>
      </c>
      <c r="AA27" s="844" t="str">
        <f>IF($B27="","",INDEX('All CCC'!AA$7:AA$809,MATCH(WatchList!$B27,'All CCC'!$B$7:$B$809,0)))</f>
        <v/>
      </c>
      <c r="AB27" s="844" t="str">
        <f>IF($B27="","",INDEX('All CCC'!AB$7:AB$809,MATCH(WatchList!$B27,'All CCC'!$B$7:$B$809,0)))</f>
        <v/>
      </c>
      <c r="AC27" s="844" t="str">
        <f>IF($B27="","",INDEX('All CCC'!AC$7:AC$809,MATCH(WatchList!$B27,'All CCC'!$B$7:$B$809,0)))</f>
        <v/>
      </c>
      <c r="AD27" s="844" t="str">
        <f>IF($B27="","",INDEX('All CCC'!AD$7:AD$809,MATCH(WatchList!$B27,'All CCC'!$B$7:$B$809,0)))</f>
        <v/>
      </c>
      <c r="AE27" s="844" t="str">
        <f>IF($B27="","",INDEX('All CCC'!AE$7:AE$809,MATCH(WatchList!$B27,'All CCC'!$B$7:$B$809,0)))</f>
        <v/>
      </c>
      <c r="AF27" s="844" t="str">
        <f>IF($B27="","",INDEX('All CCC'!AF$7:AF$809,MATCH(WatchList!$B27,'All CCC'!$B$7:$B$809,0)))</f>
        <v/>
      </c>
      <c r="AG27" s="844" t="str">
        <f>IF($B27="","",INDEX('All CCC'!AG$7:AG$809,MATCH(WatchList!$B27,'All CCC'!$B$7:$B$809,0)))</f>
        <v/>
      </c>
      <c r="AH27" s="844" t="str">
        <f>IF($B27="","",INDEX('All CCC'!AH$7:AH$809,MATCH(WatchList!$B27,'All CCC'!$B$7:$B$809,0)))</f>
        <v/>
      </c>
      <c r="AI27" s="844" t="str">
        <f>IF($B27="","",INDEX('All CCC'!AI$7:AI$809,MATCH(WatchList!$B27,'All CCC'!$B$7:$B$809,0)))</f>
        <v/>
      </c>
      <c r="AJ27" s="844" t="str">
        <f>IF($B27="","",INDEX('All CCC'!AJ$7:AJ$809,MATCH(WatchList!$B27,'All CCC'!$B$7:$B$809,0)))</f>
        <v/>
      </c>
      <c r="AK27" s="844" t="str">
        <f>IF($B27="","",INDEX('All CCC'!AK$7:AK$809,MATCH(WatchList!$B27,'All CCC'!$B$7:$B$809,0)))</f>
        <v/>
      </c>
      <c r="AL27" s="844" t="str">
        <f>IF($B27="","",INDEX('All CCC'!AL$7:AL$809,MATCH(WatchList!$B27,'All CCC'!$B$7:$B$809,0)))</f>
        <v/>
      </c>
      <c r="AM27" s="844" t="str">
        <f>IF($B27="","",INDEX('All CCC'!AM$7:AM$809,MATCH(WatchList!$B27,'All CCC'!$B$7:$B$809,0)))</f>
        <v/>
      </c>
      <c r="AN27" s="844" t="str">
        <f>IF($B27="","",INDEX('All CCC'!AN$7:AN$809,MATCH(WatchList!$B27,'All CCC'!$B$7:$B$809,0)))</f>
        <v/>
      </c>
      <c r="AO27" s="844" t="str">
        <f>IF($B27="","",INDEX('All CCC'!AO$7:AO$809,MATCH(WatchList!$B27,'All CCC'!$B$7:$B$809,0)))</f>
        <v/>
      </c>
      <c r="AP27" s="844" t="str">
        <f>IF($B27="","",INDEX('All CCC'!AP$7:AP$809,MATCH(WatchList!$B27,'All CCC'!$B$7:$B$809,0)))</f>
        <v/>
      </c>
      <c r="AQ27" s="844" t="str">
        <f>IF($B27="","",INDEX('All CCC'!AQ$7:AQ$809,MATCH(WatchList!$B27,'All CCC'!$B$7:$B$809,0)))</f>
        <v/>
      </c>
      <c r="AR27" s="844" t="str">
        <f>IF($B27="","",INDEX('All CCC'!AR$7:AR$809,MATCH(WatchList!$B27,'All CCC'!$B$7:$B$809,0)))</f>
        <v/>
      </c>
      <c r="AS27" s="844" t="str">
        <f>IF($B27="","",INDEX('All CCC'!AS$7:AS$809,MATCH(WatchList!$B27,'All CCC'!$B$7:$B$809,0)))</f>
        <v/>
      </c>
      <c r="AT27" s="844" t="str">
        <f>IF($B27="","",INDEX('All CCC'!AT$7:AT$809,MATCH(WatchList!$B27,'All CCC'!$B$7:$B$809,0)))</f>
        <v/>
      </c>
      <c r="AU27" s="844" t="str">
        <f>IF($B27="","",INDEX('All CCC'!AU$7:AU$809,MATCH(WatchList!$B27,'All CCC'!$B$7:$B$809,0)))</f>
        <v/>
      </c>
      <c r="AV27" s="844" t="str">
        <f>IF($B27="","",INDEX('All CCC'!AV$7:AV$809,MATCH(WatchList!$B27,'All CCC'!$B$7:$B$809,0)))</f>
        <v/>
      </c>
      <c r="AW27" s="844" t="str">
        <f>IF($B27="","",INDEX('All CCC'!AW$7:AW$809,MATCH(WatchList!$B27,'All CCC'!$B$7:$B$809,0)))</f>
        <v/>
      </c>
      <c r="AX27" s="844" t="str">
        <f>IF($B27="","",INDEX('All CCC'!AX$7:AX$809,MATCH(WatchList!$B27,'All CCC'!$B$7:$B$809,0)))</f>
        <v/>
      </c>
      <c r="AY27" s="844" t="str">
        <f>IF($B27="","",INDEX('All CCC'!AY$7:AY$809,MATCH(WatchList!$B27,'All CCC'!$B$7:$B$809,0)))</f>
        <v/>
      </c>
      <c r="AZ27" s="844" t="str">
        <f>IF($B27="","",INDEX('All CCC'!AZ$7:AZ$809,MATCH(WatchList!$B27,'All CCC'!$B$7:$B$809,0)))</f>
        <v/>
      </c>
      <c r="BA27" s="844" t="str">
        <f>IF($B27="","",INDEX('All CCC'!BA$7:BA$809,MATCH(WatchList!$B27,'All CCC'!$B$7:$B$809,0)))</f>
        <v/>
      </c>
      <c r="BB27" s="844" t="str">
        <f>IF($B27="","",INDEX('All CCC'!BB$7:BB$809,MATCH(WatchList!$B27,'All CCC'!$B$7:$B$809,0)))</f>
        <v/>
      </c>
      <c r="BC27" s="844" t="str">
        <f>IF($B27="","",INDEX('All CCC'!BC$7:BC$809,MATCH(WatchList!$B27,'All CCC'!$B$7:$B$809,0)))</f>
        <v/>
      </c>
      <c r="BD27" s="844" t="str">
        <f>IF($B27="","",INDEX('All CCC'!BD$7:BD$809,MATCH(WatchList!$B27,'All CCC'!$B$7:$B$809,0)))</f>
        <v/>
      </c>
      <c r="BE27" s="844" t="str">
        <f>IF($B27="","",INDEX('All CCC'!BE$7:BE$809,MATCH(WatchList!$B27,'All CCC'!$B$7:$B$809,0)))</f>
        <v/>
      </c>
      <c r="BF27" s="844" t="str">
        <f>IF($B27="","",INDEX('All CCC'!BF$7:BF$809,MATCH(WatchList!$B27,'All CCC'!$B$7:$B$809,0)))</f>
        <v/>
      </c>
      <c r="BG27" s="844" t="str">
        <f>IF($B27="","",INDEX('All CCC'!BG$7:BG$809,MATCH(WatchList!$B27,'All CCC'!$B$7:$B$809,0)))</f>
        <v/>
      </c>
    </row>
    <row r="28" spans="1:59" x14ac:dyDescent="0.2">
      <c r="A28" s="548" t="str">
        <f>IF($B28="","",INDEX('All CCC'!A$7:A$809,MATCH(WatchList!$B28,'All CCC'!$B$7:$B$809,0)))</f>
        <v/>
      </c>
      <c r="B28" s="31"/>
      <c r="C28" s="844" t="str">
        <f>IF($B28="","",INDEX('All CCC'!C$7:C$809,MATCH(WatchList!$B28,'All CCC'!$B$7:$B$809,0)))</f>
        <v/>
      </c>
      <c r="D28" s="844" t="str">
        <f>IF($B28="","",INDEX('All CCC'!D$7:D$809,MATCH(WatchList!$B28,'All CCC'!$B$7:$B$809,0)))</f>
        <v/>
      </c>
      <c r="E28" s="844" t="str">
        <f>IF($B28="","",INDEX('All CCC'!E$7:E$809,MATCH(WatchList!$B28,'All CCC'!$B$7:$B$809,0)))</f>
        <v/>
      </c>
      <c r="F28" s="844" t="str">
        <f>IF($B28="","",INDEX('All CCC'!F$7:F$809,MATCH(WatchList!$B28,'All CCC'!$B$7:$B$809,0)))</f>
        <v/>
      </c>
      <c r="G28" s="844" t="str">
        <f>IF($B28="","",INDEX('All CCC'!G$7:G$809,MATCH(WatchList!$B28,'All CCC'!$B$7:$B$809,0)))</f>
        <v/>
      </c>
      <c r="H28" s="844" t="str">
        <f>IF($B28="","",INDEX('All CCC'!H$7:H$809,MATCH(WatchList!$B28,'All CCC'!$B$7:$B$809,0)))</f>
        <v/>
      </c>
      <c r="I28" s="844" t="str">
        <f>IF($B28="","",INDEX('All CCC'!I$7:I$809,MATCH(WatchList!$B28,'All CCC'!$B$7:$B$809,0)))</f>
        <v/>
      </c>
      <c r="J28" s="844" t="str">
        <f>IF($B28="","",INDEX('All CCC'!J$7:J$809,MATCH(WatchList!$B28,'All CCC'!$B$7:$B$809,0)))</f>
        <v/>
      </c>
      <c r="K28" s="844" t="str">
        <f>IF($B28="","",INDEX('All CCC'!K$7:K$809,MATCH(WatchList!$B28,'All CCC'!$B$7:$B$809,0)))</f>
        <v/>
      </c>
      <c r="L28" s="844" t="str">
        <f>IF($B28="","",INDEX('All CCC'!L$7:L$809,MATCH(WatchList!$B28,'All CCC'!$B$7:$B$809,0)))</f>
        <v/>
      </c>
      <c r="M28" s="844" t="str">
        <f>IF($B28="","",INDEX('All CCC'!M$7:M$809,MATCH(WatchList!$B28,'All CCC'!$B$7:$B$809,0)))</f>
        <v/>
      </c>
      <c r="N28" s="844" t="str">
        <f>IF($B28="","",INDEX('All CCC'!N$7:N$809,MATCH(WatchList!$B28,'All CCC'!$B$7:$B$809,0)))</f>
        <v/>
      </c>
      <c r="O28" s="844" t="str">
        <f>IF($B28="","",INDEX('All CCC'!O$7:O$809,MATCH(WatchList!$B28,'All CCC'!$B$7:$B$809,0)))</f>
        <v/>
      </c>
      <c r="P28" s="845" t="str">
        <f>IF($B28="","",INDEX('All CCC'!P$7:P$809,MATCH(WatchList!$B28,'All CCC'!$B$7:$B$809,0)))</f>
        <v/>
      </c>
      <c r="Q28" s="845" t="str">
        <f>IF($B28="","",INDEX('All CCC'!Q$7:Q$809,MATCH(WatchList!$B28,'All CCC'!$B$7:$B$809,0)))</f>
        <v/>
      </c>
      <c r="R28" s="844" t="str">
        <f>IF($B28="","",INDEX('All CCC'!R$7:R$809,MATCH(WatchList!$B28,'All CCC'!$B$7:$B$809,0)))</f>
        <v/>
      </c>
      <c r="S28" s="844" t="str">
        <f>IF($B28="","",INDEX('All CCC'!S$7:S$809,MATCH(WatchList!$B28,'All CCC'!$B$7:$B$809,0)))</f>
        <v/>
      </c>
      <c r="T28" s="844" t="str">
        <f>IF($B28="","",INDEX('All CCC'!T$7:T$809,MATCH(WatchList!$B28,'All CCC'!$B$7:$B$809,0)))</f>
        <v/>
      </c>
      <c r="U28" s="844" t="str">
        <f>IF($B28="","",INDEX('All CCC'!U$7:U$809,MATCH(WatchList!$B28,'All CCC'!$B$7:$B$809,0)))</f>
        <v/>
      </c>
      <c r="V28" s="844" t="str">
        <f>IF($B28="","",INDEX('All CCC'!V$7:V$809,MATCH(WatchList!$B28,'All CCC'!$B$7:$B$809,0)))</f>
        <v/>
      </c>
      <c r="W28" s="844" t="str">
        <f>IF($B28="","",INDEX('All CCC'!W$7:W$809,MATCH(WatchList!$B28,'All CCC'!$B$7:$B$809,0)))</f>
        <v/>
      </c>
      <c r="X28" s="844" t="str">
        <f>IF($B28="","",INDEX('All CCC'!X$7:X$809,MATCH(WatchList!$B28,'All CCC'!$B$7:$B$809,0)))</f>
        <v/>
      </c>
      <c r="Y28" s="844" t="str">
        <f>IF($B28="","",INDEX('All CCC'!Y$7:Y$809,MATCH(WatchList!$B28,'All CCC'!$B$7:$B$809,0)))</f>
        <v/>
      </c>
      <c r="Z28" s="844" t="str">
        <f>IF($B28="","",INDEX('All CCC'!Z$7:Z$809,MATCH(WatchList!$B28,'All CCC'!$B$7:$B$809,0)))</f>
        <v/>
      </c>
      <c r="AA28" s="844" t="str">
        <f>IF($B28="","",INDEX('All CCC'!AA$7:AA$809,MATCH(WatchList!$B28,'All CCC'!$B$7:$B$809,0)))</f>
        <v/>
      </c>
      <c r="AB28" s="844" t="str">
        <f>IF($B28="","",INDEX('All CCC'!AB$7:AB$809,MATCH(WatchList!$B28,'All CCC'!$B$7:$B$809,0)))</f>
        <v/>
      </c>
      <c r="AC28" s="844" t="str">
        <f>IF($B28="","",INDEX('All CCC'!AC$7:AC$809,MATCH(WatchList!$B28,'All CCC'!$B$7:$B$809,0)))</f>
        <v/>
      </c>
      <c r="AD28" s="844" t="str">
        <f>IF($B28="","",INDEX('All CCC'!AD$7:AD$809,MATCH(WatchList!$B28,'All CCC'!$B$7:$B$809,0)))</f>
        <v/>
      </c>
      <c r="AE28" s="844" t="str">
        <f>IF($B28="","",INDEX('All CCC'!AE$7:AE$809,MATCH(WatchList!$B28,'All CCC'!$B$7:$B$809,0)))</f>
        <v/>
      </c>
      <c r="AF28" s="844" t="str">
        <f>IF($B28="","",INDEX('All CCC'!AF$7:AF$809,MATCH(WatchList!$B28,'All CCC'!$B$7:$B$809,0)))</f>
        <v/>
      </c>
      <c r="AG28" s="844" t="str">
        <f>IF($B28="","",INDEX('All CCC'!AG$7:AG$809,MATCH(WatchList!$B28,'All CCC'!$B$7:$B$809,0)))</f>
        <v/>
      </c>
      <c r="AH28" s="844" t="str">
        <f>IF($B28="","",INDEX('All CCC'!AH$7:AH$809,MATCH(WatchList!$B28,'All CCC'!$B$7:$B$809,0)))</f>
        <v/>
      </c>
      <c r="AI28" s="844" t="str">
        <f>IF($B28="","",INDEX('All CCC'!AI$7:AI$809,MATCH(WatchList!$B28,'All CCC'!$B$7:$B$809,0)))</f>
        <v/>
      </c>
      <c r="AJ28" s="844" t="str">
        <f>IF($B28="","",INDEX('All CCC'!AJ$7:AJ$809,MATCH(WatchList!$B28,'All CCC'!$B$7:$B$809,0)))</f>
        <v/>
      </c>
      <c r="AK28" s="844" t="str">
        <f>IF($B28="","",INDEX('All CCC'!AK$7:AK$809,MATCH(WatchList!$B28,'All CCC'!$B$7:$B$809,0)))</f>
        <v/>
      </c>
      <c r="AL28" s="844" t="str">
        <f>IF($B28="","",INDEX('All CCC'!AL$7:AL$809,MATCH(WatchList!$B28,'All CCC'!$B$7:$B$809,0)))</f>
        <v/>
      </c>
      <c r="AM28" s="844" t="str">
        <f>IF($B28="","",INDEX('All CCC'!AM$7:AM$809,MATCH(WatchList!$B28,'All CCC'!$B$7:$B$809,0)))</f>
        <v/>
      </c>
      <c r="AN28" s="844" t="str">
        <f>IF($B28="","",INDEX('All CCC'!AN$7:AN$809,MATCH(WatchList!$B28,'All CCC'!$B$7:$B$809,0)))</f>
        <v/>
      </c>
      <c r="AO28" s="844" t="str">
        <f>IF($B28="","",INDEX('All CCC'!AO$7:AO$809,MATCH(WatchList!$B28,'All CCC'!$B$7:$B$809,0)))</f>
        <v/>
      </c>
      <c r="AP28" s="844" t="str">
        <f>IF($B28="","",INDEX('All CCC'!AP$7:AP$809,MATCH(WatchList!$B28,'All CCC'!$B$7:$B$809,0)))</f>
        <v/>
      </c>
      <c r="AQ28" s="844" t="str">
        <f>IF($B28="","",INDEX('All CCC'!AQ$7:AQ$809,MATCH(WatchList!$B28,'All CCC'!$B$7:$B$809,0)))</f>
        <v/>
      </c>
      <c r="AR28" s="844" t="str">
        <f>IF($B28="","",INDEX('All CCC'!AR$7:AR$809,MATCH(WatchList!$B28,'All CCC'!$B$7:$B$809,0)))</f>
        <v/>
      </c>
      <c r="AS28" s="844" t="str">
        <f>IF($B28="","",INDEX('All CCC'!AS$7:AS$809,MATCH(WatchList!$B28,'All CCC'!$B$7:$B$809,0)))</f>
        <v/>
      </c>
      <c r="AT28" s="844" t="str">
        <f>IF($B28="","",INDEX('All CCC'!AT$7:AT$809,MATCH(WatchList!$B28,'All CCC'!$B$7:$B$809,0)))</f>
        <v/>
      </c>
      <c r="AU28" s="844" t="str">
        <f>IF($B28="","",INDEX('All CCC'!AU$7:AU$809,MATCH(WatchList!$B28,'All CCC'!$B$7:$B$809,0)))</f>
        <v/>
      </c>
      <c r="AV28" s="844" t="str">
        <f>IF($B28="","",INDEX('All CCC'!AV$7:AV$809,MATCH(WatchList!$B28,'All CCC'!$B$7:$B$809,0)))</f>
        <v/>
      </c>
      <c r="AW28" s="844" t="str">
        <f>IF($B28="","",INDEX('All CCC'!AW$7:AW$809,MATCH(WatchList!$B28,'All CCC'!$B$7:$B$809,0)))</f>
        <v/>
      </c>
      <c r="AX28" s="844" t="str">
        <f>IF($B28="","",INDEX('All CCC'!AX$7:AX$809,MATCH(WatchList!$B28,'All CCC'!$B$7:$B$809,0)))</f>
        <v/>
      </c>
      <c r="AY28" s="844" t="str">
        <f>IF($B28="","",INDEX('All CCC'!AY$7:AY$809,MATCH(WatchList!$B28,'All CCC'!$B$7:$B$809,0)))</f>
        <v/>
      </c>
      <c r="AZ28" s="844" t="str">
        <f>IF($B28="","",INDEX('All CCC'!AZ$7:AZ$809,MATCH(WatchList!$B28,'All CCC'!$B$7:$B$809,0)))</f>
        <v/>
      </c>
      <c r="BA28" s="844" t="str">
        <f>IF($B28="","",INDEX('All CCC'!BA$7:BA$809,MATCH(WatchList!$B28,'All CCC'!$B$7:$B$809,0)))</f>
        <v/>
      </c>
      <c r="BB28" s="844" t="str">
        <f>IF($B28="","",INDEX('All CCC'!BB$7:BB$809,MATCH(WatchList!$B28,'All CCC'!$B$7:$B$809,0)))</f>
        <v/>
      </c>
      <c r="BC28" s="844" t="str">
        <f>IF($B28="","",INDEX('All CCC'!BC$7:BC$809,MATCH(WatchList!$B28,'All CCC'!$B$7:$B$809,0)))</f>
        <v/>
      </c>
      <c r="BD28" s="844" t="str">
        <f>IF($B28="","",INDEX('All CCC'!BD$7:BD$809,MATCH(WatchList!$B28,'All CCC'!$B$7:$B$809,0)))</f>
        <v/>
      </c>
      <c r="BE28" s="844" t="str">
        <f>IF($B28="","",INDEX('All CCC'!BE$7:BE$809,MATCH(WatchList!$B28,'All CCC'!$B$7:$B$809,0)))</f>
        <v/>
      </c>
      <c r="BF28" s="844" t="str">
        <f>IF($B28="","",INDEX('All CCC'!BF$7:BF$809,MATCH(WatchList!$B28,'All CCC'!$B$7:$B$809,0)))</f>
        <v/>
      </c>
      <c r="BG28" s="844" t="str">
        <f>IF($B28="","",INDEX('All CCC'!BG$7:BG$809,MATCH(WatchList!$B28,'All CCC'!$B$7:$B$809,0)))</f>
        <v/>
      </c>
    </row>
    <row r="29" spans="1:59" x14ac:dyDescent="0.2">
      <c r="A29" s="548" t="str">
        <f>IF($B29="","",INDEX('All CCC'!A$7:A$809,MATCH(WatchList!$B29,'All CCC'!$B$7:$B$809,0)))</f>
        <v/>
      </c>
      <c r="B29" s="31"/>
      <c r="C29" s="844" t="str">
        <f>IF($B29="","",INDEX('All CCC'!C$7:C$809,MATCH(WatchList!$B29,'All CCC'!$B$7:$B$809,0)))</f>
        <v/>
      </c>
      <c r="D29" s="844" t="str">
        <f>IF($B29="","",INDEX('All CCC'!D$7:D$809,MATCH(WatchList!$B29,'All CCC'!$B$7:$B$809,0)))</f>
        <v/>
      </c>
      <c r="E29" s="844" t="str">
        <f>IF($B29="","",INDEX('All CCC'!E$7:E$809,MATCH(WatchList!$B29,'All CCC'!$B$7:$B$809,0)))</f>
        <v/>
      </c>
      <c r="F29" s="844" t="str">
        <f>IF($B29="","",INDEX('All CCC'!F$7:F$809,MATCH(WatchList!$B29,'All CCC'!$B$7:$B$809,0)))</f>
        <v/>
      </c>
      <c r="G29" s="844" t="str">
        <f>IF($B29="","",INDEX('All CCC'!G$7:G$809,MATCH(WatchList!$B29,'All CCC'!$B$7:$B$809,0)))</f>
        <v/>
      </c>
      <c r="H29" s="844" t="str">
        <f>IF($B29="","",INDEX('All CCC'!H$7:H$809,MATCH(WatchList!$B29,'All CCC'!$B$7:$B$809,0)))</f>
        <v/>
      </c>
      <c r="I29" s="844" t="str">
        <f>IF($B29="","",INDEX('All CCC'!I$7:I$809,MATCH(WatchList!$B29,'All CCC'!$B$7:$B$809,0)))</f>
        <v/>
      </c>
      <c r="J29" s="844" t="str">
        <f>IF($B29="","",INDEX('All CCC'!J$7:J$809,MATCH(WatchList!$B29,'All CCC'!$B$7:$B$809,0)))</f>
        <v/>
      </c>
      <c r="K29" s="844" t="str">
        <f>IF($B29="","",INDEX('All CCC'!K$7:K$809,MATCH(WatchList!$B29,'All CCC'!$B$7:$B$809,0)))</f>
        <v/>
      </c>
      <c r="L29" s="844" t="str">
        <f>IF($B29="","",INDEX('All CCC'!L$7:L$809,MATCH(WatchList!$B29,'All CCC'!$B$7:$B$809,0)))</f>
        <v/>
      </c>
      <c r="M29" s="844" t="str">
        <f>IF($B29="","",INDEX('All CCC'!M$7:M$809,MATCH(WatchList!$B29,'All CCC'!$B$7:$B$809,0)))</f>
        <v/>
      </c>
      <c r="N29" s="844" t="str">
        <f>IF($B29="","",INDEX('All CCC'!N$7:N$809,MATCH(WatchList!$B29,'All CCC'!$B$7:$B$809,0)))</f>
        <v/>
      </c>
      <c r="O29" s="844" t="str">
        <f>IF($B29="","",INDEX('All CCC'!O$7:O$809,MATCH(WatchList!$B29,'All CCC'!$B$7:$B$809,0)))</f>
        <v/>
      </c>
      <c r="P29" s="845" t="str">
        <f>IF($B29="","",INDEX('All CCC'!P$7:P$809,MATCH(WatchList!$B29,'All CCC'!$B$7:$B$809,0)))</f>
        <v/>
      </c>
      <c r="Q29" s="845" t="str">
        <f>IF($B29="","",INDEX('All CCC'!Q$7:Q$809,MATCH(WatchList!$B29,'All CCC'!$B$7:$B$809,0)))</f>
        <v/>
      </c>
      <c r="R29" s="844" t="str">
        <f>IF($B29="","",INDEX('All CCC'!R$7:R$809,MATCH(WatchList!$B29,'All CCC'!$B$7:$B$809,0)))</f>
        <v/>
      </c>
      <c r="S29" s="844" t="str">
        <f>IF($B29="","",INDEX('All CCC'!S$7:S$809,MATCH(WatchList!$B29,'All CCC'!$B$7:$B$809,0)))</f>
        <v/>
      </c>
      <c r="T29" s="844" t="str">
        <f>IF($B29="","",INDEX('All CCC'!T$7:T$809,MATCH(WatchList!$B29,'All CCC'!$B$7:$B$809,0)))</f>
        <v/>
      </c>
      <c r="U29" s="844" t="str">
        <f>IF($B29="","",INDEX('All CCC'!U$7:U$809,MATCH(WatchList!$B29,'All CCC'!$B$7:$B$809,0)))</f>
        <v/>
      </c>
      <c r="V29" s="844" t="str">
        <f>IF($B29="","",INDEX('All CCC'!V$7:V$809,MATCH(WatchList!$B29,'All CCC'!$B$7:$B$809,0)))</f>
        <v/>
      </c>
      <c r="W29" s="844" t="str">
        <f>IF($B29="","",INDEX('All CCC'!W$7:W$809,MATCH(WatchList!$B29,'All CCC'!$B$7:$B$809,0)))</f>
        <v/>
      </c>
      <c r="X29" s="844" t="str">
        <f>IF($B29="","",INDEX('All CCC'!X$7:X$809,MATCH(WatchList!$B29,'All CCC'!$B$7:$B$809,0)))</f>
        <v/>
      </c>
      <c r="Y29" s="844" t="str">
        <f>IF($B29="","",INDEX('All CCC'!Y$7:Y$809,MATCH(WatchList!$B29,'All CCC'!$B$7:$B$809,0)))</f>
        <v/>
      </c>
      <c r="Z29" s="844" t="str">
        <f>IF($B29="","",INDEX('All CCC'!Z$7:Z$809,MATCH(WatchList!$B29,'All CCC'!$B$7:$B$809,0)))</f>
        <v/>
      </c>
      <c r="AA29" s="844" t="str">
        <f>IF($B29="","",INDEX('All CCC'!AA$7:AA$809,MATCH(WatchList!$B29,'All CCC'!$B$7:$B$809,0)))</f>
        <v/>
      </c>
      <c r="AB29" s="844" t="str">
        <f>IF($B29="","",INDEX('All CCC'!AB$7:AB$809,MATCH(WatchList!$B29,'All CCC'!$B$7:$B$809,0)))</f>
        <v/>
      </c>
      <c r="AC29" s="844" t="str">
        <f>IF($B29="","",INDEX('All CCC'!AC$7:AC$809,MATCH(WatchList!$B29,'All CCC'!$B$7:$B$809,0)))</f>
        <v/>
      </c>
      <c r="AD29" s="844" t="str">
        <f>IF($B29="","",INDEX('All CCC'!AD$7:AD$809,MATCH(WatchList!$B29,'All CCC'!$B$7:$B$809,0)))</f>
        <v/>
      </c>
      <c r="AE29" s="844" t="str">
        <f>IF($B29="","",INDEX('All CCC'!AE$7:AE$809,MATCH(WatchList!$B29,'All CCC'!$B$7:$B$809,0)))</f>
        <v/>
      </c>
      <c r="AF29" s="844" t="str">
        <f>IF($B29="","",INDEX('All CCC'!AF$7:AF$809,MATCH(WatchList!$B29,'All CCC'!$B$7:$B$809,0)))</f>
        <v/>
      </c>
      <c r="AG29" s="844" t="str">
        <f>IF($B29="","",INDEX('All CCC'!AG$7:AG$809,MATCH(WatchList!$B29,'All CCC'!$B$7:$B$809,0)))</f>
        <v/>
      </c>
      <c r="AH29" s="844" t="str">
        <f>IF($B29="","",INDEX('All CCC'!AH$7:AH$809,MATCH(WatchList!$B29,'All CCC'!$B$7:$B$809,0)))</f>
        <v/>
      </c>
      <c r="AI29" s="844" t="str">
        <f>IF($B29="","",INDEX('All CCC'!AI$7:AI$809,MATCH(WatchList!$B29,'All CCC'!$B$7:$B$809,0)))</f>
        <v/>
      </c>
      <c r="AJ29" s="844" t="str">
        <f>IF($B29="","",INDEX('All CCC'!AJ$7:AJ$809,MATCH(WatchList!$B29,'All CCC'!$B$7:$B$809,0)))</f>
        <v/>
      </c>
      <c r="AK29" s="844" t="str">
        <f>IF($B29="","",INDEX('All CCC'!AK$7:AK$809,MATCH(WatchList!$B29,'All CCC'!$B$7:$B$809,0)))</f>
        <v/>
      </c>
      <c r="AL29" s="844" t="str">
        <f>IF($B29="","",INDEX('All CCC'!AL$7:AL$809,MATCH(WatchList!$B29,'All CCC'!$B$7:$B$809,0)))</f>
        <v/>
      </c>
      <c r="AM29" s="844" t="str">
        <f>IF($B29="","",INDEX('All CCC'!AM$7:AM$809,MATCH(WatchList!$B29,'All CCC'!$B$7:$B$809,0)))</f>
        <v/>
      </c>
      <c r="AN29" s="844" t="str">
        <f>IF($B29="","",INDEX('All CCC'!AN$7:AN$809,MATCH(WatchList!$B29,'All CCC'!$B$7:$B$809,0)))</f>
        <v/>
      </c>
      <c r="AO29" s="844" t="str">
        <f>IF($B29="","",INDEX('All CCC'!AO$7:AO$809,MATCH(WatchList!$B29,'All CCC'!$B$7:$B$809,0)))</f>
        <v/>
      </c>
      <c r="AP29" s="844" t="str">
        <f>IF($B29="","",INDEX('All CCC'!AP$7:AP$809,MATCH(WatchList!$B29,'All CCC'!$B$7:$B$809,0)))</f>
        <v/>
      </c>
      <c r="AQ29" s="844" t="str">
        <f>IF($B29="","",INDEX('All CCC'!AQ$7:AQ$809,MATCH(WatchList!$B29,'All CCC'!$B$7:$B$809,0)))</f>
        <v/>
      </c>
      <c r="AR29" s="844" t="str">
        <f>IF($B29="","",INDEX('All CCC'!AR$7:AR$809,MATCH(WatchList!$B29,'All CCC'!$B$7:$B$809,0)))</f>
        <v/>
      </c>
      <c r="AS29" s="844" t="str">
        <f>IF($B29="","",INDEX('All CCC'!AS$7:AS$809,MATCH(WatchList!$B29,'All CCC'!$B$7:$B$809,0)))</f>
        <v/>
      </c>
      <c r="AT29" s="844" t="str">
        <f>IF($B29="","",INDEX('All CCC'!AT$7:AT$809,MATCH(WatchList!$B29,'All CCC'!$B$7:$B$809,0)))</f>
        <v/>
      </c>
      <c r="AU29" s="844" t="str">
        <f>IF($B29="","",INDEX('All CCC'!AU$7:AU$809,MATCH(WatchList!$B29,'All CCC'!$B$7:$B$809,0)))</f>
        <v/>
      </c>
      <c r="AV29" s="844" t="str">
        <f>IF($B29="","",INDEX('All CCC'!AV$7:AV$809,MATCH(WatchList!$B29,'All CCC'!$B$7:$B$809,0)))</f>
        <v/>
      </c>
      <c r="AW29" s="844" t="str">
        <f>IF($B29="","",INDEX('All CCC'!AW$7:AW$809,MATCH(WatchList!$B29,'All CCC'!$B$7:$B$809,0)))</f>
        <v/>
      </c>
      <c r="AX29" s="844" t="str">
        <f>IF($B29="","",INDEX('All CCC'!AX$7:AX$809,MATCH(WatchList!$B29,'All CCC'!$B$7:$B$809,0)))</f>
        <v/>
      </c>
      <c r="AY29" s="844" t="str">
        <f>IF($B29="","",INDEX('All CCC'!AY$7:AY$809,MATCH(WatchList!$B29,'All CCC'!$B$7:$B$809,0)))</f>
        <v/>
      </c>
      <c r="AZ29" s="844" t="str">
        <f>IF($B29="","",INDEX('All CCC'!AZ$7:AZ$809,MATCH(WatchList!$B29,'All CCC'!$B$7:$B$809,0)))</f>
        <v/>
      </c>
      <c r="BA29" s="844" t="str">
        <f>IF($B29="","",INDEX('All CCC'!BA$7:BA$809,MATCH(WatchList!$B29,'All CCC'!$B$7:$B$809,0)))</f>
        <v/>
      </c>
      <c r="BB29" s="844" t="str">
        <f>IF($B29="","",INDEX('All CCC'!BB$7:BB$809,MATCH(WatchList!$B29,'All CCC'!$B$7:$B$809,0)))</f>
        <v/>
      </c>
      <c r="BC29" s="844" t="str">
        <f>IF($B29="","",INDEX('All CCC'!BC$7:BC$809,MATCH(WatchList!$B29,'All CCC'!$B$7:$B$809,0)))</f>
        <v/>
      </c>
      <c r="BD29" s="844" t="str">
        <f>IF($B29="","",INDEX('All CCC'!BD$7:BD$809,MATCH(WatchList!$B29,'All CCC'!$B$7:$B$809,0)))</f>
        <v/>
      </c>
      <c r="BE29" s="844" t="str">
        <f>IF($B29="","",INDEX('All CCC'!BE$7:BE$809,MATCH(WatchList!$B29,'All CCC'!$B$7:$B$809,0)))</f>
        <v/>
      </c>
      <c r="BF29" s="844" t="str">
        <f>IF($B29="","",INDEX('All CCC'!BF$7:BF$809,MATCH(WatchList!$B29,'All CCC'!$B$7:$B$809,0)))</f>
        <v/>
      </c>
      <c r="BG29" s="844" t="str">
        <f>IF($B29="","",INDEX('All CCC'!BG$7:BG$809,MATCH(WatchList!$B29,'All CCC'!$B$7:$B$809,0)))</f>
        <v/>
      </c>
    </row>
    <row r="30" spans="1:59" x14ac:dyDescent="0.2">
      <c r="A30" s="548" t="str">
        <f>IF($B30="","",INDEX('All CCC'!A$7:A$809,MATCH(WatchList!$B30,'All CCC'!$B$7:$B$809,0)))</f>
        <v/>
      </c>
      <c r="B30" s="31"/>
      <c r="C30" s="844" t="str">
        <f>IF($B30="","",INDEX('All CCC'!C$7:C$809,MATCH(WatchList!$B30,'All CCC'!$B$7:$B$809,0)))</f>
        <v/>
      </c>
      <c r="D30" s="844" t="str">
        <f>IF($B30="","",INDEX('All CCC'!D$7:D$809,MATCH(WatchList!$B30,'All CCC'!$B$7:$B$809,0)))</f>
        <v/>
      </c>
      <c r="E30" s="844" t="str">
        <f>IF($B30="","",INDEX('All CCC'!E$7:E$809,MATCH(WatchList!$B30,'All CCC'!$B$7:$B$809,0)))</f>
        <v/>
      </c>
      <c r="F30" s="844" t="str">
        <f>IF($B30="","",INDEX('All CCC'!F$7:F$809,MATCH(WatchList!$B30,'All CCC'!$B$7:$B$809,0)))</f>
        <v/>
      </c>
      <c r="G30" s="844" t="str">
        <f>IF($B30="","",INDEX('All CCC'!G$7:G$809,MATCH(WatchList!$B30,'All CCC'!$B$7:$B$809,0)))</f>
        <v/>
      </c>
      <c r="H30" s="844" t="str">
        <f>IF($B30="","",INDEX('All CCC'!H$7:H$809,MATCH(WatchList!$B30,'All CCC'!$B$7:$B$809,0)))</f>
        <v/>
      </c>
      <c r="I30" s="844" t="str">
        <f>IF($B30="","",INDEX('All CCC'!I$7:I$809,MATCH(WatchList!$B30,'All CCC'!$B$7:$B$809,0)))</f>
        <v/>
      </c>
      <c r="J30" s="844" t="str">
        <f>IF($B30="","",INDEX('All CCC'!J$7:J$809,MATCH(WatchList!$B30,'All CCC'!$B$7:$B$809,0)))</f>
        <v/>
      </c>
      <c r="K30" s="844" t="str">
        <f>IF($B30="","",INDEX('All CCC'!K$7:K$809,MATCH(WatchList!$B30,'All CCC'!$B$7:$B$809,0)))</f>
        <v/>
      </c>
      <c r="L30" s="844" t="str">
        <f>IF($B30="","",INDEX('All CCC'!L$7:L$809,MATCH(WatchList!$B30,'All CCC'!$B$7:$B$809,0)))</f>
        <v/>
      </c>
      <c r="M30" s="844" t="str">
        <f>IF($B30="","",INDEX('All CCC'!M$7:M$809,MATCH(WatchList!$B30,'All CCC'!$B$7:$B$809,0)))</f>
        <v/>
      </c>
      <c r="N30" s="844" t="str">
        <f>IF($B30="","",INDEX('All CCC'!N$7:N$809,MATCH(WatchList!$B30,'All CCC'!$B$7:$B$809,0)))</f>
        <v/>
      </c>
      <c r="O30" s="844" t="str">
        <f>IF($B30="","",INDEX('All CCC'!O$7:O$809,MATCH(WatchList!$B30,'All CCC'!$B$7:$B$809,0)))</f>
        <v/>
      </c>
      <c r="P30" s="845" t="str">
        <f>IF($B30="","",INDEX('All CCC'!P$7:P$809,MATCH(WatchList!$B30,'All CCC'!$B$7:$B$809,0)))</f>
        <v/>
      </c>
      <c r="Q30" s="845" t="str">
        <f>IF($B30="","",INDEX('All CCC'!Q$7:Q$809,MATCH(WatchList!$B30,'All CCC'!$B$7:$B$809,0)))</f>
        <v/>
      </c>
      <c r="R30" s="844" t="str">
        <f>IF($B30="","",INDEX('All CCC'!R$7:R$809,MATCH(WatchList!$B30,'All CCC'!$B$7:$B$809,0)))</f>
        <v/>
      </c>
      <c r="S30" s="844" t="str">
        <f>IF($B30="","",INDEX('All CCC'!S$7:S$809,MATCH(WatchList!$B30,'All CCC'!$B$7:$B$809,0)))</f>
        <v/>
      </c>
      <c r="T30" s="844" t="str">
        <f>IF($B30="","",INDEX('All CCC'!T$7:T$809,MATCH(WatchList!$B30,'All CCC'!$B$7:$B$809,0)))</f>
        <v/>
      </c>
      <c r="U30" s="844" t="str">
        <f>IF($B30="","",INDEX('All CCC'!U$7:U$809,MATCH(WatchList!$B30,'All CCC'!$B$7:$B$809,0)))</f>
        <v/>
      </c>
      <c r="V30" s="844" t="str">
        <f>IF($B30="","",INDEX('All CCC'!V$7:V$809,MATCH(WatchList!$B30,'All CCC'!$B$7:$B$809,0)))</f>
        <v/>
      </c>
      <c r="W30" s="844" t="str">
        <f>IF($B30="","",INDEX('All CCC'!W$7:W$809,MATCH(WatchList!$B30,'All CCC'!$B$7:$B$809,0)))</f>
        <v/>
      </c>
      <c r="X30" s="844" t="str">
        <f>IF($B30="","",INDEX('All CCC'!X$7:X$809,MATCH(WatchList!$B30,'All CCC'!$B$7:$B$809,0)))</f>
        <v/>
      </c>
      <c r="Y30" s="844" t="str">
        <f>IF($B30="","",INDEX('All CCC'!Y$7:Y$809,MATCH(WatchList!$B30,'All CCC'!$B$7:$B$809,0)))</f>
        <v/>
      </c>
      <c r="Z30" s="844" t="str">
        <f>IF($B30="","",INDEX('All CCC'!Z$7:Z$809,MATCH(WatchList!$B30,'All CCC'!$B$7:$B$809,0)))</f>
        <v/>
      </c>
      <c r="AA30" s="844" t="str">
        <f>IF($B30="","",INDEX('All CCC'!AA$7:AA$809,MATCH(WatchList!$B30,'All CCC'!$B$7:$B$809,0)))</f>
        <v/>
      </c>
      <c r="AB30" s="844" t="str">
        <f>IF($B30="","",INDEX('All CCC'!AB$7:AB$809,MATCH(WatchList!$B30,'All CCC'!$B$7:$B$809,0)))</f>
        <v/>
      </c>
      <c r="AC30" s="844" t="str">
        <f>IF($B30="","",INDEX('All CCC'!AC$7:AC$809,MATCH(WatchList!$B30,'All CCC'!$B$7:$B$809,0)))</f>
        <v/>
      </c>
      <c r="AD30" s="844" t="str">
        <f>IF($B30="","",INDEX('All CCC'!AD$7:AD$809,MATCH(WatchList!$B30,'All CCC'!$B$7:$B$809,0)))</f>
        <v/>
      </c>
      <c r="AE30" s="844" t="str">
        <f>IF($B30="","",INDEX('All CCC'!AE$7:AE$809,MATCH(WatchList!$B30,'All CCC'!$B$7:$B$809,0)))</f>
        <v/>
      </c>
      <c r="AF30" s="844" t="str">
        <f>IF($B30="","",INDEX('All CCC'!AF$7:AF$809,MATCH(WatchList!$B30,'All CCC'!$B$7:$B$809,0)))</f>
        <v/>
      </c>
      <c r="AG30" s="844" t="str">
        <f>IF($B30="","",INDEX('All CCC'!AG$7:AG$809,MATCH(WatchList!$B30,'All CCC'!$B$7:$B$809,0)))</f>
        <v/>
      </c>
      <c r="AH30" s="844" t="str">
        <f>IF($B30="","",INDEX('All CCC'!AH$7:AH$809,MATCH(WatchList!$B30,'All CCC'!$B$7:$B$809,0)))</f>
        <v/>
      </c>
      <c r="AI30" s="844" t="str">
        <f>IF($B30="","",INDEX('All CCC'!AI$7:AI$809,MATCH(WatchList!$B30,'All CCC'!$B$7:$B$809,0)))</f>
        <v/>
      </c>
      <c r="AJ30" s="844" t="str">
        <f>IF($B30="","",INDEX('All CCC'!AJ$7:AJ$809,MATCH(WatchList!$B30,'All CCC'!$B$7:$B$809,0)))</f>
        <v/>
      </c>
      <c r="AK30" s="844" t="str">
        <f>IF($B30="","",INDEX('All CCC'!AK$7:AK$809,MATCH(WatchList!$B30,'All CCC'!$B$7:$B$809,0)))</f>
        <v/>
      </c>
      <c r="AL30" s="844" t="str">
        <f>IF($B30="","",INDEX('All CCC'!AL$7:AL$809,MATCH(WatchList!$B30,'All CCC'!$B$7:$B$809,0)))</f>
        <v/>
      </c>
      <c r="AM30" s="844" t="str">
        <f>IF($B30="","",INDEX('All CCC'!AM$7:AM$809,MATCH(WatchList!$B30,'All CCC'!$B$7:$B$809,0)))</f>
        <v/>
      </c>
      <c r="AN30" s="844" t="str">
        <f>IF($B30="","",INDEX('All CCC'!AN$7:AN$809,MATCH(WatchList!$B30,'All CCC'!$B$7:$B$809,0)))</f>
        <v/>
      </c>
      <c r="AO30" s="844" t="str">
        <f>IF($B30="","",INDEX('All CCC'!AO$7:AO$809,MATCH(WatchList!$B30,'All CCC'!$B$7:$B$809,0)))</f>
        <v/>
      </c>
      <c r="AP30" s="844" t="str">
        <f>IF($B30="","",INDEX('All CCC'!AP$7:AP$809,MATCH(WatchList!$B30,'All CCC'!$B$7:$B$809,0)))</f>
        <v/>
      </c>
      <c r="AQ30" s="844" t="str">
        <f>IF($B30="","",INDEX('All CCC'!AQ$7:AQ$809,MATCH(WatchList!$B30,'All CCC'!$B$7:$B$809,0)))</f>
        <v/>
      </c>
      <c r="AR30" s="844" t="str">
        <f>IF($B30="","",INDEX('All CCC'!AR$7:AR$809,MATCH(WatchList!$B30,'All CCC'!$B$7:$B$809,0)))</f>
        <v/>
      </c>
      <c r="AS30" s="844" t="str">
        <f>IF($B30="","",INDEX('All CCC'!AS$7:AS$809,MATCH(WatchList!$B30,'All CCC'!$B$7:$B$809,0)))</f>
        <v/>
      </c>
      <c r="AT30" s="844" t="str">
        <f>IF($B30="","",INDEX('All CCC'!AT$7:AT$809,MATCH(WatchList!$B30,'All CCC'!$B$7:$B$809,0)))</f>
        <v/>
      </c>
      <c r="AU30" s="844" t="str">
        <f>IF($B30="","",INDEX('All CCC'!AU$7:AU$809,MATCH(WatchList!$B30,'All CCC'!$B$7:$B$809,0)))</f>
        <v/>
      </c>
      <c r="AV30" s="844" t="str">
        <f>IF($B30="","",INDEX('All CCC'!AV$7:AV$809,MATCH(WatchList!$B30,'All CCC'!$B$7:$B$809,0)))</f>
        <v/>
      </c>
      <c r="AW30" s="844" t="str">
        <f>IF($B30="","",INDEX('All CCC'!AW$7:AW$809,MATCH(WatchList!$B30,'All CCC'!$B$7:$B$809,0)))</f>
        <v/>
      </c>
      <c r="AX30" s="844" t="str">
        <f>IF($B30="","",INDEX('All CCC'!AX$7:AX$809,MATCH(WatchList!$B30,'All CCC'!$B$7:$B$809,0)))</f>
        <v/>
      </c>
      <c r="AY30" s="844" t="str">
        <f>IF($B30="","",INDEX('All CCC'!AY$7:AY$809,MATCH(WatchList!$B30,'All CCC'!$B$7:$B$809,0)))</f>
        <v/>
      </c>
      <c r="AZ30" s="844" t="str">
        <f>IF($B30="","",INDEX('All CCC'!AZ$7:AZ$809,MATCH(WatchList!$B30,'All CCC'!$B$7:$B$809,0)))</f>
        <v/>
      </c>
      <c r="BA30" s="844" t="str">
        <f>IF($B30="","",INDEX('All CCC'!BA$7:BA$809,MATCH(WatchList!$B30,'All CCC'!$B$7:$B$809,0)))</f>
        <v/>
      </c>
      <c r="BB30" s="844" t="str">
        <f>IF($B30="","",INDEX('All CCC'!BB$7:BB$809,MATCH(WatchList!$B30,'All CCC'!$B$7:$B$809,0)))</f>
        <v/>
      </c>
      <c r="BC30" s="844" t="str">
        <f>IF($B30="","",INDEX('All CCC'!BC$7:BC$809,MATCH(WatchList!$B30,'All CCC'!$B$7:$B$809,0)))</f>
        <v/>
      </c>
      <c r="BD30" s="844" t="str">
        <f>IF($B30="","",INDEX('All CCC'!BD$7:BD$809,MATCH(WatchList!$B30,'All CCC'!$B$7:$B$809,0)))</f>
        <v/>
      </c>
      <c r="BE30" s="844" t="str">
        <f>IF($B30="","",INDEX('All CCC'!BE$7:BE$809,MATCH(WatchList!$B30,'All CCC'!$B$7:$B$809,0)))</f>
        <v/>
      </c>
      <c r="BF30" s="844" t="str">
        <f>IF($B30="","",INDEX('All CCC'!BF$7:BF$809,MATCH(WatchList!$B30,'All CCC'!$B$7:$B$809,0)))</f>
        <v/>
      </c>
      <c r="BG30" s="844" t="str">
        <f>IF($B30="","",INDEX('All CCC'!BG$7:BG$809,MATCH(WatchList!$B30,'All CCC'!$B$7:$B$809,0)))</f>
        <v/>
      </c>
    </row>
    <row r="31" spans="1:59" x14ac:dyDescent="0.2">
      <c r="A31" s="548" t="str">
        <f>IF($B31="","",INDEX('All CCC'!A$7:A$809,MATCH(WatchList!$B31,'All CCC'!$B$7:$B$809,0)))</f>
        <v/>
      </c>
      <c r="B31" s="31"/>
      <c r="C31" s="844" t="str">
        <f>IF($B31="","",INDEX('All CCC'!C$7:C$809,MATCH(WatchList!$B31,'All CCC'!$B$7:$B$809,0)))</f>
        <v/>
      </c>
      <c r="D31" s="844" t="str">
        <f>IF($B31="","",INDEX('All CCC'!D$7:D$809,MATCH(WatchList!$B31,'All CCC'!$B$7:$B$809,0)))</f>
        <v/>
      </c>
      <c r="E31" s="844" t="str">
        <f>IF($B31="","",INDEX('All CCC'!E$7:E$809,MATCH(WatchList!$B31,'All CCC'!$B$7:$B$809,0)))</f>
        <v/>
      </c>
      <c r="F31" s="844" t="str">
        <f>IF($B31="","",INDEX('All CCC'!F$7:F$809,MATCH(WatchList!$B31,'All CCC'!$B$7:$B$809,0)))</f>
        <v/>
      </c>
      <c r="G31" s="844" t="str">
        <f>IF($B31="","",INDEX('All CCC'!G$7:G$809,MATCH(WatchList!$B31,'All CCC'!$B$7:$B$809,0)))</f>
        <v/>
      </c>
      <c r="H31" s="844" t="str">
        <f>IF($B31="","",INDEX('All CCC'!H$7:H$809,MATCH(WatchList!$B31,'All CCC'!$B$7:$B$809,0)))</f>
        <v/>
      </c>
      <c r="I31" s="844" t="str">
        <f>IF($B31="","",INDEX('All CCC'!I$7:I$809,MATCH(WatchList!$B31,'All CCC'!$B$7:$B$809,0)))</f>
        <v/>
      </c>
      <c r="J31" s="844" t="str">
        <f>IF($B31="","",INDEX('All CCC'!J$7:J$809,MATCH(WatchList!$B31,'All CCC'!$B$7:$B$809,0)))</f>
        <v/>
      </c>
      <c r="K31" s="844" t="str">
        <f>IF($B31="","",INDEX('All CCC'!K$7:K$809,MATCH(WatchList!$B31,'All CCC'!$B$7:$B$809,0)))</f>
        <v/>
      </c>
      <c r="L31" s="844" t="str">
        <f>IF($B31="","",INDEX('All CCC'!L$7:L$809,MATCH(WatchList!$B31,'All CCC'!$B$7:$B$809,0)))</f>
        <v/>
      </c>
      <c r="M31" s="844" t="str">
        <f>IF($B31="","",INDEX('All CCC'!M$7:M$809,MATCH(WatchList!$B31,'All CCC'!$B$7:$B$809,0)))</f>
        <v/>
      </c>
      <c r="N31" s="844" t="str">
        <f>IF($B31="","",INDEX('All CCC'!N$7:N$809,MATCH(WatchList!$B31,'All CCC'!$B$7:$B$809,0)))</f>
        <v/>
      </c>
      <c r="O31" s="844" t="str">
        <f>IF($B31="","",INDEX('All CCC'!O$7:O$809,MATCH(WatchList!$B31,'All CCC'!$B$7:$B$809,0)))</f>
        <v/>
      </c>
      <c r="P31" s="845" t="str">
        <f>IF($B31="","",INDEX('All CCC'!P$7:P$809,MATCH(WatchList!$B31,'All CCC'!$B$7:$B$809,0)))</f>
        <v/>
      </c>
      <c r="Q31" s="845" t="str">
        <f>IF($B31="","",INDEX('All CCC'!Q$7:Q$809,MATCH(WatchList!$B31,'All CCC'!$B$7:$B$809,0)))</f>
        <v/>
      </c>
      <c r="R31" s="844" t="str">
        <f>IF($B31="","",INDEX('All CCC'!R$7:R$809,MATCH(WatchList!$B31,'All CCC'!$B$7:$B$809,0)))</f>
        <v/>
      </c>
      <c r="S31" s="844" t="str">
        <f>IF($B31="","",INDEX('All CCC'!S$7:S$809,MATCH(WatchList!$B31,'All CCC'!$B$7:$B$809,0)))</f>
        <v/>
      </c>
      <c r="T31" s="844" t="str">
        <f>IF($B31="","",INDEX('All CCC'!T$7:T$809,MATCH(WatchList!$B31,'All CCC'!$B$7:$B$809,0)))</f>
        <v/>
      </c>
      <c r="U31" s="844" t="str">
        <f>IF($B31="","",INDEX('All CCC'!U$7:U$809,MATCH(WatchList!$B31,'All CCC'!$B$7:$B$809,0)))</f>
        <v/>
      </c>
      <c r="V31" s="844" t="str">
        <f>IF($B31="","",INDEX('All CCC'!V$7:V$809,MATCH(WatchList!$B31,'All CCC'!$B$7:$B$809,0)))</f>
        <v/>
      </c>
      <c r="W31" s="844" t="str">
        <f>IF($B31="","",INDEX('All CCC'!W$7:W$809,MATCH(WatchList!$B31,'All CCC'!$B$7:$B$809,0)))</f>
        <v/>
      </c>
      <c r="X31" s="844" t="str">
        <f>IF($B31="","",INDEX('All CCC'!X$7:X$809,MATCH(WatchList!$B31,'All CCC'!$B$7:$B$809,0)))</f>
        <v/>
      </c>
      <c r="Y31" s="844" t="str">
        <f>IF($B31="","",INDEX('All CCC'!Y$7:Y$809,MATCH(WatchList!$B31,'All CCC'!$B$7:$B$809,0)))</f>
        <v/>
      </c>
      <c r="Z31" s="844" t="str">
        <f>IF($B31="","",INDEX('All CCC'!Z$7:Z$809,MATCH(WatchList!$B31,'All CCC'!$B$7:$B$809,0)))</f>
        <v/>
      </c>
      <c r="AA31" s="844" t="str">
        <f>IF($B31="","",INDEX('All CCC'!AA$7:AA$809,MATCH(WatchList!$B31,'All CCC'!$B$7:$B$809,0)))</f>
        <v/>
      </c>
      <c r="AB31" s="844" t="str">
        <f>IF($B31="","",INDEX('All CCC'!AB$7:AB$809,MATCH(WatchList!$B31,'All CCC'!$B$7:$B$809,0)))</f>
        <v/>
      </c>
      <c r="AC31" s="844" t="str">
        <f>IF($B31="","",INDEX('All CCC'!AC$7:AC$809,MATCH(WatchList!$B31,'All CCC'!$B$7:$B$809,0)))</f>
        <v/>
      </c>
      <c r="AD31" s="844" t="str">
        <f>IF($B31="","",INDEX('All CCC'!AD$7:AD$809,MATCH(WatchList!$B31,'All CCC'!$B$7:$B$809,0)))</f>
        <v/>
      </c>
      <c r="AE31" s="844" t="str">
        <f>IF($B31="","",INDEX('All CCC'!AE$7:AE$809,MATCH(WatchList!$B31,'All CCC'!$B$7:$B$809,0)))</f>
        <v/>
      </c>
      <c r="AF31" s="844" t="str">
        <f>IF($B31="","",INDEX('All CCC'!AF$7:AF$809,MATCH(WatchList!$B31,'All CCC'!$B$7:$B$809,0)))</f>
        <v/>
      </c>
      <c r="AG31" s="844" t="str">
        <f>IF($B31="","",INDEX('All CCC'!AG$7:AG$809,MATCH(WatchList!$B31,'All CCC'!$B$7:$B$809,0)))</f>
        <v/>
      </c>
      <c r="AH31" s="844" t="str">
        <f>IF($B31="","",INDEX('All CCC'!AH$7:AH$809,MATCH(WatchList!$B31,'All CCC'!$B$7:$B$809,0)))</f>
        <v/>
      </c>
      <c r="AI31" s="844" t="str">
        <f>IF($B31="","",INDEX('All CCC'!AI$7:AI$809,MATCH(WatchList!$B31,'All CCC'!$B$7:$B$809,0)))</f>
        <v/>
      </c>
      <c r="AJ31" s="844" t="str">
        <f>IF($B31="","",INDEX('All CCC'!AJ$7:AJ$809,MATCH(WatchList!$B31,'All CCC'!$B$7:$B$809,0)))</f>
        <v/>
      </c>
      <c r="AK31" s="844" t="str">
        <f>IF($B31="","",INDEX('All CCC'!AK$7:AK$809,MATCH(WatchList!$B31,'All CCC'!$B$7:$B$809,0)))</f>
        <v/>
      </c>
      <c r="AL31" s="844" t="str">
        <f>IF($B31="","",INDEX('All CCC'!AL$7:AL$809,MATCH(WatchList!$B31,'All CCC'!$B$7:$B$809,0)))</f>
        <v/>
      </c>
      <c r="AM31" s="844" t="str">
        <f>IF($B31="","",INDEX('All CCC'!AM$7:AM$809,MATCH(WatchList!$B31,'All CCC'!$B$7:$B$809,0)))</f>
        <v/>
      </c>
      <c r="AN31" s="844" t="str">
        <f>IF($B31="","",INDEX('All CCC'!AN$7:AN$809,MATCH(WatchList!$B31,'All CCC'!$B$7:$B$809,0)))</f>
        <v/>
      </c>
      <c r="AO31" s="844" t="str">
        <f>IF($B31="","",INDEX('All CCC'!AO$7:AO$809,MATCH(WatchList!$B31,'All CCC'!$B$7:$B$809,0)))</f>
        <v/>
      </c>
      <c r="AP31" s="844" t="str">
        <f>IF($B31="","",INDEX('All CCC'!AP$7:AP$809,MATCH(WatchList!$B31,'All CCC'!$B$7:$B$809,0)))</f>
        <v/>
      </c>
      <c r="AQ31" s="844" t="str">
        <f>IF($B31="","",INDEX('All CCC'!AQ$7:AQ$809,MATCH(WatchList!$B31,'All CCC'!$B$7:$B$809,0)))</f>
        <v/>
      </c>
      <c r="AR31" s="844" t="str">
        <f>IF($B31="","",INDEX('All CCC'!AR$7:AR$809,MATCH(WatchList!$B31,'All CCC'!$B$7:$B$809,0)))</f>
        <v/>
      </c>
      <c r="AS31" s="844" t="str">
        <f>IF($B31="","",INDEX('All CCC'!AS$7:AS$809,MATCH(WatchList!$B31,'All CCC'!$B$7:$B$809,0)))</f>
        <v/>
      </c>
      <c r="AT31" s="844" t="str">
        <f>IF($B31="","",INDEX('All CCC'!AT$7:AT$809,MATCH(WatchList!$B31,'All CCC'!$B$7:$B$809,0)))</f>
        <v/>
      </c>
      <c r="AU31" s="844" t="str">
        <f>IF($B31="","",INDEX('All CCC'!AU$7:AU$809,MATCH(WatchList!$B31,'All CCC'!$B$7:$B$809,0)))</f>
        <v/>
      </c>
      <c r="AV31" s="844" t="str">
        <f>IF($B31="","",INDEX('All CCC'!AV$7:AV$809,MATCH(WatchList!$B31,'All CCC'!$B$7:$B$809,0)))</f>
        <v/>
      </c>
      <c r="AW31" s="844" t="str">
        <f>IF($B31="","",INDEX('All CCC'!AW$7:AW$809,MATCH(WatchList!$B31,'All CCC'!$B$7:$B$809,0)))</f>
        <v/>
      </c>
      <c r="AX31" s="844" t="str">
        <f>IF($B31="","",INDEX('All CCC'!AX$7:AX$809,MATCH(WatchList!$B31,'All CCC'!$B$7:$B$809,0)))</f>
        <v/>
      </c>
      <c r="AY31" s="844" t="str">
        <f>IF($B31="","",INDEX('All CCC'!AY$7:AY$809,MATCH(WatchList!$B31,'All CCC'!$B$7:$B$809,0)))</f>
        <v/>
      </c>
      <c r="AZ31" s="844" t="str">
        <f>IF($B31="","",INDEX('All CCC'!AZ$7:AZ$809,MATCH(WatchList!$B31,'All CCC'!$B$7:$B$809,0)))</f>
        <v/>
      </c>
      <c r="BA31" s="844" t="str">
        <f>IF($B31="","",INDEX('All CCC'!BA$7:BA$809,MATCH(WatchList!$B31,'All CCC'!$B$7:$B$809,0)))</f>
        <v/>
      </c>
      <c r="BB31" s="844" t="str">
        <f>IF($B31="","",INDEX('All CCC'!BB$7:BB$809,MATCH(WatchList!$B31,'All CCC'!$B$7:$B$809,0)))</f>
        <v/>
      </c>
      <c r="BC31" s="844" t="str">
        <f>IF($B31="","",INDEX('All CCC'!BC$7:BC$809,MATCH(WatchList!$B31,'All CCC'!$B$7:$B$809,0)))</f>
        <v/>
      </c>
      <c r="BD31" s="844" t="str">
        <f>IF($B31="","",INDEX('All CCC'!BD$7:BD$809,MATCH(WatchList!$B31,'All CCC'!$B$7:$B$809,0)))</f>
        <v/>
      </c>
      <c r="BE31" s="844" t="str">
        <f>IF($B31="","",INDEX('All CCC'!BE$7:BE$809,MATCH(WatchList!$B31,'All CCC'!$B$7:$B$809,0)))</f>
        <v/>
      </c>
      <c r="BF31" s="844" t="str">
        <f>IF($B31="","",INDEX('All CCC'!BF$7:BF$809,MATCH(WatchList!$B31,'All CCC'!$B$7:$B$809,0)))</f>
        <v/>
      </c>
      <c r="BG31" s="844" t="str">
        <f>IF($B31="","",INDEX('All CCC'!BG$7:BG$809,MATCH(WatchList!$B31,'All CCC'!$B$7:$B$809,0)))</f>
        <v/>
      </c>
    </row>
    <row r="32" spans="1:59" x14ac:dyDescent="0.2">
      <c r="A32" s="548" t="str">
        <f>IF($B32="","",INDEX('All CCC'!A$7:A$809,MATCH(WatchList!$B32,'All CCC'!$B$7:$B$809,0)))</f>
        <v/>
      </c>
      <c r="B32" s="31"/>
      <c r="C32" s="844" t="str">
        <f>IF($B32="","",INDEX('All CCC'!C$7:C$809,MATCH(WatchList!$B32,'All CCC'!$B$7:$B$809,0)))</f>
        <v/>
      </c>
      <c r="D32" s="844" t="str">
        <f>IF($B32="","",INDEX('All CCC'!D$7:D$809,MATCH(WatchList!$B32,'All CCC'!$B$7:$B$809,0)))</f>
        <v/>
      </c>
      <c r="E32" s="844" t="str">
        <f>IF($B32="","",INDEX('All CCC'!E$7:E$809,MATCH(WatchList!$B32,'All CCC'!$B$7:$B$809,0)))</f>
        <v/>
      </c>
      <c r="F32" s="844" t="str">
        <f>IF($B32="","",INDEX('All CCC'!F$7:F$809,MATCH(WatchList!$B32,'All CCC'!$B$7:$B$809,0)))</f>
        <v/>
      </c>
      <c r="G32" s="844" t="str">
        <f>IF($B32="","",INDEX('All CCC'!G$7:G$809,MATCH(WatchList!$B32,'All CCC'!$B$7:$B$809,0)))</f>
        <v/>
      </c>
      <c r="H32" s="844" t="str">
        <f>IF($B32="","",INDEX('All CCC'!H$7:H$809,MATCH(WatchList!$B32,'All CCC'!$B$7:$B$809,0)))</f>
        <v/>
      </c>
      <c r="I32" s="844" t="str">
        <f>IF($B32="","",INDEX('All CCC'!I$7:I$809,MATCH(WatchList!$B32,'All CCC'!$B$7:$B$809,0)))</f>
        <v/>
      </c>
      <c r="J32" s="844" t="str">
        <f>IF($B32="","",INDEX('All CCC'!J$7:J$809,MATCH(WatchList!$B32,'All CCC'!$B$7:$B$809,0)))</f>
        <v/>
      </c>
      <c r="K32" s="844" t="str">
        <f>IF($B32="","",INDEX('All CCC'!K$7:K$809,MATCH(WatchList!$B32,'All CCC'!$B$7:$B$809,0)))</f>
        <v/>
      </c>
      <c r="L32" s="844" t="str">
        <f>IF($B32="","",INDEX('All CCC'!L$7:L$809,MATCH(WatchList!$B32,'All CCC'!$B$7:$B$809,0)))</f>
        <v/>
      </c>
      <c r="M32" s="844" t="str">
        <f>IF($B32="","",INDEX('All CCC'!M$7:M$809,MATCH(WatchList!$B32,'All CCC'!$B$7:$B$809,0)))</f>
        <v/>
      </c>
      <c r="N32" s="844" t="str">
        <f>IF($B32="","",INDEX('All CCC'!N$7:N$809,MATCH(WatchList!$B32,'All CCC'!$B$7:$B$809,0)))</f>
        <v/>
      </c>
      <c r="O32" s="844" t="str">
        <f>IF($B32="","",INDEX('All CCC'!O$7:O$809,MATCH(WatchList!$B32,'All CCC'!$B$7:$B$809,0)))</f>
        <v/>
      </c>
      <c r="P32" s="845" t="str">
        <f>IF($B32="","",INDEX('All CCC'!P$7:P$809,MATCH(WatchList!$B32,'All CCC'!$B$7:$B$809,0)))</f>
        <v/>
      </c>
      <c r="Q32" s="845" t="str">
        <f>IF($B32="","",INDEX('All CCC'!Q$7:Q$809,MATCH(WatchList!$B32,'All CCC'!$B$7:$B$809,0)))</f>
        <v/>
      </c>
      <c r="R32" s="844" t="str">
        <f>IF($B32="","",INDEX('All CCC'!R$7:R$809,MATCH(WatchList!$B32,'All CCC'!$B$7:$B$809,0)))</f>
        <v/>
      </c>
      <c r="S32" s="844" t="str">
        <f>IF($B32="","",INDEX('All CCC'!S$7:S$809,MATCH(WatchList!$B32,'All CCC'!$B$7:$B$809,0)))</f>
        <v/>
      </c>
      <c r="T32" s="844" t="str">
        <f>IF($B32="","",INDEX('All CCC'!T$7:T$809,MATCH(WatchList!$B32,'All CCC'!$B$7:$B$809,0)))</f>
        <v/>
      </c>
      <c r="U32" s="844" t="str">
        <f>IF($B32="","",INDEX('All CCC'!U$7:U$809,MATCH(WatchList!$B32,'All CCC'!$B$7:$B$809,0)))</f>
        <v/>
      </c>
      <c r="V32" s="844" t="str">
        <f>IF($B32="","",INDEX('All CCC'!V$7:V$809,MATCH(WatchList!$B32,'All CCC'!$B$7:$B$809,0)))</f>
        <v/>
      </c>
      <c r="W32" s="844" t="str">
        <f>IF($B32="","",INDEX('All CCC'!W$7:W$809,MATCH(WatchList!$B32,'All CCC'!$B$7:$B$809,0)))</f>
        <v/>
      </c>
      <c r="X32" s="844" t="str">
        <f>IF($B32="","",INDEX('All CCC'!X$7:X$809,MATCH(WatchList!$B32,'All CCC'!$B$7:$B$809,0)))</f>
        <v/>
      </c>
      <c r="Y32" s="844" t="str">
        <f>IF($B32="","",INDEX('All CCC'!Y$7:Y$809,MATCH(WatchList!$B32,'All CCC'!$B$7:$B$809,0)))</f>
        <v/>
      </c>
      <c r="Z32" s="844" t="str">
        <f>IF($B32="","",INDEX('All CCC'!Z$7:Z$809,MATCH(WatchList!$B32,'All CCC'!$B$7:$B$809,0)))</f>
        <v/>
      </c>
      <c r="AA32" s="844" t="str">
        <f>IF($B32="","",INDEX('All CCC'!AA$7:AA$809,MATCH(WatchList!$B32,'All CCC'!$B$7:$B$809,0)))</f>
        <v/>
      </c>
      <c r="AB32" s="844" t="str">
        <f>IF($B32="","",INDEX('All CCC'!AB$7:AB$809,MATCH(WatchList!$B32,'All CCC'!$B$7:$B$809,0)))</f>
        <v/>
      </c>
      <c r="AC32" s="844" t="str">
        <f>IF($B32="","",INDEX('All CCC'!AC$7:AC$809,MATCH(WatchList!$B32,'All CCC'!$B$7:$B$809,0)))</f>
        <v/>
      </c>
      <c r="AD32" s="844" t="str">
        <f>IF($B32="","",INDEX('All CCC'!AD$7:AD$809,MATCH(WatchList!$B32,'All CCC'!$B$7:$B$809,0)))</f>
        <v/>
      </c>
      <c r="AE32" s="844" t="str">
        <f>IF($B32="","",INDEX('All CCC'!AE$7:AE$809,MATCH(WatchList!$B32,'All CCC'!$B$7:$B$809,0)))</f>
        <v/>
      </c>
      <c r="AF32" s="844" t="str">
        <f>IF($B32="","",INDEX('All CCC'!AF$7:AF$809,MATCH(WatchList!$B32,'All CCC'!$B$7:$B$809,0)))</f>
        <v/>
      </c>
      <c r="AG32" s="844" t="str">
        <f>IF($B32="","",INDEX('All CCC'!AG$7:AG$809,MATCH(WatchList!$B32,'All CCC'!$B$7:$B$809,0)))</f>
        <v/>
      </c>
      <c r="AH32" s="844" t="str">
        <f>IF($B32="","",INDEX('All CCC'!AH$7:AH$809,MATCH(WatchList!$B32,'All CCC'!$B$7:$B$809,0)))</f>
        <v/>
      </c>
      <c r="AI32" s="844" t="str">
        <f>IF($B32="","",INDEX('All CCC'!AI$7:AI$809,MATCH(WatchList!$B32,'All CCC'!$B$7:$B$809,0)))</f>
        <v/>
      </c>
      <c r="AJ32" s="844" t="str">
        <f>IF($B32="","",INDEX('All CCC'!AJ$7:AJ$809,MATCH(WatchList!$B32,'All CCC'!$B$7:$B$809,0)))</f>
        <v/>
      </c>
      <c r="AK32" s="844" t="str">
        <f>IF($B32="","",INDEX('All CCC'!AK$7:AK$809,MATCH(WatchList!$B32,'All CCC'!$B$7:$B$809,0)))</f>
        <v/>
      </c>
      <c r="AL32" s="844" t="str">
        <f>IF($B32="","",INDEX('All CCC'!AL$7:AL$809,MATCH(WatchList!$B32,'All CCC'!$B$7:$B$809,0)))</f>
        <v/>
      </c>
      <c r="AM32" s="844" t="str">
        <f>IF($B32="","",INDEX('All CCC'!AM$7:AM$809,MATCH(WatchList!$B32,'All CCC'!$B$7:$B$809,0)))</f>
        <v/>
      </c>
      <c r="AN32" s="844" t="str">
        <f>IF($B32="","",INDEX('All CCC'!AN$7:AN$809,MATCH(WatchList!$B32,'All CCC'!$B$7:$B$809,0)))</f>
        <v/>
      </c>
      <c r="AO32" s="844" t="str">
        <f>IF($B32="","",INDEX('All CCC'!AO$7:AO$809,MATCH(WatchList!$B32,'All CCC'!$B$7:$B$809,0)))</f>
        <v/>
      </c>
      <c r="AP32" s="844" t="str">
        <f>IF($B32="","",INDEX('All CCC'!AP$7:AP$809,MATCH(WatchList!$B32,'All CCC'!$B$7:$B$809,0)))</f>
        <v/>
      </c>
      <c r="AQ32" s="844" t="str">
        <f>IF($B32="","",INDEX('All CCC'!AQ$7:AQ$809,MATCH(WatchList!$B32,'All CCC'!$B$7:$B$809,0)))</f>
        <v/>
      </c>
      <c r="AR32" s="844" t="str">
        <f>IF($B32="","",INDEX('All CCC'!AR$7:AR$809,MATCH(WatchList!$B32,'All CCC'!$B$7:$B$809,0)))</f>
        <v/>
      </c>
      <c r="AS32" s="844" t="str">
        <f>IF($B32="","",INDEX('All CCC'!AS$7:AS$809,MATCH(WatchList!$B32,'All CCC'!$B$7:$B$809,0)))</f>
        <v/>
      </c>
      <c r="AT32" s="844" t="str">
        <f>IF($B32="","",INDEX('All CCC'!AT$7:AT$809,MATCH(WatchList!$B32,'All CCC'!$B$7:$B$809,0)))</f>
        <v/>
      </c>
      <c r="AU32" s="844" t="str">
        <f>IF($B32="","",INDEX('All CCC'!AU$7:AU$809,MATCH(WatchList!$B32,'All CCC'!$B$7:$B$809,0)))</f>
        <v/>
      </c>
      <c r="AV32" s="844" t="str">
        <f>IF($B32="","",INDEX('All CCC'!AV$7:AV$809,MATCH(WatchList!$B32,'All CCC'!$B$7:$B$809,0)))</f>
        <v/>
      </c>
      <c r="AW32" s="844" t="str">
        <f>IF($B32="","",INDEX('All CCC'!AW$7:AW$809,MATCH(WatchList!$B32,'All CCC'!$B$7:$B$809,0)))</f>
        <v/>
      </c>
      <c r="AX32" s="844" t="str">
        <f>IF($B32="","",INDEX('All CCC'!AX$7:AX$809,MATCH(WatchList!$B32,'All CCC'!$B$7:$B$809,0)))</f>
        <v/>
      </c>
      <c r="AY32" s="844" t="str">
        <f>IF($B32="","",INDEX('All CCC'!AY$7:AY$809,MATCH(WatchList!$B32,'All CCC'!$B$7:$B$809,0)))</f>
        <v/>
      </c>
      <c r="AZ32" s="844" t="str">
        <f>IF($B32="","",INDEX('All CCC'!AZ$7:AZ$809,MATCH(WatchList!$B32,'All CCC'!$B$7:$B$809,0)))</f>
        <v/>
      </c>
      <c r="BA32" s="844" t="str">
        <f>IF($B32="","",INDEX('All CCC'!BA$7:BA$809,MATCH(WatchList!$B32,'All CCC'!$B$7:$B$809,0)))</f>
        <v/>
      </c>
      <c r="BB32" s="844" t="str">
        <f>IF($B32="","",INDEX('All CCC'!BB$7:BB$809,MATCH(WatchList!$B32,'All CCC'!$B$7:$B$809,0)))</f>
        <v/>
      </c>
      <c r="BC32" s="844" t="str">
        <f>IF($B32="","",INDEX('All CCC'!BC$7:BC$809,MATCH(WatchList!$B32,'All CCC'!$B$7:$B$809,0)))</f>
        <v/>
      </c>
      <c r="BD32" s="844" t="str">
        <f>IF($B32="","",INDEX('All CCC'!BD$7:BD$809,MATCH(WatchList!$B32,'All CCC'!$B$7:$B$809,0)))</f>
        <v/>
      </c>
      <c r="BE32" s="844" t="str">
        <f>IF($B32="","",INDEX('All CCC'!BE$7:BE$809,MATCH(WatchList!$B32,'All CCC'!$B$7:$B$809,0)))</f>
        <v/>
      </c>
      <c r="BF32" s="844" t="str">
        <f>IF($B32="","",INDEX('All CCC'!BF$7:BF$809,MATCH(WatchList!$B32,'All CCC'!$B$7:$B$809,0)))</f>
        <v/>
      </c>
      <c r="BG32" s="844" t="str">
        <f>IF($B32="","",INDEX('All CCC'!BG$7:BG$809,MATCH(WatchList!$B32,'All CCC'!$B$7:$B$809,0)))</f>
        <v/>
      </c>
    </row>
    <row r="33" spans="1:59" x14ac:dyDescent="0.2">
      <c r="A33" s="548" t="str">
        <f>IF($B33="","",INDEX('All CCC'!A$7:A$809,MATCH(WatchList!$B33,'All CCC'!$B$7:$B$809,0)))</f>
        <v/>
      </c>
      <c r="B33" s="31"/>
      <c r="C33" s="844" t="str">
        <f>IF($B33="","",INDEX('All CCC'!C$7:C$809,MATCH(WatchList!$B33,'All CCC'!$B$7:$B$809,0)))</f>
        <v/>
      </c>
      <c r="D33" s="844" t="str">
        <f>IF($B33="","",INDEX('All CCC'!D$7:D$809,MATCH(WatchList!$B33,'All CCC'!$B$7:$B$809,0)))</f>
        <v/>
      </c>
      <c r="E33" s="844" t="str">
        <f>IF($B33="","",INDEX('All CCC'!E$7:E$809,MATCH(WatchList!$B33,'All CCC'!$B$7:$B$809,0)))</f>
        <v/>
      </c>
      <c r="F33" s="844" t="str">
        <f>IF($B33="","",INDEX('All CCC'!F$7:F$809,MATCH(WatchList!$B33,'All CCC'!$B$7:$B$809,0)))</f>
        <v/>
      </c>
      <c r="G33" s="844" t="str">
        <f>IF($B33="","",INDEX('All CCC'!G$7:G$809,MATCH(WatchList!$B33,'All CCC'!$B$7:$B$809,0)))</f>
        <v/>
      </c>
      <c r="H33" s="844" t="str">
        <f>IF($B33="","",INDEX('All CCC'!H$7:H$809,MATCH(WatchList!$B33,'All CCC'!$B$7:$B$809,0)))</f>
        <v/>
      </c>
      <c r="I33" s="844" t="str">
        <f>IF($B33="","",INDEX('All CCC'!I$7:I$809,MATCH(WatchList!$B33,'All CCC'!$B$7:$B$809,0)))</f>
        <v/>
      </c>
      <c r="J33" s="844" t="str">
        <f>IF($B33="","",INDEX('All CCC'!J$7:J$809,MATCH(WatchList!$B33,'All CCC'!$B$7:$B$809,0)))</f>
        <v/>
      </c>
      <c r="K33" s="844" t="str">
        <f>IF($B33="","",INDEX('All CCC'!K$7:K$809,MATCH(WatchList!$B33,'All CCC'!$B$7:$B$809,0)))</f>
        <v/>
      </c>
      <c r="L33" s="844" t="str">
        <f>IF($B33="","",INDEX('All CCC'!L$7:L$809,MATCH(WatchList!$B33,'All CCC'!$B$7:$B$809,0)))</f>
        <v/>
      </c>
      <c r="M33" s="844" t="str">
        <f>IF($B33="","",INDEX('All CCC'!M$7:M$809,MATCH(WatchList!$B33,'All CCC'!$B$7:$B$809,0)))</f>
        <v/>
      </c>
      <c r="N33" s="844" t="str">
        <f>IF($B33="","",INDEX('All CCC'!N$7:N$809,MATCH(WatchList!$B33,'All CCC'!$B$7:$B$809,0)))</f>
        <v/>
      </c>
      <c r="O33" s="844" t="str">
        <f>IF($B33="","",INDEX('All CCC'!O$7:O$809,MATCH(WatchList!$B33,'All CCC'!$B$7:$B$809,0)))</f>
        <v/>
      </c>
      <c r="P33" s="845" t="str">
        <f>IF($B33="","",INDEX('All CCC'!P$7:P$809,MATCH(WatchList!$B33,'All CCC'!$B$7:$B$809,0)))</f>
        <v/>
      </c>
      <c r="Q33" s="845" t="str">
        <f>IF($B33="","",INDEX('All CCC'!Q$7:Q$809,MATCH(WatchList!$B33,'All CCC'!$B$7:$B$809,0)))</f>
        <v/>
      </c>
      <c r="R33" s="844" t="str">
        <f>IF($B33="","",INDEX('All CCC'!R$7:R$809,MATCH(WatchList!$B33,'All CCC'!$B$7:$B$809,0)))</f>
        <v/>
      </c>
      <c r="S33" s="844" t="str">
        <f>IF($B33="","",INDEX('All CCC'!S$7:S$809,MATCH(WatchList!$B33,'All CCC'!$B$7:$B$809,0)))</f>
        <v/>
      </c>
      <c r="T33" s="844" t="str">
        <f>IF($B33="","",INDEX('All CCC'!T$7:T$809,MATCH(WatchList!$B33,'All CCC'!$B$7:$B$809,0)))</f>
        <v/>
      </c>
      <c r="U33" s="844" t="str">
        <f>IF($B33="","",INDEX('All CCC'!U$7:U$809,MATCH(WatchList!$B33,'All CCC'!$B$7:$B$809,0)))</f>
        <v/>
      </c>
      <c r="V33" s="844" t="str">
        <f>IF($B33="","",INDEX('All CCC'!V$7:V$809,MATCH(WatchList!$B33,'All CCC'!$B$7:$B$809,0)))</f>
        <v/>
      </c>
      <c r="W33" s="844" t="str">
        <f>IF($B33="","",INDEX('All CCC'!W$7:W$809,MATCH(WatchList!$B33,'All CCC'!$B$7:$B$809,0)))</f>
        <v/>
      </c>
      <c r="X33" s="844" t="str">
        <f>IF($B33="","",INDEX('All CCC'!X$7:X$809,MATCH(WatchList!$B33,'All CCC'!$B$7:$B$809,0)))</f>
        <v/>
      </c>
      <c r="Y33" s="844" t="str">
        <f>IF($B33="","",INDEX('All CCC'!Y$7:Y$809,MATCH(WatchList!$B33,'All CCC'!$B$7:$B$809,0)))</f>
        <v/>
      </c>
      <c r="Z33" s="844" t="str">
        <f>IF($B33="","",INDEX('All CCC'!Z$7:Z$809,MATCH(WatchList!$B33,'All CCC'!$B$7:$B$809,0)))</f>
        <v/>
      </c>
      <c r="AA33" s="844" t="str">
        <f>IF($B33="","",INDEX('All CCC'!AA$7:AA$809,MATCH(WatchList!$B33,'All CCC'!$B$7:$B$809,0)))</f>
        <v/>
      </c>
      <c r="AB33" s="844" t="str">
        <f>IF($B33="","",INDEX('All CCC'!AB$7:AB$809,MATCH(WatchList!$B33,'All CCC'!$B$7:$B$809,0)))</f>
        <v/>
      </c>
      <c r="AC33" s="844" t="str">
        <f>IF($B33="","",INDEX('All CCC'!AC$7:AC$809,MATCH(WatchList!$B33,'All CCC'!$B$7:$B$809,0)))</f>
        <v/>
      </c>
      <c r="AD33" s="844" t="str">
        <f>IF($B33="","",INDEX('All CCC'!AD$7:AD$809,MATCH(WatchList!$B33,'All CCC'!$B$7:$B$809,0)))</f>
        <v/>
      </c>
      <c r="AE33" s="844" t="str">
        <f>IF($B33="","",INDEX('All CCC'!AE$7:AE$809,MATCH(WatchList!$B33,'All CCC'!$B$7:$B$809,0)))</f>
        <v/>
      </c>
      <c r="AF33" s="844" t="str">
        <f>IF($B33="","",INDEX('All CCC'!AF$7:AF$809,MATCH(WatchList!$B33,'All CCC'!$B$7:$B$809,0)))</f>
        <v/>
      </c>
      <c r="AG33" s="844" t="str">
        <f>IF($B33="","",INDEX('All CCC'!AG$7:AG$809,MATCH(WatchList!$B33,'All CCC'!$B$7:$B$809,0)))</f>
        <v/>
      </c>
      <c r="AH33" s="844" t="str">
        <f>IF($B33="","",INDEX('All CCC'!AH$7:AH$809,MATCH(WatchList!$B33,'All CCC'!$B$7:$B$809,0)))</f>
        <v/>
      </c>
      <c r="AI33" s="844" t="str">
        <f>IF($B33="","",INDEX('All CCC'!AI$7:AI$809,MATCH(WatchList!$B33,'All CCC'!$B$7:$B$809,0)))</f>
        <v/>
      </c>
      <c r="AJ33" s="844" t="str">
        <f>IF($B33="","",INDEX('All CCC'!AJ$7:AJ$809,MATCH(WatchList!$B33,'All CCC'!$B$7:$B$809,0)))</f>
        <v/>
      </c>
      <c r="AK33" s="844" t="str">
        <f>IF($B33="","",INDEX('All CCC'!AK$7:AK$809,MATCH(WatchList!$B33,'All CCC'!$B$7:$B$809,0)))</f>
        <v/>
      </c>
      <c r="AL33" s="844" t="str">
        <f>IF($B33="","",INDEX('All CCC'!AL$7:AL$809,MATCH(WatchList!$B33,'All CCC'!$B$7:$B$809,0)))</f>
        <v/>
      </c>
      <c r="AM33" s="844" t="str">
        <f>IF($B33="","",INDEX('All CCC'!AM$7:AM$809,MATCH(WatchList!$B33,'All CCC'!$B$7:$B$809,0)))</f>
        <v/>
      </c>
      <c r="AN33" s="844" t="str">
        <f>IF($B33="","",INDEX('All CCC'!AN$7:AN$809,MATCH(WatchList!$B33,'All CCC'!$B$7:$B$809,0)))</f>
        <v/>
      </c>
      <c r="AO33" s="844" t="str">
        <f>IF($B33="","",INDEX('All CCC'!AO$7:AO$809,MATCH(WatchList!$B33,'All CCC'!$B$7:$B$809,0)))</f>
        <v/>
      </c>
      <c r="AP33" s="844" t="str">
        <f>IF($B33="","",INDEX('All CCC'!AP$7:AP$809,MATCH(WatchList!$B33,'All CCC'!$B$7:$B$809,0)))</f>
        <v/>
      </c>
      <c r="AQ33" s="844" t="str">
        <f>IF($B33="","",INDEX('All CCC'!AQ$7:AQ$809,MATCH(WatchList!$B33,'All CCC'!$B$7:$B$809,0)))</f>
        <v/>
      </c>
      <c r="AR33" s="844" t="str">
        <f>IF($B33="","",INDEX('All CCC'!AR$7:AR$809,MATCH(WatchList!$B33,'All CCC'!$B$7:$B$809,0)))</f>
        <v/>
      </c>
      <c r="AS33" s="844" t="str">
        <f>IF($B33="","",INDEX('All CCC'!AS$7:AS$809,MATCH(WatchList!$B33,'All CCC'!$B$7:$B$809,0)))</f>
        <v/>
      </c>
      <c r="AT33" s="844" t="str">
        <f>IF($B33="","",INDEX('All CCC'!AT$7:AT$809,MATCH(WatchList!$B33,'All CCC'!$B$7:$B$809,0)))</f>
        <v/>
      </c>
      <c r="AU33" s="844" t="str">
        <f>IF($B33="","",INDEX('All CCC'!AU$7:AU$809,MATCH(WatchList!$B33,'All CCC'!$B$7:$B$809,0)))</f>
        <v/>
      </c>
      <c r="AV33" s="844" t="str">
        <f>IF($B33="","",INDEX('All CCC'!AV$7:AV$809,MATCH(WatchList!$B33,'All CCC'!$B$7:$B$809,0)))</f>
        <v/>
      </c>
      <c r="AW33" s="844" t="str">
        <f>IF($B33="","",INDEX('All CCC'!AW$7:AW$809,MATCH(WatchList!$B33,'All CCC'!$B$7:$B$809,0)))</f>
        <v/>
      </c>
      <c r="AX33" s="844" t="str">
        <f>IF($B33="","",INDEX('All CCC'!AX$7:AX$809,MATCH(WatchList!$B33,'All CCC'!$B$7:$B$809,0)))</f>
        <v/>
      </c>
      <c r="AY33" s="844" t="str">
        <f>IF($B33="","",INDEX('All CCC'!AY$7:AY$809,MATCH(WatchList!$B33,'All CCC'!$B$7:$B$809,0)))</f>
        <v/>
      </c>
      <c r="AZ33" s="844" t="str">
        <f>IF($B33="","",INDEX('All CCC'!AZ$7:AZ$809,MATCH(WatchList!$B33,'All CCC'!$B$7:$B$809,0)))</f>
        <v/>
      </c>
      <c r="BA33" s="844" t="str">
        <f>IF($B33="","",INDEX('All CCC'!BA$7:BA$809,MATCH(WatchList!$B33,'All CCC'!$B$7:$B$809,0)))</f>
        <v/>
      </c>
      <c r="BB33" s="844" t="str">
        <f>IF($B33="","",INDEX('All CCC'!BB$7:BB$809,MATCH(WatchList!$B33,'All CCC'!$B$7:$B$809,0)))</f>
        <v/>
      </c>
      <c r="BC33" s="844" t="str">
        <f>IF($B33="","",INDEX('All CCC'!BC$7:BC$809,MATCH(WatchList!$B33,'All CCC'!$B$7:$B$809,0)))</f>
        <v/>
      </c>
      <c r="BD33" s="844" t="str">
        <f>IF($B33="","",INDEX('All CCC'!BD$7:BD$809,MATCH(WatchList!$B33,'All CCC'!$B$7:$B$809,0)))</f>
        <v/>
      </c>
      <c r="BE33" s="844" t="str">
        <f>IF($B33="","",INDEX('All CCC'!BE$7:BE$809,MATCH(WatchList!$B33,'All CCC'!$B$7:$B$809,0)))</f>
        <v/>
      </c>
      <c r="BF33" s="844" t="str">
        <f>IF($B33="","",INDEX('All CCC'!BF$7:BF$809,MATCH(WatchList!$B33,'All CCC'!$B$7:$B$809,0)))</f>
        <v/>
      </c>
      <c r="BG33" s="844" t="str">
        <f>IF($B33="","",INDEX('All CCC'!BG$7:BG$809,MATCH(WatchList!$B33,'All CCC'!$B$7:$B$809,0)))</f>
        <v/>
      </c>
    </row>
    <row r="34" spans="1:59" x14ac:dyDescent="0.2">
      <c r="A34" s="548" t="str">
        <f>IF($B34="","",INDEX('All CCC'!A$7:A$809,MATCH(WatchList!$B34,'All CCC'!$B$7:$B$809,0)))</f>
        <v/>
      </c>
      <c r="B34" s="31"/>
      <c r="C34" s="844" t="str">
        <f>IF($B34="","",INDEX('All CCC'!C$7:C$809,MATCH(WatchList!$B34,'All CCC'!$B$7:$B$809,0)))</f>
        <v/>
      </c>
      <c r="D34" s="844" t="str">
        <f>IF($B34="","",INDEX('All CCC'!D$7:D$809,MATCH(WatchList!$B34,'All CCC'!$B$7:$B$809,0)))</f>
        <v/>
      </c>
      <c r="E34" s="844" t="str">
        <f>IF($B34="","",INDEX('All CCC'!E$7:E$809,MATCH(WatchList!$B34,'All CCC'!$B$7:$B$809,0)))</f>
        <v/>
      </c>
      <c r="F34" s="844" t="str">
        <f>IF($B34="","",INDEX('All CCC'!F$7:F$809,MATCH(WatchList!$B34,'All CCC'!$B$7:$B$809,0)))</f>
        <v/>
      </c>
      <c r="G34" s="844" t="str">
        <f>IF($B34="","",INDEX('All CCC'!G$7:G$809,MATCH(WatchList!$B34,'All CCC'!$B$7:$B$809,0)))</f>
        <v/>
      </c>
      <c r="H34" s="844" t="str">
        <f>IF($B34="","",INDEX('All CCC'!H$7:H$809,MATCH(WatchList!$B34,'All CCC'!$B$7:$B$809,0)))</f>
        <v/>
      </c>
      <c r="I34" s="844" t="str">
        <f>IF($B34="","",INDEX('All CCC'!I$7:I$809,MATCH(WatchList!$B34,'All CCC'!$B$7:$B$809,0)))</f>
        <v/>
      </c>
      <c r="J34" s="844" t="str">
        <f>IF($B34="","",INDEX('All CCC'!J$7:J$809,MATCH(WatchList!$B34,'All CCC'!$B$7:$B$809,0)))</f>
        <v/>
      </c>
      <c r="K34" s="844" t="str">
        <f>IF($B34="","",INDEX('All CCC'!K$7:K$809,MATCH(WatchList!$B34,'All CCC'!$B$7:$B$809,0)))</f>
        <v/>
      </c>
      <c r="L34" s="844" t="str">
        <f>IF($B34="","",INDEX('All CCC'!L$7:L$809,MATCH(WatchList!$B34,'All CCC'!$B$7:$B$809,0)))</f>
        <v/>
      </c>
      <c r="M34" s="844" t="str">
        <f>IF($B34="","",INDEX('All CCC'!M$7:M$809,MATCH(WatchList!$B34,'All CCC'!$B$7:$B$809,0)))</f>
        <v/>
      </c>
      <c r="N34" s="844" t="str">
        <f>IF($B34="","",INDEX('All CCC'!N$7:N$809,MATCH(WatchList!$B34,'All CCC'!$B$7:$B$809,0)))</f>
        <v/>
      </c>
      <c r="O34" s="844" t="str">
        <f>IF($B34="","",INDEX('All CCC'!O$7:O$809,MATCH(WatchList!$B34,'All CCC'!$B$7:$B$809,0)))</f>
        <v/>
      </c>
      <c r="P34" s="845" t="str">
        <f>IF($B34="","",INDEX('All CCC'!P$7:P$809,MATCH(WatchList!$B34,'All CCC'!$B$7:$B$809,0)))</f>
        <v/>
      </c>
      <c r="Q34" s="845" t="str">
        <f>IF($B34="","",INDEX('All CCC'!Q$7:Q$809,MATCH(WatchList!$B34,'All CCC'!$B$7:$B$809,0)))</f>
        <v/>
      </c>
      <c r="R34" s="844" t="str">
        <f>IF($B34="","",INDEX('All CCC'!R$7:R$809,MATCH(WatchList!$B34,'All CCC'!$B$7:$B$809,0)))</f>
        <v/>
      </c>
      <c r="S34" s="844" t="str">
        <f>IF($B34="","",INDEX('All CCC'!S$7:S$809,MATCH(WatchList!$B34,'All CCC'!$B$7:$B$809,0)))</f>
        <v/>
      </c>
      <c r="T34" s="844" t="str">
        <f>IF($B34="","",INDEX('All CCC'!T$7:T$809,MATCH(WatchList!$B34,'All CCC'!$B$7:$B$809,0)))</f>
        <v/>
      </c>
      <c r="U34" s="844" t="str">
        <f>IF($B34="","",INDEX('All CCC'!U$7:U$809,MATCH(WatchList!$B34,'All CCC'!$B$7:$B$809,0)))</f>
        <v/>
      </c>
      <c r="V34" s="844" t="str">
        <f>IF($B34="","",INDEX('All CCC'!V$7:V$809,MATCH(WatchList!$B34,'All CCC'!$B$7:$B$809,0)))</f>
        <v/>
      </c>
      <c r="W34" s="844" t="str">
        <f>IF($B34="","",INDEX('All CCC'!W$7:W$809,MATCH(WatchList!$B34,'All CCC'!$B$7:$B$809,0)))</f>
        <v/>
      </c>
      <c r="X34" s="844" t="str">
        <f>IF($B34="","",INDEX('All CCC'!X$7:X$809,MATCH(WatchList!$B34,'All CCC'!$B$7:$B$809,0)))</f>
        <v/>
      </c>
      <c r="Y34" s="844" t="str">
        <f>IF($B34="","",INDEX('All CCC'!Y$7:Y$809,MATCH(WatchList!$B34,'All CCC'!$B$7:$B$809,0)))</f>
        <v/>
      </c>
      <c r="Z34" s="844" t="str">
        <f>IF($B34="","",INDEX('All CCC'!Z$7:Z$809,MATCH(WatchList!$B34,'All CCC'!$B$7:$B$809,0)))</f>
        <v/>
      </c>
      <c r="AA34" s="844" t="str">
        <f>IF($B34="","",INDEX('All CCC'!AA$7:AA$809,MATCH(WatchList!$B34,'All CCC'!$B$7:$B$809,0)))</f>
        <v/>
      </c>
      <c r="AB34" s="844" t="str">
        <f>IF($B34="","",INDEX('All CCC'!AB$7:AB$809,MATCH(WatchList!$B34,'All CCC'!$B$7:$B$809,0)))</f>
        <v/>
      </c>
      <c r="AC34" s="844" t="str">
        <f>IF($B34="","",INDEX('All CCC'!AC$7:AC$809,MATCH(WatchList!$B34,'All CCC'!$B$7:$B$809,0)))</f>
        <v/>
      </c>
      <c r="AD34" s="844" t="str">
        <f>IF($B34="","",INDEX('All CCC'!AD$7:AD$809,MATCH(WatchList!$B34,'All CCC'!$B$7:$B$809,0)))</f>
        <v/>
      </c>
      <c r="AE34" s="844" t="str">
        <f>IF($B34="","",INDEX('All CCC'!AE$7:AE$809,MATCH(WatchList!$B34,'All CCC'!$B$7:$B$809,0)))</f>
        <v/>
      </c>
      <c r="AF34" s="844" t="str">
        <f>IF($B34="","",INDEX('All CCC'!AF$7:AF$809,MATCH(WatchList!$B34,'All CCC'!$B$7:$B$809,0)))</f>
        <v/>
      </c>
      <c r="AG34" s="844" t="str">
        <f>IF($B34="","",INDEX('All CCC'!AG$7:AG$809,MATCH(WatchList!$B34,'All CCC'!$B$7:$B$809,0)))</f>
        <v/>
      </c>
      <c r="AH34" s="844" t="str">
        <f>IF($B34="","",INDEX('All CCC'!AH$7:AH$809,MATCH(WatchList!$B34,'All CCC'!$B$7:$B$809,0)))</f>
        <v/>
      </c>
      <c r="AI34" s="844" t="str">
        <f>IF($B34="","",INDEX('All CCC'!AI$7:AI$809,MATCH(WatchList!$B34,'All CCC'!$B$7:$B$809,0)))</f>
        <v/>
      </c>
      <c r="AJ34" s="844" t="str">
        <f>IF($B34="","",INDEX('All CCC'!AJ$7:AJ$809,MATCH(WatchList!$B34,'All CCC'!$B$7:$B$809,0)))</f>
        <v/>
      </c>
      <c r="AK34" s="844" t="str">
        <f>IF($B34="","",INDEX('All CCC'!AK$7:AK$809,MATCH(WatchList!$B34,'All CCC'!$B$7:$B$809,0)))</f>
        <v/>
      </c>
      <c r="AL34" s="844" t="str">
        <f>IF($B34="","",INDEX('All CCC'!AL$7:AL$809,MATCH(WatchList!$B34,'All CCC'!$B$7:$B$809,0)))</f>
        <v/>
      </c>
      <c r="AM34" s="844" t="str">
        <f>IF($B34="","",INDEX('All CCC'!AM$7:AM$809,MATCH(WatchList!$B34,'All CCC'!$B$7:$B$809,0)))</f>
        <v/>
      </c>
      <c r="AN34" s="844" t="str">
        <f>IF($B34="","",INDEX('All CCC'!AN$7:AN$809,MATCH(WatchList!$B34,'All CCC'!$B$7:$B$809,0)))</f>
        <v/>
      </c>
      <c r="AO34" s="844" t="str">
        <f>IF($B34="","",INDEX('All CCC'!AO$7:AO$809,MATCH(WatchList!$B34,'All CCC'!$B$7:$B$809,0)))</f>
        <v/>
      </c>
      <c r="AP34" s="844" t="str">
        <f>IF($B34="","",INDEX('All CCC'!AP$7:AP$809,MATCH(WatchList!$B34,'All CCC'!$B$7:$B$809,0)))</f>
        <v/>
      </c>
      <c r="AQ34" s="844" t="str">
        <f>IF($B34="","",INDEX('All CCC'!AQ$7:AQ$809,MATCH(WatchList!$B34,'All CCC'!$B$7:$B$809,0)))</f>
        <v/>
      </c>
      <c r="AR34" s="844" t="str">
        <f>IF($B34="","",INDEX('All CCC'!AR$7:AR$809,MATCH(WatchList!$B34,'All CCC'!$B$7:$B$809,0)))</f>
        <v/>
      </c>
      <c r="AS34" s="844" t="str">
        <f>IF($B34="","",INDEX('All CCC'!AS$7:AS$809,MATCH(WatchList!$B34,'All CCC'!$B$7:$B$809,0)))</f>
        <v/>
      </c>
      <c r="AT34" s="844" t="str">
        <f>IF($B34="","",INDEX('All CCC'!AT$7:AT$809,MATCH(WatchList!$B34,'All CCC'!$B$7:$B$809,0)))</f>
        <v/>
      </c>
      <c r="AU34" s="844" t="str">
        <f>IF($B34="","",INDEX('All CCC'!AU$7:AU$809,MATCH(WatchList!$B34,'All CCC'!$B$7:$B$809,0)))</f>
        <v/>
      </c>
      <c r="AV34" s="844" t="str">
        <f>IF($B34="","",INDEX('All CCC'!AV$7:AV$809,MATCH(WatchList!$B34,'All CCC'!$B$7:$B$809,0)))</f>
        <v/>
      </c>
      <c r="AW34" s="844" t="str">
        <f>IF($B34="","",INDEX('All CCC'!AW$7:AW$809,MATCH(WatchList!$B34,'All CCC'!$B$7:$B$809,0)))</f>
        <v/>
      </c>
      <c r="AX34" s="844" t="str">
        <f>IF($B34="","",INDEX('All CCC'!AX$7:AX$809,MATCH(WatchList!$B34,'All CCC'!$B$7:$B$809,0)))</f>
        <v/>
      </c>
      <c r="AY34" s="844" t="str">
        <f>IF($B34="","",INDEX('All CCC'!AY$7:AY$809,MATCH(WatchList!$B34,'All CCC'!$B$7:$B$809,0)))</f>
        <v/>
      </c>
      <c r="AZ34" s="844" t="str">
        <f>IF($B34="","",INDEX('All CCC'!AZ$7:AZ$809,MATCH(WatchList!$B34,'All CCC'!$B$7:$B$809,0)))</f>
        <v/>
      </c>
      <c r="BA34" s="844" t="str">
        <f>IF($B34="","",INDEX('All CCC'!BA$7:BA$809,MATCH(WatchList!$B34,'All CCC'!$B$7:$B$809,0)))</f>
        <v/>
      </c>
      <c r="BB34" s="844" t="str">
        <f>IF($B34="","",INDEX('All CCC'!BB$7:BB$809,MATCH(WatchList!$B34,'All CCC'!$B$7:$B$809,0)))</f>
        <v/>
      </c>
      <c r="BC34" s="844" t="str">
        <f>IF($B34="","",INDEX('All CCC'!BC$7:BC$809,MATCH(WatchList!$B34,'All CCC'!$B$7:$B$809,0)))</f>
        <v/>
      </c>
      <c r="BD34" s="844" t="str">
        <f>IF($B34="","",INDEX('All CCC'!BD$7:BD$809,MATCH(WatchList!$B34,'All CCC'!$B$7:$B$809,0)))</f>
        <v/>
      </c>
      <c r="BE34" s="844" t="str">
        <f>IF($B34="","",INDEX('All CCC'!BE$7:BE$809,MATCH(WatchList!$B34,'All CCC'!$B$7:$B$809,0)))</f>
        <v/>
      </c>
      <c r="BF34" s="844" t="str">
        <f>IF($B34="","",INDEX('All CCC'!BF$7:BF$809,MATCH(WatchList!$B34,'All CCC'!$B$7:$B$809,0)))</f>
        <v/>
      </c>
      <c r="BG34" s="844" t="str">
        <f>IF($B34="","",INDEX('All CCC'!BG$7:BG$809,MATCH(WatchList!$B34,'All CCC'!$B$7:$B$809,0)))</f>
        <v/>
      </c>
    </row>
    <row r="35" spans="1:59" x14ac:dyDescent="0.2">
      <c r="A35" s="548" t="str">
        <f>IF($B35="","",INDEX('All CCC'!A$7:A$809,MATCH(WatchList!$B35,'All CCC'!$B$7:$B$809,0)))</f>
        <v/>
      </c>
      <c r="B35" s="31"/>
      <c r="C35" s="844" t="str">
        <f>IF($B35="","",INDEX('All CCC'!C$7:C$809,MATCH(WatchList!$B35,'All CCC'!$B$7:$B$809,0)))</f>
        <v/>
      </c>
      <c r="D35" s="844" t="str">
        <f>IF($B35="","",INDEX('All CCC'!D$7:D$809,MATCH(WatchList!$B35,'All CCC'!$B$7:$B$809,0)))</f>
        <v/>
      </c>
      <c r="E35" s="844" t="str">
        <f>IF($B35="","",INDEX('All CCC'!E$7:E$809,MATCH(WatchList!$B35,'All CCC'!$B$7:$B$809,0)))</f>
        <v/>
      </c>
      <c r="F35" s="844" t="str">
        <f>IF($B35="","",INDEX('All CCC'!F$7:F$809,MATCH(WatchList!$B35,'All CCC'!$B$7:$B$809,0)))</f>
        <v/>
      </c>
      <c r="G35" s="844" t="str">
        <f>IF($B35="","",INDEX('All CCC'!G$7:G$809,MATCH(WatchList!$B35,'All CCC'!$B$7:$B$809,0)))</f>
        <v/>
      </c>
      <c r="H35" s="844" t="str">
        <f>IF($B35="","",INDEX('All CCC'!H$7:H$809,MATCH(WatchList!$B35,'All CCC'!$B$7:$B$809,0)))</f>
        <v/>
      </c>
      <c r="I35" s="844" t="str">
        <f>IF($B35="","",INDEX('All CCC'!I$7:I$809,MATCH(WatchList!$B35,'All CCC'!$B$7:$B$809,0)))</f>
        <v/>
      </c>
      <c r="J35" s="844" t="str">
        <f>IF($B35="","",INDEX('All CCC'!J$7:J$809,MATCH(WatchList!$B35,'All CCC'!$B$7:$B$809,0)))</f>
        <v/>
      </c>
      <c r="K35" s="844" t="str">
        <f>IF($B35="","",INDEX('All CCC'!K$7:K$809,MATCH(WatchList!$B35,'All CCC'!$B$7:$B$809,0)))</f>
        <v/>
      </c>
      <c r="L35" s="844" t="str">
        <f>IF($B35="","",INDEX('All CCC'!L$7:L$809,MATCH(WatchList!$B35,'All CCC'!$B$7:$B$809,0)))</f>
        <v/>
      </c>
      <c r="M35" s="844" t="str">
        <f>IF($B35="","",INDEX('All CCC'!M$7:M$809,MATCH(WatchList!$B35,'All CCC'!$B$7:$B$809,0)))</f>
        <v/>
      </c>
      <c r="N35" s="844" t="str">
        <f>IF($B35="","",INDEX('All CCC'!N$7:N$809,MATCH(WatchList!$B35,'All CCC'!$B$7:$B$809,0)))</f>
        <v/>
      </c>
      <c r="O35" s="844" t="str">
        <f>IF($B35="","",INDEX('All CCC'!O$7:O$809,MATCH(WatchList!$B35,'All CCC'!$B$7:$B$809,0)))</f>
        <v/>
      </c>
      <c r="P35" s="845" t="str">
        <f>IF($B35="","",INDEX('All CCC'!P$7:P$809,MATCH(WatchList!$B35,'All CCC'!$B$7:$B$809,0)))</f>
        <v/>
      </c>
      <c r="Q35" s="845" t="str">
        <f>IF($B35="","",INDEX('All CCC'!Q$7:Q$809,MATCH(WatchList!$B35,'All CCC'!$B$7:$B$809,0)))</f>
        <v/>
      </c>
      <c r="R35" s="844" t="str">
        <f>IF($B35="","",INDEX('All CCC'!R$7:R$809,MATCH(WatchList!$B35,'All CCC'!$B$7:$B$809,0)))</f>
        <v/>
      </c>
      <c r="S35" s="844" t="str">
        <f>IF($B35="","",INDEX('All CCC'!S$7:S$809,MATCH(WatchList!$B35,'All CCC'!$B$7:$B$809,0)))</f>
        <v/>
      </c>
      <c r="T35" s="844" t="str">
        <f>IF($B35="","",INDEX('All CCC'!T$7:T$809,MATCH(WatchList!$B35,'All CCC'!$B$7:$B$809,0)))</f>
        <v/>
      </c>
      <c r="U35" s="844" t="str">
        <f>IF($B35="","",INDEX('All CCC'!U$7:U$809,MATCH(WatchList!$B35,'All CCC'!$B$7:$B$809,0)))</f>
        <v/>
      </c>
      <c r="V35" s="844" t="str">
        <f>IF($B35="","",INDEX('All CCC'!V$7:V$809,MATCH(WatchList!$B35,'All CCC'!$B$7:$B$809,0)))</f>
        <v/>
      </c>
      <c r="W35" s="844" t="str">
        <f>IF($B35="","",INDEX('All CCC'!W$7:W$809,MATCH(WatchList!$B35,'All CCC'!$B$7:$B$809,0)))</f>
        <v/>
      </c>
      <c r="X35" s="844" t="str">
        <f>IF($B35="","",INDEX('All CCC'!X$7:X$809,MATCH(WatchList!$B35,'All CCC'!$B$7:$B$809,0)))</f>
        <v/>
      </c>
      <c r="Y35" s="844" t="str">
        <f>IF($B35="","",INDEX('All CCC'!Y$7:Y$809,MATCH(WatchList!$B35,'All CCC'!$B$7:$B$809,0)))</f>
        <v/>
      </c>
      <c r="Z35" s="844" t="str">
        <f>IF($B35="","",INDEX('All CCC'!Z$7:Z$809,MATCH(WatchList!$B35,'All CCC'!$B$7:$B$809,0)))</f>
        <v/>
      </c>
      <c r="AA35" s="844" t="str">
        <f>IF($B35="","",INDEX('All CCC'!AA$7:AA$809,MATCH(WatchList!$B35,'All CCC'!$B$7:$B$809,0)))</f>
        <v/>
      </c>
      <c r="AB35" s="844" t="str">
        <f>IF($B35="","",INDEX('All CCC'!AB$7:AB$809,MATCH(WatchList!$B35,'All CCC'!$B$7:$B$809,0)))</f>
        <v/>
      </c>
      <c r="AC35" s="844" t="str">
        <f>IF($B35="","",INDEX('All CCC'!AC$7:AC$809,MATCH(WatchList!$B35,'All CCC'!$B$7:$B$809,0)))</f>
        <v/>
      </c>
      <c r="AD35" s="844" t="str">
        <f>IF($B35="","",INDEX('All CCC'!AD$7:AD$809,MATCH(WatchList!$B35,'All CCC'!$B$7:$B$809,0)))</f>
        <v/>
      </c>
      <c r="AE35" s="844" t="str">
        <f>IF($B35="","",INDEX('All CCC'!AE$7:AE$809,MATCH(WatchList!$B35,'All CCC'!$B$7:$B$809,0)))</f>
        <v/>
      </c>
      <c r="AF35" s="844" t="str">
        <f>IF($B35="","",INDEX('All CCC'!AF$7:AF$809,MATCH(WatchList!$B35,'All CCC'!$B$7:$B$809,0)))</f>
        <v/>
      </c>
      <c r="AG35" s="844" t="str">
        <f>IF($B35="","",INDEX('All CCC'!AG$7:AG$809,MATCH(WatchList!$B35,'All CCC'!$B$7:$B$809,0)))</f>
        <v/>
      </c>
      <c r="AH35" s="844" t="str">
        <f>IF($B35="","",INDEX('All CCC'!AH$7:AH$809,MATCH(WatchList!$B35,'All CCC'!$B$7:$B$809,0)))</f>
        <v/>
      </c>
      <c r="AI35" s="844" t="str">
        <f>IF($B35="","",INDEX('All CCC'!AI$7:AI$809,MATCH(WatchList!$B35,'All CCC'!$B$7:$B$809,0)))</f>
        <v/>
      </c>
      <c r="AJ35" s="844" t="str">
        <f>IF($B35="","",INDEX('All CCC'!AJ$7:AJ$809,MATCH(WatchList!$B35,'All CCC'!$B$7:$B$809,0)))</f>
        <v/>
      </c>
      <c r="AK35" s="844" t="str">
        <f>IF($B35="","",INDEX('All CCC'!AK$7:AK$809,MATCH(WatchList!$B35,'All CCC'!$B$7:$B$809,0)))</f>
        <v/>
      </c>
      <c r="AL35" s="844" t="str">
        <f>IF($B35="","",INDEX('All CCC'!AL$7:AL$809,MATCH(WatchList!$B35,'All CCC'!$B$7:$B$809,0)))</f>
        <v/>
      </c>
      <c r="AM35" s="844" t="str">
        <f>IF($B35="","",INDEX('All CCC'!AM$7:AM$809,MATCH(WatchList!$B35,'All CCC'!$B$7:$B$809,0)))</f>
        <v/>
      </c>
      <c r="AN35" s="844" t="str">
        <f>IF($B35="","",INDEX('All CCC'!AN$7:AN$809,MATCH(WatchList!$B35,'All CCC'!$B$7:$B$809,0)))</f>
        <v/>
      </c>
      <c r="AO35" s="844" t="str">
        <f>IF($B35="","",INDEX('All CCC'!AO$7:AO$809,MATCH(WatchList!$B35,'All CCC'!$B$7:$B$809,0)))</f>
        <v/>
      </c>
      <c r="AP35" s="844" t="str">
        <f>IF($B35="","",INDEX('All CCC'!AP$7:AP$809,MATCH(WatchList!$B35,'All CCC'!$B$7:$B$809,0)))</f>
        <v/>
      </c>
      <c r="AQ35" s="844" t="str">
        <f>IF($B35="","",INDEX('All CCC'!AQ$7:AQ$809,MATCH(WatchList!$B35,'All CCC'!$B$7:$B$809,0)))</f>
        <v/>
      </c>
      <c r="AR35" s="844" t="str">
        <f>IF($B35="","",INDEX('All CCC'!AR$7:AR$809,MATCH(WatchList!$B35,'All CCC'!$B$7:$B$809,0)))</f>
        <v/>
      </c>
      <c r="AS35" s="844" t="str">
        <f>IF($B35="","",INDEX('All CCC'!AS$7:AS$809,MATCH(WatchList!$B35,'All CCC'!$B$7:$B$809,0)))</f>
        <v/>
      </c>
      <c r="AT35" s="844" t="str">
        <f>IF($B35="","",INDEX('All CCC'!AT$7:AT$809,MATCH(WatchList!$B35,'All CCC'!$B$7:$B$809,0)))</f>
        <v/>
      </c>
      <c r="AU35" s="844" t="str">
        <f>IF($B35="","",INDEX('All CCC'!AU$7:AU$809,MATCH(WatchList!$B35,'All CCC'!$B$7:$B$809,0)))</f>
        <v/>
      </c>
      <c r="AV35" s="844" t="str">
        <f>IF($B35="","",INDEX('All CCC'!AV$7:AV$809,MATCH(WatchList!$B35,'All CCC'!$B$7:$B$809,0)))</f>
        <v/>
      </c>
      <c r="AW35" s="844" t="str">
        <f>IF($B35="","",INDEX('All CCC'!AW$7:AW$809,MATCH(WatchList!$B35,'All CCC'!$B$7:$B$809,0)))</f>
        <v/>
      </c>
      <c r="AX35" s="844" t="str">
        <f>IF($B35="","",INDEX('All CCC'!AX$7:AX$809,MATCH(WatchList!$B35,'All CCC'!$B$7:$B$809,0)))</f>
        <v/>
      </c>
      <c r="AY35" s="844" t="str">
        <f>IF($B35="","",INDEX('All CCC'!AY$7:AY$809,MATCH(WatchList!$B35,'All CCC'!$B$7:$B$809,0)))</f>
        <v/>
      </c>
      <c r="AZ35" s="844" t="str">
        <f>IF($B35="","",INDEX('All CCC'!AZ$7:AZ$809,MATCH(WatchList!$B35,'All CCC'!$B$7:$B$809,0)))</f>
        <v/>
      </c>
      <c r="BA35" s="844" t="str">
        <f>IF($B35="","",INDEX('All CCC'!BA$7:BA$809,MATCH(WatchList!$B35,'All CCC'!$B$7:$B$809,0)))</f>
        <v/>
      </c>
      <c r="BB35" s="844" t="str">
        <f>IF($B35="","",INDEX('All CCC'!BB$7:BB$809,MATCH(WatchList!$B35,'All CCC'!$B$7:$B$809,0)))</f>
        <v/>
      </c>
      <c r="BC35" s="844" t="str">
        <f>IF($B35="","",INDEX('All CCC'!BC$7:BC$809,MATCH(WatchList!$B35,'All CCC'!$B$7:$B$809,0)))</f>
        <v/>
      </c>
      <c r="BD35" s="844" t="str">
        <f>IF($B35="","",INDEX('All CCC'!BD$7:BD$809,MATCH(WatchList!$B35,'All CCC'!$B$7:$B$809,0)))</f>
        <v/>
      </c>
      <c r="BE35" s="844" t="str">
        <f>IF($B35="","",INDEX('All CCC'!BE$7:BE$809,MATCH(WatchList!$B35,'All CCC'!$B$7:$B$809,0)))</f>
        <v/>
      </c>
      <c r="BF35" s="844" t="str">
        <f>IF($B35="","",INDEX('All CCC'!BF$7:BF$809,MATCH(WatchList!$B35,'All CCC'!$B$7:$B$809,0)))</f>
        <v/>
      </c>
      <c r="BG35" s="844" t="str">
        <f>IF($B35="","",INDEX('All CCC'!BG$7:BG$809,MATCH(WatchList!$B35,'All CCC'!$B$7:$B$809,0)))</f>
        <v/>
      </c>
    </row>
    <row r="36" spans="1:59" x14ac:dyDescent="0.2">
      <c r="A36" s="548" t="str">
        <f>IF($B36="","",INDEX('All CCC'!A$7:A$809,MATCH(WatchList!$B36,'All CCC'!$B$7:$B$809,0)))</f>
        <v/>
      </c>
      <c r="B36" s="31"/>
      <c r="C36" s="844" t="str">
        <f>IF($B36="","",INDEX('All CCC'!C$7:C$809,MATCH(WatchList!$B36,'All CCC'!$B$7:$B$809,0)))</f>
        <v/>
      </c>
      <c r="D36" s="844" t="str">
        <f>IF($B36="","",INDEX('All CCC'!D$7:D$809,MATCH(WatchList!$B36,'All CCC'!$B$7:$B$809,0)))</f>
        <v/>
      </c>
      <c r="E36" s="844" t="str">
        <f>IF($B36="","",INDEX('All CCC'!E$7:E$809,MATCH(WatchList!$B36,'All CCC'!$B$7:$B$809,0)))</f>
        <v/>
      </c>
      <c r="F36" s="844" t="str">
        <f>IF($B36="","",INDEX('All CCC'!F$7:F$809,MATCH(WatchList!$B36,'All CCC'!$B$7:$B$809,0)))</f>
        <v/>
      </c>
      <c r="G36" s="844" t="str">
        <f>IF($B36="","",INDEX('All CCC'!G$7:G$809,MATCH(WatchList!$B36,'All CCC'!$B$7:$B$809,0)))</f>
        <v/>
      </c>
      <c r="H36" s="844" t="str">
        <f>IF($B36="","",INDEX('All CCC'!H$7:H$809,MATCH(WatchList!$B36,'All CCC'!$B$7:$B$809,0)))</f>
        <v/>
      </c>
      <c r="I36" s="844" t="str">
        <f>IF($B36="","",INDEX('All CCC'!I$7:I$809,MATCH(WatchList!$B36,'All CCC'!$B$7:$B$809,0)))</f>
        <v/>
      </c>
      <c r="J36" s="844" t="str">
        <f>IF($B36="","",INDEX('All CCC'!J$7:J$809,MATCH(WatchList!$B36,'All CCC'!$B$7:$B$809,0)))</f>
        <v/>
      </c>
      <c r="K36" s="844" t="str">
        <f>IF($B36="","",INDEX('All CCC'!K$7:K$809,MATCH(WatchList!$B36,'All CCC'!$B$7:$B$809,0)))</f>
        <v/>
      </c>
      <c r="L36" s="844" t="str">
        <f>IF($B36="","",INDEX('All CCC'!L$7:L$809,MATCH(WatchList!$B36,'All CCC'!$B$7:$B$809,0)))</f>
        <v/>
      </c>
      <c r="M36" s="844" t="str">
        <f>IF($B36="","",INDEX('All CCC'!M$7:M$809,MATCH(WatchList!$B36,'All CCC'!$B$7:$B$809,0)))</f>
        <v/>
      </c>
      <c r="N36" s="844" t="str">
        <f>IF($B36="","",INDEX('All CCC'!N$7:N$809,MATCH(WatchList!$B36,'All CCC'!$B$7:$B$809,0)))</f>
        <v/>
      </c>
      <c r="O36" s="844" t="str">
        <f>IF($B36="","",INDEX('All CCC'!O$7:O$809,MATCH(WatchList!$B36,'All CCC'!$B$7:$B$809,0)))</f>
        <v/>
      </c>
      <c r="P36" s="845" t="str">
        <f>IF($B36="","",INDEX('All CCC'!P$7:P$809,MATCH(WatchList!$B36,'All CCC'!$B$7:$B$809,0)))</f>
        <v/>
      </c>
      <c r="Q36" s="845" t="str">
        <f>IF($B36="","",INDEX('All CCC'!Q$7:Q$809,MATCH(WatchList!$B36,'All CCC'!$B$7:$B$809,0)))</f>
        <v/>
      </c>
      <c r="R36" s="844" t="str">
        <f>IF($B36="","",INDEX('All CCC'!R$7:R$809,MATCH(WatchList!$B36,'All CCC'!$B$7:$B$809,0)))</f>
        <v/>
      </c>
      <c r="S36" s="844" t="str">
        <f>IF($B36="","",INDEX('All CCC'!S$7:S$809,MATCH(WatchList!$B36,'All CCC'!$B$7:$B$809,0)))</f>
        <v/>
      </c>
      <c r="T36" s="844" t="str">
        <f>IF($B36="","",INDEX('All CCC'!T$7:T$809,MATCH(WatchList!$B36,'All CCC'!$B$7:$B$809,0)))</f>
        <v/>
      </c>
      <c r="U36" s="844" t="str">
        <f>IF($B36="","",INDEX('All CCC'!U$7:U$809,MATCH(WatchList!$B36,'All CCC'!$B$7:$B$809,0)))</f>
        <v/>
      </c>
      <c r="V36" s="844" t="str">
        <f>IF($B36="","",INDEX('All CCC'!V$7:V$809,MATCH(WatchList!$B36,'All CCC'!$B$7:$B$809,0)))</f>
        <v/>
      </c>
      <c r="W36" s="844" t="str">
        <f>IF($B36="","",INDEX('All CCC'!W$7:W$809,MATCH(WatchList!$B36,'All CCC'!$B$7:$B$809,0)))</f>
        <v/>
      </c>
      <c r="X36" s="844" t="str">
        <f>IF($B36="","",INDEX('All CCC'!X$7:X$809,MATCH(WatchList!$B36,'All CCC'!$B$7:$B$809,0)))</f>
        <v/>
      </c>
      <c r="Y36" s="844" t="str">
        <f>IF($B36="","",INDEX('All CCC'!Y$7:Y$809,MATCH(WatchList!$B36,'All CCC'!$B$7:$B$809,0)))</f>
        <v/>
      </c>
      <c r="Z36" s="844" t="str">
        <f>IF($B36="","",INDEX('All CCC'!Z$7:Z$809,MATCH(WatchList!$B36,'All CCC'!$B$7:$B$809,0)))</f>
        <v/>
      </c>
      <c r="AA36" s="844" t="str">
        <f>IF($B36="","",INDEX('All CCC'!AA$7:AA$809,MATCH(WatchList!$B36,'All CCC'!$B$7:$B$809,0)))</f>
        <v/>
      </c>
      <c r="AB36" s="844" t="str">
        <f>IF($B36="","",INDEX('All CCC'!AB$7:AB$809,MATCH(WatchList!$B36,'All CCC'!$B$7:$B$809,0)))</f>
        <v/>
      </c>
      <c r="AC36" s="844" t="str">
        <f>IF($B36="","",INDEX('All CCC'!AC$7:AC$809,MATCH(WatchList!$B36,'All CCC'!$B$7:$B$809,0)))</f>
        <v/>
      </c>
      <c r="AD36" s="844" t="str">
        <f>IF($B36="","",INDEX('All CCC'!AD$7:AD$809,MATCH(WatchList!$B36,'All CCC'!$B$7:$B$809,0)))</f>
        <v/>
      </c>
      <c r="AE36" s="844" t="str">
        <f>IF($B36="","",INDEX('All CCC'!AE$7:AE$809,MATCH(WatchList!$B36,'All CCC'!$B$7:$B$809,0)))</f>
        <v/>
      </c>
      <c r="AF36" s="844" t="str">
        <f>IF($B36="","",INDEX('All CCC'!AF$7:AF$809,MATCH(WatchList!$B36,'All CCC'!$B$7:$B$809,0)))</f>
        <v/>
      </c>
      <c r="AG36" s="844" t="str">
        <f>IF($B36="","",INDEX('All CCC'!AG$7:AG$809,MATCH(WatchList!$B36,'All CCC'!$B$7:$B$809,0)))</f>
        <v/>
      </c>
      <c r="AH36" s="844" t="str">
        <f>IF($B36="","",INDEX('All CCC'!AH$7:AH$809,MATCH(WatchList!$B36,'All CCC'!$B$7:$B$809,0)))</f>
        <v/>
      </c>
      <c r="AI36" s="844" t="str">
        <f>IF($B36="","",INDEX('All CCC'!AI$7:AI$809,MATCH(WatchList!$B36,'All CCC'!$B$7:$B$809,0)))</f>
        <v/>
      </c>
      <c r="AJ36" s="844" t="str">
        <f>IF($B36="","",INDEX('All CCC'!AJ$7:AJ$809,MATCH(WatchList!$B36,'All CCC'!$B$7:$B$809,0)))</f>
        <v/>
      </c>
      <c r="AK36" s="844" t="str">
        <f>IF($B36="","",INDEX('All CCC'!AK$7:AK$809,MATCH(WatchList!$B36,'All CCC'!$B$7:$B$809,0)))</f>
        <v/>
      </c>
      <c r="AL36" s="844" t="str">
        <f>IF($B36="","",INDEX('All CCC'!AL$7:AL$809,MATCH(WatchList!$B36,'All CCC'!$B$7:$B$809,0)))</f>
        <v/>
      </c>
      <c r="AM36" s="844" t="str">
        <f>IF($B36="","",INDEX('All CCC'!AM$7:AM$809,MATCH(WatchList!$B36,'All CCC'!$B$7:$B$809,0)))</f>
        <v/>
      </c>
      <c r="AN36" s="844" t="str">
        <f>IF($B36="","",INDEX('All CCC'!AN$7:AN$809,MATCH(WatchList!$B36,'All CCC'!$B$7:$B$809,0)))</f>
        <v/>
      </c>
      <c r="AO36" s="844" t="str">
        <f>IF($B36="","",INDEX('All CCC'!AO$7:AO$809,MATCH(WatchList!$B36,'All CCC'!$B$7:$B$809,0)))</f>
        <v/>
      </c>
      <c r="AP36" s="844" t="str">
        <f>IF($B36="","",INDEX('All CCC'!AP$7:AP$809,MATCH(WatchList!$B36,'All CCC'!$B$7:$B$809,0)))</f>
        <v/>
      </c>
      <c r="AQ36" s="844" t="str">
        <f>IF($B36="","",INDEX('All CCC'!AQ$7:AQ$809,MATCH(WatchList!$B36,'All CCC'!$B$7:$B$809,0)))</f>
        <v/>
      </c>
      <c r="AR36" s="844" t="str">
        <f>IF($B36="","",INDEX('All CCC'!AR$7:AR$809,MATCH(WatchList!$B36,'All CCC'!$B$7:$B$809,0)))</f>
        <v/>
      </c>
      <c r="AS36" s="844" t="str">
        <f>IF($B36="","",INDEX('All CCC'!AS$7:AS$809,MATCH(WatchList!$B36,'All CCC'!$B$7:$B$809,0)))</f>
        <v/>
      </c>
      <c r="AT36" s="844" t="str">
        <f>IF($B36="","",INDEX('All CCC'!AT$7:AT$809,MATCH(WatchList!$B36,'All CCC'!$B$7:$B$809,0)))</f>
        <v/>
      </c>
      <c r="AU36" s="844" t="str">
        <f>IF($B36="","",INDEX('All CCC'!AU$7:AU$809,MATCH(WatchList!$B36,'All CCC'!$B$7:$B$809,0)))</f>
        <v/>
      </c>
      <c r="AV36" s="844" t="str">
        <f>IF($B36="","",INDEX('All CCC'!AV$7:AV$809,MATCH(WatchList!$B36,'All CCC'!$B$7:$B$809,0)))</f>
        <v/>
      </c>
      <c r="AW36" s="844" t="str">
        <f>IF($B36="","",INDEX('All CCC'!AW$7:AW$809,MATCH(WatchList!$B36,'All CCC'!$B$7:$B$809,0)))</f>
        <v/>
      </c>
      <c r="AX36" s="844" t="str">
        <f>IF($B36="","",INDEX('All CCC'!AX$7:AX$809,MATCH(WatchList!$B36,'All CCC'!$B$7:$B$809,0)))</f>
        <v/>
      </c>
      <c r="AY36" s="844" t="str">
        <f>IF($B36="","",INDEX('All CCC'!AY$7:AY$809,MATCH(WatchList!$B36,'All CCC'!$B$7:$B$809,0)))</f>
        <v/>
      </c>
      <c r="AZ36" s="844" t="str">
        <f>IF($B36="","",INDEX('All CCC'!AZ$7:AZ$809,MATCH(WatchList!$B36,'All CCC'!$B$7:$B$809,0)))</f>
        <v/>
      </c>
      <c r="BA36" s="844" t="str">
        <f>IF($B36="","",INDEX('All CCC'!BA$7:BA$809,MATCH(WatchList!$B36,'All CCC'!$B$7:$B$809,0)))</f>
        <v/>
      </c>
      <c r="BB36" s="844" t="str">
        <f>IF($B36="","",INDEX('All CCC'!BB$7:BB$809,MATCH(WatchList!$B36,'All CCC'!$B$7:$B$809,0)))</f>
        <v/>
      </c>
      <c r="BC36" s="844" t="str">
        <f>IF($B36="","",INDEX('All CCC'!BC$7:BC$809,MATCH(WatchList!$B36,'All CCC'!$B$7:$B$809,0)))</f>
        <v/>
      </c>
      <c r="BD36" s="844" t="str">
        <f>IF($B36="","",INDEX('All CCC'!BD$7:BD$809,MATCH(WatchList!$B36,'All CCC'!$B$7:$B$809,0)))</f>
        <v/>
      </c>
      <c r="BE36" s="844" t="str">
        <f>IF($B36="","",INDEX('All CCC'!BE$7:BE$809,MATCH(WatchList!$B36,'All CCC'!$B$7:$B$809,0)))</f>
        <v/>
      </c>
      <c r="BF36" s="844" t="str">
        <f>IF($B36="","",INDEX('All CCC'!BF$7:BF$809,MATCH(WatchList!$B36,'All CCC'!$B$7:$B$809,0)))</f>
        <v/>
      </c>
      <c r="BG36" s="844" t="str">
        <f>IF($B36="","",INDEX('All CCC'!BG$7:BG$809,MATCH(WatchList!$B36,'All CCC'!$B$7:$B$809,0)))</f>
        <v/>
      </c>
    </row>
    <row r="37" spans="1:59" x14ac:dyDescent="0.2">
      <c r="A37" s="548" t="str">
        <f>IF($B37="","",INDEX('All CCC'!A$7:A$809,MATCH(WatchList!$B37,'All CCC'!$B$7:$B$809,0)))</f>
        <v/>
      </c>
      <c r="B37" s="31"/>
      <c r="C37" s="844" t="str">
        <f>IF($B37="","",INDEX('All CCC'!C$7:C$809,MATCH(WatchList!$B37,'All CCC'!$B$7:$B$809,0)))</f>
        <v/>
      </c>
      <c r="D37" s="844" t="str">
        <f>IF($B37="","",INDEX('All CCC'!D$7:D$809,MATCH(WatchList!$B37,'All CCC'!$B$7:$B$809,0)))</f>
        <v/>
      </c>
      <c r="E37" s="844" t="str">
        <f>IF($B37="","",INDEX('All CCC'!E$7:E$809,MATCH(WatchList!$B37,'All CCC'!$B$7:$B$809,0)))</f>
        <v/>
      </c>
      <c r="F37" s="844" t="str">
        <f>IF($B37="","",INDEX('All CCC'!F$7:F$809,MATCH(WatchList!$B37,'All CCC'!$B$7:$B$809,0)))</f>
        <v/>
      </c>
      <c r="G37" s="844" t="str">
        <f>IF($B37="","",INDEX('All CCC'!G$7:G$809,MATCH(WatchList!$B37,'All CCC'!$B$7:$B$809,0)))</f>
        <v/>
      </c>
      <c r="H37" s="844" t="str">
        <f>IF($B37="","",INDEX('All CCC'!H$7:H$809,MATCH(WatchList!$B37,'All CCC'!$B$7:$B$809,0)))</f>
        <v/>
      </c>
      <c r="I37" s="844" t="str">
        <f>IF($B37="","",INDEX('All CCC'!I$7:I$809,MATCH(WatchList!$B37,'All CCC'!$B$7:$B$809,0)))</f>
        <v/>
      </c>
      <c r="J37" s="844" t="str">
        <f>IF($B37="","",INDEX('All CCC'!J$7:J$809,MATCH(WatchList!$B37,'All CCC'!$B$7:$B$809,0)))</f>
        <v/>
      </c>
      <c r="K37" s="844" t="str">
        <f>IF($B37="","",INDEX('All CCC'!K$7:K$809,MATCH(WatchList!$B37,'All CCC'!$B$7:$B$809,0)))</f>
        <v/>
      </c>
      <c r="L37" s="844" t="str">
        <f>IF($B37="","",INDEX('All CCC'!L$7:L$809,MATCH(WatchList!$B37,'All CCC'!$B$7:$B$809,0)))</f>
        <v/>
      </c>
      <c r="M37" s="844" t="str">
        <f>IF($B37="","",INDEX('All CCC'!M$7:M$809,MATCH(WatchList!$B37,'All CCC'!$B$7:$B$809,0)))</f>
        <v/>
      </c>
      <c r="N37" s="844" t="str">
        <f>IF($B37="","",INDEX('All CCC'!N$7:N$809,MATCH(WatchList!$B37,'All CCC'!$B$7:$B$809,0)))</f>
        <v/>
      </c>
      <c r="O37" s="844" t="str">
        <f>IF($B37="","",INDEX('All CCC'!O$7:O$809,MATCH(WatchList!$B37,'All CCC'!$B$7:$B$809,0)))</f>
        <v/>
      </c>
      <c r="P37" s="845" t="str">
        <f>IF($B37="","",INDEX('All CCC'!P$7:P$809,MATCH(WatchList!$B37,'All CCC'!$B$7:$B$809,0)))</f>
        <v/>
      </c>
      <c r="Q37" s="845" t="str">
        <f>IF($B37="","",INDEX('All CCC'!Q$7:Q$809,MATCH(WatchList!$B37,'All CCC'!$B$7:$B$809,0)))</f>
        <v/>
      </c>
      <c r="R37" s="844" t="str">
        <f>IF($B37="","",INDEX('All CCC'!R$7:R$809,MATCH(WatchList!$B37,'All CCC'!$B$7:$B$809,0)))</f>
        <v/>
      </c>
      <c r="S37" s="844" t="str">
        <f>IF($B37="","",INDEX('All CCC'!S$7:S$809,MATCH(WatchList!$B37,'All CCC'!$B$7:$B$809,0)))</f>
        <v/>
      </c>
      <c r="T37" s="844" t="str">
        <f>IF($B37="","",INDEX('All CCC'!T$7:T$809,MATCH(WatchList!$B37,'All CCC'!$B$7:$B$809,0)))</f>
        <v/>
      </c>
      <c r="U37" s="844" t="str">
        <f>IF($B37="","",INDEX('All CCC'!U$7:U$809,MATCH(WatchList!$B37,'All CCC'!$B$7:$B$809,0)))</f>
        <v/>
      </c>
      <c r="V37" s="844" t="str">
        <f>IF($B37="","",INDEX('All CCC'!V$7:V$809,MATCH(WatchList!$B37,'All CCC'!$B$7:$B$809,0)))</f>
        <v/>
      </c>
      <c r="W37" s="844" t="str">
        <f>IF($B37="","",INDEX('All CCC'!W$7:W$809,MATCH(WatchList!$B37,'All CCC'!$B$7:$B$809,0)))</f>
        <v/>
      </c>
      <c r="X37" s="844" t="str">
        <f>IF($B37="","",INDEX('All CCC'!X$7:X$809,MATCH(WatchList!$B37,'All CCC'!$B$7:$B$809,0)))</f>
        <v/>
      </c>
      <c r="Y37" s="844" t="str">
        <f>IF($B37="","",INDEX('All CCC'!Y$7:Y$809,MATCH(WatchList!$B37,'All CCC'!$B$7:$B$809,0)))</f>
        <v/>
      </c>
      <c r="Z37" s="844" t="str">
        <f>IF($B37="","",INDEX('All CCC'!Z$7:Z$809,MATCH(WatchList!$B37,'All CCC'!$B$7:$B$809,0)))</f>
        <v/>
      </c>
      <c r="AA37" s="844" t="str">
        <f>IF($B37="","",INDEX('All CCC'!AA$7:AA$809,MATCH(WatchList!$B37,'All CCC'!$B$7:$B$809,0)))</f>
        <v/>
      </c>
      <c r="AB37" s="844" t="str">
        <f>IF($B37="","",INDEX('All CCC'!AB$7:AB$809,MATCH(WatchList!$B37,'All CCC'!$B$7:$B$809,0)))</f>
        <v/>
      </c>
      <c r="AC37" s="844" t="str">
        <f>IF($B37="","",INDEX('All CCC'!AC$7:AC$809,MATCH(WatchList!$B37,'All CCC'!$B$7:$B$809,0)))</f>
        <v/>
      </c>
      <c r="AD37" s="844" t="str">
        <f>IF($B37="","",INDEX('All CCC'!AD$7:AD$809,MATCH(WatchList!$B37,'All CCC'!$B$7:$B$809,0)))</f>
        <v/>
      </c>
      <c r="AE37" s="844" t="str">
        <f>IF($B37="","",INDEX('All CCC'!AE$7:AE$809,MATCH(WatchList!$B37,'All CCC'!$B$7:$B$809,0)))</f>
        <v/>
      </c>
      <c r="AF37" s="844" t="str">
        <f>IF($B37="","",INDEX('All CCC'!AF$7:AF$809,MATCH(WatchList!$B37,'All CCC'!$B$7:$B$809,0)))</f>
        <v/>
      </c>
      <c r="AG37" s="844" t="str">
        <f>IF($B37="","",INDEX('All CCC'!AG$7:AG$809,MATCH(WatchList!$B37,'All CCC'!$B$7:$B$809,0)))</f>
        <v/>
      </c>
      <c r="AH37" s="844" t="str">
        <f>IF($B37="","",INDEX('All CCC'!AH$7:AH$809,MATCH(WatchList!$B37,'All CCC'!$B$7:$B$809,0)))</f>
        <v/>
      </c>
      <c r="AI37" s="844" t="str">
        <f>IF($B37="","",INDEX('All CCC'!AI$7:AI$809,MATCH(WatchList!$B37,'All CCC'!$B$7:$B$809,0)))</f>
        <v/>
      </c>
      <c r="AJ37" s="844" t="str">
        <f>IF($B37="","",INDEX('All CCC'!AJ$7:AJ$809,MATCH(WatchList!$B37,'All CCC'!$B$7:$B$809,0)))</f>
        <v/>
      </c>
      <c r="AK37" s="844" t="str">
        <f>IF($B37="","",INDEX('All CCC'!AK$7:AK$809,MATCH(WatchList!$B37,'All CCC'!$B$7:$B$809,0)))</f>
        <v/>
      </c>
      <c r="AL37" s="844" t="str">
        <f>IF($B37="","",INDEX('All CCC'!AL$7:AL$809,MATCH(WatchList!$B37,'All CCC'!$B$7:$B$809,0)))</f>
        <v/>
      </c>
      <c r="AM37" s="844" t="str">
        <f>IF($B37="","",INDEX('All CCC'!AM$7:AM$809,MATCH(WatchList!$B37,'All CCC'!$B$7:$B$809,0)))</f>
        <v/>
      </c>
      <c r="AN37" s="844" t="str">
        <f>IF($B37="","",INDEX('All CCC'!AN$7:AN$809,MATCH(WatchList!$B37,'All CCC'!$B$7:$B$809,0)))</f>
        <v/>
      </c>
      <c r="AO37" s="844" t="str">
        <f>IF($B37="","",INDEX('All CCC'!AO$7:AO$809,MATCH(WatchList!$B37,'All CCC'!$B$7:$B$809,0)))</f>
        <v/>
      </c>
      <c r="AP37" s="844" t="str">
        <f>IF($B37="","",INDEX('All CCC'!AP$7:AP$809,MATCH(WatchList!$B37,'All CCC'!$B$7:$B$809,0)))</f>
        <v/>
      </c>
      <c r="AQ37" s="844" t="str">
        <f>IF($B37="","",INDEX('All CCC'!AQ$7:AQ$809,MATCH(WatchList!$B37,'All CCC'!$B$7:$B$809,0)))</f>
        <v/>
      </c>
      <c r="AR37" s="844" t="str">
        <f>IF($B37="","",INDEX('All CCC'!AR$7:AR$809,MATCH(WatchList!$B37,'All CCC'!$B$7:$B$809,0)))</f>
        <v/>
      </c>
      <c r="AS37" s="844" t="str">
        <f>IF($B37="","",INDEX('All CCC'!AS$7:AS$809,MATCH(WatchList!$B37,'All CCC'!$B$7:$B$809,0)))</f>
        <v/>
      </c>
      <c r="AT37" s="844" t="str">
        <f>IF($B37="","",INDEX('All CCC'!AT$7:AT$809,MATCH(WatchList!$B37,'All CCC'!$B$7:$B$809,0)))</f>
        <v/>
      </c>
      <c r="AU37" s="844" t="str">
        <f>IF($B37="","",INDEX('All CCC'!AU$7:AU$809,MATCH(WatchList!$B37,'All CCC'!$B$7:$B$809,0)))</f>
        <v/>
      </c>
      <c r="AV37" s="844" t="str">
        <f>IF($B37="","",INDEX('All CCC'!AV$7:AV$809,MATCH(WatchList!$B37,'All CCC'!$B$7:$B$809,0)))</f>
        <v/>
      </c>
      <c r="AW37" s="844" t="str">
        <f>IF($B37="","",INDEX('All CCC'!AW$7:AW$809,MATCH(WatchList!$B37,'All CCC'!$B$7:$B$809,0)))</f>
        <v/>
      </c>
      <c r="AX37" s="844" t="str">
        <f>IF($B37="","",INDEX('All CCC'!AX$7:AX$809,MATCH(WatchList!$B37,'All CCC'!$B$7:$B$809,0)))</f>
        <v/>
      </c>
      <c r="AY37" s="844" t="str">
        <f>IF($B37="","",INDEX('All CCC'!AY$7:AY$809,MATCH(WatchList!$B37,'All CCC'!$B$7:$B$809,0)))</f>
        <v/>
      </c>
      <c r="AZ37" s="844" t="str">
        <f>IF($B37="","",INDEX('All CCC'!AZ$7:AZ$809,MATCH(WatchList!$B37,'All CCC'!$B$7:$B$809,0)))</f>
        <v/>
      </c>
      <c r="BA37" s="844" t="str">
        <f>IF($B37="","",INDEX('All CCC'!BA$7:BA$809,MATCH(WatchList!$B37,'All CCC'!$B$7:$B$809,0)))</f>
        <v/>
      </c>
      <c r="BB37" s="844" t="str">
        <f>IF($B37="","",INDEX('All CCC'!BB$7:BB$809,MATCH(WatchList!$B37,'All CCC'!$B$7:$B$809,0)))</f>
        <v/>
      </c>
      <c r="BC37" s="844" t="str">
        <f>IF($B37="","",INDEX('All CCC'!BC$7:BC$809,MATCH(WatchList!$B37,'All CCC'!$B$7:$B$809,0)))</f>
        <v/>
      </c>
      <c r="BD37" s="844" t="str">
        <f>IF($B37="","",INDEX('All CCC'!BD$7:BD$809,MATCH(WatchList!$B37,'All CCC'!$B$7:$B$809,0)))</f>
        <v/>
      </c>
      <c r="BE37" s="844" t="str">
        <f>IF($B37="","",INDEX('All CCC'!BE$7:BE$809,MATCH(WatchList!$B37,'All CCC'!$B$7:$B$809,0)))</f>
        <v/>
      </c>
      <c r="BF37" s="844" t="str">
        <f>IF($B37="","",INDEX('All CCC'!BF$7:BF$809,MATCH(WatchList!$B37,'All CCC'!$B$7:$B$809,0)))</f>
        <v/>
      </c>
      <c r="BG37" s="844" t="str">
        <f>IF($B37="","",INDEX('All CCC'!BG$7:BG$809,MATCH(WatchList!$B37,'All CCC'!$B$7:$B$809,0)))</f>
        <v/>
      </c>
    </row>
    <row r="38" spans="1:59" x14ac:dyDescent="0.2">
      <c r="A38" s="548" t="str">
        <f>IF($B38="","",INDEX('All CCC'!A$7:A$809,MATCH(WatchList!$B38,'All CCC'!$B$7:$B$809,0)))</f>
        <v/>
      </c>
      <c r="B38" s="31"/>
      <c r="C38" s="844" t="str">
        <f>IF($B38="","",INDEX('All CCC'!C$7:C$809,MATCH(WatchList!$B38,'All CCC'!$B$7:$B$809,0)))</f>
        <v/>
      </c>
      <c r="D38" s="844" t="str">
        <f>IF($B38="","",INDEX('All CCC'!D$7:D$809,MATCH(WatchList!$B38,'All CCC'!$B$7:$B$809,0)))</f>
        <v/>
      </c>
      <c r="E38" s="844" t="str">
        <f>IF($B38="","",INDEX('All CCC'!E$7:E$809,MATCH(WatchList!$B38,'All CCC'!$B$7:$B$809,0)))</f>
        <v/>
      </c>
      <c r="F38" s="844" t="str">
        <f>IF($B38="","",INDEX('All CCC'!F$7:F$809,MATCH(WatchList!$B38,'All CCC'!$B$7:$B$809,0)))</f>
        <v/>
      </c>
      <c r="G38" s="844" t="str">
        <f>IF($B38="","",INDEX('All CCC'!G$7:G$809,MATCH(WatchList!$B38,'All CCC'!$B$7:$B$809,0)))</f>
        <v/>
      </c>
      <c r="H38" s="844" t="str">
        <f>IF($B38="","",INDEX('All CCC'!H$7:H$809,MATCH(WatchList!$B38,'All CCC'!$B$7:$B$809,0)))</f>
        <v/>
      </c>
      <c r="I38" s="844" t="str">
        <f>IF($B38="","",INDEX('All CCC'!I$7:I$809,MATCH(WatchList!$B38,'All CCC'!$B$7:$B$809,0)))</f>
        <v/>
      </c>
      <c r="J38" s="844" t="str">
        <f>IF($B38="","",INDEX('All CCC'!J$7:J$809,MATCH(WatchList!$B38,'All CCC'!$B$7:$B$809,0)))</f>
        <v/>
      </c>
      <c r="K38" s="844" t="str">
        <f>IF($B38="","",INDEX('All CCC'!K$7:K$809,MATCH(WatchList!$B38,'All CCC'!$B$7:$B$809,0)))</f>
        <v/>
      </c>
      <c r="L38" s="844" t="str">
        <f>IF($B38="","",INDEX('All CCC'!L$7:L$809,MATCH(WatchList!$B38,'All CCC'!$B$7:$B$809,0)))</f>
        <v/>
      </c>
      <c r="M38" s="844" t="str">
        <f>IF($B38="","",INDEX('All CCC'!M$7:M$809,MATCH(WatchList!$B38,'All CCC'!$B$7:$B$809,0)))</f>
        <v/>
      </c>
      <c r="N38" s="844" t="str">
        <f>IF($B38="","",INDEX('All CCC'!N$7:N$809,MATCH(WatchList!$B38,'All CCC'!$B$7:$B$809,0)))</f>
        <v/>
      </c>
      <c r="O38" s="844" t="str">
        <f>IF($B38="","",INDEX('All CCC'!O$7:O$809,MATCH(WatchList!$B38,'All CCC'!$B$7:$B$809,0)))</f>
        <v/>
      </c>
      <c r="P38" s="845" t="str">
        <f>IF($B38="","",INDEX('All CCC'!P$7:P$809,MATCH(WatchList!$B38,'All CCC'!$B$7:$B$809,0)))</f>
        <v/>
      </c>
      <c r="Q38" s="845" t="str">
        <f>IF($B38="","",INDEX('All CCC'!Q$7:Q$809,MATCH(WatchList!$B38,'All CCC'!$B$7:$B$809,0)))</f>
        <v/>
      </c>
      <c r="R38" s="844" t="str">
        <f>IF($B38="","",INDEX('All CCC'!R$7:R$809,MATCH(WatchList!$B38,'All CCC'!$B$7:$B$809,0)))</f>
        <v/>
      </c>
      <c r="S38" s="844" t="str">
        <f>IF($B38="","",INDEX('All CCC'!S$7:S$809,MATCH(WatchList!$B38,'All CCC'!$B$7:$B$809,0)))</f>
        <v/>
      </c>
      <c r="T38" s="844" t="str">
        <f>IF($B38="","",INDEX('All CCC'!T$7:T$809,MATCH(WatchList!$B38,'All CCC'!$B$7:$B$809,0)))</f>
        <v/>
      </c>
      <c r="U38" s="844" t="str">
        <f>IF($B38="","",INDEX('All CCC'!U$7:U$809,MATCH(WatchList!$B38,'All CCC'!$B$7:$B$809,0)))</f>
        <v/>
      </c>
      <c r="V38" s="844" t="str">
        <f>IF($B38="","",INDEX('All CCC'!V$7:V$809,MATCH(WatchList!$B38,'All CCC'!$B$7:$B$809,0)))</f>
        <v/>
      </c>
      <c r="W38" s="844" t="str">
        <f>IF($B38="","",INDEX('All CCC'!W$7:W$809,MATCH(WatchList!$B38,'All CCC'!$B$7:$B$809,0)))</f>
        <v/>
      </c>
      <c r="X38" s="844" t="str">
        <f>IF($B38="","",INDEX('All CCC'!X$7:X$809,MATCH(WatchList!$B38,'All CCC'!$B$7:$B$809,0)))</f>
        <v/>
      </c>
      <c r="Y38" s="844" t="str">
        <f>IF($B38="","",INDEX('All CCC'!Y$7:Y$809,MATCH(WatchList!$B38,'All CCC'!$B$7:$B$809,0)))</f>
        <v/>
      </c>
      <c r="Z38" s="844" t="str">
        <f>IF($B38="","",INDEX('All CCC'!Z$7:Z$809,MATCH(WatchList!$B38,'All CCC'!$B$7:$B$809,0)))</f>
        <v/>
      </c>
      <c r="AA38" s="844" t="str">
        <f>IF($B38="","",INDEX('All CCC'!AA$7:AA$809,MATCH(WatchList!$B38,'All CCC'!$B$7:$B$809,0)))</f>
        <v/>
      </c>
      <c r="AB38" s="844" t="str">
        <f>IF($B38="","",INDEX('All CCC'!AB$7:AB$809,MATCH(WatchList!$B38,'All CCC'!$B$7:$B$809,0)))</f>
        <v/>
      </c>
      <c r="AC38" s="844" t="str">
        <f>IF($B38="","",INDEX('All CCC'!AC$7:AC$809,MATCH(WatchList!$B38,'All CCC'!$B$7:$B$809,0)))</f>
        <v/>
      </c>
      <c r="AD38" s="844" t="str">
        <f>IF($B38="","",INDEX('All CCC'!AD$7:AD$809,MATCH(WatchList!$B38,'All CCC'!$B$7:$B$809,0)))</f>
        <v/>
      </c>
      <c r="AE38" s="844" t="str">
        <f>IF($B38="","",INDEX('All CCC'!AE$7:AE$809,MATCH(WatchList!$B38,'All CCC'!$B$7:$B$809,0)))</f>
        <v/>
      </c>
      <c r="AF38" s="844" t="str">
        <f>IF($B38="","",INDEX('All CCC'!AF$7:AF$809,MATCH(WatchList!$B38,'All CCC'!$B$7:$B$809,0)))</f>
        <v/>
      </c>
      <c r="AG38" s="844" t="str">
        <f>IF($B38="","",INDEX('All CCC'!AG$7:AG$809,MATCH(WatchList!$B38,'All CCC'!$B$7:$B$809,0)))</f>
        <v/>
      </c>
      <c r="AH38" s="844" t="str">
        <f>IF($B38="","",INDEX('All CCC'!AH$7:AH$809,MATCH(WatchList!$B38,'All CCC'!$B$7:$B$809,0)))</f>
        <v/>
      </c>
      <c r="AI38" s="844" t="str">
        <f>IF($B38="","",INDEX('All CCC'!AI$7:AI$809,MATCH(WatchList!$B38,'All CCC'!$B$7:$B$809,0)))</f>
        <v/>
      </c>
      <c r="AJ38" s="844" t="str">
        <f>IF($B38="","",INDEX('All CCC'!AJ$7:AJ$809,MATCH(WatchList!$B38,'All CCC'!$B$7:$B$809,0)))</f>
        <v/>
      </c>
      <c r="AK38" s="844" t="str">
        <f>IF($B38="","",INDEX('All CCC'!AK$7:AK$809,MATCH(WatchList!$B38,'All CCC'!$B$7:$B$809,0)))</f>
        <v/>
      </c>
      <c r="AL38" s="844" t="str">
        <f>IF($B38="","",INDEX('All CCC'!AL$7:AL$809,MATCH(WatchList!$B38,'All CCC'!$B$7:$B$809,0)))</f>
        <v/>
      </c>
      <c r="AM38" s="844" t="str">
        <f>IF($B38="","",INDEX('All CCC'!AM$7:AM$809,MATCH(WatchList!$B38,'All CCC'!$B$7:$B$809,0)))</f>
        <v/>
      </c>
      <c r="AN38" s="844" t="str">
        <f>IF($B38="","",INDEX('All CCC'!AN$7:AN$809,MATCH(WatchList!$B38,'All CCC'!$B$7:$B$809,0)))</f>
        <v/>
      </c>
      <c r="AO38" s="844" t="str">
        <f>IF($B38="","",INDEX('All CCC'!AO$7:AO$809,MATCH(WatchList!$B38,'All CCC'!$B$7:$B$809,0)))</f>
        <v/>
      </c>
      <c r="AP38" s="844" t="str">
        <f>IF($B38="","",INDEX('All CCC'!AP$7:AP$809,MATCH(WatchList!$B38,'All CCC'!$B$7:$B$809,0)))</f>
        <v/>
      </c>
      <c r="AQ38" s="844" t="str">
        <f>IF($B38="","",INDEX('All CCC'!AQ$7:AQ$809,MATCH(WatchList!$B38,'All CCC'!$B$7:$B$809,0)))</f>
        <v/>
      </c>
      <c r="AR38" s="844" t="str">
        <f>IF($B38="","",INDEX('All CCC'!AR$7:AR$809,MATCH(WatchList!$B38,'All CCC'!$B$7:$B$809,0)))</f>
        <v/>
      </c>
      <c r="AS38" s="844" t="str">
        <f>IF($B38="","",INDEX('All CCC'!AS$7:AS$809,MATCH(WatchList!$B38,'All CCC'!$B$7:$B$809,0)))</f>
        <v/>
      </c>
      <c r="AT38" s="844" t="str">
        <f>IF($B38="","",INDEX('All CCC'!AT$7:AT$809,MATCH(WatchList!$B38,'All CCC'!$B$7:$B$809,0)))</f>
        <v/>
      </c>
      <c r="AU38" s="844" t="str">
        <f>IF($B38="","",INDEX('All CCC'!AU$7:AU$809,MATCH(WatchList!$B38,'All CCC'!$B$7:$B$809,0)))</f>
        <v/>
      </c>
      <c r="AV38" s="844" t="str">
        <f>IF($B38="","",INDEX('All CCC'!AV$7:AV$809,MATCH(WatchList!$B38,'All CCC'!$B$7:$B$809,0)))</f>
        <v/>
      </c>
      <c r="AW38" s="844" t="str">
        <f>IF($B38="","",INDEX('All CCC'!AW$7:AW$809,MATCH(WatchList!$B38,'All CCC'!$B$7:$B$809,0)))</f>
        <v/>
      </c>
      <c r="AX38" s="844" t="str">
        <f>IF($B38="","",INDEX('All CCC'!AX$7:AX$809,MATCH(WatchList!$B38,'All CCC'!$B$7:$B$809,0)))</f>
        <v/>
      </c>
      <c r="AY38" s="844" t="str">
        <f>IF($B38="","",INDEX('All CCC'!AY$7:AY$809,MATCH(WatchList!$B38,'All CCC'!$B$7:$B$809,0)))</f>
        <v/>
      </c>
      <c r="AZ38" s="844" t="str">
        <f>IF($B38="","",INDEX('All CCC'!AZ$7:AZ$809,MATCH(WatchList!$B38,'All CCC'!$B$7:$B$809,0)))</f>
        <v/>
      </c>
      <c r="BA38" s="844" t="str">
        <f>IF($B38="","",INDEX('All CCC'!BA$7:BA$809,MATCH(WatchList!$B38,'All CCC'!$B$7:$B$809,0)))</f>
        <v/>
      </c>
      <c r="BB38" s="844" t="str">
        <f>IF($B38="","",INDEX('All CCC'!BB$7:BB$809,MATCH(WatchList!$B38,'All CCC'!$B$7:$B$809,0)))</f>
        <v/>
      </c>
      <c r="BC38" s="844" t="str">
        <f>IF($B38="","",INDEX('All CCC'!BC$7:BC$809,MATCH(WatchList!$B38,'All CCC'!$B$7:$B$809,0)))</f>
        <v/>
      </c>
      <c r="BD38" s="844" t="str">
        <f>IF($B38="","",INDEX('All CCC'!BD$7:BD$809,MATCH(WatchList!$B38,'All CCC'!$B$7:$B$809,0)))</f>
        <v/>
      </c>
      <c r="BE38" s="844" t="str">
        <f>IF($B38="","",INDEX('All CCC'!BE$7:BE$809,MATCH(WatchList!$B38,'All CCC'!$B$7:$B$809,0)))</f>
        <v/>
      </c>
      <c r="BF38" s="844" t="str">
        <f>IF($B38="","",INDEX('All CCC'!BF$7:BF$809,MATCH(WatchList!$B38,'All CCC'!$B$7:$B$809,0)))</f>
        <v/>
      </c>
      <c r="BG38" s="844" t="str">
        <f>IF($B38="","",INDEX('All CCC'!BG$7:BG$809,MATCH(WatchList!$B38,'All CCC'!$B$7:$B$809,0)))</f>
        <v/>
      </c>
    </row>
    <row r="39" spans="1:59" x14ac:dyDescent="0.2">
      <c r="A39" s="548" t="str">
        <f>IF($B39="","",INDEX('All CCC'!A$7:A$809,MATCH(WatchList!$B39,'All CCC'!$B$7:$B$809,0)))</f>
        <v/>
      </c>
      <c r="B39" s="31"/>
      <c r="C39" s="844" t="str">
        <f>IF($B39="","",INDEX('All CCC'!C$7:C$809,MATCH(WatchList!$B39,'All CCC'!$B$7:$B$809,0)))</f>
        <v/>
      </c>
      <c r="D39" s="844" t="str">
        <f>IF($B39="","",INDEX('All CCC'!D$7:D$809,MATCH(WatchList!$B39,'All CCC'!$B$7:$B$809,0)))</f>
        <v/>
      </c>
      <c r="E39" s="844" t="str">
        <f>IF($B39="","",INDEX('All CCC'!E$7:E$809,MATCH(WatchList!$B39,'All CCC'!$B$7:$B$809,0)))</f>
        <v/>
      </c>
      <c r="F39" s="844" t="str">
        <f>IF($B39="","",INDEX('All CCC'!F$7:F$809,MATCH(WatchList!$B39,'All CCC'!$B$7:$B$809,0)))</f>
        <v/>
      </c>
      <c r="G39" s="844" t="str">
        <f>IF($B39="","",INDEX('All CCC'!G$7:G$809,MATCH(WatchList!$B39,'All CCC'!$B$7:$B$809,0)))</f>
        <v/>
      </c>
      <c r="H39" s="844" t="str">
        <f>IF($B39="","",INDEX('All CCC'!H$7:H$809,MATCH(WatchList!$B39,'All CCC'!$B$7:$B$809,0)))</f>
        <v/>
      </c>
      <c r="I39" s="844" t="str">
        <f>IF($B39="","",INDEX('All CCC'!I$7:I$809,MATCH(WatchList!$B39,'All CCC'!$B$7:$B$809,0)))</f>
        <v/>
      </c>
      <c r="J39" s="844" t="str">
        <f>IF($B39="","",INDEX('All CCC'!J$7:J$809,MATCH(WatchList!$B39,'All CCC'!$B$7:$B$809,0)))</f>
        <v/>
      </c>
      <c r="K39" s="844" t="str">
        <f>IF($B39="","",INDEX('All CCC'!K$7:K$809,MATCH(WatchList!$B39,'All CCC'!$B$7:$B$809,0)))</f>
        <v/>
      </c>
      <c r="L39" s="844" t="str">
        <f>IF($B39="","",INDEX('All CCC'!L$7:L$809,MATCH(WatchList!$B39,'All CCC'!$B$7:$B$809,0)))</f>
        <v/>
      </c>
      <c r="M39" s="844" t="str">
        <f>IF($B39="","",INDEX('All CCC'!M$7:M$809,MATCH(WatchList!$B39,'All CCC'!$B$7:$B$809,0)))</f>
        <v/>
      </c>
      <c r="N39" s="844" t="str">
        <f>IF($B39="","",INDEX('All CCC'!N$7:N$809,MATCH(WatchList!$B39,'All CCC'!$B$7:$B$809,0)))</f>
        <v/>
      </c>
      <c r="O39" s="844" t="str">
        <f>IF($B39="","",INDEX('All CCC'!O$7:O$809,MATCH(WatchList!$B39,'All CCC'!$B$7:$B$809,0)))</f>
        <v/>
      </c>
      <c r="P39" s="845" t="str">
        <f>IF($B39="","",INDEX('All CCC'!P$7:P$809,MATCH(WatchList!$B39,'All CCC'!$B$7:$B$809,0)))</f>
        <v/>
      </c>
      <c r="Q39" s="845" t="str">
        <f>IF($B39="","",INDEX('All CCC'!Q$7:Q$809,MATCH(WatchList!$B39,'All CCC'!$B$7:$B$809,0)))</f>
        <v/>
      </c>
      <c r="R39" s="844" t="str">
        <f>IF($B39="","",INDEX('All CCC'!R$7:R$809,MATCH(WatchList!$B39,'All CCC'!$B$7:$B$809,0)))</f>
        <v/>
      </c>
      <c r="S39" s="844" t="str">
        <f>IF($B39="","",INDEX('All CCC'!S$7:S$809,MATCH(WatchList!$B39,'All CCC'!$B$7:$B$809,0)))</f>
        <v/>
      </c>
      <c r="T39" s="844" t="str">
        <f>IF($B39="","",INDEX('All CCC'!T$7:T$809,MATCH(WatchList!$B39,'All CCC'!$B$7:$B$809,0)))</f>
        <v/>
      </c>
      <c r="U39" s="844" t="str">
        <f>IF($B39="","",INDEX('All CCC'!U$7:U$809,MATCH(WatchList!$B39,'All CCC'!$B$7:$B$809,0)))</f>
        <v/>
      </c>
      <c r="V39" s="844" t="str">
        <f>IF($B39="","",INDEX('All CCC'!V$7:V$809,MATCH(WatchList!$B39,'All CCC'!$B$7:$B$809,0)))</f>
        <v/>
      </c>
      <c r="W39" s="844" t="str">
        <f>IF($B39="","",INDEX('All CCC'!W$7:W$809,MATCH(WatchList!$B39,'All CCC'!$B$7:$B$809,0)))</f>
        <v/>
      </c>
      <c r="X39" s="844" t="str">
        <f>IF($B39="","",INDEX('All CCC'!X$7:X$809,MATCH(WatchList!$B39,'All CCC'!$B$7:$B$809,0)))</f>
        <v/>
      </c>
      <c r="Y39" s="844" t="str">
        <f>IF($B39="","",INDEX('All CCC'!Y$7:Y$809,MATCH(WatchList!$B39,'All CCC'!$B$7:$B$809,0)))</f>
        <v/>
      </c>
      <c r="Z39" s="844" t="str">
        <f>IF($B39="","",INDEX('All CCC'!Z$7:Z$809,MATCH(WatchList!$B39,'All CCC'!$B$7:$B$809,0)))</f>
        <v/>
      </c>
      <c r="AA39" s="844" t="str">
        <f>IF($B39="","",INDEX('All CCC'!AA$7:AA$809,MATCH(WatchList!$B39,'All CCC'!$B$7:$B$809,0)))</f>
        <v/>
      </c>
      <c r="AB39" s="844" t="str">
        <f>IF($B39="","",INDEX('All CCC'!AB$7:AB$809,MATCH(WatchList!$B39,'All CCC'!$B$7:$B$809,0)))</f>
        <v/>
      </c>
      <c r="AC39" s="844" t="str">
        <f>IF($B39="","",INDEX('All CCC'!AC$7:AC$809,MATCH(WatchList!$B39,'All CCC'!$B$7:$B$809,0)))</f>
        <v/>
      </c>
      <c r="AD39" s="844" t="str">
        <f>IF($B39="","",INDEX('All CCC'!AD$7:AD$809,MATCH(WatchList!$B39,'All CCC'!$B$7:$B$809,0)))</f>
        <v/>
      </c>
      <c r="AE39" s="844" t="str">
        <f>IF($B39="","",INDEX('All CCC'!AE$7:AE$809,MATCH(WatchList!$B39,'All CCC'!$B$7:$B$809,0)))</f>
        <v/>
      </c>
      <c r="AF39" s="844" t="str">
        <f>IF($B39="","",INDEX('All CCC'!AF$7:AF$809,MATCH(WatchList!$B39,'All CCC'!$B$7:$B$809,0)))</f>
        <v/>
      </c>
      <c r="AG39" s="844" t="str">
        <f>IF($B39="","",INDEX('All CCC'!AG$7:AG$809,MATCH(WatchList!$B39,'All CCC'!$B$7:$B$809,0)))</f>
        <v/>
      </c>
      <c r="AH39" s="844" t="str">
        <f>IF($B39="","",INDEX('All CCC'!AH$7:AH$809,MATCH(WatchList!$B39,'All CCC'!$B$7:$B$809,0)))</f>
        <v/>
      </c>
      <c r="AI39" s="844" t="str">
        <f>IF($B39="","",INDEX('All CCC'!AI$7:AI$809,MATCH(WatchList!$B39,'All CCC'!$B$7:$B$809,0)))</f>
        <v/>
      </c>
      <c r="AJ39" s="844" t="str">
        <f>IF($B39="","",INDEX('All CCC'!AJ$7:AJ$809,MATCH(WatchList!$B39,'All CCC'!$B$7:$B$809,0)))</f>
        <v/>
      </c>
      <c r="AK39" s="844" t="str">
        <f>IF($B39="","",INDEX('All CCC'!AK$7:AK$809,MATCH(WatchList!$B39,'All CCC'!$B$7:$B$809,0)))</f>
        <v/>
      </c>
      <c r="AL39" s="844" t="str">
        <f>IF($B39="","",INDEX('All CCC'!AL$7:AL$809,MATCH(WatchList!$B39,'All CCC'!$B$7:$B$809,0)))</f>
        <v/>
      </c>
      <c r="AM39" s="844" t="str">
        <f>IF($B39="","",INDEX('All CCC'!AM$7:AM$809,MATCH(WatchList!$B39,'All CCC'!$B$7:$B$809,0)))</f>
        <v/>
      </c>
      <c r="AN39" s="844" t="str">
        <f>IF($B39="","",INDEX('All CCC'!AN$7:AN$809,MATCH(WatchList!$B39,'All CCC'!$B$7:$B$809,0)))</f>
        <v/>
      </c>
      <c r="AO39" s="844" t="str">
        <f>IF($B39="","",INDEX('All CCC'!AO$7:AO$809,MATCH(WatchList!$B39,'All CCC'!$B$7:$B$809,0)))</f>
        <v/>
      </c>
      <c r="AP39" s="844" t="str">
        <f>IF($B39="","",INDEX('All CCC'!AP$7:AP$809,MATCH(WatchList!$B39,'All CCC'!$B$7:$B$809,0)))</f>
        <v/>
      </c>
      <c r="AQ39" s="844" t="str">
        <f>IF($B39="","",INDEX('All CCC'!AQ$7:AQ$809,MATCH(WatchList!$B39,'All CCC'!$B$7:$B$809,0)))</f>
        <v/>
      </c>
      <c r="AR39" s="844" t="str">
        <f>IF($B39="","",INDEX('All CCC'!AR$7:AR$809,MATCH(WatchList!$B39,'All CCC'!$B$7:$B$809,0)))</f>
        <v/>
      </c>
      <c r="AS39" s="844" t="str">
        <f>IF($B39="","",INDEX('All CCC'!AS$7:AS$809,MATCH(WatchList!$B39,'All CCC'!$B$7:$B$809,0)))</f>
        <v/>
      </c>
      <c r="AT39" s="844" t="str">
        <f>IF($B39="","",INDEX('All CCC'!AT$7:AT$809,MATCH(WatchList!$B39,'All CCC'!$B$7:$B$809,0)))</f>
        <v/>
      </c>
      <c r="AU39" s="844" t="str">
        <f>IF($B39="","",INDEX('All CCC'!AU$7:AU$809,MATCH(WatchList!$B39,'All CCC'!$B$7:$B$809,0)))</f>
        <v/>
      </c>
      <c r="AV39" s="844" t="str">
        <f>IF($B39="","",INDEX('All CCC'!AV$7:AV$809,MATCH(WatchList!$B39,'All CCC'!$B$7:$B$809,0)))</f>
        <v/>
      </c>
      <c r="AW39" s="844" t="str">
        <f>IF($B39="","",INDEX('All CCC'!AW$7:AW$809,MATCH(WatchList!$B39,'All CCC'!$B$7:$B$809,0)))</f>
        <v/>
      </c>
      <c r="AX39" s="844" t="str">
        <f>IF($B39="","",INDEX('All CCC'!AX$7:AX$809,MATCH(WatchList!$B39,'All CCC'!$B$7:$B$809,0)))</f>
        <v/>
      </c>
      <c r="AY39" s="844" t="str">
        <f>IF($B39="","",INDEX('All CCC'!AY$7:AY$809,MATCH(WatchList!$B39,'All CCC'!$B$7:$B$809,0)))</f>
        <v/>
      </c>
      <c r="AZ39" s="844" t="str">
        <f>IF($B39="","",INDEX('All CCC'!AZ$7:AZ$809,MATCH(WatchList!$B39,'All CCC'!$B$7:$B$809,0)))</f>
        <v/>
      </c>
      <c r="BA39" s="844" t="str">
        <f>IF($B39="","",INDEX('All CCC'!BA$7:BA$809,MATCH(WatchList!$B39,'All CCC'!$B$7:$B$809,0)))</f>
        <v/>
      </c>
      <c r="BB39" s="844" t="str">
        <f>IF($B39="","",INDEX('All CCC'!BB$7:BB$809,MATCH(WatchList!$B39,'All CCC'!$B$7:$B$809,0)))</f>
        <v/>
      </c>
      <c r="BC39" s="844" t="str">
        <f>IF($B39="","",INDEX('All CCC'!BC$7:BC$809,MATCH(WatchList!$B39,'All CCC'!$B$7:$B$809,0)))</f>
        <v/>
      </c>
      <c r="BD39" s="844" t="str">
        <f>IF($B39="","",INDEX('All CCC'!BD$7:BD$809,MATCH(WatchList!$B39,'All CCC'!$B$7:$B$809,0)))</f>
        <v/>
      </c>
      <c r="BE39" s="844" t="str">
        <f>IF($B39="","",INDEX('All CCC'!BE$7:BE$809,MATCH(WatchList!$B39,'All CCC'!$B$7:$B$809,0)))</f>
        <v/>
      </c>
      <c r="BF39" s="844" t="str">
        <f>IF($B39="","",INDEX('All CCC'!BF$7:BF$809,MATCH(WatchList!$B39,'All CCC'!$B$7:$B$809,0)))</f>
        <v/>
      </c>
      <c r="BG39" s="844" t="str">
        <f>IF($B39="","",INDEX('All CCC'!BG$7:BG$809,MATCH(WatchList!$B39,'All CCC'!$B$7:$B$809,0)))</f>
        <v/>
      </c>
    </row>
    <row r="40" spans="1:59" x14ac:dyDescent="0.2">
      <c r="A40" s="548" t="str">
        <f>IF($B40="","",INDEX('All CCC'!A$7:A$809,MATCH(WatchList!$B40,'All CCC'!$B$7:$B$809,0)))</f>
        <v/>
      </c>
      <c r="B40" s="31"/>
      <c r="C40" s="844" t="str">
        <f>IF($B40="","",INDEX('All CCC'!C$7:C$809,MATCH(WatchList!$B40,'All CCC'!$B$7:$B$809,0)))</f>
        <v/>
      </c>
      <c r="D40" s="844" t="str">
        <f>IF($B40="","",INDEX('All CCC'!D$7:D$809,MATCH(WatchList!$B40,'All CCC'!$B$7:$B$809,0)))</f>
        <v/>
      </c>
      <c r="E40" s="844" t="str">
        <f>IF($B40="","",INDEX('All CCC'!E$7:E$809,MATCH(WatchList!$B40,'All CCC'!$B$7:$B$809,0)))</f>
        <v/>
      </c>
      <c r="F40" s="844" t="str">
        <f>IF($B40="","",INDEX('All CCC'!F$7:F$809,MATCH(WatchList!$B40,'All CCC'!$B$7:$B$809,0)))</f>
        <v/>
      </c>
      <c r="G40" s="844" t="str">
        <f>IF($B40="","",INDEX('All CCC'!G$7:G$809,MATCH(WatchList!$B40,'All CCC'!$B$7:$B$809,0)))</f>
        <v/>
      </c>
      <c r="H40" s="844" t="str">
        <f>IF($B40="","",INDEX('All CCC'!H$7:H$809,MATCH(WatchList!$B40,'All CCC'!$B$7:$B$809,0)))</f>
        <v/>
      </c>
      <c r="I40" s="844" t="str">
        <f>IF($B40="","",INDEX('All CCC'!I$7:I$809,MATCH(WatchList!$B40,'All CCC'!$B$7:$B$809,0)))</f>
        <v/>
      </c>
      <c r="J40" s="844" t="str">
        <f>IF($B40="","",INDEX('All CCC'!J$7:J$809,MATCH(WatchList!$B40,'All CCC'!$B$7:$B$809,0)))</f>
        <v/>
      </c>
      <c r="K40" s="844" t="str">
        <f>IF($B40="","",INDEX('All CCC'!K$7:K$809,MATCH(WatchList!$B40,'All CCC'!$B$7:$B$809,0)))</f>
        <v/>
      </c>
      <c r="L40" s="844" t="str">
        <f>IF($B40="","",INDEX('All CCC'!L$7:L$809,MATCH(WatchList!$B40,'All CCC'!$B$7:$B$809,0)))</f>
        <v/>
      </c>
      <c r="M40" s="844" t="str">
        <f>IF($B40="","",INDEX('All CCC'!M$7:M$809,MATCH(WatchList!$B40,'All CCC'!$B$7:$B$809,0)))</f>
        <v/>
      </c>
      <c r="N40" s="844" t="str">
        <f>IF($B40="","",INDEX('All CCC'!N$7:N$809,MATCH(WatchList!$B40,'All CCC'!$B$7:$B$809,0)))</f>
        <v/>
      </c>
      <c r="O40" s="844" t="str">
        <f>IF($B40="","",INDEX('All CCC'!O$7:O$809,MATCH(WatchList!$B40,'All CCC'!$B$7:$B$809,0)))</f>
        <v/>
      </c>
      <c r="P40" s="845" t="str">
        <f>IF($B40="","",INDEX('All CCC'!P$7:P$809,MATCH(WatchList!$B40,'All CCC'!$B$7:$B$809,0)))</f>
        <v/>
      </c>
      <c r="Q40" s="845" t="str">
        <f>IF($B40="","",INDEX('All CCC'!Q$7:Q$809,MATCH(WatchList!$B40,'All CCC'!$B$7:$B$809,0)))</f>
        <v/>
      </c>
      <c r="R40" s="844" t="str">
        <f>IF($B40="","",INDEX('All CCC'!R$7:R$809,MATCH(WatchList!$B40,'All CCC'!$B$7:$B$809,0)))</f>
        <v/>
      </c>
      <c r="S40" s="844" t="str">
        <f>IF($B40="","",INDEX('All CCC'!S$7:S$809,MATCH(WatchList!$B40,'All CCC'!$B$7:$B$809,0)))</f>
        <v/>
      </c>
      <c r="T40" s="844" t="str">
        <f>IF($B40="","",INDEX('All CCC'!T$7:T$809,MATCH(WatchList!$B40,'All CCC'!$B$7:$B$809,0)))</f>
        <v/>
      </c>
      <c r="U40" s="844" t="str">
        <f>IF($B40="","",INDEX('All CCC'!U$7:U$809,MATCH(WatchList!$B40,'All CCC'!$B$7:$B$809,0)))</f>
        <v/>
      </c>
      <c r="V40" s="844" t="str">
        <f>IF($B40="","",INDEX('All CCC'!V$7:V$809,MATCH(WatchList!$B40,'All CCC'!$B$7:$B$809,0)))</f>
        <v/>
      </c>
      <c r="W40" s="844" t="str">
        <f>IF($B40="","",INDEX('All CCC'!W$7:W$809,MATCH(WatchList!$B40,'All CCC'!$B$7:$B$809,0)))</f>
        <v/>
      </c>
      <c r="X40" s="844" t="str">
        <f>IF($B40="","",INDEX('All CCC'!X$7:X$809,MATCH(WatchList!$B40,'All CCC'!$B$7:$B$809,0)))</f>
        <v/>
      </c>
      <c r="Y40" s="844" t="str">
        <f>IF($B40="","",INDEX('All CCC'!Y$7:Y$809,MATCH(WatchList!$B40,'All CCC'!$B$7:$B$809,0)))</f>
        <v/>
      </c>
      <c r="Z40" s="844" t="str">
        <f>IF($B40="","",INDEX('All CCC'!Z$7:Z$809,MATCH(WatchList!$B40,'All CCC'!$B$7:$B$809,0)))</f>
        <v/>
      </c>
      <c r="AA40" s="844" t="str">
        <f>IF($B40="","",INDEX('All CCC'!AA$7:AA$809,MATCH(WatchList!$B40,'All CCC'!$B$7:$B$809,0)))</f>
        <v/>
      </c>
      <c r="AB40" s="844" t="str">
        <f>IF($B40="","",INDEX('All CCC'!AB$7:AB$809,MATCH(WatchList!$B40,'All CCC'!$B$7:$B$809,0)))</f>
        <v/>
      </c>
      <c r="AC40" s="844" t="str">
        <f>IF($B40="","",INDEX('All CCC'!AC$7:AC$809,MATCH(WatchList!$B40,'All CCC'!$B$7:$B$809,0)))</f>
        <v/>
      </c>
      <c r="AD40" s="844" t="str">
        <f>IF($B40="","",INDEX('All CCC'!AD$7:AD$809,MATCH(WatchList!$B40,'All CCC'!$B$7:$B$809,0)))</f>
        <v/>
      </c>
      <c r="AE40" s="844" t="str">
        <f>IF($B40="","",INDEX('All CCC'!AE$7:AE$809,MATCH(WatchList!$B40,'All CCC'!$B$7:$B$809,0)))</f>
        <v/>
      </c>
      <c r="AF40" s="844" t="str">
        <f>IF($B40="","",INDEX('All CCC'!AF$7:AF$809,MATCH(WatchList!$B40,'All CCC'!$B$7:$B$809,0)))</f>
        <v/>
      </c>
      <c r="AG40" s="844" t="str">
        <f>IF($B40="","",INDEX('All CCC'!AG$7:AG$809,MATCH(WatchList!$B40,'All CCC'!$B$7:$B$809,0)))</f>
        <v/>
      </c>
      <c r="AH40" s="844" t="str">
        <f>IF($B40="","",INDEX('All CCC'!AH$7:AH$809,MATCH(WatchList!$B40,'All CCC'!$B$7:$B$809,0)))</f>
        <v/>
      </c>
      <c r="AI40" s="844" t="str">
        <f>IF($B40="","",INDEX('All CCC'!AI$7:AI$809,MATCH(WatchList!$B40,'All CCC'!$B$7:$B$809,0)))</f>
        <v/>
      </c>
      <c r="AJ40" s="844" t="str">
        <f>IF($B40="","",INDEX('All CCC'!AJ$7:AJ$809,MATCH(WatchList!$B40,'All CCC'!$B$7:$B$809,0)))</f>
        <v/>
      </c>
      <c r="AK40" s="844" t="str">
        <f>IF($B40="","",INDEX('All CCC'!AK$7:AK$809,MATCH(WatchList!$B40,'All CCC'!$B$7:$B$809,0)))</f>
        <v/>
      </c>
      <c r="AL40" s="844" t="str">
        <f>IF($B40="","",INDEX('All CCC'!AL$7:AL$809,MATCH(WatchList!$B40,'All CCC'!$B$7:$B$809,0)))</f>
        <v/>
      </c>
      <c r="AM40" s="844" t="str">
        <f>IF($B40="","",INDEX('All CCC'!AM$7:AM$809,MATCH(WatchList!$B40,'All CCC'!$B$7:$B$809,0)))</f>
        <v/>
      </c>
      <c r="AN40" s="844" t="str">
        <f>IF($B40="","",INDEX('All CCC'!AN$7:AN$809,MATCH(WatchList!$B40,'All CCC'!$B$7:$B$809,0)))</f>
        <v/>
      </c>
      <c r="AO40" s="844" t="str">
        <f>IF($B40="","",INDEX('All CCC'!AO$7:AO$809,MATCH(WatchList!$B40,'All CCC'!$B$7:$B$809,0)))</f>
        <v/>
      </c>
      <c r="AP40" s="844" t="str">
        <f>IF($B40="","",INDEX('All CCC'!AP$7:AP$809,MATCH(WatchList!$B40,'All CCC'!$B$7:$B$809,0)))</f>
        <v/>
      </c>
      <c r="AQ40" s="844" t="str">
        <f>IF($B40="","",INDEX('All CCC'!AQ$7:AQ$809,MATCH(WatchList!$B40,'All CCC'!$B$7:$B$809,0)))</f>
        <v/>
      </c>
      <c r="AR40" s="844" t="str">
        <f>IF($B40="","",INDEX('All CCC'!AR$7:AR$809,MATCH(WatchList!$B40,'All CCC'!$B$7:$B$809,0)))</f>
        <v/>
      </c>
      <c r="AS40" s="844" t="str">
        <f>IF($B40="","",INDEX('All CCC'!AS$7:AS$809,MATCH(WatchList!$B40,'All CCC'!$B$7:$B$809,0)))</f>
        <v/>
      </c>
      <c r="AT40" s="844" t="str">
        <f>IF($B40="","",INDEX('All CCC'!AT$7:AT$809,MATCH(WatchList!$B40,'All CCC'!$B$7:$B$809,0)))</f>
        <v/>
      </c>
      <c r="AU40" s="844" t="str">
        <f>IF($B40="","",INDEX('All CCC'!AU$7:AU$809,MATCH(WatchList!$B40,'All CCC'!$B$7:$B$809,0)))</f>
        <v/>
      </c>
      <c r="AV40" s="844" t="str">
        <f>IF($B40="","",INDEX('All CCC'!AV$7:AV$809,MATCH(WatchList!$B40,'All CCC'!$B$7:$B$809,0)))</f>
        <v/>
      </c>
      <c r="AW40" s="844" t="str">
        <f>IF($B40="","",INDEX('All CCC'!AW$7:AW$809,MATCH(WatchList!$B40,'All CCC'!$B$7:$B$809,0)))</f>
        <v/>
      </c>
      <c r="AX40" s="844" t="str">
        <f>IF($B40="","",INDEX('All CCC'!AX$7:AX$809,MATCH(WatchList!$B40,'All CCC'!$B$7:$B$809,0)))</f>
        <v/>
      </c>
      <c r="AY40" s="844" t="str">
        <f>IF($B40="","",INDEX('All CCC'!AY$7:AY$809,MATCH(WatchList!$B40,'All CCC'!$B$7:$B$809,0)))</f>
        <v/>
      </c>
      <c r="AZ40" s="844" t="str">
        <f>IF($B40="","",INDEX('All CCC'!AZ$7:AZ$809,MATCH(WatchList!$B40,'All CCC'!$B$7:$B$809,0)))</f>
        <v/>
      </c>
      <c r="BA40" s="844" t="str">
        <f>IF($B40="","",INDEX('All CCC'!BA$7:BA$809,MATCH(WatchList!$B40,'All CCC'!$B$7:$B$809,0)))</f>
        <v/>
      </c>
      <c r="BB40" s="844" t="str">
        <f>IF($B40="","",INDEX('All CCC'!BB$7:BB$809,MATCH(WatchList!$B40,'All CCC'!$B$7:$B$809,0)))</f>
        <v/>
      </c>
      <c r="BC40" s="844" t="str">
        <f>IF($B40="","",INDEX('All CCC'!BC$7:BC$809,MATCH(WatchList!$B40,'All CCC'!$B$7:$B$809,0)))</f>
        <v/>
      </c>
      <c r="BD40" s="844" t="str">
        <f>IF($B40="","",INDEX('All CCC'!BD$7:BD$809,MATCH(WatchList!$B40,'All CCC'!$B$7:$B$809,0)))</f>
        <v/>
      </c>
      <c r="BE40" s="844" t="str">
        <f>IF($B40="","",INDEX('All CCC'!BE$7:BE$809,MATCH(WatchList!$B40,'All CCC'!$B$7:$B$809,0)))</f>
        <v/>
      </c>
      <c r="BF40" s="844" t="str">
        <f>IF($B40="","",INDEX('All CCC'!BF$7:BF$809,MATCH(WatchList!$B40,'All CCC'!$B$7:$B$809,0)))</f>
        <v/>
      </c>
      <c r="BG40" s="844" t="str">
        <f>IF($B40="","",INDEX('All CCC'!BG$7:BG$809,MATCH(WatchList!$B40,'All CCC'!$B$7:$B$809,0)))</f>
        <v/>
      </c>
    </row>
    <row r="41" spans="1:59" x14ac:dyDescent="0.2">
      <c r="A41" s="548" t="str">
        <f>IF($B41="","",INDEX('All CCC'!A$7:A$809,MATCH(WatchList!$B41,'All CCC'!$B$7:$B$809,0)))</f>
        <v/>
      </c>
      <c r="B41" s="31"/>
      <c r="C41" s="844" t="str">
        <f>IF($B41="","",INDEX('All CCC'!C$7:C$809,MATCH(WatchList!$B41,'All CCC'!$B$7:$B$809,0)))</f>
        <v/>
      </c>
      <c r="D41" s="844" t="str">
        <f>IF($B41="","",INDEX('All CCC'!D$7:D$809,MATCH(WatchList!$B41,'All CCC'!$B$7:$B$809,0)))</f>
        <v/>
      </c>
      <c r="E41" s="844" t="str">
        <f>IF($B41="","",INDEX('All CCC'!E$7:E$809,MATCH(WatchList!$B41,'All CCC'!$B$7:$B$809,0)))</f>
        <v/>
      </c>
      <c r="F41" s="844" t="str">
        <f>IF($B41="","",INDEX('All CCC'!F$7:F$809,MATCH(WatchList!$B41,'All CCC'!$B$7:$B$809,0)))</f>
        <v/>
      </c>
      <c r="G41" s="844" t="str">
        <f>IF($B41="","",INDEX('All CCC'!G$7:G$809,MATCH(WatchList!$B41,'All CCC'!$B$7:$B$809,0)))</f>
        <v/>
      </c>
      <c r="H41" s="844" t="str">
        <f>IF($B41="","",INDEX('All CCC'!H$7:H$809,MATCH(WatchList!$B41,'All CCC'!$B$7:$B$809,0)))</f>
        <v/>
      </c>
      <c r="I41" s="844" t="str">
        <f>IF($B41="","",INDEX('All CCC'!I$7:I$809,MATCH(WatchList!$B41,'All CCC'!$B$7:$B$809,0)))</f>
        <v/>
      </c>
      <c r="J41" s="844" t="str">
        <f>IF($B41="","",INDEX('All CCC'!J$7:J$809,MATCH(WatchList!$B41,'All CCC'!$B$7:$B$809,0)))</f>
        <v/>
      </c>
      <c r="K41" s="844" t="str">
        <f>IF($B41="","",INDEX('All CCC'!K$7:K$809,MATCH(WatchList!$B41,'All CCC'!$B$7:$B$809,0)))</f>
        <v/>
      </c>
      <c r="L41" s="844" t="str">
        <f>IF($B41="","",INDEX('All CCC'!L$7:L$809,MATCH(WatchList!$B41,'All CCC'!$B$7:$B$809,0)))</f>
        <v/>
      </c>
      <c r="M41" s="844" t="str">
        <f>IF($B41="","",INDEX('All CCC'!M$7:M$809,MATCH(WatchList!$B41,'All CCC'!$B$7:$B$809,0)))</f>
        <v/>
      </c>
      <c r="N41" s="844" t="str">
        <f>IF($B41="","",INDEX('All CCC'!N$7:N$809,MATCH(WatchList!$B41,'All CCC'!$B$7:$B$809,0)))</f>
        <v/>
      </c>
      <c r="O41" s="844" t="str">
        <f>IF($B41="","",INDEX('All CCC'!O$7:O$809,MATCH(WatchList!$B41,'All CCC'!$B$7:$B$809,0)))</f>
        <v/>
      </c>
      <c r="P41" s="845" t="str">
        <f>IF($B41="","",INDEX('All CCC'!P$7:P$809,MATCH(WatchList!$B41,'All CCC'!$B$7:$B$809,0)))</f>
        <v/>
      </c>
      <c r="Q41" s="845" t="str">
        <f>IF($B41="","",INDEX('All CCC'!Q$7:Q$809,MATCH(WatchList!$B41,'All CCC'!$B$7:$B$809,0)))</f>
        <v/>
      </c>
      <c r="R41" s="844" t="str">
        <f>IF($B41="","",INDEX('All CCC'!R$7:R$809,MATCH(WatchList!$B41,'All CCC'!$B$7:$B$809,0)))</f>
        <v/>
      </c>
      <c r="S41" s="844" t="str">
        <f>IF($B41="","",INDEX('All CCC'!S$7:S$809,MATCH(WatchList!$B41,'All CCC'!$B$7:$B$809,0)))</f>
        <v/>
      </c>
      <c r="T41" s="844" t="str">
        <f>IF($B41="","",INDEX('All CCC'!T$7:T$809,MATCH(WatchList!$B41,'All CCC'!$B$7:$B$809,0)))</f>
        <v/>
      </c>
      <c r="U41" s="844" t="str">
        <f>IF($B41="","",INDEX('All CCC'!U$7:U$809,MATCH(WatchList!$B41,'All CCC'!$B$7:$B$809,0)))</f>
        <v/>
      </c>
      <c r="V41" s="844" t="str">
        <f>IF($B41="","",INDEX('All CCC'!V$7:V$809,MATCH(WatchList!$B41,'All CCC'!$B$7:$B$809,0)))</f>
        <v/>
      </c>
      <c r="W41" s="844" t="str">
        <f>IF($B41="","",INDEX('All CCC'!W$7:W$809,MATCH(WatchList!$B41,'All CCC'!$B$7:$B$809,0)))</f>
        <v/>
      </c>
      <c r="X41" s="844" t="str">
        <f>IF($B41="","",INDEX('All CCC'!X$7:X$809,MATCH(WatchList!$B41,'All CCC'!$B$7:$B$809,0)))</f>
        <v/>
      </c>
      <c r="Y41" s="844" t="str">
        <f>IF($B41="","",INDEX('All CCC'!Y$7:Y$809,MATCH(WatchList!$B41,'All CCC'!$B$7:$B$809,0)))</f>
        <v/>
      </c>
      <c r="Z41" s="844" t="str">
        <f>IF($B41="","",INDEX('All CCC'!Z$7:Z$809,MATCH(WatchList!$B41,'All CCC'!$B$7:$B$809,0)))</f>
        <v/>
      </c>
      <c r="AA41" s="844" t="str">
        <f>IF($B41="","",INDEX('All CCC'!AA$7:AA$809,MATCH(WatchList!$B41,'All CCC'!$B$7:$B$809,0)))</f>
        <v/>
      </c>
      <c r="AB41" s="844" t="str">
        <f>IF($B41="","",INDEX('All CCC'!AB$7:AB$809,MATCH(WatchList!$B41,'All CCC'!$B$7:$B$809,0)))</f>
        <v/>
      </c>
      <c r="AC41" s="844" t="str">
        <f>IF($B41="","",INDEX('All CCC'!AC$7:AC$809,MATCH(WatchList!$B41,'All CCC'!$B$7:$B$809,0)))</f>
        <v/>
      </c>
      <c r="AD41" s="844" t="str">
        <f>IF($B41="","",INDEX('All CCC'!AD$7:AD$809,MATCH(WatchList!$B41,'All CCC'!$B$7:$B$809,0)))</f>
        <v/>
      </c>
      <c r="AE41" s="844" t="str">
        <f>IF($B41="","",INDEX('All CCC'!AE$7:AE$809,MATCH(WatchList!$B41,'All CCC'!$B$7:$B$809,0)))</f>
        <v/>
      </c>
      <c r="AF41" s="844" t="str">
        <f>IF($B41="","",INDEX('All CCC'!AF$7:AF$809,MATCH(WatchList!$B41,'All CCC'!$B$7:$B$809,0)))</f>
        <v/>
      </c>
      <c r="AG41" s="844" t="str">
        <f>IF($B41="","",INDEX('All CCC'!AG$7:AG$809,MATCH(WatchList!$B41,'All CCC'!$B$7:$B$809,0)))</f>
        <v/>
      </c>
      <c r="AH41" s="844" t="str">
        <f>IF($B41="","",INDEX('All CCC'!AH$7:AH$809,MATCH(WatchList!$B41,'All CCC'!$B$7:$B$809,0)))</f>
        <v/>
      </c>
      <c r="AI41" s="844" t="str">
        <f>IF($B41="","",INDEX('All CCC'!AI$7:AI$809,MATCH(WatchList!$B41,'All CCC'!$B$7:$B$809,0)))</f>
        <v/>
      </c>
      <c r="AJ41" s="844" t="str">
        <f>IF($B41="","",INDEX('All CCC'!AJ$7:AJ$809,MATCH(WatchList!$B41,'All CCC'!$B$7:$B$809,0)))</f>
        <v/>
      </c>
      <c r="AK41" s="844" t="str">
        <f>IF($B41="","",INDEX('All CCC'!AK$7:AK$809,MATCH(WatchList!$B41,'All CCC'!$B$7:$B$809,0)))</f>
        <v/>
      </c>
      <c r="AL41" s="844" t="str">
        <f>IF($B41="","",INDEX('All CCC'!AL$7:AL$809,MATCH(WatchList!$B41,'All CCC'!$B$7:$B$809,0)))</f>
        <v/>
      </c>
      <c r="AM41" s="844" t="str">
        <f>IF($B41="","",INDEX('All CCC'!AM$7:AM$809,MATCH(WatchList!$B41,'All CCC'!$B$7:$B$809,0)))</f>
        <v/>
      </c>
      <c r="AN41" s="844" t="str">
        <f>IF($B41="","",INDEX('All CCC'!AN$7:AN$809,MATCH(WatchList!$B41,'All CCC'!$B$7:$B$809,0)))</f>
        <v/>
      </c>
      <c r="AO41" s="844" t="str">
        <f>IF($B41="","",INDEX('All CCC'!AO$7:AO$809,MATCH(WatchList!$B41,'All CCC'!$B$7:$B$809,0)))</f>
        <v/>
      </c>
      <c r="AP41" s="844" t="str">
        <f>IF($B41="","",INDEX('All CCC'!AP$7:AP$809,MATCH(WatchList!$B41,'All CCC'!$B$7:$B$809,0)))</f>
        <v/>
      </c>
      <c r="AQ41" s="844" t="str">
        <f>IF($B41="","",INDEX('All CCC'!AQ$7:AQ$809,MATCH(WatchList!$B41,'All CCC'!$B$7:$B$809,0)))</f>
        <v/>
      </c>
      <c r="AR41" s="844" t="str">
        <f>IF($B41="","",INDEX('All CCC'!AR$7:AR$809,MATCH(WatchList!$B41,'All CCC'!$B$7:$B$809,0)))</f>
        <v/>
      </c>
      <c r="AS41" s="844" t="str">
        <f>IF($B41="","",INDEX('All CCC'!AS$7:AS$809,MATCH(WatchList!$B41,'All CCC'!$B$7:$B$809,0)))</f>
        <v/>
      </c>
      <c r="AT41" s="844" t="str">
        <f>IF($B41="","",INDEX('All CCC'!AT$7:AT$809,MATCH(WatchList!$B41,'All CCC'!$B$7:$B$809,0)))</f>
        <v/>
      </c>
      <c r="AU41" s="844" t="str">
        <f>IF($B41="","",INDEX('All CCC'!AU$7:AU$809,MATCH(WatchList!$B41,'All CCC'!$B$7:$B$809,0)))</f>
        <v/>
      </c>
      <c r="AV41" s="844" t="str">
        <f>IF($B41="","",INDEX('All CCC'!AV$7:AV$809,MATCH(WatchList!$B41,'All CCC'!$B$7:$B$809,0)))</f>
        <v/>
      </c>
      <c r="AW41" s="844" t="str">
        <f>IF($B41="","",INDEX('All CCC'!AW$7:AW$809,MATCH(WatchList!$B41,'All CCC'!$B$7:$B$809,0)))</f>
        <v/>
      </c>
      <c r="AX41" s="844" t="str">
        <f>IF($B41="","",INDEX('All CCC'!AX$7:AX$809,MATCH(WatchList!$B41,'All CCC'!$B$7:$B$809,0)))</f>
        <v/>
      </c>
      <c r="AY41" s="844" t="str">
        <f>IF($B41="","",INDEX('All CCC'!AY$7:AY$809,MATCH(WatchList!$B41,'All CCC'!$B$7:$B$809,0)))</f>
        <v/>
      </c>
      <c r="AZ41" s="844" t="str">
        <f>IF($B41="","",INDEX('All CCC'!AZ$7:AZ$809,MATCH(WatchList!$B41,'All CCC'!$B$7:$B$809,0)))</f>
        <v/>
      </c>
      <c r="BA41" s="844" t="str">
        <f>IF($B41="","",INDEX('All CCC'!BA$7:BA$809,MATCH(WatchList!$B41,'All CCC'!$B$7:$B$809,0)))</f>
        <v/>
      </c>
      <c r="BB41" s="844" t="str">
        <f>IF($B41="","",INDEX('All CCC'!BB$7:BB$809,MATCH(WatchList!$B41,'All CCC'!$B$7:$B$809,0)))</f>
        <v/>
      </c>
      <c r="BC41" s="844" t="str">
        <f>IF($B41="","",INDEX('All CCC'!BC$7:BC$809,MATCH(WatchList!$B41,'All CCC'!$B$7:$B$809,0)))</f>
        <v/>
      </c>
      <c r="BD41" s="844" t="str">
        <f>IF($B41="","",INDEX('All CCC'!BD$7:BD$809,MATCH(WatchList!$B41,'All CCC'!$B$7:$B$809,0)))</f>
        <v/>
      </c>
      <c r="BE41" s="844" t="str">
        <f>IF($B41="","",INDEX('All CCC'!BE$7:BE$809,MATCH(WatchList!$B41,'All CCC'!$B$7:$B$809,0)))</f>
        <v/>
      </c>
      <c r="BF41" s="844" t="str">
        <f>IF($B41="","",INDEX('All CCC'!BF$7:BF$809,MATCH(WatchList!$B41,'All CCC'!$B$7:$B$809,0)))</f>
        <v/>
      </c>
      <c r="BG41" s="844" t="str">
        <f>IF($B41="","",INDEX('All CCC'!BG$7:BG$809,MATCH(WatchList!$B41,'All CCC'!$B$7:$B$809,0)))</f>
        <v/>
      </c>
    </row>
    <row r="42" spans="1:59" x14ac:dyDescent="0.2">
      <c r="A42" s="548" t="str">
        <f>IF($B42="","",INDEX('All CCC'!A$7:A$809,MATCH(WatchList!$B42,'All CCC'!$B$7:$B$809,0)))</f>
        <v/>
      </c>
      <c r="B42" s="31"/>
      <c r="C42" s="844" t="str">
        <f>IF($B42="","",INDEX('All CCC'!C$7:C$809,MATCH(WatchList!$B42,'All CCC'!$B$7:$B$809,0)))</f>
        <v/>
      </c>
      <c r="D42" s="844" t="str">
        <f>IF($B42="","",INDEX('All CCC'!D$7:D$809,MATCH(WatchList!$B42,'All CCC'!$B$7:$B$809,0)))</f>
        <v/>
      </c>
      <c r="E42" s="844" t="str">
        <f>IF($B42="","",INDEX('All CCC'!E$7:E$809,MATCH(WatchList!$B42,'All CCC'!$B$7:$B$809,0)))</f>
        <v/>
      </c>
      <c r="F42" s="844" t="str">
        <f>IF($B42="","",INDEX('All CCC'!F$7:F$809,MATCH(WatchList!$B42,'All CCC'!$B$7:$B$809,0)))</f>
        <v/>
      </c>
      <c r="G42" s="844" t="str">
        <f>IF($B42="","",INDEX('All CCC'!G$7:G$809,MATCH(WatchList!$B42,'All CCC'!$B$7:$B$809,0)))</f>
        <v/>
      </c>
      <c r="H42" s="844" t="str">
        <f>IF($B42="","",INDEX('All CCC'!H$7:H$809,MATCH(WatchList!$B42,'All CCC'!$B$7:$B$809,0)))</f>
        <v/>
      </c>
      <c r="I42" s="844" t="str">
        <f>IF($B42="","",INDEX('All CCC'!I$7:I$809,MATCH(WatchList!$B42,'All CCC'!$B$7:$B$809,0)))</f>
        <v/>
      </c>
      <c r="J42" s="844" t="str">
        <f>IF($B42="","",INDEX('All CCC'!J$7:J$809,MATCH(WatchList!$B42,'All CCC'!$B$7:$B$809,0)))</f>
        <v/>
      </c>
      <c r="K42" s="844" t="str">
        <f>IF($B42="","",INDEX('All CCC'!K$7:K$809,MATCH(WatchList!$B42,'All CCC'!$B$7:$B$809,0)))</f>
        <v/>
      </c>
      <c r="L42" s="844" t="str">
        <f>IF($B42="","",INDEX('All CCC'!L$7:L$809,MATCH(WatchList!$B42,'All CCC'!$B$7:$B$809,0)))</f>
        <v/>
      </c>
      <c r="M42" s="844" t="str">
        <f>IF($B42="","",INDEX('All CCC'!M$7:M$809,MATCH(WatchList!$B42,'All CCC'!$B$7:$B$809,0)))</f>
        <v/>
      </c>
      <c r="N42" s="844" t="str">
        <f>IF($B42="","",INDEX('All CCC'!N$7:N$809,MATCH(WatchList!$B42,'All CCC'!$B$7:$B$809,0)))</f>
        <v/>
      </c>
      <c r="O42" s="844" t="str">
        <f>IF($B42="","",INDEX('All CCC'!O$7:O$809,MATCH(WatchList!$B42,'All CCC'!$B$7:$B$809,0)))</f>
        <v/>
      </c>
      <c r="P42" s="845" t="str">
        <f>IF($B42="","",INDEX('All CCC'!P$7:P$809,MATCH(WatchList!$B42,'All CCC'!$B$7:$B$809,0)))</f>
        <v/>
      </c>
      <c r="Q42" s="845" t="str">
        <f>IF($B42="","",INDEX('All CCC'!Q$7:Q$809,MATCH(WatchList!$B42,'All CCC'!$B$7:$B$809,0)))</f>
        <v/>
      </c>
      <c r="R42" s="844" t="str">
        <f>IF($B42="","",INDEX('All CCC'!R$7:R$809,MATCH(WatchList!$B42,'All CCC'!$B$7:$B$809,0)))</f>
        <v/>
      </c>
      <c r="S42" s="844" t="str">
        <f>IF($B42="","",INDEX('All CCC'!S$7:S$809,MATCH(WatchList!$B42,'All CCC'!$B$7:$B$809,0)))</f>
        <v/>
      </c>
      <c r="T42" s="844" t="str">
        <f>IF($B42="","",INDEX('All CCC'!T$7:T$809,MATCH(WatchList!$B42,'All CCC'!$B$7:$B$809,0)))</f>
        <v/>
      </c>
      <c r="U42" s="844" t="str">
        <f>IF($B42="","",INDEX('All CCC'!U$7:U$809,MATCH(WatchList!$B42,'All CCC'!$B$7:$B$809,0)))</f>
        <v/>
      </c>
      <c r="V42" s="844" t="str">
        <f>IF($B42="","",INDEX('All CCC'!V$7:V$809,MATCH(WatchList!$B42,'All CCC'!$B$7:$B$809,0)))</f>
        <v/>
      </c>
      <c r="W42" s="844" t="str">
        <f>IF($B42="","",INDEX('All CCC'!W$7:W$809,MATCH(WatchList!$B42,'All CCC'!$B$7:$B$809,0)))</f>
        <v/>
      </c>
      <c r="X42" s="844" t="str">
        <f>IF($B42="","",INDEX('All CCC'!X$7:X$809,MATCH(WatchList!$B42,'All CCC'!$B$7:$B$809,0)))</f>
        <v/>
      </c>
      <c r="Y42" s="844" t="str">
        <f>IF($B42="","",INDEX('All CCC'!Y$7:Y$809,MATCH(WatchList!$B42,'All CCC'!$B$7:$B$809,0)))</f>
        <v/>
      </c>
      <c r="Z42" s="844" t="str">
        <f>IF($B42="","",INDEX('All CCC'!Z$7:Z$809,MATCH(WatchList!$B42,'All CCC'!$B$7:$B$809,0)))</f>
        <v/>
      </c>
      <c r="AA42" s="844" t="str">
        <f>IF($B42="","",INDEX('All CCC'!AA$7:AA$809,MATCH(WatchList!$B42,'All CCC'!$B$7:$B$809,0)))</f>
        <v/>
      </c>
      <c r="AB42" s="844" t="str">
        <f>IF($B42="","",INDEX('All CCC'!AB$7:AB$809,MATCH(WatchList!$B42,'All CCC'!$B$7:$B$809,0)))</f>
        <v/>
      </c>
      <c r="AC42" s="844" t="str">
        <f>IF($B42="","",INDEX('All CCC'!AC$7:AC$809,MATCH(WatchList!$B42,'All CCC'!$B$7:$B$809,0)))</f>
        <v/>
      </c>
      <c r="AD42" s="844" t="str">
        <f>IF($B42="","",INDEX('All CCC'!AD$7:AD$809,MATCH(WatchList!$B42,'All CCC'!$B$7:$B$809,0)))</f>
        <v/>
      </c>
      <c r="AE42" s="844" t="str">
        <f>IF($B42="","",INDEX('All CCC'!AE$7:AE$809,MATCH(WatchList!$B42,'All CCC'!$B$7:$B$809,0)))</f>
        <v/>
      </c>
      <c r="AF42" s="844" t="str">
        <f>IF($B42="","",INDEX('All CCC'!AF$7:AF$809,MATCH(WatchList!$B42,'All CCC'!$B$7:$B$809,0)))</f>
        <v/>
      </c>
      <c r="AG42" s="844" t="str">
        <f>IF($B42="","",INDEX('All CCC'!AG$7:AG$809,MATCH(WatchList!$B42,'All CCC'!$B$7:$B$809,0)))</f>
        <v/>
      </c>
      <c r="AH42" s="844" t="str">
        <f>IF($B42="","",INDEX('All CCC'!AH$7:AH$809,MATCH(WatchList!$B42,'All CCC'!$B$7:$B$809,0)))</f>
        <v/>
      </c>
      <c r="AI42" s="844" t="str">
        <f>IF($B42="","",INDEX('All CCC'!AI$7:AI$809,MATCH(WatchList!$B42,'All CCC'!$B$7:$B$809,0)))</f>
        <v/>
      </c>
      <c r="AJ42" s="844" t="str">
        <f>IF($B42="","",INDEX('All CCC'!AJ$7:AJ$809,MATCH(WatchList!$B42,'All CCC'!$B$7:$B$809,0)))</f>
        <v/>
      </c>
      <c r="AK42" s="844" t="str">
        <f>IF($B42="","",INDEX('All CCC'!AK$7:AK$809,MATCH(WatchList!$B42,'All CCC'!$B$7:$B$809,0)))</f>
        <v/>
      </c>
      <c r="AL42" s="844" t="str">
        <f>IF($B42="","",INDEX('All CCC'!AL$7:AL$809,MATCH(WatchList!$B42,'All CCC'!$B$7:$B$809,0)))</f>
        <v/>
      </c>
      <c r="AM42" s="844" t="str">
        <f>IF($B42="","",INDEX('All CCC'!AM$7:AM$809,MATCH(WatchList!$B42,'All CCC'!$B$7:$B$809,0)))</f>
        <v/>
      </c>
      <c r="AN42" s="844" t="str">
        <f>IF($B42="","",INDEX('All CCC'!AN$7:AN$809,MATCH(WatchList!$B42,'All CCC'!$B$7:$B$809,0)))</f>
        <v/>
      </c>
      <c r="AO42" s="844" t="str">
        <f>IF($B42="","",INDEX('All CCC'!AO$7:AO$809,MATCH(WatchList!$B42,'All CCC'!$B$7:$B$809,0)))</f>
        <v/>
      </c>
      <c r="AP42" s="844" t="str">
        <f>IF($B42="","",INDEX('All CCC'!AP$7:AP$809,MATCH(WatchList!$B42,'All CCC'!$B$7:$B$809,0)))</f>
        <v/>
      </c>
      <c r="AQ42" s="844" t="str">
        <f>IF($B42="","",INDEX('All CCC'!AQ$7:AQ$809,MATCH(WatchList!$B42,'All CCC'!$B$7:$B$809,0)))</f>
        <v/>
      </c>
      <c r="AR42" s="844" t="str">
        <f>IF($B42="","",INDEX('All CCC'!AR$7:AR$809,MATCH(WatchList!$B42,'All CCC'!$B$7:$B$809,0)))</f>
        <v/>
      </c>
      <c r="AS42" s="844" t="str">
        <f>IF($B42="","",INDEX('All CCC'!AS$7:AS$809,MATCH(WatchList!$B42,'All CCC'!$B$7:$B$809,0)))</f>
        <v/>
      </c>
      <c r="AT42" s="844" t="str">
        <f>IF($B42="","",INDEX('All CCC'!AT$7:AT$809,MATCH(WatchList!$B42,'All CCC'!$B$7:$B$809,0)))</f>
        <v/>
      </c>
      <c r="AU42" s="844" t="str">
        <f>IF($B42="","",INDEX('All CCC'!AU$7:AU$809,MATCH(WatchList!$B42,'All CCC'!$B$7:$B$809,0)))</f>
        <v/>
      </c>
      <c r="AV42" s="844" t="str">
        <f>IF($B42="","",INDEX('All CCC'!AV$7:AV$809,MATCH(WatchList!$B42,'All CCC'!$B$7:$B$809,0)))</f>
        <v/>
      </c>
      <c r="AW42" s="844" t="str">
        <f>IF($B42="","",INDEX('All CCC'!AW$7:AW$809,MATCH(WatchList!$B42,'All CCC'!$B$7:$B$809,0)))</f>
        <v/>
      </c>
      <c r="AX42" s="844" t="str">
        <f>IF($B42="","",INDEX('All CCC'!AX$7:AX$809,MATCH(WatchList!$B42,'All CCC'!$B$7:$B$809,0)))</f>
        <v/>
      </c>
      <c r="AY42" s="844" t="str">
        <f>IF($B42="","",INDEX('All CCC'!AY$7:AY$809,MATCH(WatchList!$B42,'All CCC'!$B$7:$B$809,0)))</f>
        <v/>
      </c>
      <c r="AZ42" s="844" t="str">
        <f>IF($B42="","",INDEX('All CCC'!AZ$7:AZ$809,MATCH(WatchList!$B42,'All CCC'!$B$7:$B$809,0)))</f>
        <v/>
      </c>
      <c r="BA42" s="844" t="str">
        <f>IF($B42="","",INDEX('All CCC'!BA$7:BA$809,MATCH(WatchList!$B42,'All CCC'!$B$7:$B$809,0)))</f>
        <v/>
      </c>
      <c r="BB42" s="844" t="str">
        <f>IF($B42="","",INDEX('All CCC'!BB$7:BB$809,MATCH(WatchList!$B42,'All CCC'!$B$7:$B$809,0)))</f>
        <v/>
      </c>
      <c r="BC42" s="844" t="str">
        <f>IF($B42="","",INDEX('All CCC'!BC$7:BC$809,MATCH(WatchList!$B42,'All CCC'!$B$7:$B$809,0)))</f>
        <v/>
      </c>
      <c r="BD42" s="844" t="str">
        <f>IF($B42="","",INDEX('All CCC'!BD$7:BD$809,MATCH(WatchList!$B42,'All CCC'!$B$7:$B$809,0)))</f>
        <v/>
      </c>
      <c r="BE42" s="844" t="str">
        <f>IF($B42="","",INDEX('All CCC'!BE$7:BE$809,MATCH(WatchList!$B42,'All CCC'!$B$7:$B$809,0)))</f>
        <v/>
      </c>
      <c r="BF42" s="844" t="str">
        <f>IF($B42="","",INDEX('All CCC'!BF$7:BF$809,MATCH(WatchList!$B42,'All CCC'!$B$7:$B$809,0)))</f>
        <v/>
      </c>
      <c r="BG42" s="844" t="str">
        <f>IF($B42="","",INDEX('All CCC'!BG$7:BG$809,MATCH(WatchList!$B42,'All CCC'!$B$7:$B$809,0)))</f>
        <v/>
      </c>
    </row>
    <row r="43" spans="1:59" x14ac:dyDescent="0.2">
      <c r="A43" s="548" t="str">
        <f>IF($B43="","",INDEX('All CCC'!A$7:A$809,MATCH(WatchList!$B43,'All CCC'!$B$7:$B$809,0)))</f>
        <v/>
      </c>
      <c r="B43" s="31"/>
      <c r="C43" s="844" t="str">
        <f>IF($B43="","",INDEX('All CCC'!C$7:C$809,MATCH(WatchList!$B43,'All CCC'!$B$7:$B$809,0)))</f>
        <v/>
      </c>
      <c r="D43" s="844" t="str">
        <f>IF($B43="","",INDEX('All CCC'!D$7:D$809,MATCH(WatchList!$B43,'All CCC'!$B$7:$B$809,0)))</f>
        <v/>
      </c>
      <c r="E43" s="844" t="str">
        <f>IF($B43="","",INDEX('All CCC'!E$7:E$809,MATCH(WatchList!$B43,'All CCC'!$B$7:$B$809,0)))</f>
        <v/>
      </c>
      <c r="F43" s="844" t="str">
        <f>IF($B43="","",INDEX('All CCC'!F$7:F$809,MATCH(WatchList!$B43,'All CCC'!$B$7:$B$809,0)))</f>
        <v/>
      </c>
      <c r="G43" s="844" t="str">
        <f>IF($B43="","",INDEX('All CCC'!G$7:G$809,MATCH(WatchList!$B43,'All CCC'!$B$7:$B$809,0)))</f>
        <v/>
      </c>
      <c r="H43" s="844" t="str">
        <f>IF($B43="","",INDEX('All CCC'!H$7:H$809,MATCH(WatchList!$B43,'All CCC'!$B$7:$B$809,0)))</f>
        <v/>
      </c>
      <c r="I43" s="844" t="str">
        <f>IF($B43="","",INDEX('All CCC'!I$7:I$809,MATCH(WatchList!$B43,'All CCC'!$B$7:$B$809,0)))</f>
        <v/>
      </c>
      <c r="J43" s="844" t="str">
        <f>IF($B43="","",INDEX('All CCC'!J$7:J$809,MATCH(WatchList!$B43,'All CCC'!$B$7:$B$809,0)))</f>
        <v/>
      </c>
      <c r="K43" s="844" t="str">
        <f>IF($B43="","",INDEX('All CCC'!K$7:K$809,MATCH(WatchList!$B43,'All CCC'!$B$7:$B$809,0)))</f>
        <v/>
      </c>
      <c r="L43" s="844" t="str">
        <f>IF($B43="","",INDEX('All CCC'!L$7:L$809,MATCH(WatchList!$B43,'All CCC'!$B$7:$B$809,0)))</f>
        <v/>
      </c>
      <c r="M43" s="844" t="str">
        <f>IF($B43="","",INDEX('All CCC'!M$7:M$809,MATCH(WatchList!$B43,'All CCC'!$B$7:$B$809,0)))</f>
        <v/>
      </c>
      <c r="N43" s="844" t="str">
        <f>IF($B43="","",INDEX('All CCC'!N$7:N$809,MATCH(WatchList!$B43,'All CCC'!$B$7:$B$809,0)))</f>
        <v/>
      </c>
      <c r="O43" s="844" t="str">
        <f>IF($B43="","",INDEX('All CCC'!O$7:O$809,MATCH(WatchList!$B43,'All CCC'!$B$7:$B$809,0)))</f>
        <v/>
      </c>
      <c r="P43" s="845" t="str">
        <f>IF($B43="","",INDEX('All CCC'!P$7:P$809,MATCH(WatchList!$B43,'All CCC'!$B$7:$B$809,0)))</f>
        <v/>
      </c>
      <c r="Q43" s="845" t="str">
        <f>IF($B43="","",INDEX('All CCC'!Q$7:Q$809,MATCH(WatchList!$B43,'All CCC'!$B$7:$B$809,0)))</f>
        <v/>
      </c>
      <c r="R43" s="844" t="str">
        <f>IF($B43="","",INDEX('All CCC'!R$7:R$809,MATCH(WatchList!$B43,'All CCC'!$B$7:$B$809,0)))</f>
        <v/>
      </c>
      <c r="S43" s="844" t="str">
        <f>IF($B43="","",INDEX('All CCC'!S$7:S$809,MATCH(WatchList!$B43,'All CCC'!$B$7:$B$809,0)))</f>
        <v/>
      </c>
      <c r="T43" s="844" t="str">
        <f>IF($B43="","",INDEX('All CCC'!T$7:T$809,MATCH(WatchList!$B43,'All CCC'!$B$7:$B$809,0)))</f>
        <v/>
      </c>
      <c r="U43" s="844" t="str">
        <f>IF($B43="","",INDEX('All CCC'!U$7:U$809,MATCH(WatchList!$B43,'All CCC'!$B$7:$B$809,0)))</f>
        <v/>
      </c>
      <c r="V43" s="844" t="str">
        <f>IF($B43="","",INDEX('All CCC'!V$7:V$809,MATCH(WatchList!$B43,'All CCC'!$B$7:$B$809,0)))</f>
        <v/>
      </c>
      <c r="W43" s="844" t="str">
        <f>IF($B43="","",INDEX('All CCC'!W$7:W$809,MATCH(WatchList!$B43,'All CCC'!$B$7:$B$809,0)))</f>
        <v/>
      </c>
      <c r="X43" s="844" t="str">
        <f>IF($B43="","",INDEX('All CCC'!X$7:X$809,MATCH(WatchList!$B43,'All CCC'!$B$7:$B$809,0)))</f>
        <v/>
      </c>
      <c r="Y43" s="844" t="str">
        <f>IF($B43="","",INDEX('All CCC'!Y$7:Y$809,MATCH(WatchList!$B43,'All CCC'!$B$7:$B$809,0)))</f>
        <v/>
      </c>
      <c r="Z43" s="844" t="str">
        <f>IF($B43="","",INDEX('All CCC'!Z$7:Z$809,MATCH(WatchList!$B43,'All CCC'!$B$7:$B$809,0)))</f>
        <v/>
      </c>
      <c r="AA43" s="844" t="str">
        <f>IF($B43="","",INDEX('All CCC'!AA$7:AA$809,MATCH(WatchList!$B43,'All CCC'!$B$7:$B$809,0)))</f>
        <v/>
      </c>
      <c r="AB43" s="844" t="str">
        <f>IF($B43="","",INDEX('All CCC'!AB$7:AB$809,MATCH(WatchList!$B43,'All CCC'!$B$7:$B$809,0)))</f>
        <v/>
      </c>
      <c r="AC43" s="844" t="str">
        <f>IF($B43="","",INDEX('All CCC'!AC$7:AC$809,MATCH(WatchList!$B43,'All CCC'!$B$7:$B$809,0)))</f>
        <v/>
      </c>
      <c r="AD43" s="844" t="str">
        <f>IF($B43="","",INDEX('All CCC'!AD$7:AD$809,MATCH(WatchList!$B43,'All CCC'!$B$7:$B$809,0)))</f>
        <v/>
      </c>
      <c r="AE43" s="844" t="str">
        <f>IF($B43="","",INDEX('All CCC'!AE$7:AE$809,MATCH(WatchList!$B43,'All CCC'!$B$7:$B$809,0)))</f>
        <v/>
      </c>
      <c r="AF43" s="844" t="str">
        <f>IF($B43="","",INDEX('All CCC'!AF$7:AF$809,MATCH(WatchList!$B43,'All CCC'!$B$7:$B$809,0)))</f>
        <v/>
      </c>
      <c r="AG43" s="844" t="str">
        <f>IF($B43="","",INDEX('All CCC'!AG$7:AG$809,MATCH(WatchList!$B43,'All CCC'!$B$7:$B$809,0)))</f>
        <v/>
      </c>
      <c r="AH43" s="844" t="str">
        <f>IF($B43="","",INDEX('All CCC'!AH$7:AH$809,MATCH(WatchList!$B43,'All CCC'!$B$7:$B$809,0)))</f>
        <v/>
      </c>
      <c r="AI43" s="844" t="str">
        <f>IF($B43="","",INDEX('All CCC'!AI$7:AI$809,MATCH(WatchList!$B43,'All CCC'!$B$7:$B$809,0)))</f>
        <v/>
      </c>
      <c r="AJ43" s="844" t="str">
        <f>IF($B43="","",INDEX('All CCC'!AJ$7:AJ$809,MATCH(WatchList!$B43,'All CCC'!$B$7:$B$809,0)))</f>
        <v/>
      </c>
      <c r="AK43" s="844" t="str">
        <f>IF($B43="","",INDEX('All CCC'!AK$7:AK$809,MATCH(WatchList!$B43,'All CCC'!$B$7:$B$809,0)))</f>
        <v/>
      </c>
      <c r="AL43" s="844" t="str">
        <f>IF($B43="","",INDEX('All CCC'!AL$7:AL$809,MATCH(WatchList!$B43,'All CCC'!$B$7:$B$809,0)))</f>
        <v/>
      </c>
      <c r="AM43" s="844" t="str">
        <f>IF($B43="","",INDEX('All CCC'!AM$7:AM$809,MATCH(WatchList!$B43,'All CCC'!$B$7:$B$809,0)))</f>
        <v/>
      </c>
      <c r="AN43" s="844" t="str">
        <f>IF($B43="","",INDEX('All CCC'!AN$7:AN$809,MATCH(WatchList!$B43,'All CCC'!$B$7:$B$809,0)))</f>
        <v/>
      </c>
      <c r="AO43" s="844" t="str">
        <f>IF($B43="","",INDEX('All CCC'!AO$7:AO$809,MATCH(WatchList!$B43,'All CCC'!$B$7:$B$809,0)))</f>
        <v/>
      </c>
      <c r="AP43" s="844" t="str">
        <f>IF($B43="","",INDEX('All CCC'!AP$7:AP$809,MATCH(WatchList!$B43,'All CCC'!$B$7:$B$809,0)))</f>
        <v/>
      </c>
      <c r="AQ43" s="844" t="str">
        <f>IF($B43="","",INDEX('All CCC'!AQ$7:AQ$809,MATCH(WatchList!$B43,'All CCC'!$B$7:$B$809,0)))</f>
        <v/>
      </c>
      <c r="AR43" s="844" t="str">
        <f>IF($B43="","",INDEX('All CCC'!AR$7:AR$809,MATCH(WatchList!$B43,'All CCC'!$B$7:$B$809,0)))</f>
        <v/>
      </c>
      <c r="AS43" s="844" t="str">
        <f>IF($B43="","",INDEX('All CCC'!AS$7:AS$809,MATCH(WatchList!$B43,'All CCC'!$B$7:$B$809,0)))</f>
        <v/>
      </c>
      <c r="AT43" s="844" t="str">
        <f>IF($B43="","",INDEX('All CCC'!AT$7:AT$809,MATCH(WatchList!$B43,'All CCC'!$B$7:$B$809,0)))</f>
        <v/>
      </c>
      <c r="AU43" s="844" t="str">
        <f>IF($B43="","",INDEX('All CCC'!AU$7:AU$809,MATCH(WatchList!$B43,'All CCC'!$B$7:$B$809,0)))</f>
        <v/>
      </c>
      <c r="AV43" s="844" t="str">
        <f>IF($B43="","",INDEX('All CCC'!AV$7:AV$809,MATCH(WatchList!$B43,'All CCC'!$B$7:$B$809,0)))</f>
        <v/>
      </c>
      <c r="AW43" s="844" t="str">
        <f>IF($B43="","",INDEX('All CCC'!AW$7:AW$809,MATCH(WatchList!$B43,'All CCC'!$B$7:$B$809,0)))</f>
        <v/>
      </c>
      <c r="AX43" s="844" t="str">
        <f>IF($B43="","",INDEX('All CCC'!AX$7:AX$809,MATCH(WatchList!$B43,'All CCC'!$B$7:$B$809,0)))</f>
        <v/>
      </c>
      <c r="AY43" s="844" t="str">
        <f>IF($B43="","",INDEX('All CCC'!AY$7:AY$809,MATCH(WatchList!$B43,'All CCC'!$B$7:$B$809,0)))</f>
        <v/>
      </c>
      <c r="AZ43" s="844" t="str">
        <f>IF($B43="","",INDEX('All CCC'!AZ$7:AZ$809,MATCH(WatchList!$B43,'All CCC'!$B$7:$B$809,0)))</f>
        <v/>
      </c>
      <c r="BA43" s="844" t="str">
        <f>IF($B43="","",INDEX('All CCC'!BA$7:BA$809,MATCH(WatchList!$B43,'All CCC'!$B$7:$B$809,0)))</f>
        <v/>
      </c>
      <c r="BB43" s="844" t="str">
        <f>IF($B43="","",INDEX('All CCC'!BB$7:BB$809,MATCH(WatchList!$B43,'All CCC'!$B$7:$B$809,0)))</f>
        <v/>
      </c>
      <c r="BC43" s="844" t="str">
        <f>IF($B43="","",INDEX('All CCC'!BC$7:BC$809,MATCH(WatchList!$B43,'All CCC'!$B$7:$B$809,0)))</f>
        <v/>
      </c>
      <c r="BD43" s="844" t="str">
        <f>IF($B43="","",INDEX('All CCC'!BD$7:BD$809,MATCH(WatchList!$B43,'All CCC'!$B$7:$B$809,0)))</f>
        <v/>
      </c>
      <c r="BE43" s="844" t="str">
        <f>IF($B43="","",INDEX('All CCC'!BE$7:BE$809,MATCH(WatchList!$B43,'All CCC'!$B$7:$B$809,0)))</f>
        <v/>
      </c>
      <c r="BF43" s="844" t="str">
        <f>IF($B43="","",INDEX('All CCC'!BF$7:BF$809,MATCH(WatchList!$B43,'All CCC'!$B$7:$B$809,0)))</f>
        <v/>
      </c>
      <c r="BG43" s="844" t="str">
        <f>IF($B43="","",INDEX('All CCC'!BG$7:BG$809,MATCH(WatchList!$B43,'All CCC'!$B$7:$B$809,0)))</f>
        <v/>
      </c>
    </row>
    <row r="44" spans="1:59" x14ac:dyDescent="0.2">
      <c r="A44" s="548" t="str">
        <f>IF($B44="","",INDEX('All CCC'!A$7:A$809,MATCH(WatchList!$B44,'All CCC'!$B$7:$B$809,0)))</f>
        <v/>
      </c>
      <c r="B44" s="31"/>
      <c r="C44" s="844" t="str">
        <f>IF($B44="","",INDEX('All CCC'!C$7:C$809,MATCH(WatchList!$B44,'All CCC'!$B$7:$B$809,0)))</f>
        <v/>
      </c>
      <c r="D44" s="844" t="str">
        <f>IF($B44="","",INDEX('All CCC'!D$7:D$809,MATCH(WatchList!$B44,'All CCC'!$B$7:$B$809,0)))</f>
        <v/>
      </c>
      <c r="E44" s="844" t="str">
        <f>IF($B44="","",INDEX('All CCC'!E$7:E$809,MATCH(WatchList!$B44,'All CCC'!$B$7:$B$809,0)))</f>
        <v/>
      </c>
      <c r="F44" s="844" t="str">
        <f>IF($B44="","",INDEX('All CCC'!F$7:F$809,MATCH(WatchList!$B44,'All CCC'!$B$7:$B$809,0)))</f>
        <v/>
      </c>
      <c r="G44" s="844" t="str">
        <f>IF($B44="","",INDEX('All CCC'!G$7:G$809,MATCH(WatchList!$B44,'All CCC'!$B$7:$B$809,0)))</f>
        <v/>
      </c>
      <c r="H44" s="844" t="str">
        <f>IF($B44="","",INDEX('All CCC'!H$7:H$809,MATCH(WatchList!$B44,'All CCC'!$B$7:$B$809,0)))</f>
        <v/>
      </c>
      <c r="I44" s="844" t="str">
        <f>IF($B44="","",INDEX('All CCC'!I$7:I$809,MATCH(WatchList!$B44,'All CCC'!$B$7:$B$809,0)))</f>
        <v/>
      </c>
      <c r="J44" s="844" t="str">
        <f>IF($B44="","",INDEX('All CCC'!J$7:J$809,MATCH(WatchList!$B44,'All CCC'!$B$7:$B$809,0)))</f>
        <v/>
      </c>
      <c r="K44" s="844" t="str">
        <f>IF($B44="","",INDEX('All CCC'!K$7:K$809,MATCH(WatchList!$B44,'All CCC'!$B$7:$B$809,0)))</f>
        <v/>
      </c>
      <c r="L44" s="844" t="str">
        <f>IF($B44="","",INDEX('All CCC'!L$7:L$809,MATCH(WatchList!$B44,'All CCC'!$B$7:$B$809,0)))</f>
        <v/>
      </c>
      <c r="M44" s="844" t="str">
        <f>IF($B44="","",INDEX('All CCC'!M$7:M$809,MATCH(WatchList!$B44,'All CCC'!$B$7:$B$809,0)))</f>
        <v/>
      </c>
      <c r="N44" s="844" t="str">
        <f>IF($B44="","",INDEX('All CCC'!N$7:N$809,MATCH(WatchList!$B44,'All CCC'!$B$7:$B$809,0)))</f>
        <v/>
      </c>
      <c r="O44" s="844" t="str">
        <f>IF($B44="","",INDEX('All CCC'!O$7:O$809,MATCH(WatchList!$B44,'All CCC'!$B$7:$B$809,0)))</f>
        <v/>
      </c>
      <c r="P44" s="845" t="str">
        <f>IF($B44="","",INDEX('All CCC'!P$7:P$809,MATCH(WatchList!$B44,'All CCC'!$B$7:$B$809,0)))</f>
        <v/>
      </c>
      <c r="Q44" s="845" t="str">
        <f>IF($B44="","",INDEX('All CCC'!Q$7:Q$809,MATCH(WatchList!$B44,'All CCC'!$B$7:$B$809,0)))</f>
        <v/>
      </c>
      <c r="R44" s="844" t="str">
        <f>IF($B44="","",INDEX('All CCC'!R$7:R$809,MATCH(WatchList!$B44,'All CCC'!$B$7:$B$809,0)))</f>
        <v/>
      </c>
      <c r="S44" s="844" t="str">
        <f>IF($B44="","",INDEX('All CCC'!S$7:S$809,MATCH(WatchList!$B44,'All CCC'!$B$7:$B$809,0)))</f>
        <v/>
      </c>
      <c r="T44" s="844" t="str">
        <f>IF($B44="","",INDEX('All CCC'!T$7:T$809,MATCH(WatchList!$B44,'All CCC'!$B$7:$B$809,0)))</f>
        <v/>
      </c>
      <c r="U44" s="844" t="str">
        <f>IF($B44="","",INDEX('All CCC'!U$7:U$809,MATCH(WatchList!$B44,'All CCC'!$B$7:$B$809,0)))</f>
        <v/>
      </c>
      <c r="V44" s="844" t="str">
        <f>IF($B44="","",INDEX('All CCC'!V$7:V$809,MATCH(WatchList!$B44,'All CCC'!$B$7:$B$809,0)))</f>
        <v/>
      </c>
      <c r="W44" s="844" t="str">
        <f>IF($B44="","",INDEX('All CCC'!W$7:W$809,MATCH(WatchList!$B44,'All CCC'!$B$7:$B$809,0)))</f>
        <v/>
      </c>
      <c r="X44" s="844" t="str">
        <f>IF($B44="","",INDEX('All CCC'!X$7:X$809,MATCH(WatchList!$B44,'All CCC'!$B$7:$B$809,0)))</f>
        <v/>
      </c>
      <c r="Y44" s="844" t="str">
        <f>IF($B44="","",INDEX('All CCC'!Y$7:Y$809,MATCH(WatchList!$B44,'All CCC'!$B$7:$B$809,0)))</f>
        <v/>
      </c>
      <c r="Z44" s="844" t="str">
        <f>IF($B44="","",INDEX('All CCC'!Z$7:Z$809,MATCH(WatchList!$B44,'All CCC'!$B$7:$B$809,0)))</f>
        <v/>
      </c>
      <c r="AA44" s="844" t="str">
        <f>IF($B44="","",INDEX('All CCC'!AA$7:AA$809,MATCH(WatchList!$B44,'All CCC'!$B$7:$B$809,0)))</f>
        <v/>
      </c>
      <c r="AB44" s="844" t="str">
        <f>IF($B44="","",INDEX('All CCC'!AB$7:AB$809,MATCH(WatchList!$B44,'All CCC'!$B$7:$B$809,0)))</f>
        <v/>
      </c>
      <c r="AC44" s="844" t="str">
        <f>IF($B44="","",INDEX('All CCC'!AC$7:AC$809,MATCH(WatchList!$B44,'All CCC'!$B$7:$B$809,0)))</f>
        <v/>
      </c>
      <c r="AD44" s="844" t="str">
        <f>IF($B44="","",INDEX('All CCC'!AD$7:AD$809,MATCH(WatchList!$B44,'All CCC'!$B$7:$B$809,0)))</f>
        <v/>
      </c>
      <c r="AE44" s="844" t="str">
        <f>IF($B44="","",INDEX('All CCC'!AE$7:AE$809,MATCH(WatchList!$B44,'All CCC'!$B$7:$B$809,0)))</f>
        <v/>
      </c>
      <c r="AF44" s="844" t="str">
        <f>IF($B44="","",INDEX('All CCC'!AF$7:AF$809,MATCH(WatchList!$B44,'All CCC'!$B$7:$B$809,0)))</f>
        <v/>
      </c>
      <c r="AG44" s="844" t="str">
        <f>IF($B44="","",INDEX('All CCC'!AG$7:AG$809,MATCH(WatchList!$B44,'All CCC'!$B$7:$B$809,0)))</f>
        <v/>
      </c>
      <c r="AH44" s="844" t="str">
        <f>IF($B44="","",INDEX('All CCC'!AH$7:AH$809,MATCH(WatchList!$B44,'All CCC'!$B$7:$B$809,0)))</f>
        <v/>
      </c>
      <c r="AI44" s="844" t="str">
        <f>IF($B44="","",INDEX('All CCC'!AI$7:AI$809,MATCH(WatchList!$B44,'All CCC'!$B$7:$B$809,0)))</f>
        <v/>
      </c>
      <c r="AJ44" s="844" t="str">
        <f>IF($B44="","",INDEX('All CCC'!AJ$7:AJ$809,MATCH(WatchList!$B44,'All CCC'!$B$7:$B$809,0)))</f>
        <v/>
      </c>
      <c r="AK44" s="844" t="str">
        <f>IF($B44="","",INDEX('All CCC'!AK$7:AK$809,MATCH(WatchList!$B44,'All CCC'!$B$7:$B$809,0)))</f>
        <v/>
      </c>
      <c r="AL44" s="844" t="str">
        <f>IF($B44="","",INDEX('All CCC'!AL$7:AL$809,MATCH(WatchList!$B44,'All CCC'!$B$7:$B$809,0)))</f>
        <v/>
      </c>
      <c r="AM44" s="844" t="str">
        <f>IF($B44="","",INDEX('All CCC'!AM$7:AM$809,MATCH(WatchList!$B44,'All CCC'!$B$7:$B$809,0)))</f>
        <v/>
      </c>
      <c r="AN44" s="844" t="str">
        <f>IF($B44="","",INDEX('All CCC'!AN$7:AN$809,MATCH(WatchList!$B44,'All CCC'!$B$7:$B$809,0)))</f>
        <v/>
      </c>
      <c r="AO44" s="844" t="str">
        <f>IF($B44="","",INDEX('All CCC'!AO$7:AO$809,MATCH(WatchList!$B44,'All CCC'!$B$7:$B$809,0)))</f>
        <v/>
      </c>
      <c r="AP44" s="844" t="str">
        <f>IF($B44="","",INDEX('All CCC'!AP$7:AP$809,MATCH(WatchList!$B44,'All CCC'!$B$7:$B$809,0)))</f>
        <v/>
      </c>
      <c r="AQ44" s="844" t="str">
        <f>IF($B44="","",INDEX('All CCC'!AQ$7:AQ$809,MATCH(WatchList!$B44,'All CCC'!$B$7:$B$809,0)))</f>
        <v/>
      </c>
      <c r="AR44" s="844" t="str">
        <f>IF($B44="","",INDEX('All CCC'!AR$7:AR$809,MATCH(WatchList!$B44,'All CCC'!$B$7:$B$809,0)))</f>
        <v/>
      </c>
      <c r="AS44" s="844" t="str">
        <f>IF($B44="","",INDEX('All CCC'!AS$7:AS$809,MATCH(WatchList!$B44,'All CCC'!$B$7:$B$809,0)))</f>
        <v/>
      </c>
      <c r="AT44" s="844" t="str">
        <f>IF($B44="","",INDEX('All CCC'!AT$7:AT$809,MATCH(WatchList!$B44,'All CCC'!$B$7:$B$809,0)))</f>
        <v/>
      </c>
      <c r="AU44" s="844" t="str">
        <f>IF($B44="","",INDEX('All CCC'!AU$7:AU$809,MATCH(WatchList!$B44,'All CCC'!$B$7:$B$809,0)))</f>
        <v/>
      </c>
      <c r="AV44" s="844" t="str">
        <f>IF($B44="","",INDEX('All CCC'!AV$7:AV$809,MATCH(WatchList!$B44,'All CCC'!$B$7:$B$809,0)))</f>
        <v/>
      </c>
      <c r="AW44" s="844" t="str">
        <f>IF($B44="","",INDEX('All CCC'!AW$7:AW$809,MATCH(WatchList!$B44,'All CCC'!$B$7:$B$809,0)))</f>
        <v/>
      </c>
      <c r="AX44" s="844" t="str">
        <f>IF($B44="","",INDEX('All CCC'!AX$7:AX$809,MATCH(WatchList!$B44,'All CCC'!$B$7:$B$809,0)))</f>
        <v/>
      </c>
      <c r="AY44" s="844" t="str">
        <f>IF($B44="","",INDEX('All CCC'!AY$7:AY$809,MATCH(WatchList!$B44,'All CCC'!$B$7:$B$809,0)))</f>
        <v/>
      </c>
      <c r="AZ44" s="844" t="str">
        <f>IF($B44="","",INDEX('All CCC'!AZ$7:AZ$809,MATCH(WatchList!$B44,'All CCC'!$B$7:$B$809,0)))</f>
        <v/>
      </c>
      <c r="BA44" s="844" t="str">
        <f>IF($B44="","",INDEX('All CCC'!BA$7:BA$809,MATCH(WatchList!$B44,'All CCC'!$B$7:$B$809,0)))</f>
        <v/>
      </c>
      <c r="BB44" s="844" t="str">
        <f>IF($B44="","",INDEX('All CCC'!BB$7:BB$809,MATCH(WatchList!$B44,'All CCC'!$B$7:$B$809,0)))</f>
        <v/>
      </c>
      <c r="BC44" s="844" t="str">
        <f>IF($B44="","",INDEX('All CCC'!BC$7:BC$809,MATCH(WatchList!$B44,'All CCC'!$B$7:$B$809,0)))</f>
        <v/>
      </c>
      <c r="BD44" s="844" t="str">
        <f>IF($B44="","",INDEX('All CCC'!BD$7:BD$809,MATCH(WatchList!$B44,'All CCC'!$B$7:$B$809,0)))</f>
        <v/>
      </c>
      <c r="BE44" s="844" t="str">
        <f>IF($B44="","",INDEX('All CCC'!BE$7:BE$809,MATCH(WatchList!$B44,'All CCC'!$B$7:$B$809,0)))</f>
        <v/>
      </c>
      <c r="BF44" s="844" t="str">
        <f>IF($B44="","",INDEX('All CCC'!BF$7:BF$809,MATCH(WatchList!$B44,'All CCC'!$B$7:$B$809,0)))</f>
        <v/>
      </c>
      <c r="BG44" s="844" t="str">
        <f>IF($B44="","",INDEX('All CCC'!BG$7:BG$809,MATCH(WatchList!$B44,'All CCC'!$B$7:$B$809,0)))</f>
        <v/>
      </c>
    </row>
    <row r="45" spans="1:59" x14ac:dyDescent="0.2">
      <c r="A45" s="548" t="str">
        <f>IF($B45="","",INDEX('All CCC'!A$7:A$809,MATCH(WatchList!$B45,'All CCC'!$B$7:$B$809,0)))</f>
        <v/>
      </c>
      <c r="B45" s="31"/>
      <c r="C45" s="844" t="str">
        <f>IF($B45="","",INDEX('All CCC'!C$7:C$809,MATCH(WatchList!$B45,'All CCC'!$B$7:$B$809,0)))</f>
        <v/>
      </c>
      <c r="D45" s="844" t="str">
        <f>IF($B45="","",INDEX('All CCC'!D$7:D$809,MATCH(WatchList!$B45,'All CCC'!$B$7:$B$809,0)))</f>
        <v/>
      </c>
      <c r="E45" s="844" t="str">
        <f>IF($B45="","",INDEX('All CCC'!E$7:E$809,MATCH(WatchList!$B45,'All CCC'!$B$7:$B$809,0)))</f>
        <v/>
      </c>
      <c r="F45" s="844" t="str">
        <f>IF($B45="","",INDEX('All CCC'!F$7:F$809,MATCH(WatchList!$B45,'All CCC'!$B$7:$B$809,0)))</f>
        <v/>
      </c>
      <c r="G45" s="844" t="str">
        <f>IF($B45="","",INDEX('All CCC'!G$7:G$809,MATCH(WatchList!$B45,'All CCC'!$B$7:$B$809,0)))</f>
        <v/>
      </c>
      <c r="H45" s="844" t="str">
        <f>IF($B45="","",INDEX('All CCC'!H$7:H$809,MATCH(WatchList!$B45,'All CCC'!$B$7:$B$809,0)))</f>
        <v/>
      </c>
      <c r="I45" s="844" t="str">
        <f>IF($B45="","",INDEX('All CCC'!I$7:I$809,MATCH(WatchList!$B45,'All CCC'!$B$7:$B$809,0)))</f>
        <v/>
      </c>
      <c r="J45" s="844" t="str">
        <f>IF($B45="","",INDEX('All CCC'!J$7:J$809,MATCH(WatchList!$B45,'All CCC'!$B$7:$B$809,0)))</f>
        <v/>
      </c>
      <c r="K45" s="844" t="str">
        <f>IF($B45="","",INDEX('All CCC'!K$7:K$809,MATCH(WatchList!$B45,'All CCC'!$B$7:$B$809,0)))</f>
        <v/>
      </c>
      <c r="L45" s="844" t="str">
        <f>IF($B45="","",INDEX('All CCC'!L$7:L$809,MATCH(WatchList!$B45,'All CCC'!$B$7:$B$809,0)))</f>
        <v/>
      </c>
      <c r="M45" s="844" t="str">
        <f>IF($B45="","",INDEX('All CCC'!M$7:M$809,MATCH(WatchList!$B45,'All CCC'!$B$7:$B$809,0)))</f>
        <v/>
      </c>
      <c r="N45" s="844" t="str">
        <f>IF($B45="","",INDEX('All CCC'!N$7:N$809,MATCH(WatchList!$B45,'All CCC'!$B$7:$B$809,0)))</f>
        <v/>
      </c>
      <c r="O45" s="844" t="str">
        <f>IF($B45="","",INDEX('All CCC'!O$7:O$809,MATCH(WatchList!$B45,'All CCC'!$B$7:$B$809,0)))</f>
        <v/>
      </c>
      <c r="P45" s="845" t="str">
        <f>IF($B45="","",INDEX('All CCC'!P$7:P$809,MATCH(WatchList!$B45,'All CCC'!$B$7:$B$809,0)))</f>
        <v/>
      </c>
      <c r="Q45" s="845" t="str">
        <f>IF($B45="","",INDEX('All CCC'!Q$7:Q$809,MATCH(WatchList!$B45,'All CCC'!$B$7:$B$809,0)))</f>
        <v/>
      </c>
      <c r="R45" s="844" t="str">
        <f>IF($B45="","",INDEX('All CCC'!R$7:R$809,MATCH(WatchList!$B45,'All CCC'!$B$7:$B$809,0)))</f>
        <v/>
      </c>
      <c r="S45" s="844" t="str">
        <f>IF($B45="","",INDEX('All CCC'!S$7:S$809,MATCH(WatchList!$B45,'All CCC'!$B$7:$B$809,0)))</f>
        <v/>
      </c>
      <c r="T45" s="844" t="str">
        <f>IF($B45="","",INDEX('All CCC'!T$7:T$809,MATCH(WatchList!$B45,'All CCC'!$B$7:$B$809,0)))</f>
        <v/>
      </c>
      <c r="U45" s="844" t="str">
        <f>IF($B45="","",INDEX('All CCC'!U$7:U$809,MATCH(WatchList!$B45,'All CCC'!$B$7:$B$809,0)))</f>
        <v/>
      </c>
      <c r="V45" s="844" t="str">
        <f>IF($B45="","",INDEX('All CCC'!V$7:V$809,MATCH(WatchList!$B45,'All CCC'!$B$7:$B$809,0)))</f>
        <v/>
      </c>
      <c r="W45" s="844" t="str">
        <f>IF($B45="","",INDEX('All CCC'!W$7:W$809,MATCH(WatchList!$B45,'All CCC'!$B$7:$B$809,0)))</f>
        <v/>
      </c>
      <c r="X45" s="844" t="str">
        <f>IF($B45="","",INDEX('All CCC'!X$7:X$809,MATCH(WatchList!$B45,'All CCC'!$B$7:$B$809,0)))</f>
        <v/>
      </c>
      <c r="Y45" s="844" t="str">
        <f>IF($B45="","",INDEX('All CCC'!Y$7:Y$809,MATCH(WatchList!$B45,'All CCC'!$B$7:$B$809,0)))</f>
        <v/>
      </c>
      <c r="Z45" s="844" t="str">
        <f>IF($B45="","",INDEX('All CCC'!Z$7:Z$809,MATCH(WatchList!$B45,'All CCC'!$B$7:$B$809,0)))</f>
        <v/>
      </c>
      <c r="AA45" s="844" t="str">
        <f>IF($B45="","",INDEX('All CCC'!AA$7:AA$809,MATCH(WatchList!$B45,'All CCC'!$B$7:$B$809,0)))</f>
        <v/>
      </c>
      <c r="AB45" s="844" t="str">
        <f>IF($B45="","",INDEX('All CCC'!AB$7:AB$809,MATCH(WatchList!$B45,'All CCC'!$B$7:$B$809,0)))</f>
        <v/>
      </c>
      <c r="AC45" s="844" t="str">
        <f>IF($B45="","",INDEX('All CCC'!AC$7:AC$809,MATCH(WatchList!$B45,'All CCC'!$B$7:$B$809,0)))</f>
        <v/>
      </c>
      <c r="AD45" s="844" t="str">
        <f>IF($B45="","",INDEX('All CCC'!AD$7:AD$809,MATCH(WatchList!$B45,'All CCC'!$B$7:$B$809,0)))</f>
        <v/>
      </c>
      <c r="AE45" s="844" t="str">
        <f>IF($B45="","",INDEX('All CCC'!AE$7:AE$809,MATCH(WatchList!$B45,'All CCC'!$B$7:$B$809,0)))</f>
        <v/>
      </c>
      <c r="AF45" s="844" t="str">
        <f>IF($B45="","",INDEX('All CCC'!AF$7:AF$809,MATCH(WatchList!$B45,'All CCC'!$B$7:$B$809,0)))</f>
        <v/>
      </c>
      <c r="AG45" s="844" t="str">
        <f>IF($B45="","",INDEX('All CCC'!AG$7:AG$809,MATCH(WatchList!$B45,'All CCC'!$B$7:$B$809,0)))</f>
        <v/>
      </c>
      <c r="AH45" s="844" t="str">
        <f>IF($B45="","",INDEX('All CCC'!AH$7:AH$809,MATCH(WatchList!$B45,'All CCC'!$B$7:$B$809,0)))</f>
        <v/>
      </c>
      <c r="AI45" s="844" t="str">
        <f>IF($B45="","",INDEX('All CCC'!AI$7:AI$809,MATCH(WatchList!$B45,'All CCC'!$B$7:$B$809,0)))</f>
        <v/>
      </c>
      <c r="AJ45" s="844" t="str">
        <f>IF($B45="","",INDEX('All CCC'!AJ$7:AJ$809,MATCH(WatchList!$B45,'All CCC'!$B$7:$B$809,0)))</f>
        <v/>
      </c>
      <c r="AK45" s="844" t="str">
        <f>IF($B45="","",INDEX('All CCC'!AK$7:AK$809,MATCH(WatchList!$B45,'All CCC'!$B$7:$B$809,0)))</f>
        <v/>
      </c>
      <c r="AL45" s="844" t="str">
        <f>IF($B45="","",INDEX('All CCC'!AL$7:AL$809,MATCH(WatchList!$B45,'All CCC'!$B$7:$B$809,0)))</f>
        <v/>
      </c>
      <c r="AM45" s="844" t="str">
        <f>IF($B45="","",INDEX('All CCC'!AM$7:AM$809,MATCH(WatchList!$B45,'All CCC'!$B$7:$B$809,0)))</f>
        <v/>
      </c>
      <c r="AN45" s="844" t="str">
        <f>IF($B45="","",INDEX('All CCC'!AN$7:AN$809,MATCH(WatchList!$B45,'All CCC'!$B$7:$B$809,0)))</f>
        <v/>
      </c>
      <c r="AO45" s="844" t="str">
        <f>IF($B45="","",INDEX('All CCC'!AO$7:AO$809,MATCH(WatchList!$B45,'All CCC'!$B$7:$B$809,0)))</f>
        <v/>
      </c>
      <c r="AP45" s="844" t="str">
        <f>IF($B45="","",INDEX('All CCC'!AP$7:AP$809,MATCH(WatchList!$B45,'All CCC'!$B$7:$B$809,0)))</f>
        <v/>
      </c>
      <c r="AQ45" s="844" t="str">
        <f>IF($B45="","",INDEX('All CCC'!AQ$7:AQ$809,MATCH(WatchList!$B45,'All CCC'!$B$7:$B$809,0)))</f>
        <v/>
      </c>
      <c r="AR45" s="844" t="str">
        <f>IF($B45="","",INDEX('All CCC'!AR$7:AR$809,MATCH(WatchList!$B45,'All CCC'!$B$7:$B$809,0)))</f>
        <v/>
      </c>
      <c r="AS45" s="844" t="str">
        <f>IF($B45="","",INDEX('All CCC'!AS$7:AS$809,MATCH(WatchList!$B45,'All CCC'!$B$7:$B$809,0)))</f>
        <v/>
      </c>
      <c r="AT45" s="844" t="str">
        <f>IF($B45="","",INDEX('All CCC'!AT$7:AT$809,MATCH(WatchList!$B45,'All CCC'!$B$7:$B$809,0)))</f>
        <v/>
      </c>
      <c r="AU45" s="844" t="str">
        <f>IF($B45="","",INDEX('All CCC'!AU$7:AU$809,MATCH(WatchList!$B45,'All CCC'!$B$7:$B$809,0)))</f>
        <v/>
      </c>
      <c r="AV45" s="844" t="str">
        <f>IF($B45="","",INDEX('All CCC'!AV$7:AV$809,MATCH(WatchList!$B45,'All CCC'!$B$7:$B$809,0)))</f>
        <v/>
      </c>
      <c r="AW45" s="844" t="str">
        <f>IF($B45="","",INDEX('All CCC'!AW$7:AW$809,MATCH(WatchList!$B45,'All CCC'!$B$7:$B$809,0)))</f>
        <v/>
      </c>
      <c r="AX45" s="844" t="str">
        <f>IF($B45="","",INDEX('All CCC'!AX$7:AX$809,MATCH(WatchList!$B45,'All CCC'!$B$7:$B$809,0)))</f>
        <v/>
      </c>
      <c r="AY45" s="844" t="str">
        <f>IF($B45="","",INDEX('All CCC'!AY$7:AY$809,MATCH(WatchList!$B45,'All CCC'!$B$7:$B$809,0)))</f>
        <v/>
      </c>
      <c r="AZ45" s="844" t="str">
        <f>IF($B45="","",INDEX('All CCC'!AZ$7:AZ$809,MATCH(WatchList!$B45,'All CCC'!$B$7:$B$809,0)))</f>
        <v/>
      </c>
      <c r="BA45" s="844" t="str">
        <f>IF($B45="","",INDEX('All CCC'!BA$7:BA$809,MATCH(WatchList!$B45,'All CCC'!$B$7:$B$809,0)))</f>
        <v/>
      </c>
      <c r="BB45" s="844" t="str">
        <f>IF($B45="","",INDEX('All CCC'!BB$7:BB$809,MATCH(WatchList!$B45,'All CCC'!$B$7:$B$809,0)))</f>
        <v/>
      </c>
      <c r="BC45" s="844" t="str">
        <f>IF($B45="","",INDEX('All CCC'!BC$7:BC$809,MATCH(WatchList!$B45,'All CCC'!$B$7:$B$809,0)))</f>
        <v/>
      </c>
      <c r="BD45" s="844" t="str">
        <f>IF($B45="","",INDEX('All CCC'!BD$7:BD$809,MATCH(WatchList!$B45,'All CCC'!$B$7:$B$809,0)))</f>
        <v/>
      </c>
      <c r="BE45" s="844" t="str">
        <f>IF($B45="","",INDEX('All CCC'!BE$7:BE$809,MATCH(WatchList!$B45,'All CCC'!$B$7:$B$809,0)))</f>
        <v/>
      </c>
      <c r="BF45" s="844" t="str">
        <f>IF($B45="","",INDEX('All CCC'!BF$7:BF$809,MATCH(WatchList!$B45,'All CCC'!$B$7:$B$809,0)))</f>
        <v/>
      </c>
      <c r="BG45" s="844" t="str">
        <f>IF($B45="","",INDEX('All CCC'!BG$7:BG$809,MATCH(WatchList!$B45,'All CCC'!$B$7:$B$809,0)))</f>
        <v/>
      </c>
    </row>
    <row r="46" spans="1:59" x14ac:dyDescent="0.2">
      <c r="A46" s="548" t="str">
        <f>IF($B46="","",INDEX('All CCC'!A$7:A$809,MATCH(WatchList!$B46,'All CCC'!$B$7:$B$809,0)))</f>
        <v/>
      </c>
      <c r="B46" s="31"/>
      <c r="C46" s="844" t="str">
        <f>IF($B46="","",INDEX('All CCC'!C$7:C$809,MATCH(WatchList!$B46,'All CCC'!$B$7:$B$809,0)))</f>
        <v/>
      </c>
      <c r="D46" s="844" t="str">
        <f>IF($B46="","",INDEX('All CCC'!D$7:D$809,MATCH(WatchList!$B46,'All CCC'!$B$7:$B$809,0)))</f>
        <v/>
      </c>
      <c r="E46" s="844" t="str">
        <f>IF($B46="","",INDEX('All CCC'!E$7:E$809,MATCH(WatchList!$B46,'All CCC'!$B$7:$B$809,0)))</f>
        <v/>
      </c>
      <c r="F46" s="844" t="str">
        <f>IF($B46="","",INDEX('All CCC'!F$7:F$809,MATCH(WatchList!$B46,'All CCC'!$B$7:$B$809,0)))</f>
        <v/>
      </c>
      <c r="G46" s="844" t="str">
        <f>IF($B46="","",INDEX('All CCC'!G$7:G$809,MATCH(WatchList!$B46,'All CCC'!$B$7:$B$809,0)))</f>
        <v/>
      </c>
      <c r="H46" s="844" t="str">
        <f>IF($B46="","",INDEX('All CCC'!H$7:H$809,MATCH(WatchList!$B46,'All CCC'!$B$7:$B$809,0)))</f>
        <v/>
      </c>
      <c r="I46" s="844" t="str">
        <f>IF($B46="","",INDEX('All CCC'!I$7:I$809,MATCH(WatchList!$B46,'All CCC'!$B$7:$B$809,0)))</f>
        <v/>
      </c>
      <c r="J46" s="844" t="str">
        <f>IF($B46="","",INDEX('All CCC'!J$7:J$809,MATCH(WatchList!$B46,'All CCC'!$B$7:$B$809,0)))</f>
        <v/>
      </c>
      <c r="K46" s="844" t="str">
        <f>IF($B46="","",INDEX('All CCC'!K$7:K$809,MATCH(WatchList!$B46,'All CCC'!$B$7:$B$809,0)))</f>
        <v/>
      </c>
      <c r="L46" s="844" t="str">
        <f>IF($B46="","",INDEX('All CCC'!L$7:L$809,MATCH(WatchList!$B46,'All CCC'!$B$7:$B$809,0)))</f>
        <v/>
      </c>
      <c r="M46" s="844" t="str">
        <f>IF($B46="","",INDEX('All CCC'!M$7:M$809,MATCH(WatchList!$B46,'All CCC'!$B$7:$B$809,0)))</f>
        <v/>
      </c>
      <c r="N46" s="844" t="str">
        <f>IF($B46="","",INDEX('All CCC'!N$7:N$809,MATCH(WatchList!$B46,'All CCC'!$B$7:$B$809,0)))</f>
        <v/>
      </c>
      <c r="O46" s="844" t="str">
        <f>IF($B46="","",INDEX('All CCC'!O$7:O$809,MATCH(WatchList!$B46,'All CCC'!$B$7:$B$809,0)))</f>
        <v/>
      </c>
      <c r="P46" s="845" t="str">
        <f>IF($B46="","",INDEX('All CCC'!P$7:P$809,MATCH(WatchList!$B46,'All CCC'!$B$7:$B$809,0)))</f>
        <v/>
      </c>
      <c r="Q46" s="845" t="str">
        <f>IF($B46="","",INDEX('All CCC'!Q$7:Q$809,MATCH(WatchList!$B46,'All CCC'!$B$7:$B$809,0)))</f>
        <v/>
      </c>
      <c r="R46" s="844" t="str">
        <f>IF($B46="","",INDEX('All CCC'!R$7:R$809,MATCH(WatchList!$B46,'All CCC'!$B$7:$B$809,0)))</f>
        <v/>
      </c>
      <c r="S46" s="844" t="str">
        <f>IF($B46="","",INDEX('All CCC'!S$7:S$809,MATCH(WatchList!$B46,'All CCC'!$B$7:$B$809,0)))</f>
        <v/>
      </c>
      <c r="T46" s="844" t="str">
        <f>IF($B46="","",INDEX('All CCC'!T$7:T$809,MATCH(WatchList!$B46,'All CCC'!$B$7:$B$809,0)))</f>
        <v/>
      </c>
      <c r="U46" s="844" t="str">
        <f>IF($B46="","",INDEX('All CCC'!U$7:U$809,MATCH(WatchList!$B46,'All CCC'!$B$7:$B$809,0)))</f>
        <v/>
      </c>
      <c r="V46" s="844" t="str">
        <f>IF($B46="","",INDEX('All CCC'!V$7:V$809,MATCH(WatchList!$B46,'All CCC'!$B$7:$B$809,0)))</f>
        <v/>
      </c>
      <c r="W46" s="844" t="str">
        <f>IF($B46="","",INDEX('All CCC'!W$7:W$809,MATCH(WatchList!$B46,'All CCC'!$B$7:$B$809,0)))</f>
        <v/>
      </c>
      <c r="X46" s="844" t="str">
        <f>IF($B46="","",INDEX('All CCC'!X$7:X$809,MATCH(WatchList!$B46,'All CCC'!$B$7:$B$809,0)))</f>
        <v/>
      </c>
      <c r="Y46" s="844" t="str">
        <f>IF($B46="","",INDEX('All CCC'!Y$7:Y$809,MATCH(WatchList!$B46,'All CCC'!$B$7:$B$809,0)))</f>
        <v/>
      </c>
      <c r="Z46" s="844" t="str">
        <f>IF($B46="","",INDEX('All CCC'!Z$7:Z$809,MATCH(WatchList!$B46,'All CCC'!$B$7:$B$809,0)))</f>
        <v/>
      </c>
      <c r="AA46" s="844" t="str">
        <f>IF($B46="","",INDEX('All CCC'!AA$7:AA$809,MATCH(WatchList!$B46,'All CCC'!$B$7:$B$809,0)))</f>
        <v/>
      </c>
      <c r="AB46" s="844" t="str">
        <f>IF($B46="","",INDEX('All CCC'!AB$7:AB$809,MATCH(WatchList!$B46,'All CCC'!$B$7:$B$809,0)))</f>
        <v/>
      </c>
      <c r="AC46" s="844" t="str">
        <f>IF($B46="","",INDEX('All CCC'!AC$7:AC$809,MATCH(WatchList!$B46,'All CCC'!$B$7:$B$809,0)))</f>
        <v/>
      </c>
      <c r="AD46" s="844" t="str">
        <f>IF($B46="","",INDEX('All CCC'!AD$7:AD$809,MATCH(WatchList!$B46,'All CCC'!$B$7:$B$809,0)))</f>
        <v/>
      </c>
      <c r="AE46" s="844" t="str">
        <f>IF($B46="","",INDEX('All CCC'!AE$7:AE$809,MATCH(WatchList!$B46,'All CCC'!$B$7:$B$809,0)))</f>
        <v/>
      </c>
      <c r="AF46" s="844" t="str">
        <f>IF($B46="","",INDEX('All CCC'!AF$7:AF$809,MATCH(WatchList!$B46,'All CCC'!$B$7:$B$809,0)))</f>
        <v/>
      </c>
      <c r="AG46" s="844" t="str">
        <f>IF($B46="","",INDEX('All CCC'!AG$7:AG$809,MATCH(WatchList!$B46,'All CCC'!$B$7:$B$809,0)))</f>
        <v/>
      </c>
      <c r="AH46" s="844" t="str">
        <f>IF($B46="","",INDEX('All CCC'!AH$7:AH$809,MATCH(WatchList!$B46,'All CCC'!$B$7:$B$809,0)))</f>
        <v/>
      </c>
      <c r="AI46" s="844" t="str">
        <f>IF($B46="","",INDEX('All CCC'!AI$7:AI$809,MATCH(WatchList!$B46,'All CCC'!$B$7:$B$809,0)))</f>
        <v/>
      </c>
      <c r="AJ46" s="844" t="str">
        <f>IF($B46="","",INDEX('All CCC'!AJ$7:AJ$809,MATCH(WatchList!$B46,'All CCC'!$B$7:$B$809,0)))</f>
        <v/>
      </c>
      <c r="AK46" s="844" t="str">
        <f>IF($B46="","",INDEX('All CCC'!AK$7:AK$809,MATCH(WatchList!$B46,'All CCC'!$B$7:$B$809,0)))</f>
        <v/>
      </c>
      <c r="AL46" s="844" t="str">
        <f>IF($B46="","",INDEX('All CCC'!AL$7:AL$809,MATCH(WatchList!$B46,'All CCC'!$B$7:$B$809,0)))</f>
        <v/>
      </c>
      <c r="AM46" s="844" t="str">
        <f>IF($B46="","",INDEX('All CCC'!AM$7:AM$809,MATCH(WatchList!$B46,'All CCC'!$B$7:$B$809,0)))</f>
        <v/>
      </c>
      <c r="AN46" s="844" t="str">
        <f>IF($B46="","",INDEX('All CCC'!AN$7:AN$809,MATCH(WatchList!$B46,'All CCC'!$B$7:$B$809,0)))</f>
        <v/>
      </c>
      <c r="AO46" s="844" t="str">
        <f>IF($B46="","",INDEX('All CCC'!AO$7:AO$809,MATCH(WatchList!$B46,'All CCC'!$B$7:$B$809,0)))</f>
        <v/>
      </c>
      <c r="AP46" s="844" t="str">
        <f>IF($B46="","",INDEX('All CCC'!AP$7:AP$809,MATCH(WatchList!$B46,'All CCC'!$B$7:$B$809,0)))</f>
        <v/>
      </c>
      <c r="AQ46" s="844" t="str">
        <f>IF($B46="","",INDEX('All CCC'!AQ$7:AQ$809,MATCH(WatchList!$B46,'All CCC'!$B$7:$B$809,0)))</f>
        <v/>
      </c>
      <c r="AR46" s="844" t="str">
        <f>IF($B46="","",INDEX('All CCC'!AR$7:AR$809,MATCH(WatchList!$B46,'All CCC'!$B$7:$B$809,0)))</f>
        <v/>
      </c>
      <c r="AS46" s="844" t="str">
        <f>IF($B46="","",INDEX('All CCC'!AS$7:AS$809,MATCH(WatchList!$B46,'All CCC'!$B$7:$B$809,0)))</f>
        <v/>
      </c>
      <c r="AT46" s="844" t="str">
        <f>IF($B46="","",INDEX('All CCC'!AT$7:AT$809,MATCH(WatchList!$B46,'All CCC'!$B$7:$B$809,0)))</f>
        <v/>
      </c>
      <c r="AU46" s="844" t="str">
        <f>IF($B46="","",INDEX('All CCC'!AU$7:AU$809,MATCH(WatchList!$B46,'All CCC'!$B$7:$B$809,0)))</f>
        <v/>
      </c>
      <c r="AV46" s="844" t="str">
        <f>IF($B46="","",INDEX('All CCC'!AV$7:AV$809,MATCH(WatchList!$B46,'All CCC'!$B$7:$B$809,0)))</f>
        <v/>
      </c>
      <c r="AW46" s="844" t="str">
        <f>IF($B46="","",INDEX('All CCC'!AW$7:AW$809,MATCH(WatchList!$B46,'All CCC'!$B$7:$B$809,0)))</f>
        <v/>
      </c>
      <c r="AX46" s="844" t="str">
        <f>IF($B46="","",INDEX('All CCC'!AX$7:AX$809,MATCH(WatchList!$B46,'All CCC'!$B$7:$B$809,0)))</f>
        <v/>
      </c>
      <c r="AY46" s="844" t="str">
        <f>IF($B46="","",INDEX('All CCC'!AY$7:AY$809,MATCH(WatchList!$B46,'All CCC'!$B$7:$B$809,0)))</f>
        <v/>
      </c>
      <c r="AZ46" s="844" t="str">
        <f>IF($B46="","",INDEX('All CCC'!AZ$7:AZ$809,MATCH(WatchList!$B46,'All CCC'!$B$7:$B$809,0)))</f>
        <v/>
      </c>
      <c r="BA46" s="844" t="str">
        <f>IF($B46="","",INDEX('All CCC'!BA$7:BA$809,MATCH(WatchList!$B46,'All CCC'!$B$7:$B$809,0)))</f>
        <v/>
      </c>
      <c r="BB46" s="844" t="str">
        <f>IF($B46="","",INDEX('All CCC'!BB$7:BB$809,MATCH(WatchList!$B46,'All CCC'!$B$7:$B$809,0)))</f>
        <v/>
      </c>
      <c r="BC46" s="844" t="str">
        <f>IF($B46="","",INDEX('All CCC'!BC$7:BC$809,MATCH(WatchList!$B46,'All CCC'!$B$7:$B$809,0)))</f>
        <v/>
      </c>
      <c r="BD46" s="844" t="str">
        <f>IF($B46="","",INDEX('All CCC'!BD$7:BD$809,MATCH(WatchList!$B46,'All CCC'!$B$7:$B$809,0)))</f>
        <v/>
      </c>
      <c r="BE46" s="844" t="str">
        <f>IF($B46="","",INDEX('All CCC'!BE$7:BE$809,MATCH(WatchList!$B46,'All CCC'!$B$7:$B$809,0)))</f>
        <v/>
      </c>
      <c r="BF46" s="844" t="str">
        <f>IF($B46="","",INDEX('All CCC'!BF$7:BF$809,MATCH(WatchList!$B46,'All CCC'!$B$7:$B$809,0)))</f>
        <v/>
      </c>
      <c r="BG46" s="844" t="str">
        <f>IF($B46="","",INDEX('All CCC'!BG$7:BG$809,MATCH(WatchList!$B46,'All CCC'!$B$7:$B$809,0)))</f>
        <v/>
      </c>
    </row>
    <row r="47" spans="1:59" x14ac:dyDescent="0.2">
      <c r="A47" s="548" t="str">
        <f>IF($B47="","",INDEX('All CCC'!A$7:A$809,MATCH(WatchList!$B47,'All CCC'!$B$7:$B$809,0)))</f>
        <v/>
      </c>
      <c r="B47" s="31"/>
      <c r="C47" s="844" t="str">
        <f>IF($B47="","",INDEX('All CCC'!C$7:C$809,MATCH(WatchList!$B47,'All CCC'!$B$7:$B$809,0)))</f>
        <v/>
      </c>
      <c r="D47" s="844" t="str">
        <f>IF($B47="","",INDEX('All CCC'!D$7:D$809,MATCH(WatchList!$B47,'All CCC'!$B$7:$B$809,0)))</f>
        <v/>
      </c>
      <c r="E47" s="844" t="str">
        <f>IF($B47="","",INDEX('All CCC'!E$7:E$809,MATCH(WatchList!$B47,'All CCC'!$B$7:$B$809,0)))</f>
        <v/>
      </c>
      <c r="F47" s="844" t="str">
        <f>IF($B47="","",INDEX('All CCC'!F$7:F$809,MATCH(WatchList!$B47,'All CCC'!$B$7:$B$809,0)))</f>
        <v/>
      </c>
      <c r="G47" s="844" t="str">
        <f>IF($B47="","",INDEX('All CCC'!G$7:G$809,MATCH(WatchList!$B47,'All CCC'!$B$7:$B$809,0)))</f>
        <v/>
      </c>
      <c r="H47" s="844" t="str">
        <f>IF($B47="","",INDEX('All CCC'!H$7:H$809,MATCH(WatchList!$B47,'All CCC'!$B$7:$B$809,0)))</f>
        <v/>
      </c>
      <c r="I47" s="844" t="str">
        <f>IF($B47="","",INDEX('All CCC'!I$7:I$809,MATCH(WatchList!$B47,'All CCC'!$B$7:$B$809,0)))</f>
        <v/>
      </c>
      <c r="J47" s="844" t="str">
        <f>IF($B47="","",INDEX('All CCC'!J$7:J$809,MATCH(WatchList!$B47,'All CCC'!$B$7:$B$809,0)))</f>
        <v/>
      </c>
      <c r="K47" s="844" t="str">
        <f>IF($B47="","",INDEX('All CCC'!K$7:K$809,MATCH(WatchList!$B47,'All CCC'!$B$7:$B$809,0)))</f>
        <v/>
      </c>
      <c r="L47" s="844" t="str">
        <f>IF($B47="","",INDEX('All CCC'!L$7:L$809,MATCH(WatchList!$B47,'All CCC'!$B$7:$B$809,0)))</f>
        <v/>
      </c>
      <c r="M47" s="844" t="str">
        <f>IF($B47="","",INDEX('All CCC'!M$7:M$809,MATCH(WatchList!$B47,'All CCC'!$B$7:$B$809,0)))</f>
        <v/>
      </c>
      <c r="N47" s="844" t="str">
        <f>IF($B47="","",INDEX('All CCC'!N$7:N$809,MATCH(WatchList!$B47,'All CCC'!$B$7:$B$809,0)))</f>
        <v/>
      </c>
      <c r="O47" s="844" t="str">
        <f>IF($B47="","",INDEX('All CCC'!O$7:O$809,MATCH(WatchList!$B47,'All CCC'!$B$7:$B$809,0)))</f>
        <v/>
      </c>
      <c r="P47" s="845" t="str">
        <f>IF($B47="","",INDEX('All CCC'!P$7:P$809,MATCH(WatchList!$B47,'All CCC'!$B$7:$B$809,0)))</f>
        <v/>
      </c>
      <c r="Q47" s="845" t="str">
        <f>IF($B47="","",INDEX('All CCC'!Q$7:Q$809,MATCH(WatchList!$B47,'All CCC'!$B$7:$B$809,0)))</f>
        <v/>
      </c>
      <c r="R47" s="844" t="str">
        <f>IF($B47="","",INDEX('All CCC'!R$7:R$809,MATCH(WatchList!$B47,'All CCC'!$B$7:$B$809,0)))</f>
        <v/>
      </c>
      <c r="S47" s="844" t="str">
        <f>IF($B47="","",INDEX('All CCC'!S$7:S$809,MATCH(WatchList!$B47,'All CCC'!$B$7:$B$809,0)))</f>
        <v/>
      </c>
      <c r="T47" s="844" t="str">
        <f>IF($B47="","",INDEX('All CCC'!T$7:T$809,MATCH(WatchList!$B47,'All CCC'!$B$7:$B$809,0)))</f>
        <v/>
      </c>
      <c r="U47" s="844" t="str">
        <f>IF($B47="","",INDEX('All CCC'!U$7:U$809,MATCH(WatchList!$B47,'All CCC'!$B$7:$B$809,0)))</f>
        <v/>
      </c>
      <c r="V47" s="844" t="str">
        <f>IF($B47="","",INDEX('All CCC'!V$7:V$809,MATCH(WatchList!$B47,'All CCC'!$B$7:$B$809,0)))</f>
        <v/>
      </c>
      <c r="W47" s="844" t="str">
        <f>IF($B47="","",INDEX('All CCC'!W$7:W$809,MATCH(WatchList!$B47,'All CCC'!$B$7:$B$809,0)))</f>
        <v/>
      </c>
      <c r="X47" s="844" t="str">
        <f>IF($B47="","",INDEX('All CCC'!X$7:X$809,MATCH(WatchList!$B47,'All CCC'!$B$7:$B$809,0)))</f>
        <v/>
      </c>
      <c r="Y47" s="844" t="str">
        <f>IF($B47="","",INDEX('All CCC'!Y$7:Y$809,MATCH(WatchList!$B47,'All CCC'!$B$7:$B$809,0)))</f>
        <v/>
      </c>
      <c r="Z47" s="844" t="str">
        <f>IF($B47="","",INDEX('All CCC'!Z$7:Z$809,MATCH(WatchList!$B47,'All CCC'!$B$7:$B$809,0)))</f>
        <v/>
      </c>
      <c r="AA47" s="844" t="str">
        <f>IF($B47="","",INDEX('All CCC'!AA$7:AA$809,MATCH(WatchList!$B47,'All CCC'!$B$7:$B$809,0)))</f>
        <v/>
      </c>
      <c r="AB47" s="844" t="str">
        <f>IF($B47="","",INDEX('All CCC'!AB$7:AB$809,MATCH(WatchList!$B47,'All CCC'!$B$7:$B$809,0)))</f>
        <v/>
      </c>
      <c r="AC47" s="844" t="str">
        <f>IF($B47="","",INDEX('All CCC'!AC$7:AC$809,MATCH(WatchList!$B47,'All CCC'!$B$7:$B$809,0)))</f>
        <v/>
      </c>
      <c r="AD47" s="844" t="str">
        <f>IF($B47="","",INDEX('All CCC'!AD$7:AD$809,MATCH(WatchList!$B47,'All CCC'!$B$7:$B$809,0)))</f>
        <v/>
      </c>
      <c r="AE47" s="844" t="str">
        <f>IF($B47="","",INDEX('All CCC'!AE$7:AE$809,MATCH(WatchList!$B47,'All CCC'!$B$7:$B$809,0)))</f>
        <v/>
      </c>
      <c r="AF47" s="844" t="str">
        <f>IF($B47="","",INDEX('All CCC'!AF$7:AF$809,MATCH(WatchList!$B47,'All CCC'!$B$7:$B$809,0)))</f>
        <v/>
      </c>
      <c r="AG47" s="844" t="str">
        <f>IF($B47="","",INDEX('All CCC'!AG$7:AG$809,MATCH(WatchList!$B47,'All CCC'!$B$7:$B$809,0)))</f>
        <v/>
      </c>
      <c r="AH47" s="844" t="str">
        <f>IF($B47="","",INDEX('All CCC'!AH$7:AH$809,MATCH(WatchList!$B47,'All CCC'!$B$7:$B$809,0)))</f>
        <v/>
      </c>
      <c r="AI47" s="844" t="str">
        <f>IF($B47="","",INDEX('All CCC'!AI$7:AI$809,MATCH(WatchList!$B47,'All CCC'!$B$7:$B$809,0)))</f>
        <v/>
      </c>
      <c r="AJ47" s="844" t="str">
        <f>IF($B47="","",INDEX('All CCC'!AJ$7:AJ$809,MATCH(WatchList!$B47,'All CCC'!$B$7:$B$809,0)))</f>
        <v/>
      </c>
      <c r="AK47" s="844" t="str">
        <f>IF($B47="","",INDEX('All CCC'!AK$7:AK$809,MATCH(WatchList!$B47,'All CCC'!$B$7:$B$809,0)))</f>
        <v/>
      </c>
      <c r="AL47" s="844" t="str">
        <f>IF($B47="","",INDEX('All CCC'!AL$7:AL$809,MATCH(WatchList!$B47,'All CCC'!$B$7:$B$809,0)))</f>
        <v/>
      </c>
      <c r="AM47" s="844" t="str">
        <f>IF($B47="","",INDEX('All CCC'!AM$7:AM$809,MATCH(WatchList!$B47,'All CCC'!$B$7:$B$809,0)))</f>
        <v/>
      </c>
      <c r="AN47" s="844" t="str">
        <f>IF($B47="","",INDEX('All CCC'!AN$7:AN$809,MATCH(WatchList!$B47,'All CCC'!$B$7:$B$809,0)))</f>
        <v/>
      </c>
      <c r="AO47" s="844" t="str">
        <f>IF($B47="","",INDEX('All CCC'!AO$7:AO$809,MATCH(WatchList!$B47,'All CCC'!$B$7:$B$809,0)))</f>
        <v/>
      </c>
      <c r="AP47" s="844" t="str">
        <f>IF($B47="","",INDEX('All CCC'!AP$7:AP$809,MATCH(WatchList!$B47,'All CCC'!$B$7:$B$809,0)))</f>
        <v/>
      </c>
      <c r="AQ47" s="844" t="str">
        <f>IF($B47="","",INDEX('All CCC'!AQ$7:AQ$809,MATCH(WatchList!$B47,'All CCC'!$B$7:$B$809,0)))</f>
        <v/>
      </c>
      <c r="AR47" s="844" t="str">
        <f>IF($B47="","",INDEX('All CCC'!AR$7:AR$809,MATCH(WatchList!$B47,'All CCC'!$B$7:$B$809,0)))</f>
        <v/>
      </c>
      <c r="AS47" s="844" t="str">
        <f>IF($B47="","",INDEX('All CCC'!AS$7:AS$809,MATCH(WatchList!$B47,'All CCC'!$B$7:$B$809,0)))</f>
        <v/>
      </c>
      <c r="AT47" s="844" t="str">
        <f>IF($B47="","",INDEX('All CCC'!AT$7:AT$809,MATCH(WatchList!$B47,'All CCC'!$B$7:$B$809,0)))</f>
        <v/>
      </c>
      <c r="AU47" s="844" t="str">
        <f>IF($B47="","",INDEX('All CCC'!AU$7:AU$809,MATCH(WatchList!$B47,'All CCC'!$B$7:$B$809,0)))</f>
        <v/>
      </c>
      <c r="AV47" s="844" t="str">
        <f>IF($B47="","",INDEX('All CCC'!AV$7:AV$809,MATCH(WatchList!$B47,'All CCC'!$B$7:$B$809,0)))</f>
        <v/>
      </c>
      <c r="AW47" s="844" t="str">
        <f>IF($B47="","",INDEX('All CCC'!AW$7:AW$809,MATCH(WatchList!$B47,'All CCC'!$B$7:$B$809,0)))</f>
        <v/>
      </c>
      <c r="AX47" s="844" t="str">
        <f>IF($B47="","",INDEX('All CCC'!AX$7:AX$809,MATCH(WatchList!$B47,'All CCC'!$B$7:$B$809,0)))</f>
        <v/>
      </c>
      <c r="AY47" s="844" t="str">
        <f>IF($B47="","",INDEX('All CCC'!AY$7:AY$809,MATCH(WatchList!$B47,'All CCC'!$B$7:$B$809,0)))</f>
        <v/>
      </c>
      <c r="AZ47" s="844" t="str">
        <f>IF($B47="","",INDEX('All CCC'!AZ$7:AZ$809,MATCH(WatchList!$B47,'All CCC'!$B$7:$B$809,0)))</f>
        <v/>
      </c>
      <c r="BA47" s="844" t="str">
        <f>IF($B47="","",INDEX('All CCC'!BA$7:BA$809,MATCH(WatchList!$B47,'All CCC'!$B$7:$B$809,0)))</f>
        <v/>
      </c>
      <c r="BB47" s="844" t="str">
        <f>IF($B47="","",INDEX('All CCC'!BB$7:BB$809,MATCH(WatchList!$B47,'All CCC'!$B$7:$B$809,0)))</f>
        <v/>
      </c>
      <c r="BC47" s="844" t="str">
        <f>IF($B47="","",INDEX('All CCC'!BC$7:BC$809,MATCH(WatchList!$B47,'All CCC'!$B$7:$B$809,0)))</f>
        <v/>
      </c>
      <c r="BD47" s="844" t="str">
        <f>IF($B47="","",INDEX('All CCC'!BD$7:BD$809,MATCH(WatchList!$B47,'All CCC'!$B$7:$B$809,0)))</f>
        <v/>
      </c>
      <c r="BE47" s="844" t="str">
        <f>IF($B47="","",INDEX('All CCC'!BE$7:BE$809,MATCH(WatchList!$B47,'All CCC'!$B$7:$B$809,0)))</f>
        <v/>
      </c>
      <c r="BF47" s="844" t="str">
        <f>IF($B47="","",INDEX('All CCC'!BF$7:BF$809,MATCH(WatchList!$B47,'All CCC'!$B$7:$B$809,0)))</f>
        <v/>
      </c>
      <c r="BG47" s="844" t="str">
        <f>IF($B47="","",INDEX('All CCC'!BG$7:BG$809,MATCH(WatchList!$B47,'All CCC'!$B$7:$B$809,0)))</f>
        <v/>
      </c>
    </row>
    <row r="48" spans="1:59" x14ac:dyDescent="0.2">
      <c r="A48" s="548" t="str">
        <f>IF($B48="","",INDEX('All CCC'!A$7:A$809,MATCH(WatchList!$B48,'All CCC'!$B$7:$B$809,0)))</f>
        <v/>
      </c>
      <c r="B48" s="31"/>
      <c r="C48" s="844" t="str">
        <f>IF($B48="","",INDEX('All CCC'!C$7:C$809,MATCH(WatchList!$B48,'All CCC'!$B$7:$B$809,0)))</f>
        <v/>
      </c>
      <c r="D48" s="844" t="str">
        <f>IF($B48="","",INDEX('All CCC'!D$7:D$809,MATCH(WatchList!$B48,'All CCC'!$B$7:$B$809,0)))</f>
        <v/>
      </c>
      <c r="E48" s="844" t="str">
        <f>IF($B48="","",INDEX('All CCC'!E$7:E$809,MATCH(WatchList!$B48,'All CCC'!$B$7:$B$809,0)))</f>
        <v/>
      </c>
      <c r="F48" s="844" t="str">
        <f>IF($B48="","",INDEX('All CCC'!F$7:F$809,MATCH(WatchList!$B48,'All CCC'!$B$7:$B$809,0)))</f>
        <v/>
      </c>
      <c r="G48" s="844" t="str">
        <f>IF($B48="","",INDEX('All CCC'!G$7:G$809,MATCH(WatchList!$B48,'All CCC'!$B$7:$B$809,0)))</f>
        <v/>
      </c>
      <c r="H48" s="844" t="str">
        <f>IF($B48="","",INDEX('All CCC'!H$7:H$809,MATCH(WatchList!$B48,'All CCC'!$B$7:$B$809,0)))</f>
        <v/>
      </c>
      <c r="I48" s="844" t="str">
        <f>IF($B48="","",INDEX('All CCC'!I$7:I$809,MATCH(WatchList!$B48,'All CCC'!$B$7:$B$809,0)))</f>
        <v/>
      </c>
      <c r="J48" s="844" t="str">
        <f>IF($B48="","",INDEX('All CCC'!J$7:J$809,MATCH(WatchList!$B48,'All CCC'!$B$7:$B$809,0)))</f>
        <v/>
      </c>
      <c r="K48" s="844" t="str">
        <f>IF($B48="","",INDEX('All CCC'!K$7:K$809,MATCH(WatchList!$B48,'All CCC'!$B$7:$B$809,0)))</f>
        <v/>
      </c>
      <c r="L48" s="844" t="str">
        <f>IF($B48="","",INDEX('All CCC'!L$7:L$809,MATCH(WatchList!$B48,'All CCC'!$B$7:$B$809,0)))</f>
        <v/>
      </c>
      <c r="M48" s="844" t="str">
        <f>IF($B48="","",INDEX('All CCC'!M$7:M$809,MATCH(WatchList!$B48,'All CCC'!$B$7:$B$809,0)))</f>
        <v/>
      </c>
      <c r="N48" s="844" t="str">
        <f>IF($B48="","",INDEX('All CCC'!N$7:N$809,MATCH(WatchList!$B48,'All CCC'!$B$7:$B$809,0)))</f>
        <v/>
      </c>
      <c r="O48" s="844" t="str">
        <f>IF($B48="","",INDEX('All CCC'!O$7:O$809,MATCH(WatchList!$B48,'All CCC'!$B$7:$B$809,0)))</f>
        <v/>
      </c>
      <c r="P48" s="845" t="str">
        <f>IF($B48="","",INDEX('All CCC'!P$7:P$809,MATCH(WatchList!$B48,'All CCC'!$B$7:$B$809,0)))</f>
        <v/>
      </c>
      <c r="Q48" s="845" t="str">
        <f>IF($B48="","",INDEX('All CCC'!Q$7:Q$809,MATCH(WatchList!$B48,'All CCC'!$B$7:$B$809,0)))</f>
        <v/>
      </c>
      <c r="R48" s="844" t="str">
        <f>IF($B48="","",INDEX('All CCC'!R$7:R$809,MATCH(WatchList!$B48,'All CCC'!$B$7:$B$809,0)))</f>
        <v/>
      </c>
      <c r="S48" s="844" t="str">
        <f>IF($B48="","",INDEX('All CCC'!S$7:S$809,MATCH(WatchList!$B48,'All CCC'!$B$7:$B$809,0)))</f>
        <v/>
      </c>
      <c r="T48" s="844" t="str">
        <f>IF($B48="","",INDEX('All CCC'!T$7:T$809,MATCH(WatchList!$B48,'All CCC'!$B$7:$B$809,0)))</f>
        <v/>
      </c>
      <c r="U48" s="844" t="str">
        <f>IF($B48="","",INDEX('All CCC'!U$7:U$809,MATCH(WatchList!$B48,'All CCC'!$B$7:$B$809,0)))</f>
        <v/>
      </c>
      <c r="V48" s="844" t="str">
        <f>IF($B48="","",INDEX('All CCC'!V$7:V$809,MATCH(WatchList!$B48,'All CCC'!$B$7:$B$809,0)))</f>
        <v/>
      </c>
      <c r="W48" s="844" t="str">
        <f>IF($B48="","",INDEX('All CCC'!W$7:W$809,MATCH(WatchList!$B48,'All CCC'!$B$7:$B$809,0)))</f>
        <v/>
      </c>
      <c r="X48" s="844" t="str">
        <f>IF($B48="","",INDEX('All CCC'!X$7:X$809,MATCH(WatchList!$B48,'All CCC'!$B$7:$B$809,0)))</f>
        <v/>
      </c>
      <c r="Y48" s="844" t="str">
        <f>IF($B48="","",INDEX('All CCC'!Y$7:Y$809,MATCH(WatchList!$B48,'All CCC'!$B$7:$B$809,0)))</f>
        <v/>
      </c>
      <c r="Z48" s="844" t="str">
        <f>IF($B48="","",INDEX('All CCC'!Z$7:Z$809,MATCH(WatchList!$B48,'All CCC'!$B$7:$B$809,0)))</f>
        <v/>
      </c>
      <c r="AA48" s="844" t="str">
        <f>IF($B48="","",INDEX('All CCC'!AA$7:AA$809,MATCH(WatchList!$B48,'All CCC'!$B$7:$B$809,0)))</f>
        <v/>
      </c>
      <c r="AB48" s="844" t="str">
        <f>IF($B48="","",INDEX('All CCC'!AB$7:AB$809,MATCH(WatchList!$B48,'All CCC'!$B$7:$B$809,0)))</f>
        <v/>
      </c>
      <c r="AC48" s="844" t="str">
        <f>IF($B48="","",INDEX('All CCC'!AC$7:AC$809,MATCH(WatchList!$B48,'All CCC'!$B$7:$B$809,0)))</f>
        <v/>
      </c>
      <c r="AD48" s="844" t="str">
        <f>IF($B48="","",INDEX('All CCC'!AD$7:AD$809,MATCH(WatchList!$B48,'All CCC'!$B$7:$B$809,0)))</f>
        <v/>
      </c>
      <c r="AE48" s="844" t="str">
        <f>IF($B48="","",INDEX('All CCC'!AE$7:AE$809,MATCH(WatchList!$B48,'All CCC'!$B$7:$B$809,0)))</f>
        <v/>
      </c>
      <c r="AF48" s="844" t="str">
        <f>IF($B48="","",INDEX('All CCC'!AF$7:AF$809,MATCH(WatchList!$B48,'All CCC'!$B$7:$B$809,0)))</f>
        <v/>
      </c>
      <c r="AG48" s="844" t="str">
        <f>IF($B48="","",INDEX('All CCC'!AG$7:AG$809,MATCH(WatchList!$B48,'All CCC'!$B$7:$B$809,0)))</f>
        <v/>
      </c>
      <c r="AH48" s="844" t="str">
        <f>IF($B48="","",INDEX('All CCC'!AH$7:AH$809,MATCH(WatchList!$B48,'All CCC'!$B$7:$B$809,0)))</f>
        <v/>
      </c>
      <c r="AI48" s="844" t="str">
        <f>IF($B48="","",INDEX('All CCC'!AI$7:AI$809,MATCH(WatchList!$B48,'All CCC'!$B$7:$B$809,0)))</f>
        <v/>
      </c>
      <c r="AJ48" s="844" t="str">
        <f>IF($B48="","",INDEX('All CCC'!AJ$7:AJ$809,MATCH(WatchList!$B48,'All CCC'!$B$7:$B$809,0)))</f>
        <v/>
      </c>
      <c r="AK48" s="844" t="str">
        <f>IF($B48="","",INDEX('All CCC'!AK$7:AK$809,MATCH(WatchList!$B48,'All CCC'!$B$7:$B$809,0)))</f>
        <v/>
      </c>
      <c r="AL48" s="844" t="str">
        <f>IF($B48="","",INDEX('All CCC'!AL$7:AL$809,MATCH(WatchList!$B48,'All CCC'!$B$7:$B$809,0)))</f>
        <v/>
      </c>
      <c r="AM48" s="844" t="str">
        <f>IF($B48="","",INDEX('All CCC'!AM$7:AM$809,MATCH(WatchList!$B48,'All CCC'!$B$7:$B$809,0)))</f>
        <v/>
      </c>
      <c r="AN48" s="844" t="str">
        <f>IF($B48="","",INDEX('All CCC'!AN$7:AN$809,MATCH(WatchList!$B48,'All CCC'!$B$7:$B$809,0)))</f>
        <v/>
      </c>
      <c r="AO48" s="844" t="str">
        <f>IF($B48="","",INDEX('All CCC'!AO$7:AO$809,MATCH(WatchList!$B48,'All CCC'!$B$7:$B$809,0)))</f>
        <v/>
      </c>
      <c r="AP48" s="844" t="str">
        <f>IF($B48="","",INDEX('All CCC'!AP$7:AP$809,MATCH(WatchList!$B48,'All CCC'!$B$7:$B$809,0)))</f>
        <v/>
      </c>
      <c r="AQ48" s="844" t="str">
        <f>IF($B48="","",INDEX('All CCC'!AQ$7:AQ$809,MATCH(WatchList!$B48,'All CCC'!$B$7:$B$809,0)))</f>
        <v/>
      </c>
      <c r="AR48" s="844" t="str">
        <f>IF($B48="","",INDEX('All CCC'!AR$7:AR$809,MATCH(WatchList!$B48,'All CCC'!$B$7:$B$809,0)))</f>
        <v/>
      </c>
      <c r="AS48" s="844" t="str">
        <f>IF($B48="","",INDEX('All CCC'!AS$7:AS$809,MATCH(WatchList!$B48,'All CCC'!$B$7:$B$809,0)))</f>
        <v/>
      </c>
      <c r="AT48" s="844" t="str">
        <f>IF($B48="","",INDEX('All CCC'!AT$7:AT$809,MATCH(WatchList!$B48,'All CCC'!$B$7:$B$809,0)))</f>
        <v/>
      </c>
      <c r="AU48" s="844" t="str">
        <f>IF($B48="","",INDEX('All CCC'!AU$7:AU$809,MATCH(WatchList!$B48,'All CCC'!$B$7:$B$809,0)))</f>
        <v/>
      </c>
      <c r="AV48" s="844" t="str">
        <f>IF($B48="","",INDEX('All CCC'!AV$7:AV$809,MATCH(WatchList!$B48,'All CCC'!$B$7:$B$809,0)))</f>
        <v/>
      </c>
      <c r="AW48" s="844" t="str">
        <f>IF($B48="","",INDEX('All CCC'!AW$7:AW$809,MATCH(WatchList!$B48,'All CCC'!$B$7:$B$809,0)))</f>
        <v/>
      </c>
      <c r="AX48" s="844" t="str">
        <f>IF($B48="","",INDEX('All CCC'!AX$7:AX$809,MATCH(WatchList!$B48,'All CCC'!$B$7:$B$809,0)))</f>
        <v/>
      </c>
      <c r="AY48" s="844" t="str">
        <f>IF($B48="","",INDEX('All CCC'!AY$7:AY$809,MATCH(WatchList!$B48,'All CCC'!$B$7:$B$809,0)))</f>
        <v/>
      </c>
      <c r="AZ48" s="844" t="str">
        <f>IF($B48="","",INDEX('All CCC'!AZ$7:AZ$809,MATCH(WatchList!$B48,'All CCC'!$B$7:$B$809,0)))</f>
        <v/>
      </c>
      <c r="BA48" s="844" t="str">
        <f>IF($B48="","",INDEX('All CCC'!BA$7:BA$809,MATCH(WatchList!$B48,'All CCC'!$B$7:$B$809,0)))</f>
        <v/>
      </c>
      <c r="BB48" s="844" t="str">
        <f>IF($B48="","",INDEX('All CCC'!BB$7:BB$809,MATCH(WatchList!$B48,'All CCC'!$B$7:$B$809,0)))</f>
        <v/>
      </c>
      <c r="BC48" s="844" t="str">
        <f>IF($B48="","",INDEX('All CCC'!BC$7:BC$809,MATCH(WatchList!$B48,'All CCC'!$B$7:$B$809,0)))</f>
        <v/>
      </c>
      <c r="BD48" s="844" t="str">
        <f>IF($B48="","",INDEX('All CCC'!BD$7:BD$809,MATCH(WatchList!$B48,'All CCC'!$B$7:$B$809,0)))</f>
        <v/>
      </c>
      <c r="BE48" s="844" t="str">
        <f>IF($B48="","",INDEX('All CCC'!BE$7:BE$809,MATCH(WatchList!$B48,'All CCC'!$B$7:$B$809,0)))</f>
        <v/>
      </c>
      <c r="BF48" s="844" t="str">
        <f>IF($B48="","",INDEX('All CCC'!BF$7:BF$809,MATCH(WatchList!$B48,'All CCC'!$B$7:$B$809,0)))</f>
        <v/>
      </c>
      <c r="BG48" s="844" t="str">
        <f>IF($B48="","",INDEX('All CCC'!BG$7:BG$809,MATCH(WatchList!$B48,'All CCC'!$B$7:$B$809,0)))</f>
        <v/>
      </c>
    </row>
    <row r="49" spans="1:59" x14ac:dyDescent="0.2">
      <c r="A49" s="548" t="str">
        <f>IF($B49="","",INDEX('All CCC'!A$7:A$809,MATCH(WatchList!$B49,'All CCC'!$B$7:$B$809,0)))</f>
        <v/>
      </c>
      <c r="B49" s="31"/>
      <c r="C49" s="844" t="str">
        <f>IF($B49="","",INDEX('All CCC'!C$7:C$809,MATCH(WatchList!$B49,'All CCC'!$B$7:$B$809,0)))</f>
        <v/>
      </c>
      <c r="D49" s="844" t="str">
        <f>IF($B49="","",INDEX('All CCC'!D$7:D$809,MATCH(WatchList!$B49,'All CCC'!$B$7:$B$809,0)))</f>
        <v/>
      </c>
      <c r="E49" s="844" t="str">
        <f>IF($B49="","",INDEX('All CCC'!E$7:E$809,MATCH(WatchList!$B49,'All CCC'!$B$7:$B$809,0)))</f>
        <v/>
      </c>
      <c r="F49" s="844" t="str">
        <f>IF($B49="","",INDEX('All CCC'!F$7:F$809,MATCH(WatchList!$B49,'All CCC'!$B$7:$B$809,0)))</f>
        <v/>
      </c>
      <c r="G49" s="844" t="str">
        <f>IF($B49="","",INDEX('All CCC'!G$7:G$809,MATCH(WatchList!$B49,'All CCC'!$B$7:$B$809,0)))</f>
        <v/>
      </c>
      <c r="H49" s="844" t="str">
        <f>IF($B49="","",INDEX('All CCC'!H$7:H$809,MATCH(WatchList!$B49,'All CCC'!$B$7:$B$809,0)))</f>
        <v/>
      </c>
      <c r="I49" s="844" t="str">
        <f>IF($B49="","",INDEX('All CCC'!I$7:I$809,MATCH(WatchList!$B49,'All CCC'!$B$7:$B$809,0)))</f>
        <v/>
      </c>
      <c r="J49" s="844" t="str">
        <f>IF($B49="","",INDEX('All CCC'!J$7:J$809,MATCH(WatchList!$B49,'All CCC'!$B$7:$B$809,0)))</f>
        <v/>
      </c>
      <c r="K49" s="844" t="str">
        <f>IF($B49="","",INDEX('All CCC'!K$7:K$809,MATCH(WatchList!$B49,'All CCC'!$B$7:$B$809,0)))</f>
        <v/>
      </c>
      <c r="L49" s="844" t="str">
        <f>IF($B49="","",INDEX('All CCC'!L$7:L$809,MATCH(WatchList!$B49,'All CCC'!$B$7:$B$809,0)))</f>
        <v/>
      </c>
      <c r="M49" s="844" t="str">
        <f>IF($B49="","",INDEX('All CCC'!M$7:M$809,MATCH(WatchList!$B49,'All CCC'!$B$7:$B$809,0)))</f>
        <v/>
      </c>
      <c r="N49" s="844" t="str">
        <f>IF($B49="","",INDEX('All CCC'!N$7:N$809,MATCH(WatchList!$B49,'All CCC'!$B$7:$B$809,0)))</f>
        <v/>
      </c>
      <c r="O49" s="844" t="str">
        <f>IF($B49="","",INDEX('All CCC'!O$7:O$809,MATCH(WatchList!$B49,'All CCC'!$B$7:$B$809,0)))</f>
        <v/>
      </c>
      <c r="P49" s="845" t="str">
        <f>IF($B49="","",INDEX('All CCC'!P$7:P$809,MATCH(WatchList!$B49,'All CCC'!$B$7:$B$809,0)))</f>
        <v/>
      </c>
      <c r="Q49" s="845" t="str">
        <f>IF($B49="","",INDEX('All CCC'!Q$7:Q$809,MATCH(WatchList!$B49,'All CCC'!$B$7:$B$809,0)))</f>
        <v/>
      </c>
      <c r="R49" s="844" t="str">
        <f>IF($B49="","",INDEX('All CCC'!R$7:R$809,MATCH(WatchList!$B49,'All CCC'!$B$7:$B$809,0)))</f>
        <v/>
      </c>
      <c r="S49" s="844" t="str">
        <f>IF($B49="","",INDEX('All CCC'!S$7:S$809,MATCH(WatchList!$B49,'All CCC'!$B$7:$B$809,0)))</f>
        <v/>
      </c>
      <c r="T49" s="844" t="str">
        <f>IF($B49="","",INDEX('All CCC'!T$7:T$809,MATCH(WatchList!$B49,'All CCC'!$B$7:$B$809,0)))</f>
        <v/>
      </c>
      <c r="U49" s="844" t="str">
        <f>IF($B49="","",INDEX('All CCC'!U$7:U$809,MATCH(WatchList!$B49,'All CCC'!$B$7:$B$809,0)))</f>
        <v/>
      </c>
      <c r="V49" s="844" t="str">
        <f>IF($B49="","",INDEX('All CCC'!V$7:V$809,MATCH(WatchList!$B49,'All CCC'!$B$7:$B$809,0)))</f>
        <v/>
      </c>
      <c r="W49" s="844" t="str">
        <f>IF($B49="","",INDEX('All CCC'!W$7:W$809,MATCH(WatchList!$B49,'All CCC'!$B$7:$B$809,0)))</f>
        <v/>
      </c>
      <c r="X49" s="844" t="str">
        <f>IF($B49="","",INDEX('All CCC'!X$7:X$809,MATCH(WatchList!$B49,'All CCC'!$B$7:$B$809,0)))</f>
        <v/>
      </c>
      <c r="Y49" s="844" t="str">
        <f>IF($B49="","",INDEX('All CCC'!Y$7:Y$809,MATCH(WatchList!$B49,'All CCC'!$B$7:$B$809,0)))</f>
        <v/>
      </c>
      <c r="Z49" s="844" t="str">
        <f>IF($B49="","",INDEX('All CCC'!Z$7:Z$809,MATCH(WatchList!$B49,'All CCC'!$B$7:$B$809,0)))</f>
        <v/>
      </c>
      <c r="AA49" s="844" t="str">
        <f>IF($B49="","",INDEX('All CCC'!AA$7:AA$809,MATCH(WatchList!$B49,'All CCC'!$B$7:$B$809,0)))</f>
        <v/>
      </c>
      <c r="AB49" s="844" t="str">
        <f>IF($B49="","",INDEX('All CCC'!AB$7:AB$809,MATCH(WatchList!$B49,'All CCC'!$B$7:$B$809,0)))</f>
        <v/>
      </c>
      <c r="AC49" s="844" t="str">
        <f>IF($B49="","",INDEX('All CCC'!AC$7:AC$809,MATCH(WatchList!$B49,'All CCC'!$B$7:$B$809,0)))</f>
        <v/>
      </c>
      <c r="AD49" s="844" t="str">
        <f>IF($B49="","",INDEX('All CCC'!AD$7:AD$809,MATCH(WatchList!$B49,'All CCC'!$B$7:$B$809,0)))</f>
        <v/>
      </c>
      <c r="AE49" s="844" t="str">
        <f>IF($B49="","",INDEX('All CCC'!AE$7:AE$809,MATCH(WatchList!$B49,'All CCC'!$B$7:$B$809,0)))</f>
        <v/>
      </c>
      <c r="AF49" s="844" t="str">
        <f>IF($B49="","",INDEX('All CCC'!AF$7:AF$809,MATCH(WatchList!$B49,'All CCC'!$B$7:$B$809,0)))</f>
        <v/>
      </c>
      <c r="AG49" s="844" t="str">
        <f>IF($B49="","",INDEX('All CCC'!AG$7:AG$809,MATCH(WatchList!$B49,'All CCC'!$B$7:$B$809,0)))</f>
        <v/>
      </c>
      <c r="AH49" s="844" t="str">
        <f>IF($B49="","",INDEX('All CCC'!AH$7:AH$809,MATCH(WatchList!$B49,'All CCC'!$B$7:$B$809,0)))</f>
        <v/>
      </c>
      <c r="AI49" s="844" t="str">
        <f>IF($B49="","",INDEX('All CCC'!AI$7:AI$809,MATCH(WatchList!$B49,'All CCC'!$B$7:$B$809,0)))</f>
        <v/>
      </c>
      <c r="AJ49" s="844" t="str">
        <f>IF($B49="","",INDEX('All CCC'!AJ$7:AJ$809,MATCH(WatchList!$B49,'All CCC'!$B$7:$B$809,0)))</f>
        <v/>
      </c>
      <c r="AK49" s="844" t="str">
        <f>IF($B49="","",INDEX('All CCC'!AK$7:AK$809,MATCH(WatchList!$B49,'All CCC'!$B$7:$B$809,0)))</f>
        <v/>
      </c>
      <c r="AL49" s="844" t="str">
        <f>IF($B49="","",INDEX('All CCC'!AL$7:AL$809,MATCH(WatchList!$B49,'All CCC'!$B$7:$B$809,0)))</f>
        <v/>
      </c>
      <c r="AM49" s="844" t="str">
        <f>IF($B49="","",INDEX('All CCC'!AM$7:AM$809,MATCH(WatchList!$B49,'All CCC'!$B$7:$B$809,0)))</f>
        <v/>
      </c>
      <c r="AN49" s="844" t="str">
        <f>IF($B49="","",INDEX('All CCC'!AN$7:AN$809,MATCH(WatchList!$B49,'All CCC'!$B$7:$B$809,0)))</f>
        <v/>
      </c>
      <c r="AO49" s="844" t="str">
        <f>IF($B49="","",INDEX('All CCC'!AO$7:AO$809,MATCH(WatchList!$B49,'All CCC'!$B$7:$B$809,0)))</f>
        <v/>
      </c>
      <c r="AP49" s="844" t="str">
        <f>IF($B49="","",INDEX('All CCC'!AP$7:AP$809,MATCH(WatchList!$B49,'All CCC'!$B$7:$B$809,0)))</f>
        <v/>
      </c>
      <c r="AQ49" s="844" t="str">
        <f>IF($B49="","",INDEX('All CCC'!AQ$7:AQ$809,MATCH(WatchList!$B49,'All CCC'!$B$7:$B$809,0)))</f>
        <v/>
      </c>
      <c r="AR49" s="844" t="str">
        <f>IF($B49="","",INDEX('All CCC'!AR$7:AR$809,MATCH(WatchList!$B49,'All CCC'!$B$7:$B$809,0)))</f>
        <v/>
      </c>
      <c r="AS49" s="844" t="str">
        <f>IF($B49="","",INDEX('All CCC'!AS$7:AS$809,MATCH(WatchList!$B49,'All CCC'!$B$7:$B$809,0)))</f>
        <v/>
      </c>
      <c r="AT49" s="844" t="str">
        <f>IF($B49="","",INDEX('All CCC'!AT$7:AT$809,MATCH(WatchList!$B49,'All CCC'!$B$7:$B$809,0)))</f>
        <v/>
      </c>
      <c r="AU49" s="844" t="str">
        <f>IF($B49="","",INDEX('All CCC'!AU$7:AU$809,MATCH(WatchList!$B49,'All CCC'!$B$7:$B$809,0)))</f>
        <v/>
      </c>
      <c r="AV49" s="844" t="str">
        <f>IF($B49="","",INDEX('All CCC'!AV$7:AV$809,MATCH(WatchList!$B49,'All CCC'!$B$7:$B$809,0)))</f>
        <v/>
      </c>
      <c r="AW49" s="844" t="str">
        <f>IF($B49="","",INDEX('All CCC'!AW$7:AW$809,MATCH(WatchList!$B49,'All CCC'!$B$7:$B$809,0)))</f>
        <v/>
      </c>
      <c r="AX49" s="844" t="str">
        <f>IF($B49="","",INDEX('All CCC'!AX$7:AX$809,MATCH(WatchList!$B49,'All CCC'!$B$7:$B$809,0)))</f>
        <v/>
      </c>
      <c r="AY49" s="844" t="str">
        <f>IF($B49="","",INDEX('All CCC'!AY$7:AY$809,MATCH(WatchList!$B49,'All CCC'!$B$7:$B$809,0)))</f>
        <v/>
      </c>
      <c r="AZ49" s="844" t="str">
        <f>IF($B49="","",INDEX('All CCC'!AZ$7:AZ$809,MATCH(WatchList!$B49,'All CCC'!$B$7:$B$809,0)))</f>
        <v/>
      </c>
      <c r="BA49" s="844" t="str">
        <f>IF($B49="","",INDEX('All CCC'!BA$7:BA$809,MATCH(WatchList!$B49,'All CCC'!$B$7:$B$809,0)))</f>
        <v/>
      </c>
      <c r="BB49" s="844" t="str">
        <f>IF($B49="","",INDEX('All CCC'!BB$7:BB$809,MATCH(WatchList!$B49,'All CCC'!$B$7:$B$809,0)))</f>
        <v/>
      </c>
      <c r="BC49" s="844" t="str">
        <f>IF($B49="","",INDEX('All CCC'!BC$7:BC$809,MATCH(WatchList!$B49,'All CCC'!$B$7:$B$809,0)))</f>
        <v/>
      </c>
      <c r="BD49" s="844" t="str">
        <f>IF($B49="","",INDEX('All CCC'!BD$7:BD$809,MATCH(WatchList!$B49,'All CCC'!$B$7:$B$809,0)))</f>
        <v/>
      </c>
      <c r="BE49" s="844" t="str">
        <f>IF($B49="","",INDEX('All CCC'!BE$7:BE$809,MATCH(WatchList!$B49,'All CCC'!$B$7:$B$809,0)))</f>
        <v/>
      </c>
      <c r="BF49" s="844" t="str">
        <f>IF($B49="","",INDEX('All CCC'!BF$7:BF$809,MATCH(WatchList!$B49,'All CCC'!$B$7:$B$809,0)))</f>
        <v/>
      </c>
      <c r="BG49" s="844" t="str">
        <f>IF($B49="","",INDEX('All CCC'!BG$7:BG$809,MATCH(WatchList!$B49,'All CCC'!$B$7:$B$809,0)))</f>
        <v/>
      </c>
    </row>
    <row r="50" spans="1:59" x14ac:dyDescent="0.2">
      <c r="A50" s="548" t="str">
        <f>IF($B50="","",INDEX('All CCC'!A$7:A$809,MATCH(WatchList!$B50,'All CCC'!$B$7:$B$809,0)))</f>
        <v/>
      </c>
      <c r="B50" s="31"/>
      <c r="C50" s="844" t="str">
        <f>IF($B50="","",INDEX('All CCC'!C$7:C$809,MATCH(WatchList!$B50,'All CCC'!$B$7:$B$809,0)))</f>
        <v/>
      </c>
      <c r="D50" s="844" t="str">
        <f>IF($B50="","",INDEX('All CCC'!D$7:D$809,MATCH(WatchList!$B50,'All CCC'!$B$7:$B$809,0)))</f>
        <v/>
      </c>
      <c r="E50" s="844" t="str">
        <f>IF($B50="","",INDEX('All CCC'!E$7:E$809,MATCH(WatchList!$B50,'All CCC'!$B$7:$B$809,0)))</f>
        <v/>
      </c>
      <c r="F50" s="844" t="str">
        <f>IF($B50="","",INDEX('All CCC'!F$7:F$809,MATCH(WatchList!$B50,'All CCC'!$B$7:$B$809,0)))</f>
        <v/>
      </c>
      <c r="G50" s="844" t="str">
        <f>IF($B50="","",INDEX('All CCC'!G$7:G$809,MATCH(WatchList!$B50,'All CCC'!$B$7:$B$809,0)))</f>
        <v/>
      </c>
      <c r="H50" s="844" t="str">
        <f>IF($B50="","",INDEX('All CCC'!H$7:H$809,MATCH(WatchList!$B50,'All CCC'!$B$7:$B$809,0)))</f>
        <v/>
      </c>
      <c r="I50" s="844" t="str">
        <f>IF($B50="","",INDEX('All CCC'!I$7:I$809,MATCH(WatchList!$B50,'All CCC'!$B$7:$B$809,0)))</f>
        <v/>
      </c>
      <c r="J50" s="844" t="str">
        <f>IF($B50="","",INDEX('All CCC'!J$7:J$809,MATCH(WatchList!$B50,'All CCC'!$B$7:$B$809,0)))</f>
        <v/>
      </c>
      <c r="K50" s="844" t="str">
        <f>IF($B50="","",INDEX('All CCC'!K$7:K$809,MATCH(WatchList!$B50,'All CCC'!$B$7:$B$809,0)))</f>
        <v/>
      </c>
      <c r="L50" s="844" t="str">
        <f>IF($B50="","",INDEX('All CCC'!L$7:L$809,MATCH(WatchList!$B50,'All CCC'!$B$7:$B$809,0)))</f>
        <v/>
      </c>
      <c r="M50" s="844" t="str">
        <f>IF($B50="","",INDEX('All CCC'!M$7:M$809,MATCH(WatchList!$B50,'All CCC'!$B$7:$B$809,0)))</f>
        <v/>
      </c>
      <c r="N50" s="844" t="str">
        <f>IF($B50="","",INDEX('All CCC'!N$7:N$809,MATCH(WatchList!$B50,'All CCC'!$B$7:$B$809,0)))</f>
        <v/>
      </c>
      <c r="O50" s="844" t="str">
        <f>IF($B50="","",INDEX('All CCC'!O$7:O$809,MATCH(WatchList!$B50,'All CCC'!$B$7:$B$809,0)))</f>
        <v/>
      </c>
      <c r="P50" s="845" t="str">
        <f>IF($B50="","",INDEX('All CCC'!P$7:P$809,MATCH(WatchList!$B50,'All CCC'!$B$7:$B$809,0)))</f>
        <v/>
      </c>
      <c r="Q50" s="845" t="str">
        <f>IF($B50="","",INDEX('All CCC'!Q$7:Q$809,MATCH(WatchList!$B50,'All CCC'!$B$7:$B$809,0)))</f>
        <v/>
      </c>
      <c r="R50" s="844" t="str">
        <f>IF($B50="","",INDEX('All CCC'!R$7:R$809,MATCH(WatchList!$B50,'All CCC'!$B$7:$B$809,0)))</f>
        <v/>
      </c>
      <c r="S50" s="844" t="str">
        <f>IF($B50="","",INDEX('All CCC'!S$7:S$809,MATCH(WatchList!$B50,'All CCC'!$B$7:$B$809,0)))</f>
        <v/>
      </c>
      <c r="T50" s="844" t="str">
        <f>IF($B50="","",INDEX('All CCC'!T$7:T$809,MATCH(WatchList!$B50,'All CCC'!$B$7:$B$809,0)))</f>
        <v/>
      </c>
      <c r="U50" s="844" t="str">
        <f>IF($B50="","",INDEX('All CCC'!U$7:U$809,MATCH(WatchList!$B50,'All CCC'!$B$7:$B$809,0)))</f>
        <v/>
      </c>
      <c r="V50" s="844" t="str">
        <f>IF($B50="","",INDEX('All CCC'!V$7:V$809,MATCH(WatchList!$B50,'All CCC'!$B$7:$B$809,0)))</f>
        <v/>
      </c>
      <c r="W50" s="844" t="str">
        <f>IF($B50="","",INDEX('All CCC'!W$7:W$809,MATCH(WatchList!$B50,'All CCC'!$B$7:$B$809,0)))</f>
        <v/>
      </c>
      <c r="X50" s="844" t="str">
        <f>IF($B50="","",INDEX('All CCC'!X$7:X$809,MATCH(WatchList!$B50,'All CCC'!$B$7:$B$809,0)))</f>
        <v/>
      </c>
      <c r="Y50" s="844" t="str">
        <f>IF($B50="","",INDEX('All CCC'!Y$7:Y$809,MATCH(WatchList!$B50,'All CCC'!$B$7:$B$809,0)))</f>
        <v/>
      </c>
      <c r="Z50" s="844" t="str">
        <f>IF($B50="","",INDEX('All CCC'!Z$7:Z$809,MATCH(WatchList!$B50,'All CCC'!$B$7:$B$809,0)))</f>
        <v/>
      </c>
      <c r="AA50" s="844" t="str">
        <f>IF($B50="","",INDEX('All CCC'!AA$7:AA$809,MATCH(WatchList!$B50,'All CCC'!$B$7:$B$809,0)))</f>
        <v/>
      </c>
      <c r="AB50" s="844" t="str">
        <f>IF($B50="","",INDEX('All CCC'!AB$7:AB$809,MATCH(WatchList!$B50,'All CCC'!$B$7:$B$809,0)))</f>
        <v/>
      </c>
      <c r="AC50" s="844" t="str">
        <f>IF($B50="","",INDEX('All CCC'!AC$7:AC$809,MATCH(WatchList!$B50,'All CCC'!$B$7:$B$809,0)))</f>
        <v/>
      </c>
      <c r="AD50" s="844" t="str">
        <f>IF($B50="","",INDEX('All CCC'!AD$7:AD$809,MATCH(WatchList!$B50,'All CCC'!$B$7:$B$809,0)))</f>
        <v/>
      </c>
      <c r="AE50" s="844" t="str">
        <f>IF($B50="","",INDEX('All CCC'!AE$7:AE$809,MATCH(WatchList!$B50,'All CCC'!$B$7:$B$809,0)))</f>
        <v/>
      </c>
      <c r="AF50" s="844" t="str">
        <f>IF($B50="","",INDEX('All CCC'!AF$7:AF$809,MATCH(WatchList!$B50,'All CCC'!$B$7:$B$809,0)))</f>
        <v/>
      </c>
      <c r="AG50" s="844" t="str">
        <f>IF($B50="","",INDEX('All CCC'!AG$7:AG$809,MATCH(WatchList!$B50,'All CCC'!$B$7:$B$809,0)))</f>
        <v/>
      </c>
      <c r="AH50" s="844" t="str">
        <f>IF($B50="","",INDEX('All CCC'!AH$7:AH$809,MATCH(WatchList!$B50,'All CCC'!$B$7:$B$809,0)))</f>
        <v/>
      </c>
      <c r="AI50" s="844" t="str">
        <f>IF($B50="","",INDEX('All CCC'!AI$7:AI$809,MATCH(WatchList!$B50,'All CCC'!$B$7:$B$809,0)))</f>
        <v/>
      </c>
      <c r="AJ50" s="844" t="str">
        <f>IF($B50="","",INDEX('All CCC'!AJ$7:AJ$809,MATCH(WatchList!$B50,'All CCC'!$B$7:$B$809,0)))</f>
        <v/>
      </c>
      <c r="AK50" s="844" t="str">
        <f>IF($B50="","",INDEX('All CCC'!AK$7:AK$809,MATCH(WatchList!$B50,'All CCC'!$B$7:$B$809,0)))</f>
        <v/>
      </c>
      <c r="AL50" s="844" t="str">
        <f>IF($B50="","",INDEX('All CCC'!AL$7:AL$809,MATCH(WatchList!$B50,'All CCC'!$B$7:$B$809,0)))</f>
        <v/>
      </c>
      <c r="AM50" s="844" t="str">
        <f>IF($B50="","",INDEX('All CCC'!AM$7:AM$809,MATCH(WatchList!$B50,'All CCC'!$B$7:$B$809,0)))</f>
        <v/>
      </c>
      <c r="AN50" s="844" t="str">
        <f>IF($B50="","",INDEX('All CCC'!AN$7:AN$809,MATCH(WatchList!$B50,'All CCC'!$B$7:$B$809,0)))</f>
        <v/>
      </c>
      <c r="AO50" s="844" t="str">
        <f>IF($B50="","",INDEX('All CCC'!AO$7:AO$809,MATCH(WatchList!$B50,'All CCC'!$B$7:$B$809,0)))</f>
        <v/>
      </c>
      <c r="AP50" s="844" t="str">
        <f>IF($B50="","",INDEX('All CCC'!AP$7:AP$809,MATCH(WatchList!$B50,'All CCC'!$B$7:$B$809,0)))</f>
        <v/>
      </c>
      <c r="AQ50" s="844" t="str">
        <f>IF($B50="","",INDEX('All CCC'!AQ$7:AQ$809,MATCH(WatchList!$B50,'All CCC'!$B$7:$B$809,0)))</f>
        <v/>
      </c>
      <c r="AR50" s="844" t="str">
        <f>IF($B50="","",INDEX('All CCC'!AR$7:AR$809,MATCH(WatchList!$B50,'All CCC'!$B$7:$B$809,0)))</f>
        <v/>
      </c>
      <c r="AS50" s="844" t="str">
        <f>IF($B50="","",INDEX('All CCC'!AS$7:AS$809,MATCH(WatchList!$B50,'All CCC'!$B$7:$B$809,0)))</f>
        <v/>
      </c>
      <c r="AT50" s="844" t="str">
        <f>IF($B50="","",INDEX('All CCC'!AT$7:AT$809,MATCH(WatchList!$B50,'All CCC'!$B$7:$B$809,0)))</f>
        <v/>
      </c>
      <c r="AU50" s="844" t="str">
        <f>IF($B50="","",INDEX('All CCC'!AU$7:AU$809,MATCH(WatchList!$B50,'All CCC'!$B$7:$B$809,0)))</f>
        <v/>
      </c>
      <c r="AV50" s="844" t="str">
        <f>IF($B50="","",INDEX('All CCC'!AV$7:AV$809,MATCH(WatchList!$B50,'All CCC'!$B$7:$B$809,0)))</f>
        <v/>
      </c>
      <c r="AW50" s="844" t="str">
        <f>IF($B50="","",INDEX('All CCC'!AW$7:AW$809,MATCH(WatchList!$B50,'All CCC'!$B$7:$B$809,0)))</f>
        <v/>
      </c>
      <c r="AX50" s="844" t="str">
        <f>IF($B50="","",INDEX('All CCC'!AX$7:AX$809,MATCH(WatchList!$B50,'All CCC'!$B$7:$B$809,0)))</f>
        <v/>
      </c>
      <c r="AY50" s="844" t="str">
        <f>IF($B50="","",INDEX('All CCC'!AY$7:AY$809,MATCH(WatchList!$B50,'All CCC'!$B$7:$B$809,0)))</f>
        <v/>
      </c>
      <c r="AZ50" s="844" t="str">
        <f>IF($B50="","",INDEX('All CCC'!AZ$7:AZ$809,MATCH(WatchList!$B50,'All CCC'!$B$7:$B$809,0)))</f>
        <v/>
      </c>
      <c r="BA50" s="844" t="str">
        <f>IF($B50="","",INDEX('All CCC'!BA$7:BA$809,MATCH(WatchList!$B50,'All CCC'!$B$7:$B$809,0)))</f>
        <v/>
      </c>
      <c r="BB50" s="844" t="str">
        <f>IF($B50="","",INDEX('All CCC'!BB$7:BB$809,MATCH(WatchList!$B50,'All CCC'!$B$7:$B$809,0)))</f>
        <v/>
      </c>
      <c r="BC50" s="844" t="str">
        <f>IF($B50="","",INDEX('All CCC'!BC$7:BC$809,MATCH(WatchList!$B50,'All CCC'!$B$7:$B$809,0)))</f>
        <v/>
      </c>
      <c r="BD50" s="844" t="str">
        <f>IF($B50="","",INDEX('All CCC'!BD$7:BD$809,MATCH(WatchList!$B50,'All CCC'!$B$7:$B$809,0)))</f>
        <v/>
      </c>
      <c r="BE50" s="844" t="str">
        <f>IF($B50="","",INDEX('All CCC'!BE$7:BE$809,MATCH(WatchList!$B50,'All CCC'!$B$7:$B$809,0)))</f>
        <v/>
      </c>
      <c r="BF50" s="844" t="str">
        <f>IF($B50="","",INDEX('All CCC'!BF$7:BF$809,MATCH(WatchList!$B50,'All CCC'!$B$7:$B$809,0)))</f>
        <v/>
      </c>
      <c r="BG50" s="844" t="str">
        <f>IF($B50="","",INDEX('All CCC'!BG$7:BG$809,MATCH(WatchList!$B50,'All CCC'!$B$7:$B$809,0)))</f>
        <v/>
      </c>
    </row>
    <row r="51" spans="1:59" x14ac:dyDescent="0.2">
      <c r="A51" s="548" t="str">
        <f>IF($B51="","",INDEX('All CCC'!A$7:A$809,MATCH(WatchList!$B51,'All CCC'!$B$7:$B$809,0)))</f>
        <v/>
      </c>
      <c r="B51" s="31"/>
      <c r="C51" s="844" t="str">
        <f>IF($B51="","",INDEX('All CCC'!C$7:C$809,MATCH(WatchList!$B51,'All CCC'!$B$7:$B$809,0)))</f>
        <v/>
      </c>
      <c r="D51" s="844" t="str">
        <f>IF($B51="","",INDEX('All CCC'!D$7:D$809,MATCH(WatchList!$B51,'All CCC'!$B$7:$B$809,0)))</f>
        <v/>
      </c>
      <c r="E51" s="844" t="str">
        <f>IF($B51="","",INDEX('All CCC'!E$7:E$809,MATCH(WatchList!$B51,'All CCC'!$B$7:$B$809,0)))</f>
        <v/>
      </c>
      <c r="F51" s="844" t="str">
        <f>IF($B51="","",INDEX('All CCC'!F$7:F$809,MATCH(WatchList!$B51,'All CCC'!$B$7:$B$809,0)))</f>
        <v/>
      </c>
      <c r="G51" s="844" t="str">
        <f>IF($B51="","",INDEX('All CCC'!G$7:G$809,MATCH(WatchList!$B51,'All CCC'!$B$7:$B$809,0)))</f>
        <v/>
      </c>
      <c r="H51" s="844" t="str">
        <f>IF($B51="","",INDEX('All CCC'!H$7:H$809,MATCH(WatchList!$B51,'All CCC'!$B$7:$B$809,0)))</f>
        <v/>
      </c>
      <c r="I51" s="844" t="str">
        <f>IF($B51="","",INDEX('All CCC'!I$7:I$809,MATCH(WatchList!$B51,'All CCC'!$B$7:$B$809,0)))</f>
        <v/>
      </c>
      <c r="J51" s="844" t="str">
        <f>IF($B51="","",INDEX('All CCC'!J$7:J$809,MATCH(WatchList!$B51,'All CCC'!$B$7:$B$809,0)))</f>
        <v/>
      </c>
      <c r="K51" s="844" t="str">
        <f>IF($B51="","",INDEX('All CCC'!K$7:K$809,MATCH(WatchList!$B51,'All CCC'!$B$7:$B$809,0)))</f>
        <v/>
      </c>
      <c r="L51" s="844" t="str">
        <f>IF($B51="","",INDEX('All CCC'!L$7:L$809,MATCH(WatchList!$B51,'All CCC'!$B$7:$B$809,0)))</f>
        <v/>
      </c>
      <c r="M51" s="844" t="str">
        <f>IF($B51="","",INDEX('All CCC'!M$7:M$809,MATCH(WatchList!$B51,'All CCC'!$B$7:$B$809,0)))</f>
        <v/>
      </c>
      <c r="N51" s="844" t="str">
        <f>IF($B51="","",INDEX('All CCC'!N$7:N$809,MATCH(WatchList!$B51,'All CCC'!$B$7:$B$809,0)))</f>
        <v/>
      </c>
      <c r="O51" s="844" t="str">
        <f>IF($B51="","",INDEX('All CCC'!O$7:O$809,MATCH(WatchList!$B51,'All CCC'!$B$7:$B$809,0)))</f>
        <v/>
      </c>
      <c r="P51" s="845" t="str">
        <f>IF($B51="","",INDEX('All CCC'!P$7:P$809,MATCH(WatchList!$B51,'All CCC'!$B$7:$B$809,0)))</f>
        <v/>
      </c>
      <c r="Q51" s="845" t="str">
        <f>IF($B51="","",INDEX('All CCC'!Q$7:Q$809,MATCH(WatchList!$B51,'All CCC'!$B$7:$B$809,0)))</f>
        <v/>
      </c>
      <c r="R51" s="844" t="str">
        <f>IF($B51="","",INDEX('All CCC'!R$7:R$809,MATCH(WatchList!$B51,'All CCC'!$B$7:$B$809,0)))</f>
        <v/>
      </c>
      <c r="S51" s="844" t="str">
        <f>IF($B51="","",INDEX('All CCC'!S$7:S$809,MATCH(WatchList!$B51,'All CCC'!$B$7:$B$809,0)))</f>
        <v/>
      </c>
      <c r="T51" s="844" t="str">
        <f>IF($B51="","",INDEX('All CCC'!T$7:T$809,MATCH(WatchList!$B51,'All CCC'!$B$7:$B$809,0)))</f>
        <v/>
      </c>
      <c r="U51" s="844" t="str">
        <f>IF($B51="","",INDEX('All CCC'!U$7:U$809,MATCH(WatchList!$B51,'All CCC'!$B$7:$B$809,0)))</f>
        <v/>
      </c>
      <c r="V51" s="844" t="str">
        <f>IF($B51="","",INDEX('All CCC'!V$7:V$809,MATCH(WatchList!$B51,'All CCC'!$B$7:$B$809,0)))</f>
        <v/>
      </c>
      <c r="W51" s="844" t="str">
        <f>IF($B51="","",INDEX('All CCC'!W$7:W$809,MATCH(WatchList!$B51,'All CCC'!$B$7:$B$809,0)))</f>
        <v/>
      </c>
      <c r="X51" s="844" t="str">
        <f>IF($B51="","",INDEX('All CCC'!X$7:X$809,MATCH(WatchList!$B51,'All CCC'!$B$7:$B$809,0)))</f>
        <v/>
      </c>
      <c r="Y51" s="844" t="str">
        <f>IF($B51="","",INDEX('All CCC'!Y$7:Y$809,MATCH(WatchList!$B51,'All CCC'!$B$7:$B$809,0)))</f>
        <v/>
      </c>
      <c r="Z51" s="844" t="str">
        <f>IF($B51="","",INDEX('All CCC'!Z$7:Z$809,MATCH(WatchList!$B51,'All CCC'!$B$7:$B$809,0)))</f>
        <v/>
      </c>
      <c r="AA51" s="844" t="str">
        <f>IF($B51="","",INDEX('All CCC'!AA$7:AA$809,MATCH(WatchList!$B51,'All CCC'!$B$7:$B$809,0)))</f>
        <v/>
      </c>
      <c r="AB51" s="844" t="str">
        <f>IF($B51="","",INDEX('All CCC'!AB$7:AB$809,MATCH(WatchList!$B51,'All CCC'!$B$7:$B$809,0)))</f>
        <v/>
      </c>
      <c r="AC51" s="844" t="str">
        <f>IF($B51="","",INDEX('All CCC'!AC$7:AC$809,MATCH(WatchList!$B51,'All CCC'!$B$7:$B$809,0)))</f>
        <v/>
      </c>
      <c r="AD51" s="844" t="str">
        <f>IF($B51="","",INDEX('All CCC'!AD$7:AD$809,MATCH(WatchList!$B51,'All CCC'!$B$7:$B$809,0)))</f>
        <v/>
      </c>
      <c r="AE51" s="844" t="str">
        <f>IF($B51="","",INDEX('All CCC'!AE$7:AE$809,MATCH(WatchList!$B51,'All CCC'!$B$7:$B$809,0)))</f>
        <v/>
      </c>
      <c r="AF51" s="844" t="str">
        <f>IF($B51="","",INDEX('All CCC'!AF$7:AF$809,MATCH(WatchList!$B51,'All CCC'!$B$7:$B$809,0)))</f>
        <v/>
      </c>
      <c r="AG51" s="844" t="str">
        <f>IF($B51="","",INDEX('All CCC'!AG$7:AG$809,MATCH(WatchList!$B51,'All CCC'!$B$7:$B$809,0)))</f>
        <v/>
      </c>
      <c r="AH51" s="844" t="str">
        <f>IF($B51="","",INDEX('All CCC'!AH$7:AH$809,MATCH(WatchList!$B51,'All CCC'!$B$7:$B$809,0)))</f>
        <v/>
      </c>
      <c r="AI51" s="844" t="str">
        <f>IF($B51="","",INDEX('All CCC'!AI$7:AI$809,MATCH(WatchList!$B51,'All CCC'!$B$7:$B$809,0)))</f>
        <v/>
      </c>
      <c r="AJ51" s="844" t="str">
        <f>IF($B51="","",INDEX('All CCC'!AJ$7:AJ$809,MATCH(WatchList!$B51,'All CCC'!$B$7:$B$809,0)))</f>
        <v/>
      </c>
      <c r="AK51" s="844" t="str">
        <f>IF($B51="","",INDEX('All CCC'!AK$7:AK$809,MATCH(WatchList!$B51,'All CCC'!$B$7:$B$809,0)))</f>
        <v/>
      </c>
      <c r="AL51" s="844" t="str">
        <f>IF($B51="","",INDEX('All CCC'!AL$7:AL$809,MATCH(WatchList!$B51,'All CCC'!$B$7:$B$809,0)))</f>
        <v/>
      </c>
      <c r="AM51" s="844" t="str">
        <f>IF($B51="","",INDEX('All CCC'!AM$7:AM$809,MATCH(WatchList!$B51,'All CCC'!$B$7:$B$809,0)))</f>
        <v/>
      </c>
      <c r="AN51" s="844" t="str">
        <f>IF($B51="","",INDEX('All CCC'!AN$7:AN$809,MATCH(WatchList!$B51,'All CCC'!$B$7:$B$809,0)))</f>
        <v/>
      </c>
      <c r="AO51" s="844" t="str">
        <f>IF($B51="","",INDEX('All CCC'!AO$7:AO$809,MATCH(WatchList!$B51,'All CCC'!$B$7:$B$809,0)))</f>
        <v/>
      </c>
      <c r="AP51" s="844" t="str">
        <f>IF($B51="","",INDEX('All CCC'!AP$7:AP$809,MATCH(WatchList!$B51,'All CCC'!$B$7:$B$809,0)))</f>
        <v/>
      </c>
      <c r="AQ51" s="844" t="str">
        <f>IF($B51="","",INDEX('All CCC'!AQ$7:AQ$809,MATCH(WatchList!$B51,'All CCC'!$B$7:$B$809,0)))</f>
        <v/>
      </c>
      <c r="AR51" s="844" t="str">
        <f>IF($B51="","",INDEX('All CCC'!AR$7:AR$809,MATCH(WatchList!$B51,'All CCC'!$B$7:$B$809,0)))</f>
        <v/>
      </c>
      <c r="AS51" s="844" t="str">
        <f>IF($B51="","",INDEX('All CCC'!AS$7:AS$809,MATCH(WatchList!$B51,'All CCC'!$B$7:$B$809,0)))</f>
        <v/>
      </c>
      <c r="AT51" s="844" t="str">
        <f>IF($B51="","",INDEX('All CCC'!AT$7:AT$809,MATCH(WatchList!$B51,'All CCC'!$B$7:$B$809,0)))</f>
        <v/>
      </c>
      <c r="AU51" s="844" t="str">
        <f>IF($B51="","",INDEX('All CCC'!AU$7:AU$809,MATCH(WatchList!$B51,'All CCC'!$B$7:$B$809,0)))</f>
        <v/>
      </c>
      <c r="AV51" s="844" t="str">
        <f>IF($B51="","",INDEX('All CCC'!AV$7:AV$809,MATCH(WatchList!$B51,'All CCC'!$B$7:$B$809,0)))</f>
        <v/>
      </c>
      <c r="AW51" s="844" t="str">
        <f>IF($B51="","",INDEX('All CCC'!AW$7:AW$809,MATCH(WatchList!$B51,'All CCC'!$B$7:$B$809,0)))</f>
        <v/>
      </c>
      <c r="AX51" s="844" t="str">
        <f>IF($B51="","",INDEX('All CCC'!AX$7:AX$809,MATCH(WatchList!$B51,'All CCC'!$B$7:$B$809,0)))</f>
        <v/>
      </c>
      <c r="AY51" s="844" t="str">
        <f>IF($B51="","",INDEX('All CCC'!AY$7:AY$809,MATCH(WatchList!$B51,'All CCC'!$B$7:$B$809,0)))</f>
        <v/>
      </c>
      <c r="AZ51" s="844" t="str">
        <f>IF($B51="","",INDEX('All CCC'!AZ$7:AZ$809,MATCH(WatchList!$B51,'All CCC'!$B$7:$B$809,0)))</f>
        <v/>
      </c>
      <c r="BA51" s="844" t="str">
        <f>IF($B51="","",INDEX('All CCC'!BA$7:BA$809,MATCH(WatchList!$B51,'All CCC'!$B$7:$B$809,0)))</f>
        <v/>
      </c>
      <c r="BB51" s="844" t="str">
        <f>IF($B51="","",INDEX('All CCC'!BB$7:BB$809,MATCH(WatchList!$B51,'All CCC'!$B$7:$B$809,0)))</f>
        <v/>
      </c>
      <c r="BC51" s="844" t="str">
        <f>IF($B51="","",INDEX('All CCC'!BC$7:BC$809,MATCH(WatchList!$B51,'All CCC'!$B$7:$B$809,0)))</f>
        <v/>
      </c>
      <c r="BD51" s="844" t="str">
        <f>IF($B51="","",INDEX('All CCC'!BD$7:BD$809,MATCH(WatchList!$B51,'All CCC'!$B$7:$B$809,0)))</f>
        <v/>
      </c>
      <c r="BE51" s="844" t="str">
        <f>IF($B51="","",INDEX('All CCC'!BE$7:BE$809,MATCH(WatchList!$B51,'All CCC'!$B$7:$B$809,0)))</f>
        <v/>
      </c>
      <c r="BF51" s="844" t="str">
        <f>IF($B51="","",INDEX('All CCC'!BF$7:BF$809,MATCH(WatchList!$B51,'All CCC'!$B$7:$B$809,0)))</f>
        <v/>
      </c>
      <c r="BG51" s="844" t="str">
        <f>IF($B51="","",INDEX('All CCC'!BG$7:BG$809,MATCH(WatchList!$B51,'All CCC'!$B$7:$B$809,0)))</f>
        <v/>
      </c>
    </row>
    <row r="52" spans="1:59" x14ac:dyDescent="0.2">
      <c r="A52" s="548" t="str">
        <f>IF($B52="","",INDEX('All CCC'!A$7:A$809,MATCH(WatchList!$B52,'All CCC'!$B$7:$B$809,0)))</f>
        <v/>
      </c>
      <c r="B52" s="31"/>
      <c r="C52" s="844" t="str">
        <f>IF($B52="","",INDEX('All CCC'!C$7:C$809,MATCH(WatchList!$B52,'All CCC'!$B$7:$B$809,0)))</f>
        <v/>
      </c>
      <c r="D52" s="844" t="str">
        <f>IF($B52="","",INDEX('All CCC'!D$7:D$809,MATCH(WatchList!$B52,'All CCC'!$B$7:$B$809,0)))</f>
        <v/>
      </c>
      <c r="E52" s="844" t="str">
        <f>IF($B52="","",INDEX('All CCC'!E$7:E$809,MATCH(WatchList!$B52,'All CCC'!$B$7:$B$809,0)))</f>
        <v/>
      </c>
      <c r="F52" s="844" t="str">
        <f>IF($B52="","",INDEX('All CCC'!F$7:F$809,MATCH(WatchList!$B52,'All CCC'!$B$7:$B$809,0)))</f>
        <v/>
      </c>
      <c r="G52" s="844" t="str">
        <f>IF($B52="","",INDEX('All CCC'!G$7:G$809,MATCH(WatchList!$B52,'All CCC'!$B$7:$B$809,0)))</f>
        <v/>
      </c>
      <c r="H52" s="844" t="str">
        <f>IF($B52="","",INDEX('All CCC'!H$7:H$809,MATCH(WatchList!$B52,'All CCC'!$B$7:$B$809,0)))</f>
        <v/>
      </c>
      <c r="I52" s="844" t="str">
        <f>IF($B52="","",INDEX('All CCC'!I$7:I$809,MATCH(WatchList!$B52,'All CCC'!$B$7:$B$809,0)))</f>
        <v/>
      </c>
      <c r="J52" s="844" t="str">
        <f>IF($B52="","",INDEX('All CCC'!J$7:J$809,MATCH(WatchList!$B52,'All CCC'!$B$7:$B$809,0)))</f>
        <v/>
      </c>
      <c r="K52" s="844" t="str">
        <f>IF($B52="","",INDEX('All CCC'!K$7:K$809,MATCH(WatchList!$B52,'All CCC'!$B$7:$B$809,0)))</f>
        <v/>
      </c>
      <c r="L52" s="844" t="str">
        <f>IF($B52="","",INDEX('All CCC'!L$7:L$809,MATCH(WatchList!$B52,'All CCC'!$B$7:$B$809,0)))</f>
        <v/>
      </c>
      <c r="M52" s="844" t="str">
        <f>IF($B52="","",INDEX('All CCC'!M$7:M$809,MATCH(WatchList!$B52,'All CCC'!$B$7:$B$809,0)))</f>
        <v/>
      </c>
      <c r="N52" s="844" t="str">
        <f>IF($B52="","",INDEX('All CCC'!N$7:N$809,MATCH(WatchList!$B52,'All CCC'!$B$7:$B$809,0)))</f>
        <v/>
      </c>
      <c r="O52" s="844" t="str">
        <f>IF($B52="","",INDEX('All CCC'!O$7:O$809,MATCH(WatchList!$B52,'All CCC'!$B$7:$B$809,0)))</f>
        <v/>
      </c>
      <c r="P52" s="845" t="str">
        <f>IF($B52="","",INDEX('All CCC'!P$7:P$809,MATCH(WatchList!$B52,'All CCC'!$B$7:$B$809,0)))</f>
        <v/>
      </c>
      <c r="Q52" s="845" t="str">
        <f>IF($B52="","",INDEX('All CCC'!Q$7:Q$809,MATCH(WatchList!$B52,'All CCC'!$B$7:$B$809,0)))</f>
        <v/>
      </c>
      <c r="R52" s="844" t="str">
        <f>IF($B52="","",INDEX('All CCC'!R$7:R$809,MATCH(WatchList!$B52,'All CCC'!$B$7:$B$809,0)))</f>
        <v/>
      </c>
      <c r="S52" s="844" t="str">
        <f>IF($B52="","",INDEX('All CCC'!S$7:S$809,MATCH(WatchList!$B52,'All CCC'!$B$7:$B$809,0)))</f>
        <v/>
      </c>
      <c r="T52" s="844" t="str">
        <f>IF($B52="","",INDEX('All CCC'!T$7:T$809,MATCH(WatchList!$B52,'All CCC'!$B$7:$B$809,0)))</f>
        <v/>
      </c>
      <c r="U52" s="844" t="str">
        <f>IF($B52="","",INDEX('All CCC'!U$7:U$809,MATCH(WatchList!$B52,'All CCC'!$B$7:$B$809,0)))</f>
        <v/>
      </c>
      <c r="V52" s="844" t="str">
        <f>IF($B52="","",INDEX('All CCC'!V$7:V$809,MATCH(WatchList!$B52,'All CCC'!$B$7:$B$809,0)))</f>
        <v/>
      </c>
      <c r="W52" s="844" t="str">
        <f>IF($B52="","",INDEX('All CCC'!W$7:W$809,MATCH(WatchList!$B52,'All CCC'!$B$7:$B$809,0)))</f>
        <v/>
      </c>
      <c r="X52" s="844" t="str">
        <f>IF($B52="","",INDEX('All CCC'!X$7:X$809,MATCH(WatchList!$B52,'All CCC'!$B$7:$B$809,0)))</f>
        <v/>
      </c>
      <c r="Y52" s="844" t="str">
        <f>IF($B52="","",INDEX('All CCC'!Y$7:Y$809,MATCH(WatchList!$B52,'All CCC'!$B$7:$B$809,0)))</f>
        <v/>
      </c>
      <c r="Z52" s="844" t="str">
        <f>IF($B52="","",INDEX('All CCC'!Z$7:Z$809,MATCH(WatchList!$B52,'All CCC'!$B$7:$B$809,0)))</f>
        <v/>
      </c>
      <c r="AA52" s="844" t="str">
        <f>IF($B52="","",INDEX('All CCC'!AA$7:AA$809,MATCH(WatchList!$B52,'All CCC'!$B$7:$B$809,0)))</f>
        <v/>
      </c>
      <c r="AB52" s="844" t="str">
        <f>IF($B52="","",INDEX('All CCC'!AB$7:AB$809,MATCH(WatchList!$B52,'All CCC'!$B$7:$B$809,0)))</f>
        <v/>
      </c>
      <c r="AC52" s="844" t="str">
        <f>IF($B52="","",INDEX('All CCC'!AC$7:AC$809,MATCH(WatchList!$B52,'All CCC'!$B$7:$B$809,0)))</f>
        <v/>
      </c>
      <c r="AD52" s="844" t="str">
        <f>IF($B52="","",INDEX('All CCC'!AD$7:AD$809,MATCH(WatchList!$B52,'All CCC'!$B$7:$B$809,0)))</f>
        <v/>
      </c>
      <c r="AE52" s="844" t="str">
        <f>IF($B52="","",INDEX('All CCC'!AE$7:AE$809,MATCH(WatchList!$B52,'All CCC'!$B$7:$B$809,0)))</f>
        <v/>
      </c>
      <c r="AF52" s="844" t="str">
        <f>IF($B52="","",INDEX('All CCC'!AF$7:AF$809,MATCH(WatchList!$B52,'All CCC'!$B$7:$B$809,0)))</f>
        <v/>
      </c>
      <c r="AG52" s="844" t="str">
        <f>IF($B52="","",INDEX('All CCC'!AG$7:AG$809,MATCH(WatchList!$B52,'All CCC'!$B$7:$B$809,0)))</f>
        <v/>
      </c>
      <c r="AH52" s="844" t="str">
        <f>IF($B52="","",INDEX('All CCC'!AH$7:AH$809,MATCH(WatchList!$B52,'All CCC'!$B$7:$B$809,0)))</f>
        <v/>
      </c>
      <c r="AI52" s="844" t="str">
        <f>IF($B52="","",INDEX('All CCC'!AI$7:AI$809,MATCH(WatchList!$B52,'All CCC'!$B$7:$B$809,0)))</f>
        <v/>
      </c>
      <c r="AJ52" s="844" t="str">
        <f>IF($B52="","",INDEX('All CCC'!AJ$7:AJ$809,MATCH(WatchList!$B52,'All CCC'!$B$7:$B$809,0)))</f>
        <v/>
      </c>
      <c r="AK52" s="844" t="str">
        <f>IF($B52="","",INDEX('All CCC'!AK$7:AK$809,MATCH(WatchList!$B52,'All CCC'!$B$7:$B$809,0)))</f>
        <v/>
      </c>
      <c r="AL52" s="844" t="str">
        <f>IF($B52="","",INDEX('All CCC'!AL$7:AL$809,MATCH(WatchList!$B52,'All CCC'!$B$7:$B$809,0)))</f>
        <v/>
      </c>
      <c r="AM52" s="844" t="str">
        <f>IF($B52="","",INDEX('All CCC'!AM$7:AM$809,MATCH(WatchList!$B52,'All CCC'!$B$7:$B$809,0)))</f>
        <v/>
      </c>
      <c r="AN52" s="844" t="str">
        <f>IF($B52="","",INDEX('All CCC'!AN$7:AN$809,MATCH(WatchList!$B52,'All CCC'!$B$7:$B$809,0)))</f>
        <v/>
      </c>
      <c r="AO52" s="844" t="str">
        <f>IF($B52="","",INDEX('All CCC'!AO$7:AO$809,MATCH(WatchList!$B52,'All CCC'!$B$7:$B$809,0)))</f>
        <v/>
      </c>
      <c r="AP52" s="844" t="str">
        <f>IF($B52="","",INDEX('All CCC'!AP$7:AP$809,MATCH(WatchList!$B52,'All CCC'!$B$7:$B$809,0)))</f>
        <v/>
      </c>
      <c r="AQ52" s="844" t="str">
        <f>IF($B52="","",INDEX('All CCC'!AQ$7:AQ$809,MATCH(WatchList!$B52,'All CCC'!$B$7:$B$809,0)))</f>
        <v/>
      </c>
      <c r="AR52" s="844" t="str">
        <f>IF($B52="","",INDEX('All CCC'!AR$7:AR$809,MATCH(WatchList!$B52,'All CCC'!$B$7:$B$809,0)))</f>
        <v/>
      </c>
      <c r="AS52" s="844" t="str">
        <f>IF($B52="","",INDEX('All CCC'!AS$7:AS$809,MATCH(WatchList!$B52,'All CCC'!$B$7:$B$809,0)))</f>
        <v/>
      </c>
      <c r="AT52" s="844" t="str">
        <f>IF($B52="","",INDEX('All CCC'!AT$7:AT$809,MATCH(WatchList!$B52,'All CCC'!$B$7:$B$809,0)))</f>
        <v/>
      </c>
      <c r="AU52" s="844" t="str">
        <f>IF($B52="","",INDEX('All CCC'!AU$7:AU$809,MATCH(WatchList!$B52,'All CCC'!$B$7:$B$809,0)))</f>
        <v/>
      </c>
      <c r="AV52" s="844" t="str">
        <f>IF($B52="","",INDEX('All CCC'!AV$7:AV$809,MATCH(WatchList!$B52,'All CCC'!$B$7:$B$809,0)))</f>
        <v/>
      </c>
      <c r="AW52" s="844" t="str">
        <f>IF($B52="","",INDEX('All CCC'!AW$7:AW$809,MATCH(WatchList!$B52,'All CCC'!$B$7:$B$809,0)))</f>
        <v/>
      </c>
      <c r="AX52" s="844" t="str">
        <f>IF($B52="","",INDEX('All CCC'!AX$7:AX$809,MATCH(WatchList!$B52,'All CCC'!$B$7:$B$809,0)))</f>
        <v/>
      </c>
      <c r="AY52" s="844" t="str">
        <f>IF($B52="","",INDEX('All CCC'!AY$7:AY$809,MATCH(WatchList!$B52,'All CCC'!$B$7:$B$809,0)))</f>
        <v/>
      </c>
      <c r="AZ52" s="844" t="str">
        <f>IF($B52="","",INDEX('All CCC'!AZ$7:AZ$809,MATCH(WatchList!$B52,'All CCC'!$B$7:$B$809,0)))</f>
        <v/>
      </c>
      <c r="BA52" s="844" t="str">
        <f>IF($B52="","",INDEX('All CCC'!BA$7:BA$809,MATCH(WatchList!$B52,'All CCC'!$B$7:$B$809,0)))</f>
        <v/>
      </c>
      <c r="BB52" s="844" t="str">
        <f>IF($B52="","",INDEX('All CCC'!BB$7:BB$809,MATCH(WatchList!$B52,'All CCC'!$B$7:$B$809,0)))</f>
        <v/>
      </c>
      <c r="BC52" s="844" t="str">
        <f>IF($B52="","",INDEX('All CCC'!BC$7:BC$809,MATCH(WatchList!$B52,'All CCC'!$B$7:$B$809,0)))</f>
        <v/>
      </c>
      <c r="BD52" s="844" t="str">
        <f>IF($B52="","",INDEX('All CCC'!BD$7:BD$809,MATCH(WatchList!$B52,'All CCC'!$B$7:$B$809,0)))</f>
        <v/>
      </c>
      <c r="BE52" s="844" t="str">
        <f>IF($B52="","",INDEX('All CCC'!BE$7:BE$809,MATCH(WatchList!$B52,'All CCC'!$B$7:$B$809,0)))</f>
        <v/>
      </c>
      <c r="BF52" s="844" t="str">
        <f>IF($B52="","",INDEX('All CCC'!BF$7:BF$809,MATCH(WatchList!$B52,'All CCC'!$B$7:$B$809,0)))</f>
        <v/>
      </c>
      <c r="BG52" s="844" t="str">
        <f>IF($B52="","",INDEX('All CCC'!BG$7:BG$809,MATCH(WatchList!$B52,'All CCC'!$B$7:$B$809,0)))</f>
        <v/>
      </c>
    </row>
    <row r="53" spans="1:59" x14ac:dyDescent="0.2">
      <c r="A53" s="548" t="str">
        <f>IF($B53="","",INDEX('All CCC'!A$7:A$809,MATCH(WatchList!$B53,'All CCC'!$B$7:$B$809,0)))</f>
        <v/>
      </c>
      <c r="B53" s="31"/>
      <c r="C53" s="844" t="str">
        <f>IF($B53="","",INDEX('All CCC'!C$7:C$809,MATCH(WatchList!$B53,'All CCC'!$B$7:$B$809,0)))</f>
        <v/>
      </c>
      <c r="D53" s="844" t="str">
        <f>IF($B53="","",INDEX('All CCC'!D$7:D$809,MATCH(WatchList!$B53,'All CCC'!$B$7:$B$809,0)))</f>
        <v/>
      </c>
      <c r="E53" s="844" t="str">
        <f>IF($B53="","",INDEX('All CCC'!E$7:E$809,MATCH(WatchList!$B53,'All CCC'!$B$7:$B$809,0)))</f>
        <v/>
      </c>
      <c r="F53" s="844" t="str">
        <f>IF($B53="","",INDEX('All CCC'!F$7:F$809,MATCH(WatchList!$B53,'All CCC'!$B$7:$B$809,0)))</f>
        <v/>
      </c>
      <c r="G53" s="844" t="str">
        <f>IF($B53="","",INDEX('All CCC'!G$7:G$809,MATCH(WatchList!$B53,'All CCC'!$B$7:$B$809,0)))</f>
        <v/>
      </c>
      <c r="H53" s="844" t="str">
        <f>IF($B53="","",INDEX('All CCC'!H$7:H$809,MATCH(WatchList!$B53,'All CCC'!$B$7:$B$809,0)))</f>
        <v/>
      </c>
      <c r="I53" s="844" t="str">
        <f>IF($B53="","",INDEX('All CCC'!I$7:I$809,MATCH(WatchList!$B53,'All CCC'!$B$7:$B$809,0)))</f>
        <v/>
      </c>
      <c r="J53" s="844" t="str">
        <f>IF($B53="","",INDEX('All CCC'!J$7:J$809,MATCH(WatchList!$B53,'All CCC'!$B$7:$B$809,0)))</f>
        <v/>
      </c>
      <c r="K53" s="844" t="str">
        <f>IF($B53="","",INDEX('All CCC'!K$7:K$809,MATCH(WatchList!$B53,'All CCC'!$B$7:$B$809,0)))</f>
        <v/>
      </c>
      <c r="L53" s="844" t="str">
        <f>IF($B53="","",INDEX('All CCC'!L$7:L$809,MATCH(WatchList!$B53,'All CCC'!$B$7:$B$809,0)))</f>
        <v/>
      </c>
      <c r="M53" s="844" t="str">
        <f>IF($B53="","",INDEX('All CCC'!M$7:M$809,MATCH(WatchList!$B53,'All CCC'!$B$7:$B$809,0)))</f>
        <v/>
      </c>
      <c r="N53" s="844" t="str">
        <f>IF($B53="","",INDEX('All CCC'!N$7:N$809,MATCH(WatchList!$B53,'All CCC'!$B$7:$B$809,0)))</f>
        <v/>
      </c>
      <c r="O53" s="844" t="str">
        <f>IF($B53="","",INDEX('All CCC'!O$7:O$809,MATCH(WatchList!$B53,'All CCC'!$B$7:$B$809,0)))</f>
        <v/>
      </c>
      <c r="P53" s="845" t="str">
        <f>IF($B53="","",INDEX('All CCC'!P$7:P$809,MATCH(WatchList!$B53,'All CCC'!$B$7:$B$809,0)))</f>
        <v/>
      </c>
      <c r="Q53" s="845" t="str">
        <f>IF($B53="","",INDEX('All CCC'!Q$7:Q$809,MATCH(WatchList!$B53,'All CCC'!$B$7:$B$809,0)))</f>
        <v/>
      </c>
      <c r="R53" s="844" t="str">
        <f>IF($B53="","",INDEX('All CCC'!R$7:R$809,MATCH(WatchList!$B53,'All CCC'!$B$7:$B$809,0)))</f>
        <v/>
      </c>
      <c r="S53" s="844" t="str">
        <f>IF($B53="","",INDEX('All CCC'!S$7:S$809,MATCH(WatchList!$B53,'All CCC'!$B$7:$B$809,0)))</f>
        <v/>
      </c>
      <c r="T53" s="844" t="str">
        <f>IF($B53="","",INDEX('All CCC'!T$7:T$809,MATCH(WatchList!$B53,'All CCC'!$B$7:$B$809,0)))</f>
        <v/>
      </c>
      <c r="U53" s="844" t="str">
        <f>IF($B53="","",INDEX('All CCC'!U$7:U$809,MATCH(WatchList!$B53,'All CCC'!$B$7:$B$809,0)))</f>
        <v/>
      </c>
      <c r="V53" s="844" t="str">
        <f>IF($B53="","",INDEX('All CCC'!V$7:V$809,MATCH(WatchList!$B53,'All CCC'!$B$7:$B$809,0)))</f>
        <v/>
      </c>
      <c r="W53" s="844" t="str">
        <f>IF($B53="","",INDEX('All CCC'!W$7:W$809,MATCH(WatchList!$B53,'All CCC'!$B$7:$B$809,0)))</f>
        <v/>
      </c>
      <c r="X53" s="844" t="str">
        <f>IF($B53="","",INDEX('All CCC'!X$7:X$809,MATCH(WatchList!$B53,'All CCC'!$B$7:$B$809,0)))</f>
        <v/>
      </c>
      <c r="Y53" s="844" t="str">
        <f>IF($B53="","",INDEX('All CCC'!Y$7:Y$809,MATCH(WatchList!$B53,'All CCC'!$B$7:$B$809,0)))</f>
        <v/>
      </c>
      <c r="Z53" s="844" t="str">
        <f>IF($B53="","",INDEX('All CCC'!Z$7:Z$809,MATCH(WatchList!$B53,'All CCC'!$B$7:$B$809,0)))</f>
        <v/>
      </c>
      <c r="AA53" s="844" t="str">
        <f>IF($B53="","",INDEX('All CCC'!AA$7:AA$809,MATCH(WatchList!$B53,'All CCC'!$B$7:$B$809,0)))</f>
        <v/>
      </c>
      <c r="AB53" s="844" t="str">
        <f>IF($B53="","",INDEX('All CCC'!AB$7:AB$809,MATCH(WatchList!$B53,'All CCC'!$B$7:$B$809,0)))</f>
        <v/>
      </c>
      <c r="AC53" s="844" t="str">
        <f>IF($B53="","",INDEX('All CCC'!AC$7:AC$809,MATCH(WatchList!$B53,'All CCC'!$B$7:$B$809,0)))</f>
        <v/>
      </c>
      <c r="AD53" s="844" t="str">
        <f>IF($B53="","",INDEX('All CCC'!AD$7:AD$809,MATCH(WatchList!$B53,'All CCC'!$B$7:$B$809,0)))</f>
        <v/>
      </c>
      <c r="AE53" s="844" t="str">
        <f>IF($B53="","",INDEX('All CCC'!AE$7:AE$809,MATCH(WatchList!$B53,'All CCC'!$B$7:$B$809,0)))</f>
        <v/>
      </c>
      <c r="AF53" s="844" t="str">
        <f>IF($B53="","",INDEX('All CCC'!AF$7:AF$809,MATCH(WatchList!$B53,'All CCC'!$B$7:$B$809,0)))</f>
        <v/>
      </c>
      <c r="AG53" s="844" t="str">
        <f>IF($B53="","",INDEX('All CCC'!AG$7:AG$809,MATCH(WatchList!$B53,'All CCC'!$B$7:$B$809,0)))</f>
        <v/>
      </c>
      <c r="AH53" s="844" t="str">
        <f>IF($B53="","",INDEX('All CCC'!AH$7:AH$809,MATCH(WatchList!$B53,'All CCC'!$B$7:$B$809,0)))</f>
        <v/>
      </c>
      <c r="AI53" s="844" t="str">
        <f>IF($B53="","",INDEX('All CCC'!AI$7:AI$809,MATCH(WatchList!$B53,'All CCC'!$B$7:$B$809,0)))</f>
        <v/>
      </c>
      <c r="AJ53" s="844" t="str">
        <f>IF($B53="","",INDEX('All CCC'!AJ$7:AJ$809,MATCH(WatchList!$B53,'All CCC'!$B$7:$B$809,0)))</f>
        <v/>
      </c>
      <c r="AK53" s="844" t="str">
        <f>IF($B53="","",INDEX('All CCC'!AK$7:AK$809,MATCH(WatchList!$B53,'All CCC'!$B$7:$B$809,0)))</f>
        <v/>
      </c>
      <c r="AL53" s="844" t="str">
        <f>IF($B53="","",INDEX('All CCC'!AL$7:AL$809,MATCH(WatchList!$B53,'All CCC'!$B$7:$B$809,0)))</f>
        <v/>
      </c>
      <c r="AM53" s="844" t="str">
        <f>IF($B53="","",INDEX('All CCC'!AM$7:AM$809,MATCH(WatchList!$B53,'All CCC'!$B$7:$B$809,0)))</f>
        <v/>
      </c>
      <c r="AN53" s="844" t="str">
        <f>IF($B53="","",INDEX('All CCC'!AN$7:AN$809,MATCH(WatchList!$B53,'All CCC'!$B$7:$B$809,0)))</f>
        <v/>
      </c>
      <c r="AO53" s="844" t="str">
        <f>IF($B53="","",INDEX('All CCC'!AO$7:AO$809,MATCH(WatchList!$B53,'All CCC'!$B$7:$B$809,0)))</f>
        <v/>
      </c>
      <c r="AP53" s="844" t="str">
        <f>IF($B53="","",INDEX('All CCC'!AP$7:AP$809,MATCH(WatchList!$B53,'All CCC'!$B$7:$B$809,0)))</f>
        <v/>
      </c>
      <c r="AQ53" s="844" t="str">
        <f>IF($B53="","",INDEX('All CCC'!AQ$7:AQ$809,MATCH(WatchList!$B53,'All CCC'!$B$7:$B$809,0)))</f>
        <v/>
      </c>
      <c r="AR53" s="844" t="str">
        <f>IF($B53="","",INDEX('All CCC'!AR$7:AR$809,MATCH(WatchList!$B53,'All CCC'!$B$7:$B$809,0)))</f>
        <v/>
      </c>
      <c r="AS53" s="844" t="str">
        <f>IF($B53="","",INDEX('All CCC'!AS$7:AS$809,MATCH(WatchList!$B53,'All CCC'!$B$7:$B$809,0)))</f>
        <v/>
      </c>
      <c r="AT53" s="844" t="str">
        <f>IF($B53="","",INDEX('All CCC'!AT$7:AT$809,MATCH(WatchList!$B53,'All CCC'!$B$7:$B$809,0)))</f>
        <v/>
      </c>
      <c r="AU53" s="844" t="str">
        <f>IF($B53="","",INDEX('All CCC'!AU$7:AU$809,MATCH(WatchList!$B53,'All CCC'!$B$7:$B$809,0)))</f>
        <v/>
      </c>
      <c r="AV53" s="844" t="str">
        <f>IF($B53="","",INDEX('All CCC'!AV$7:AV$809,MATCH(WatchList!$B53,'All CCC'!$B$7:$B$809,0)))</f>
        <v/>
      </c>
      <c r="AW53" s="844" t="str">
        <f>IF($B53="","",INDEX('All CCC'!AW$7:AW$809,MATCH(WatchList!$B53,'All CCC'!$B$7:$B$809,0)))</f>
        <v/>
      </c>
      <c r="AX53" s="844" t="str">
        <f>IF($B53="","",INDEX('All CCC'!AX$7:AX$809,MATCH(WatchList!$B53,'All CCC'!$B$7:$B$809,0)))</f>
        <v/>
      </c>
      <c r="AY53" s="844" t="str">
        <f>IF($B53="","",INDEX('All CCC'!AY$7:AY$809,MATCH(WatchList!$B53,'All CCC'!$B$7:$B$809,0)))</f>
        <v/>
      </c>
      <c r="AZ53" s="844" t="str">
        <f>IF($B53="","",INDEX('All CCC'!AZ$7:AZ$809,MATCH(WatchList!$B53,'All CCC'!$B$7:$B$809,0)))</f>
        <v/>
      </c>
      <c r="BA53" s="844" t="str">
        <f>IF($B53="","",INDEX('All CCC'!BA$7:BA$809,MATCH(WatchList!$B53,'All CCC'!$B$7:$B$809,0)))</f>
        <v/>
      </c>
      <c r="BB53" s="844" t="str">
        <f>IF($B53="","",INDEX('All CCC'!BB$7:BB$809,MATCH(WatchList!$B53,'All CCC'!$B$7:$B$809,0)))</f>
        <v/>
      </c>
      <c r="BC53" s="844" t="str">
        <f>IF($B53="","",INDEX('All CCC'!BC$7:BC$809,MATCH(WatchList!$B53,'All CCC'!$B$7:$B$809,0)))</f>
        <v/>
      </c>
      <c r="BD53" s="844" t="str">
        <f>IF($B53="","",INDEX('All CCC'!BD$7:BD$809,MATCH(WatchList!$B53,'All CCC'!$B$7:$B$809,0)))</f>
        <v/>
      </c>
      <c r="BE53" s="844" t="str">
        <f>IF($B53="","",INDEX('All CCC'!BE$7:BE$809,MATCH(WatchList!$B53,'All CCC'!$B$7:$B$809,0)))</f>
        <v/>
      </c>
      <c r="BF53" s="844" t="str">
        <f>IF($B53="","",INDEX('All CCC'!BF$7:BF$809,MATCH(WatchList!$B53,'All CCC'!$B$7:$B$809,0)))</f>
        <v/>
      </c>
      <c r="BG53" s="844" t="str">
        <f>IF($B53="","",INDEX('All CCC'!BG$7:BG$809,MATCH(WatchList!$B53,'All CCC'!$B$7:$B$809,0)))</f>
        <v/>
      </c>
    </row>
    <row r="54" spans="1:59" x14ac:dyDescent="0.2">
      <c r="A54" s="548" t="str">
        <f>IF($B54="","",INDEX('All CCC'!A$7:A$809,MATCH(WatchList!$B54,'All CCC'!$B$7:$B$809,0)))</f>
        <v/>
      </c>
      <c r="B54" s="31"/>
      <c r="C54" s="844" t="str">
        <f>IF($B54="","",INDEX('All CCC'!C$7:C$809,MATCH(WatchList!$B54,'All CCC'!$B$7:$B$809,0)))</f>
        <v/>
      </c>
      <c r="D54" s="844" t="str">
        <f>IF($B54="","",INDEX('All CCC'!D$7:D$809,MATCH(WatchList!$B54,'All CCC'!$B$7:$B$809,0)))</f>
        <v/>
      </c>
      <c r="E54" s="844" t="str">
        <f>IF($B54="","",INDEX('All CCC'!E$7:E$809,MATCH(WatchList!$B54,'All CCC'!$B$7:$B$809,0)))</f>
        <v/>
      </c>
      <c r="F54" s="844" t="str">
        <f>IF($B54="","",INDEX('All CCC'!F$7:F$809,MATCH(WatchList!$B54,'All CCC'!$B$7:$B$809,0)))</f>
        <v/>
      </c>
      <c r="G54" s="844" t="str">
        <f>IF($B54="","",INDEX('All CCC'!G$7:G$809,MATCH(WatchList!$B54,'All CCC'!$B$7:$B$809,0)))</f>
        <v/>
      </c>
      <c r="H54" s="844" t="str">
        <f>IF($B54="","",INDEX('All CCC'!H$7:H$809,MATCH(WatchList!$B54,'All CCC'!$B$7:$B$809,0)))</f>
        <v/>
      </c>
      <c r="I54" s="844" t="str">
        <f>IF($B54="","",INDEX('All CCC'!I$7:I$809,MATCH(WatchList!$B54,'All CCC'!$B$7:$B$809,0)))</f>
        <v/>
      </c>
      <c r="J54" s="844" t="str">
        <f>IF($B54="","",INDEX('All CCC'!J$7:J$809,MATCH(WatchList!$B54,'All CCC'!$B$7:$B$809,0)))</f>
        <v/>
      </c>
      <c r="K54" s="844" t="str">
        <f>IF($B54="","",INDEX('All CCC'!K$7:K$809,MATCH(WatchList!$B54,'All CCC'!$B$7:$B$809,0)))</f>
        <v/>
      </c>
      <c r="L54" s="844" t="str">
        <f>IF($B54="","",INDEX('All CCC'!L$7:L$809,MATCH(WatchList!$B54,'All CCC'!$B$7:$B$809,0)))</f>
        <v/>
      </c>
      <c r="M54" s="844" t="str">
        <f>IF($B54="","",INDEX('All CCC'!M$7:M$809,MATCH(WatchList!$B54,'All CCC'!$B$7:$B$809,0)))</f>
        <v/>
      </c>
      <c r="N54" s="844" t="str">
        <f>IF($B54="","",INDEX('All CCC'!N$7:N$809,MATCH(WatchList!$B54,'All CCC'!$B$7:$B$809,0)))</f>
        <v/>
      </c>
      <c r="O54" s="844" t="str">
        <f>IF($B54="","",INDEX('All CCC'!O$7:O$809,MATCH(WatchList!$B54,'All CCC'!$B$7:$B$809,0)))</f>
        <v/>
      </c>
      <c r="P54" s="845" t="str">
        <f>IF($B54="","",INDEX('All CCC'!P$7:P$809,MATCH(WatchList!$B54,'All CCC'!$B$7:$B$809,0)))</f>
        <v/>
      </c>
      <c r="Q54" s="845" t="str">
        <f>IF($B54="","",INDEX('All CCC'!Q$7:Q$809,MATCH(WatchList!$B54,'All CCC'!$B$7:$B$809,0)))</f>
        <v/>
      </c>
      <c r="R54" s="844" t="str">
        <f>IF($B54="","",INDEX('All CCC'!R$7:R$809,MATCH(WatchList!$B54,'All CCC'!$B$7:$B$809,0)))</f>
        <v/>
      </c>
      <c r="S54" s="844" t="str">
        <f>IF($B54="","",INDEX('All CCC'!S$7:S$809,MATCH(WatchList!$B54,'All CCC'!$B$7:$B$809,0)))</f>
        <v/>
      </c>
      <c r="T54" s="844" t="str">
        <f>IF($B54="","",INDEX('All CCC'!T$7:T$809,MATCH(WatchList!$B54,'All CCC'!$B$7:$B$809,0)))</f>
        <v/>
      </c>
      <c r="U54" s="844" t="str">
        <f>IF($B54="","",INDEX('All CCC'!U$7:U$809,MATCH(WatchList!$B54,'All CCC'!$B$7:$B$809,0)))</f>
        <v/>
      </c>
      <c r="V54" s="844" t="str">
        <f>IF($B54="","",INDEX('All CCC'!V$7:V$809,MATCH(WatchList!$B54,'All CCC'!$B$7:$B$809,0)))</f>
        <v/>
      </c>
      <c r="W54" s="844" t="str">
        <f>IF($B54="","",INDEX('All CCC'!W$7:W$809,MATCH(WatchList!$B54,'All CCC'!$B$7:$B$809,0)))</f>
        <v/>
      </c>
      <c r="X54" s="844" t="str">
        <f>IF($B54="","",INDEX('All CCC'!X$7:X$809,MATCH(WatchList!$B54,'All CCC'!$B$7:$B$809,0)))</f>
        <v/>
      </c>
      <c r="Y54" s="844" t="str">
        <f>IF($B54="","",INDEX('All CCC'!Y$7:Y$809,MATCH(WatchList!$B54,'All CCC'!$B$7:$B$809,0)))</f>
        <v/>
      </c>
      <c r="Z54" s="844" t="str">
        <f>IF($B54="","",INDEX('All CCC'!Z$7:Z$809,MATCH(WatchList!$B54,'All CCC'!$B$7:$B$809,0)))</f>
        <v/>
      </c>
      <c r="AA54" s="844" t="str">
        <f>IF($B54="","",INDEX('All CCC'!AA$7:AA$809,MATCH(WatchList!$B54,'All CCC'!$B$7:$B$809,0)))</f>
        <v/>
      </c>
      <c r="AB54" s="844" t="str">
        <f>IF($B54="","",INDEX('All CCC'!AB$7:AB$809,MATCH(WatchList!$B54,'All CCC'!$B$7:$B$809,0)))</f>
        <v/>
      </c>
      <c r="AC54" s="844" t="str">
        <f>IF($B54="","",INDEX('All CCC'!AC$7:AC$809,MATCH(WatchList!$B54,'All CCC'!$B$7:$B$809,0)))</f>
        <v/>
      </c>
      <c r="AD54" s="844" t="str">
        <f>IF($B54="","",INDEX('All CCC'!AD$7:AD$809,MATCH(WatchList!$B54,'All CCC'!$B$7:$B$809,0)))</f>
        <v/>
      </c>
      <c r="AE54" s="844" t="str">
        <f>IF($B54="","",INDEX('All CCC'!AE$7:AE$809,MATCH(WatchList!$B54,'All CCC'!$B$7:$B$809,0)))</f>
        <v/>
      </c>
      <c r="AF54" s="844" t="str">
        <f>IF($B54="","",INDEX('All CCC'!AF$7:AF$809,MATCH(WatchList!$B54,'All CCC'!$B$7:$B$809,0)))</f>
        <v/>
      </c>
      <c r="AG54" s="844" t="str">
        <f>IF($B54="","",INDEX('All CCC'!AG$7:AG$809,MATCH(WatchList!$B54,'All CCC'!$B$7:$B$809,0)))</f>
        <v/>
      </c>
      <c r="AH54" s="844" t="str">
        <f>IF($B54="","",INDEX('All CCC'!AH$7:AH$809,MATCH(WatchList!$B54,'All CCC'!$B$7:$B$809,0)))</f>
        <v/>
      </c>
      <c r="AI54" s="844" t="str">
        <f>IF($B54="","",INDEX('All CCC'!AI$7:AI$809,MATCH(WatchList!$B54,'All CCC'!$B$7:$B$809,0)))</f>
        <v/>
      </c>
      <c r="AJ54" s="844" t="str">
        <f>IF($B54="","",INDEX('All CCC'!AJ$7:AJ$809,MATCH(WatchList!$B54,'All CCC'!$B$7:$B$809,0)))</f>
        <v/>
      </c>
      <c r="AK54" s="844" t="str">
        <f>IF($B54="","",INDEX('All CCC'!AK$7:AK$809,MATCH(WatchList!$B54,'All CCC'!$B$7:$B$809,0)))</f>
        <v/>
      </c>
      <c r="AL54" s="844" t="str">
        <f>IF($B54="","",INDEX('All CCC'!AL$7:AL$809,MATCH(WatchList!$B54,'All CCC'!$B$7:$B$809,0)))</f>
        <v/>
      </c>
      <c r="AM54" s="844" t="str">
        <f>IF($B54="","",INDEX('All CCC'!AM$7:AM$809,MATCH(WatchList!$B54,'All CCC'!$B$7:$B$809,0)))</f>
        <v/>
      </c>
      <c r="AN54" s="844" t="str">
        <f>IF($B54="","",INDEX('All CCC'!AN$7:AN$809,MATCH(WatchList!$B54,'All CCC'!$B$7:$B$809,0)))</f>
        <v/>
      </c>
      <c r="AO54" s="844" t="str">
        <f>IF($B54="","",INDEX('All CCC'!AO$7:AO$809,MATCH(WatchList!$B54,'All CCC'!$B$7:$B$809,0)))</f>
        <v/>
      </c>
      <c r="AP54" s="844" t="str">
        <f>IF($B54="","",INDEX('All CCC'!AP$7:AP$809,MATCH(WatchList!$B54,'All CCC'!$B$7:$B$809,0)))</f>
        <v/>
      </c>
      <c r="AQ54" s="844" t="str">
        <f>IF($B54="","",INDEX('All CCC'!AQ$7:AQ$809,MATCH(WatchList!$B54,'All CCC'!$B$7:$B$809,0)))</f>
        <v/>
      </c>
      <c r="AR54" s="844" t="str">
        <f>IF($B54="","",INDEX('All CCC'!AR$7:AR$809,MATCH(WatchList!$B54,'All CCC'!$B$7:$B$809,0)))</f>
        <v/>
      </c>
      <c r="AS54" s="844" t="str">
        <f>IF($B54="","",INDEX('All CCC'!AS$7:AS$809,MATCH(WatchList!$B54,'All CCC'!$B$7:$B$809,0)))</f>
        <v/>
      </c>
      <c r="AT54" s="844" t="str">
        <f>IF($B54="","",INDEX('All CCC'!AT$7:AT$809,MATCH(WatchList!$B54,'All CCC'!$B$7:$B$809,0)))</f>
        <v/>
      </c>
      <c r="AU54" s="844" t="str">
        <f>IF($B54="","",INDEX('All CCC'!AU$7:AU$809,MATCH(WatchList!$B54,'All CCC'!$B$7:$B$809,0)))</f>
        <v/>
      </c>
      <c r="AV54" s="844" t="str">
        <f>IF($B54="","",INDEX('All CCC'!AV$7:AV$809,MATCH(WatchList!$B54,'All CCC'!$B$7:$B$809,0)))</f>
        <v/>
      </c>
      <c r="AW54" s="844" t="str">
        <f>IF($B54="","",INDEX('All CCC'!AW$7:AW$809,MATCH(WatchList!$B54,'All CCC'!$B$7:$B$809,0)))</f>
        <v/>
      </c>
      <c r="AX54" s="844" t="str">
        <f>IF($B54="","",INDEX('All CCC'!AX$7:AX$809,MATCH(WatchList!$B54,'All CCC'!$B$7:$B$809,0)))</f>
        <v/>
      </c>
      <c r="AY54" s="844" t="str">
        <f>IF($B54="","",INDEX('All CCC'!AY$7:AY$809,MATCH(WatchList!$B54,'All CCC'!$B$7:$B$809,0)))</f>
        <v/>
      </c>
      <c r="AZ54" s="844" t="str">
        <f>IF($B54="","",INDEX('All CCC'!AZ$7:AZ$809,MATCH(WatchList!$B54,'All CCC'!$B$7:$B$809,0)))</f>
        <v/>
      </c>
      <c r="BA54" s="844" t="str">
        <f>IF($B54="","",INDEX('All CCC'!BA$7:BA$809,MATCH(WatchList!$B54,'All CCC'!$B$7:$B$809,0)))</f>
        <v/>
      </c>
      <c r="BB54" s="844" t="str">
        <f>IF($B54="","",INDEX('All CCC'!BB$7:BB$809,MATCH(WatchList!$B54,'All CCC'!$B$7:$B$809,0)))</f>
        <v/>
      </c>
      <c r="BC54" s="844" t="str">
        <f>IF($B54="","",INDEX('All CCC'!BC$7:BC$809,MATCH(WatchList!$B54,'All CCC'!$B$7:$B$809,0)))</f>
        <v/>
      </c>
      <c r="BD54" s="844" t="str">
        <f>IF($B54="","",INDEX('All CCC'!BD$7:BD$809,MATCH(WatchList!$B54,'All CCC'!$B$7:$B$809,0)))</f>
        <v/>
      </c>
      <c r="BE54" s="844" t="str">
        <f>IF($B54="","",INDEX('All CCC'!BE$7:BE$809,MATCH(WatchList!$B54,'All CCC'!$B$7:$B$809,0)))</f>
        <v/>
      </c>
      <c r="BF54" s="844" t="str">
        <f>IF($B54="","",INDEX('All CCC'!BF$7:BF$809,MATCH(WatchList!$B54,'All CCC'!$B$7:$B$809,0)))</f>
        <v/>
      </c>
      <c r="BG54" s="844" t="str">
        <f>IF($B54="","",INDEX('All CCC'!BG$7:BG$809,MATCH(WatchList!$B54,'All CCC'!$B$7:$B$809,0)))</f>
        <v/>
      </c>
    </row>
    <row r="55" spans="1:59" s="601" customFormat="1" x14ac:dyDescent="0.2">
      <c r="A55" s="548" t="str">
        <f>IF($B55="","",INDEX('All CCC'!A$7:A$809,MATCH(WatchList!$B55,'All CCC'!$B$7:$B$809,0)))</f>
        <v/>
      </c>
      <c r="B55" s="31"/>
      <c r="C55" s="844" t="str">
        <f>IF($B55="","",INDEX('All CCC'!C$7:C$809,MATCH(WatchList!$B55,'All CCC'!$B$7:$B$809,0)))</f>
        <v/>
      </c>
      <c r="D55" s="844" t="str">
        <f>IF($B55="","",INDEX('All CCC'!D$7:D$809,MATCH(WatchList!$B55,'All CCC'!$B$7:$B$809,0)))</f>
        <v/>
      </c>
      <c r="E55" s="844" t="str">
        <f>IF($B55="","",INDEX('All CCC'!E$7:E$809,MATCH(WatchList!$B55,'All CCC'!$B$7:$B$809,0)))</f>
        <v/>
      </c>
      <c r="F55" s="844" t="str">
        <f>IF($B55="","",INDEX('All CCC'!F$7:F$809,MATCH(WatchList!$B55,'All CCC'!$B$7:$B$809,0)))</f>
        <v/>
      </c>
      <c r="G55" s="844" t="str">
        <f>IF($B55="","",INDEX('All CCC'!G$7:G$809,MATCH(WatchList!$B55,'All CCC'!$B$7:$B$809,0)))</f>
        <v/>
      </c>
      <c r="H55" s="844" t="str">
        <f>IF($B55="","",INDEX('All CCC'!H$7:H$809,MATCH(WatchList!$B55,'All CCC'!$B$7:$B$809,0)))</f>
        <v/>
      </c>
      <c r="I55" s="844" t="str">
        <f>IF($B55="","",INDEX('All CCC'!I$7:I$809,MATCH(WatchList!$B55,'All CCC'!$B$7:$B$809,0)))</f>
        <v/>
      </c>
      <c r="J55" s="844" t="str">
        <f>IF($B55="","",INDEX('All CCC'!J$7:J$809,MATCH(WatchList!$B55,'All CCC'!$B$7:$B$809,0)))</f>
        <v/>
      </c>
      <c r="K55" s="844" t="str">
        <f>IF($B55="","",INDEX('All CCC'!K$7:K$809,MATCH(WatchList!$B55,'All CCC'!$B$7:$B$809,0)))</f>
        <v/>
      </c>
      <c r="L55" s="844" t="str">
        <f>IF($B55="","",INDEX('All CCC'!L$7:L$809,MATCH(WatchList!$B55,'All CCC'!$B$7:$B$809,0)))</f>
        <v/>
      </c>
      <c r="M55" s="844" t="str">
        <f>IF($B55="","",INDEX('All CCC'!M$7:M$809,MATCH(WatchList!$B55,'All CCC'!$B$7:$B$809,0)))</f>
        <v/>
      </c>
      <c r="N55" s="844" t="str">
        <f>IF($B55="","",INDEX('All CCC'!N$7:N$809,MATCH(WatchList!$B55,'All CCC'!$B$7:$B$809,0)))</f>
        <v/>
      </c>
      <c r="O55" s="844" t="str">
        <f>IF($B55="","",INDEX('All CCC'!O$7:O$809,MATCH(WatchList!$B55,'All CCC'!$B$7:$B$809,0)))</f>
        <v/>
      </c>
      <c r="P55" s="845" t="str">
        <f>IF($B55="","",INDEX('All CCC'!P$7:P$809,MATCH(WatchList!$B55,'All CCC'!$B$7:$B$809,0)))</f>
        <v/>
      </c>
      <c r="Q55" s="845" t="str">
        <f>IF($B55="","",INDEX('All CCC'!Q$7:Q$809,MATCH(WatchList!$B55,'All CCC'!$B$7:$B$809,0)))</f>
        <v/>
      </c>
      <c r="R55" s="844" t="str">
        <f>IF($B55="","",INDEX('All CCC'!R$7:R$809,MATCH(WatchList!$B55,'All CCC'!$B$7:$B$809,0)))</f>
        <v/>
      </c>
      <c r="S55" s="844" t="str">
        <f>IF($B55="","",INDEX('All CCC'!S$7:S$809,MATCH(WatchList!$B55,'All CCC'!$B$7:$B$809,0)))</f>
        <v/>
      </c>
      <c r="T55" s="844" t="str">
        <f>IF($B55="","",INDEX('All CCC'!T$7:T$809,MATCH(WatchList!$B55,'All CCC'!$B$7:$B$809,0)))</f>
        <v/>
      </c>
      <c r="U55" s="844" t="str">
        <f>IF($B55="","",INDEX('All CCC'!U$7:U$809,MATCH(WatchList!$B55,'All CCC'!$B$7:$B$809,0)))</f>
        <v/>
      </c>
      <c r="V55" s="844" t="str">
        <f>IF($B55="","",INDEX('All CCC'!V$7:V$809,MATCH(WatchList!$B55,'All CCC'!$B$7:$B$809,0)))</f>
        <v/>
      </c>
      <c r="W55" s="844" t="str">
        <f>IF($B55="","",INDEX('All CCC'!W$7:W$809,MATCH(WatchList!$B55,'All CCC'!$B$7:$B$809,0)))</f>
        <v/>
      </c>
      <c r="X55" s="844" t="str">
        <f>IF($B55="","",INDEX('All CCC'!X$7:X$809,MATCH(WatchList!$B55,'All CCC'!$B$7:$B$809,0)))</f>
        <v/>
      </c>
      <c r="Y55" s="844" t="str">
        <f>IF($B55="","",INDEX('All CCC'!Y$7:Y$809,MATCH(WatchList!$B55,'All CCC'!$B$7:$B$809,0)))</f>
        <v/>
      </c>
      <c r="Z55" s="844" t="str">
        <f>IF($B55="","",INDEX('All CCC'!Z$7:Z$809,MATCH(WatchList!$B55,'All CCC'!$B$7:$B$809,0)))</f>
        <v/>
      </c>
      <c r="AA55" s="844" t="str">
        <f>IF($B55="","",INDEX('All CCC'!AA$7:AA$809,MATCH(WatchList!$B55,'All CCC'!$B$7:$B$809,0)))</f>
        <v/>
      </c>
      <c r="AB55" s="844" t="str">
        <f>IF($B55="","",INDEX('All CCC'!AB$7:AB$809,MATCH(WatchList!$B55,'All CCC'!$B$7:$B$809,0)))</f>
        <v/>
      </c>
      <c r="AC55" s="844" t="str">
        <f>IF($B55="","",INDEX('All CCC'!AC$7:AC$809,MATCH(WatchList!$B55,'All CCC'!$B$7:$B$809,0)))</f>
        <v/>
      </c>
      <c r="AD55" s="844" t="str">
        <f>IF($B55="","",INDEX('All CCC'!AD$7:AD$809,MATCH(WatchList!$B55,'All CCC'!$B$7:$B$809,0)))</f>
        <v/>
      </c>
      <c r="AE55" s="844" t="str">
        <f>IF($B55="","",INDEX('All CCC'!AE$7:AE$809,MATCH(WatchList!$B55,'All CCC'!$B$7:$B$809,0)))</f>
        <v/>
      </c>
      <c r="AF55" s="844" t="str">
        <f>IF($B55="","",INDEX('All CCC'!AF$7:AF$809,MATCH(WatchList!$B55,'All CCC'!$B$7:$B$809,0)))</f>
        <v/>
      </c>
      <c r="AG55" s="844" t="str">
        <f>IF($B55="","",INDEX('All CCC'!AG$7:AG$809,MATCH(WatchList!$B55,'All CCC'!$B$7:$B$809,0)))</f>
        <v/>
      </c>
      <c r="AH55" s="844" t="str">
        <f>IF($B55="","",INDEX('All CCC'!AH$7:AH$809,MATCH(WatchList!$B55,'All CCC'!$B$7:$B$809,0)))</f>
        <v/>
      </c>
      <c r="AI55" s="844" t="str">
        <f>IF($B55="","",INDEX('All CCC'!AI$7:AI$809,MATCH(WatchList!$B55,'All CCC'!$B$7:$B$809,0)))</f>
        <v/>
      </c>
      <c r="AJ55" s="844" t="str">
        <f>IF($B55="","",INDEX('All CCC'!AJ$7:AJ$809,MATCH(WatchList!$B55,'All CCC'!$B$7:$B$809,0)))</f>
        <v/>
      </c>
      <c r="AK55" s="844" t="str">
        <f>IF($B55="","",INDEX('All CCC'!AK$7:AK$809,MATCH(WatchList!$B55,'All CCC'!$B$7:$B$809,0)))</f>
        <v/>
      </c>
      <c r="AL55" s="844" t="str">
        <f>IF($B55="","",INDEX('All CCC'!AL$7:AL$809,MATCH(WatchList!$B55,'All CCC'!$B$7:$B$809,0)))</f>
        <v/>
      </c>
      <c r="AM55" s="844" t="str">
        <f>IF($B55="","",INDEX('All CCC'!AM$7:AM$809,MATCH(WatchList!$B55,'All CCC'!$B$7:$B$809,0)))</f>
        <v/>
      </c>
      <c r="AN55" s="844" t="str">
        <f>IF($B55="","",INDEX('All CCC'!AN$7:AN$809,MATCH(WatchList!$B55,'All CCC'!$B$7:$B$809,0)))</f>
        <v/>
      </c>
      <c r="AO55" s="844" t="str">
        <f>IF($B55="","",INDEX('All CCC'!AO$7:AO$809,MATCH(WatchList!$B55,'All CCC'!$B$7:$B$809,0)))</f>
        <v/>
      </c>
      <c r="AP55" s="844" t="str">
        <f>IF($B55="","",INDEX('All CCC'!AP$7:AP$809,MATCH(WatchList!$B55,'All CCC'!$B$7:$B$809,0)))</f>
        <v/>
      </c>
      <c r="AQ55" s="844" t="str">
        <f>IF($B55="","",INDEX('All CCC'!AQ$7:AQ$809,MATCH(WatchList!$B55,'All CCC'!$B$7:$B$809,0)))</f>
        <v/>
      </c>
      <c r="AR55" s="844" t="str">
        <f>IF($B55="","",INDEX('All CCC'!AR$7:AR$809,MATCH(WatchList!$B55,'All CCC'!$B$7:$B$809,0)))</f>
        <v/>
      </c>
      <c r="AS55" s="844" t="str">
        <f>IF($B55="","",INDEX('All CCC'!AS$7:AS$809,MATCH(WatchList!$B55,'All CCC'!$B$7:$B$809,0)))</f>
        <v/>
      </c>
      <c r="AT55" s="844" t="str">
        <f>IF($B55="","",INDEX('All CCC'!AT$7:AT$809,MATCH(WatchList!$B55,'All CCC'!$B$7:$B$809,0)))</f>
        <v/>
      </c>
      <c r="AU55" s="844" t="str">
        <f>IF($B55="","",INDEX('All CCC'!AU$7:AU$809,MATCH(WatchList!$B55,'All CCC'!$B$7:$B$809,0)))</f>
        <v/>
      </c>
      <c r="AV55" s="844" t="str">
        <f>IF($B55="","",INDEX('All CCC'!AV$7:AV$809,MATCH(WatchList!$B55,'All CCC'!$B$7:$B$809,0)))</f>
        <v/>
      </c>
      <c r="AW55" s="844" t="str">
        <f>IF($B55="","",INDEX('All CCC'!AW$7:AW$809,MATCH(WatchList!$B55,'All CCC'!$B$7:$B$809,0)))</f>
        <v/>
      </c>
      <c r="AX55" s="844" t="str">
        <f>IF($B55="","",INDEX('All CCC'!AX$7:AX$809,MATCH(WatchList!$B55,'All CCC'!$B$7:$B$809,0)))</f>
        <v/>
      </c>
      <c r="AY55" s="844" t="str">
        <f>IF($B55="","",INDEX('All CCC'!AY$7:AY$809,MATCH(WatchList!$B55,'All CCC'!$B$7:$B$809,0)))</f>
        <v/>
      </c>
      <c r="AZ55" s="844" t="str">
        <f>IF($B55="","",INDEX('All CCC'!AZ$7:AZ$809,MATCH(WatchList!$B55,'All CCC'!$B$7:$B$809,0)))</f>
        <v/>
      </c>
      <c r="BA55" s="844" t="str">
        <f>IF($B55="","",INDEX('All CCC'!BA$7:BA$809,MATCH(WatchList!$B55,'All CCC'!$B$7:$B$809,0)))</f>
        <v/>
      </c>
      <c r="BB55" s="844" t="str">
        <f>IF($B55="","",INDEX('All CCC'!BB$7:BB$809,MATCH(WatchList!$B55,'All CCC'!$B$7:$B$809,0)))</f>
        <v/>
      </c>
      <c r="BC55" s="844" t="str">
        <f>IF($B55="","",INDEX('All CCC'!BC$7:BC$809,MATCH(WatchList!$B55,'All CCC'!$B$7:$B$809,0)))</f>
        <v/>
      </c>
      <c r="BD55" s="844" t="str">
        <f>IF($B55="","",INDEX('All CCC'!BD$7:BD$809,MATCH(WatchList!$B55,'All CCC'!$B$7:$B$809,0)))</f>
        <v/>
      </c>
      <c r="BE55" s="844" t="str">
        <f>IF($B55="","",INDEX('All CCC'!BE$7:BE$809,MATCH(WatchList!$B55,'All CCC'!$B$7:$B$809,0)))</f>
        <v/>
      </c>
      <c r="BF55" s="844" t="str">
        <f>IF($B55="","",INDEX('All CCC'!BF$7:BF$809,MATCH(WatchList!$B55,'All CCC'!$B$7:$B$809,0)))</f>
        <v/>
      </c>
      <c r="BG55" s="844" t="str">
        <f>IF($B55="","",INDEX('All CCC'!BG$7:BG$809,MATCH(WatchList!$B55,'All CCC'!$B$7:$B$809,0)))</f>
        <v/>
      </c>
    </row>
    <row r="56" spans="1:59" x14ac:dyDescent="0.2">
      <c r="A56" s="548" t="str">
        <f>IF($B56="","",INDEX('All CCC'!A$7:A$809,MATCH(WatchList!$B56,'All CCC'!$B$7:$B$809,0)))</f>
        <v/>
      </c>
      <c r="B56" s="31"/>
      <c r="C56" s="844" t="str">
        <f>IF($B56="","",INDEX('All CCC'!C$7:C$809,MATCH(WatchList!$B56,'All CCC'!$B$7:$B$809,0)))</f>
        <v/>
      </c>
      <c r="D56" s="844" t="str">
        <f>IF($B56="","",INDEX('All CCC'!D$7:D$809,MATCH(WatchList!$B56,'All CCC'!$B$7:$B$809,0)))</f>
        <v/>
      </c>
      <c r="E56" s="844" t="str">
        <f>IF($B56="","",INDEX('All CCC'!E$7:E$809,MATCH(WatchList!$B56,'All CCC'!$B$7:$B$809,0)))</f>
        <v/>
      </c>
      <c r="F56" s="844" t="str">
        <f>IF($B56="","",INDEX('All CCC'!F$7:F$809,MATCH(WatchList!$B56,'All CCC'!$B$7:$B$809,0)))</f>
        <v/>
      </c>
      <c r="G56" s="844" t="str">
        <f>IF($B56="","",INDEX('All CCC'!G$7:G$809,MATCH(WatchList!$B56,'All CCC'!$B$7:$B$809,0)))</f>
        <v/>
      </c>
      <c r="H56" s="844" t="str">
        <f>IF($B56="","",INDEX('All CCC'!H$7:H$809,MATCH(WatchList!$B56,'All CCC'!$B$7:$B$809,0)))</f>
        <v/>
      </c>
      <c r="I56" s="844" t="str">
        <f>IF($B56="","",INDEX('All CCC'!I$7:I$809,MATCH(WatchList!$B56,'All CCC'!$B$7:$B$809,0)))</f>
        <v/>
      </c>
      <c r="J56" s="844" t="str">
        <f>IF($B56="","",INDEX('All CCC'!J$7:J$809,MATCH(WatchList!$B56,'All CCC'!$B$7:$B$809,0)))</f>
        <v/>
      </c>
      <c r="K56" s="844" t="str">
        <f>IF($B56="","",INDEX('All CCC'!K$7:K$809,MATCH(WatchList!$B56,'All CCC'!$B$7:$B$809,0)))</f>
        <v/>
      </c>
      <c r="L56" s="844" t="str">
        <f>IF($B56="","",INDEX('All CCC'!L$7:L$809,MATCH(WatchList!$B56,'All CCC'!$B$7:$B$809,0)))</f>
        <v/>
      </c>
      <c r="M56" s="844" t="str">
        <f>IF($B56="","",INDEX('All CCC'!M$7:M$809,MATCH(WatchList!$B56,'All CCC'!$B$7:$B$809,0)))</f>
        <v/>
      </c>
      <c r="N56" s="844" t="str">
        <f>IF($B56="","",INDEX('All CCC'!N$7:N$809,MATCH(WatchList!$B56,'All CCC'!$B$7:$B$809,0)))</f>
        <v/>
      </c>
      <c r="O56" s="844" t="str">
        <f>IF($B56="","",INDEX('All CCC'!O$7:O$809,MATCH(WatchList!$B56,'All CCC'!$B$7:$B$809,0)))</f>
        <v/>
      </c>
      <c r="P56" s="845" t="str">
        <f>IF($B56="","",INDEX('All CCC'!P$7:P$809,MATCH(WatchList!$B56,'All CCC'!$B$7:$B$809,0)))</f>
        <v/>
      </c>
      <c r="Q56" s="845" t="str">
        <f>IF($B56="","",INDEX('All CCC'!Q$7:Q$809,MATCH(WatchList!$B56,'All CCC'!$B$7:$B$809,0)))</f>
        <v/>
      </c>
      <c r="R56" s="844" t="str">
        <f>IF($B56="","",INDEX('All CCC'!R$7:R$809,MATCH(WatchList!$B56,'All CCC'!$B$7:$B$809,0)))</f>
        <v/>
      </c>
      <c r="S56" s="844" t="str">
        <f>IF($B56="","",INDEX('All CCC'!S$7:S$809,MATCH(WatchList!$B56,'All CCC'!$B$7:$B$809,0)))</f>
        <v/>
      </c>
      <c r="T56" s="844" t="str">
        <f>IF($B56="","",INDEX('All CCC'!T$7:T$809,MATCH(WatchList!$B56,'All CCC'!$B$7:$B$809,0)))</f>
        <v/>
      </c>
      <c r="U56" s="844" t="str">
        <f>IF($B56="","",INDEX('All CCC'!U$7:U$809,MATCH(WatchList!$B56,'All CCC'!$B$7:$B$809,0)))</f>
        <v/>
      </c>
      <c r="V56" s="844" t="str">
        <f>IF($B56="","",INDEX('All CCC'!V$7:V$809,MATCH(WatchList!$B56,'All CCC'!$B$7:$B$809,0)))</f>
        <v/>
      </c>
      <c r="W56" s="844" t="str">
        <f>IF($B56="","",INDEX('All CCC'!W$7:W$809,MATCH(WatchList!$B56,'All CCC'!$B$7:$B$809,0)))</f>
        <v/>
      </c>
      <c r="X56" s="844" t="str">
        <f>IF($B56="","",INDEX('All CCC'!X$7:X$809,MATCH(WatchList!$B56,'All CCC'!$B$7:$B$809,0)))</f>
        <v/>
      </c>
      <c r="Y56" s="844" t="str">
        <f>IF($B56="","",INDEX('All CCC'!Y$7:Y$809,MATCH(WatchList!$B56,'All CCC'!$B$7:$B$809,0)))</f>
        <v/>
      </c>
      <c r="Z56" s="844" t="str">
        <f>IF($B56="","",INDEX('All CCC'!Z$7:Z$809,MATCH(WatchList!$B56,'All CCC'!$B$7:$B$809,0)))</f>
        <v/>
      </c>
      <c r="AA56" s="844" t="str">
        <f>IF($B56="","",INDEX('All CCC'!AA$7:AA$809,MATCH(WatchList!$B56,'All CCC'!$B$7:$B$809,0)))</f>
        <v/>
      </c>
      <c r="AB56" s="844" t="str">
        <f>IF($B56="","",INDEX('All CCC'!AB$7:AB$809,MATCH(WatchList!$B56,'All CCC'!$B$7:$B$809,0)))</f>
        <v/>
      </c>
      <c r="AC56" s="844" t="str">
        <f>IF($B56="","",INDEX('All CCC'!AC$7:AC$809,MATCH(WatchList!$B56,'All CCC'!$B$7:$B$809,0)))</f>
        <v/>
      </c>
      <c r="AD56" s="844" t="str">
        <f>IF($B56="","",INDEX('All CCC'!AD$7:AD$809,MATCH(WatchList!$B56,'All CCC'!$B$7:$B$809,0)))</f>
        <v/>
      </c>
      <c r="AE56" s="844" t="str">
        <f>IF($B56="","",INDEX('All CCC'!AE$7:AE$809,MATCH(WatchList!$B56,'All CCC'!$B$7:$B$809,0)))</f>
        <v/>
      </c>
      <c r="AF56" s="844" t="str">
        <f>IF($B56="","",INDEX('All CCC'!AF$7:AF$809,MATCH(WatchList!$B56,'All CCC'!$B$7:$B$809,0)))</f>
        <v/>
      </c>
      <c r="AG56" s="844" t="str">
        <f>IF($B56="","",INDEX('All CCC'!AG$7:AG$809,MATCH(WatchList!$B56,'All CCC'!$B$7:$B$809,0)))</f>
        <v/>
      </c>
      <c r="AH56" s="844" t="str">
        <f>IF($B56="","",INDEX('All CCC'!AH$7:AH$809,MATCH(WatchList!$B56,'All CCC'!$B$7:$B$809,0)))</f>
        <v/>
      </c>
      <c r="AI56" s="844" t="str">
        <f>IF($B56="","",INDEX('All CCC'!AI$7:AI$809,MATCH(WatchList!$B56,'All CCC'!$B$7:$B$809,0)))</f>
        <v/>
      </c>
      <c r="AJ56" s="844" t="str">
        <f>IF($B56="","",INDEX('All CCC'!AJ$7:AJ$809,MATCH(WatchList!$B56,'All CCC'!$B$7:$B$809,0)))</f>
        <v/>
      </c>
      <c r="AK56" s="844" t="str">
        <f>IF($B56="","",INDEX('All CCC'!AK$7:AK$809,MATCH(WatchList!$B56,'All CCC'!$B$7:$B$809,0)))</f>
        <v/>
      </c>
      <c r="AL56" s="844" t="str">
        <f>IF($B56="","",INDEX('All CCC'!AL$7:AL$809,MATCH(WatchList!$B56,'All CCC'!$B$7:$B$809,0)))</f>
        <v/>
      </c>
      <c r="AM56" s="844" t="str">
        <f>IF($B56="","",INDEX('All CCC'!AM$7:AM$809,MATCH(WatchList!$B56,'All CCC'!$B$7:$B$809,0)))</f>
        <v/>
      </c>
      <c r="AN56" s="844" t="str">
        <f>IF($B56="","",INDEX('All CCC'!AN$7:AN$809,MATCH(WatchList!$B56,'All CCC'!$B$7:$B$809,0)))</f>
        <v/>
      </c>
      <c r="AO56" s="844" t="str">
        <f>IF($B56="","",INDEX('All CCC'!AO$7:AO$809,MATCH(WatchList!$B56,'All CCC'!$B$7:$B$809,0)))</f>
        <v/>
      </c>
      <c r="AP56" s="844" t="str">
        <f>IF($B56="","",INDEX('All CCC'!AP$7:AP$809,MATCH(WatchList!$B56,'All CCC'!$B$7:$B$809,0)))</f>
        <v/>
      </c>
      <c r="AQ56" s="844" t="str">
        <f>IF($B56="","",INDEX('All CCC'!AQ$7:AQ$809,MATCH(WatchList!$B56,'All CCC'!$B$7:$B$809,0)))</f>
        <v/>
      </c>
      <c r="AR56" s="844" t="str">
        <f>IF($B56="","",INDEX('All CCC'!AR$7:AR$809,MATCH(WatchList!$B56,'All CCC'!$B$7:$B$809,0)))</f>
        <v/>
      </c>
      <c r="AS56" s="844" t="str">
        <f>IF($B56="","",INDEX('All CCC'!AS$7:AS$809,MATCH(WatchList!$B56,'All CCC'!$B$7:$B$809,0)))</f>
        <v/>
      </c>
      <c r="AT56" s="844" t="str">
        <f>IF($B56="","",INDEX('All CCC'!AT$7:AT$809,MATCH(WatchList!$B56,'All CCC'!$B$7:$B$809,0)))</f>
        <v/>
      </c>
      <c r="AU56" s="844" t="str">
        <f>IF($B56="","",INDEX('All CCC'!AU$7:AU$809,MATCH(WatchList!$B56,'All CCC'!$B$7:$B$809,0)))</f>
        <v/>
      </c>
      <c r="AV56" s="844" t="str">
        <f>IF($B56="","",INDEX('All CCC'!AV$7:AV$809,MATCH(WatchList!$B56,'All CCC'!$B$7:$B$809,0)))</f>
        <v/>
      </c>
      <c r="AW56" s="844" t="str">
        <f>IF($B56="","",INDEX('All CCC'!AW$7:AW$809,MATCH(WatchList!$B56,'All CCC'!$B$7:$B$809,0)))</f>
        <v/>
      </c>
      <c r="AX56" s="844" t="str">
        <f>IF($B56="","",INDEX('All CCC'!AX$7:AX$809,MATCH(WatchList!$B56,'All CCC'!$B$7:$B$809,0)))</f>
        <v/>
      </c>
      <c r="AY56" s="844" t="str">
        <f>IF($B56="","",INDEX('All CCC'!AY$7:AY$809,MATCH(WatchList!$B56,'All CCC'!$B$7:$B$809,0)))</f>
        <v/>
      </c>
      <c r="AZ56" s="844" t="str">
        <f>IF($B56="","",INDEX('All CCC'!AZ$7:AZ$809,MATCH(WatchList!$B56,'All CCC'!$B$7:$B$809,0)))</f>
        <v/>
      </c>
      <c r="BA56" s="844" t="str">
        <f>IF($B56="","",INDEX('All CCC'!BA$7:BA$809,MATCH(WatchList!$B56,'All CCC'!$B$7:$B$809,0)))</f>
        <v/>
      </c>
      <c r="BB56" s="844" t="str">
        <f>IF($B56="","",INDEX('All CCC'!BB$7:BB$809,MATCH(WatchList!$B56,'All CCC'!$B$7:$B$809,0)))</f>
        <v/>
      </c>
      <c r="BC56" s="844" t="str">
        <f>IF($B56="","",INDEX('All CCC'!BC$7:BC$809,MATCH(WatchList!$B56,'All CCC'!$B$7:$B$809,0)))</f>
        <v/>
      </c>
      <c r="BD56" s="844" t="str">
        <f>IF($B56="","",INDEX('All CCC'!BD$7:BD$809,MATCH(WatchList!$B56,'All CCC'!$B$7:$B$809,0)))</f>
        <v/>
      </c>
      <c r="BE56" s="844" t="str">
        <f>IF($B56="","",INDEX('All CCC'!BE$7:BE$809,MATCH(WatchList!$B56,'All CCC'!$B$7:$B$809,0)))</f>
        <v/>
      </c>
      <c r="BF56" s="844" t="str">
        <f>IF($B56="","",INDEX('All CCC'!BF$7:BF$809,MATCH(WatchList!$B56,'All CCC'!$B$7:$B$809,0)))</f>
        <v/>
      </c>
      <c r="BG56" s="844" t="str">
        <f>IF($B56="","",INDEX('All CCC'!BG$7:BG$809,MATCH(WatchList!$B56,'All CCC'!$B$7:$B$809,0)))</f>
        <v/>
      </c>
    </row>
    <row r="57" spans="1:59" x14ac:dyDescent="0.2">
      <c r="A57" s="548" t="str">
        <f>IF($B57="","",INDEX('All CCC'!A$7:A$809,MATCH(WatchList!$B57,'All CCC'!$B$7:$B$809,0)))</f>
        <v/>
      </c>
      <c r="B57" s="31"/>
      <c r="C57" s="844" t="str">
        <f>IF($B57="","",INDEX('All CCC'!C$7:C$809,MATCH(WatchList!$B57,'All CCC'!$B$7:$B$809,0)))</f>
        <v/>
      </c>
      <c r="D57" s="844" t="str">
        <f>IF($B57="","",INDEX('All CCC'!D$7:D$809,MATCH(WatchList!$B57,'All CCC'!$B$7:$B$809,0)))</f>
        <v/>
      </c>
      <c r="E57" s="844" t="str">
        <f>IF($B57="","",INDEX('All CCC'!E$7:E$809,MATCH(WatchList!$B57,'All CCC'!$B$7:$B$809,0)))</f>
        <v/>
      </c>
      <c r="F57" s="844" t="str">
        <f>IF($B57="","",INDEX('All CCC'!F$7:F$809,MATCH(WatchList!$B57,'All CCC'!$B$7:$B$809,0)))</f>
        <v/>
      </c>
      <c r="G57" s="844" t="str">
        <f>IF($B57="","",INDEX('All CCC'!G$7:G$809,MATCH(WatchList!$B57,'All CCC'!$B$7:$B$809,0)))</f>
        <v/>
      </c>
      <c r="H57" s="844" t="str">
        <f>IF($B57="","",INDEX('All CCC'!H$7:H$809,MATCH(WatchList!$B57,'All CCC'!$B$7:$B$809,0)))</f>
        <v/>
      </c>
      <c r="I57" s="844" t="str">
        <f>IF($B57="","",INDEX('All CCC'!I$7:I$809,MATCH(WatchList!$B57,'All CCC'!$B$7:$B$809,0)))</f>
        <v/>
      </c>
      <c r="J57" s="844" t="str">
        <f>IF($B57="","",INDEX('All CCC'!J$7:J$809,MATCH(WatchList!$B57,'All CCC'!$B$7:$B$809,0)))</f>
        <v/>
      </c>
      <c r="K57" s="844" t="str">
        <f>IF($B57="","",INDEX('All CCC'!K$7:K$809,MATCH(WatchList!$B57,'All CCC'!$B$7:$B$809,0)))</f>
        <v/>
      </c>
      <c r="L57" s="844" t="str">
        <f>IF($B57="","",INDEX('All CCC'!L$7:L$809,MATCH(WatchList!$B57,'All CCC'!$B$7:$B$809,0)))</f>
        <v/>
      </c>
      <c r="M57" s="844" t="str">
        <f>IF($B57="","",INDEX('All CCC'!M$7:M$809,MATCH(WatchList!$B57,'All CCC'!$B$7:$B$809,0)))</f>
        <v/>
      </c>
      <c r="N57" s="844" t="str">
        <f>IF($B57="","",INDEX('All CCC'!N$7:N$809,MATCH(WatchList!$B57,'All CCC'!$B$7:$B$809,0)))</f>
        <v/>
      </c>
      <c r="O57" s="844" t="str">
        <f>IF($B57="","",INDEX('All CCC'!O$7:O$809,MATCH(WatchList!$B57,'All CCC'!$B$7:$B$809,0)))</f>
        <v/>
      </c>
      <c r="P57" s="845" t="str">
        <f>IF($B57="","",INDEX('All CCC'!P$7:P$809,MATCH(WatchList!$B57,'All CCC'!$B$7:$B$809,0)))</f>
        <v/>
      </c>
      <c r="Q57" s="845" t="str">
        <f>IF($B57="","",INDEX('All CCC'!Q$7:Q$809,MATCH(WatchList!$B57,'All CCC'!$B$7:$B$809,0)))</f>
        <v/>
      </c>
      <c r="R57" s="844" t="str">
        <f>IF($B57="","",INDEX('All CCC'!R$7:R$809,MATCH(WatchList!$B57,'All CCC'!$B$7:$B$809,0)))</f>
        <v/>
      </c>
      <c r="S57" s="844" t="str">
        <f>IF($B57="","",INDEX('All CCC'!S$7:S$809,MATCH(WatchList!$B57,'All CCC'!$B$7:$B$809,0)))</f>
        <v/>
      </c>
      <c r="T57" s="844" t="str">
        <f>IF($B57="","",INDEX('All CCC'!T$7:T$809,MATCH(WatchList!$B57,'All CCC'!$B$7:$B$809,0)))</f>
        <v/>
      </c>
      <c r="U57" s="844" t="str">
        <f>IF($B57="","",INDEX('All CCC'!U$7:U$809,MATCH(WatchList!$B57,'All CCC'!$B$7:$B$809,0)))</f>
        <v/>
      </c>
      <c r="V57" s="844" t="str">
        <f>IF($B57="","",INDEX('All CCC'!V$7:V$809,MATCH(WatchList!$B57,'All CCC'!$B$7:$B$809,0)))</f>
        <v/>
      </c>
      <c r="W57" s="844" t="str">
        <f>IF($B57="","",INDEX('All CCC'!W$7:W$809,MATCH(WatchList!$B57,'All CCC'!$B$7:$B$809,0)))</f>
        <v/>
      </c>
      <c r="X57" s="844" t="str">
        <f>IF($B57="","",INDEX('All CCC'!X$7:X$809,MATCH(WatchList!$B57,'All CCC'!$B$7:$B$809,0)))</f>
        <v/>
      </c>
      <c r="Y57" s="844" t="str">
        <f>IF($B57="","",INDEX('All CCC'!Y$7:Y$809,MATCH(WatchList!$B57,'All CCC'!$B$7:$B$809,0)))</f>
        <v/>
      </c>
      <c r="Z57" s="844" t="str">
        <f>IF($B57="","",INDEX('All CCC'!Z$7:Z$809,MATCH(WatchList!$B57,'All CCC'!$B$7:$B$809,0)))</f>
        <v/>
      </c>
      <c r="AA57" s="844" t="str">
        <f>IF($B57="","",INDEX('All CCC'!AA$7:AA$809,MATCH(WatchList!$B57,'All CCC'!$B$7:$B$809,0)))</f>
        <v/>
      </c>
      <c r="AB57" s="844" t="str">
        <f>IF($B57="","",INDEX('All CCC'!AB$7:AB$809,MATCH(WatchList!$B57,'All CCC'!$B$7:$B$809,0)))</f>
        <v/>
      </c>
      <c r="AC57" s="844" t="str">
        <f>IF($B57="","",INDEX('All CCC'!AC$7:AC$809,MATCH(WatchList!$B57,'All CCC'!$B$7:$B$809,0)))</f>
        <v/>
      </c>
      <c r="AD57" s="844" t="str">
        <f>IF($B57="","",INDEX('All CCC'!AD$7:AD$809,MATCH(WatchList!$B57,'All CCC'!$B$7:$B$809,0)))</f>
        <v/>
      </c>
      <c r="AE57" s="844" t="str">
        <f>IF($B57="","",INDEX('All CCC'!AE$7:AE$809,MATCH(WatchList!$B57,'All CCC'!$B$7:$B$809,0)))</f>
        <v/>
      </c>
      <c r="AF57" s="844" t="str">
        <f>IF($B57="","",INDEX('All CCC'!AF$7:AF$809,MATCH(WatchList!$B57,'All CCC'!$B$7:$B$809,0)))</f>
        <v/>
      </c>
      <c r="AG57" s="844" t="str">
        <f>IF($B57="","",INDEX('All CCC'!AG$7:AG$809,MATCH(WatchList!$B57,'All CCC'!$B$7:$B$809,0)))</f>
        <v/>
      </c>
      <c r="AH57" s="844" t="str">
        <f>IF($B57="","",INDEX('All CCC'!AH$7:AH$809,MATCH(WatchList!$B57,'All CCC'!$B$7:$B$809,0)))</f>
        <v/>
      </c>
      <c r="AI57" s="844" t="str">
        <f>IF($B57="","",INDEX('All CCC'!AI$7:AI$809,MATCH(WatchList!$B57,'All CCC'!$B$7:$B$809,0)))</f>
        <v/>
      </c>
      <c r="AJ57" s="844" t="str">
        <f>IF($B57="","",INDEX('All CCC'!AJ$7:AJ$809,MATCH(WatchList!$B57,'All CCC'!$B$7:$B$809,0)))</f>
        <v/>
      </c>
      <c r="AK57" s="844" t="str">
        <f>IF($B57="","",INDEX('All CCC'!AK$7:AK$809,MATCH(WatchList!$B57,'All CCC'!$B$7:$B$809,0)))</f>
        <v/>
      </c>
      <c r="AL57" s="844" t="str">
        <f>IF($B57="","",INDEX('All CCC'!AL$7:AL$809,MATCH(WatchList!$B57,'All CCC'!$B$7:$B$809,0)))</f>
        <v/>
      </c>
      <c r="AM57" s="844" t="str">
        <f>IF($B57="","",INDEX('All CCC'!AM$7:AM$809,MATCH(WatchList!$B57,'All CCC'!$B$7:$B$809,0)))</f>
        <v/>
      </c>
      <c r="AN57" s="844" t="str">
        <f>IF($B57="","",INDEX('All CCC'!AN$7:AN$809,MATCH(WatchList!$B57,'All CCC'!$B$7:$B$809,0)))</f>
        <v/>
      </c>
      <c r="AO57" s="844" t="str">
        <f>IF($B57="","",INDEX('All CCC'!AO$7:AO$809,MATCH(WatchList!$B57,'All CCC'!$B$7:$B$809,0)))</f>
        <v/>
      </c>
      <c r="AP57" s="844" t="str">
        <f>IF($B57="","",INDEX('All CCC'!AP$7:AP$809,MATCH(WatchList!$B57,'All CCC'!$B$7:$B$809,0)))</f>
        <v/>
      </c>
      <c r="AQ57" s="844" t="str">
        <f>IF($B57="","",INDEX('All CCC'!AQ$7:AQ$809,MATCH(WatchList!$B57,'All CCC'!$B$7:$B$809,0)))</f>
        <v/>
      </c>
      <c r="AR57" s="844" t="str">
        <f>IF($B57="","",INDEX('All CCC'!AR$7:AR$809,MATCH(WatchList!$B57,'All CCC'!$B$7:$B$809,0)))</f>
        <v/>
      </c>
      <c r="AS57" s="844" t="str">
        <f>IF($B57="","",INDEX('All CCC'!AS$7:AS$809,MATCH(WatchList!$B57,'All CCC'!$B$7:$B$809,0)))</f>
        <v/>
      </c>
      <c r="AT57" s="844" t="str">
        <f>IF($B57="","",INDEX('All CCC'!AT$7:AT$809,MATCH(WatchList!$B57,'All CCC'!$B$7:$B$809,0)))</f>
        <v/>
      </c>
      <c r="AU57" s="844" t="str">
        <f>IF($B57="","",INDEX('All CCC'!AU$7:AU$809,MATCH(WatchList!$B57,'All CCC'!$B$7:$B$809,0)))</f>
        <v/>
      </c>
      <c r="AV57" s="844" t="str">
        <f>IF($B57="","",INDEX('All CCC'!AV$7:AV$809,MATCH(WatchList!$B57,'All CCC'!$B$7:$B$809,0)))</f>
        <v/>
      </c>
      <c r="AW57" s="844" t="str">
        <f>IF($B57="","",INDEX('All CCC'!AW$7:AW$809,MATCH(WatchList!$B57,'All CCC'!$B$7:$B$809,0)))</f>
        <v/>
      </c>
      <c r="AX57" s="844" t="str">
        <f>IF($B57="","",INDEX('All CCC'!AX$7:AX$809,MATCH(WatchList!$B57,'All CCC'!$B$7:$B$809,0)))</f>
        <v/>
      </c>
      <c r="AY57" s="844" t="str">
        <f>IF($B57="","",INDEX('All CCC'!AY$7:AY$809,MATCH(WatchList!$B57,'All CCC'!$B$7:$B$809,0)))</f>
        <v/>
      </c>
      <c r="AZ57" s="844" t="str">
        <f>IF($B57="","",INDEX('All CCC'!AZ$7:AZ$809,MATCH(WatchList!$B57,'All CCC'!$B$7:$B$809,0)))</f>
        <v/>
      </c>
      <c r="BA57" s="844" t="str">
        <f>IF($B57="","",INDEX('All CCC'!BA$7:BA$809,MATCH(WatchList!$B57,'All CCC'!$B$7:$B$809,0)))</f>
        <v/>
      </c>
      <c r="BB57" s="844" t="str">
        <f>IF($B57="","",INDEX('All CCC'!BB$7:BB$809,MATCH(WatchList!$B57,'All CCC'!$B$7:$B$809,0)))</f>
        <v/>
      </c>
      <c r="BC57" s="844" t="str">
        <f>IF($B57="","",INDEX('All CCC'!BC$7:BC$809,MATCH(WatchList!$B57,'All CCC'!$B$7:$B$809,0)))</f>
        <v/>
      </c>
      <c r="BD57" s="844" t="str">
        <f>IF($B57="","",INDEX('All CCC'!BD$7:BD$809,MATCH(WatchList!$B57,'All CCC'!$B$7:$B$809,0)))</f>
        <v/>
      </c>
      <c r="BE57" s="844" t="str">
        <f>IF($B57="","",INDEX('All CCC'!BE$7:BE$809,MATCH(WatchList!$B57,'All CCC'!$B$7:$B$809,0)))</f>
        <v/>
      </c>
      <c r="BF57" s="844" t="str">
        <f>IF($B57="","",INDEX('All CCC'!BF$7:BF$809,MATCH(WatchList!$B57,'All CCC'!$B$7:$B$809,0)))</f>
        <v/>
      </c>
      <c r="BG57" s="844" t="str">
        <f>IF($B57="","",INDEX('All CCC'!BG$7:BG$809,MATCH(WatchList!$B57,'All CCC'!$B$7:$B$809,0)))</f>
        <v/>
      </c>
    </row>
    <row r="58" spans="1:59" x14ac:dyDescent="0.2">
      <c r="A58" s="548" t="str">
        <f>IF($B58="","",INDEX('All CCC'!A$7:A$809,MATCH(WatchList!$B58,'All CCC'!$B$7:$B$809,0)))</f>
        <v/>
      </c>
      <c r="B58" s="31"/>
      <c r="C58" s="844" t="str">
        <f>IF($B58="","",INDEX('All CCC'!C$7:C$809,MATCH(WatchList!$B58,'All CCC'!$B$7:$B$809,0)))</f>
        <v/>
      </c>
      <c r="D58" s="844" t="str">
        <f>IF($B58="","",INDEX('All CCC'!D$7:D$809,MATCH(WatchList!$B58,'All CCC'!$B$7:$B$809,0)))</f>
        <v/>
      </c>
      <c r="E58" s="844" t="str">
        <f>IF($B58="","",INDEX('All CCC'!E$7:E$809,MATCH(WatchList!$B58,'All CCC'!$B$7:$B$809,0)))</f>
        <v/>
      </c>
      <c r="F58" s="844" t="str">
        <f>IF($B58="","",INDEX('All CCC'!F$7:F$809,MATCH(WatchList!$B58,'All CCC'!$B$7:$B$809,0)))</f>
        <v/>
      </c>
      <c r="G58" s="844" t="str">
        <f>IF($B58="","",INDEX('All CCC'!G$7:G$809,MATCH(WatchList!$B58,'All CCC'!$B$7:$B$809,0)))</f>
        <v/>
      </c>
      <c r="H58" s="844" t="str">
        <f>IF($B58="","",INDEX('All CCC'!H$7:H$809,MATCH(WatchList!$B58,'All CCC'!$B$7:$B$809,0)))</f>
        <v/>
      </c>
      <c r="I58" s="844" t="str">
        <f>IF($B58="","",INDEX('All CCC'!I$7:I$809,MATCH(WatchList!$B58,'All CCC'!$B$7:$B$809,0)))</f>
        <v/>
      </c>
      <c r="J58" s="844" t="str">
        <f>IF($B58="","",INDEX('All CCC'!J$7:J$809,MATCH(WatchList!$B58,'All CCC'!$B$7:$B$809,0)))</f>
        <v/>
      </c>
      <c r="K58" s="844" t="str">
        <f>IF($B58="","",INDEX('All CCC'!K$7:K$809,MATCH(WatchList!$B58,'All CCC'!$B$7:$B$809,0)))</f>
        <v/>
      </c>
      <c r="L58" s="844" t="str">
        <f>IF($B58="","",INDEX('All CCC'!L$7:L$809,MATCH(WatchList!$B58,'All CCC'!$B$7:$B$809,0)))</f>
        <v/>
      </c>
      <c r="M58" s="844" t="str">
        <f>IF($B58="","",INDEX('All CCC'!M$7:M$809,MATCH(WatchList!$B58,'All CCC'!$B$7:$B$809,0)))</f>
        <v/>
      </c>
      <c r="N58" s="844" t="str">
        <f>IF($B58="","",INDEX('All CCC'!N$7:N$809,MATCH(WatchList!$B58,'All CCC'!$B$7:$B$809,0)))</f>
        <v/>
      </c>
      <c r="O58" s="844" t="str">
        <f>IF($B58="","",INDEX('All CCC'!O$7:O$809,MATCH(WatchList!$B58,'All CCC'!$B$7:$B$809,0)))</f>
        <v/>
      </c>
      <c r="P58" s="845" t="str">
        <f>IF($B58="","",INDEX('All CCC'!P$7:P$809,MATCH(WatchList!$B58,'All CCC'!$B$7:$B$809,0)))</f>
        <v/>
      </c>
      <c r="Q58" s="845" t="str">
        <f>IF($B58="","",INDEX('All CCC'!Q$7:Q$809,MATCH(WatchList!$B58,'All CCC'!$B$7:$B$809,0)))</f>
        <v/>
      </c>
      <c r="R58" s="844" t="str">
        <f>IF($B58="","",INDEX('All CCC'!R$7:R$809,MATCH(WatchList!$B58,'All CCC'!$B$7:$B$809,0)))</f>
        <v/>
      </c>
      <c r="S58" s="844" t="str">
        <f>IF($B58="","",INDEX('All CCC'!S$7:S$809,MATCH(WatchList!$B58,'All CCC'!$B$7:$B$809,0)))</f>
        <v/>
      </c>
      <c r="T58" s="844" t="str">
        <f>IF($B58="","",INDEX('All CCC'!T$7:T$809,MATCH(WatchList!$B58,'All CCC'!$B$7:$B$809,0)))</f>
        <v/>
      </c>
      <c r="U58" s="844" t="str">
        <f>IF($B58="","",INDEX('All CCC'!U$7:U$809,MATCH(WatchList!$B58,'All CCC'!$B$7:$B$809,0)))</f>
        <v/>
      </c>
      <c r="V58" s="844" t="str">
        <f>IF($B58="","",INDEX('All CCC'!V$7:V$809,MATCH(WatchList!$B58,'All CCC'!$B$7:$B$809,0)))</f>
        <v/>
      </c>
      <c r="W58" s="844" t="str">
        <f>IF($B58="","",INDEX('All CCC'!W$7:W$809,MATCH(WatchList!$B58,'All CCC'!$B$7:$B$809,0)))</f>
        <v/>
      </c>
      <c r="X58" s="844" t="str">
        <f>IF($B58="","",INDEX('All CCC'!X$7:X$809,MATCH(WatchList!$B58,'All CCC'!$B$7:$B$809,0)))</f>
        <v/>
      </c>
      <c r="Y58" s="844" t="str">
        <f>IF($B58="","",INDEX('All CCC'!Y$7:Y$809,MATCH(WatchList!$B58,'All CCC'!$B$7:$B$809,0)))</f>
        <v/>
      </c>
      <c r="Z58" s="844" t="str">
        <f>IF($B58="","",INDEX('All CCC'!Z$7:Z$809,MATCH(WatchList!$B58,'All CCC'!$B$7:$B$809,0)))</f>
        <v/>
      </c>
      <c r="AA58" s="844" t="str">
        <f>IF($B58="","",INDEX('All CCC'!AA$7:AA$809,MATCH(WatchList!$B58,'All CCC'!$B$7:$B$809,0)))</f>
        <v/>
      </c>
      <c r="AB58" s="844" t="str">
        <f>IF($B58="","",INDEX('All CCC'!AB$7:AB$809,MATCH(WatchList!$B58,'All CCC'!$B$7:$B$809,0)))</f>
        <v/>
      </c>
      <c r="AC58" s="844" t="str">
        <f>IF($B58="","",INDEX('All CCC'!AC$7:AC$809,MATCH(WatchList!$B58,'All CCC'!$B$7:$B$809,0)))</f>
        <v/>
      </c>
      <c r="AD58" s="844" t="str">
        <f>IF($B58="","",INDEX('All CCC'!AD$7:AD$809,MATCH(WatchList!$B58,'All CCC'!$B$7:$B$809,0)))</f>
        <v/>
      </c>
      <c r="AE58" s="844" t="str">
        <f>IF($B58="","",INDEX('All CCC'!AE$7:AE$809,MATCH(WatchList!$B58,'All CCC'!$B$7:$B$809,0)))</f>
        <v/>
      </c>
      <c r="AF58" s="844" t="str">
        <f>IF($B58="","",INDEX('All CCC'!AF$7:AF$809,MATCH(WatchList!$B58,'All CCC'!$B$7:$B$809,0)))</f>
        <v/>
      </c>
      <c r="AG58" s="844" t="str">
        <f>IF($B58="","",INDEX('All CCC'!AG$7:AG$809,MATCH(WatchList!$B58,'All CCC'!$B$7:$B$809,0)))</f>
        <v/>
      </c>
      <c r="AH58" s="844" t="str">
        <f>IF($B58="","",INDEX('All CCC'!AH$7:AH$809,MATCH(WatchList!$B58,'All CCC'!$B$7:$B$809,0)))</f>
        <v/>
      </c>
      <c r="AI58" s="844" t="str">
        <f>IF($B58="","",INDEX('All CCC'!AI$7:AI$809,MATCH(WatchList!$B58,'All CCC'!$B$7:$B$809,0)))</f>
        <v/>
      </c>
      <c r="AJ58" s="844" t="str">
        <f>IF($B58="","",INDEX('All CCC'!AJ$7:AJ$809,MATCH(WatchList!$B58,'All CCC'!$B$7:$B$809,0)))</f>
        <v/>
      </c>
      <c r="AK58" s="844" t="str">
        <f>IF($B58="","",INDEX('All CCC'!AK$7:AK$809,MATCH(WatchList!$B58,'All CCC'!$B$7:$B$809,0)))</f>
        <v/>
      </c>
      <c r="AL58" s="844" t="str">
        <f>IF($B58="","",INDEX('All CCC'!AL$7:AL$809,MATCH(WatchList!$B58,'All CCC'!$B$7:$B$809,0)))</f>
        <v/>
      </c>
      <c r="AM58" s="844" t="str">
        <f>IF($B58="","",INDEX('All CCC'!AM$7:AM$809,MATCH(WatchList!$B58,'All CCC'!$B$7:$B$809,0)))</f>
        <v/>
      </c>
      <c r="AN58" s="844" t="str">
        <f>IF($B58="","",INDEX('All CCC'!AN$7:AN$809,MATCH(WatchList!$B58,'All CCC'!$B$7:$B$809,0)))</f>
        <v/>
      </c>
      <c r="AO58" s="844" t="str">
        <f>IF($B58="","",INDEX('All CCC'!AO$7:AO$809,MATCH(WatchList!$B58,'All CCC'!$B$7:$B$809,0)))</f>
        <v/>
      </c>
      <c r="AP58" s="844" t="str">
        <f>IF($B58="","",INDEX('All CCC'!AP$7:AP$809,MATCH(WatchList!$B58,'All CCC'!$B$7:$B$809,0)))</f>
        <v/>
      </c>
      <c r="AQ58" s="844" t="str">
        <f>IF($B58="","",INDEX('All CCC'!AQ$7:AQ$809,MATCH(WatchList!$B58,'All CCC'!$B$7:$B$809,0)))</f>
        <v/>
      </c>
      <c r="AR58" s="844" t="str">
        <f>IF($B58="","",INDEX('All CCC'!AR$7:AR$809,MATCH(WatchList!$B58,'All CCC'!$B$7:$B$809,0)))</f>
        <v/>
      </c>
      <c r="AS58" s="844" t="str">
        <f>IF($B58="","",INDEX('All CCC'!AS$7:AS$809,MATCH(WatchList!$B58,'All CCC'!$B$7:$B$809,0)))</f>
        <v/>
      </c>
      <c r="AT58" s="844" t="str">
        <f>IF($B58="","",INDEX('All CCC'!AT$7:AT$809,MATCH(WatchList!$B58,'All CCC'!$B$7:$B$809,0)))</f>
        <v/>
      </c>
      <c r="AU58" s="844" t="str">
        <f>IF($B58="","",INDEX('All CCC'!AU$7:AU$809,MATCH(WatchList!$B58,'All CCC'!$B$7:$B$809,0)))</f>
        <v/>
      </c>
      <c r="AV58" s="844" t="str">
        <f>IF($B58="","",INDEX('All CCC'!AV$7:AV$809,MATCH(WatchList!$B58,'All CCC'!$B$7:$B$809,0)))</f>
        <v/>
      </c>
      <c r="AW58" s="844" t="str">
        <f>IF($B58="","",INDEX('All CCC'!AW$7:AW$809,MATCH(WatchList!$B58,'All CCC'!$B$7:$B$809,0)))</f>
        <v/>
      </c>
      <c r="AX58" s="844" t="str">
        <f>IF($B58="","",INDEX('All CCC'!AX$7:AX$809,MATCH(WatchList!$B58,'All CCC'!$B$7:$B$809,0)))</f>
        <v/>
      </c>
      <c r="AY58" s="844" t="str">
        <f>IF($B58="","",INDEX('All CCC'!AY$7:AY$809,MATCH(WatchList!$B58,'All CCC'!$B$7:$B$809,0)))</f>
        <v/>
      </c>
      <c r="AZ58" s="844" t="str">
        <f>IF($B58="","",INDEX('All CCC'!AZ$7:AZ$809,MATCH(WatchList!$B58,'All CCC'!$B$7:$B$809,0)))</f>
        <v/>
      </c>
      <c r="BA58" s="844" t="str">
        <f>IF($B58="","",INDEX('All CCC'!BA$7:BA$809,MATCH(WatchList!$B58,'All CCC'!$B$7:$B$809,0)))</f>
        <v/>
      </c>
      <c r="BB58" s="844" t="str">
        <f>IF($B58="","",INDEX('All CCC'!BB$7:BB$809,MATCH(WatchList!$B58,'All CCC'!$B$7:$B$809,0)))</f>
        <v/>
      </c>
      <c r="BC58" s="844" t="str">
        <f>IF($B58="","",INDEX('All CCC'!BC$7:BC$809,MATCH(WatchList!$B58,'All CCC'!$B$7:$B$809,0)))</f>
        <v/>
      </c>
      <c r="BD58" s="844" t="str">
        <f>IF($B58="","",INDEX('All CCC'!BD$7:BD$809,MATCH(WatchList!$B58,'All CCC'!$B$7:$B$809,0)))</f>
        <v/>
      </c>
      <c r="BE58" s="844" t="str">
        <f>IF($B58="","",INDEX('All CCC'!BE$7:BE$809,MATCH(WatchList!$B58,'All CCC'!$B$7:$B$809,0)))</f>
        <v/>
      </c>
      <c r="BF58" s="844" t="str">
        <f>IF($B58="","",INDEX('All CCC'!BF$7:BF$809,MATCH(WatchList!$B58,'All CCC'!$B$7:$B$809,0)))</f>
        <v/>
      </c>
      <c r="BG58" s="844" t="str">
        <f>IF($B58="","",INDEX('All CCC'!BG$7:BG$809,MATCH(WatchList!$B58,'All CCC'!$B$7:$B$809,0)))</f>
        <v/>
      </c>
    </row>
    <row r="59" spans="1:59" x14ac:dyDescent="0.2">
      <c r="A59" s="548" t="str">
        <f>IF($B59="","",INDEX('All CCC'!A$7:A$809,MATCH(WatchList!$B59,'All CCC'!$B$7:$B$809,0)))</f>
        <v/>
      </c>
      <c r="B59" s="31"/>
      <c r="C59" s="844" t="str">
        <f>IF($B59="","",INDEX('All CCC'!C$7:C$809,MATCH(WatchList!$B59,'All CCC'!$B$7:$B$809,0)))</f>
        <v/>
      </c>
      <c r="D59" s="844" t="str">
        <f>IF($B59="","",INDEX('All CCC'!D$7:D$809,MATCH(WatchList!$B59,'All CCC'!$B$7:$B$809,0)))</f>
        <v/>
      </c>
      <c r="E59" s="844" t="str">
        <f>IF($B59="","",INDEX('All CCC'!E$7:E$809,MATCH(WatchList!$B59,'All CCC'!$B$7:$B$809,0)))</f>
        <v/>
      </c>
      <c r="F59" s="844" t="str">
        <f>IF($B59="","",INDEX('All CCC'!F$7:F$809,MATCH(WatchList!$B59,'All CCC'!$B$7:$B$809,0)))</f>
        <v/>
      </c>
      <c r="G59" s="844" t="str">
        <f>IF($B59="","",INDEX('All CCC'!G$7:G$809,MATCH(WatchList!$B59,'All CCC'!$B$7:$B$809,0)))</f>
        <v/>
      </c>
      <c r="H59" s="844" t="str">
        <f>IF($B59="","",INDEX('All CCC'!H$7:H$809,MATCH(WatchList!$B59,'All CCC'!$B$7:$B$809,0)))</f>
        <v/>
      </c>
      <c r="I59" s="844" t="str">
        <f>IF($B59="","",INDEX('All CCC'!I$7:I$809,MATCH(WatchList!$B59,'All CCC'!$B$7:$B$809,0)))</f>
        <v/>
      </c>
      <c r="J59" s="844" t="str">
        <f>IF($B59="","",INDEX('All CCC'!J$7:J$809,MATCH(WatchList!$B59,'All CCC'!$B$7:$B$809,0)))</f>
        <v/>
      </c>
      <c r="K59" s="844" t="str">
        <f>IF($B59="","",INDEX('All CCC'!K$7:K$809,MATCH(WatchList!$B59,'All CCC'!$B$7:$B$809,0)))</f>
        <v/>
      </c>
      <c r="L59" s="844" t="str">
        <f>IF($B59="","",INDEX('All CCC'!L$7:L$809,MATCH(WatchList!$B59,'All CCC'!$B$7:$B$809,0)))</f>
        <v/>
      </c>
      <c r="M59" s="844" t="str">
        <f>IF($B59="","",INDEX('All CCC'!M$7:M$809,MATCH(WatchList!$B59,'All CCC'!$B$7:$B$809,0)))</f>
        <v/>
      </c>
      <c r="N59" s="844" t="str">
        <f>IF($B59="","",INDEX('All CCC'!N$7:N$809,MATCH(WatchList!$B59,'All CCC'!$B$7:$B$809,0)))</f>
        <v/>
      </c>
      <c r="O59" s="844" t="str">
        <f>IF($B59="","",INDEX('All CCC'!O$7:O$809,MATCH(WatchList!$B59,'All CCC'!$B$7:$B$809,0)))</f>
        <v/>
      </c>
      <c r="P59" s="845" t="str">
        <f>IF($B59="","",INDEX('All CCC'!P$7:P$809,MATCH(WatchList!$B59,'All CCC'!$B$7:$B$809,0)))</f>
        <v/>
      </c>
      <c r="Q59" s="845" t="str">
        <f>IF($B59="","",INDEX('All CCC'!Q$7:Q$809,MATCH(WatchList!$B59,'All CCC'!$B$7:$B$809,0)))</f>
        <v/>
      </c>
      <c r="R59" s="844" t="str">
        <f>IF($B59="","",INDEX('All CCC'!R$7:R$809,MATCH(WatchList!$B59,'All CCC'!$B$7:$B$809,0)))</f>
        <v/>
      </c>
      <c r="S59" s="844" t="str">
        <f>IF($B59="","",INDEX('All CCC'!S$7:S$809,MATCH(WatchList!$B59,'All CCC'!$B$7:$B$809,0)))</f>
        <v/>
      </c>
      <c r="T59" s="844" t="str">
        <f>IF($B59="","",INDEX('All CCC'!T$7:T$809,MATCH(WatchList!$B59,'All CCC'!$B$7:$B$809,0)))</f>
        <v/>
      </c>
      <c r="U59" s="844" t="str">
        <f>IF($B59="","",INDEX('All CCC'!U$7:U$809,MATCH(WatchList!$B59,'All CCC'!$B$7:$B$809,0)))</f>
        <v/>
      </c>
      <c r="V59" s="844" t="str">
        <f>IF($B59="","",INDEX('All CCC'!V$7:V$809,MATCH(WatchList!$B59,'All CCC'!$B$7:$B$809,0)))</f>
        <v/>
      </c>
      <c r="W59" s="844" t="str">
        <f>IF($B59="","",INDEX('All CCC'!W$7:W$809,MATCH(WatchList!$B59,'All CCC'!$B$7:$B$809,0)))</f>
        <v/>
      </c>
      <c r="X59" s="844" t="str">
        <f>IF($B59="","",INDEX('All CCC'!X$7:X$809,MATCH(WatchList!$B59,'All CCC'!$B$7:$B$809,0)))</f>
        <v/>
      </c>
      <c r="Y59" s="844" t="str">
        <f>IF($B59="","",INDEX('All CCC'!Y$7:Y$809,MATCH(WatchList!$B59,'All CCC'!$B$7:$B$809,0)))</f>
        <v/>
      </c>
      <c r="Z59" s="844" t="str">
        <f>IF($B59="","",INDEX('All CCC'!Z$7:Z$809,MATCH(WatchList!$B59,'All CCC'!$B$7:$B$809,0)))</f>
        <v/>
      </c>
      <c r="AA59" s="844" t="str">
        <f>IF($B59="","",INDEX('All CCC'!AA$7:AA$809,MATCH(WatchList!$B59,'All CCC'!$B$7:$B$809,0)))</f>
        <v/>
      </c>
      <c r="AB59" s="844" t="str">
        <f>IF($B59="","",INDEX('All CCC'!AB$7:AB$809,MATCH(WatchList!$B59,'All CCC'!$B$7:$B$809,0)))</f>
        <v/>
      </c>
      <c r="AC59" s="844" t="str">
        <f>IF($B59="","",INDEX('All CCC'!AC$7:AC$809,MATCH(WatchList!$B59,'All CCC'!$B$7:$B$809,0)))</f>
        <v/>
      </c>
      <c r="AD59" s="844" t="str">
        <f>IF($B59="","",INDEX('All CCC'!AD$7:AD$809,MATCH(WatchList!$B59,'All CCC'!$B$7:$B$809,0)))</f>
        <v/>
      </c>
      <c r="AE59" s="844" t="str">
        <f>IF($B59="","",INDEX('All CCC'!AE$7:AE$809,MATCH(WatchList!$B59,'All CCC'!$B$7:$B$809,0)))</f>
        <v/>
      </c>
      <c r="AF59" s="844" t="str">
        <f>IF($B59="","",INDEX('All CCC'!AF$7:AF$809,MATCH(WatchList!$B59,'All CCC'!$B$7:$B$809,0)))</f>
        <v/>
      </c>
      <c r="AG59" s="844" t="str">
        <f>IF($B59="","",INDEX('All CCC'!AG$7:AG$809,MATCH(WatchList!$B59,'All CCC'!$B$7:$B$809,0)))</f>
        <v/>
      </c>
      <c r="AH59" s="844" t="str">
        <f>IF($B59="","",INDEX('All CCC'!AH$7:AH$809,MATCH(WatchList!$B59,'All CCC'!$B$7:$B$809,0)))</f>
        <v/>
      </c>
      <c r="AI59" s="844" t="str">
        <f>IF($B59="","",INDEX('All CCC'!AI$7:AI$809,MATCH(WatchList!$B59,'All CCC'!$B$7:$B$809,0)))</f>
        <v/>
      </c>
      <c r="AJ59" s="844" t="str">
        <f>IF($B59="","",INDEX('All CCC'!AJ$7:AJ$809,MATCH(WatchList!$B59,'All CCC'!$B$7:$B$809,0)))</f>
        <v/>
      </c>
      <c r="AK59" s="844" t="str">
        <f>IF($B59="","",INDEX('All CCC'!AK$7:AK$809,MATCH(WatchList!$B59,'All CCC'!$B$7:$B$809,0)))</f>
        <v/>
      </c>
      <c r="AL59" s="844" t="str">
        <f>IF($B59="","",INDEX('All CCC'!AL$7:AL$809,MATCH(WatchList!$B59,'All CCC'!$B$7:$B$809,0)))</f>
        <v/>
      </c>
      <c r="AM59" s="844" t="str">
        <f>IF($B59="","",INDEX('All CCC'!AM$7:AM$809,MATCH(WatchList!$B59,'All CCC'!$B$7:$B$809,0)))</f>
        <v/>
      </c>
      <c r="AN59" s="844" t="str">
        <f>IF($B59="","",INDEX('All CCC'!AN$7:AN$809,MATCH(WatchList!$B59,'All CCC'!$B$7:$B$809,0)))</f>
        <v/>
      </c>
      <c r="AO59" s="844" t="str">
        <f>IF($B59="","",INDEX('All CCC'!AO$7:AO$809,MATCH(WatchList!$B59,'All CCC'!$B$7:$B$809,0)))</f>
        <v/>
      </c>
      <c r="AP59" s="844" t="str">
        <f>IF($B59="","",INDEX('All CCC'!AP$7:AP$809,MATCH(WatchList!$B59,'All CCC'!$B$7:$B$809,0)))</f>
        <v/>
      </c>
      <c r="AQ59" s="844" t="str">
        <f>IF($B59="","",INDEX('All CCC'!AQ$7:AQ$809,MATCH(WatchList!$B59,'All CCC'!$B$7:$B$809,0)))</f>
        <v/>
      </c>
      <c r="AR59" s="844" t="str">
        <f>IF($B59="","",INDEX('All CCC'!AR$7:AR$809,MATCH(WatchList!$B59,'All CCC'!$B$7:$B$809,0)))</f>
        <v/>
      </c>
      <c r="AS59" s="844" t="str">
        <f>IF($B59="","",INDEX('All CCC'!AS$7:AS$809,MATCH(WatchList!$B59,'All CCC'!$B$7:$B$809,0)))</f>
        <v/>
      </c>
      <c r="AT59" s="844" t="str">
        <f>IF($B59="","",INDEX('All CCC'!AT$7:AT$809,MATCH(WatchList!$B59,'All CCC'!$B$7:$B$809,0)))</f>
        <v/>
      </c>
      <c r="AU59" s="844" t="str">
        <f>IF($B59="","",INDEX('All CCC'!AU$7:AU$809,MATCH(WatchList!$B59,'All CCC'!$B$7:$B$809,0)))</f>
        <v/>
      </c>
      <c r="AV59" s="844" t="str">
        <f>IF($B59="","",INDEX('All CCC'!AV$7:AV$809,MATCH(WatchList!$B59,'All CCC'!$B$7:$B$809,0)))</f>
        <v/>
      </c>
      <c r="AW59" s="844" t="str">
        <f>IF($B59="","",INDEX('All CCC'!AW$7:AW$809,MATCH(WatchList!$B59,'All CCC'!$B$7:$B$809,0)))</f>
        <v/>
      </c>
      <c r="AX59" s="844" t="str">
        <f>IF($B59="","",INDEX('All CCC'!AX$7:AX$809,MATCH(WatchList!$B59,'All CCC'!$B$7:$B$809,0)))</f>
        <v/>
      </c>
      <c r="AY59" s="844" t="str">
        <f>IF($B59="","",INDEX('All CCC'!AY$7:AY$809,MATCH(WatchList!$B59,'All CCC'!$B$7:$B$809,0)))</f>
        <v/>
      </c>
      <c r="AZ59" s="844" t="str">
        <f>IF($B59="","",INDEX('All CCC'!AZ$7:AZ$809,MATCH(WatchList!$B59,'All CCC'!$B$7:$B$809,0)))</f>
        <v/>
      </c>
      <c r="BA59" s="844" t="str">
        <f>IF($B59="","",INDEX('All CCC'!BA$7:BA$809,MATCH(WatchList!$B59,'All CCC'!$B$7:$B$809,0)))</f>
        <v/>
      </c>
      <c r="BB59" s="844" t="str">
        <f>IF($B59="","",INDEX('All CCC'!BB$7:BB$809,MATCH(WatchList!$B59,'All CCC'!$B$7:$B$809,0)))</f>
        <v/>
      </c>
      <c r="BC59" s="844" t="str">
        <f>IF($B59="","",INDEX('All CCC'!BC$7:BC$809,MATCH(WatchList!$B59,'All CCC'!$B$7:$B$809,0)))</f>
        <v/>
      </c>
      <c r="BD59" s="844" t="str">
        <f>IF($B59="","",INDEX('All CCC'!BD$7:BD$809,MATCH(WatchList!$B59,'All CCC'!$B$7:$B$809,0)))</f>
        <v/>
      </c>
      <c r="BE59" s="844" t="str">
        <f>IF($B59="","",INDEX('All CCC'!BE$7:BE$809,MATCH(WatchList!$B59,'All CCC'!$B$7:$B$809,0)))</f>
        <v/>
      </c>
      <c r="BF59" s="844" t="str">
        <f>IF($B59="","",INDEX('All CCC'!BF$7:BF$809,MATCH(WatchList!$B59,'All CCC'!$B$7:$B$809,0)))</f>
        <v/>
      </c>
      <c r="BG59" s="844" t="str">
        <f>IF($B59="","",INDEX('All CCC'!BG$7:BG$809,MATCH(WatchList!$B59,'All CCC'!$B$7:$B$809,0)))</f>
        <v/>
      </c>
    </row>
    <row r="60" spans="1:59" x14ac:dyDescent="0.2">
      <c r="A60" s="548" t="str">
        <f>IF($B60="","",INDEX('All CCC'!A$7:A$809,MATCH(WatchList!$B60,'All CCC'!$B$7:$B$809,0)))</f>
        <v/>
      </c>
      <c r="B60" s="31"/>
      <c r="C60" s="844" t="str">
        <f>IF($B60="","",INDEX('All CCC'!C$7:C$809,MATCH(WatchList!$B60,'All CCC'!$B$7:$B$809,0)))</f>
        <v/>
      </c>
      <c r="D60" s="844" t="str">
        <f>IF($B60="","",INDEX('All CCC'!D$7:D$809,MATCH(WatchList!$B60,'All CCC'!$B$7:$B$809,0)))</f>
        <v/>
      </c>
      <c r="E60" s="844" t="str">
        <f>IF($B60="","",INDEX('All CCC'!E$7:E$809,MATCH(WatchList!$B60,'All CCC'!$B$7:$B$809,0)))</f>
        <v/>
      </c>
      <c r="F60" s="844" t="str">
        <f>IF($B60="","",INDEX('All CCC'!F$7:F$809,MATCH(WatchList!$B60,'All CCC'!$B$7:$B$809,0)))</f>
        <v/>
      </c>
      <c r="G60" s="844" t="str">
        <f>IF($B60="","",INDEX('All CCC'!G$7:G$809,MATCH(WatchList!$B60,'All CCC'!$B$7:$B$809,0)))</f>
        <v/>
      </c>
      <c r="H60" s="844" t="str">
        <f>IF($B60="","",INDEX('All CCC'!H$7:H$809,MATCH(WatchList!$B60,'All CCC'!$B$7:$B$809,0)))</f>
        <v/>
      </c>
      <c r="I60" s="844" t="str">
        <f>IF($B60="","",INDEX('All CCC'!I$7:I$809,MATCH(WatchList!$B60,'All CCC'!$B$7:$B$809,0)))</f>
        <v/>
      </c>
      <c r="J60" s="844" t="str">
        <f>IF($B60="","",INDEX('All CCC'!J$7:J$809,MATCH(WatchList!$B60,'All CCC'!$B$7:$B$809,0)))</f>
        <v/>
      </c>
      <c r="K60" s="844" t="str">
        <f>IF($B60="","",INDEX('All CCC'!K$7:K$809,MATCH(WatchList!$B60,'All CCC'!$B$7:$B$809,0)))</f>
        <v/>
      </c>
      <c r="L60" s="844" t="str">
        <f>IF($B60="","",INDEX('All CCC'!L$7:L$809,MATCH(WatchList!$B60,'All CCC'!$B$7:$B$809,0)))</f>
        <v/>
      </c>
      <c r="M60" s="844" t="str">
        <f>IF($B60="","",INDEX('All CCC'!M$7:M$809,MATCH(WatchList!$B60,'All CCC'!$B$7:$B$809,0)))</f>
        <v/>
      </c>
      <c r="N60" s="844" t="str">
        <f>IF($B60="","",INDEX('All CCC'!N$7:N$809,MATCH(WatchList!$B60,'All CCC'!$B$7:$B$809,0)))</f>
        <v/>
      </c>
      <c r="O60" s="844" t="str">
        <f>IF($B60="","",INDEX('All CCC'!O$7:O$809,MATCH(WatchList!$B60,'All CCC'!$B$7:$B$809,0)))</f>
        <v/>
      </c>
      <c r="P60" s="845" t="str">
        <f>IF($B60="","",INDEX('All CCC'!P$7:P$809,MATCH(WatchList!$B60,'All CCC'!$B$7:$B$809,0)))</f>
        <v/>
      </c>
      <c r="Q60" s="845" t="str">
        <f>IF($B60="","",INDEX('All CCC'!Q$7:Q$809,MATCH(WatchList!$B60,'All CCC'!$B$7:$B$809,0)))</f>
        <v/>
      </c>
      <c r="R60" s="844" t="str">
        <f>IF($B60="","",INDEX('All CCC'!R$7:R$809,MATCH(WatchList!$B60,'All CCC'!$B$7:$B$809,0)))</f>
        <v/>
      </c>
      <c r="S60" s="844" t="str">
        <f>IF($B60="","",INDEX('All CCC'!S$7:S$809,MATCH(WatchList!$B60,'All CCC'!$B$7:$B$809,0)))</f>
        <v/>
      </c>
      <c r="T60" s="844" t="str">
        <f>IF($B60="","",INDEX('All CCC'!T$7:T$809,MATCH(WatchList!$B60,'All CCC'!$B$7:$B$809,0)))</f>
        <v/>
      </c>
      <c r="U60" s="844" t="str">
        <f>IF($B60="","",INDEX('All CCC'!U$7:U$809,MATCH(WatchList!$B60,'All CCC'!$B$7:$B$809,0)))</f>
        <v/>
      </c>
      <c r="V60" s="844" t="str">
        <f>IF($B60="","",INDEX('All CCC'!V$7:V$809,MATCH(WatchList!$B60,'All CCC'!$B$7:$B$809,0)))</f>
        <v/>
      </c>
      <c r="W60" s="844" t="str">
        <f>IF($B60="","",INDEX('All CCC'!W$7:W$809,MATCH(WatchList!$B60,'All CCC'!$B$7:$B$809,0)))</f>
        <v/>
      </c>
      <c r="X60" s="844" t="str">
        <f>IF($B60="","",INDEX('All CCC'!X$7:X$809,MATCH(WatchList!$B60,'All CCC'!$B$7:$B$809,0)))</f>
        <v/>
      </c>
      <c r="Y60" s="844" t="str">
        <f>IF($B60="","",INDEX('All CCC'!Y$7:Y$809,MATCH(WatchList!$B60,'All CCC'!$B$7:$B$809,0)))</f>
        <v/>
      </c>
      <c r="Z60" s="844" t="str">
        <f>IF($B60="","",INDEX('All CCC'!Z$7:Z$809,MATCH(WatchList!$B60,'All CCC'!$B$7:$B$809,0)))</f>
        <v/>
      </c>
      <c r="AA60" s="844" t="str">
        <f>IF($B60="","",INDEX('All CCC'!AA$7:AA$809,MATCH(WatchList!$B60,'All CCC'!$B$7:$B$809,0)))</f>
        <v/>
      </c>
      <c r="AB60" s="844" t="str">
        <f>IF($B60="","",INDEX('All CCC'!AB$7:AB$809,MATCH(WatchList!$B60,'All CCC'!$B$7:$B$809,0)))</f>
        <v/>
      </c>
      <c r="AC60" s="844" t="str">
        <f>IF($B60="","",INDEX('All CCC'!AC$7:AC$809,MATCH(WatchList!$B60,'All CCC'!$B$7:$B$809,0)))</f>
        <v/>
      </c>
      <c r="AD60" s="844" t="str">
        <f>IF($B60="","",INDEX('All CCC'!AD$7:AD$809,MATCH(WatchList!$B60,'All CCC'!$B$7:$B$809,0)))</f>
        <v/>
      </c>
      <c r="AE60" s="844" t="str">
        <f>IF($B60="","",INDEX('All CCC'!AE$7:AE$809,MATCH(WatchList!$B60,'All CCC'!$B$7:$B$809,0)))</f>
        <v/>
      </c>
      <c r="AF60" s="844" t="str">
        <f>IF($B60="","",INDEX('All CCC'!AF$7:AF$809,MATCH(WatchList!$B60,'All CCC'!$B$7:$B$809,0)))</f>
        <v/>
      </c>
      <c r="AG60" s="844" t="str">
        <f>IF($B60="","",INDEX('All CCC'!AG$7:AG$809,MATCH(WatchList!$B60,'All CCC'!$B$7:$B$809,0)))</f>
        <v/>
      </c>
      <c r="AH60" s="844" t="str">
        <f>IF($B60="","",INDEX('All CCC'!AH$7:AH$809,MATCH(WatchList!$B60,'All CCC'!$B$7:$B$809,0)))</f>
        <v/>
      </c>
      <c r="AI60" s="844" t="str">
        <f>IF($B60="","",INDEX('All CCC'!AI$7:AI$809,MATCH(WatchList!$B60,'All CCC'!$B$7:$B$809,0)))</f>
        <v/>
      </c>
      <c r="AJ60" s="844" t="str">
        <f>IF($B60="","",INDEX('All CCC'!AJ$7:AJ$809,MATCH(WatchList!$B60,'All CCC'!$B$7:$B$809,0)))</f>
        <v/>
      </c>
      <c r="AK60" s="844" t="str">
        <f>IF($B60="","",INDEX('All CCC'!AK$7:AK$809,MATCH(WatchList!$B60,'All CCC'!$B$7:$B$809,0)))</f>
        <v/>
      </c>
      <c r="AL60" s="844" t="str">
        <f>IF($B60="","",INDEX('All CCC'!AL$7:AL$809,MATCH(WatchList!$B60,'All CCC'!$B$7:$B$809,0)))</f>
        <v/>
      </c>
      <c r="AM60" s="844" t="str">
        <f>IF($B60="","",INDEX('All CCC'!AM$7:AM$809,MATCH(WatchList!$B60,'All CCC'!$B$7:$B$809,0)))</f>
        <v/>
      </c>
      <c r="AN60" s="844" t="str">
        <f>IF($B60="","",INDEX('All CCC'!AN$7:AN$809,MATCH(WatchList!$B60,'All CCC'!$B$7:$B$809,0)))</f>
        <v/>
      </c>
      <c r="AO60" s="844" t="str">
        <f>IF($B60="","",INDEX('All CCC'!AO$7:AO$809,MATCH(WatchList!$B60,'All CCC'!$B$7:$B$809,0)))</f>
        <v/>
      </c>
      <c r="AP60" s="844" t="str">
        <f>IF($B60="","",INDEX('All CCC'!AP$7:AP$809,MATCH(WatchList!$B60,'All CCC'!$B$7:$B$809,0)))</f>
        <v/>
      </c>
      <c r="AQ60" s="844" t="str">
        <f>IF($B60="","",INDEX('All CCC'!AQ$7:AQ$809,MATCH(WatchList!$B60,'All CCC'!$B$7:$B$809,0)))</f>
        <v/>
      </c>
      <c r="AR60" s="844" t="str">
        <f>IF($B60="","",INDEX('All CCC'!AR$7:AR$809,MATCH(WatchList!$B60,'All CCC'!$B$7:$B$809,0)))</f>
        <v/>
      </c>
      <c r="AS60" s="844" t="str">
        <f>IF($B60="","",INDEX('All CCC'!AS$7:AS$809,MATCH(WatchList!$B60,'All CCC'!$B$7:$B$809,0)))</f>
        <v/>
      </c>
      <c r="AT60" s="844" t="str">
        <f>IF($B60="","",INDEX('All CCC'!AT$7:AT$809,MATCH(WatchList!$B60,'All CCC'!$B$7:$B$809,0)))</f>
        <v/>
      </c>
      <c r="AU60" s="844" t="str">
        <f>IF($B60="","",INDEX('All CCC'!AU$7:AU$809,MATCH(WatchList!$B60,'All CCC'!$B$7:$B$809,0)))</f>
        <v/>
      </c>
      <c r="AV60" s="844" t="str">
        <f>IF($B60="","",INDEX('All CCC'!AV$7:AV$809,MATCH(WatchList!$B60,'All CCC'!$B$7:$B$809,0)))</f>
        <v/>
      </c>
      <c r="AW60" s="844" t="str">
        <f>IF($B60="","",INDEX('All CCC'!AW$7:AW$809,MATCH(WatchList!$B60,'All CCC'!$B$7:$B$809,0)))</f>
        <v/>
      </c>
      <c r="AX60" s="844" t="str">
        <f>IF($B60="","",INDEX('All CCC'!AX$7:AX$809,MATCH(WatchList!$B60,'All CCC'!$B$7:$B$809,0)))</f>
        <v/>
      </c>
      <c r="AY60" s="844" t="str">
        <f>IF($B60="","",INDEX('All CCC'!AY$7:AY$809,MATCH(WatchList!$B60,'All CCC'!$B$7:$B$809,0)))</f>
        <v/>
      </c>
      <c r="AZ60" s="844" t="str">
        <f>IF($B60="","",INDEX('All CCC'!AZ$7:AZ$809,MATCH(WatchList!$B60,'All CCC'!$B$7:$B$809,0)))</f>
        <v/>
      </c>
      <c r="BA60" s="844" t="str">
        <f>IF($B60="","",INDEX('All CCC'!BA$7:BA$809,MATCH(WatchList!$B60,'All CCC'!$B$7:$B$809,0)))</f>
        <v/>
      </c>
      <c r="BB60" s="844" t="str">
        <f>IF($B60="","",INDEX('All CCC'!BB$7:BB$809,MATCH(WatchList!$B60,'All CCC'!$B$7:$B$809,0)))</f>
        <v/>
      </c>
      <c r="BC60" s="844" t="str">
        <f>IF($B60="","",INDEX('All CCC'!BC$7:BC$809,MATCH(WatchList!$B60,'All CCC'!$B$7:$B$809,0)))</f>
        <v/>
      </c>
      <c r="BD60" s="844" t="str">
        <f>IF($B60="","",INDEX('All CCC'!BD$7:BD$809,MATCH(WatchList!$B60,'All CCC'!$B$7:$B$809,0)))</f>
        <v/>
      </c>
      <c r="BE60" s="844" t="str">
        <f>IF($B60="","",INDEX('All CCC'!BE$7:BE$809,MATCH(WatchList!$B60,'All CCC'!$B$7:$B$809,0)))</f>
        <v/>
      </c>
      <c r="BF60" s="844" t="str">
        <f>IF($B60="","",INDEX('All CCC'!BF$7:BF$809,MATCH(WatchList!$B60,'All CCC'!$B$7:$B$809,0)))</f>
        <v/>
      </c>
      <c r="BG60" s="844" t="str">
        <f>IF($B60="","",INDEX('All CCC'!BG$7:BG$809,MATCH(WatchList!$B60,'All CCC'!$B$7:$B$809,0)))</f>
        <v/>
      </c>
    </row>
    <row r="61" spans="1:59" x14ac:dyDescent="0.2">
      <c r="A61" s="548" t="str">
        <f>IF($B61="","",INDEX('All CCC'!A$7:A$809,MATCH(WatchList!$B61,'All CCC'!$B$7:$B$809,0)))</f>
        <v/>
      </c>
      <c r="B61" s="31"/>
      <c r="C61" s="844" t="str">
        <f>IF($B61="","",INDEX('All CCC'!C$7:C$809,MATCH(WatchList!$B61,'All CCC'!$B$7:$B$809,0)))</f>
        <v/>
      </c>
      <c r="D61" s="844" t="str">
        <f>IF($B61="","",INDEX('All CCC'!D$7:D$809,MATCH(WatchList!$B61,'All CCC'!$B$7:$B$809,0)))</f>
        <v/>
      </c>
      <c r="E61" s="844" t="str">
        <f>IF($B61="","",INDEX('All CCC'!E$7:E$809,MATCH(WatchList!$B61,'All CCC'!$B$7:$B$809,0)))</f>
        <v/>
      </c>
      <c r="F61" s="844" t="str">
        <f>IF($B61="","",INDEX('All CCC'!F$7:F$809,MATCH(WatchList!$B61,'All CCC'!$B$7:$B$809,0)))</f>
        <v/>
      </c>
      <c r="G61" s="844" t="str">
        <f>IF($B61="","",INDEX('All CCC'!G$7:G$809,MATCH(WatchList!$B61,'All CCC'!$B$7:$B$809,0)))</f>
        <v/>
      </c>
      <c r="H61" s="844" t="str">
        <f>IF($B61="","",INDEX('All CCC'!H$7:H$809,MATCH(WatchList!$B61,'All CCC'!$B$7:$B$809,0)))</f>
        <v/>
      </c>
      <c r="I61" s="844" t="str">
        <f>IF($B61="","",INDEX('All CCC'!I$7:I$809,MATCH(WatchList!$B61,'All CCC'!$B$7:$B$809,0)))</f>
        <v/>
      </c>
      <c r="J61" s="844" t="str">
        <f>IF($B61="","",INDEX('All CCC'!J$7:J$809,MATCH(WatchList!$B61,'All CCC'!$B$7:$B$809,0)))</f>
        <v/>
      </c>
      <c r="K61" s="844" t="str">
        <f>IF($B61="","",INDEX('All CCC'!K$7:K$809,MATCH(WatchList!$B61,'All CCC'!$B$7:$B$809,0)))</f>
        <v/>
      </c>
      <c r="L61" s="844" t="str">
        <f>IF($B61="","",INDEX('All CCC'!L$7:L$809,MATCH(WatchList!$B61,'All CCC'!$B$7:$B$809,0)))</f>
        <v/>
      </c>
      <c r="M61" s="844" t="str">
        <f>IF($B61="","",INDEX('All CCC'!M$7:M$809,MATCH(WatchList!$B61,'All CCC'!$B$7:$B$809,0)))</f>
        <v/>
      </c>
      <c r="N61" s="844" t="str">
        <f>IF($B61="","",INDEX('All CCC'!N$7:N$809,MATCH(WatchList!$B61,'All CCC'!$B$7:$B$809,0)))</f>
        <v/>
      </c>
      <c r="O61" s="844" t="str">
        <f>IF($B61="","",INDEX('All CCC'!O$7:O$809,MATCH(WatchList!$B61,'All CCC'!$B$7:$B$809,0)))</f>
        <v/>
      </c>
      <c r="P61" s="845" t="str">
        <f>IF($B61="","",INDEX('All CCC'!P$7:P$809,MATCH(WatchList!$B61,'All CCC'!$B$7:$B$809,0)))</f>
        <v/>
      </c>
      <c r="Q61" s="845" t="str">
        <f>IF($B61="","",INDEX('All CCC'!Q$7:Q$809,MATCH(WatchList!$B61,'All CCC'!$B$7:$B$809,0)))</f>
        <v/>
      </c>
      <c r="R61" s="844" t="str">
        <f>IF($B61="","",INDEX('All CCC'!R$7:R$809,MATCH(WatchList!$B61,'All CCC'!$B$7:$B$809,0)))</f>
        <v/>
      </c>
      <c r="S61" s="844" t="str">
        <f>IF($B61="","",INDEX('All CCC'!S$7:S$809,MATCH(WatchList!$B61,'All CCC'!$B$7:$B$809,0)))</f>
        <v/>
      </c>
      <c r="T61" s="844" t="str">
        <f>IF($B61="","",INDEX('All CCC'!T$7:T$809,MATCH(WatchList!$B61,'All CCC'!$B$7:$B$809,0)))</f>
        <v/>
      </c>
      <c r="U61" s="844" t="str">
        <f>IF($B61="","",INDEX('All CCC'!U$7:U$809,MATCH(WatchList!$B61,'All CCC'!$B$7:$B$809,0)))</f>
        <v/>
      </c>
      <c r="V61" s="844" t="str">
        <f>IF($B61="","",INDEX('All CCC'!V$7:V$809,MATCH(WatchList!$B61,'All CCC'!$B$7:$B$809,0)))</f>
        <v/>
      </c>
      <c r="W61" s="844" t="str">
        <f>IF($B61="","",INDEX('All CCC'!W$7:W$809,MATCH(WatchList!$B61,'All CCC'!$B$7:$B$809,0)))</f>
        <v/>
      </c>
      <c r="X61" s="844" t="str">
        <f>IF($B61="","",INDEX('All CCC'!X$7:X$809,MATCH(WatchList!$B61,'All CCC'!$B$7:$B$809,0)))</f>
        <v/>
      </c>
      <c r="Y61" s="844" t="str">
        <f>IF($B61="","",INDEX('All CCC'!Y$7:Y$809,MATCH(WatchList!$B61,'All CCC'!$B$7:$B$809,0)))</f>
        <v/>
      </c>
      <c r="Z61" s="844" t="str">
        <f>IF($B61="","",INDEX('All CCC'!Z$7:Z$809,MATCH(WatchList!$B61,'All CCC'!$B$7:$B$809,0)))</f>
        <v/>
      </c>
      <c r="AA61" s="844" t="str">
        <f>IF($B61="","",INDEX('All CCC'!AA$7:AA$809,MATCH(WatchList!$B61,'All CCC'!$B$7:$B$809,0)))</f>
        <v/>
      </c>
      <c r="AB61" s="844" t="str">
        <f>IF($B61="","",INDEX('All CCC'!AB$7:AB$809,MATCH(WatchList!$B61,'All CCC'!$B$7:$B$809,0)))</f>
        <v/>
      </c>
      <c r="AC61" s="844" t="str">
        <f>IF($B61="","",INDEX('All CCC'!AC$7:AC$809,MATCH(WatchList!$B61,'All CCC'!$B$7:$B$809,0)))</f>
        <v/>
      </c>
      <c r="AD61" s="844" t="str">
        <f>IF($B61="","",INDEX('All CCC'!AD$7:AD$809,MATCH(WatchList!$B61,'All CCC'!$B$7:$B$809,0)))</f>
        <v/>
      </c>
      <c r="AE61" s="844" t="str">
        <f>IF($B61="","",INDEX('All CCC'!AE$7:AE$809,MATCH(WatchList!$B61,'All CCC'!$B$7:$B$809,0)))</f>
        <v/>
      </c>
      <c r="AF61" s="844" t="str">
        <f>IF($B61="","",INDEX('All CCC'!AF$7:AF$809,MATCH(WatchList!$B61,'All CCC'!$B$7:$B$809,0)))</f>
        <v/>
      </c>
      <c r="AG61" s="844" t="str">
        <f>IF($B61="","",INDEX('All CCC'!AG$7:AG$809,MATCH(WatchList!$B61,'All CCC'!$B$7:$B$809,0)))</f>
        <v/>
      </c>
      <c r="AH61" s="844" t="str">
        <f>IF($B61="","",INDEX('All CCC'!AH$7:AH$809,MATCH(WatchList!$B61,'All CCC'!$B$7:$B$809,0)))</f>
        <v/>
      </c>
      <c r="AI61" s="844" t="str">
        <f>IF($B61="","",INDEX('All CCC'!AI$7:AI$809,MATCH(WatchList!$B61,'All CCC'!$B$7:$B$809,0)))</f>
        <v/>
      </c>
      <c r="AJ61" s="844" t="str">
        <f>IF($B61="","",INDEX('All CCC'!AJ$7:AJ$809,MATCH(WatchList!$B61,'All CCC'!$B$7:$B$809,0)))</f>
        <v/>
      </c>
      <c r="AK61" s="844" t="str">
        <f>IF($B61="","",INDEX('All CCC'!AK$7:AK$809,MATCH(WatchList!$B61,'All CCC'!$B$7:$B$809,0)))</f>
        <v/>
      </c>
      <c r="AL61" s="844" t="str">
        <f>IF($B61="","",INDEX('All CCC'!AL$7:AL$809,MATCH(WatchList!$B61,'All CCC'!$B$7:$B$809,0)))</f>
        <v/>
      </c>
      <c r="AM61" s="844" t="str">
        <f>IF($B61="","",INDEX('All CCC'!AM$7:AM$809,MATCH(WatchList!$B61,'All CCC'!$B$7:$B$809,0)))</f>
        <v/>
      </c>
      <c r="AN61" s="844" t="str">
        <f>IF($B61="","",INDEX('All CCC'!AN$7:AN$809,MATCH(WatchList!$B61,'All CCC'!$B$7:$B$809,0)))</f>
        <v/>
      </c>
      <c r="AO61" s="844" t="str">
        <f>IF($B61="","",INDEX('All CCC'!AO$7:AO$809,MATCH(WatchList!$B61,'All CCC'!$B$7:$B$809,0)))</f>
        <v/>
      </c>
      <c r="AP61" s="844" t="str">
        <f>IF($B61="","",INDEX('All CCC'!AP$7:AP$809,MATCH(WatchList!$B61,'All CCC'!$B$7:$B$809,0)))</f>
        <v/>
      </c>
      <c r="AQ61" s="844" t="str">
        <f>IF($B61="","",INDEX('All CCC'!AQ$7:AQ$809,MATCH(WatchList!$B61,'All CCC'!$B$7:$B$809,0)))</f>
        <v/>
      </c>
      <c r="AR61" s="844" t="str">
        <f>IF($B61="","",INDEX('All CCC'!AR$7:AR$809,MATCH(WatchList!$B61,'All CCC'!$B$7:$B$809,0)))</f>
        <v/>
      </c>
      <c r="AS61" s="844" t="str">
        <f>IF($B61="","",INDEX('All CCC'!AS$7:AS$809,MATCH(WatchList!$B61,'All CCC'!$B$7:$B$809,0)))</f>
        <v/>
      </c>
      <c r="AT61" s="844" t="str">
        <f>IF($B61="","",INDEX('All CCC'!AT$7:AT$809,MATCH(WatchList!$B61,'All CCC'!$B$7:$B$809,0)))</f>
        <v/>
      </c>
      <c r="AU61" s="844" t="str">
        <f>IF($B61="","",INDEX('All CCC'!AU$7:AU$809,MATCH(WatchList!$B61,'All CCC'!$B$7:$B$809,0)))</f>
        <v/>
      </c>
      <c r="AV61" s="844" t="str">
        <f>IF($B61="","",INDEX('All CCC'!AV$7:AV$809,MATCH(WatchList!$B61,'All CCC'!$B$7:$B$809,0)))</f>
        <v/>
      </c>
      <c r="AW61" s="844" t="str">
        <f>IF($B61="","",INDEX('All CCC'!AW$7:AW$809,MATCH(WatchList!$B61,'All CCC'!$B$7:$B$809,0)))</f>
        <v/>
      </c>
      <c r="AX61" s="844" t="str">
        <f>IF($B61="","",INDEX('All CCC'!AX$7:AX$809,MATCH(WatchList!$B61,'All CCC'!$B$7:$B$809,0)))</f>
        <v/>
      </c>
      <c r="AY61" s="844" t="str">
        <f>IF($B61="","",INDEX('All CCC'!AY$7:AY$809,MATCH(WatchList!$B61,'All CCC'!$B$7:$B$809,0)))</f>
        <v/>
      </c>
      <c r="AZ61" s="844" t="str">
        <f>IF($B61="","",INDEX('All CCC'!AZ$7:AZ$809,MATCH(WatchList!$B61,'All CCC'!$B$7:$B$809,0)))</f>
        <v/>
      </c>
      <c r="BA61" s="844" t="str">
        <f>IF($B61="","",INDEX('All CCC'!BA$7:BA$809,MATCH(WatchList!$B61,'All CCC'!$B$7:$B$809,0)))</f>
        <v/>
      </c>
      <c r="BB61" s="844" t="str">
        <f>IF($B61="","",INDEX('All CCC'!BB$7:BB$809,MATCH(WatchList!$B61,'All CCC'!$B$7:$B$809,0)))</f>
        <v/>
      </c>
      <c r="BC61" s="844" t="str">
        <f>IF($B61="","",INDEX('All CCC'!BC$7:BC$809,MATCH(WatchList!$B61,'All CCC'!$B$7:$B$809,0)))</f>
        <v/>
      </c>
      <c r="BD61" s="844" t="str">
        <f>IF($B61="","",INDEX('All CCC'!BD$7:BD$809,MATCH(WatchList!$B61,'All CCC'!$B$7:$B$809,0)))</f>
        <v/>
      </c>
      <c r="BE61" s="844" t="str">
        <f>IF($B61="","",INDEX('All CCC'!BE$7:BE$809,MATCH(WatchList!$B61,'All CCC'!$B$7:$B$809,0)))</f>
        <v/>
      </c>
      <c r="BF61" s="844" t="str">
        <f>IF($B61="","",INDEX('All CCC'!BF$7:BF$809,MATCH(WatchList!$B61,'All CCC'!$B$7:$B$809,0)))</f>
        <v/>
      </c>
      <c r="BG61" s="844" t="str">
        <f>IF($B61="","",INDEX('All CCC'!BG$7:BG$809,MATCH(WatchList!$B61,'All CCC'!$B$7:$B$809,0)))</f>
        <v/>
      </c>
    </row>
    <row r="62" spans="1:59" x14ac:dyDescent="0.2">
      <c r="A62" s="548" t="str">
        <f>IF($B62="","",INDEX('All CCC'!A$7:A$809,MATCH(WatchList!$B62,'All CCC'!$B$7:$B$809,0)))</f>
        <v/>
      </c>
      <c r="B62" s="31"/>
      <c r="C62" s="844" t="str">
        <f>IF($B62="","",INDEX('All CCC'!C$7:C$809,MATCH(WatchList!$B62,'All CCC'!$B$7:$B$809,0)))</f>
        <v/>
      </c>
      <c r="D62" s="844" t="str">
        <f>IF($B62="","",INDEX('All CCC'!D$7:D$809,MATCH(WatchList!$B62,'All CCC'!$B$7:$B$809,0)))</f>
        <v/>
      </c>
      <c r="E62" s="844" t="str">
        <f>IF($B62="","",INDEX('All CCC'!E$7:E$809,MATCH(WatchList!$B62,'All CCC'!$B$7:$B$809,0)))</f>
        <v/>
      </c>
      <c r="F62" s="844" t="str">
        <f>IF($B62="","",INDEX('All CCC'!F$7:F$809,MATCH(WatchList!$B62,'All CCC'!$B$7:$B$809,0)))</f>
        <v/>
      </c>
      <c r="G62" s="844" t="str">
        <f>IF($B62="","",INDEX('All CCC'!G$7:G$809,MATCH(WatchList!$B62,'All CCC'!$B$7:$B$809,0)))</f>
        <v/>
      </c>
      <c r="H62" s="844" t="str">
        <f>IF($B62="","",INDEX('All CCC'!H$7:H$809,MATCH(WatchList!$B62,'All CCC'!$B$7:$B$809,0)))</f>
        <v/>
      </c>
      <c r="I62" s="844" t="str">
        <f>IF($B62="","",INDEX('All CCC'!I$7:I$809,MATCH(WatchList!$B62,'All CCC'!$B$7:$B$809,0)))</f>
        <v/>
      </c>
      <c r="J62" s="844" t="str">
        <f>IF($B62="","",INDEX('All CCC'!J$7:J$809,MATCH(WatchList!$B62,'All CCC'!$B$7:$B$809,0)))</f>
        <v/>
      </c>
      <c r="K62" s="844" t="str">
        <f>IF($B62="","",INDEX('All CCC'!K$7:K$809,MATCH(WatchList!$B62,'All CCC'!$B$7:$B$809,0)))</f>
        <v/>
      </c>
      <c r="L62" s="844" t="str">
        <f>IF($B62="","",INDEX('All CCC'!L$7:L$809,MATCH(WatchList!$B62,'All CCC'!$B$7:$B$809,0)))</f>
        <v/>
      </c>
      <c r="M62" s="844" t="str">
        <f>IF($B62="","",INDEX('All CCC'!M$7:M$809,MATCH(WatchList!$B62,'All CCC'!$B$7:$B$809,0)))</f>
        <v/>
      </c>
      <c r="N62" s="844" t="str">
        <f>IF($B62="","",INDEX('All CCC'!N$7:N$809,MATCH(WatchList!$B62,'All CCC'!$B$7:$B$809,0)))</f>
        <v/>
      </c>
      <c r="O62" s="844" t="str">
        <f>IF($B62="","",INDEX('All CCC'!O$7:O$809,MATCH(WatchList!$B62,'All CCC'!$B$7:$B$809,0)))</f>
        <v/>
      </c>
      <c r="P62" s="845" t="str">
        <f>IF($B62="","",INDEX('All CCC'!P$7:P$809,MATCH(WatchList!$B62,'All CCC'!$B$7:$B$809,0)))</f>
        <v/>
      </c>
      <c r="Q62" s="845" t="str">
        <f>IF($B62="","",INDEX('All CCC'!Q$7:Q$809,MATCH(WatchList!$B62,'All CCC'!$B$7:$B$809,0)))</f>
        <v/>
      </c>
      <c r="R62" s="844" t="str">
        <f>IF($B62="","",INDEX('All CCC'!R$7:R$809,MATCH(WatchList!$B62,'All CCC'!$B$7:$B$809,0)))</f>
        <v/>
      </c>
      <c r="S62" s="844" t="str">
        <f>IF($B62="","",INDEX('All CCC'!S$7:S$809,MATCH(WatchList!$B62,'All CCC'!$B$7:$B$809,0)))</f>
        <v/>
      </c>
      <c r="T62" s="844" t="str">
        <f>IF($B62="","",INDEX('All CCC'!T$7:T$809,MATCH(WatchList!$B62,'All CCC'!$B$7:$B$809,0)))</f>
        <v/>
      </c>
      <c r="U62" s="844" t="str">
        <f>IF($B62="","",INDEX('All CCC'!U$7:U$809,MATCH(WatchList!$B62,'All CCC'!$B$7:$B$809,0)))</f>
        <v/>
      </c>
      <c r="V62" s="844" t="str">
        <f>IF($B62="","",INDEX('All CCC'!V$7:V$809,MATCH(WatchList!$B62,'All CCC'!$B$7:$B$809,0)))</f>
        <v/>
      </c>
      <c r="W62" s="844" t="str">
        <f>IF($B62="","",INDEX('All CCC'!W$7:W$809,MATCH(WatchList!$B62,'All CCC'!$B$7:$B$809,0)))</f>
        <v/>
      </c>
      <c r="X62" s="844" t="str">
        <f>IF($B62="","",INDEX('All CCC'!X$7:X$809,MATCH(WatchList!$B62,'All CCC'!$B$7:$B$809,0)))</f>
        <v/>
      </c>
      <c r="Y62" s="844" t="str">
        <f>IF($B62="","",INDEX('All CCC'!Y$7:Y$809,MATCH(WatchList!$B62,'All CCC'!$B$7:$B$809,0)))</f>
        <v/>
      </c>
      <c r="Z62" s="844" t="str">
        <f>IF($B62="","",INDEX('All CCC'!Z$7:Z$809,MATCH(WatchList!$B62,'All CCC'!$B$7:$B$809,0)))</f>
        <v/>
      </c>
      <c r="AA62" s="844" t="str">
        <f>IF($B62="","",INDEX('All CCC'!AA$7:AA$809,MATCH(WatchList!$B62,'All CCC'!$B$7:$B$809,0)))</f>
        <v/>
      </c>
      <c r="AB62" s="844" t="str">
        <f>IF($B62="","",INDEX('All CCC'!AB$7:AB$809,MATCH(WatchList!$B62,'All CCC'!$B$7:$B$809,0)))</f>
        <v/>
      </c>
      <c r="AC62" s="844" t="str">
        <f>IF($B62="","",INDEX('All CCC'!AC$7:AC$809,MATCH(WatchList!$B62,'All CCC'!$B$7:$B$809,0)))</f>
        <v/>
      </c>
      <c r="AD62" s="844" t="str">
        <f>IF($B62="","",INDEX('All CCC'!AD$7:AD$809,MATCH(WatchList!$B62,'All CCC'!$B$7:$B$809,0)))</f>
        <v/>
      </c>
      <c r="AE62" s="844" t="str">
        <f>IF($B62="","",INDEX('All CCC'!AE$7:AE$809,MATCH(WatchList!$B62,'All CCC'!$B$7:$B$809,0)))</f>
        <v/>
      </c>
      <c r="AF62" s="844" t="str">
        <f>IF($B62="","",INDEX('All CCC'!AF$7:AF$809,MATCH(WatchList!$B62,'All CCC'!$B$7:$B$809,0)))</f>
        <v/>
      </c>
      <c r="AG62" s="844" t="str">
        <f>IF($B62="","",INDEX('All CCC'!AG$7:AG$809,MATCH(WatchList!$B62,'All CCC'!$B$7:$B$809,0)))</f>
        <v/>
      </c>
      <c r="AH62" s="844" t="str">
        <f>IF($B62="","",INDEX('All CCC'!AH$7:AH$809,MATCH(WatchList!$B62,'All CCC'!$B$7:$B$809,0)))</f>
        <v/>
      </c>
      <c r="AI62" s="844" t="str">
        <f>IF($B62="","",INDEX('All CCC'!AI$7:AI$809,MATCH(WatchList!$B62,'All CCC'!$B$7:$B$809,0)))</f>
        <v/>
      </c>
      <c r="AJ62" s="844" t="str">
        <f>IF($B62="","",INDEX('All CCC'!AJ$7:AJ$809,MATCH(WatchList!$B62,'All CCC'!$B$7:$B$809,0)))</f>
        <v/>
      </c>
      <c r="AK62" s="844" t="str">
        <f>IF($B62="","",INDEX('All CCC'!AK$7:AK$809,MATCH(WatchList!$B62,'All CCC'!$B$7:$B$809,0)))</f>
        <v/>
      </c>
      <c r="AL62" s="844" t="str">
        <f>IF($B62="","",INDEX('All CCC'!AL$7:AL$809,MATCH(WatchList!$B62,'All CCC'!$B$7:$B$809,0)))</f>
        <v/>
      </c>
      <c r="AM62" s="844" t="str">
        <f>IF($B62="","",INDEX('All CCC'!AM$7:AM$809,MATCH(WatchList!$B62,'All CCC'!$B$7:$B$809,0)))</f>
        <v/>
      </c>
      <c r="AN62" s="844" t="str">
        <f>IF($B62="","",INDEX('All CCC'!AN$7:AN$809,MATCH(WatchList!$B62,'All CCC'!$B$7:$B$809,0)))</f>
        <v/>
      </c>
      <c r="AO62" s="844" t="str">
        <f>IF($B62="","",INDEX('All CCC'!AO$7:AO$809,MATCH(WatchList!$B62,'All CCC'!$B$7:$B$809,0)))</f>
        <v/>
      </c>
      <c r="AP62" s="844" t="str">
        <f>IF($B62="","",INDEX('All CCC'!AP$7:AP$809,MATCH(WatchList!$B62,'All CCC'!$B$7:$B$809,0)))</f>
        <v/>
      </c>
      <c r="AQ62" s="844" t="str">
        <f>IF($B62="","",INDEX('All CCC'!AQ$7:AQ$809,MATCH(WatchList!$B62,'All CCC'!$B$7:$B$809,0)))</f>
        <v/>
      </c>
      <c r="AR62" s="844" t="str">
        <f>IF($B62="","",INDEX('All CCC'!AR$7:AR$809,MATCH(WatchList!$B62,'All CCC'!$B$7:$B$809,0)))</f>
        <v/>
      </c>
      <c r="AS62" s="844" t="str">
        <f>IF($B62="","",INDEX('All CCC'!AS$7:AS$809,MATCH(WatchList!$B62,'All CCC'!$B$7:$B$809,0)))</f>
        <v/>
      </c>
      <c r="AT62" s="844" t="str">
        <f>IF($B62="","",INDEX('All CCC'!AT$7:AT$809,MATCH(WatchList!$B62,'All CCC'!$B$7:$B$809,0)))</f>
        <v/>
      </c>
      <c r="AU62" s="844" t="str">
        <f>IF($B62="","",INDEX('All CCC'!AU$7:AU$809,MATCH(WatchList!$B62,'All CCC'!$B$7:$B$809,0)))</f>
        <v/>
      </c>
      <c r="AV62" s="844" t="str">
        <f>IF($B62="","",INDEX('All CCC'!AV$7:AV$809,MATCH(WatchList!$B62,'All CCC'!$B$7:$B$809,0)))</f>
        <v/>
      </c>
      <c r="AW62" s="844" t="str">
        <f>IF($B62="","",INDEX('All CCC'!AW$7:AW$809,MATCH(WatchList!$B62,'All CCC'!$B$7:$B$809,0)))</f>
        <v/>
      </c>
      <c r="AX62" s="844" t="str">
        <f>IF($B62="","",INDEX('All CCC'!AX$7:AX$809,MATCH(WatchList!$B62,'All CCC'!$B$7:$B$809,0)))</f>
        <v/>
      </c>
      <c r="AY62" s="844" t="str">
        <f>IF($B62="","",INDEX('All CCC'!AY$7:AY$809,MATCH(WatchList!$B62,'All CCC'!$B$7:$B$809,0)))</f>
        <v/>
      </c>
      <c r="AZ62" s="844" t="str">
        <f>IF($B62="","",INDEX('All CCC'!AZ$7:AZ$809,MATCH(WatchList!$B62,'All CCC'!$B$7:$B$809,0)))</f>
        <v/>
      </c>
      <c r="BA62" s="844" t="str">
        <f>IF($B62="","",INDEX('All CCC'!BA$7:BA$809,MATCH(WatchList!$B62,'All CCC'!$B$7:$B$809,0)))</f>
        <v/>
      </c>
      <c r="BB62" s="844" t="str">
        <f>IF($B62="","",INDEX('All CCC'!BB$7:BB$809,MATCH(WatchList!$B62,'All CCC'!$B$7:$B$809,0)))</f>
        <v/>
      </c>
      <c r="BC62" s="844" t="str">
        <f>IF($B62="","",INDEX('All CCC'!BC$7:BC$809,MATCH(WatchList!$B62,'All CCC'!$B$7:$B$809,0)))</f>
        <v/>
      </c>
      <c r="BD62" s="844" t="str">
        <f>IF($B62="","",INDEX('All CCC'!BD$7:BD$809,MATCH(WatchList!$B62,'All CCC'!$B$7:$B$809,0)))</f>
        <v/>
      </c>
      <c r="BE62" s="844" t="str">
        <f>IF($B62="","",INDEX('All CCC'!BE$7:BE$809,MATCH(WatchList!$B62,'All CCC'!$B$7:$B$809,0)))</f>
        <v/>
      </c>
      <c r="BF62" s="844" t="str">
        <f>IF($B62="","",INDEX('All CCC'!BF$7:BF$809,MATCH(WatchList!$B62,'All CCC'!$B$7:$B$809,0)))</f>
        <v/>
      </c>
      <c r="BG62" s="844" t="str">
        <f>IF($B62="","",INDEX('All CCC'!BG$7:BG$809,MATCH(WatchList!$B62,'All CCC'!$B$7:$B$809,0)))</f>
        <v/>
      </c>
    </row>
    <row r="63" spans="1:59" x14ac:dyDescent="0.2">
      <c r="A63" s="548" t="str">
        <f>IF($B63="","",INDEX('All CCC'!A$7:A$809,MATCH(WatchList!$B63,'All CCC'!$B$7:$B$809,0)))</f>
        <v/>
      </c>
      <c r="B63" s="31"/>
      <c r="C63" s="844" t="str">
        <f>IF($B63="","",INDEX('All CCC'!C$7:C$809,MATCH(WatchList!$B63,'All CCC'!$B$7:$B$809,0)))</f>
        <v/>
      </c>
      <c r="D63" s="844" t="str">
        <f>IF($B63="","",INDEX('All CCC'!D$7:D$809,MATCH(WatchList!$B63,'All CCC'!$B$7:$B$809,0)))</f>
        <v/>
      </c>
      <c r="E63" s="844" t="str">
        <f>IF($B63="","",INDEX('All CCC'!E$7:E$809,MATCH(WatchList!$B63,'All CCC'!$B$7:$B$809,0)))</f>
        <v/>
      </c>
      <c r="F63" s="844" t="str">
        <f>IF($B63="","",INDEX('All CCC'!F$7:F$809,MATCH(WatchList!$B63,'All CCC'!$B$7:$B$809,0)))</f>
        <v/>
      </c>
      <c r="G63" s="844" t="str">
        <f>IF($B63="","",INDEX('All CCC'!G$7:G$809,MATCH(WatchList!$B63,'All CCC'!$B$7:$B$809,0)))</f>
        <v/>
      </c>
      <c r="H63" s="844" t="str">
        <f>IF($B63="","",INDEX('All CCC'!H$7:H$809,MATCH(WatchList!$B63,'All CCC'!$B$7:$B$809,0)))</f>
        <v/>
      </c>
      <c r="I63" s="844" t="str">
        <f>IF($B63="","",INDEX('All CCC'!I$7:I$809,MATCH(WatchList!$B63,'All CCC'!$B$7:$B$809,0)))</f>
        <v/>
      </c>
      <c r="J63" s="844" t="str">
        <f>IF($B63="","",INDEX('All CCC'!J$7:J$809,MATCH(WatchList!$B63,'All CCC'!$B$7:$B$809,0)))</f>
        <v/>
      </c>
      <c r="K63" s="844" t="str">
        <f>IF($B63="","",INDEX('All CCC'!K$7:K$809,MATCH(WatchList!$B63,'All CCC'!$B$7:$B$809,0)))</f>
        <v/>
      </c>
      <c r="L63" s="844" t="str">
        <f>IF($B63="","",INDEX('All CCC'!L$7:L$809,MATCH(WatchList!$B63,'All CCC'!$B$7:$B$809,0)))</f>
        <v/>
      </c>
      <c r="M63" s="844" t="str">
        <f>IF($B63="","",INDEX('All CCC'!M$7:M$809,MATCH(WatchList!$B63,'All CCC'!$B$7:$B$809,0)))</f>
        <v/>
      </c>
      <c r="N63" s="844" t="str">
        <f>IF($B63="","",INDEX('All CCC'!N$7:N$809,MATCH(WatchList!$B63,'All CCC'!$B$7:$B$809,0)))</f>
        <v/>
      </c>
      <c r="O63" s="844" t="str">
        <f>IF($B63="","",INDEX('All CCC'!O$7:O$809,MATCH(WatchList!$B63,'All CCC'!$B$7:$B$809,0)))</f>
        <v/>
      </c>
      <c r="P63" s="845" t="str">
        <f>IF($B63="","",INDEX('All CCC'!P$7:P$809,MATCH(WatchList!$B63,'All CCC'!$B$7:$B$809,0)))</f>
        <v/>
      </c>
      <c r="Q63" s="845" t="str">
        <f>IF($B63="","",INDEX('All CCC'!Q$7:Q$809,MATCH(WatchList!$B63,'All CCC'!$B$7:$B$809,0)))</f>
        <v/>
      </c>
      <c r="R63" s="844" t="str">
        <f>IF($B63="","",INDEX('All CCC'!R$7:R$809,MATCH(WatchList!$B63,'All CCC'!$B$7:$B$809,0)))</f>
        <v/>
      </c>
      <c r="S63" s="844" t="str">
        <f>IF($B63="","",INDEX('All CCC'!S$7:S$809,MATCH(WatchList!$B63,'All CCC'!$B$7:$B$809,0)))</f>
        <v/>
      </c>
      <c r="T63" s="844" t="str">
        <f>IF($B63="","",INDEX('All CCC'!T$7:T$809,MATCH(WatchList!$B63,'All CCC'!$B$7:$B$809,0)))</f>
        <v/>
      </c>
      <c r="U63" s="844" t="str">
        <f>IF($B63="","",INDEX('All CCC'!U$7:U$809,MATCH(WatchList!$B63,'All CCC'!$B$7:$B$809,0)))</f>
        <v/>
      </c>
      <c r="V63" s="844" t="str">
        <f>IF($B63="","",INDEX('All CCC'!V$7:V$809,MATCH(WatchList!$B63,'All CCC'!$B$7:$B$809,0)))</f>
        <v/>
      </c>
      <c r="W63" s="844" t="str">
        <f>IF($B63="","",INDEX('All CCC'!W$7:W$809,MATCH(WatchList!$B63,'All CCC'!$B$7:$B$809,0)))</f>
        <v/>
      </c>
      <c r="X63" s="844" t="str">
        <f>IF($B63="","",INDEX('All CCC'!X$7:X$809,MATCH(WatchList!$B63,'All CCC'!$B$7:$B$809,0)))</f>
        <v/>
      </c>
      <c r="Y63" s="844" t="str">
        <f>IF($B63="","",INDEX('All CCC'!Y$7:Y$809,MATCH(WatchList!$B63,'All CCC'!$B$7:$B$809,0)))</f>
        <v/>
      </c>
      <c r="Z63" s="844" t="str">
        <f>IF($B63="","",INDEX('All CCC'!Z$7:Z$809,MATCH(WatchList!$B63,'All CCC'!$B$7:$B$809,0)))</f>
        <v/>
      </c>
      <c r="AA63" s="844" t="str">
        <f>IF($B63="","",INDEX('All CCC'!AA$7:AA$809,MATCH(WatchList!$B63,'All CCC'!$B$7:$B$809,0)))</f>
        <v/>
      </c>
      <c r="AB63" s="844" t="str">
        <f>IF($B63="","",INDEX('All CCC'!AB$7:AB$809,MATCH(WatchList!$B63,'All CCC'!$B$7:$B$809,0)))</f>
        <v/>
      </c>
      <c r="AC63" s="844" t="str">
        <f>IF($B63="","",INDEX('All CCC'!AC$7:AC$809,MATCH(WatchList!$B63,'All CCC'!$B$7:$B$809,0)))</f>
        <v/>
      </c>
      <c r="AD63" s="844" t="str">
        <f>IF($B63="","",INDEX('All CCC'!AD$7:AD$809,MATCH(WatchList!$B63,'All CCC'!$B$7:$B$809,0)))</f>
        <v/>
      </c>
      <c r="AE63" s="844" t="str">
        <f>IF($B63="","",INDEX('All CCC'!AE$7:AE$809,MATCH(WatchList!$B63,'All CCC'!$B$7:$B$809,0)))</f>
        <v/>
      </c>
      <c r="AF63" s="844" t="str">
        <f>IF($B63="","",INDEX('All CCC'!AF$7:AF$809,MATCH(WatchList!$B63,'All CCC'!$B$7:$B$809,0)))</f>
        <v/>
      </c>
      <c r="AG63" s="844" t="str">
        <f>IF($B63="","",INDEX('All CCC'!AG$7:AG$809,MATCH(WatchList!$B63,'All CCC'!$B$7:$B$809,0)))</f>
        <v/>
      </c>
      <c r="AH63" s="844" t="str">
        <f>IF($B63="","",INDEX('All CCC'!AH$7:AH$809,MATCH(WatchList!$B63,'All CCC'!$B$7:$B$809,0)))</f>
        <v/>
      </c>
      <c r="AI63" s="844" t="str">
        <f>IF($B63="","",INDEX('All CCC'!AI$7:AI$809,MATCH(WatchList!$B63,'All CCC'!$B$7:$B$809,0)))</f>
        <v/>
      </c>
      <c r="AJ63" s="844" t="str">
        <f>IF($B63="","",INDEX('All CCC'!AJ$7:AJ$809,MATCH(WatchList!$B63,'All CCC'!$B$7:$B$809,0)))</f>
        <v/>
      </c>
      <c r="AK63" s="844" t="str">
        <f>IF($B63="","",INDEX('All CCC'!AK$7:AK$809,MATCH(WatchList!$B63,'All CCC'!$B$7:$B$809,0)))</f>
        <v/>
      </c>
      <c r="AL63" s="844" t="str">
        <f>IF($B63="","",INDEX('All CCC'!AL$7:AL$809,MATCH(WatchList!$B63,'All CCC'!$B$7:$B$809,0)))</f>
        <v/>
      </c>
      <c r="AM63" s="844" t="str">
        <f>IF($B63="","",INDEX('All CCC'!AM$7:AM$809,MATCH(WatchList!$B63,'All CCC'!$B$7:$B$809,0)))</f>
        <v/>
      </c>
      <c r="AN63" s="844" t="str">
        <f>IF($B63="","",INDEX('All CCC'!AN$7:AN$809,MATCH(WatchList!$B63,'All CCC'!$B$7:$B$809,0)))</f>
        <v/>
      </c>
      <c r="AO63" s="844" t="str">
        <f>IF($B63="","",INDEX('All CCC'!AO$7:AO$809,MATCH(WatchList!$B63,'All CCC'!$B$7:$B$809,0)))</f>
        <v/>
      </c>
      <c r="AP63" s="844" t="str">
        <f>IF($B63="","",INDEX('All CCC'!AP$7:AP$809,MATCH(WatchList!$B63,'All CCC'!$B$7:$B$809,0)))</f>
        <v/>
      </c>
      <c r="AQ63" s="844" t="str">
        <f>IF($B63="","",INDEX('All CCC'!AQ$7:AQ$809,MATCH(WatchList!$B63,'All CCC'!$B$7:$B$809,0)))</f>
        <v/>
      </c>
      <c r="AR63" s="844" t="str">
        <f>IF($B63="","",INDEX('All CCC'!AR$7:AR$809,MATCH(WatchList!$B63,'All CCC'!$B$7:$B$809,0)))</f>
        <v/>
      </c>
      <c r="AS63" s="844" t="str">
        <f>IF($B63="","",INDEX('All CCC'!AS$7:AS$809,MATCH(WatchList!$B63,'All CCC'!$B$7:$B$809,0)))</f>
        <v/>
      </c>
      <c r="AT63" s="844" t="str">
        <f>IF($B63="","",INDEX('All CCC'!AT$7:AT$809,MATCH(WatchList!$B63,'All CCC'!$B$7:$B$809,0)))</f>
        <v/>
      </c>
      <c r="AU63" s="844" t="str">
        <f>IF($B63="","",INDEX('All CCC'!AU$7:AU$809,MATCH(WatchList!$B63,'All CCC'!$B$7:$B$809,0)))</f>
        <v/>
      </c>
      <c r="AV63" s="844" t="str">
        <f>IF($B63="","",INDEX('All CCC'!AV$7:AV$809,MATCH(WatchList!$B63,'All CCC'!$B$7:$B$809,0)))</f>
        <v/>
      </c>
      <c r="AW63" s="844" t="str">
        <f>IF($B63="","",INDEX('All CCC'!AW$7:AW$809,MATCH(WatchList!$B63,'All CCC'!$B$7:$B$809,0)))</f>
        <v/>
      </c>
      <c r="AX63" s="844" t="str">
        <f>IF($B63="","",INDEX('All CCC'!AX$7:AX$809,MATCH(WatchList!$B63,'All CCC'!$B$7:$B$809,0)))</f>
        <v/>
      </c>
      <c r="AY63" s="844" t="str">
        <f>IF($B63="","",INDEX('All CCC'!AY$7:AY$809,MATCH(WatchList!$B63,'All CCC'!$B$7:$B$809,0)))</f>
        <v/>
      </c>
      <c r="AZ63" s="844" t="str">
        <f>IF($B63="","",INDEX('All CCC'!AZ$7:AZ$809,MATCH(WatchList!$B63,'All CCC'!$B$7:$B$809,0)))</f>
        <v/>
      </c>
      <c r="BA63" s="844" t="str">
        <f>IF($B63="","",INDEX('All CCC'!BA$7:BA$809,MATCH(WatchList!$B63,'All CCC'!$B$7:$B$809,0)))</f>
        <v/>
      </c>
      <c r="BB63" s="844" t="str">
        <f>IF($B63="","",INDEX('All CCC'!BB$7:BB$809,MATCH(WatchList!$B63,'All CCC'!$B$7:$B$809,0)))</f>
        <v/>
      </c>
      <c r="BC63" s="844" t="str">
        <f>IF($B63="","",INDEX('All CCC'!BC$7:BC$809,MATCH(WatchList!$B63,'All CCC'!$B$7:$B$809,0)))</f>
        <v/>
      </c>
      <c r="BD63" s="844" t="str">
        <f>IF($B63="","",INDEX('All CCC'!BD$7:BD$809,MATCH(WatchList!$B63,'All CCC'!$B$7:$B$809,0)))</f>
        <v/>
      </c>
      <c r="BE63" s="844" t="str">
        <f>IF($B63="","",INDEX('All CCC'!BE$7:BE$809,MATCH(WatchList!$B63,'All CCC'!$B$7:$B$809,0)))</f>
        <v/>
      </c>
      <c r="BF63" s="844" t="str">
        <f>IF($B63="","",INDEX('All CCC'!BF$7:BF$809,MATCH(WatchList!$B63,'All CCC'!$B$7:$B$809,0)))</f>
        <v/>
      </c>
      <c r="BG63" s="844" t="str">
        <f>IF($B63="","",INDEX('All CCC'!BG$7:BG$809,MATCH(WatchList!$B63,'All CCC'!$B$7:$B$809,0)))</f>
        <v/>
      </c>
    </row>
    <row r="64" spans="1:59" x14ac:dyDescent="0.2">
      <c r="A64" s="548" t="str">
        <f>IF($B64="","",INDEX('All CCC'!A$7:A$809,MATCH(WatchList!$B64,'All CCC'!$B$7:$B$809,0)))</f>
        <v/>
      </c>
      <c r="B64" s="31"/>
      <c r="C64" s="844" t="str">
        <f>IF($B64="","",INDEX('All CCC'!C$7:C$809,MATCH(WatchList!$B64,'All CCC'!$B$7:$B$809,0)))</f>
        <v/>
      </c>
      <c r="D64" s="844" t="str">
        <f>IF($B64="","",INDEX('All CCC'!D$7:D$809,MATCH(WatchList!$B64,'All CCC'!$B$7:$B$809,0)))</f>
        <v/>
      </c>
      <c r="E64" s="844" t="str">
        <f>IF($B64="","",INDEX('All CCC'!E$7:E$809,MATCH(WatchList!$B64,'All CCC'!$B$7:$B$809,0)))</f>
        <v/>
      </c>
      <c r="F64" s="844" t="str">
        <f>IF($B64="","",INDEX('All CCC'!F$7:F$809,MATCH(WatchList!$B64,'All CCC'!$B$7:$B$809,0)))</f>
        <v/>
      </c>
      <c r="G64" s="844" t="str">
        <f>IF($B64="","",INDEX('All CCC'!G$7:G$809,MATCH(WatchList!$B64,'All CCC'!$B$7:$B$809,0)))</f>
        <v/>
      </c>
      <c r="H64" s="844" t="str">
        <f>IF($B64="","",INDEX('All CCC'!H$7:H$809,MATCH(WatchList!$B64,'All CCC'!$B$7:$B$809,0)))</f>
        <v/>
      </c>
      <c r="I64" s="844" t="str">
        <f>IF($B64="","",INDEX('All CCC'!I$7:I$809,MATCH(WatchList!$B64,'All CCC'!$B$7:$B$809,0)))</f>
        <v/>
      </c>
      <c r="J64" s="844" t="str">
        <f>IF($B64="","",INDEX('All CCC'!J$7:J$809,MATCH(WatchList!$B64,'All CCC'!$B$7:$B$809,0)))</f>
        <v/>
      </c>
      <c r="K64" s="844" t="str">
        <f>IF($B64="","",INDEX('All CCC'!K$7:K$809,MATCH(WatchList!$B64,'All CCC'!$B$7:$B$809,0)))</f>
        <v/>
      </c>
      <c r="L64" s="844" t="str">
        <f>IF($B64="","",INDEX('All CCC'!L$7:L$809,MATCH(WatchList!$B64,'All CCC'!$B$7:$B$809,0)))</f>
        <v/>
      </c>
      <c r="M64" s="844" t="str">
        <f>IF($B64="","",INDEX('All CCC'!M$7:M$809,MATCH(WatchList!$B64,'All CCC'!$B$7:$B$809,0)))</f>
        <v/>
      </c>
      <c r="N64" s="844" t="str">
        <f>IF($B64="","",INDEX('All CCC'!N$7:N$809,MATCH(WatchList!$B64,'All CCC'!$B$7:$B$809,0)))</f>
        <v/>
      </c>
      <c r="O64" s="844" t="str">
        <f>IF($B64="","",INDEX('All CCC'!O$7:O$809,MATCH(WatchList!$B64,'All CCC'!$B$7:$B$809,0)))</f>
        <v/>
      </c>
      <c r="P64" s="845" t="str">
        <f>IF($B64="","",INDEX('All CCC'!P$7:P$809,MATCH(WatchList!$B64,'All CCC'!$B$7:$B$809,0)))</f>
        <v/>
      </c>
      <c r="Q64" s="845" t="str">
        <f>IF($B64="","",INDEX('All CCC'!Q$7:Q$809,MATCH(WatchList!$B64,'All CCC'!$B$7:$B$809,0)))</f>
        <v/>
      </c>
      <c r="R64" s="844" t="str">
        <f>IF($B64="","",INDEX('All CCC'!R$7:R$809,MATCH(WatchList!$B64,'All CCC'!$B$7:$B$809,0)))</f>
        <v/>
      </c>
      <c r="S64" s="844" t="str">
        <f>IF($B64="","",INDEX('All CCC'!S$7:S$809,MATCH(WatchList!$B64,'All CCC'!$B$7:$B$809,0)))</f>
        <v/>
      </c>
      <c r="T64" s="844" t="str">
        <f>IF($B64="","",INDEX('All CCC'!T$7:T$809,MATCH(WatchList!$B64,'All CCC'!$B$7:$B$809,0)))</f>
        <v/>
      </c>
      <c r="U64" s="844" t="str">
        <f>IF($B64="","",INDEX('All CCC'!U$7:U$809,MATCH(WatchList!$B64,'All CCC'!$B$7:$B$809,0)))</f>
        <v/>
      </c>
      <c r="V64" s="844" t="str">
        <f>IF($B64="","",INDEX('All CCC'!V$7:V$809,MATCH(WatchList!$B64,'All CCC'!$B$7:$B$809,0)))</f>
        <v/>
      </c>
      <c r="W64" s="844" t="str">
        <f>IF($B64="","",INDEX('All CCC'!W$7:W$809,MATCH(WatchList!$B64,'All CCC'!$B$7:$B$809,0)))</f>
        <v/>
      </c>
      <c r="X64" s="844" t="str">
        <f>IF($B64="","",INDEX('All CCC'!X$7:X$809,MATCH(WatchList!$B64,'All CCC'!$B$7:$B$809,0)))</f>
        <v/>
      </c>
      <c r="Y64" s="844" t="str">
        <f>IF($B64="","",INDEX('All CCC'!Y$7:Y$809,MATCH(WatchList!$B64,'All CCC'!$B$7:$B$809,0)))</f>
        <v/>
      </c>
      <c r="Z64" s="844" t="str">
        <f>IF($B64="","",INDEX('All CCC'!Z$7:Z$809,MATCH(WatchList!$B64,'All CCC'!$B$7:$B$809,0)))</f>
        <v/>
      </c>
      <c r="AA64" s="844" t="str">
        <f>IF($B64="","",INDEX('All CCC'!AA$7:AA$809,MATCH(WatchList!$B64,'All CCC'!$B$7:$B$809,0)))</f>
        <v/>
      </c>
      <c r="AB64" s="844" t="str">
        <f>IF($B64="","",INDEX('All CCC'!AB$7:AB$809,MATCH(WatchList!$B64,'All CCC'!$B$7:$B$809,0)))</f>
        <v/>
      </c>
      <c r="AC64" s="844" t="str">
        <f>IF($B64="","",INDEX('All CCC'!AC$7:AC$809,MATCH(WatchList!$B64,'All CCC'!$B$7:$B$809,0)))</f>
        <v/>
      </c>
      <c r="AD64" s="844" t="str">
        <f>IF($B64="","",INDEX('All CCC'!AD$7:AD$809,MATCH(WatchList!$B64,'All CCC'!$B$7:$B$809,0)))</f>
        <v/>
      </c>
      <c r="AE64" s="844" t="str">
        <f>IF($B64="","",INDEX('All CCC'!AE$7:AE$809,MATCH(WatchList!$B64,'All CCC'!$B$7:$B$809,0)))</f>
        <v/>
      </c>
      <c r="AF64" s="844" t="str">
        <f>IF($B64="","",INDEX('All CCC'!AF$7:AF$809,MATCH(WatchList!$B64,'All CCC'!$B$7:$B$809,0)))</f>
        <v/>
      </c>
      <c r="AG64" s="844" t="str">
        <f>IF($B64="","",INDEX('All CCC'!AG$7:AG$809,MATCH(WatchList!$B64,'All CCC'!$B$7:$B$809,0)))</f>
        <v/>
      </c>
      <c r="AH64" s="844" t="str">
        <f>IF($B64="","",INDEX('All CCC'!AH$7:AH$809,MATCH(WatchList!$B64,'All CCC'!$B$7:$B$809,0)))</f>
        <v/>
      </c>
      <c r="AI64" s="844" t="str">
        <f>IF($B64="","",INDEX('All CCC'!AI$7:AI$809,MATCH(WatchList!$B64,'All CCC'!$B$7:$B$809,0)))</f>
        <v/>
      </c>
      <c r="AJ64" s="844" t="str">
        <f>IF($B64="","",INDEX('All CCC'!AJ$7:AJ$809,MATCH(WatchList!$B64,'All CCC'!$B$7:$B$809,0)))</f>
        <v/>
      </c>
      <c r="AK64" s="844" t="str">
        <f>IF($B64="","",INDEX('All CCC'!AK$7:AK$809,MATCH(WatchList!$B64,'All CCC'!$B$7:$B$809,0)))</f>
        <v/>
      </c>
      <c r="AL64" s="844" t="str">
        <f>IF($B64="","",INDEX('All CCC'!AL$7:AL$809,MATCH(WatchList!$B64,'All CCC'!$B$7:$B$809,0)))</f>
        <v/>
      </c>
      <c r="AM64" s="844" t="str">
        <f>IF($B64="","",INDEX('All CCC'!AM$7:AM$809,MATCH(WatchList!$B64,'All CCC'!$B$7:$B$809,0)))</f>
        <v/>
      </c>
      <c r="AN64" s="844" t="str">
        <f>IF($B64="","",INDEX('All CCC'!AN$7:AN$809,MATCH(WatchList!$B64,'All CCC'!$B$7:$B$809,0)))</f>
        <v/>
      </c>
      <c r="AO64" s="844" t="str">
        <f>IF($B64="","",INDEX('All CCC'!AO$7:AO$809,MATCH(WatchList!$B64,'All CCC'!$B$7:$B$809,0)))</f>
        <v/>
      </c>
      <c r="AP64" s="844" t="str">
        <f>IF($B64="","",INDEX('All CCC'!AP$7:AP$809,MATCH(WatchList!$B64,'All CCC'!$B$7:$B$809,0)))</f>
        <v/>
      </c>
      <c r="AQ64" s="844" t="str">
        <f>IF($B64="","",INDEX('All CCC'!AQ$7:AQ$809,MATCH(WatchList!$B64,'All CCC'!$B$7:$B$809,0)))</f>
        <v/>
      </c>
      <c r="AR64" s="844" t="str">
        <f>IF($B64="","",INDEX('All CCC'!AR$7:AR$809,MATCH(WatchList!$B64,'All CCC'!$B$7:$B$809,0)))</f>
        <v/>
      </c>
      <c r="AS64" s="844" t="str">
        <f>IF($B64="","",INDEX('All CCC'!AS$7:AS$809,MATCH(WatchList!$B64,'All CCC'!$B$7:$B$809,0)))</f>
        <v/>
      </c>
      <c r="AT64" s="844" t="str">
        <f>IF($B64="","",INDEX('All CCC'!AT$7:AT$809,MATCH(WatchList!$B64,'All CCC'!$B$7:$B$809,0)))</f>
        <v/>
      </c>
      <c r="AU64" s="844" t="str">
        <f>IF($B64="","",INDEX('All CCC'!AU$7:AU$809,MATCH(WatchList!$B64,'All CCC'!$B$7:$B$809,0)))</f>
        <v/>
      </c>
      <c r="AV64" s="844" t="str">
        <f>IF($B64="","",INDEX('All CCC'!AV$7:AV$809,MATCH(WatchList!$B64,'All CCC'!$B$7:$B$809,0)))</f>
        <v/>
      </c>
      <c r="AW64" s="844" t="str">
        <f>IF($B64="","",INDEX('All CCC'!AW$7:AW$809,MATCH(WatchList!$B64,'All CCC'!$B$7:$B$809,0)))</f>
        <v/>
      </c>
      <c r="AX64" s="844" t="str">
        <f>IF($B64="","",INDEX('All CCC'!AX$7:AX$809,MATCH(WatchList!$B64,'All CCC'!$B$7:$B$809,0)))</f>
        <v/>
      </c>
      <c r="AY64" s="844" t="str">
        <f>IF($B64="","",INDEX('All CCC'!AY$7:AY$809,MATCH(WatchList!$B64,'All CCC'!$B$7:$B$809,0)))</f>
        <v/>
      </c>
      <c r="AZ64" s="844" t="str">
        <f>IF($B64="","",INDEX('All CCC'!AZ$7:AZ$809,MATCH(WatchList!$B64,'All CCC'!$B$7:$B$809,0)))</f>
        <v/>
      </c>
      <c r="BA64" s="844" t="str">
        <f>IF($B64="","",INDEX('All CCC'!BA$7:BA$809,MATCH(WatchList!$B64,'All CCC'!$B$7:$B$809,0)))</f>
        <v/>
      </c>
      <c r="BB64" s="844" t="str">
        <f>IF($B64="","",INDEX('All CCC'!BB$7:BB$809,MATCH(WatchList!$B64,'All CCC'!$B$7:$B$809,0)))</f>
        <v/>
      </c>
      <c r="BC64" s="844" t="str">
        <f>IF($B64="","",INDEX('All CCC'!BC$7:BC$809,MATCH(WatchList!$B64,'All CCC'!$B$7:$B$809,0)))</f>
        <v/>
      </c>
      <c r="BD64" s="844" t="str">
        <f>IF($B64="","",INDEX('All CCC'!BD$7:BD$809,MATCH(WatchList!$B64,'All CCC'!$B$7:$B$809,0)))</f>
        <v/>
      </c>
      <c r="BE64" s="844" t="str">
        <f>IF($B64="","",INDEX('All CCC'!BE$7:BE$809,MATCH(WatchList!$B64,'All CCC'!$B$7:$B$809,0)))</f>
        <v/>
      </c>
      <c r="BF64" s="844" t="str">
        <f>IF($B64="","",INDEX('All CCC'!BF$7:BF$809,MATCH(WatchList!$B64,'All CCC'!$B$7:$B$809,0)))</f>
        <v/>
      </c>
      <c r="BG64" s="844" t="str">
        <f>IF($B64="","",INDEX('All CCC'!BG$7:BG$809,MATCH(WatchList!$B64,'All CCC'!$B$7:$B$809,0)))</f>
        <v/>
      </c>
    </row>
    <row r="65" spans="1:59" x14ac:dyDescent="0.2">
      <c r="A65" s="548" t="str">
        <f>IF($B65="","",INDEX('All CCC'!A$7:A$809,MATCH(WatchList!$B65,'All CCC'!$B$7:$B$809,0)))</f>
        <v/>
      </c>
      <c r="B65" s="31"/>
      <c r="C65" s="844" t="str">
        <f>IF($B65="","",INDEX('All CCC'!C$7:C$809,MATCH(WatchList!$B65,'All CCC'!$B$7:$B$809,0)))</f>
        <v/>
      </c>
      <c r="D65" s="844" t="str">
        <f>IF($B65="","",INDEX('All CCC'!D$7:D$809,MATCH(WatchList!$B65,'All CCC'!$B$7:$B$809,0)))</f>
        <v/>
      </c>
      <c r="E65" s="844" t="str">
        <f>IF($B65="","",INDEX('All CCC'!E$7:E$809,MATCH(WatchList!$B65,'All CCC'!$B$7:$B$809,0)))</f>
        <v/>
      </c>
      <c r="F65" s="844" t="str">
        <f>IF($B65="","",INDEX('All CCC'!F$7:F$809,MATCH(WatchList!$B65,'All CCC'!$B$7:$B$809,0)))</f>
        <v/>
      </c>
      <c r="G65" s="844" t="str">
        <f>IF($B65="","",INDEX('All CCC'!G$7:G$809,MATCH(WatchList!$B65,'All CCC'!$B$7:$B$809,0)))</f>
        <v/>
      </c>
      <c r="H65" s="844" t="str">
        <f>IF($B65="","",INDEX('All CCC'!H$7:H$809,MATCH(WatchList!$B65,'All CCC'!$B$7:$B$809,0)))</f>
        <v/>
      </c>
      <c r="I65" s="844" t="str">
        <f>IF($B65="","",INDEX('All CCC'!I$7:I$809,MATCH(WatchList!$B65,'All CCC'!$B$7:$B$809,0)))</f>
        <v/>
      </c>
      <c r="J65" s="844" t="str">
        <f>IF($B65="","",INDEX('All CCC'!J$7:J$809,MATCH(WatchList!$B65,'All CCC'!$B$7:$B$809,0)))</f>
        <v/>
      </c>
      <c r="K65" s="844" t="str">
        <f>IF($B65="","",INDEX('All CCC'!K$7:K$809,MATCH(WatchList!$B65,'All CCC'!$B$7:$B$809,0)))</f>
        <v/>
      </c>
      <c r="L65" s="844" t="str">
        <f>IF($B65="","",INDEX('All CCC'!L$7:L$809,MATCH(WatchList!$B65,'All CCC'!$B$7:$B$809,0)))</f>
        <v/>
      </c>
      <c r="M65" s="844" t="str">
        <f>IF($B65="","",INDEX('All CCC'!M$7:M$809,MATCH(WatchList!$B65,'All CCC'!$B$7:$B$809,0)))</f>
        <v/>
      </c>
      <c r="N65" s="844" t="str">
        <f>IF($B65="","",INDEX('All CCC'!N$7:N$809,MATCH(WatchList!$B65,'All CCC'!$B$7:$B$809,0)))</f>
        <v/>
      </c>
      <c r="O65" s="844" t="str">
        <f>IF($B65="","",INDEX('All CCC'!O$7:O$809,MATCH(WatchList!$B65,'All CCC'!$B$7:$B$809,0)))</f>
        <v/>
      </c>
      <c r="P65" s="845" t="str">
        <f>IF($B65="","",INDEX('All CCC'!P$7:P$809,MATCH(WatchList!$B65,'All CCC'!$B$7:$B$809,0)))</f>
        <v/>
      </c>
      <c r="Q65" s="845" t="str">
        <f>IF($B65="","",INDEX('All CCC'!Q$7:Q$809,MATCH(WatchList!$B65,'All CCC'!$B$7:$B$809,0)))</f>
        <v/>
      </c>
      <c r="R65" s="844" t="str">
        <f>IF($B65="","",INDEX('All CCC'!R$7:R$809,MATCH(WatchList!$B65,'All CCC'!$B$7:$B$809,0)))</f>
        <v/>
      </c>
      <c r="S65" s="844" t="str">
        <f>IF($B65="","",INDEX('All CCC'!S$7:S$809,MATCH(WatchList!$B65,'All CCC'!$B$7:$B$809,0)))</f>
        <v/>
      </c>
      <c r="T65" s="844" t="str">
        <f>IF($B65="","",INDEX('All CCC'!T$7:T$809,MATCH(WatchList!$B65,'All CCC'!$B$7:$B$809,0)))</f>
        <v/>
      </c>
      <c r="U65" s="844" t="str">
        <f>IF($B65="","",INDEX('All CCC'!U$7:U$809,MATCH(WatchList!$B65,'All CCC'!$B$7:$B$809,0)))</f>
        <v/>
      </c>
      <c r="V65" s="844" t="str">
        <f>IF($B65="","",INDEX('All CCC'!V$7:V$809,MATCH(WatchList!$B65,'All CCC'!$B$7:$B$809,0)))</f>
        <v/>
      </c>
      <c r="W65" s="844" t="str">
        <f>IF($B65="","",INDEX('All CCC'!W$7:W$809,MATCH(WatchList!$B65,'All CCC'!$B$7:$B$809,0)))</f>
        <v/>
      </c>
      <c r="X65" s="844" t="str">
        <f>IF($B65="","",INDEX('All CCC'!X$7:X$809,MATCH(WatchList!$B65,'All CCC'!$B$7:$B$809,0)))</f>
        <v/>
      </c>
      <c r="Y65" s="844" t="str">
        <f>IF($B65="","",INDEX('All CCC'!Y$7:Y$809,MATCH(WatchList!$B65,'All CCC'!$B$7:$B$809,0)))</f>
        <v/>
      </c>
      <c r="Z65" s="844" t="str">
        <f>IF($B65="","",INDEX('All CCC'!Z$7:Z$809,MATCH(WatchList!$B65,'All CCC'!$B$7:$B$809,0)))</f>
        <v/>
      </c>
      <c r="AA65" s="844" t="str">
        <f>IF($B65="","",INDEX('All CCC'!AA$7:AA$809,MATCH(WatchList!$B65,'All CCC'!$B$7:$B$809,0)))</f>
        <v/>
      </c>
      <c r="AB65" s="844" t="str">
        <f>IF($B65="","",INDEX('All CCC'!AB$7:AB$809,MATCH(WatchList!$B65,'All CCC'!$B$7:$B$809,0)))</f>
        <v/>
      </c>
      <c r="AC65" s="844" t="str">
        <f>IF($B65="","",INDEX('All CCC'!AC$7:AC$809,MATCH(WatchList!$B65,'All CCC'!$B$7:$B$809,0)))</f>
        <v/>
      </c>
      <c r="AD65" s="844" t="str">
        <f>IF($B65="","",INDEX('All CCC'!AD$7:AD$809,MATCH(WatchList!$B65,'All CCC'!$B$7:$B$809,0)))</f>
        <v/>
      </c>
      <c r="AE65" s="844" t="str">
        <f>IF($B65="","",INDEX('All CCC'!AE$7:AE$809,MATCH(WatchList!$B65,'All CCC'!$B$7:$B$809,0)))</f>
        <v/>
      </c>
      <c r="AF65" s="844" t="str">
        <f>IF($B65="","",INDEX('All CCC'!AF$7:AF$809,MATCH(WatchList!$B65,'All CCC'!$B$7:$B$809,0)))</f>
        <v/>
      </c>
      <c r="AG65" s="844" t="str">
        <f>IF($B65="","",INDEX('All CCC'!AG$7:AG$809,MATCH(WatchList!$B65,'All CCC'!$B$7:$B$809,0)))</f>
        <v/>
      </c>
      <c r="AH65" s="844" t="str">
        <f>IF($B65="","",INDEX('All CCC'!AH$7:AH$809,MATCH(WatchList!$B65,'All CCC'!$B$7:$B$809,0)))</f>
        <v/>
      </c>
      <c r="AI65" s="844" t="str">
        <f>IF($B65="","",INDEX('All CCC'!AI$7:AI$809,MATCH(WatchList!$B65,'All CCC'!$B$7:$B$809,0)))</f>
        <v/>
      </c>
      <c r="AJ65" s="844" t="str">
        <f>IF($B65="","",INDEX('All CCC'!AJ$7:AJ$809,MATCH(WatchList!$B65,'All CCC'!$B$7:$B$809,0)))</f>
        <v/>
      </c>
      <c r="AK65" s="844" t="str">
        <f>IF($B65="","",INDEX('All CCC'!AK$7:AK$809,MATCH(WatchList!$B65,'All CCC'!$B$7:$B$809,0)))</f>
        <v/>
      </c>
      <c r="AL65" s="844" t="str">
        <f>IF($B65="","",INDEX('All CCC'!AL$7:AL$809,MATCH(WatchList!$B65,'All CCC'!$B$7:$B$809,0)))</f>
        <v/>
      </c>
      <c r="AM65" s="844" t="str">
        <f>IF($B65="","",INDEX('All CCC'!AM$7:AM$809,MATCH(WatchList!$B65,'All CCC'!$B$7:$B$809,0)))</f>
        <v/>
      </c>
      <c r="AN65" s="844" t="str">
        <f>IF($B65="","",INDEX('All CCC'!AN$7:AN$809,MATCH(WatchList!$B65,'All CCC'!$B$7:$B$809,0)))</f>
        <v/>
      </c>
      <c r="AO65" s="844" t="str">
        <f>IF($B65="","",INDEX('All CCC'!AO$7:AO$809,MATCH(WatchList!$B65,'All CCC'!$B$7:$B$809,0)))</f>
        <v/>
      </c>
      <c r="AP65" s="844" t="str">
        <f>IF($B65="","",INDEX('All CCC'!AP$7:AP$809,MATCH(WatchList!$B65,'All CCC'!$B$7:$B$809,0)))</f>
        <v/>
      </c>
      <c r="AQ65" s="844" t="str">
        <f>IF($B65="","",INDEX('All CCC'!AQ$7:AQ$809,MATCH(WatchList!$B65,'All CCC'!$B$7:$B$809,0)))</f>
        <v/>
      </c>
      <c r="AR65" s="844" t="str">
        <f>IF($B65="","",INDEX('All CCC'!AR$7:AR$809,MATCH(WatchList!$B65,'All CCC'!$B$7:$B$809,0)))</f>
        <v/>
      </c>
      <c r="AS65" s="844" t="str">
        <f>IF($B65="","",INDEX('All CCC'!AS$7:AS$809,MATCH(WatchList!$B65,'All CCC'!$B$7:$B$809,0)))</f>
        <v/>
      </c>
      <c r="AT65" s="844" t="str">
        <f>IF($B65="","",INDEX('All CCC'!AT$7:AT$809,MATCH(WatchList!$B65,'All CCC'!$B$7:$B$809,0)))</f>
        <v/>
      </c>
      <c r="AU65" s="844" t="str">
        <f>IF($B65="","",INDEX('All CCC'!AU$7:AU$809,MATCH(WatchList!$B65,'All CCC'!$B$7:$B$809,0)))</f>
        <v/>
      </c>
      <c r="AV65" s="844" t="str">
        <f>IF($B65="","",INDEX('All CCC'!AV$7:AV$809,MATCH(WatchList!$B65,'All CCC'!$B$7:$B$809,0)))</f>
        <v/>
      </c>
      <c r="AW65" s="844" t="str">
        <f>IF($B65="","",INDEX('All CCC'!AW$7:AW$809,MATCH(WatchList!$B65,'All CCC'!$B$7:$B$809,0)))</f>
        <v/>
      </c>
      <c r="AX65" s="844" t="str">
        <f>IF($B65="","",INDEX('All CCC'!AX$7:AX$809,MATCH(WatchList!$B65,'All CCC'!$B$7:$B$809,0)))</f>
        <v/>
      </c>
      <c r="AY65" s="844" t="str">
        <f>IF($B65="","",INDEX('All CCC'!AY$7:AY$809,MATCH(WatchList!$B65,'All CCC'!$B$7:$B$809,0)))</f>
        <v/>
      </c>
      <c r="AZ65" s="844" t="str">
        <f>IF($B65="","",INDEX('All CCC'!AZ$7:AZ$809,MATCH(WatchList!$B65,'All CCC'!$B$7:$B$809,0)))</f>
        <v/>
      </c>
      <c r="BA65" s="844" t="str">
        <f>IF($B65="","",INDEX('All CCC'!BA$7:BA$809,MATCH(WatchList!$B65,'All CCC'!$B$7:$B$809,0)))</f>
        <v/>
      </c>
      <c r="BB65" s="844" t="str">
        <f>IF($B65="","",INDEX('All CCC'!BB$7:BB$809,MATCH(WatchList!$B65,'All CCC'!$B$7:$B$809,0)))</f>
        <v/>
      </c>
      <c r="BC65" s="844" t="str">
        <f>IF($B65="","",INDEX('All CCC'!BC$7:BC$809,MATCH(WatchList!$B65,'All CCC'!$B$7:$B$809,0)))</f>
        <v/>
      </c>
      <c r="BD65" s="844" t="str">
        <f>IF($B65="","",INDEX('All CCC'!BD$7:BD$809,MATCH(WatchList!$B65,'All CCC'!$B$7:$B$809,0)))</f>
        <v/>
      </c>
      <c r="BE65" s="844" t="str">
        <f>IF($B65="","",INDEX('All CCC'!BE$7:BE$809,MATCH(WatchList!$B65,'All CCC'!$B$7:$B$809,0)))</f>
        <v/>
      </c>
      <c r="BF65" s="844" t="str">
        <f>IF($B65="","",INDEX('All CCC'!BF$7:BF$809,MATCH(WatchList!$B65,'All CCC'!$B$7:$B$809,0)))</f>
        <v/>
      </c>
      <c r="BG65" s="844" t="str">
        <f>IF($B65="","",INDEX('All CCC'!BG$7:BG$809,MATCH(WatchList!$B65,'All CCC'!$B$7:$B$809,0)))</f>
        <v/>
      </c>
    </row>
    <row r="66" spans="1:59" x14ac:dyDescent="0.2">
      <c r="A66" s="548" t="str">
        <f>IF($B66="","",INDEX('All CCC'!A$7:A$809,MATCH(WatchList!$B66,'All CCC'!$B$7:$B$809,0)))</f>
        <v/>
      </c>
      <c r="B66" s="31"/>
      <c r="C66" s="844" t="str">
        <f>IF($B66="","",INDEX('All CCC'!C$7:C$809,MATCH(WatchList!$B66,'All CCC'!$B$7:$B$809,0)))</f>
        <v/>
      </c>
      <c r="D66" s="844" t="str">
        <f>IF($B66="","",INDEX('All CCC'!D$7:D$809,MATCH(WatchList!$B66,'All CCC'!$B$7:$B$809,0)))</f>
        <v/>
      </c>
      <c r="E66" s="844" t="str">
        <f>IF($B66="","",INDEX('All CCC'!E$7:E$809,MATCH(WatchList!$B66,'All CCC'!$B$7:$B$809,0)))</f>
        <v/>
      </c>
      <c r="F66" s="844" t="str">
        <f>IF($B66="","",INDEX('All CCC'!F$7:F$809,MATCH(WatchList!$B66,'All CCC'!$B$7:$B$809,0)))</f>
        <v/>
      </c>
      <c r="G66" s="844" t="str">
        <f>IF($B66="","",INDEX('All CCC'!G$7:G$809,MATCH(WatchList!$B66,'All CCC'!$B$7:$B$809,0)))</f>
        <v/>
      </c>
      <c r="H66" s="844" t="str">
        <f>IF($B66="","",INDEX('All CCC'!H$7:H$809,MATCH(WatchList!$B66,'All CCC'!$B$7:$B$809,0)))</f>
        <v/>
      </c>
      <c r="I66" s="844" t="str">
        <f>IF($B66="","",INDEX('All CCC'!I$7:I$809,MATCH(WatchList!$B66,'All CCC'!$B$7:$B$809,0)))</f>
        <v/>
      </c>
      <c r="J66" s="844" t="str">
        <f>IF($B66="","",INDEX('All CCC'!J$7:J$809,MATCH(WatchList!$B66,'All CCC'!$B$7:$B$809,0)))</f>
        <v/>
      </c>
      <c r="K66" s="844" t="str">
        <f>IF($B66="","",INDEX('All CCC'!K$7:K$809,MATCH(WatchList!$B66,'All CCC'!$B$7:$B$809,0)))</f>
        <v/>
      </c>
      <c r="L66" s="844" t="str">
        <f>IF($B66="","",INDEX('All CCC'!L$7:L$809,MATCH(WatchList!$B66,'All CCC'!$B$7:$B$809,0)))</f>
        <v/>
      </c>
      <c r="M66" s="844" t="str">
        <f>IF($B66="","",INDEX('All CCC'!M$7:M$809,MATCH(WatchList!$B66,'All CCC'!$B$7:$B$809,0)))</f>
        <v/>
      </c>
      <c r="N66" s="844" t="str">
        <f>IF($B66="","",INDEX('All CCC'!N$7:N$809,MATCH(WatchList!$B66,'All CCC'!$B$7:$B$809,0)))</f>
        <v/>
      </c>
      <c r="O66" s="844" t="str">
        <f>IF($B66="","",INDEX('All CCC'!O$7:O$809,MATCH(WatchList!$B66,'All CCC'!$B$7:$B$809,0)))</f>
        <v/>
      </c>
      <c r="P66" s="845" t="str">
        <f>IF($B66="","",INDEX('All CCC'!P$7:P$809,MATCH(WatchList!$B66,'All CCC'!$B$7:$B$809,0)))</f>
        <v/>
      </c>
      <c r="Q66" s="845" t="str">
        <f>IF($B66="","",INDEX('All CCC'!Q$7:Q$809,MATCH(WatchList!$B66,'All CCC'!$B$7:$B$809,0)))</f>
        <v/>
      </c>
      <c r="R66" s="844" t="str">
        <f>IF($B66="","",INDEX('All CCC'!R$7:R$809,MATCH(WatchList!$B66,'All CCC'!$B$7:$B$809,0)))</f>
        <v/>
      </c>
      <c r="S66" s="844" t="str">
        <f>IF($B66="","",INDEX('All CCC'!S$7:S$809,MATCH(WatchList!$B66,'All CCC'!$B$7:$B$809,0)))</f>
        <v/>
      </c>
      <c r="T66" s="844" t="str">
        <f>IF($B66="","",INDEX('All CCC'!T$7:T$809,MATCH(WatchList!$B66,'All CCC'!$B$7:$B$809,0)))</f>
        <v/>
      </c>
      <c r="U66" s="844" t="str">
        <f>IF($B66="","",INDEX('All CCC'!U$7:U$809,MATCH(WatchList!$B66,'All CCC'!$B$7:$B$809,0)))</f>
        <v/>
      </c>
      <c r="V66" s="844" t="str">
        <f>IF($B66="","",INDEX('All CCC'!V$7:V$809,MATCH(WatchList!$B66,'All CCC'!$B$7:$B$809,0)))</f>
        <v/>
      </c>
      <c r="W66" s="844" t="str">
        <f>IF($B66="","",INDEX('All CCC'!W$7:W$809,MATCH(WatchList!$B66,'All CCC'!$B$7:$B$809,0)))</f>
        <v/>
      </c>
      <c r="X66" s="844" t="str">
        <f>IF($B66="","",INDEX('All CCC'!X$7:X$809,MATCH(WatchList!$B66,'All CCC'!$B$7:$B$809,0)))</f>
        <v/>
      </c>
      <c r="Y66" s="844" t="str">
        <f>IF($B66="","",INDEX('All CCC'!Y$7:Y$809,MATCH(WatchList!$B66,'All CCC'!$B$7:$B$809,0)))</f>
        <v/>
      </c>
      <c r="Z66" s="844" t="str">
        <f>IF($B66="","",INDEX('All CCC'!Z$7:Z$809,MATCH(WatchList!$B66,'All CCC'!$B$7:$B$809,0)))</f>
        <v/>
      </c>
      <c r="AA66" s="844" t="str">
        <f>IF($B66="","",INDEX('All CCC'!AA$7:AA$809,MATCH(WatchList!$B66,'All CCC'!$B$7:$B$809,0)))</f>
        <v/>
      </c>
      <c r="AB66" s="844" t="str">
        <f>IF($B66="","",INDEX('All CCC'!AB$7:AB$809,MATCH(WatchList!$B66,'All CCC'!$B$7:$B$809,0)))</f>
        <v/>
      </c>
      <c r="AC66" s="844" t="str">
        <f>IF($B66="","",INDEX('All CCC'!AC$7:AC$809,MATCH(WatchList!$B66,'All CCC'!$B$7:$B$809,0)))</f>
        <v/>
      </c>
      <c r="AD66" s="844" t="str">
        <f>IF($B66="","",INDEX('All CCC'!AD$7:AD$809,MATCH(WatchList!$B66,'All CCC'!$B$7:$B$809,0)))</f>
        <v/>
      </c>
      <c r="AE66" s="844" t="str">
        <f>IF($B66="","",INDEX('All CCC'!AE$7:AE$809,MATCH(WatchList!$B66,'All CCC'!$B$7:$B$809,0)))</f>
        <v/>
      </c>
      <c r="AF66" s="844" t="str">
        <f>IF($B66="","",INDEX('All CCC'!AF$7:AF$809,MATCH(WatchList!$B66,'All CCC'!$B$7:$B$809,0)))</f>
        <v/>
      </c>
      <c r="AG66" s="844" t="str">
        <f>IF($B66="","",INDEX('All CCC'!AG$7:AG$809,MATCH(WatchList!$B66,'All CCC'!$B$7:$B$809,0)))</f>
        <v/>
      </c>
      <c r="AH66" s="844" t="str">
        <f>IF($B66="","",INDEX('All CCC'!AH$7:AH$809,MATCH(WatchList!$B66,'All CCC'!$B$7:$B$809,0)))</f>
        <v/>
      </c>
      <c r="AI66" s="844" t="str">
        <f>IF($B66="","",INDEX('All CCC'!AI$7:AI$809,MATCH(WatchList!$B66,'All CCC'!$B$7:$B$809,0)))</f>
        <v/>
      </c>
      <c r="AJ66" s="844" t="str">
        <f>IF($B66="","",INDEX('All CCC'!AJ$7:AJ$809,MATCH(WatchList!$B66,'All CCC'!$B$7:$B$809,0)))</f>
        <v/>
      </c>
      <c r="AK66" s="844" t="str">
        <f>IF($B66="","",INDEX('All CCC'!AK$7:AK$809,MATCH(WatchList!$B66,'All CCC'!$B$7:$B$809,0)))</f>
        <v/>
      </c>
      <c r="AL66" s="844" t="str">
        <f>IF($B66="","",INDEX('All CCC'!AL$7:AL$809,MATCH(WatchList!$B66,'All CCC'!$B$7:$B$809,0)))</f>
        <v/>
      </c>
      <c r="AM66" s="844" t="str">
        <f>IF($B66="","",INDEX('All CCC'!AM$7:AM$809,MATCH(WatchList!$B66,'All CCC'!$B$7:$B$809,0)))</f>
        <v/>
      </c>
      <c r="AN66" s="844" t="str">
        <f>IF($B66="","",INDEX('All CCC'!AN$7:AN$809,MATCH(WatchList!$B66,'All CCC'!$B$7:$B$809,0)))</f>
        <v/>
      </c>
      <c r="AO66" s="844" t="str">
        <f>IF($B66="","",INDEX('All CCC'!AO$7:AO$809,MATCH(WatchList!$B66,'All CCC'!$B$7:$B$809,0)))</f>
        <v/>
      </c>
      <c r="AP66" s="844" t="str">
        <f>IF($B66="","",INDEX('All CCC'!AP$7:AP$809,MATCH(WatchList!$B66,'All CCC'!$B$7:$B$809,0)))</f>
        <v/>
      </c>
      <c r="AQ66" s="844" t="str">
        <f>IF($B66="","",INDEX('All CCC'!AQ$7:AQ$809,MATCH(WatchList!$B66,'All CCC'!$B$7:$B$809,0)))</f>
        <v/>
      </c>
      <c r="AR66" s="844" t="str">
        <f>IF($B66="","",INDEX('All CCC'!AR$7:AR$809,MATCH(WatchList!$B66,'All CCC'!$B$7:$B$809,0)))</f>
        <v/>
      </c>
      <c r="AS66" s="844" t="str">
        <f>IF($B66="","",INDEX('All CCC'!AS$7:AS$809,MATCH(WatchList!$B66,'All CCC'!$B$7:$B$809,0)))</f>
        <v/>
      </c>
      <c r="AT66" s="844" t="str">
        <f>IF($B66="","",INDEX('All CCC'!AT$7:AT$809,MATCH(WatchList!$B66,'All CCC'!$B$7:$B$809,0)))</f>
        <v/>
      </c>
      <c r="AU66" s="844" t="str">
        <f>IF($B66="","",INDEX('All CCC'!AU$7:AU$809,MATCH(WatchList!$B66,'All CCC'!$B$7:$B$809,0)))</f>
        <v/>
      </c>
      <c r="AV66" s="844" t="str">
        <f>IF($B66="","",INDEX('All CCC'!AV$7:AV$809,MATCH(WatchList!$B66,'All CCC'!$B$7:$B$809,0)))</f>
        <v/>
      </c>
      <c r="AW66" s="844" t="str">
        <f>IF($B66="","",INDEX('All CCC'!AW$7:AW$809,MATCH(WatchList!$B66,'All CCC'!$B$7:$B$809,0)))</f>
        <v/>
      </c>
      <c r="AX66" s="844" t="str">
        <f>IF($B66="","",INDEX('All CCC'!AX$7:AX$809,MATCH(WatchList!$B66,'All CCC'!$B$7:$B$809,0)))</f>
        <v/>
      </c>
      <c r="AY66" s="844" t="str">
        <f>IF($B66="","",INDEX('All CCC'!AY$7:AY$809,MATCH(WatchList!$B66,'All CCC'!$B$7:$B$809,0)))</f>
        <v/>
      </c>
      <c r="AZ66" s="844" t="str">
        <f>IF($B66="","",INDEX('All CCC'!AZ$7:AZ$809,MATCH(WatchList!$B66,'All CCC'!$B$7:$B$809,0)))</f>
        <v/>
      </c>
      <c r="BA66" s="844" t="str">
        <f>IF($B66="","",INDEX('All CCC'!BA$7:BA$809,MATCH(WatchList!$B66,'All CCC'!$B$7:$B$809,0)))</f>
        <v/>
      </c>
      <c r="BB66" s="844" t="str">
        <f>IF($B66="","",INDEX('All CCC'!BB$7:BB$809,MATCH(WatchList!$B66,'All CCC'!$B$7:$B$809,0)))</f>
        <v/>
      </c>
      <c r="BC66" s="844" t="str">
        <f>IF($B66="","",INDEX('All CCC'!BC$7:BC$809,MATCH(WatchList!$B66,'All CCC'!$B$7:$B$809,0)))</f>
        <v/>
      </c>
      <c r="BD66" s="844" t="str">
        <f>IF($B66="","",INDEX('All CCC'!BD$7:BD$809,MATCH(WatchList!$B66,'All CCC'!$B$7:$B$809,0)))</f>
        <v/>
      </c>
      <c r="BE66" s="844" t="str">
        <f>IF($B66="","",INDEX('All CCC'!BE$7:BE$809,MATCH(WatchList!$B66,'All CCC'!$B$7:$B$809,0)))</f>
        <v/>
      </c>
      <c r="BF66" s="844" t="str">
        <f>IF($B66="","",INDEX('All CCC'!BF$7:BF$809,MATCH(WatchList!$B66,'All CCC'!$B$7:$B$809,0)))</f>
        <v/>
      </c>
      <c r="BG66" s="844" t="str">
        <f>IF($B66="","",INDEX('All CCC'!BG$7:BG$809,MATCH(WatchList!$B66,'All CCC'!$B$7:$B$809,0)))</f>
        <v/>
      </c>
    </row>
    <row r="67" spans="1:59" x14ac:dyDescent="0.2">
      <c r="A67" s="548" t="str">
        <f>IF($B67="","",INDEX('All CCC'!A$7:A$809,MATCH(WatchList!$B67,'All CCC'!$B$7:$B$809,0)))</f>
        <v/>
      </c>
      <c r="B67" s="31"/>
      <c r="C67" s="844" t="str">
        <f>IF($B67="","",INDEX('All CCC'!C$7:C$809,MATCH(WatchList!$B67,'All CCC'!$B$7:$B$809,0)))</f>
        <v/>
      </c>
      <c r="D67" s="844" t="str">
        <f>IF($B67="","",INDEX('All CCC'!D$7:D$809,MATCH(WatchList!$B67,'All CCC'!$B$7:$B$809,0)))</f>
        <v/>
      </c>
      <c r="E67" s="844" t="str">
        <f>IF($B67="","",INDEX('All CCC'!E$7:E$809,MATCH(WatchList!$B67,'All CCC'!$B$7:$B$809,0)))</f>
        <v/>
      </c>
      <c r="F67" s="844" t="str">
        <f>IF($B67="","",INDEX('All CCC'!F$7:F$809,MATCH(WatchList!$B67,'All CCC'!$B$7:$B$809,0)))</f>
        <v/>
      </c>
      <c r="G67" s="844" t="str">
        <f>IF($B67="","",INDEX('All CCC'!G$7:G$809,MATCH(WatchList!$B67,'All CCC'!$B$7:$B$809,0)))</f>
        <v/>
      </c>
      <c r="H67" s="844" t="str">
        <f>IF($B67="","",INDEX('All CCC'!H$7:H$809,MATCH(WatchList!$B67,'All CCC'!$B$7:$B$809,0)))</f>
        <v/>
      </c>
      <c r="I67" s="844" t="str">
        <f>IF($B67="","",INDEX('All CCC'!I$7:I$809,MATCH(WatchList!$B67,'All CCC'!$B$7:$B$809,0)))</f>
        <v/>
      </c>
      <c r="J67" s="844" t="str">
        <f>IF($B67="","",INDEX('All CCC'!J$7:J$809,MATCH(WatchList!$B67,'All CCC'!$B$7:$B$809,0)))</f>
        <v/>
      </c>
      <c r="K67" s="844" t="str">
        <f>IF($B67="","",INDEX('All CCC'!K$7:K$809,MATCH(WatchList!$B67,'All CCC'!$B$7:$B$809,0)))</f>
        <v/>
      </c>
      <c r="L67" s="844" t="str">
        <f>IF($B67="","",INDEX('All CCC'!L$7:L$809,MATCH(WatchList!$B67,'All CCC'!$B$7:$B$809,0)))</f>
        <v/>
      </c>
      <c r="M67" s="844" t="str">
        <f>IF($B67="","",INDEX('All CCC'!M$7:M$809,MATCH(WatchList!$B67,'All CCC'!$B$7:$B$809,0)))</f>
        <v/>
      </c>
      <c r="N67" s="844" t="str">
        <f>IF($B67="","",INDEX('All CCC'!N$7:N$809,MATCH(WatchList!$B67,'All CCC'!$B$7:$B$809,0)))</f>
        <v/>
      </c>
      <c r="O67" s="844" t="str">
        <f>IF($B67="","",INDEX('All CCC'!O$7:O$809,MATCH(WatchList!$B67,'All CCC'!$B$7:$B$809,0)))</f>
        <v/>
      </c>
      <c r="P67" s="845" t="str">
        <f>IF($B67="","",INDEX('All CCC'!P$7:P$809,MATCH(WatchList!$B67,'All CCC'!$B$7:$B$809,0)))</f>
        <v/>
      </c>
      <c r="Q67" s="845" t="str">
        <f>IF($B67="","",INDEX('All CCC'!Q$7:Q$809,MATCH(WatchList!$B67,'All CCC'!$B$7:$B$809,0)))</f>
        <v/>
      </c>
      <c r="R67" s="844" t="str">
        <f>IF($B67="","",INDEX('All CCC'!R$7:R$809,MATCH(WatchList!$B67,'All CCC'!$B$7:$B$809,0)))</f>
        <v/>
      </c>
      <c r="S67" s="844" t="str">
        <f>IF($B67="","",INDEX('All CCC'!S$7:S$809,MATCH(WatchList!$B67,'All CCC'!$B$7:$B$809,0)))</f>
        <v/>
      </c>
      <c r="T67" s="844" t="str">
        <f>IF($B67="","",INDEX('All CCC'!T$7:T$809,MATCH(WatchList!$B67,'All CCC'!$B$7:$B$809,0)))</f>
        <v/>
      </c>
      <c r="U67" s="844" t="str">
        <f>IF($B67="","",INDEX('All CCC'!U$7:U$809,MATCH(WatchList!$B67,'All CCC'!$B$7:$B$809,0)))</f>
        <v/>
      </c>
      <c r="V67" s="844" t="str">
        <f>IF($B67="","",INDEX('All CCC'!V$7:V$809,MATCH(WatchList!$B67,'All CCC'!$B$7:$B$809,0)))</f>
        <v/>
      </c>
      <c r="W67" s="844" t="str">
        <f>IF($B67="","",INDEX('All CCC'!W$7:W$809,MATCH(WatchList!$B67,'All CCC'!$B$7:$B$809,0)))</f>
        <v/>
      </c>
      <c r="X67" s="844" t="str">
        <f>IF($B67="","",INDEX('All CCC'!X$7:X$809,MATCH(WatchList!$B67,'All CCC'!$B$7:$B$809,0)))</f>
        <v/>
      </c>
      <c r="Y67" s="844" t="str">
        <f>IF($B67="","",INDEX('All CCC'!Y$7:Y$809,MATCH(WatchList!$B67,'All CCC'!$B$7:$B$809,0)))</f>
        <v/>
      </c>
      <c r="Z67" s="844" t="str">
        <f>IF($B67="","",INDEX('All CCC'!Z$7:Z$809,MATCH(WatchList!$B67,'All CCC'!$B$7:$B$809,0)))</f>
        <v/>
      </c>
      <c r="AA67" s="844" t="str">
        <f>IF($B67="","",INDEX('All CCC'!AA$7:AA$809,MATCH(WatchList!$B67,'All CCC'!$B$7:$B$809,0)))</f>
        <v/>
      </c>
      <c r="AB67" s="844" t="str">
        <f>IF($B67="","",INDEX('All CCC'!AB$7:AB$809,MATCH(WatchList!$B67,'All CCC'!$B$7:$B$809,0)))</f>
        <v/>
      </c>
      <c r="AC67" s="844" t="str">
        <f>IF($B67="","",INDEX('All CCC'!AC$7:AC$809,MATCH(WatchList!$B67,'All CCC'!$B$7:$B$809,0)))</f>
        <v/>
      </c>
      <c r="AD67" s="844" t="str">
        <f>IF($B67="","",INDEX('All CCC'!AD$7:AD$809,MATCH(WatchList!$B67,'All CCC'!$B$7:$B$809,0)))</f>
        <v/>
      </c>
      <c r="AE67" s="844" t="str">
        <f>IF($B67="","",INDEX('All CCC'!AE$7:AE$809,MATCH(WatchList!$B67,'All CCC'!$B$7:$B$809,0)))</f>
        <v/>
      </c>
      <c r="AF67" s="844" t="str">
        <f>IF($B67="","",INDEX('All CCC'!AF$7:AF$809,MATCH(WatchList!$B67,'All CCC'!$B$7:$B$809,0)))</f>
        <v/>
      </c>
      <c r="AG67" s="844" t="str">
        <f>IF($B67="","",INDEX('All CCC'!AG$7:AG$809,MATCH(WatchList!$B67,'All CCC'!$B$7:$B$809,0)))</f>
        <v/>
      </c>
      <c r="AH67" s="844" t="str">
        <f>IF($B67="","",INDEX('All CCC'!AH$7:AH$809,MATCH(WatchList!$B67,'All CCC'!$B$7:$B$809,0)))</f>
        <v/>
      </c>
      <c r="AI67" s="844" t="str">
        <f>IF($B67="","",INDEX('All CCC'!AI$7:AI$809,MATCH(WatchList!$B67,'All CCC'!$B$7:$B$809,0)))</f>
        <v/>
      </c>
      <c r="AJ67" s="844" t="str">
        <f>IF($B67="","",INDEX('All CCC'!AJ$7:AJ$809,MATCH(WatchList!$B67,'All CCC'!$B$7:$B$809,0)))</f>
        <v/>
      </c>
      <c r="AK67" s="844" t="str">
        <f>IF($B67="","",INDEX('All CCC'!AK$7:AK$809,MATCH(WatchList!$B67,'All CCC'!$B$7:$B$809,0)))</f>
        <v/>
      </c>
      <c r="AL67" s="844" t="str">
        <f>IF($B67="","",INDEX('All CCC'!AL$7:AL$809,MATCH(WatchList!$B67,'All CCC'!$B$7:$B$809,0)))</f>
        <v/>
      </c>
      <c r="AM67" s="844" t="str">
        <f>IF($B67="","",INDEX('All CCC'!AM$7:AM$809,MATCH(WatchList!$B67,'All CCC'!$B$7:$B$809,0)))</f>
        <v/>
      </c>
      <c r="AN67" s="844" t="str">
        <f>IF($B67="","",INDEX('All CCC'!AN$7:AN$809,MATCH(WatchList!$B67,'All CCC'!$B$7:$B$809,0)))</f>
        <v/>
      </c>
      <c r="AO67" s="844" t="str">
        <f>IF($B67="","",INDEX('All CCC'!AO$7:AO$809,MATCH(WatchList!$B67,'All CCC'!$B$7:$B$809,0)))</f>
        <v/>
      </c>
      <c r="AP67" s="844" t="str">
        <f>IF($B67="","",INDEX('All CCC'!AP$7:AP$809,MATCH(WatchList!$B67,'All CCC'!$B$7:$B$809,0)))</f>
        <v/>
      </c>
      <c r="AQ67" s="844" t="str">
        <f>IF($B67="","",INDEX('All CCC'!AQ$7:AQ$809,MATCH(WatchList!$B67,'All CCC'!$B$7:$B$809,0)))</f>
        <v/>
      </c>
      <c r="AR67" s="844" t="str">
        <f>IF($B67="","",INDEX('All CCC'!AR$7:AR$809,MATCH(WatchList!$B67,'All CCC'!$B$7:$B$809,0)))</f>
        <v/>
      </c>
      <c r="AS67" s="844" t="str">
        <f>IF($B67="","",INDEX('All CCC'!AS$7:AS$809,MATCH(WatchList!$B67,'All CCC'!$B$7:$B$809,0)))</f>
        <v/>
      </c>
      <c r="AT67" s="844" t="str">
        <f>IF($B67="","",INDEX('All CCC'!AT$7:AT$809,MATCH(WatchList!$B67,'All CCC'!$B$7:$B$809,0)))</f>
        <v/>
      </c>
      <c r="AU67" s="844" t="str">
        <f>IF($B67="","",INDEX('All CCC'!AU$7:AU$809,MATCH(WatchList!$B67,'All CCC'!$B$7:$B$809,0)))</f>
        <v/>
      </c>
      <c r="AV67" s="844" t="str">
        <f>IF($B67="","",INDEX('All CCC'!AV$7:AV$809,MATCH(WatchList!$B67,'All CCC'!$B$7:$B$809,0)))</f>
        <v/>
      </c>
      <c r="AW67" s="844" t="str">
        <f>IF($B67="","",INDEX('All CCC'!AW$7:AW$809,MATCH(WatchList!$B67,'All CCC'!$B$7:$B$809,0)))</f>
        <v/>
      </c>
      <c r="AX67" s="844" t="str">
        <f>IF($B67="","",INDEX('All CCC'!AX$7:AX$809,MATCH(WatchList!$B67,'All CCC'!$B$7:$B$809,0)))</f>
        <v/>
      </c>
      <c r="AY67" s="844" t="str">
        <f>IF($B67="","",INDEX('All CCC'!AY$7:AY$809,MATCH(WatchList!$B67,'All CCC'!$B$7:$B$809,0)))</f>
        <v/>
      </c>
      <c r="AZ67" s="844" t="str">
        <f>IF($B67="","",INDEX('All CCC'!AZ$7:AZ$809,MATCH(WatchList!$B67,'All CCC'!$B$7:$B$809,0)))</f>
        <v/>
      </c>
      <c r="BA67" s="844" t="str">
        <f>IF($B67="","",INDEX('All CCC'!BA$7:BA$809,MATCH(WatchList!$B67,'All CCC'!$B$7:$B$809,0)))</f>
        <v/>
      </c>
      <c r="BB67" s="844" t="str">
        <f>IF($B67="","",INDEX('All CCC'!BB$7:BB$809,MATCH(WatchList!$B67,'All CCC'!$B$7:$B$809,0)))</f>
        <v/>
      </c>
      <c r="BC67" s="844" t="str">
        <f>IF($B67="","",INDEX('All CCC'!BC$7:BC$809,MATCH(WatchList!$B67,'All CCC'!$B$7:$B$809,0)))</f>
        <v/>
      </c>
      <c r="BD67" s="844" t="str">
        <f>IF($B67="","",INDEX('All CCC'!BD$7:BD$809,MATCH(WatchList!$B67,'All CCC'!$B$7:$B$809,0)))</f>
        <v/>
      </c>
      <c r="BE67" s="844" t="str">
        <f>IF($B67="","",INDEX('All CCC'!BE$7:BE$809,MATCH(WatchList!$B67,'All CCC'!$B$7:$B$809,0)))</f>
        <v/>
      </c>
      <c r="BF67" s="844" t="str">
        <f>IF($B67="","",INDEX('All CCC'!BF$7:BF$809,MATCH(WatchList!$B67,'All CCC'!$B$7:$B$809,0)))</f>
        <v/>
      </c>
      <c r="BG67" s="844" t="str">
        <f>IF($B67="","",INDEX('All CCC'!BG$7:BG$809,MATCH(WatchList!$B67,'All CCC'!$B$7:$B$809,0)))</f>
        <v/>
      </c>
    </row>
    <row r="68" spans="1:59" x14ac:dyDescent="0.2">
      <c r="A68" s="548" t="str">
        <f>IF($B68="","",INDEX('All CCC'!A$7:A$809,MATCH(WatchList!$B68,'All CCC'!$B$7:$B$809,0)))</f>
        <v/>
      </c>
      <c r="B68" s="31"/>
      <c r="C68" s="844" t="str">
        <f>IF($B68="","",INDEX('All CCC'!C$7:C$809,MATCH(WatchList!$B68,'All CCC'!$B$7:$B$809,0)))</f>
        <v/>
      </c>
      <c r="D68" s="844" t="str">
        <f>IF($B68="","",INDEX('All CCC'!D$7:D$809,MATCH(WatchList!$B68,'All CCC'!$B$7:$B$809,0)))</f>
        <v/>
      </c>
      <c r="E68" s="844" t="str">
        <f>IF($B68="","",INDEX('All CCC'!E$7:E$809,MATCH(WatchList!$B68,'All CCC'!$B$7:$B$809,0)))</f>
        <v/>
      </c>
      <c r="F68" s="844" t="str">
        <f>IF($B68="","",INDEX('All CCC'!F$7:F$809,MATCH(WatchList!$B68,'All CCC'!$B$7:$B$809,0)))</f>
        <v/>
      </c>
      <c r="G68" s="844" t="str">
        <f>IF($B68="","",INDEX('All CCC'!G$7:G$809,MATCH(WatchList!$B68,'All CCC'!$B$7:$B$809,0)))</f>
        <v/>
      </c>
      <c r="H68" s="844" t="str">
        <f>IF($B68="","",INDEX('All CCC'!H$7:H$809,MATCH(WatchList!$B68,'All CCC'!$B$7:$B$809,0)))</f>
        <v/>
      </c>
      <c r="I68" s="844" t="str">
        <f>IF($B68="","",INDEX('All CCC'!I$7:I$809,MATCH(WatchList!$B68,'All CCC'!$B$7:$B$809,0)))</f>
        <v/>
      </c>
      <c r="J68" s="844" t="str">
        <f>IF($B68="","",INDEX('All CCC'!J$7:J$809,MATCH(WatchList!$B68,'All CCC'!$B$7:$B$809,0)))</f>
        <v/>
      </c>
      <c r="K68" s="844" t="str">
        <f>IF($B68="","",INDEX('All CCC'!K$7:K$809,MATCH(WatchList!$B68,'All CCC'!$B$7:$B$809,0)))</f>
        <v/>
      </c>
      <c r="L68" s="844" t="str">
        <f>IF($B68="","",INDEX('All CCC'!L$7:L$809,MATCH(WatchList!$B68,'All CCC'!$B$7:$B$809,0)))</f>
        <v/>
      </c>
      <c r="M68" s="844" t="str">
        <f>IF($B68="","",INDEX('All CCC'!M$7:M$809,MATCH(WatchList!$B68,'All CCC'!$B$7:$B$809,0)))</f>
        <v/>
      </c>
      <c r="N68" s="844" t="str">
        <f>IF($B68="","",INDEX('All CCC'!N$7:N$809,MATCH(WatchList!$B68,'All CCC'!$B$7:$B$809,0)))</f>
        <v/>
      </c>
      <c r="O68" s="844" t="str">
        <f>IF($B68="","",INDEX('All CCC'!O$7:O$809,MATCH(WatchList!$B68,'All CCC'!$B$7:$B$809,0)))</f>
        <v/>
      </c>
      <c r="P68" s="845" t="str">
        <f>IF($B68="","",INDEX('All CCC'!P$7:P$809,MATCH(WatchList!$B68,'All CCC'!$B$7:$B$809,0)))</f>
        <v/>
      </c>
      <c r="Q68" s="845" t="str">
        <f>IF($B68="","",INDEX('All CCC'!Q$7:Q$809,MATCH(WatchList!$B68,'All CCC'!$B$7:$B$809,0)))</f>
        <v/>
      </c>
      <c r="R68" s="844" t="str">
        <f>IF($B68="","",INDEX('All CCC'!R$7:R$809,MATCH(WatchList!$B68,'All CCC'!$B$7:$B$809,0)))</f>
        <v/>
      </c>
      <c r="S68" s="844" t="str">
        <f>IF($B68="","",INDEX('All CCC'!S$7:S$809,MATCH(WatchList!$B68,'All CCC'!$B$7:$B$809,0)))</f>
        <v/>
      </c>
      <c r="T68" s="844" t="str">
        <f>IF($B68="","",INDEX('All CCC'!T$7:T$809,MATCH(WatchList!$B68,'All CCC'!$B$7:$B$809,0)))</f>
        <v/>
      </c>
      <c r="U68" s="844" t="str">
        <f>IF($B68="","",INDEX('All CCC'!U$7:U$809,MATCH(WatchList!$B68,'All CCC'!$B$7:$B$809,0)))</f>
        <v/>
      </c>
      <c r="V68" s="844" t="str">
        <f>IF($B68="","",INDEX('All CCC'!V$7:V$809,MATCH(WatchList!$B68,'All CCC'!$B$7:$B$809,0)))</f>
        <v/>
      </c>
      <c r="W68" s="844" t="str">
        <f>IF($B68="","",INDEX('All CCC'!W$7:W$809,MATCH(WatchList!$B68,'All CCC'!$B$7:$B$809,0)))</f>
        <v/>
      </c>
      <c r="X68" s="844" t="str">
        <f>IF($B68="","",INDEX('All CCC'!X$7:X$809,MATCH(WatchList!$B68,'All CCC'!$B$7:$B$809,0)))</f>
        <v/>
      </c>
      <c r="Y68" s="844" t="str">
        <f>IF($B68="","",INDEX('All CCC'!Y$7:Y$809,MATCH(WatchList!$B68,'All CCC'!$B$7:$B$809,0)))</f>
        <v/>
      </c>
      <c r="Z68" s="844" t="str">
        <f>IF($B68="","",INDEX('All CCC'!Z$7:Z$809,MATCH(WatchList!$B68,'All CCC'!$B$7:$B$809,0)))</f>
        <v/>
      </c>
      <c r="AA68" s="844" t="str">
        <f>IF($B68="","",INDEX('All CCC'!AA$7:AA$809,MATCH(WatchList!$B68,'All CCC'!$B$7:$B$809,0)))</f>
        <v/>
      </c>
      <c r="AB68" s="844" t="str">
        <f>IF($B68="","",INDEX('All CCC'!AB$7:AB$809,MATCH(WatchList!$B68,'All CCC'!$B$7:$B$809,0)))</f>
        <v/>
      </c>
      <c r="AC68" s="844" t="str">
        <f>IF($B68="","",INDEX('All CCC'!AC$7:AC$809,MATCH(WatchList!$B68,'All CCC'!$B$7:$B$809,0)))</f>
        <v/>
      </c>
      <c r="AD68" s="844" t="str">
        <f>IF($B68="","",INDEX('All CCC'!AD$7:AD$809,MATCH(WatchList!$B68,'All CCC'!$B$7:$B$809,0)))</f>
        <v/>
      </c>
      <c r="AE68" s="844" t="str">
        <f>IF($B68="","",INDEX('All CCC'!AE$7:AE$809,MATCH(WatchList!$B68,'All CCC'!$B$7:$B$809,0)))</f>
        <v/>
      </c>
      <c r="AF68" s="844" t="str">
        <f>IF($B68="","",INDEX('All CCC'!AF$7:AF$809,MATCH(WatchList!$B68,'All CCC'!$B$7:$B$809,0)))</f>
        <v/>
      </c>
      <c r="AG68" s="844" t="str">
        <f>IF($B68="","",INDEX('All CCC'!AG$7:AG$809,MATCH(WatchList!$B68,'All CCC'!$B$7:$B$809,0)))</f>
        <v/>
      </c>
      <c r="AH68" s="844" t="str">
        <f>IF($B68="","",INDEX('All CCC'!AH$7:AH$809,MATCH(WatchList!$B68,'All CCC'!$B$7:$B$809,0)))</f>
        <v/>
      </c>
      <c r="AI68" s="844" t="str">
        <f>IF($B68="","",INDEX('All CCC'!AI$7:AI$809,MATCH(WatchList!$B68,'All CCC'!$B$7:$B$809,0)))</f>
        <v/>
      </c>
      <c r="AJ68" s="844" t="str">
        <f>IF($B68="","",INDEX('All CCC'!AJ$7:AJ$809,MATCH(WatchList!$B68,'All CCC'!$B$7:$B$809,0)))</f>
        <v/>
      </c>
      <c r="AK68" s="844" t="str">
        <f>IF($B68="","",INDEX('All CCC'!AK$7:AK$809,MATCH(WatchList!$B68,'All CCC'!$B$7:$B$809,0)))</f>
        <v/>
      </c>
      <c r="AL68" s="844" t="str">
        <f>IF($B68="","",INDEX('All CCC'!AL$7:AL$809,MATCH(WatchList!$B68,'All CCC'!$B$7:$B$809,0)))</f>
        <v/>
      </c>
      <c r="AM68" s="844" t="str">
        <f>IF($B68="","",INDEX('All CCC'!AM$7:AM$809,MATCH(WatchList!$B68,'All CCC'!$B$7:$B$809,0)))</f>
        <v/>
      </c>
      <c r="AN68" s="844" t="str">
        <f>IF($B68="","",INDEX('All CCC'!AN$7:AN$809,MATCH(WatchList!$B68,'All CCC'!$B$7:$B$809,0)))</f>
        <v/>
      </c>
      <c r="AO68" s="844" t="str">
        <f>IF($B68="","",INDEX('All CCC'!AO$7:AO$809,MATCH(WatchList!$B68,'All CCC'!$B$7:$B$809,0)))</f>
        <v/>
      </c>
      <c r="AP68" s="844" t="str">
        <f>IF($B68="","",INDEX('All CCC'!AP$7:AP$809,MATCH(WatchList!$B68,'All CCC'!$B$7:$B$809,0)))</f>
        <v/>
      </c>
      <c r="AQ68" s="844" t="str">
        <f>IF($B68="","",INDEX('All CCC'!AQ$7:AQ$809,MATCH(WatchList!$B68,'All CCC'!$B$7:$B$809,0)))</f>
        <v/>
      </c>
      <c r="AR68" s="844" t="str">
        <f>IF($B68="","",INDEX('All CCC'!AR$7:AR$809,MATCH(WatchList!$B68,'All CCC'!$B$7:$B$809,0)))</f>
        <v/>
      </c>
      <c r="AS68" s="844" t="str">
        <f>IF($B68="","",INDEX('All CCC'!AS$7:AS$809,MATCH(WatchList!$B68,'All CCC'!$B$7:$B$809,0)))</f>
        <v/>
      </c>
      <c r="AT68" s="844" t="str">
        <f>IF($B68="","",INDEX('All CCC'!AT$7:AT$809,MATCH(WatchList!$B68,'All CCC'!$B$7:$B$809,0)))</f>
        <v/>
      </c>
      <c r="AU68" s="844" t="str">
        <f>IF($B68="","",INDEX('All CCC'!AU$7:AU$809,MATCH(WatchList!$B68,'All CCC'!$B$7:$B$809,0)))</f>
        <v/>
      </c>
      <c r="AV68" s="844" t="str">
        <f>IF($B68="","",INDEX('All CCC'!AV$7:AV$809,MATCH(WatchList!$B68,'All CCC'!$B$7:$B$809,0)))</f>
        <v/>
      </c>
      <c r="AW68" s="844" t="str">
        <f>IF($B68="","",INDEX('All CCC'!AW$7:AW$809,MATCH(WatchList!$B68,'All CCC'!$B$7:$B$809,0)))</f>
        <v/>
      </c>
      <c r="AX68" s="844" t="str">
        <f>IF($B68="","",INDEX('All CCC'!AX$7:AX$809,MATCH(WatchList!$B68,'All CCC'!$B$7:$B$809,0)))</f>
        <v/>
      </c>
      <c r="AY68" s="844" t="str">
        <f>IF($B68="","",INDEX('All CCC'!AY$7:AY$809,MATCH(WatchList!$B68,'All CCC'!$B$7:$B$809,0)))</f>
        <v/>
      </c>
      <c r="AZ68" s="844" t="str">
        <f>IF($B68="","",INDEX('All CCC'!AZ$7:AZ$809,MATCH(WatchList!$B68,'All CCC'!$B$7:$B$809,0)))</f>
        <v/>
      </c>
      <c r="BA68" s="844" t="str">
        <f>IF($B68="","",INDEX('All CCC'!BA$7:BA$809,MATCH(WatchList!$B68,'All CCC'!$B$7:$B$809,0)))</f>
        <v/>
      </c>
      <c r="BB68" s="844" t="str">
        <f>IF($B68="","",INDEX('All CCC'!BB$7:BB$809,MATCH(WatchList!$B68,'All CCC'!$B$7:$B$809,0)))</f>
        <v/>
      </c>
      <c r="BC68" s="844" t="str">
        <f>IF($B68="","",INDEX('All CCC'!BC$7:BC$809,MATCH(WatchList!$B68,'All CCC'!$B$7:$B$809,0)))</f>
        <v/>
      </c>
      <c r="BD68" s="844" t="str">
        <f>IF($B68="","",INDEX('All CCC'!BD$7:BD$809,MATCH(WatchList!$B68,'All CCC'!$B$7:$B$809,0)))</f>
        <v/>
      </c>
      <c r="BE68" s="844" t="str">
        <f>IF($B68="","",INDEX('All CCC'!BE$7:BE$809,MATCH(WatchList!$B68,'All CCC'!$B$7:$B$809,0)))</f>
        <v/>
      </c>
      <c r="BF68" s="844" t="str">
        <f>IF($B68="","",INDEX('All CCC'!BF$7:BF$809,MATCH(WatchList!$B68,'All CCC'!$B$7:$B$809,0)))</f>
        <v/>
      </c>
      <c r="BG68" s="844" t="str">
        <f>IF($B68="","",INDEX('All CCC'!BG$7:BG$809,MATCH(WatchList!$B68,'All CCC'!$B$7:$B$809,0)))</f>
        <v/>
      </c>
    </row>
    <row r="69" spans="1:59" x14ac:dyDescent="0.2">
      <c r="A69" s="548" t="str">
        <f>IF($B69="","",INDEX('All CCC'!A$7:A$809,MATCH(WatchList!$B69,'All CCC'!$B$7:$B$809,0)))</f>
        <v/>
      </c>
      <c r="B69" s="31"/>
      <c r="C69" s="844" t="str">
        <f>IF($B69="","",INDEX('All CCC'!C$7:C$809,MATCH(WatchList!$B69,'All CCC'!$B$7:$B$809,0)))</f>
        <v/>
      </c>
      <c r="D69" s="844" t="str">
        <f>IF($B69="","",INDEX('All CCC'!D$7:D$809,MATCH(WatchList!$B69,'All CCC'!$B$7:$B$809,0)))</f>
        <v/>
      </c>
      <c r="E69" s="844" t="str">
        <f>IF($B69="","",INDEX('All CCC'!E$7:E$809,MATCH(WatchList!$B69,'All CCC'!$B$7:$B$809,0)))</f>
        <v/>
      </c>
      <c r="F69" s="844" t="str">
        <f>IF($B69="","",INDEX('All CCC'!F$7:F$809,MATCH(WatchList!$B69,'All CCC'!$B$7:$B$809,0)))</f>
        <v/>
      </c>
      <c r="G69" s="844" t="str">
        <f>IF($B69="","",INDEX('All CCC'!G$7:G$809,MATCH(WatchList!$B69,'All CCC'!$B$7:$B$809,0)))</f>
        <v/>
      </c>
      <c r="H69" s="844" t="str">
        <f>IF($B69="","",INDEX('All CCC'!H$7:H$809,MATCH(WatchList!$B69,'All CCC'!$B$7:$B$809,0)))</f>
        <v/>
      </c>
      <c r="I69" s="844" t="str">
        <f>IF($B69="","",INDEX('All CCC'!I$7:I$809,MATCH(WatchList!$B69,'All CCC'!$B$7:$B$809,0)))</f>
        <v/>
      </c>
      <c r="J69" s="844" t="str">
        <f>IF($B69="","",INDEX('All CCC'!J$7:J$809,MATCH(WatchList!$B69,'All CCC'!$B$7:$B$809,0)))</f>
        <v/>
      </c>
      <c r="K69" s="844" t="str">
        <f>IF($B69="","",INDEX('All CCC'!K$7:K$809,MATCH(WatchList!$B69,'All CCC'!$B$7:$B$809,0)))</f>
        <v/>
      </c>
      <c r="L69" s="844" t="str">
        <f>IF($B69="","",INDEX('All CCC'!L$7:L$809,MATCH(WatchList!$B69,'All CCC'!$B$7:$B$809,0)))</f>
        <v/>
      </c>
      <c r="M69" s="844" t="str">
        <f>IF($B69="","",INDEX('All CCC'!M$7:M$809,MATCH(WatchList!$B69,'All CCC'!$B$7:$B$809,0)))</f>
        <v/>
      </c>
      <c r="N69" s="844" t="str">
        <f>IF($B69="","",INDEX('All CCC'!N$7:N$809,MATCH(WatchList!$B69,'All CCC'!$B$7:$B$809,0)))</f>
        <v/>
      </c>
      <c r="O69" s="844" t="str">
        <f>IF($B69="","",INDEX('All CCC'!O$7:O$809,MATCH(WatchList!$B69,'All CCC'!$B$7:$B$809,0)))</f>
        <v/>
      </c>
      <c r="P69" s="845" t="str">
        <f>IF($B69="","",INDEX('All CCC'!P$7:P$809,MATCH(WatchList!$B69,'All CCC'!$B$7:$B$809,0)))</f>
        <v/>
      </c>
      <c r="Q69" s="845" t="str">
        <f>IF($B69="","",INDEX('All CCC'!Q$7:Q$809,MATCH(WatchList!$B69,'All CCC'!$B$7:$B$809,0)))</f>
        <v/>
      </c>
      <c r="R69" s="844" t="str">
        <f>IF($B69="","",INDEX('All CCC'!R$7:R$809,MATCH(WatchList!$B69,'All CCC'!$B$7:$B$809,0)))</f>
        <v/>
      </c>
      <c r="S69" s="844" t="str">
        <f>IF($B69="","",INDEX('All CCC'!S$7:S$809,MATCH(WatchList!$B69,'All CCC'!$B$7:$B$809,0)))</f>
        <v/>
      </c>
      <c r="T69" s="844" t="str">
        <f>IF($B69="","",INDEX('All CCC'!T$7:T$809,MATCH(WatchList!$B69,'All CCC'!$B$7:$B$809,0)))</f>
        <v/>
      </c>
      <c r="U69" s="844" t="str">
        <f>IF($B69="","",INDEX('All CCC'!U$7:U$809,MATCH(WatchList!$B69,'All CCC'!$B$7:$B$809,0)))</f>
        <v/>
      </c>
      <c r="V69" s="844" t="str">
        <f>IF($B69="","",INDEX('All CCC'!V$7:V$809,MATCH(WatchList!$B69,'All CCC'!$B$7:$B$809,0)))</f>
        <v/>
      </c>
      <c r="W69" s="844" t="str">
        <f>IF($B69="","",INDEX('All CCC'!W$7:W$809,MATCH(WatchList!$B69,'All CCC'!$B$7:$B$809,0)))</f>
        <v/>
      </c>
      <c r="X69" s="844" t="str">
        <f>IF($B69="","",INDEX('All CCC'!X$7:X$809,MATCH(WatchList!$B69,'All CCC'!$B$7:$B$809,0)))</f>
        <v/>
      </c>
      <c r="Y69" s="844" t="str">
        <f>IF($B69="","",INDEX('All CCC'!Y$7:Y$809,MATCH(WatchList!$B69,'All CCC'!$B$7:$B$809,0)))</f>
        <v/>
      </c>
      <c r="Z69" s="844" t="str">
        <f>IF($B69="","",INDEX('All CCC'!Z$7:Z$809,MATCH(WatchList!$B69,'All CCC'!$B$7:$B$809,0)))</f>
        <v/>
      </c>
      <c r="AA69" s="844" t="str">
        <f>IF($B69="","",INDEX('All CCC'!AA$7:AA$809,MATCH(WatchList!$B69,'All CCC'!$B$7:$B$809,0)))</f>
        <v/>
      </c>
      <c r="AB69" s="844" t="str">
        <f>IF($B69="","",INDEX('All CCC'!AB$7:AB$809,MATCH(WatchList!$B69,'All CCC'!$B$7:$B$809,0)))</f>
        <v/>
      </c>
      <c r="AC69" s="844" t="str">
        <f>IF($B69="","",INDEX('All CCC'!AC$7:AC$809,MATCH(WatchList!$B69,'All CCC'!$B$7:$B$809,0)))</f>
        <v/>
      </c>
      <c r="AD69" s="844" t="str">
        <f>IF($B69="","",INDEX('All CCC'!AD$7:AD$809,MATCH(WatchList!$B69,'All CCC'!$B$7:$B$809,0)))</f>
        <v/>
      </c>
      <c r="AE69" s="844" t="str">
        <f>IF($B69="","",INDEX('All CCC'!AE$7:AE$809,MATCH(WatchList!$B69,'All CCC'!$B$7:$B$809,0)))</f>
        <v/>
      </c>
      <c r="AF69" s="844" t="str">
        <f>IF($B69="","",INDEX('All CCC'!AF$7:AF$809,MATCH(WatchList!$B69,'All CCC'!$B$7:$B$809,0)))</f>
        <v/>
      </c>
      <c r="AG69" s="844" t="str">
        <f>IF($B69="","",INDEX('All CCC'!AG$7:AG$809,MATCH(WatchList!$B69,'All CCC'!$B$7:$B$809,0)))</f>
        <v/>
      </c>
      <c r="AH69" s="844" t="str">
        <f>IF($B69="","",INDEX('All CCC'!AH$7:AH$809,MATCH(WatchList!$B69,'All CCC'!$B$7:$B$809,0)))</f>
        <v/>
      </c>
      <c r="AI69" s="844" t="str">
        <f>IF($B69="","",INDEX('All CCC'!AI$7:AI$809,MATCH(WatchList!$B69,'All CCC'!$B$7:$B$809,0)))</f>
        <v/>
      </c>
      <c r="AJ69" s="844" t="str">
        <f>IF($B69="","",INDEX('All CCC'!AJ$7:AJ$809,MATCH(WatchList!$B69,'All CCC'!$B$7:$B$809,0)))</f>
        <v/>
      </c>
      <c r="AK69" s="844" t="str">
        <f>IF($B69="","",INDEX('All CCC'!AK$7:AK$809,MATCH(WatchList!$B69,'All CCC'!$B$7:$B$809,0)))</f>
        <v/>
      </c>
      <c r="AL69" s="844" t="str">
        <f>IF($B69="","",INDEX('All CCC'!AL$7:AL$809,MATCH(WatchList!$B69,'All CCC'!$B$7:$B$809,0)))</f>
        <v/>
      </c>
      <c r="AM69" s="844" t="str">
        <f>IF($B69="","",INDEX('All CCC'!AM$7:AM$809,MATCH(WatchList!$B69,'All CCC'!$B$7:$B$809,0)))</f>
        <v/>
      </c>
      <c r="AN69" s="844" t="str">
        <f>IF($B69="","",INDEX('All CCC'!AN$7:AN$809,MATCH(WatchList!$B69,'All CCC'!$B$7:$B$809,0)))</f>
        <v/>
      </c>
      <c r="AO69" s="844" t="str">
        <f>IF($B69="","",INDEX('All CCC'!AO$7:AO$809,MATCH(WatchList!$B69,'All CCC'!$B$7:$B$809,0)))</f>
        <v/>
      </c>
      <c r="AP69" s="844" t="str">
        <f>IF($B69="","",INDEX('All CCC'!AP$7:AP$809,MATCH(WatchList!$B69,'All CCC'!$B$7:$B$809,0)))</f>
        <v/>
      </c>
      <c r="AQ69" s="844" t="str">
        <f>IF($B69="","",INDEX('All CCC'!AQ$7:AQ$809,MATCH(WatchList!$B69,'All CCC'!$B$7:$B$809,0)))</f>
        <v/>
      </c>
      <c r="AR69" s="844" t="str">
        <f>IF($B69="","",INDEX('All CCC'!AR$7:AR$809,MATCH(WatchList!$B69,'All CCC'!$B$7:$B$809,0)))</f>
        <v/>
      </c>
      <c r="AS69" s="844" t="str">
        <f>IF($B69="","",INDEX('All CCC'!AS$7:AS$809,MATCH(WatchList!$B69,'All CCC'!$B$7:$B$809,0)))</f>
        <v/>
      </c>
      <c r="AT69" s="844" t="str">
        <f>IF($B69="","",INDEX('All CCC'!AT$7:AT$809,MATCH(WatchList!$B69,'All CCC'!$B$7:$B$809,0)))</f>
        <v/>
      </c>
      <c r="AU69" s="844" t="str">
        <f>IF($B69="","",INDEX('All CCC'!AU$7:AU$809,MATCH(WatchList!$B69,'All CCC'!$B$7:$B$809,0)))</f>
        <v/>
      </c>
      <c r="AV69" s="844" t="str">
        <f>IF($B69="","",INDEX('All CCC'!AV$7:AV$809,MATCH(WatchList!$B69,'All CCC'!$B$7:$B$809,0)))</f>
        <v/>
      </c>
      <c r="AW69" s="844" t="str">
        <f>IF($B69="","",INDEX('All CCC'!AW$7:AW$809,MATCH(WatchList!$B69,'All CCC'!$B$7:$B$809,0)))</f>
        <v/>
      </c>
      <c r="AX69" s="844" t="str">
        <f>IF($B69="","",INDEX('All CCC'!AX$7:AX$809,MATCH(WatchList!$B69,'All CCC'!$B$7:$B$809,0)))</f>
        <v/>
      </c>
      <c r="AY69" s="844" t="str">
        <f>IF($B69="","",INDEX('All CCC'!AY$7:AY$809,MATCH(WatchList!$B69,'All CCC'!$B$7:$B$809,0)))</f>
        <v/>
      </c>
      <c r="AZ69" s="844" t="str">
        <f>IF($B69="","",INDEX('All CCC'!AZ$7:AZ$809,MATCH(WatchList!$B69,'All CCC'!$B$7:$B$809,0)))</f>
        <v/>
      </c>
      <c r="BA69" s="844" t="str">
        <f>IF($B69="","",INDEX('All CCC'!BA$7:BA$809,MATCH(WatchList!$B69,'All CCC'!$B$7:$B$809,0)))</f>
        <v/>
      </c>
      <c r="BB69" s="844" t="str">
        <f>IF($B69="","",INDEX('All CCC'!BB$7:BB$809,MATCH(WatchList!$B69,'All CCC'!$B$7:$B$809,0)))</f>
        <v/>
      </c>
      <c r="BC69" s="844" t="str">
        <f>IF($B69="","",INDEX('All CCC'!BC$7:BC$809,MATCH(WatchList!$B69,'All CCC'!$B$7:$B$809,0)))</f>
        <v/>
      </c>
      <c r="BD69" s="844" t="str">
        <f>IF($B69="","",INDEX('All CCC'!BD$7:BD$809,MATCH(WatchList!$B69,'All CCC'!$B$7:$B$809,0)))</f>
        <v/>
      </c>
      <c r="BE69" s="844" t="str">
        <f>IF($B69="","",INDEX('All CCC'!BE$7:BE$809,MATCH(WatchList!$B69,'All CCC'!$B$7:$B$809,0)))</f>
        <v/>
      </c>
      <c r="BF69" s="844" t="str">
        <f>IF($B69="","",INDEX('All CCC'!BF$7:BF$809,MATCH(WatchList!$B69,'All CCC'!$B$7:$B$809,0)))</f>
        <v/>
      </c>
      <c r="BG69" s="844" t="str">
        <f>IF($B69="","",INDEX('All CCC'!BG$7:BG$809,MATCH(WatchList!$B69,'All CCC'!$B$7:$B$809,0)))</f>
        <v/>
      </c>
    </row>
    <row r="70" spans="1:59" x14ac:dyDescent="0.2">
      <c r="A70" s="548" t="str">
        <f>IF($B70="","",INDEX('All CCC'!A$7:A$809,MATCH(WatchList!$B70,'All CCC'!$B$7:$B$809,0)))</f>
        <v/>
      </c>
      <c r="B70" s="31"/>
      <c r="C70" s="844" t="str">
        <f>IF($B70="","",INDEX('All CCC'!C$7:C$809,MATCH(WatchList!$B70,'All CCC'!$B$7:$B$809,0)))</f>
        <v/>
      </c>
      <c r="D70" s="844" t="str">
        <f>IF($B70="","",INDEX('All CCC'!D$7:D$809,MATCH(WatchList!$B70,'All CCC'!$B$7:$B$809,0)))</f>
        <v/>
      </c>
      <c r="E70" s="844" t="str">
        <f>IF($B70="","",INDEX('All CCC'!E$7:E$809,MATCH(WatchList!$B70,'All CCC'!$B$7:$B$809,0)))</f>
        <v/>
      </c>
      <c r="F70" s="844" t="str">
        <f>IF($B70="","",INDEX('All CCC'!F$7:F$809,MATCH(WatchList!$B70,'All CCC'!$B$7:$B$809,0)))</f>
        <v/>
      </c>
      <c r="G70" s="844" t="str">
        <f>IF($B70="","",INDEX('All CCC'!G$7:G$809,MATCH(WatchList!$B70,'All CCC'!$B$7:$B$809,0)))</f>
        <v/>
      </c>
      <c r="H70" s="844" t="str">
        <f>IF($B70="","",INDEX('All CCC'!H$7:H$809,MATCH(WatchList!$B70,'All CCC'!$B$7:$B$809,0)))</f>
        <v/>
      </c>
      <c r="I70" s="844" t="str">
        <f>IF($B70="","",INDEX('All CCC'!I$7:I$809,MATCH(WatchList!$B70,'All CCC'!$B$7:$B$809,0)))</f>
        <v/>
      </c>
      <c r="J70" s="844" t="str">
        <f>IF($B70="","",INDEX('All CCC'!J$7:J$809,MATCH(WatchList!$B70,'All CCC'!$B$7:$B$809,0)))</f>
        <v/>
      </c>
      <c r="K70" s="844" t="str">
        <f>IF($B70="","",INDEX('All CCC'!K$7:K$809,MATCH(WatchList!$B70,'All CCC'!$B$7:$B$809,0)))</f>
        <v/>
      </c>
      <c r="L70" s="844" t="str">
        <f>IF($B70="","",INDEX('All CCC'!L$7:L$809,MATCH(WatchList!$B70,'All CCC'!$B$7:$B$809,0)))</f>
        <v/>
      </c>
      <c r="M70" s="844" t="str">
        <f>IF($B70="","",INDEX('All CCC'!M$7:M$809,MATCH(WatchList!$B70,'All CCC'!$B$7:$B$809,0)))</f>
        <v/>
      </c>
      <c r="N70" s="844" t="str">
        <f>IF($B70="","",INDEX('All CCC'!N$7:N$809,MATCH(WatchList!$B70,'All CCC'!$B$7:$B$809,0)))</f>
        <v/>
      </c>
      <c r="O70" s="844" t="str">
        <f>IF($B70="","",INDEX('All CCC'!O$7:O$809,MATCH(WatchList!$B70,'All CCC'!$B$7:$B$809,0)))</f>
        <v/>
      </c>
      <c r="P70" s="845" t="str">
        <f>IF($B70="","",INDEX('All CCC'!P$7:P$809,MATCH(WatchList!$B70,'All CCC'!$B$7:$B$809,0)))</f>
        <v/>
      </c>
      <c r="Q70" s="845" t="str">
        <f>IF($B70="","",INDEX('All CCC'!Q$7:Q$809,MATCH(WatchList!$B70,'All CCC'!$B$7:$B$809,0)))</f>
        <v/>
      </c>
      <c r="R70" s="844" t="str">
        <f>IF($B70="","",INDEX('All CCC'!R$7:R$809,MATCH(WatchList!$B70,'All CCC'!$B$7:$B$809,0)))</f>
        <v/>
      </c>
      <c r="S70" s="844" t="str">
        <f>IF($B70="","",INDEX('All CCC'!S$7:S$809,MATCH(WatchList!$B70,'All CCC'!$B$7:$B$809,0)))</f>
        <v/>
      </c>
      <c r="T70" s="844" t="str">
        <f>IF($B70="","",INDEX('All CCC'!T$7:T$809,MATCH(WatchList!$B70,'All CCC'!$B$7:$B$809,0)))</f>
        <v/>
      </c>
      <c r="U70" s="844" t="str">
        <f>IF($B70="","",INDEX('All CCC'!U$7:U$809,MATCH(WatchList!$B70,'All CCC'!$B$7:$B$809,0)))</f>
        <v/>
      </c>
      <c r="V70" s="844" t="str">
        <f>IF($B70="","",INDEX('All CCC'!V$7:V$809,MATCH(WatchList!$B70,'All CCC'!$B$7:$B$809,0)))</f>
        <v/>
      </c>
      <c r="W70" s="844" t="str">
        <f>IF($B70="","",INDEX('All CCC'!W$7:W$809,MATCH(WatchList!$B70,'All CCC'!$B$7:$B$809,0)))</f>
        <v/>
      </c>
      <c r="X70" s="844" t="str">
        <f>IF($B70="","",INDEX('All CCC'!X$7:X$809,MATCH(WatchList!$B70,'All CCC'!$B$7:$B$809,0)))</f>
        <v/>
      </c>
      <c r="Y70" s="844" t="str">
        <f>IF($B70="","",INDEX('All CCC'!Y$7:Y$809,MATCH(WatchList!$B70,'All CCC'!$B$7:$B$809,0)))</f>
        <v/>
      </c>
      <c r="Z70" s="844" t="str">
        <f>IF($B70="","",INDEX('All CCC'!Z$7:Z$809,MATCH(WatchList!$B70,'All CCC'!$B$7:$B$809,0)))</f>
        <v/>
      </c>
      <c r="AA70" s="844" t="str">
        <f>IF($B70="","",INDEX('All CCC'!AA$7:AA$809,MATCH(WatchList!$B70,'All CCC'!$B$7:$B$809,0)))</f>
        <v/>
      </c>
      <c r="AB70" s="844" t="str">
        <f>IF($B70="","",INDEX('All CCC'!AB$7:AB$809,MATCH(WatchList!$B70,'All CCC'!$B$7:$B$809,0)))</f>
        <v/>
      </c>
      <c r="AC70" s="844" t="str">
        <f>IF($B70="","",INDEX('All CCC'!AC$7:AC$809,MATCH(WatchList!$B70,'All CCC'!$B$7:$B$809,0)))</f>
        <v/>
      </c>
      <c r="AD70" s="844" t="str">
        <f>IF($B70="","",INDEX('All CCC'!AD$7:AD$809,MATCH(WatchList!$B70,'All CCC'!$B$7:$B$809,0)))</f>
        <v/>
      </c>
      <c r="AE70" s="844" t="str">
        <f>IF($B70="","",INDEX('All CCC'!AE$7:AE$809,MATCH(WatchList!$B70,'All CCC'!$B$7:$B$809,0)))</f>
        <v/>
      </c>
      <c r="AF70" s="844" t="str">
        <f>IF($B70="","",INDEX('All CCC'!AF$7:AF$809,MATCH(WatchList!$B70,'All CCC'!$B$7:$B$809,0)))</f>
        <v/>
      </c>
      <c r="AG70" s="844" t="str">
        <f>IF($B70="","",INDEX('All CCC'!AG$7:AG$809,MATCH(WatchList!$B70,'All CCC'!$B$7:$B$809,0)))</f>
        <v/>
      </c>
      <c r="AH70" s="844" t="str">
        <f>IF($B70="","",INDEX('All CCC'!AH$7:AH$809,MATCH(WatchList!$B70,'All CCC'!$B$7:$B$809,0)))</f>
        <v/>
      </c>
      <c r="AI70" s="844" t="str">
        <f>IF($B70="","",INDEX('All CCC'!AI$7:AI$809,MATCH(WatchList!$B70,'All CCC'!$B$7:$B$809,0)))</f>
        <v/>
      </c>
      <c r="AJ70" s="844" t="str">
        <f>IF($B70="","",INDEX('All CCC'!AJ$7:AJ$809,MATCH(WatchList!$B70,'All CCC'!$B$7:$B$809,0)))</f>
        <v/>
      </c>
      <c r="AK70" s="844" t="str">
        <f>IF($B70="","",INDEX('All CCC'!AK$7:AK$809,MATCH(WatchList!$B70,'All CCC'!$B$7:$B$809,0)))</f>
        <v/>
      </c>
      <c r="AL70" s="844" t="str">
        <f>IF($B70="","",INDEX('All CCC'!AL$7:AL$809,MATCH(WatchList!$B70,'All CCC'!$B$7:$B$809,0)))</f>
        <v/>
      </c>
      <c r="AM70" s="844" t="str">
        <f>IF($B70="","",INDEX('All CCC'!AM$7:AM$809,MATCH(WatchList!$B70,'All CCC'!$B$7:$B$809,0)))</f>
        <v/>
      </c>
      <c r="AN70" s="844" t="str">
        <f>IF($B70="","",INDEX('All CCC'!AN$7:AN$809,MATCH(WatchList!$B70,'All CCC'!$B$7:$B$809,0)))</f>
        <v/>
      </c>
      <c r="AO70" s="844" t="str">
        <f>IF($B70="","",INDEX('All CCC'!AO$7:AO$809,MATCH(WatchList!$B70,'All CCC'!$B$7:$B$809,0)))</f>
        <v/>
      </c>
      <c r="AP70" s="844" t="str">
        <f>IF($B70="","",INDEX('All CCC'!AP$7:AP$809,MATCH(WatchList!$B70,'All CCC'!$B$7:$B$809,0)))</f>
        <v/>
      </c>
      <c r="AQ70" s="844" t="str">
        <f>IF($B70="","",INDEX('All CCC'!AQ$7:AQ$809,MATCH(WatchList!$B70,'All CCC'!$B$7:$B$809,0)))</f>
        <v/>
      </c>
      <c r="AR70" s="844" t="str">
        <f>IF($B70="","",INDEX('All CCC'!AR$7:AR$809,MATCH(WatchList!$B70,'All CCC'!$B$7:$B$809,0)))</f>
        <v/>
      </c>
      <c r="AS70" s="844" t="str">
        <f>IF($B70="","",INDEX('All CCC'!AS$7:AS$809,MATCH(WatchList!$B70,'All CCC'!$B$7:$B$809,0)))</f>
        <v/>
      </c>
      <c r="AT70" s="844" t="str">
        <f>IF($B70="","",INDEX('All CCC'!AT$7:AT$809,MATCH(WatchList!$B70,'All CCC'!$B$7:$B$809,0)))</f>
        <v/>
      </c>
      <c r="AU70" s="844" t="str">
        <f>IF($B70="","",INDEX('All CCC'!AU$7:AU$809,MATCH(WatchList!$B70,'All CCC'!$B$7:$B$809,0)))</f>
        <v/>
      </c>
      <c r="AV70" s="844" t="str">
        <f>IF($B70="","",INDEX('All CCC'!AV$7:AV$809,MATCH(WatchList!$B70,'All CCC'!$B$7:$B$809,0)))</f>
        <v/>
      </c>
      <c r="AW70" s="844" t="str">
        <f>IF($B70="","",INDEX('All CCC'!AW$7:AW$809,MATCH(WatchList!$B70,'All CCC'!$B$7:$B$809,0)))</f>
        <v/>
      </c>
      <c r="AX70" s="844" t="str">
        <f>IF($B70="","",INDEX('All CCC'!AX$7:AX$809,MATCH(WatchList!$B70,'All CCC'!$B$7:$B$809,0)))</f>
        <v/>
      </c>
      <c r="AY70" s="844" t="str">
        <f>IF($B70="","",INDEX('All CCC'!AY$7:AY$809,MATCH(WatchList!$B70,'All CCC'!$B$7:$B$809,0)))</f>
        <v/>
      </c>
      <c r="AZ70" s="844" t="str">
        <f>IF($B70="","",INDEX('All CCC'!AZ$7:AZ$809,MATCH(WatchList!$B70,'All CCC'!$B$7:$B$809,0)))</f>
        <v/>
      </c>
      <c r="BA70" s="844" t="str">
        <f>IF($B70="","",INDEX('All CCC'!BA$7:BA$809,MATCH(WatchList!$B70,'All CCC'!$B$7:$B$809,0)))</f>
        <v/>
      </c>
      <c r="BB70" s="844" t="str">
        <f>IF($B70="","",INDEX('All CCC'!BB$7:BB$809,MATCH(WatchList!$B70,'All CCC'!$B$7:$B$809,0)))</f>
        <v/>
      </c>
      <c r="BC70" s="844" t="str">
        <f>IF($B70="","",INDEX('All CCC'!BC$7:BC$809,MATCH(WatchList!$B70,'All CCC'!$B$7:$B$809,0)))</f>
        <v/>
      </c>
      <c r="BD70" s="844" t="str">
        <f>IF($B70="","",INDEX('All CCC'!BD$7:BD$809,MATCH(WatchList!$B70,'All CCC'!$B$7:$B$809,0)))</f>
        <v/>
      </c>
      <c r="BE70" s="844" t="str">
        <f>IF($B70="","",INDEX('All CCC'!BE$7:BE$809,MATCH(WatchList!$B70,'All CCC'!$B$7:$B$809,0)))</f>
        <v/>
      </c>
      <c r="BF70" s="844" t="str">
        <f>IF($B70="","",INDEX('All CCC'!BF$7:BF$809,MATCH(WatchList!$B70,'All CCC'!$B$7:$B$809,0)))</f>
        <v/>
      </c>
      <c r="BG70" s="844" t="str">
        <f>IF($B70="","",INDEX('All CCC'!BG$7:BG$809,MATCH(WatchList!$B70,'All CCC'!$B$7:$B$809,0)))</f>
        <v/>
      </c>
    </row>
    <row r="71" spans="1:59" x14ac:dyDescent="0.2">
      <c r="A71" s="548" t="str">
        <f>IF($B71="","",INDEX('All CCC'!A$7:A$809,MATCH(WatchList!$B71,'All CCC'!$B$7:$B$809,0)))</f>
        <v/>
      </c>
      <c r="B71" s="31"/>
      <c r="C71" s="844" t="str">
        <f>IF($B71="","",INDEX('All CCC'!C$7:C$809,MATCH(WatchList!$B71,'All CCC'!$B$7:$B$809,0)))</f>
        <v/>
      </c>
      <c r="D71" s="844" t="str">
        <f>IF($B71="","",INDEX('All CCC'!D$7:D$809,MATCH(WatchList!$B71,'All CCC'!$B$7:$B$809,0)))</f>
        <v/>
      </c>
      <c r="E71" s="844" t="str">
        <f>IF($B71="","",INDEX('All CCC'!E$7:E$809,MATCH(WatchList!$B71,'All CCC'!$B$7:$B$809,0)))</f>
        <v/>
      </c>
      <c r="F71" s="844" t="str">
        <f>IF($B71="","",INDEX('All CCC'!F$7:F$809,MATCH(WatchList!$B71,'All CCC'!$B$7:$B$809,0)))</f>
        <v/>
      </c>
      <c r="G71" s="844" t="str">
        <f>IF($B71="","",INDEX('All CCC'!G$7:G$809,MATCH(WatchList!$B71,'All CCC'!$B$7:$B$809,0)))</f>
        <v/>
      </c>
      <c r="H71" s="844" t="str">
        <f>IF($B71="","",INDEX('All CCC'!H$7:H$809,MATCH(WatchList!$B71,'All CCC'!$B$7:$B$809,0)))</f>
        <v/>
      </c>
      <c r="I71" s="844" t="str">
        <f>IF($B71="","",INDEX('All CCC'!I$7:I$809,MATCH(WatchList!$B71,'All CCC'!$B$7:$B$809,0)))</f>
        <v/>
      </c>
      <c r="J71" s="844" t="str">
        <f>IF($B71="","",INDEX('All CCC'!J$7:J$809,MATCH(WatchList!$B71,'All CCC'!$B$7:$B$809,0)))</f>
        <v/>
      </c>
      <c r="K71" s="844" t="str">
        <f>IF($B71="","",INDEX('All CCC'!K$7:K$809,MATCH(WatchList!$B71,'All CCC'!$B$7:$B$809,0)))</f>
        <v/>
      </c>
      <c r="L71" s="844" t="str">
        <f>IF($B71="","",INDEX('All CCC'!L$7:L$809,MATCH(WatchList!$B71,'All CCC'!$B$7:$B$809,0)))</f>
        <v/>
      </c>
      <c r="M71" s="844" t="str">
        <f>IF($B71="","",INDEX('All CCC'!M$7:M$809,MATCH(WatchList!$B71,'All CCC'!$B$7:$B$809,0)))</f>
        <v/>
      </c>
      <c r="N71" s="844" t="str">
        <f>IF($B71="","",INDEX('All CCC'!N$7:N$809,MATCH(WatchList!$B71,'All CCC'!$B$7:$B$809,0)))</f>
        <v/>
      </c>
      <c r="O71" s="844" t="str">
        <f>IF($B71="","",INDEX('All CCC'!O$7:O$809,MATCH(WatchList!$B71,'All CCC'!$B$7:$B$809,0)))</f>
        <v/>
      </c>
      <c r="P71" s="845" t="str">
        <f>IF($B71="","",INDEX('All CCC'!P$7:P$809,MATCH(WatchList!$B71,'All CCC'!$B$7:$B$809,0)))</f>
        <v/>
      </c>
      <c r="Q71" s="845" t="str">
        <f>IF($B71="","",INDEX('All CCC'!Q$7:Q$809,MATCH(WatchList!$B71,'All CCC'!$B$7:$B$809,0)))</f>
        <v/>
      </c>
      <c r="R71" s="844" t="str">
        <f>IF($B71="","",INDEX('All CCC'!R$7:R$809,MATCH(WatchList!$B71,'All CCC'!$B$7:$B$809,0)))</f>
        <v/>
      </c>
      <c r="S71" s="844" t="str">
        <f>IF($B71="","",INDEX('All CCC'!S$7:S$809,MATCH(WatchList!$B71,'All CCC'!$B$7:$B$809,0)))</f>
        <v/>
      </c>
      <c r="T71" s="844" t="str">
        <f>IF($B71="","",INDEX('All CCC'!T$7:T$809,MATCH(WatchList!$B71,'All CCC'!$B$7:$B$809,0)))</f>
        <v/>
      </c>
      <c r="U71" s="844" t="str">
        <f>IF($B71="","",INDEX('All CCC'!U$7:U$809,MATCH(WatchList!$B71,'All CCC'!$B$7:$B$809,0)))</f>
        <v/>
      </c>
      <c r="V71" s="844" t="str">
        <f>IF($B71="","",INDEX('All CCC'!V$7:V$809,MATCH(WatchList!$B71,'All CCC'!$B$7:$B$809,0)))</f>
        <v/>
      </c>
      <c r="W71" s="844" t="str">
        <f>IF($B71="","",INDEX('All CCC'!W$7:W$809,MATCH(WatchList!$B71,'All CCC'!$B$7:$B$809,0)))</f>
        <v/>
      </c>
      <c r="X71" s="844" t="str">
        <f>IF($B71="","",INDEX('All CCC'!X$7:X$809,MATCH(WatchList!$B71,'All CCC'!$B$7:$B$809,0)))</f>
        <v/>
      </c>
      <c r="Y71" s="844" t="str">
        <f>IF($B71="","",INDEX('All CCC'!Y$7:Y$809,MATCH(WatchList!$B71,'All CCC'!$B$7:$B$809,0)))</f>
        <v/>
      </c>
      <c r="Z71" s="844" t="str">
        <f>IF($B71="","",INDEX('All CCC'!Z$7:Z$809,MATCH(WatchList!$B71,'All CCC'!$B$7:$B$809,0)))</f>
        <v/>
      </c>
      <c r="AA71" s="844" t="str">
        <f>IF($B71="","",INDEX('All CCC'!AA$7:AA$809,MATCH(WatchList!$B71,'All CCC'!$B$7:$B$809,0)))</f>
        <v/>
      </c>
      <c r="AB71" s="844" t="str">
        <f>IF($B71="","",INDEX('All CCC'!AB$7:AB$809,MATCH(WatchList!$B71,'All CCC'!$B$7:$B$809,0)))</f>
        <v/>
      </c>
      <c r="AC71" s="844" t="str">
        <f>IF($B71="","",INDEX('All CCC'!AC$7:AC$809,MATCH(WatchList!$B71,'All CCC'!$B$7:$B$809,0)))</f>
        <v/>
      </c>
      <c r="AD71" s="844" t="str">
        <f>IF($B71="","",INDEX('All CCC'!AD$7:AD$809,MATCH(WatchList!$B71,'All CCC'!$B$7:$B$809,0)))</f>
        <v/>
      </c>
      <c r="AE71" s="844" t="str">
        <f>IF($B71="","",INDEX('All CCC'!AE$7:AE$809,MATCH(WatchList!$B71,'All CCC'!$B$7:$B$809,0)))</f>
        <v/>
      </c>
      <c r="AF71" s="844" t="str">
        <f>IF($B71="","",INDEX('All CCC'!AF$7:AF$809,MATCH(WatchList!$B71,'All CCC'!$B$7:$B$809,0)))</f>
        <v/>
      </c>
      <c r="AG71" s="844" t="str">
        <f>IF($B71="","",INDEX('All CCC'!AG$7:AG$809,MATCH(WatchList!$B71,'All CCC'!$B$7:$B$809,0)))</f>
        <v/>
      </c>
      <c r="AH71" s="844" t="str">
        <f>IF($B71="","",INDEX('All CCC'!AH$7:AH$809,MATCH(WatchList!$B71,'All CCC'!$B$7:$B$809,0)))</f>
        <v/>
      </c>
      <c r="AI71" s="844" t="str">
        <f>IF($B71="","",INDEX('All CCC'!AI$7:AI$809,MATCH(WatchList!$B71,'All CCC'!$B$7:$B$809,0)))</f>
        <v/>
      </c>
      <c r="AJ71" s="844" t="str">
        <f>IF($B71="","",INDEX('All CCC'!AJ$7:AJ$809,MATCH(WatchList!$B71,'All CCC'!$B$7:$B$809,0)))</f>
        <v/>
      </c>
      <c r="AK71" s="844" t="str">
        <f>IF($B71="","",INDEX('All CCC'!AK$7:AK$809,MATCH(WatchList!$B71,'All CCC'!$B$7:$B$809,0)))</f>
        <v/>
      </c>
      <c r="AL71" s="844" t="str">
        <f>IF($B71="","",INDEX('All CCC'!AL$7:AL$809,MATCH(WatchList!$B71,'All CCC'!$B$7:$B$809,0)))</f>
        <v/>
      </c>
      <c r="AM71" s="844" t="str">
        <f>IF($B71="","",INDEX('All CCC'!AM$7:AM$809,MATCH(WatchList!$B71,'All CCC'!$B$7:$B$809,0)))</f>
        <v/>
      </c>
      <c r="AN71" s="844" t="str">
        <f>IF($B71="","",INDEX('All CCC'!AN$7:AN$809,MATCH(WatchList!$B71,'All CCC'!$B$7:$B$809,0)))</f>
        <v/>
      </c>
      <c r="AO71" s="844" t="str">
        <f>IF($B71="","",INDEX('All CCC'!AO$7:AO$809,MATCH(WatchList!$B71,'All CCC'!$B$7:$B$809,0)))</f>
        <v/>
      </c>
      <c r="AP71" s="844" t="str">
        <f>IF($B71="","",INDEX('All CCC'!AP$7:AP$809,MATCH(WatchList!$B71,'All CCC'!$B$7:$B$809,0)))</f>
        <v/>
      </c>
      <c r="AQ71" s="844" t="str">
        <f>IF($B71="","",INDEX('All CCC'!AQ$7:AQ$809,MATCH(WatchList!$B71,'All CCC'!$B$7:$B$809,0)))</f>
        <v/>
      </c>
      <c r="AR71" s="844" t="str">
        <f>IF($B71="","",INDEX('All CCC'!AR$7:AR$809,MATCH(WatchList!$B71,'All CCC'!$B$7:$B$809,0)))</f>
        <v/>
      </c>
      <c r="AS71" s="844" t="str">
        <f>IF($B71="","",INDEX('All CCC'!AS$7:AS$809,MATCH(WatchList!$B71,'All CCC'!$B$7:$B$809,0)))</f>
        <v/>
      </c>
      <c r="AT71" s="844" t="str">
        <f>IF($B71="","",INDEX('All CCC'!AT$7:AT$809,MATCH(WatchList!$B71,'All CCC'!$B$7:$B$809,0)))</f>
        <v/>
      </c>
      <c r="AU71" s="844" t="str">
        <f>IF($B71="","",INDEX('All CCC'!AU$7:AU$809,MATCH(WatchList!$B71,'All CCC'!$B$7:$B$809,0)))</f>
        <v/>
      </c>
      <c r="AV71" s="844" t="str">
        <f>IF($B71="","",INDEX('All CCC'!AV$7:AV$809,MATCH(WatchList!$B71,'All CCC'!$B$7:$B$809,0)))</f>
        <v/>
      </c>
      <c r="AW71" s="844" t="str">
        <f>IF($B71="","",INDEX('All CCC'!AW$7:AW$809,MATCH(WatchList!$B71,'All CCC'!$B$7:$B$809,0)))</f>
        <v/>
      </c>
      <c r="AX71" s="844" t="str">
        <f>IF($B71="","",INDEX('All CCC'!AX$7:AX$809,MATCH(WatchList!$B71,'All CCC'!$B$7:$B$809,0)))</f>
        <v/>
      </c>
      <c r="AY71" s="844" t="str">
        <f>IF($B71="","",INDEX('All CCC'!AY$7:AY$809,MATCH(WatchList!$B71,'All CCC'!$B$7:$B$809,0)))</f>
        <v/>
      </c>
      <c r="AZ71" s="844" t="str">
        <f>IF($B71="","",INDEX('All CCC'!AZ$7:AZ$809,MATCH(WatchList!$B71,'All CCC'!$B$7:$B$809,0)))</f>
        <v/>
      </c>
      <c r="BA71" s="844" t="str">
        <f>IF($B71="","",INDEX('All CCC'!BA$7:BA$809,MATCH(WatchList!$B71,'All CCC'!$B$7:$B$809,0)))</f>
        <v/>
      </c>
      <c r="BB71" s="844" t="str">
        <f>IF($B71="","",INDEX('All CCC'!BB$7:BB$809,MATCH(WatchList!$B71,'All CCC'!$B$7:$B$809,0)))</f>
        <v/>
      </c>
      <c r="BC71" s="844" t="str">
        <f>IF($B71="","",INDEX('All CCC'!BC$7:BC$809,MATCH(WatchList!$B71,'All CCC'!$B$7:$B$809,0)))</f>
        <v/>
      </c>
      <c r="BD71" s="844" t="str">
        <f>IF($B71="","",INDEX('All CCC'!BD$7:BD$809,MATCH(WatchList!$B71,'All CCC'!$B$7:$B$809,0)))</f>
        <v/>
      </c>
      <c r="BE71" s="844" t="str">
        <f>IF($B71="","",INDEX('All CCC'!BE$7:BE$809,MATCH(WatchList!$B71,'All CCC'!$B$7:$B$809,0)))</f>
        <v/>
      </c>
      <c r="BF71" s="844" t="str">
        <f>IF($B71="","",INDEX('All CCC'!BF$7:BF$809,MATCH(WatchList!$B71,'All CCC'!$B$7:$B$809,0)))</f>
        <v/>
      </c>
      <c r="BG71" s="844" t="str">
        <f>IF($B71="","",INDEX('All CCC'!BG$7:BG$809,MATCH(WatchList!$B71,'All CCC'!$B$7:$B$809,0)))</f>
        <v/>
      </c>
    </row>
    <row r="72" spans="1:59" x14ac:dyDescent="0.2">
      <c r="A72" s="548" t="str">
        <f>IF($B72="","",INDEX('All CCC'!A$7:A$809,MATCH(WatchList!$B72,'All CCC'!$B$7:$B$809,0)))</f>
        <v/>
      </c>
      <c r="B72" s="31"/>
      <c r="C72" s="844" t="str">
        <f>IF($B72="","",INDEX('All CCC'!C$7:C$809,MATCH(WatchList!$B72,'All CCC'!$B$7:$B$809,0)))</f>
        <v/>
      </c>
      <c r="D72" s="844" t="str">
        <f>IF($B72="","",INDEX('All CCC'!D$7:D$809,MATCH(WatchList!$B72,'All CCC'!$B$7:$B$809,0)))</f>
        <v/>
      </c>
      <c r="E72" s="844" t="str">
        <f>IF($B72="","",INDEX('All CCC'!E$7:E$809,MATCH(WatchList!$B72,'All CCC'!$B$7:$B$809,0)))</f>
        <v/>
      </c>
      <c r="F72" s="844" t="str">
        <f>IF($B72="","",INDEX('All CCC'!F$7:F$809,MATCH(WatchList!$B72,'All CCC'!$B$7:$B$809,0)))</f>
        <v/>
      </c>
      <c r="G72" s="844" t="str">
        <f>IF($B72="","",INDEX('All CCC'!G$7:G$809,MATCH(WatchList!$B72,'All CCC'!$B$7:$B$809,0)))</f>
        <v/>
      </c>
      <c r="H72" s="844" t="str">
        <f>IF($B72="","",INDEX('All CCC'!H$7:H$809,MATCH(WatchList!$B72,'All CCC'!$B$7:$B$809,0)))</f>
        <v/>
      </c>
      <c r="I72" s="844" t="str">
        <f>IF($B72="","",INDEX('All CCC'!I$7:I$809,MATCH(WatchList!$B72,'All CCC'!$B$7:$B$809,0)))</f>
        <v/>
      </c>
      <c r="J72" s="844" t="str">
        <f>IF($B72="","",INDEX('All CCC'!J$7:J$809,MATCH(WatchList!$B72,'All CCC'!$B$7:$B$809,0)))</f>
        <v/>
      </c>
      <c r="K72" s="844" t="str">
        <f>IF($B72="","",INDEX('All CCC'!K$7:K$809,MATCH(WatchList!$B72,'All CCC'!$B$7:$B$809,0)))</f>
        <v/>
      </c>
      <c r="L72" s="844" t="str">
        <f>IF($B72="","",INDEX('All CCC'!L$7:L$809,MATCH(WatchList!$B72,'All CCC'!$B$7:$B$809,0)))</f>
        <v/>
      </c>
      <c r="M72" s="844" t="str">
        <f>IF($B72="","",INDEX('All CCC'!M$7:M$809,MATCH(WatchList!$B72,'All CCC'!$B$7:$B$809,0)))</f>
        <v/>
      </c>
      <c r="N72" s="844" t="str">
        <f>IF($B72="","",INDEX('All CCC'!N$7:N$809,MATCH(WatchList!$B72,'All CCC'!$B$7:$B$809,0)))</f>
        <v/>
      </c>
      <c r="O72" s="844" t="str">
        <f>IF($B72="","",INDEX('All CCC'!O$7:O$809,MATCH(WatchList!$B72,'All CCC'!$B$7:$B$809,0)))</f>
        <v/>
      </c>
      <c r="P72" s="845" t="str">
        <f>IF($B72="","",INDEX('All CCC'!P$7:P$809,MATCH(WatchList!$B72,'All CCC'!$B$7:$B$809,0)))</f>
        <v/>
      </c>
      <c r="Q72" s="845" t="str">
        <f>IF($B72="","",INDEX('All CCC'!Q$7:Q$809,MATCH(WatchList!$B72,'All CCC'!$B$7:$B$809,0)))</f>
        <v/>
      </c>
      <c r="R72" s="844" t="str">
        <f>IF($B72="","",INDEX('All CCC'!R$7:R$809,MATCH(WatchList!$B72,'All CCC'!$B$7:$B$809,0)))</f>
        <v/>
      </c>
      <c r="S72" s="844" t="str">
        <f>IF($B72="","",INDEX('All CCC'!S$7:S$809,MATCH(WatchList!$B72,'All CCC'!$B$7:$B$809,0)))</f>
        <v/>
      </c>
      <c r="T72" s="844" t="str">
        <f>IF($B72="","",INDEX('All CCC'!T$7:T$809,MATCH(WatchList!$B72,'All CCC'!$B$7:$B$809,0)))</f>
        <v/>
      </c>
      <c r="U72" s="844" t="str">
        <f>IF($B72="","",INDEX('All CCC'!U$7:U$809,MATCH(WatchList!$B72,'All CCC'!$B$7:$B$809,0)))</f>
        <v/>
      </c>
      <c r="V72" s="844" t="str">
        <f>IF($B72="","",INDEX('All CCC'!V$7:V$809,MATCH(WatchList!$B72,'All CCC'!$B$7:$B$809,0)))</f>
        <v/>
      </c>
      <c r="W72" s="844" t="str">
        <f>IF($B72="","",INDEX('All CCC'!W$7:W$809,MATCH(WatchList!$B72,'All CCC'!$B$7:$B$809,0)))</f>
        <v/>
      </c>
      <c r="X72" s="844" t="str">
        <f>IF($B72="","",INDEX('All CCC'!X$7:X$809,MATCH(WatchList!$B72,'All CCC'!$B$7:$B$809,0)))</f>
        <v/>
      </c>
      <c r="Y72" s="844" t="str">
        <f>IF($B72="","",INDEX('All CCC'!Y$7:Y$809,MATCH(WatchList!$B72,'All CCC'!$B$7:$B$809,0)))</f>
        <v/>
      </c>
      <c r="Z72" s="844" t="str">
        <f>IF($B72="","",INDEX('All CCC'!Z$7:Z$809,MATCH(WatchList!$B72,'All CCC'!$B$7:$B$809,0)))</f>
        <v/>
      </c>
      <c r="AA72" s="844" t="str">
        <f>IF($B72="","",INDEX('All CCC'!AA$7:AA$809,MATCH(WatchList!$B72,'All CCC'!$B$7:$B$809,0)))</f>
        <v/>
      </c>
      <c r="AB72" s="844" t="str">
        <f>IF($B72="","",INDEX('All CCC'!AB$7:AB$809,MATCH(WatchList!$B72,'All CCC'!$B$7:$B$809,0)))</f>
        <v/>
      </c>
      <c r="AC72" s="844" t="str">
        <f>IF($B72="","",INDEX('All CCC'!AC$7:AC$809,MATCH(WatchList!$B72,'All CCC'!$B$7:$B$809,0)))</f>
        <v/>
      </c>
      <c r="AD72" s="844" t="str">
        <f>IF($B72="","",INDEX('All CCC'!AD$7:AD$809,MATCH(WatchList!$B72,'All CCC'!$B$7:$B$809,0)))</f>
        <v/>
      </c>
      <c r="AE72" s="844" t="str">
        <f>IF($B72="","",INDEX('All CCC'!AE$7:AE$809,MATCH(WatchList!$B72,'All CCC'!$B$7:$B$809,0)))</f>
        <v/>
      </c>
      <c r="AF72" s="844" t="str">
        <f>IF($B72="","",INDEX('All CCC'!AF$7:AF$809,MATCH(WatchList!$B72,'All CCC'!$B$7:$B$809,0)))</f>
        <v/>
      </c>
      <c r="AG72" s="844" t="str">
        <f>IF($B72="","",INDEX('All CCC'!AG$7:AG$809,MATCH(WatchList!$B72,'All CCC'!$B$7:$B$809,0)))</f>
        <v/>
      </c>
      <c r="AH72" s="844" t="str">
        <f>IF($B72="","",INDEX('All CCC'!AH$7:AH$809,MATCH(WatchList!$B72,'All CCC'!$B$7:$B$809,0)))</f>
        <v/>
      </c>
      <c r="AI72" s="844" t="str">
        <f>IF($B72="","",INDEX('All CCC'!AI$7:AI$809,MATCH(WatchList!$B72,'All CCC'!$B$7:$B$809,0)))</f>
        <v/>
      </c>
      <c r="AJ72" s="844" t="str">
        <f>IF($B72="","",INDEX('All CCC'!AJ$7:AJ$809,MATCH(WatchList!$B72,'All CCC'!$B$7:$B$809,0)))</f>
        <v/>
      </c>
      <c r="AK72" s="844" t="str">
        <f>IF($B72="","",INDEX('All CCC'!AK$7:AK$809,MATCH(WatchList!$B72,'All CCC'!$B$7:$B$809,0)))</f>
        <v/>
      </c>
      <c r="AL72" s="844" t="str">
        <f>IF($B72="","",INDEX('All CCC'!AL$7:AL$809,MATCH(WatchList!$B72,'All CCC'!$B$7:$B$809,0)))</f>
        <v/>
      </c>
      <c r="AM72" s="844" t="str">
        <f>IF($B72="","",INDEX('All CCC'!AM$7:AM$809,MATCH(WatchList!$B72,'All CCC'!$B$7:$B$809,0)))</f>
        <v/>
      </c>
      <c r="AN72" s="844" t="str">
        <f>IF($B72="","",INDEX('All CCC'!AN$7:AN$809,MATCH(WatchList!$B72,'All CCC'!$B$7:$B$809,0)))</f>
        <v/>
      </c>
      <c r="AO72" s="844" t="str">
        <f>IF($B72="","",INDEX('All CCC'!AO$7:AO$809,MATCH(WatchList!$B72,'All CCC'!$B$7:$B$809,0)))</f>
        <v/>
      </c>
      <c r="AP72" s="844" t="str">
        <f>IF($B72="","",INDEX('All CCC'!AP$7:AP$809,MATCH(WatchList!$B72,'All CCC'!$B$7:$B$809,0)))</f>
        <v/>
      </c>
      <c r="AQ72" s="844" t="str">
        <f>IF($B72="","",INDEX('All CCC'!AQ$7:AQ$809,MATCH(WatchList!$B72,'All CCC'!$B$7:$B$809,0)))</f>
        <v/>
      </c>
      <c r="AR72" s="844" t="str">
        <f>IF($B72="","",INDEX('All CCC'!AR$7:AR$809,MATCH(WatchList!$B72,'All CCC'!$B$7:$B$809,0)))</f>
        <v/>
      </c>
      <c r="AS72" s="844" t="str">
        <f>IF($B72="","",INDEX('All CCC'!AS$7:AS$809,MATCH(WatchList!$B72,'All CCC'!$B$7:$B$809,0)))</f>
        <v/>
      </c>
      <c r="AT72" s="844" t="str">
        <f>IF($B72="","",INDEX('All CCC'!AT$7:AT$809,MATCH(WatchList!$B72,'All CCC'!$B$7:$B$809,0)))</f>
        <v/>
      </c>
      <c r="AU72" s="844" t="str">
        <f>IF($B72="","",INDEX('All CCC'!AU$7:AU$809,MATCH(WatchList!$B72,'All CCC'!$B$7:$B$809,0)))</f>
        <v/>
      </c>
      <c r="AV72" s="844" t="str">
        <f>IF($B72="","",INDEX('All CCC'!AV$7:AV$809,MATCH(WatchList!$B72,'All CCC'!$B$7:$B$809,0)))</f>
        <v/>
      </c>
      <c r="AW72" s="844" t="str">
        <f>IF($B72="","",INDEX('All CCC'!AW$7:AW$809,MATCH(WatchList!$B72,'All CCC'!$B$7:$B$809,0)))</f>
        <v/>
      </c>
      <c r="AX72" s="844" t="str">
        <f>IF($B72="","",INDEX('All CCC'!AX$7:AX$809,MATCH(WatchList!$B72,'All CCC'!$B$7:$B$809,0)))</f>
        <v/>
      </c>
      <c r="AY72" s="844" t="str">
        <f>IF($B72="","",INDEX('All CCC'!AY$7:AY$809,MATCH(WatchList!$B72,'All CCC'!$B$7:$B$809,0)))</f>
        <v/>
      </c>
      <c r="AZ72" s="844" t="str">
        <f>IF($B72="","",INDEX('All CCC'!AZ$7:AZ$809,MATCH(WatchList!$B72,'All CCC'!$B$7:$B$809,0)))</f>
        <v/>
      </c>
      <c r="BA72" s="844" t="str">
        <f>IF($B72="","",INDEX('All CCC'!BA$7:BA$809,MATCH(WatchList!$B72,'All CCC'!$B$7:$B$809,0)))</f>
        <v/>
      </c>
      <c r="BB72" s="844" t="str">
        <f>IF($B72="","",INDEX('All CCC'!BB$7:BB$809,MATCH(WatchList!$B72,'All CCC'!$B$7:$B$809,0)))</f>
        <v/>
      </c>
      <c r="BC72" s="844" t="str">
        <f>IF($B72="","",INDEX('All CCC'!BC$7:BC$809,MATCH(WatchList!$B72,'All CCC'!$B$7:$B$809,0)))</f>
        <v/>
      </c>
      <c r="BD72" s="844" t="str">
        <f>IF($B72="","",INDEX('All CCC'!BD$7:BD$809,MATCH(WatchList!$B72,'All CCC'!$B$7:$B$809,0)))</f>
        <v/>
      </c>
      <c r="BE72" s="844" t="str">
        <f>IF($B72="","",INDEX('All CCC'!BE$7:BE$809,MATCH(WatchList!$B72,'All CCC'!$B$7:$B$809,0)))</f>
        <v/>
      </c>
      <c r="BF72" s="844" t="str">
        <f>IF($B72="","",INDEX('All CCC'!BF$7:BF$809,MATCH(WatchList!$B72,'All CCC'!$B$7:$B$809,0)))</f>
        <v/>
      </c>
      <c r="BG72" s="844" t="str">
        <f>IF($B72="","",INDEX('All CCC'!BG$7:BG$809,MATCH(WatchList!$B72,'All CCC'!$B$7:$B$809,0)))</f>
        <v/>
      </c>
    </row>
    <row r="73" spans="1:59" x14ac:dyDescent="0.2">
      <c r="A73" s="548" t="str">
        <f>IF($B73="","",INDEX('All CCC'!A$7:A$809,MATCH(WatchList!$B73,'All CCC'!$B$7:$B$809,0)))</f>
        <v/>
      </c>
      <c r="B73" s="31"/>
      <c r="C73" s="844" t="str">
        <f>IF($B73="","",INDEX('All CCC'!C$7:C$809,MATCH(WatchList!$B73,'All CCC'!$B$7:$B$809,0)))</f>
        <v/>
      </c>
      <c r="D73" s="844" t="str">
        <f>IF($B73="","",INDEX('All CCC'!D$7:D$809,MATCH(WatchList!$B73,'All CCC'!$B$7:$B$809,0)))</f>
        <v/>
      </c>
      <c r="E73" s="844" t="str">
        <f>IF($B73="","",INDEX('All CCC'!E$7:E$809,MATCH(WatchList!$B73,'All CCC'!$B$7:$B$809,0)))</f>
        <v/>
      </c>
      <c r="F73" s="844" t="str">
        <f>IF($B73="","",INDEX('All CCC'!F$7:F$809,MATCH(WatchList!$B73,'All CCC'!$B$7:$B$809,0)))</f>
        <v/>
      </c>
      <c r="G73" s="844" t="str">
        <f>IF($B73="","",INDEX('All CCC'!G$7:G$809,MATCH(WatchList!$B73,'All CCC'!$B$7:$B$809,0)))</f>
        <v/>
      </c>
      <c r="H73" s="844" t="str">
        <f>IF($B73="","",INDEX('All CCC'!H$7:H$809,MATCH(WatchList!$B73,'All CCC'!$B$7:$B$809,0)))</f>
        <v/>
      </c>
      <c r="I73" s="844" t="str">
        <f>IF($B73="","",INDEX('All CCC'!I$7:I$809,MATCH(WatchList!$B73,'All CCC'!$B$7:$B$809,0)))</f>
        <v/>
      </c>
      <c r="J73" s="844" t="str">
        <f>IF($B73="","",INDEX('All CCC'!J$7:J$809,MATCH(WatchList!$B73,'All CCC'!$B$7:$B$809,0)))</f>
        <v/>
      </c>
      <c r="K73" s="844" t="str">
        <f>IF($B73="","",INDEX('All CCC'!K$7:K$809,MATCH(WatchList!$B73,'All CCC'!$B$7:$B$809,0)))</f>
        <v/>
      </c>
      <c r="L73" s="844" t="str">
        <f>IF($B73="","",INDEX('All CCC'!L$7:L$809,MATCH(WatchList!$B73,'All CCC'!$B$7:$B$809,0)))</f>
        <v/>
      </c>
      <c r="M73" s="844" t="str">
        <f>IF($B73="","",INDEX('All CCC'!M$7:M$809,MATCH(WatchList!$B73,'All CCC'!$B$7:$B$809,0)))</f>
        <v/>
      </c>
      <c r="N73" s="844" t="str">
        <f>IF($B73="","",INDEX('All CCC'!N$7:N$809,MATCH(WatchList!$B73,'All CCC'!$B$7:$B$809,0)))</f>
        <v/>
      </c>
      <c r="O73" s="844" t="str">
        <f>IF($B73="","",INDEX('All CCC'!O$7:O$809,MATCH(WatchList!$B73,'All CCC'!$B$7:$B$809,0)))</f>
        <v/>
      </c>
      <c r="P73" s="845" t="str">
        <f>IF($B73="","",INDEX('All CCC'!P$7:P$809,MATCH(WatchList!$B73,'All CCC'!$B$7:$B$809,0)))</f>
        <v/>
      </c>
      <c r="Q73" s="845" t="str">
        <f>IF($B73="","",INDEX('All CCC'!Q$7:Q$809,MATCH(WatchList!$B73,'All CCC'!$B$7:$B$809,0)))</f>
        <v/>
      </c>
      <c r="R73" s="844" t="str">
        <f>IF($B73="","",INDEX('All CCC'!R$7:R$809,MATCH(WatchList!$B73,'All CCC'!$B$7:$B$809,0)))</f>
        <v/>
      </c>
      <c r="S73" s="844" t="str">
        <f>IF($B73="","",INDEX('All CCC'!S$7:S$809,MATCH(WatchList!$B73,'All CCC'!$B$7:$B$809,0)))</f>
        <v/>
      </c>
      <c r="T73" s="844" t="str">
        <f>IF($B73="","",INDEX('All CCC'!T$7:T$809,MATCH(WatchList!$B73,'All CCC'!$B$7:$B$809,0)))</f>
        <v/>
      </c>
      <c r="U73" s="844" t="str">
        <f>IF($B73="","",INDEX('All CCC'!U$7:U$809,MATCH(WatchList!$B73,'All CCC'!$B$7:$B$809,0)))</f>
        <v/>
      </c>
      <c r="V73" s="844" t="str">
        <f>IF($B73="","",INDEX('All CCC'!V$7:V$809,MATCH(WatchList!$B73,'All CCC'!$B$7:$B$809,0)))</f>
        <v/>
      </c>
      <c r="W73" s="844" t="str">
        <f>IF($B73="","",INDEX('All CCC'!W$7:W$809,MATCH(WatchList!$B73,'All CCC'!$B$7:$B$809,0)))</f>
        <v/>
      </c>
      <c r="X73" s="844" t="str">
        <f>IF($B73="","",INDEX('All CCC'!X$7:X$809,MATCH(WatchList!$B73,'All CCC'!$B$7:$B$809,0)))</f>
        <v/>
      </c>
      <c r="Y73" s="844" t="str">
        <f>IF($B73="","",INDEX('All CCC'!Y$7:Y$809,MATCH(WatchList!$B73,'All CCC'!$B$7:$B$809,0)))</f>
        <v/>
      </c>
      <c r="Z73" s="844" t="str">
        <f>IF($B73="","",INDEX('All CCC'!Z$7:Z$809,MATCH(WatchList!$B73,'All CCC'!$B$7:$B$809,0)))</f>
        <v/>
      </c>
      <c r="AA73" s="844" t="str">
        <f>IF($B73="","",INDEX('All CCC'!AA$7:AA$809,MATCH(WatchList!$B73,'All CCC'!$B$7:$B$809,0)))</f>
        <v/>
      </c>
      <c r="AB73" s="844" t="str">
        <f>IF($B73="","",INDEX('All CCC'!AB$7:AB$809,MATCH(WatchList!$B73,'All CCC'!$B$7:$B$809,0)))</f>
        <v/>
      </c>
      <c r="AC73" s="844" t="str">
        <f>IF($B73="","",INDEX('All CCC'!AC$7:AC$809,MATCH(WatchList!$B73,'All CCC'!$B$7:$B$809,0)))</f>
        <v/>
      </c>
      <c r="AD73" s="844" t="str">
        <f>IF($B73="","",INDEX('All CCC'!AD$7:AD$809,MATCH(WatchList!$B73,'All CCC'!$B$7:$B$809,0)))</f>
        <v/>
      </c>
      <c r="AE73" s="844" t="str">
        <f>IF($B73="","",INDEX('All CCC'!AE$7:AE$809,MATCH(WatchList!$B73,'All CCC'!$B$7:$B$809,0)))</f>
        <v/>
      </c>
      <c r="AF73" s="844" t="str">
        <f>IF($B73="","",INDEX('All CCC'!AF$7:AF$809,MATCH(WatchList!$B73,'All CCC'!$B$7:$B$809,0)))</f>
        <v/>
      </c>
      <c r="AG73" s="844" t="str">
        <f>IF($B73="","",INDEX('All CCC'!AG$7:AG$809,MATCH(WatchList!$B73,'All CCC'!$B$7:$B$809,0)))</f>
        <v/>
      </c>
      <c r="AH73" s="844" t="str">
        <f>IF($B73="","",INDEX('All CCC'!AH$7:AH$809,MATCH(WatchList!$B73,'All CCC'!$B$7:$B$809,0)))</f>
        <v/>
      </c>
      <c r="AI73" s="844" t="str">
        <f>IF($B73="","",INDEX('All CCC'!AI$7:AI$809,MATCH(WatchList!$B73,'All CCC'!$B$7:$B$809,0)))</f>
        <v/>
      </c>
      <c r="AJ73" s="844" t="str">
        <f>IF($B73="","",INDEX('All CCC'!AJ$7:AJ$809,MATCH(WatchList!$B73,'All CCC'!$B$7:$B$809,0)))</f>
        <v/>
      </c>
      <c r="AK73" s="844" t="str">
        <f>IF($B73="","",INDEX('All CCC'!AK$7:AK$809,MATCH(WatchList!$B73,'All CCC'!$B$7:$B$809,0)))</f>
        <v/>
      </c>
      <c r="AL73" s="844" t="str">
        <f>IF($B73="","",INDEX('All CCC'!AL$7:AL$809,MATCH(WatchList!$B73,'All CCC'!$B$7:$B$809,0)))</f>
        <v/>
      </c>
      <c r="AM73" s="844" t="str">
        <f>IF($B73="","",INDEX('All CCC'!AM$7:AM$809,MATCH(WatchList!$B73,'All CCC'!$B$7:$B$809,0)))</f>
        <v/>
      </c>
      <c r="AN73" s="844" t="str">
        <f>IF($B73="","",INDEX('All CCC'!AN$7:AN$809,MATCH(WatchList!$B73,'All CCC'!$B$7:$B$809,0)))</f>
        <v/>
      </c>
      <c r="AO73" s="844" t="str">
        <f>IF($B73="","",INDEX('All CCC'!AO$7:AO$809,MATCH(WatchList!$B73,'All CCC'!$B$7:$B$809,0)))</f>
        <v/>
      </c>
      <c r="AP73" s="844" t="str">
        <f>IF($B73="","",INDEX('All CCC'!AP$7:AP$809,MATCH(WatchList!$B73,'All CCC'!$B$7:$B$809,0)))</f>
        <v/>
      </c>
      <c r="AQ73" s="844" t="str">
        <f>IF($B73="","",INDEX('All CCC'!AQ$7:AQ$809,MATCH(WatchList!$B73,'All CCC'!$B$7:$B$809,0)))</f>
        <v/>
      </c>
      <c r="AR73" s="844" t="str">
        <f>IF($B73="","",INDEX('All CCC'!AR$7:AR$809,MATCH(WatchList!$B73,'All CCC'!$B$7:$B$809,0)))</f>
        <v/>
      </c>
      <c r="AS73" s="844" t="str">
        <f>IF($B73="","",INDEX('All CCC'!AS$7:AS$809,MATCH(WatchList!$B73,'All CCC'!$B$7:$B$809,0)))</f>
        <v/>
      </c>
      <c r="AT73" s="844" t="str">
        <f>IF($B73="","",INDEX('All CCC'!AT$7:AT$809,MATCH(WatchList!$B73,'All CCC'!$B$7:$B$809,0)))</f>
        <v/>
      </c>
      <c r="AU73" s="844" t="str">
        <f>IF($B73="","",INDEX('All CCC'!AU$7:AU$809,MATCH(WatchList!$B73,'All CCC'!$B$7:$B$809,0)))</f>
        <v/>
      </c>
      <c r="AV73" s="844" t="str">
        <f>IF($B73="","",INDEX('All CCC'!AV$7:AV$809,MATCH(WatchList!$B73,'All CCC'!$B$7:$B$809,0)))</f>
        <v/>
      </c>
      <c r="AW73" s="844" t="str">
        <f>IF($B73="","",INDEX('All CCC'!AW$7:AW$809,MATCH(WatchList!$B73,'All CCC'!$B$7:$B$809,0)))</f>
        <v/>
      </c>
      <c r="AX73" s="844" t="str">
        <f>IF($B73="","",INDEX('All CCC'!AX$7:AX$809,MATCH(WatchList!$B73,'All CCC'!$B$7:$B$809,0)))</f>
        <v/>
      </c>
      <c r="AY73" s="844" t="str">
        <f>IF($B73="","",INDEX('All CCC'!AY$7:AY$809,MATCH(WatchList!$B73,'All CCC'!$B$7:$B$809,0)))</f>
        <v/>
      </c>
      <c r="AZ73" s="844" t="str">
        <f>IF($B73="","",INDEX('All CCC'!AZ$7:AZ$809,MATCH(WatchList!$B73,'All CCC'!$B$7:$B$809,0)))</f>
        <v/>
      </c>
      <c r="BA73" s="844" t="str">
        <f>IF($B73="","",INDEX('All CCC'!BA$7:BA$809,MATCH(WatchList!$B73,'All CCC'!$B$7:$B$809,0)))</f>
        <v/>
      </c>
      <c r="BB73" s="844" t="str">
        <f>IF($B73="","",INDEX('All CCC'!BB$7:BB$809,MATCH(WatchList!$B73,'All CCC'!$B$7:$B$809,0)))</f>
        <v/>
      </c>
      <c r="BC73" s="844" t="str">
        <f>IF($B73="","",INDEX('All CCC'!BC$7:BC$809,MATCH(WatchList!$B73,'All CCC'!$B$7:$B$809,0)))</f>
        <v/>
      </c>
      <c r="BD73" s="844" t="str">
        <f>IF($B73="","",INDEX('All CCC'!BD$7:BD$809,MATCH(WatchList!$B73,'All CCC'!$B$7:$B$809,0)))</f>
        <v/>
      </c>
      <c r="BE73" s="844" t="str">
        <f>IF($B73="","",INDEX('All CCC'!BE$7:BE$809,MATCH(WatchList!$B73,'All CCC'!$B$7:$B$809,0)))</f>
        <v/>
      </c>
      <c r="BF73" s="844" t="str">
        <f>IF($B73="","",INDEX('All CCC'!BF$7:BF$809,MATCH(WatchList!$B73,'All CCC'!$B$7:$B$809,0)))</f>
        <v/>
      </c>
      <c r="BG73" s="844" t="str">
        <f>IF($B73="","",INDEX('All CCC'!BG$7:BG$809,MATCH(WatchList!$B73,'All CCC'!$B$7:$B$809,0)))</f>
        <v/>
      </c>
    </row>
    <row r="74" spans="1:59" x14ac:dyDescent="0.2">
      <c r="A74" s="548" t="str">
        <f>IF($B74="","",INDEX('All CCC'!A$7:A$809,MATCH(WatchList!$B74,'All CCC'!$B$7:$B$809,0)))</f>
        <v/>
      </c>
      <c r="B74" s="31"/>
      <c r="C74" s="844" t="str">
        <f>IF($B74="","",INDEX('All CCC'!C$7:C$809,MATCH(WatchList!$B74,'All CCC'!$B$7:$B$809,0)))</f>
        <v/>
      </c>
      <c r="D74" s="844" t="str">
        <f>IF($B74="","",INDEX('All CCC'!D$7:D$809,MATCH(WatchList!$B74,'All CCC'!$B$7:$B$809,0)))</f>
        <v/>
      </c>
      <c r="E74" s="844" t="str">
        <f>IF($B74="","",INDEX('All CCC'!E$7:E$809,MATCH(WatchList!$B74,'All CCC'!$B$7:$B$809,0)))</f>
        <v/>
      </c>
      <c r="F74" s="844" t="str">
        <f>IF($B74="","",INDEX('All CCC'!F$7:F$809,MATCH(WatchList!$B74,'All CCC'!$B$7:$B$809,0)))</f>
        <v/>
      </c>
      <c r="G74" s="844" t="str">
        <f>IF($B74="","",INDEX('All CCC'!G$7:G$809,MATCH(WatchList!$B74,'All CCC'!$B$7:$B$809,0)))</f>
        <v/>
      </c>
      <c r="H74" s="844" t="str">
        <f>IF($B74="","",INDEX('All CCC'!H$7:H$809,MATCH(WatchList!$B74,'All CCC'!$B$7:$B$809,0)))</f>
        <v/>
      </c>
      <c r="I74" s="844" t="str">
        <f>IF($B74="","",INDEX('All CCC'!I$7:I$809,MATCH(WatchList!$B74,'All CCC'!$B$7:$B$809,0)))</f>
        <v/>
      </c>
      <c r="J74" s="844" t="str">
        <f>IF($B74="","",INDEX('All CCC'!J$7:J$809,MATCH(WatchList!$B74,'All CCC'!$B$7:$B$809,0)))</f>
        <v/>
      </c>
      <c r="K74" s="844" t="str">
        <f>IF($B74="","",INDEX('All CCC'!K$7:K$809,MATCH(WatchList!$B74,'All CCC'!$B$7:$B$809,0)))</f>
        <v/>
      </c>
      <c r="L74" s="844" t="str">
        <f>IF($B74="","",INDEX('All CCC'!L$7:L$809,MATCH(WatchList!$B74,'All CCC'!$B$7:$B$809,0)))</f>
        <v/>
      </c>
      <c r="M74" s="844" t="str">
        <f>IF($B74="","",INDEX('All CCC'!M$7:M$809,MATCH(WatchList!$B74,'All CCC'!$B$7:$B$809,0)))</f>
        <v/>
      </c>
      <c r="N74" s="844" t="str">
        <f>IF($B74="","",INDEX('All CCC'!N$7:N$809,MATCH(WatchList!$B74,'All CCC'!$B$7:$B$809,0)))</f>
        <v/>
      </c>
      <c r="O74" s="844" t="str">
        <f>IF($B74="","",INDEX('All CCC'!O$7:O$809,MATCH(WatchList!$B74,'All CCC'!$B$7:$B$809,0)))</f>
        <v/>
      </c>
      <c r="P74" s="845" t="str">
        <f>IF($B74="","",INDEX('All CCC'!P$7:P$809,MATCH(WatchList!$B74,'All CCC'!$B$7:$B$809,0)))</f>
        <v/>
      </c>
      <c r="Q74" s="845" t="str">
        <f>IF($B74="","",INDEX('All CCC'!Q$7:Q$809,MATCH(WatchList!$B74,'All CCC'!$B$7:$B$809,0)))</f>
        <v/>
      </c>
      <c r="R74" s="844" t="str">
        <f>IF($B74="","",INDEX('All CCC'!R$7:R$809,MATCH(WatchList!$B74,'All CCC'!$B$7:$B$809,0)))</f>
        <v/>
      </c>
      <c r="S74" s="844" t="str">
        <f>IF($B74="","",INDEX('All CCC'!S$7:S$809,MATCH(WatchList!$B74,'All CCC'!$B$7:$B$809,0)))</f>
        <v/>
      </c>
      <c r="T74" s="844" t="str">
        <f>IF($B74="","",INDEX('All CCC'!T$7:T$809,MATCH(WatchList!$B74,'All CCC'!$B$7:$B$809,0)))</f>
        <v/>
      </c>
      <c r="U74" s="844" t="str">
        <f>IF($B74="","",INDEX('All CCC'!U$7:U$809,MATCH(WatchList!$B74,'All CCC'!$B$7:$B$809,0)))</f>
        <v/>
      </c>
      <c r="V74" s="844" t="str">
        <f>IF($B74="","",INDEX('All CCC'!V$7:V$809,MATCH(WatchList!$B74,'All CCC'!$B$7:$B$809,0)))</f>
        <v/>
      </c>
      <c r="W74" s="844" t="str">
        <f>IF($B74="","",INDEX('All CCC'!W$7:W$809,MATCH(WatchList!$B74,'All CCC'!$B$7:$B$809,0)))</f>
        <v/>
      </c>
      <c r="X74" s="844" t="str">
        <f>IF($B74="","",INDEX('All CCC'!X$7:X$809,MATCH(WatchList!$B74,'All CCC'!$B$7:$B$809,0)))</f>
        <v/>
      </c>
      <c r="Y74" s="844" t="str">
        <f>IF($B74="","",INDEX('All CCC'!Y$7:Y$809,MATCH(WatchList!$B74,'All CCC'!$B$7:$B$809,0)))</f>
        <v/>
      </c>
      <c r="Z74" s="844" t="str">
        <f>IF($B74="","",INDEX('All CCC'!Z$7:Z$809,MATCH(WatchList!$B74,'All CCC'!$B$7:$B$809,0)))</f>
        <v/>
      </c>
      <c r="AA74" s="844" t="str">
        <f>IF($B74="","",INDEX('All CCC'!AA$7:AA$809,MATCH(WatchList!$B74,'All CCC'!$B$7:$B$809,0)))</f>
        <v/>
      </c>
      <c r="AB74" s="844" t="str">
        <f>IF($B74="","",INDEX('All CCC'!AB$7:AB$809,MATCH(WatchList!$B74,'All CCC'!$B$7:$B$809,0)))</f>
        <v/>
      </c>
      <c r="AC74" s="844" t="str">
        <f>IF($B74="","",INDEX('All CCC'!AC$7:AC$809,MATCH(WatchList!$B74,'All CCC'!$B$7:$B$809,0)))</f>
        <v/>
      </c>
      <c r="AD74" s="844" t="str">
        <f>IF($B74="","",INDEX('All CCC'!AD$7:AD$809,MATCH(WatchList!$B74,'All CCC'!$B$7:$B$809,0)))</f>
        <v/>
      </c>
      <c r="AE74" s="844" t="str">
        <f>IF($B74="","",INDEX('All CCC'!AE$7:AE$809,MATCH(WatchList!$B74,'All CCC'!$B$7:$B$809,0)))</f>
        <v/>
      </c>
      <c r="AF74" s="844" t="str">
        <f>IF($B74="","",INDEX('All CCC'!AF$7:AF$809,MATCH(WatchList!$B74,'All CCC'!$B$7:$B$809,0)))</f>
        <v/>
      </c>
      <c r="AG74" s="844" t="str">
        <f>IF($B74="","",INDEX('All CCC'!AG$7:AG$809,MATCH(WatchList!$B74,'All CCC'!$B$7:$B$809,0)))</f>
        <v/>
      </c>
      <c r="AH74" s="844" t="str">
        <f>IF($B74="","",INDEX('All CCC'!AH$7:AH$809,MATCH(WatchList!$B74,'All CCC'!$B$7:$B$809,0)))</f>
        <v/>
      </c>
      <c r="AI74" s="844" t="str">
        <f>IF($B74="","",INDEX('All CCC'!AI$7:AI$809,MATCH(WatchList!$B74,'All CCC'!$B$7:$B$809,0)))</f>
        <v/>
      </c>
      <c r="AJ74" s="844" t="str">
        <f>IF($B74="","",INDEX('All CCC'!AJ$7:AJ$809,MATCH(WatchList!$B74,'All CCC'!$B$7:$B$809,0)))</f>
        <v/>
      </c>
      <c r="AK74" s="844" t="str">
        <f>IF($B74="","",INDEX('All CCC'!AK$7:AK$809,MATCH(WatchList!$B74,'All CCC'!$B$7:$B$809,0)))</f>
        <v/>
      </c>
      <c r="AL74" s="844" t="str">
        <f>IF($B74="","",INDEX('All CCC'!AL$7:AL$809,MATCH(WatchList!$B74,'All CCC'!$B$7:$B$809,0)))</f>
        <v/>
      </c>
      <c r="AM74" s="844" t="str">
        <f>IF($B74="","",INDEX('All CCC'!AM$7:AM$809,MATCH(WatchList!$B74,'All CCC'!$B$7:$B$809,0)))</f>
        <v/>
      </c>
      <c r="AN74" s="844" t="str">
        <f>IF($B74="","",INDEX('All CCC'!AN$7:AN$809,MATCH(WatchList!$B74,'All CCC'!$B$7:$B$809,0)))</f>
        <v/>
      </c>
      <c r="AO74" s="844" t="str">
        <f>IF($B74="","",INDEX('All CCC'!AO$7:AO$809,MATCH(WatchList!$B74,'All CCC'!$B$7:$B$809,0)))</f>
        <v/>
      </c>
      <c r="AP74" s="844" t="str">
        <f>IF($B74="","",INDEX('All CCC'!AP$7:AP$809,MATCH(WatchList!$B74,'All CCC'!$B$7:$B$809,0)))</f>
        <v/>
      </c>
      <c r="AQ74" s="844" t="str">
        <f>IF($B74="","",INDEX('All CCC'!AQ$7:AQ$809,MATCH(WatchList!$B74,'All CCC'!$B$7:$B$809,0)))</f>
        <v/>
      </c>
      <c r="AR74" s="844" t="str">
        <f>IF($B74="","",INDEX('All CCC'!AR$7:AR$809,MATCH(WatchList!$B74,'All CCC'!$B$7:$B$809,0)))</f>
        <v/>
      </c>
      <c r="AS74" s="844" t="str">
        <f>IF($B74="","",INDEX('All CCC'!AS$7:AS$809,MATCH(WatchList!$B74,'All CCC'!$B$7:$B$809,0)))</f>
        <v/>
      </c>
      <c r="AT74" s="844" t="str">
        <f>IF($B74="","",INDEX('All CCC'!AT$7:AT$809,MATCH(WatchList!$B74,'All CCC'!$B$7:$B$809,0)))</f>
        <v/>
      </c>
      <c r="AU74" s="844" t="str">
        <f>IF($B74="","",INDEX('All CCC'!AU$7:AU$809,MATCH(WatchList!$B74,'All CCC'!$B$7:$B$809,0)))</f>
        <v/>
      </c>
      <c r="AV74" s="844" t="str">
        <f>IF($B74="","",INDEX('All CCC'!AV$7:AV$809,MATCH(WatchList!$B74,'All CCC'!$B$7:$B$809,0)))</f>
        <v/>
      </c>
      <c r="AW74" s="844" t="str">
        <f>IF($B74="","",INDEX('All CCC'!AW$7:AW$809,MATCH(WatchList!$B74,'All CCC'!$B$7:$B$809,0)))</f>
        <v/>
      </c>
      <c r="AX74" s="844" t="str">
        <f>IF($B74="","",INDEX('All CCC'!AX$7:AX$809,MATCH(WatchList!$B74,'All CCC'!$B$7:$B$809,0)))</f>
        <v/>
      </c>
      <c r="AY74" s="844" t="str">
        <f>IF($B74="","",INDEX('All CCC'!AY$7:AY$809,MATCH(WatchList!$B74,'All CCC'!$B$7:$B$809,0)))</f>
        <v/>
      </c>
      <c r="AZ74" s="844" t="str">
        <f>IF($B74="","",INDEX('All CCC'!AZ$7:AZ$809,MATCH(WatchList!$B74,'All CCC'!$B$7:$B$809,0)))</f>
        <v/>
      </c>
      <c r="BA74" s="844" t="str">
        <f>IF($B74="","",INDEX('All CCC'!BA$7:BA$809,MATCH(WatchList!$B74,'All CCC'!$B$7:$B$809,0)))</f>
        <v/>
      </c>
      <c r="BB74" s="844" t="str">
        <f>IF($B74="","",INDEX('All CCC'!BB$7:BB$809,MATCH(WatchList!$B74,'All CCC'!$B$7:$B$809,0)))</f>
        <v/>
      </c>
      <c r="BC74" s="844" t="str">
        <f>IF($B74="","",INDEX('All CCC'!BC$7:BC$809,MATCH(WatchList!$B74,'All CCC'!$B$7:$B$809,0)))</f>
        <v/>
      </c>
      <c r="BD74" s="844" t="str">
        <f>IF($B74="","",INDEX('All CCC'!BD$7:BD$809,MATCH(WatchList!$B74,'All CCC'!$B$7:$B$809,0)))</f>
        <v/>
      </c>
      <c r="BE74" s="844" t="str">
        <f>IF($B74="","",INDEX('All CCC'!BE$7:BE$809,MATCH(WatchList!$B74,'All CCC'!$B$7:$B$809,0)))</f>
        <v/>
      </c>
      <c r="BF74" s="844" t="str">
        <f>IF($B74="","",INDEX('All CCC'!BF$7:BF$809,MATCH(WatchList!$B74,'All CCC'!$B$7:$B$809,0)))</f>
        <v/>
      </c>
      <c r="BG74" s="844" t="str">
        <f>IF($B74="","",INDEX('All CCC'!BG$7:BG$809,MATCH(WatchList!$B74,'All CCC'!$B$7:$B$809,0)))</f>
        <v/>
      </c>
    </row>
    <row r="75" spans="1:59" x14ac:dyDescent="0.2">
      <c r="A75" s="548" t="str">
        <f>IF($B75="","",INDEX('All CCC'!A$7:A$809,MATCH(WatchList!$B75,'All CCC'!$B$7:$B$809,0)))</f>
        <v/>
      </c>
      <c r="B75" s="31"/>
      <c r="C75" s="844" t="str">
        <f>IF($B75="","",INDEX('All CCC'!C$7:C$809,MATCH(WatchList!$B75,'All CCC'!$B$7:$B$809,0)))</f>
        <v/>
      </c>
      <c r="D75" s="844" t="str">
        <f>IF($B75="","",INDEX('All CCC'!D$7:D$809,MATCH(WatchList!$B75,'All CCC'!$B$7:$B$809,0)))</f>
        <v/>
      </c>
      <c r="E75" s="844" t="str">
        <f>IF($B75="","",INDEX('All CCC'!E$7:E$809,MATCH(WatchList!$B75,'All CCC'!$B$7:$B$809,0)))</f>
        <v/>
      </c>
      <c r="F75" s="844" t="str">
        <f>IF($B75="","",INDEX('All CCC'!F$7:F$809,MATCH(WatchList!$B75,'All CCC'!$B$7:$B$809,0)))</f>
        <v/>
      </c>
      <c r="G75" s="844" t="str">
        <f>IF($B75="","",INDEX('All CCC'!G$7:G$809,MATCH(WatchList!$B75,'All CCC'!$B$7:$B$809,0)))</f>
        <v/>
      </c>
      <c r="H75" s="844" t="str">
        <f>IF($B75="","",INDEX('All CCC'!H$7:H$809,MATCH(WatchList!$B75,'All CCC'!$B$7:$B$809,0)))</f>
        <v/>
      </c>
      <c r="I75" s="844" t="str">
        <f>IF($B75="","",INDEX('All CCC'!I$7:I$809,MATCH(WatchList!$B75,'All CCC'!$B$7:$B$809,0)))</f>
        <v/>
      </c>
      <c r="J75" s="844" t="str">
        <f>IF($B75="","",INDEX('All CCC'!J$7:J$809,MATCH(WatchList!$B75,'All CCC'!$B$7:$B$809,0)))</f>
        <v/>
      </c>
      <c r="K75" s="844" t="str">
        <f>IF($B75="","",INDEX('All CCC'!K$7:K$809,MATCH(WatchList!$B75,'All CCC'!$B$7:$B$809,0)))</f>
        <v/>
      </c>
      <c r="L75" s="844" t="str">
        <f>IF($B75="","",INDEX('All CCC'!L$7:L$809,MATCH(WatchList!$B75,'All CCC'!$B$7:$B$809,0)))</f>
        <v/>
      </c>
      <c r="M75" s="844" t="str">
        <f>IF($B75="","",INDEX('All CCC'!M$7:M$809,MATCH(WatchList!$B75,'All CCC'!$B$7:$B$809,0)))</f>
        <v/>
      </c>
      <c r="N75" s="844" t="str">
        <f>IF($B75="","",INDEX('All CCC'!N$7:N$809,MATCH(WatchList!$B75,'All CCC'!$B$7:$B$809,0)))</f>
        <v/>
      </c>
      <c r="O75" s="844" t="str">
        <f>IF($B75="","",INDEX('All CCC'!O$7:O$809,MATCH(WatchList!$B75,'All CCC'!$B$7:$B$809,0)))</f>
        <v/>
      </c>
      <c r="P75" s="845" t="str">
        <f>IF($B75="","",INDEX('All CCC'!P$7:P$809,MATCH(WatchList!$B75,'All CCC'!$B$7:$B$809,0)))</f>
        <v/>
      </c>
      <c r="Q75" s="845" t="str">
        <f>IF($B75="","",INDEX('All CCC'!Q$7:Q$809,MATCH(WatchList!$B75,'All CCC'!$B$7:$B$809,0)))</f>
        <v/>
      </c>
      <c r="R75" s="844" t="str">
        <f>IF($B75="","",INDEX('All CCC'!R$7:R$809,MATCH(WatchList!$B75,'All CCC'!$B$7:$B$809,0)))</f>
        <v/>
      </c>
      <c r="S75" s="844" t="str">
        <f>IF($B75="","",INDEX('All CCC'!S$7:S$809,MATCH(WatchList!$B75,'All CCC'!$B$7:$B$809,0)))</f>
        <v/>
      </c>
      <c r="T75" s="844" t="str">
        <f>IF($B75="","",INDEX('All CCC'!T$7:T$809,MATCH(WatchList!$B75,'All CCC'!$B$7:$B$809,0)))</f>
        <v/>
      </c>
      <c r="U75" s="844" t="str">
        <f>IF($B75="","",INDEX('All CCC'!U$7:U$809,MATCH(WatchList!$B75,'All CCC'!$B$7:$B$809,0)))</f>
        <v/>
      </c>
      <c r="V75" s="844" t="str">
        <f>IF($B75="","",INDEX('All CCC'!V$7:V$809,MATCH(WatchList!$B75,'All CCC'!$B$7:$B$809,0)))</f>
        <v/>
      </c>
      <c r="W75" s="844" t="str">
        <f>IF($B75="","",INDEX('All CCC'!W$7:W$809,MATCH(WatchList!$B75,'All CCC'!$B$7:$B$809,0)))</f>
        <v/>
      </c>
      <c r="X75" s="844" t="str">
        <f>IF($B75="","",INDEX('All CCC'!X$7:X$809,MATCH(WatchList!$B75,'All CCC'!$B$7:$B$809,0)))</f>
        <v/>
      </c>
      <c r="Y75" s="844" t="str">
        <f>IF($B75="","",INDEX('All CCC'!Y$7:Y$809,MATCH(WatchList!$B75,'All CCC'!$B$7:$B$809,0)))</f>
        <v/>
      </c>
      <c r="Z75" s="844" t="str">
        <f>IF($B75="","",INDEX('All CCC'!Z$7:Z$809,MATCH(WatchList!$B75,'All CCC'!$B$7:$B$809,0)))</f>
        <v/>
      </c>
      <c r="AA75" s="844" t="str">
        <f>IF($B75="","",INDEX('All CCC'!AA$7:AA$809,MATCH(WatchList!$B75,'All CCC'!$B$7:$B$809,0)))</f>
        <v/>
      </c>
      <c r="AB75" s="844" t="str">
        <f>IF($B75="","",INDEX('All CCC'!AB$7:AB$809,MATCH(WatchList!$B75,'All CCC'!$B$7:$B$809,0)))</f>
        <v/>
      </c>
      <c r="AC75" s="844" t="str">
        <f>IF($B75="","",INDEX('All CCC'!AC$7:AC$809,MATCH(WatchList!$B75,'All CCC'!$B$7:$B$809,0)))</f>
        <v/>
      </c>
      <c r="AD75" s="844" t="str">
        <f>IF($B75="","",INDEX('All CCC'!AD$7:AD$809,MATCH(WatchList!$B75,'All CCC'!$B$7:$B$809,0)))</f>
        <v/>
      </c>
      <c r="AE75" s="844" t="str">
        <f>IF($B75="","",INDEX('All CCC'!AE$7:AE$809,MATCH(WatchList!$B75,'All CCC'!$B$7:$B$809,0)))</f>
        <v/>
      </c>
      <c r="AF75" s="844" t="str">
        <f>IF($B75="","",INDEX('All CCC'!AF$7:AF$809,MATCH(WatchList!$B75,'All CCC'!$B$7:$B$809,0)))</f>
        <v/>
      </c>
      <c r="AG75" s="844" t="str">
        <f>IF($B75="","",INDEX('All CCC'!AG$7:AG$809,MATCH(WatchList!$B75,'All CCC'!$B$7:$B$809,0)))</f>
        <v/>
      </c>
      <c r="AH75" s="844" t="str">
        <f>IF($B75="","",INDEX('All CCC'!AH$7:AH$809,MATCH(WatchList!$B75,'All CCC'!$B$7:$B$809,0)))</f>
        <v/>
      </c>
      <c r="AI75" s="844" t="str">
        <f>IF($B75="","",INDEX('All CCC'!AI$7:AI$809,MATCH(WatchList!$B75,'All CCC'!$B$7:$B$809,0)))</f>
        <v/>
      </c>
      <c r="AJ75" s="844" t="str">
        <f>IF($B75="","",INDEX('All CCC'!AJ$7:AJ$809,MATCH(WatchList!$B75,'All CCC'!$B$7:$B$809,0)))</f>
        <v/>
      </c>
      <c r="AK75" s="844" t="str">
        <f>IF($B75="","",INDEX('All CCC'!AK$7:AK$809,MATCH(WatchList!$B75,'All CCC'!$B$7:$B$809,0)))</f>
        <v/>
      </c>
      <c r="AL75" s="844" t="str">
        <f>IF($B75="","",INDEX('All CCC'!AL$7:AL$809,MATCH(WatchList!$B75,'All CCC'!$B$7:$B$809,0)))</f>
        <v/>
      </c>
      <c r="AM75" s="844" t="str">
        <f>IF($B75="","",INDEX('All CCC'!AM$7:AM$809,MATCH(WatchList!$B75,'All CCC'!$B$7:$B$809,0)))</f>
        <v/>
      </c>
      <c r="AN75" s="844" t="str">
        <f>IF($B75="","",INDEX('All CCC'!AN$7:AN$809,MATCH(WatchList!$B75,'All CCC'!$B$7:$B$809,0)))</f>
        <v/>
      </c>
      <c r="AO75" s="844" t="str">
        <f>IF($B75="","",INDEX('All CCC'!AO$7:AO$809,MATCH(WatchList!$B75,'All CCC'!$B$7:$B$809,0)))</f>
        <v/>
      </c>
      <c r="AP75" s="844" t="str">
        <f>IF($B75="","",INDEX('All CCC'!AP$7:AP$809,MATCH(WatchList!$B75,'All CCC'!$B$7:$B$809,0)))</f>
        <v/>
      </c>
      <c r="AQ75" s="844" t="str">
        <f>IF($B75="","",INDEX('All CCC'!AQ$7:AQ$809,MATCH(WatchList!$B75,'All CCC'!$B$7:$B$809,0)))</f>
        <v/>
      </c>
      <c r="AR75" s="844" t="str">
        <f>IF($B75="","",INDEX('All CCC'!AR$7:AR$809,MATCH(WatchList!$B75,'All CCC'!$B$7:$B$809,0)))</f>
        <v/>
      </c>
      <c r="AS75" s="844" t="str">
        <f>IF($B75="","",INDEX('All CCC'!AS$7:AS$809,MATCH(WatchList!$B75,'All CCC'!$B$7:$B$809,0)))</f>
        <v/>
      </c>
      <c r="AT75" s="844" t="str">
        <f>IF($B75="","",INDEX('All CCC'!AT$7:AT$809,MATCH(WatchList!$B75,'All CCC'!$B$7:$B$809,0)))</f>
        <v/>
      </c>
      <c r="AU75" s="844" t="str">
        <f>IF($B75="","",INDEX('All CCC'!AU$7:AU$809,MATCH(WatchList!$B75,'All CCC'!$B$7:$B$809,0)))</f>
        <v/>
      </c>
      <c r="AV75" s="844" t="str">
        <f>IF($B75="","",INDEX('All CCC'!AV$7:AV$809,MATCH(WatchList!$B75,'All CCC'!$B$7:$B$809,0)))</f>
        <v/>
      </c>
      <c r="AW75" s="844" t="str">
        <f>IF($B75="","",INDEX('All CCC'!AW$7:AW$809,MATCH(WatchList!$B75,'All CCC'!$B$7:$B$809,0)))</f>
        <v/>
      </c>
      <c r="AX75" s="844" t="str">
        <f>IF($B75="","",INDEX('All CCC'!AX$7:AX$809,MATCH(WatchList!$B75,'All CCC'!$B$7:$B$809,0)))</f>
        <v/>
      </c>
      <c r="AY75" s="844" t="str">
        <f>IF($B75="","",INDEX('All CCC'!AY$7:AY$809,MATCH(WatchList!$B75,'All CCC'!$B$7:$B$809,0)))</f>
        <v/>
      </c>
      <c r="AZ75" s="844" t="str">
        <f>IF($B75="","",INDEX('All CCC'!AZ$7:AZ$809,MATCH(WatchList!$B75,'All CCC'!$B$7:$B$809,0)))</f>
        <v/>
      </c>
      <c r="BA75" s="844" t="str">
        <f>IF($B75="","",INDEX('All CCC'!BA$7:BA$809,MATCH(WatchList!$B75,'All CCC'!$B$7:$B$809,0)))</f>
        <v/>
      </c>
      <c r="BB75" s="844" t="str">
        <f>IF($B75="","",INDEX('All CCC'!BB$7:BB$809,MATCH(WatchList!$B75,'All CCC'!$B$7:$B$809,0)))</f>
        <v/>
      </c>
      <c r="BC75" s="844" t="str">
        <f>IF($B75="","",INDEX('All CCC'!BC$7:BC$809,MATCH(WatchList!$B75,'All CCC'!$B$7:$B$809,0)))</f>
        <v/>
      </c>
      <c r="BD75" s="844" t="str">
        <f>IF($B75="","",INDEX('All CCC'!BD$7:BD$809,MATCH(WatchList!$B75,'All CCC'!$B$7:$B$809,0)))</f>
        <v/>
      </c>
      <c r="BE75" s="844" t="str">
        <f>IF($B75="","",INDEX('All CCC'!BE$7:BE$809,MATCH(WatchList!$B75,'All CCC'!$B$7:$B$809,0)))</f>
        <v/>
      </c>
      <c r="BF75" s="844" t="str">
        <f>IF($B75="","",INDEX('All CCC'!BF$7:BF$809,MATCH(WatchList!$B75,'All CCC'!$B$7:$B$809,0)))</f>
        <v/>
      </c>
      <c r="BG75" s="844" t="str">
        <f>IF($B75="","",INDEX('All CCC'!BG$7:BG$809,MATCH(WatchList!$B75,'All CCC'!$B$7:$B$809,0)))</f>
        <v/>
      </c>
    </row>
    <row r="76" spans="1:59" x14ac:dyDescent="0.2">
      <c r="A76" s="548" t="str">
        <f>IF($B76="","",INDEX('All CCC'!A$7:A$809,MATCH(WatchList!$B76,'All CCC'!$B$7:$B$809,0)))</f>
        <v/>
      </c>
      <c r="B76" s="31"/>
      <c r="C76" s="844" t="str">
        <f>IF($B76="","",INDEX('All CCC'!C$7:C$809,MATCH(WatchList!$B76,'All CCC'!$B$7:$B$809,0)))</f>
        <v/>
      </c>
      <c r="D76" s="844" t="str">
        <f>IF($B76="","",INDEX('All CCC'!D$7:D$809,MATCH(WatchList!$B76,'All CCC'!$B$7:$B$809,0)))</f>
        <v/>
      </c>
      <c r="E76" s="844" t="str">
        <f>IF($B76="","",INDEX('All CCC'!E$7:E$809,MATCH(WatchList!$B76,'All CCC'!$B$7:$B$809,0)))</f>
        <v/>
      </c>
      <c r="F76" s="844" t="str">
        <f>IF($B76="","",INDEX('All CCC'!F$7:F$809,MATCH(WatchList!$B76,'All CCC'!$B$7:$B$809,0)))</f>
        <v/>
      </c>
      <c r="G76" s="844" t="str">
        <f>IF($B76="","",INDEX('All CCC'!G$7:G$809,MATCH(WatchList!$B76,'All CCC'!$B$7:$B$809,0)))</f>
        <v/>
      </c>
      <c r="H76" s="844" t="str">
        <f>IF($B76="","",INDEX('All CCC'!H$7:H$809,MATCH(WatchList!$B76,'All CCC'!$B$7:$B$809,0)))</f>
        <v/>
      </c>
      <c r="I76" s="844" t="str">
        <f>IF($B76="","",INDEX('All CCC'!I$7:I$809,MATCH(WatchList!$B76,'All CCC'!$B$7:$B$809,0)))</f>
        <v/>
      </c>
      <c r="J76" s="844" t="str">
        <f>IF($B76="","",INDEX('All CCC'!J$7:J$809,MATCH(WatchList!$B76,'All CCC'!$B$7:$B$809,0)))</f>
        <v/>
      </c>
      <c r="K76" s="844" t="str">
        <f>IF($B76="","",INDEX('All CCC'!K$7:K$809,MATCH(WatchList!$B76,'All CCC'!$B$7:$B$809,0)))</f>
        <v/>
      </c>
      <c r="L76" s="844" t="str">
        <f>IF($B76="","",INDEX('All CCC'!L$7:L$809,MATCH(WatchList!$B76,'All CCC'!$B$7:$B$809,0)))</f>
        <v/>
      </c>
      <c r="M76" s="844" t="str">
        <f>IF($B76="","",INDEX('All CCC'!M$7:M$809,MATCH(WatchList!$B76,'All CCC'!$B$7:$B$809,0)))</f>
        <v/>
      </c>
      <c r="N76" s="844" t="str">
        <f>IF($B76="","",INDEX('All CCC'!N$7:N$809,MATCH(WatchList!$B76,'All CCC'!$B$7:$B$809,0)))</f>
        <v/>
      </c>
      <c r="O76" s="844" t="str">
        <f>IF($B76="","",INDEX('All CCC'!O$7:O$809,MATCH(WatchList!$B76,'All CCC'!$B$7:$B$809,0)))</f>
        <v/>
      </c>
      <c r="P76" s="845" t="str">
        <f>IF($B76="","",INDEX('All CCC'!P$7:P$809,MATCH(WatchList!$B76,'All CCC'!$B$7:$B$809,0)))</f>
        <v/>
      </c>
      <c r="Q76" s="845" t="str">
        <f>IF($B76="","",INDEX('All CCC'!Q$7:Q$809,MATCH(WatchList!$B76,'All CCC'!$B$7:$B$809,0)))</f>
        <v/>
      </c>
      <c r="R76" s="844" t="str">
        <f>IF($B76="","",INDEX('All CCC'!R$7:R$809,MATCH(WatchList!$B76,'All CCC'!$B$7:$B$809,0)))</f>
        <v/>
      </c>
      <c r="S76" s="844" t="str">
        <f>IF($B76="","",INDEX('All CCC'!S$7:S$809,MATCH(WatchList!$B76,'All CCC'!$B$7:$B$809,0)))</f>
        <v/>
      </c>
      <c r="T76" s="844" t="str">
        <f>IF($B76="","",INDEX('All CCC'!T$7:T$809,MATCH(WatchList!$B76,'All CCC'!$B$7:$B$809,0)))</f>
        <v/>
      </c>
      <c r="U76" s="844" t="str">
        <f>IF($B76="","",INDEX('All CCC'!U$7:U$809,MATCH(WatchList!$B76,'All CCC'!$B$7:$B$809,0)))</f>
        <v/>
      </c>
      <c r="V76" s="844" t="str">
        <f>IF($B76="","",INDEX('All CCC'!V$7:V$809,MATCH(WatchList!$B76,'All CCC'!$B$7:$B$809,0)))</f>
        <v/>
      </c>
      <c r="W76" s="844" t="str">
        <f>IF($B76="","",INDEX('All CCC'!W$7:W$809,MATCH(WatchList!$B76,'All CCC'!$B$7:$B$809,0)))</f>
        <v/>
      </c>
      <c r="X76" s="844" t="str">
        <f>IF($B76="","",INDEX('All CCC'!X$7:X$809,MATCH(WatchList!$B76,'All CCC'!$B$7:$B$809,0)))</f>
        <v/>
      </c>
      <c r="Y76" s="844" t="str">
        <f>IF($B76="","",INDEX('All CCC'!Y$7:Y$809,MATCH(WatchList!$B76,'All CCC'!$B$7:$B$809,0)))</f>
        <v/>
      </c>
      <c r="Z76" s="844" t="str">
        <f>IF($B76="","",INDEX('All CCC'!Z$7:Z$809,MATCH(WatchList!$B76,'All CCC'!$B$7:$B$809,0)))</f>
        <v/>
      </c>
      <c r="AA76" s="844" t="str">
        <f>IF($B76="","",INDEX('All CCC'!AA$7:AA$809,MATCH(WatchList!$B76,'All CCC'!$B$7:$B$809,0)))</f>
        <v/>
      </c>
      <c r="AB76" s="844" t="str">
        <f>IF($B76="","",INDEX('All CCC'!AB$7:AB$809,MATCH(WatchList!$B76,'All CCC'!$B$7:$B$809,0)))</f>
        <v/>
      </c>
      <c r="AC76" s="844" t="str">
        <f>IF($B76="","",INDEX('All CCC'!AC$7:AC$809,MATCH(WatchList!$B76,'All CCC'!$B$7:$B$809,0)))</f>
        <v/>
      </c>
      <c r="AD76" s="844" t="str">
        <f>IF($B76="","",INDEX('All CCC'!AD$7:AD$809,MATCH(WatchList!$B76,'All CCC'!$B$7:$B$809,0)))</f>
        <v/>
      </c>
      <c r="AE76" s="844" t="str">
        <f>IF($B76="","",INDEX('All CCC'!AE$7:AE$809,MATCH(WatchList!$B76,'All CCC'!$B$7:$B$809,0)))</f>
        <v/>
      </c>
      <c r="AF76" s="844" t="str">
        <f>IF($B76="","",INDEX('All CCC'!AF$7:AF$809,MATCH(WatchList!$B76,'All CCC'!$B$7:$B$809,0)))</f>
        <v/>
      </c>
      <c r="AG76" s="844" t="str">
        <f>IF($B76="","",INDEX('All CCC'!AG$7:AG$809,MATCH(WatchList!$B76,'All CCC'!$B$7:$B$809,0)))</f>
        <v/>
      </c>
      <c r="AH76" s="844" t="str">
        <f>IF($B76="","",INDEX('All CCC'!AH$7:AH$809,MATCH(WatchList!$B76,'All CCC'!$B$7:$B$809,0)))</f>
        <v/>
      </c>
      <c r="AI76" s="844" t="str">
        <f>IF($B76="","",INDEX('All CCC'!AI$7:AI$809,MATCH(WatchList!$B76,'All CCC'!$B$7:$B$809,0)))</f>
        <v/>
      </c>
      <c r="AJ76" s="844" t="str">
        <f>IF($B76="","",INDEX('All CCC'!AJ$7:AJ$809,MATCH(WatchList!$B76,'All CCC'!$B$7:$B$809,0)))</f>
        <v/>
      </c>
      <c r="AK76" s="844" t="str">
        <f>IF($B76="","",INDEX('All CCC'!AK$7:AK$809,MATCH(WatchList!$B76,'All CCC'!$B$7:$B$809,0)))</f>
        <v/>
      </c>
      <c r="AL76" s="844" t="str">
        <f>IF($B76="","",INDEX('All CCC'!AL$7:AL$809,MATCH(WatchList!$B76,'All CCC'!$B$7:$B$809,0)))</f>
        <v/>
      </c>
      <c r="AM76" s="844" t="str">
        <f>IF($B76="","",INDEX('All CCC'!AM$7:AM$809,MATCH(WatchList!$B76,'All CCC'!$B$7:$B$809,0)))</f>
        <v/>
      </c>
      <c r="AN76" s="844" t="str">
        <f>IF($B76="","",INDEX('All CCC'!AN$7:AN$809,MATCH(WatchList!$B76,'All CCC'!$B$7:$B$809,0)))</f>
        <v/>
      </c>
      <c r="AO76" s="844" t="str">
        <f>IF($B76="","",INDEX('All CCC'!AO$7:AO$809,MATCH(WatchList!$B76,'All CCC'!$B$7:$B$809,0)))</f>
        <v/>
      </c>
      <c r="AP76" s="844" t="str">
        <f>IF($B76="","",INDEX('All CCC'!AP$7:AP$809,MATCH(WatchList!$B76,'All CCC'!$B$7:$B$809,0)))</f>
        <v/>
      </c>
      <c r="AQ76" s="844" t="str">
        <f>IF($B76="","",INDEX('All CCC'!AQ$7:AQ$809,MATCH(WatchList!$B76,'All CCC'!$B$7:$B$809,0)))</f>
        <v/>
      </c>
      <c r="AR76" s="844" t="str">
        <f>IF($B76="","",INDEX('All CCC'!AR$7:AR$809,MATCH(WatchList!$B76,'All CCC'!$B$7:$B$809,0)))</f>
        <v/>
      </c>
      <c r="AS76" s="844" t="str">
        <f>IF($B76="","",INDEX('All CCC'!AS$7:AS$809,MATCH(WatchList!$B76,'All CCC'!$B$7:$B$809,0)))</f>
        <v/>
      </c>
      <c r="AT76" s="844" t="str">
        <f>IF($B76="","",INDEX('All CCC'!AT$7:AT$809,MATCH(WatchList!$B76,'All CCC'!$B$7:$B$809,0)))</f>
        <v/>
      </c>
      <c r="AU76" s="844" t="str">
        <f>IF($B76="","",INDEX('All CCC'!AU$7:AU$809,MATCH(WatchList!$B76,'All CCC'!$B$7:$B$809,0)))</f>
        <v/>
      </c>
      <c r="AV76" s="844" t="str">
        <f>IF($B76="","",INDEX('All CCC'!AV$7:AV$809,MATCH(WatchList!$B76,'All CCC'!$B$7:$B$809,0)))</f>
        <v/>
      </c>
      <c r="AW76" s="844" t="str">
        <f>IF($B76="","",INDEX('All CCC'!AW$7:AW$809,MATCH(WatchList!$B76,'All CCC'!$B$7:$B$809,0)))</f>
        <v/>
      </c>
      <c r="AX76" s="844" t="str">
        <f>IF($B76="","",INDEX('All CCC'!AX$7:AX$809,MATCH(WatchList!$B76,'All CCC'!$B$7:$B$809,0)))</f>
        <v/>
      </c>
      <c r="AY76" s="844" t="str">
        <f>IF($B76="","",INDEX('All CCC'!AY$7:AY$809,MATCH(WatchList!$B76,'All CCC'!$B$7:$B$809,0)))</f>
        <v/>
      </c>
      <c r="AZ76" s="844" t="str">
        <f>IF($B76="","",INDEX('All CCC'!AZ$7:AZ$809,MATCH(WatchList!$B76,'All CCC'!$B$7:$B$809,0)))</f>
        <v/>
      </c>
      <c r="BA76" s="844" t="str">
        <f>IF($B76="","",INDEX('All CCC'!BA$7:BA$809,MATCH(WatchList!$B76,'All CCC'!$B$7:$B$809,0)))</f>
        <v/>
      </c>
      <c r="BB76" s="844" t="str">
        <f>IF($B76="","",INDEX('All CCC'!BB$7:BB$809,MATCH(WatchList!$B76,'All CCC'!$B$7:$B$809,0)))</f>
        <v/>
      </c>
      <c r="BC76" s="844" t="str">
        <f>IF($B76="","",INDEX('All CCC'!BC$7:BC$809,MATCH(WatchList!$B76,'All CCC'!$B$7:$B$809,0)))</f>
        <v/>
      </c>
      <c r="BD76" s="844" t="str">
        <f>IF($B76="","",INDEX('All CCC'!BD$7:BD$809,MATCH(WatchList!$B76,'All CCC'!$B$7:$B$809,0)))</f>
        <v/>
      </c>
      <c r="BE76" s="844" t="str">
        <f>IF($B76="","",INDEX('All CCC'!BE$7:BE$809,MATCH(WatchList!$B76,'All CCC'!$B$7:$B$809,0)))</f>
        <v/>
      </c>
      <c r="BF76" s="844" t="str">
        <f>IF($B76="","",INDEX('All CCC'!BF$7:BF$809,MATCH(WatchList!$B76,'All CCC'!$B$7:$B$809,0)))</f>
        <v/>
      </c>
      <c r="BG76" s="844" t="str">
        <f>IF($B76="","",INDEX('All CCC'!BG$7:BG$809,MATCH(WatchList!$B76,'All CCC'!$B$7:$B$809,0)))</f>
        <v/>
      </c>
    </row>
    <row r="77" spans="1:59" x14ac:dyDescent="0.2">
      <c r="A77" s="548" t="str">
        <f>IF($B77="","",INDEX('All CCC'!A$7:A$809,MATCH(WatchList!$B77,'All CCC'!$B$7:$B$809,0)))</f>
        <v/>
      </c>
      <c r="B77" s="31"/>
      <c r="C77" s="844" t="str">
        <f>IF($B77="","",INDEX('All CCC'!C$7:C$809,MATCH(WatchList!$B77,'All CCC'!$B$7:$B$809,0)))</f>
        <v/>
      </c>
      <c r="D77" s="844" t="str">
        <f>IF($B77="","",INDEX('All CCC'!D$7:D$809,MATCH(WatchList!$B77,'All CCC'!$B$7:$B$809,0)))</f>
        <v/>
      </c>
      <c r="E77" s="844" t="str">
        <f>IF($B77="","",INDEX('All CCC'!E$7:E$809,MATCH(WatchList!$B77,'All CCC'!$B$7:$B$809,0)))</f>
        <v/>
      </c>
      <c r="F77" s="844" t="str">
        <f>IF($B77="","",INDEX('All CCC'!F$7:F$809,MATCH(WatchList!$B77,'All CCC'!$B$7:$B$809,0)))</f>
        <v/>
      </c>
      <c r="G77" s="844" t="str">
        <f>IF($B77="","",INDEX('All CCC'!G$7:G$809,MATCH(WatchList!$B77,'All CCC'!$B$7:$B$809,0)))</f>
        <v/>
      </c>
      <c r="H77" s="844" t="str">
        <f>IF($B77="","",INDEX('All CCC'!H$7:H$809,MATCH(WatchList!$B77,'All CCC'!$B$7:$B$809,0)))</f>
        <v/>
      </c>
      <c r="I77" s="844" t="str">
        <f>IF($B77="","",INDEX('All CCC'!I$7:I$809,MATCH(WatchList!$B77,'All CCC'!$B$7:$B$809,0)))</f>
        <v/>
      </c>
      <c r="J77" s="844" t="str">
        <f>IF($B77="","",INDEX('All CCC'!J$7:J$809,MATCH(WatchList!$B77,'All CCC'!$B$7:$B$809,0)))</f>
        <v/>
      </c>
      <c r="K77" s="844" t="str">
        <f>IF($B77="","",INDEX('All CCC'!K$7:K$809,MATCH(WatchList!$B77,'All CCC'!$B$7:$B$809,0)))</f>
        <v/>
      </c>
      <c r="L77" s="844" t="str">
        <f>IF($B77="","",INDEX('All CCC'!L$7:L$809,MATCH(WatchList!$B77,'All CCC'!$B$7:$B$809,0)))</f>
        <v/>
      </c>
      <c r="M77" s="844" t="str">
        <f>IF($B77="","",INDEX('All CCC'!M$7:M$809,MATCH(WatchList!$B77,'All CCC'!$B$7:$B$809,0)))</f>
        <v/>
      </c>
      <c r="N77" s="844" t="str">
        <f>IF($B77="","",INDEX('All CCC'!N$7:N$809,MATCH(WatchList!$B77,'All CCC'!$B$7:$B$809,0)))</f>
        <v/>
      </c>
      <c r="O77" s="844" t="str">
        <f>IF($B77="","",INDEX('All CCC'!O$7:O$809,MATCH(WatchList!$B77,'All CCC'!$B$7:$B$809,0)))</f>
        <v/>
      </c>
      <c r="P77" s="845" t="str">
        <f>IF($B77="","",INDEX('All CCC'!P$7:P$809,MATCH(WatchList!$B77,'All CCC'!$B$7:$B$809,0)))</f>
        <v/>
      </c>
      <c r="Q77" s="845" t="str">
        <f>IF($B77="","",INDEX('All CCC'!Q$7:Q$809,MATCH(WatchList!$B77,'All CCC'!$B$7:$B$809,0)))</f>
        <v/>
      </c>
      <c r="R77" s="844" t="str">
        <f>IF($B77="","",INDEX('All CCC'!R$7:R$809,MATCH(WatchList!$B77,'All CCC'!$B$7:$B$809,0)))</f>
        <v/>
      </c>
      <c r="S77" s="844" t="str">
        <f>IF($B77="","",INDEX('All CCC'!S$7:S$809,MATCH(WatchList!$B77,'All CCC'!$B$7:$B$809,0)))</f>
        <v/>
      </c>
      <c r="T77" s="844" t="str">
        <f>IF($B77="","",INDEX('All CCC'!T$7:T$809,MATCH(WatchList!$B77,'All CCC'!$B$7:$B$809,0)))</f>
        <v/>
      </c>
      <c r="U77" s="844" t="str">
        <f>IF($B77="","",INDEX('All CCC'!U$7:U$809,MATCH(WatchList!$B77,'All CCC'!$B$7:$B$809,0)))</f>
        <v/>
      </c>
      <c r="V77" s="844" t="str">
        <f>IF($B77="","",INDEX('All CCC'!V$7:V$809,MATCH(WatchList!$B77,'All CCC'!$B$7:$B$809,0)))</f>
        <v/>
      </c>
      <c r="W77" s="844" t="str">
        <f>IF($B77="","",INDEX('All CCC'!W$7:W$809,MATCH(WatchList!$B77,'All CCC'!$B$7:$B$809,0)))</f>
        <v/>
      </c>
      <c r="X77" s="844" t="str">
        <f>IF($B77="","",INDEX('All CCC'!X$7:X$809,MATCH(WatchList!$B77,'All CCC'!$B$7:$B$809,0)))</f>
        <v/>
      </c>
      <c r="Y77" s="844" t="str">
        <f>IF($B77="","",INDEX('All CCC'!Y$7:Y$809,MATCH(WatchList!$B77,'All CCC'!$B$7:$B$809,0)))</f>
        <v/>
      </c>
      <c r="Z77" s="844" t="str">
        <f>IF($B77="","",INDEX('All CCC'!Z$7:Z$809,MATCH(WatchList!$B77,'All CCC'!$B$7:$B$809,0)))</f>
        <v/>
      </c>
      <c r="AA77" s="844" t="str">
        <f>IF($B77="","",INDEX('All CCC'!AA$7:AA$809,MATCH(WatchList!$B77,'All CCC'!$B$7:$B$809,0)))</f>
        <v/>
      </c>
      <c r="AB77" s="844" t="str">
        <f>IF($B77="","",INDEX('All CCC'!AB$7:AB$809,MATCH(WatchList!$B77,'All CCC'!$B$7:$B$809,0)))</f>
        <v/>
      </c>
      <c r="AC77" s="844" t="str">
        <f>IF($B77="","",INDEX('All CCC'!AC$7:AC$809,MATCH(WatchList!$B77,'All CCC'!$B$7:$B$809,0)))</f>
        <v/>
      </c>
      <c r="AD77" s="844" t="str">
        <f>IF($B77="","",INDEX('All CCC'!AD$7:AD$809,MATCH(WatchList!$B77,'All CCC'!$B$7:$B$809,0)))</f>
        <v/>
      </c>
      <c r="AE77" s="844" t="str">
        <f>IF($B77="","",INDEX('All CCC'!AE$7:AE$809,MATCH(WatchList!$B77,'All CCC'!$B$7:$B$809,0)))</f>
        <v/>
      </c>
      <c r="AF77" s="844" t="str">
        <f>IF($B77="","",INDEX('All CCC'!AF$7:AF$809,MATCH(WatchList!$B77,'All CCC'!$B$7:$B$809,0)))</f>
        <v/>
      </c>
      <c r="AG77" s="844" t="str">
        <f>IF($B77="","",INDEX('All CCC'!AG$7:AG$809,MATCH(WatchList!$B77,'All CCC'!$B$7:$B$809,0)))</f>
        <v/>
      </c>
      <c r="AH77" s="844" t="str">
        <f>IF($B77="","",INDEX('All CCC'!AH$7:AH$809,MATCH(WatchList!$B77,'All CCC'!$B$7:$B$809,0)))</f>
        <v/>
      </c>
      <c r="AI77" s="844" t="str">
        <f>IF($B77="","",INDEX('All CCC'!AI$7:AI$809,MATCH(WatchList!$B77,'All CCC'!$B$7:$B$809,0)))</f>
        <v/>
      </c>
      <c r="AJ77" s="844" t="str">
        <f>IF($B77="","",INDEX('All CCC'!AJ$7:AJ$809,MATCH(WatchList!$B77,'All CCC'!$B$7:$B$809,0)))</f>
        <v/>
      </c>
      <c r="AK77" s="844" t="str">
        <f>IF($B77="","",INDEX('All CCC'!AK$7:AK$809,MATCH(WatchList!$B77,'All CCC'!$B$7:$B$809,0)))</f>
        <v/>
      </c>
      <c r="AL77" s="844" t="str">
        <f>IF($B77="","",INDEX('All CCC'!AL$7:AL$809,MATCH(WatchList!$B77,'All CCC'!$B$7:$B$809,0)))</f>
        <v/>
      </c>
      <c r="AM77" s="844" t="str">
        <f>IF($B77="","",INDEX('All CCC'!AM$7:AM$809,MATCH(WatchList!$B77,'All CCC'!$B$7:$B$809,0)))</f>
        <v/>
      </c>
      <c r="AN77" s="844" t="str">
        <f>IF($B77="","",INDEX('All CCC'!AN$7:AN$809,MATCH(WatchList!$B77,'All CCC'!$B$7:$B$809,0)))</f>
        <v/>
      </c>
      <c r="AO77" s="844" t="str">
        <f>IF($B77="","",INDEX('All CCC'!AO$7:AO$809,MATCH(WatchList!$B77,'All CCC'!$B$7:$B$809,0)))</f>
        <v/>
      </c>
      <c r="AP77" s="844" t="str">
        <f>IF($B77="","",INDEX('All CCC'!AP$7:AP$809,MATCH(WatchList!$B77,'All CCC'!$B$7:$B$809,0)))</f>
        <v/>
      </c>
      <c r="AQ77" s="844" t="str">
        <f>IF($B77="","",INDEX('All CCC'!AQ$7:AQ$809,MATCH(WatchList!$B77,'All CCC'!$B$7:$B$809,0)))</f>
        <v/>
      </c>
      <c r="AR77" s="844" t="str">
        <f>IF($B77="","",INDEX('All CCC'!AR$7:AR$809,MATCH(WatchList!$B77,'All CCC'!$B$7:$B$809,0)))</f>
        <v/>
      </c>
      <c r="AS77" s="844" t="str">
        <f>IF($B77="","",INDEX('All CCC'!AS$7:AS$809,MATCH(WatchList!$B77,'All CCC'!$B$7:$B$809,0)))</f>
        <v/>
      </c>
      <c r="AT77" s="844" t="str">
        <f>IF($B77="","",INDEX('All CCC'!AT$7:AT$809,MATCH(WatchList!$B77,'All CCC'!$B$7:$B$809,0)))</f>
        <v/>
      </c>
      <c r="AU77" s="844" t="str">
        <f>IF($B77="","",INDEX('All CCC'!AU$7:AU$809,MATCH(WatchList!$B77,'All CCC'!$B$7:$B$809,0)))</f>
        <v/>
      </c>
      <c r="AV77" s="844" t="str">
        <f>IF($B77="","",INDEX('All CCC'!AV$7:AV$809,MATCH(WatchList!$B77,'All CCC'!$B$7:$B$809,0)))</f>
        <v/>
      </c>
      <c r="AW77" s="844" t="str">
        <f>IF($B77="","",INDEX('All CCC'!AW$7:AW$809,MATCH(WatchList!$B77,'All CCC'!$B$7:$B$809,0)))</f>
        <v/>
      </c>
      <c r="AX77" s="844" t="str">
        <f>IF($B77="","",INDEX('All CCC'!AX$7:AX$809,MATCH(WatchList!$B77,'All CCC'!$B$7:$B$809,0)))</f>
        <v/>
      </c>
      <c r="AY77" s="844" t="str">
        <f>IF($B77="","",INDEX('All CCC'!AY$7:AY$809,MATCH(WatchList!$B77,'All CCC'!$B$7:$B$809,0)))</f>
        <v/>
      </c>
      <c r="AZ77" s="844" t="str">
        <f>IF($B77="","",INDEX('All CCC'!AZ$7:AZ$809,MATCH(WatchList!$B77,'All CCC'!$B$7:$B$809,0)))</f>
        <v/>
      </c>
      <c r="BA77" s="844" t="str">
        <f>IF($B77="","",INDEX('All CCC'!BA$7:BA$809,MATCH(WatchList!$B77,'All CCC'!$B$7:$B$809,0)))</f>
        <v/>
      </c>
      <c r="BB77" s="844" t="str">
        <f>IF($B77="","",INDEX('All CCC'!BB$7:BB$809,MATCH(WatchList!$B77,'All CCC'!$B$7:$B$809,0)))</f>
        <v/>
      </c>
      <c r="BC77" s="844" t="str">
        <f>IF($B77="","",INDEX('All CCC'!BC$7:BC$809,MATCH(WatchList!$B77,'All CCC'!$B$7:$B$809,0)))</f>
        <v/>
      </c>
      <c r="BD77" s="844" t="str">
        <f>IF($B77="","",INDEX('All CCC'!BD$7:BD$809,MATCH(WatchList!$B77,'All CCC'!$B$7:$B$809,0)))</f>
        <v/>
      </c>
      <c r="BE77" s="844" t="str">
        <f>IF($B77="","",INDEX('All CCC'!BE$7:BE$809,MATCH(WatchList!$B77,'All CCC'!$B$7:$B$809,0)))</f>
        <v/>
      </c>
      <c r="BF77" s="844" t="str">
        <f>IF($B77="","",INDEX('All CCC'!BF$7:BF$809,MATCH(WatchList!$B77,'All CCC'!$B$7:$B$809,0)))</f>
        <v/>
      </c>
      <c r="BG77" s="844" t="str">
        <f>IF($B77="","",INDEX('All CCC'!BG$7:BG$809,MATCH(WatchList!$B77,'All CCC'!$B$7:$B$809,0)))</f>
        <v/>
      </c>
    </row>
    <row r="78" spans="1:59" x14ac:dyDescent="0.2">
      <c r="A78" s="548" t="str">
        <f>IF($B78="","",INDEX('All CCC'!A$7:A$809,MATCH(WatchList!$B78,'All CCC'!$B$7:$B$809,0)))</f>
        <v/>
      </c>
      <c r="B78" s="31"/>
      <c r="C78" s="844" t="str">
        <f>IF($B78="","",INDEX('All CCC'!C$7:C$809,MATCH(WatchList!$B78,'All CCC'!$B$7:$B$809,0)))</f>
        <v/>
      </c>
      <c r="D78" s="844" t="str">
        <f>IF($B78="","",INDEX('All CCC'!D$7:D$809,MATCH(WatchList!$B78,'All CCC'!$B$7:$B$809,0)))</f>
        <v/>
      </c>
      <c r="E78" s="844" t="str">
        <f>IF($B78="","",INDEX('All CCC'!E$7:E$809,MATCH(WatchList!$B78,'All CCC'!$B$7:$B$809,0)))</f>
        <v/>
      </c>
      <c r="F78" s="844" t="str">
        <f>IF($B78="","",INDEX('All CCC'!F$7:F$809,MATCH(WatchList!$B78,'All CCC'!$B$7:$B$809,0)))</f>
        <v/>
      </c>
      <c r="G78" s="844" t="str">
        <f>IF($B78="","",INDEX('All CCC'!G$7:G$809,MATCH(WatchList!$B78,'All CCC'!$B$7:$B$809,0)))</f>
        <v/>
      </c>
      <c r="H78" s="844" t="str">
        <f>IF($B78="","",INDEX('All CCC'!H$7:H$809,MATCH(WatchList!$B78,'All CCC'!$B$7:$B$809,0)))</f>
        <v/>
      </c>
      <c r="I78" s="844" t="str">
        <f>IF($B78="","",INDEX('All CCC'!I$7:I$809,MATCH(WatchList!$B78,'All CCC'!$B$7:$B$809,0)))</f>
        <v/>
      </c>
      <c r="J78" s="844" t="str">
        <f>IF($B78="","",INDEX('All CCC'!J$7:J$809,MATCH(WatchList!$B78,'All CCC'!$B$7:$B$809,0)))</f>
        <v/>
      </c>
      <c r="K78" s="844" t="str">
        <f>IF($B78="","",INDEX('All CCC'!K$7:K$809,MATCH(WatchList!$B78,'All CCC'!$B$7:$B$809,0)))</f>
        <v/>
      </c>
      <c r="L78" s="844" t="str">
        <f>IF($B78="","",INDEX('All CCC'!L$7:L$809,MATCH(WatchList!$B78,'All CCC'!$B$7:$B$809,0)))</f>
        <v/>
      </c>
      <c r="M78" s="844" t="str">
        <f>IF($B78="","",INDEX('All CCC'!M$7:M$809,MATCH(WatchList!$B78,'All CCC'!$B$7:$B$809,0)))</f>
        <v/>
      </c>
      <c r="N78" s="844" t="str">
        <f>IF($B78="","",INDEX('All CCC'!N$7:N$809,MATCH(WatchList!$B78,'All CCC'!$B$7:$B$809,0)))</f>
        <v/>
      </c>
      <c r="O78" s="844" t="str">
        <f>IF($B78="","",INDEX('All CCC'!O$7:O$809,MATCH(WatchList!$B78,'All CCC'!$B$7:$B$809,0)))</f>
        <v/>
      </c>
      <c r="P78" s="845" t="str">
        <f>IF($B78="","",INDEX('All CCC'!P$7:P$809,MATCH(WatchList!$B78,'All CCC'!$B$7:$B$809,0)))</f>
        <v/>
      </c>
      <c r="Q78" s="845" t="str">
        <f>IF($B78="","",INDEX('All CCC'!Q$7:Q$809,MATCH(WatchList!$B78,'All CCC'!$B$7:$B$809,0)))</f>
        <v/>
      </c>
      <c r="R78" s="844" t="str">
        <f>IF($B78="","",INDEX('All CCC'!R$7:R$809,MATCH(WatchList!$B78,'All CCC'!$B$7:$B$809,0)))</f>
        <v/>
      </c>
      <c r="S78" s="844" t="str">
        <f>IF($B78="","",INDEX('All CCC'!S$7:S$809,MATCH(WatchList!$B78,'All CCC'!$B$7:$B$809,0)))</f>
        <v/>
      </c>
      <c r="T78" s="844" t="str">
        <f>IF($B78="","",INDEX('All CCC'!T$7:T$809,MATCH(WatchList!$B78,'All CCC'!$B$7:$B$809,0)))</f>
        <v/>
      </c>
      <c r="U78" s="844" t="str">
        <f>IF($B78="","",INDEX('All CCC'!U$7:U$809,MATCH(WatchList!$B78,'All CCC'!$B$7:$B$809,0)))</f>
        <v/>
      </c>
      <c r="V78" s="844" t="str">
        <f>IF($B78="","",INDEX('All CCC'!V$7:V$809,MATCH(WatchList!$B78,'All CCC'!$B$7:$B$809,0)))</f>
        <v/>
      </c>
      <c r="W78" s="844" t="str">
        <f>IF($B78="","",INDEX('All CCC'!W$7:W$809,MATCH(WatchList!$B78,'All CCC'!$B$7:$B$809,0)))</f>
        <v/>
      </c>
      <c r="X78" s="844" t="str">
        <f>IF($B78="","",INDEX('All CCC'!X$7:X$809,MATCH(WatchList!$B78,'All CCC'!$B$7:$B$809,0)))</f>
        <v/>
      </c>
      <c r="Y78" s="844" t="str">
        <f>IF($B78="","",INDEX('All CCC'!Y$7:Y$809,MATCH(WatchList!$B78,'All CCC'!$B$7:$B$809,0)))</f>
        <v/>
      </c>
      <c r="Z78" s="844" t="str">
        <f>IF($B78="","",INDEX('All CCC'!Z$7:Z$809,MATCH(WatchList!$B78,'All CCC'!$B$7:$B$809,0)))</f>
        <v/>
      </c>
      <c r="AA78" s="844" t="str">
        <f>IF($B78="","",INDEX('All CCC'!AA$7:AA$809,MATCH(WatchList!$B78,'All CCC'!$B$7:$B$809,0)))</f>
        <v/>
      </c>
      <c r="AB78" s="844" t="str">
        <f>IF($B78="","",INDEX('All CCC'!AB$7:AB$809,MATCH(WatchList!$B78,'All CCC'!$B$7:$B$809,0)))</f>
        <v/>
      </c>
      <c r="AC78" s="844" t="str">
        <f>IF($B78="","",INDEX('All CCC'!AC$7:AC$809,MATCH(WatchList!$B78,'All CCC'!$B$7:$B$809,0)))</f>
        <v/>
      </c>
      <c r="AD78" s="844" t="str">
        <f>IF($B78="","",INDEX('All CCC'!AD$7:AD$809,MATCH(WatchList!$B78,'All CCC'!$B$7:$B$809,0)))</f>
        <v/>
      </c>
      <c r="AE78" s="844" t="str">
        <f>IF($B78="","",INDEX('All CCC'!AE$7:AE$809,MATCH(WatchList!$B78,'All CCC'!$B$7:$B$809,0)))</f>
        <v/>
      </c>
      <c r="AF78" s="844" t="str">
        <f>IF($B78="","",INDEX('All CCC'!AF$7:AF$809,MATCH(WatchList!$B78,'All CCC'!$B$7:$B$809,0)))</f>
        <v/>
      </c>
      <c r="AG78" s="844" t="str">
        <f>IF($B78="","",INDEX('All CCC'!AG$7:AG$809,MATCH(WatchList!$B78,'All CCC'!$B$7:$B$809,0)))</f>
        <v/>
      </c>
      <c r="AH78" s="844" t="str">
        <f>IF($B78="","",INDEX('All CCC'!AH$7:AH$809,MATCH(WatchList!$B78,'All CCC'!$B$7:$B$809,0)))</f>
        <v/>
      </c>
      <c r="AI78" s="844" t="str">
        <f>IF($B78="","",INDEX('All CCC'!AI$7:AI$809,MATCH(WatchList!$B78,'All CCC'!$B$7:$B$809,0)))</f>
        <v/>
      </c>
      <c r="AJ78" s="844" t="str">
        <f>IF($B78="","",INDEX('All CCC'!AJ$7:AJ$809,MATCH(WatchList!$B78,'All CCC'!$B$7:$B$809,0)))</f>
        <v/>
      </c>
      <c r="AK78" s="844" t="str">
        <f>IF($B78="","",INDEX('All CCC'!AK$7:AK$809,MATCH(WatchList!$B78,'All CCC'!$B$7:$B$809,0)))</f>
        <v/>
      </c>
      <c r="AL78" s="844" t="str">
        <f>IF($B78="","",INDEX('All CCC'!AL$7:AL$809,MATCH(WatchList!$B78,'All CCC'!$B$7:$B$809,0)))</f>
        <v/>
      </c>
      <c r="AM78" s="844" t="str">
        <f>IF($B78="","",INDEX('All CCC'!AM$7:AM$809,MATCH(WatchList!$B78,'All CCC'!$B$7:$B$809,0)))</f>
        <v/>
      </c>
      <c r="AN78" s="844" t="str">
        <f>IF($B78="","",INDEX('All CCC'!AN$7:AN$809,MATCH(WatchList!$B78,'All CCC'!$B$7:$B$809,0)))</f>
        <v/>
      </c>
      <c r="AO78" s="844" t="str">
        <f>IF($B78="","",INDEX('All CCC'!AO$7:AO$809,MATCH(WatchList!$B78,'All CCC'!$B$7:$B$809,0)))</f>
        <v/>
      </c>
      <c r="AP78" s="844" t="str">
        <f>IF($B78="","",INDEX('All CCC'!AP$7:AP$809,MATCH(WatchList!$B78,'All CCC'!$B$7:$B$809,0)))</f>
        <v/>
      </c>
      <c r="AQ78" s="844" t="str">
        <f>IF($B78="","",INDEX('All CCC'!AQ$7:AQ$809,MATCH(WatchList!$B78,'All CCC'!$B$7:$B$809,0)))</f>
        <v/>
      </c>
      <c r="AR78" s="844" t="str">
        <f>IF($B78="","",INDEX('All CCC'!AR$7:AR$809,MATCH(WatchList!$B78,'All CCC'!$B$7:$B$809,0)))</f>
        <v/>
      </c>
      <c r="AS78" s="844" t="str">
        <f>IF($B78="","",INDEX('All CCC'!AS$7:AS$809,MATCH(WatchList!$B78,'All CCC'!$B$7:$B$809,0)))</f>
        <v/>
      </c>
      <c r="AT78" s="844" t="str">
        <f>IF($B78="","",INDEX('All CCC'!AT$7:AT$809,MATCH(WatchList!$B78,'All CCC'!$B$7:$B$809,0)))</f>
        <v/>
      </c>
      <c r="AU78" s="844" t="str">
        <f>IF($B78="","",INDEX('All CCC'!AU$7:AU$809,MATCH(WatchList!$B78,'All CCC'!$B$7:$B$809,0)))</f>
        <v/>
      </c>
      <c r="AV78" s="844" t="str">
        <f>IF($B78="","",INDEX('All CCC'!AV$7:AV$809,MATCH(WatchList!$B78,'All CCC'!$B$7:$B$809,0)))</f>
        <v/>
      </c>
      <c r="AW78" s="844" t="str">
        <f>IF($B78="","",INDEX('All CCC'!AW$7:AW$809,MATCH(WatchList!$B78,'All CCC'!$B$7:$B$809,0)))</f>
        <v/>
      </c>
      <c r="AX78" s="844" t="str">
        <f>IF($B78="","",INDEX('All CCC'!AX$7:AX$809,MATCH(WatchList!$B78,'All CCC'!$B$7:$B$809,0)))</f>
        <v/>
      </c>
      <c r="AY78" s="844" t="str">
        <f>IF($B78="","",INDEX('All CCC'!AY$7:AY$809,MATCH(WatchList!$B78,'All CCC'!$B$7:$B$809,0)))</f>
        <v/>
      </c>
      <c r="AZ78" s="844" t="str">
        <f>IF($B78="","",INDEX('All CCC'!AZ$7:AZ$809,MATCH(WatchList!$B78,'All CCC'!$B$7:$B$809,0)))</f>
        <v/>
      </c>
      <c r="BA78" s="844" t="str">
        <f>IF($B78="","",INDEX('All CCC'!BA$7:BA$809,MATCH(WatchList!$B78,'All CCC'!$B$7:$B$809,0)))</f>
        <v/>
      </c>
      <c r="BB78" s="844" t="str">
        <f>IF($B78="","",INDEX('All CCC'!BB$7:BB$809,MATCH(WatchList!$B78,'All CCC'!$B$7:$B$809,0)))</f>
        <v/>
      </c>
      <c r="BC78" s="844" t="str">
        <f>IF($B78="","",INDEX('All CCC'!BC$7:BC$809,MATCH(WatchList!$B78,'All CCC'!$B$7:$B$809,0)))</f>
        <v/>
      </c>
      <c r="BD78" s="844" t="str">
        <f>IF($B78="","",INDEX('All CCC'!BD$7:BD$809,MATCH(WatchList!$B78,'All CCC'!$B$7:$B$809,0)))</f>
        <v/>
      </c>
      <c r="BE78" s="844" t="str">
        <f>IF($B78="","",INDEX('All CCC'!BE$7:BE$809,MATCH(WatchList!$B78,'All CCC'!$B$7:$B$809,0)))</f>
        <v/>
      </c>
      <c r="BF78" s="844" t="str">
        <f>IF($B78="","",INDEX('All CCC'!BF$7:BF$809,MATCH(WatchList!$B78,'All CCC'!$B$7:$B$809,0)))</f>
        <v/>
      </c>
      <c r="BG78" s="844" t="str">
        <f>IF($B78="","",INDEX('All CCC'!BG$7:BG$809,MATCH(WatchList!$B78,'All CCC'!$B$7:$B$809,0)))</f>
        <v/>
      </c>
    </row>
    <row r="79" spans="1:59" x14ac:dyDescent="0.2">
      <c r="A79" s="548" t="str">
        <f>IF($B79="","",INDEX('All CCC'!A$7:A$809,MATCH(WatchList!$B79,'All CCC'!$B$7:$B$809,0)))</f>
        <v/>
      </c>
      <c r="B79" s="31"/>
      <c r="C79" s="844" t="str">
        <f>IF($B79="","",INDEX('All CCC'!C$7:C$809,MATCH(WatchList!$B79,'All CCC'!$B$7:$B$809,0)))</f>
        <v/>
      </c>
      <c r="D79" s="844" t="str">
        <f>IF($B79="","",INDEX('All CCC'!D$7:D$809,MATCH(WatchList!$B79,'All CCC'!$B$7:$B$809,0)))</f>
        <v/>
      </c>
      <c r="E79" s="844" t="str">
        <f>IF($B79="","",INDEX('All CCC'!E$7:E$809,MATCH(WatchList!$B79,'All CCC'!$B$7:$B$809,0)))</f>
        <v/>
      </c>
      <c r="F79" s="844" t="str">
        <f>IF($B79="","",INDEX('All CCC'!F$7:F$809,MATCH(WatchList!$B79,'All CCC'!$B$7:$B$809,0)))</f>
        <v/>
      </c>
      <c r="G79" s="844" t="str">
        <f>IF($B79="","",INDEX('All CCC'!G$7:G$809,MATCH(WatchList!$B79,'All CCC'!$B$7:$B$809,0)))</f>
        <v/>
      </c>
      <c r="H79" s="844" t="str">
        <f>IF($B79="","",INDEX('All CCC'!H$7:H$809,MATCH(WatchList!$B79,'All CCC'!$B$7:$B$809,0)))</f>
        <v/>
      </c>
      <c r="I79" s="844" t="str">
        <f>IF($B79="","",INDEX('All CCC'!I$7:I$809,MATCH(WatchList!$B79,'All CCC'!$B$7:$B$809,0)))</f>
        <v/>
      </c>
      <c r="J79" s="844" t="str">
        <f>IF($B79="","",INDEX('All CCC'!J$7:J$809,MATCH(WatchList!$B79,'All CCC'!$B$7:$B$809,0)))</f>
        <v/>
      </c>
      <c r="K79" s="844" t="str">
        <f>IF($B79="","",INDEX('All CCC'!K$7:K$809,MATCH(WatchList!$B79,'All CCC'!$B$7:$B$809,0)))</f>
        <v/>
      </c>
      <c r="L79" s="844" t="str">
        <f>IF($B79="","",INDEX('All CCC'!L$7:L$809,MATCH(WatchList!$B79,'All CCC'!$B$7:$B$809,0)))</f>
        <v/>
      </c>
      <c r="M79" s="844" t="str">
        <f>IF($B79="","",INDEX('All CCC'!M$7:M$809,MATCH(WatchList!$B79,'All CCC'!$B$7:$B$809,0)))</f>
        <v/>
      </c>
      <c r="N79" s="844" t="str">
        <f>IF($B79="","",INDEX('All CCC'!N$7:N$809,MATCH(WatchList!$B79,'All CCC'!$B$7:$B$809,0)))</f>
        <v/>
      </c>
      <c r="O79" s="844" t="str">
        <f>IF($B79="","",INDEX('All CCC'!O$7:O$809,MATCH(WatchList!$B79,'All CCC'!$B$7:$B$809,0)))</f>
        <v/>
      </c>
      <c r="P79" s="845" t="str">
        <f>IF($B79="","",INDEX('All CCC'!P$7:P$809,MATCH(WatchList!$B79,'All CCC'!$B$7:$B$809,0)))</f>
        <v/>
      </c>
      <c r="Q79" s="845" t="str">
        <f>IF($B79="","",INDEX('All CCC'!Q$7:Q$809,MATCH(WatchList!$B79,'All CCC'!$B$7:$B$809,0)))</f>
        <v/>
      </c>
      <c r="R79" s="844" t="str">
        <f>IF($B79="","",INDEX('All CCC'!R$7:R$809,MATCH(WatchList!$B79,'All CCC'!$B$7:$B$809,0)))</f>
        <v/>
      </c>
      <c r="S79" s="844" t="str">
        <f>IF($B79="","",INDEX('All CCC'!S$7:S$809,MATCH(WatchList!$B79,'All CCC'!$B$7:$B$809,0)))</f>
        <v/>
      </c>
      <c r="T79" s="844" t="str">
        <f>IF($B79="","",INDEX('All CCC'!T$7:T$809,MATCH(WatchList!$B79,'All CCC'!$B$7:$B$809,0)))</f>
        <v/>
      </c>
      <c r="U79" s="844" t="str">
        <f>IF($B79="","",INDEX('All CCC'!U$7:U$809,MATCH(WatchList!$B79,'All CCC'!$B$7:$B$809,0)))</f>
        <v/>
      </c>
      <c r="V79" s="844" t="str">
        <f>IF($B79="","",INDEX('All CCC'!V$7:V$809,MATCH(WatchList!$B79,'All CCC'!$B$7:$B$809,0)))</f>
        <v/>
      </c>
      <c r="W79" s="844" t="str">
        <f>IF($B79="","",INDEX('All CCC'!W$7:W$809,MATCH(WatchList!$B79,'All CCC'!$B$7:$B$809,0)))</f>
        <v/>
      </c>
      <c r="X79" s="844" t="str">
        <f>IF($B79="","",INDEX('All CCC'!X$7:X$809,MATCH(WatchList!$B79,'All CCC'!$B$7:$B$809,0)))</f>
        <v/>
      </c>
      <c r="Y79" s="844" t="str">
        <f>IF($B79="","",INDEX('All CCC'!Y$7:Y$809,MATCH(WatchList!$B79,'All CCC'!$B$7:$B$809,0)))</f>
        <v/>
      </c>
      <c r="Z79" s="844" t="str">
        <f>IF($B79="","",INDEX('All CCC'!Z$7:Z$809,MATCH(WatchList!$B79,'All CCC'!$B$7:$B$809,0)))</f>
        <v/>
      </c>
      <c r="AA79" s="844" t="str">
        <f>IF($B79="","",INDEX('All CCC'!AA$7:AA$809,MATCH(WatchList!$B79,'All CCC'!$B$7:$B$809,0)))</f>
        <v/>
      </c>
      <c r="AB79" s="844" t="str">
        <f>IF($B79="","",INDEX('All CCC'!AB$7:AB$809,MATCH(WatchList!$B79,'All CCC'!$B$7:$B$809,0)))</f>
        <v/>
      </c>
      <c r="AC79" s="844" t="str">
        <f>IF($B79="","",INDEX('All CCC'!AC$7:AC$809,MATCH(WatchList!$B79,'All CCC'!$B$7:$B$809,0)))</f>
        <v/>
      </c>
      <c r="AD79" s="844" t="str">
        <f>IF($B79="","",INDEX('All CCC'!AD$7:AD$809,MATCH(WatchList!$B79,'All CCC'!$B$7:$B$809,0)))</f>
        <v/>
      </c>
      <c r="AE79" s="844" t="str">
        <f>IF($B79="","",INDEX('All CCC'!AE$7:AE$809,MATCH(WatchList!$B79,'All CCC'!$B$7:$B$809,0)))</f>
        <v/>
      </c>
      <c r="AF79" s="844" t="str">
        <f>IF($B79="","",INDEX('All CCC'!AF$7:AF$809,MATCH(WatchList!$B79,'All CCC'!$B$7:$B$809,0)))</f>
        <v/>
      </c>
      <c r="AG79" s="844" t="str">
        <f>IF($B79="","",INDEX('All CCC'!AG$7:AG$809,MATCH(WatchList!$B79,'All CCC'!$B$7:$B$809,0)))</f>
        <v/>
      </c>
      <c r="AH79" s="844" t="str">
        <f>IF($B79="","",INDEX('All CCC'!AH$7:AH$809,MATCH(WatchList!$B79,'All CCC'!$B$7:$B$809,0)))</f>
        <v/>
      </c>
      <c r="AI79" s="844" t="str">
        <f>IF($B79="","",INDEX('All CCC'!AI$7:AI$809,MATCH(WatchList!$B79,'All CCC'!$B$7:$B$809,0)))</f>
        <v/>
      </c>
      <c r="AJ79" s="844" t="str">
        <f>IF($B79="","",INDEX('All CCC'!AJ$7:AJ$809,MATCH(WatchList!$B79,'All CCC'!$B$7:$B$809,0)))</f>
        <v/>
      </c>
      <c r="AK79" s="844" t="str">
        <f>IF($B79="","",INDEX('All CCC'!AK$7:AK$809,MATCH(WatchList!$B79,'All CCC'!$B$7:$B$809,0)))</f>
        <v/>
      </c>
      <c r="AL79" s="844" t="str">
        <f>IF($B79="","",INDEX('All CCC'!AL$7:AL$809,MATCH(WatchList!$B79,'All CCC'!$B$7:$B$809,0)))</f>
        <v/>
      </c>
      <c r="AM79" s="844" t="str">
        <f>IF($B79="","",INDEX('All CCC'!AM$7:AM$809,MATCH(WatchList!$B79,'All CCC'!$B$7:$B$809,0)))</f>
        <v/>
      </c>
      <c r="AN79" s="844" t="str">
        <f>IF($B79="","",INDEX('All CCC'!AN$7:AN$809,MATCH(WatchList!$B79,'All CCC'!$B$7:$B$809,0)))</f>
        <v/>
      </c>
      <c r="AO79" s="844" t="str">
        <f>IF($B79="","",INDEX('All CCC'!AO$7:AO$809,MATCH(WatchList!$B79,'All CCC'!$B$7:$B$809,0)))</f>
        <v/>
      </c>
      <c r="AP79" s="844" t="str">
        <f>IF($B79="","",INDEX('All CCC'!AP$7:AP$809,MATCH(WatchList!$B79,'All CCC'!$B$7:$B$809,0)))</f>
        <v/>
      </c>
      <c r="AQ79" s="844" t="str">
        <f>IF($B79="","",INDEX('All CCC'!AQ$7:AQ$809,MATCH(WatchList!$B79,'All CCC'!$B$7:$B$809,0)))</f>
        <v/>
      </c>
      <c r="AR79" s="844" t="str">
        <f>IF($B79="","",INDEX('All CCC'!AR$7:AR$809,MATCH(WatchList!$B79,'All CCC'!$B$7:$B$809,0)))</f>
        <v/>
      </c>
      <c r="AS79" s="844" t="str">
        <f>IF($B79="","",INDEX('All CCC'!AS$7:AS$809,MATCH(WatchList!$B79,'All CCC'!$B$7:$B$809,0)))</f>
        <v/>
      </c>
      <c r="AT79" s="844" t="str">
        <f>IF($B79="","",INDEX('All CCC'!AT$7:AT$809,MATCH(WatchList!$B79,'All CCC'!$B$7:$B$809,0)))</f>
        <v/>
      </c>
      <c r="AU79" s="844" t="str">
        <f>IF($B79="","",INDEX('All CCC'!AU$7:AU$809,MATCH(WatchList!$B79,'All CCC'!$B$7:$B$809,0)))</f>
        <v/>
      </c>
      <c r="AV79" s="844" t="str">
        <f>IF($B79="","",INDEX('All CCC'!AV$7:AV$809,MATCH(WatchList!$B79,'All CCC'!$B$7:$B$809,0)))</f>
        <v/>
      </c>
      <c r="AW79" s="844" t="str">
        <f>IF($B79="","",INDEX('All CCC'!AW$7:AW$809,MATCH(WatchList!$B79,'All CCC'!$B$7:$B$809,0)))</f>
        <v/>
      </c>
      <c r="AX79" s="844" t="str">
        <f>IF($B79="","",INDEX('All CCC'!AX$7:AX$809,MATCH(WatchList!$B79,'All CCC'!$B$7:$B$809,0)))</f>
        <v/>
      </c>
      <c r="AY79" s="844" t="str">
        <f>IF($B79="","",INDEX('All CCC'!AY$7:AY$809,MATCH(WatchList!$B79,'All CCC'!$B$7:$B$809,0)))</f>
        <v/>
      </c>
      <c r="AZ79" s="844" t="str">
        <f>IF($B79="","",INDEX('All CCC'!AZ$7:AZ$809,MATCH(WatchList!$B79,'All CCC'!$B$7:$B$809,0)))</f>
        <v/>
      </c>
      <c r="BA79" s="844" t="str">
        <f>IF($B79="","",INDEX('All CCC'!BA$7:BA$809,MATCH(WatchList!$B79,'All CCC'!$B$7:$B$809,0)))</f>
        <v/>
      </c>
      <c r="BB79" s="844" t="str">
        <f>IF($B79="","",INDEX('All CCC'!BB$7:BB$809,MATCH(WatchList!$B79,'All CCC'!$B$7:$B$809,0)))</f>
        <v/>
      </c>
      <c r="BC79" s="844" t="str">
        <f>IF($B79="","",INDEX('All CCC'!BC$7:BC$809,MATCH(WatchList!$B79,'All CCC'!$B$7:$B$809,0)))</f>
        <v/>
      </c>
      <c r="BD79" s="844" t="str">
        <f>IF($B79="","",INDEX('All CCC'!BD$7:BD$809,MATCH(WatchList!$B79,'All CCC'!$B$7:$B$809,0)))</f>
        <v/>
      </c>
      <c r="BE79" s="844" t="str">
        <f>IF($B79="","",INDEX('All CCC'!BE$7:BE$809,MATCH(WatchList!$B79,'All CCC'!$B$7:$B$809,0)))</f>
        <v/>
      </c>
      <c r="BF79" s="844" t="str">
        <f>IF($B79="","",INDEX('All CCC'!BF$7:BF$809,MATCH(WatchList!$B79,'All CCC'!$B$7:$B$809,0)))</f>
        <v/>
      </c>
      <c r="BG79" s="844" t="str">
        <f>IF($B79="","",INDEX('All CCC'!BG$7:BG$809,MATCH(WatchList!$B79,'All CCC'!$B$7:$B$809,0)))</f>
        <v/>
      </c>
    </row>
    <row r="80" spans="1:59" x14ac:dyDescent="0.2">
      <c r="A80" s="548" t="str">
        <f>IF($B80="","",INDEX('All CCC'!A$7:A$809,MATCH(WatchList!$B80,'All CCC'!$B$7:$B$809,0)))</f>
        <v/>
      </c>
      <c r="B80" s="31"/>
      <c r="C80" s="844" t="str">
        <f>IF($B80="","",INDEX('All CCC'!C$7:C$809,MATCH(WatchList!$B80,'All CCC'!$B$7:$B$809,0)))</f>
        <v/>
      </c>
      <c r="D80" s="844" t="str">
        <f>IF($B80="","",INDEX('All CCC'!D$7:D$809,MATCH(WatchList!$B80,'All CCC'!$B$7:$B$809,0)))</f>
        <v/>
      </c>
      <c r="E80" s="844" t="str">
        <f>IF($B80="","",INDEX('All CCC'!E$7:E$809,MATCH(WatchList!$B80,'All CCC'!$B$7:$B$809,0)))</f>
        <v/>
      </c>
      <c r="F80" s="844" t="str">
        <f>IF($B80="","",INDEX('All CCC'!F$7:F$809,MATCH(WatchList!$B80,'All CCC'!$B$7:$B$809,0)))</f>
        <v/>
      </c>
      <c r="G80" s="844" t="str">
        <f>IF($B80="","",INDEX('All CCC'!G$7:G$809,MATCH(WatchList!$B80,'All CCC'!$B$7:$B$809,0)))</f>
        <v/>
      </c>
      <c r="H80" s="844" t="str">
        <f>IF($B80="","",INDEX('All CCC'!H$7:H$809,MATCH(WatchList!$B80,'All CCC'!$B$7:$B$809,0)))</f>
        <v/>
      </c>
      <c r="I80" s="844" t="str">
        <f>IF($B80="","",INDEX('All CCC'!I$7:I$809,MATCH(WatchList!$B80,'All CCC'!$B$7:$B$809,0)))</f>
        <v/>
      </c>
      <c r="J80" s="844" t="str">
        <f>IF($B80="","",INDEX('All CCC'!J$7:J$809,MATCH(WatchList!$B80,'All CCC'!$B$7:$B$809,0)))</f>
        <v/>
      </c>
      <c r="K80" s="844" t="str">
        <f>IF($B80="","",INDEX('All CCC'!K$7:K$809,MATCH(WatchList!$B80,'All CCC'!$B$7:$B$809,0)))</f>
        <v/>
      </c>
      <c r="L80" s="844" t="str">
        <f>IF($B80="","",INDEX('All CCC'!L$7:L$809,MATCH(WatchList!$B80,'All CCC'!$B$7:$B$809,0)))</f>
        <v/>
      </c>
      <c r="M80" s="844" t="str">
        <f>IF($B80="","",INDEX('All CCC'!M$7:M$809,MATCH(WatchList!$B80,'All CCC'!$B$7:$B$809,0)))</f>
        <v/>
      </c>
      <c r="N80" s="844" t="str">
        <f>IF($B80="","",INDEX('All CCC'!N$7:N$809,MATCH(WatchList!$B80,'All CCC'!$B$7:$B$809,0)))</f>
        <v/>
      </c>
      <c r="O80" s="844" t="str">
        <f>IF($B80="","",INDEX('All CCC'!O$7:O$809,MATCH(WatchList!$B80,'All CCC'!$B$7:$B$809,0)))</f>
        <v/>
      </c>
      <c r="P80" s="845" t="str">
        <f>IF($B80="","",INDEX('All CCC'!P$7:P$809,MATCH(WatchList!$B80,'All CCC'!$B$7:$B$809,0)))</f>
        <v/>
      </c>
      <c r="Q80" s="845" t="str">
        <f>IF($B80="","",INDEX('All CCC'!Q$7:Q$809,MATCH(WatchList!$B80,'All CCC'!$B$7:$B$809,0)))</f>
        <v/>
      </c>
      <c r="R80" s="844" t="str">
        <f>IF($B80="","",INDEX('All CCC'!R$7:R$809,MATCH(WatchList!$B80,'All CCC'!$B$7:$B$809,0)))</f>
        <v/>
      </c>
      <c r="S80" s="844" t="str">
        <f>IF($B80="","",INDEX('All CCC'!S$7:S$809,MATCH(WatchList!$B80,'All CCC'!$B$7:$B$809,0)))</f>
        <v/>
      </c>
      <c r="T80" s="844" t="str">
        <f>IF($B80="","",INDEX('All CCC'!T$7:T$809,MATCH(WatchList!$B80,'All CCC'!$B$7:$B$809,0)))</f>
        <v/>
      </c>
      <c r="U80" s="844" t="str">
        <f>IF($B80="","",INDEX('All CCC'!U$7:U$809,MATCH(WatchList!$B80,'All CCC'!$B$7:$B$809,0)))</f>
        <v/>
      </c>
      <c r="V80" s="844" t="str">
        <f>IF($B80="","",INDEX('All CCC'!V$7:V$809,MATCH(WatchList!$B80,'All CCC'!$B$7:$B$809,0)))</f>
        <v/>
      </c>
      <c r="W80" s="844" t="str">
        <f>IF($B80="","",INDEX('All CCC'!W$7:W$809,MATCH(WatchList!$B80,'All CCC'!$B$7:$B$809,0)))</f>
        <v/>
      </c>
      <c r="X80" s="844" t="str">
        <f>IF($B80="","",INDEX('All CCC'!X$7:X$809,MATCH(WatchList!$B80,'All CCC'!$B$7:$B$809,0)))</f>
        <v/>
      </c>
      <c r="Y80" s="844" t="str">
        <f>IF($B80="","",INDEX('All CCC'!Y$7:Y$809,MATCH(WatchList!$B80,'All CCC'!$B$7:$B$809,0)))</f>
        <v/>
      </c>
      <c r="Z80" s="844" t="str">
        <f>IF($B80="","",INDEX('All CCC'!Z$7:Z$809,MATCH(WatchList!$B80,'All CCC'!$B$7:$B$809,0)))</f>
        <v/>
      </c>
      <c r="AA80" s="844" t="str">
        <f>IF($B80="","",INDEX('All CCC'!AA$7:AA$809,MATCH(WatchList!$B80,'All CCC'!$B$7:$B$809,0)))</f>
        <v/>
      </c>
      <c r="AB80" s="844" t="str">
        <f>IF($B80="","",INDEX('All CCC'!AB$7:AB$809,MATCH(WatchList!$B80,'All CCC'!$B$7:$B$809,0)))</f>
        <v/>
      </c>
      <c r="AC80" s="844" t="str">
        <f>IF($B80="","",INDEX('All CCC'!AC$7:AC$809,MATCH(WatchList!$B80,'All CCC'!$B$7:$B$809,0)))</f>
        <v/>
      </c>
      <c r="AD80" s="844" t="str">
        <f>IF($B80="","",INDEX('All CCC'!AD$7:AD$809,MATCH(WatchList!$B80,'All CCC'!$B$7:$B$809,0)))</f>
        <v/>
      </c>
      <c r="AE80" s="844" t="str">
        <f>IF($B80="","",INDEX('All CCC'!AE$7:AE$809,MATCH(WatchList!$B80,'All CCC'!$B$7:$B$809,0)))</f>
        <v/>
      </c>
      <c r="AF80" s="844" t="str">
        <f>IF($B80="","",INDEX('All CCC'!AF$7:AF$809,MATCH(WatchList!$B80,'All CCC'!$B$7:$B$809,0)))</f>
        <v/>
      </c>
      <c r="AG80" s="844" t="str">
        <f>IF($B80="","",INDEX('All CCC'!AG$7:AG$809,MATCH(WatchList!$B80,'All CCC'!$B$7:$B$809,0)))</f>
        <v/>
      </c>
      <c r="AH80" s="844" t="str">
        <f>IF($B80="","",INDEX('All CCC'!AH$7:AH$809,MATCH(WatchList!$B80,'All CCC'!$B$7:$B$809,0)))</f>
        <v/>
      </c>
      <c r="AI80" s="844" t="str">
        <f>IF($B80="","",INDEX('All CCC'!AI$7:AI$809,MATCH(WatchList!$B80,'All CCC'!$B$7:$B$809,0)))</f>
        <v/>
      </c>
      <c r="AJ80" s="844" t="str">
        <f>IF($B80="","",INDEX('All CCC'!AJ$7:AJ$809,MATCH(WatchList!$B80,'All CCC'!$B$7:$B$809,0)))</f>
        <v/>
      </c>
      <c r="AK80" s="844" t="str">
        <f>IF($B80="","",INDEX('All CCC'!AK$7:AK$809,MATCH(WatchList!$B80,'All CCC'!$B$7:$B$809,0)))</f>
        <v/>
      </c>
      <c r="AL80" s="844" t="str">
        <f>IF($B80="","",INDEX('All CCC'!AL$7:AL$809,MATCH(WatchList!$B80,'All CCC'!$B$7:$B$809,0)))</f>
        <v/>
      </c>
      <c r="AM80" s="844" t="str">
        <f>IF($B80="","",INDEX('All CCC'!AM$7:AM$809,MATCH(WatchList!$B80,'All CCC'!$B$7:$B$809,0)))</f>
        <v/>
      </c>
      <c r="AN80" s="844" t="str">
        <f>IF($B80="","",INDEX('All CCC'!AN$7:AN$809,MATCH(WatchList!$B80,'All CCC'!$B$7:$B$809,0)))</f>
        <v/>
      </c>
      <c r="AO80" s="844" t="str">
        <f>IF($B80="","",INDEX('All CCC'!AO$7:AO$809,MATCH(WatchList!$B80,'All CCC'!$B$7:$B$809,0)))</f>
        <v/>
      </c>
      <c r="AP80" s="844" t="str">
        <f>IF($B80="","",INDEX('All CCC'!AP$7:AP$809,MATCH(WatchList!$B80,'All CCC'!$B$7:$B$809,0)))</f>
        <v/>
      </c>
      <c r="AQ80" s="844" t="str">
        <f>IF($B80="","",INDEX('All CCC'!AQ$7:AQ$809,MATCH(WatchList!$B80,'All CCC'!$B$7:$B$809,0)))</f>
        <v/>
      </c>
      <c r="AR80" s="844" t="str">
        <f>IF($B80="","",INDEX('All CCC'!AR$7:AR$809,MATCH(WatchList!$B80,'All CCC'!$B$7:$B$809,0)))</f>
        <v/>
      </c>
      <c r="AS80" s="844" t="str">
        <f>IF($B80="","",INDEX('All CCC'!AS$7:AS$809,MATCH(WatchList!$B80,'All CCC'!$B$7:$B$809,0)))</f>
        <v/>
      </c>
      <c r="AT80" s="844" t="str">
        <f>IF($B80="","",INDEX('All CCC'!AT$7:AT$809,MATCH(WatchList!$B80,'All CCC'!$B$7:$B$809,0)))</f>
        <v/>
      </c>
      <c r="AU80" s="844" t="str">
        <f>IF($B80="","",INDEX('All CCC'!AU$7:AU$809,MATCH(WatchList!$B80,'All CCC'!$B$7:$B$809,0)))</f>
        <v/>
      </c>
      <c r="AV80" s="844" t="str">
        <f>IF($B80="","",INDEX('All CCC'!AV$7:AV$809,MATCH(WatchList!$B80,'All CCC'!$B$7:$B$809,0)))</f>
        <v/>
      </c>
      <c r="AW80" s="844" t="str">
        <f>IF($B80="","",INDEX('All CCC'!AW$7:AW$809,MATCH(WatchList!$B80,'All CCC'!$B$7:$B$809,0)))</f>
        <v/>
      </c>
      <c r="AX80" s="844" t="str">
        <f>IF($B80="","",INDEX('All CCC'!AX$7:AX$809,MATCH(WatchList!$B80,'All CCC'!$B$7:$B$809,0)))</f>
        <v/>
      </c>
      <c r="AY80" s="844" t="str">
        <f>IF($B80="","",INDEX('All CCC'!AY$7:AY$809,MATCH(WatchList!$B80,'All CCC'!$B$7:$B$809,0)))</f>
        <v/>
      </c>
      <c r="AZ80" s="844" t="str">
        <f>IF($B80="","",INDEX('All CCC'!AZ$7:AZ$809,MATCH(WatchList!$B80,'All CCC'!$B$7:$B$809,0)))</f>
        <v/>
      </c>
      <c r="BA80" s="844" t="str">
        <f>IF($B80="","",INDEX('All CCC'!BA$7:BA$809,MATCH(WatchList!$B80,'All CCC'!$B$7:$B$809,0)))</f>
        <v/>
      </c>
      <c r="BB80" s="844" t="str">
        <f>IF($B80="","",INDEX('All CCC'!BB$7:BB$809,MATCH(WatchList!$B80,'All CCC'!$B$7:$B$809,0)))</f>
        <v/>
      </c>
      <c r="BC80" s="844" t="str">
        <f>IF($B80="","",INDEX('All CCC'!BC$7:BC$809,MATCH(WatchList!$B80,'All CCC'!$B$7:$B$809,0)))</f>
        <v/>
      </c>
      <c r="BD80" s="844" t="str">
        <f>IF($B80="","",INDEX('All CCC'!BD$7:BD$809,MATCH(WatchList!$B80,'All CCC'!$B$7:$B$809,0)))</f>
        <v/>
      </c>
      <c r="BE80" s="844" t="str">
        <f>IF($B80="","",INDEX('All CCC'!BE$7:BE$809,MATCH(WatchList!$B80,'All CCC'!$B$7:$B$809,0)))</f>
        <v/>
      </c>
      <c r="BF80" s="844" t="str">
        <f>IF($B80="","",INDEX('All CCC'!BF$7:BF$809,MATCH(WatchList!$B80,'All CCC'!$B$7:$B$809,0)))</f>
        <v/>
      </c>
      <c r="BG80" s="844" t="str">
        <f>IF($B80="","",INDEX('All CCC'!BG$7:BG$809,MATCH(WatchList!$B80,'All CCC'!$B$7:$B$809,0)))</f>
        <v/>
      </c>
    </row>
    <row r="81" spans="1:59" x14ac:dyDescent="0.2">
      <c r="A81" s="548" t="str">
        <f>IF($B81="","",INDEX('All CCC'!A$7:A$809,MATCH(WatchList!$B81,'All CCC'!$B$7:$B$809,0)))</f>
        <v/>
      </c>
      <c r="B81" s="31"/>
      <c r="C81" s="844" t="str">
        <f>IF($B81="","",INDEX('All CCC'!C$7:C$809,MATCH(WatchList!$B81,'All CCC'!$B$7:$B$809,0)))</f>
        <v/>
      </c>
      <c r="D81" s="844" t="str">
        <f>IF($B81="","",INDEX('All CCC'!D$7:D$809,MATCH(WatchList!$B81,'All CCC'!$B$7:$B$809,0)))</f>
        <v/>
      </c>
      <c r="E81" s="844" t="str">
        <f>IF($B81="","",INDEX('All CCC'!E$7:E$809,MATCH(WatchList!$B81,'All CCC'!$B$7:$B$809,0)))</f>
        <v/>
      </c>
      <c r="F81" s="844" t="str">
        <f>IF($B81="","",INDEX('All CCC'!F$7:F$809,MATCH(WatchList!$B81,'All CCC'!$B$7:$B$809,0)))</f>
        <v/>
      </c>
      <c r="G81" s="844" t="str">
        <f>IF($B81="","",INDEX('All CCC'!G$7:G$809,MATCH(WatchList!$B81,'All CCC'!$B$7:$B$809,0)))</f>
        <v/>
      </c>
      <c r="H81" s="844" t="str">
        <f>IF($B81="","",INDEX('All CCC'!H$7:H$809,MATCH(WatchList!$B81,'All CCC'!$B$7:$B$809,0)))</f>
        <v/>
      </c>
      <c r="I81" s="844" t="str">
        <f>IF($B81="","",INDEX('All CCC'!I$7:I$809,MATCH(WatchList!$B81,'All CCC'!$B$7:$B$809,0)))</f>
        <v/>
      </c>
      <c r="J81" s="844" t="str">
        <f>IF($B81="","",INDEX('All CCC'!J$7:J$809,MATCH(WatchList!$B81,'All CCC'!$B$7:$B$809,0)))</f>
        <v/>
      </c>
      <c r="K81" s="844" t="str">
        <f>IF($B81="","",INDEX('All CCC'!K$7:K$809,MATCH(WatchList!$B81,'All CCC'!$B$7:$B$809,0)))</f>
        <v/>
      </c>
      <c r="L81" s="844" t="str">
        <f>IF($B81="","",INDEX('All CCC'!L$7:L$809,MATCH(WatchList!$B81,'All CCC'!$B$7:$B$809,0)))</f>
        <v/>
      </c>
      <c r="M81" s="844" t="str">
        <f>IF($B81="","",INDEX('All CCC'!M$7:M$809,MATCH(WatchList!$B81,'All CCC'!$B$7:$B$809,0)))</f>
        <v/>
      </c>
      <c r="N81" s="844" t="str">
        <f>IF($B81="","",INDEX('All CCC'!N$7:N$809,MATCH(WatchList!$B81,'All CCC'!$B$7:$B$809,0)))</f>
        <v/>
      </c>
      <c r="O81" s="844" t="str">
        <f>IF($B81="","",INDEX('All CCC'!O$7:O$809,MATCH(WatchList!$B81,'All CCC'!$B$7:$B$809,0)))</f>
        <v/>
      </c>
      <c r="P81" s="845" t="str">
        <f>IF($B81="","",INDEX('All CCC'!P$7:P$809,MATCH(WatchList!$B81,'All CCC'!$B$7:$B$809,0)))</f>
        <v/>
      </c>
      <c r="Q81" s="845" t="str">
        <f>IF($B81="","",INDEX('All CCC'!Q$7:Q$809,MATCH(WatchList!$B81,'All CCC'!$B$7:$B$809,0)))</f>
        <v/>
      </c>
      <c r="R81" s="844" t="str">
        <f>IF($B81="","",INDEX('All CCC'!R$7:R$809,MATCH(WatchList!$B81,'All CCC'!$B$7:$B$809,0)))</f>
        <v/>
      </c>
      <c r="S81" s="844" t="str">
        <f>IF($B81="","",INDEX('All CCC'!S$7:S$809,MATCH(WatchList!$B81,'All CCC'!$B$7:$B$809,0)))</f>
        <v/>
      </c>
      <c r="T81" s="844" t="str">
        <f>IF($B81="","",INDEX('All CCC'!T$7:T$809,MATCH(WatchList!$B81,'All CCC'!$B$7:$B$809,0)))</f>
        <v/>
      </c>
      <c r="U81" s="844" t="str">
        <f>IF($B81="","",INDEX('All CCC'!U$7:U$809,MATCH(WatchList!$B81,'All CCC'!$B$7:$B$809,0)))</f>
        <v/>
      </c>
      <c r="V81" s="844" t="str">
        <f>IF($B81="","",INDEX('All CCC'!V$7:V$809,MATCH(WatchList!$B81,'All CCC'!$B$7:$B$809,0)))</f>
        <v/>
      </c>
      <c r="W81" s="844" t="str">
        <f>IF($B81="","",INDEX('All CCC'!W$7:W$809,MATCH(WatchList!$B81,'All CCC'!$B$7:$B$809,0)))</f>
        <v/>
      </c>
      <c r="X81" s="844" t="str">
        <f>IF($B81="","",INDEX('All CCC'!X$7:X$809,MATCH(WatchList!$B81,'All CCC'!$B$7:$B$809,0)))</f>
        <v/>
      </c>
      <c r="Y81" s="844" t="str">
        <f>IF($B81="","",INDEX('All CCC'!Y$7:Y$809,MATCH(WatchList!$B81,'All CCC'!$B$7:$B$809,0)))</f>
        <v/>
      </c>
      <c r="Z81" s="844" t="str">
        <f>IF($B81="","",INDEX('All CCC'!Z$7:Z$809,MATCH(WatchList!$B81,'All CCC'!$B$7:$B$809,0)))</f>
        <v/>
      </c>
      <c r="AA81" s="844" t="str">
        <f>IF($B81="","",INDEX('All CCC'!AA$7:AA$809,MATCH(WatchList!$B81,'All CCC'!$B$7:$B$809,0)))</f>
        <v/>
      </c>
      <c r="AB81" s="844" t="str">
        <f>IF($B81="","",INDEX('All CCC'!AB$7:AB$809,MATCH(WatchList!$B81,'All CCC'!$B$7:$B$809,0)))</f>
        <v/>
      </c>
      <c r="AC81" s="844" t="str">
        <f>IF($B81="","",INDEX('All CCC'!AC$7:AC$809,MATCH(WatchList!$B81,'All CCC'!$B$7:$B$809,0)))</f>
        <v/>
      </c>
      <c r="AD81" s="844" t="str">
        <f>IF($B81="","",INDEX('All CCC'!AD$7:AD$809,MATCH(WatchList!$B81,'All CCC'!$B$7:$B$809,0)))</f>
        <v/>
      </c>
      <c r="AE81" s="844" t="str">
        <f>IF($B81="","",INDEX('All CCC'!AE$7:AE$809,MATCH(WatchList!$B81,'All CCC'!$B$7:$B$809,0)))</f>
        <v/>
      </c>
      <c r="AF81" s="844" t="str">
        <f>IF($B81="","",INDEX('All CCC'!AF$7:AF$809,MATCH(WatchList!$B81,'All CCC'!$B$7:$B$809,0)))</f>
        <v/>
      </c>
      <c r="AG81" s="844" t="str">
        <f>IF($B81="","",INDEX('All CCC'!AG$7:AG$809,MATCH(WatchList!$B81,'All CCC'!$B$7:$B$809,0)))</f>
        <v/>
      </c>
      <c r="AH81" s="844" t="str">
        <f>IF($B81="","",INDEX('All CCC'!AH$7:AH$809,MATCH(WatchList!$B81,'All CCC'!$B$7:$B$809,0)))</f>
        <v/>
      </c>
      <c r="AI81" s="844" t="str">
        <f>IF($B81="","",INDEX('All CCC'!AI$7:AI$809,MATCH(WatchList!$B81,'All CCC'!$B$7:$B$809,0)))</f>
        <v/>
      </c>
      <c r="AJ81" s="844" t="str">
        <f>IF($B81="","",INDEX('All CCC'!AJ$7:AJ$809,MATCH(WatchList!$B81,'All CCC'!$B$7:$B$809,0)))</f>
        <v/>
      </c>
      <c r="AK81" s="844" t="str">
        <f>IF($B81="","",INDEX('All CCC'!AK$7:AK$809,MATCH(WatchList!$B81,'All CCC'!$B$7:$B$809,0)))</f>
        <v/>
      </c>
      <c r="AL81" s="844" t="str">
        <f>IF($B81="","",INDEX('All CCC'!AL$7:AL$809,MATCH(WatchList!$B81,'All CCC'!$B$7:$B$809,0)))</f>
        <v/>
      </c>
      <c r="AM81" s="844" t="str">
        <f>IF($B81="","",INDEX('All CCC'!AM$7:AM$809,MATCH(WatchList!$B81,'All CCC'!$B$7:$B$809,0)))</f>
        <v/>
      </c>
      <c r="AN81" s="844" t="str">
        <f>IF($B81="","",INDEX('All CCC'!AN$7:AN$809,MATCH(WatchList!$B81,'All CCC'!$B$7:$B$809,0)))</f>
        <v/>
      </c>
      <c r="AO81" s="844" t="str">
        <f>IF($B81="","",INDEX('All CCC'!AO$7:AO$809,MATCH(WatchList!$B81,'All CCC'!$B$7:$B$809,0)))</f>
        <v/>
      </c>
      <c r="AP81" s="844" t="str">
        <f>IF($B81="","",INDEX('All CCC'!AP$7:AP$809,MATCH(WatchList!$B81,'All CCC'!$B$7:$B$809,0)))</f>
        <v/>
      </c>
      <c r="AQ81" s="844" t="str">
        <f>IF($B81="","",INDEX('All CCC'!AQ$7:AQ$809,MATCH(WatchList!$B81,'All CCC'!$B$7:$B$809,0)))</f>
        <v/>
      </c>
      <c r="AR81" s="844" t="str">
        <f>IF($B81="","",INDEX('All CCC'!AR$7:AR$809,MATCH(WatchList!$B81,'All CCC'!$B$7:$B$809,0)))</f>
        <v/>
      </c>
      <c r="AS81" s="844" t="str">
        <f>IF($B81="","",INDEX('All CCC'!AS$7:AS$809,MATCH(WatchList!$B81,'All CCC'!$B$7:$B$809,0)))</f>
        <v/>
      </c>
      <c r="AT81" s="844" t="str">
        <f>IF($B81="","",INDEX('All CCC'!AT$7:AT$809,MATCH(WatchList!$B81,'All CCC'!$B$7:$B$809,0)))</f>
        <v/>
      </c>
      <c r="AU81" s="844" t="str">
        <f>IF($B81="","",INDEX('All CCC'!AU$7:AU$809,MATCH(WatchList!$B81,'All CCC'!$B$7:$B$809,0)))</f>
        <v/>
      </c>
      <c r="AV81" s="844" t="str">
        <f>IF($B81="","",INDEX('All CCC'!AV$7:AV$809,MATCH(WatchList!$B81,'All CCC'!$B$7:$B$809,0)))</f>
        <v/>
      </c>
      <c r="AW81" s="844" t="str">
        <f>IF($B81="","",INDEX('All CCC'!AW$7:AW$809,MATCH(WatchList!$B81,'All CCC'!$B$7:$B$809,0)))</f>
        <v/>
      </c>
      <c r="AX81" s="844" t="str">
        <f>IF($B81="","",INDEX('All CCC'!AX$7:AX$809,MATCH(WatchList!$B81,'All CCC'!$B$7:$B$809,0)))</f>
        <v/>
      </c>
      <c r="AY81" s="844" t="str">
        <f>IF($B81="","",INDEX('All CCC'!AY$7:AY$809,MATCH(WatchList!$B81,'All CCC'!$B$7:$B$809,0)))</f>
        <v/>
      </c>
      <c r="AZ81" s="844" t="str">
        <f>IF($B81="","",INDEX('All CCC'!AZ$7:AZ$809,MATCH(WatchList!$B81,'All CCC'!$B$7:$B$809,0)))</f>
        <v/>
      </c>
      <c r="BA81" s="844" t="str">
        <f>IF($B81="","",INDEX('All CCC'!BA$7:BA$809,MATCH(WatchList!$B81,'All CCC'!$B$7:$B$809,0)))</f>
        <v/>
      </c>
      <c r="BB81" s="844" t="str">
        <f>IF($B81="","",INDEX('All CCC'!BB$7:BB$809,MATCH(WatchList!$B81,'All CCC'!$B$7:$B$809,0)))</f>
        <v/>
      </c>
      <c r="BC81" s="844" t="str">
        <f>IF($B81="","",INDEX('All CCC'!BC$7:BC$809,MATCH(WatchList!$B81,'All CCC'!$B$7:$B$809,0)))</f>
        <v/>
      </c>
      <c r="BD81" s="844" t="str">
        <f>IF($B81="","",INDEX('All CCC'!BD$7:BD$809,MATCH(WatchList!$B81,'All CCC'!$B$7:$B$809,0)))</f>
        <v/>
      </c>
      <c r="BE81" s="844" t="str">
        <f>IF($B81="","",INDEX('All CCC'!BE$7:BE$809,MATCH(WatchList!$B81,'All CCC'!$B$7:$B$809,0)))</f>
        <v/>
      </c>
      <c r="BF81" s="844" t="str">
        <f>IF($B81="","",INDEX('All CCC'!BF$7:BF$809,MATCH(WatchList!$B81,'All CCC'!$B$7:$B$809,0)))</f>
        <v/>
      </c>
      <c r="BG81" s="844" t="str">
        <f>IF($B81="","",INDEX('All CCC'!BG$7:BG$809,MATCH(WatchList!$B81,'All CCC'!$B$7:$B$809,0)))</f>
        <v/>
      </c>
    </row>
    <row r="82" spans="1:59" x14ac:dyDescent="0.2">
      <c r="A82" s="548" t="str">
        <f>IF($B82="","",INDEX('All CCC'!A$7:A$809,MATCH(WatchList!$B82,'All CCC'!$B$7:$B$809,0)))</f>
        <v/>
      </c>
      <c r="B82" s="31"/>
      <c r="C82" s="844" t="str">
        <f>IF($B82="","",INDEX('All CCC'!C$7:C$809,MATCH(WatchList!$B82,'All CCC'!$B$7:$B$809,0)))</f>
        <v/>
      </c>
      <c r="D82" s="844" t="str">
        <f>IF($B82="","",INDEX('All CCC'!D$7:D$809,MATCH(WatchList!$B82,'All CCC'!$B$7:$B$809,0)))</f>
        <v/>
      </c>
      <c r="E82" s="844" t="str">
        <f>IF($B82="","",INDEX('All CCC'!E$7:E$809,MATCH(WatchList!$B82,'All CCC'!$B$7:$B$809,0)))</f>
        <v/>
      </c>
      <c r="F82" s="844" t="str">
        <f>IF($B82="","",INDEX('All CCC'!F$7:F$809,MATCH(WatchList!$B82,'All CCC'!$B$7:$B$809,0)))</f>
        <v/>
      </c>
      <c r="G82" s="844" t="str">
        <f>IF($B82="","",INDEX('All CCC'!G$7:G$809,MATCH(WatchList!$B82,'All CCC'!$B$7:$B$809,0)))</f>
        <v/>
      </c>
      <c r="H82" s="844" t="str">
        <f>IF($B82="","",INDEX('All CCC'!H$7:H$809,MATCH(WatchList!$B82,'All CCC'!$B$7:$B$809,0)))</f>
        <v/>
      </c>
      <c r="I82" s="844" t="str">
        <f>IF($B82="","",INDEX('All CCC'!I$7:I$809,MATCH(WatchList!$B82,'All CCC'!$B$7:$B$809,0)))</f>
        <v/>
      </c>
      <c r="J82" s="844" t="str">
        <f>IF($B82="","",INDEX('All CCC'!J$7:J$809,MATCH(WatchList!$B82,'All CCC'!$B$7:$B$809,0)))</f>
        <v/>
      </c>
      <c r="K82" s="844" t="str">
        <f>IF($B82="","",INDEX('All CCC'!K$7:K$809,MATCH(WatchList!$B82,'All CCC'!$B$7:$B$809,0)))</f>
        <v/>
      </c>
      <c r="L82" s="844" t="str">
        <f>IF($B82="","",INDEX('All CCC'!L$7:L$809,MATCH(WatchList!$B82,'All CCC'!$B$7:$B$809,0)))</f>
        <v/>
      </c>
      <c r="M82" s="844" t="str">
        <f>IF($B82="","",INDEX('All CCC'!M$7:M$809,MATCH(WatchList!$B82,'All CCC'!$B$7:$B$809,0)))</f>
        <v/>
      </c>
      <c r="N82" s="844" t="str">
        <f>IF($B82="","",INDEX('All CCC'!N$7:N$809,MATCH(WatchList!$B82,'All CCC'!$B$7:$B$809,0)))</f>
        <v/>
      </c>
      <c r="O82" s="844" t="str">
        <f>IF($B82="","",INDEX('All CCC'!O$7:O$809,MATCH(WatchList!$B82,'All CCC'!$B$7:$B$809,0)))</f>
        <v/>
      </c>
      <c r="P82" s="845" t="str">
        <f>IF($B82="","",INDEX('All CCC'!P$7:P$809,MATCH(WatchList!$B82,'All CCC'!$B$7:$B$809,0)))</f>
        <v/>
      </c>
      <c r="Q82" s="845" t="str">
        <f>IF($B82="","",INDEX('All CCC'!Q$7:Q$809,MATCH(WatchList!$B82,'All CCC'!$B$7:$B$809,0)))</f>
        <v/>
      </c>
      <c r="R82" s="844" t="str">
        <f>IF($B82="","",INDEX('All CCC'!R$7:R$809,MATCH(WatchList!$B82,'All CCC'!$B$7:$B$809,0)))</f>
        <v/>
      </c>
      <c r="S82" s="844" t="str">
        <f>IF($B82="","",INDEX('All CCC'!S$7:S$809,MATCH(WatchList!$B82,'All CCC'!$B$7:$B$809,0)))</f>
        <v/>
      </c>
      <c r="T82" s="844" t="str">
        <f>IF($B82="","",INDEX('All CCC'!T$7:T$809,MATCH(WatchList!$B82,'All CCC'!$B$7:$B$809,0)))</f>
        <v/>
      </c>
      <c r="U82" s="844" t="str">
        <f>IF($B82="","",INDEX('All CCC'!U$7:U$809,MATCH(WatchList!$B82,'All CCC'!$B$7:$B$809,0)))</f>
        <v/>
      </c>
      <c r="V82" s="844" t="str">
        <f>IF($B82="","",INDEX('All CCC'!V$7:V$809,MATCH(WatchList!$B82,'All CCC'!$B$7:$B$809,0)))</f>
        <v/>
      </c>
      <c r="W82" s="844" t="str">
        <f>IF($B82="","",INDEX('All CCC'!W$7:W$809,MATCH(WatchList!$B82,'All CCC'!$B$7:$B$809,0)))</f>
        <v/>
      </c>
      <c r="X82" s="844" t="str">
        <f>IF($B82="","",INDEX('All CCC'!X$7:X$809,MATCH(WatchList!$B82,'All CCC'!$B$7:$B$809,0)))</f>
        <v/>
      </c>
      <c r="Y82" s="844" t="str">
        <f>IF($B82="","",INDEX('All CCC'!Y$7:Y$809,MATCH(WatchList!$B82,'All CCC'!$B$7:$B$809,0)))</f>
        <v/>
      </c>
      <c r="Z82" s="844" t="str">
        <f>IF($B82="","",INDEX('All CCC'!Z$7:Z$809,MATCH(WatchList!$B82,'All CCC'!$B$7:$B$809,0)))</f>
        <v/>
      </c>
      <c r="AA82" s="844" t="str">
        <f>IF($B82="","",INDEX('All CCC'!AA$7:AA$809,MATCH(WatchList!$B82,'All CCC'!$B$7:$B$809,0)))</f>
        <v/>
      </c>
      <c r="AB82" s="844" t="str">
        <f>IF($B82="","",INDEX('All CCC'!AB$7:AB$809,MATCH(WatchList!$B82,'All CCC'!$B$7:$B$809,0)))</f>
        <v/>
      </c>
      <c r="AC82" s="844" t="str">
        <f>IF($B82="","",INDEX('All CCC'!AC$7:AC$809,MATCH(WatchList!$B82,'All CCC'!$B$7:$B$809,0)))</f>
        <v/>
      </c>
      <c r="AD82" s="844" t="str">
        <f>IF($B82="","",INDEX('All CCC'!AD$7:AD$809,MATCH(WatchList!$B82,'All CCC'!$B$7:$B$809,0)))</f>
        <v/>
      </c>
      <c r="AE82" s="844" t="str">
        <f>IF($B82="","",INDEX('All CCC'!AE$7:AE$809,MATCH(WatchList!$B82,'All CCC'!$B$7:$B$809,0)))</f>
        <v/>
      </c>
      <c r="AF82" s="844" t="str">
        <f>IF($B82="","",INDEX('All CCC'!AF$7:AF$809,MATCH(WatchList!$B82,'All CCC'!$B$7:$B$809,0)))</f>
        <v/>
      </c>
      <c r="AG82" s="844" t="str">
        <f>IF($B82="","",INDEX('All CCC'!AG$7:AG$809,MATCH(WatchList!$B82,'All CCC'!$B$7:$B$809,0)))</f>
        <v/>
      </c>
      <c r="AH82" s="844" t="str">
        <f>IF($B82="","",INDEX('All CCC'!AH$7:AH$809,MATCH(WatchList!$B82,'All CCC'!$B$7:$B$809,0)))</f>
        <v/>
      </c>
      <c r="AI82" s="844" t="str">
        <f>IF($B82="","",INDEX('All CCC'!AI$7:AI$809,MATCH(WatchList!$B82,'All CCC'!$B$7:$B$809,0)))</f>
        <v/>
      </c>
      <c r="AJ82" s="844" t="str">
        <f>IF($B82="","",INDEX('All CCC'!AJ$7:AJ$809,MATCH(WatchList!$B82,'All CCC'!$B$7:$B$809,0)))</f>
        <v/>
      </c>
      <c r="AK82" s="844" t="str">
        <f>IF($B82="","",INDEX('All CCC'!AK$7:AK$809,MATCH(WatchList!$B82,'All CCC'!$B$7:$B$809,0)))</f>
        <v/>
      </c>
      <c r="AL82" s="844" t="str">
        <f>IF($B82="","",INDEX('All CCC'!AL$7:AL$809,MATCH(WatchList!$B82,'All CCC'!$B$7:$B$809,0)))</f>
        <v/>
      </c>
      <c r="AM82" s="844" t="str">
        <f>IF($B82="","",INDEX('All CCC'!AM$7:AM$809,MATCH(WatchList!$B82,'All CCC'!$B$7:$B$809,0)))</f>
        <v/>
      </c>
      <c r="AN82" s="844" t="str">
        <f>IF($B82="","",INDEX('All CCC'!AN$7:AN$809,MATCH(WatchList!$B82,'All CCC'!$B$7:$B$809,0)))</f>
        <v/>
      </c>
      <c r="AO82" s="844" t="str">
        <f>IF($B82="","",INDEX('All CCC'!AO$7:AO$809,MATCH(WatchList!$B82,'All CCC'!$B$7:$B$809,0)))</f>
        <v/>
      </c>
      <c r="AP82" s="844" t="str">
        <f>IF($B82="","",INDEX('All CCC'!AP$7:AP$809,MATCH(WatchList!$B82,'All CCC'!$B$7:$B$809,0)))</f>
        <v/>
      </c>
      <c r="AQ82" s="844" t="str">
        <f>IF($B82="","",INDEX('All CCC'!AQ$7:AQ$809,MATCH(WatchList!$B82,'All CCC'!$B$7:$B$809,0)))</f>
        <v/>
      </c>
      <c r="AR82" s="844" t="str">
        <f>IF($B82="","",INDEX('All CCC'!AR$7:AR$809,MATCH(WatchList!$B82,'All CCC'!$B$7:$B$809,0)))</f>
        <v/>
      </c>
      <c r="AS82" s="844" t="str">
        <f>IF($B82="","",INDEX('All CCC'!AS$7:AS$809,MATCH(WatchList!$B82,'All CCC'!$B$7:$B$809,0)))</f>
        <v/>
      </c>
      <c r="AT82" s="844" t="str">
        <f>IF($B82="","",INDEX('All CCC'!AT$7:AT$809,MATCH(WatchList!$B82,'All CCC'!$B$7:$B$809,0)))</f>
        <v/>
      </c>
      <c r="AU82" s="844" t="str">
        <f>IF($B82="","",INDEX('All CCC'!AU$7:AU$809,MATCH(WatchList!$B82,'All CCC'!$B$7:$B$809,0)))</f>
        <v/>
      </c>
      <c r="AV82" s="844" t="str">
        <f>IF($B82="","",INDEX('All CCC'!AV$7:AV$809,MATCH(WatchList!$B82,'All CCC'!$B$7:$B$809,0)))</f>
        <v/>
      </c>
      <c r="AW82" s="844" t="str">
        <f>IF($B82="","",INDEX('All CCC'!AW$7:AW$809,MATCH(WatchList!$B82,'All CCC'!$B$7:$B$809,0)))</f>
        <v/>
      </c>
      <c r="AX82" s="844" t="str">
        <f>IF($B82="","",INDEX('All CCC'!AX$7:AX$809,MATCH(WatchList!$B82,'All CCC'!$B$7:$B$809,0)))</f>
        <v/>
      </c>
      <c r="AY82" s="844" t="str">
        <f>IF($B82="","",INDEX('All CCC'!AY$7:AY$809,MATCH(WatchList!$B82,'All CCC'!$B$7:$B$809,0)))</f>
        <v/>
      </c>
      <c r="AZ82" s="844" t="str">
        <f>IF($B82="","",INDEX('All CCC'!AZ$7:AZ$809,MATCH(WatchList!$B82,'All CCC'!$B$7:$B$809,0)))</f>
        <v/>
      </c>
      <c r="BA82" s="844" t="str">
        <f>IF($B82="","",INDEX('All CCC'!BA$7:BA$809,MATCH(WatchList!$B82,'All CCC'!$B$7:$B$809,0)))</f>
        <v/>
      </c>
      <c r="BB82" s="844" t="str">
        <f>IF($B82="","",INDEX('All CCC'!BB$7:BB$809,MATCH(WatchList!$B82,'All CCC'!$B$7:$B$809,0)))</f>
        <v/>
      </c>
      <c r="BC82" s="844" t="str">
        <f>IF($B82="","",INDEX('All CCC'!BC$7:BC$809,MATCH(WatchList!$B82,'All CCC'!$B$7:$B$809,0)))</f>
        <v/>
      </c>
      <c r="BD82" s="844" t="str">
        <f>IF($B82="","",INDEX('All CCC'!BD$7:BD$809,MATCH(WatchList!$B82,'All CCC'!$B$7:$B$809,0)))</f>
        <v/>
      </c>
      <c r="BE82" s="844" t="str">
        <f>IF($B82="","",INDEX('All CCC'!BE$7:BE$809,MATCH(WatchList!$B82,'All CCC'!$B$7:$B$809,0)))</f>
        <v/>
      </c>
      <c r="BF82" s="844" t="str">
        <f>IF($B82="","",INDEX('All CCC'!BF$7:BF$809,MATCH(WatchList!$B82,'All CCC'!$B$7:$B$809,0)))</f>
        <v/>
      </c>
      <c r="BG82" s="844" t="str">
        <f>IF($B82="","",INDEX('All CCC'!BG$7:BG$809,MATCH(WatchList!$B82,'All CCC'!$B$7:$B$809,0)))</f>
        <v/>
      </c>
    </row>
    <row r="83" spans="1:59" x14ac:dyDescent="0.2">
      <c r="A83" s="548" t="str">
        <f>IF($B83="","",INDEX('All CCC'!A$7:A$809,MATCH(WatchList!$B83,'All CCC'!$B$7:$B$809,0)))</f>
        <v/>
      </c>
      <c r="B83" s="31"/>
      <c r="C83" s="844" t="str">
        <f>IF($B83="","",INDEX('All CCC'!C$7:C$809,MATCH(WatchList!$B83,'All CCC'!$B$7:$B$809,0)))</f>
        <v/>
      </c>
      <c r="D83" s="844" t="str">
        <f>IF($B83="","",INDEX('All CCC'!D$7:D$809,MATCH(WatchList!$B83,'All CCC'!$B$7:$B$809,0)))</f>
        <v/>
      </c>
      <c r="E83" s="844" t="str">
        <f>IF($B83="","",INDEX('All CCC'!E$7:E$809,MATCH(WatchList!$B83,'All CCC'!$B$7:$B$809,0)))</f>
        <v/>
      </c>
      <c r="F83" s="844" t="str">
        <f>IF($B83="","",INDEX('All CCC'!F$7:F$809,MATCH(WatchList!$B83,'All CCC'!$B$7:$B$809,0)))</f>
        <v/>
      </c>
      <c r="G83" s="844" t="str">
        <f>IF($B83="","",INDEX('All CCC'!G$7:G$809,MATCH(WatchList!$B83,'All CCC'!$B$7:$B$809,0)))</f>
        <v/>
      </c>
      <c r="H83" s="844" t="str">
        <f>IF($B83="","",INDEX('All CCC'!H$7:H$809,MATCH(WatchList!$B83,'All CCC'!$B$7:$B$809,0)))</f>
        <v/>
      </c>
      <c r="I83" s="844" t="str">
        <f>IF($B83="","",INDEX('All CCC'!I$7:I$809,MATCH(WatchList!$B83,'All CCC'!$B$7:$B$809,0)))</f>
        <v/>
      </c>
      <c r="J83" s="844" t="str">
        <f>IF($B83="","",INDEX('All CCC'!J$7:J$809,MATCH(WatchList!$B83,'All CCC'!$B$7:$B$809,0)))</f>
        <v/>
      </c>
      <c r="K83" s="844" t="str">
        <f>IF($B83="","",INDEX('All CCC'!K$7:K$809,MATCH(WatchList!$B83,'All CCC'!$B$7:$B$809,0)))</f>
        <v/>
      </c>
      <c r="L83" s="844" t="str">
        <f>IF($B83="","",INDEX('All CCC'!L$7:L$809,MATCH(WatchList!$B83,'All CCC'!$B$7:$B$809,0)))</f>
        <v/>
      </c>
      <c r="M83" s="844" t="str">
        <f>IF($B83="","",INDEX('All CCC'!M$7:M$809,MATCH(WatchList!$B83,'All CCC'!$B$7:$B$809,0)))</f>
        <v/>
      </c>
      <c r="N83" s="844" t="str">
        <f>IF($B83="","",INDEX('All CCC'!N$7:N$809,MATCH(WatchList!$B83,'All CCC'!$B$7:$B$809,0)))</f>
        <v/>
      </c>
      <c r="O83" s="844" t="str">
        <f>IF($B83="","",INDEX('All CCC'!O$7:O$809,MATCH(WatchList!$B83,'All CCC'!$B$7:$B$809,0)))</f>
        <v/>
      </c>
      <c r="P83" s="845" t="str">
        <f>IF($B83="","",INDEX('All CCC'!P$7:P$809,MATCH(WatchList!$B83,'All CCC'!$B$7:$B$809,0)))</f>
        <v/>
      </c>
      <c r="Q83" s="845" t="str">
        <f>IF($B83="","",INDEX('All CCC'!Q$7:Q$809,MATCH(WatchList!$B83,'All CCC'!$B$7:$B$809,0)))</f>
        <v/>
      </c>
      <c r="R83" s="844" t="str">
        <f>IF($B83="","",INDEX('All CCC'!R$7:R$809,MATCH(WatchList!$B83,'All CCC'!$B$7:$B$809,0)))</f>
        <v/>
      </c>
      <c r="S83" s="844" t="str">
        <f>IF($B83="","",INDEX('All CCC'!S$7:S$809,MATCH(WatchList!$B83,'All CCC'!$B$7:$B$809,0)))</f>
        <v/>
      </c>
      <c r="T83" s="844" t="str">
        <f>IF($B83="","",INDEX('All CCC'!T$7:T$809,MATCH(WatchList!$B83,'All CCC'!$B$7:$B$809,0)))</f>
        <v/>
      </c>
      <c r="U83" s="844" t="str">
        <f>IF($B83="","",INDEX('All CCC'!U$7:U$809,MATCH(WatchList!$B83,'All CCC'!$B$7:$B$809,0)))</f>
        <v/>
      </c>
      <c r="V83" s="844" t="str">
        <f>IF($B83="","",INDEX('All CCC'!V$7:V$809,MATCH(WatchList!$B83,'All CCC'!$B$7:$B$809,0)))</f>
        <v/>
      </c>
      <c r="W83" s="844" t="str">
        <f>IF($B83="","",INDEX('All CCC'!W$7:W$809,MATCH(WatchList!$B83,'All CCC'!$B$7:$B$809,0)))</f>
        <v/>
      </c>
      <c r="X83" s="844" t="str">
        <f>IF($B83="","",INDEX('All CCC'!X$7:X$809,MATCH(WatchList!$B83,'All CCC'!$B$7:$B$809,0)))</f>
        <v/>
      </c>
      <c r="Y83" s="844" t="str">
        <f>IF($B83="","",INDEX('All CCC'!Y$7:Y$809,MATCH(WatchList!$B83,'All CCC'!$B$7:$B$809,0)))</f>
        <v/>
      </c>
      <c r="Z83" s="844" t="str">
        <f>IF($B83="","",INDEX('All CCC'!Z$7:Z$809,MATCH(WatchList!$B83,'All CCC'!$B$7:$B$809,0)))</f>
        <v/>
      </c>
      <c r="AA83" s="844" t="str">
        <f>IF($B83="","",INDEX('All CCC'!AA$7:AA$809,MATCH(WatchList!$B83,'All CCC'!$B$7:$B$809,0)))</f>
        <v/>
      </c>
      <c r="AB83" s="844" t="str">
        <f>IF($B83="","",INDEX('All CCC'!AB$7:AB$809,MATCH(WatchList!$B83,'All CCC'!$B$7:$B$809,0)))</f>
        <v/>
      </c>
      <c r="AC83" s="844" t="str">
        <f>IF($B83="","",INDEX('All CCC'!AC$7:AC$809,MATCH(WatchList!$B83,'All CCC'!$B$7:$B$809,0)))</f>
        <v/>
      </c>
      <c r="AD83" s="844" t="str">
        <f>IF($B83="","",INDEX('All CCC'!AD$7:AD$809,MATCH(WatchList!$B83,'All CCC'!$B$7:$B$809,0)))</f>
        <v/>
      </c>
      <c r="AE83" s="844" t="str">
        <f>IF($B83="","",INDEX('All CCC'!AE$7:AE$809,MATCH(WatchList!$B83,'All CCC'!$B$7:$B$809,0)))</f>
        <v/>
      </c>
      <c r="AF83" s="844" t="str">
        <f>IF($B83="","",INDEX('All CCC'!AF$7:AF$809,MATCH(WatchList!$B83,'All CCC'!$B$7:$B$809,0)))</f>
        <v/>
      </c>
      <c r="AG83" s="844" t="str">
        <f>IF($B83="","",INDEX('All CCC'!AG$7:AG$809,MATCH(WatchList!$B83,'All CCC'!$B$7:$B$809,0)))</f>
        <v/>
      </c>
      <c r="AH83" s="844" t="str">
        <f>IF($B83="","",INDEX('All CCC'!AH$7:AH$809,MATCH(WatchList!$B83,'All CCC'!$B$7:$B$809,0)))</f>
        <v/>
      </c>
      <c r="AI83" s="844" t="str">
        <f>IF($B83="","",INDEX('All CCC'!AI$7:AI$809,MATCH(WatchList!$B83,'All CCC'!$B$7:$B$809,0)))</f>
        <v/>
      </c>
      <c r="AJ83" s="844" t="str">
        <f>IF($B83="","",INDEX('All CCC'!AJ$7:AJ$809,MATCH(WatchList!$B83,'All CCC'!$B$7:$B$809,0)))</f>
        <v/>
      </c>
      <c r="AK83" s="844" t="str">
        <f>IF($B83="","",INDEX('All CCC'!AK$7:AK$809,MATCH(WatchList!$B83,'All CCC'!$B$7:$B$809,0)))</f>
        <v/>
      </c>
      <c r="AL83" s="844" t="str">
        <f>IF($B83="","",INDEX('All CCC'!AL$7:AL$809,MATCH(WatchList!$B83,'All CCC'!$B$7:$B$809,0)))</f>
        <v/>
      </c>
      <c r="AM83" s="844" t="str">
        <f>IF($B83="","",INDEX('All CCC'!AM$7:AM$809,MATCH(WatchList!$B83,'All CCC'!$B$7:$B$809,0)))</f>
        <v/>
      </c>
      <c r="AN83" s="844" t="str">
        <f>IF($B83="","",INDEX('All CCC'!AN$7:AN$809,MATCH(WatchList!$B83,'All CCC'!$B$7:$B$809,0)))</f>
        <v/>
      </c>
      <c r="AO83" s="844" t="str">
        <f>IF($B83="","",INDEX('All CCC'!AO$7:AO$809,MATCH(WatchList!$B83,'All CCC'!$B$7:$B$809,0)))</f>
        <v/>
      </c>
      <c r="AP83" s="844" t="str">
        <f>IF($B83="","",INDEX('All CCC'!AP$7:AP$809,MATCH(WatchList!$B83,'All CCC'!$B$7:$B$809,0)))</f>
        <v/>
      </c>
      <c r="AQ83" s="844" t="str">
        <f>IF($B83="","",INDEX('All CCC'!AQ$7:AQ$809,MATCH(WatchList!$B83,'All CCC'!$B$7:$B$809,0)))</f>
        <v/>
      </c>
      <c r="AR83" s="844" t="str">
        <f>IF($B83="","",INDEX('All CCC'!AR$7:AR$809,MATCH(WatchList!$B83,'All CCC'!$B$7:$B$809,0)))</f>
        <v/>
      </c>
      <c r="AS83" s="844" t="str">
        <f>IF($B83="","",INDEX('All CCC'!AS$7:AS$809,MATCH(WatchList!$B83,'All CCC'!$B$7:$B$809,0)))</f>
        <v/>
      </c>
      <c r="AT83" s="844" t="str">
        <f>IF($B83="","",INDEX('All CCC'!AT$7:AT$809,MATCH(WatchList!$B83,'All CCC'!$B$7:$B$809,0)))</f>
        <v/>
      </c>
      <c r="AU83" s="844" t="str">
        <f>IF($B83="","",INDEX('All CCC'!AU$7:AU$809,MATCH(WatchList!$B83,'All CCC'!$B$7:$B$809,0)))</f>
        <v/>
      </c>
      <c r="AV83" s="844" t="str">
        <f>IF($B83="","",INDEX('All CCC'!AV$7:AV$809,MATCH(WatchList!$B83,'All CCC'!$B$7:$B$809,0)))</f>
        <v/>
      </c>
      <c r="AW83" s="844" t="str">
        <f>IF($B83="","",INDEX('All CCC'!AW$7:AW$809,MATCH(WatchList!$B83,'All CCC'!$B$7:$B$809,0)))</f>
        <v/>
      </c>
      <c r="AX83" s="844" t="str">
        <f>IF($B83="","",INDEX('All CCC'!AX$7:AX$809,MATCH(WatchList!$B83,'All CCC'!$B$7:$B$809,0)))</f>
        <v/>
      </c>
      <c r="AY83" s="844" t="str">
        <f>IF($B83="","",INDEX('All CCC'!AY$7:AY$809,MATCH(WatchList!$B83,'All CCC'!$B$7:$B$809,0)))</f>
        <v/>
      </c>
      <c r="AZ83" s="844" t="str">
        <f>IF($B83="","",INDEX('All CCC'!AZ$7:AZ$809,MATCH(WatchList!$B83,'All CCC'!$B$7:$B$809,0)))</f>
        <v/>
      </c>
      <c r="BA83" s="844" t="str">
        <f>IF($B83="","",INDEX('All CCC'!BA$7:BA$809,MATCH(WatchList!$B83,'All CCC'!$B$7:$B$809,0)))</f>
        <v/>
      </c>
      <c r="BB83" s="844" t="str">
        <f>IF($B83="","",INDEX('All CCC'!BB$7:BB$809,MATCH(WatchList!$B83,'All CCC'!$B$7:$B$809,0)))</f>
        <v/>
      </c>
      <c r="BC83" s="844" t="str">
        <f>IF($B83="","",INDEX('All CCC'!BC$7:BC$809,MATCH(WatchList!$B83,'All CCC'!$B$7:$B$809,0)))</f>
        <v/>
      </c>
      <c r="BD83" s="844" t="str">
        <f>IF($B83="","",INDEX('All CCC'!BD$7:BD$809,MATCH(WatchList!$B83,'All CCC'!$B$7:$B$809,0)))</f>
        <v/>
      </c>
      <c r="BE83" s="844" t="str">
        <f>IF($B83="","",INDEX('All CCC'!BE$7:BE$809,MATCH(WatchList!$B83,'All CCC'!$B$7:$B$809,0)))</f>
        <v/>
      </c>
      <c r="BF83" s="844" t="str">
        <f>IF($B83="","",INDEX('All CCC'!BF$7:BF$809,MATCH(WatchList!$B83,'All CCC'!$B$7:$B$809,0)))</f>
        <v/>
      </c>
      <c r="BG83" s="844" t="str">
        <f>IF($B83="","",INDEX('All CCC'!BG$7:BG$809,MATCH(WatchList!$B83,'All CCC'!$B$7:$B$809,0)))</f>
        <v/>
      </c>
    </row>
    <row r="84" spans="1:59" x14ac:dyDescent="0.2">
      <c r="A84" s="548" t="str">
        <f>IF($B84="","",INDEX('All CCC'!A$7:A$809,MATCH(WatchList!$B84,'All CCC'!$B$7:$B$809,0)))</f>
        <v/>
      </c>
      <c r="B84" s="31"/>
      <c r="C84" s="844" t="str">
        <f>IF($B84="","",INDEX('All CCC'!C$7:C$809,MATCH(WatchList!$B84,'All CCC'!$B$7:$B$809,0)))</f>
        <v/>
      </c>
      <c r="D84" s="844" t="str">
        <f>IF($B84="","",INDEX('All CCC'!D$7:D$809,MATCH(WatchList!$B84,'All CCC'!$B$7:$B$809,0)))</f>
        <v/>
      </c>
      <c r="E84" s="844" t="str">
        <f>IF($B84="","",INDEX('All CCC'!E$7:E$809,MATCH(WatchList!$B84,'All CCC'!$B$7:$B$809,0)))</f>
        <v/>
      </c>
      <c r="F84" s="844" t="str">
        <f>IF($B84="","",INDEX('All CCC'!F$7:F$809,MATCH(WatchList!$B84,'All CCC'!$B$7:$B$809,0)))</f>
        <v/>
      </c>
      <c r="G84" s="844" t="str">
        <f>IF($B84="","",INDEX('All CCC'!G$7:G$809,MATCH(WatchList!$B84,'All CCC'!$B$7:$B$809,0)))</f>
        <v/>
      </c>
      <c r="H84" s="844" t="str">
        <f>IF($B84="","",INDEX('All CCC'!H$7:H$809,MATCH(WatchList!$B84,'All CCC'!$B$7:$B$809,0)))</f>
        <v/>
      </c>
      <c r="I84" s="844" t="str">
        <f>IF($B84="","",INDEX('All CCC'!I$7:I$809,MATCH(WatchList!$B84,'All CCC'!$B$7:$B$809,0)))</f>
        <v/>
      </c>
      <c r="J84" s="844" t="str">
        <f>IF($B84="","",INDEX('All CCC'!J$7:J$809,MATCH(WatchList!$B84,'All CCC'!$B$7:$B$809,0)))</f>
        <v/>
      </c>
      <c r="K84" s="844" t="str">
        <f>IF($B84="","",INDEX('All CCC'!K$7:K$809,MATCH(WatchList!$B84,'All CCC'!$B$7:$B$809,0)))</f>
        <v/>
      </c>
      <c r="L84" s="844" t="str">
        <f>IF($B84="","",INDEX('All CCC'!L$7:L$809,MATCH(WatchList!$B84,'All CCC'!$B$7:$B$809,0)))</f>
        <v/>
      </c>
      <c r="M84" s="844" t="str">
        <f>IF($B84="","",INDEX('All CCC'!M$7:M$809,MATCH(WatchList!$B84,'All CCC'!$B$7:$B$809,0)))</f>
        <v/>
      </c>
      <c r="N84" s="844" t="str">
        <f>IF($B84="","",INDEX('All CCC'!N$7:N$809,MATCH(WatchList!$B84,'All CCC'!$B$7:$B$809,0)))</f>
        <v/>
      </c>
      <c r="O84" s="844" t="str">
        <f>IF($B84="","",INDEX('All CCC'!O$7:O$809,MATCH(WatchList!$B84,'All CCC'!$B$7:$B$809,0)))</f>
        <v/>
      </c>
      <c r="P84" s="845" t="str">
        <f>IF($B84="","",INDEX('All CCC'!P$7:P$809,MATCH(WatchList!$B84,'All CCC'!$B$7:$B$809,0)))</f>
        <v/>
      </c>
      <c r="Q84" s="845" t="str">
        <f>IF($B84="","",INDEX('All CCC'!Q$7:Q$809,MATCH(WatchList!$B84,'All CCC'!$B$7:$B$809,0)))</f>
        <v/>
      </c>
      <c r="R84" s="844" t="str">
        <f>IF($B84="","",INDEX('All CCC'!R$7:R$809,MATCH(WatchList!$B84,'All CCC'!$B$7:$B$809,0)))</f>
        <v/>
      </c>
      <c r="S84" s="844" t="str">
        <f>IF($B84="","",INDEX('All CCC'!S$7:S$809,MATCH(WatchList!$B84,'All CCC'!$B$7:$B$809,0)))</f>
        <v/>
      </c>
      <c r="T84" s="844" t="str">
        <f>IF($B84="","",INDEX('All CCC'!T$7:T$809,MATCH(WatchList!$B84,'All CCC'!$B$7:$B$809,0)))</f>
        <v/>
      </c>
      <c r="U84" s="844" t="str">
        <f>IF($B84="","",INDEX('All CCC'!U$7:U$809,MATCH(WatchList!$B84,'All CCC'!$B$7:$B$809,0)))</f>
        <v/>
      </c>
      <c r="V84" s="844" t="str">
        <f>IF($B84="","",INDEX('All CCC'!V$7:V$809,MATCH(WatchList!$B84,'All CCC'!$B$7:$B$809,0)))</f>
        <v/>
      </c>
      <c r="W84" s="844" t="str">
        <f>IF($B84="","",INDEX('All CCC'!W$7:W$809,MATCH(WatchList!$B84,'All CCC'!$B$7:$B$809,0)))</f>
        <v/>
      </c>
      <c r="X84" s="844" t="str">
        <f>IF($B84="","",INDEX('All CCC'!X$7:X$809,MATCH(WatchList!$B84,'All CCC'!$B$7:$B$809,0)))</f>
        <v/>
      </c>
      <c r="Y84" s="844" t="str">
        <f>IF($B84="","",INDEX('All CCC'!Y$7:Y$809,MATCH(WatchList!$B84,'All CCC'!$B$7:$B$809,0)))</f>
        <v/>
      </c>
      <c r="Z84" s="844" t="str">
        <f>IF($B84="","",INDEX('All CCC'!Z$7:Z$809,MATCH(WatchList!$B84,'All CCC'!$B$7:$B$809,0)))</f>
        <v/>
      </c>
      <c r="AA84" s="844" t="str">
        <f>IF($B84="","",INDEX('All CCC'!AA$7:AA$809,MATCH(WatchList!$B84,'All CCC'!$B$7:$B$809,0)))</f>
        <v/>
      </c>
      <c r="AB84" s="844" t="str">
        <f>IF($B84="","",INDEX('All CCC'!AB$7:AB$809,MATCH(WatchList!$B84,'All CCC'!$B$7:$B$809,0)))</f>
        <v/>
      </c>
      <c r="AC84" s="844" t="str">
        <f>IF($B84="","",INDEX('All CCC'!AC$7:AC$809,MATCH(WatchList!$B84,'All CCC'!$B$7:$B$809,0)))</f>
        <v/>
      </c>
      <c r="AD84" s="844" t="str">
        <f>IF($B84="","",INDEX('All CCC'!AD$7:AD$809,MATCH(WatchList!$B84,'All CCC'!$B$7:$B$809,0)))</f>
        <v/>
      </c>
      <c r="AE84" s="844" t="str">
        <f>IF($B84="","",INDEX('All CCC'!AE$7:AE$809,MATCH(WatchList!$B84,'All CCC'!$B$7:$B$809,0)))</f>
        <v/>
      </c>
      <c r="AF84" s="844" t="str">
        <f>IF($B84="","",INDEX('All CCC'!AF$7:AF$809,MATCH(WatchList!$B84,'All CCC'!$B$7:$B$809,0)))</f>
        <v/>
      </c>
      <c r="AG84" s="844" t="str">
        <f>IF($B84="","",INDEX('All CCC'!AG$7:AG$809,MATCH(WatchList!$B84,'All CCC'!$B$7:$B$809,0)))</f>
        <v/>
      </c>
      <c r="AH84" s="844" t="str">
        <f>IF($B84="","",INDEX('All CCC'!AH$7:AH$809,MATCH(WatchList!$B84,'All CCC'!$B$7:$B$809,0)))</f>
        <v/>
      </c>
      <c r="AI84" s="844" t="str">
        <f>IF($B84="","",INDEX('All CCC'!AI$7:AI$809,MATCH(WatchList!$B84,'All CCC'!$B$7:$B$809,0)))</f>
        <v/>
      </c>
      <c r="AJ84" s="844" t="str">
        <f>IF($B84="","",INDEX('All CCC'!AJ$7:AJ$809,MATCH(WatchList!$B84,'All CCC'!$B$7:$B$809,0)))</f>
        <v/>
      </c>
      <c r="AK84" s="844" t="str">
        <f>IF($B84="","",INDEX('All CCC'!AK$7:AK$809,MATCH(WatchList!$B84,'All CCC'!$B$7:$B$809,0)))</f>
        <v/>
      </c>
      <c r="AL84" s="844" t="str">
        <f>IF($B84="","",INDEX('All CCC'!AL$7:AL$809,MATCH(WatchList!$B84,'All CCC'!$B$7:$B$809,0)))</f>
        <v/>
      </c>
      <c r="AM84" s="844" t="str">
        <f>IF($B84="","",INDEX('All CCC'!AM$7:AM$809,MATCH(WatchList!$B84,'All CCC'!$B$7:$B$809,0)))</f>
        <v/>
      </c>
      <c r="AN84" s="844" t="str">
        <f>IF($B84="","",INDEX('All CCC'!AN$7:AN$809,MATCH(WatchList!$B84,'All CCC'!$B$7:$B$809,0)))</f>
        <v/>
      </c>
      <c r="AO84" s="844" t="str">
        <f>IF($B84="","",INDEX('All CCC'!AO$7:AO$809,MATCH(WatchList!$B84,'All CCC'!$B$7:$B$809,0)))</f>
        <v/>
      </c>
      <c r="AP84" s="844" t="str">
        <f>IF($B84="","",INDEX('All CCC'!AP$7:AP$809,MATCH(WatchList!$B84,'All CCC'!$B$7:$B$809,0)))</f>
        <v/>
      </c>
      <c r="AQ84" s="844" t="str">
        <f>IF($B84="","",INDEX('All CCC'!AQ$7:AQ$809,MATCH(WatchList!$B84,'All CCC'!$B$7:$B$809,0)))</f>
        <v/>
      </c>
      <c r="AR84" s="844" t="str">
        <f>IF($B84="","",INDEX('All CCC'!AR$7:AR$809,MATCH(WatchList!$B84,'All CCC'!$B$7:$B$809,0)))</f>
        <v/>
      </c>
      <c r="AS84" s="844" t="str">
        <f>IF($B84="","",INDEX('All CCC'!AS$7:AS$809,MATCH(WatchList!$B84,'All CCC'!$B$7:$B$809,0)))</f>
        <v/>
      </c>
      <c r="AT84" s="844" t="str">
        <f>IF($B84="","",INDEX('All CCC'!AT$7:AT$809,MATCH(WatchList!$B84,'All CCC'!$B$7:$B$809,0)))</f>
        <v/>
      </c>
      <c r="AU84" s="844" t="str">
        <f>IF($B84="","",INDEX('All CCC'!AU$7:AU$809,MATCH(WatchList!$B84,'All CCC'!$B$7:$B$809,0)))</f>
        <v/>
      </c>
      <c r="AV84" s="844" t="str">
        <f>IF($B84="","",INDEX('All CCC'!AV$7:AV$809,MATCH(WatchList!$B84,'All CCC'!$B$7:$B$809,0)))</f>
        <v/>
      </c>
      <c r="AW84" s="844" t="str">
        <f>IF($B84="","",INDEX('All CCC'!AW$7:AW$809,MATCH(WatchList!$B84,'All CCC'!$B$7:$B$809,0)))</f>
        <v/>
      </c>
      <c r="AX84" s="844" t="str">
        <f>IF($B84="","",INDEX('All CCC'!AX$7:AX$809,MATCH(WatchList!$B84,'All CCC'!$B$7:$B$809,0)))</f>
        <v/>
      </c>
      <c r="AY84" s="844" t="str">
        <f>IF($B84="","",INDEX('All CCC'!AY$7:AY$809,MATCH(WatchList!$B84,'All CCC'!$B$7:$B$809,0)))</f>
        <v/>
      </c>
      <c r="AZ84" s="844" t="str">
        <f>IF($B84="","",INDEX('All CCC'!AZ$7:AZ$809,MATCH(WatchList!$B84,'All CCC'!$B$7:$B$809,0)))</f>
        <v/>
      </c>
      <c r="BA84" s="844" t="str">
        <f>IF($B84="","",INDEX('All CCC'!BA$7:BA$809,MATCH(WatchList!$B84,'All CCC'!$B$7:$B$809,0)))</f>
        <v/>
      </c>
      <c r="BB84" s="844" t="str">
        <f>IF($B84="","",INDEX('All CCC'!BB$7:BB$809,MATCH(WatchList!$B84,'All CCC'!$B$7:$B$809,0)))</f>
        <v/>
      </c>
      <c r="BC84" s="844" t="str">
        <f>IF($B84="","",INDEX('All CCC'!BC$7:BC$809,MATCH(WatchList!$B84,'All CCC'!$B$7:$B$809,0)))</f>
        <v/>
      </c>
      <c r="BD84" s="844" t="str">
        <f>IF($B84="","",INDEX('All CCC'!BD$7:BD$809,MATCH(WatchList!$B84,'All CCC'!$B$7:$B$809,0)))</f>
        <v/>
      </c>
      <c r="BE84" s="844" t="str">
        <f>IF($B84="","",INDEX('All CCC'!BE$7:BE$809,MATCH(WatchList!$B84,'All CCC'!$B$7:$B$809,0)))</f>
        <v/>
      </c>
      <c r="BF84" s="844" t="str">
        <f>IF($B84="","",INDEX('All CCC'!BF$7:BF$809,MATCH(WatchList!$B84,'All CCC'!$B$7:$B$809,0)))</f>
        <v/>
      </c>
      <c r="BG84" s="844" t="str">
        <f>IF($B84="","",INDEX('All CCC'!BG$7:BG$809,MATCH(WatchList!$B84,'All CCC'!$B$7:$B$809,0)))</f>
        <v/>
      </c>
    </row>
    <row r="85" spans="1:59" x14ac:dyDescent="0.2">
      <c r="A85" s="548" t="str">
        <f>IF($B85="","",INDEX('All CCC'!A$7:A$809,MATCH(WatchList!$B85,'All CCC'!$B$7:$B$809,0)))</f>
        <v/>
      </c>
      <c r="B85" s="31"/>
      <c r="C85" s="844" t="str">
        <f>IF($B85="","",INDEX('All CCC'!C$7:C$809,MATCH(WatchList!$B85,'All CCC'!$B$7:$B$809,0)))</f>
        <v/>
      </c>
      <c r="D85" s="844" t="str">
        <f>IF($B85="","",INDEX('All CCC'!D$7:D$809,MATCH(WatchList!$B85,'All CCC'!$B$7:$B$809,0)))</f>
        <v/>
      </c>
      <c r="E85" s="844" t="str">
        <f>IF($B85="","",INDEX('All CCC'!E$7:E$809,MATCH(WatchList!$B85,'All CCC'!$B$7:$B$809,0)))</f>
        <v/>
      </c>
      <c r="F85" s="844" t="str">
        <f>IF($B85="","",INDEX('All CCC'!F$7:F$809,MATCH(WatchList!$B85,'All CCC'!$B$7:$B$809,0)))</f>
        <v/>
      </c>
      <c r="G85" s="844" t="str">
        <f>IF($B85="","",INDEX('All CCC'!G$7:G$809,MATCH(WatchList!$B85,'All CCC'!$B$7:$B$809,0)))</f>
        <v/>
      </c>
      <c r="H85" s="844" t="str">
        <f>IF($B85="","",INDEX('All CCC'!H$7:H$809,MATCH(WatchList!$B85,'All CCC'!$B$7:$B$809,0)))</f>
        <v/>
      </c>
      <c r="I85" s="844" t="str">
        <f>IF($B85="","",INDEX('All CCC'!I$7:I$809,MATCH(WatchList!$B85,'All CCC'!$B$7:$B$809,0)))</f>
        <v/>
      </c>
      <c r="J85" s="844" t="str">
        <f>IF($B85="","",INDEX('All CCC'!J$7:J$809,MATCH(WatchList!$B85,'All CCC'!$B$7:$B$809,0)))</f>
        <v/>
      </c>
      <c r="K85" s="844" t="str">
        <f>IF($B85="","",INDEX('All CCC'!K$7:K$809,MATCH(WatchList!$B85,'All CCC'!$B$7:$B$809,0)))</f>
        <v/>
      </c>
      <c r="L85" s="844" t="str">
        <f>IF($B85="","",INDEX('All CCC'!L$7:L$809,MATCH(WatchList!$B85,'All CCC'!$B$7:$B$809,0)))</f>
        <v/>
      </c>
      <c r="M85" s="844" t="str">
        <f>IF($B85="","",INDEX('All CCC'!M$7:M$809,MATCH(WatchList!$B85,'All CCC'!$B$7:$B$809,0)))</f>
        <v/>
      </c>
      <c r="N85" s="844" t="str">
        <f>IF($B85="","",INDEX('All CCC'!N$7:N$809,MATCH(WatchList!$B85,'All CCC'!$B$7:$B$809,0)))</f>
        <v/>
      </c>
      <c r="O85" s="844" t="str">
        <f>IF($B85="","",INDEX('All CCC'!O$7:O$809,MATCH(WatchList!$B85,'All CCC'!$B$7:$B$809,0)))</f>
        <v/>
      </c>
      <c r="P85" s="845" t="str">
        <f>IF($B85="","",INDEX('All CCC'!P$7:P$809,MATCH(WatchList!$B85,'All CCC'!$B$7:$B$809,0)))</f>
        <v/>
      </c>
      <c r="Q85" s="845" t="str">
        <f>IF($B85="","",INDEX('All CCC'!Q$7:Q$809,MATCH(WatchList!$B85,'All CCC'!$B$7:$B$809,0)))</f>
        <v/>
      </c>
      <c r="R85" s="844" t="str">
        <f>IF($B85="","",INDEX('All CCC'!R$7:R$809,MATCH(WatchList!$B85,'All CCC'!$B$7:$B$809,0)))</f>
        <v/>
      </c>
      <c r="S85" s="844" t="str">
        <f>IF($B85="","",INDEX('All CCC'!S$7:S$809,MATCH(WatchList!$B85,'All CCC'!$B$7:$B$809,0)))</f>
        <v/>
      </c>
      <c r="T85" s="844" t="str">
        <f>IF($B85="","",INDEX('All CCC'!T$7:T$809,MATCH(WatchList!$B85,'All CCC'!$B$7:$B$809,0)))</f>
        <v/>
      </c>
      <c r="U85" s="844" t="str">
        <f>IF($B85="","",INDEX('All CCC'!U$7:U$809,MATCH(WatchList!$B85,'All CCC'!$B$7:$B$809,0)))</f>
        <v/>
      </c>
      <c r="V85" s="844" t="str">
        <f>IF($B85="","",INDEX('All CCC'!V$7:V$809,MATCH(WatchList!$B85,'All CCC'!$B$7:$B$809,0)))</f>
        <v/>
      </c>
      <c r="W85" s="844" t="str">
        <f>IF($B85="","",INDEX('All CCC'!W$7:W$809,MATCH(WatchList!$B85,'All CCC'!$B$7:$B$809,0)))</f>
        <v/>
      </c>
      <c r="X85" s="844" t="str">
        <f>IF($B85="","",INDEX('All CCC'!X$7:X$809,MATCH(WatchList!$B85,'All CCC'!$B$7:$B$809,0)))</f>
        <v/>
      </c>
      <c r="Y85" s="844" t="str">
        <f>IF($B85="","",INDEX('All CCC'!Y$7:Y$809,MATCH(WatchList!$B85,'All CCC'!$B$7:$B$809,0)))</f>
        <v/>
      </c>
      <c r="Z85" s="844" t="str">
        <f>IF($B85="","",INDEX('All CCC'!Z$7:Z$809,MATCH(WatchList!$B85,'All CCC'!$B$7:$B$809,0)))</f>
        <v/>
      </c>
      <c r="AA85" s="844" t="str">
        <f>IF($B85="","",INDEX('All CCC'!AA$7:AA$809,MATCH(WatchList!$B85,'All CCC'!$B$7:$B$809,0)))</f>
        <v/>
      </c>
      <c r="AB85" s="844" t="str">
        <f>IF($B85="","",INDEX('All CCC'!AB$7:AB$809,MATCH(WatchList!$B85,'All CCC'!$B$7:$B$809,0)))</f>
        <v/>
      </c>
      <c r="AC85" s="844" t="str">
        <f>IF($B85="","",INDEX('All CCC'!AC$7:AC$809,MATCH(WatchList!$B85,'All CCC'!$B$7:$B$809,0)))</f>
        <v/>
      </c>
      <c r="AD85" s="844" t="str">
        <f>IF($B85="","",INDEX('All CCC'!AD$7:AD$809,MATCH(WatchList!$B85,'All CCC'!$B$7:$B$809,0)))</f>
        <v/>
      </c>
      <c r="AE85" s="844" t="str">
        <f>IF($B85="","",INDEX('All CCC'!AE$7:AE$809,MATCH(WatchList!$B85,'All CCC'!$B$7:$B$809,0)))</f>
        <v/>
      </c>
      <c r="AF85" s="844" t="str">
        <f>IF($B85="","",INDEX('All CCC'!AF$7:AF$809,MATCH(WatchList!$B85,'All CCC'!$B$7:$B$809,0)))</f>
        <v/>
      </c>
      <c r="AG85" s="844" t="str">
        <f>IF($B85="","",INDEX('All CCC'!AG$7:AG$809,MATCH(WatchList!$B85,'All CCC'!$B$7:$B$809,0)))</f>
        <v/>
      </c>
      <c r="AH85" s="844" t="str">
        <f>IF($B85="","",INDEX('All CCC'!AH$7:AH$809,MATCH(WatchList!$B85,'All CCC'!$B$7:$B$809,0)))</f>
        <v/>
      </c>
      <c r="AI85" s="844" t="str">
        <f>IF($B85="","",INDEX('All CCC'!AI$7:AI$809,MATCH(WatchList!$B85,'All CCC'!$B$7:$B$809,0)))</f>
        <v/>
      </c>
      <c r="AJ85" s="844" t="str">
        <f>IF($B85="","",INDEX('All CCC'!AJ$7:AJ$809,MATCH(WatchList!$B85,'All CCC'!$B$7:$B$809,0)))</f>
        <v/>
      </c>
      <c r="AK85" s="844" t="str">
        <f>IF($B85="","",INDEX('All CCC'!AK$7:AK$809,MATCH(WatchList!$B85,'All CCC'!$B$7:$B$809,0)))</f>
        <v/>
      </c>
      <c r="AL85" s="844" t="str">
        <f>IF($B85="","",INDEX('All CCC'!AL$7:AL$809,MATCH(WatchList!$B85,'All CCC'!$B$7:$B$809,0)))</f>
        <v/>
      </c>
      <c r="AM85" s="844" t="str">
        <f>IF($B85="","",INDEX('All CCC'!AM$7:AM$809,MATCH(WatchList!$B85,'All CCC'!$B$7:$B$809,0)))</f>
        <v/>
      </c>
      <c r="AN85" s="844" t="str">
        <f>IF($B85="","",INDEX('All CCC'!AN$7:AN$809,MATCH(WatchList!$B85,'All CCC'!$B$7:$B$809,0)))</f>
        <v/>
      </c>
      <c r="AO85" s="844" t="str">
        <f>IF($B85="","",INDEX('All CCC'!AO$7:AO$809,MATCH(WatchList!$B85,'All CCC'!$B$7:$B$809,0)))</f>
        <v/>
      </c>
      <c r="AP85" s="844" t="str">
        <f>IF($B85="","",INDEX('All CCC'!AP$7:AP$809,MATCH(WatchList!$B85,'All CCC'!$B$7:$B$809,0)))</f>
        <v/>
      </c>
      <c r="AQ85" s="844" t="str">
        <f>IF($B85="","",INDEX('All CCC'!AQ$7:AQ$809,MATCH(WatchList!$B85,'All CCC'!$B$7:$B$809,0)))</f>
        <v/>
      </c>
      <c r="AR85" s="844" t="str">
        <f>IF($B85="","",INDEX('All CCC'!AR$7:AR$809,MATCH(WatchList!$B85,'All CCC'!$B$7:$B$809,0)))</f>
        <v/>
      </c>
      <c r="AS85" s="844" t="str">
        <f>IF($B85="","",INDEX('All CCC'!AS$7:AS$809,MATCH(WatchList!$B85,'All CCC'!$B$7:$B$809,0)))</f>
        <v/>
      </c>
      <c r="AT85" s="844" t="str">
        <f>IF($B85="","",INDEX('All CCC'!AT$7:AT$809,MATCH(WatchList!$B85,'All CCC'!$B$7:$B$809,0)))</f>
        <v/>
      </c>
      <c r="AU85" s="844" t="str">
        <f>IF($B85="","",INDEX('All CCC'!AU$7:AU$809,MATCH(WatchList!$B85,'All CCC'!$B$7:$B$809,0)))</f>
        <v/>
      </c>
      <c r="AV85" s="844" t="str">
        <f>IF($B85="","",INDEX('All CCC'!AV$7:AV$809,MATCH(WatchList!$B85,'All CCC'!$B$7:$B$809,0)))</f>
        <v/>
      </c>
      <c r="AW85" s="844" t="str">
        <f>IF($B85="","",INDEX('All CCC'!AW$7:AW$809,MATCH(WatchList!$B85,'All CCC'!$B$7:$B$809,0)))</f>
        <v/>
      </c>
      <c r="AX85" s="844" t="str">
        <f>IF($B85="","",INDEX('All CCC'!AX$7:AX$809,MATCH(WatchList!$B85,'All CCC'!$B$7:$B$809,0)))</f>
        <v/>
      </c>
      <c r="AY85" s="844" t="str">
        <f>IF($B85="","",INDEX('All CCC'!AY$7:AY$809,MATCH(WatchList!$B85,'All CCC'!$B$7:$B$809,0)))</f>
        <v/>
      </c>
      <c r="AZ85" s="844" t="str">
        <f>IF($B85="","",INDEX('All CCC'!AZ$7:AZ$809,MATCH(WatchList!$B85,'All CCC'!$B$7:$B$809,0)))</f>
        <v/>
      </c>
      <c r="BA85" s="844" t="str">
        <f>IF($B85="","",INDEX('All CCC'!BA$7:BA$809,MATCH(WatchList!$B85,'All CCC'!$B$7:$B$809,0)))</f>
        <v/>
      </c>
      <c r="BB85" s="844" t="str">
        <f>IF($B85="","",INDEX('All CCC'!BB$7:BB$809,MATCH(WatchList!$B85,'All CCC'!$B$7:$B$809,0)))</f>
        <v/>
      </c>
      <c r="BC85" s="844" t="str">
        <f>IF($B85="","",INDEX('All CCC'!BC$7:BC$809,MATCH(WatchList!$B85,'All CCC'!$B$7:$B$809,0)))</f>
        <v/>
      </c>
      <c r="BD85" s="844" t="str">
        <f>IF($B85="","",INDEX('All CCC'!BD$7:BD$809,MATCH(WatchList!$B85,'All CCC'!$B$7:$B$809,0)))</f>
        <v/>
      </c>
      <c r="BE85" s="844" t="str">
        <f>IF($B85="","",INDEX('All CCC'!BE$7:BE$809,MATCH(WatchList!$B85,'All CCC'!$B$7:$B$809,0)))</f>
        <v/>
      </c>
      <c r="BF85" s="844" t="str">
        <f>IF($B85="","",INDEX('All CCC'!BF$7:BF$809,MATCH(WatchList!$B85,'All CCC'!$B$7:$B$809,0)))</f>
        <v/>
      </c>
      <c r="BG85" s="844" t="str">
        <f>IF($B85="","",INDEX('All CCC'!BG$7:BG$809,MATCH(WatchList!$B85,'All CCC'!$B$7:$B$809,0)))</f>
        <v/>
      </c>
    </row>
    <row r="86" spans="1:59" x14ac:dyDescent="0.2">
      <c r="A86" s="548" t="str">
        <f>IF($B86="","",INDEX('All CCC'!A$7:A$809,MATCH(WatchList!$B86,'All CCC'!$B$7:$B$809,0)))</f>
        <v/>
      </c>
      <c r="B86" s="31"/>
      <c r="C86" s="844" t="str">
        <f>IF($B86="","",INDEX('All CCC'!C$7:C$809,MATCH(WatchList!$B86,'All CCC'!$B$7:$B$809,0)))</f>
        <v/>
      </c>
      <c r="D86" s="844" t="str">
        <f>IF($B86="","",INDEX('All CCC'!D$7:D$809,MATCH(WatchList!$B86,'All CCC'!$B$7:$B$809,0)))</f>
        <v/>
      </c>
      <c r="E86" s="844" t="str">
        <f>IF($B86="","",INDEX('All CCC'!E$7:E$809,MATCH(WatchList!$B86,'All CCC'!$B$7:$B$809,0)))</f>
        <v/>
      </c>
      <c r="F86" s="844" t="str">
        <f>IF($B86="","",INDEX('All CCC'!F$7:F$809,MATCH(WatchList!$B86,'All CCC'!$B$7:$B$809,0)))</f>
        <v/>
      </c>
      <c r="G86" s="844" t="str">
        <f>IF($B86="","",INDEX('All CCC'!G$7:G$809,MATCH(WatchList!$B86,'All CCC'!$B$7:$B$809,0)))</f>
        <v/>
      </c>
      <c r="H86" s="844" t="str">
        <f>IF($B86="","",INDEX('All CCC'!H$7:H$809,MATCH(WatchList!$B86,'All CCC'!$B$7:$B$809,0)))</f>
        <v/>
      </c>
      <c r="I86" s="844" t="str">
        <f>IF($B86="","",INDEX('All CCC'!I$7:I$809,MATCH(WatchList!$B86,'All CCC'!$B$7:$B$809,0)))</f>
        <v/>
      </c>
      <c r="J86" s="844" t="str">
        <f>IF($B86="","",INDEX('All CCC'!J$7:J$809,MATCH(WatchList!$B86,'All CCC'!$B$7:$B$809,0)))</f>
        <v/>
      </c>
      <c r="K86" s="844" t="str">
        <f>IF($B86="","",INDEX('All CCC'!K$7:K$809,MATCH(WatchList!$B86,'All CCC'!$B$7:$B$809,0)))</f>
        <v/>
      </c>
      <c r="L86" s="844" t="str">
        <f>IF($B86="","",INDEX('All CCC'!L$7:L$809,MATCH(WatchList!$B86,'All CCC'!$B$7:$B$809,0)))</f>
        <v/>
      </c>
      <c r="M86" s="844" t="str">
        <f>IF($B86="","",INDEX('All CCC'!M$7:M$809,MATCH(WatchList!$B86,'All CCC'!$B$7:$B$809,0)))</f>
        <v/>
      </c>
      <c r="N86" s="844" t="str">
        <f>IF($B86="","",INDEX('All CCC'!N$7:N$809,MATCH(WatchList!$B86,'All CCC'!$B$7:$B$809,0)))</f>
        <v/>
      </c>
      <c r="O86" s="844" t="str">
        <f>IF($B86="","",INDEX('All CCC'!O$7:O$809,MATCH(WatchList!$B86,'All CCC'!$B$7:$B$809,0)))</f>
        <v/>
      </c>
      <c r="P86" s="845" t="str">
        <f>IF($B86="","",INDEX('All CCC'!P$7:P$809,MATCH(WatchList!$B86,'All CCC'!$B$7:$B$809,0)))</f>
        <v/>
      </c>
      <c r="Q86" s="845" t="str">
        <f>IF($B86="","",INDEX('All CCC'!Q$7:Q$809,MATCH(WatchList!$B86,'All CCC'!$B$7:$B$809,0)))</f>
        <v/>
      </c>
      <c r="R86" s="844" t="str">
        <f>IF($B86="","",INDEX('All CCC'!R$7:R$809,MATCH(WatchList!$B86,'All CCC'!$B$7:$B$809,0)))</f>
        <v/>
      </c>
      <c r="S86" s="844" t="str">
        <f>IF($B86="","",INDEX('All CCC'!S$7:S$809,MATCH(WatchList!$B86,'All CCC'!$B$7:$B$809,0)))</f>
        <v/>
      </c>
      <c r="T86" s="844" t="str">
        <f>IF($B86="","",INDEX('All CCC'!T$7:T$809,MATCH(WatchList!$B86,'All CCC'!$B$7:$B$809,0)))</f>
        <v/>
      </c>
      <c r="U86" s="844" t="str">
        <f>IF($B86="","",INDEX('All CCC'!U$7:U$809,MATCH(WatchList!$B86,'All CCC'!$B$7:$B$809,0)))</f>
        <v/>
      </c>
      <c r="V86" s="844" t="str">
        <f>IF($B86="","",INDEX('All CCC'!V$7:V$809,MATCH(WatchList!$B86,'All CCC'!$B$7:$B$809,0)))</f>
        <v/>
      </c>
      <c r="W86" s="844" t="str">
        <f>IF($B86="","",INDEX('All CCC'!W$7:W$809,MATCH(WatchList!$B86,'All CCC'!$B$7:$B$809,0)))</f>
        <v/>
      </c>
      <c r="X86" s="844" t="str">
        <f>IF($B86="","",INDEX('All CCC'!X$7:X$809,MATCH(WatchList!$B86,'All CCC'!$B$7:$B$809,0)))</f>
        <v/>
      </c>
      <c r="Y86" s="844" t="str">
        <f>IF($B86="","",INDEX('All CCC'!Y$7:Y$809,MATCH(WatchList!$B86,'All CCC'!$B$7:$B$809,0)))</f>
        <v/>
      </c>
      <c r="Z86" s="844" t="str">
        <f>IF($B86="","",INDEX('All CCC'!Z$7:Z$809,MATCH(WatchList!$B86,'All CCC'!$B$7:$B$809,0)))</f>
        <v/>
      </c>
      <c r="AA86" s="844" t="str">
        <f>IF($B86="","",INDEX('All CCC'!AA$7:AA$809,MATCH(WatchList!$B86,'All CCC'!$B$7:$B$809,0)))</f>
        <v/>
      </c>
      <c r="AB86" s="844" t="str">
        <f>IF($B86="","",INDEX('All CCC'!AB$7:AB$809,MATCH(WatchList!$B86,'All CCC'!$B$7:$B$809,0)))</f>
        <v/>
      </c>
      <c r="AC86" s="844" t="str">
        <f>IF($B86="","",INDEX('All CCC'!AC$7:AC$809,MATCH(WatchList!$B86,'All CCC'!$B$7:$B$809,0)))</f>
        <v/>
      </c>
      <c r="AD86" s="844" t="str">
        <f>IF($B86="","",INDEX('All CCC'!AD$7:AD$809,MATCH(WatchList!$B86,'All CCC'!$B$7:$B$809,0)))</f>
        <v/>
      </c>
      <c r="AE86" s="844" t="str">
        <f>IF($B86="","",INDEX('All CCC'!AE$7:AE$809,MATCH(WatchList!$B86,'All CCC'!$B$7:$B$809,0)))</f>
        <v/>
      </c>
      <c r="AF86" s="844" t="str">
        <f>IF($B86="","",INDEX('All CCC'!AF$7:AF$809,MATCH(WatchList!$B86,'All CCC'!$B$7:$B$809,0)))</f>
        <v/>
      </c>
      <c r="AG86" s="844" t="str">
        <f>IF($B86="","",INDEX('All CCC'!AG$7:AG$809,MATCH(WatchList!$B86,'All CCC'!$B$7:$B$809,0)))</f>
        <v/>
      </c>
      <c r="AH86" s="844" t="str">
        <f>IF($B86="","",INDEX('All CCC'!AH$7:AH$809,MATCH(WatchList!$B86,'All CCC'!$B$7:$B$809,0)))</f>
        <v/>
      </c>
      <c r="AI86" s="844" t="str">
        <f>IF($B86="","",INDEX('All CCC'!AI$7:AI$809,MATCH(WatchList!$B86,'All CCC'!$B$7:$B$809,0)))</f>
        <v/>
      </c>
      <c r="AJ86" s="844" t="str">
        <f>IF($B86="","",INDEX('All CCC'!AJ$7:AJ$809,MATCH(WatchList!$B86,'All CCC'!$B$7:$B$809,0)))</f>
        <v/>
      </c>
      <c r="AK86" s="844" t="str">
        <f>IF($B86="","",INDEX('All CCC'!AK$7:AK$809,MATCH(WatchList!$B86,'All CCC'!$B$7:$B$809,0)))</f>
        <v/>
      </c>
      <c r="AL86" s="844" t="str">
        <f>IF($B86="","",INDEX('All CCC'!AL$7:AL$809,MATCH(WatchList!$B86,'All CCC'!$B$7:$B$809,0)))</f>
        <v/>
      </c>
      <c r="AM86" s="844" t="str">
        <f>IF($B86="","",INDEX('All CCC'!AM$7:AM$809,MATCH(WatchList!$B86,'All CCC'!$B$7:$B$809,0)))</f>
        <v/>
      </c>
      <c r="AN86" s="844" t="str">
        <f>IF($B86="","",INDEX('All CCC'!AN$7:AN$809,MATCH(WatchList!$B86,'All CCC'!$B$7:$B$809,0)))</f>
        <v/>
      </c>
      <c r="AO86" s="844" t="str">
        <f>IF($B86="","",INDEX('All CCC'!AO$7:AO$809,MATCH(WatchList!$B86,'All CCC'!$B$7:$B$809,0)))</f>
        <v/>
      </c>
      <c r="AP86" s="844" t="str">
        <f>IF($B86="","",INDEX('All CCC'!AP$7:AP$809,MATCH(WatchList!$B86,'All CCC'!$B$7:$B$809,0)))</f>
        <v/>
      </c>
      <c r="AQ86" s="844" t="str">
        <f>IF($B86="","",INDEX('All CCC'!AQ$7:AQ$809,MATCH(WatchList!$B86,'All CCC'!$B$7:$B$809,0)))</f>
        <v/>
      </c>
      <c r="AR86" s="844" t="str">
        <f>IF($B86="","",INDEX('All CCC'!AR$7:AR$809,MATCH(WatchList!$B86,'All CCC'!$B$7:$B$809,0)))</f>
        <v/>
      </c>
      <c r="AS86" s="844" t="str">
        <f>IF($B86="","",INDEX('All CCC'!AS$7:AS$809,MATCH(WatchList!$B86,'All CCC'!$B$7:$B$809,0)))</f>
        <v/>
      </c>
      <c r="AT86" s="844" t="str">
        <f>IF($B86="","",INDEX('All CCC'!AT$7:AT$809,MATCH(WatchList!$B86,'All CCC'!$B$7:$B$809,0)))</f>
        <v/>
      </c>
      <c r="AU86" s="844" t="str">
        <f>IF($B86="","",INDEX('All CCC'!AU$7:AU$809,MATCH(WatchList!$B86,'All CCC'!$B$7:$B$809,0)))</f>
        <v/>
      </c>
      <c r="AV86" s="844" t="str">
        <f>IF($B86="","",INDEX('All CCC'!AV$7:AV$809,MATCH(WatchList!$B86,'All CCC'!$B$7:$B$809,0)))</f>
        <v/>
      </c>
      <c r="AW86" s="844" t="str">
        <f>IF($B86="","",INDEX('All CCC'!AW$7:AW$809,MATCH(WatchList!$B86,'All CCC'!$B$7:$B$809,0)))</f>
        <v/>
      </c>
      <c r="AX86" s="844" t="str">
        <f>IF($B86="","",INDEX('All CCC'!AX$7:AX$809,MATCH(WatchList!$B86,'All CCC'!$B$7:$B$809,0)))</f>
        <v/>
      </c>
      <c r="AY86" s="844" t="str">
        <f>IF($B86="","",INDEX('All CCC'!AY$7:AY$809,MATCH(WatchList!$B86,'All CCC'!$B$7:$B$809,0)))</f>
        <v/>
      </c>
      <c r="AZ86" s="844" t="str">
        <f>IF($B86="","",INDEX('All CCC'!AZ$7:AZ$809,MATCH(WatchList!$B86,'All CCC'!$B$7:$B$809,0)))</f>
        <v/>
      </c>
      <c r="BA86" s="844" t="str">
        <f>IF($B86="","",INDEX('All CCC'!BA$7:BA$809,MATCH(WatchList!$B86,'All CCC'!$B$7:$B$809,0)))</f>
        <v/>
      </c>
      <c r="BB86" s="844" t="str">
        <f>IF($B86="","",INDEX('All CCC'!BB$7:BB$809,MATCH(WatchList!$B86,'All CCC'!$B$7:$B$809,0)))</f>
        <v/>
      </c>
      <c r="BC86" s="844" t="str">
        <f>IF($B86="","",INDEX('All CCC'!BC$7:BC$809,MATCH(WatchList!$B86,'All CCC'!$B$7:$B$809,0)))</f>
        <v/>
      </c>
      <c r="BD86" s="844" t="str">
        <f>IF($B86="","",INDEX('All CCC'!BD$7:BD$809,MATCH(WatchList!$B86,'All CCC'!$B$7:$B$809,0)))</f>
        <v/>
      </c>
      <c r="BE86" s="844" t="str">
        <f>IF($B86="","",INDEX('All CCC'!BE$7:BE$809,MATCH(WatchList!$B86,'All CCC'!$B$7:$B$809,0)))</f>
        <v/>
      </c>
      <c r="BF86" s="844" t="str">
        <f>IF($B86="","",INDEX('All CCC'!BF$7:BF$809,MATCH(WatchList!$B86,'All CCC'!$B$7:$B$809,0)))</f>
        <v/>
      </c>
      <c r="BG86" s="844" t="str">
        <f>IF($B86="","",INDEX('All CCC'!BG$7:BG$809,MATCH(WatchList!$B86,'All CCC'!$B$7:$B$809,0)))</f>
        <v/>
      </c>
    </row>
    <row r="87" spans="1:59" x14ac:dyDescent="0.2">
      <c r="A87" s="548" t="str">
        <f>IF($B87="","",INDEX('All CCC'!A$7:A$809,MATCH(WatchList!$B87,'All CCC'!$B$7:$B$809,0)))</f>
        <v/>
      </c>
      <c r="B87" s="31"/>
      <c r="C87" s="844" t="str">
        <f>IF($B87="","",INDEX('All CCC'!C$7:C$809,MATCH(WatchList!$B87,'All CCC'!$B$7:$B$809,0)))</f>
        <v/>
      </c>
      <c r="D87" s="844" t="str">
        <f>IF($B87="","",INDEX('All CCC'!D$7:D$809,MATCH(WatchList!$B87,'All CCC'!$B$7:$B$809,0)))</f>
        <v/>
      </c>
      <c r="E87" s="844" t="str">
        <f>IF($B87="","",INDEX('All CCC'!E$7:E$809,MATCH(WatchList!$B87,'All CCC'!$B$7:$B$809,0)))</f>
        <v/>
      </c>
      <c r="F87" s="844" t="str">
        <f>IF($B87="","",INDEX('All CCC'!F$7:F$809,MATCH(WatchList!$B87,'All CCC'!$B$7:$B$809,0)))</f>
        <v/>
      </c>
      <c r="G87" s="844" t="str">
        <f>IF($B87="","",INDEX('All CCC'!G$7:G$809,MATCH(WatchList!$B87,'All CCC'!$B$7:$B$809,0)))</f>
        <v/>
      </c>
      <c r="H87" s="844" t="str">
        <f>IF($B87="","",INDEX('All CCC'!H$7:H$809,MATCH(WatchList!$B87,'All CCC'!$B$7:$B$809,0)))</f>
        <v/>
      </c>
      <c r="I87" s="844" t="str">
        <f>IF($B87="","",INDEX('All CCC'!I$7:I$809,MATCH(WatchList!$B87,'All CCC'!$B$7:$B$809,0)))</f>
        <v/>
      </c>
      <c r="J87" s="844" t="str">
        <f>IF($B87="","",INDEX('All CCC'!J$7:J$809,MATCH(WatchList!$B87,'All CCC'!$B$7:$B$809,0)))</f>
        <v/>
      </c>
      <c r="K87" s="844" t="str">
        <f>IF($B87="","",INDEX('All CCC'!K$7:K$809,MATCH(WatchList!$B87,'All CCC'!$B$7:$B$809,0)))</f>
        <v/>
      </c>
      <c r="L87" s="844" t="str">
        <f>IF($B87="","",INDEX('All CCC'!L$7:L$809,MATCH(WatchList!$B87,'All CCC'!$B$7:$B$809,0)))</f>
        <v/>
      </c>
      <c r="M87" s="844" t="str">
        <f>IF($B87="","",INDEX('All CCC'!M$7:M$809,MATCH(WatchList!$B87,'All CCC'!$B$7:$B$809,0)))</f>
        <v/>
      </c>
      <c r="N87" s="844" t="str">
        <f>IF($B87="","",INDEX('All CCC'!N$7:N$809,MATCH(WatchList!$B87,'All CCC'!$B$7:$B$809,0)))</f>
        <v/>
      </c>
      <c r="O87" s="844" t="str">
        <f>IF($B87="","",INDEX('All CCC'!O$7:O$809,MATCH(WatchList!$B87,'All CCC'!$B$7:$B$809,0)))</f>
        <v/>
      </c>
      <c r="P87" s="845" t="str">
        <f>IF($B87="","",INDEX('All CCC'!P$7:P$809,MATCH(WatchList!$B87,'All CCC'!$B$7:$B$809,0)))</f>
        <v/>
      </c>
      <c r="Q87" s="845" t="str">
        <f>IF($B87="","",INDEX('All CCC'!Q$7:Q$809,MATCH(WatchList!$B87,'All CCC'!$B$7:$B$809,0)))</f>
        <v/>
      </c>
      <c r="R87" s="844" t="str">
        <f>IF($B87="","",INDEX('All CCC'!R$7:R$809,MATCH(WatchList!$B87,'All CCC'!$B$7:$B$809,0)))</f>
        <v/>
      </c>
      <c r="S87" s="844" t="str">
        <f>IF($B87="","",INDEX('All CCC'!S$7:S$809,MATCH(WatchList!$B87,'All CCC'!$B$7:$B$809,0)))</f>
        <v/>
      </c>
      <c r="T87" s="844" t="str">
        <f>IF($B87="","",INDEX('All CCC'!T$7:T$809,MATCH(WatchList!$B87,'All CCC'!$B$7:$B$809,0)))</f>
        <v/>
      </c>
      <c r="U87" s="844" t="str">
        <f>IF($B87="","",INDEX('All CCC'!U$7:U$809,MATCH(WatchList!$B87,'All CCC'!$B$7:$B$809,0)))</f>
        <v/>
      </c>
      <c r="V87" s="844" t="str">
        <f>IF($B87="","",INDEX('All CCC'!V$7:V$809,MATCH(WatchList!$B87,'All CCC'!$B$7:$B$809,0)))</f>
        <v/>
      </c>
      <c r="W87" s="844" t="str">
        <f>IF($B87="","",INDEX('All CCC'!W$7:W$809,MATCH(WatchList!$B87,'All CCC'!$B$7:$B$809,0)))</f>
        <v/>
      </c>
      <c r="X87" s="844" t="str">
        <f>IF($B87="","",INDEX('All CCC'!X$7:X$809,MATCH(WatchList!$B87,'All CCC'!$B$7:$B$809,0)))</f>
        <v/>
      </c>
      <c r="Y87" s="844" t="str">
        <f>IF($B87="","",INDEX('All CCC'!Y$7:Y$809,MATCH(WatchList!$B87,'All CCC'!$B$7:$B$809,0)))</f>
        <v/>
      </c>
      <c r="Z87" s="844" t="str">
        <f>IF($B87="","",INDEX('All CCC'!Z$7:Z$809,MATCH(WatchList!$B87,'All CCC'!$B$7:$B$809,0)))</f>
        <v/>
      </c>
      <c r="AA87" s="844" t="str">
        <f>IF($B87="","",INDEX('All CCC'!AA$7:AA$809,MATCH(WatchList!$B87,'All CCC'!$B$7:$B$809,0)))</f>
        <v/>
      </c>
      <c r="AB87" s="844" t="str">
        <f>IF($B87="","",INDEX('All CCC'!AB$7:AB$809,MATCH(WatchList!$B87,'All CCC'!$B$7:$B$809,0)))</f>
        <v/>
      </c>
      <c r="AC87" s="844" t="str">
        <f>IF($B87="","",INDEX('All CCC'!AC$7:AC$809,MATCH(WatchList!$B87,'All CCC'!$B$7:$B$809,0)))</f>
        <v/>
      </c>
      <c r="AD87" s="844" t="str">
        <f>IF($B87="","",INDEX('All CCC'!AD$7:AD$809,MATCH(WatchList!$B87,'All CCC'!$B$7:$B$809,0)))</f>
        <v/>
      </c>
      <c r="AE87" s="844" t="str">
        <f>IF($B87="","",INDEX('All CCC'!AE$7:AE$809,MATCH(WatchList!$B87,'All CCC'!$B$7:$B$809,0)))</f>
        <v/>
      </c>
      <c r="AF87" s="844" t="str">
        <f>IF($B87="","",INDEX('All CCC'!AF$7:AF$809,MATCH(WatchList!$B87,'All CCC'!$B$7:$B$809,0)))</f>
        <v/>
      </c>
      <c r="AG87" s="844" t="str">
        <f>IF($B87="","",INDEX('All CCC'!AG$7:AG$809,MATCH(WatchList!$B87,'All CCC'!$B$7:$B$809,0)))</f>
        <v/>
      </c>
      <c r="AH87" s="844" t="str">
        <f>IF($B87="","",INDEX('All CCC'!AH$7:AH$809,MATCH(WatchList!$B87,'All CCC'!$B$7:$B$809,0)))</f>
        <v/>
      </c>
      <c r="AI87" s="844" t="str">
        <f>IF($B87="","",INDEX('All CCC'!AI$7:AI$809,MATCH(WatchList!$B87,'All CCC'!$B$7:$B$809,0)))</f>
        <v/>
      </c>
      <c r="AJ87" s="844" t="str">
        <f>IF($B87="","",INDEX('All CCC'!AJ$7:AJ$809,MATCH(WatchList!$B87,'All CCC'!$B$7:$B$809,0)))</f>
        <v/>
      </c>
      <c r="AK87" s="844" t="str">
        <f>IF($B87="","",INDEX('All CCC'!AK$7:AK$809,MATCH(WatchList!$B87,'All CCC'!$B$7:$B$809,0)))</f>
        <v/>
      </c>
      <c r="AL87" s="844" t="str">
        <f>IF($B87="","",INDEX('All CCC'!AL$7:AL$809,MATCH(WatchList!$B87,'All CCC'!$B$7:$B$809,0)))</f>
        <v/>
      </c>
      <c r="AM87" s="844" t="str">
        <f>IF($B87="","",INDEX('All CCC'!AM$7:AM$809,MATCH(WatchList!$B87,'All CCC'!$B$7:$B$809,0)))</f>
        <v/>
      </c>
      <c r="AN87" s="844" t="str">
        <f>IF($B87="","",INDEX('All CCC'!AN$7:AN$809,MATCH(WatchList!$B87,'All CCC'!$B$7:$B$809,0)))</f>
        <v/>
      </c>
      <c r="AO87" s="844" t="str">
        <f>IF($B87="","",INDEX('All CCC'!AO$7:AO$809,MATCH(WatchList!$B87,'All CCC'!$B$7:$B$809,0)))</f>
        <v/>
      </c>
      <c r="AP87" s="844" t="str">
        <f>IF($B87="","",INDEX('All CCC'!AP$7:AP$809,MATCH(WatchList!$B87,'All CCC'!$B$7:$B$809,0)))</f>
        <v/>
      </c>
      <c r="AQ87" s="844" t="str">
        <f>IF($B87="","",INDEX('All CCC'!AQ$7:AQ$809,MATCH(WatchList!$B87,'All CCC'!$B$7:$B$809,0)))</f>
        <v/>
      </c>
      <c r="AR87" s="844" t="str">
        <f>IF($B87="","",INDEX('All CCC'!AR$7:AR$809,MATCH(WatchList!$B87,'All CCC'!$B$7:$B$809,0)))</f>
        <v/>
      </c>
      <c r="AS87" s="844" t="str">
        <f>IF($B87="","",INDEX('All CCC'!AS$7:AS$809,MATCH(WatchList!$B87,'All CCC'!$B$7:$B$809,0)))</f>
        <v/>
      </c>
      <c r="AT87" s="844" t="str">
        <f>IF($B87="","",INDEX('All CCC'!AT$7:AT$809,MATCH(WatchList!$B87,'All CCC'!$B$7:$B$809,0)))</f>
        <v/>
      </c>
      <c r="AU87" s="844" t="str">
        <f>IF($B87="","",INDEX('All CCC'!AU$7:AU$809,MATCH(WatchList!$B87,'All CCC'!$B$7:$B$809,0)))</f>
        <v/>
      </c>
      <c r="AV87" s="844" t="str">
        <f>IF($B87="","",INDEX('All CCC'!AV$7:AV$809,MATCH(WatchList!$B87,'All CCC'!$B$7:$B$809,0)))</f>
        <v/>
      </c>
      <c r="AW87" s="844" t="str">
        <f>IF($B87="","",INDEX('All CCC'!AW$7:AW$809,MATCH(WatchList!$B87,'All CCC'!$B$7:$B$809,0)))</f>
        <v/>
      </c>
      <c r="AX87" s="844" t="str">
        <f>IF($B87="","",INDEX('All CCC'!AX$7:AX$809,MATCH(WatchList!$B87,'All CCC'!$B$7:$B$809,0)))</f>
        <v/>
      </c>
      <c r="AY87" s="844" t="str">
        <f>IF($B87="","",INDEX('All CCC'!AY$7:AY$809,MATCH(WatchList!$B87,'All CCC'!$B$7:$B$809,0)))</f>
        <v/>
      </c>
      <c r="AZ87" s="844" t="str">
        <f>IF($B87="","",INDEX('All CCC'!AZ$7:AZ$809,MATCH(WatchList!$B87,'All CCC'!$B$7:$B$809,0)))</f>
        <v/>
      </c>
      <c r="BA87" s="844" t="str">
        <f>IF($B87="","",INDEX('All CCC'!BA$7:BA$809,MATCH(WatchList!$B87,'All CCC'!$B$7:$B$809,0)))</f>
        <v/>
      </c>
      <c r="BB87" s="844" t="str">
        <f>IF($B87="","",INDEX('All CCC'!BB$7:BB$809,MATCH(WatchList!$B87,'All CCC'!$B$7:$B$809,0)))</f>
        <v/>
      </c>
      <c r="BC87" s="844" t="str">
        <f>IF($B87="","",INDEX('All CCC'!BC$7:BC$809,MATCH(WatchList!$B87,'All CCC'!$B$7:$B$809,0)))</f>
        <v/>
      </c>
      <c r="BD87" s="844" t="str">
        <f>IF($B87="","",INDEX('All CCC'!BD$7:BD$809,MATCH(WatchList!$B87,'All CCC'!$B$7:$B$809,0)))</f>
        <v/>
      </c>
      <c r="BE87" s="844" t="str">
        <f>IF($B87="","",INDEX('All CCC'!BE$7:BE$809,MATCH(WatchList!$B87,'All CCC'!$B$7:$B$809,0)))</f>
        <v/>
      </c>
      <c r="BF87" s="844" t="str">
        <f>IF($B87="","",INDEX('All CCC'!BF$7:BF$809,MATCH(WatchList!$B87,'All CCC'!$B$7:$B$809,0)))</f>
        <v/>
      </c>
      <c r="BG87" s="844" t="str">
        <f>IF($B87="","",INDEX('All CCC'!BG$7:BG$809,MATCH(WatchList!$B87,'All CCC'!$B$7:$B$809,0)))</f>
        <v/>
      </c>
    </row>
    <row r="88" spans="1:59" x14ac:dyDescent="0.2">
      <c r="A88" s="548" t="str">
        <f>IF($B88="","",INDEX('All CCC'!A$7:A$809,MATCH(WatchList!$B88,'All CCC'!$B$7:$B$809,0)))</f>
        <v/>
      </c>
      <c r="B88" s="31"/>
      <c r="C88" s="844" t="str">
        <f>IF($B88="","",INDEX('All CCC'!C$7:C$809,MATCH(WatchList!$B88,'All CCC'!$B$7:$B$809,0)))</f>
        <v/>
      </c>
      <c r="D88" s="844" t="str">
        <f>IF($B88="","",INDEX('All CCC'!D$7:D$809,MATCH(WatchList!$B88,'All CCC'!$B$7:$B$809,0)))</f>
        <v/>
      </c>
      <c r="E88" s="844" t="str">
        <f>IF($B88="","",INDEX('All CCC'!E$7:E$809,MATCH(WatchList!$B88,'All CCC'!$B$7:$B$809,0)))</f>
        <v/>
      </c>
      <c r="F88" s="844" t="str">
        <f>IF($B88="","",INDEX('All CCC'!F$7:F$809,MATCH(WatchList!$B88,'All CCC'!$B$7:$B$809,0)))</f>
        <v/>
      </c>
      <c r="G88" s="844" t="str">
        <f>IF($B88="","",INDEX('All CCC'!G$7:G$809,MATCH(WatchList!$B88,'All CCC'!$B$7:$B$809,0)))</f>
        <v/>
      </c>
      <c r="H88" s="844" t="str">
        <f>IF($B88="","",INDEX('All CCC'!H$7:H$809,MATCH(WatchList!$B88,'All CCC'!$B$7:$B$809,0)))</f>
        <v/>
      </c>
      <c r="I88" s="844" t="str">
        <f>IF($B88="","",INDEX('All CCC'!I$7:I$809,MATCH(WatchList!$B88,'All CCC'!$B$7:$B$809,0)))</f>
        <v/>
      </c>
      <c r="J88" s="844" t="str">
        <f>IF($B88="","",INDEX('All CCC'!J$7:J$809,MATCH(WatchList!$B88,'All CCC'!$B$7:$B$809,0)))</f>
        <v/>
      </c>
      <c r="K88" s="844" t="str">
        <f>IF($B88="","",INDEX('All CCC'!K$7:K$809,MATCH(WatchList!$B88,'All CCC'!$B$7:$B$809,0)))</f>
        <v/>
      </c>
      <c r="L88" s="844" t="str">
        <f>IF($B88="","",INDEX('All CCC'!L$7:L$809,MATCH(WatchList!$B88,'All CCC'!$B$7:$B$809,0)))</f>
        <v/>
      </c>
      <c r="M88" s="844" t="str">
        <f>IF($B88="","",INDEX('All CCC'!M$7:M$809,MATCH(WatchList!$B88,'All CCC'!$B$7:$B$809,0)))</f>
        <v/>
      </c>
      <c r="N88" s="844" t="str">
        <f>IF($B88="","",INDEX('All CCC'!N$7:N$809,MATCH(WatchList!$B88,'All CCC'!$B$7:$B$809,0)))</f>
        <v/>
      </c>
      <c r="O88" s="844" t="str">
        <f>IF($B88="","",INDEX('All CCC'!O$7:O$809,MATCH(WatchList!$B88,'All CCC'!$B$7:$B$809,0)))</f>
        <v/>
      </c>
      <c r="P88" s="845" t="str">
        <f>IF($B88="","",INDEX('All CCC'!P$7:P$809,MATCH(WatchList!$B88,'All CCC'!$B$7:$B$809,0)))</f>
        <v/>
      </c>
      <c r="Q88" s="845" t="str">
        <f>IF($B88="","",INDEX('All CCC'!Q$7:Q$809,MATCH(WatchList!$B88,'All CCC'!$B$7:$B$809,0)))</f>
        <v/>
      </c>
      <c r="R88" s="844" t="str">
        <f>IF($B88="","",INDEX('All CCC'!R$7:R$809,MATCH(WatchList!$B88,'All CCC'!$B$7:$B$809,0)))</f>
        <v/>
      </c>
      <c r="S88" s="844" t="str">
        <f>IF($B88="","",INDEX('All CCC'!S$7:S$809,MATCH(WatchList!$B88,'All CCC'!$B$7:$B$809,0)))</f>
        <v/>
      </c>
      <c r="T88" s="844" t="str">
        <f>IF($B88="","",INDEX('All CCC'!T$7:T$809,MATCH(WatchList!$B88,'All CCC'!$B$7:$B$809,0)))</f>
        <v/>
      </c>
      <c r="U88" s="844" t="str">
        <f>IF($B88="","",INDEX('All CCC'!U$7:U$809,MATCH(WatchList!$B88,'All CCC'!$B$7:$B$809,0)))</f>
        <v/>
      </c>
      <c r="V88" s="844" t="str">
        <f>IF($B88="","",INDEX('All CCC'!V$7:V$809,MATCH(WatchList!$B88,'All CCC'!$B$7:$B$809,0)))</f>
        <v/>
      </c>
      <c r="W88" s="844" t="str">
        <f>IF($B88="","",INDEX('All CCC'!W$7:W$809,MATCH(WatchList!$B88,'All CCC'!$B$7:$B$809,0)))</f>
        <v/>
      </c>
      <c r="X88" s="844" t="str">
        <f>IF($B88="","",INDEX('All CCC'!X$7:X$809,MATCH(WatchList!$B88,'All CCC'!$B$7:$B$809,0)))</f>
        <v/>
      </c>
      <c r="Y88" s="844" t="str">
        <f>IF($B88="","",INDEX('All CCC'!Y$7:Y$809,MATCH(WatchList!$B88,'All CCC'!$B$7:$B$809,0)))</f>
        <v/>
      </c>
      <c r="Z88" s="844" t="str">
        <f>IF($B88="","",INDEX('All CCC'!Z$7:Z$809,MATCH(WatchList!$B88,'All CCC'!$B$7:$B$809,0)))</f>
        <v/>
      </c>
      <c r="AA88" s="844" t="str">
        <f>IF($B88="","",INDEX('All CCC'!AA$7:AA$809,MATCH(WatchList!$B88,'All CCC'!$B$7:$B$809,0)))</f>
        <v/>
      </c>
      <c r="AB88" s="844" t="str">
        <f>IF($B88="","",INDEX('All CCC'!AB$7:AB$809,MATCH(WatchList!$B88,'All CCC'!$B$7:$B$809,0)))</f>
        <v/>
      </c>
      <c r="AC88" s="844" t="str">
        <f>IF($B88="","",INDEX('All CCC'!AC$7:AC$809,MATCH(WatchList!$B88,'All CCC'!$B$7:$B$809,0)))</f>
        <v/>
      </c>
      <c r="AD88" s="844" t="str">
        <f>IF($B88="","",INDEX('All CCC'!AD$7:AD$809,MATCH(WatchList!$B88,'All CCC'!$B$7:$B$809,0)))</f>
        <v/>
      </c>
      <c r="AE88" s="844" t="str">
        <f>IF($B88="","",INDEX('All CCC'!AE$7:AE$809,MATCH(WatchList!$B88,'All CCC'!$B$7:$B$809,0)))</f>
        <v/>
      </c>
      <c r="AF88" s="844" t="str">
        <f>IF($B88="","",INDEX('All CCC'!AF$7:AF$809,MATCH(WatchList!$B88,'All CCC'!$B$7:$B$809,0)))</f>
        <v/>
      </c>
      <c r="AG88" s="844" t="str">
        <f>IF($B88="","",INDEX('All CCC'!AG$7:AG$809,MATCH(WatchList!$B88,'All CCC'!$B$7:$B$809,0)))</f>
        <v/>
      </c>
      <c r="AH88" s="844" t="str">
        <f>IF($B88="","",INDEX('All CCC'!AH$7:AH$809,MATCH(WatchList!$B88,'All CCC'!$B$7:$B$809,0)))</f>
        <v/>
      </c>
      <c r="AI88" s="844" t="str">
        <f>IF($B88="","",INDEX('All CCC'!AI$7:AI$809,MATCH(WatchList!$B88,'All CCC'!$B$7:$B$809,0)))</f>
        <v/>
      </c>
      <c r="AJ88" s="844" t="str">
        <f>IF($B88="","",INDEX('All CCC'!AJ$7:AJ$809,MATCH(WatchList!$B88,'All CCC'!$B$7:$B$809,0)))</f>
        <v/>
      </c>
      <c r="AK88" s="844" t="str">
        <f>IF($B88="","",INDEX('All CCC'!AK$7:AK$809,MATCH(WatchList!$B88,'All CCC'!$B$7:$B$809,0)))</f>
        <v/>
      </c>
      <c r="AL88" s="844" t="str">
        <f>IF($B88="","",INDEX('All CCC'!AL$7:AL$809,MATCH(WatchList!$B88,'All CCC'!$B$7:$B$809,0)))</f>
        <v/>
      </c>
      <c r="AM88" s="844" t="str">
        <f>IF($B88="","",INDEX('All CCC'!AM$7:AM$809,MATCH(WatchList!$B88,'All CCC'!$B$7:$B$809,0)))</f>
        <v/>
      </c>
      <c r="AN88" s="844" t="str">
        <f>IF($B88="","",INDEX('All CCC'!AN$7:AN$809,MATCH(WatchList!$B88,'All CCC'!$B$7:$B$809,0)))</f>
        <v/>
      </c>
      <c r="AO88" s="844" t="str">
        <f>IF($B88="","",INDEX('All CCC'!AO$7:AO$809,MATCH(WatchList!$B88,'All CCC'!$B$7:$B$809,0)))</f>
        <v/>
      </c>
      <c r="AP88" s="844" t="str">
        <f>IF($B88="","",INDEX('All CCC'!AP$7:AP$809,MATCH(WatchList!$B88,'All CCC'!$B$7:$B$809,0)))</f>
        <v/>
      </c>
      <c r="AQ88" s="844" t="str">
        <f>IF($B88="","",INDEX('All CCC'!AQ$7:AQ$809,MATCH(WatchList!$B88,'All CCC'!$B$7:$B$809,0)))</f>
        <v/>
      </c>
      <c r="AR88" s="844" t="str">
        <f>IF($B88="","",INDEX('All CCC'!AR$7:AR$809,MATCH(WatchList!$B88,'All CCC'!$B$7:$B$809,0)))</f>
        <v/>
      </c>
      <c r="AS88" s="844" t="str">
        <f>IF($B88="","",INDEX('All CCC'!AS$7:AS$809,MATCH(WatchList!$B88,'All CCC'!$B$7:$B$809,0)))</f>
        <v/>
      </c>
      <c r="AT88" s="844" t="str">
        <f>IF($B88="","",INDEX('All CCC'!AT$7:AT$809,MATCH(WatchList!$B88,'All CCC'!$B$7:$B$809,0)))</f>
        <v/>
      </c>
      <c r="AU88" s="844" t="str">
        <f>IF($B88="","",INDEX('All CCC'!AU$7:AU$809,MATCH(WatchList!$B88,'All CCC'!$B$7:$B$809,0)))</f>
        <v/>
      </c>
      <c r="AV88" s="844" t="str">
        <f>IF($B88="","",INDEX('All CCC'!AV$7:AV$809,MATCH(WatchList!$B88,'All CCC'!$B$7:$B$809,0)))</f>
        <v/>
      </c>
      <c r="AW88" s="844" t="str">
        <f>IF($B88="","",INDEX('All CCC'!AW$7:AW$809,MATCH(WatchList!$B88,'All CCC'!$B$7:$B$809,0)))</f>
        <v/>
      </c>
      <c r="AX88" s="844" t="str">
        <f>IF($B88="","",INDEX('All CCC'!AX$7:AX$809,MATCH(WatchList!$B88,'All CCC'!$B$7:$B$809,0)))</f>
        <v/>
      </c>
      <c r="AY88" s="844" t="str">
        <f>IF($B88="","",INDEX('All CCC'!AY$7:AY$809,MATCH(WatchList!$B88,'All CCC'!$B$7:$B$809,0)))</f>
        <v/>
      </c>
      <c r="AZ88" s="844" t="str">
        <f>IF($B88="","",INDEX('All CCC'!AZ$7:AZ$809,MATCH(WatchList!$B88,'All CCC'!$B$7:$B$809,0)))</f>
        <v/>
      </c>
      <c r="BA88" s="844" t="str">
        <f>IF($B88="","",INDEX('All CCC'!BA$7:BA$809,MATCH(WatchList!$B88,'All CCC'!$B$7:$B$809,0)))</f>
        <v/>
      </c>
      <c r="BB88" s="844" t="str">
        <f>IF($B88="","",INDEX('All CCC'!BB$7:BB$809,MATCH(WatchList!$B88,'All CCC'!$B$7:$B$809,0)))</f>
        <v/>
      </c>
      <c r="BC88" s="844" t="str">
        <f>IF($B88="","",INDEX('All CCC'!BC$7:BC$809,MATCH(WatchList!$B88,'All CCC'!$B$7:$B$809,0)))</f>
        <v/>
      </c>
      <c r="BD88" s="844" t="str">
        <f>IF($B88="","",INDEX('All CCC'!BD$7:BD$809,MATCH(WatchList!$B88,'All CCC'!$B$7:$B$809,0)))</f>
        <v/>
      </c>
      <c r="BE88" s="844" t="str">
        <f>IF($B88="","",INDEX('All CCC'!BE$7:BE$809,MATCH(WatchList!$B88,'All CCC'!$B$7:$B$809,0)))</f>
        <v/>
      </c>
      <c r="BF88" s="844" t="str">
        <f>IF($B88="","",INDEX('All CCC'!BF$7:BF$809,MATCH(WatchList!$B88,'All CCC'!$B$7:$B$809,0)))</f>
        <v/>
      </c>
      <c r="BG88" s="844" t="str">
        <f>IF($B88="","",INDEX('All CCC'!BG$7:BG$809,MATCH(WatchList!$B88,'All CCC'!$B$7:$B$809,0)))</f>
        <v/>
      </c>
    </row>
    <row r="89" spans="1:59" x14ac:dyDescent="0.2">
      <c r="A89" s="548" t="str">
        <f>IF($B89="","",INDEX('All CCC'!A$7:A$809,MATCH(WatchList!$B89,'All CCC'!$B$7:$B$809,0)))</f>
        <v/>
      </c>
      <c r="B89" s="31"/>
      <c r="C89" s="844" t="str">
        <f>IF($B89="","",INDEX('All CCC'!C$7:C$809,MATCH(WatchList!$B89,'All CCC'!$B$7:$B$809,0)))</f>
        <v/>
      </c>
      <c r="D89" s="844" t="str">
        <f>IF($B89="","",INDEX('All CCC'!D$7:D$809,MATCH(WatchList!$B89,'All CCC'!$B$7:$B$809,0)))</f>
        <v/>
      </c>
      <c r="E89" s="844" t="str">
        <f>IF($B89="","",INDEX('All CCC'!E$7:E$809,MATCH(WatchList!$B89,'All CCC'!$B$7:$B$809,0)))</f>
        <v/>
      </c>
      <c r="F89" s="844" t="str">
        <f>IF($B89="","",INDEX('All CCC'!F$7:F$809,MATCH(WatchList!$B89,'All CCC'!$B$7:$B$809,0)))</f>
        <v/>
      </c>
      <c r="G89" s="844" t="str">
        <f>IF($B89="","",INDEX('All CCC'!G$7:G$809,MATCH(WatchList!$B89,'All CCC'!$B$7:$B$809,0)))</f>
        <v/>
      </c>
      <c r="H89" s="844" t="str">
        <f>IF($B89="","",INDEX('All CCC'!H$7:H$809,MATCH(WatchList!$B89,'All CCC'!$B$7:$B$809,0)))</f>
        <v/>
      </c>
      <c r="I89" s="844" t="str">
        <f>IF($B89="","",INDEX('All CCC'!I$7:I$809,MATCH(WatchList!$B89,'All CCC'!$B$7:$B$809,0)))</f>
        <v/>
      </c>
      <c r="J89" s="844" t="str">
        <f>IF($B89="","",INDEX('All CCC'!J$7:J$809,MATCH(WatchList!$B89,'All CCC'!$B$7:$B$809,0)))</f>
        <v/>
      </c>
      <c r="K89" s="844" t="str">
        <f>IF($B89="","",INDEX('All CCC'!K$7:K$809,MATCH(WatchList!$B89,'All CCC'!$B$7:$B$809,0)))</f>
        <v/>
      </c>
      <c r="L89" s="844" t="str">
        <f>IF($B89="","",INDEX('All CCC'!L$7:L$809,MATCH(WatchList!$B89,'All CCC'!$B$7:$B$809,0)))</f>
        <v/>
      </c>
      <c r="M89" s="844" t="str">
        <f>IF($B89="","",INDEX('All CCC'!M$7:M$809,MATCH(WatchList!$B89,'All CCC'!$B$7:$B$809,0)))</f>
        <v/>
      </c>
      <c r="N89" s="844" t="str">
        <f>IF($B89="","",INDEX('All CCC'!N$7:N$809,MATCH(WatchList!$B89,'All CCC'!$B$7:$B$809,0)))</f>
        <v/>
      </c>
      <c r="O89" s="844" t="str">
        <f>IF($B89="","",INDEX('All CCC'!O$7:O$809,MATCH(WatchList!$B89,'All CCC'!$B$7:$B$809,0)))</f>
        <v/>
      </c>
      <c r="P89" s="845" t="str">
        <f>IF($B89="","",INDEX('All CCC'!P$7:P$809,MATCH(WatchList!$B89,'All CCC'!$B$7:$B$809,0)))</f>
        <v/>
      </c>
      <c r="Q89" s="845" t="str">
        <f>IF($B89="","",INDEX('All CCC'!Q$7:Q$809,MATCH(WatchList!$B89,'All CCC'!$B$7:$B$809,0)))</f>
        <v/>
      </c>
      <c r="R89" s="844" t="str">
        <f>IF($B89="","",INDEX('All CCC'!R$7:R$809,MATCH(WatchList!$B89,'All CCC'!$B$7:$B$809,0)))</f>
        <v/>
      </c>
      <c r="S89" s="844" t="str">
        <f>IF($B89="","",INDEX('All CCC'!S$7:S$809,MATCH(WatchList!$B89,'All CCC'!$B$7:$B$809,0)))</f>
        <v/>
      </c>
      <c r="T89" s="844" t="str">
        <f>IF($B89="","",INDEX('All CCC'!T$7:T$809,MATCH(WatchList!$B89,'All CCC'!$B$7:$B$809,0)))</f>
        <v/>
      </c>
      <c r="U89" s="844" t="str">
        <f>IF($B89="","",INDEX('All CCC'!U$7:U$809,MATCH(WatchList!$B89,'All CCC'!$B$7:$B$809,0)))</f>
        <v/>
      </c>
      <c r="V89" s="844" t="str">
        <f>IF($B89="","",INDEX('All CCC'!V$7:V$809,MATCH(WatchList!$B89,'All CCC'!$B$7:$B$809,0)))</f>
        <v/>
      </c>
      <c r="W89" s="844" t="str">
        <f>IF($B89="","",INDEX('All CCC'!W$7:W$809,MATCH(WatchList!$B89,'All CCC'!$B$7:$B$809,0)))</f>
        <v/>
      </c>
      <c r="X89" s="844" t="str">
        <f>IF($B89="","",INDEX('All CCC'!X$7:X$809,MATCH(WatchList!$B89,'All CCC'!$B$7:$B$809,0)))</f>
        <v/>
      </c>
      <c r="Y89" s="844" t="str">
        <f>IF($B89="","",INDEX('All CCC'!Y$7:Y$809,MATCH(WatchList!$B89,'All CCC'!$B$7:$B$809,0)))</f>
        <v/>
      </c>
      <c r="Z89" s="844" t="str">
        <f>IF($B89="","",INDEX('All CCC'!Z$7:Z$809,MATCH(WatchList!$B89,'All CCC'!$B$7:$B$809,0)))</f>
        <v/>
      </c>
      <c r="AA89" s="844" t="str">
        <f>IF($B89="","",INDEX('All CCC'!AA$7:AA$809,MATCH(WatchList!$B89,'All CCC'!$B$7:$B$809,0)))</f>
        <v/>
      </c>
      <c r="AB89" s="844" t="str">
        <f>IF($B89="","",INDEX('All CCC'!AB$7:AB$809,MATCH(WatchList!$B89,'All CCC'!$B$7:$B$809,0)))</f>
        <v/>
      </c>
      <c r="AC89" s="844" t="str">
        <f>IF($B89="","",INDEX('All CCC'!AC$7:AC$809,MATCH(WatchList!$B89,'All CCC'!$B$7:$B$809,0)))</f>
        <v/>
      </c>
      <c r="AD89" s="844" t="str">
        <f>IF($B89="","",INDEX('All CCC'!AD$7:AD$809,MATCH(WatchList!$B89,'All CCC'!$B$7:$B$809,0)))</f>
        <v/>
      </c>
      <c r="AE89" s="844" t="str">
        <f>IF($B89="","",INDEX('All CCC'!AE$7:AE$809,MATCH(WatchList!$B89,'All CCC'!$B$7:$B$809,0)))</f>
        <v/>
      </c>
      <c r="AF89" s="844" t="str">
        <f>IF($B89="","",INDEX('All CCC'!AF$7:AF$809,MATCH(WatchList!$B89,'All CCC'!$B$7:$B$809,0)))</f>
        <v/>
      </c>
      <c r="AG89" s="844" t="str">
        <f>IF($B89="","",INDEX('All CCC'!AG$7:AG$809,MATCH(WatchList!$B89,'All CCC'!$B$7:$B$809,0)))</f>
        <v/>
      </c>
      <c r="AH89" s="844" t="str">
        <f>IF($B89="","",INDEX('All CCC'!AH$7:AH$809,MATCH(WatchList!$B89,'All CCC'!$B$7:$B$809,0)))</f>
        <v/>
      </c>
      <c r="AI89" s="844" t="str">
        <f>IF($B89="","",INDEX('All CCC'!AI$7:AI$809,MATCH(WatchList!$B89,'All CCC'!$B$7:$B$809,0)))</f>
        <v/>
      </c>
      <c r="AJ89" s="844" t="str">
        <f>IF($B89="","",INDEX('All CCC'!AJ$7:AJ$809,MATCH(WatchList!$B89,'All CCC'!$B$7:$B$809,0)))</f>
        <v/>
      </c>
      <c r="AK89" s="844" t="str">
        <f>IF($B89="","",INDEX('All CCC'!AK$7:AK$809,MATCH(WatchList!$B89,'All CCC'!$B$7:$B$809,0)))</f>
        <v/>
      </c>
      <c r="AL89" s="844" t="str">
        <f>IF($B89="","",INDEX('All CCC'!AL$7:AL$809,MATCH(WatchList!$B89,'All CCC'!$B$7:$B$809,0)))</f>
        <v/>
      </c>
      <c r="AM89" s="844" t="str">
        <f>IF($B89="","",INDEX('All CCC'!AM$7:AM$809,MATCH(WatchList!$B89,'All CCC'!$B$7:$B$809,0)))</f>
        <v/>
      </c>
      <c r="AN89" s="844" t="str">
        <f>IF($B89="","",INDEX('All CCC'!AN$7:AN$809,MATCH(WatchList!$B89,'All CCC'!$B$7:$B$809,0)))</f>
        <v/>
      </c>
      <c r="AO89" s="844" t="str">
        <f>IF($B89="","",INDEX('All CCC'!AO$7:AO$809,MATCH(WatchList!$B89,'All CCC'!$B$7:$B$809,0)))</f>
        <v/>
      </c>
      <c r="AP89" s="844" t="str">
        <f>IF($B89="","",INDEX('All CCC'!AP$7:AP$809,MATCH(WatchList!$B89,'All CCC'!$B$7:$B$809,0)))</f>
        <v/>
      </c>
      <c r="AQ89" s="844" t="str">
        <f>IF($B89="","",INDEX('All CCC'!AQ$7:AQ$809,MATCH(WatchList!$B89,'All CCC'!$B$7:$B$809,0)))</f>
        <v/>
      </c>
      <c r="AR89" s="844" t="str">
        <f>IF($B89="","",INDEX('All CCC'!AR$7:AR$809,MATCH(WatchList!$B89,'All CCC'!$B$7:$B$809,0)))</f>
        <v/>
      </c>
      <c r="AS89" s="844" t="str">
        <f>IF($B89="","",INDEX('All CCC'!AS$7:AS$809,MATCH(WatchList!$B89,'All CCC'!$B$7:$B$809,0)))</f>
        <v/>
      </c>
      <c r="AT89" s="844" t="str">
        <f>IF($B89="","",INDEX('All CCC'!AT$7:AT$809,MATCH(WatchList!$B89,'All CCC'!$B$7:$B$809,0)))</f>
        <v/>
      </c>
      <c r="AU89" s="844" t="str">
        <f>IF($B89="","",INDEX('All CCC'!AU$7:AU$809,MATCH(WatchList!$B89,'All CCC'!$B$7:$B$809,0)))</f>
        <v/>
      </c>
      <c r="AV89" s="844" t="str">
        <f>IF($B89="","",INDEX('All CCC'!AV$7:AV$809,MATCH(WatchList!$B89,'All CCC'!$B$7:$B$809,0)))</f>
        <v/>
      </c>
      <c r="AW89" s="844" t="str">
        <f>IF($B89="","",INDEX('All CCC'!AW$7:AW$809,MATCH(WatchList!$B89,'All CCC'!$B$7:$B$809,0)))</f>
        <v/>
      </c>
      <c r="AX89" s="844" t="str">
        <f>IF($B89="","",INDEX('All CCC'!AX$7:AX$809,MATCH(WatchList!$B89,'All CCC'!$B$7:$B$809,0)))</f>
        <v/>
      </c>
      <c r="AY89" s="844" t="str">
        <f>IF($B89="","",INDEX('All CCC'!AY$7:AY$809,MATCH(WatchList!$B89,'All CCC'!$B$7:$B$809,0)))</f>
        <v/>
      </c>
      <c r="AZ89" s="844" t="str">
        <f>IF($B89="","",INDEX('All CCC'!AZ$7:AZ$809,MATCH(WatchList!$B89,'All CCC'!$B$7:$B$809,0)))</f>
        <v/>
      </c>
      <c r="BA89" s="844" t="str">
        <f>IF($B89="","",INDEX('All CCC'!BA$7:BA$809,MATCH(WatchList!$B89,'All CCC'!$B$7:$B$809,0)))</f>
        <v/>
      </c>
      <c r="BB89" s="844" t="str">
        <f>IF($B89="","",INDEX('All CCC'!BB$7:BB$809,MATCH(WatchList!$B89,'All CCC'!$B$7:$B$809,0)))</f>
        <v/>
      </c>
      <c r="BC89" s="844" t="str">
        <f>IF($B89="","",INDEX('All CCC'!BC$7:BC$809,MATCH(WatchList!$B89,'All CCC'!$B$7:$B$809,0)))</f>
        <v/>
      </c>
      <c r="BD89" s="844" t="str">
        <f>IF($B89="","",INDEX('All CCC'!BD$7:BD$809,MATCH(WatchList!$B89,'All CCC'!$B$7:$B$809,0)))</f>
        <v/>
      </c>
      <c r="BE89" s="844" t="str">
        <f>IF($B89="","",INDEX('All CCC'!BE$7:BE$809,MATCH(WatchList!$B89,'All CCC'!$B$7:$B$809,0)))</f>
        <v/>
      </c>
      <c r="BF89" s="844" t="str">
        <f>IF($B89="","",INDEX('All CCC'!BF$7:BF$809,MATCH(WatchList!$B89,'All CCC'!$B$7:$B$809,0)))</f>
        <v/>
      </c>
      <c r="BG89" s="844" t="str">
        <f>IF($B89="","",INDEX('All CCC'!BG$7:BG$809,MATCH(WatchList!$B89,'All CCC'!$B$7:$B$809,0)))</f>
        <v/>
      </c>
    </row>
    <row r="90" spans="1:59" x14ac:dyDescent="0.2">
      <c r="A90" s="548" t="str">
        <f>IF($B90="","",INDEX('All CCC'!A$7:A$809,MATCH(WatchList!$B90,'All CCC'!$B$7:$B$809,0)))</f>
        <v/>
      </c>
      <c r="B90" s="31"/>
      <c r="C90" s="844" t="str">
        <f>IF($B90="","",INDEX('All CCC'!C$7:C$809,MATCH(WatchList!$B90,'All CCC'!$B$7:$B$809,0)))</f>
        <v/>
      </c>
      <c r="D90" s="844" t="str">
        <f>IF($B90="","",INDEX('All CCC'!D$7:D$809,MATCH(WatchList!$B90,'All CCC'!$B$7:$B$809,0)))</f>
        <v/>
      </c>
      <c r="E90" s="844" t="str">
        <f>IF($B90="","",INDEX('All CCC'!E$7:E$809,MATCH(WatchList!$B90,'All CCC'!$B$7:$B$809,0)))</f>
        <v/>
      </c>
      <c r="F90" s="844" t="str">
        <f>IF($B90="","",INDEX('All CCC'!F$7:F$809,MATCH(WatchList!$B90,'All CCC'!$B$7:$B$809,0)))</f>
        <v/>
      </c>
      <c r="G90" s="844" t="str">
        <f>IF($B90="","",INDEX('All CCC'!G$7:G$809,MATCH(WatchList!$B90,'All CCC'!$B$7:$B$809,0)))</f>
        <v/>
      </c>
      <c r="H90" s="844" t="str">
        <f>IF($B90="","",INDEX('All CCC'!H$7:H$809,MATCH(WatchList!$B90,'All CCC'!$B$7:$B$809,0)))</f>
        <v/>
      </c>
      <c r="I90" s="844" t="str">
        <f>IF($B90="","",INDEX('All CCC'!I$7:I$809,MATCH(WatchList!$B90,'All CCC'!$B$7:$B$809,0)))</f>
        <v/>
      </c>
      <c r="J90" s="844" t="str">
        <f>IF($B90="","",INDEX('All CCC'!J$7:J$809,MATCH(WatchList!$B90,'All CCC'!$B$7:$B$809,0)))</f>
        <v/>
      </c>
      <c r="K90" s="844" t="str">
        <f>IF($B90="","",INDEX('All CCC'!K$7:K$809,MATCH(WatchList!$B90,'All CCC'!$B$7:$B$809,0)))</f>
        <v/>
      </c>
      <c r="L90" s="844" t="str">
        <f>IF($B90="","",INDEX('All CCC'!L$7:L$809,MATCH(WatchList!$B90,'All CCC'!$B$7:$B$809,0)))</f>
        <v/>
      </c>
      <c r="M90" s="844" t="str">
        <f>IF($B90="","",INDEX('All CCC'!M$7:M$809,MATCH(WatchList!$B90,'All CCC'!$B$7:$B$809,0)))</f>
        <v/>
      </c>
      <c r="N90" s="844" t="str">
        <f>IF($B90="","",INDEX('All CCC'!N$7:N$809,MATCH(WatchList!$B90,'All CCC'!$B$7:$B$809,0)))</f>
        <v/>
      </c>
      <c r="O90" s="844" t="str">
        <f>IF($B90="","",INDEX('All CCC'!O$7:O$809,MATCH(WatchList!$B90,'All CCC'!$B$7:$B$809,0)))</f>
        <v/>
      </c>
      <c r="P90" s="845" t="str">
        <f>IF($B90="","",INDEX('All CCC'!P$7:P$809,MATCH(WatchList!$B90,'All CCC'!$B$7:$B$809,0)))</f>
        <v/>
      </c>
      <c r="Q90" s="845" t="str">
        <f>IF($B90="","",INDEX('All CCC'!Q$7:Q$809,MATCH(WatchList!$B90,'All CCC'!$B$7:$B$809,0)))</f>
        <v/>
      </c>
      <c r="R90" s="844" t="str">
        <f>IF($B90="","",INDEX('All CCC'!R$7:R$809,MATCH(WatchList!$B90,'All CCC'!$B$7:$B$809,0)))</f>
        <v/>
      </c>
      <c r="S90" s="844" t="str">
        <f>IF($B90="","",INDEX('All CCC'!S$7:S$809,MATCH(WatchList!$B90,'All CCC'!$B$7:$B$809,0)))</f>
        <v/>
      </c>
      <c r="T90" s="844" t="str">
        <f>IF($B90="","",INDEX('All CCC'!T$7:T$809,MATCH(WatchList!$B90,'All CCC'!$B$7:$B$809,0)))</f>
        <v/>
      </c>
      <c r="U90" s="844" t="str">
        <f>IF($B90="","",INDEX('All CCC'!U$7:U$809,MATCH(WatchList!$B90,'All CCC'!$B$7:$B$809,0)))</f>
        <v/>
      </c>
      <c r="V90" s="844" t="str">
        <f>IF($B90="","",INDEX('All CCC'!V$7:V$809,MATCH(WatchList!$B90,'All CCC'!$B$7:$B$809,0)))</f>
        <v/>
      </c>
      <c r="W90" s="844" t="str">
        <f>IF($B90="","",INDEX('All CCC'!W$7:W$809,MATCH(WatchList!$B90,'All CCC'!$B$7:$B$809,0)))</f>
        <v/>
      </c>
      <c r="X90" s="844" t="str">
        <f>IF($B90="","",INDEX('All CCC'!X$7:X$809,MATCH(WatchList!$B90,'All CCC'!$B$7:$B$809,0)))</f>
        <v/>
      </c>
      <c r="Y90" s="844" t="str">
        <f>IF($B90="","",INDEX('All CCC'!Y$7:Y$809,MATCH(WatchList!$B90,'All CCC'!$B$7:$B$809,0)))</f>
        <v/>
      </c>
      <c r="Z90" s="844" t="str">
        <f>IF($B90="","",INDEX('All CCC'!Z$7:Z$809,MATCH(WatchList!$B90,'All CCC'!$B$7:$B$809,0)))</f>
        <v/>
      </c>
      <c r="AA90" s="844" t="str">
        <f>IF($B90="","",INDEX('All CCC'!AA$7:AA$809,MATCH(WatchList!$B90,'All CCC'!$B$7:$B$809,0)))</f>
        <v/>
      </c>
      <c r="AB90" s="844" t="str">
        <f>IF($B90="","",INDEX('All CCC'!AB$7:AB$809,MATCH(WatchList!$B90,'All CCC'!$B$7:$B$809,0)))</f>
        <v/>
      </c>
      <c r="AC90" s="844" t="str">
        <f>IF($B90="","",INDEX('All CCC'!AC$7:AC$809,MATCH(WatchList!$B90,'All CCC'!$B$7:$B$809,0)))</f>
        <v/>
      </c>
      <c r="AD90" s="844" t="str">
        <f>IF($B90="","",INDEX('All CCC'!AD$7:AD$809,MATCH(WatchList!$B90,'All CCC'!$B$7:$B$809,0)))</f>
        <v/>
      </c>
      <c r="AE90" s="844" t="str">
        <f>IF($B90="","",INDEX('All CCC'!AE$7:AE$809,MATCH(WatchList!$B90,'All CCC'!$B$7:$B$809,0)))</f>
        <v/>
      </c>
      <c r="AF90" s="844" t="str">
        <f>IF($B90="","",INDEX('All CCC'!AF$7:AF$809,MATCH(WatchList!$B90,'All CCC'!$B$7:$B$809,0)))</f>
        <v/>
      </c>
      <c r="AG90" s="844" t="str">
        <f>IF($B90="","",INDEX('All CCC'!AG$7:AG$809,MATCH(WatchList!$B90,'All CCC'!$B$7:$B$809,0)))</f>
        <v/>
      </c>
      <c r="AH90" s="844" t="str">
        <f>IF($B90="","",INDEX('All CCC'!AH$7:AH$809,MATCH(WatchList!$B90,'All CCC'!$B$7:$B$809,0)))</f>
        <v/>
      </c>
      <c r="AI90" s="844" t="str">
        <f>IF($B90="","",INDEX('All CCC'!AI$7:AI$809,MATCH(WatchList!$B90,'All CCC'!$B$7:$B$809,0)))</f>
        <v/>
      </c>
      <c r="AJ90" s="844" t="str">
        <f>IF($B90="","",INDEX('All CCC'!AJ$7:AJ$809,MATCH(WatchList!$B90,'All CCC'!$B$7:$B$809,0)))</f>
        <v/>
      </c>
      <c r="AK90" s="844" t="str">
        <f>IF($B90="","",INDEX('All CCC'!AK$7:AK$809,MATCH(WatchList!$B90,'All CCC'!$B$7:$B$809,0)))</f>
        <v/>
      </c>
      <c r="AL90" s="844" t="str">
        <f>IF($B90="","",INDEX('All CCC'!AL$7:AL$809,MATCH(WatchList!$B90,'All CCC'!$B$7:$B$809,0)))</f>
        <v/>
      </c>
      <c r="AM90" s="844" t="str">
        <f>IF($B90="","",INDEX('All CCC'!AM$7:AM$809,MATCH(WatchList!$B90,'All CCC'!$B$7:$B$809,0)))</f>
        <v/>
      </c>
      <c r="AN90" s="844" t="str">
        <f>IF($B90="","",INDEX('All CCC'!AN$7:AN$809,MATCH(WatchList!$B90,'All CCC'!$B$7:$B$809,0)))</f>
        <v/>
      </c>
      <c r="AO90" s="844" t="str">
        <f>IF($B90="","",INDEX('All CCC'!AO$7:AO$809,MATCH(WatchList!$B90,'All CCC'!$B$7:$B$809,0)))</f>
        <v/>
      </c>
      <c r="AP90" s="844" t="str">
        <f>IF($B90="","",INDEX('All CCC'!AP$7:AP$809,MATCH(WatchList!$B90,'All CCC'!$B$7:$B$809,0)))</f>
        <v/>
      </c>
      <c r="AQ90" s="844" t="str">
        <f>IF($B90="","",INDEX('All CCC'!AQ$7:AQ$809,MATCH(WatchList!$B90,'All CCC'!$B$7:$B$809,0)))</f>
        <v/>
      </c>
      <c r="AR90" s="844" t="str">
        <f>IF($B90="","",INDEX('All CCC'!AR$7:AR$809,MATCH(WatchList!$B90,'All CCC'!$B$7:$B$809,0)))</f>
        <v/>
      </c>
      <c r="AS90" s="844" t="str">
        <f>IF($B90="","",INDEX('All CCC'!AS$7:AS$809,MATCH(WatchList!$B90,'All CCC'!$B$7:$B$809,0)))</f>
        <v/>
      </c>
      <c r="AT90" s="844" t="str">
        <f>IF($B90="","",INDEX('All CCC'!AT$7:AT$809,MATCH(WatchList!$B90,'All CCC'!$B$7:$B$809,0)))</f>
        <v/>
      </c>
      <c r="AU90" s="844" t="str">
        <f>IF($B90="","",INDEX('All CCC'!AU$7:AU$809,MATCH(WatchList!$B90,'All CCC'!$B$7:$B$809,0)))</f>
        <v/>
      </c>
      <c r="AV90" s="844" t="str">
        <f>IF($B90="","",INDEX('All CCC'!AV$7:AV$809,MATCH(WatchList!$B90,'All CCC'!$B$7:$B$809,0)))</f>
        <v/>
      </c>
      <c r="AW90" s="844" t="str">
        <f>IF($B90="","",INDEX('All CCC'!AW$7:AW$809,MATCH(WatchList!$B90,'All CCC'!$B$7:$B$809,0)))</f>
        <v/>
      </c>
      <c r="AX90" s="844" t="str">
        <f>IF($B90="","",INDEX('All CCC'!AX$7:AX$809,MATCH(WatchList!$B90,'All CCC'!$B$7:$B$809,0)))</f>
        <v/>
      </c>
      <c r="AY90" s="844" t="str">
        <f>IF($B90="","",INDEX('All CCC'!AY$7:AY$809,MATCH(WatchList!$B90,'All CCC'!$B$7:$B$809,0)))</f>
        <v/>
      </c>
      <c r="AZ90" s="844" t="str">
        <f>IF($B90="","",INDEX('All CCC'!AZ$7:AZ$809,MATCH(WatchList!$B90,'All CCC'!$B$7:$B$809,0)))</f>
        <v/>
      </c>
      <c r="BA90" s="844" t="str">
        <f>IF($B90="","",INDEX('All CCC'!BA$7:BA$809,MATCH(WatchList!$B90,'All CCC'!$B$7:$B$809,0)))</f>
        <v/>
      </c>
      <c r="BB90" s="844" t="str">
        <f>IF($B90="","",INDEX('All CCC'!BB$7:BB$809,MATCH(WatchList!$B90,'All CCC'!$B$7:$B$809,0)))</f>
        <v/>
      </c>
      <c r="BC90" s="844" t="str">
        <f>IF($B90="","",INDEX('All CCC'!BC$7:BC$809,MATCH(WatchList!$B90,'All CCC'!$B$7:$B$809,0)))</f>
        <v/>
      </c>
      <c r="BD90" s="844" t="str">
        <f>IF($B90="","",INDEX('All CCC'!BD$7:BD$809,MATCH(WatchList!$B90,'All CCC'!$B$7:$B$809,0)))</f>
        <v/>
      </c>
      <c r="BE90" s="844" t="str">
        <f>IF($B90="","",INDEX('All CCC'!BE$7:BE$809,MATCH(WatchList!$B90,'All CCC'!$B$7:$B$809,0)))</f>
        <v/>
      </c>
      <c r="BF90" s="844" t="str">
        <f>IF($B90="","",INDEX('All CCC'!BF$7:BF$809,MATCH(WatchList!$B90,'All CCC'!$B$7:$B$809,0)))</f>
        <v/>
      </c>
      <c r="BG90" s="844" t="str">
        <f>IF($B90="","",INDEX('All CCC'!BG$7:BG$809,MATCH(WatchList!$B90,'All CCC'!$B$7:$B$809,0)))</f>
        <v/>
      </c>
    </row>
    <row r="91" spans="1:59" x14ac:dyDescent="0.2">
      <c r="A91" s="548" t="str">
        <f>IF($B91="","",INDEX('All CCC'!A$7:A$809,MATCH(WatchList!$B91,'All CCC'!$B$7:$B$809,0)))</f>
        <v/>
      </c>
      <c r="B91" s="31"/>
      <c r="C91" s="844" t="str">
        <f>IF($B91="","",INDEX('All CCC'!C$7:C$809,MATCH(WatchList!$B91,'All CCC'!$B$7:$B$809,0)))</f>
        <v/>
      </c>
      <c r="D91" s="844" t="str">
        <f>IF($B91="","",INDEX('All CCC'!D$7:D$809,MATCH(WatchList!$B91,'All CCC'!$B$7:$B$809,0)))</f>
        <v/>
      </c>
      <c r="E91" s="844" t="str">
        <f>IF($B91="","",INDEX('All CCC'!E$7:E$809,MATCH(WatchList!$B91,'All CCC'!$B$7:$B$809,0)))</f>
        <v/>
      </c>
      <c r="F91" s="844" t="str">
        <f>IF($B91="","",INDEX('All CCC'!F$7:F$809,MATCH(WatchList!$B91,'All CCC'!$B$7:$B$809,0)))</f>
        <v/>
      </c>
      <c r="G91" s="844" t="str">
        <f>IF($B91="","",INDEX('All CCC'!G$7:G$809,MATCH(WatchList!$B91,'All CCC'!$B$7:$B$809,0)))</f>
        <v/>
      </c>
      <c r="H91" s="844" t="str">
        <f>IF($B91="","",INDEX('All CCC'!H$7:H$809,MATCH(WatchList!$B91,'All CCC'!$B$7:$B$809,0)))</f>
        <v/>
      </c>
      <c r="I91" s="844" t="str">
        <f>IF($B91="","",INDEX('All CCC'!I$7:I$809,MATCH(WatchList!$B91,'All CCC'!$B$7:$B$809,0)))</f>
        <v/>
      </c>
      <c r="J91" s="844" t="str">
        <f>IF($B91="","",INDEX('All CCC'!J$7:J$809,MATCH(WatchList!$B91,'All CCC'!$B$7:$B$809,0)))</f>
        <v/>
      </c>
      <c r="K91" s="844" t="str">
        <f>IF($B91="","",INDEX('All CCC'!K$7:K$809,MATCH(WatchList!$B91,'All CCC'!$B$7:$B$809,0)))</f>
        <v/>
      </c>
      <c r="L91" s="844" t="str">
        <f>IF($B91="","",INDEX('All CCC'!L$7:L$809,MATCH(WatchList!$B91,'All CCC'!$B$7:$B$809,0)))</f>
        <v/>
      </c>
      <c r="M91" s="844" t="str">
        <f>IF($B91="","",INDEX('All CCC'!M$7:M$809,MATCH(WatchList!$B91,'All CCC'!$B$7:$B$809,0)))</f>
        <v/>
      </c>
      <c r="N91" s="844" t="str">
        <f>IF($B91="","",INDEX('All CCC'!N$7:N$809,MATCH(WatchList!$B91,'All CCC'!$B$7:$B$809,0)))</f>
        <v/>
      </c>
      <c r="O91" s="844" t="str">
        <f>IF($B91="","",INDEX('All CCC'!O$7:O$809,MATCH(WatchList!$B91,'All CCC'!$B$7:$B$809,0)))</f>
        <v/>
      </c>
      <c r="P91" s="845" t="str">
        <f>IF($B91="","",INDEX('All CCC'!P$7:P$809,MATCH(WatchList!$B91,'All CCC'!$B$7:$B$809,0)))</f>
        <v/>
      </c>
      <c r="Q91" s="845" t="str">
        <f>IF($B91="","",INDEX('All CCC'!Q$7:Q$809,MATCH(WatchList!$B91,'All CCC'!$B$7:$B$809,0)))</f>
        <v/>
      </c>
      <c r="R91" s="844" t="str">
        <f>IF($B91="","",INDEX('All CCC'!R$7:R$809,MATCH(WatchList!$B91,'All CCC'!$B$7:$B$809,0)))</f>
        <v/>
      </c>
      <c r="S91" s="844" t="str">
        <f>IF($B91="","",INDEX('All CCC'!S$7:S$809,MATCH(WatchList!$B91,'All CCC'!$B$7:$B$809,0)))</f>
        <v/>
      </c>
      <c r="T91" s="844" t="str">
        <f>IF($B91="","",INDEX('All CCC'!T$7:T$809,MATCH(WatchList!$B91,'All CCC'!$B$7:$B$809,0)))</f>
        <v/>
      </c>
      <c r="U91" s="844" t="str">
        <f>IF($B91="","",INDEX('All CCC'!U$7:U$809,MATCH(WatchList!$B91,'All CCC'!$B$7:$B$809,0)))</f>
        <v/>
      </c>
      <c r="V91" s="844" t="str">
        <f>IF($B91="","",INDEX('All CCC'!V$7:V$809,MATCH(WatchList!$B91,'All CCC'!$B$7:$B$809,0)))</f>
        <v/>
      </c>
      <c r="W91" s="844" t="str">
        <f>IF($B91="","",INDEX('All CCC'!W$7:W$809,MATCH(WatchList!$B91,'All CCC'!$B$7:$B$809,0)))</f>
        <v/>
      </c>
      <c r="X91" s="844" t="str">
        <f>IF($B91="","",INDEX('All CCC'!X$7:X$809,MATCH(WatchList!$B91,'All CCC'!$B$7:$B$809,0)))</f>
        <v/>
      </c>
      <c r="Y91" s="844" t="str">
        <f>IF($B91="","",INDEX('All CCC'!Y$7:Y$809,MATCH(WatchList!$B91,'All CCC'!$B$7:$B$809,0)))</f>
        <v/>
      </c>
      <c r="Z91" s="844" t="str">
        <f>IF($B91="","",INDEX('All CCC'!Z$7:Z$809,MATCH(WatchList!$B91,'All CCC'!$B$7:$B$809,0)))</f>
        <v/>
      </c>
      <c r="AA91" s="844" t="str">
        <f>IF($B91="","",INDEX('All CCC'!AA$7:AA$809,MATCH(WatchList!$B91,'All CCC'!$B$7:$B$809,0)))</f>
        <v/>
      </c>
      <c r="AB91" s="844" t="str">
        <f>IF($B91="","",INDEX('All CCC'!AB$7:AB$809,MATCH(WatchList!$B91,'All CCC'!$B$7:$B$809,0)))</f>
        <v/>
      </c>
      <c r="AC91" s="844" t="str">
        <f>IF($B91="","",INDEX('All CCC'!AC$7:AC$809,MATCH(WatchList!$B91,'All CCC'!$B$7:$B$809,0)))</f>
        <v/>
      </c>
      <c r="AD91" s="844" t="str">
        <f>IF($B91="","",INDEX('All CCC'!AD$7:AD$809,MATCH(WatchList!$B91,'All CCC'!$B$7:$B$809,0)))</f>
        <v/>
      </c>
      <c r="AE91" s="844" t="str">
        <f>IF($B91="","",INDEX('All CCC'!AE$7:AE$809,MATCH(WatchList!$B91,'All CCC'!$B$7:$B$809,0)))</f>
        <v/>
      </c>
      <c r="AF91" s="844" t="str">
        <f>IF($B91="","",INDEX('All CCC'!AF$7:AF$809,MATCH(WatchList!$B91,'All CCC'!$B$7:$B$809,0)))</f>
        <v/>
      </c>
      <c r="AG91" s="844" t="str">
        <f>IF($B91="","",INDEX('All CCC'!AG$7:AG$809,MATCH(WatchList!$B91,'All CCC'!$B$7:$B$809,0)))</f>
        <v/>
      </c>
      <c r="AH91" s="844" t="str">
        <f>IF($B91="","",INDEX('All CCC'!AH$7:AH$809,MATCH(WatchList!$B91,'All CCC'!$B$7:$B$809,0)))</f>
        <v/>
      </c>
      <c r="AI91" s="844" t="str">
        <f>IF($B91="","",INDEX('All CCC'!AI$7:AI$809,MATCH(WatchList!$B91,'All CCC'!$B$7:$B$809,0)))</f>
        <v/>
      </c>
      <c r="AJ91" s="844" t="str">
        <f>IF($B91="","",INDEX('All CCC'!AJ$7:AJ$809,MATCH(WatchList!$B91,'All CCC'!$B$7:$B$809,0)))</f>
        <v/>
      </c>
      <c r="AK91" s="844" t="str">
        <f>IF($B91="","",INDEX('All CCC'!AK$7:AK$809,MATCH(WatchList!$B91,'All CCC'!$B$7:$B$809,0)))</f>
        <v/>
      </c>
      <c r="AL91" s="844" t="str">
        <f>IF($B91="","",INDEX('All CCC'!AL$7:AL$809,MATCH(WatchList!$B91,'All CCC'!$B$7:$B$809,0)))</f>
        <v/>
      </c>
      <c r="AM91" s="844" t="str">
        <f>IF($B91="","",INDEX('All CCC'!AM$7:AM$809,MATCH(WatchList!$B91,'All CCC'!$B$7:$B$809,0)))</f>
        <v/>
      </c>
      <c r="AN91" s="844" t="str">
        <f>IF($B91="","",INDEX('All CCC'!AN$7:AN$809,MATCH(WatchList!$B91,'All CCC'!$B$7:$B$809,0)))</f>
        <v/>
      </c>
      <c r="AO91" s="844" t="str">
        <f>IF($B91="","",INDEX('All CCC'!AO$7:AO$809,MATCH(WatchList!$B91,'All CCC'!$B$7:$B$809,0)))</f>
        <v/>
      </c>
      <c r="AP91" s="844" t="str">
        <f>IF($B91="","",INDEX('All CCC'!AP$7:AP$809,MATCH(WatchList!$B91,'All CCC'!$B$7:$B$809,0)))</f>
        <v/>
      </c>
      <c r="AQ91" s="844" t="str">
        <f>IF($B91="","",INDEX('All CCC'!AQ$7:AQ$809,MATCH(WatchList!$B91,'All CCC'!$B$7:$B$809,0)))</f>
        <v/>
      </c>
      <c r="AR91" s="844" t="str">
        <f>IF($B91="","",INDEX('All CCC'!AR$7:AR$809,MATCH(WatchList!$B91,'All CCC'!$B$7:$B$809,0)))</f>
        <v/>
      </c>
      <c r="AS91" s="844" t="str">
        <f>IF($B91="","",INDEX('All CCC'!AS$7:AS$809,MATCH(WatchList!$B91,'All CCC'!$B$7:$B$809,0)))</f>
        <v/>
      </c>
      <c r="AT91" s="844" t="str">
        <f>IF($B91="","",INDEX('All CCC'!AT$7:AT$809,MATCH(WatchList!$B91,'All CCC'!$B$7:$B$809,0)))</f>
        <v/>
      </c>
      <c r="AU91" s="844" t="str">
        <f>IF($B91="","",INDEX('All CCC'!AU$7:AU$809,MATCH(WatchList!$B91,'All CCC'!$B$7:$B$809,0)))</f>
        <v/>
      </c>
      <c r="AV91" s="844" t="str">
        <f>IF($B91="","",INDEX('All CCC'!AV$7:AV$809,MATCH(WatchList!$B91,'All CCC'!$B$7:$B$809,0)))</f>
        <v/>
      </c>
      <c r="AW91" s="844" t="str">
        <f>IF($B91="","",INDEX('All CCC'!AW$7:AW$809,MATCH(WatchList!$B91,'All CCC'!$B$7:$B$809,0)))</f>
        <v/>
      </c>
      <c r="AX91" s="844" t="str">
        <f>IF($B91="","",INDEX('All CCC'!AX$7:AX$809,MATCH(WatchList!$B91,'All CCC'!$B$7:$B$809,0)))</f>
        <v/>
      </c>
      <c r="AY91" s="844" t="str">
        <f>IF($B91="","",INDEX('All CCC'!AY$7:AY$809,MATCH(WatchList!$B91,'All CCC'!$B$7:$B$809,0)))</f>
        <v/>
      </c>
      <c r="AZ91" s="844" t="str">
        <f>IF($B91="","",INDEX('All CCC'!AZ$7:AZ$809,MATCH(WatchList!$B91,'All CCC'!$B$7:$B$809,0)))</f>
        <v/>
      </c>
      <c r="BA91" s="844" t="str">
        <f>IF($B91="","",INDEX('All CCC'!BA$7:BA$809,MATCH(WatchList!$B91,'All CCC'!$B$7:$B$809,0)))</f>
        <v/>
      </c>
      <c r="BB91" s="844" t="str">
        <f>IF($B91="","",INDEX('All CCC'!BB$7:BB$809,MATCH(WatchList!$B91,'All CCC'!$B$7:$B$809,0)))</f>
        <v/>
      </c>
      <c r="BC91" s="844" t="str">
        <f>IF($B91="","",INDEX('All CCC'!BC$7:BC$809,MATCH(WatchList!$B91,'All CCC'!$B$7:$B$809,0)))</f>
        <v/>
      </c>
      <c r="BD91" s="844" t="str">
        <f>IF($B91="","",INDEX('All CCC'!BD$7:BD$809,MATCH(WatchList!$B91,'All CCC'!$B$7:$B$809,0)))</f>
        <v/>
      </c>
      <c r="BE91" s="844" t="str">
        <f>IF($B91="","",INDEX('All CCC'!BE$7:BE$809,MATCH(WatchList!$B91,'All CCC'!$B$7:$B$809,0)))</f>
        <v/>
      </c>
      <c r="BF91" s="844" t="str">
        <f>IF($B91="","",INDEX('All CCC'!BF$7:BF$809,MATCH(WatchList!$B91,'All CCC'!$B$7:$B$809,0)))</f>
        <v/>
      </c>
      <c r="BG91" s="844" t="str">
        <f>IF($B91="","",INDEX('All CCC'!BG$7:BG$809,MATCH(WatchList!$B91,'All CCC'!$B$7:$B$809,0)))</f>
        <v/>
      </c>
    </row>
    <row r="92" spans="1:59" x14ac:dyDescent="0.2">
      <c r="A92" s="548" t="str">
        <f>IF($B92="","",INDEX('All CCC'!A$7:A$809,MATCH(WatchList!$B92,'All CCC'!$B$7:$B$809,0)))</f>
        <v/>
      </c>
      <c r="B92" s="31"/>
      <c r="C92" s="844" t="str">
        <f>IF($B92="","",INDEX('All CCC'!C$7:C$809,MATCH(WatchList!$B92,'All CCC'!$B$7:$B$809,0)))</f>
        <v/>
      </c>
      <c r="D92" s="844" t="str">
        <f>IF($B92="","",INDEX('All CCC'!D$7:D$809,MATCH(WatchList!$B92,'All CCC'!$B$7:$B$809,0)))</f>
        <v/>
      </c>
      <c r="E92" s="844" t="str">
        <f>IF($B92="","",INDEX('All CCC'!E$7:E$809,MATCH(WatchList!$B92,'All CCC'!$B$7:$B$809,0)))</f>
        <v/>
      </c>
      <c r="F92" s="844" t="str">
        <f>IF($B92="","",INDEX('All CCC'!F$7:F$809,MATCH(WatchList!$B92,'All CCC'!$B$7:$B$809,0)))</f>
        <v/>
      </c>
      <c r="G92" s="844" t="str">
        <f>IF($B92="","",INDEX('All CCC'!G$7:G$809,MATCH(WatchList!$B92,'All CCC'!$B$7:$B$809,0)))</f>
        <v/>
      </c>
      <c r="H92" s="844" t="str">
        <f>IF($B92="","",INDEX('All CCC'!H$7:H$809,MATCH(WatchList!$B92,'All CCC'!$B$7:$B$809,0)))</f>
        <v/>
      </c>
      <c r="I92" s="844" t="str">
        <f>IF($B92="","",INDEX('All CCC'!I$7:I$809,MATCH(WatchList!$B92,'All CCC'!$B$7:$B$809,0)))</f>
        <v/>
      </c>
      <c r="J92" s="844" t="str">
        <f>IF($B92="","",INDEX('All CCC'!J$7:J$809,MATCH(WatchList!$B92,'All CCC'!$B$7:$B$809,0)))</f>
        <v/>
      </c>
      <c r="K92" s="844" t="str">
        <f>IF($B92="","",INDEX('All CCC'!K$7:K$809,MATCH(WatchList!$B92,'All CCC'!$B$7:$B$809,0)))</f>
        <v/>
      </c>
      <c r="L92" s="844" t="str">
        <f>IF($B92="","",INDEX('All CCC'!L$7:L$809,MATCH(WatchList!$B92,'All CCC'!$B$7:$B$809,0)))</f>
        <v/>
      </c>
      <c r="M92" s="844" t="str">
        <f>IF($B92="","",INDEX('All CCC'!M$7:M$809,MATCH(WatchList!$B92,'All CCC'!$B$7:$B$809,0)))</f>
        <v/>
      </c>
      <c r="N92" s="844" t="str">
        <f>IF($B92="","",INDEX('All CCC'!N$7:N$809,MATCH(WatchList!$B92,'All CCC'!$B$7:$B$809,0)))</f>
        <v/>
      </c>
      <c r="O92" s="844" t="str">
        <f>IF($B92="","",INDEX('All CCC'!O$7:O$809,MATCH(WatchList!$B92,'All CCC'!$B$7:$B$809,0)))</f>
        <v/>
      </c>
      <c r="P92" s="845" t="str">
        <f>IF($B92="","",INDEX('All CCC'!P$7:P$809,MATCH(WatchList!$B92,'All CCC'!$B$7:$B$809,0)))</f>
        <v/>
      </c>
      <c r="Q92" s="845" t="str">
        <f>IF($B92="","",INDEX('All CCC'!Q$7:Q$809,MATCH(WatchList!$B92,'All CCC'!$B$7:$B$809,0)))</f>
        <v/>
      </c>
      <c r="R92" s="844" t="str">
        <f>IF($B92="","",INDEX('All CCC'!R$7:R$809,MATCH(WatchList!$B92,'All CCC'!$B$7:$B$809,0)))</f>
        <v/>
      </c>
      <c r="S92" s="844" t="str">
        <f>IF($B92="","",INDEX('All CCC'!S$7:S$809,MATCH(WatchList!$B92,'All CCC'!$B$7:$B$809,0)))</f>
        <v/>
      </c>
      <c r="T92" s="844" t="str">
        <f>IF($B92="","",INDEX('All CCC'!T$7:T$809,MATCH(WatchList!$B92,'All CCC'!$B$7:$B$809,0)))</f>
        <v/>
      </c>
      <c r="U92" s="844" t="str">
        <f>IF($B92="","",INDEX('All CCC'!U$7:U$809,MATCH(WatchList!$B92,'All CCC'!$B$7:$B$809,0)))</f>
        <v/>
      </c>
      <c r="V92" s="844" t="str">
        <f>IF($B92="","",INDEX('All CCC'!V$7:V$809,MATCH(WatchList!$B92,'All CCC'!$B$7:$B$809,0)))</f>
        <v/>
      </c>
      <c r="W92" s="844" t="str">
        <f>IF($B92="","",INDEX('All CCC'!W$7:W$809,MATCH(WatchList!$B92,'All CCC'!$B$7:$B$809,0)))</f>
        <v/>
      </c>
      <c r="X92" s="844" t="str">
        <f>IF($B92="","",INDEX('All CCC'!X$7:X$809,MATCH(WatchList!$B92,'All CCC'!$B$7:$B$809,0)))</f>
        <v/>
      </c>
      <c r="Y92" s="844" t="str">
        <f>IF($B92="","",INDEX('All CCC'!Y$7:Y$809,MATCH(WatchList!$B92,'All CCC'!$B$7:$B$809,0)))</f>
        <v/>
      </c>
      <c r="Z92" s="844" t="str">
        <f>IF($B92="","",INDEX('All CCC'!Z$7:Z$809,MATCH(WatchList!$B92,'All CCC'!$B$7:$B$809,0)))</f>
        <v/>
      </c>
      <c r="AA92" s="844" t="str">
        <f>IF($B92="","",INDEX('All CCC'!AA$7:AA$809,MATCH(WatchList!$B92,'All CCC'!$B$7:$B$809,0)))</f>
        <v/>
      </c>
      <c r="AB92" s="844" t="str">
        <f>IF($B92="","",INDEX('All CCC'!AB$7:AB$809,MATCH(WatchList!$B92,'All CCC'!$B$7:$B$809,0)))</f>
        <v/>
      </c>
      <c r="AC92" s="844" t="str">
        <f>IF($B92="","",INDEX('All CCC'!AC$7:AC$809,MATCH(WatchList!$B92,'All CCC'!$B$7:$B$809,0)))</f>
        <v/>
      </c>
      <c r="AD92" s="844" t="str">
        <f>IF($B92="","",INDEX('All CCC'!AD$7:AD$809,MATCH(WatchList!$B92,'All CCC'!$B$7:$B$809,0)))</f>
        <v/>
      </c>
      <c r="AE92" s="844" t="str">
        <f>IF($B92="","",INDEX('All CCC'!AE$7:AE$809,MATCH(WatchList!$B92,'All CCC'!$B$7:$B$809,0)))</f>
        <v/>
      </c>
      <c r="AF92" s="844" t="str">
        <f>IF($B92="","",INDEX('All CCC'!AF$7:AF$809,MATCH(WatchList!$B92,'All CCC'!$B$7:$B$809,0)))</f>
        <v/>
      </c>
      <c r="AG92" s="844" t="str">
        <f>IF($B92="","",INDEX('All CCC'!AG$7:AG$809,MATCH(WatchList!$B92,'All CCC'!$B$7:$B$809,0)))</f>
        <v/>
      </c>
      <c r="AH92" s="844" t="str">
        <f>IF($B92="","",INDEX('All CCC'!AH$7:AH$809,MATCH(WatchList!$B92,'All CCC'!$B$7:$B$809,0)))</f>
        <v/>
      </c>
      <c r="AI92" s="844" t="str">
        <f>IF($B92="","",INDEX('All CCC'!AI$7:AI$809,MATCH(WatchList!$B92,'All CCC'!$B$7:$B$809,0)))</f>
        <v/>
      </c>
      <c r="AJ92" s="844" t="str">
        <f>IF($B92="","",INDEX('All CCC'!AJ$7:AJ$809,MATCH(WatchList!$B92,'All CCC'!$B$7:$B$809,0)))</f>
        <v/>
      </c>
      <c r="AK92" s="844" t="str">
        <f>IF($B92="","",INDEX('All CCC'!AK$7:AK$809,MATCH(WatchList!$B92,'All CCC'!$B$7:$B$809,0)))</f>
        <v/>
      </c>
      <c r="AL92" s="844" t="str">
        <f>IF($B92="","",INDEX('All CCC'!AL$7:AL$809,MATCH(WatchList!$B92,'All CCC'!$B$7:$B$809,0)))</f>
        <v/>
      </c>
      <c r="AM92" s="844" t="str">
        <f>IF($B92="","",INDEX('All CCC'!AM$7:AM$809,MATCH(WatchList!$B92,'All CCC'!$B$7:$B$809,0)))</f>
        <v/>
      </c>
      <c r="AN92" s="844" t="str">
        <f>IF($B92="","",INDEX('All CCC'!AN$7:AN$809,MATCH(WatchList!$B92,'All CCC'!$B$7:$B$809,0)))</f>
        <v/>
      </c>
      <c r="AO92" s="844" t="str">
        <f>IF($B92="","",INDEX('All CCC'!AO$7:AO$809,MATCH(WatchList!$B92,'All CCC'!$B$7:$B$809,0)))</f>
        <v/>
      </c>
      <c r="AP92" s="844" t="str">
        <f>IF($B92="","",INDEX('All CCC'!AP$7:AP$809,MATCH(WatchList!$B92,'All CCC'!$B$7:$B$809,0)))</f>
        <v/>
      </c>
      <c r="AQ92" s="844" t="str">
        <f>IF($B92="","",INDEX('All CCC'!AQ$7:AQ$809,MATCH(WatchList!$B92,'All CCC'!$B$7:$B$809,0)))</f>
        <v/>
      </c>
      <c r="AR92" s="844" t="str">
        <f>IF($B92="","",INDEX('All CCC'!AR$7:AR$809,MATCH(WatchList!$B92,'All CCC'!$B$7:$B$809,0)))</f>
        <v/>
      </c>
      <c r="AS92" s="844" t="str">
        <f>IF($B92="","",INDEX('All CCC'!AS$7:AS$809,MATCH(WatchList!$B92,'All CCC'!$B$7:$B$809,0)))</f>
        <v/>
      </c>
      <c r="AT92" s="844" t="str">
        <f>IF($B92="","",INDEX('All CCC'!AT$7:AT$809,MATCH(WatchList!$B92,'All CCC'!$B$7:$B$809,0)))</f>
        <v/>
      </c>
      <c r="AU92" s="844" t="str">
        <f>IF($B92="","",INDEX('All CCC'!AU$7:AU$809,MATCH(WatchList!$B92,'All CCC'!$B$7:$B$809,0)))</f>
        <v/>
      </c>
      <c r="AV92" s="844" t="str">
        <f>IF($B92="","",INDEX('All CCC'!AV$7:AV$809,MATCH(WatchList!$B92,'All CCC'!$B$7:$B$809,0)))</f>
        <v/>
      </c>
      <c r="AW92" s="844" t="str">
        <f>IF($B92="","",INDEX('All CCC'!AW$7:AW$809,MATCH(WatchList!$B92,'All CCC'!$B$7:$B$809,0)))</f>
        <v/>
      </c>
      <c r="AX92" s="844" t="str">
        <f>IF($B92="","",INDEX('All CCC'!AX$7:AX$809,MATCH(WatchList!$B92,'All CCC'!$B$7:$B$809,0)))</f>
        <v/>
      </c>
      <c r="AY92" s="844" t="str">
        <f>IF($B92="","",INDEX('All CCC'!AY$7:AY$809,MATCH(WatchList!$B92,'All CCC'!$B$7:$B$809,0)))</f>
        <v/>
      </c>
      <c r="AZ92" s="844" t="str">
        <f>IF($B92="","",INDEX('All CCC'!AZ$7:AZ$809,MATCH(WatchList!$B92,'All CCC'!$B$7:$B$809,0)))</f>
        <v/>
      </c>
      <c r="BA92" s="844" t="str">
        <f>IF($B92="","",INDEX('All CCC'!BA$7:BA$809,MATCH(WatchList!$B92,'All CCC'!$B$7:$B$809,0)))</f>
        <v/>
      </c>
      <c r="BB92" s="844" t="str">
        <f>IF($B92="","",INDEX('All CCC'!BB$7:BB$809,MATCH(WatchList!$B92,'All CCC'!$B$7:$B$809,0)))</f>
        <v/>
      </c>
      <c r="BC92" s="844" t="str">
        <f>IF($B92="","",INDEX('All CCC'!BC$7:BC$809,MATCH(WatchList!$B92,'All CCC'!$B$7:$B$809,0)))</f>
        <v/>
      </c>
      <c r="BD92" s="844" t="str">
        <f>IF($B92="","",INDEX('All CCC'!BD$7:BD$809,MATCH(WatchList!$B92,'All CCC'!$B$7:$B$809,0)))</f>
        <v/>
      </c>
      <c r="BE92" s="844" t="str">
        <f>IF($B92="","",INDEX('All CCC'!BE$7:BE$809,MATCH(WatchList!$B92,'All CCC'!$B$7:$B$809,0)))</f>
        <v/>
      </c>
      <c r="BF92" s="844" t="str">
        <f>IF($B92="","",INDEX('All CCC'!BF$7:BF$809,MATCH(WatchList!$B92,'All CCC'!$B$7:$B$809,0)))</f>
        <v/>
      </c>
      <c r="BG92" s="844" t="str">
        <f>IF($B92="","",INDEX('All CCC'!BG$7:BG$809,MATCH(WatchList!$B92,'All CCC'!$B$7:$B$809,0)))</f>
        <v/>
      </c>
    </row>
    <row r="93" spans="1:59" x14ac:dyDescent="0.2">
      <c r="A93" s="548" t="str">
        <f>IF($B93="","",INDEX('All CCC'!A$7:A$809,MATCH(WatchList!$B93,'All CCC'!$B$7:$B$809,0)))</f>
        <v/>
      </c>
      <c r="B93" s="31"/>
      <c r="C93" s="844" t="str">
        <f>IF($B93="","",INDEX('All CCC'!C$7:C$809,MATCH(WatchList!$B93,'All CCC'!$B$7:$B$809,0)))</f>
        <v/>
      </c>
      <c r="D93" s="844" t="str">
        <f>IF($B93="","",INDEX('All CCC'!D$7:D$809,MATCH(WatchList!$B93,'All CCC'!$B$7:$B$809,0)))</f>
        <v/>
      </c>
      <c r="E93" s="844" t="str">
        <f>IF($B93="","",INDEX('All CCC'!E$7:E$809,MATCH(WatchList!$B93,'All CCC'!$B$7:$B$809,0)))</f>
        <v/>
      </c>
      <c r="F93" s="844" t="str">
        <f>IF($B93="","",INDEX('All CCC'!F$7:F$809,MATCH(WatchList!$B93,'All CCC'!$B$7:$B$809,0)))</f>
        <v/>
      </c>
      <c r="G93" s="844" t="str">
        <f>IF($B93="","",INDEX('All CCC'!G$7:G$809,MATCH(WatchList!$B93,'All CCC'!$B$7:$B$809,0)))</f>
        <v/>
      </c>
      <c r="H93" s="844" t="str">
        <f>IF($B93="","",INDEX('All CCC'!H$7:H$809,MATCH(WatchList!$B93,'All CCC'!$B$7:$B$809,0)))</f>
        <v/>
      </c>
      <c r="I93" s="844" t="str">
        <f>IF($B93="","",INDEX('All CCC'!I$7:I$809,MATCH(WatchList!$B93,'All CCC'!$B$7:$B$809,0)))</f>
        <v/>
      </c>
      <c r="J93" s="844" t="str">
        <f>IF($B93="","",INDEX('All CCC'!J$7:J$809,MATCH(WatchList!$B93,'All CCC'!$B$7:$B$809,0)))</f>
        <v/>
      </c>
      <c r="K93" s="844" t="str">
        <f>IF($B93="","",INDEX('All CCC'!K$7:K$809,MATCH(WatchList!$B93,'All CCC'!$B$7:$B$809,0)))</f>
        <v/>
      </c>
      <c r="L93" s="844" t="str">
        <f>IF($B93="","",INDEX('All CCC'!L$7:L$809,MATCH(WatchList!$B93,'All CCC'!$B$7:$B$809,0)))</f>
        <v/>
      </c>
      <c r="M93" s="844" t="str">
        <f>IF($B93="","",INDEX('All CCC'!M$7:M$809,MATCH(WatchList!$B93,'All CCC'!$B$7:$B$809,0)))</f>
        <v/>
      </c>
      <c r="N93" s="844" t="str">
        <f>IF($B93="","",INDEX('All CCC'!N$7:N$809,MATCH(WatchList!$B93,'All CCC'!$B$7:$B$809,0)))</f>
        <v/>
      </c>
      <c r="O93" s="844" t="str">
        <f>IF($B93="","",INDEX('All CCC'!O$7:O$809,MATCH(WatchList!$B93,'All CCC'!$B$7:$B$809,0)))</f>
        <v/>
      </c>
      <c r="P93" s="845" t="str">
        <f>IF($B93="","",INDEX('All CCC'!P$7:P$809,MATCH(WatchList!$B93,'All CCC'!$B$7:$B$809,0)))</f>
        <v/>
      </c>
      <c r="Q93" s="845" t="str">
        <f>IF($B93="","",INDEX('All CCC'!Q$7:Q$809,MATCH(WatchList!$B93,'All CCC'!$B$7:$B$809,0)))</f>
        <v/>
      </c>
      <c r="R93" s="844" t="str">
        <f>IF($B93="","",INDEX('All CCC'!R$7:R$809,MATCH(WatchList!$B93,'All CCC'!$B$7:$B$809,0)))</f>
        <v/>
      </c>
      <c r="S93" s="844" t="str">
        <f>IF($B93="","",INDEX('All CCC'!S$7:S$809,MATCH(WatchList!$B93,'All CCC'!$B$7:$B$809,0)))</f>
        <v/>
      </c>
      <c r="T93" s="844" t="str">
        <f>IF($B93="","",INDEX('All CCC'!T$7:T$809,MATCH(WatchList!$B93,'All CCC'!$B$7:$B$809,0)))</f>
        <v/>
      </c>
      <c r="U93" s="844" t="str">
        <f>IF($B93="","",INDEX('All CCC'!U$7:U$809,MATCH(WatchList!$B93,'All CCC'!$B$7:$B$809,0)))</f>
        <v/>
      </c>
      <c r="V93" s="844" t="str">
        <f>IF($B93="","",INDEX('All CCC'!V$7:V$809,MATCH(WatchList!$B93,'All CCC'!$B$7:$B$809,0)))</f>
        <v/>
      </c>
      <c r="W93" s="844" t="str">
        <f>IF($B93="","",INDEX('All CCC'!W$7:W$809,MATCH(WatchList!$B93,'All CCC'!$B$7:$B$809,0)))</f>
        <v/>
      </c>
      <c r="X93" s="844" t="str">
        <f>IF($B93="","",INDEX('All CCC'!X$7:X$809,MATCH(WatchList!$B93,'All CCC'!$B$7:$B$809,0)))</f>
        <v/>
      </c>
      <c r="Y93" s="844" t="str">
        <f>IF($B93="","",INDEX('All CCC'!Y$7:Y$809,MATCH(WatchList!$B93,'All CCC'!$B$7:$B$809,0)))</f>
        <v/>
      </c>
      <c r="Z93" s="844" t="str">
        <f>IF($B93="","",INDEX('All CCC'!Z$7:Z$809,MATCH(WatchList!$B93,'All CCC'!$B$7:$B$809,0)))</f>
        <v/>
      </c>
      <c r="AA93" s="844" t="str">
        <f>IF($B93="","",INDEX('All CCC'!AA$7:AA$809,MATCH(WatchList!$B93,'All CCC'!$B$7:$B$809,0)))</f>
        <v/>
      </c>
      <c r="AB93" s="844" t="str">
        <f>IF($B93="","",INDEX('All CCC'!AB$7:AB$809,MATCH(WatchList!$B93,'All CCC'!$B$7:$B$809,0)))</f>
        <v/>
      </c>
      <c r="AC93" s="844" t="str">
        <f>IF($B93="","",INDEX('All CCC'!AC$7:AC$809,MATCH(WatchList!$B93,'All CCC'!$B$7:$B$809,0)))</f>
        <v/>
      </c>
      <c r="AD93" s="844" t="str">
        <f>IF($B93="","",INDEX('All CCC'!AD$7:AD$809,MATCH(WatchList!$B93,'All CCC'!$B$7:$B$809,0)))</f>
        <v/>
      </c>
      <c r="AE93" s="844" t="str">
        <f>IF($B93="","",INDEX('All CCC'!AE$7:AE$809,MATCH(WatchList!$B93,'All CCC'!$B$7:$B$809,0)))</f>
        <v/>
      </c>
      <c r="AF93" s="844" t="str">
        <f>IF($B93="","",INDEX('All CCC'!AF$7:AF$809,MATCH(WatchList!$B93,'All CCC'!$B$7:$B$809,0)))</f>
        <v/>
      </c>
      <c r="AG93" s="844" t="str">
        <f>IF($B93="","",INDEX('All CCC'!AG$7:AG$809,MATCH(WatchList!$B93,'All CCC'!$B$7:$B$809,0)))</f>
        <v/>
      </c>
      <c r="AH93" s="844" t="str">
        <f>IF($B93="","",INDEX('All CCC'!AH$7:AH$809,MATCH(WatchList!$B93,'All CCC'!$B$7:$B$809,0)))</f>
        <v/>
      </c>
      <c r="AI93" s="844" t="str">
        <f>IF($B93="","",INDEX('All CCC'!AI$7:AI$809,MATCH(WatchList!$B93,'All CCC'!$B$7:$B$809,0)))</f>
        <v/>
      </c>
      <c r="AJ93" s="844" t="str">
        <f>IF($B93="","",INDEX('All CCC'!AJ$7:AJ$809,MATCH(WatchList!$B93,'All CCC'!$B$7:$B$809,0)))</f>
        <v/>
      </c>
      <c r="AK93" s="844" t="str">
        <f>IF($B93="","",INDEX('All CCC'!AK$7:AK$809,MATCH(WatchList!$B93,'All CCC'!$B$7:$B$809,0)))</f>
        <v/>
      </c>
      <c r="AL93" s="844" t="str">
        <f>IF($B93="","",INDEX('All CCC'!AL$7:AL$809,MATCH(WatchList!$B93,'All CCC'!$B$7:$B$809,0)))</f>
        <v/>
      </c>
      <c r="AM93" s="844" t="str">
        <f>IF($B93="","",INDEX('All CCC'!AM$7:AM$809,MATCH(WatchList!$B93,'All CCC'!$B$7:$B$809,0)))</f>
        <v/>
      </c>
      <c r="AN93" s="844" t="str">
        <f>IF($B93="","",INDEX('All CCC'!AN$7:AN$809,MATCH(WatchList!$B93,'All CCC'!$B$7:$B$809,0)))</f>
        <v/>
      </c>
      <c r="AO93" s="844" t="str">
        <f>IF($B93="","",INDEX('All CCC'!AO$7:AO$809,MATCH(WatchList!$B93,'All CCC'!$B$7:$B$809,0)))</f>
        <v/>
      </c>
      <c r="AP93" s="844" t="str">
        <f>IF($B93="","",INDEX('All CCC'!AP$7:AP$809,MATCH(WatchList!$B93,'All CCC'!$B$7:$B$809,0)))</f>
        <v/>
      </c>
      <c r="AQ93" s="844" t="str">
        <f>IF($B93="","",INDEX('All CCC'!AQ$7:AQ$809,MATCH(WatchList!$B93,'All CCC'!$B$7:$B$809,0)))</f>
        <v/>
      </c>
      <c r="AR93" s="844" t="str">
        <f>IF($B93="","",INDEX('All CCC'!AR$7:AR$809,MATCH(WatchList!$B93,'All CCC'!$B$7:$B$809,0)))</f>
        <v/>
      </c>
      <c r="AS93" s="844" t="str">
        <f>IF($B93="","",INDEX('All CCC'!AS$7:AS$809,MATCH(WatchList!$B93,'All CCC'!$B$7:$B$809,0)))</f>
        <v/>
      </c>
      <c r="AT93" s="844" t="str">
        <f>IF($B93="","",INDEX('All CCC'!AT$7:AT$809,MATCH(WatchList!$B93,'All CCC'!$B$7:$B$809,0)))</f>
        <v/>
      </c>
      <c r="AU93" s="844" t="str">
        <f>IF($B93="","",INDEX('All CCC'!AU$7:AU$809,MATCH(WatchList!$B93,'All CCC'!$B$7:$B$809,0)))</f>
        <v/>
      </c>
      <c r="AV93" s="844" t="str">
        <f>IF($B93="","",INDEX('All CCC'!AV$7:AV$809,MATCH(WatchList!$B93,'All CCC'!$B$7:$B$809,0)))</f>
        <v/>
      </c>
      <c r="AW93" s="844" t="str">
        <f>IF($B93="","",INDEX('All CCC'!AW$7:AW$809,MATCH(WatchList!$B93,'All CCC'!$B$7:$B$809,0)))</f>
        <v/>
      </c>
      <c r="AX93" s="844" t="str">
        <f>IF($B93="","",INDEX('All CCC'!AX$7:AX$809,MATCH(WatchList!$B93,'All CCC'!$B$7:$B$809,0)))</f>
        <v/>
      </c>
      <c r="AY93" s="844" t="str">
        <f>IF($B93="","",INDEX('All CCC'!AY$7:AY$809,MATCH(WatchList!$B93,'All CCC'!$B$7:$B$809,0)))</f>
        <v/>
      </c>
      <c r="AZ93" s="844" t="str">
        <f>IF($B93="","",INDEX('All CCC'!AZ$7:AZ$809,MATCH(WatchList!$B93,'All CCC'!$B$7:$B$809,0)))</f>
        <v/>
      </c>
      <c r="BA93" s="844" t="str">
        <f>IF($B93="","",INDEX('All CCC'!BA$7:BA$809,MATCH(WatchList!$B93,'All CCC'!$B$7:$B$809,0)))</f>
        <v/>
      </c>
      <c r="BB93" s="844" t="str">
        <f>IF($B93="","",INDEX('All CCC'!BB$7:BB$809,MATCH(WatchList!$B93,'All CCC'!$B$7:$B$809,0)))</f>
        <v/>
      </c>
      <c r="BC93" s="844" t="str">
        <f>IF($B93="","",INDEX('All CCC'!BC$7:BC$809,MATCH(WatchList!$B93,'All CCC'!$B$7:$B$809,0)))</f>
        <v/>
      </c>
      <c r="BD93" s="844" t="str">
        <f>IF($B93="","",INDEX('All CCC'!BD$7:BD$809,MATCH(WatchList!$B93,'All CCC'!$B$7:$B$809,0)))</f>
        <v/>
      </c>
      <c r="BE93" s="844" t="str">
        <f>IF($B93="","",INDEX('All CCC'!BE$7:BE$809,MATCH(WatchList!$B93,'All CCC'!$B$7:$B$809,0)))</f>
        <v/>
      </c>
      <c r="BF93" s="844" t="str">
        <f>IF($B93="","",INDEX('All CCC'!BF$7:BF$809,MATCH(WatchList!$B93,'All CCC'!$B$7:$B$809,0)))</f>
        <v/>
      </c>
      <c r="BG93" s="844" t="str">
        <f>IF($B93="","",INDEX('All CCC'!BG$7:BG$809,MATCH(WatchList!$B93,'All CCC'!$B$7:$B$809,0)))</f>
        <v/>
      </c>
    </row>
    <row r="94" spans="1:59" x14ac:dyDescent="0.2">
      <c r="A94" s="548" t="str">
        <f>IF($B94="","",INDEX('All CCC'!A$7:A$809,MATCH(WatchList!$B94,'All CCC'!$B$7:$B$809,0)))</f>
        <v/>
      </c>
      <c r="B94" s="31"/>
      <c r="C94" s="844" t="str">
        <f>IF($B94="","",INDEX('All CCC'!C$7:C$809,MATCH(WatchList!$B94,'All CCC'!$B$7:$B$809,0)))</f>
        <v/>
      </c>
      <c r="D94" s="844" t="str">
        <f>IF($B94="","",INDEX('All CCC'!D$7:D$809,MATCH(WatchList!$B94,'All CCC'!$B$7:$B$809,0)))</f>
        <v/>
      </c>
      <c r="E94" s="844" t="str">
        <f>IF($B94="","",INDEX('All CCC'!E$7:E$809,MATCH(WatchList!$B94,'All CCC'!$B$7:$B$809,0)))</f>
        <v/>
      </c>
      <c r="F94" s="844" t="str">
        <f>IF($B94="","",INDEX('All CCC'!F$7:F$809,MATCH(WatchList!$B94,'All CCC'!$B$7:$B$809,0)))</f>
        <v/>
      </c>
      <c r="G94" s="844" t="str">
        <f>IF($B94="","",INDEX('All CCC'!G$7:G$809,MATCH(WatchList!$B94,'All CCC'!$B$7:$B$809,0)))</f>
        <v/>
      </c>
      <c r="H94" s="844" t="str">
        <f>IF($B94="","",INDEX('All CCC'!H$7:H$809,MATCH(WatchList!$B94,'All CCC'!$B$7:$B$809,0)))</f>
        <v/>
      </c>
      <c r="I94" s="844" t="str">
        <f>IF($B94="","",INDEX('All CCC'!I$7:I$809,MATCH(WatchList!$B94,'All CCC'!$B$7:$B$809,0)))</f>
        <v/>
      </c>
      <c r="J94" s="844" t="str">
        <f>IF($B94="","",INDEX('All CCC'!J$7:J$809,MATCH(WatchList!$B94,'All CCC'!$B$7:$B$809,0)))</f>
        <v/>
      </c>
      <c r="K94" s="844" t="str">
        <f>IF($B94="","",INDEX('All CCC'!K$7:K$809,MATCH(WatchList!$B94,'All CCC'!$B$7:$B$809,0)))</f>
        <v/>
      </c>
      <c r="L94" s="844" t="str">
        <f>IF($B94="","",INDEX('All CCC'!L$7:L$809,MATCH(WatchList!$B94,'All CCC'!$B$7:$B$809,0)))</f>
        <v/>
      </c>
      <c r="M94" s="844" t="str">
        <f>IF($B94="","",INDEX('All CCC'!M$7:M$809,MATCH(WatchList!$B94,'All CCC'!$B$7:$B$809,0)))</f>
        <v/>
      </c>
      <c r="N94" s="844" t="str">
        <f>IF($B94="","",INDEX('All CCC'!N$7:N$809,MATCH(WatchList!$B94,'All CCC'!$B$7:$B$809,0)))</f>
        <v/>
      </c>
      <c r="O94" s="844" t="str">
        <f>IF($B94="","",INDEX('All CCC'!O$7:O$809,MATCH(WatchList!$B94,'All CCC'!$B$7:$B$809,0)))</f>
        <v/>
      </c>
      <c r="P94" s="845" t="str">
        <f>IF($B94="","",INDEX('All CCC'!P$7:P$809,MATCH(WatchList!$B94,'All CCC'!$B$7:$B$809,0)))</f>
        <v/>
      </c>
      <c r="Q94" s="845" t="str">
        <f>IF($B94="","",INDEX('All CCC'!Q$7:Q$809,MATCH(WatchList!$B94,'All CCC'!$B$7:$B$809,0)))</f>
        <v/>
      </c>
      <c r="R94" s="844" t="str">
        <f>IF($B94="","",INDEX('All CCC'!R$7:R$809,MATCH(WatchList!$B94,'All CCC'!$B$7:$B$809,0)))</f>
        <v/>
      </c>
      <c r="S94" s="844" t="str">
        <f>IF($B94="","",INDEX('All CCC'!S$7:S$809,MATCH(WatchList!$B94,'All CCC'!$B$7:$B$809,0)))</f>
        <v/>
      </c>
      <c r="T94" s="844" t="str">
        <f>IF($B94="","",INDEX('All CCC'!T$7:T$809,MATCH(WatchList!$B94,'All CCC'!$B$7:$B$809,0)))</f>
        <v/>
      </c>
      <c r="U94" s="844" t="str">
        <f>IF($B94="","",INDEX('All CCC'!U$7:U$809,MATCH(WatchList!$B94,'All CCC'!$B$7:$B$809,0)))</f>
        <v/>
      </c>
      <c r="V94" s="844" t="str">
        <f>IF($B94="","",INDEX('All CCC'!V$7:V$809,MATCH(WatchList!$B94,'All CCC'!$B$7:$B$809,0)))</f>
        <v/>
      </c>
      <c r="W94" s="844" t="str">
        <f>IF($B94="","",INDEX('All CCC'!W$7:W$809,MATCH(WatchList!$B94,'All CCC'!$B$7:$B$809,0)))</f>
        <v/>
      </c>
      <c r="X94" s="844" t="str">
        <f>IF($B94="","",INDEX('All CCC'!X$7:X$809,MATCH(WatchList!$B94,'All CCC'!$B$7:$B$809,0)))</f>
        <v/>
      </c>
      <c r="Y94" s="844" t="str">
        <f>IF($B94="","",INDEX('All CCC'!Y$7:Y$809,MATCH(WatchList!$B94,'All CCC'!$B$7:$B$809,0)))</f>
        <v/>
      </c>
      <c r="Z94" s="844" t="str">
        <f>IF($B94="","",INDEX('All CCC'!Z$7:Z$809,MATCH(WatchList!$B94,'All CCC'!$B$7:$B$809,0)))</f>
        <v/>
      </c>
      <c r="AA94" s="844" t="str">
        <f>IF($B94="","",INDEX('All CCC'!AA$7:AA$809,MATCH(WatchList!$B94,'All CCC'!$B$7:$B$809,0)))</f>
        <v/>
      </c>
      <c r="AB94" s="844" t="str">
        <f>IF($B94="","",INDEX('All CCC'!AB$7:AB$809,MATCH(WatchList!$B94,'All CCC'!$B$7:$B$809,0)))</f>
        <v/>
      </c>
      <c r="AC94" s="844" t="str">
        <f>IF($B94="","",INDEX('All CCC'!AC$7:AC$809,MATCH(WatchList!$B94,'All CCC'!$B$7:$B$809,0)))</f>
        <v/>
      </c>
      <c r="AD94" s="844" t="str">
        <f>IF($B94="","",INDEX('All CCC'!AD$7:AD$809,MATCH(WatchList!$B94,'All CCC'!$B$7:$B$809,0)))</f>
        <v/>
      </c>
      <c r="AE94" s="844" t="str">
        <f>IF($B94="","",INDEX('All CCC'!AE$7:AE$809,MATCH(WatchList!$B94,'All CCC'!$B$7:$B$809,0)))</f>
        <v/>
      </c>
      <c r="AF94" s="844" t="str">
        <f>IF($B94="","",INDEX('All CCC'!AF$7:AF$809,MATCH(WatchList!$B94,'All CCC'!$B$7:$B$809,0)))</f>
        <v/>
      </c>
      <c r="AG94" s="844" t="str">
        <f>IF($B94="","",INDEX('All CCC'!AG$7:AG$809,MATCH(WatchList!$B94,'All CCC'!$B$7:$B$809,0)))</f>
        <v/>
      </c>
      <c r="AH94" s="844" t="str">
        <f>IF($B94="","",INDEX('All CCC'!AH$7:AH$809,MATCH(WatchList!$B94,'All CCC'!$B$7:$B$809,0)))</f>
        <v/>
      </c>
      <c r="AI94" s="844" t="str">
        <f>IF($B94="","",INDEX('All CCC'!AI$7:AI$809,MATCH(WatchList!$B94,'All CCC'!$B$7:$B$809,0)))</f>
        <v/>
      </c>
      <c r="AJ94" s="844" t="str">
        <f>IF($B94="","",INDEX('All CCC'!AJ$7:AJ$809,MATCH(WatchList!$B94,'All CCC'!$B$7:$B$809,0)))</f>
        <v/>
      </c>
      <c r="AK94" s="844" t="str">
        <f>IF($B94="","",INDEX('All CCC'!AK$7:AK$809,MATCH(WatchList!$B94,'All CCC'!$B$7:$B$809,0)))</f>
        <v/>
      </c>
      <c r="AL94" s="844" t="str">
        <f>IF($B94="","",INDEX('All CCC'!AL$7:AL$809,MATCH(WatchList!$B94,'All CCC'!$B$7:$B$809,0)))</f>
        <v/>
      </c>
      <c r="AM94" s="844" t="str">
        <f>IF($B94="","",INDEX('All CCC'!AM$7:AM$809,MATCH(WatchList!$B94,'All CCC'!$B$7:$B$809,0)))</f>
        <v/>
      </c>
      <c r="AN94" s="844" t="str">
        <f>IF($B94="","",INDEX('All CCC'!AN$7:AN$809,MATCH(WatchList!$B94,'All CCC'!$B$7:$B$809,0)))</f>
        <v/>
      </c>
      <c r="AO94" s="844" t="str">
        <f>IF($B94="","",INDEX('All CCC'!AO$7:AO$809,MATCH(WatchList!$B94,'All CCC'!$B$7:$B$809,0)))</f>
        <v/>
      </c>
      <c r="AP94" s="844" t="str">
        <f>IF($B94="","",INDEX('All CCC'!AP$7:AP$809,MATCH(WatchList!$B94,'All CCC'!$B$7:$B$809,0)))</f>
        <v/>
      </c>
      <c r="AQ94" s="844" t="str">
        <f>IF($B94="","",INDEX('All CCC'!AQ$7:AQ$809,MATCH(WatchList!$B94,'All CCC'!$B$7:$B$809,0)))</f>
        <v/>
      </c>
      <c r="AR94" s="844" t="str">
        <f>IF($B94="","",INDEX('All CCC'!AR$7:AR$809,MATCH(WatchList!$B94,'All CCC'!$B$7:$B$809,0)))</f>
        <v/>
      </c>
      <c r="AS94" s="844" t="str">
        <f>IF($B94="","",INDEX('All CCC'!AS$7:AS$809,MATCH(WatchList!$B94,'All CCC'!$B$7:$B$809,0)))</f>
        <v/>
      </c>
      <c r="AT94" s="844" t="str">
        <f>IF($B94="","",INDEX('All CCC'!AT$7:AT$809,MATCH(WatchList!$B94,'All CCC'!$B$7:$B$809,0)))</f>
        <v/>
      </c>
      <c r="AU94" s="844" t="str">
        <f>IF($B94="","",INDEX('All CCC'!AU$7:AU$809,MATCH(WatchList!$B94,'All CCC'!$B$7:$B$809,0)))</f>
        <v/>
      </c>
      <c r="AV94" s="844" t="str">
        <f>IF($B94="","",INDEX('All CCC'!AV$7:AV$809,MATCH(WatchList!$B94,'All CCC'!$B$7:$B$809,0)))</f>
        <v/>
      </c>
      <c r="AW94" s="844" t="str">
        <f>IF($B94="","",INDEX('All CCC'!AW$7:AW$809,MATCH(WatchList!$B94,'All CCC'!$B$7:$B$809,0)))</f>
        <v/>
      </c>
      <c r="AX94" s="844" t="str">
        <f>IF($B94="","",INDEX('All CCC'!AX$7:AX$809,MATCH(WatchList!$B94,'All CCC'!$B$7:$B$809,0)))</f>
        <v/>
      </c>
      <c r="AY94" s="844" t="str">
        <f>IF($B94="","",INDEX('All CCC'!AY$7:AY$809,MATCH(WatchList!$B94,'All CCC'!$B$7:$B$809,0)))</f>
        <v/>
      </c>
      <c r="AZ94" s="844" t="str">
        <f>IF($B94="","",INDEX('All CCC'!AZ$7:AZ$809,MATCH(WatchList!$B94,'All CCC'!$B$7:$B$809,0)))</f>
        <v/>
      </c>
      <c r="BA94" s="844" t="str">
        <f>IF($B94="","",INDEX('All CCC'!BA$7:BA$809,MATCH(WatchList!$B94,'All CCC'!$B$7:$B$809,0)))</f>
        <v/>
      </c>
      <c r="BB94" s="844" t="str">
        <f>IF($B94="","",INDEX('All CCC'!BB$7:BB$809,MATCH(WatchList!$B94,'All CCC'!$B$7:$B$809,0)))</f>
        <v/>
      </c>
      <c r="BC94" s="844" t="str">
        <f>IF($B94="","",INDEX('All CCC'!BC$7:BC$809,MATCH(WatchList!$B94,'All CCC'!$B$7:$B$809,0)))</f>
        <v/>
      </c>
      <c r="BD94" s="844" t="str">
        <f>IF($B94="","",INDEX('All CCC'!BD$7:BD$809,MATCH(WatchList!$B94,'All CCC'!$B$7:$B$809,0)))</f>
        <v/>
      </c>
      <c r="BE94" s="844" t="str">
        <f>IF($B94="","",INDEX('All CCC'!BE$7:BE$809,MATCH(WatchList!$B94,'All CCC'!$B$7:$B$809,0)))</f>
        <v/>
      </c>
      <c r="BF94" s="844" t="str">
        <f>IF($B94="","",INDEX('All CCC'!BF$7:BF$809,MATCH(WatchList!$B94,'All CCC'!$B$7:$B$809,0)))</f>
        <v/>
      </c>
      <c r="BG94" s="844" t="str">
        <f>IF($B94="","",INDEX('All CCC'!BG$7:BG$809,MATCH(WatchList!$B94,'All CCC'!$B$7:$B$809,0)))</f>
        <v/>
      </c>
    </row>
    <row r="95" spans="1:59" x14ac:dyDescent="0.2">
      <c r="A95" s="548" t="str">
        <f>IF($B95="","",INDEX('All CCC'!A$7:A$809,MATCH(WatchList!$B95,'All CCC'!$B$7:$B$809,0)))</f>
        <v/>
      </c>
      <c r="B95" s="31"/>
      <c r="C95" s="844" t="str">
        <f>IF($B95="","",INDEX('All CCC'!C$7:C$809,MATCH(WatchList!$B95,'All CCC'!$B$7:$B$809,0)))</f>
        <v/>
      </c>
      <c r="D95" s="844" t="str">
        <f>IF($B95="","",INDEX('All CCC'!D$7:D$809,MATCH(WatchList!$B95,'All CCC'!$B$7:$B$809,0)))</f>
        <v/>
      </c>
      <c r="E95" s="844" t="str">
        <f>IF($B95="","",INDEX('All CCC'!E$7:E$809,MATCH(WatchList!$B95,'All CCC'!$B$7:$B$809,0)))</f>
        <v/>
      </c>
      <c r="F95" s="844" t="str">
        <f>IF($B95="","",INDEX('All CCC'!F$7:F$809,MATCH(WatchList!$B95,'All CCC'!$B$7:$B$809,0)))</f>
        <v/>
      </c>
      <c r="G95" s="844" t="str">
        <f>IF($B95="","",INDEX('All CCC'!G$7:G$809,MATCH(WatchList!$B95,'All CCC'!$B$7:$B$809,0)))</f>
        <v/>
      </c>
      <c r="H95" s="844" t="str">
        <f>IF($B95="","",INDEX('All CCC'!H$7:H$809,MATCH(WatchList!$B95,'All CCC'!$B$7:$B$809,0)))</f>
        <v/>
      </c>
      <c r="I95" s="844" t="str">
        <f>IF($B95="","",INDEX('All CCC'!I$7:I$809,MATCH(WatchList!$B95,'All CCC'!$B$7:$B$809,0)))</f>
        <v/>
      </c>
      <c r="J95" s="844" t="str">
        <f>IF($B95="","",INDEX('All CCC'!J$7:J$809,MATCH(WatchList!$B95,'All CCC'!$B$7:$B$809,0)))</f>
        <v/>
      </c>
      <c r="K95" s="844" t="str">
        <f>IF($B95="","",INDEX('All CCC'!K$7:K$809,MATCH(WatchList!$B95,'All CCC'!$B$7:$B$809,0)))</f>
        <v/>
      </c>
      <c r="L95" s="844" t="str">
        <f>IF($B95="","",INDEX('All CCC'!L$7:L$809,MATCH(WatchList!$B95,'All CCC'!$B$7:$B$809,0)))</f>
        <v/>
      </c>
      <c r="M95" s="844" t="str">
        <f>IF($B95="","",INDEX('All CCC'!M$7:M$809,MATCH(WatchList!$B95,'All CCC'!$B$7:$B$809,0)))</f>
        <v/>
      </c>
      <c r="N95" s="844" t="str">
        <f>IF($B95="","",INDEX('All CCC'!N$7:N$809,MATCH(WatchList!$B95,'All CCC'!$B$7:$B$809,0)))</f>
        <v/>
      </c>
      <c r="O95" s="844" t="str">
        <f>IF($B95="","",INDEX('All CCC'!O$7:O$809,MATCH(WatchList!$B95,'All CCC'!$B$7:$B$809,0)))</f>
        <v/>
      </c>
      <c r="P95" s="845" t="str">
        <f>IF($B95="","",INDEX('All CCC'!P$7:P$809,MATCH(WatchList!$B95,'All CCC'!$B$7:$B$809,0)))</f>
        <v/>
      </c>
      <c r="Q95" s="845" t="str">
        <f>IF($B95="","",INDEX('All CCC'!Q$7:Q$809,MATCH(WatchList!$B95,'All CCC'!$B$7:$B$809,0)))</f>
        <v/>
      </c>
      <c r="R95" s="844" t="str">
        <f>IF($B95="","",INDEX('All CCC'!R$7:R$809,MATCH(WatchList!$B95,'All CCC'!$B$7:$B$809,0)))</f>
        <v/>
      </c>
      <c r="S95" s="844" t="str">
        <f>IF($B95="","",INDEX('All CCC'!S$7:S$809,MATCH(WatchList!$B95,'All CCC'!$B$7:$B$809,0)))</f>
        <v/>
      </c>
      <c r="T95" s="844" t="str">
        <f>IF($B95="","",INDEX('All CCC'!T$7:T$809,MATCH(WatchList!$B95,'All CCC'!$B$7:$B$809,0)))</f>
        <v/>
      </c>
      <c r="U95" s="844" t="str">
        <f>IF($B95="","",INDEX('All CCC'!U$7:U$809,MATCH(WatchList!$B95,'All CCC'!$B$7:$B$809,0)))</f>
        <v/>
      </c>
      <c r="V95" s="844" t="str">
        <f>IF($B95="","",INDEX('All CCC'!V$7:V$809,MATCH(WatchList!$B95,'All CCC'!$B$7:$B$809,0)))</f>
        <v/>
      </c>
      <c r="W95" s="844" t="str">
        <f>IF($B95="","",INDEX('All CCC'!W$7:W$809,MATCH(WatchList!$B95,'All CCC'!$B$7:$B$809,0)))</f>
        <v/>
      </c>
      <c r="X95" s="844" t="str">
        <f>IF($B95="","",INDEX('All CCC'!X$7:X$809,MATCH(WatchList!$B95,'All CCC'!$B$7:$B$809,0)))</f>
        <v/>
      </c>
      <c r="Y95" s="844" t="str">
        <f>IF($B95="","",INDEX('All CCC'!Y$7:Y$809,MATCH(WatchList!$B95,'All CCC'!$B$7:$B$809,0)))</f>
        <v/>
      </c>
      <c r="Z95" s="844" t="str">
        <f>IF($B95="","",INDEX('All CCC'!Z$7:Z$809,MATCH(WatchList!$B95,'All CCC'!$B$7:$B$809,0)))</f>
        <v/>
      </c>
      <c r="AA95" s="844" t="str">
        <f>IF($B95="","",INDEX('All CCC'!AA$7:AA$809,MATCH(WatchList!$B95,'All CCC'!$B$7:$B$809,0)))</f>
        <v/>
      </c>
      <c r="AB95" s="844" t="str">
        <f>IF($B95="","",INDEX('All CCC'!AB$7:AB$809,MATCH(WatchList!$B95,'All CCC'!$B$7:$B$809,0)))</f>
        <v/>
      </c>
      <c r="AC95" s="844" t="str">
        <f>IF($B95="","",INDEX('All CCC'!AC$7:AC$809,MATCH(WatchList!$B95,'All CCC'!$B$7:$B$809,0)))</f>
        <v/>
      </c>
      <c r="AD95" s="844" t="str">
        <f>IF($B95="","",INDEX('All CCC'!AD$7:AD$809,MATCH(WatchList!$B95,'All CCC'!$B$7:$B$809,0)))</f>
        <v/>
      </c>
      <c r="AE95" s="844" t="str">
        <f>IF($B95="","",INDEX('All CCC'!AE$7:AE$809,MATCH(WatchList!$B95,'All CCC'!$B$7:$B$809,0)))</f>
        <v/>
      </c>
      <c r="AF95" s="844" t="str">
        <f>IF($B95="","",INDEX('All CCC'!AF$7:AF$809,MATCH(WatchList!$B95,'All CCC'!$B$7:$B$809,0)))</f>
        <v/>
      </c>
      <c r="AG95" s="844" t="str">
        <f>IF($B95="","",INDEX('All CCC'!AG$7:AG$809,MATCH(WatchList!$B95,'All CCC'!$B$7:$B$809,0)))</f>
        <v/>
      </c>
      <c r="AH95" s="844" t="str">
        <f>IF($B95="","",INDEX('All CCC'!AH$7:AH$809,MATCH(WatchList!$B95,'All CCC'!$B$7:$B$809,0)))</f>
        <v/>
      </c>
      <c r="AI95" s="844" t="str">
        <f>IF($B95="","",INDEX('All CCC'!AI$7:AI$809,MATCH(WatchList!$B95,'All CCC'!$B$7:$B$809,0)))</f>
        <v/>
      </c>
      <c r="AJ95" s="844" t="str">
        <f>IF($B95="","",INDEX('All CCC'!AJ$7:AJ$809,MATCH(WatchList!$B95,'All CCC'!$B$7:$B$809,0)))</f>
        <v/>
      </c>
      <c r="AK95" s="844" t="str">
        <f>IF($B95="","",INDEX('All CCC'!AK$7:AK$809,MATCH(WatchList!$B95,'All CCC'!$B$7:$B$809,0)))</f>
        <v/>
      </c>
      <c r="AL95" s="844" t="str">
        <f>IF($B95="","",INDEX('All CCC'!AL$7:AL$809,MATCH(WatchList!$B95,'All CCC'!$B$7:$B$809,0)))</f>
        <v/>
      </c>
      <c r="AM95" s="844" t="str">
        <f>IF($B95="","",INDEX('All CCC'!AM$7:AM$809,MATCH(WatchList!$B95,'All CCC'!$B$7:$B$809,0)))</f>
        <v/>
      </c>
      <c r="AN95" s="844" t="str">
        <f>IF($B95="","",INDEX('All CCC'!AN$7:AN$809,MATCH(WatchList!$B95,'All CCC'!$B$7:$B$809,0)))</f>
        <v/>
      </c>
      <c r="AO95" s="844" t="str">
        <f>IF($B95="","",INDEX('All CCC'!AO$7:AO$809,MATCH(WatchList!$B95,'All CCC'!$B$7:$B$809,0)))</f>
        <v/>
      </c>
      <c r="AP95" s="844" t="str">
        <f>IF($B95="","",INDEX('All CCC'!AP$7:AP$809,MATCH(WatchList!$B95,'All CCC'!$B$7:$B$809,0)))</f>
        <v/>
      </c>
      <c r="AQ95" s="844" t="str">
        <f>IF($B95="","",INDEX('All CCC'!AQ$7:AQ$809,MATCH(WatchList!$B95,'All CCC'!$B$7:$B$809,0)))</f>
        <v/>
      </c>
      <c r="AR95" s="844" t="str">
        <f>IF($B95="","",INDEX('All CCC'!AR$7:AR$809,MATCH(WatchList!$B95,'All CCC'!$B$7:$B$809,0)))</f>
        <v/>
      </c>
      <c r="AS95" s="844" t="str">
        <f>IF($B95="","",INDEX('All CCC'!AS$7:AS$809,MATCH(WatchList!$B95,'All CCC'!$B$7:$B$809,0)))</f>
        <v/>
      </c>
      <c r="AT95" s="844" t="str">
        <f>IF($B95="","",INDEX('All CCC'!AT$7:AT$809,MATCH(WatchList!$B95,'All CCC'!$B$7:$B$809,0)))</f>
        <v/>
      </c>
      <c r="AU95" s="844" t="str">
        <f>IF($B95="","",INDEX('All CCC'!AU$7:AU$809,MATCH(WatchList!$B95,'All CCC'!$B$7:$B$809,0)))</f>
        <v/>
      </c>
      <c r="AV95" s="844" t="str">
        <f>IF($B95="","",INDEX('All CCC'!AV$7:AV$809,MATCH(WatchList!$B95,'All CCC'!$B$7:$B$809,0)))</f>
        <v/>
      </c>
      <c r="AW95" s="844" t="str">
        <f>IF($B95="","",INDEX('All CCC'!AW$7:AW$809,MATCH(WatchList!$B95,'All CCC'!$B$7:$B$809,0)))</f>
        <v/>
      </c>
      <c r="AX95" s="844" t="str">
        <f>IF($B95="","",INDEX('All CCC'!AX$7:AX$809,MATCH(WatchList!$B95,'All CCC'!$B$7:$B$809,0)))</f>
        <v/>
      </c>
      <c r="AY95" s="844" t="str">
        <f>IF($B95="","",INDEX('All CCC'!AY$7:AY$809,MATCH(WatchList!$B95,'All CCC'!$B$7:$B$809,0)))</f>
        <v/>
      </c>
      <c r="AZ95" s="844" t="str">
        <f>IF($B95="","",INDEX('All CCC'!AZ$7:AZ$809,MATCH(WatchList!$B95,'All CCC'!$B$7:$B$809,0)))</f>
        <v/>
      </c>
      <c r="BA95" s="844" t="str">
        <f>IF($B95="","",INDEX('All CCC'!BA$7:BA$809,MATCH(WatchList!$B95,'All CCC'!$B$7:$B$809,0)))</f>
        <v/>
      </c>
      <c r="BB95" s="844" t="str">
        <f>IF($B95="","",INDEX('All CCC'!BB$7:BB$809,MATCH(WatchList!$B95,'All CCC'!$B$7:$B$809,0)))</f>
        <v/>
      </c>
      <c r="BC95" s="844" t="str">
        <f>IF($B95="","",INDEX('All CCC'!BC$7:BC$809,MATCH(WatchList!$B95,'All CCC'!$B$7:$B$809,0)))</f>
        <v/>
      </c>
      <c r="BD95" s="844" t="str">
        <f>IF($B95="","",INDEX('All CCC'!BD$7:BD$809,MATCH(WatchList!$B95,'All CCC'!$B$7:$B$809,0)))</f>
        <v/>
      </c>
      <c r="BE95" s="844" t="str">
        <f>IF($B95="","",INDEX('All CCC'!BE$7:BE$809,MATCH(WatchList!$B95,'All CCC'!$B$7:$B$809,0)))</f>
        <v/>
      </c>
      <c r="BF95" s="844" t="str">
        <f>IF($B95="","",INDEX('All CCC'!BF$7:BF$809,MATCH(WatchList!$B95,'All CCC'!$B$7:$B$809,0)))</f>
        <v/>
      </c>
      <c r="BG95" s="844" t="str">
        <f>IF($B95="","",INDEX('All CCC'!BG$7:BG$809,MATCH(WatchList!$B95,'All CCC'!$B$7:$B$809,0)))</f>
        <v/>
      </c>
    </row>
    <row r="96" spans="1:59" x14ac:dyDescent="0.2">
      <c r="A96" s="548" t="str">
        <f>IF($B96="","",INDEX('All CCC'!A$7:A$809,MATCH(WatchList!$B96,'All CCC'!$B$7:$B$809,0)))</f>
        <v/>
      </c>
      <c r="B96" s="31"/>
      <c r="C96" s="844" t="str">
        <f>IF($B96="","",INDEX('All CCC'!C$7:C$809,MATCH(WatchList!$B96,'All CCC'!$B$7:$B$809,0)))</f>
        <v/>
      </c>
      <c r="D96" s="844" t="str">
        <f>IF($B96="","",INDEX('All CCC'!D$7:D$809,MATCH(WatchList!$B96,'All CCC'!$B$7:$B$809,0)))</f>
        <v/>
      </c>
      <c r="E96" s="844" t="str">
        <f>IF($B96="","",INDEX('All CCC'!E$7:E$809,MATCH(WatchList!$B96,'All CCC'!$B$7:$B$809,0)))</f>
        <v/>
      </c>
      <c r="F96" s="844" t="str">
        <f>IF($B96="","",INDEX('All CCC'!F$7:F$809,MATCH(WatchList!$B96,'All CCC'!$B$7:$B$809,0)))</f>
        <v/>
      </c>
      <c r="G96" s="844" t="str">
        <f>IF($B96="","",INDEX('All CCC'!G$7:G$809,MATCH(WatchList!$B96,'All CCC'!$B$7:$B$809,0)))</f>
        <v/>
      </c>
      <c r="H96" s="844" t="str">
        <f>IF($B96="","",INDEX('All CCC'!H$7:H$809,MATCH(WatchList!$B96,'All CCC'!$B$7:$B$809,0)))</f>
        <v/>
      </c>
      <c r="I96" s="844" t="str">
        <f>IF($B96="","",INDEX('All CCC'!I$7:I$809,MATCH(WatchList!$B96,'All CCC'!$B$7:$B$809,0)))</f>
        <v/>
      </c>
      <c r="J96" s="844" t="str">
        <f>IF($B96="","",INDEX('All CCC'!J$7:J$809,MATCH(WatchList!$B96,'All CCC'!$B$7:$B$809,0)))</f>
        <v/>
      </c>
      <c r="K96" s="844" t="str">
        <f>IF($B96="","",INDEX('All CCC'!K$7:K$809,MATCH(WatchList!$B96,'All CCC'!$B$7:$B$809,0)))</f>
        <v/>
      </c>
      <c r="L96" s="844" t="str">
        <f>IF($B96="","",INDEX('All CCC'!L$7:L$809,MATCH(WatchList!$B96,'All CCC'!$B$7:$B$809,0)))</f>
        <v/>
      </c>
      <c r="M96" s="844" t="str">
        <f>IF($B96="","",INDEX('All CCC'!M$7:M$809,MATCH(WatchList!$B96,'All CCC'!$B$7:$B$809,0)))</f>
        <v/>
      </c>
      <c r="N96" s="844" t="str">
        <f>IF($B96="","",INDEX('All CCC'!N$7:N$809,MATCH(WatchList!$B96,'All CCC'!$B$7:$B$809,0)))</f>
        <v/>
      </c>
      <c r="O96" s="844" t="str">
        <f>IF($B96="","",INDEX('All CCC'!O$7:O$809,MATCH(WatchList!$B96,'All CCC'!$B$7:$B$809,0)))</f>
        <v/>
      </c>
      <c r="P96" s="845" t="str">
        <f>IF($B96="","",INDEX('All CCC'!P$7:P$809,MATCH(WatchList!$B96,'All CCC'!$B$7:$B$809,0)))</f>
        <v/>
      </c>
      <c r="Q96" s="845" t="str">
        <f>IF($B96="","",INDEX('All CCC'!Q$7:Q$809,MATCH(WatchList!$B96,'All CCC'!$B$7:$B$809,0)))</f>
        <v/>
      </c>
      <c r="R96" s="844" t="str">
        <f>IF($B96="","",INDEX('All CCC'!R$7:R$809,MATCH(WatchList!$B96,'All CCC'!$B$7:$B$809,0)))</f>
        <v/>
      </c>
      <c r="S96" s="844" t="str">
        <f>IF($B96="","",INDEX('All CCC'!S$7:S$809,MATCH(WatchList!$B96,'All CCC'!$B$7:$B$809,0)))</f>
        <v/>
      </c>
      <c r="T96" s="844" t="str">
        <f>IF($B96="","",INDEX('All CCC'!T$7:T$809,MATCH(WatchList!$B96,'All CCC'!$B$7:$B$809,0)))</f>
        <v/>
      </c>
      <c r="U96" s="844" t="str">
        <f>IF($B96="","",INDEX('All CCC'!U$7:U$809,MATCH(WatchList!$B96,'All CCC'!$B$7:$B$809,0)))</f>
        <v/>
      </c>
      <c r="V96" s="844" t="str">
        <f>IF($B96="","",INDEX('All CCC'!V$7:V$809,MATCH(WatchList!$B96,'All CCC'!$B$7:$B$809,0)))</f>
        <v/>
      </c>
      <c r="W96" s="844" t="str">
        <f>IF($B96="","",INDEX('All CCC'!W$7:W$809,MATCH(WatchList!$B96,'All CCC'!$B$7:$B$809,0)))</f>
        <v/>
      </c>
      <c r="X96" s="844" t="str">
        <f>IF($B96="","",INDEX('All CCC'!X$7:X$809,MATCH(WatchList!$B96,'All CCC'!$B$7:$B$809,0)))</f>
        <v/>
      </c>
      <c r="Y96" s="844" t="str">
        <f>IF($B96="","",INDEX('All CCC'!Y$7:Y$809,MATCH(WatchList!$B96,'All CCC'!$B$7:$B$809,0)))</f>
        <v/>
      </c>
      <c r="Z96" s="844" t="str">
        <f>IF($B96="","",INDEX('All CCC'!Z$7:Z$809,MATCH(WatchList!$B96,'All CCC'!$B$7:$B$809,0)))</f>
        <v/>
      </c>
      <c r="AA96" s="844" t="str">
        <f>IF($B96="","",INDEX('All CCC'!AA$7:AA$809,MATCH(WatchList!$B96,'All CCC'!$B$7:$B$809,0)))</f>
        <v/>
      </c>
      <c r="AB96" s="844" t="str">
        <f>IF($B96="","",INDEX('All CCC'!AB$7:AB$809,MATCH(WatchList!$B96,'All CCC'!$B$7:$B$809,0)))</f>
        <v/>
      </c>
      <c r="AC96" s="844" t="str">
        <f>IF($B96="","",INDEX('All CCC'!AC$7:AC$809,MATCH(WatchList!$B96,'All CCC'!$B$7:$B$809,0)))</f>
        <v/>
      </c>
      <c r="AD96" s="844" t="str">
        <f>IF($B96="","",INDEX('All CCC'!AD$7:AD$809,MATCH(WatchList!$B96,'All CCC'!$B$7:$B$809,0)))</f>
        <v/>
      </c>
      <c r="AE96" s="844" t="str">
        <f>IF($B96="","",INDEX('All CCC'!AE$7:AE$809,MATCH(WatchList!$B96,'All CCC'!$B$7:$B$809,0)))</f>
        <v/>
      </c>
      <c r="AF96" s="844" t="str">
        <f>IF($B96="","",INDEX('All CCC'!AF$7:AF$809,MATCH(WatchList!$B96,'All CCC'!$B$7:$B$809,0)))</f>
        <v/>
      </c>
      <c r="AG96" s="844" t="str">
        <f>IF($B96="","",INDEX('All CCC'!AG$7:AG$809,MATCH(WatchList!$B96,'All CCC'!$B$7:$B$809,0)))</f>
        <v/>
      </c>
      <c r="AH96" s="844" t="str">
        <f>IF($B96="","",INDEX('All CCC'!AH$7:AH$809,MATCH(WatchList!$B96,'All CCC'!$B$7:$B$809,0)))</f>
        <v/>
      </c>
      <c r="AI96" s="844" t="str">
        <f>IF($B96="","",INDEX('All CCC'!AI$7:AI$809,MATCH(WatchList!$B96,'All CCC'!$B$7:$B$809,0)))</f>
        <v/>
      </c>
      <c r="AJ96" s="844" t="str">
        <f>IF($B96="","",INDEX('All CCC'!AJ$7:AJ$809,MATCH(WatchList!$B96,'All CCC'!$B$7:$B$809,0)))</f>
        <v/>
      </c>
      <c r="AK96" s="844" t="str">
        <f>IF($B96="","",INDEX('All CCC'!AK$7:AK$809,MATCH(WatchList!$B96,'All CCC'!$B$7:$B$809,0)))</f>
        <v/>
      </c>
      <c r="AL96" s="844" t="str">
        <f>IF($B96="","",INDEX('All CCC'!AL$7:AL$809,MATCH(WatchList!$B96,'All CCC'!$B$7:$B$809,0)))</f>
        <v/>
      </c>
      <c r="AM96" s="844" t="str">
        <f>IF($B96="","",INDEX('All CCC'!AM$7:AM$809,MATCH(WatchList!$B96,'All CCC'!$B$7:$B$809,0)))</f>
        <v/>
      </c>
      <c r="AN96" s="844" t="str">
        <f>IF($B96="","",INDEX('All CCC'!AN$7:AN$809,MATCH(WatchList!$B96,'All CCC'!$B$7:$B$809,0)))</f>
        <v/>
      </c>
      <c r="AO96" s="844" t="str">
        <f>IF($B96="","",INDEX('All CCC'!AO$7:AO$809,MATCH(WatchList!$B96,'All CCC'!$B$7:$B$809,0)))</f>
        <v/>
      </c>
      <c r="AP96" s="844" t="str">
        <f>IF($B96="","",INDEX('All CCC'!AP$7:AP$809,MATCH(WatchList!$B96,'All CCC'!$B$7:$B$809,0)))</f>
        <v/>
      </c>
      <c r="AQ96" s="844" t="str">
        <f>IF($B96="","",INDEX('All CCC'!AQ$7:AQ$809,MATCH(WatchList!$B96,'All CCC'!$B$7:$B$809,0)))</f>
        <v/>
      </c>
      <c r="AR96" s="844" t="str">
        <f>IF($B96="","",INDEX('All CCC'!AR$7:AR$809,MATCH(WatchList!$B96,'All CCC'!$B$7:$B$809,0)))</f>
        <v/>
      </c>
      <c r="AS96" s="844" t="str">
        <f>IF($B96="","",INDEX('All CCC'!AS$7:AS$809,MATCH(WatchList!$B96,'All CCC'!$B$7:$B$809,0)))</f>
        <v/>
      </c>
      <c r="AT96" s="844" t="str">
        <f>IF($B96="","",INDEX('All CCC'!AT$7:AT$809,MATCH(WatchList!$B96,'All CCC'!$B$7:$B$809,0)))</f>
        <v/>
      </c>
      <c r="AU96" s="844" t="str">
        <f>IF($B96="","",INDEX('All CCC'!AU$7:AU$809,MATCH(WatchList!$B96,'All CCC'!$B$7:$B$809,0)))</f>
        <v/>
      </c>
      <c r="AV96" s="844" t="str">
        <f>IF($B96="","",INDEX('All CCC'!AV$7:AV$809,MATCH(WatchList!$B96,'All CCC'!$B$7:$B$809,0)))</f>
        <v/>
      </c>
      <c r="AW96" s="844" t="str">
        <f>IF($B96="","",INDEX('All CCC'!AW$7:AW$809,MATCH(WatchList!$B96,'All CCC'!$B$7:$B$809,0)))</f>
        <v/>
      </c>
      <c r="AX96" s="844" t="str">
        <f>IF($B96="","",INDEX('All CCC'!AX$7:AX$809,MATCH(WatchList!$B96,'All CCC'!$B$7:$B$809,0)))</f>
        <v/>
      </c>
      <c r="AY96" s="844" t="str">
        <f>IF($B96="","",INDEX('All CCC'!AY$7:AY$809,MATCH(WatchList!$B96,'All CCC'!$B$7:$B$809,0)))</f>
        <v/>
      </c>
      <c r="AZ96" s="844" t="str">
        <f>IF($B96="","",INDEX('All CCC'!AZ$7:AZ$809,MATCH(WatchList!$B96,'All CCC'!$B$7:$B$809,0)))</f>
        <v/>
      </c>
      <c r="BA96" s="844" t="str">
        <f>IF($B96="","",INDEX('All CCC'!BA$7:BA$809,MATCH(WatchList!$B96,'All CCC'!$B$7:$B$809,0)))</f>
        <v/>
      </c>
      <c r="BB96" s="844" t="str">
        <f>IF($B96="","",INDEX('All CCC'!BB$7:BB$809,MATCH(WatchList!$B96,'All CCC'!$B$7:$B$809,0)))</f>
        <v/>
      </c>
      <c r="BC96" s="844" t="str">
        <f>IF($B96="","",INDEX('All CCC'!BC$7:BC$809,MATCH(WatchList!$B96,'All CCC'!$B$7:$B$809,0)))</f>
        <v/>
      </c>
      <c r="BD96" s="844" t="str">
        <f>IF($B96="","",INDEX('All CCC'!BD$7:BD$809,MATCH(WatchList!$B96,'All CCC'!$B$7:$B$809,0)))</f>
        <v/>
      </c>
      <c r="BE96" s="844" t="str">
        <f>IF($B96="","",INDEX('All CCC'!BE$7:BE$809,MATCH(WatchList!$B96,'All CCC'!$B$7:$B$809,0)))</f>
        <v/>
      </c>
      <c r="BF96" s="844" t="str">
        <f>IF($B96="","",INDEX('All CCC'!BF$7:BF$809,MATCH(WatchList!$B96,'All CCC'!$B$7:$B$809,0)))</f>
        <v/>
      </c>
      <c r="BG96" s="844" t="str">
        <f>IF($B96="","",INDEX('All CCC'!BG$7:BG$809,MATCH(WatchList!$B96,'All CCC'!$B$7:$B$809,0)))</f>
        <v/>
      </c>
    </row>
    <row r="97" spans="1:59" x14ac:dyDescent="0.2">
      <c r="A97" s="548" t="str">
        <f>IF($B97="","",INDEX('All CCC'!A$7:A$809,MATCH(WatchList!$B97,'All CCC'!$B$7:$B$809,0)))</f>
        <v/>
      </c>
      <c r="B97" s="31"/>
      <c r="C97" s="844" t="str">
        <f>IF($B97="","",INDEX('All CCC'!C$7:C$809,MATCH(WatchList!$B97,'All CCC'!$B$7:$B$809,0)))</f>
        <v/>
      </c>
      <c r="D97" s="844" t="str">
        <f>IF($B97="","",INDEX('All CCC'!D$7:D$809,MATCH(WatchList!$B97,'All CCC'!$B$7:$B$809,0)))</f>
        <v/>
      </c>
      <c r="E97" s="844" t="str">
        <f>IF($B97="","",INDEX('All CCC'!E$7:E$809,MATCH(WatchList!$B97,'All CCC'!$B$7:$B$809,0)))</f>
        <v/>
      </c>
      <c r="F97" s="844" t="str">
        <f>IF($B97="","",INDEX('All CCC'!F$7:F$809,MATCH(WatchList!$B97,'All CCC'!$B$7:$B$809,0)))</f>
        <v/>
      </c>
      <c r="G97" s="844" t="str">
        <f>IF($B97="","",INDEX('All CCC'!G$7:G$809,MATCH(WatchList!$B97,'All CCC'!$B$7:$B$809,0)))</f>
        <v/>
      </c>
      <c r="H97" s="844" t="str">
        <f>IF($B97="","",INDEX('All CCC'!H$7:H$809,MATCH(WatchList!$B97,'All CCC'!$B$7:$B$809,0)))</f>
        <v/>
      </c>
      <c r="I97" s="844" t="str">
        <f>IF($B97="","",INDEX('All CCC'!I$7:I$809,MATCH(WatchList!$B97,'All CCC'!$B$7:$B$809,0)))</f>
        <v/>
      </c>
      <c r="J97" s="844" t="str">
        <f>IF($B97="","",INDEX('All CCC'!J$7:J$809,MATCH(WatchList!$B97,'All CCC'!$B$7:$B$809,0)))</f>
        <v/>
      </c>
      <c r="K97" s="844" t="str">
        <f>IF($B97="","",INDEX('All CCC'!K$7:K$809,MATCH(WatchList!$B97,'All CCC'!$B$7:$B$809,0)))</f>
        <v/>
      </c>
      <c r="L97" s="844" t="str">
        <f>IF($B97="","",INDEX('All CCC'!L$7:L$809,MATCH(WatchList!$B97,'All CCC'!$B$7:$B$809,0)))</f>
        <v/>
      </c>
      <c r="M97" s="844" t="str">
        <f>IF($B97="","",INDEX('All CCC'!M$7:M$809,MATCH(WatchList!$B97,'All CCC'!$B$7:$B$809,0)))</f>
        <v/>
      </c>
      <c r="N97" s="844" t="str">
        <f>IF($B97="","",INDEX('All CCC'!N$7:N$809,MATCH(WatchList!$B97,'All CCC'!$B$7:$B$809,0)))</f>
        <v/>
      </c>
      <c r="O97" s="844" t="str">
        <f>IF($B97="","",INDEX('All CCC'!O$7:O$809,MATCH(WatchList!$B97,'All CCC'!$B$7:$B$809,0)))</f>
        <v/>
      </c>
      <c r="P97" s="845" t="str">
        <f>IF($B97="","",INDEX('All CCC'!P$7:P$809,MATCH(WatchList!$B97,'All CCC'!$B$7:$B$809,0)))</f>
        <v/>
      </c>
      <c r="Q97" s="845" t="str">
        <f>IF($B97="","",INDEX('All CCC'!Q$7:Q$809,MATCH(WatchList!$B97,'All CCC'!$B$7:$B$809,0)))</f>
        <v/>
      </c>
      <c r="R97" s="844" t="str">
        <f>IF($B97="","",INDEX('All CCC'!R$7:R$809,MATCH(WatchList!$B97,'All CCC'!$B$7:$B$809,0)))</f>
        <v/>
      </c>
      <c r="S97" s="844" t="str">
        <f>IF($B97="","",INDEX('All CCC'!S$7:S$809,MATCH(WatchList!$B97,'All CCC'!$B$7:$B$809,0)))</f>
        <v/>
      </c>
      <c r="T97" s="844" t="str">
        <f>IF($B97="","",INDEX('All CCC'!T$7:T$809,MATCH(WatchList!$B97,'All CCC'!$B$7:$B$809,0)))</f>
        <v/>
      </c>
      <c r="U97" s="844" t="str">
        <f>IF($B97="","",INDEX('All CCC'!U$7:U$809,MATCH(WatchList!$B97,'All CCC'!$B$7:$B$809,0)))</f>
        <v/>
      </c>
      <c r="V97" s="844" t="str">
        <f>IF($B97="","",INDEX('All CCC'!V$7:V$809,MATCH(WatchList!$B97,'All CCC'!$B$7:$B$809,0)))</f>
        <v/>
      </c>
      <c r="W97" s="844" t="str">
        <f>IF($B97="","",INDEX('All CCC'!W$7:W$809,MATCH(WatchList!$B97,'All CCC'!$B$7:$B$809,0)))</f>
        <v/>
      </c>
      <c r="X97" s="844" t="str">
        <f>IF($B97="","",INDEX('All CCC'!X$7:X$809,MATCH(WatchList!$B97,'All CCC'!$B$7:$B$809,0)))</f>
        <v/>
      </c>
      <c r="Y97" s="844" t="str">
        <f>IF($B97="","",INDEX('All CCC'!Y$7:Y$809,MATCH(WatchList!$B97,'All CCC'!$B$7:$B$809,0)))</f>
        <v/>
      </c>
      <c r="Z97" s="844" t="str">
        <f>IF($B97="","",INDEX('All CCC'!Z$7:Z$809,MATCH(WatchList!$B97,'All CCC'!$B$7:$B$809,0)))</f>
        <v/>
      </c>
      <c r="AA97" s="844" t="str">
        <f>IF($B97="","",INDEX('All CCC'!AA$7:AA$809,MATCH(WatchList!$B97,'All CCC'!$B$7:$B$809,0)))</f>
        <v/>
      </c>
      <c r="AB97" s="844" t="str">
        <f>IF($B97="","",INDEX('All CCC'!AB$7:AB$809,MATCH(WatchList!$B97,'All CCC'!$B$7:$B$809,0)))</f>
        <v/>
      </c>
      <c r="AC97" s="844" t="str">
        <f>IF($B97="","",INDEX('All CCC'!AC$7:AC$809,MATCH(WatchList!$B97,'All CCC'!$B$7:$B$809,0)))</f>
        <v/>
      </c>
      <c r="AD97" s="844" t="str">
        <f>IF($B97="","",INDEX('All CCC'!AD$7:AD$809,MATCH(WatchList!$B97,'All CCC'!$B$7:$B$809,0)))</f>
        <v/>
      </c>
      <c r="AE97" s="844" t="str">
        <f>IF($B97="","",INDEX('All CCC'!AE$7:AE$809,MATCH(WatchList!$B97,'All CCC'!$B$7:$B$809,0)))</f>
        <v/>
      </c>
      <c r="AF97" s="844" t="str">
        <f>IF($B97="","",INDEX('All CCC'!AF$7:AF$809,MATCH(WatchList!$B97,'All CCC'!$B$7:$B$809,0)))</f>
        <v/>
      </c>
      <c r="AG97" s="844" t="str">
        <f>IF($B97="","",INDEX('All CCC'!AG$7:AG$809,MATCH(WatchList!$B97,'All CCC'!$B$7:$B$809,0)))</f>
        <v/>
      </c>
      <c r="AH97" s="844" t="str">
        <f>IF($B97="","",INDEX('All CCC'!AH$7:AH$809,MATCH(WatchList!$B97,'All CCC'!$B$7:$B$809,0)))</f>
        <v/>
      </c>
      <c r="AI97" s="844" t="str">
        <f>IF($B97="","",INDEX('All CCC'!AI$7:AI$809,MATCH(WatchList!$B97,'All CCC'!$B$7:$B$809,0)))</f>
        <v/>
      </c>
      <c r="AJ97" s="844" t="str">
        <f>IF($B97="","",INDEX('All CCC'!AJ$7:AJ$809,MATCH(WatchList!$B97,'All CCC'!$B$7:$B$809,0)))</f>
        <v/>
      </c>
      <c r="AK97" s="844" t="str">
        <f>IF($B97="","",INDEX('All CCC'!AK$7:AK$809,MATCH(WatchList!$B97,'All CCC'!$B$7:$B$809,0)))</f>
        <v/>
      </c>
      <c r="AL97" s="844" t="str">
        <f>IF($B97="","",INDEX('All CCC'!AL$7:AL$809,MATCH(WatchList!$B97,'All CCC'!$B$7:$B$809,0)))</f>
        <v/>
      </c>
      <c r="AM97" s="844" t="str">
        <f>IF($B97="","",INDEX('All CCC'!AM$7:AM$809,MATCH(WatchList!$B97,'All CCC'!$B$7:$B$809,0)))</f>
        <v/>
      </c>
      <c r="AN97" s="844" t="str">
        <f>IF($B97="","",INDEX('All CCC'!AN$7:AN$809,MATCH(WatchList!$B97,'All CCC'!$B$7:$B$809,0)))</f>
        <v/>
      </c>
      <c r="AO97" s="844" t="str">
        <f>IF($B97="","",INDEX('All CCC'!AO$7:AO$809,MATCH(WatchList!$B97,'All CCC'!$B$7:$B$809,0)))</f>
        <v/>
      </c>
      <c r="AP97" s="844" t="str">
        <f>IF($B97="","",INDEX('All CCC'!AP$7:AP$809,MATCH(WatchList!$B97,'All CCC'!$B$7:$B$809,0)))</f>
        <v/>
      </c>
      <c r="AQ97" s="844" t="str">
        <f>IF($B97="","",INDEX('All CCC'!AQ$7:AQ$809,MATCH(WatchList!$B97,'All CCC'!$B$7:$B$809,0)))</f>
        <v/>
      </c>
      <c r="AR97" s="844" t="str">
        <f>IF($B97="","",INDEX('All CCC'!AR$7:AR$809,MATCH(WatchList!$B97,'All CCC'!$B$7:$B$809,0)))</f>
        <v/>
      </c>
      <c r="AS97" s="844" t="str">
        <f>IF($B97="","",INDEX('All CCC'!AS$7:AS$809,MATCH(WatchList!$B97,'All CCC'!$B$7:$B$809,0)))</f>
        <v/>
      </c>
      <c r="AT97" s="844" t="str">
        <f>IF($B97="","",INDEX('All CCC'!AT$7:AT$809,MATCH(WatchList!$B97,'All CCC'!$B$7:$B$809,0)))</f>
        <v/>
      </c>
      <c r="AU97" s="844" t="str">
        <f>IF($B97="","",INDEX('All CCC'!AU$7:AU$809,MATCH(WatchList!$B97,'All CCC'!$B$7:$B$809,0)))</f>
        <v/>
      </c>
      <c r="AV97" s="844" t="str">
        <f>IF($B97="","",INDEX('All CCC'!AV$7:AV$809,MATCH(WatchList!$B97,'All CCC'!$B$7:$B$809,0)))</f>
        <v/>
      </c>
      <c r="AW97" s="844" t="str">
        <f>IF($B97="","",INDEX('All CCC'!AW$7:AW$809,MATCH(WatchList!$B97,'All CCC'!$B$7:$B$809,0)))</f>
        <v/>
      </c>
      <c r="AX97" s="844" t="str">
        <f>IF($B97="","",INDEX('All CCC'!AX$7:AX$809,MATCH(WatchList!$B97,'All CCC'!$B$7:$B$809,0)))</f>
        <v/>
      </c>
      <c r="AY97" s="844" t="str">
        <f>IF($B97="","",INDEX('All CCC'!AY$7:AY$809,MATCH(WatchList!$B97,'All CCC'!$B$7:$B$809,0)))</f>
        <v/>
      </c>
      <c r="AZ97" s="844" t="str">
        <f>IF($B97="","",INDEX('All CCC'!AZ$7:AZ$809,MATCH(WatchList!$B97,'All CCC'!$B$7:$B$809,0)))</f>
        <v/>
      </c>
      <c r="BA97" s="844" t="str">
        <f>IF($B97="","",INDEX('All CCC'!BA$7:BA$809,MATCH(WatchList!$B97,'All CCC'!$B$7:$B$809,0)))</f>
        <v/>
      </c>
      <c r="BB97" s="844" t="str">
        <f>IF($B97="","",INDEX('All CCC'!BB$7:BB$809,MATCH(WatchList!$B97,'All CCC'!$B$7:$B$809,0)))</f>
        <v/>
      </c>
      <c r="BC97" s="844" t="str">
        <f>IF($B97="","",INDEX('All CCC'!BC$7:BC$809,MATCH(WatchList!$B97,'All CCC'!$B$7:$B$809,0)))</f>
        <v/>
      </c>
      <c r="BD97" s="844" t="str">
        <f>IF($B97="","",INDEX('All CCC'!BD$7:BD$809,MATCH(WatchList!$B97,'All CCC'!$B$7:$B$809,0)))</f>
        <v/>
      </c>
      <c r="BE97" s="844" t="str">
        <f>IF($B97="","",INDEX('All CCC'!BE$7:BE$809,MATCH(WatchList!$B97,'All CCC'!$B$7:$B$809,0)))</f>
        <v/>
      </c>
      <c r="BF97" s="844" t="str">
        <f>IF($B97="","",INDEX('All CCC'!BF$7:BF$809,MATCH(WatchList!$B97,'All CCC'!$B$7:$B$809,0)))</f>
        <v/>
      </c>
      <c r="BG97" s="844" t="str">
        <f>IF($B97="","",INDEX('All CCC'!BG$7:BG$809,MATCH(WatchList!$B97,'All CCC'!$B$7:$B$809,0)))</f>
        <v/>
      </c>
    </row>
    <row r="98" spans="1:59" x14ac:dyDescent="0.2">
      <c r="A98" s="548" t="str">
        <f>IF($B98="","",INDEX('All CCC'!A$7:A$809,MATCH(WatchList!$B98,'All CCC'!$B$7:$B$809,0)))</f>
        <v/>
      </c>
      <c r="B98" s="31"/>
      <c r="C98" s="844" t="str">
        <f>IF($B98="","",INDEX('All CCC'!C$7:C$809,MATCH(WatchList!$B98,'All CCC'!$B$7:$B$809,0)))</f>
        <v/>
      </c>
      <c r="D98" s="844" t="str">
        <f>IF($B98="","",INDEX('All CCC'!D$7:D$809,MATCH(WatchList!$B98,'All CCC'!$B$7:$B$809,0)))</f>
        <v/>
      </c>
      <c r="E98" s="844" t="str">
        <f>IF($B98="","",INDEX('All CCC'!E$7:E$809,MATCH(WatchList!$B98,'All CCC'!$B$7:$B$809,0)))</f>
        <v/>
      </c>
      <c r="F98" s="844" t="str">
        <f>IF($B98="","",INDEX('All CCC'!F$7:F$809,MATCH(WatchList!$B98,'All CCC'!$B$7:$B$809,0)))</f>
        <v/>
      </c>
      <c r="G98" s="844" t="str">
        <f>IF($B98="","",INDEX('All CCC'!G$7:G$809,MATCH(WatchList!$B98,'All CCC'!$B$7:$B$809,0)))</f>
        <v/>
      </c>
      <c r="H98" s="844" t="str">
        <f>IF($B98="","",INDEX('All CCC'!H$7:H$809,MATCH(WatchList!$B98,'All CCC'!$B$7:$B$809,0)))</f>
        <v/>
      </c>
      <c r="I98" s="844" t="str">
        <f>IF($B98="","",INDEX('All CCC'!I$7:I$809,MATCH(WatchList!$B98,'All CCC'!$B$7:$B$809,0)))</f>
        <v/>
      </c>
      <c r="J98" s="844" t="str">
        <f>IF($B98="","",INDEX('All CCC'!J$7:J$809,MATCH(WatchList!$B98,'All CCC'!$B$7:$B$809,0)))</f>
        <v/>
      </c>
      <c r="K98" s="844" t="str">
        <f>IF($B98="","",INDEX('All CCC'!K$7:K$809,MATCH(WatchList!$B98,'All CCC'!$B$7:$B$809,0)))</f>
        <v/>
      </c>
      <c r="L98" s="844" t="str">
        <f>IF($B98="","",INDEX('All CCC'!L$7:L$809,MATCH(WatchList!$B98,'All CCC'!$B$7:$B$809,0)))</f>
        <v/>
      </c>
      <c r="M98" s="844" t="str">
        <f>IF($B98="","",INDEX('All CCC'!M$7:M$809,MATCH(WatchList!$B98,'All CCC'!$B$7:$B$809,0)))</f>
        <v/>
      </c>
      <c r="N98" s="844" t="str">
        <f>IF($B98="","",INDEX('All CCC'!N$7:N$809,MATCH(WatchList!$B98,'All CCC'!$B$7:$B$809,0)))</f>
        <v/>
      </c>
      <c r="O98" s="844" t="str">
        <f>IF($B98="","",INDEX('All CCC'!O$7:O$809,MATCH(WatchList!$B98,'All CCC'!$B$7:$B$809,0)))</f>
        <v/>
      </c>
      <c r="P98" s="845" t="str">
        <f>IF($B98="","",INDEX('All CCC'!P$7:P$809,MATCH(WatchList!$B98,'All CCC'!$B$7:$B$809,0)))</f>
        <v/>
      </c>
      <c r="Q98" s="845" t="str">
        <f>IF($B98="","",INDEX('All CCC'!Q$7:Q$809,MATCH(WatchList!$B98,'All CCC'!$B$7:$B$809,0)))</f>
        <v/>
      </c>
      <c r="R98" s="844" t="str">
        <f>IF($B98="","",INDEX('All CCC'!R$7:R$809,MATCH(WatchList!$B98,'All CCC'!$B$7:$B$809,0)))</f>
        <v/>
      </c>
      <c r="S98" s="844" t="str">
        <f>IF($B98="","",INDEX('All CCC'!S$7:S$809,MATCH(WatchList!$B98,'All CCC'!$B$7:$B$809,0)))</f>
        <v/>
      </c>
      <c r="T98" s="844" t="str">
        <f>IF($B98="","",INDEX('All CCC'!T$7:T$809,MATCH(WatchList!$B98,'All CCC'!$B$7:$B$809,0)))</f>
        <v/>
      </c>
      <c r="U98" s="844" t="str">
        <f>IF($B98="","",INDEX('All CCC'!U$7:U$809,MATCH(WatchList!$B98,'All CCC'!$B$7:$B$809,0)))</f>
        <v/>
      </c>
      <c r="V98" s="844" t="str">
        <f>IF($B98="","",INDEX('All CCC'!V$7:V$809,MATCH(WatchList!$B98,'All CCC'!$B$7:$B$809,0)))</f>
        <v/>
      </c>
      <c r="W98" s="844" t="str">
        <f>IF($B98="","",INDEX('All CCC'!W$7:W$809,MATCH(WatchList!$B98,'All CCC'!$B$7:$B$809,0)))</f>
        <v/>
      </c>
      <c r="X98" s="844" t="str">
        <f>IF($B98="","",INDEX('All CCC'!X$7:X$809,MATCH(WatchList!$B98,'All CCC'!$B$7:$B$809,0)))</f>
        <v/>
      </c>
      <c r="Y98" s="844" t="str">
        <f>IF($B98="","",INDEX('All CCC'!Y$7:Y$809,MATCH(WatchList!$B98,'All CCC'!$B$7:$B$809,0)))</f>
        <v/>
      </c>
      <c r="Z98" s="844" t="str">
        <f>IF($B98="","",INDEX('All CCC'!Z$7:Z$809,MATCH(WatchList!$B98,'All CCC'!$B$7:$B$809,0)))</f>
        <v/>
      </c>
      <c r="AA98" s="844" t="str">
        <f>IF($B98="","",INDEX('All CCC'!AA$7:AA$809,MATCH(WatchList!$B98,'All CCC'!$B$7:$B$809,0)))</f>
        <v/>
      </c>
      <c r="AB98" s="844" t="str">
        <f>IF($B98="","",INDEX('All CCC'!AB$7:AB$809,MATCH(WatchList!$B98,'All CCC'!$B$7:$B$809,0)))</f>
        <v/>
      </c>
      <c r="AC98" s="844" t="str">
        <f>IF($B98="","",INDEX('All CCC'!AC$7:AC$809,MATCH(WatchList!$B98,'All CCC'!$B$7:$B$809,0)))</f>
        <v/>
      </c>
      <c r="AD98" s="844" t="str">
        <f>IF($B98="","",INDEX('All CCC'!AD$7:AD$809,MATCH(WatchList!$B98,'All CCC'!$B$7:$B$809,0)))</f>
        <v/>
      </c>
      <c r="AE98" s="844" t="str">
        <f>IF($B98="","",INDEX('All CCC'!AE$7:AE$809,MATCH(WatchList!$B98,'All CCC'!$B$7:$B$809,0)))</f>
        <v/>
      </c>
      <c r="AF98" s="844" t="str">
        <f>IF($B98="","",INDEX('All CCC'!AF$7:AF$809,MATCH(WatchList!$B98,'All CCC'!$B$7:$B$809,0)))</f>
        <v/>
      </c>
      <c r="AG98" s="844" t="str">
        <f>IF($B98="","",INDEX('All CCC'!AG$7:AG$809,MATCH(WatchList!$B98,'All CCC'!$B$7:$B$809,0)))</f>
        <v/>
      </c>
      <c r="AH98" s="844" t="str">
        <f>IF($B98="","",INDEX('All CCC'!AH$7:AH$809,MATCH(WatchList!$B98,'All CCC'!$B$7:$B$809,0)))</f>
        <v/>
      </c>
      <c r="AI98" s="844" t="str">
        <f>IF($B98="","",INDEX('All CCC'!AI$7:AI$809,MATCH(WatchList!$B98,'All CCC'!$B$7:$B$809,0)))</f>
        <v/>
      </c>
      <c r="AJ98" s="844" t="str">
        <f>IF($B98="","",INDEX('All CCC'!AJ$7:AJ$809,MATCH(WatchList!$B98,'All CCC'!$B$7:$B$809,0)))</f>
        <v/>
      </c>
      <c r="AK98" s="844" t="str">
        <f>IF($B98="","",INDEX('All CCC'!AK$7:AK$809,MATCH(WatchList!$B98,'All CCC'!$B$7:$B$809,0)))</f>
        <v/>
      </c>
      <c r="AL98" s="844" t="str">
        <f>IF($B98="","",INDEX('All CCC'!AL$7:AL$809,MATCH(WatchList!$B98,'All CCC'!$B$7:$B$809,0)))</f>
        <v/>
      </c>
      <c r="AM98" s="844" t="str">
        <f>IF($B98="","",INDEX('All CCC'!AM$7:AM$809,MATCH(WatchList!$B98,'All CCC'!$B$7:$B$809,0)))</f>
        <v/>
      </c>
      <c r="AN98" s="844" t="str">
        <f>IF($B98="","",INDEX('All CCC'!AN$7:AN$809,MATCH(WatchList!$B98,'All CCC'!$B$7:$B$809,0)))</f>
        <v/>
      </c>
      <c r="AO98" s="844" t="str">
        <f>IF($B98="","",INDEX('All CCC'!AO$7:AO$809,MATCH(WatchList!$B98,'All CCC'!$B$7:$B$809,0)))</f>
        <v/>
      </c>
      <c r="AP98" s="844" t="str">
        <f>IF($B98="","",INDEX('All CCC'!AP$7:AP$809,MATCH(WatchList!$B98,'All CCC'!$B$7:$B$809,0)))</f>
        <v/>
      </c>
      <c r="AQ98" s="844" t="str">
        <f>IF($B98="","",INDEX('All CCC'!AQ$7:AQ$809,MATCH(WatchList!$B98,'All CCC'!$B$7:$B$809,0)))</f>
        <v/>
      </c>
      <c r="AR98" s="844" t="str">
        <f>IF($B98="","",INDEX('All CCC'!AR$7:AR$809,MATCH(WatchList!$B98,'All CCC'!$B$7:$B$809,0)))</f>
        <v/>
      </c>
      <c r="AS98" s="844" t="str">
        <f>IF($B98="","",INDEX('All CCC'!AS$7:AS$809,MATCH(WatchList!$B98,'All CCC'!$B$7:$B$809,0)))</f>
        <v/>
      </c>
      <c r="AT98" s="844" t="str">
        <f>IF($B98="","",INDEX('All CCC'!AT$7:AT$809,MATCH(WatchList!$B98,'All CCC'!$B$7:$B$809,0)))</f>
        <v/>
      </c>
      <c r="AU98" s="844" t="str">
        <f>IF($B98="","",INDEX('All CCC'!AU$7:AU$809,MATCH(WatchList!$B98,'All CCC'!$B$7:$B$809,0)))</f>
        <v/>
      </c>
      <c r="AV98" s="844" t="str">
        <f>IF($B98="","",INDEX('All CCC'!AV$7:AV$809,MATCH(WatchList!$B98,'All CCC'!$B$7:$B$809,0)))</f>
        <v/>
      </c>
      <c r="AW98" s="844" t="str">
        <f>IF($B98="","",INDEX('All CCC'!AW$7:AW$809,MATCH(WatchList!$B98,'All CCC'!$B$7:$B$809,0)))</f>
        <v/>
      </c>
      <c r="AX98" s="844" t="str">
        <f>IF($B98="","",INDEX('All CCC'!AX$7:AX$809,MATCH(WatchList!$B98,'All CCC'!$B$7:$B$809,0)))</f>
        <v/>
      </c>
      <c r="AY98" s="844" t="str">
        <f>IF($B98="","",INDEX('All CCC'!AY$7:AY$809,MATCH(WatchList!$B98,'All CCC'!$B$7:$B$809,0)))</f>
        <v/>
      </c>
      <c r="AZ98" s="844" t="str">
        <f>IF($B98="","",INDEX('All CCC'!AZ$7:AZ$809,MATCH(WatchList!$B98,'All CCC'!$B$7:$B$809,0)))</f>
        <v/>
      </c>
      <c r="BA98" s="844" t="str">
        <f>IF($B98="","",INDEX('All CCC'!BA$7:BA$809,MATCH(WatchList!$B98,'All CCC'!$B$7:$B$809,0)))</f>
        <v/>
      </c>
      <c r="BB98" s="844" t="str">
        <f>IF($B98="","",INDEX('All CCC'!BB$7:BB$809,MATCH(WatchList!$B98,'All CCC'!$B$7:$B$809,0)))</f>
        <v/>
      </c>
      <c r="BC98" s="844" t="str">
        <f>IF($B98="","",INDEX('All CCC'!BC$7:BC$809,MATCH(WatchList!$B98,'All CCC'!$B$7:$B$809,0)))</f>
        <v/>
      </c>
      <c r="BD98" s="844" t="str">
        <f>IF($B98="","",INDEX('All CCC'!BD$7:BD$809,MATCH(WatchList!$B98,'All CCC'!$B$7:$B$809,0)))</f>
        <v/>
      </c>
      <c r="BE98" s="844" t="str">
        <f>IF($B98="","",INDEX('All CCC'!BE$7:BE$809,MATCH(WatchList!$B98,'All CCC'!$B$7:$B$809,0)))</f>
        <v/>
      </c>
      <c r="BF98" s="844" t="str">
        <f>IF($B98="","",INDEX('All CCC'!BF$7:BF$809,MATCH(WatchList!$B98,'All CCC'!$B$7:$B$809,0)))</f>
        <v/>
      </c>
      <c r="BG98" s="844" t="str">
        <f>IF($B98="","",INDEX('All CCC'!BG$7:BG$809,MATCH(WatchList!$B98,'All CCC'!$B$7:$B$809,0)))</f>
        <v/>
      </c>
    </row>
    <row r="99" spans="1:59" x14ac:dyDescent="0.2">
      <c r="A99" s="548" t="str">
        <f>IF($B99="","",INDEX('All CCC'!A$7:A$809,MATCH(WatchList!$B99,'All CCC'!$B$7:$B$809,0)))</f>
        <v/>
      </c>
      <c r="B99" s="31"/>
      <c r="C99" s="844" t="str">
        <f>IF($B99="","",INDEX('All CCC'!C$7:C$809,MATCH(WatchList!$B99,'All CCC'!$B$7:$B$809,0)))</f>
        <v/>
      </c>
      <c r="D99" s="844" t="str">
        <f>IF($B99="","",INDEX('All CCC'!D$7:D$809,MATCH(WatchList!$B99,'All CCC'!$B$7:$B$809,0)))</f>
        <v/>
      </c>
      <c r="E99" s="844" t="str">
        <f>IF($B99="","",INDEX('All CCC'!E$7:E$809,MATCH(WatchList!$B99,'All CCC'!$B$7:$B$809,0)))</f>
        <v/>
      </c>
      <c r="F99" s="844" t="str">
        <f>IF($B99="","",INDEX('All CCC'!F$7:F$809,MATCH(WatchList!$B99,'All CCC'!$B$7:$B$809,0)))</f>
        <v/>
      </c>
      <c r="G99" s="844" t="str">
        <f>IF($B99="","",INDEX('All CCC'!G$7:G$809,MATCH(WatchList!$B99,'All CCC'!$B$7:$B$809,0)))</f>
        <v/>
      </c>
      <c r="H99" s="844" t="str">
        <f>IF($B99="","",INDEX('All CCC'!H$7:H$809,MATCH(WatchList!$B99,'All CCC'!$B$7:$B$809,0)))</f>
        <v/>
      </c>
      <c r="I99" s="844" t="str">
        <f>IF($B99="","",INDEX('All CCC'!I$7:I$809,MATCH(WatchList!$B99,'All CCC'!$B$7:$B$809,0)))</f>
        <v/>
      </c>
      <c r="J99" s="844" t="str">
        <f>IF($B99="","",INDEX('All CCC'!J$7:J$809,MATCH(WatchList!$B99,'All CCC'!$B$7:$B$809,0)))</f>
        <v/>
      </c>
      <c r="K99" s="844" t="str">
        <f>IF($B99="","",INDEX('All CCC'!K$7:K$809,MATCH(WatchList!$B99,'All CCC'!$B$7:$B$809,0)))</f>
        <v/>
      </c>
      <c r="L99" s="844" t="str">
        <f>IF($B99="","",INDEX('All CCC'!L$7:L$809,MATCH(WatchList!$B99,'All CCC'!$B$7:$B$809,0)))</f>
        <v/>
      </c>
      <c r="M99" s="844" t="str">
        <f>IF($B99="","",INDEX('All CCC'!M$7:M$809,MATCH(WatchList!$B99,'All CCC'!$B$7:$B$809,0)))</f>
        <v/>
      </c>
      <c r="N99" s="844" t="str">
        <f>IF($B99="","",INDEX('All CCC'!N$7:N$809,MATCH(WatchList!$B99,'All CCC'!$B$7:$B$809,0)))</f>
        <v/>
      </c>
      <c r="O99" s="844" t="str">
        <f>IF($B99="","",INDEX('All CCC'!O$7:O$809,MATCH(WatchList!$B99,'All CCC'!$B$7:$B$809,0)))</f>
        <v/>
      </c>
      <c r="P99" s="845" t="str">
        <f>IF($B99="","",INDEX('All CCC'!P$7:P$809,MATCH(WatchList!$B99,'All CCC'!$B$7:$B$809,0)))</f>
        <v/>
      </c>
      <c r="Q99" s="845" t="str">
        <f>IF($B99="","",INDEX('All CCC'!Q$7:Q$809,MATCH(WatchList!$B99,'All CCC'!$B$7:$B$809,0)))</f>
        <v/>
      </c>
      <c r="R99" s="844" t="str">
        <f>IF($B99="","",INDEX('All CCC'!R$7:R$809,MATCH(WatchList!$B99,'All CCC'!$B$7:$B$809,0)))</f>
        <v/>
      </c>
      <c r="S99" s="844" t="str">
        <f>IF($B99="","",INDEX('All CCC'!S$7:S$809,MATCH(WatchList!$B99,'All CCC'!$B$7:$B$809,0)))</f>
        <v/>
      </c>
      <c r="T99" s="844" t="str">
        <f>IF($B99="","",INDEX('All CCC'!T$7:T$809,MATCH(WatchList!$B99,'All CCC'!$B$7:$B$809,0)))</f>
        <v/>
      </c>
      <c r="U99" s="844" t="str">
        <f>IF($B99="","",INDEX('All CCC'!U$7:U$809,MATCH(WatchList!$B99,'All CCC'!$B$7:$B$809,0)))</f>
        <v/>
      </c>
      <c r="V99" s="844" t="str">
        <f>IF($B99="","",INDEX('All CCC'!V$7:V$809,MATCH(WatchList!$B99,'All CCC'!$B$7:$B$809,0)))</f>
        <v/>
      </c>
      <c r="W99" s="844" t="str">
        <f>IF($B99="","",INDEX('All CCC'!W$7:W$809,MATCH(WatchList!$B99,'All CCC'!$B$7:$B$809,0)))</f>
        <v/>
      </c>
      <c r="X99" s="844" t="str">
        <f>IF($B99="","",INDEX('All CCC'!X$7:X$809,MATCH(WatchList!$B99,'All CCC'!$B$7:$B$809,0)))</f>
        <v/>
      </c>
      <c r="Y99" s="844" t="str">
        <f>IF($B99="","",INDEX('All CCC'!Y$7:Y$809,MATCH(WatchList!$B99,'All CCC'!$B$7:$B$809,0)))</f>
        <v/>
      </c>
      <c r="Z99" s="844" t="str">
        <f>IF($B99="","",INDEX('All CCC'!Z$7:Z$809,MATCH(WatchList!$B99,'All CCC'!$B$7:$B$809,0)))</f>
        <v/>
      </c>
      <c r="AA99" s="844" t="str">
        <f>IF($B99="","",INDEX('All CCC'!AA$7:AA$809,MATCH(WatchList!$B99,'All CCC'!$B$7:$B$809,0)))</f>
        <v/>
      </c>
      <c r="AB99" s="844" t="str">
        <f>IF($B99="","",INDEX('All CCC'!AB$7:AB$809,MATCH(WatchList!$B99,'All CCC'!$B$7:$B$809,0)))</f>
        <v/>
      </c>
      <c r="AC99" s="844" t="str">
        <f>IF($B99="","",INDEX('All CCC'!AC$7:AC$809,MATCH(WatchList!$B99,'All CCC'!$B$7:$B$809,0)))</f>
        <v/>
      </c>
      <c r="AD99" s="844" t="str">
        <f>IF($B99="","",INDEX('All CCC'!AD$7:AD$809,MATCH(WatchList!$B99,'All CCC'!$B$7:$B$809,0)))</f>
        <v/>
      </c>
      <c r="AE99" s="844" t="str">
        <f>IF($B99="","",INDEX('All CCC'!AE$7:AE$809,MATCH(WatchList!$B99,'All CCC'!$B$7:$B$809,0)))</f>
        <v/>
      </c>
      <c r="AF99" s="844" t="str">
        <f>IF($B99="","",INDEX('All CCC'!AF$7:AF$809,MATCH(WatchList!$B99,'All CCC'!$B$7:$B$809,0)))</f>
        <v/>
      </c>
      <c r="AG99" s="844" t="str">
        <f>IF($B99="","",INDEX('All CCC'!AG$7:AG$809,MATCH(WatchList!$B99,'All CCC'!$B$7:$B$809,0)))</f>
        <v/>
      </c>
      <c r="AH99" s="844" t="str">
        <f>IF($B99="","",INDEX('All CCC'!AH$7:AH$809,MATCH(WatchList!$B99,'All CCC'!$B$7:$B$809,0)))</f>
        <v/>
      </c>
      <c r="AI99" s="844" t="str">
        <f>IF($B99="","",INDEX('All CCC'!AI$7:AI$809,MATCH(WatchList!$B99,'All CCC'!$B$7:$B$809,0)))</f>
        <v/>
      </c>
      <c r="AJ99" s="844" t="str">
        <f>IF($B99="","",INDEX('All CCC'!AJ$7:AJ$809,MATCH(WatchList!$B99,'All CCC'!$B$7:$B$809,0)))</f>
        <v/>
      </c>
      <c r="AK99" s="844" t="str">
        <f>IF($B99="","",INDEX('All CCC'!AK$7:AK$809,MATCH(WatchList!$B99,'All CCC'!$B$7:$B$809,0)))</f>
        <v/>
      </c>
      <c r="AL99" s="844" t="str">
        <f>IF($B99="","",INDEX('All CCC'!AL$7:AL$809,MATCH(WatchList!$B99,'All CCC'!$B$7:$B$809,0)))</f>
        <v/>
      </c>
      <c r="AM99" s="844" t="str">
        <f>IF($B99="","",INDEX('All CCC'!AM$7:AM$809,MATCH(WatchList!$B99,'All CCC'!$B$7:$B$809,0)))</f>
        <v/>
      </c>
      <c r="AN99" s="844" t="str">
        <f>IF($B99="","",INDEX('All CCC'!AN$7:AN$809,MATCH(WatchList!$B99,'All CCC'!$B$7:$B$809,0)))</f>
        <v/>
      </c>
      <c r="AO99" s="844" t="str">
        <f>IF($B99="","",INDEX('All CCC'!AO$7:AO$809,MATCH(WatchList!$B99,'All CCC'!$B$7:$B$809,0)))</f>
        <v/>
      </c>
      <c r="AP99" s="844" t="str">
        <f>IF($B99="","",INDEX('All CCC'!AP$7:AP$809,MATCH(WatchList!$B99,'All CCC'!$B$7:$B$809,0)))</f>
        <v/>
      </c>
      <c r="AQ99" s="844" t="str">
        <f>IF($B99="","",INDEX('All CCC'!AQ$7:AQ$809,MATCH(WatchList!$B99,'All CCC'!$B$7:$B$809,0)))</f>
        <v/>
      </c>
      <c r="AR99" s="844" t="str">
        <f>IF($B99="","",INDEX('All CCC'!AR$7:AR$809,MATCH(WatchList!$B99,'All CCC'!$B$7:$B$809,0)))</f>
        <v/>
      </c>
      <c r="AS99" s="844" t="str">
        <f>IF($B99="","",INDEX('All CCC'!AS$7:AS$809,MATCH(WatchList!$B99,'All CCC'!$B$7:$B$809,0)))</f>
        <v/>
      </c>
      <c r="AT99" s="844" t="str">
        <f>IF($B99="","",INDEX('All CCC'!AT$7:AT$809,MATCH(WatchList!$B99,'All CCC'!$B$7:$B$809,0)))</f>
        <v/>
      </c>
      <c r="AU99" s="844" t="str">
        <f>IF($B99="","",INDEX('All CCC'!AU$7:AU$809,MATCH(WatchList!$B99,'All CCC'!$B$7:$B$809,0)))</f>
        <v/>
      </c>
      <c r="AV99" s="844" t="str">
        <f>IF($B99="","",INDEX('All CCC'!AV$7:AV$809,MATCH(WatchList!$B99,'All CCC'!$B$7:$B$809,0)))</f>
        <v/>
      </c>
      <c r="AW99" s="844" t="str">
        <f>IF($B99="","",INDEX('All CCC'!AW$7:AW$809,MATCH(WatchList!$B99,'All CCC'!$B$7:$B$809,0)))</f>
        <v/>
      </c>
      <c r="AX99" s="844" t="str">
        <f>IF($B99="","",INDEX('All CCC'!AX$7:AX$809,MATCH(WatchList!$B99,'All CCC'!$B$7:$B$809,0)))</f>
        <v/>
      </c>
      <c r="AY99" s="844" t="str">
        <f>IF($B99="","",INDEX('All CCC'!AY$7:AY$809,MATCH(WatchList!$B99,'All CCC'!$B$7:$B$809,0)))</f>
        <v/>
      </c>
      <c r="AZ99" s="844" t="str">
        <f>IF($B99="","",INDEX('All CCC'!AZ$7:AZ$809,MATCH(WatchList!$B99,'All CCC'!$B$7:$B$809,0)))</f>
        <v/>
      </c>
      <c r="BA99" s="844" t="str">
        <f>IF($B99="","",INDEX('All CCC'!BA$7:BA$809,MATCH(WatchList!$B99,'All CCC'!$B$7:$B$809,0)))</f>
        <v/>
      </c>
      <c r="BB99" s="844" t="str">
        <f>IF($B99="","",INDEX('All CCC'!BB$7:BB$809,MATCH(WatchList!$B99,'All CCC'!$B$7:$B$809,0)))</f>
        <v/>
      </c>
      <c r="BC99" s="844" t="str">
        <f>IF($B99="","",INDEX('All CCC'!BC$7:BC$809,MATCH(WatchList!$B99,'All CCC'!$B$7:$B$809,0)))</f>
        <v/>
      </c>
      <c r="BD99" s="844" t="str">
        <f>IF($B99="","",INDEX('All CCC'!BD$7:BD$809,MATCH(WatchList!$B99,'All CCC'!$B$7:$B$809,0)))</f>
        <v/>
      </c>
      <c r="BE99" s="844" t="str">
        <f>IF($B99="","",INDEX('All CCC'!BE$7:BE$809,MATCH(WatchList!$B99,'All CCC'!$B$7:$B$809,0)))</f>
        <v/>
      </c>
      <c r="BF99" s="844" t="str">
        <f>IF($B99="","",INDEX('All CCC'!BF$7:BF$809,MATCH(WatchList!$B99,'All CCC'!$B$7:$B$809,0)))</f>
        <v/>
      </c>
      <c r="BG99" s="844" t="str">
        <f>IF($B99="","",INDEX('All CCC'!BG$7:BG$809,MATCH(WatchList!$B99,'All CCC'!$B$7:$B$809,0)))</f>
        <v/>
      </c>
    </row>
    <row r="100" spans="1:59" x14ac:dyDescent="0.2">
      <c r="A100" s="548" t="str">
        <f>IF($B100="","",INDEX('All CCC'!A$7:A$809,MATCH(WatchList!$B100,'All CCC'!$B$7:$B$809,0)))</f>
        <v/>
      </c>
      <c r="B100" s="31"/>
      <c r="C100" s="844" t="str">
        <f>IF($B100="","",INDEX('All CCC'!C$7:C$809,MATCH(WatchList!$B100,'All CCC'!$B$7:$B$809,0)))</f>
        <v/>
      </c>
      <c r="D100" s="844" t="str">
        <f>IF($B100="","",INDEX('All CCC'!D$7:D$809,MATCH(WatchList!$B100,'All CCC'!$B$7:$B$809,0)))</f>
        <v/>
      </c>
      <c r="E100" s="844" t="str">
        <f>IF($B100="","",INDEX('All CCC'!E$7:E$809,MATCH(WatchList!$B100,'All CCC'!$B$7:$B$809,0)))</f>
        <v/>
      </c>
      <c r="F100" s="844" t="str">
        <f>IF($B100="","",INDEX('All CCC'!F$7:F$809,MATCH(WatchList!$B100,'All CCC'!$B$7:$B$809,0)))</f>
        <v/>
      </c>
      <c r="G100" s="844" t="str">
        <f>IF($B100="","",INDEX('All CCC'!G$7:G$809,MATCH(WatchList!$B100,'All CCC'!$B$7:$B$809,0)))</f>
        <v/>
      </c>
      <c r="H100" s="844" t="str">
        <f>IF($B100="","",INDEX('All CCC'!H$7:H$809,MATCH(WatchList!$B100,'All CCC'!$B$7:$B$809,0)))</f>
        <v/>
      </c>
      <c r="I100" s="844" t="str">
        <f>IF($B100="","",INDEX('All CCC'!I$7:I$809,MATCH(WatchList!$B100,'All CCC'!$B$7:$B$809,0)))</f>
        <v/>
      </c>
      <c r="J100" s="844" t="str">
        <f>IF($B100="","",INDEX('All CCC'!J$7:J$809,MATCH(WatchList!$B100,'All CCC'!$B$7:$B$809,0)))</f>
        <v/>
      </c>
      <c r="K100" s="844" t="str">
        <f>IF($B100="","",INDEX('All CCC'!K$7:K$809,MATCH(WatchList!$B100,'All CCC'!$B$7:$B$809,0)))</f>
        <v/>
      </c>
      <c r="L100" s="844" t="str">
        <f>IF($B100="","",INDEX('All CCC'!L$7:L$809,MATCH(WatchList!$B100,'All CCC'!$B$7:$B$809,0)))</f>
        <v/>
      </c>
      <c r="M100" s="844" t="str">
        <f>IF($B100="","",INDEX('All CCC'!M$7:M$809,MATCH(WatchList!$B100,'All CCC'!$B$7:$B$809,0)))</f>
        <v/>
      </c>
      <c r="N100" s="844" t="str">
        <f>IF($B100="","",INDEX('All CCC'!N$7:N$809,MATCH(WatchList!$B100,'All CCC'!$B$7:$B$809,0)))</f>
        <v/>
      </c>
      <c r="O100" s="844" t="str">
        <f>IF($B100="","",INDEX('All CCC'!O$7:O$809,MATCH(WatchList!$B100,'All CCC'!$B$7:$B$809,0)))</f>
        <v/>
      </c>
      <c r="P100" s="845" t="str">
        <f>IF($B100="","",INDEX('All CCC'!P$7:P$809,MATCH(WatchList!$B100,'All CCC'!$B$7:$B$809,0)))</f>
        <v/>
      </c>
      <c r="Q100" s="845" t="str">
        <f>IF($B100="","",INDEX('All CCC'!Q$7:Q$809,MATCH(WatchList!$B100,'All CCC'!$B$7:$B$809,0)))</f>
        <v/>
      </c>
      <c r="R100" s="844" t="str">
        <f>IF($B100="","",INDEX('All CCC'!R$7:R$809,MATCH(WatchList!$B100,'All CCC'!$B$7:$B$809,0)))</f>
        <v/>
      </c>
      <c r="S100" s="844" t="str">
        <f>IF($B100="","",INDEX('All CCC'!S$7:S$809,MATCH(WatchList!$B100,'All CCC'!$B$7:$B$809,0)))</f>
        <v/>
      </c>
      <c r="T100" s="844" t="str">
        <f>IF($B100="","",INDEX('All CCC'!T$7:T$809,MATCH(WatchList!$B100,'All CCC'!$B$7:$B$809,0)))</f>
        <v/>
      </c>
      <c r="U100" s="844" t="str">
        <f>IF($B100="","",INDEX('All CCC'!U$7:U$809,MATCH(WatchList!$B100,'All CCC'!$B$7:$B$809,0)))</f>
        <v/>
      </c>
      <c r="V100" s="844" t="str">
        <f>IF($B100="","",INDEX('All CCC'!V$7:V$809,MATCH(WatchList!$B100,'All CCC'!$B$7:$B$809,0)))</f>
        <v/>
      </c>
      <c r="W100" s="844" t="str">
        <f>IF($B100="","",INDEX('All CCC'!W$7:W$809,MATCH(WatchList!$B100,'All CCC'!$B$7:$B$809,0)))</f>
        <v/>
      </c>
      <c r="X100" s="844" t="str">
        <f>IF($B100="","",INDEX('All CCC'!X$7:X$809,MATCH(WatchList!$B100,'All CCC'!$B$7:$B$809,0)))</f>
        <v/>
      </c>
      <c r="Y100" s="844" t="str">
        <f>IF($B100="","",INDEX('All CCC'!Y$7:Y$809,MATCH(WatchList!$B100,'All CCC'!$B$7:$B$809,0)))</f>
        <v/>
      </c>
      <c r="Z100" s="844" t="str">
        <f>IF($B100="","",INDEX('All CCC'!Z$7:Z$809,MATCH(WatchList!$B100,'All CCC'!$B$7:$B$809,0)))</f>
        <v/>
      </c>
      <c r="AA100" s="844" t="str">
        <f>IF($B100="","",INDEX('All CCC'!AA$7:AA$809,MATCH(WatchList!$B100,'All CCC'!$B$7:$B$809,0)))</f>
        <v/>
      </c>
      <c r="AB100" s="844" t="str">
        <f>IF($B100="","",INDEX('All CCC'!AB$7:AB$809,MATCH(WatchList!$B100,'All CCC'!$B$7:$B$809,0)))</f>
        <v/>
      </c>
      <c r="AC100" s="844" t="str">
        <f>IF($B100="","",INDEX('All CCC'!AC$7:AC$809,MATCH(WatchList!$B100,'All CCC'!$B$7:$B$809,0)))</f>
        <v/>
      </c>
      <c r="AD100" s="844" t="str">
        <f>IF($B100="","",INDEX('All CCC'!AD$7:AD$809,MATCH(WatchList!$B100,'All CCC'!$B$7:$B$809,0)))</f>
        <v/>
      </c>
      <c r="AE100" s="844" t="str">
        <f>IF($B100="","",INDEX('All CCC'!AE$7:AE$809,MATCH(WatchList!$B100,'All CCC'!$B$7:$B$809,0)))</f>
        <v/>
      </c>
      <c r="AF100" s="844" t="str">
        <f>IF($B100="","",INDEX('All CCC'!AF$7:AF$809,MATCH(WatchList!$B100,'All CCC'!$B$7:$B$809,0)))</f>
        <v/>
      </c>
      <c r="AG100" s="844" t="str">
        <f>IF($B100="","",INDEX('All CCC'!AG$7:AG$809,MATCH(WatchList!$B100,'All CCC'!$B$7:$B$809,0)))</f>
        <v/>
      </c>
      <c r="AH100" s="844" t="str">
        <f>IF($B100="","",INDEX('All CCC'!AH$7:AH$809,MATCH(WatchList!$B100,'All CCC'!$B$7:$B$809,0)))</f>
        <v/>
      </c>
      <c r="AI100" s="844" t="str">
        <f>IF($B100="","",INDEX('All CCC'!AI$7:AI$809,MATCH(WatchList!$B100,'All CCC'!$B$7:$B$809,0)))</f>
        <v/>
      </c>
      <c r="AJ100" s="844" t="str">
        <f>IF($B100="","",INDEX('All CCC'!AJ$7:AJ$809,MATCH(WatchList!$B100,'All CCC'!$B$7:$B$809,0)))</f>
        <v/>
      </c>
      <c r="AK100" s="844" t="str">
        <f>IF($B100="","",INDEX('All CCC'!AK$7:AK$809,MATCH(WatchList!$B100,'All CCC'!$B$7:$B$809,0)))</f>
        <v/>
      </c>
      <c r="AL100" s="844" t="str">
        <f>IF($B100="","",INDEX('All CCC'!AL$7:AL$809,MATCH(WatchList!$B100,'All CCC'!$B$7:$B$809,0)))</f>
        <v/>
      </c>
      <c r="AM100" s="844" t="str">
        <f>IF($B100="","",INDEX('All CCC'!AM$7:AM$809,MATCH(WatchList!$B100,'All CCC'!$B$7:$B$809,0)))</f>
        <v/>
      </c>
      <c r="AN100" s="844" t="str">
        <f>IF($B100="","",INDEX('All CCC'!AN$7:AN$809,MATCH(WatchList!$B100,'All CCC'!$B$7:$B$809,0)))</f>
        <v/>
      </c>
      <c r="AO100" s="844" t="str">
        <f>IF($B100="","",INDEX('All CCC'!AO$7:AO$809,MATCH(WatchList!$B100,'All CCC'!$B$7:$B$809,0)))</f>
        <v/>
      </c>
      <c r="AP100" s="844" t="str">
        <f>IF($B100="","",INDEX('All CCC'!AP$7:AP$809,MATCH(WatchList!$B100,'All CCC'!$B$7:$B$809,0)))</f>
        <v/>
      </c>
      <c r="AQ100" s="844" t="str">
        <f>IF($B100="","",INDEX('All CCC'!AQ$7:AQ$809,MATCH(WatchList!$B100,'All CCC'!$B$7:$B$809,0)))</f>
        <v/>
      </c>
      <c r="AR100" s="844" t="str">
        <f>IF($B100="","",INDEX('All CCC'!AR$7:AR$809,MATCH(WatchList!$B100,'All CCC'!$B$7:$B$809,0)))</f>
        <v/>
      </c>
      <c r="AS100" s="844" t="str">
        <f>IF($B100="","",INDEX('All CCC'!AS$7:AS$809,MATCH(WatchList!$B100,'All CCC'!$B$7:$B$809,0)))</f>
        <v/>
      </c>
      <c r="AT100" s="844" t="str">
        <f>IF($B100="","",INDEX('All CCC'!AT$7:AT$809,MATCH(WatchList!$B100,'All CCC'!$B$7:$B$809,0)))</f>
        <v/>
      </c>
      <c r="AU100" s="844" t="str">
        <f>IF($B100="","",INDEX('All CCC'!AU$7:AU$809,MATCH(WatchList!$B100,'All CCC'!$B$7:$B$809,0)))</f>
        <v/>
      </c>
      <c r="AV100" s="844" t="str">
        <f>IF($B100="","",INDEX('All CCC'!AV$7:AV$809,MATCH(WatchList!$B100,'All CCC'!$B$7:$B$809,0)))</f>
        <v/>
      </c>
      <c r="AW100" s="844" t="str">
        <f>IF($B100="","",INDEX('All CCC'!AW$7:AW$809,MATCH(WatchList!$B100,'All CCC'!$B$7:$B$809,0)))</f>
        <v/>
      </c>
      <c r="AX100" s="844" t="str">
        <f>IF($B100="","",INDEX('All CCC'!AX$7:AX$809,MATCH(WatchList!$B100,'All CCC'!$B$7:$B$809,0)))</f>
        <v/>
      </c>
      <c r="AY100" s="844" t="str">
        <f>IF($B100="","",INDEX('All CCC'!AY$7:AY$809,MATCH(WatchList!$B100,'All CCC'!$B$7:$B$809,0)))</f>
        <v/>
      </c>
      <c r="AZ100" s="844" t="str">
        <f>IF($B100="","",INDEX('All CCC'!AZ$7:AZ$809,MATCH(WatchList!$B100,'All CCC'!$B$7:$B$809,0)))</f>
        <v/>
      </c>
      <c r="BA100" s="844" t="str">
        <f>IF($B100="","",INDEX('All CCC'!BA$7:BA$809,MATCH(WatchList!$B100,'All CCC'!$B$7:$B$809,0)))</f>
        <v/>
      </c>
      <c r="BB100" s="844" t="str">
        <f>IF($B100="","",INDEX('All CCC'!BB$7:BB$809,MATCH(WatchList!$B100,'All CCC'!$B$7:$B$809,0)))</f>
        <v/>
      </c>
      <c r="BC100" s="844" t="str">
        <f>IF($B100="","",INDEX('All CCC'!BC$7:BC$809,MATCH(WatchList!$B100,'All CCC'!$B$7:$B$809,0)))</f>
        <v/>
      </c>
      <c r="BD100" s="844" t="str">
        <f>IF($B100="","",INDEX('All CCC'!BD$7:BD$809,MATCH(WatchList!$B100,'All CCC'!$B$7:$B$809,0)))</f>
        <v/>
      </c>
      <c r="BE100" s="844" t="str">
        <f>IF($B100="","",INDEX('All CCC'!BE$7:BE$809,MATCH(WatchList!$B100,'All CCC'!$B$7:$B$809,0)))</f>
        <v/>
      </c>
      <c r="BF100" s="844" t="str">
        <f>IF($B100="","",INDEX('All CCC'!BF$7:BF$809,MATCH(WatchList!$B100,'All CCC'!$B$7:$B$809,0)))</f>
        <v/>
      </c>
      <c r="BG100" s="844" t="str">
        <f>IF($B100="","",INDEX('All CCC'!BG$7:BG$809,MATCH(WatchList!$B100,'All CCC'!$B$7:$B$809,0)))</f>
        <v/>
      </c>
    </row>
    <row r="101" spans="1:59" x14ac:dyDescent="0.2">
      <c r="A101" s="548" t="str">
        <f>IF($B101="","",INDEX('All CCC'!A$7:A$809,MATCH(WatchList!$B101,'All CCC'!$B$7:$B$809,0)))</f>
        <v/>
      </c>
      <c r="B101" s="31"/>
      <c r="C101" s="844" t="str">
        <f>IF($B101="","",INDEX('All CCC'!C$7:C$809,MATCH(WatchList!$B101,'All CCC'!$B$7:$B$809,0)))</f>
        <v/>
      </c>
      <c r="D101" s="844" t="str">
        <f>IF($B101="","",INDEX('All CCC'!D$7:D$809,MATCH(WatchList!$B101,'All CCC'!$B$7:$B$809,0)))</f>
        <v/>
      </c>
      <c r="E101" s="844" t="str">
        <f>IF($B101="","",INDEX('All CCC'!E$7:E$809,MATCH(WatchList!$B101,'All CCC'!$B$7:$B$809,0)))</f>
        <v/>
      </c>
      <c r="F101" s="844" t="str">
        <f>IF($B101="","",INDEX('All CCC'!F$7:F$809,MATCH(WatchList!$B101,'All CCC'!$B$7:$B$809,0)))</f>
        <v/>
      </c>
      <c r="G101" s="844" t="str">
        <f>IF($B101="","",INDEX('All CCC'!G$7:G$809,MATCH(WatchList!$B101,'All CCC'!$B$7:$B$809,0)))</f>
        <v/>
      </c>
      <c r="H101" s="844" t="str">
        <f>IF($B101="","",INDEX('All CCC'!H$7:H$809,MATCH(WatchList!$B101,'All CCC'!$B$7:$B$809,0)))</f>
        <v/>
      </c>
      <c r="I101" s="844" t="str">
        <f>IF($B101="","",INDEX('All CCC'!I$7:I$809,MATCH(WatchList!$B101,'All CCC'!$B$7:$B$809,0)))</f>
        <v/>
      </c>
      <c r="J101" s="844" t="str">
        <f>IF($B101="","",INDEX('All CCC'!J$7:J$809,MATCH(WatchList!$B101,'All CCC'!$B$7:$B$809,0)))</f>
        <v/>
      </c>
      <c r="K101" s="844" t="str">
        <f>IF($B101="","",INDEX('All CCC'!K$7:K$809,MATCH(WatchList!$B101,'All CCC'!$B$7:$B$809,0)))</f>
        <v/>
      </c>
      <c r="L101" s="844" t="str">
        <f>IF($B101="","",INDEX('All CCC'!L$7:L$809,MATCH(WatchList!$B101,'All CCC'!$B$7:$B$809,0)))</f>
        <v/>
      </c>
      <c r="M101" s="844" t="str">
        <f>IF($B101="","",INDEX('All CCC'!M$7:M$809,MATCH(WatchList!$B101,'All CCC'!$B$7:$B$809,0)))</f>
        <v/>
      </c>
      <c r="N101" s="844" t="str">
        <f>IF($B101="","",INDEX('All CCC'!N$7:N$809,MATCH(WatchList!$B101,'All CCC'!$B$7:$B$809,0)))</f>
        <v/>
      </c>
      <c r="O101" s="844" t="str">
        <f>IF($B101="","",INDEX('All CCC'!O$7:O$809,MATCH(WatchList!$B101,'All CCC'!$B$7:$B$809,0)))</f>
        <v/>
      </c>
      <c r="P101" s="845" t="str">
        <f>IF($B101="","",INDEX('All CCC'!P$7:P$809,MATCH(WatchList!$B101,'All CCC'!$B$7:$B$809,0)))</f>
        <v/>
      </c>
      <c r="Q101" s="845" t="str">
        <f>IF($B101="","",INDEX('All CCC'!Q$7:Q$809,MATCH(WatchList!$B101,'All CCC'!$B$7:$B$809,0)))</f>
        <v/>
      </c>
      <c r="R101" s="844" t="str">
        <f>IF($B101="","",INDEX('All CCC'!R$7:R$809,MATCH(WatchList!$B101,'All CCC'!$B$7:$B$809,0)))</f>
        <v/>
      </c>
      <c r="S101" s="844" t="str">
        <f>IF($B101="","",INDEX('All CCC'!S$7:S$809,MATCH(WatchList!$B101,'All CCC'!$B$7:$B$809,0)))</f>
        <v/>
      </c>
      <c r="T101" s="844" t="str">
        <f>IF($B101="","",INDEX('All CCC'!T$7:T$809,MATCH(WatchList!$B101,'All CCC'!$B$7:$B$809,0)))</f>
        <v/>
      </c>
      <c r="U101" s="844" t="str">
        <f>IF($B101="","",INDEX('All CCC'!U$7:U$809,MATCH(WatchList!$B101,'All CCC'!$B$7:$B$809,0)))</f>
        <v/>
      </c>
      <c r="V101" s="844" t="str">
        <f>IF($B101="","",INDEX('All CCC'!V$7:V$809,MATCH(WatchList!$B101,'All CCC'!$B$7:$B$809,0)))</f>
        <v/>
      </c>
      <c r="W101" s="844" t="str">
        <f>IF($B101="","",INDEX('All CCC'!W$7:W$809,MATCH(WatchList!$B101,'All CCC'!$B$7:$B$809,0)))</f>
        <v/>
      </c>
      <c r="X101" s="844" t="str">
        <f>IF($B101="","",INDEX('All CCC'!X$7:X$809,MATCH(WatchList!$B101,'All CCC'!$B$7:$B$809,0)))</f>
        <v/>
      </c>
      <c r="Y101" s="844" t="str">
        <f>IF($B101="","",INDEX('All CCC'!Y$7:Y$809,MATCH(WatchList!$B101,'All CCC'!$B$7:$B$809,0)))</f>
        <v/>
      </c>
      <c r="Z101" s="844" t="str">
        <f>IF($B101="","",INDEX('All CCC'!Z$7:Z$809,MATCH(WatchList!$B101,'All CCC'!$B$7:$B$809,0)))</f>
        <v/>
      </c>
      <c r="AA101" s="844" t="str">
        <f>IF($B101="","",INDEX('All CCC'!AA$7:AA$809,MATCH(WatchList!$B101,'All CCC'!$B$7:$B$809,0)))</f>
        <v/>
      </c>
      <c r="AB101" s="844" t="str">
        <f>IF($B101="","",INDEX('All CCC'!AB$7:AB$809,MATCH(WatchList!$B101,'All CCC'!$B$7:$B$809,0)))</f>
        <v/>
      </c>
      <c r="AC101" s="844" t="str">
        <f>IF($B101="","",INDEX('All CCC'!AC$7:AC$809,MATCH(WatchList!$B101,'All CCC'!$B$7:$B$809,0)))</f>
        <v/>
      </c>
      <c r="AD101" s="844" t="str">
        <f>IF($B101="","",INDEX('All CCC'!AD$7:AD$809,MATCH(WatchList!$B101,'All CCC'!$B$7:$B$809,0)))</f>
        <v/>
      </c>
      <c r="AE101" s="844" t="str">
        <f>IF($B101="","",INDEX('All CCC'!AE$7:AE$809,MATCH(WatchList!$B101,'All CCC'!$B$7:$B$809,0)))</f>
        <v/>
      </c>
      <c r="AF101" s="844" t="str">
        <f>IF($B101="","",INDEX('All CCC'!AF$7:AF$809,MATCH(WatchList!$B101,'All CCC'!$B$7:$B$809,0)))</f>
        <v/>
      </c>
      <c r="AG101" s="844" t="str">
        <f>IF($B101="","",INDEX('All CCC'!AG$7:AG$809,MATCH(WatchList!$B101,'All CCC'!$B$7:$B$809,0)))</f>
        <v/>
      </c>
      <c r="AH101" s="844" t="str">
        <f>IF($B101="","",INDEX('All CCC'!AH$7:AH$809,MATCH(WatchList!$B101,'All CCC'!$B$7:$B$809,0)))</f>
        <v/>
      </c>
      <c r="AI101" s="844" t="str">
        <f>IF($B101="","",INDEX('All CCC'!AI$7:AI$809,MATCH(WatchList!$B101,'All CCC'!$B$7:$B$809,0)))</f>
        <v/>
      </c>
      <c r="AJ101" s="844" t="str">
        <f>IF($B101="","",INDEX('All CCC'!AJ$7:AJ$809,MATCH(WatchList!$B101,'All CCC'!$B$7:$B$809,0)))</f>
        <v/>
      </c>
      <c r="AK101" s="844" t="str">
        <f>IF($B101="","",INDEX('All CCC'!AK$7:AK$809,MATCH(WatchList!$B101,'All CCC'!$B$7:$B$809,0)))</f>
        <v/>
      </c>
      <c r="AL101" s="844" t="str">
        <f>IF($B101="","",INDEX('All CCC'!AL$7:AL$809,MATCH(WatchList!$B101,'All CCC'!$B$7:$B$809,0)))</f>
        <v/>
      </c>
      <c r="AM101" s="844" t="str">
        <f>IF($B101="","",INDEX('All CCC'!AM$7:AM$809,MATCH(WatchList!$B101,'All CCC'!$B$7:$B$809,0)))</f>
        <v/>
      </c>
      <c r="AN101" s="844" t="str">
        <f>IF($B101="","",INDEX('All CCC'!AN$7:AN$809,MATCH(WatchList!$B101,'All CCC'!$B$7:$B$809,0)))</f>
        <v/>
      </c>
      <c r="AO101" s="844" t="str">
        <f>IF($B101="","",INDEX('All CCC'!AO$7:AO$809,MATCH(WatchList!$B101,'All CCC'!$B$7:$B$809,0)))</f>
        <v/>
      </c>
      <c r="AP101" s="844" t="str">
        <f>IF($B101="","",INDEX('All CCC'!AP$7:AP$809,MATCH(WatchList!$B101,'All CCC'!$B$7:$B$809,0)))</f>
        <v/>
      </c>
      <c r="AQ101" s="844" t="str">
        <f>IF($B101="","",INDEX('All CCC'!AQ$7:AQ$809,MATCH(WatchList!$B101,'All CCC'!$B$7:$B$809,0)))</f>
        <v/>
      </c>
      <c r="AR101" s="844" t="str">
        <f>IF($B101="","",INDEX('All CCC'!AR$7:AR$809,MATCH(WatchList!$B101,'All CCC'!$B$7:$B$809,0)))</f>
        <v/>
      </c>
      <c r="AS101" s="844" t="str">
        <f>IF($B101="","",INDEX('All CCC'!AS$7:AS$809,MATCH(WatchList!$B101,'All CCC'!$B$7:$B$809,0)))</f>
        <v/>
      </c>
      <c r="AT101" s="844" t="str">
        <f>IF($B101="","",INDEX('All CCC'!AT$7:AT$809,MATCH(WatchList!$B101,'All CCC'!$B$7:$B$809,0)))</f>
        <v/>
      </c>
      <c r="AU101" s="844" t="str">
        <f>IF($B101="","",INDEX('All CCC'!AU$7:AU$809,MATCH(WatchList!$B101,'All CCC'!$B$7:$B$809,0)))</f>
        <v/>
      </c>
      <c r="AV101" s="844" t="str">
        <f>IF($B101="","",INDEX('All CCC'!AV$7:AV$809,MATCH(WatchList!$B101,'All CCC'!$B$7:$B$809,0)))</f>
        <v/>
      </c>
      <c r="AW101" s="844" t="str">
        <f>IF($B101="","",INDEX('All CCC'!AW$7:AW$809,MATCH(WatchList!$B101,'All CCC'!$B$7:$B$809,0)))</f>
        <v/>
      </c>
      <c r="AX101" s="844" t="str">
        <f>IF($B101="","",INDEX('All CCC'!AX$7:AX$809,MATCH(WatchList!$B101,'All CCC'!$B$7:$B$809,0)))</f>
        <v/>
      </c>
      <c r="AY101" s="844" t="str">
        <f>IF($B101="","",INDEX('All CCC'!AY$7:AY$809,MATCH(WatchList!$B101,'All CCC'!$B$7:$B$809,0)))</f>
        <v/>
      </c>
      <c r="AZ101" s="844" t="str">
        <f>IF($B101="","",INDEX('All CCC'!AZ$7:AZ$809,MATCH(WatchList!$B101,'All CCC'!$B$7:$B$809,0)))</f>
        <v/>
      </c>
      <c r="BA101" s="844" t="str">
        <f>IF($B101="","",INDEX('All CCC'!BA$7:BA$809,MATCH(WatchList!$B101,'All CCC'!$B$7:$B$809,0)))</f>
        <v/>
      </c>
      <c r="BB101" s="844" t="str">
        <f>IF($B101="","",INDEX('All CCC'!BB$7:BB$809,MATCH(WatchList!$B101,'All CCC'!$B$7:$B$809,0)))</f>
        <v/>
      </c>
      <c r="BC101" s="844" t="str">
        <f>IF($B101="","",INDEX('All CCC'!BC$7:BC$809,MATCH(WatchList!$B101,'All CCC'!$B$7:$B$809,0)))</f>
        <v/>
      </c>
      <c r="BD101" s="844" t="str">
        <f>IF($B101="","",INDEX('All CCC'!BD$7:BD$809,MATCH(WatchList!$B101,'All CCC'!$B$7:$B$809,0)))</f>
        <v/>
      </c>
      <c r="BE101" s="844" t="str">
        <f>IF($B101="","",INDEX('All CCC'!BE$7:BE$809,MATCH(WatchList!$B101,'All CCC'!$B$7:$B$809,0)))</f>
        <v/>
      </c>
      <c r="BF101" s="844" t="str">
        <f>IF($B101="","",INDEX('All CCC'!BF$7:BF$809,MATCH(WatchList!$B101,'All CCC'!$B$7:$B$809,0)))</f>
        <v/>
      </c>
      <c r="BG101" s="844" t="str">
        <f>IF($B101="","",INDEX('All CCC'!BG$7:BG$809,MATCH(WatchList!$B101,'All CCC'!$B$7:$B$809,0)))</f>
        <v/>
      </c>
    </row>
    <row r="102" spans="1:59" x14ac:dyDescent="0.2">
      <c r="A102" s="548" t="str">
        <f>IF($B102="","",INDEX('All CCC'!A$7:A$809,MATCH(WatchList!$B102,'All CCC'!$B$7:$B$809,0)))</f>
        <v/>
      </c>
      <c r="B102" s="31"/>
      <c r="C102" s="844" t="str">
        <f>IF($B102="","",INDEX('All CCC'!C$7:C$809,MATCH(WatchList!$B102,'All CCC'!$B$7:$B$809,0)))</f>
        <v/>
      </c>
      <c r="D102" s="844" t="str">
        <f>IF($B102="","",INDEX('All CCC'!D$7:D$809,MATCH(WatchList!$B102,'All CCC'!$B$7:$B$809,0)))</f>
        <v/>
      </c>
      <c r="E102" s="844" t="str">
        <f>IF($B102="","",INDEX('All CCC'!E$7:E$809,MATCH(WatchList!$B102,'All CCC'!$B$7:$B$809,0)))</f>
        <v/>
      </c>
      <c r="F102" s="844" t="str">
        <f>IF($B102="","",INDEX('All CCC'!F$7:F$809,MATCH(WatchList!$B102,'All CCC'!$B$7:$B$809,0)))</f>
        <v/>
      </c>
      <c r="G102" s="844" t="str">
        <f>IF($B102="","",INDEX('All CCC'!G$7:G$809,MATCH(WatchList!$B102,'All CCC'!$B$7:$B$809,0)))</f>
        <v/>
      </c>
      <c r="H102" s="844" t="str">
        <f>IF($B102="","",INDEX('All CCC'!H$7:H$809,MATCH(WatchList!$B102,'All CCC'!$B$7:$B$809,0)))</f>
        <v/>
      </c>
      <c r="I102" s="844" t="str">
        <f>IF($B102="","",INDEX('All CCC'!I$7:I$809,MATCH(WatchList!$B102,'All CCC'!$B$7:$B$809,0)))</f>
        <v/>
      </c>
      <c r="J102" s="844" t="str">
        <f>IF($B102="","",INDEX('All CCC'!J$7:J$809,MATCH(WatchList!$B102,'All CCC'!$B$7:$B$809,0)))</f>
        <v/>
      </c>
      <c r="K102" s="844" t="str">
        <f>IF($B102="","",INDEX('All CCC'!K$7:K$809,MATCH(WatchList!$B102,'All CCC'!$B$7:$B$809,0)))</f>
        <v/>
      </c>
      <c r="L102" s="844" t="str">
        <f>IF($B102="","",INDEX('All CCC'!L$7:L$809,MATCH(WatchList!$B102,'All CCC'!$B$7:$B$809,0)))</f>
        <v/>
      </c>
      <c r="M102" s="844" t="str">
        <f>IF($B102="","",INDEX('All CCC'!M$7:M$809,MATCH(WatchList!$B102,'All CCC'!$B$7:$B$809,0)))</f>
        <v/>
      </c>
      <c r="N102" s="844" t="str">
        <f>IF($B102="","",INDEX('All CCC'!N$7:N$809,MATCH(WatchList!$B102,'All CCC'!$B$7:$B$809,0)))</f>
        <v/>
      </c>
      <c r="O102" s="844" t="str">
        <f>IF($B102="","",INDEX('All CCC'!O$7:O$809,MATCH(WatchList!$B102,'All CCC'!$B$7:$B$809,0)))</f>
        <v/>
      </c>
      <c r="P102" s="845" t="str">
        <f>IF($B102="","",INDEX('All CCC'!P$7:P$809,MATCH(WatchList!$B102,'All CCC'!$B$7:$B$809,0)))</f>
        <v/>
      </c>
      <c r="Q102" s="845" t="str">
        <f>IF($B102="","",INDEX('All CCC'!Q$7:Q$809,MATCH(WatchList!$B102,'All CCC'!$B$7:$B$809,0)))</f>
        <v/>
      </c>
      <c r="R102" s="844" t="str">
        <f>IF($B102="","",INDEX('All CCC'!R$7:R$809,MATCH(WatchList!$B102,'All CCC'!$B$7:$B$809,0)))</f>
        <v/>
      </c>
      <c r="S102" s="844" t="str">
        <f>IF($B102="","",INDEX('All CCC'!S$7:S$809,MATCH(WatchList!$B102,'All CCC'!$B$7:$B$809,0)))</f>
        <v/>
      </c>
      <c r="T102" s="844" t="str">
        <f>IF($B102="","",INDEX('All CCC'!T$7:T$809,MATCH(WatchList!$B102,'All CCC'!$B$7:$B$809,0)))</f>
        <v/>
      </c>
      <c r="U102" s="844" t="str">
        <f>IF($B102="","",INDEX('All CCC'!U$7:U$809,MATCH(WatchList!$B102,'All CCC'!$B$7:$B$809,0)))</f>
        <v/>
      </c>
      <c r="V102" s="844" t="str">
        <f>IF($B102="","",INDEX('All CCC'!V$7:V$809,MATCH(WatchList!$B102,'All CCC'!$B$7:$B$809,0)))</f>
        <v/>
      </c>
      <c r="W102" s="844" t="str">
        <f>IF($B102="","",INDEX('All CCC'!W$7:W$809,MATCH(WatchList!$B102,'All CCC'!$B$7:$B$809,0)))</f>
        <v/>
      </c>
      <c r="X102" s="844" t="str">
        <f>IF($B102="","",INDEX('All CCC'!X$7:X$809,MATCH(WatchList!$B102,'All CCC'!$B$7:$B$809,0)))</f>
        <v/>
      </c>
      <c r="Y102" s="844" t="str">
        <f>IF($B102="","",INDEX('All CCC'!Y$7:Y$809,MATCH(WatchList!$B102,'All CCC'!$B$7:$B$809,0)))</f>
        <v/>
      </c>
      <c r="Z102" s="844" t="str">
        <f>IF($B102="","",INDEX('All CCC'!Z$7:Z$809,MATCH(WatchList!$B102,'All CCC'!$B$7:$B$809,0)))</f>
        <v/>
      </c>
      <c r="AA102" s="844" t="str">
        <f>IF($B102="","",INDEX('All CCC'!AA$7:AA$809,MATCH(WatchList!$B102,'All CCC'!$B$7:$B$809,0)))</f>
        <v/>
      </c>
      <c r="AB102" s="844" t="str">
        <f>IF($B102="","",INDEX('All CCC'!AB$7:AB$809,MATCH(WatchList!$B102,'All CCC'!$B$7:$B$809,0)))</f>
        <v/>
      </c>
      <c r="AC102" s="844" t="str">
        <f>IF($B102="","",INDEX('All CCC'!AC$7:AC$809,MATCH(WatchList!$B102,'All CCC'!$B$7:$B$809,0)))</f>
        <v/>
      </c>
      <c r="AD102" s="844" t="str">
        <f>IF($B102="","",INDEX('All CCC'!AD$7:AD$809,MATCH(WatchList!$B102,'All CCC'!$B$7:$B$809,0)))</f>
        <v/>
      </c>
      <c r="AE102" s="844" t="str">
        <f>IF($B102="","",INDEX('All CCC'!AE$7:AE$809,MATCH(WatchList!$B102,'All CCC'!$B$7:$B$809,0)))</f>
        <v/>
      </c>
      <c r="AF102" s="844" t="str">
        <f>IF($B102="","",INDEX('All CCC'!AF$7:AF$809,MATCH(WatchList!$B102,'All CCC'!$B$7:$B$809,0)))</f>
        <v/>
      </c>
      <c r="AG102" s="844" t="str">
        <f>IF($B102="","",INDEX('All CCC'!AG$7:AG$809,MATCH(WatchList!$B102,'All CCC'!$B$7:$B$809,0)))</f>
        <v/>
      </c>
      <c r="AH102" s="844" t="str">
        <f>IF($B102="","",INDEX('All CCC'!AH$7:AH$809,MATCH(WatchList!$B102,'All CCC'!$B$7:$B$809,0)))</f>
        <v/>
      </c>
      <c r="AI102" s="844" t="str">
        <f>IF($B102="","",INDEX('All CCC'!AI$7:AI$809,MATCH(WatchList!$B102,'All CCC'!$B$7:$B$809,0)))</f>
        <v/>
      </c>
      <c r="AJ102" s="844" t="str">
        <f>IF($B102="","",INDEX('All CCC'!AJ$7:AJ$809,MATCH(WatchList!$B102,'All CCC'!$B$7:$B$809,0)))</f>
        <v/>
      </c>
      <c r="AK102" s="844" t="str">
        <f>IF($B102="","",INDEX('All CCC'!AK$7:AK$809,MATCH(WatchList!$B102,'All CCC'!$B$7:$B$809,0)))</f>
        <v/>
      </c>
      <c r="AL102" s="844" t="str">
        <f>IF($B102="","",INDEX('All CCC'!AL$7:AL$809,MATCH(WatchList!$B102,'All CCC'!$B$7:$B$809,0)))</f>
        <v/>
      </c>
      <c r="AM102" s="844" t="str">
        <f>IF($B102="","",INDEX('All CCC'!AM$7:AM$809,MATCH(WatchList!$B102,'All CCC'!$B$7:$B$809,0)))</f>
        <v/>
      </c>
      <c r="AN102" s="844" t="str">
        <f>IF($B102="","",INDEX('All CCC'!AN$7:AN$809,MATCH(WatchList!$B102,'All CCC'!$B$7:$B$809,0)))</f>
        <v/>
      </c>
      <c r="AO102" s="844" t="str">
        <f>IF($B102="","",INDEX('All CCC'!AO$7:AO$809,MATCH(WatchList!$B102,'All CCC'!$B$7:$B$809,0)))</f>
        <v/>
      </c>
      <c r="AP102" s="844" t="str">
        <f>IF($B102="","",INDEX('All CCC'!AP$7:AP$809,MATCH(WatchList!$B102,'All CCC'!$B$7:$B$809,0)))</f>
        <v/>
      </c>
      <c r="AQ102" s="844" t="str">
        <f>IF($B102="","",INDEX('All CCC'!AQ$7:AQ$809,MATCH(WatchList!$B102,'All CCC'!$B$7:$B$809,0)))</f>
        <v/>
      </c>
      <c r="AR102" s="844" t="str">
        <f>IF($B102="","",INDEX('All CCC'!AR$7:AR$809,MATCH(WatchList!$B102,'All CCC'!$B$7:$B$809,0)))</f>
        <v/>
      </c>
      <c r="AS102" s="844" t="str">
        <f>IF($B102="","",INDEX('All CCC'!AS$7:AS$809,MATCH(WatchList!$B102,'All CCC'!$B$7:$B$809,0)))</f>
        <v/>
      </c>
      <c r="AT102" s="844" t="str">
        <f>IF($B102="","",INDEX('All CCC'!AT$7:AT$809,MATCH(WatchList!$B102,'All CCC'!$B$7:$B$809,0)))</f>
        <v/>
      </c>
      <c r="AU102" s="844" t="str">
        <f>IF($B102="","",INDEX('All CCC'!AU$7:AU$809,MATCH(WatchList!$B102,'All CCC'!$B$7:$B$809,0)))</f>
        <v/>
      </c>
      <c r="AV102" s="844" t="str">
        <f>IF($B102="","",INDEX('All CCC'!AV$7:AV$809,MATCH(WatchList!$B102,'All CCC'!$B$7:$B$809,0)))</f>
        <v/>
      </c>
      <c r="AW102" s="844" t="str">
        <f>IF($B102="","",INDEX('All CCC'!AW$7:AW$809,MATCH(WatchList!$B102,'All CCC'!$B$7:$B$809,0)))</f>
        <v/>
      </c>
      <c r="AX102" s="844" t="str">
        <f>IF($B102="","",INDEX('All CCC'!AX$7:AX$809,MATCH(WatchList!$B102,'All CCC'!$B$7:$B$809,0)))</f>
        <v/>
      </c>
      <c r="AY102" s="844" t="str">
        <f>IF($B102="","",INDEX('All CCC'!AY$7:AY$809,MATCH(WatchList!$B102,'All CCC'!$B$7:$B$809,0)))</f>
        <v/>
      </c>
      <c r="AZ102" s="844" t="str">
        <f>IF($B102="","",INDEX('All CCC'!AZ$7:AZ$809,MATCH(WatchList!$B102,'All CCC'!$B$7:$B$809,0)))</f>
        <v/>
      </c>
      <c r="BA102" s="844" t="str">
        <f>IF($B102="","",INDEX('All CCC'!BA$7:BA$809,MATCH(WatchList!$B102,'All CCC'!$B$7:$B$809,0)))</f>
        <v/>
      </c>
      <c r="BB102" s="844" t="str">
        <f>IF($B102="","",INDEX('All CCC'!BB$7:BB$809,MATCH(WatchList!$B102,'All CCC'!$B$7:$B$809,0)))</f>
        <v/>
      </c>
      <c r="BC102" s="844" t="str">
        <f>IF($B102="","",INDEX('All CCC'!BC$7:BC$809,MATCH(WatchList!$B102,'All CCC'!$B$7:$B$809,0)))</f>
        <v/>
      </c>
      <c r="BD102" s="844" t="str">
        <f>IF($B102="","",INDEX('All CCC'!BD$7:BD$809,MATCH(WatchList!$B102,'All CCC'!$B$7:$B$809,0)))</f>
        <v/>
      </c>
      <c r="BE102" s="844" t="str">
        <f>IF($B102="","",INDEX('All CCC'!BE$7:BE$809,MATCH(WatchList!$B102,'All CCC'!$B$7:$B$809,0)))</f>
        <v/>
      </c>
      <c r="BF102" s="844" t="str">
        <f>IF($B102="","",INDEX('All CCC'!BF$7:BF$809,MATCH(WatchList!$B102,'All CCC'!$B$7:$B$809,0)))</f>
        <v/>
      </c>
      <c r="BG102" s="844" t="str">
        <f>IF($B102="","",INDEX('All CCC'!BG$7:BG$809,MATCH(WatchList!$B102,'All CCC'!$B$7:$B$809,0)))</f>
        <v/>
      </c>
    </row>
    <row r="103" spans="1:59" x14ac:dyDescent="0.2">
      <c r="A103" s="548" t="str">
        <f>IF($B103="","",INDEX('All CCC'!A$7:A$809,MATCH(WatchList!$B103,'All CCC'!$B$7:$B$809,0)))</f>
        <v/>
      </c>
      <c r="B103" s="31"/>
      <c r="C103" s="844" t="str">
        <f>IF($B103="","",INDEX('All CCC'!C$7:C$809,MATCH(WatchList!$B103,'All CCC'!$B$7:$B$809,0)))</f>
        <v/>
      </c>
      <c r="D103" s="844" t="str">
        <f>IF($B103="","",INDEX('All CCC'!D$7:D$809,MATCH(WatchList!$B103,'All CCC'!$B$7:$B$809,0)))</f>
        <v/>
      </c>
      <c r="E103" s="844" t="str">
        <f>IF($B103="","",INDEX('All CCC'!E$7:E$809,MATCH(WatchList!$B103,'All CCC'!$B$7:$B$809,0)))</f>
        <v/>
      </c>
      <c r="F103" s="844" t="str">
        <f>IF($B103="","",INDEX('All CCC'!F$7:F$809,MATCH(WatchList!$B103,'All CCC'!$B$7:$B$809,0)))</f>
        <v/>
      </c>
      <c r="G103" s="844" t="str">
        <f>IF($B103="","",INDEX('All CCC'!G$7:G$809,MATCH(WatchList!$B103,'All CCC'!$B$7:$B$809,0)))</f>
        <v/>
      </c>
      <c r="H103" s="844" t="str">
        <f>IF($B103="","",INDEX('All CCC'!H$7:H$809,MATCH(WatchList!$B103,'All CCC'!$B$7:$B$809,0)))</f>
        <v/>
      </c>
      <c r="I103" s="844" t="str">
        <f>IF($B103="","",INDEX('All CCC'!I$7:I$809,MATCH(WatchList!$B103,'All CCC'!$B$7:$B$809,0)))</f>
        <v/>
      </c>
      <c r="J103" s="844" t="str">
        <f>IF($B103="","",INDEX('All CCC'!J$7:J$809,MATCH(WatchList!$B103,'All CCC'!$B$7:$B$809,0)))</f>
        <v/>
      </c>
      <c r="K103" s="844" t="str">
        <f>IF($B103="","",INDEX('All CCC'!K$7:K$809,MATCH(WatchList!$B103,'All CCC'!$B$7:$B$809,0)))</f>
        <v/>
      </c>
      <c r="L103" s="844" t="str">
        <f>IF($B103="","",INDEX('All CCC'!L$7:L$809,MATCH(WatchList!$B103,'All CCC'!$B$7:$B$809,0)))</f>
        <v/>
      </c>
      <c r="M103" s="844" t="str">
        <f>IF($B103="","",INDEX('All CCC'!M$7:M$809,MATCH(WatchList!$B103,'All CCC'!$B$7:$B$809,0)))</f>
        <v/>
      </c>
      <c r="N103" s="844" t="str">
        <f>IF($B103="","",INDEX('All CCC'!N$7:N$809,MATCH(WatchList!$B103,'All CCC'!$B$7:$B$809,0)))</f>
        <v/>
      </c>
      <c r="O103" s="844" t="str">
        <f>IF($B103="","",INDEX('All CCC'!O$7:O$809,MATCH(WatchList!$B103,'All CCC'!$B$7:$B$809,0)))</f>
        <v/>
      </c>
      <c r="P103" s="845" t="str">
        <f>IF($B103="","",INDEX('All CCC'!P$7:P$809,MATCH(WatchList!$B103,'All CCC'!$B$7:$B$809,0)))</f>
        <v/>
      </c>
      <c r="Q103" s="845" t="str">
        <f>IF($B103="","",INDEX('All CCC'!Q$7:Q$809,MATCH(WatchList!$B103,'All CCC'!$B$7:$B$809,0)))</f>
        <v/>
      </c>
      <c r="R103" s="844" t="str">
        <f>IF($B103="","",INDEX('All CCC'!R$7:R$809,MATCH(WatchList!$B103,'All CCC'!$B$7:$B$809,0)))</f>
        <v/>
      </c>
      <c r="S103" s="844" t="str">
        <f>IF($B103="","",INDEX('All CCC'!S$7:S$809,MATCH(WatchList!$B103,'All CCC'!$B$7:$B$809,0)))</f>
        <v/>
      </c>
      <c r="T103" s="844" t="str">
        <f>IF($B103="","",INDEX('All CCC'!T$7:T$809,MATCH(WatchList!$B103,'All CCC'!$B$7:$B$809,0)))</f>
        <v/>
      </c>
      <c r="U103" s="844" t="str">
        <f>IF($B103="","",INDEX('All CCC'!U$7:U$809,MATCH(WatchList!$B103,'All CCC'!$B$7:$B$809,0)))</f>
        <v/>
      </c>
      <c r="V103" s="844" t="str">
        <f>IF($B103="","",INDEX('All CCC'!V$7:V$809,MATCH(WatchList!$B103,'All CCC'!$B$7:$B$809,0)))</f>
        <v/>
      </c>
      <c r="W103" s="844" t="str">
        <f>IF($B103="","",INDEX('All CCC'!W$7:W$809,MATCH(WatchList!$B103,'All CCC'!$B$7:$B$809,0)))</f>
        <v/>
      </c>
      <c r="X103" s="844" t="str">
        <f>IF($B103="","",INDEX('All CCC'!X$7:X$809,MATCH(WatchList!$B103,'All CCC'!$B$7:$B$809,0)))</f>
        <v/>
      </c>
      <c r="Y103" s="844" t="str">
        <f>IF($B103="","",INDEX('All CCC'!Y$7:Y$809,MATCH(WatchList!$B103,'All CCC'!$B$7:$B$809,0)))</f>
        <v/>
      </c>
      <c r="Z103" s="844" t="str">
        <f>IF($B103="","",INDEX('All CCC'!Z$7:Z$809,MATCH(WatchList!$B103,'All CCC'!$B$7:$B$809,0)))</f>
        <v/>
      </c>
      <c r="AA103" s="844" t="str">
        <f>IF($B103="","",INDEX('All CCC'!AA$7:AA$809,MATCH(WatchList!$B103,'All CCC'!$B$7:$B$809,0)))</f>
        <v/>
      </c>
      <c r="AB103" s="844" t="str">
        <f>IF($B103="","",INDEX('All CCC'!AB$7:AB$809,MATCH(WatchList!$B103,'All CCC'!$B$7:$B$809,0)))</f>
        <v/>
      </c>
      <c r="AC103" s="844" t="str">
        <f>IF($B103="","",INDEX('All CCC'!AC$7:AC$809,MATCH(WatchList!$B103,'All CCC'!$B$7:$B$809,0)))</f>
        <v/>
      </c>
      <c r="AD103" s="844" t="str">
        <f>IF($B103="","",INDEX('All CCC'!AD$7:AD$809,MATCH(WatchList!$B103,'All CCC'!$B$7:$B$809,0)))</f>
        <v/>
      </c>
      <c r="AE103" s="844" t="str">
        <f>IF($B103="","",INDEX('All CCC'!AE$7:AE$809,MATCH(WatchList!$B103,'All CCC'!$B$7:$B$809,0)))</f>
        <v/>
      </c>
      <c r="AF103" s="844" t="str">
        <f>IF($B103="","",INDEX('All CCC'!AF$7:AF$809,MATCH(WatchList!$B103,'All CCC'!$B$7:$B$809,0)))</f>
        <v/>
      </c>
      <c r="AG103" s="844" t="str">
        <f>IF($B103="","",INDEX('All CCC'!AG$7:AG$809,MATCH(WatchList!$B103,'All CCC'!$B$7:$B$809,0)))</f>
        <v/>
      </c>
      <c r="AH103" s="844" t="str">
        <f>IF($B103="","",INDEX('All CCC'!AH$7:AH$809,MATCH(WatchList!$B103,'All CCC'!$B$7:$B$809,0)))</f>
        <v/>
      </c>
      <c r="AI103" s="844" t="str">
        <f>IF($B103="","",INDEX('All CCC'!AI$7:AI$809,MATCH(WatchList!$B103,'All CCC'!$B$7:$B$809,0)))</f>
        <v/>
      </c>
      <c r="AJ103" s="844" t="str">
        <f>IF($B103="","",INDEX('All CCC'!AJ$7:AJ$809,MATCH(WatchList!$B103,'All CCC'!$B$7:$B$809,0)))</f>
        <v/>
      </c>
      <c r="AK103" s="844" t="str">
        <f>IF($B103="","",INDEX('All CCC'!AK$7:AK$809,MATCH(WatchList!$B103,'All CCC'!$B$7:$B$809,0)))</f>
        <v/>
      </c>
      <c r="AL103" s="844" t="str">
        <f>IF($B103="","",INDEX('All CCC'!AL$7:AL$809,MATCH(WatchList!$B103,'All CCC'!$B$7:$B$809,0)))</f>
        <v/>
      </c>
      <c r="AM103" s="844" t="str">
        <f>IF($B103="","",INDEX('All CCC'!AM$7:AM$809,MATCH(WatchList!$B103,'All CCC'!$B$7:$B$809,0)))</f>
        <v/>
      </c>
      <c r="AN103" s="844" t="str">
        <f>IF($B103="","",INDEX('All CCC'!AN$7:AN$809,MATCH(WatchList!$B103,'All CCC'!$B$7:$B$809,0)))</f>
        <v/>
      </c>
      <c r="AO103" s="844" t="str">
        <f>IF($B103="","",INDEX('All CCC'!AO$7:AO$809,MATCH(WatchList!$B103,'All CCC'!$B$7:$B$809,0)))</f>
        <v/>
      </c>
      <c r="AP103" s="844" t="str">
        <f>IF($B103="","",INDEX('All CCC'!AP$7:AP$809,MATCH(WatchList!$B103,'All CCC'!$B$7:$B$809,0)))</f>
        <v/>
      </c>
      <c r="AQ103" s="844" t="str">
        <f>IF($B103="","",INDEX('All CCC'!AQ$7:AQ$809,MATCH(WatchList!$B103,'All CCC'!$B$7:$B$809,0)))</f>
        <v/>
      </c>
      <c r="AR103" s="844" t="str">
        <f>IF($B103="","",INDEX('All CCC'!AR$7:AR$809,MATCH(WatchList!$B103,'All CCC'!$B$7:$B$809,0)))</f>
        <v/>
      </c>
      <c r="AS103" s="844" t="str">
        <f>IF($B103="","",INDEX('All CCC'!AS$7:AS$809,MATCH(WatchList!$B103,'All CCC'!$B$7:$B$809,0)))</f>
        <v/>
      </c>
      <c r="AT103" s="844" t="str">
        <f>IF($B103="","",INDEX('All CCC'!AT$7:AT$809,MATCH(WatchList!$B103,'All CCC'!$B$7:$B$809,0)))</f>
        <v/>
      </c>
      <c r="AU103" s="844" t="str">
        <f>IF($B103="","",INDEX('All CCC'!AU$7:AU$809,MATCH(WatchList!$B103,'All CCC'!$B$7:$B$809,0)))</f>
        <v/>
      </c>
      <c r="AV103" s="844" t="str">
        <f>IF($B103="","",INDEX('All CCC'!AV$7:AV$809,MATCH(WatchList!$B103,'All CCC'!$B$7:$B$809,0)))</f>
        <v/>
      </c>
      <c r="AW103" s="844" t="str">
        <f>IF($B103="","",INDEX('All CCC'!AW$7:AW$809,MATCH(WatchList!$B103,'All CCC'!$B$7:$B$809,0)))</f>
        <v/>
      </c>
      <c r="AX103" s="844" t="str">
        <f>IF($B103="","",INDEX('All CCC'!AX$7:AX$809,MATCH(WatchList!$B103,'All CCC'!$B$7:$B$809,0)))</f>
        <v/>
      </c>
      <c r="AY103" s="844" t="str">
        <f>IF($B103="","",INDEX('All CCC'!AY$7:AY$809,MATCH(WatchList!$B103,'All CCC'!$B$7:$B$809,0)))</f>
        <v/>
      </c>
      <c r="AZ103" s="844" t="str">
        <f>IF($B103="","",INDEX('All CCC'!AZ$7:AZ$809,MATCH(WatchList!$B103,'All CCC'!$B$7:$B$809,0)))</f>
        <v/>
      </c>
      <c r="BA103" s="844" t="str">
        <f>IF($B103="","",INDEX('All CCC'!BA$7:BA$809,MATCH(WatchList!$B103,'All CCC'!$B$7:$B$809,0)))</f>
        <v/>
      </c>
      <c r="BB103" s="844" t="str">
        <f>IF($B103="","",INDEX('All CCC'!BB$7:BB$809,MATCH(WatchList!$B103,'All CCC'!$B$7:$B$809,0)))</f>
        <v/>
      </c>
      <c r="BC103" s="844" t="str">
        <f>IF($B103="","",INDEX('All CCC'!BC$7:BC$809,MATCH(WatchList!$B103,'All CCC'!$B$7:$B$809,0)))</f>
        <v/>
      </c>
      <c r="BD103" s="844" t="str">
        <f>IF($B103="","",INDEX('All CCC'!BD$7:BD$809,MATCH(WatchList!$B103,'All CCC'!$B$7:$B$809,0)))</f>
        <v/>
      </c>
      <c r="BE103" s="844" t="str">
        <f>IF($B103="","",INDEX('All CCC'!BE$7:BE$809,MATCH(WatchList!$B103,'All CCC'!$B$7:$B$809,0)))</f>
        <v/>
      </c>
      <c r="BF103" s="844" t="str">
        <f>IF($B103="","",INDEX('All CCC'!BF$7:BF$809,MATCH(WatchList!$B103,'All CCC'!$B$7:$B$809,0)))</f>
        <v/>
      </c>
      <c r="BG103" s="844" t="str">
        <f>IF($B103="","",INDEX('All CCC'!BG$7:BG$809,MATCH(WatchList!$B103,'All CCC'!$B$7:$B$809,0)))</f>
        <v/>
      </c>
    </row>
    <row r="104" spans="1:59" x14ac:dyDescent="0.2">
      <c r="A104" s="548" t="str">
        <f>IF($B104="","",INDEX('All CCC'!A$7:A$809,MATCH(WatchList!$B104,'All CCC'!$B$7:$B$809,0)))</f>
        <v/>
      </c>
      <c r="B104" s="31"/>
      <c r="C104" s="844" t="str">
        <f>IF($B104="","",INDEX('All CCC'!C$7:C$809,MATCH(WatchList!$B104,'All CCC'!$B$7:$B$809,0)))</f>
        <v/>
      </c>
      <c r="D104" s="844" t="str">
        <f>IF($B104="","",INDEX('All CCC'!D$7:D$809,MATCH(WatchList!$B104,'All CCC'!$B$7:$B$809,0)))</f>
        <v/>
      </c>
      <c r="E104" s="844" t="str">
        <f>IF($B104="","",INDEX('All CCC'!E$7:E$809,MATCH(WatchList!$B104,'All CCC'!$B$7:$B$809,0)))</f>
        <v/>
      </c>
      <c r="F104" s="844" t="str">
        <f>IF($B104="","",INDEX('All CCC'!F$7:F$809,MATCH(WatchList!$B104,'All CCC'!$B$7:$B$809,0)))</f>
        <v/>
      </c>
      <c r="G104" s="844" t="str">
        <f>IF($B104="","",INDEX('All CCC'!G$7:G$809,MATCH(WatchList!$B104,'All CCC'!$B$7:$B$809,0)))</f>
        <v/>
      </c>
      <c r="H104" s="844" t="str">
        <f>IF($B104="","",INDEX('All CCC'!H$7:H$809,MATCH(WatchList!$B104,'All CCC'!$B$7:$B$809,0)))</f>
        <v/>
      </c>
      <c r="I104" s="844" t="str">
        <f>IF($B104="","",INDEX('All CCC'!I$7:I$809,MATCH(WatchList!$B104,'All CCC'!$B$7:$B$809,0)))</f>
        <v/>
      </c>
      <c r="J104" s="844" t="str">
        <f>IF($B104="","",INDEX('All CCC'!J$7:J$809,MATCH(WatchList!$B104,'All CCC'!$B$7:$B$809,0)))</f>
        <v/>
      </c>
      <c r="K104" s="844" t="str">
        <f>IF($B104="","",INDEX('All CCC'!K$7:K$809,MATCH(WatchList!$B104,'All CCC'!$B$7:$B$809,0)))</f>
        <v/>
      </c>
      <c r="L104" s="844" t="str">
        <f>IF($B104="","",INDEX('All CCC'!L$7:L$809,MATCH(WatchList!$B104,'All CCC'!$B$7:$B$809,0)))</f>
        <v/>
      </c>
      <c r="M104" s="844" t="str">
        <f>IF($B104="","",INDEX('All CCC'!M$7:M$809,MATCH(WatchList!$B104,'All CCC'!$B$7:$B$809,0)))</f>
        <v/>
      </c>
      <c r="N104" s="844" t="str">
        <f>IF($B104="","",INDEX('All CCC'!N$7:N$809,MATCH(WatchList!$B104,'All CCC'!$B$7:$B$809,0)))</f>
        <v/>
      </c>
      <c r="O104" s="844" t="str">
        <f>IF($B104="","",INDEX('All CCC'!O$7:O$809,MATCH(WatchList!$B104,'All CCC'!$B$7:$B$809,0)))</f>
        <v/>
      </c>
      <c r="P104" s="845" t="str">
        <f>IF($B104="","",INDEX('All CCC'!P$7:P$809,MATCH(WatchList!$B104,'All CCC'!$B$7:$B$809,0)))</f>
        <v/>
      </c>
      <c r="Q104" s="845" t="str">
        <f>IF($B104="","",INDEX('All CCC'!Q$7:Q$809,MATCH(WatchList!$B104,'All CCC'!$B$7:$B$809,0)))</f>
        <v/>
      </c>
      <c r="R104" s="844" t="str">
        <f>IF($B104="","",INDEX('All CCC'!R$7:R$809,MATCH(WatchList!$B104,'All CCC'!$B$7:$B$809,0)))</f>
        <v/>
      </c>
      <c r="S104" s="844" t="str">
        <f>IF($B104="","",INDEX('All CCC'!S$7:S$809,MATCH(WatchList!$B104,'All CCC'!$B$7:$B$809,0)))</f>
        <v/>
      </c>
      <c r="T104" s="844" t="str">
        <f>IF($B104="","",INDEX('All CCC'!T$7:T$809,MATCH(WatchList!$B104,'All CCC'!$B$7:$B$809,0)))</f>
        <v/>
      </c>
      <c r="U104" s="844" t="str">
        <f>IF($B104="","",INDEX('All CCC'!U$7:U$809,MATCH(WatchList!$B104,'All CCC'!$B$7:$B$809,0)))</f>
        <v/>
      </c>
      <c r="V104" s="844" t="str">
        <f>IF($B104="","",INDEX('All CCC'!V$7:V$809,MATCH(WatchList!$B104,'All CCC'!$B$7:$B$809,0)))</f>
        <v/>
      </c>
      <c r="W104" s="844" t="str">
        <f>IF($B104="","",INDEX('All CCC'!W$7:W$809,MATCH(WatchList!$B104,'All CCC'!$B$7:$B$809,0)))</f>
        <v/>
      </c>
      <c r="X104" s="844" t="str">
        <f>IF($B104="","",INDEX('All CCC'!X$7:X$809,MATCH(WatchList!$B104,'All CCC'!$B$7:$B$809,0)))</f>
        <v/>
      </c>
      <c r="Y104" s="844" t="str">
        <f>IF($B104="","",INDEX('All CCC'!Y$7:Y$809,MATCH(WatchList!$B104,'All CCC'!$B$7:$B$809,0)))</f>
        <v/>
      </c>
      <c r="Z104" s="844" t="str">
        <f>IF($B104="","",INDEX('All CCC'!Z$7:Z$809,MATCH(WatchList!$B104,'All CCC'!$B$7:$B$809,0)))</f>
        <v/>
      </c>
      <c r="AA104" s="844" t="str">
        <f>IF($B104="","",INDEX('All CCC'!AA$7:AA$809,MATCH(WatchList!$B104,'All CCC'!$B$7:$B$809,0)))</f>
        <v/>
      </c>
      <c r="AB104" s="844" t="str">
        <f>IF($B104="","",INDEX('All CCC'!AB$7:AB$809,MATCH(WatchList!$B104,'All CCC'!$B$7:$B$809,0)))</f>
        <v/>
      </c>
      <c r="AC104" s="844" t="str">
        <f>IF($B104="","",INDEX('All CCC'!AC$7:AC$809,MATCH(WatchList!$B104,'All CCC'!$B$7:$B$809,0)))</f>
        <v/>
      </c>
      <c r="AD104" s="844" t="str">
        <f>IF($B104="","",INDEX('All CCC'!AD$7:AD$809,MATCH(WatchList!$B104,'All CCC'!$B$7:$B$809,0)))</f>
        <v/>
      </c>
      <c r="AE104" s="844" t="str">
        <f>IF($B104="","",INDEX('All CCC'!AE$7:AE$809,MATCH(WatchList!$B104,'All CCC'!$B$7:$B$809,0)))</f>
        <v/>
      </c>
      <c r="AF104" s="844" t="str">
        <f>IF($B104="","",INDEX('All CCC'!AF$7:AF$809,MATCH(WatchList!$B104,'All CCC'!$B$7:$B$809,0)))</f>
        <v/>
      </c>
      <c r="AG104" s="844" t="str">
        <f>IF($B104="","",INDEX('All CCC'!AG$7:AG$809,MATCH(WatchList!$B104,'All CCC'!$B$7:$B$809,0)))</f>
        <v/>
      </c>
      <c r="AH104" s="844" t="str">
        <f>IF($B104="","",INDEX('All CCC'!AH$7:AH$809,MATCH(WatchList!$B104,'All CCC'!$B$7:$B$809,0)))</f>
        <v/>
      </c>
      <c r="AI104" s="844" t="str">
        <f>IF($B104="","",INDEX('All CCC'!AI$7:AI$809,MATCH(WatchList!$B104,'All CCC'!$B$7:$B$809,0)))</f>
        <v/>
      </c>
      <c r="AJ104" s="844" t="str">
        <f>IF($B104="","",INDEX('All CCC'!AJ$7:AJ$809,MATCH(WatchList!$B104,'All CCC'!$B$7:$B$809,0)))</f>
        <v/>
      </c>
      <c r="AK104" s="844" t="str">
        <f>IF($B104="","",INDEX('All CCC'!AK$7:AK$809,MATCH(WatchList!$B104,'All CCC'!$B$7:$B$809,0)))</f>
        <v/>
      </c>
      <c r="AL104" s="844" t="str">
        <f>IF($B104="","",INDEX('All CCC'!AL$7:AL$809,MATCH(WatchList!$B104,'All CCC'!$B$7:$B$809,0)))</f>
        <v/>
      </c>
      <c r="AM104" s="844" t="str">
        <f>IF($B104="","",INDEX('All CCC'!AM$7:AM$809,MATCH(WatchList!$B104,'All CCC'!$B$7:$B$809,0)))</f>
        <v/>
      </c>
      <c r="AN104" s="844" t="str">
        <f>IF($B104="","",INDEX('All CCC'!AN$7:AN$809,MATCH(WatchList!$B104,'All CCC'!$B$7:$B$809,0)))</f>
        <v/>
      </c>
      <c r="AO104" s="844" t="str">
        <f>IF($B104="","",INDEX('All CCC'!AO$7:AO$809,MATCH(WatchList!$B104,'All CCC'!$B$7:$B$809,0)))</f>
        <v/>
      </c>
      <c r="AP104" s="844" t="str">
        <f>IF($B104="","",INDEX('All CCC'!AP$7:AP$809,MATCH(WatchList!$B104,'All CCC'!$B$7:$B$809,0)))</f>
        <v/>
      </c>
      <c r="AQ104" s="844" t="str">
        <f>IF($B104="","",INDEX('All CCC'!AQ$7:AQ$809,MATCH(WatchList!$B104,'All CCC'!$B$7:$B$809,0)))</f>
        <v/>
      </c>
      <c r="AR104" s="844" t="str">
        <f>IF($B104="","",INDEX('All CCC'!AR$7:AR$809,MATCH(WatchList!$B104,'All CCC'!$B$7:$B$809,0)))</f>
        <v/>
      </c>
      <c r="AS104" s="844" t="str">
        <f>IF($B104="","",INDEX('All CCC'!AS$7:AS$809,MATCH(WatchList!$B104,'All CCC'!$B$7:$B$809,0)))</f>
        <v/>
      </c>
      <c r="AT104" s="844" t="str">
        <f>IF($B104="","",INDEX('All CCC'!AT$7:AT$809,MATCH(WatchList!$B104,'All CCC'!$B$7:$B$809,0)))</f>
        <v/>
      </c>
      <c r="AU104" s="844" t="str">
        <f>IF($B104="","",INDEX('All CCC'!AU$7:AU$809,MATCH(WatchList!$B104,'All CCC'!$B$7:$B$809,0)))</f>
        <v/>
      </c>
      <c r="AV104" s="844" t="str">
        <f>IF($B104="","",INDEX('All CCC'!AV$7:AV$809,MATCH(WatchList!$B104,'All CCC'!$B$7:$B$809,0)))</f>
        <v/>
      </c>
      <c r="AW104" s="844" t="str">
        <f>IF($B104="","",INDEX('All CCC'!AW$7:AW$809,MATCH(WatchList!$B104,'All CCC'!$B$7:$B$809,0)))</f>
        <v/>
      </c>
      <c r="AX104" s="844" t="str">
        <f>IF($B104="","",INDEX('All CCC'!AX$7:AX$809,MATCH(WatchList!$B104,'All CCC'!$B$7:$B$809,0)))</f>
        <v/>
      </c>
      <c r="AY104" s="844" t="str">
        <f>IF($B104="","",INDEX('All CCC'!AY$7:AY$809,MATCH(WatchList!$B104,'All CCC'!$B$7:$B$809,0)))</f>
        <v/>
      </c>
      <c r="AZ104" s="844" t="str">
        <f>IF($B104="","",INDEX('All CCC'!AZ$7:AZ$809,MATCH(WatchList!$B104,'All CCC'!$B$7:$B$809,0)))</f>
        <v/>
      </c>
      <c r="BA104" s="844" t="str">
        <f>IF($B104="","",INDEX('All CCC'!BA$7:BA$809,MATCH(WatchList!$B104,'All CCC'!$B$7:$B$809,0)))</f>
        <v/>
      </c>
      <c r="BB104" s="844" t="str">
        <f>IF($B104="","",INDEX('All CCC'!BB$7:BB$809,MATCH(WatchList!$B104,'All CCC'!$B$7:$B$809,0)))</f>
        <v/>
      </c>
      <c r="BC104" s="844" t="str">
        <f>IF($B104="","",INDEX('All CCC'!BC$7:BC$809,MATCH(WatchList!$B104,'All CCC'!$B$7:$B$809,0)))</f>
        <v/>
      </c>
      <c r="BD104" s="844" t="str">
        <f>IF($B104="","",INDEX('All CCC'!BD$7:BD$809,MATCH(WatchList!$B104,'All CCC'!$B$7:$B$809,0)))</f>
        <v/>
      </c>
      <c r="BE104" s="844" t="str">
        <f>IF($B104="","",INDEX('All CCC'!BE$7:BE$809,MATCH(WatchList!$B104,'All CCC'!$B$7:$B$809,0)))</f>
        <v/>
      </c>
      <c r="BF104" s="844" t="str">
        <f>IF($B104="","",INDEX('All CCC'!BF$7:BF$809,MATCH(WatchList!$B104,'All CCC'!$B$7:$B$809,0)))</f>
        <v/>
      </c>
      <c r="BG104" s="844" t="str">
        <f>IF($B104="","",INDEX('All CCC'!BG$7:BG$809,MATCH(WatchList!$B104,'All CCC'!$B$7:$B$809,0)))</f>
        <v/>
      </c>
    </row>
    <row r="105" spans="1:59" x14ac:dyDescent="0.2">
      <c r="A105" s="548" t="str">
        <f>IF($B105="","",INDEX('All CCC'!A$7:A$809,MATCH(WatchList!$B105,'All CCC'!$B$7:$B$809,0)))</f>
        <v/>
      </c>
      <c r="B105" s="31"/>
      <c r="C105" s="844" t="str">
        <f>IF($B105="","",INDEX('All CCC'!C$7:C$809,MATCH(WatchList!$B105,'All CCC'!$B$7:$B$809,0)))</f>
        <v/>
      </c>
      <c r="D105" s="844" t="str">
        <f>IF($B105="","",INDEX('All CCC'!D$7:D$809,MATCH(WatchList!$B105,'All CCC'!$B$7:$B$809,0)))</f>
        <v/>
      </c>
      <c r="E105" s="844" t="str">
        <f>IF($B105="","",INDEX('All CCC'!E$7:E$809,MATCH(WatchList!$B105,'All CCC'!$B$7:$B$809,0)))</f>
        <v/>
      </c>
      <c r="F105" s="844" t="str">
        <f>IF($B105="","",INDEX('All CCC'!F$7:F$809,MATCH(WatchList!$B105,'All CCC'!$B$7:$B$809,0)))</f>
        <v/>
      </c>
      <c r="G105" s="844" t="str">
        <f>IF($B105="","",INDEX('All CCC'!G$7:G$809,MATCH(WatchList!$B105,'All CCC'!$B$7:$B$809,0)))</f>
        <v/>
      </c>
      <c r="H105" s="844" t="str">
        <f>IF($B105="","",INDEX('All CCC'!H$7:H$809,MATCH(WatchList!$B105,'All CCC'!$B$7:$B$809,0)))</f>
        <v/>
      </c>
      <c r="I105" s="844" t="str">
        <f>IF($B105="","",INDEX('All CCC'!I$7:I$809,MATCH(WatchList!$B105,'All CCC'!$B$7:$B$809,0)))</f>
        <v/>
      </c>
      <c r="J105" s="844" t="str">
        <f>IF($B105="","",INDEX('All CCC'!J$7:J$809,MATCH(WatchList!$B105,'All CCC'!$B$7:$B$809,0)))</f>
        <v/>
      </c>
      <c r="K105" s="844" t="str">
        <f>IF($B105="","",INDEX('All CCC'!K$7:K$809,MATCH(WatchList!$B105,'All CCC'!$B$7:$B$809,0)))</f>
        <v/>
      </c>
      <c r="L105" s="844" t="str">
        <f>IF($B105="","",INDEX('All CCC'!L$7:L$809,MATCH(WatchList!$B105,'All CCC'!$B$7:$B$809,0)))</f>
        <v/>
      </c>
      <c r="M105" s="844" t="str">
        <f>IF($B105="","",INDEX('All CCC'!M$7:M$809,MATCH(WatchList!$B105,'All CCC'!$B$7:$B$809,0)))</f>
        <v/>
      </c>
      <c r="N105" s="844" t="str">
        <f>IF($B105="","",INDEX('All CCC'!N$7:N$809,MATCH(WatchList!$B105,'All CCC'!$B$7:$B$809,0)))</f>
        <v/>
      </c>
      <c r="O105" s="844" t="str">
        <f>IF($B105="","",INDEX('All CCC'!O$7:O$809,MATCH(WatchList!$B105,'All CCC'!$B$7:$B$809,0)))</f>
        <v/>
      </c>
      <c r="P105" s="845" t="str">
        <f>IF($B105="","",INDEX('All CCC'!P$7:P$809,MATCH(WatchList!$B105,'All CCC'!$B$7:$B$809,0)))</f>
        <v/>
      </c>
      <c r="Q105" s="845" t="str">
        <f>IF($B105="","",INDEX('All CCC'!Q$7:Q$809,MATCH(WatchList!$B105,'All CCC'!$B$7:$B$809,0)))</f>
        <v/>
      </c>
      <c r="R105" s="844" t="str">
        <f>IF($B105="","",INDEX('All CCC'!R$7:R$809,MATCH(WatchList!$B105,'All CCC'!$B$7:$B$809,0)))</f>
        <v/>
      </c>
      <c r="S105" s="844" t="str">
        <f>IF($B105="","",INDEX('All CCC'!S$7:S$809,MATCH(WatchList!$B105,'All CCC'!$B$7:$B$809,0)))</f>
        <v/>
      </c>
      <c r="T105" s="844" t="str">
        <f>IF($B105="","",INDEX('All CCC'!T$7:T$809,MATCH(WatchList!$B105,'All CCC'!$B$7:$B$809,0)))</f>
        <v/>
      </c>
      <c r="U105" s="844" t="str">
        <f>IF($B105="","",INDEX('All CCC'!U$7:U$809,MATCH(WatchList!$B105,'All CCC'!$B$7:$B$809,0)))</f>
        <v/>
      </c>
      <c r="V105" s="844" t="str">
        <f>IF($B105="","",INDEX('All CCC'!V$7:V$809,MATCH(WatchList!$B105,'All CCC'!$B$7:$B$809,0)))</f>
        <v/>
      </c>
      <c r="W105" s="844" t="str">
        <f>IF($B105="","",INDEX('All CCC'!W$7:W$809,MATCH(WatchList!$B105,'All CCC'!$B$7:$B$809,0)))</f>
        <v/>
      </c>
      <c r="X105" s="844" t="str">
        <f>IF($B105="","",INDEX('All CCC'!X$7:X$809,MATCH(WatchList!$B105,'All CCC'!$B$7:$B$809,0)))</f>
        <v/>
      </c>
      <c r="Y105" s="844" t="str">
        <f>IF($B105="","",INDEX('All CCC'!Y$7:Y$809,MATCH(WatchList!$B105,'All CCC'!$B$7:$B$809,0)))</f>
        <v/>
      </c>
      <c r="Z105" s="844" t="str">
        <f>IF($B105="","",INDEX('All CCC'!Z$7:Z$809,MATCH(WatchList!$B105,'All CCC'!$B$7:$B$809,0)))</f>
        <v/>
      </c>
      <c r="AA105" s="844" t="str">
        <f>IF($B105="","",INDEX('All CCC'!AA$7:AA$809,MATCH(WatchList!$B105,'All CCC'!$B$7:$B$809,0)))</f>
        <v/>
      </c>
      <c r="AB105" s="844" t="str">
        <f>IF($B105="","",INDEX('All CCC'!AB$7:AB$809,MATCH(WatchList!$B105,'All CCC'!$B$7:$B$809,0)))</f>
        <v/>
      </c>
      <c r="AC105" s="844" t="str">
        <f>IF($B105="","",INDEX('All CCC'!AC$7:AC$809,MATCH(WatchList!$B105,'All CCC'!$B$7:$B$809,0)))</f>
        <v/>
      </c>
      <c r="AD105" s="844" t="str">
        <f>IF($B105="","",INDEX('All CCC'!AD$7:AD$809,MATCH(WatchList!$B105,'All CCC'!$B$7:$B$809,0)))</f>
        <v/>
      </c>
      <c r="AE105" s="844" t="str">
        <f>IF($B105="","",INDEX('All CCC'!AE$7:AE$809,MATCH(WatchList!$B105,'All CCC'!$B$7:$B$809,0)))</f>
        <v/>
      </c>
      <c r="AF105" s="844" t="str">
        <f>IF($B105="","",INDEX('All CCC'!AF$7:AF$809,MATCH(WatchList!$B105,'All CCC'!$B$7:$B$809,0)))</f>
        <v/>
      </c>
      <c r="AG105" s="844" t="str">
        <f>IF($B105="","",INDEX('All CCC'!AG$7:AG$809,MATCH(WatchList!$B105,'All CCC'!$B$7:$B$809,0)))</f>
        <v/>
      </c>
      <c r="AH105" s="844" t="str">
        <f>IF($B105="","",INDEX('All CCC'!AH$7:AH$809,MATCH(WatchList!$B105,'All CCC'!$B$7:$B$809,0)))</f>
        <v/>
      </c>
      <c r="AI105" s="844" t="str">
        <f>IF($B105="","",INDEX('All CCC'!AI$7:AI$809,MATCH(WatchList!$B105,'All CCC'!$B$7:$B$809,0)))</f>
        <v/>
      </c>
      <c r="AJ105" s="844" t="str">
        <f>IF($B105="","",INDEX('All CCC'!AJ$7:AJ$809,MATCH(WatchList!$B105,'All CCC'!$B$7:$B$809,0)))</f>
        <v/>
      </c>
      <c r="AK105" s="844" t="str">
        <f>IF($B105="","",INDEX('All CCC'!AK$7:AK$809,MATCH(WatchList!$B105,'All CCC'!$B$7:$B$809,0)))</f>
        <v/>
      </c>
      <c r="AL105" s="844" t="str">
        <f>IF($B105="","",INDEX('All CCC'!AL$7:AL$809,MATCH(WatchList!$B105,'All CCC'!$B$7:$B$809,0)))</f>
        <v/>
      </c>
      <c r="AM105" s="844" t="str">
        <f>IF($B105="","",INDEX('All CCC'!AM$7:AM$809,MATCH(WatchList!$B105,'All CCC'!$B$7:$B$809,0)))</f>
        <v/>
      </c>
      <c r="AN105" s="844" t="str">
        <f>IF($B105="","",INDEX('All CCC'!AN$7:AN$809,MATCH(WatchList!$B105,'All CCC'!$B$7:$B$809,0)))</f>
        <v/>
      </c>
      <c r="AO105" s="844" t="str">
        <f>IF($B105="","",INDEX('All CCC'!AO$7:AO$809,MATCH(WatchList!$B105,'All CCC'!$B$7:$B$809,0)))</f>
        <v/>
      </c>
      <c r="AP105" s="844" t="str">
        <f>IF($B105="","",INDEX('All CCC'!AP$7:AP$809,MATCH(WatchList!$B105,'All CCC'!$B$7:$B$809,0)))</f>
        <v/>
      </c>
      <c r="AQ105" s="844" t="str">
        <f>IF($B105="","",INDEX('All CCC'!AQ$7:AQ$809,MATCH(WatchList!$B105,'All CCC'!$B$7:$B$809,0)))</f>
        <v/>
      </c>
      <c r="AR105" s="844" t="str">
        <f>IF($B105="","",INDEX('All CCC'!AR$7:AR$809,MATCH(WatchList!$B105,'All CCC'!$B$7:$B$809,0)))</f>
        <v/>
      </c>
      <c r="AS105" s="844" t="str">
        <f>IF($B105="","",INDEX('All CCC'!AS$7:AS$809,MATCH(WatchList!$B105,'All CCC'!$B$7:$B$809,0)))</f>
        <v/>
      </c>
      <c r="AT105" s="844" t="str">
        <f>IF($B105="","",INDEX('All CCC'!AT$7:AT$809,MATCH(WatchList!$B105,'All CCC'!$B$7:$B$809,0)))</f>
        <v/>
      </c>
      <c r="AU105" s="844" t="str">
        <f>IF($B105="","",INDEX('All CCC'!AU$7:AU$809,MATCH(WatchList!$B105,'All CCC'!$B$7:$B$809,0)))</f>
        <v/>
      </c>
      <c r="AV105" s="844" t="str">
        <f>IF($B105="","",INDEX('All CCC'!AV$7:AV$809,MATCH(WatchList!$B105,'All CCC'!$B$7:$B$809,0)))</f>
        <v/>
      </c>
      <c r="AW105" s="844" t="str">
        <f>IF($B105="","",INDEX('All CCC'!AW$7:AW$809,MATCH(WatchList!$B105,'All CCC'!$B$7:$B$809,0)))</f>
        <v/>
      </c>
      <c r="AX105" s="844" t="str">
        <f>IF($B105="","",INDEX('All CCC'!AX$7:AX$809,MATCH(WatchList!$B105,'All CCC'!$B$7:$B$809,0)))</f>
        <v/>
      </c>
      <c r="AY105" s="844" t="str">
        <f>IF($B105="","",INDEX('All CCC'!AY$7:AY$809,MATCH(WatchList!$B105,'All CCC'!$B$7:$B$809,0)))</f>
        <v/>
      </c>
      <c r="AZ105" s="844" t="str">
        <f>IF($B105="","",INDEX('All CCC'!AZ$7:AZ$809,MATCH(WatchList!$B105,'All CCC'!$B$7:$B$809,0)))</f>
        <v/>
      </c>
      <c r="BA105" s="844" t="str">
        <f>IF($B105="","",INDEX('All CCC'!BA$7:BA$809,MATCH(WatchList!$B105,'All CCC'!$B$7:$B$809,0)))</f>
        <v/>
      </c>
      <c r="BB105" s="844" t="str">
        <f>IF($B105="","",INDEX('All CCC'!BB$7:BB$809,MATCH(WatchList!$B105,'All CCC'!$B$7:$B$809,0)))</f>
        <v/>
      </c>
      <c r="BC105" s="844" t="str">
        <f>IF($B105="","",INDEX('All CCC'!BC$7:BC$809,MATCH(WatchList!$B105,'All CCC'!$B$7:$B$809,0)))</f>
        <v/>
      </c>
      <c r="BD105" s="844" t="str">
        <f>IF($B105="","",INDEX('All CCC'!BD$7:BD$809,MATCH(WatchList!$B105,'All CCC'!$B$7:$B$809,0)))</f>
        <v/>
      </c>
      <c r="BE105" s="844" t="str">
        <f>IF($B105="","",INDEX('All CCC'!BE$7:BE$809,MATCH(WatchList!$B105,'All CCC'!$B$7:$B$809,0)))</f>
        <v/>
      </c>
      <c r="BF105" s="844" t="str">
        <f>IF($B105="","",INDEX('All CCC'!BF$7:BF$809,MATCH(WatchList!$B105,'All CCC'!$B$7:$B$809,0)))</f>
        <v/>
      </c>
      <c r="BG105" s="844" t="str">
        <f>IF($B105="","",INDEX('All CCC'!BG$7:BG$809,MATCH(WatchList!$B105,'All CCC'!$B$7:$B$809,0)))</f>
        <v/>
      </c>
    </row>
    <row r="106" spans="1:59" x14ac:dyDescent="0.2">
      <c r="A106" s="548" t="str">
        <f>IF($B106="","",INDEX('All CCC'!A$7:A$809,MATCH(WatchList!$B106,'All CCC'!$B$7:$B$809,0)))</f>
        <v/>
      </c>
      <c r="B106" s="31"/>
      <c r="C106" s="844" t="str">
        <f>IF($B106="","",INDEX('All CCC'!C$7:C$809,MATCH(WatchList!$B106,'All CCC'!$B$7:$B$809,0)))</f>
        <v/>
      </c>
      <c r="D106" s="844" t="str">
        <f>IF($B106="","",INDEX('All CCC'!D$7:D$809,MATCH(WatchList!$B106,'All CCC'!$B$7:$B$809,0)))</f>
        <v/>
      </c>
      <c r="E106" s="844" t="str">
        <f>IF($B106="","",INDEX('All CCC'!E$7:E$809,MATCH(WatchList!$B106,'All CCC'!$B$7:$B$809,0)))</f>
        <v/>
      </c>
      <c r="F106" s="844" t="str">
        <f>IF($B106="","",INDEX('All CCC'!F$7:F$809,MATCH(WatchList!$B106,'All CCC'!$B$7:$B$809,0)))</f>
        <v/>
      </c>
      <c r="G106" s="844" t="str">
        <f>IF($B106="","",INDEX('All CCC'!G$7:G$809,MATCH(WatchList!$B106,'All CCC'!$B$7:$B$809,0)))</f>
        <v/>
      </c>
      <c r="H106" s="844" t="str">
        <f>IF($B106="","",INDEX('All CCC'!H$7:H$809,MATCH(WatchList!$B106,'All CCC'!$B$7:$B$809,0)))</f>
        <v/>
      </c>
      <c r="I106" s="844" t="str">
        <f>IF($B106="","",INDEX('All CCC'!I$7:I$809,MATCH(WatchList!$B106,'All CCC'!$B$7:$B$809,0)))</f>
        <v/>
      </c>
      <c r="J106" s="844" t="str">
        <f>IF($B106="","",INDEX('All CCC'!J$7:J$809,MATCH(WatchList!$B106,'All CCC'!$B$7:$B$809,0)))</f>
        <v/>
      </c>
      <c r="K106" s="844" t="str">
        <f>IF($B106="","",INDEX('All CCC'!K$7:K$809,MATCH(WatchList!$B106,'All CCC'!$B$7:$B$809,0)))</f>
        <v/>
      </c>
      <c r="L106" s="844" t="str">
        <f>IF($B106="","",INDEX('All CCC'!L$7:L$809,MATCH(WatchList!$B106,'All CCC'!$B$7:$B$809,0)))</f>
        <v/>
      </c>
      <c r="M106" s="844" t="str">
        <f>IF($B106="","",INDEX('All CCC'!M$7:M$809,MATCH(WatchList!$B106,'All CCC'!$B$7:$B$809,0)))</f>
        <v/>
      </c>
      <c r="N106" s="844" t="str">
        <f>IF($B106="","",INDEX('All CCC'!N$7:N$809,MATCH(WatchList!$B106,'All CCC'!$B$7:$B$809,0)))</f>
        <v/>
      </c>
      <c r="O106" s="844" t="str">
        <f>IF($B106="","",INDEX('All CCC'!O$7:O$809,MATCH(WatchList!$B106,'All CCC'!$B$7:$B$809,0)))</f>
        <v/>
      </c>
      <c r="P106" s="845" t="str">
        <f>IF($B106="","",INDEX('All CCC'!P$7:P$809,MATCH(WatchList!$B106,'All CCC'!$B$7:$B$809,0)))</f>
        <v/>
      </c>
      <c r="Q106" s="845" t="str">
        <f>IF($B106="","",INDEX('All CCC'!Q$7:Q$809,MATCH(WatchList!$B106,'All CCC'!$B$7:$B$809,0)))</f>
        <v/>
      </c>
      <c r="R106" s="844" t="str">
        <f>IF($B106="","",INDEX('All CCC'!R$7:R$809,MATCH(WatchList!$B106,'All CCC'!$B$7:$B$809,0)))</f>
        <v/>
      </c>
      <c r="S106" s="844" t="str">
        <f>IF($B106="","",INDEX('All CCC'!S$7:S$809,MATCH(WatchList!$B106,'All CCC'!$B$7:$B$809,0)))</f>
        <v/>
      </c>
      <c r="T106" s="844" t="str">
        <f>IF($B106="","",INDEX('All CCC'!T$7:T$809,MATCH(WatchList!$B106,'All CCC'!$B$7:$B$809,0)))</f>
        <v/>
      </c>
      <c r="U106" s="844" t="str">
        <f>IF($B106="","",INDEX('All CCC'!U$7:U$809,MATCH(WatchList!$B106,'All CCC'!$B$7:$B$809,0)))</f>
        <v/>
      </c>
      <c r="V106" s="844" t="str">
        <f>IF($B106="","",INDEX('All CCC'!V$7:V$809,MATCH(WatchList!$B106,'All CCC'!$B$7:$B$809,0)))</f>
        <v/>
      </c>
      <c r="W106" s="844" t="str">
        <f>IF($B106="","",INDEX('All CCC'!W$7:W$809,MATCH(WatchList!$B106,'All CCC'!$B$7:$B$809,0)))</f>
        <v/>
      </c>
      <c r="X106" s="844" t="str">
        <f>IF($B106="","",INDEX('All CCC'!X$7:X$809,MATCH(WatchList!$B106,'All CCC'!$B$7:$B$809,0)))</f>
        <v/>
      </c>
      <c r="Y106" s="844" t="str">
        <f>IF($B106="","",INDEX('All CCC'!Y$7:Y$809,MATCH(WatchList!$B106,'All CCC'!$B$7:$B$809,0)))</f>
        <v/>
      </c>
      <c r="Z106" s="844" t="str">
        <f>IF($B106="","",INDEX('All CCC'!Z$7:Z$809,MATCH(WatchList!$B106,'All CCC'!$B$7:$B$809,0)))</f>
        <v/>
      </c>
      <c r="AA106" s="844" t="str">
        <f>IF($B106="","",INDEX('All CCC'!AA$7:AA$809,MATCH(WatchList!$B106,'All CCC'!$B$7:$B$809,0)))</f>
        <v/>
      </c>
      <c r="AB106" s="844" t="str">
        <f>IF($B106="","",INDEX('All CCC'!AB$7:AB$809,MATCH(WatchList!$B106,'All CCC'!$B$7:$B$809,0)))</f>
        <v/>
      </c>
      <c r="AC106" s="844" t="str">
        <f>IF($B106="","",INDEX('All CCC'!AC$7:AC$809,MATCH(WatchList!$B106,'All CCC'!$B$7:$B$809,0)))</f>
        <v/>
      </c>
      <c r="AD106" s="844" t="str">
        <f>IF($B106="","",INDEX('All CCC'!AD$7:AD$809,MATCH(WatchList!$B106,'All CCC'!$B$7:$B$809,0)))</f>
        <v/>
      </c>
      <c r="AE106" s="844" t="str">
        <f>IF($B106="","",INDEX('All CCC'!AE$7:AE$809,MATCH(WatchList!$B106,'All CCC'!$B$7:$B$809,0)))</f>
        <v/>
      </c>
      <c r="AF106" s="844" t="str">
        <f>IF($B106="","",INDEX('All CCC'!AF$7:AF$809,MATCH(WatchList!$B106,'All CCC'!$B$7:$B$809,0)))</f>
        <v/>
      </c>
      <c r="AG106" s="844" t="str">
        <f>IF($B106="","",INDEX('All CCC'!AG$7:AG$809,MATCH(WatchList!$B106,'All CCC'!$B$7:$B$809,0)))</f>
        <v/>
      </c>
      <c r="AH106" s="844" t="str">
        <f>IF($B106="","",INDEX('All CCC'!AH$7:AH$809,MATCH(WatchList!$B106,'All CCC'!$B$7:$B$809,0)))</f>
        <v/>
      </c>
      <c r="AI106" s="844" t="str">
        <f>IF($B106="","",INDEX('All CCC'!AI$7:AI$809,MATCH(WatchList!$B106,'All CCC'!$B$7:$B$809,0)))</f>
        <v/>
      </c>
      <c r="AJ106" s="844" t="str">
        <f>IF($B106="","",INDEX('All CCC'!AJ$7:AJ$809,MATCH(WatchList!$B106,'All CCC'!$B$7:$B$809,0)))</f>
        <v/>
      </c>
      <c r="AK106" s="844" t="str">
        <f>IF($B106="","",INDEX('All CCC'!AK$7:AK$809,MATCH(WatchList!$B106,'All CCC'!$B$7:$B$809,0)))</f>
        <v/>
      </c>
      <c r="AL106" s="844" t="str">
        <f>IF($B106="","",INDEX('All CCC'!AL$7:AL$809,MATCH(WatchList!$B106,'All CCC'!$B$7:$B$809,0)))</f>
        <v/>
      </c>
      <c r="AM106" s="844" t="str">
        <f>IF($B106="","",INDEX('All CCC'!AM$7:AM$809,MATCH(WatchList!$B106,'All CCC'!$B$7:$B$809,0)))</f>
        <v/>
      </c>
      <c r="AN106" s="844" t="str">
        <f>IF($B106="","",INDEX('All CCC'!AN$7:AN$809,MATCH(WatchList!$B106,'All CCC'!$B$7:$B$809,0)))</f>
        <v/>
      </c>
      <c r="AO106" s="844" t="str">
        <f>IF($B106="","",INDEX('All CCC'!AO$7:AO$809,MATCH(WatchList!$B106,'All CCC'!$B$7:$B$809,0)))</f>
        <v/>
      </c>
      <c r="AP106" s="844" t="str">
        <f>IF($B106="","",INDEX('All CCC'!AP$7:AP$809,MATCH(WatchList!$B106,'All CCC'!$B$7:$B$809,0)))</f>
        <v/>
      </c>
      <c r="AQ106" s="844" t="str">
        <f>IF($B106="","",INDEX('All CCC'!AQ$7:AQ$809,MATCH(WatchList!$B106,'All CCC'!$B$7:$B$809,0)))</f>
        <v/>
      </c>
      <c r="AR106" s="844" t="str">
        <f>IF($B106="","",INDEX('All CCC'!AR$7:AR$809,MATCH(WatchList!$B106,'All CCC'!$B$7:$B$809,0)))</f>
        <v/>
      </c>
      <c r="AS106" s="844" t="str">
        <f>IF($B106="","",INDEX('All CCC'!AS$7:AS$809,MATCH(WatchList!$B106,'All CCC'!$B$7:$B$809,0)))</f>
        <v/>
      </c>
      <c r="AT106" s="844" t="str">
        <f>IF($B106="","",INDEX('All CCC'!AT$7:AT$809,MATCH(WatchList!$B106,'All CCC'!$B$7:$B$809,0)))</f>
        <v/>
      </c>
      <c r="AU106" s="844" t="str">
        <f>IF($B106="","",INDEX('All CCC'!AU$7:AU$809,MATCH(WatchList!$B106,'All CCC'!$B$7:$B$809,0)))</f>
        <v/>
      </c>
      <c r="AV106" s="844" t="str">
        <f>IF($B106="","",INDEX('All CCC'!AV$7:AV$809,MATCH(WatchList!$B106,'All CCC'!$B$7:$B$809,0)))</f>
        <v/>
      </c>
      <c r="AW106" s="844" t="str">
        <f>IF($B106="","",INDEX('All CCC'!AW$7:AW$809,MATCH(WatchList!$B106,'All CCC'!$B$7:$B$809,0)))</f>
        <v/>
      </c>
      <c r="AX106" s="844" t="str">
        <f>IF($B106="","",INDEX('All CCC'!AX$7:AX$809,MATCH(WatchList!$B106,'All CCC'!$B$7:$B$809,0)))</f>
        <v/>
      </c>
      <c r="AY106" s="844" t="str">
        <f>IF($B106="","",INDEX('All CCC'!AY$7:AY$809,MATCH(WatchList!$B106,'All CCC'!$B$7:$B$809,0)))</f>
        <v/>
      </c>
      <c r="AZ106" s="844" t="str">
        <f>IF($B106="","",INDEX('All CCC'!AZ$7:AZ$809,MATCH(WatchList!$B106,'All CCC'!$B$7:$B$809,0)))</f>
        <v/>
      </c>
      <c r="BA106" s="844" t="str">
        <f>IF($B106="","",INDEX('All CCC'!BA$7:BA$809,MATCH(WatchList!$B106,'All CCC'!$B$7:$B$809,0)))</f>
        <v/>
      </c>
      <c r="BB106" s="844" t="str">
        <f>IF($B106="","",INDEX('All CCC'!BB$7:BB$809,MATCH(WatchList!$B106,'All CCC'!$B$7:$B$809,0)))</f>
        <v/>
      </c>
      <c r="BC106" s="844" t="str">
        <f>IF($B106="","",INDEX('All CCC'!BC$7:BC$809,MATCH(WatchList!$B106,'All CCC'!$B$7:$B$809,0)))</f>
        <v/>
      </c>
      <c r="BD106" s="844" t="str">
        <f>IF($B106="","",INDEX('All CCC'!BD$7:BD$809,MATCH(WatchList!$B106,'All CCC'!$B$7:$B$809,0)))</f>
        <v/>
      </c>
      <c r="BE106" s="844" t="str">
        <f>IF($B106="","",INDEX('All CCC'!BE$7:BE$809,MATCH(WatchList!$B106,'All CCC'!$B$7:$B$809,0)))</f>
        <v/>
      </c>
      <c r="BF106" s="844" t="str">
        <f>IF($B106="","",INDEX('All CCC'!BF$7:BF$809,MATCH(WatchList!$B106,'All CCC'!$B$7:$B$809,0)))</f>
        <v/>
      </c>
      <c r="BG106" s="844" t="str">
        <f>IF($B106="","",INDEX('All CCC'!BG$7:BG$809,MATCH(WatchList!$B106,'All CCC'!$B$7:$B$809,0)))</f>
        <v/>
      </c>
    </row>
    <row r="107" spans="1:59" x14ac:dyDescent="0.2">
      <c r="A107" s="548" t="str">
        <f>IF($B107="","",INDEX('All CCC'!A$7:A$809,MATCH(WatchList!$B107,'All CCC'!$B$7:$B$809,0)))</f>
        <v/>
      </c>
      <c r="B107" s="31"/>
      <c r="C107" s="844" t="str">
        <f>IF($B107="","",INDEX('All CCC'!C$7:C$809,MATCH(WatchList!$B107,'All CCC'!$B$7:$B$809,0)))</f>
        <v/>
      </c>
      <c r="D107" s="844" t="str">
        <f>IF($B107="","",INDEX('All CCC'!D$7:D$809,MATCH(WatchList!$B107,'All CCC'!$B$7:$B$809,0)))</f>
        <v/>
      </c>
      <c r="E107" s="844" t="str">
        <f>IF($B107="","",INDEX('All CCC'!E$7:E$809,MATCH(WatchList!$B107,'All CCC'!$B$7:$B$809,0)))</f>
        <v/>
      </c>
      <c r="F107" s="844" t="str">
        <f>IF($B107="","",INDEX('All CCC'!F$7:F$809,MATCH(WatchList!$B107,'All CCC'!$B$7:$B$809,0)))</f>
        <v/>
      </c>
      <c r="G107" s="844" t="str">
        <f>IF($B107="","",INDEX('All CCC'!G$7:G$809,MATCH(WatchList!$B107,'All CCC'!$B$7:$B$809,0)))</f>
        <v/>
      </c>
      <c r="H107" s="844" t="str">
        <f>IF($B107="","",INDEX('All CCC'!H$7:H$809,MATCH(WatchList!$B107,'All CCC'!$B$7:$B$809,0)))</f>
        <v/>
      </c>
      <c r="I107" s="844" t="str">
        <f>IF($B107="","",INDEX('All CCC'!I$7:I$809,MATCH(WatchList!$B107,'All CCC'!$B$7:$B$809,0)))</f>
        <v/>
      </c>
      <c r="J107" s="844" t="str">
        <f>IF($B107="","",INDEX('All CCC'!J$7:J$809,MATCH(WatchList!$B107,'All CCC'!$B$7:$B$809,0)))</f>
        <v/>
      </c>
      <c r="K107" s="844" t="str">
        <f>IF($B107="","",INDEX('All CCC'!K$7:K$809,MATCH(WatchList!$B107,'All CCC'!$B$7:$B$809,0)))</f>
        <v/>
      </c>
      <c r="L107" s="844" t="str">
        <f>IF($B107="","",INDEX('All CCC'!L$7:L$809,MATCH(WatchList!$B107,'All CCC'!$B$7:$B$809,0)))</f>
        <v/>
      </c>
      <c r="M107" s="844" t="str">
        <f>IF($B107="","",INDEX('All CCC'!M$7:M$809,MATCH(WatchList!$B107,'All CCC'!$B$7:$B$809,0)))</f>
        <v/>
      </c>
      <c r="N107" s="844" t="str">
        <f>IF($B107="","",INDEX('All CCC'!N$7:N$809,MATCH(WatchList!$B107,'All CCC'!$B$7:$B$809,0)))</f>
        <v/>
      </c>
      <c r="O107" s="844" t="str">
        <f>IF($B107="","",INDEX('All CCC'!O$7:O$809,MATCH(WatchList!$B107,'All CCC'!$B$7:$B$809,0)))</f>
        <v/>
      </c>
      <c r="P107" s="845" t="str">
        <f>IF($B107="","",INDEX('All CCC'!P$7:P$809,MATCH(WatchList!$B107,'All CCC'!$B$7:$B$809,0)))</f>
        <v/>
      </c>
      <c r="Q107" s="845" t="str">
        <f>IF($B107="","",INDEX('All CCC'!Q$7:Q$809,MATCH(WatchList!$B107,'All CCC'!$B$7:$B$809,0)))</f>
        <v/>
      </c>
      <c r="R107" s="844" t="str">
        <f>IF($B107="","",INDEX('All CCC'!R$7:R$809,MATCH(WatchList!$B107,'All CCC'!$B$7:$B$809,0)))</f>
        <v/>
      </c>
      <c r="S107" s="844" t="str">
        <f>IF($B107="","",INDEX('All CCC'!S$7:S$809,MATCH(WatchList!$B107,'All CCC'!$B$7:$B$809,0)))</f>
        <v/>
      </c>
      <c r="T107" s="844" t="str">
        <f>IF($B107="","",INDEX('All CCC'!T$7:T$809,MATCH(WatchList!$B107,'All CCC'!$B$7:$B$809,0)))</f>
        <v/>
      </c>
      <c r="U107" s="844" t="str">
        <f>IF($B107="","",INDEX('All CCC'!U$7:U$809,MATCH(WatchList!$B107,'All CCC'!$B$7:$B$809,0)))</f>
        <v/>
      </c>
      <c r="V107" s="844" t="str">
        <f>IF($B107="","",INDEX('All CCC'!V$7:V$809,MATCH(WatchList!$B107,'All CCC'!$B$7:$B$809,0)))</f>
        <v/>
      </c>
      <c r="W107" s="844" t="str">
        <f>IF($B107="","",INDEX('All CCC'!W$7:W$809,MATCH(WatchList!$B107,'All CCC'!$B$7:$B$809,0)))</f>
        <v/>
      </c>
      <c r="X107" s="844" t="str">
        <f>IF($B107="","",INDEX('All CCC'!X$7:X$809,MATCH(WatchList!$B107,'All CCC'!$B$7:$B$809,0)))</f>
        <v/>
      </c>
      <c r="Y107" s="844" t="str">
        <f>IF($B107="","",INDEX('All CCC'!Y$7:Y$809,MATCH(WatchList!$B107,'All CCC'!$B$7:$B$809,0)))</f>
        <v/>
      </c>
      <c r="Z107" s="844" t="str">
        <f>IF($B107="","",INDEX('All CCC'!Z$7:Z$809,MATCH(WatchList!$B107,'All CCC'!$B$7:$B$809,0)))</f>
        <v/>
      </c>
      <c r="AA107" s="844" t="str">
        <f>IF($B107="","",INDEX('All CCC'!AA$7:AA$809,MATCH(WatchList!$B107,'All CCC'!$B$7:$B$809,0)))</f>
        <v/>
      </c>
      <c r="AB107" s="844" t="str">
        <f>IF($B107="","",INDEX('All CCC'!AB$7:AB$809,MATCH(WatchList!$B107,'All CCC'!$B$7:$B$809,0)))</f>
        <v/>
      </c>
      <c r="AC107" s="844" t="str">
        <f>IF($B107="","",INDEX('All CCC'!AC$7:AC$809,MATCH(WatchList!$B107,'All CCC'!$B$7:$B$809,0)))</f>
        <v/>
      </c>
      <c r="AD107" s="844" t="str">
        <f>IF($B107="","",INDEX('All CCC'!AD$7:AD$809,MATCH(WatchList!$B107,'All CCC'!$B$7:$B$809,0)))</f>
        <v/>
      </c>
      <c r="AE107" s="844" t="str">
        <f>IF($B107="","",INDEX('All CCC'!AE$7:AE$809,MATCH(WatchList!$B107,'All CCC'!$B$7:$B$809,0)))</f>
        <v/>
      </c>
      <c r="AF107" s="844" t="str">
        <f>IF($B107="","",INDEX('All CCC'!AF$7:AF$809,MATCH(WatchList!$B107,'All CCC'!$B$7:$B$809,0)))</f>
        <v/>
      </c>
      <c r="AG107" s="844" t="str">
        <f>IF($B107="","",INDEX('All CCC'!AG$7:AG$809,MATCH(WatchList!$B107,'All CCC'!$B$7:$B$809,0)))</f>
        <v/>
      </c>
      <c r="AH107" s="844" t="str">
        <f>IF($B107="","",INDEX('All CCC'!AH$7:AH$809,MATCH(WatchList!$B107,'All CCC'!$B$7:$B$809,0)))</f>
        <v/>
      </c>
      <c r="AI107" s="844" t="str">
        <f>IF($B107="","",INDEX('All CCC'!AI$7:AI$809,MATCH(WatchList!$B107,'All CCC'!$B$7:$B$809,0)))</f>
        <v/>
      </c>
      <c r="AJ107" s="844" t="str">
        <f>IF($B107="","",INDEX('All CCC'!AJ$7:AJ$809,MATCH(WatchList!$B107,'All CCC'!$B$7:$B$809,0)))</f>
        <v/>
      </c>
      <c r="AK107" s="844" t="str">
        <f>IF($B107="","",INDEX('All CCC'!AK$7:AK$809,MATCH(WatchList!$B107,'All CCC'!$B$7:$B$809,0)))</f>
        <v/>
      </c>
      <c r="AL107" s="844" t="str">
        <f>IF($B107="","",INDEX('All CCC'!AL$7:AL$809,MATCH(WatchList!$B107,'All CCC'!$B$7:$B$809,0)))</f>
        <v/>
      </c>
      <c r="AM107" s="844" t="str">
        <f>IF($B107="","",INDEX('All CCC'!AM$7:AM$809,MATCH(WatchList!$B107,'All CCC'!$B$7:$B$809,0)))</f>
        <v/>
      </c>
      <c r="AN107" s="844" t="str">
        <f>IF($B107="","",INDEX('All CCC'!AN$7:AN$809,MATCH(WatchList!$B107,'All CCC'!$B$7:$B$809,0)))</f>
        <v/>
      </c>
      <c r="AO107" s="844" t="str">
        <f>IF($B107="","",INDEX('All CCC'!AO$7:AO$809,MATCH(WatchList!$B107,'All CCC'!$B$7:$B$809,0)))</f>
        <v/>
      </c>
      <c r="AP107" s="844" t="str">
        <f>IF($B107="","",INDEX('All CCC'!AP$7:AP$809,MATCH(WatchList!$B107,'All CCC'!$B$7:$B$809,0)))</f>
        <v/>
      </c>
      <c r="AQ107" s="844" t="str">
        <f>IF($B107="","",INDEX('All CCC'!AQ$7:AQ$809,MATCH(WatchList!$B107,'All CCC'!$B$7:$B$809,0)))</f>
        <v/>
      </c>
      <c r="AR107" s="844" t="str">
        <f>IF($B107="","",INDEX('All CCC'!AR$7:AR$809,MATCH(WatchList!$B107,'All CCC'!$B$7:$B$809,0)))</f>
        <v/>
      </c>
      <c r="AS107" s="844" t="str">
        <f>IF($B107="","",INDEX('All CCC'!AS$7:AS$809,MATCH(WatchList!$B107,'All CCC'!$B$7:$B$809,0)))</f>
        <v/>
      </c>
      <c r="AT107" s="844" t="str">
        <f>IF($B107="","",INDEX('All CCC'!AT$7:AT$809,MATCH(WatchList!$B107,'All CCC'!$B$7:$B$809,0)))</f>
        <v/>
      </c>
      <c r="AU107" s="844" t="str">
        <f>IF($B107="","",INDEX('All CCC'!AU$7:AU$809,MATCH(WatchList!$B107,'All CCC'!$B$7:$B$809,0)))</f>
        <v/>
      </c>
      <c r="AV107" s="844" t="str">
        <f>IF($B107="","",INDEX('All CCC'!AV$7:AV$809,MATCH(WatchList!$B107,'All CCC'!$B$7:$B$809,0)))</f>
        <v/>
      </c>
      <c r="AW107" s="844" t="str">
        <f>IF($B107="","",INDEX('All CCC'!AW$7:AW$809,MATCH(WatchList!$B107,'All CCC'!$B$7:$B$809,0)))</f>
        <v/>
      </c>
      <c r="AX107" s="844" t="str">
        <f>IF($B107="","",INDEX('All CCC'!AX$7:AX$809,MATCH(WatchList!$B107,'All CCC'!$B$7:$B$809,0)))</f>
        <v/>
      </c>
      <c r="AY107" s="844" t="str">
        <f>IF($B107="","",INDEX('All CCC'!AY$7:AY$809,MATCH(WatchList!$B107,'All CCC'!$B$7:$B$809,0)))</f>
        <v/>
      </c>
      <c r="AZ107" s="844" t="str">
        <f>IF($B107="","",INDEX('All CCC'!AZ$7:AZ$809,MATCH(WatchList!$B107,'All CCC'!$B$7:$B$809,0)))</f>
        <v/>
      </c>
      <c r="BA107" s="844" t="str">
        <f>IF($B107="","",INDEX('All CCC'!BA$7:BA$809,MATCH(WatchList!$B107,'All CCC'!$B$7:$B$809,0)))</f>
        <v/>
      </c>
      <c r="BB107" s="844" t="str">
        <f>IF($B107="","",INDEX('All CCC'!BB$7:BB$809,MATCH(WatchList!$B107,'All CCC'!$B$7:$B$809,0)))</f>
        <v/>
      </c>
      <c r="BC107" s="844" t="str">
        <f>IF($B107="","",INDEX('All CCC'!BC$7:BC$809,MATCH(WatchList!$B107,'All CCC'!$B$7:$B$809,0)))</f>
        <v/>
      </c>
      <c r="BD107" s="844" t="str">
        <f>IF($B107="","",INDEX('All CCC'!BD$7:BD$809,MATCH(WatchList!$B107,'All CCC'!$B$7:$B$809,0)))</f>
        <v/>
      </c>
      <c r="BE107" s="844" t="str">
        <f>IF($B107="","",INDEX('All CCC'!BE$7:BE$809,MATCH(WatchList!$B107,'All CCC'!$B$7:$B$809,0)))</f>
        <v/>
      </c>
      <c r="BF107" s="844" t="str">
        <f>IF($B107="","",INDEX('All CCC'!BF$7:BF$809,MATCH(WatchList!$B107,'All CCC'!$B$7:$B$809,0)))</f>
        <v/>
      </c>
      <c r="BG107" s="844" t="str">
        <f>IF($B107="","",INDEX('All CCC'!BG$7:BG$809,MATCH(WatchList!$B107,'All CCC'!$B$7:$B$809,0)))</f>
        <v/>
      </c>
    </row>
    <row r="108" spans="1:59" x14ac:dyDescent="0.2">
      <c r="A108" s="548" t="str">
        <f>IF($B108="","",INDEX('All CCC'!A$7:A$809,MATCH(WatchList!$B108,'All CCC'!$B$7:$B$809,0)))</f>
        <v/>
      </c>
      <c r="B108" s="31"/>
      <c r="C108" s="844" t="str">
        <f>IF($B108="","",INDEX('All CCC'!C$7:C$809,MATCH(WatchList!$B108,'All CCC'!$B$7:$B$809,0)))</f>
        <v/>
      </c>
      <c r="D108" s="844" t="str">
        <f>IF($B108="","",INDEX('All CCC'!D$7:D$809,MATCH(WatchList!$B108,'All CCC'!$B$7:$B$809,0)))</f>
        <v/>
      </c>
      <c r="E108" s="844" t="str">
        <f>IF($B108="","",INDEX('All CCC'!E$7:E$809,MATCH(WatchList!$B108,'All CCC'!$B$7:$B$809,0)))</f>
        <v/>
      </c>
      <c r="F108" s="844" t="str">
        <f>IF($B108="","",INDEX('All CCC'!F$7:F$809,MATCH(WatchList!$B108,'All CCC'!$B$7:$B$809,0)))</f>
        <v/>
      </c>
      <c r="G108" s="844" t="str">
        <f>IF($B108="","",INDEX('All CCC'!G$7:G$809,MATCH(WatchList!$B108,'All CCC'!$B$7:$B$809,0)))</f>
        <v/>
      </c>
      <c r="H108" s="844" t="str">
        <f>IF($B108="","",INDEX('All CCC'!H$7:H$809,MATCH(WatchList!$B108,'All CCC'!$B$7:$B$809,0)))</f>
        <v/>
      </c>
      <c r="I108" s="844" t="str">
        <f>IF($B108="","",INDEX('All CCC'!I$7:I$809,MATCH(WatchList!$B108,'All CCC'!$B$7:$B$809,0)))</f>
        <v/>
      </c>
      <c r="J108" s="844" t="str">
        <f>IF($B108="","",INDEX('All CCC'!J$7:J$809,MATCH(WatchList!$B108,'All CCC'!$B$7:$B$809,0)))</f>
        <v/>
      </c>
      <c r="K108" s="844" t="str">
        <f>IF($B108="","",INDEX('All CCC'!K$7:K$809,MATCH(WatchList!$B108,'All CCC'!$B$7:$B$809,0)))</f>
        <v/>
      </c>
      <c r="L108" s="844" t="str">
        <f>IF($B108="","",INDEX('All CCC'!L$7:L$809,MATCH(WatchList!$B108,'All CCC'!$B$7:$B$809,0)))</f>
        <v/>
      </c>
      <c r="M108" s="844" t="str">
        <f>IF($B108="","",INDEX('All CCC'!M$7:M$809,MATCH(WatchList!$B108,'All CCC'!$B$7:$B$809,0)))</f>
        <v/>
      </c>
      <c r="N108" s="844" t="str">
        <f>IF($B108="","",INDEX('All CCC'!N$7:N$809,MATCH(WatchList!$B108,'All CCC'!$B$7:$B$809,0)))</f>
        <v/>
      </c>
      <c r="O108" s="844" t="str">
        <f>IF($B108="","",INDEX('All CCC'!O$7:O$809,MATCH(WatchList!$B108,'All CCC'!$B$7:$B$809,0)))</f>
        <v/>
      </c>
      <c r="P108" s="845" t="str">
        <f>IF($B108="","",INDEX('All CCC'!P$7:P$809,MATCH(WatchList!$B108,'All CCC'!$B$7:$B$809,0)))</f>
        <v/>
      </c>
      <c r="Q108" s="845" t="str">
        <f>IF($B108="","",INDEX('All CCC'!Q$7:Q$809,MATCH(WatchList!$B108,'All CCC'!$B$7:$B$809,0)))</f>
        <v/>
      </c>
      <c r="R108" s="844" t="str">
        <f>IF($B108="","",INDEX('All CCC'!R$7:R$809,MATCH(WatchList!$B108,'All CCC'!$B$7:$B$809,0)))</f>
        <v/>
      </c>
      <c r="S108" s="844" t="str">
        <f>IF($B108="","",INDEX('All CCC'!S$7:S$809,MATCH(WatchList!$B108,'All CCC'!$B$7:$B$809,0)))</f>
        <v/>
      </c>
      <c r="T108" s="844" t="str">
        <f>IF($B108="","",INDEX('All CCC'!T$7:T$809,MATCH(WatchList!$B108,'All CCC'!$B$7:$B$809,0)))</f>
        <v/>
      </c>
      <c r="U108" s="844" t="str">
        <f>IF($B108="","",INDEX('All CCC'!U$7:U$809,MATCH(WatchList!$B108,'All CCC'!$B$7:$B$809,0)))</f>
        <v/>
      </c>
      <c r="V108" s="844" t="str">
        <f>IF($B108="","",INDEX('All CCC'!V$7:V$809,MATCH(WatchList!$B108,'All CCC'!$B$7:$B$809,0)))</f>
        <v/>
      </c>
      <c r="W108" s="844" t="str">
        <f>IF($B108="","",INDEX('All CCC'!W$7:W$809,MATCH(WatchList!$B108,'All CCC'!$B$7:$B$809,0)))</f>
        <v/>
      </c>
      <c r="X108" s="844" t="str">
        <f>IF($B108="","",INDEX('All CCC'!X$7:X$809,MATCH(WatchList!$B108,'All CCC'!$B$7:$B$809,0)))</f>
        <v/>
      </c>
      <c r="Y108" s="844" t="str">
        <f>IF($B108="","",INDEX('All CCC'!Y$7:Y$809,MATCH(WatchList!$B108,'All CCC'!$B$7:$B$809,0)))</f>
        <v/>
      </c>
      <c r="Z108" s="844" t="str">
        <f>IF($B108="","",INDEX('All CCC'!Z$7:Z$809,MATCH(WatchList!$B108,'All CCC'!$B$7:$B$809,0)))</f>
        <v/>
      </c>
      <c r="AA108" s="844" t="str">
        <f>IF($B108="","",INDEX('All CCC'!AA$7:AA$809,MATCH(WatchList!$B108,'All CCC'!$B$7:$B$809,0)))</f>
        <v/>
      </c>
      <c r="AB108" s="844" t="str">
        <f>IF($B108="","",INDEX('All CCC'!AB$7:AB$809,MATCH(WatchList!$B108,'All CCC'!$B$7:$B$809,0)))</f>
        <v/>
      </c>
      <c r="AC108" s="844" t="str">
        <f>IF($B108="","",INDEX('All CCC'!AC$7:AC$809,MATCH(WatchList!$B108,'All CCC'!$B$7:$B$809,0)))</f>
        <v/>
      </c>
      <c r="AD108" s="844" t="str">
        <f>IF($B108="","",INDEX('All CCC'!AD$7:AD$809,MATCH(WatchList!$B108,'All CCC'!$B$7:$B$809,0)))</f>
        <v/>
      </c>
      <c r="AE108" s="844" t="str">
        <f>IF($B108="","",INDEX('All CCC'!AE$7:AE$809,MATCH(WatchList!$B108,'All CCC'!$B$7:$B$809,0)))</f>
        <v/>
      </c>
      <c r="AF108" s="844" t="str">
        <f>IF($B108="","",INDEX('All CCC'!AF$7:AF$809,MATCH(WatchList!$B108,'All CCC'!$B$7:$B$809,0)))</f>
        <v/>
      </c>
      <c r="AG108" s="844" t="str">
        <f>IF($B108="","",INDEX('All CCC'!AG$7:AG$809,MATCH(WatchList!$B108,'All CCC'!$B$7:$B$809,0)))</f>
        <v/>
      </c>
      <c r="AH108" s="844" t="str">
        <f>IF($B108="","",INDEX('All CCC'!AH$7:AH$809,MATCH(WatchList!$B108,'All CCC'!$B$7:$B$809,0)))</f>
        <v/>
      </c>
      <c r="AI108" s="844" t="str">
        <f>IF($B108="","",INDEX('All CCC'!AI$7:AI$809,MATCH(WatchList!$B108,'All CCC'!$B$7:$B$809,0)))</f>
        <v/>
      </c>
      <c r="AJ108" s="844" t="str">
        <f>IF($B108="","",INDEX('All CCC'!AJ$7:AJ$809,MATCH(WatchList!$B108,'All CCC'!$B$7:$B$809,0)))</f>
        <v/>
      </c>
      <c r="AK108" s="844" t="str">
        <f>IF($B108="","",INDEX('All CCC'!AK$7:AK$809,MATCH(WatchList!$B108,'All CCC'!$B$7:$B$809,0)))</f>
        <v/>
      </c>
      <c r="AL108" s="844" t="str">
        <f>IF($B108="","",INDEX('All CCC'!AL$7:AL$809,MATCH(WatchList!$B108,'All CCC'!$B$7:$B$809,0)))</f>
        <v/>
      </c>
      <c r="AM108" s="844" t="str">
        <f>IF($B108="","",INDEX('All CCC'!AM$7:AM$809,MATCH(WatchList!$B108,'All CCC'!$B$7:$B$809,0)))</f>
        <v/>
      </c>
      <c r="AN108" s="844" t="str">
        <f>IF($B108="","",INDEX('All CCC'!AN$7:AN$809,MATCH(WatchList!$B108,'All CCC'!$B$7:$B$809,0)))</f>
        <v/>
      </c>
      <c r="AO108" s="844" t="str">
        <f>IF($B108="","",INDEX('All CCC'!AO$7:AO$809,MATCH(WatchList!$B108,'All CCC'!$B$7:$B$809,0)))</f>
        <v/>
      </c>
      <c r="AP108" s="844" t="str">
        <f>IF($B108="","",INDEX('All CCC'!AP$7:AP$809,MATCH(WatchList!$B108,'All CCC'!$B$7:$B$809,0)))</f>
        <v/>
      </c>
      <c r="AQ108" s="844" t="str">
        <f>IF($B108="","",INDEX('All CCC'!AQ$7:AQ$809,MATCH(WatchList!$B108,'All CCC'!$B$7:$B$809,0)))</f>
        <v/>
      </c>
      <c r="AR108" s="844" t="str">
        <f>IF($B108="","",INDEX('All CCC'!AR$7:AR$809,MATCH(WatchList!$B108,'All CCC'!$B$7:$B$809,0)))</f>
        <v/>
      </c>
      <c r="AS108" s="844" t="str">
        <f>IF($B108="","",INDEX('All CCC'!AS$7:AS$809,MATCH(WatchList!$B108,'All CCC'!$B$7:$B$809,0)))</f>
        <v/>
      </c>
      <c r="AT108" s="844" t="str">
        <f>IF($B108="","",INDEX('All CCC'!AT$7:AT$809,MATCH(WatchList!$B108,'All CCC'!$B$7:$B$809,0)))</f>
        <v/>
      </c>
      <c r="AU108" s="844" t="str">
        <f>IF($B108="","",INDEX('All CCC'!AU$7:AU$809,MATCH(WatchList!$B108,'All CCC'!$B$7:$B$809,0)))</f>
        <v/>
      </c>
      <c r="AV108" s="844" t="str">
        <f>IF($B108="","",INDEX('All CCC'!AV$7:AV$809,MATCH(WatchList!$B108,'All CCC'!$B$7:$B$809,0)))</f>
        <v/>
      </c>
      <c r="AW108" s="844" t="str">
        <f>IF($B108="","",INDEX('All CCC'!AW$7:AW$809,MATCH(WatchList!$B108,'All CCC'!$B$7:$B$809,0)))</f>
        <v/>
      </c>
      <c r="AX108" s="844" t="str">
        <f>IF($B108="","",INDEX('All CCC'!AX$7:AX$809,MATCH(WatchList!$B108,'All CCC'!$B$7:$B$809,0)))</f>
        <v/>
      </c>
      <c r="AY108" s="844" t="str">
        <f>IF($B108="","",INDEX('All CCC'!AY$7:AY$809,MATCH(WatchList!$B108,'All CCC'!$B$7:$B$809,0)))</f>
        <v/>
      </c>
      <c r="AZ108" s="844" t="str">
        <f>IF($B108="","",INDEX('All CCC'!AZ$7:AZ$809,MATCH(WatchList!$B108,'All CCC'!$B$7:$B$809,0)))</f>
        <v/>
      </c>
      <c r="BA108" s="844" t="str">
        <f>IF($B108="","",INDEX('All CCC'!BA$7:BA$809,MATCH(WatchList!$B108,'All CCC'!$B$7:$B$809,0)))</f>
        <v/>
      </c>
      <c r="BB108" s="844" t="str">
        <f>IF($B108="","",INDEX('All CCC'!BB$7:BB$809,MATCH(WatchList!$B108,'All CCC'!$B$7:$B$809,0)))</f>
        <v/>
      </c>
      <c r="BC108" s="844" t="str">
        <f>IF($B108="","",INDEX('All CCC'!BC$7:BC$809,MATCH(WatchList!$B108,'All CCC'!$B$7:$B$809,0)))</f>
        <v/>
      </c>
      <c r="BD108" s="844" t="str">
        <f>IF($B108="","",INDEX('All CCC'!BD$7:BD$809,MATCH(WatchList!$B108,'All CCC'!$B$7:$B$809,0)))</f>
        <v/>
      </c>
      <c r="BE108" s="844" t="str">
        <f>IF($B108="","",INDEX('All CCC'!BE$7:BE$809,MATCH(WatchList!$B108,'All CCC'!$B$7:$B$809,0)))</f>
        <v/>
      </c>
      <c r="BF108" s="844" t="str">
        <f>IF($B108="","",INDEX('All CCC'!BF$7:BF$809,MATCH(WatchList!$B108,'All CCC'!$B$7:$B$809,0)))</f>
        <v/>
      </c>
      <c r="BG108" s="844" t="str">
        <f>IF($B108="","",INDEX('All CCC'!BG$7:BG$809,MATCH(WatchList!$B108,'All CCC'!$B$7:$B$809,0)))</f>
        <v/>
      </c>
    </row>
    <row r="109" spans="1:59" x14ac:dyDescent="0.2">
      <c r="A109" s="548" t="str">
        <f>IF($B109="","",INDEX('All CCC'!A$7:A$809,MATCH(WatchList!$B109,'All CCC'!$B$7:$B$809,0)))</f>
        <v/>
      </c>
      <c r="B109" s="31"/>
      <c r="C109" s="844" t="str">
        <f>IF($B109="","",INDEX('All CCC'!C$7:C$809,MATCH(WatchList!$B109,'All CCC'!$B$7:$B$809,0)))</f>
        <v/>
      </c>
      <c r="D109" s="844" t="str">
        <f>IF($B109="","",INDEX('All CCC'!D$7:D$809,MATCH(WatchList!$B109,'All CCC'!$B$7:$B$809,0)))</f>
        <v/>
      </c>
      <c r="E109" s="844" t="str">
        <f>IF($B109="","",INDEX('All CCC'!E$7:E$809,MATCH(WatchList!$B109,'All CCC'!$B$7:$B$809,0)))</f>
        <v/>
      </c>
      <c r="F109" s="844" t="str">
        <f>IF($B109="","",INDEX('All CCC'!F$7:F$809,MATCH(WatchList!$B109,'All CCC'!$B$7:$B$809,0)))</f>
        <v/>
      </c>
      <c r="G109" s="844" t="str">
        <f>IF($B109="","",INDEX('All CCC'!G$7:G$809,MATCH(WatchList!$B109,'All CCC'!$B$7:$B$809,0)))</f>
        <v/>
      </c>
      <c r="H109" s="844" t="str">
        <f>IF($B109="","",INDEX('All CCC'!H$7:H$809,MATCH(WatchList!$B109,'All CCC'!$B$7:$B$809,0)))</f>
        <v/>
      </c>
      <c r="I109" s="844" t="str">
        <f>IF($B109="","",INDEX('All CCC'!I$7:I$809,MATCH(WatchList!$B109,'All CCC'!$B$7:$B$809,0)))</f>
        <v/>
      </c>
      <c r="J109" s="844" t="str">
        <f>IF($B109="","",INDEX('All CCC'!J$7:J$809,MATCH(WatchList!$B109,'All CCC'!$B$7:$B$809,0)))</f>
        <v/>
      </c>
      <c r="K109" s="844" t="str">
        <f>IF($B109="","",INDEX('All CCC'!K$7:K$809,MATCH(WatchList!$B109,'All CCC'!$B$7:$B$809,0)))</f>
        <v/>
      </c>
      <c r="L109" s="844" t="str">
        <f>IF($B109="","",INDEX('All CCC'!L$7:L$809,MATCH(WatchList!$B109,'All CCC'!$B$7:$B$809,0)))</f>
        <v/>
      </c>
      <c r="M109" s="844" t="str">
        <f>IF($B109="","",INDEX('All CCC'!M$7:M$809,MATCH(WatchList!$B109,'All CCC'!$B$7:$B$809,0)))</f>
        <v/>
      </c>
      <c r="N109" s="844" t="str">
        <f>IF($B109="","",INDEX('All CCC'!N$7:N$809,MATCH(WatchList!$B109,'All CCC'!$B$7:$B$809,0)))</f>
        <v/>
      </c>
      <c r="O109" s="844" t="str">
        <f>IF($B109="","",INDEX('All CCC'!O$7:O$809,MATCH(WatchList!$B109,'All CCC'!$B$7:$B$809,0)))</f>
        <v/>
      </c>
      <c r="P109" s="845" t="str">
        <f>IF($B109="","",INDEX('All CCC'!P$7:P$809,MATCH(WatchList!$B109,'All CCC'!$B$7:$B$809,0)))</f>
        <v/>
      </c>
      <c r="Q109" s="845" t="str">
        <f>IF($B109="","",INDEX('All CCC'!Q$7:Q$809,MATCH(WatchList!$B109,'All CCC'!$B$7:$B$809,0)))</f>
        <v/>
      </c>
      <c r="R109" s="844" t="str">
        <f>IF($B109="","",INDEX('All CCC'!R$7:R$809,MATCH(WatchList!$B109,'All CCC'!$B$7:$B$809,0)))</f>
        <v/>
      </c>
      <c r="S109" s="844" t="str">
        <f>IF($B109="","",INDEX('All CCC'!S$7:S$809,MATCH(WatchList!$B109,'All CCC'!$B$7:$B$809,0)))</f>
        <v/>
      </c>
      <c r="T109" s="844" t="str">
        <f>IF($B109="","",INDEX('All CCC'!T$7:T$809,MATCH(WatchList!$B109,'All CCC'!$B$7:$B$809,0)))</f>
        <v/>
      </c>
      <c r="U109" s="844" t="str">
        <f>IF($B109="","",INDEX('All CCC'!U$7:U$809,MATCH(WatchList!$B109,'All CCC'!$B$7:$B$809,0)))</f>
        <v/>
      </c>
      <c r="V109" s="844" t="str">
        <f>IF($B109="","",INDEX('All CCC'!V$7:V$809,MATCH(WatchList!$B109,'All CCC'!$B$7:$B$809,0)))</f>
        <v/>
      </c>
      <c r="W109" s="844" t="str">
        <f>IF($B109="","",INDEX('All CCC'!W$7:W$809,MATCH(WatchList!$B109,'All CCC'!$B$7:$B$809,0)))</f>
        <v/>
      </c>
      <c r="X109" s="844" t="str">
        <f>IF($B109="","",INDEX('All CCC'!X$7:X$809,MATCH(WatchList!$B109,'All CCC'!$B$7:$B$809,0)))</f>
        <v/>
      </c>
      <c r="Y109" s="844" t="str">
        <f>IF($B109="","",INDEX('All CCC'!Y$7:Y$809,MATCH(WatchList!$B109,'All CCC'!$B$7:$B$809,0)))</f>
        <v/>
      </c>
      <c r="Z109" s="844" t="str">
        <f>IF($B109="","",INDEX('All CCC'!Z$7:Z$809,MATCH(WatchList!$B109,'All CCC'!$B$7:$B$809,0)))</f>
        <v/>
      </c>
      <c r="AA109" s="844" t="str">
        <f>IF($B109="","",INDEX('All CCC'!AA$7:AA$809,MATCH(WatchList!$B109,'All CCC'!$B$7:$B$809,0)))</f>
        <v/>
      </c>
      <c r="AB109" s="844" t="str">
        <f>IF($B109="","",INDEX('All CCC'!AB$7:AB$809,MATCH(WatchList!$B109,'All CCC'!$B$7:$B$809,0)))</f>
        <v/>
      </c>
      <c r="AC109" s="844" t="str">
        <f>IF($B109="","",INDEX('All CCC'!AC$7:AC$809,MATCH(WatchList!$B109,'All CCC'!$B$7:$B$809,0)))</f>
        <v/>
      </c>
      <c r="AD109" s="844" t="str">
        <f>IF($B109="","",INDEX('All CCC'!AD$7:AD$809,MATCH(WatchList!$B109,'All CCC'!$B$7:$B$809,0)))</f>
        <v/>
      </c>
      <c r="AE109" s="844" t="str">
        <f>IF($B109="","",INDEX('All CCC'!AE$7:AE$809,MATCH(WatchList!$B109,'All CCC'!$B$7:$B$809,0)))</f>
        <v/>
      </c>
      <c r="AF109" s="844" t="str">
        <f>IF($B109="","",INDEX('All CCC'!AF$7:AF$809,MATCH(WatchList!$B109,'All CCC'!$B$7:$B$809,0)))</f>
        <v/>
      </c>
      <c r="AG109" s="844" t="str">
        <f>IF($B109="","",INDEX('All CCC'!AG$7:AG$809,MATCH(WatchList!$B109,'All CCC'!$B$7:$B$809,0)))</f>
        <v/>
      </c>
      <c r="AH109" s="844" t="str">
        <f>IF($B109="","",INDEX('All CCC'!AH$7:AH$809,MATCH(WatchList!$B109,'All CCC'!$B$7:$B$809,0)))</f>
        <v/>
      </c>
      <c r="AI109" s="844" t="str">
        <f>IF($B109="","",INDEX('All CCC'!AI$7:AI$809,MATCH(WatchList!$B109,'All CCC'!$B$7:$B$809,0)))</f>
        <v/>
      </c>
      <c r="AJ109" s="844" t="str">
        <f>IF($B109="","",INDEX('All CCC'!AJ$7:AJ$809,MATCH(WatchList!$B109,'All CCC'!$B$7:$B$809,0)))</f>
        <v/>
      </c>
      <c r="AK109" s="844" t="str">
        <f>IF($B109="","",INDEX('All CCC'!AK$7:AK$809,MATCH(WatchList!$B109,'All CCC'!$B$7:$B$809,0)))</f>
        <v/>
      </c>
      <c r="AL109" s="844" t="str">
        <f>IF($B109="","",INDEX('All CCC'!AL$7:AL$809,MATCH(WatchList!$B109,'All CCC'!$B$7:$B$809,0)))</f>
        <v/>
      </c>
      <c r="AM109" s="844" t="str">
        <f>IF($B109="","",INDEX('All CCC'!AM$7:AM$809,MATCH(WatchList!$B109,'All CCC'!$B$7:$B$809,0)))</f>
        <v/>
      </c>
      <c r="AN109" s="844" t="str">
        <f>IF($B109="","",INDEX('All CCC'!AN$7:AN$809,MATCH(WatchList!$B109,'All CCC'!$B$7:$B$809,0)))</f>
        <v/>
      </c>
      <c r="AO109" s="844" t="str">
        <f>IF($B109="","",INDEX('All CCC'!AO$7:AO$809,MATCH(WatchList!$B109,'All CCC'!$B$7:$B$809,0)))</f>
        <v/>
      </c>
      <c r="AP109" s="844" t="str">
        <f>IF($B109="","",INDEX('All CCC'!AP$7:AP$809,MATCH(WatchList!$B109,'All CCC'!$B$7:$B$809,0)))</f>
        <v/>
      </c>
      <c r="AQ109" s="844" t="str">
        <f>IF($B109="","",INDEX('All CCC'!AQ$7:AQ$809,MATCH(WatchList!$B109,'All CCC'!$B$7:$B$809,0)))</f>
        <v/>
      </c>
      <c r="AR109" s="844" t="str">
        <f>IF($B109="","",INDEX('All CCC'!AR$7:AR$809,MATCH(WatchList!$B109,'All CCC'!$B$7:$B$809,0)))</f>
        <v/>
      </c>
      <c r="AS109" s="844" t="str">
        <f>IF($B109="","",INDEX('All CCC'!AS$7:AS$809,MATCH(WatchList!$B109,'All CCC'!$B$7:$B$809,0)))</f>
        <v/>
      </c>
      <c r="AT109" s="844" t="str">
        <f>IF($B109="","",INDEX('All CCC'!AT$7:AT$809,MATCH(WatchList!$B109,'All CCC'!$B$7:$B$809,0)))</f>
        <v/>
      </c>
      <c r="AU109" s="844" t="str">
        <f>IF($B109="","",INDEX('All CCC'!AU$7:AU$809,MATCH(WatchList!$B109,'All CCC'!$B$7:$B$809,0)))</f>
        <v/>
      </c>
      <c r="AV109" s="844" t="str">
        <f>IF($B109="","",INDEX('All CCC'!AV$7:AV$809,MATCH(WatchList!$B109,'All CCC'!$B$7:$B$809,0)))</f>
        <v/>
      </c>
      <c r="AW109" s="844" t="str">
        <f>IF($B109="","",INDEX('All CCC'!AW$7:AW$809,MATCH(WatchList!$B109,'All CCC'!$B$7:$B$809,0)))</f>
        <v/>
      </c>
      <c r="AX109" s="844" t="str">
        <f>IF($B109="","",INDEX('All CCC'!AX$7:AX$809,MATCH(WatchList!$B109,'All CCC'!$B$7:$B$809,0)))</f>
        <v/>
      </c>
      <c r="AY109" s="844" t="str">
        <f>IF($B109="","",INDEX('All CCC'!AY$7:AY$809,MATCH(WatchList!$B109,'All CCC'!$B$7:$B$809,0)))</f>
        <v/>
      </c>
      <c r="AZ109" s="844" t="str">
        <f>IF($B109="","",INDEX('All CCC'!AZ$7:AZ$809,MATCH(WatchList!$B109,'All CCC'!$B$7:$B$809,0)))</f>
        <v/>
      </c>
      <c r="BA109" s="844" t="str">
        <f>IF($B109="","",INDEX('All CCC'!BA$7:BA$809,MATCH(WatchList!$B109,'All CCC'!$B$7:$B$809,0)))</f>
        <v/>
      </c>
      <c r="BB109" s="844" t="str">
        <f>IF($B109="","",INDEX('All CCC'!BB$7:BB$809,MATCH(WatchList!$B109,'All CCC'!$B$7:$B$809,0)))</f>
        <v/>
      </c>
      <c r="BC109" s="844" t="str">
        <f>IF($B109="","",INDEX('All CCC'!BC$7:BC$809,MATCH(WatchList!$B109,'All CCC'!$B$7:$B$809,0)))</f>
        <v/>
      </c>
      <c r="BD109" s="844" t="str">
        <f>IF($B109="","",INDEX('All CCC'!BD$7:BD$809,MATCH(WatchList!$B109,'All CCC'!$B$7:$B$809,0)))</f>
        <v/>
      </c>
      <c r="BE109" s="844" t="str">
        <f>IF($B109="","",INDEX('All CCC'!BE$7:BE$809,MATCH(WatchList!$B109,'All CCC'!$B$7:$B$809,0)))</f>
        <v/>
      </c>
      <c r="BF109" s="844" t="str">
        <f>IF($B109="","",INDEX('All CCC'!BF$7:BF$809,MATCH(WatchList!$B109,'All CCC'!$B$7:$B$809,0)))</f>
        <v/>
      </c>
      <c r="BG109" s="844" t="str">
        <f>IF($B109="","",INDEX('All CCC'!BG$7:BG$809,MATCH(WatchList!$B109,'All CCC'!$B$7:$B$809,0)))</f>
        <v/>
      </c>
    </row>
    <row r="110" spans="1:59" x14ac:dyDescent="0.2">
      <c r="A110" s="548" t="str">
        <f>IF($B110="","",INDEX('All CCC'!A$7:A$809,MATCH(WatchList!$B110,'All CCC'!$B$7:$B$809,0)))</f>
        <v/>
      </c>
      <c r="B110" s="31"/>
      <c r="C110" s="844" t="str">
        <f>IF($B110="","",INDEX('All CCC'!C$7:C$809,MATCH(WatchList!$B110,'All CCC'!$B$7:$B$809,0)))</f>
        <v/>
      </c>
      <c r="D110" s="844" t="str">
        <f>IF($B110="","",INDEX('All CCC'!D$7:D$809,MATCH(WatchList!$B110,'All CCC'!$B$7:$B$809,0)))</f>
        <v/>
      </c>
      <c r="E110" s="844" t="str">
        <f>IF($B110="","",INDEX('All CCC'!E$7:E$809,MATCH(WatchList!$B110,'All CCC'!$B$7:$B$809,0)))</f>
        <v/>
      </c>
      <c r="F110" s="844" t="str">
        <f>IF($B110="","",INDEX('All CCC'!F$7:F$809,MATCH(WatchList!$B110,'All CCC'!$B$7:$B$809,0)))</f>
        <v/>
      </c>
      <c r="G110" s="844" t="str">
        <f>IF($B110="","",INDEX('All CCC'!G$7:G$809,MATCH(WatchList!$B110,'All CCC'!$B$7:$B$809,0)))</f>
        <v/>
      </c>
      <c r="H110" s="844" t="str">
        <f>IF($B110="","",INDEX('All CCC'!H$7:H$809,MATCH(WatchList!$B110,'All CCC'!$B$7:$B$809,0)))</f>
        <v/>
      </c>
      <c r="I110" s="844" t="str">
        <f>IF($B110="","",INDEX('All CCC'!I$7:I$809,MATCH(WatchList!$B110,'All CCC'!$B$7:$B$809,0)))</f>
        <v/>
      </c>
      <c r="J110" s="844" t="str">
        <f>IF($B110="","",INDEX('All CCC'!J$7:J$809,MATCH(WatchList!$B110,'All CCC'!$B$7:$B$809,0)))</f>
        <v/>
      </c>
      <c r="K110" s="844" t="str">
        <f>IF($B110="","",INDEX('All CCC'!K$7:K$809,MATCH(WatchList!$B110,'All CCC'!$B$7:$B$809,0)))</f>
        <v/>
      </c>
      <c r="L110" s="844" t="str">
        <f>IF($B110="","",INDEX('All CCC'!L$7:L$809,MATCH(WatchList!$B110,'All CCC'!$B$7:$B$809,0)))</f>
        <v/>
      </c>
      <c r="M110" s="844" t="str">
        <f>IF($B110="","",INDEX('All CCC'!M$7:M$809,MATCH(WatchList!$B110,'All CCC'!$B$7:$B$809,0)))</f>
        <v/>
      </c>
      <c r="N110" s="844" t="str">
        <f>IF($B110="","",INDEX('All CCC'!N$7:N$809,MATCH(WatchList!$B110,'All CCC'!$B$7:$B$809,0)))</f>
        <v/>
      </c>
      <c r="O110" s="844" t="str">
        <f>IF($B110="","",INDEX('All CCC'!O$7:O$809,MATCH(WatchList!$B110,'All CCC'!$B$7:$B$809,0)))</f>
        <v/>
      </c>
      <c r="P110" s="845" t="str">
        <f>IF($B110="","",INDEX('All CCC'!P$7:P$809,MATCH(WatchList!$B110,'All CCC'!$B$7:$B$809,0)))</f>
        <v/>
      </c>
      <c r="Q110" s="845" t="str">
        <f>IF($B110="","",INDEX('All CCC'!Q$7:Q$809,MATCH(WatchList!$B110,'All CCC'!$B$7:$B$809,0)))</f>
        <v/>
      </c>
      <c r="R110" s="844" t="str">
        <f>IF($B110="","",INDEX('All CCC'!R$7:R$809,MATCH(WatchList!$B110,'All CCC'!$B$7:$B$809,0)))</f>
        <v/>
      </c>
      <c r="S110" s="844" t="str">
        <f>IF($B110="","",INDEX('All CCC'!S$7:S$809,MATCH(WatchList!$B110,'All CCC'!$B$7:$B$809,0)))</f>
        <v/>
      </c>
      <c r="T110" s="844" t="str">
        <f>IF($B110="","",INDEX('All CCC'!T$7:T$809,MATCH(WatchList!$B110,'All CCC'!$B$7:$B$809,0)))</f>
        <v/>
      </c>
      <c r="U110" s="844" t="str">
        <f>IF($B110="","",INDEX('All CCC'!U$7:U$809,MATCH(WatchList!$B110,'All CCC'!$B$7:$B$809,0)))</f>
        <v/>
      </c>
      <c r="V110" s="844" t="str">
        <f>IF($B110="","",INDEX('All CCC'!V$7:V$809,MATCH(WatchList!$B110,'All CCC'!$B$7:$B$809,0)))</f>
        <v/>
      </c>
      <c r="W110" s="844" t="str">
        <f>IF($B110="","",INDEX('All CCC'!W$7:W$809,MATCH(WatchList!$B110,'All CCC'!$B$7:$B$809,0)))</f>
        <v/>
      </c>
      <c r="X110" s="844" t="str">
        <f>IF($B110="","",INDEX('All CCC'!X$7:X$809,MATCH(WatchList!$B110,'All CCC'!$B$7:$B$809,0)))</f>
        <v/>
      </c>
      <c r="Y110" s="844" t="str">
        <f>IF($B110="","",INDEX('All CCC'!Y$7:Y$809,MATCH(WatchList!$B110,'All CCC'!$B$7:$B$809,0)))</f>
        <v/>
      </c>
      <c r="Z110" s="844" t="str">
        <f>IF($B110="","",INDEX('All CCC'!Z$7:Z$809,MATCH(WatchList!$B110,'All CCC'!$B$7:$B$809,0)))</f>
        <v/>
      </c>
      <c r="AA110" s="844" t="str">
        <f>IF($B110="","",INDEX('All CCC'!AA$7:AA$809,MATCH(WatchList!$B110,'All CCC'!$B$7:$B$809,0)))</f>
        <v/>
      </c>
      <c r="AB110" s="844" t="str">
        <f>IF($B110="","",INDEX('All CCC'!AB$7:AB$809,MATCH(WatchList!$B110,'All CCC'!$B$7:$B$809,0)))</f>
        <v/>
      </c>
      <c r="AC110" s="844" t="str">
        <f>IF($B110="","",INDEX('All CCC'!AC$7:AC$809,MATCH(WatchList!$B110,'All CCC'!$B$7:$B$809,0)))</f>
        <v/>
      </c>
      <c r="AD110" s="844" t="str">
        <f>IF($B110="","",INDEX('All CCC'!AD$7:AD$809,MATCH(WatchList!$B110,'All CCC'!$B$7:$B$809,0)))</f>
        <v/>
      </c>
      <c r="AE110" s="844" t="str">
        <f>IF($B110="","",INDEX('All CCC'!AE$7:AE$809,MATCH(WatchList!$B110,'All CCC'!$B$7:$B$809,0)))</f>
        <v/>
      </c>
      <c r="AF110" s="844" t="str">
        <f>IF($B110="","",INDEX('All CCC'!AF$7:AF$809,MATCH(WatchList!$B110,'All CCC'!$B$7:$B$809,0)))</f>
        <v/>
      </c>
      <c r="AG110" s="844" t="str">
        <f>IF($B110="","",INDEX('All CCC'!AG$7:AG$809,MATCH(WatchList!$B110,'All CCC'!$B$7:$B$809,0)))</f>
        <v/>
      </c>
      <c r="AH110" s="844" t="str">
        <f>IF($B110="","",INDEX('All CCC'!AH$7:AH$809,MATCH(WatchList!$B110,'All CCC'!$B$7:$B$809,0)))</f>
        <v/>
      </c>
      <c r="AI110" s="844" t="str">
        <f>IF($B110="","",INDEX('All CCC'!AI$7:AI$809,MATCH(WatchList!$B110,'All CCC'!$B$7:$B$809,0)))</f>
        <v/>
      </c>
      <c r="AJ110" s="844" t="str">
        <f>IF($B110="","",INDEX('All CCC'!AJ$7:AJ$809,MATCH(WatchList!$B110,'All CCC'!$B$7:$B$809,0)))</f>
        <v/>
      </c>
      <c r="AK110" s="844" t="str">
        <f>IF($B110="","",INDEX('All CCC'!AK$7:AK$809,MATCH(WatchList!$B110,'All CCC'!$B$7:$B$809,0)))</f>
        <v/>
      </c>
      <c r="AL110" s="844" t="str">
        <f>IF($B110="","",INDEX('All CCC'!AL$7:AL$809,MATCH(WatchList!$B110,'All CCC'!$B$7:$B$809,0)))</f>
        <v/>
      </c>
      <c r="AM110" s="844" t="str">
        <f>IF($B110="","",INDEX('All CCC'!AM$7:AM$809,MATCH(WatchList!$B110,'All CCC'!$B$7:$B$809,0)))</f>
        <v/>
      </c>
      <c r="AN110" s="844" t="str">
        <f>IF($B110="","",INDEX('All CCC'!AN$7:AN$809,MATCH(WatchList!$B110,'All CCC'!$B$7:$B$809,0)))</f>
        <v/>
      </c>
      <c r="AO110" s="844" t="str">
        <f>IF($B110="","",INDEX('All CCC'!AO$7:AO$809,MATCH(WatchList!$B110,'All CCC'!$B$7:$B$809,0)))</f>
        <v/>
      </c>
      <c r="AP110" s="844" t="str">
        <f>IF($B110="","",INDEX('All CCC'!AP$7:AP$809,MATCH(WatchList!$B110,'All CCC'!$B$7:$B$809,0)))</f>
        <v/>
      </c>
      <c r="AQ110" s="844" t="str">
        <f>IF($B110="","",INDEX('All CCC'!AQ$7:AQ$809,MATCH(WatchList!$B110,'All CCC'!$B$7:$B$809,0)))</f>
        <v/>
      </c>
      <c r="AR110" s="844" t="str">
        <f>IF($B110="","",INDEX('All CCC'!AR$7:AR$809,MATCH(WatchList!$B110,'All CCC'!$B$7:$B$809,0)))</f>
        <v/>
      </c>
      <c r="AS110" s="844" t="str">
        <f>IF($B110="","",INDEX('All CCC'!AS$7:AS$809,MATCH(WatchList!$B110,'All CCC'!$B$7:$B$809,0)))</f>
        <v/>
      </c>
      <c r="AT110" s="844" t="str">
        <f>IF($B110="","",INDEX('All CCC'!AT$7:AT$809,MATCH(WatchList!$B110,'All CCC'!$B$7:$B$809,0)))</f>
        <v/>
      </c>
      <c r="AU110" s="844" t="str">
        <f>IF($B110="","",INDEX('All CCC'!AU$7:AU$809,MATCH(WatchList!$B110,'All CCC'!$B$7:$B$809,0)))</f>
        <v/>
      </c>
      <c r="AV110" s="844" t="str">
        <f>IF($B110="","",INDEX('All CCC'!AV$7:AV$809,MATCH(WatchList!$B110,'All CCC'!$B$7:$B$809,0)))</f>
        <v/>
      </c>
      <c r="AW110" s="844" t="str">
        <f>IF($B110="","",INDEX('All CCC'!AW$7:AW$809,MATCH(WatchList!$B110,'All CCC'!$B$7:$B$809,0)))</f>
        <v/>
      </c>
      <c r="AX110" s="844" t="str">
        <f>IF($B110="","",INDEX('All CCC'!AX$7:AX$809,MATCH(WatchList!$B110,'All CCC'!$B$7:$B$809,0)))</f>
        <v/>
      </c>
      <c r="AY110" s="844" t="str">
        <f>IF($B110="","",INDEX('All CCC'!AY$7:AY$809,MATCH(WatchList!$B110,'All CCC'!$B$7:$B$809,0)))</f>
        <v/>
      </c>
      <c r="AZ110" s="844" t="str">
        <f>IF($B110="","",INDEX('All CCC'!AZ$7:AZ$809,MATCH(WatchList!$B110,'All CCC'!$B$7:$B$809,0)))</f>
        <v/>
      </c>
      <c r="BA110" s="844" t="str">
        <f>IF($B110="","",INDEX('All CCC'!BA$7:BA$809,MATCH(WatchList!$B110,'All CCC'!$B$7:$B$809,0)))</f>
        <v/>
      </c>
      <c r="BB110" s="844" t="str">
        <f>IF($B110="","",INDEX('All CCC'!BB$7:BB$809,MATCH(WatchList!$B110,'All CCC'!$B$7:$B$809,0)))</f>
        <v/>
      </c>
      <c r="BC110" s="844" t="str">
        <f>IF($B110="","",INDEX('All CCC'!BC$7:BC$809,MATCH(WatchList!$B110,'All CCC'!$B$7:$B$809,0)))</f>
        <v/>
      </c>
      <c r="BD110" s="844" t="str">
        <f>IF($B110="","",INDEX('All CCC'!BD$7:BD$809,MATCH(WatchList!$B110,'All CCC'!$B$7:$B$809,0)))</f>
        <v/>
      </c>
      <c r="BE110" s="844" t="str">
        <f>IF($B110="","",INDEX('All CCC'!BE$7:BE$809,MATCH(WatchList!$B110,'All CCC'!$B$7:$B$809,0)))</f>
        <v/>
      </c>
      <c r="BF110" s="844" t="str">
        <f>IF($B110="","",INDEX('All CCC'!BF$7:BF$809,MATCH(WatchList!$B110,'All CCC'!$B$7:$B$809,0)))</f>
        <v/>
      </c>
      <c r="BG110" s="844" t="str">
        <f>IF($B110="","",INDEX('All CCC'!BG$7:BG$809,MATCH(WatchList!$B110,'All CCC'!$B$7:$B$809,0)))</f>
        <v/>
      </c>
    </row>
    <row r="111" spans="1:59" x14ac:dyDescent="0.2">
      <c r="A111" s="548" t="str">
        <f>IF($B111="","",INDEX('All CCC'!A$7:A$809,MATCH(WatchList!$B111,'All CCC'!$B$7:$B$809,0)))</f>
        <v/>
      </c>
      <c r="B111" s="31"/>
      <c r="C111" s="844" t="str">
        <f>IF($B111="","",INDEX('All CCC'!C$7:C$809,MATCH(WatchList!$B111,'All CCC'!$B$7:$B$809,0)))</f>
        <v/>
      </c>
      <c r="D111" s="844" t="str">
        <f>IF($B111="","",INDEX('All CCC'!D$7:D$809,MATCH(WatchList!$B111,'All CCC'!$B$7:$B$809,0)))</f>
        <v/>
      </c>
      <c r="E111" s="844" t="str">
        <f>IF($B111="","",INDEX('All CCC'!E$7:E$809,MATCH(WatchList!$B111,'All CCC'!$B$7:$B$809,0)))</f>
        <v/>
      </c>
      <c r="F111" s="844" t="str">
        <f>IF($B111="","",INDEX('All CCC'!F$7:F$809,MATCH(WatchList!$B111,'All CCC'!$B$7:$B$809,0)))</f>
        <v/>
      </c>
      <c r="G111" s="844" t="str">
        <f>IF($B111="","",INDEX('All CCC'!G$7:G$809,MATCH(WatchList!$B111,'All CCC'!$B$7:$B$809,0)))</f>
        <v/>
      </c>
      <c r="H111" s="844" t="str">
        <f>IF($B111="","",INDEX('All CCC'!H$7:H$809,MATCH(WatchList!$B111,'All CCC'!$B$7:$B$809,0)))</f>
        <v/>
      </c>
      <c r="I111" s="844" t="str">
        <f>IF($B111="","",INDEX('All CCC'!I$7:I$809,MATCH(WatchList!$B111,'All CCC'!$B$7:$B$809,0)))</f>
        <v/>
      </c>
      <c r="J111" s="844" t="str">
        <f>IF($B111="","",INDEX('All CCC'!J$7:J$809,MATCH(WatchList!$B111,'All CCC'!$B$7:$B$809,0)))</f>
        <v/>
      </c>
      <c r="K111" s="844" t="str">
        <f>IF($B111="","",INDEX('All CCC'!K$7:K$809,MATCH(WatchList!$B111,'All CCC'!$B$7:$B$809,0)))</f>
        <v/>
      </c>
      <c r="L111" s="844" t="str">
        <f>IF($B111="","",INDEX('All CCC'!L$7:L$809,MATCH(WatchList!$B111,'All CCC'!$B$7:$B$809,0)))</f>
        <v/>
      </c>
      <c r="M111" s="844" t="str">
        <f>IF($B111="","",INDEX('All CCC'!M$7:M$809,MATCH(WatchList!$B111,'All CCC'!$B$7:$B$809,0)))</f>
        <v/>
      </c>
      <c r="N111" s="844" t="str">
        <f>IF($B111="","",INDEX('All CCC'!N$7:N$809,MATCH(WatchList!$B111,'All CCC'!$B$7:$B$809,0)))</f>
        <v/>
      </c>
      <c r="O111" s="844" t="str">
        <f>IF($B111="","",INDEX('All CCC'!O$7:O$809,MATCH(WatchList!$B111,'All CCC'!$B$7:$B$809,0)))</f>
        <v/>
      </c>
      <c r="P111" s="845" t="str">
        <f>IF($B111="","",INDEX('All CCC'!P$7:P$809,MATCH(WatchList!$B111,'All CCC'!$B$7:$B$809,0)))</f>
        <v/>
      </c>
      <c r="Q111" s="845" t="str">
        <f>IF($B111="","",INDEX('All CCC'!Q$7:Q$809,MATCH(WatchList!$B111,'All CCC'!$B$7:$B$809,0)))</f>
        <v/>
      </c>
      <c r="R111" s="844" t="str">
        <f>IF($B111="","",INDEX('All CCC'!R$7:R$809,MATCH(WatchList!$B111,'All CCC'!$B$7:$B$809,0)))</f>
        <v/>
      </c>
      <c r="S111" s="844" t="str">
        <f>IF($B111="","",INDEX('All CCC'!S$7:S$809,MATCH(WatchList!$B111,'All CCC'!$B$7:$B$809,0)))</f>
        <v/>
      </c>
      <c r="T111" s="844" t="str">
        <f>IF($B111="","",INDEX('All CCC'!T$7:T$809,MATCH(WatchList!$B111,'All CCC'!$B$7:$B$809,0)))</f>
        <v/>
      </c>
      <c r="U111" s="844" t="str">
        <f>IF($B111="","",INDEX('All CCC'!U$7:U$809,MATCH(WatchList!$B111,'All CCC'!$B$7:$B$809,0)))</f>
        <v/>
      </c>
      <c r="V111" s="844" t="str">
        <f>IF($B111="","",INDEX('All CCC'!V$7:V$809,MATCH(WatchList!$B111,'All CCC'!$B$7:$B$809,0)))</f>
        <v/>
      </c>
      <c r="W111" s="844" t="str">
        <f>IF($B111="","",INDEX('All CCC'!W$7:W$809,MATCH(WatchList!$B111,'All CCC'!$B$7:$B$809,0)))</f>
        <v/>
      </c>
      <c r="X111" s="844" t="str">
        <f>IF($B111="","",INDEX('All CCC'!X$7:X$809,MATCH(WatchList!$B111,'All CCC'!$B$7:$B$809,0)))</f>
        <v/>
      </c>
      <c r="Y111" s="844" t="str">
        <f>IF($B111="","",INDEX('All CCC'!Y$7:Y$809,MATCH(WatchList!$B111,'All CCC'!$B$7:$B$809,0)))</f>
        <v/>
      </c>
      <c r="Z111" s="844" t="str">
        <f>IF($B111="","",INDEX('All CCC'!Z$7:Z$809,MATCH(WatchList!$B111,'All CCC'!$B$7:$B$809,0)))</f>
        <v/>
      </c>
      <c r="AA111" s="844" t="str">
        <f>IF($B111="","",INDEX('All CCC'!AA$7:AA$809,MATCH(WatchList!$B111,'All CCC'!$B$7:$B$809,0)))</f>
        <v/>
      </c>
      <c r="AB111" s="844" t="str">
        <f>IF($B111="","",INDEX('All CCC'!AB$7:AB$809,MATCH(WatchList!$B111,'All CCC'!$B$7:$B$809,0)))</f>
        <v/>
      </c>
      <c r="AC111" s="844" t="str">
        <f>IF($B111="","",INDEX('All CCC'!AC$7:AC$809,MATCH(WatchList!$B111,'All CCC'!$B$7:$B$809,0)))</f>
        <v/>
      </c>
      <c r="AD111" s="844" t="str">
        <f>IF($B111="","",INDEX('All CCC'!AD$7:AD$809,MATCH(WatchList!$B111,'All CCC'!$B$7:$B$809,0)))</f>
        <v/>
      </c>
      <c r="AE111" s="844" t="str">
        <f>IF($B111="","",INDEX('All CCC'!AE$7:AE$809,MATCH(WatchList!$B111,'All CCC'!$B$7:$B$809,0)))</f>
        <v/>
      </c>
      <c r="AF111" s="844" t="str">
        <f>IF($B111="","",INDEX('All CCC'!AF$7:AF$809,MATCH(WatchList!$B111,'All CCC'!$B$7:$B$809,0)))</f>
        <v/>
      </c>
      <c r="AG111" s="844" t="str">
        <f>IF($B111="","",INDEX('All CCC'!AG$7:AG$809,MATCH(WatchList!$B111,'All CCC'!$B$7:$B$809,0)))</f>
        <v/>
      </c>
      <c r="AH111" s="844" t="str">
        <f>IF($B111="","",INDEX('All CCC'!AH$7:AH$809,MATCH(WatchList!$B111,'All CCC'!$B$7:$B$809,0)))</f>
        <v/>
      </c>
      <c r="AI111" s="844" t="str">
        <f>IF($B111="","",INDEX('All CCC'!AI$7:AI$809,MATCH(WatchList!$B111,'All CCC'!$B$7:$B$809,0)))</f>
        <v/>
      </c>
      <c r="AJ111" s="844" t="str">
        <f>IF($B111="","",INDEX('All CCC'!AJ$7:AJ$809,MATCH(WatchList!$B111,'All CCC'!$B$7:$B$809,0)))</f>
        <v/>
      </c>
      <c r="AK111" s="844" t="str">
        <f>IF($B111="","",INDEX('All CCC'!AK$7:AK$809,MATCH(WatchList!$B111,'All CCC'!$B$7:$B$809,0)))</f>
        <v/>
      </c>
      <c r="AL111" s="844" t="str">
        <f>IF($B111="","",INDEX('All CCC'!AL$7:AL$809,MATCH(WatchList!$B111,'All CCC'!$B$7:$B$809,0)))</f>
        <v/>
      </c>
      <c r="AM111" s="844" t="str">
        <f>IF($B111="","",INDEX('All CCC'!AM$7:AM$809,MATCH(WatchList!$B111,'All CCC'!$B$7:$B$809,0)))</f>
        <v/>
      </c>
      <c r="AN111" s="844" t="str">
        <f>IF($B111="","",INDEX('All CCC'!AN$7:AN$809,MATCH(WatchList!$B111,'All CCC'!$B$7:$B$809,0)))</f>
        <v/>
      </c>
      <c r="AO111" s="844" t="str">
        <f>IF($B111="","",INDEX('All CCC'!AO$7:AO$809,MATCH(WatchList!$B111,'All CCC'!$B$7:$B$809,0)))</f>
        <v/>
      </c>
      <c r="AP111" s="844" t="str">
        <f>IF($B111="","",INDEX('All CCC'!AP$7:AP$809,MATCH(WatchList!$B111,'All CCC'!$B$7:$B$809,0)))</f>
        <v/>
      </c>
      <c r="AQ111" s="844" t="str">
        <f>IF($B111="","",INDEX('All CCC'!AQ$7:AQ$809,MATCH(WatchList!$B111,'All CCC'!$B$7:$B$809,0)))</f>
        <v/>
      </c>
      <c r="AR111" s="844" t="str">
        <f>IF($B111="","",INDEX('All CCC'!AR$7:AR$809,MATCH(WatchList!$B111,'All CCC'!$B$7:$B$809,0)))</f>
        <v/>
      </c>
      <c r="AS111" s="844" t="str">
        <f>IF($B111="","",INDEX('All CCC'!AS$7:AS$809,MATCH(WatchList!$B111,'All CCC'!$B$7:$B$809,0)))</f>
        <v/>
      </c>
      <c r="AT111" s="844" t="str">
        <f>IF($B111="","",INDEX('All CCC'!AT$7:AT$809,MATCH(WatchList!$B111,'All CCC'!$B$7:$B$809,0)))</f>
        <v/>
      </c>
      <c r="AU111" s="844" t="str">
        <f>IF($B111="","",INDEX('All CCC'!AU$7:AU$809,MATCH(WatchList!$B111,'All CCC'!$B$7:$B$809,0)))</f>
        <v/>
      </c>
      <c r="AV111" s="844" t="str">
        <f>IF($B111="","",INDEX('All CCC'!AV$7:AV$809,MATCH(WatchList!$B111,'All CCC'!$B$7:$B$809,0)))</f>
        <v/>
      </c>
      <c r="AW111" s="844" t="str">
        <f>IF($B111="","",INDEX('All CCC'!AW$7:AW$809,MATCH(WatchList!$B111,'All CCC'!$B$7:$B$809,0)))</f>
        <v/>
      </c>
      <c r="AX111" s="844" t="str">
        <f>IF($B111="","",INDEX('All CCC'!AX$7:AX$809,MATCH(WatchList!$B111,'All CCC'!$B$7:$B$809,0)))</f>
        <v/>
      </c>
      <c r="AY111" s="844" t="str">
        <f>IF($B111="","",INDEX('All CCC'!AY$7:AY$809,MATCH(WatchList!$B111,'All CCC'!$B$7:$B$809,0)))</f>
        <v/>
      </c>
      <c r="AZ111" s="844" t="str">
        <f>IF($B111="","",INDEX('All CCC'!AZ$7:AZ$809,MATCH(WatchList!$B111,'All CCC'!$B$7:$B$809,0)))</f>
        <v/>
      </c>
      <c r="BA111" s="844" t="str">
        <f>IF($B111="","",INDEX('All CCC'!BA$7:BA$809,MATCH(WatchList!$B111,'All CCC'!$B$7:$B$809,0)))</f>
        <v/>
      </c>
      <c r="BB111" s="844" t="str">
        <f>IF($B111="","",INDEX('All CCC'!BB$7:BB$809,MATCH(WatchList!$B111,'All CCC'!$B$7:$B$809,0)))</f>
        <v/>
      </c>
      <c r="BC111" s="844" t="str">
        <f>IF($B111="","",INDEX('All CCC'!BC$7:BC$809,MATCH(WatchList!$B111,'All CCC'!$B$7:$B$809,0)))</f>
        <v/>
      </c>
      <c r="BD111" s="844" t="str">
        <f>IF($B111="","",INDEX('All CCC'!BD$7:BD$809,MATCH(WatchList!$B111,'All CCC'!$B$7:$B$809,0)))</f>
        <v/>
      </c>
      <c r="BE111" s="844" t="str">
        <f>IF($B111="","",INDEX('All CCC'!BE$7:BE$809,MATCH(WatchList!$B111,'All CCC'!$B$7:$B$809,0)))</f>
        <v/>
      </c>
      <c r="BF111" s="844" t="str">
        <f>IF($B111="","",INDEX('All CCC'!BF$7:BF$809,MATCH(WatchList!$B111,'All CCC'!$B$7:$B$809,0)))</f>
        <v/>
      </c>
      <c r="BG111" s="844" t="str">
        <f>IF($B111="","",INDEX('All CCC'!BG$7:BG$809,MATCH(WatchList!$B111,'All CCC'!$B$7:$B$809,0)))</f>
        <v/>
      </c>
    </row>
    <row r="112" spans="1:59" x14ac:dyDescent="0.2">
      <c r="A112" s="548" t="str">
        <f>IF($B112="","",INDEX('All CCC'!A$7:A$809,MATCH(WatchList!$B112,'All CCC'!$B$7:$B$809,0)))</f>
        <v/>
      </c>
      <c r="B112" s="31"/>
      <c r="C112" s="844" t="str">
        <f>IF($B112="","",INDEX('All CCC'!C$7:C$809,MATCH(WatchList!$B112,'All CCC'!$B$7:$B$809,0)))</f>
        <v/>
      </c>
      <c r="D112" s="844" t="str">
        <f>IF($B112="","",INDEX('All CCC'!D$7:D$809,MATCH(WatchList!$B112,'All CCC'!$B$7:$B$809,0)))</f>
        <v/>
      </c>
      <c r="E112" s="844" t="str">
        <f>IF($B112="","",INDEX('All CCC'!E$7:E$809,MATCH(WatchList!$B112,'All CCC'!$B$7:$B$809,0)))</f>
        <v/>
      </c>
      <c r="F112" s="844" t="str">
        <f>IF($B112="","",INDEX('All CCC'!F$7:F$809,MATCH(WatchList!$B112,'All CCC'!$B$7:$B$809,0)))</f>
        <v/>
      </c>
      <c r="G112" s="844" t="str">
        <f>IF($B112="","",INDEX('All CCC'!G$7:G$809,MATCH(WatchList!$B112,'All CCC'!$B$7:$B$809,0)))</f>
        <v/>
      </c>
      <c r="H112" s="844" t="str">
        <f>IF($B112="","",INDEX('All CCC'!H$7:H$809,MATCH(WatchList!$B112,'All CCC'!$B$7:$B$809,0)))</f>
        <v/>
      </c>
      <c r="I112" s="844" t="str">
        <f>IF($B112="","",INDEX('All CCC'!I$7:I$809,MATCH(WatchList!$B112,'All CCC'!$B$7:$B$809,0)))</f>
        <v/>
      </c>
      <c r="J112" s="844" t="str">
        <f>IF($B112="","",INDEX('All CCC'!J$7:J$809,MATCH(WatchList!$B112,'All CCC'!$B$7:$B$809,0)))</f>
        <v/>
      </c>
      <c r="K112" s="844" t="str">
        <f>IF($B112="","",INDEX('All CCC'!K$7:K$809,MATCH(WatchList!$B112,'All CCC'!$B$7:$B$809,0)))</f>
        <v/>
      </c>
      <c r="L112" s="844" t="str">
        <f>IF($B112="","",INDEX('All CCC'!L$7:L$809,MATCH(WatchList!$B112,'All CCC'!$B$7:$B$809,0)))</f>
        <v/>
      </c>
      <c r="M112" s="844" t="str">
        <f>IF($B112="","",INDEX('All CCC'!M$7:M$809,MATCH(WatchList!$B112,'All CCC'!$B$7:$B$809,0)))</f>
        <v/>
      </c>
      <c r="N112" s="844" t="str">
        <f>IF($B112="","",INDEX('All CCC'!N$7:N$809,MATCH(WatchList!$B112,'All CCC'!$B$7:$B$809,0)))</f>
        <v/>
      </c>
      <c r="O112" s="844" t="str">
        <f>IF($B112="","",INDEX('All CCC'!O$7:O$809,MATCH(WatchList!$B112,'All CCC'!$B$7:$B$809,0)))</f>
        <v/>
      </c>
      <c r="P112" s="845" t="str">
        <f>IF($B112="","",INDEX('All CCC'!P$7:P$809,MATCH(WatchList!$B112,'All CCC'!$B$7:$B$809,0)))</f>
        <v/>
      </c>
      <c r="Q112" s="845" t="str">
        <f>IF($B112="","",INDEX('All CCC'!Q$7:Q$809,MATCH(WatchList!$B112,'All CCC'!$B$7:$B$809,0)))</f>
        <v/>
      </c>
      <c r="R112" s="844" t="str">
        <f>IF($B112="","",INDEX('All CCC'!R$7:R$809,MATCH(WatchList!$B112,'All CCC'!$B$7:$B$809,0)))</f>
        <v/>
      </c>
      <c r="S112" s="844" t="str">
        <f>IF($B112="","",INDEX('All CCC'!S$7:S$809,MATCH(WatchList!$B112,'All CCC'!$B$7:$B$809,0)))</f>
        <v/>
      </c>
      <c r="T112" s="844" t="str">
        <f>IF($B112="","",INDEX('All CCC'!T$7:T$809,MATCH(WatchList!$B112,'All CCC'!$B$7:$B$809,0)))</f>
        <v/>
      </c>
      <c r="U112" s="844" t="str">
        <f>IF($B112="","",INDEX('All CCC'!U$7:U$809,MATCH(WatchList!$B112,'All CCC'!$B$7:$B$809,0)))</f>
        <v/>
      </c>
      <c r="V112" s="844" t="str">
        <f>IF($B112="","",INDEX('All CCC'!V$7:V$809,MATCH(WatchList!$B112,'All CCC'!$B$7:$B$809,0)))</f>
        <v/>
      </c>
      <c r="W112" s="844" t="str">
        <f>IF($B112="","",INDEX('All CCC'!W$7:W$809,MATCH(WatchList!$B112,'All CCC'!$B$7:$B$809,0)))</f>
        <v/>
      </c>
      <c r="X112" s="844" t="str">
        <f>IF($B112="","",INDEX('All CCC'!X$7:X$809,MATCH(WatchList!$B112,'All CCC'!$B$7:$B$809,0)))</f>
        <v/>
      </c>
      <c r="Y112" s="844" t="str">
        <f>IF($B112="","",INDEX('All CCC'!Y$7:Y$809,MATCH(WatchList!$B112,'All CCC'!$B$7:$B$809,0)))</f>
        <v/>
      </c>
      <c r="Z112" s="844" t="str">
        <f>IF($B112="","",INDEX('All CCC'!Z$7:Z$809,MATCH(WatchList!$B112,'All CCC'!$B$7:$B$809,0)))</f>
        <v/>
      </c>
      <c r="AA112" s="844" t="str">
        <f>IF($B112="","",INDEX('All CCC'!AA$7:AA$809,MATCH(WatchList!$B112,'All CCC'!$B$7:$B$809,0)))</f>
        <v/>
      </c>
      <c r="AB112" s="844" t="str">
        <f>IF($B112="","",INDEX('All CCC'!AB$7:AB$809,MATCH(WatchList!$B112,'All CCC'!$B$7:$B$809,0)))</f>
        <v/>
      </c>
      <c r="AC112" s="844" t="str">
        <f>IF($B112="","",INDEX('All CCC'!AC$7:AC$809,MATCH(WatchList!$B112,'All CCC'!$B$7:$B$809,0)))</f>
        <v/>
      </c>
      <c r="AD112" s="844" t="str">
        <f>IF($B112="","",INDEX('All CCC'!AD$7:AD$809,MATCH(WatchList!$B112,'All CCC'!$B$7:$B$809,0)))</f>
        <v/>
      </c>
      <c r="AE112" s="844" t="str">
        <f>IF($B112="","",INDEX('All CCC'!AE$7:AE$809,MATCH(WatchList!$B112,'All CCC'!$B$7:$B$809,0)))</f>
        <v/>
      </c>
      <c r="AF112" s="844" t="str">
        <f>IF($B112="","",INDEX('All CCC'!AF$7:AF$809,MATCH(WatchList!$B112,'All CCC'!$B$7:$B$809,0)))</f>
        <v/>
      </c>
      <c r="AG112" s="844" t="str">
        <f>IF($B112="","",INDEX('All CCC'!AG$7:AG$809,MATCH(WatchList!$B112,'All CCC'!$B$7:$B$809,0)))</f>
        <v/>
      </c>
      <c r="AH112" s="844" t="str">
        <f>IF($B112="","",INDEX('All CCC'!AH$7:AH$809,MATCH(WatchList!$B112,'All CCC'!$B$7:$B$809,0)))</f>
        <v/>
      </c>
      <c r="AI112" s="844" t="str">
        <f>IF($B112="","",INDEX('All CCC'!AI$7:AI$809,MATCH(WatchList!$B112,'All CCC'!$B$7:$B$809,0)))</f>
        <v/>
      </c>
      <c r="AJ112" s="844" t="str">
        <f>IF($B112="","",INDEX('All CCC'!AJ$7:AJ$809,MATCH(WatchList!$B112,'All CCC'!$B$7:$B$809,0)))</f>
        <v/>
      </c>
      <c r="AK112" s="844" t="str">
        <f>IF($B112="","",INDEX('All CCC'!AK$7:AK$809,MATCH(WatchList!$B112,'All CCC'!$B$7:$B$809,0)))</f>
        <v/>
      </c>
      <c r="AL112" s="844" t="str">
        <f>IF($B112="","",INDEX('All CCC'!AL$7:AL$809,MATCH(WatchList!$B112,'All CCC'!$B$7:$B$809,0)))</f>
        <v/>
      </c>
      <c r="AM112" s="844" t="str">
        <f>IF($B112="","",INDEX('All CCC'!AM$7:AM$809,MATCH(WatchList!$B112,'All CCC'!$B$7:$B$809,0)))</f>
        <v/>
      </c>
      <c r="AN112" s="844" t="str">
        <f>IF($B112="","",INDEX('All CCC'!AN$7:AN$809,MATCH(WatchList!$B112,'All CCC'!$B$7:$B$809,0)))</f>
        <v/>
      </c>
      <c r="AO112" s="844" t="str">
        <f>IF($B112="","",INDEX('All CCC'!AO$7:AO$809,MATCH(WatchList!$B112,'All CCC'!$B$7:$B$809,0)))</f>
        <v/>
      </c>
      <c r="AP112" s="844" t="str">
        <f>IF($B112="","",INDEX('All CCC'!AP$7:AP$809,MATCH(WatchList!$B112,'All CCC'!$B$7:$B$809,0)))</f>
        <v/>
      </c>
      <c r="AQ112" s="844" t="str">
        <f>IF($B112="","",INDEX('All CCC'!AQ$7:AQ$809,MATCH(WatchList!$B112,'All CCC'!$B$7:$B$809,0)))</f>
        <v/>
      </c>
      <c r="AR112" s="844" t="str">
        <f>IF($B112="","",INDEX('All CCC'!AR$7:AR$809,MATCH(WatchList!$B112,'All CCC'!$B$7:$B$809,0)))</f>
        <v/>
      </c>
      <c r="AS112" s="844" t="str">
        <f>IF($B112="","",INDEX('All CCC'!AS$7:AS$809,MATCH(WatchList!$B112,'All CCC'!$B$7:$B$809,0)))</f>
        <v/>
      </c>
      <c r="AT112" s="844" t="str">
        <f>IF($B112="","",INDEX('All CCC'!AT$7:AT$809,MATCH(WatchList!$B112,'All CCC'!$B$7:$B$809,0)))</f>
        <v/>
      </c>
      <c r="AU112" s="844" t="str">
        <f>IF($B112="","",INDEX('All CCC'!AU$7:AU$809,MATCH(WatchList!$B112,'All CCC'!$B$7:$B$809,0)))</f>
        <v/>
      </c>
      <c r="AV112" s="844" t="str">
        <f>IF($B112="","",INDEX('All CCC'!AV$7:AV$809,MATCH(WatchList!$B112,'All CCC'!$B$7:$B$809,0)))</f>
        <v/>
      </c>
      <c r="AW112" s="844" t="str">
        <f>IF($B112="","",INDEX('All CCC'!AW$7:AW$809,MATCH(WatchList!$B112,'All CCC'!$B$7:$B$809,0)))</f>
        <v/>
      </c>
      <c r="AX112" s="844" t="str">
        <f>IF($B112="","",INDEX('All CCC'!AX$7:AX$809,MATCH(WatchList!$B112,'All CCC'!$B$7:$B$809,0)))</f>
        <v/>
      </c>
      <c r="AY112" s="844" t="str">
        <f>IF($B112="","",INDEX('All CCC'!AY$7:AY$809,MATCH(WatchList!$B112,'All CCC'!$B$7:$B$809,0)))</f>
        <v/>
      </c>
      <c r="AZ112" s="844" t="str">
        <f>IF($B112="","",INDEX('All CCC'!AZ$7:AZ$809,MATCH(WatchList!$B112,'All CCC'!$B$7:$B$809,0)))</f>
        <v/>
      </c>
      <c r="BA112" s="844" t="str">
        <f>IF($B112="","",INDEX('All CCC'!BA$7:BA$809,MATCH(WatchList!$B112,'All CCC'!$B$7:$B$809,0)))</f>
        <v/>
      </c>
      <c r="BB112" s="844" t="str">
        <f>IF($B112="","",INDEX('All CCC'!BB$7:BB$809,MATCH(WatchList!$B112,'All CCC'!$B$7:$B$809,0)))</f>
        <v/>
      </c>
      <c r="BC112" s="844" t="str">
        <f>IF($B112="","",INDEX('All CCC'!BC$7:BC$809,MATCH(WatchList!$B112,'All CCC'!$B$7:$B$809,0)))</f>
        <v/>
      </c>
      <c r="BD112" s="844" t="str">
        <f>IF($B112="","",INDEX('All CCC'!BD$7:BD$809,MATCH(WatchList!$B112,'All CCC'!$B$7:$B$809,0)))</f>
        <v/>
      </c>
      <c r="BE112" s="844" t="str">
        <f>IF($B112="","",INDEX('All CCC'!BE$7:BE$809,MATCH(WatchList!$B112,'All CCC'!$B$7:$B$809,0)))</f>
        <v/>
      </c>
      <c r="BF112" s="844" t="str">
        <f>IF($B112="","",INDEX('All CCC'!BF$7:BF$809,MATCH(WatchList!$B112,'All CCC'!$B$7:$B$809,0)))</f>
        <v/>
      </c>
      <c r="BG112" s="844" t="str">
        <f>IF($B112="","",INDEX('All CCC'!BG$7:BG$809,MATCH(WatchList!$B112,'All CCC'!$B$7:$B$809,0)))</f>
        <v/>
      </c>
    </row>
    <row r="113" spans="1:59" x14ac:dyDescent="0.2">
      <c r="A113" s="548" t="str">
        <f>IF($B113="","",INDEX('All CCC'!A$7:A$809,MATCH(WatchList!$B113,'All CCC'!$B$7:$B$809,0)))</f>
        <v/>
      </c>
      <c r="B113" s="31"/>
      <c r="C113" s="844" t="str">
        <f>IF($B113="","",INDEX('All CCC'!C$7:C$809,MATCH(WatchList!$B113,'All CCC'!$B$7:$B$809,0)))</f>
        <v/>
      </c>
      <c r="D113" s="844" t="str">
        <f>IF($B113="","",INDEX('All CCC'!D$7:D$809,MATCH(WatchList!$B113,'All CCC'!$B$7:$B$809,0)))</f>
        <v/>
      </c>
      <c r="E113" s="844" t="str">
        <f>IF($B113="","",INDEX('All CCC'!E$7:E$809,MATCH(WatchList!$B113,'All CCC'!$B$7:$B$809,0)))</f>
        <v/>
      </c>
      <c r="F113" s="844" t="str">
        <f>IF($B113="","",INDEX('All CCC'!F$7:F$809,MATCH(WatchList!$B113,'All CCC'!$B$7:$B$809,0)))</f>
        <v/>
      </c>
      <c r="G113" s="844" t="str">
        <f>IF($B113="","",INDEX('All CCC'!G$7:G$809,MATCH(WatchList!$B113,'All CCC'!$B$7:$B$809,0)))</f>
        <v/>
      </c>
      <c r="H113" s="844" t="str">
        <f>IF($B113="","",INDEX('All CCC'!H$7:H$809,MATCH(WatchList!$B113,'All CCC'!$B$7:$B$809,0)))</f>
        <v/>
      </c>
      <c r="I113" s="844" t="str">
        <f>IF($B113="","",INDEX('All CCC'!I$7:I$809,MATCH(WatchList!$B113,'All CCC'!$B$7:$B$809,0)))</f>
        <v/>
      </c>
      <c r="J113" s="844" t="str">
        <f>IF($B113="","",INDEX('All CCC'!J$7:J$809,MATCH(WatchList!$B113,'All CCC'!$B$7:$B$809,0)))</f>
        <v/>
      </c>
      <c r="K113" s="844" t="str">
        <f>IF($B113="","",INDEX('All CCC'!K$7:K$809,MATCH(WatchList!$B113,'All CCC'!$B$7:$B$809,0)))</f>
        <v/>
      </c>
      <c r="L113" s="844" t="str">
        <f>IF($B113="","",INDEX('All CCC'!L$7:L$809,MATCH(WatchList!$B113,'All CCC'!$B$7:$B$809,0)))</f>
        <v/>
      </c>
      <c r="M113" s="844" t="str">
        <f>IF($B113="","",INDEX('All CCC'!M$7:M$809,MATCH(WatchList!$B113,'All CCC'!$B$7:$B$809,0)))</f>
        <v/>
      </c>
      <c r="N113" s="844" t="str">
        <f>IF($B113="","",INDEX('All CCC'!N$7:N$809,MATCH(WatchList!$B113,'All CCC'!$B$7:$B$809,0)))</f>
        <v/>
      </c>
      <c r="O113" s="844" t="str">
        <f>IF($B113="","",INDEX('All CCC'!O$7:O$809,MATCH(WatchList!$B113,'All CCC'!$B$7:$B$809,0)))</f>
        <v/>
      </c>
      <c r="P113" s="845" t="str">
        <f>IF($B113="","",INDEX('All CCC'!P$7:P$809,MATCH(WatchList!$B113,'All CCC'!$B$7:$B$809,0)))</f>
        <v/>
      </c>
      <c r="Q113" s="845" t="str">
        <f>IF($B113="","",INDEX('All CCC'!Q$7:Q$809,MATCH(WatchList!$B113,'All CCC'!$B$7:$B$809,0)))</f>
        <v/>
      </c>
      <c r="R113" s="844" t="str">
        <f>IF($B113="","",INDEX('All CCC'!R$7:R$809,MATCH(WatchList!$B113,'All CCC'!$B$7:$B$809,0)))</f>
        <v/>
      </c>
      <c r="S113" s="844" t="str">
        <f>IF($B113="","",INDEX('All CCC'!S$7:S$809,MATCH(WatchList!$B113,'All CCC'!$B$7:$B$809,0)))</f>
        <v/>
      </c>
      <c r="T113" s="844" t="str">
        <f>IF($B113="","",INDEX('All CCC'!T$7:T$809,MATCH(WatchList!$B113,'All CCC'!$B$7:$B$809,0)))</f>
        <v/>
      </c>
      <c r="U113" s="844" t="str">
        <f>IF($B113="","",INDEX('All CCC'!U$7:U$809,MATCH(WatchList!$B113,'All CCC'!$B$7:$B$809,0)))</f>
        <v/>
      </c>
      <c r="V113" s="844" t="str">
        <f>IF($B113="","",INDEX('All CCC'!V$7:V$809,MATCH(WatchList!$B113,'All CCC'!$B$7:$B$809,0)))</f>
        <v/>
      </c>
      <c r="W113" s="844" t="str">
        <f>IF($B113="","",INDEX('All CCC'!W$7:W$809,MATCH(WatchList!$B113,'All CCC'!$B$7:$B$809,0)))</f>
        <v/>
      </c>
      <c r="X113" s="844" t="str">
        <f>IF($B113="","",INDEX('All CCC'!X$7:X$809,MATCH(WatchList!$B113,'All CCC'!$B$7:$B$809,0)))</f>
        <v/>
      </c>
      <c r="Y113" s="844" t="str">
        <f>IF($B113="","",INDEX('All CCC'!Y$7:Y$809,MATCH(WatchList!$B113,'All CCC'!$B$7:$B$809,0)))</f>
        <v/>
      </c>
      <c r="Z113" s="844" t="str">
        <f>IF($B113="","",INDEX('All CCC'!Z$7:Z$809,MATCH(WatchList!$B113,'All CCC'!$B$7:$B$809,0)))</f>
        <v/>
      </c>
      <c r="AA113" s="844" t="str">
        <f>IF($B113="","",INDEX('All CCC'!AA$7:AA$809,MATCH(WatchList!$B113,'All CCC'!$B$7:$B$809,0)))</f>
        <v/>
      </c>
      <c r="AB113" s="844" t="str">
        <f>IF($B113="","",INDEX('All CCC'!AB$7:AB$809,MATCH(WatchList!$B113,'All CCC'!$B$7:$B$809,0)))</f>
        <v/>
      </c>
      <c r="AC113" s="844" t="str">
        <f>IF($B113="","",INDEX('All CCC'!AC$7:AC$809,MATCH(WatchList!$B113,'All CCC'!$B$7:$B$809,0)))</f>
        <v/>
      </c>
      <c r="AD113" s="844" t="str">
        <f>IF($B113="","",INDEX('All CCC'!AD$7:AD$809,MATCH(WatchList!$B113,'All CCC'!$B$7:$B$809,0)))</f>
        <v/>
      </c>
      <c r="AE113" s="844" t="str">
        <f>IF($B113="","",INDEX('All CCC'!AE$7:AE$809,MATCH(WatchList!$B113,'All CCC'!$B$7:$B$809,0)))</f>
        <v/>
      </c>
      <c r="AF113" s="844" t="str">
        <f>IF($B113="","",INDEX('All CCC'!AF$7:AF$809,MATCH(WatchList!$B113,'All CCC'!$B$7:$B$809,0)))</f>
        <v/>
      </c>
      <c r="AG113" s="844" t="str">
        <f>IF($B113="","",INDEX('All CCC'!AG$7:AG$809,MATCH(WatchList!$B113,'All CCC'!$B$7:$B$809,0)))</f>
        <v/>
      </c>
      <c r="AH113" s="844" t="str">
        <f>IF($B113="","",INDEX('All CCC'!AH$7:AH$809,MATCH(WatchList!$B113,'All CCC'!$B$7:$B$809,0)))</f>
        <v/>
      </c>
      <c r="AI113" s="844" t="str">
        <f>IF($B113="","",INDEX('All CCC'!AI$7:AI$809,MATCH(WatchList!$B113,'All CCC'!$B$7:$B$809,0)))</f>
        <v/>
      </c>
      <c r="AJ113" s="844" t="str">
        <f>IF($B113="","",INDEX('All CCC'!AJ$7:AJ$809,MATCH(WatchList!$B113,'All CCC'!$B$7:$B$809,0)))</f>
        <v/>
      </c>
      <c r="AK113" s="844" t="str">
        <f>IF($B113="","",INDEX('All CCC'!AK$7:AK$809,MATCH(WatchList!$B113,'All CCC'!$B$7:$B$809,0)))</f>
        <v/>
      </c>
      <c r="AL113" s="844" t="str">
        <f>IF($B113="","",INDEX('All CCC'!AL$7:AL$809,MATCH(WatchList!$B113,'All CCC'!$B$7:$B$809,0)))</f>
        <v/>
      </c>
      <c r="AM113" s="844" t="str">
        <f>IF($B113="","",INDEX('All CCC'!AM$7:AM$809,MATCH(WatchList!$B113,'All CCC'!$B$7:$B$809,0)))</f>
        <v/>
      </c>
      <c r="AN113" s="844" t="str">
        <f>IF($B113="","",INDEX('All CCC'!AN$7:AN$809,MATCH(WatchList!$B113,'All CCC'!$B$7:$B$809,0)))</f>
        <v/>
      </c>
      <c r="AO113" s="844" t="str">
        <f>IF($B113="","",INDEX('All CCC'!AO$7:AO$809,MATCH(WatchList!$B113,'All CCC'!$B$7:$B$809,0)))</f>
        <v/>
      </c>
      <c r="AP113" s="844" t="str">
        <f>IF($B113="","",INDEX('All CCC'!AP$7:AP$809,MATCH(WatchList!$B113,'All CCC'!$B$7:$B$809,0)))</f>
        <v/>
      </c>
      <c r="AQ113" s="844" t="str">
        <f>IF($B113="","",INDEX('All CCC'!AQ$7:AQ$809,MATCH(WatchList!$B113,'All CCC'!$B$7:$B$809,0)))</f>
        <v/>
      </c>
      <c r="AR113" s="844" t="str">
        <f>IF($B113="","",INDEX('All CCC'!AR$7:AR$809,MATCH(WatchList!$B113,'All CCC'!$B$7:$B$809,0)))</f>
        <v/>
      </c>
      <c r="AS113" s="844" t="str">
        <f>IF($B113="","",INDEX('All CCC'!AS$7:AS$809,MATCH(WatchList!$B113,'All CCC'!$B$7:$B$809,0)))</f>
        <v/>
      </c>
      <c r="AT113" s="844" t="str">
        <f>IF($B113="","",INDEX('All CCC'!AT$7:AT$809,MATCH(WatchList!$B113,'All CCC'!$B$7:$B$809,0)))</f>
        <v/>
      </c>
      <c r="AU113" s="844" t="str">
        <f>IF($B113="","",INDEX('All CCC'!AU$7:AU$809,MATCH(WatchList!$B113,'All CCC'!$B$7:$B$809,0)))</f>
        <v/>
      </c>
      <c r="AV113" s="844" t="str">
        <f>IF($B113="","",INDEX('All CCC'!AV$7:AV$809,MATCH(WatchList!$B113,'All CCC'!$B$7:$B$809,0)))</f>
        <v/>
      </c>
      <c r="AW113" s="844" t="str">
        <f>IF($B113="","",INDEX('All CCC'!AW$7:AW$809,MATCH(WatchList!$B113,'All CCC'!$B$7:$B$809,0)))</f>
        <v/>
      </c>
      <c r="AX113" s="844" t="str">
        <f>IF($B113="","",INDEX('All CCC'!AX$7:AX$809,MATCH(WatchList!$B113,'All CCC'!$B$7:$B$809,0)))</f>
        <v/>
      </c>
      <c r="AY113" s="844" t="str">
        <f>IF($B113="","",INDEX('All CCC'!AY$7:AY$809,MATCH(WatchList!$B113,'All CCC'!$B$7:$B$809,0)))</f>
        <v/>
      </c>
      <c r="AZ113" s="844" t="str">
        <f>IF($B113="","",INDEX('All CCC'!AZ$7:AZ$809,MATCH(WatchList!$B113,'All CCC'!$B$7:$B$809,0)))</f>
        <v/>
      </c>
      <c r="BA113" s="844" t="str">
        <f>IF($B113="","",INDEX('All CCC'!BA$7:BA$809,MATCH(WatchList!$B113,'All CCC'!$B$7:$B$809,0)))</f>
        <v/>
      </c>
      <c r="BB113" s="844" t="str">
        <f>IF($B113="","",INDEX('All CCC'!BB$7:BB$809,MATCH(WatchList!$B113,'All CCC'!$B$7:$B$809,0)))</f>
        <v/>
      </c>
      <c r="BC113" s="844" t="str">
        <f>IF($B113="","",INDEX('All CCC'!BC$7:BC$809,MATCH(WatchList!$B113,'All CCC'!$B$7:$B$809,0)))</f>
        <v/>
      </c>
      <c r="BD113" s="844" t="str">
        <f>IF($B113="","",INDEX('All CCC'!BD$7:BD$809,MATCH(WatchList!$B113,'All CCC'!$B$7:$B$809,0)))</f>
        <v/>
      </c>
      <c r="BE113" s="844" t="str">
        <f>IF($B113="","",INDEX('All CCC'!BE$7:BE$809,MATCH(WatchList!$B113,'All CCC'!$B$7:$B$809,0)))</f>
        <v/>
      </c>
      <c r="BF113" s="844" t="str">
        <f>IF($B113="","",INDEX('All CCC'!BF$7:BF$809,MATCH(WatchList!$B113,'All CCC'!$B$7:$B$809,0)))</f>
        <v/>
      </c>
      <c r="BG113" s="844" t="str">
        <f>IF($B113="","",INDEX('All CCC'!BG$7:BG$809,MATCH(WatchList!$B113,'All CCC'!$B$7:$B$809,0)))</f>
        <v/>
      </c>
    </row>
    <row r="114" spans="1:59" x14ac:dyDescent="0.2">
      <c r="A114" s="548" t="str">
        <f>IF($B114="","",INDEX('All CCC'!A$7:A$809,MATCH(WatchList!$B114,'All CCC'!$B$7:$B$809,0)))</f>
        <v/>
      </c>
      <c r="B114" s="31"/>
      <c r="C114" s="844" t="str">
        <f>IF($B114="","",INDEX('All CCC'!C$7:C$809,MATCH(WatchList!$B114,'All CCC'!$B$7:$B$809,0)))</f>
        <v/>
      </c>
      <c r="D114" s="844" t="str">
        <f>IF($B114="","",INDEX('All CCC'!D$7:D$809,MATCH(WatchList!$B114,'All CCC'!$B$7:$B$809,0)))</f>
        <v/>
      </c>
      <c r="E114" s="844" t="str">
        <f>IF($B114="","",INDEX('All CCC'!E$7:E$809,MATCH(WatchList!$B114,'All CCC'!$B$7:$B$809,0)))</f>
        <v/>
      </c>
      <c r="F114" s="844" t="str">
        <f>IF($B114="","",INDEX('All CCC'!F$7:F$809,MATCH(WatchList!$B114,'All CCC'!$B$7:$B$809,0)))</f>
        <v/>
      </c>
      <c r="G114" s="844" t="str">
        <f>IF($B114="","",INDEX('All CCC'!G$7:G$809,MATCH(WatchList!$B114,'All CCC'!$B$7:$B$809,0)))</f>
        <v/>
      </c>
      <c r="H114" s="844" t="str">
        <f>IF($B114="","",INDEX('All CCC'!H$7:H$809,MATCH(WatchList!$B114,'All CCC'!$B$7:$B$809,0)))</f>
        <v/>
      </c>
      <c r="I114" s="844" t="str">
        <f>IF($B114="","",INDEX('All CCC'!I$7:I$809,MATCH(WatchList!$B114,'All CCC'!$B$7:$B$809,0)))</f>
        <v/>
      </c>
      <c r="J114" s="844" t="str">
        <f>IF($B114="","",INDEX('All CCC'!J$7:J$809,MATCH(WatchList!$B114,'All CCC'!$B$7:$B$809,0)))</f>
        <v/>
      </c>
      <c r="K114" s="844" t="str">
        <f>IF($B114="","",INDEX('All CCC'!K$7:K$809,MATCH(WatchList!$B114,'All CCC'!$B$7:$B$809,0)))</f>
        <v/>
      </c>
      <c r="L114" s="844" t="str">
        <f>IF($B114="","",INDEX('All CCC'!L$7:L$809,MATCH(WatchList!$B114,'All CCC'!$B$7:$B$809,0)))</f>
        <v/>
      </c>
      <c r="M114" s="844" t="str">
        <f>IF($B114="","",INDEX('All CCC'!M$7:M$809,MATCH(WatchList!$B114,'All CCC'!$B$7:$B$809,0)))</f>
        <v/>
      </c>
      <c r="N114" s="844" t="str">
        <f>IF($B114="","",INDEX('All CCC'!N$7:N$809,MATCH(WatchList!$B114,'All CCC'!$B$7:$B$809,0)))</f>
        <v/>
      </c>
      <c r="O114" s="844" t="str">
        <f>IF($B114="","",INDEX('All CCC'!O$7:O$809,MATCH(WatchList!$B114,'All CCC'!$B$7:$B$809,0)))</f>
        <v/>
      </c>
      <c r="P114" s="845" t="str">
        <f>IF($B114="","",INDEX('All CCC'!P$7:P$809,MATCH(WatchList!$B114,'All CCC'!$B$7:$B$809,0)))</f>
        <v/>
      </c>
      <c r="Q114" s="845" t="str">
        <f>IF($B114="","",INDEX('All CCC'!Q$7:Q$809,MATCH(WatchList!$B114,'All CCC'!$B$7:$B$809,0)))</f>
        <v/>
      </c>
      <c r="R114" s="844" t="str">
        <f>IF($B114="","",INDEX('All CCC'!R$7:R$809,MATCH(WatchList!$B114,'All CCC'!$B$7:$B$809,0)))</f>
        <v/>
      </c>
      <c r="S114" s="844" t="str">
        <f>IF($B114="","",INDEX('All CCC'!S$7:S$809,MATCH(WatchList!$B114,'All CCC'!$B$7:$B$809,0)))</f>
        <v/>
      </c>
      <c r="T114" s="844" t="str">
        <f>IF($B114="","",INDEX('All CCC'!T$7:T$809,MATCH(WatchList!$B114,'All CCC'!$B$7:$B$809,0)))</f>
        <v/>
      </c>
      <c r="U114" s="844" t="str">
        <f>IF($B114="","",INDEX('All CCC'!U$7:U$809,MATCH(WatchList!$B114,'All CCC'!$B$7:$B$809,0)))</f>
        <v/>
      </c>
      <c r="V114" s="844" t="str">
        <f>IF($B114="","",INDEX('All CCC'!V$7:V$809,MATCH(WatchList!$B114,'All CCC'!$B$7:$B$809,0)))</f>
        <v/>
      </c>
      <c r="W114" s="844" t="str">
        <f>IF($B114="","",INDEX('All CCC'!W$7:W$809,MATCH(WatchList!$B114,'All CCC'!$B$7:$B$809,0)))</f>
        <v/>
      </c>
      <c r="X114" s="844" t="str">
        <f>IF($B114="","",INDEX('All CCC'!X$7:X$809,MATCH(WatchList!$B114,'All CCC'!$B$7:$B$809,0)))</f>
        <v/>
      </c>
      <c r="Y114" s="844" t="str">
        <f>IF($B114="","",INDEX('All CCC'!Y$7:Y$809,MATCH(WatchList!$B114,'All CCC'!$B$7:$B$809,0)))</f>
        <v/>
      </c>
      <c r="Z114" s="844" t="str">
        <f>IF($B114="","",INDEX('All CCC'!Z$7:Z$809,MATCH(WatchList!$B114,'All CCC'!$B$7:$B$809,0)))</f>
        <v/>
      </c>
      <c r="AA114" s="844" t="str">
        <f>IF($B114="","",INDEX('All CCC'!AA$7:AA$809,MATCH(WatchList!$B114,'All CCC'!$B$7:$B$809,0)))</f>
        <v/>
      </c>
      <c r="AB114" s="844" t="str">
        <f>IF($B114="","",INDEX('All CCC'!AB$7:AB$809,MATCH(WatchList!$B114,'All CCC'!$B$7:$B$809,0)))</f>
        <v/>
      </c>
      <c r="AC114" s="844" t="str">
        <f>IF($B114="","",INDEX('All CCC'!AC$7:AC$809,MATCH(WatchList!$B114,'All CCC'!$B$7:$B$809,0)))</f>
        <v/>
      </c>
      <c r="AD114" s="844" t="str">
        <f>IF($B114="","",INDEX('All CCC'!AD$7:AD$809,MATCH(WatchList!$B114,'All CCC'!$B$7:$B$809,0)))</f>
        <v/>
      </c>
      <c r="AE114" s="844" t="str">
        <f>IF($B114="","",INDEX('All CCC'!AE$7:AE$809,MATCH(WatchList!$B114,'All CCC'!$B$7:$B$809,0)))</f>
        <v/>
      </c>
      <c r="AF114" s="844" t="str">
        <f>IF($B114="","",INDEX('All CCC'!AF$7:AF$809,MATCH(WatchList!$B114,'All CCC'!$B$7:$B$809,0)))</f>
        <v/>
      </c>
      <c r="AG114" s="844" t="str">
        <f>IF($B114="","",INDEX('All CCC'!AG$7:AG$809,MATCH(WatchList!$B114,'All CCC'!$B$7:$B$809,0)))</f>
        <v/>
      </c>
      <c r="AH114" s="844" t="str">
        <f>IF($B114="","",INDEX('All CCC'!AH$7:AH$809,MATCH(WatchList!$B114,'All CCC'!$B$7:$B$809,0)))</f>
        <v/>
      </c>
      <c r="AI114" s="844" t="str">
        <f>IF($B114="","",INDEX('All CCC'!AI$7:AI$809,MATCH(WatchList!$B114,'All CCC'!$B$7:$B$809,0)))</f>
        <v/>
      </c>
      <c r="AJ114" s="844" t="str">
        <f>IF($B114="","",INDEX('All CCC'!AJ$7:AJ$809,MATCH(WatchList!$B114,'All CCC'!$B$7:$B$809,0)))</f>
        <v/>
      </c>
      <c r="AK114" s="844" t="str">
        <f>IF($B114="","",INDEX('All CCC'!AK$7:AK$809,MATCH(WatchList!$B114,'All CCC'!$B$7:$B$809,0)))</f>
        <v/>
      </c>
      <c r="AL114" s="844" t="str">
        <f>IF($B114="","",INDEX('All CCC'!AL$7:AL$809,MATCH(WatchList!$B114,'All CCC'!$B$7:$B$809,0)))</f>
        <v/>
      </c>
      <c r="AM114" s="844" t="str">
        <f>IF($B114="","",INDEX('All CCC'!AM$7:AM$809,MATCH(WatchList!$B114,'All CCC'!$B$7:$B$809,0)))</f>
        <v/>
      </c>
      <c r="AN114" s="844" t="str">
        <f>IF($B114="","",INDEX('All CCC'!AN$7:AN$809,MATCH(WatchList!$B114,'All CCC'!$B$7:$B$809,0)))</f>
        <v/>
      </c>
      <c r="AO114" s="844" t="str">
        <f>IF($B114="","",INDEX('All CCC'!AO$7:AO$809,MATCH(WatchList!$B114,'All CCC'!$B$7:$B$809,0)))</f>
        <v/>
      </c>
      <c r="AP114" s="844" t="str">
        <f>IF($B114="","",INDEX('All CCC'!AP$7:AP$809,MATCH(WatchList!$B114,'All CCC'!$B$7:$B$809,0)))</f>
        <v/>
      </c>
      <c r="AQ114" s="844" t="str">
        <f>IF($B114="","",INDEX('All CCC'!AQ$7:AQ$809,MATCH(WatchList!$B114,'All CCC'!$B$7:$B$809,0)))</f>
        <v/>
      </c>
      <c r="AR114" s="844" t="str">
        <f>IF($B114="","",INDEX('All CCC'!AR$7:AR$809,MATCH(WatchList!$B114,'All CCC'!$B$7:$B$809,0)))</f>
        <v/>
      </c>
      <c r="AS114" s="844" t="str">
        <f>IF($B114="","",INDEX('All CCC'!AS$7:AS$809,MATCH(WatchList!$B114,'All CCC'!$B$7:$B$809,0)))</f>
        <v/>
      </c>
      <c r="AT114" s="844" t="str">
        <f>IF($B114="","",INDEX('All CCC'!AT$7:AT$809,MATCH(WatchList!$B114,'All CCC'!$B$7:$B$809,0)))</f>
        <v/>
      </c>
      <c r="AU114" s="844" t="str">
        <f>IF($B114="","",INDEX('All CCC'!AU$7:AU$809,MATCH(WatchList!$B114,'All CCC'!$B$7:$B$809,0)))</f>
        <v/>
      </c>
      <c r="AV114" s="844" t="str">
        <f>IF($B114="","",INDEX('All CCC'!AV$7:AV$809,MATCH(WatchList!$B114,'All CCC'!$B$7:$B$809,0)))</f>
        <v/>
      </c>
      <c r="AW114" s="844" t="str">
        <f>IF($B114="","",INDEX('All CCC'!AW$7:AW$809,MATCH(WatchList!$B114,'All CCC'!$B$7:$B$809,0)))</f>
        <v/>
      </c>
      <c r="AX114" s="844" t="str">
        <f>IF($B114="","",INDEX('All CCC'!AX$7:AX$809,MATCH(WatchList!$B114,'All CCC'!$B$7:$B$809,0)))</f>
        <v/>
      </c>
      <c r="AY114" s="844" t="str">
        <f>IF($B114="","",INDEX('All CCC'!AY$7:AY$809,MATCH(WatchList!$B114,'All CCC'!$B$7:$B$809,0)))</f>
        <v/>
      </c>
      <c r="AZ114" s="844" t="str">
        <f>IF($B114="","",INDEX('All CCC'!AZ$7:AZ$809,MATCH(WatchList!$B114,'All CCC'!$B$7:$B$809,0)))</f>
        <v/>
      </c>
      <c r="BA114" s="844" t="str">
        <f>IF($B114="","",INDEX('All CCC'!BA$7:BA$809,MATCH(WatchList!$B114,'All CCC'!$B$7:$B$809,0)))</f>
        <v/>
      </c>
      <c r="BB114" s="844" t="str">
        <f>IF($B114="","",INDEX('All CCC'!BB$7:BB$809,MATCH(WatchList!$B114,'All CCC'!$B$7:$B$809,0)))</f>
        <v/>
      </c>
      <c r="BC114" s="844" t="str">
        <f>IF($B114="","",INDEX('All CCC'!BC$7:BC$809,MATCH(WatchList!$B114,'All CCC'!$B$7:$B$809,0)))</f>
        <v/>
      </c>
      <c r="BD114" s="844" t="str">
        <f>IF($B114="","",INDEX('All CCC'!BD$7:BD$809,MATCH(WatchList!$B114,'All CCC'!$B$7:$B$809,0)))</f>
        <v/>
      </c>
      <c r="BE114" s="844" t="str">
        <f>IF($B114="","",INDEX('All CCC'!BE$7:BE$809,MATCH(WatchList!$B114,'All CCC'!$B$7:$B$809,0)))</f>
        <v/>
      </c>
      <c r="BF114" s="844" t="str">
        <f>IF($B114="","",INDEX('All CCC'!BF$7:BF$809,MATCH(WatchList!$B114,'All CCC'!$B$7:$B$809,0)))</f>
        <v/>
      </c>
      <c r="BG114" s="844" t="str">
        <f>IF($B114="","",INDEX('All CCC'!BG$7:BG$809,MATCH(WatchList!$B114,'All CCC'!$B$7:$B$809,0)))</f>
        <v/>
      </c>
    </row>
    <row r="115" spans="1:59" x14ac:dyDescent="0.2">
      <c r="A115" s="548" t="str">
        <f>IF($B115="","",INDEX('All CCC'!A$7:A$809,MATCH(WatchList!$B115,'All CCC'!$B$7:$B$809,0)))</f>
        <v/>
      </c>
      <c r="B115" s="31"/>
      <c r="C115" s="844" t="str">
        <f>IF($B115="","",INDEX('All CCC'!C$7:C$809,MATCH(WatchList!$B115,'All CCC'!$B$7:$B$809,0)))</f>
        <v/>
      </c>
      <c r="D115" s="844" t="str">
        <f>IF($B115="","",INDEX('All CCC'!D$7:D$809,MATCH(WatchList!$B115,'All CCC'!$B$7:$B$809,0)))</f>
        <v/>
      </c>
      <c r="E115" s="844" t="str">
        <f>IF($B115="","",INDEX('All CCC'!E$7:E$809,MATCH(WatchList!$B115,'All CCC'!$B$7:$B$809,0)))</f>
        <v/>
      </c>
      <c r="F115" s="844" t="str">
        <f>IF($B115="","",INDEX('All CCC'!F$7:F$809,MATCH(WatchList!$B115,'All CCC'!$B$7:$B$809,0)))</f>
        <v/>
      </c>
      <c r="G115" s="844" t="str">
        <f>IF($B115="","",INDEX('All CCC'!G$7:G$809,MATCH(WatchList!$B115,'All CCC'!$B$7:$B$809,0)))</f>
        <v/>
      </c>
      <c r="H115" s="844" t="str">
        <f>IF($B115="","",INDEX('All CCC'!H$7:H$809,MATCH(WatchList!$B115,'All CCC'!$B$7:$B$809,0)))</f>
        <v/>
      </c>
      <c r="I115" s="844" t="str">
        <f>IF($B115="","",INDEX('All CCC'!I$7:I$809,MATCH(WatchList!$B115,'All CCC'!$B$7:$B$809,0)))</f>
        <v/>
      </c>
      <c r="J115" s="844" t="str">
        <f>IF($B115="","",INDEX('All CCC'!J$7:J$809,MATCH(WatchList!$B115,'All CCC'!$B$7:$B$809,0)))</f>
        <v/>
      </c>
      <c r="K115" s="844" t="str">
        <f>IF($B115="","",INDEX('All CCC'!K$7:K$809,MATCH(WatchList!$B115,'All CCC'!$B$7:$B$809,0)))</f>
        <v/>
      </c>
      <c r="L115" s="844" t="str">
        <f>IF($B115="","",INDEX('All CCC'!L$7:L$809,MATCH(WatchList!$B115,'All CCC'!$B$7:$B$809,0)))</f>
        <v/>
      </c>
      <c r="M115" s="844" t="str">
        <f>IF($B115="","",INDEX('All CCC'!M$7:M$809,MATCH(WatchList!$B115,'All CCC'!$B$7:$B$809,0)))</f>
        <v/>
      </c>
      <c r="N115" s="844" t="str">
        <f>IF($B115="","",INDEX('All CCC'!N$7:N$809,MATCH(WatchList!$B115,'All CCC'!$B$7:$B$809,0)))</f>
        <v/>
      </c>
      <c r="O115" s="844" t="str">
        <f>IF($B115="","",INDEX('All CCC'!O$7:O$809,MATCH(WatchList!$B115,'All CCC'!$B$7:$B$809,0)))</f>
        <v/>
      </c>
      <c r="P115" s="845" t="str">
        <f>IF($B115="","",INDEX('All CCC'!P$7:P$809,MATCH(WatchList!$B115,'All CCC'!$B$7:$B$809,0)))</f>
        <v/>
      </c>
      <c r="Q115" s="845" t="str">
        <f>IF($B115="","",INDEX('All CCC'!Q$7:Q$809,MATCH(WatchList!$B115,'All CCC'!$B$7:$B$809,0)))</f>
        <v/>
      </c>
      <c r="R115" s="844" t="str">
        <f>IF($B115="","",INDEX('All CCC'!R$7:R$809,MATCH(WatchList!$B115,'All CCC'!$B$7:$B$809,0)))</f>
        <v/>
      </c>
      <c r="S115" s="844" t="str">
        <f>IF($B115="","",INDEX('All CCC'!S$7:S$809,MATCH(WatchList!$B115,'All CCC'!$B$7:$B$809,0)))</f>
        <v/>
      </c>
      <c r="T115" s="844" t="str">
        <f>IF($B115="","",INDEX('All CCC'!T$7:T$809,MATCH(WatchList!$B115,'All CCC'!$B$7:$B$809,0)))</f>
        <v/>
      </c>
      <c r="U115" s="844" t="str">
        <f>IF($B115="","",INDEX('All CCC'!U$7:U$809,MATCH(WatchList!$B115,'All CCC'!$B$7:$B$809,0)))</f>
        <v/>
      </c>
      <c r="V115" s="844" t="str">
        <f>IF($B115="","",INDEX('All CCC'!V$7:V$809,MATCH(WatchList!$B115,'All CCC'!$B$7:$B$809,0)))</f>
        <v/>
      </c>
      <c r="W115" s="844" t="str">
        <f>IF($B115="","",INDEX('All CCC'!W$7:W$809,MATCH(WatchList!$B115,'All CCC'!$B$7:$B$809,0)))</f>
        <v/>
      </c>
      <c r="X115" s="844" t="str">
        <f>IF($B115="","",INDEX('All CCC'!X$7:X$809,MATCH(WatchList!$B115,'All CCC'!$B$7:$B$809,0)))</f>
        <v/>
      </c>
      <c r="Y115" s="844" t="str">
        <f>IF($B115="","",INDEX('All CCC'!Y$7:Y$809,MATCH(WatchList!$B115,'All CCC'!$B$7:$B$809,0)))</f>
        <v/>
      </c>
      <c r="Z115" s="844" t="str">
        <f>IF($B115="","",INDEX('All CCC'!Z$7:Z$809,MATCH(WatchList!$B115,'All CCC'!$B$7:$B$809,0)))</f>
        <v/>
      </c>
      <c r="AA115" s="844" t="str">
        <f>IF($B115="","",INDEX('All CCC'!AA$7:AA$809,MATCH(WatchList!$B115,'All CCC'!$B$7:$B$809,0)))</f>
        <v/>
      </c>
      <c r="AB115" s="844" t="str">
        <f>IF($B115="","",INDEX('All CCC'!AB$7:AB$809,MATCH(WatchList!$B115,'All CCC'!$B$7:$B$809,0)))</f>
        <v/>
      </c>
      <c r="AC115" s="844" t="str">
        <f>IF($B115="","",INDEX('All CCC'!AC$7:AC$809,MATCH(WatchList!$B115,'All CCC'!$B$7:$B$809,0)))</f>
        <v/>
      </c>
      <c r="AD115" s="844" t="str">
        <f>IF($B115="","",INDEX('All CCC'!AD$7:AD$809,MATCH(WatchList!$B115,'All CCC'!$B$7:$B$809,0)))</f>
        <v/>
      </c>
      <c r="AE115" s="844" t="str">
        <f>IF($B115="","",INDEX('All CCC'!AE$7:AE$809,MATCH(WatchList!$B115,'All CCC'!$B$7:$B$809,0)))</f>
        <v/>
      </c>
      <c r="AF115" s="844" t="str">
        <f>IF($B115="","",INDEX('All CCC'!AF$7:AF$809,MATCH(WatchList!$B115,'All CCC'!$B$7:$B$809,0)))</f>
        <v/>
      </c>
      <c r="AG115" s="844" t="str">
        <f>IF($B115="","",INDEX('All CCC'!AG$7:AG$809,MATCH(WatchList!$B115,'All CCC'!$B$7:$B$809,0)))</f>
        <v/>
      </c>
      <c r="AH115" s="844" t="str">
        <f>IF($B115="","",INDEX('All CCC'!AH$7:AH$809,MATCH(WatchList!$B115,'All CCC'!$B$7:$B$809,0)))</f>
        <v/>
      </c>
      <c r="AI115" s="844" t="str">
        <f>IF($B115="","",INDEX('All CCC'!AI$7:AI$809,MATCH(WatchList!$B115,'All CCC'!$B$7:$B$809,0)))</f>
        <v/>
      </c>
      <c r="AJ115" s="844" t="str">
        <f>IF($B115="","",INDEX('All CCC'!AJ$7:AJ$809,MATCH(WatchList!$B115,'All CCC'!$B$7:$B$809,0)))</f>
        <v/>
      </c>
      <c r="AK115" s="844" t="str">
        <f>IF($B115="","",INDEX('All CCC'!AK$7:AK$809,MATCH(WatchList!$B115,'All CCC'!$B$7:$B$809,0)))</f>
        <v/>
      </c>
      <c r="AL115" s="844" t="str">
        <f>IF($B115="","",INDEX('All CCC'!AL$7:AL$809,MATCH(WatchList!$B115,'All CCC'!$B$7:$B$809,0)))</f>
        <v/>
      </c>
      <c r="AM115" s="844" t="str">
        <f>IF($B115="","",INDEX('All CCC'!AM$7:AM$809,MATCH(WatchList!$B115,'All CCC'!$B$7:$B$809,0)))</f>
        <v/>
      </c>
      <c r="AN115" s="844" t="str">
        <f>IF($B115="","",INDEX('All CCC'!AN$7:AN$809,MATCH(WatchList!$B115,'All CCC'!$B$7:$B$809,0)))</f>
        <v/>
      </c>
      <c r="AO115" s="844" t="str">
        <f>IF($B115="","",INDEX('All CCC'!AO$7:AO$809,MATCH(WatchList!$B115,'All CCC'!$B$7:$B$809,0)))</f>
        <v/>
      </c>
      <c r="AP115" s="844" t="str">
        <f>IF($B115="","",INDEX('All CCC'!AP$7:AP$809,MATCH(WatchList!$B115,'All CCC'!$B$7:$B$809,0)))</f>
        <v/>
      </c>
      <c r="AQ115" s="844" t="str">
        <f>IF($B115="","",INDEX('All CCC'!AQ$7:AQ$809,MATCH(WatchList!$B115,'All CCC'!$B$7:$B$809,0)))</f>
        <v/>
      </c>
      <c r="AR115" s="844" t="str">
        <f>IF($B115="","",INDEX('All CCC'!AR$7:AR$809,MATCH(WatchList!$B115,'All CCC'!$B$7:$B$809,0)))</f>
        <v/>
      </c>
      <c r="AS115" s="844" t="str">
        <f>IF($B115="","",INDEX('All CCC'!AS$7:AS$809,MATCH(WatchList!$B115,'All CCC'!$B$7:$B$809,0)))</f>
        <v/>
      </c>
      <c r="AT115" s="844" t="str">
        <f>IF($B115="","",INDEX('All CCC'!AT$7:AT$809,MATCH(WatchList!$B115,'All CCC'!$B$7:$B$809,0)))</f>
        <v/>
      </c>
      <c r="AU115" s="844" t="str">
        <f>IF($B115="","",INDEX('All CCC'!AU$7:AU$809,MATCH(WatchList!$B115,'All CCC'!$B$7:$B$809,0)))</f>
        <v/>
      </c>
      <c r="AV115" s="844" t="str">
        <f>IF($B115="","",INDEX('All CCC'!AV$7:AV$809,MATCH(WatchList!$B115,'All CCC'!$B$7:$B$809,0)))</f>
        <v/>
      </c>
      <c r="AW115" s="844" t="str">
        <f>IF($B115="","",INDEX('All CCC'!AW$7:AW$809,MATCH(WatchList!$B115,'All CCC'!$B$7:$B$809,0)))</f>
        <v/>
      </c>
      <c r="AX115" s="844" t="str">
        <f>IF($B115="","",INDEX('All CCC'!AX$7:AX$809,MATCH(WatchList!$B115,'All CCC'!$B$7:$B$809,0)))</f>
        <v/>
      </c>
      <c r="AY115" s="844" t="str">
        <f>IF($B115="","",INDEX('All CCC'!AY$7:AY$809,MATCH(WatchList!$B115,'All CCC'!$B$7:$B$809,0)))</f>
        <v/>
      </c>
      <c r="AZ115" s="844" t="str">
        <f>IF($B115="","",INDEX('All CCC'!AZ$7:AZ$809,MATCH(WatchList!$B115,'All CCC'!$B$7:$B$809,0)))</f>
        <v/>
      </c>
      <c r="BA115" s="844" t="str">
        <f>IF($B115="","",INDEX('All CCC'!BA$7:BA$809,MATCH(WatchList!$B115,'All CCC'!$B$7:$B$809,0)))</f>
        <v/>
      </c>
      <c r="BB115" s="844" t="str">
        <f>IF($B115="","",INDEX('All CCC'!BB$7:BB$809,MATCH(WatchList!$B115,'All CCC'!$B$7:$B$809,0)))</f>
        <v/>
      </c>
      <c r="BC115" s="844" t="str">
        <f>IF($B115="","",INDEX('All CCC'!BC$7:BC$809,MATCH(WatchList!$B115,'All CCC'!$B$7:$B$809,0)))</f>
        <v/>
      </c>
      <c r="BD115" s="844" t="str">
        <f>IF($B115="","",INDEX('All CCC'!BD$7:BD$809,MATCH(WatchList!$B115,'All CCC'!$B$7:$B$809,0)))</f>
        <v/>
      </c>
      <c r="BE115" s="844" t="str">
        <f>IF($B115="","",INDEX('All CCC'!BE$7:BE$809,MATCH(WatchList!$B115,'All CCC'!$B$7:$B$809,0)))</f>
        <v/>
      </c>
      <c r="BF115" s="844" t="str">
        <f>IF($B115="","",INDEX('All CCC'!BF$7:BF$809,MATCH(WatchList!$B115,'All CCC'!$B$7:$B$809,0)))</f>
        <v/>
      </c>
      <c r="BG115" s="844" t="str">
        <f>IF($B115="","",INDEX('All CCC'!BG$7:BG$809,MATCH(WatchList!$B115,'All CCC'!$B$7:$B$809,0)))</f>
        <v/>
      </c>
    </row>
    <row r="116" spans="1:59" x14ac:dyDescent="0.2">
      <c r="A116" s="548" t="str">
        <f>IF($B116="","",INDEX('All CCC'!A$7:A$809,MATCH(WatchList!$B116,'All CCC'!$B$7:$B$809,0)))</f>
        <v/>
      </c>
      <c r="B116" s="31"/>
      <c r="C116" s="844" t="str">
        <f>IF($B116="","",INDEX('All CCC'!C$7:C$809,MATCH(WatchList!$B116,'All CCC'!$B$7:$B$809,0)))</f>
        <v/>
      </c>
      <c r="D116" s="844" t="str">
        <f>IF($B116="","",INDEX('All CCC'!D$7:D$809,MATCH(WatchList!$B116,'All CCC'!$B$7:$B$809,0)))</f>
        <v/>
      </c>
      <c r="E116" s="844" t="str">
        <f>IF($B116="","",INDEX('All CCC'!E$7:E$809,MATCH(WatchList!$B116,'All CCC'!$B$7:$B$809,0)))</f>
        <v/>
      </c>
      <c r="F116" s="844" t="str">
        <f>IF($B116="","",INDEX('All CCC'!F$7:F$809,MATCH(WatchList!$B116,'All CCC'!$B$7:$B$809,0)))</f>
        <v/>
      </c>
      <c r="G116" s="844" t="str">
        <f>IF($B116="","",INDEX('All CCC'!G$7:G$809,MATCH(WatchList!$B116,'All CCC'!$B$7:$B$809,0)))</f>
        <v/>
      </c>
      <c r="H116" s="844" t="str">
        <f>IF($B116="","",INDEX('All CCC'!H$7:H$809,MATCH(WatchList!$B116,'All CCC'!$B$7:$B$809,0)))</f>
        <v/>
      </c>
      <c r="I116" s="844" t="str">
        <f>IF($B116="","",INDEX('All CCC'!I$7:I$809,MATCH(WatchList!$B116,'All CCC'!$B$7:$B$809,0)))</f>
        <v/>
      </c>
      <c r="J116" s="844" t="str">
        <f>IF($B116="","",INDEX('All CCC'!J$7:J$809,MATCH(WatchList!$B116,'All CCC'!$B$7:$B$809,0)))</f>
        <v/>
      </c>
      <c r="K116" s="844" t="str">
        <f>IF($B116="","",INDEX('All CCC'!K$7:K$809,MATCH(WatchList!$B116,'All CCC'!$B$7:$B$809,0)))</f>
        <v/>
      </c>
      <c r="L116" s="844" t="str">
        <f>IF($B116="","",INDEX('All CCC'!L$7:L$809,MATCH(WatchList!$B116,'All CCC'!$B$7:$B$809,0)))</f>
        <v/>
      </c>
      <c r="M116" s="844" t="str">
        <f>IF($B116="","",INDEX('All CCC'!M$7:M$809,MATCH(WatchList!$B116,'All CCC'!$B$7:$B$809,0)))</f>
        <v/>
      </c>
      <c r="N116" s="844" t="str">
        <f>IF($B116="","",INDEX('All CCC'!N$7:N$809,MATCH(WatchList!$B116,'All CCC'!$B$7:$B$809,0)))</f>
        <v/>
      </c>
      <c r="O116" s="844" t="str">
        <f>IF($B116="","",INDEX('All CCC'!O$7:O$809,MATCH(WatchList!$B116,'All CCC'!$B$7:$B$809,0)))</f>
        <v/>
      </c>
      <c r="P116" s="845" t="str">
        <f>IF($B116="","",INDEX('All CCC'!P$7:P$809,MATCH(WatchList!$B116,'All CCC'!$B$7:$B$809,0)))</f>
        <v/>
      </c>
      <c r="Q116" s="845" t="str">
        <f>IF($B116="","",INDEX('All CCC'!Q$7:Q$809,MATCH(WatchList!$B116,'All CCC'!$B$7:$B$809,0)))</f>
        <v/>
      </c>
      <c r="R116" s="844" t="str">
        <f>IF($B116="","",INDEX('All CCC'!R$7:R$809,MATCH(WatchList!$B116,'All CCC'!$B$7:$B$809,0)))</f>
        <v/>
      </c>
      <c r="S116" s="844" t="str">
        <f>IF($B116="","",INDEX('All CCC'!S$7:S$809,MATCH(WatchList!$B116,'All CCC'!$B$7:$B$809,0)))</f>
        <v/>
      </c>
      <c r="T116" s="844" t="str">
        <f>IF($B116="","",INDEX('All CCC'!T$7:T$809,MATCH(WatchList!$B116,'All CCC'!$B$7:$B$809,0)))</f>
        <v/>
      </c>
      <c r="U116" s="844" t="str">
        <f>IF($B116="","",INDEX('All CCC'!U$7:U$809,MATCH(WatchList!$B116,'All CCC'!$B$7:$B$809,0)))</f>
        <v/>
      </c>
      <c r="V116" s="844" t="str">
        <f>IF($B116="","",INDEX('All CCC'!V$7:V$809,MATCH(WatchList!$B116,'All CCC'!$B$7:$B$809,0)))</f>
        <v/>
      </c>
      <c r="W116" s="844" t="str">
        <f>IF($B116="","",INDEX('All CCC'!W$7:W$809,MATCH(WatchList!$B116,'All CCC'!$B$7:$B$809,0)))</f>
        <v/>
      </c>
      <c r="X116" s="844" t="str">
        <f>IF($B116="","",INDEX('All CCC'!X$7:X$809,MATCH(WatchList!$B116,'All CCC'!$B$7:$B$809,0)))</f>
        <v/>
      </c>
      <c r="Y116" s="844" t="str">
        <f>IF($B116="","",INDEX('All CCC'!Y$7:Y$809,MATCH(WatchList!$B116,'All CCC'!$B$7:$B$809,0)))</f>
        <v/>
      </c>
      <c r="Z116" s="844" t="str">
        <f>IF($B116="","",INDEX('All CCC'!Z$7:Z$809,MATCH(WatchList!$B116,'All CCC'!$B$7:$B$809,0)))</f>
        <v/>
      </c>
      <c r="AA116" s="844" t="str">
        <f>IF($B116="","",INDEX('All CCC'!AA$7:AA$809,MATCH(WatchList!$B116,'All CCC'!$B$7:$B$809,0)))</f>
        <v/>
      </c>
      <c r="AB116" s="844" t="str">
        <f>IF($B116="","",INDEX('All CCC'!AB$7:AB$809,MATCH(WatchList!$B116,'All CCC'!$B$7:$B$809,0)))</f>
        <v/>
      </c>
      <c r="AC116" s="844" t="str">
        <f>IF($B116="","",INDEX('All CCC'!AC$7:AC$809,MATCH(WatchList!$B116,'All CCC'!$B$7:$B$809,0)))</f>
        <v/>
      </c>
      <c r="AD116" s="844" t="str">
        <f>IF($B116="","",INDEX('All CCC'!AD$7:AD$809,MATCH(WatchList!$B116,'All CCC'!$B$7:$B$809,0)))</f>
        <v/>
      </c>
      <c r="AE116" s="844" t="str">
        <f>IF($B116="","",INDEX('All CCC'!AE$7:AE$809,MATCH(WatchList!$B116,'All CCC'!$B$7:$B$809,0)))</f>
        <v/>
      </c>
      <c r="AF116" s="844" t="str">
        <f>IF($B116="","",INDEX('All CCC'!AF$7:AF$809,MATCH(WatchList!$B116,'All CCC'!$B$7:$B$809,0)))</f>
        <v/>
      </c>
      <c r="AG116" s="844" t="str">
        <f>IF($B116="","",INDEX('All CCC'!AG$7:AG$809,MATCH(WatchList!$B116,'All CCC'!$B$7:$B$809,0)))</f>
        <v/>
      </c>
      <c r="AH116" s="844" t="str">
        <f>IF($B116="","",INDEX('All CCC'!AH$7:AH$809,MATCH(WatchList!$B116,'All CCC'!$B$7:$B$809,0)))</f>
        <v/>
      </c>
      <c r="AI116" s="844" t="str">
        <f>IF($B116="","",INDEX('All CCC'!AI$7:AI$809,MATCH(WatchList!$B116,'All CCC'!$B$7:$B$809,0)))</f>
        <v/>
      </c>
      <c r="AJ116" s="844" t="str">
        <f>IF($B116="","",INDEX('All CCC'!AJ$7:AJ$809,MATCH(WatchList!$B116,'All CCC'!$B$7:$B$809,0)))</f>
        <v/>
      </c>
      <c r="AK116" s="844" t="str">
        <f>IF($B116="","",INDEX('All CCC'!AK$7:AK$809,MATCH(WatchList!$B116,'All CCC'!$B$7:$B$809,0)))</f>
        <v/>
      </c>
      <c r="AL116" s="844" t="str">
        <f>IF($B116="","",INDEX('All CCC'!AL$7:AL$809,MATCH(WatchList!$B116,'All CCC'!$B$7:$B$809,0)))</f>
        <v/>
      </c>
      <c r="AM116" s="844" t="str">
        <f>IF($B116="","",INDEX('All CCC'!AM$7:AM$809,MATCH(WatchList!$B116,'All CCC'!$B$7:$B$809,0)))</f>
        <v/>
      </c>
      <c r="AN116" s="844" t="str">
        <f>IF($B116="","",INDEX('All CCC'!AN$7:AN$809,MATCH(WatchList!$B116,'All CCC'!$B$7:$B$809,0)))</f>
        <v/>
      </c>
      <c r="AO116" s="844" t="str">
        <f>IF($B116="","",INDEX('All CCC'!AO$7:AO$809,MATCH(WatchList!$B116,'All CCC'!$B$7:$B$809,0)))</f>
        <v/>
      </c>
      <c r="AP116" s="844" t="str">
        <f>IF($B116="","",INDEX('All CCC'!AP$7:AP$809,MATCH(WatchList!$B116,'All CCC'!$B$7:$B$809,0)))</f>
        <v/>
      </c>
      <c r="AQ116" s="844" t="str">
        <f>IF($B116="","",INDEX('All CCC'!AQ$7:AQ$809,MATCH(WatchList!$B116,'All CCC'!$B$7:$B$809,0)))</f>
        <v/>
      </c>
      <c r="AR116" s="844" t="str">
        <f>IF($B116="","",INDEX('All CCC'!AR$7:AR$809,MATCH(WatchList!$B116,'All CCC'!$B$7:$B$809,0)))</f>
        <v/>
      </c>
      <c r="AS116" s="844" t="str">
        <f>IF($B116="","",INDEX('All CCC'!AS$7:AS$809,MATCH(WatchList!$B116,'All CCC'!$B$7:$B$809,0)))</f>
        <v/>
      </c>
      <c r="AT116" s="844" t="str">
        <f>IF($B116="","",INDEX('All CCC'!AT$7:AT$809,MATCH(WatchList!$B116,'All CCC'!$B$7:$B$809,0)))</f>
        <v/>
      </c>
      <c r="AU116" s="844" t="str">
        <f>IF($B116="","",INDEX('All CCC'!AU$7:AU$809,MATCH(WatchList!$B116,'All CCC'!$B$7:$B$809,0)))</f>
        <v/>
      </c>
      <c r="AV116" s="844" t="str">
        <f>IF($B116="","",INDEX('All CCC'!AV$7:AV$809,MATCH(WatchList!$B116,'All CCC'!$B$7:$B$809,0)))</f>
        <v/>
      </c>
      <c r="AW116" s="844" t="str">
        <f>IF($B116="","",INDEX('All CCC'!AW$7:AW$809,MATCH(WatchList!$B116,'All CCC'!$B$7:$B$809,0)))</f>
        <v/>
      </c>
      <c r="AX116" s="844" t="str">
        <f>IF($B116="","",INDEX('All CCC'!AX$7:AX$809,MATCH(WatchList!$B116,'All CCC'!$B$7:$B$809,0)))</f>
        <v/>
      </c>
      <c r="AY116" s="844" t="str">
        <f>IF($B116="","",INDEX('All CCC'!AY$7:AY$809,MATCH(WatchList!$B116,'All CCC'!$B$7:$B$809,0)))</f>
        <v/>
      </c>
      <c r="AZ116" s="844" t="str">
        <f>IF($B116="","",INDEX('All CCC'!AZ$7:AZ$809,MATCH(WatchList!$B116,'All CCC'!$B$7:$B$809,0)))</f>
        <v/>
      </c>
      <c r="BA116" s="844" t="str">
        <f>IF($B116="","",INDEX('All CCC'!BA$7:BA$809,MATCH(WatchList!$B116,'All CCC'!$B$7:$B$809,0)))</f>
        <v/>
      </c>
      <c r="BB116" s="844" t="str">
        <f>IF($B116="","",INDEX('All CCC'!BB$7:BB$809,MATCH(WatchList!$B116,'All CCC'!$B$7:$B$809,0)))</f>
        <v/>
      </c>
      <c r="BC116" s="844" t="str">
        <f>IF($B116="","",INDEX('All CCC'!BC$7:BC$809,MATCH(WatchList!$B116,'All CCC'!$B$7:$B$809,0)))</f>
        <v/>
      </c>
      <c r="BD116" s="844" t="str">
        <f>IF($B116="","",INDEX('All CCC'!BD$7:BD$809,MATCH(WatchList!$B116,'All CCC'!$B$7:$B$809,0)))</f>
        <v/>
      </c>
      <c r="BE116" s="844" t="str">
        <f>IF($B116="","",INDEX('All CCC'!BE$7:BE$809,MATCH(WatchList!$B116,'All CCC'!$B$7:$B$809,0)))</f>
        <v/>
      </c>
      <c r="BF116" s="844" t="str">
        <f>IF($B116="","",INDEX('All CCC'!BF$7:BF$809,MATCH(WatchList!$B116,'All CCC'!$B$7:$B$809,0)))</f>
        <v/>
      </c>
      <c r="BG116" s="844" t="str">
        <f>IF($B116="","",INDEX('All CCC'!BG$7:BG$809,MATCH(WatchList!$B116,'All CCC'!$B$7:$B$809,0)))</f>
        <v/>
      </c>
    </row>
    <row r="117" spans="1:59" x14ac:dyDescent="0.2">
      <c r="A117" s="548" t="str">
        <f>IF($B117="","",INDEX('All CCC'!A$7:A$809,MATCH(WatchList!$B117,'All CCC'!$B$7:$B$809,0)))</f>
        <v/>
      </c>
      <c r="B117" s="31"/>
      <c r="C117" s="844" t="str">
        <f>IF($B117="","",INDEX('All CCC'!C$7:C$809,MATCH(WatchList!$B117,'All CCC'!$B$7:$B$809,0)))</f>
        <v/>
      </c>
      <c r="D117" s="844" t="str">
        <f>IF($B117="","",INDEX('All CCC'!D$7:D$809,MATCH(WatchList!$B117,'All CCC'!$B$7:$B$809,0)))</f>
        <v/>
      </c>
      <c r="E117" s="844" t="str">
        <f>IF($B117="","",INDEX('All CCC'!E$7:E$809,MATCH(WatchList!$B117,'All CCC'!$B$7:$B$809,0)))</f>
        <v/>
      </c>
      <c r="F117" s="844" t="str">
        <f>IF($B117="","",INDEX('All CCC'!F$7:F$809,MATCH(WatchList!$B117,'All CCC'!$B$7:$B$809,0)))</f>
        <v/>
      </c>
      <c r="G117" s="844" t="str">
        <f>IF($B117="","",INDEX('All CCC'!G$7:G$809,MATCH(WatchList!$B117,'All CCC'!$B$7:$B$809,0)))</f>
        <v/>
      </c>
      <c r="H117" s="844" t="str">
        <f>IF($B117="","",INDEX('All CCC'!H$7:H$809,MATCH(WatchList!$B117,'All CCC'!$B$7:$B$809,0)))</f>
        <v/>
      </c>
      <c r="I117" s="844" t="str">
        <f>IF($B117="","",INDEX('All CCC'!I$7:I$809,MATCH(WatchList!$B117,'All CCC'!$B$7:$B$809,0)))</f>
        <v/>
      </c>
      <c r="J117" s="844" t="str">
        <f>IF($B117="","",INDEX('All CCC'!J$7:J$809,MATCH(WatchList!$B117,'All CCC'!$B$7:$B$809,0)))</f>
        <v/>
      </c>
      <c r="K117" s="844" t="str">
        <f>IF($B117="","",INDEX('All CCC'!K$7:K$809,MATCH(WatchList!$B117,'All CCC'!$B$7:$B$809,0)))</f>
        <v/>
      </c>
      <c r="L117" s="844" t="str">
        <f>IF($B117="","",INDEX('All CCC'!L$7:L$809,MATCH(WatchList!$B117,'All CCC'!$B$7:$B$809,0)))</f>
        <v/>
      </c>
      <c r="M117" s="844" t="str">
        <f>IF($B117="","",INDEX('All CCC'!M$7:M$809,MATCH(WatchList!$B117,'All CCC'!$B$7:$B$809,0)))</f>
        <v/>
      </c>
      <c r="N117" s="844" t="str">
        <f>IF($B117="","",INDEX('All CCC'!N$7:N$809,MATCH(WatchList!$B117,'All CCC'!$B$7:$B$809,0)))</f>
        <v/>
      </c>
      <c r="O117" s="844" t="str">
        <f>IF($B117="","",INDEX('All CCC'!O$7:O$809,MATCH(WatchList!$B117,'All CCC'!$B$7:$B$809,0)))</f>
        <v/>
      </c>
      <c r="P117" s="845" t="str">
        <f>IF($B117="","",INDEX('All CCC'!P$7:P$809,MATCH(WatchList!$B117,'All CCC'!$B$7:$B$809,0)))</f>
        <v/>
      </c>
      <c r="Q117" s="845" t="str">
        <f>IF($B117="","",INDEX('All CCC'!Q$7:Q$809,MATCH(WatchList!$B117,'All CCC'!$B$7:$B$809,0)))</f>
        <v/>
      </c>
      <c r="R117" s="844" t="str">
        <f>IF($B117="","",INDEX('All CCC'!R$7:R$809,MATCH(WatchList!$B117,'All CCC'!$B$7:$B$809,0)))</f>
        <v/>
      </c>
      <c r="S117" s="844" t="str">
        <f>IF($B117="","",INDEX('All CCC'!S$7:S$809,MATCH(WatchList!$B117,'All CCC'!$B$7:$B$809,0)))</f>
        <v/>
      </c>
      <c r="T117" s="844" t="str">
        <f>IF($B117="","",INDEX('All CCC'!T$7:T$809,MATCH(WatchList!$B117,'All CCC'!$B$7:$B$809,0)))</f>
        <v/>
      </c>
      <c r="U117" s="844" t="str">
        <f>IF($B117="","",INDEX('All CCC'!U$7:U$809,MATCH(WatchList!$B117,'All CCC'!$B$7:$B$809,0)))</f>
        <v/>
      </c>
      <c r="V117" s="844" t="str">
        <f>IF($B117="","",INDEX('All CCC'!V$7:V$809,MATCH(WatchList!$B117,'All CCC'!$B$7:$B$809,0)))</f>
        <v/>
      </c>
      <c r="W117" s="844" t="str">
        <f>IF($B117="","",INDEX('All CCC'!W$7:W$809,MATCH(WatchList!$B117,'All CCC'!$B$7:$B$809,0)))</f>
        <v/>
      </c>
      <c r="X117" s="844" t="str">
        <f>IF($B117="","",INDEX('All CCC'!X$7:X$809,MATCH(WatchList!$B117,'All CCC'!$B$7:$B$809,0)))</f>
        <v/>
      </c>
      <c r="Y117" s="844" t="str">
        <f>IF($B117="","",INDEX('All CCC'!Y$7:Y$809,MATCH(WatchList!$B117,'All CCC'!$B$7:$B$809,0)))</f>
        <v/>
      </c>
      <c r="Z117" s="844" t="str">
        <f>IF($B117="","",INDEX('All CCC'!Z$7:Z$809,MATCH(WatchList!$B117,'All CCC'!$B$7:$B$809,0)))</f>
        <v/>
      </c>
      <c r="AA117" s="844" t="str">
        <f>IF($B117="","",INDEX('All CCC'!AA$7:AA$809,MATCH(WatchList!$B117,'All CCC'!$B$7:$B$809,0)))</f>
        <v/>
      </c>
      <c r="AB117" s="844" t="str">
        <f>IF($B117="","",INDEX('All CCC'!AB$7:AB$809,MATCH(WatchList!$B117,'All CCC'!$B$7:$B$809,0)))</f>
        <v/>
      </c>
      <c r="AC117" s="844" t="str">
        <f>IF($B117="","",INDEX('All CCC'!AC$7:AC$809,MATCH(WatchList!$B117,'All CCC'!$B$7:$B$809,0)))</f>
        <v/>
      </c>
      <c r="AD117" s="844" t="str">
        <f>IF($B117="","",INDEX('All CCC'!AD$7:AD$809,MATCH(WatchList!$B117,'All CCC'!$B$7:$B$809,0)))</f>
        <v/>
      </c>
      <c r="AE117" s="844" t="str">
        <f>IF($B117="","",INDEX('All CCC'!AE$7:AE$809,MATCH(WatchList!$B117,'All CCC'!$B$7:$B$809,0)))</f>
        <v/>
      </c>
      <c r="AF117" s="844" t="str">
        <f>IF($B117="","",INDEX('All CCC'!AF$7:AF$809,MATCH(WatchList!$B117,'All CCC'!$B$7:$B$809,0)))</f>
        <v/>
      </c>
      <c r="AG117" s="844" t="str">
        <f>IF($B117="","",INDEX('All CCC'!AG$7:AG$809,MATCH(WatchList!$B117,'All CCC'!$B$7:$B$809,0)))</f>
        <v/>
      </c>
      <c r="AH117" s="844" t="str">
        <f>IF($B117="","",INDEX('All CCC'!AH$7:AH$809,MATCH(WatchList!$B117,'All CCC'!$B$7:$B$809,0)))</f>
        <v/>
      </c>
      <c r="AI117" s="844" t="str">
        <f>IF($B117="","",INDEX('All CCC'!AI$7:AI$809,MATCH(WatchList!$B117,'All CCC'!$B$7:$B$809,0)))</f>
        <v/>
      </c>
      <c r="AJ117" s="844" t="str">
        <f>IF($B117="","",INDEX('All CCC'!AJ$7:AJ$809,MATCH(WatchList!$B117,'All CCC'!$B$7:$B$809,0)))</f>
        <v/>
      </c>
      <c r="AK117" s="844" t="str">
        <f>IF($B117="","",INDEX('All CCC'!AK$7:AK$809,MATCH(WatchList!$B117,'All CCC'!$B$7:$B$809,0)))</f>
        <v/>
      </c>
      <c r="AL117" s="844" t="str">
        <f>IF($B117="","",INDEX('All CCC'!AL$7:AL$809,MATCH(WatchList!$B117,'All CCC'!$B$7:$B$809,0)))</f>
        <v/>
      </c>
      <c r="AM117" s="844" t="str">
        <f>IF($B117="","",INDEX('All CCC'!AM$7:AM$809,MATCH(WatchList!$B117,'All CCC'!$B$7:$B$809,0)))</f>
        <v/>
      </c>
      <c r="AN117" s="844" t="str">
        <f>IF($B117="","",INDEX('All CCC'!AN$7:AN$809,MATCH(WatchList!$B117,'All CCC'!$B$7:$B$809,0)))</f>
        <v/>
      </c>
      <c r="AO117" s="844" t="str">
        <f>IF($B117="","",INDEX('All CCC'!AO$7:AO$809,MATCH(WatchList!$B117,'All CCC'!$B$7:$B$809,0)))</f>
        <v/>
      </c>
      <c r="AP117" s="844" t="str">
        <f>IF($B117="","",INDEX('All CCC'!AP$7:AP$809,MATCH(WatchList!$B117,'All CCC'!$B$7:$B$809,0)))</f>
        <v/>
      </c>
      <c r="AQ117" s="844" t="str">
        <f>IF($B117="","",INDEX('All CCC'!AQ$7:AQ$809,MATCH(WatchList!$B117,'All CCC'!$B$7:$B$809,0)))</f>
        <v/>
      </c>
      <c r="AR117" s="844" t="str">
        <f>IF($B117="","",INDEX('All CCC'!AR$7:AR$809,MATCH(WatchList!$B117,'All CCC'!$B$7:$B$809,0)))</f>
        <v/>
      </c>
      <c r="AS117" s="844" t="str">
        <f>IF($B117="","",INDEX('All CCC'!AS$7:AS$809,MATCH(WatchList!$B117,'All CCC'!$B$7:$B$809,0)))</f>
        <v/>
      </c>
      <c r="AT117" s="844" t="str">
        <f>IF($B117="","",INDEX('All CCC'!AT$7:AT$809,MATCH(WatchList!$B117,'All CCC'!$B$7:$B$809,0)))</f>
        <v/>
      </c>
      <c r="AU117" s="844" t="str">
        <f>IF($B117="","",INDEX('All CCC'!AU$7:AU$809,MATCH(WatchList!$B117,'All CCC'!$B$7:$B$809,0)))</f>
        <v/>
      </c>
      <c r="AV117" s="844" t="str">
        <f>IF($B117="","",INDEX('All CCC'!AV$7:AV$809,MATCH(WatchList!$B117,'All CCC'!$B$7:$B$809,0)))</f>
        <v/>
      </c>
      <c r="AW117" s="844" t="str">
        <f>IF($B117="","",INDEX('All CCC'!AW$7:AW$809,MATCH(WatchList!$B117,'All CCC'!$B$7:$B$809,0)))</f>
        <v/>
      </c>
      <c r="AX117" s="844" t="str">
        <f>IF($B117="","",INDEX('All CCC'!AX$7:AX$809,MATCH(WatchList!$B117,'All CCC'!$B$7:$B$809,0)))</f>
        <v/>
      </c>
      <c r="AY117" s="844" t="str">
        <f>IF($B117="","",INDEX('All CCC'!AY$7:AY$809,MATCH(WatchList!$B117,'All CCC'!$B$7:$B$809,0)))</f>
        <v/>
      </c>
      <c r="AZ117" s="844" t="str">
        <f>IF($B117="","",INDEX('All CCC'!AZ$7:AZ$809,MATCH(WatchList!$B117,'All CCC'!$B$7:$B$809,0)))</f>
        <v/>
      </c>
      <c r="BA117" s="844" t="str">
        <f>IF($B117="","",INDEX('All CCC'!BA$7:BA$809,MATCH(WatchList!$B117,'All CCC'!$B$7:$B$809,0)))</f>
        <v/>
      </c>
      <c r="BB117" s="844" t="str">
        <f>IF($B117="","",INDEX('All CCC'!BB$7:BB$809,MATCH(WatchList!$B117,'All CCC'!$B$7:$B$809,0)))</f>
        <v/>
      </c>
      <c r="BC117" s="844" t="str">
        <f>IF($B117="","",INDEX('All CCC'!BC$7:BC$809,MATCH(WatchList!$B117,'All CCC'!$B$7:$B$809,0)))</f>
        <v/>
      </c>
      <c r="BD117" s="844" t="str">
        <f>IF($B117="","",INDEX('All CCC'!BD$7:BD$809,MATCH(WatchList!$B117,'All CCC'!$B$7:$B$809,0)))</f>
        <v/>
      </c>
      <c r="BE117" s="844" t="str">
        <f>IF($B117="","",INDEX('All CCC'!BE$7:BE$809,MATCH(WatchList!$B117,'All CCC'!$B$7:$B$809,0)))</f>
        <v/>
      </c>
      <c r="BF117" s="844" t="str">
        <f>IF($B117="","",INDEX('All CCC'!BF$7:BF$809,MATCH(WatchList!$B117,'All CCC'!$B$7:$B$809,0)))</f>
        <v/>
      </c>
      <c r="BG117" s="844" t="str">
        <f>IF($B117="","",INDEX('All CCC'!BG$7:BG$809,MATCH(WatchList!$B117,'All CCC'!$B$7:$B$809,0)))</f>
        <v/>
      </c>
    </row>
    <row r="118" spans="1:59" x14ac:dyDescent="0.2">
      <c r="A118" s="548" t="str">
        <f>IF($B118="","",INDEX('All CCC'!A$7:A$809,MATCH(WatchList!$B118,'All CCC'!$B$7:$B$809,0)))</f>
        <v/>
      </c>
      <c r="B118" s="31"/>
      <c r="C118" s="844" t="str">
        <f>IF($B118="","",INDEX('All CCC'!C$7:C$809,MATCH(WatchList!$B118,'All CCC'!$B$7:$B$809,0)))</f>
        <v/>
      </c>
      <c r="D118" s="844" t="str">
        <f>IF($B118="","",INDEX('All CCC'!D$7:D$809,MATCH(WatchList!$B118,'All CCC'!$B$7:$B$809,0)))</f>
        <v/>
      </c>
      <c r="E118" s="844" t="str">
        <f>IF($B118="","",INDEX('All CCC'!E$7:E$809,MATCH(WatchList!$B118,'All CCC'!$B$7:$B$809,0)))</f>
        <v/>
      </c>
      <c r="F118" s="844" t="str">
        <f>IF($B118="","",INDEX('All CCC'!F$7:F$809,MATCH(WatchList!$B118,'All CCC'!$B$7:$B$809,0)))</f>
        <v/>
      </c>
      <c r="G118" s="844" t="str">
        <f>IF($B118="","",INDEX('All CCC'!G$7:G$809,MATCH(WatchList!$B118,'All CCC'!$B$7:$B$809,0)))</f>
        <v/>
      </c>
      <c r="H118" s="844" t="str">
        <f>IF($B118="","",INDEX('All CCC'!H$7:H$809,MATCH(WatchList!$B118,'All CCC'!$B$7:$B$809,0)))</f>
        <v/>
      </c>
      <c r="I118" s="844" t="str">
        <f>IF($B118="","",INDEX('All CCC'!I$7:I$809,MATCH(WatchList!$B118,'All CCC'!$B$7:$B$809,0)))</f>
        <v/>
      </c>
      <c r="J118" s="844" t="str">
        <f>IF($B118="","",INDEX('All CCC'!J$7:J$809,MATCH(WatchList!$B118,'All CCC'!$B$7:$B$809,0)))</f>
        <v/>
      </c>
      <c r="K118" s="844" t="str">
        <f>IF($B118="","",INDEX('All CCC'!K$7:K$809,MATCH(WatchList!$B118,'All CCC'!$B$7:$B$809,0)))</f>
        <v/>
      </c>
      <c r="L118" s="844" t="str">
        <f>IF($B118="","",INDEX('All CCC'!L$7:L$809,MATCH(WatchList!$B118,'All CCC'!$B$7:$B$809,0)))</f>
        <v/>
      </c>
      <c r="M118" s="844" t="str">
        <f>IF($B118="","",INDEX('All CCC'!M$7:M$809,MATCH(WatchList!$B118,'All CCC'!$B$7:$B$809,0)))</f>
        <v/>
      </c>
      <c r="N118" s="844" t="str">
        <f>IF($B118="","",INDEX('All CCC'!N$7:N$809,MATCH(WatchList!$B118,'All CCC'!$B$7:$B$809,0)))</f>
        <v/>
      </c>
      <c r="O118" s="844" t="str">
        <f>IF($B118="","",INDEX('All CCC'!O$7:O$809,MATCH(WatchList!$B118,'All CCC'!$B$7:$B$809,0)))</f>
        <v/>
      </c>
      <c r="P118" s="845" t="str">
        <f>IF($B118="","",INDEX('All CCC'!P$7:P$809,MATCH(WatchList!$B118,'All CCC'!$B$7:$B$809,0)))</f>
        <v/>
      </c>
      <c r="Q118" s="845" t="str">
        <f>IF($B118="","",INDEX('All CCC'!Q$7:Q$809,MATCH(WatchList!$B118,'All CCC'!$B$7:$B$809,0)))</f>
        <v/>
      </c>
      <c r="R118" s="844" t="str">
        <f>IF($B118="","",INDEX('All CCC'!R$7:R$809,MATCH(WatchList!$B118,'All CCC'!$B$7:$B$809,0)))</f>
        <v/>
      </c>
      <c r="S118" s="844" t="str">
        <f>IF($B118="","",INDEX('All CCC'!S$7:S$809,MATCH(WatchList!$B118,'All CCC'!$B$7:$B$809,0)))</f>
        <v/>
      </c>
      <c r="T118" s="844" t="str">
        <f>IF($B118="","",INDEX('All CCC'!T$7:T$809,MATCH(WatchList!$B118,'All CCC'!$B$7:$B$809,0)))</f>
        <v/>
      </c>
      <c r="U118" s="844" t="str">
        <f>IF($B118="","",INDEX('All CCC'!U$7:U$809,MATCH(WatchList!$B118,'All CCC'!$B$7:$B$809,0)))</f>
        <v/>
      </c>
      <c r="V118" s="844" t="str">
        <f>IF($B118="","",INDEX('All CCC'!V$7:V$809,MATCH(WatchList!$B118,'All CCC'!$B$7:$B$809,0)))</f>
        <v/>
      </c>
      <c r="W118" s="844" t="str">
        <f>IF($B118="","",INDEX('All CCC'!W$7:W$809,MATCH(WatchList!$B118,'All CCC'!$B$7:$B$809,0)))</f>
        <v/>
      </c>
      <c r="X118" s="844" t="str">
        <f>IF($B118="","",INDEX('All CCC'!X$7:X$809,MATCH(WatchList!$B118,'All CCC'!$B$7:$B$809,0)))</f>
        <v/>
      </c>
      <c r="Y118" s="844" t="str">
        <f>IF($B118="","",INDEX('All CCC'!Y$7:Y$809,MATCH(WatchList!$B118,'All CCC'!$B$7:$B$809,0)))</f>
        <v/>
      </c>
      <c r="Z118" s="844" t="str">
        <f>IF($B118="","",INDEX('All CCC'!Z$7:Z$809,MATCH(WatchList!$B118,'All CCC'!$B$7:$B$809,0)))</f>
        <v/>
      </c>
      <c r="AA118" s="844" t="str">
        <f>IF($B118="","",INDEX('All CCC'!AA$7:AA$809,MATCH(WatchList!$B118,'All CCC'!$B$7:$B$809,0)))</f>
        <v/>
      </c>
      <c r="AB118" s="844" t="str">
        <f>IF($B118="","",INDEX('All CCC'!AB$7:AB$809,MATCH(WatchList!$B118,'All CCC'!$B$7:$B$809,0)))</f>
        <v/>
      </c>
      <c r="AC118" s="844" t="str">
        <f>IF($B118="","",INDEX('All CCC'!AC$7:AC$809,MATCH(WatchList!$B118,'All CCC'!$B$7:$B$809,0)))</f>
        <v/>
      </c>
      <c r="AD118" s="844" t="str">
        <f>IF($B118="","",INDEX('All CCC'!AD$7:AD$809,MATCH(WatchList!$B118,'All CCC'!$B$7:$B$809,0)))</f>
        <v/>
      </c>
      <c r="AE118" s="844" t="str">
        <f>IF($B118="","",INDEX('All CCC'!AE$7:AE$809,MATCH(WatchList!$B118,'All CCC'!$B$7:$B$809,0)))</f>
        <v/>
      </c>
      <c r="AF118" s="844" t="str">
        <f>IF($B118="","",INDEX('All CCC'!AF$7:AF$809,MATCH(WatchList!$B118,'All CCC'!$B$7:$B$809,0)))</f>
        <v/>
      </c>
      <c r="AG118" s="844" t="str">
        <f>IF($B118="","",INDEX('All CCC'!AG$7:AG$809,MATCH(WatchList!$B118,'All CCC'!$B$7:$B$809,0)))</f>
        <v/>
      </c>
      <c r="AH118" s="844" t="str">
        <f>IF($B118="","",INDEX('All CCC'!AH$7:AH$809,MATCH(WatchList!$B118,'All CCC'!$B$7:$B$809,0)))</f>
        <v/>
      </c>
      <c r="AI118" s="844" t="str">
        <f>IF($B118="","",INDEX('All CCC'!AI$7:AI$809,MATCH(WatchList!$B118,'All CCC'!$B$7:$B$809,0)))</f>
        <v/>
      </c>
      <c r="AJ118" s="844" t="str">
        <f>IF($B118="","",INDEX('All CCC'!AJ$7:AJ$809,MATCH(WatchList!$B118,'All CCC'!$B$7:$B$809,0)))</f>
        <v/>
      </c>
      <c r="AK118" s="844" t="str">
        <f>IF($B118="","",INDEX('All CCC'!AK$7:AK$809,MATCH(WatchList!$B118,'All CCC'!$B$7:$B$809,0)))</f>
        <v/>
      </c>
      <c r="AL118" s="844" t="str">
        <f>IF($B118="","",INDEX('All CCC'!AL$7:AL$809,MATCH(WatchList!$B118,'All CCC'!$B$7:$B$809,0)))</f>
        <v/>
      </c>
      <c r="AM118" s="844" t="str">
        <f>IF($B118="","",INDEX('All CCC'!AM$7:AM$809,MATCH(WatchList!$B118,'All CCC'!$B$7:$B$809,0)))</f>
        <v/>
      </c>
      <c r="AN118" s="844" t="str">
        <f>IF($B118="","",INDEX('All CCC'!AN$7:AN$809,MATCH(WatchList!$B118,'All CCC'!$B$7:$B$809,0)))</f>
        <v/>
      </c>
      <c r="AO118" s="844" t="str">
        <f>IF($B118="","",INDEX('All CCC'!AO$7:AO$809,MATCH(WatchList!$B118,'All CCC'!$B$7:$B$809,0)))</f>
        <v/>
      </c>
      <c r="AP118" s="844" t="str">
        <f>IF($B118="","",INDEX('All CCC'!AP$7:AP$809,MATCH(WatchList!$B118,'All CCC'!$B$7:$B$809,0)))</f>
        <v/>
      </c>
      <c r="AQ118" s="844" t="str">
        <f>IF($B118="","",INDEX('All CCC'!AQ$7:AQ$809,MATCH(WatchList!$B118,'All CCC'!$B$7:$B$809,0)))</f>
        <v/>
      </c>
      <c r="AR118" s="844" t="str">
        <f>IF($B118="","",INDEX('All CCC'!AR$7:AR$809,MATCH(WatchList!$B118,'All CCC'!$B$7:$B$809,0)))</f>
        <v/>
      </c>
      <c r="AS118" s="844" t="str">
        <f>IF($B118="","",INDEX('All CCC'!AS$7:AS$809,MATCH(WatchList!$B118,'All CCC'!$B$7:$B$809,0)))</f>
        <v/>
      </c>
      <c r="AT118" s="844" t="str">
        <f>IF($B118="","",INDEX('All CCC'!AT$7:AT$809,MATCH(WatchList!$B118,'All CCC'!$B$7:$B$809,0)))</f>
        <v/>
      </c>
      <c r="AU118" s="844" t="str">
        <f>IF($B118="","",INDEX('All CCC'!AU$7:AU$809,MATCH(WatchList!$B118,'All CCC'!$B$7:$B$809,0)))</f>
        <v/>
      </c>
      <c r="AV118" s="844" t="str">
        <f>IF($B118="","",INDEX('All CCC'!AV$7:AV$809,MATCH(WatchList!$B118,'All CCC'!$B$7:$B$809,0)))</f>
        <v/>
      </c>
      <c r="AW118" s="844" t="str">
        <f>IF($B118="","",INDEX('All CCC'!AW$7:AW$809,MATCH(WatchList!$B118,'All CCC'!$B$7:$B$809,0)))</f>
        <v/>
      </c>
      <c r="AX118" s="844" t="str">
        <f>IF($B118="","",INDEX('All CCC'!AX$7:AX$809,MATCH(WatchList!$B118,'All CCC'!$B$7:$B$809,0)))</f>
        <v/>
      </c>
      <c r="AY118" s="844" t="str">
        <f>IF($B118="","",INDEX('All CCC'!AY$7:AY$809,MATCH(WatchList!$B118,'All CCC'!$B$7:$B$809,0)))</f>
        <v/>
      </c>
      <c r="AZ118" s="844" t="str">
        <f>IF($B118="","",INDEX('All CCC'!AZ$7:AZ$809,MATCH(WatchList!$B118,'All CCC'!$B$7:$B$809,0)))</f>
        <v/>
      </c>
      <c r="BA118" s="844" t="str">
        <f>IF($B118="","",INDEX('All CCC'!BA$7:BA$809,MATCH(WatchList!$B118,'All CCC'!$B$7:$B$809,0)))</f>
        <v/>
      </c>
      <c r="BB118" s="844" t="str">
        <f>IF($B118="","",INDEX('All CCC'!BB$7:BB$809,MATCH(WatchList!$B118,'All CCC'!$B$7:$B$809,0)))</f>
        <v/>
      </c>
      <c r="BC118" s="844" t="str">
        <f>IF($B118="","",INDEX('All CCC'!BC$7:BC$809,MATCH(WatchList!$B118,'All CCC'!$B$7:$B$809,0)))</f>
        <v/>
      </c>
      <c r="BD118" s="844" t="str">
        <f>IF($B118="","",INDEX('All CCC'!BD$7:BD$809,MATCH(WatchList!$B118,'All CCC'!$B$7:$B$809,0)))</f>
        <v/>
      </c>
      <c r="BE118" s="844" t="str">
        <f>IF($B118="","",INDEX('All CCC'!BE$7:BE$809,MATCH(WatchList!$B118,'All CCC'!$B$7:$B$809,0)))</f>
        <v/>
      </c>
      <c r="BF118" s="844" t="str">
        <f>IF($B118="","",INDEX('All CCC'!BF$7:BF$809,MATCH(WatchList!$B118,'All CCC'!$B$7:$B$809,0)))</f>
        <v/>
      </c>
      <c r="BG118" s="844" t="str">
        <f>IF($B118="","",INDEX('All CCC'!BG$7:BG$809,MATCH(WatchList!$B118,'All CCC'!$B$7:$B$809,0)))</f>
        <v/>
      </c>
    </row>
    <row r="119" spans="1:59" x14ac:dyDescent="0.2">
      <c r="A119" s="548" t="str">
        <f>IF($B119="","",INDEX('All CCC'!A$7:A$809,MATCH(WatchList!$B119,'All CCC'!$B$7:$B$809,0)))</f>
        <v/>
      </c>
      <c r="B119" s="31"/>
      <c r="C119" s="844" t="str">
        <f>IF($B119="","",INDEX('All CCC'!C$7:C$809,MATCH(WatchList!$B119,'All CCC'!$B$7:$B$809,0)))</f>
        <v/>
      </c>
      <c r="D119" s="844" t="str">
        <f>IF($B119="","",INDEX('All CCC'!D$7:D$809,MATCH(WatchList!$B119,'All CCC'!$B$7:$B$809,0)))</f>
        <v/>
      </c>
      <c r="E119" s="844" t="str">
        <f>IF($B119="","",INDEX('All CCC'!E$7:E$809,MATCH(WatchList!$B119,'All CCC'!$B$7:$B$809,0)))</f>
        <v/>
      </c>
      <c r="F119" s="844" t="str">
        <f>IF($B119="","",INDEX('All CCC'!F$7:F$809,MATCH(WatchList!$B119,'All CCC'!$B$7:$B$809,0)))</f>
        <v/>
      </c>
      <c r="G119" s="844" t="str">
        <f>IF($B119="","",INDEX('All CCC'!G$7:G$809,MATCH(WatchList!$B119,'All CCC'!$B$7:$B$809,0)))</f>
        <v/>
      </c>
      <c r="H119" s="844" t="str">
        <f>IF($B119="","",INDEX('All CCC'!H$7:H$809,MATCH(WatchList!$B119,'All CCC'!$B$7:$B$809,0)))</f>
        <v/>
      </c>
      <c r="I119" s="844" t="str">
        <f>IF($B119="","",INDEX('All CCC'!I$7:I$809,MATCH(WatchList!$B119,'All CCC'!$B$7:$B$809,0)))</f>
        <v/>
      </c>
      <c r="J119" s="844" t="str">
        <f>IF($B119="","",INDEX('All CCC'!J$7:J$809,MATCH(WatchList!$B119,'All CCC'!$B$7:$B$809,0)))</f>
        <v/>
      </c>
      <c r="K119" s="844" t="str">
        <f>IF($B119="","",INDEX('All CCC'!K$7:K$809,MATCH(WatchList!$B119,'All CCC'!$B$7:$B$809,0)))</f>
        <v/>
      </c>
      <c r="L119" s="844" t="str">
        <f>IF($B119="","",INDEX('All CCC'!L$7:L$809,MATCH(WatchList!$B119,'All CCC'!$B$7:$B$809,0)))</f>
        <v/>
      </c>
      <c r="M119" s="844" t="str">
        <f>IF($B119="","",INDEX('All CCC'!M$7:M$809,MATCH(WatchList!$B119,'All CCC'!$B$7:$B$809,0)))</f>
        <v/>
      </c>
      <c r="N119" s="844" t="str">
        <f>IF($B119="","",INDEX('All CCC'!N$7:N$809,MATCH(WatchList!$B119,'All CCC'!$B$7:$B$809,0)))</f>
        <v/>
      </c>
      <c r="O119" s="844" t="str">
        <f>IF($B119="","",INDEX('All CCC'!O$7:O$809,MATCH(WatchList!$B119,'All CCC'!$B$7:$B$809,0)))</f>
        <v/>
      </c>
      <c r="P119" s="845" t="str">
        <f>IF($B119="","",INDEX('All CCC'!P$7:P$809,MATCH(WatchList!$B119,'All CCC'!$B$7:$B$809,0)))</f>
        <v/>
      </c>
      <c r="Q119" s="845" t="str">
        <f>IF($B119="","",INDEX('All CCC'!Q$7:Q$809,MATCH(WatchList!$B119,'All CCC'!$B$7:$B$809,0)))</f>
        <v/>
      </c>
      <c r="R119" s="844" t="str">
        <f>IF($B119="","",INDEX('All CCC'!R$7:R$809,MATCH(WatchList!$B119,'All CCC'!$B$7:$B$809,0)))</f>
        <v/>
      </c>
      <c r="S119" s="844" t="str">
        <f>IF($B119="","",INDEX('All CCC'!S$7:S$809,MATCH(WatchList!$B119,'All CCC'!$B$7:$B$809,0)))</f>
        <v/>
      </c>
      <c r="T119" s="844" t="str">
        <f>IF($B119="","",INDEX('All CCC'!T$7:T$809,MATCH(WatchList!$B119,'All CCC'!$B$7:$B$809,0)))</f>
        <v/>
      </c>
      <c r="U119" s="844" t="str">
        <f>IF($B119="","",INDEX('All CCC'!U$7:U$809,MATCH(WatchList!$B119,'All CCC'!$B$7:$B$809,0)))</f>
        <v/>
      </c>
      <c r="V119" s="844" t="str">
        <f>IF($B119="","",INDEX('All CCC'!V$7:V$809,MATCH(WatchList!$B119,'All CCC'!$B$7:$B$809,0)))</f>
        <v/>
      </c>
      <c r="W119" s="844" t="str">
        <f>IF($B119="","",INDEX('All CCC'!W$7:W$809,MATCH(WatchList!$B119,'All CCC'!$B$7:$B$809,0)))</f>
        <v/>
      </c>
      <c r="X119" s="844" t="str">
        <f>IF($B119="","",INDEX('All CCC'!X$7:X$809,MATCH(WatchList!$B119,'All CCC'!$B$7:$B$809,0)))</f>
        <v/>
      </c>
      <c r="Y119" s="844" t="str">
        <f>IF($B119="","",INDEX('All CCC'!Y$7:Y$809,MATCH(WatchList!$B119,'All CCC'!$B$7:$B$809,0)))</f>
        <v/>
      </c>
      <c r="Z119" s="844" t="str">
        <f>IF($B119="","",INDEX('All CCC'!Z$7:Z$809,MATCH(WatchList!$B119,'All CCC'!$B$7:$B$809,0)))</f>
        <v/>
      </c>
      <c r="AA119" s="844" t="str">
        <f>IF($B119="","",INDEX('All CCC'!AA$7:AA$809,MATCH(WatchList!$B119,'All CCC'!$B$7:$B$809,0)))</f>
        <v/>
      </c>
      <c r="AB119" s="844" t="str">
        <f>IF($B119="","",INDEX('All CCC'!AB$7:AB$809,MATCH(WatchList!$B119,'All CCC'!$B$7:$B$809,0)))</f>
        <v/>
      </c>
      <c r="AC119" s="844" t="str">
        <f>IF($B119="","",INDEX('All CCC'!AC$7:AC$809,MATCH(WatchList!$B119,'All CCC'!$B$7:$B$809,0)))</f>
        <v/>
      </c>
      <c r="AD119" s="844" t="str">
        <f>IF($B119="","",INDEX('All CCC'!AD$7:AD$809,MATCH(WatchList!$B119,'All CCC'!$B$7:$B$809,0)))</f>
        <v/>
      </c>
      <c r="AE119" s="844" t="str">
        <f>IF($B119="","",INDEX('All CCC'!AE$7:AE$809,MATCH(WatchList!$B119,'All CCC'!$B$7:$B$809,0)))</f>
        <v/>
      </c>
      <c r="AF119" s="844" t="str">
        <f>IF($B119="","",INDEX('All CCC'!AF$7:AF$809,MATCH(WatchList!$B119,'All CCC'!$B$7:$B$809,0)))</f>
        <v/>
      </c>
      <c r="AG119" s="844" t="str">
        <f>IF($B119="","",INDEX('All CCC'!AG$7:AG$809,MATCH(WatchList!$B119,'All CCC'!$B$7:$B$809,0)))</f>
        <v/>
      </c>
      <c r="AH119" s="844" t="str">
        <f>IF($B119="","",INDEX('All CCC'!AH$7:AH$809,MATCH(WatchList!$B119,'All CCC'!$B$7:$B$809,0)))</f>
        <v/>
      </c>
      <c r="AI119" s="844" t="str">
        <f>IF($B119="","",INDEX('All CCC'!AI$7:AI$809,MATCH(WatchList!$B119,'All CCC'!$B$7:$B$809,0)))</f>
        <v/>
      </c>
      <c r="AJ119" s="844" t="str">
        <f>IF($B119="","",INDEX('All CCC'!AJ$7:AJ$809,MATCH(WatchList!$B119,'All CCC'!$B$7:$B$809,0)))</f>
        <v/>
      </c>
      <c r="AK119" s="844" t="str">
        <f>IF($B119="","",INDEX('All CCC'!AK$7:AK$809,MATCH(WatchList!$B119,'All CCC'!$B$7:$B$809,0)))</f>
        <v/>
      </c>
      <c r="AL119" s="844" t="str">
        <f>IF($B119="","",INDEX('All CCC'!AL$7:AL$809,MATCH(WatchList!$B119,'All CCC'!$B$7:$B$809,0)))</f>
        <v/>
      </c>
      <c r="AM119" s="844" t="str">
        <f>IF($B119="","",INDEX('All CCC'!AM$7:AM$809,MATCH(WatchList!$B119,'All CCC'!$B$7:$B$809,0)))</f>
        <v/>
      </c>
      <c r="AN119" s="844" t="str">
        <f>IF($B119="","",INDEX('All CCC'!AN$7:AN$809,MATCH(WatchList!$B119,'All CCC'!$B$7:$B$809,0)))</f>
        <v/>
      </c>
      <c r="AO119" s="844" t="str">
        <f>IF($B119="","",INDEX('All CCC'!AO$7:AO$809,MATCH(WatchList!$B119,'All CCC'!$B$7:$B$809,0)))</f>
        <v/>
      </c>
      <c r="AP119" s="844" t="str">
        <f>IF($B119="","",INDEX('All CCC'!AP$7:AP$809,MATCH(WatchList!$B119,'All CCC'!$B$7:$B$809,0)))</f>
        <v/>
      </c>
      <c r="AQ119" s="844" t="str">
        <f>IF($B119="","",INDEX('All CCC'!AQ$7:AQ$809,MATCH(WatchList!$B119,'All CCC'!$B$7:$B$809,0)))</f>
        <v/>
      </c>
      <c r="AR119" s="844" t="str">
        <f>IF($B119="","",INDEX('All CCC'!AR$7:AR$809,MATCH(WatchList!$B119,'All CCC'!$B$7:$B$809,0)))</f>
        <v/>
      </c>
      <c r="AS119" s="844" t="str">
        <f>IF($B119="","",INDEX('All CCC'!AS$7:AS$809,MATCH(WatchList!$B119,'All CCC'!$B$7:$B$809,0)))</f>
        <v/>
      </c>
      <c r="AT119" s="844" t="str">
        <f>IF($B119="","",INDEX('All CCC'!AT$7:AT$809,MATCH(WatchList!$B119,'All CCC'!$B$7:$B$809,0)))</f>
        <v/>
      </c>
      <c r="AU119" s="844" t="str">
        <f>IF($B119="","",INDEX('All CCC'!AU$7:AU$809,MATCH(WatchList!$B119,'All CCC'!$B$7:$B$809,0)))</f>
        <v/>
      </c>
      <c r="AV119" s="844" t="str">
        <f>IF($B119="","",INDEX('All CCC'!AV$7:AV$809,MATCH(WatchList!$B119,'All CCC'!$B$7:$B$809,0)))</f>
        <v/>
      </c>
      <c r="AW119" s="844" t="str">
        <f>IF($B119="","",INDEX('All CCC'!AW$7:AW$809,MATCH(WatchList!$B119,'All CCC'!$B$7:$B$809,0)))</f>
        <v/>
      </c>
      <c r="AX119" s="844" t="str">
        <f>IF($B119="","",INDEX('All CCC'!AX$7:AX$809,MATCH(WatchList!$B119,'All CCC'!$B$7:$B$809,0)))</f>
        <v/>
      </c>
      <c r="AY119" s="844" t="str">
        <f>IF($B119="","",INDEX('All CCC'!AY$7:AY$809,MATCH(WatchList!$B119,'All CCC'!$B$7:$B$809,0)))</f>
        <v/>
      </c>
      <c r="AZ119" s="844" t="str">
        <f>IF($B119="","",INDEX('All CCC'!AZ$7:AZ$809,MATCH(WatchList!$B119,'All CCC'!$B$7:$B$809,0)))</f>
        <v/>
      </c>
      <c r="BA119" s="844" t="str">
        <f>IF($B119="","",INDEX('All CCC'!BA$7:BA$809,MATCH(WatchList!$B119,'All CCC'!$B$7:$B$809,0)))</f>
        <v/>
      </c>
      <c r="BB119" s="844" t="str">
        <f>IF($B119="","",INDEX('All CCC'!BB$7:BB$809,MATCH(WatchList!$B119,'All CCC'!$B$7:$B$809,0)))</f>
        <v/>
      </c>
      <c r="BC119" s="844" t="str">
        <f>IF($B119="","",INDEX('All CCC'!BC$7:BC$809,MATCH(WatchList!$B119,'All CCC'!$B$7:$B$809,0)))</f>
        <v/>
      </c>
      <c r="BD119" s="844" t="str">
        <f>IF($B119="","",INDEX('All CCC'!BD$7:BD$809,MATCH(WatchList!$B119,'All CCC'!$B$7:$B$809,0)))</f>
        <v/>
      </c>
      <c r="BE119" s="844" t="str">
        <f>IF($B119="","",INDEX('All CCC'!BE$7:BE$809,MATCH(WatchList!$B119,'All CCC'!$B$7:$B$809,0)))</f>
        <v/>
      </c>
      <c r="BF119" s="844" t="str">
        <f>IF($B119="","",INDEX('All CCC'!BF$7:BF$809,MATCH(WatchList!$B119,'All CCC'!$B$7:$B$809,0)))</f>
        <v/>
      </c>
      <c r="BG119" s="844" t="str">
        <f>IF($B119="","",INDEX('All CCC'!BG$7:BG$809,MATCH(WatchList!$B119,'All CCC'!$B$7:$B$809,0)))</f>
        <v/>
      </c>
    </row>
    <row r="120" spans="1:59" x14ac:dyDescent="0.2">
      <c r="A120" s="548" t="str">
        <f>IF($B120="","",INDEX('All CCC'!A$7:A$809,MATCH(WatchList!$B120,'All CCC'!$B$7:$B$809,0)))</f>
        <v/>
      </c>
      <c r="B120" s="31"/>
      <c r="C120" s="844" t="str">
        <f>IF($B120="","",INDEX('All CCC'!C$7:C$809,MATCH(WatchList!$B120,'All CCC'!$B$7:$B$809,0)))</f>
        <v/>
      </c>
      <c r="D120" s="844" t="str">
        <f>IF($B120="","",INDEX('All CCC'!D$7:D$809,MATCH(WatchList!$B120,'All CCC'!$B$7:$B$809,0)))</f>
        <v/>
      </c>
      <c r="E120" s="844" t="str">
        <f>IF($B120="","",INDEX('All CCC'!E$7:E$809,MATCH(WatchList!$B120,'All CCC'!$B$7:$B$809,0)))</f>
        <v/>
      </c>
      <c r="F120" s="844" t="str">
        <f>IF($B120="","",INDEX('All CCC'!F$7:F$809,MATCH(WatchList!$B120,'All CCC'!$B$7:$B$809,0)))</f>
        <v/>
      </c>
      <c r="G120" s="844" t="str">
        <f>IF($B120="","",INDEX('All CCC'!G$7:G$809,MATCH(WatchList!$B120,'All CCC'!$B$7:$B$809,0)))</f>
        <v/>
      </c>
      <c r="H120" s="844" t="str">
        <f>IF($B120="","",INDEX('All CCC'!H$7:H$809,MATCH(WatchList!$B120,'All CCC'!$B$7:$B$809,0)))</f>
        <v/>
      </c>
      <c r="I120" s="844" t="str">
        <f>IF($B120="","",INDEX('All CCC'!I$7:I$809,MATCH(WatchList!$B120,'All CCC'!$B$7:$B$809,0)))</f>
        <v/>
      </c>
      <c r="J120" s="844" t="str">
        <f>IF($B120="","",INDEX('All CCC'!J$7:J$809,MATCH(WatchList!$B120,'All CCC'!$B$7:$B$809,0)))</f>
        <v/>
      </c>
      <c r="K120" s="844" t="str">
        <f>IF($B120="","",INDEX('All CCC'!K$7:K$809,MATCH(WatchList!$B120,'All CCC'!$B$7:$B$809,0)))</f>
        <v/>
      </c>
      <c r="L120" s="844" t="str">
        <f>IF($B120="","",INDEX('All CCC'!L$7:L$809,MATCH(WatchList!$B120,'All CCC'!$B$7:$B$809,0)))</f>
        <v/>
      </c>
      <c r="M120" s="844" t="str">
        <f>IF($B120="","",INDEX('All CCC'!M$7:M$809,MATCH(WatchList!$B120,'All CCC'!$B$7:$B$809,0)))</f>
        <v/>
      </c>
      <c r="N120" s="844" t="str">
        <f>IF($B120="","",INDEX('All CCC'!N$7:N$809,MATCH(WatchList!$B120,'All CCC'!$B$7:$B$809,0)))</f>
        <v/>
      </c>
      <c r="O120" s="844" t="str">
        <f>IF($B120="","",INDEX('All CCC'!O$7:O$809,MATCH(WatchList!$B120,'All CCC'!$B$7:$B$809,0)))</f>
        <v/>
      </c>
      <c r="P120" s="845" t="str">
        <f>IF($B120="","",INDEX('All CCC'!P$7:P$809,MATCH(WatchList!$B120,'All CCC'!$B$7:$B$809,0)))</f>
        <v/>
      </c>
      <c r="Q120" s="845" t="str">
        <f>IF($B120="","",INDEX('All CCC'!Q$7:Q$809,MATCH(WatchList!$B120,'All CCC'!$B$7:$B$809,0)))</f>
        <v/>
      </c>
      <c r="R120" s="844" t="str">
        <f>IF($B120="","",INDEX('All CCC'!R$7:R$809,MATCH(WatchList!$B120,'All CCC'!$B$7:$B$809,0)))</f>
        <v/>
      </c>
      <c r="S120" s="844" t="str">
        <f>IF($B120="","",INDEX('All CCC'!S$7:S$809,MATCH(WatchList!$B120,'All CCC'!$B$7:$B$809,0)))</f>
        <v/>
      </c>
      <c r="T120" s="844" t="str">
        <f>IF($B120="","",INDEX('All CCC'!T$7:T$809,MATCH(WatchList!$B120,'All CCC'!$B$7:$B$809,0)))</f>
        <v/>
      </c>
      <c r="U120" s="844" t="str">
        <f>IF($B120="","",INDEX('All CCC'!U$7:U$809,MATCH(WatchList!$B120,'All CCC'!$B$7:$B$809,0)))</f>
        <v/>
      </c>
      <c r="V120" s="844" t="str">
        <f>IF($B120="","",INDEX('All CCC'!V$7:V$809,MATCH(WatchList!$B120,'All CCC'!$B$7:$B$809,0)))</f>
        <v/>
      </c>
      <c r="W120" s="844" t="str">
        <f>IF($B120="","",INDEX('All CCC'!W$7:W$809,MATCH(WatchList!$B120,'All CCC'!$B$7:$B$809,0)))</f>
        <v/>
      </c>
      <c r="X120" s="844" t="str">
        <f>IF($B120="","",INDEX('All CCC'!X$7:X$809,MATCH(WatchList!$B120,'All CCC'!$B$7:$B$809,0)))</f>
        <v/>
      </c>
      <c r="Y120" s="844" t="str">
        <f>IF($B120="","",INDEX('All CCC'!Y$7:Y$809,MATCH(WatchList!$B120,'All CCC'!$B$7:$B$809,0)))</f>
        <v/>
      </c>
      <c r="Z120" s="844" t="str">
        <f>IF($B120="","",INDEX('All CCC'!Z$7:Z$809,MATCH(WatchList!$B120,'All CCC'!$B$7:$B$809,0)))</f>
        <v/>
      </c>
      <c r="AA120" s="844" t="str">
        <f>IF($B120="","",INDEX('All CCC'!AA$7:AA$809,MATCH(WatchList!$B120,'All CCC'!$B$7:$B$809,0)))</f>
        <v/>
      </c>
      <c r="AB120" s="844" t="str">
        <f>IF($B120="","",INDEX('All CCC'!AB$7:AB$809,MATCH(WatchList!$B120,'All CCC'!$B$7:$B$809,0)))</f>
        <v/>
      </c>
      <c r="AC120" s="844" t="str">
        <f>IF($B120="","",INDEX('All CCC'!AC$7:AC$809,MATCH(WatchList!$B120,'All CCC'!$B$7:$B$809,0)))</f>
        <v/>
      </c>
      <c r="AD120" s="844" t="str">
        <f>IF($B120="","",INDEX('All CCC'!AD$7:AD$809,MATCH(WatchList!$B120,'All CCC'!$B$7:$B$809,0)))</f>
        <v/>
      </c>
      <c r="AE120" s="844" t="str">
        <f>IF($B120="","",INDEX('All CCC'!AE$7:AE$809,MATCH(WatchList!$B120,'All CCC'!$B$7:$B$809,0)))</f>
        <v/>
      </c>
      <c r="AF120" s="844" t="str">
        <f>IF($B120="","",INDEX('All CCC'!AF$7:AF$809,MATCH(WatchList!$B120,'All CCC'!$B$7:$B$809,0)))</f>
        <v/>
      </c>
      <c r="AG120" s="844" t="str">
        <f>IF($B120="","",INDEX('All CCC'!AG$7:AG$809,MATCH(WatchList!$B120,'All CCC'!$B$7:$B$809,0)))</f>
        <v/>
      </c>
      <c r="AH120" s="844" t="str">
        <f>IF($B120="","",INDEX('All CCC'!AH$7:AH$809,MATCH(WatchList!$B120,'All CCC'!$B$7:$B$809,0)))</f>
        <v/>
      </c>
      <c r="AI120" s="844" t="str">
        <f>IF($B120="","",INDEX('All CCC'!AI$7:AI$809,MATCH(WatchList!$B120,'All CCC'!$B$7:$B$809,0)))</f>
        <v/>
      </c>
      <c r="AJ120" s="844" t="str">
        <f>IF($B120="","",INDEX('All CCC'!AJ$7:AJ$809,MATCH(WatchList!$B120,'All CCC'!$B$7:$B$809,0)))</f>
        <v/>
      </c>
      <c r="AK120" s="844" t="str">
        <f>IF($B120="","",INDEX('All CCC'!AK$7:AK$809,MATCH(WatchList!$B120,'All CCC'!$B$7:$B$809,0)))</f>
        <v/>
      </c>
      <c r="AL120" s="844" t="str">
        <f>IF($B120="","",INDEX('All CCC'!AL$7:AL$809,MATCH(WatchList!$B120,'All CCC'!$B$7:$B$809,0)))</f>
        <v/>
      </c>
      <c r="AM120" s="844" t="str">
        <f>IF($B120="","",INDEX('All CCC'!AM$7:AM$809,MATCH(WatchList!$B120,'All CCC'!$B$7:$B$809,0)))</f>
        <v/>
      </c>
      <c r="AN120" s="844" t="str">
        <f>IF($B120="","",INDEX('All CCC'!AN$7:AN$809,MATCH(WatchList!$B120,'All CCC'!$B$7:$B$809,0)))</f>
        <v/>
      </c>
      <c r="AO120" s="844" t="str">
        <f>IF($B120="","",INDEX('All CCC'!AO$7:AO$809,MATCH(WatchList!$B120,'All CCC'!$B$7:$B$809,0)))</f>
        <v/>
      </c>
      <c r="AP120" s="844" t="str">
        <f>IF($B120="","",INDEX('All CCC'!AP$7:AP$809,MATCH(WatchList!$B120,'All CCC'!$B$7:$B$809,0)))</f>
        <v/>
      </c>
      <c r="AQ120" s="844" t="str">
        <f>IF($B120="","",INDEX('All CCC'!AQ$7:AQ$809,MATCH(WatchList!$B120,'All CCC'!$B$7:$B$809,0)))</f>
        <v/>
      </c>
      <c r="AR120" s="844" t="str">
        <f>IF($B120="","",INDEX('All CCC'!AR$7:AR$809,MATCH(WatchList!$B120,'All CCC'!$B$7:$B$809,0)))</f>
        <v/>
      </c>
      <c r="AS120" s="844" t="str">
        <f>IF($B120="","",INDEX('All CCC'!AS$7:AS$809,MATCH(WatchList!$B120,'All CCC'!$B$7:$B$809,0)))</f>
        <v/>
      </c>
      <c r="AT120" s="844" t="str">
        <f>IF($B120="","",INDEX('All CCC'!AT$7:AT$809,MATCH(WatchList!$B120,'All CCC'!$B$7:$B$809,0)))</f>
        <v/>
      </c>
      <c r="AU120" s="844" t="str">
        <f>IF($B120="","",INDEX('All CCC'!AU$7:AU$809,MATCH(WatchList!$B120,'All CCC'!$B$7:$B$809,0)))</f>
        <v/>
      </c>
      <c r="AV120" s="844" t="str">
        <f>IF($B120="","",INDEX('All CCC'!AV$7:AV$809,MATCH(WatchList!$B120,'All CCC'!$B$7:$B$809,0)))</f>
        <v/>
      </c>
      <c r="AW120" s="844" t="str">
        <f>IF($B120="","",INDEX('All CCC'!AW$7:AW$809,MATCH(WatchList!$B120,'All CCC'!$B$7:$B$809,0)))</f>
        <v/>
      </c>
      <c r="AX120" s="844" t="str">
        <f>IF($B120="","",INDEX('All CCC'!AX$7:AX$809,MATCH(WatchList!$B120,'All CCC'!$B$7:$B$809,0)))</f>
        <v/>
      </c>
      <c r="AY120" s="844" t="str">
        <f>IF($B120="","",INDEX('All CCC'!AY$7:AY$809,MATCH(WatchList!$B120,'All CCC'!$B$7:$B$809,0)))</f>
        <v/>
      </c>
      <c r="AZ120" s="844" t="str">
        <f>IF($B120="","",INDEX('All CCC'!AZ$7:AZ$809,MATCH(WatchList!$B120,'All CCC'!$B$7:$B$809,0)))</f>
        <v/>
      </c>
      <c r="BA120" s="844" t="str">
        <f>IF($B120="","",INDEX('All CCC'!BA$7:BA$809,MATCH(WatchList!$B120,'All CCC'!$B$7:$B$809,0)))</f>
        <v/>
      </c>
      <c r="BB120" s="844" t="str">
        <f>IF($B120="","",INDEX('All CCC'!BB$7:BB$809,MATCH(WatchList!$B120,'All CCC'!$B$7:$B$809,0)))</f>
        <v/>
      </c>
      <c r="BC120" s="844" t="str">
        <f>IF($B120="","",INDEX('All CCC'!BC$7:BC$809,MATCH(WatchList!$B120,'All CCC'!$B$7:$B$809,0)))</f>
        <v/>
      </c>
      <c r="BD120" s="844" t="str">
        <f>IF($B120="","",INDEX('All CCC'!BD$7:BD$809,MATCH(WatchList!$B120,'All CCC'!$B$7:$B$809,0)))</f>
        <v/>
      </c>
      <c r="BE120" s="844" t="str">
        <f>IF($B120="","",INDEX('All CCC'!BE$7:BE$809,MATCH(WatchList!$B120,'All CCC'!$B$7:$B$809,0)))</f>
        <v/>
      </c>
      <c r="BF120" s="844" t="str">
        <f>IF($B120="","",INDEX('All CCC'!BF$7:BF$809,MATCH(WatchList!$B120,'All CCC'!$B$7:$B$809,0)))</f>
        <v/>
      </c>
      <c r="BG120" s="844" t="str">
        <f>IF($B120="","",INDEX('All CCC'!BG$7:BG$809,MATCH(WatchList!$B120,'All CCC'!$B$7:$B$809,0)))</f>
        <v/>
      </c>
    </row>
    <row r="121" spans="1:59" x14ac:dyDescent="0.2">
      <c r="A121" s="548" t="str">
        <f>IF($B121="","",INDEX('All CCC'!A$7:A$809,MATCH(WatchList!$B121,'All CCC'!$B$7:$B$809,0)))</f>
        <v/>
      </c>
      <c r="B121" s="31"/>
      <c r="C121" s="844" t="str">
        <f>IF($B121="","",INDEX('All CCC'!C$7:C$809,MATCH(WatchList!$B121,'All CCC'!$B$7:$B$809,0)))</f>
        <v/>
      </c>
      <c r="D121" s="844" t="str">
        <f>IF($B121="","",INDEX('All CCC'!D$7:D$809,MATCH(WatchList!$B121,'All CCC'!$B$7:$B$809,0)))</f>
        <v/>
      </c>
      <c r="E121" s="844" t="str">
        <f>IF($B121="","",INDEX('All CCC'!E$7:E$809,MATCH(WatchList!$B121,'All CCC'!$B$7:$B$809,0)))</f>
        <v/>
      </c>
      <c r="F121" s="844" t="str">
        <f>IF($B121="","",INDEX('All CCC'!F$7:F$809,MATCH(WatchList!$B121,'All CCC'!$B$7:$B$809,0)))</f>
        <v/>
      </c>
      <c r="G121" s="844" t="str">
        <f>IF($B121="","",INDEX('All CCC'!G$7:G$809,MATCH(WatchList!$B121,'All CCC'!$B$7:$B$809,0)))</f>
        <v/>
      </c>
      <c r="H121" s="844" t="str">
        <f>IF($B121="","",INDEX('All CCC'!H$7:H$809,MATCH(WatchList!$B121,'All CCC'!$B$7:$B$809,0)))</f>
        <v/>
      </c>
      <c r="I121" s="844" t="str">
        <f>IF($B121="","",INDEX('All CCC'!I$7:I$809,MATCH(WatchList!$B121,'All CCC'!$B$7:$B$809,0)))</f>
        <v/>
      </c>
      <c r="J121" s="844" t="str">
        <f>IF($B121="","",INDEX('All CCC'!J$7:J$809,MATCH(WatchList!$B121,'All CCC'!$B$7:$B$809,0)))</f>
        <v/>
      </c>
      <c r="K121" s="844" t="str">
        <f>IF($B121="","",INDEX('All CCC'!K$7:K$809,MATCH(WatchList!$B121,'All CCC'!$B$7:$B$809,0)))</f>
        <v/>
      </c>
      <c r="L121" s="844" t="str">
        <f>IF($B121="","",INDEX('All CCC'!L$7:L$809,MATCH(WatchList!$B121,'All CCC'!$B$7:$B$809,0)))</f>
        <v/>
      </c>
      <c r="M121" s="844" t="str">
        <f>IF($B121="","",INDEX('All CCC'!M$7:M$809,MATCH(WatchList!$B121,'All CCC'!$B$7:$B$809,0)))</f>
        <v/>
      </c>
      <c r="N121" s="844" t="str">
        <f>IF($B121="","",INDEX('All CCC'!N$7:N$809,MATCH(WatchList!$B121,'All CCC'!$B$7:$B$809,0)))</f>
        <v/>
      </c>
      <c r="O121" s="844" t="str">
        <f>IF($B121="","",INDEX('All CCC'!O$7:O$809,MATCH(WatchList!$B121,'All CCC'!$B$7:$B$809,0)))</f>
        <v/>
      </c>
      <c r="P121" s="845" t="str">
        <f>IF($B121="","",INDEX('All CCC'!P$7:P$809,MATCH(WatchList!$B121,'All CCC'!$B$7:$B$809,0)))</f>
        <v/>
      </c>
      <c r="Q121" s="845" t="str">
        <f>IF($B121="","",INDEX('All CCC'!Q$7:Q$809,MATCH(WatchList!$B121,'All CCC'!$B$7:$B$809,0)))</f>
        <v/>
      </c>
      <c r="R121" s="844" t="str">
        <f>IF($B121="","",INDEX('All CCC'!R$7:R$809,MATCH(WatchList!$B121,'All CCC'!$B$7:$B$809,0)))</f>
        <v/>
      </c>
      <c r="S121" s="844" t="str">
        <f>IF($B121="","",INDEX('All CCC'!S$7:S$809,MATCH(WatchList!$B121,'All CCC'!$B$7:$B$809,0)))</f>
        <v/>
      </c>
      <c r="T121" s="844" t="str">
        <f>IF($B121="","",INDEX('All CCC'!T$7:T$809,MATCH(WatchList!$B121,'All CCC'!$B$7:$B$809,0)))</f>
        <v/>
      </c>
      <c r="U121" s="844" t="str">
        <f>IF($B121="","",INDEX('All CCC'!U$7:U$809,MATCH(WatchList!$B121,'All CCC'!$B$7:$B$809,0)))</f>
        <v/>
      </c>
      <c r="V121" s="844" t="str">
        <f>IF($B121="","",INDEX('All CCC'!V$7:V$809,MATCH(WatchList!$B121,'All CCC'!$B$7:$B$809,0)))</f>
        <v/>
      </c>
      <c r="W121" s="844" t="str">
        <f>IF($B121="","",INDEX('All CCC'!W$7:W$809,MATCH(WatchList!$B121,'All CCC'!$B$7:$B$809,0)))</f>
        <v/>
      </c>
      <c r="X121" s="844" t="str">
        <f>IF($B121="","",INDEX('All CCC'!X$7:X$809,MATCH(WatchList!$B121,'All CCC'!$B$7:$B$809,0)))</f>
        <v/>
      </c>
      <c r="Y121" s="844" t="str">
        <f>IF($B121="","",INDEX('All CCC'!Y$7:Y$809,MATCH(WatchList!$B121,'All CCC'!$B$7:$B$809,0)))</f>
        <v/>
      </c>
      <c r="Z121" s="844" t="str">
        <f>IF($B121="","",INDEX('All CCC'!Z$7:Z$809,MATCH(WatchList!$B121,'All CCC'!$B$7:$B$809,0)))</f>
        <v/>
      </c>
      <c r="AA121" s="844" t="str">
        <f>IF($B121="","",INDEX('All CCC'!AA$7:AA$809,MATCH(WatchList!$B121,'All CCC'!$B$7:$B$809,0)))</f>
        <v/>
      </c>
      <c r="AB121" s="844" t="str">
        <f>IF($B121="","",INDEX('All CCC'!AB$7:AB$809,MATCH(WatchList!$B121,'All CCC'!$B$7:$B$809,0)))</f>
        <v/>
      </c>
      <c r="AC121" s="844" t="str">
        <f>IF($B121="","",INDEX('All CCC'!AC$7:AC$809,MATCH(WatchList!$B121,'All CCC'!$B$7:$B$809,0)))</f>
        <v/>
      </c>
      <c r="AD121" s="844" t="str">
        <f>IF($B121="","",INDEX('All CCC'!AD$7:AD$809,MATCH(WatchList!$B121,'All CCC'!$B$7:$B$809,0)))</f>
        <v/>
      </c>
      <c r="AE121" s="844" t="str">
        <f>IF($B121="","",INDEX('All CCC'!AE$7:AE$809,MATCH(WatchList!$B121,'All CCC'!$B$7:$B$809,0)))</f>
        <v/>
      </c>
      <c r="AF121" s="844" t="str">
        <f>IF($B121="","",INDEX('All CCC'!AF$7:AF$809,MATCH(WatchList!$B121,'All CCC'!$B$7:$B$809,0)))</f>
        <v/>
      </c>
      <c r="AG121" s="844" t="str">
        <f>IF($B121="","",INDEX('All CCC'!AG$7:AG$809,MATCH(WatchList!$B121,'All CCC'!$B$7:$B$809,0)))</f>
        <v/>
      </c>
      <c r="AH121" s="844" t="str">
        <f>IF($B121="","",INDEX('All CCC'!AH$7:AH$809,MATCH(WatchList!$B121,'All CCC'!$B$7:$B$809,0)))</f>
        <v/>
      </c>
      <c r="AI121" s="844" t="str">
        <f>IF($B121="","",INDEX('All CCC'!AI$7:AI$809,MATCH(WatchList!$B121,'All CCC'!$B$7:$B$809,0)))</f>
        <v/>
      </c>
      <c r="AJ121" s="844" t="str">
        <f>IF($B121="","",INDEX('All CCC'!AJ$7:AJ$809,MATCH(WatchList!$B121,'All CCC'!$B$7:$B$809,0)))</f>
        <v/>
      </c>
      <c r="AK121" s="844" t="str">
        <f>IF($B121="","",INDEX('All CCC'!AK$7:AK$809,MATCH(WatchList!$B121,'All CCC'!$B$7:$B$809,0)))</f>
        <v/>
      </c>
      <c r="AL121" s="844" t="str">
        <f>IF($B121="","",INDEX('All CCC'!AL$7:AL$809,MATCH(WatchList!$B121,'All CCC'!$B$7:$B$809,0)))</f>
        <v/>
      </c>
      <c r="AM121" s="844" t="str">
        <f>IF($B121="","",INDEX('All CCC'!AM$7:AM$809,MATCH(WatchList!$B121,'All CCC'!$B$7:$B$809,0)))</f>
        <v/>
      </c>
      <c r="AN121" s="844" t="str">
        <f>IF($B121="","",INDEX('All CCC'!AN$7:AN$809,MATCH(WatchList!$B121,'All CCC'!$B$7:$B$809,0)))</f>
        <v/>
      </c>
      <c r="AO121" s="844" t="str">
        <f>IF($B121="","",INDEX('All CCC'!AO$7:AO$809,MATCH(WatchList!$B121,'All CCC'!$B$7:$B$809,0)))</f>
        <v/>
      </c>
      <c r="AP121" s="844" t="str">
        <f>IF($B121="","",INDEX('All CCC'!AP$7:AP$809,MATCH(WatchList!$B121,'All CCC'!$B$7:$B$809,0)))</f>
        <v/>
      </c>
      <c r="AQ121" s="844" t="str">
        <f>IF($B121="","",INDEX('All CCC'!AQ$7:AQ$809,MATCH(WatchList!$B121,'All CCC'!$B$7:$B$809,0)))</f>
        <v/>
      </c>
      <c r="AR121" s="844" t="str">
        <f>IF($B121="","",INDEX('All CCC'!AR$7:AR$809,MATCH(WatchList!$B121,'All CCC'!$B$7:$B$809,0)))</f>
        <v/>
      </c>
      <c r="AS121" s="844" t="str">
        <f>IF($B121="","",INDEX('All CCC'!AS$7:AS$809,MATCH(WatchList!$B121,'All CCC'!$B$7:$B$809,0)))</f>
        <v/>
      </c>
      <c r="AT121" s="844" t="str">
        <f>IF($B121="","",INDEX('All CCC'!AT$7:AT$809,MATCH(WatchList!$B121,'All CCC'!$B$7:$B$809,0)))</f>
        <v/>
      </c>
      <c r="AU121" s="844" t="str">
        <f>IF($B121="","",INDEX('All CCC'!AU$7:AU$809,MATCH(WatchList!$B121,'All CCC'!$B$7:$B$809,0)))</f>
        <v/>
      </c>
      <c r="AV121" s="844" t="str">
        <f>IF($B121="","",INDEX('All CCC'!AV$7:AV$809,MATCH(WatchList!$B121,'All CCC'!$B$7:$B$809,0)))</f>
        <v/>
      </c>
      <c r="AW121" s="844" t="str">
        <f>IF($B121="","",INDEX('All CCC'!AW$7:AW$809,MATCH(WatchList!$B121,'All CCC'!$B$7:$B$809,0)))</f>
        <v/>
      </c>
      <c r="AX121" s="844" t="str">
        <f>IF($B121="","",INDEX('All CCC'!AX$7:AX$809,MATCH(WatchList!$B121,'All CCC'!$B$7:$B$809,0)))</f>
        <v/>
      </c>
      <c r="AY121" s="844" t="str">
        <f>IF($B121="","",INDEX('All CCC'!AY$7:AY$809,MATCH(WatchList!$B121,'All CCC'!$B$7:$B$809,0)))</f>
        <v/>
      </c>
      <c r="AZ121" s="844" t="str">
        <f>IF($B121="","",INDEX('All CCC'!AZ$7:AZ$809,MATCH(WatchList!$B121,'All CCC'!$B$7:$B$809,0)))</f>
        <v/>
      </c>
      <c r="BA121" s="844" t="str">
        <f>IF($B121="","",INDEX('All CCC'!BA$7:BA$809,MATCH(WatchList!$B121,'All CCC'!$B$7:$B$809,0)))</f>
        <v/>
      </c>
      <c r="BB121" s="844" t="str">
        <f>IF($B121="","",INDEX('All CCC'!BB$7:BB$809,MATCH(WatchList!$B121,'All CCC'!$B$7:$B$809,0)))</f>
        <v/>
      </c>
      <c r="BC121" s="844" t="str">
        <f>IF($B121="","",INDEX('All CCC'!BC$7:BC$809,MATCH(WatchList!$B121,'All CCC'!$B$7:$B$809,0)))</f>
        <v/>
      </c>
      <c r="BD121" s="844" t="str">
        <f>IF($B121="","",INDEX('All CCC'!BD$7:BD$809,MATCH(WatchList!$B121,'All CCC'!$B$7:$B$809,0)))</f>
        <v/>
      </c>
      <c r="BE121" s="844" t="str">
        <f>IF($B121="","",INDEX('All CCC'!BE$7:BE$809,MATCH(WatchList!$B121,'All CCC'!$B$7:$B$809,0)))</f>
        <v/>
      </c>
      <c r="BF121" s="844" t="str">
        <f>IF($B121="","",INDEX('All CCC'!BF$7:BF$809,MATCH(WatchList!$B121,'All CCC'!$B$7:$B$809,0)))</f>
        <v/>
      </c>
      <c r="BG121" s="844" t="str">
        <f>IF($B121="","",INDEX('All CCC'!BG$7:BG$809,MATCH(WatchList!$B121,'All CCC'!$B$7:$B$809,0)))</f>
        <v/>
      </c>
    </row>
    <row r="122" spans="1:59" x14ac:dyDescent="0.2">
      <c r="A122" s="548" t="str">
        <f>IF($B122="","",INDEX('All CCC'!A$7:A$809,MATCH(WatchList!$B122,'All CCC'!$B$7:$B$809,0)))</f>
        <v/>
      </c>
      <c r="B122" s="31"/>
      <c r="C122" s="844" t="str">
        <f>IF($B122="","",INDEX('All CCC'!C$7:C$809,MATCH(WatchList!$B122,'All CCC'!$B$7:$B$809,0)))</f>
        <v/>
      </c>
      <c r="D122" s="844" t="str">
        <f>IF($B122="","",INDEX('All CCC'!D$7:D$809,MATCH(WatchList!$B122,'All CCC'!$B$7:$B$809,0)))</f>
        <v/>
      </c>
      <c r="E122" s="844" t="str">
        <f>IF($B122="","",INDEX('All CCC'!E$7:E$809,MATCH(WatchList!$B122,'All CCC'!$B$7:$B$809,0)))</f>
        <v/>
      </c>
      <c r="F122" s="844" t="str">
        <f>IF($B122="","",INDEX('All CCC'!F$7:F$809,MATCH(WatchList!$B122,'All CCC'!$B$7:$B$809,0)))</f>
        <v/>
      </c>
      <c r="G122" s="844" t="str">
        <f>IF($B122="","",INDEX('All CCC'!G$7:G$809,MATCH(WatchList!$B122,'All CCC'!$B$7:$B$809,0)))</f>
        <v/>
      </c>
      <c r="H122" s="844" t="str">
        <f>IF($B122="","",INDEX('All CCC'!H$7:H$809,MATCH(WatchList!$B122,'All CCC'!$B$7:$B$809,0)))</f>
        <v/>
      </c>
      <c r="I122" s="844" t="str">
        <f>IF($B122="","",INDEX('All CCC'!I$7:I$809,MATCH(WatchList!$B122,'All CCC'!$B$7:$B$809,0)))</f>
        <v/>
      </c>
      <c r="J122" s="844" t="str">
        <f>IF($B122="","",INDEX('All CCC'!J$7:J$809,MATCH(WatchList!$B122,'All CCC'!$B$7:$B$809,0)))</f>
        <v/>
      </c>
      <c r="K122" s="844" t="str">
        <f>IF($B122="","",INDEX('All CCC'!K$7:K$809,MATCH(WatchList!$B122,'All CCC'!$B$7:$B$809,0)))</f>
        <v/>
      </c>
      <c r="L122" s="844" t="str">
        <f>IF($B122="","",INDEX('All CCC'!L$7:L$809,MATCH(WatchList!$B122,'All CCC'!$B$7:$B$809,0)))</f>
        <v/>
      </c>
      <c r="M122" s="844" t="str">
        <f>IF($B122="","",INDEX('All CCC'!M$7:M$809,MATCH(WatchList!$B122,'All CCC'!$B$7:$B$809,0)))</f>
        <v/>
      </c>
      <c r="N122" s="844" t="str">
        <f>IF($B122="","",INDEX('All CCC'!N$7:N$809,MATCH(WatchList!$B122,'All CCC'!$B$7:$B$809,0)))</f>
        <v/>
      </c>
      <c r="O122" s="844" t="str">
        <f>IF($B122="","",INDEX('All CCC'!O$7:O$809,MATCH(WatchList!$B122,'All CCC'!$B$7:$B$809,0)))</f>
        <v/>
      </c>
      <c r="P122" s="845" t="str">
        <f>IF($B122="","",INDEX('All CCC'!P$7:P$809,MATCH(WatchList!$B122,'All CCC'!$B$7:$B$809,0)))</f>
        <v/>
      </c>
      <c r="Q122" s="845" t="str">
        <f>IF($B122="","",INDEX('All CCC'!Q$7:Q$809,MATCH(WatchList!$B122,'All CCC'!$B$7:$B$809,0)))</f>
        <v/>
      </c>
      <c r="R122" s="844" t="str">
        <f>IF($B122="","",INDEX('All CCC'!R$7:R$809,MATCH(WatchList!$B122,'All CCC'!$B$7:$B$809,0)))</f>
        <v/>
      </c>
      <c r="S122" s="844" t="str">
        <f>IF($B122="","",INDEX('All CCC'!S$7:S$809,MATCH(WatchList!$B122,'All CCC'!$B$7:$B$809,0)))</f>
        <v/>
      </c>
      <c r="T122" s="844" t="str">
        <f>IF($B122="","",INDEX('All CCC'!T$7:T$809,MATCH(WatchList!$B122,'All CCC'!$B$7:$B$809,0)))</f>
        <v/>
      </c>
      <c r="U122" s="844" t="str">
        <f>IF($B122="","",INDEX('All CCC'!U$7:U$809,MATCH(WatchList!$B122,'All CCC'!$B$7:$B$809,0)))</f>
        <v/>
      </c>
      <c r="V122" s="844" t="str">
        <f>IF($B122="","",INDEX('All CCC'!V$7:V$809,MATCH(WatchList!$B122,'All CCC'!$B$7:$B$809,0)))</f>
        <v/>
      </c>
      <c r="W122" s="844" t="str">
        <f>IF($B122="","",INDEX('All CCC'!W$7:W$809,MATCH(WatchList!$B122,'All CCC'!$B$7:$B$809,0)))</f>
        <v/>
      </c>
      <c r="X122" s="844" t="str">
        <f>IF($B122="","",INDEX('All CCC'!X$7:X$809,MATCH(WatchList!$B122,'All CCC'!$B$7:$B$809,0)))</f>
        <v/>
      </c>
      <c r="Y122" s="844" t="str">
        <f>IF($B122="","",INDEX('All CCC'!Y$7:Y$809,MATCH(WatchList!$B122,'All CCC'!$B$7:$B$809,0)))</f>
        <v/>
      </c>
      <c r="Z122" s="844" t="str">
        <f>IF($B122="","",INDEX('All CCC'!Z$7:Z$809,MATCH(WatchList!$B122,'All CCC'!$B$7:$B$809,0)))</f>
        <v/>
      </c>
      <c r="AA122" s="844" t="str">
        <f>IF($B122="","",INDEX('All CCC'!AA$7:AA$809,MATCH(WatchList!$B122,'All CCC'!$B$7:$B$809,0)))</f>
        <v/>
      </c>
      <c r="AB122" s="844" t="str">
        <f>IF($B122="","",INDEX('All CCC'!AB$7:AB$809,MATCH(WatchList!$B122,'All CCC'!$B$7:$B$809,0)))</f>
        <v/>
      </c>
      <c r="AC122" s="844" t="str">
        <f>IF($B122="","",INDEX('All CCC'!AC$7:AC$809,MATCH(WatchList!$B122,'All CCC'!$B$7:$B$809,0)))</f>
        <v/>
      </c>
      <c r="AD122" s="844" t="str">
        <f>IF($B122="","",INDEX('All CCC'!AD$7:AD$809,MATCH(WatchList!$B122,'All CCC'!$B$7:$B$809,0)))</f>
        <v/>
      </c>
      <c r="AE122" s="844" t="str">
        <f>IF($B122="","",INDEX('All CCC'!AE$7:AE$809,MATCH(WatchList!$B122,'All CCC'!$B$7:$B$809,0)))</f>
        <v/>
      </c>
      <c r="AF122" s="844" t="str">
        <f>IF($B122="","",INDEX('All CCC'!AF$7:AF$809,MATCH(WatchList!$B122,'All CCC'!$B$7:$B$809,0)))</f>
        <v/>
      </c>
      <c r="AG122" s="844" t="str">
        <f>IF($B122="","",INDEX('All CCC'!AG$7:AG$809,MATCH(WatchList!$B122,'All CCC'!$B$7:$B$809,0)))</f>
        <v/>
      </c>
      <c r="AH122" s="844" t="str">
        <f>IF($B122="","",INDEX('All CCC'!AH$7:AH$809,MATCH(WatchList!$B122,'All CCC'!$B$7:$B$809,0)))</f>
        <v/>
      </c>
      <c r="AI122" s="844" t="str">
        <f>IF($B122="","",INDEX('All CCC'!AI$7:AI$809,MATCH(WatchList!$B122,'All CCC'!$B$7:$B$809,0)))</f>
        <v/>
      </c>
      <c r="AJ122" s="844" t="str">
        <f>IF($B122="","",INDEX('All CCC'!AJ$7:AJ$809,MATCH(WatchList!$B122,'All CCC'!$B$7:$B$809,0)))</f>
        <v/>
      </c>
      <c r="AK122" s="844" t="str">
        <f>IF($B122="","",INDEX('All CCC'!AK$7:AK$809,MATCH(WatchList!$B122,'All CCC'!$B$7:$B$809,0)))</f>
        <v/>
      </c>
      <c r="AL122" s="844" t="str">
        <f>IF($B122="","",INDEX('All CCC'!AL$7:AL$809,MATCH(WatchList!$B122,'All CCC'!$B$7:$B$809,0)))</f>
        <v/>
      </c>
      <c r="AM122" s="844" t="str">
        <f>IF($B122="","",INDEX('All CCC'!AM$7:AM$809,MATCH(WatchList!$B122,'All CCC'!$B$7:$B$809,0)))</f>
        <v/>
      </c>
      <c r="AN122" s="844" t="str">
        <f>IF($B122="","",INDEX('All CCC'!AN$7:AN$809,MATCH(WatchList!$B122,'All CCC'!$B$7:$B$809,0)))</f>
        <v/>
      </c>
      <c r="AO122" s="844" t="str">
        <f>IF($B122="","",INDEX('All CCC'!AO$7:AO$809,MATCH(WatchList!$B122,'All CCC'!$B$7:$B$809,0)))</f>
        <v/>
      </c>
      <c r="AP122" s="844" t="str">
        <f>IF($B122="","",INDEX('All CCC'!AP$7:AP$809,MATCH(WatchList!$B122,'All CCC'!$B$7:$B$809,0)))</f>
        <v/>
      </c>
      <c r="AQ122" s="844" t="str">
        <f>IF($B122="","",INDEX('All CCC'!AQ$7:AQ$809,MATCH(WatchList!$B122,'All CCC'!$B$7:$B$809,0)))</f>
        <v/>
      </c>
      <c r="AR122" s="844" t="str">
        <f>IF($B122="","",INDEX('All CCC'!AR$7:AR$809,MATCH(WatchList!$B122,'All CCC'!$B$7:$B$809,0)))</f>
        <v/>
      </c>
      <c r="AS122" s="844" t="str">
        <f>IF($B122="","",INDEX('All CCC'!AS$7:AS$809,MATCH(WatchList!$B122,'All CCC'!$B$7:$B$809,0)))</f>
        <v/>
      </c>
      <c r="AT122" s="844" t="str">
        <f>IF($B122="","",INDEX('All CCC'!AT$7:AT$809,MATCH(WatchList!$B122,'All CCC'!$B$7:$B$809,0)))</f>
        <v/>
      </c>
      <c r="AU122" s="844" t="str">
        <f>IF($B122="","",INDEX('All CCC'!AU$7:AU$809,MATCH(WatchList!$B122,'All CCC'!$B$7:$B$809,0)))</f>
        <v/>
      </c>
      <c r="AV122" s="844" t="str">
        <f>IF($B122="","",INDEX('All CCC'!AV$7:AV$809,MATCH(WatchList!$B122,'All CCC'!$B$7:$B$809,0)))</f>
        <v/>
      </c>
      <c r="AW122" s="844" t="str">
        <f>IF($B122="","",INDEX('All CCC'!AW$7:AW$809,MATCH(WatchList!$B122,'All CCC'!$B$7:$B$809,0)))</f>
        <v/>
      </c>
      <c r="AX122" s="844" t="str">
        <f>IF($B122="","",INDEX('All CCC'!AX$7:AX$809,MATCH(WatchList!$B122,'All CCC'!$B$7:$B$809,0)))</f>
        <v/>
      </c>
      <c r="AY122" s="844" t="str">
        <f>IF($B122="","",INDEX('All CCC'!AY$7:AY$809,MATCH(WatchList!$B122,'All CCC'!$B$7:$B$809,0)))</f>
        <v/>
      </c>
      <c r="AZ122" s="844" t="str">
        <f>IF($B122="","",INDEX('All CCC'!AZ$7:AZ$809,MATCH(WatchList!$B122,'All CCC'!$B$7:$B$809,0)))</f>
        <v/>
      </c>
      <c r="BA122" s="844" t="str">
        <f>IF($B122="","",INDEX('All CCC'!BA$7:BA$809,MATCH(WatchList!$B122,'All CCC'!$B$7:$B$809,0)))</f>
        <v/>
      </c>
      <c r="BB122" s="844" t="str">
        <f>IF($B122="","",INDEX('All CCC'!BB$7:BB$809,MATCH(WatchList!$B122,'All CCC'!$B$7:$B$809,0)))</f>
        <v/>
      </c>
      <c r="BC122" s="844" t="str">
        <f>IF($B122="","",INDEX('All CCC'!BC$7:BC$809,MATCH(WatchList!$B122,'All CCC'!$B$7:$B$809,0)))</f>
        <v/>
      </c>
      <c r="BD122" s="844" t="str">
        <f>IF($B122="","",INDEX('All CCC'!BD$7:BD$809,MATCH(WatchList!$B122,'All CCC'!$B$7:$B$809,0)))</f>
        <v/>
      </c>
      <c r="BE122" s="844" t="str">
        <f>IF($B122="","",INDEX('All CCC'!BE$7:BE$809,MATCH(WatchList!$B122,'All CCC'!$B$7:$B$809,0)))</f>
        <v/>
      </c>
      <c r="BF122" s="844" t="str">
        <f>IF($B122="","",INDEX('All CCC'!BF$7:BF$809,MATCH(WatchList!$B122,'All CCC'!$B$7:$B$809,0)))</f>
        <v/>
      </c>
      <c r="BG122" s="844" t="str">
        <f>IF($B122="","",INDEX('All CCC'!BG$7:BG$809,MATCH(WatchList!$B122,'All CCC'!$B$7:$B$809,0)))</f>
        <v/>
      </c>
    </row>
    <row r="123" spans="1:59" x14ac:dyDescent="0.2">
      <c r="A123" s="548" t="str">
        <f>IF($B123="","",INDEX('All CCC'!A$7:A$809,MATCH(WatchList!$B123,'All CCC'!$B$7:$B$809,0)))</f>
        <v/>
      </c>
      <c r="B123" s="31"/>
      <c r="C123" s="844" t="str">
        <f>IF($B123="","",INDEX('All CCC'!C$7:C$809,MATCH(WatchList!$B123,'All CCC'!$B$7:$B$809,0)))</f>
        <v/>
      </c>
      <c r="D123" s="844" t="str">
        <f>IF($B123="","",INDEX('All CCC'!D$7:D$809,MATCH(WatchList!$B123,'All CCC'!$B$7:$B$809,0)))</f>
        <v/>
      </c>
      <c r="E123" s="844" t="str">
        <f>IF($B123="","",INDEX('All CCC'!E$7:E$809,MATCH(WatchList!$B123,'All CCC'!$B$7:$B$809,0)))</f>
        <v/>
      </c>
      <c r="F123" s="844" t="str">
        <f>IF($B123="","",INDEX('All CCC'!F$7:F$809,MATCH(WatchList!$B123,'All CCC'!$B$7:$B$809,0)))</f>
        <v/>
      </c>
      <c r="G123" s="844" t="str">
        <f>IF($B123="","",INDEX('All CCC'!G$7:G$809,MATCH(WatchList!$B123,'All CCC'!$B$7:$B$809,0)))</f>
        <v/>
      </c>
      <c r="H123" s="844" t="str">
        <f>IF($B123="","",INDEX('All CCC'!H$7:H$809,MATCH(WatchList!$B123,'All CCC'!$B$7:$B$809,0)))</f>
        <v/>
      </c>
      <c r="I123" s="844" t="str">
        <f>IF($B123="","",INDEX('All CCC'!I$7:I$809,MATCH(WatchList!$B123,'All CCC'!$B$7:$B$809,0)))</f>
        <v/>
      </c>
      <c r="J123" s="844" t="str">
        <f>IF($B123="","",INDEX('All CCC'!J$7:J$809,MATCH(WatchList!$B123,'All CCC'!$B$7:$B$809,0)))</f>
        <v/>
      </c>
      <c r="K123" s="844" t="str">
        <f>IF($B123="","",INDEX('All CCC'!K$7:K$809,MATCH(WatchList!$B123,'All CCC'!$B$7:$B$809,0)))</f>
        <v/>
      </c>
      <c r="L123" s="844" t="str">
        <f>IF($B123="","",INDEX('All CCC'!L$7:L$809,MATCH(WatchList!$B123,'All CCC'!$B$7:$B$809,0)))</f>
        <v/>
      </c>
      <c r="M123" s="844" t="str">
        <f>IF($B123="","",INDEX('All CCC'!M$7:M$809,MATCH(WatchList!$B123,'All CCC'!$B$7:$B$809,0)))</f>
        <v/>
      </c>
      <c r="N123" s="844" t="str">
        <f>IF($B123="","",INDEX('All CCC'!N$7:N$809,MATCH(WatchList!$B123,'All CCC'!$B$7:$B$809,0)))</f>
        <v/>
      </c>
      <c r="O123" s="844" t="str">
        <f>IF($B123="","",INDEX('All CCC'!O$7:O$809,MATCH(WatchList!$B123,'All CCC'!$B$7:$B$809,0)))</f>
        <v/>
      </c>
      <c r="P123" s="845" t="str">
        <f>IF($B123="","",INDEX('All CCC'!P$7:P$809,MATCH(WatchList!$B123,'All CCC'!$B$7:$B$809,0)))</f>
        <v/>
      </c>
      <c r="Q123" s="845" t="str">
        <f>IF($B123="","",INDEX('All CCC'!Q$7:Q$809,MATCH(WatchList!$B123,'All CCC'!$B$7:$B$809,0)))</f>
        <v/>
      </c>
      <c r="R123" s="844" t="str">
        <f>IF($B123="","",INDEX('All CCC'!R$7:R$809,MATCH(WatchList!$B123,'All CCC'!$B$7:$B$809,0)))</f>
        <v/>
      </c>
      <c r="S123" s="844" t="str">
        <f>IF($B123="","",INDEX('All CCC'!S$7:S$809,MATCH(WatchList!$B123,'All CCC'!$B$7:$B$809,0)))</f>
        <v/>
      </c>
      <c r="T123" s="844" t="str">
        <f>IF($B123="","",INDEX('All CCC'!T$7:T$809,MATCH(WatchList!$B123,'All CCC'!$B$7:$B$809,0)))</f>
        <v/>
      </c>
      <c r="U123" s="844" t="str">
        <f>IF($B123="","",INDEX('All CCC'!U$7:U$809,MATCH(WatchList!$B123,'All CCC'!$B$7:$B$809,0)))</f>
        <v/>
      </c>
      <c r="V123" s="844" t="str">
        <f>IF($B123="","",INDEX('All CCC'!V$7:V$809,MATCH(WatchList!$B123,'All CCC'!$B$7:$B$809,0)))</f>
        <v/>
      </c>
      <c r="W123" s="844" t="str">
        <f>IF($B123="","",INDEX('All CCC'!W$7:W$809,MATCH(WatchList!$B123,'All CCC'!$B$7:$B$809,0)))</f>
        <v/>
      </c>
      <c r="X123" s="844" t="str">
        <f>IF($B123="","",INDEX('All CCC'!X$7:X$809,MATCH(WatchList!$B123,'All CCC'!$B$7:$B$809,0)))</f>
        <v/>
      </c>
      <c r="Y123" s="844" t="str">
        <f>IF($B123="","",INDEX('All CCC'!Y$7:Y$809,MATCH(WatchList!$B123,'All CCC'!$B$7:$B$809,0)))</f>
        <v/>
      </c>
      <c r="Z123" s="844" t="str">
        <f>IF($B123="","",INDEX('All CCC'!Z$7:Z$809,MATCH(WatchList!$B123,'All CCC'!$B$7:$B$809,0)))</f>
        <v/>
      </c>
      <c r="AA123" s="844" t="str">
        <f>IF($B123="","",INDEX('All CCC'!AA$7:AA$809,MATCH(WatchList!$B123,'All CCC'!$B$7:$B$809,0)))</f>
        <v/>
      </c>
      <c r="AB123" s="844" t="str">
        <f>IF($B123="","",INDEX('All CCC'!AB$7:AB$809,MATCH(WatchList!$B123,'All CCC'!$B$7:$B$809,0)))</f>
        <v/>
      </c>
      <c r="AC123" s="844" t="str">
        <f>IF($B123="","",INDEX('All CCC'!AC$7:AC$809,MATCH(WatchList!$B123,'All CCC'!$B$7:$B$809,0)))</f>
        <v/>
      </c>
      <c r="AD123" s="844" t="str">
        <f>IF($B123="","",INDEX('All CCC'!AD$7:AD$809,MATCH(WatchList!$B123,'All CCC'!$B$7:$B$809,0)))</f>
        <v/>
      </c>
      <c r="AE123" s="844" t="str">
        <f>IF($B123="","",INDEX('All CCC'!AE$7:AE$809,MATCH(WatchList!$B123,'All CCC'!$B$7:$B$809,0)))</f>
        <v/>
      </c>
      <c r="AF123" s="844" t="str">
        <f>IF($B123="","",INDEX('All CCC'!AF$7:AF$809,MATCH(WatchList!$B123,'All CCC'!$B$7:$B$809,0)))</f>
        <v/>
      </c>
      <c r="AG123" s="844" t="str">
        <f>IF($B123="","",INDEX('All CCC'!AG$7:AG$809,MATCH(WatchList!$B123,'All CCC'!$B$7:$B$809,0)))</f>
        <v/>
      </c>
      <c r="AH123" s="844" t="str">
        <f>IF($B123="","",INDEX('All CCC'!AH$7:AH$809,MATCH(WatchList!$B123,'All CCC'!$B$7:$B$809,0)))</f>
        <v/>
      </c>
      <c r="AI123" s="844" t="str">
        <f>IF($B123="","",INDEX('All CCC'!AI$7:AI$809,MATCH(WatchList!$B123,'All CCC'!$B$7:$B$809,0)))</f>
        <v/>
      </c>
      <c r="AJ123" s="844" t="str">
        <f>IF($B123="","",INDEX('All CCC'!AJ$7:AJ$809,MATCH(WatchList!$B123,'All CCC'!$B$7:$B$809,0)))</f>
        <v/>
      </c>
      <c r="AK123" s="844" t="str">
        <f>IF($B123="","",INDEX('All CCC'!AK$7:AK$809,MATCH(WatchList!$B123,'All CCC'!$B$7:$B$809,0)))</f>
        <v/>
      </c>
      <c r="AL123" s="844" t="str">
        <f>IF($B123="","",INDEX('All CCC'!AL$7:AL$809,MATCH(WatchList!$B123,'All CCC'!$B$7:$B$809,0)))</f>
        <v/>
      </c>
      <c r="AM123" s="844" t="str">
        <f>IF($B123="","",INDEX('All CCC'!AM$7:AM$809,MATCH(WatchList!$B123,'All CCC'!$B$7:$B$809,0)))</f>
        <v/>
      </c>
      <c r="AN123" s="844" t="str">
        <f>IF($B123="","",INDEX('All CCC'!AN$7:AN$809,MATCH(WatchList!$B123,'All CCC'!$B$7:$B$809,0)))</f>
        <v/>
      </c>
      <c r="AO123" s="844" t="str">
        <f>IF($B123="","",INDEX('All CCC'!AO$7:AO$809,MATCH(WatchList!$B123,'All CCC'!$B$7:$B$809,0)))</f>
        <v/>
      </c>
      <c r="AP123" s="844" t="str">
        <f>IF($B123="","",INDEX('All CCC'!AP$7:AP$809,MATCH(WatchList!$B123,'All CCC'!$B$7:$B$809,0)))</f>
        <v/>
      </c>
      <c r="AQ123" s="844" t="str">
        <f>IF($B123="","",INDEX('All CCC'!AQ$7:AQ$809,MATCH(WatchList!$B123,'All CCC'!$B$7:$B$809,0)))</f>
        <v/>
      </c>
      <c r="AR123" s="844" t="str">
        <f>IF($B123="","",INDEX('All CCC'!AR$7:AR$809,MATCH(WatchList!$B123,'All CCC'!$B$7:$B$809,0)))</f>
        <v/>
      </c>
      <c r="AS123" s="844" t="str">
        <f>IF($B123="","",INDEX('All CCC'!AS$7:AS$809,MATCH(WatchList!$B123,'All CCC'!$B$7:$B$809,0)))</f>
        <v/>
      </c>
      <c r="AT123" s="844" t="str">
        <f>IF($B123="","",INDEX('All CCC'!AT$7:AT$809,MATCH(WatchList!$B123,'All CCC'!$B$7:$B$809,0)))</f>
        <v/>
      </c>
      <c r="AU123" s="844" t="str">
        <f>IF($B123="","",INDEX('All CCC'!AU$7:AU$809,MATCH(WatchList!$B123,'All CCC'!$B$7:$B$809,0)))</f>
        <v/>
      </c>
      <c r="AV123" s="844" t="str">
        <f>IF($B123="","",INDEX('All CCC'!AV$7:AV$809,MATCH(WatchList!$B123,'All CCC'!$B$7:$B$809,0)))</f>
        <v/>
      </c>
      <c r="AW123" s="844" t="str">
        <f>IF($B123="","",INDEX('All CCC'!AW$7:AW$809,MATCH(WatchList!$B123,'All CCC'!$B$7:$B$809,0)))</f>
        <v/>
      </c>
      <c r="AX123" s="844" t="str">
        <f>IF($B123="","",INDEX('All CCC'!AX$7:AX$809,MATCH(WatchList!$B123,'All CCC'!$B$7:$B$809,0)))</f>
        <v/>
      </c>
      <c r="AY123" s="844" t="str">
        <f>IF($B123="","",INDEX('All CCC'!AY$7:AY$809,MATCH(WatchList!$B123,'All CCC'!$B$7:$B$809,0)))</f>
        <v/>
      </c>
      <c r="AZ123" s="844" t="str">
        <f>IF($B123="","",INDEX('All CCC'!AZ$7:AZ$809,MATCH(WatchList!$B123,'All CCC'!$B$7:$B$809,0)))</f>
        <v/>
      </c>
      <c r="BA123" s="844" t="str">
        <f>IF($B123="","",INDEX('All CCC'!BA$7:BA$809,MATCH(WatchList!$B123,'All CCC'!$B$7:$B$809,0)))</f>
        <v/>
      </c>
      <c r="BB123" s="844" t="str">
        <f>IF($B123="","",INDEX('All CCC'!BB$7:BB$809,MATCH(WatchList!$B123,'All CCC'!$B$7:$B$809,0)))</f>
        <v/>
      </c>
      <c r="BC123" s="844" t="str">
        <f>IF($B123="","",INDEX('All CCC'!BC$7:BC$809,MATCH(WatchList!$B123,'All CCC'!$B$7:$B$809,0)))</f>
        <v/>
      </c>
      <c r="BD123" s="844" t="str">
        <f>IF($B123="","",INDEX('All CCC'!BD$7:BD$809,MATCH(WatchList!$B123,'All CCC'!$B$7:$B$809,0)))</f>
        <v/>
      </c>
      <c r="BE123" s="844" t="str">
        <f>IF($B123="","",INDEX('All CCC'!BE$7:BE$809,MATCH(WatchList!$B123,'All CCC'!$B$7:$B$809,0)))</f>
        <v/>
      </c>
      <c r="BF123" s="844" t="str">
        <f>IF($B123="","",INDEX('All CCC'!BF$7:BF$809,MATCH(WatchList!$B123,'All CCC'!$B$7:$B$809,0)))</f>
        <v/>
      </c>
      <c r="BG123" s="844" t="str">
        <f>IF($B123="","",INDEX('All CCC'!BG$7:BG$809,MATCH(WatchList!$B123,'All CCC'!$B$7:$B$809,0)))</f>
        <v/>
      </c>
    </row>
    <row r="124" spans="1:59" x14ac:dyDescent="0.2">
      <c r="A124" s="548" t="str">
        <f>IF($B124="","",INDEX('All CCC'!A$7:A$809,MATCH(WatchList!$B124,'All CCC'!$B$7:$B$809,0)))</f>
        <v/>
      </c>
      <c r="B124" s="31"/>
      <c r="C124" s="844" t="str">
        <f>IF($B124="","",INDEX('All CCC'!C$7:C$809,MATCH(WatchList!$B124,'All CCC'!$B$7:$B$809,0)))</f>
        <v/>
      </c>
      <c r="D124" s="844" t="str">
        <f>IF($B124="","",INDEX('All CCC'!D$7:D$809,MATCH(WatchList!$B124,'All CCC'!$B$7:$B$809,0)))</f>
        <v/>
      </c>
      <c r="E124" s="844" t="str">
        <f>IF($B124="","",INDEX('All CCC'!E$7:E$809,MATCH(WatchList!$B124,'All CCC'!$B$7:$B$809,0)))</f>
        <v/>
      </c>
      <c r="F124" s="844" t="str">
        <f>IF($B124="","",INDEX('All CCC'!F$7:F$809,MATCH(WatchList!$B124,'All CCC'!$B$7:$B$809,0)))</f>
        <v/>
      </c>
      <c r="G124" s="844" t="str">
        <f>IF($B124="","",INDEX('All CCC'!G$7:G$809,MATCH(WatchList!$B124,'All CCC'!$B$7:$B$809,0)))</f>
        <v/>
      </c>
      <c r="H124" s="844" t="str">
        <f>IF($B124="","",INDEX('All CCC'!H$7:H$809,MATCH(WatchList!$B124,'All CCC'!$B$7:$B$809,0)))</f>
        <v/>
      </c>
      <c r="I124" s="844" t="str">
        <f>IF($B124="","",INDEX('All CCC'!I$7:I$809,MATCH(WatchList!$B124,'All CCC'!$B$7:$B$809,0)))</f>
        <v/>
      </c>
      <c r="J124" s="844" t="str">
        <f>IF($B124="","",INDEX('All CCC'!J$7:J$809,MATCH(WatchList!$B124,'All CCC'!$B$7:$B$809,0)))</f>
        <v/>
      </c>
      <c r="K124" s="844" t="str">
        <f>IF($B124="","",INDEX('All CCC'!K$7:K$809,MATCH(WatchList!$B124,'All CCC'!$B$7:$B$809,0)))</f>
        <v/>
      </c>
      <c r="L124" s="844" t="str">
        <f>IF($B124="","",INDEX('All CCC'!L$7:L$809,MATCH(WatchList!$B124,'All CCC'!$B$7:$B$809,0)))</f>
        <v/>
      </c>
      <c r="M124" s="844" t="str">
        <f>IF($B124="","",INDEX('All CCC'!M$7:M$809,MATCH(WatchList!$B124,'All CCC'!$B$7:$B$809,0)))</f>
        <v/>
      </c>
      <c r="N124" s="844" t="str">
        <f>IF($B124="","",INDEX('All CCC'!N$7:N$809,MATCH(WatchList!$B124,'All CCC'!$B$7:$B$809,0)))</f>
        <v/>
      </c>
      <c r="O124" s="844" t="str">
        <f>IF($B124="","",INDEX('All CCC'!O$7:O$809,MATCH(WatchList!$B124,'All CCC'!$B$7:$B$809,0)))</f>
        <v/>
      </c>
      <c r="P124" s="845" t="str">
        <f>IF($B124="","",INDEX('All CCC'!P$7:P$809,MATCH(WatchList!$B124,'All CCC'!$B$7:$B$809,0)))</f>
        <v/>
      </c>
      <c r="Q124" s="845" t="str">
        <f>IF($B124="","",INDEX('All CCC'!Q$7:Q$809,MATCH(WatchList!$B124,'All CCC'!$B$7:$B$809,0)))</f>
        <v/>
      </c>
      <c r="R124" s="844" t="str">
        <f>IF($B124="","",INDEX('All CCC'!R$7:R$809,MATCH(WatchList!$B124,'All CCC'!$B$7:$B$809,0)))</f>
        <v/>
      </c>
      <c r="S124" s="844" t="str">
        <f>IF($B124="","",INDEX('All CCC'!S$7:S$809,MATCH(WatchList!$B124,'All CCC'!$B$7:$B$809,0)))</f>
        <v/>
      </c>
      <c r="T124" s="844" t="str">
        <f>IF($B124="","",INDEX('All CCC'!T$7:T$809,MATCH(WatchList!$B124,'All CCC'!$B$7:$B$809,0)))</f>
        <v/>
      </c>
      <c r="U124" s="844" t="str">
        <f>IF($B124="","",INDEX('All CCC'!U$7:U$809,MATCH(WatchList!$B124,'All CCC'!$B$7:$B$809,0)))</f>
        <v/>
      </c>
      <c r="V124" s="844" t="str">
        <f>IF($B124="","",INDEX('All CCC'!V$7:V$809,MATCH(WatchList!$B124,'All CCC'!$B$7:$B$809,0)))</f>
        <v/>
      </c>
      <c r="W124" s="844" t="str">
        <f>IF($B124="","",INDEX('All CCC'!W$7:W$809,MATCH(WatchList!$B124,'All CCC'!$B$7:$B$809,0)))</f>
        <v/>
      </c>
      <c r="X124" s="844" t="str">
        <f>IF($B124="","",INDEX('All CCC'!X$7:X$809,MATCH(WatchList!$B124,'All CCC'!$B$7:$B$809,0)))</f>
        <v/>
      </c>
      <c r="Y124" s="844" t="str">
        <f>IF($B124="","",INDEX('All CCC'!Y$7:Y$809,MATCH(WatchList!$B124,'All CCC'!$B$7:$B$809,0)))</f>
        <v/>
      </c>
      <c r="Z124" s="844" t="str">
        <f>IF($B124="","",INDEX('All CCC'!Z$7:Z$809,MATCH(WatchList!$B124,'All CCC'!$B$7:$B$809,0)))</f>
        <v/>
      </c>
      <c r="AA124" s="844" t="str">
        <f>IF($B124="","",INDEX('All CCC'!AA$7:AA$809,MATCH(WatchList!$B124,'All CCC'!$B$7:$B$809,0)))</f>
        <v/>
      </c>
      <c r="AB124" s="844" t="str">
        <f>IF($B124="","",INDEX('All CCC'!AB$7:AB$809,MATCH(WatchList!$B124,'All CCC'!$B$7:$B$809,0)))</f>
        <v/>
      </c>
      <c r="AC124" s="844" t="str">
        <f>IF($B124="","",INDEX('All CCC'!AC$7:AC$809,MATCH(WatchList!$B124,'All CCC'!$B$7:$B$809,0)))</f>
        <v/>
      </c>
      <c r="AD124" s="844" t="str">
        <f>IF($B124="","",INDEX('All CCC'!AD$7:AD$809,MATCH(WatchList!$B124,'All CCC'!$B$7:$B$809,0)))</f>
        <v/>
      </c>
      <c r="AE124" s="844" t="str">
        <f>IF($B124="","",INDEX('All CCC'!AE$7:AE$809,MATCH(WatchList!$B124,'All CCC'!$B$7:$B$809,0)))</f>
        <v/>
      </c>
      <c r="AF124" s="844" t="str">
        <f>IF($B124="","",INDEX('All CCC'!AF$7:AF$809,MATCH(WatchList!$B124,'All CCC'!$B$7:$B$809,0)))</f>
        <v/>
      </c>
      <c r="AG124" s="844" t="str">
        <f>IF($B124="","",INDEX('All CCC'!AG$7:AG$809,MATCH(WatchList!$B124,'All CCC'!$B$7:$B$809,0)))</f>
        <v/>
      </c>
      <c r="AH124" s="844" t="str">
        <f>IF($B124="","",INDEX('All CCC'!AH$7:AH$809,MATCH(WatchList!$B124,'All CCC'!$B$7:$B$809,0)))</f>
        <v/>
      </c>
      <c r="AI124" s="844" t="str">
        <f>IF($B124="","",INDEX('All CCC'!AI$7:AI$809,MATCH(WatchList!$B124,'All CCC'!$B$7:$B$809,0)))</f>
        <v/>
      </c>
      <c r="AJ124" s="844" t="str">
        <f>IF($B124="","",INDEX('All CCC'!AJ$7:AJ$809,MATCH(WatchList!$B124,'All CCC'!$B$7:$B$809,0)))</f>
        <v/>
      </c>
      <c r="AK124" s="844" t="str">
        <f>IF($B124="","",INDEX('All CCC'!AK$7:AK$809,MATCH(WatchList!$B124,'All CCC'!$B$7:$B$809,0)))</f>
        <v/>
      </c>
      <c r="AL124" s="844" t="str">
        <f>IF($B124="","",INDEX('All CCC'!AL$7:AL$809,MATCH(WatchList!$B124,'All CCC'!$B$7:$B$809,0)))</f>
        <v/>
      </c>
      <c r="AM124" s="844" t="str">
        <f>IF($B124="","",INDEX('All CCC'!AM$7:AM$809,MATCH(WatchList!$B124,'All CCC'!$B$7:$B$809,0)))</f>
        <v/>
      </c>
      <c r="AN124" s="844" t="str">
        <f>IF($B124="","",INDEX('All CCC'!AN$7:AN$809,MATCH(WatchList!$B124,'All CCC'!$B$7:$B$809,0)))</f>
        <v/>
      </c>
      <c r="AO124" s="844" t="str">
        <f>IF($B124="","",INDEX('All CCC'!AO$7:AO$809,MATCH(WatchList!$B124,'All CCC'!$B$7:$B$809,0)))</f>
        <v/>
      </c>
      <c r="AP124" s="844" t="str">
        <f>IF($B124="","",INDEX('All CCC'!AP$7:AP$809,MATCH(WatchList!$B124,'All CCC'!$B$7:$B$809,0)))</f>
        <v/>
      </c>
      <c r="AQ124" s="844" t="str">
        <f>IF($B124="","",INDEX('All CCC'!AQ$7:AQ$809,MATCH(WatchList!$B124,'All CCC'!$B$7:$B$809,0)))</f>
        <v/>
      </c>
      <c r="AR124" s="844" t="str">
        <f>IF($B124="","",INDEX('All CCC'!AR$7:AR$809,MATCH(WatchList!$B124,'All CCC'!$B$7:$B$809,0)))</f>
        <v/>
      </c>
      <c r="AS124" s="844" t="str">
        <f>IF($B124="","",INDEX('All CCC'!AS$7:AS$809,MATCH(WatchList!$B124,'All CCC'!$B$7:$B$809,0)))</f>
        <v/>
      </c>
      <c r="AT124" s="844" t="str">
        <f>IF($B124="","",INDEX('All CCC'!AT$7:AT$809,MATCH(WatchList!$B124,'All CCC'!$B$7:$B$809,0)))</f>
        <v/>
      </c>
      <c r="AU124" s="844" t="str">
        <f>IF($B124="","",INDEX('All CCC'!AU$7:AU$809,MATCH(WatchList!$B124,'All CCC'!$B$7:$B$809,0)))</f>
        <v/>
      </c>
      <c r="AV124" s="844" t="str">
        <f>IF($B124="","",INDEX('All CCC'!AV$7:AV$809,MATCH(WatchList!$B124,'All CCC'!$B$7:$B$809,0)))</f>
        <v/>
      </c>
      <c r="AW124" s="844" t="str">
        <f>IF($B124="","",INDEX('All CCC'!AW$7:AW$809,MATCH(WatchList!$B124,'All CCC'!$B$7:$B$809,0)))</f>
        <v/>
      </c>
      <c r="AX124" s="844" t="str">
        <f>IF($B124="","",INDEX('All CCC'!AX$7:AX$809,MATCH(WatchList!$B124,'All CCC'!$B$7:$B$809,0)))</f>
        <v/>
      </c>
      <c r="AY124" s="844" t="str">
        <f>IF($B124="","",INDEX('All CCC'!AY$7:AY$809,MATCH(WatchList!$B124,'All CCC'!$B$7:$B$809,0)))</f>
        <v/>
      </c>
      <c r="AZ124" s="844" t="str">
        <f>IF($B124="","",INDEX('All CCC'!AZ$7:AZ$809,MATCH(WatchList!$B124,'All CCC'!$B$7:$B$809,0)))</f>
        <v/>
      </c>
      <c r="BA124" s="844" t="str">
        <f>IF($B124="","",INDEX('All CCC'!BA$7:BA$809,MATCH(WatchList!$B124,'All CCC'!$B$7:$B$809,0)))</f>
        <v/>
      </c>
      <c r="BB124" s="844" t="str">
        <f>IF($B124="","",INDEX('All CCC'!BB$7:BB$809,MATCH(WatchList!$B124,'All CCC'!$B$7:$B$809,0)))</f>
        <v/>
      </c>
      <c r="BC124" s="844" t="str">
        <f>IF($B124="","",INDEX('All CCC'!BC$7:BC$809,MATCH(WatchList!$B124,'All CCC'!$B$7:$B$809,0)))</f>
        <v/>
      </c>
      <c r="BD124" s="844" t="str">
        <f>IF($B124="","",INDEX('All CCC'!BD$7:BD$809,MATCH(WatchList!$B124,'All CCC'!$B$7:$B$809,0)))</f>
        <v/>
      </c>
      <c r="BE124" s="844" t="str">
        <f>IF($B124="","",INDEX('All CCC'!BE$7:BE$809,MATCH(WatchList!$B124,'All CCC'!$B$7:$B$809,0)))</f>
        <v/>
      </c>
      <c r="BF124" s="844" t="str">
        <f>IF($B124="","",INDEX('All CCC'!BF$7:BF$809,MATCH(WatchList!$B124,'All CCC'!$B$7:$B$809,0)))</f>
        <v/>
      </c>
      <c r="BG124" s="844" t="str">
        <f>IF($B124="","",INDEX('All CCC'!BG$7:BG$809,MATCH(WatchList!$B124,'All CCC'!$B$7:$B$809,0)))</f>
        <v/>
      </c>
    </row>
    <row r="125" spans="1:59" x14ac:dyDescent="0.2">
      <c r="A125" s="548" t="str">
        <f>IF($B125="","",INDEX('All CCC'!A$7:A$809,MATCH(WatchList!$B125,'All CCC'!$B$7:$B$809,0)))</f>
        <v/>
      </c>
      <c r="B125" s="31"/>
      <c r="C125" s="844" t="str">
        <f>IF($B125="","",INDEX('All CCC'!C$7:C$809,MATCH(WatchList!$B125,'All CCC'!$B$7:$B$809,0)))</f>
        <v/>
      </c>
      <c r="D125" s="844" t="str">
        <f>IF($B125="","",INDEX('All CCC'!D$7:D$809,MATCH(WatchList!$B125,'All CCC'!$B$7:$B$809,0)))</f>
        <v/>
      </c>
      <c r="E125" s="844" t="str">
        <f>IF($B125="","",INDEX('All CCC'!E$7:E$809,MATCH(WatchList!$B125,'All CCC'!$B$7:$B$809,0)))</f>
        <v/>
      </c>
      <c r="F125" s="844" t="str">
        <f>IF($B125="","",INDEX('All CCC'!F$7:F$809,MATCH(WatchList!$B125,'All CCC'!$B$7:$B$809,0)))</f>
        <v/>
      </c>
      <c r="G125" s="844" t="str">
        <f>IF($B125="","",INDEX('All CCC'!G$7:G$809,MATCH(WatchList!$B125,'All CCC'!$B$7:$B$809,0)))</f>
        <v/>
      </c>
      <c r="H125" s="844" t="str">
        <f>IF($B125="","",INDEX('All CCC'!H$7:H$809,MATCH(WatchList!$B125,'All CCC'!$B$7:$B$809,0)))</f>
        <v/>
      </c>
      <c r="I125" s="844" t="str">
        <f>IF($B125="","",INDEX('All CCC'!I$7:I$809,MATCH(WatchList!$B125,'All CCC'!$B$7:$B$809,0)))</f>
        <v/>
      </c>
      <c r="J125" s="844" t="str">
        <f>IF($B125="","",INDEX('All CCC'!J$7:J$809,MATCH(WatchList!$B125,'All CCC'!$B$7:$B$809,0)))</f>
        <v/>
      </c>
      <c r="K125" s="844" t="str">
        <f>IF($B125="","",INDEX('All CCC'!K$7:K$809,MATCH(WatchList!$B125,'All CCC'!$B$7:$B$809,0)))</f>
        <v/>
      </c>
      <c r="L125" s="844" t="str">
        <f>IF($B125="","",INDEX('All CCC'!L$7:L$809,MATCH(WatchList!$B125,'All CCC'!$B$7:$B$809,0)))</f>
        <v/>
      </c>
      <c r="M125" s="844" t="str">
        <f>IF($B125="","",INDEX('All CCC'!M$7:M$809,MATCH(WatchList!$B125,'All CCC'!$B$7:$B$809,0)))</f>
        <v/>
      </c>
      <c r="N125" s="844" t="str">
        <f>IF($B125="","",INDEX('All CCC'!N$7:N$809,MATCH(WatchList!$B125,'All CCC'!$B$7:$B$809,0)))</f>
        <v/>
      </c>
      <c r="O125" s="844" t="str">
        <f>IF($B125="","",INDEX('All CCC'!O$7:O$809,MATCH(WatchList!$B125,'All CCC'!$B$7:$B$809,0)))</f>
        <v/>
      </c>
      <c r="P125" s="845" t="str">
        <f>IF($B125="","",INDEX('All CCC'!P$7:P$809,MATCH(WatchList!$B125,'All CCC'!$B$7:$B$809,0)))</f>
        <v/>
      </c>
      <c r="Q125" s="845" t="str">
        <f>IF($B125="","",INDEX('All CCC'!Q$7:Q$809,MATCH(WatchList!$B125,'All CCC'!$B$7:$B$809,0)))</f>
        <v/>
      </c>
      <c r="R125" s="844" t="str">
        <f>IF($B125="","",INDEX('All CCC'!R$7:R$809,MATCH(WatchList!$B125,'All CCC'!$B$7:$B$809,0)))</f>
        <v/>
      </c>
      <c r="S125" s="844" t="str">
        <f>IF($B125="","",INDEX('All CCC'!S$7:S$809,MATCH(WatchList!$B125,'All CCC'!$B$7:$B$809,0)))</f>
        <v/>
      </c>
      <c r="T125" s="844" t="str">
        <f>IF($B125="","",INDEX('All CCC'!T$7:T$809,MATCH(WatchList!$B125,'All CCC'!$B$7:$B$809,0)))</f>
        <v/>
      </c>
      <c r="U125" s="844" t="str">
        <f>IF($B125="","",INDEX('All CCC'!U$7:U$809,MATCH(WatchList!$B125,'All CCC'!$B$7:$B$809,0)))</f>
        <v/>
      </c>
      <c r="V125" s="844" t="str">
        <f>IF($B125="","",INDEX('All CCC'!V$7:V$809,MATCH(WatchList!$B125,'All CCC'!$B$7:$B$809,0)))</f>
        <v/>
      </c>
      <c r="W125" s="844" t="str">
        <f>IF($B125="","",INDEX('All CCC'!W$7:W$809,MATCH(WatchList!$B125,'All CCC'!$B$7:$B$809,0)))</f>
        <v/>
      </c>
      <c r="X125" s="844" t="str">
        <f>IF($B125="","",INDEX('All CCC'!X$7:X$809,MATCH(WatchList!$B125,'All CCC'!$B$7:$B$809,0)))</f>
        <v/>
      </c>
      <c r="Y125" s="844" t="str">
        <f>IF($B125="","",INDEX('All CCC'!Y$7:Y$809,MATCH(WatchList!$B125,'All CCC'!$B$7:$B$809,0)))</f>
        <v/>
      </c>
      <c r="Z125" s="844" t="str">
        <f>IF($B125="","",INDEX('All CCC'!Z$7:Z$809,MATCH(WatchList!$B125,'All CCC'!$B$7:$B$809,0)))</f>
        <v/>
      </c>
      <c r="AA125" s="844" t="str">
        <f>IF($B125="","",INDEX('All CCC'!AA$7:AA$809,MATCH(WatchList!$B125,'All CCC'!$B$7:$B$809,0)))</f>
        <v/>
      </c>
      <c r="AB125" s="844" t="str">
        <f>IF($B125="","",INDEX('All CCC'!AB$7:AB$809,MATCH(WatchList!$B125,'All CCC'!$B$7:$B$809,0)))</f>
        <v/>
      </c>
      <c r="AC125" s="844" t="str">
        <f>IF($B125="","",INDEX('All CCC'!AC$7:AC$809,MATCH(WatchList!$B125,'All CCC'!$B$7:$B$809,0)))</f>
        <v/>
      </c>
      <c r="AD125" s="844" t="str">
        <f>IF($B125="","",INDEX('All CCC'!AD$7:AD$809,MATCH(WatchList!$B125,'All CCC'!$B$7:$B$809,0)))</f>
        <v/>
      </c>
      <c r="AE125" s="844" t="str">
        <f>IF($B125="","",INDEX('All CCC'!AE$7:AE$809,MATCH(WatchList!$B125,'All CCC'!$B$7:$B$809,0)))</f>
        <v/>
      </c>
      <c r="AF125" s="844" t="str">
        <f>IF($B125="","",INDEX('All CCC'!AF$7:AF$809,MATCH(WatchList!$B125,'All CCC'!$B$7:$B$809,0)))</f>
        <v/>
      </c>
      <c r="AG125" s="844" t="str">
        <f>IF($B125="","",INDEX('All CCC'!AG$7:AG$809,MATCH(WatchList!$B125,'All CCC'!$B$7:$B$809,0)))</f>
        <v/>
      </c>
      <c r="AH125" s="844" t="str">
        <f>IF($B125="","",INDEX('All CCC'!AH$7:AH$809,MATCH(WatchList!$B125,'All CCC'!$B$7:$B$809,0)))</f>
        <v/>
      </c>
      <c r="AI125" s="844" t="str">
        <f>IF($B125="","",INDEX('All CCC'!AI$7:AI$809,MATCH(WatchList!$B125,'All CCC'!$B$7:$B$809,0)))</f>
        <v/>
      </c>
      <c r="AJ125" s="844" t="str">
        <f>IF($B125="","",INDEX('All CCC'!AJ$7:AJ$809,MATCH(WatchList!$B125,'All CCC'!$B$7:$B$809,0)))</f>
        <v/>
      </c>
      <c r="AK125" s="844" t="str">
        <f>IF($B125="","",INDEX('All CCC'!AK$7:AK$809,MATCH(WatchList!$B125,'All CCC'!$B$7:$B$809,0)))</f>
        <v/>
      </c>
      <c r="AL125" s="844" t="str">
        <f>IF($B125="","",INDEX('All CCC'!AL$7:AL$809,MATCH(WatchList!$B125,'All CCC'!$B$7:$B$809,0)))</f>
        <v/>
      </c>
      <c r="AM125" s="844" t="str">
        <f>IF($B125="","",INDEX('All CCC'!AM$7:AM$809,MATCH(WatchList!$B125,'All CCC'!$B$7:$B$809,0)))</f>
        <v/>
      </c>
      <c r="AN125" s="844" t="str">
        <f>IF($B125="","",INDEX('All CCC'!AN$7:AN$809,MATCH(WatchList!$B125,'All CCC'!$B$7:$B$809,0)))</f>
        <v/>
      </c>
      <c r="AO125" s="844" t="str">
        <f>IF($B125="","",INDEX('All CCC'!AO$7:AO$809,MATCH(WatchList!$B125,'All CCC'!$B$7:$B$809,0)))</f>
        <v/>
      </c>
      <c r="AP125" s="844" t="str">
        <f>IF($B125="","",INDEX('All CCC'!AP$7:AP$809,MATCH(WatchList!$B125,'All CCC'!$B$7:$B$809,0)))</f>
        <v/>
      </c>
      <c r="AQ125" s="844" t="str">
        <f>IF($B125="","",INDEX('All CCC'!AQ$7:AQ$809,MATCH(WatchList!$B125,'All CCC'!$B$7:$B$809,0)))</f>
        <v/>
      </c>
      <c r="AR125" s="844" t="str">
        <f>IF($B125="","",INDEX('All CCC'!AR$7:AR$809,MATCH(WatchList!$B125,'All CCC'!$B$7:$B$809,0)))</f>
        <v/>
      </c>
      <c r="AS125" s="844" t="str">
        <f>IF($B125="","",INDEX('All CCC'!AS$7:AS$809,MATCH(WatchList!$B125,'All CCC'!$B$7:$B$809,0)))</f>
        <v/>
      </c>
      <c r="AT125" s="844" t="str">
        <f>IF($B125="","",INDEX('All CCC'!AT$7:AT$809,MATCH(WatchList!$B125,'All CCC'!$B$7:$B$809,0)))</f>
        <v/>
      </c>
      <c r="AU125" s="844" t="str">
        <f>IF($B125="","",INDEX('All CCC'!AU$7:AU$809,MATCH(WatchList!$B125,'All CCC'!$B$7:$B$809,0)))</f>
        <v/>
      </c>
      <c r="AV125" s="844" t="str">
        <f>IF($B125="","",INDEX('All CCC'!AV$7:AV$809,MATCH(WatchList!$B125,'All CCC'!$B$7:$B$809,0)))</f>
        <v/>
      </c>
      <c r="AW125" s="844" t="str">
        <f>IF($B125="","",INDEX('All CCC'!AW$7:AW$809,MATCH(WatchList!$B125,'All CCC'!$B$7:$B$809,0)))</f>
        <v/>
      </c>
      <c r="AX125" s="844" t="str">
        <f>IF($B125="","",INDEX('All CCC'!AX$7:AX$809,MATCH(WatchList!$B125,'All CCC'!$B$7:$B$809,0)))</f>
        <v/>
      </c>
      <c r="AY125" s="844" t="str">
        <f>IF($B125="","",INDEX('All CCC'!AY$7:AY$809,MATCH(WatchList!$B125,'All CCC'!$B$7:$B$809,0)))</f>
        <v/>
      </c>
      <c r="AZ125" s="844" t="str">
        <f>IF($B125="","",INDEX('All CCC'!AZ$7:AZ$809,MATCH(WatchList!$B125,'All CCC'!$B$7:$B$809,0)))</f>
        <v/>
      </c>
      <c r="BA125" s="844" t="str">
        <f>IF($B125="","",INDEX('All CCC'!BA$7:BA$809,MATCH(WatchList!$B125,'All CCC'!$B$7:$B$809,0)))</f>
        <v/>
      </c>
      <c r="BB125" s="844" t="str">
        <f>IF($B125="","",INDEX('All CCC'!BB$7:BB$809,MATCH(WatchList!$B125,'All CCC'!$B$7:$B$809,0)))</f>
        <v/>
      </c>
      <c r="BC125" s="844" t="str">
        <f>IF($B125="","",INDEX('All CCC'!BC$7:BC$809,MATCH(WatchList!$B125,'All CCC'!$B$7:$B$809,0)))</f>
        <v/>
      </c>
      <c r="BD125" s="844" t="str">
        <f>IF($B125="","",INDEX('All CCC'!BD$7:BD$809,MATCH(WatchList!$B125,'All CCC'!$B$7:$B$809,0)))</f>
        <v/>
      </c>
      <c r="BE125" s="844" t="str">
        <f>IF($B125="","",INDEX('All CCC'!BE$7:BE$809,MATCH(WatchList!$B125,'All CCC'!$B$7:$B$809,0)))</f>
        <v/>
      </c>
      <c r="BF125" s="844" t="str">
        <f>IF($B125="","",INDEX('All CCC'!BF$7:BF$809,MATCH(WatchList!$B125,'All CCC'!$B$7:$B$809,0)))</f>
        <v/>
      </c>
      <c r="BG125" s="844" t="str">
        <f>IF($B125="","",INDEX('All CCC'!BG$7:BG$809,MATCH(WatchList!$B125,'All CCC'!$B$7:$B$809,0)))</f>
        <v/>
      </c>
    </row>
    <row r="126" spans="1:59" x14ac:dyDescent="0.2">
      <c r="A126" s="548" t="str">
        <f>IF($B126="","",INDEX('All CCC'!A$7:A$809,MATCH(WatchList!$B126,'All CCC'!$B$7:$B$809,0)))</f>
        <v/>
      </c>
      <c r="B126" s="31"/>
      <c r="C126" s="844" t="str">
        <f>IF($B126="","",INDEX('All CCC'!C$7:C$809,MATCH(WatchList!$B126,'All CCC'!$B$7:$B$809,0)))</f>
        <v/>
      </c>
      <c r="D126" s="844" t="str">
        <f>IF($B126="","",INDEX('All CCC'!D$7:D$809,MATCH(WatchList!$B126,'All CCC'!$B$7:$B$809,0)))</f>
        <v/>
      </c>
      <c r="E126" s="844" t="str">
        <f>IF($B126="","",INDEX('All CCC'!E$7:E$809,MATCH(WatchList!$B126,'All CCC'!$B$7:$B$809,0)))</f>
        <v/>
      </c>
      <c r="F126" s="844" t="str">
        <f>IF($B126="","",INDEX('All CCC'!F$7:F$809,MATCH(WatchList!$B126,'All CCC'!$B$7:$B$809,0)))</f>
        <v/>
      </c>
      <c r="G126" s="844" t="str">
        <f>IF($B126="","",INDEX('All CCC'!G$7:G$809,MATCH(WatchList!$B126,'All CCC'!$B$7:$B$809,0)))</f>
        <v/>
      </c>
      <c r="H126" s="844" t="str">
        <f>IF($B126="","",INDEX('All CCC'!H$7:H$809,MATCH(WatchList!$B126,'All CCC'!$B$7:$B$809,0)))</f>
        <v/>
      </c>
      <c r="I126" s="844" t="str">
        <f>IF($B126="","",INDEX('All CCC'!I$7:I$809,MATCH(WatchList!$B126,'All CCC'!$B$7:$B$809,0)))</f>
        <v/>
      </c>
      <c r="J126" s="844" t="str">
        <f>IF($B126="","",INDEX('All CCC'!J$7:J$809,MATCH(WatchList!$B126,'All CCC'!$B$7:$B$809,0)))</f>
        <v/>
      </c>
      <c r="K126" s="844" t="str">
        <f>IF($B126="","",INDEX('All CCC'!K$7:K$809,MATCH(WatchList!$B126,'All CCC'!$B$7:$B$809,0)))</f>
        <v/>
      </c>
      <c r="L126" s="844" t="str">
        <f>IF($B126="","",INDEX('All CCC'!L$7:L$809,MATCH(WatchList!$B126,'All CCC'!$B$7:$B$809,0)))</f>
        <v/>
      </c>
      <c r="M126" s="844" t="str">
        <f>IF($B126="","",INDEX('All CCC'!M$7:M$809,MATCH(WatchList!$B126,'All CCC'!$B$7:$B$809,0)))</f>
        <v/>
      </c>
      <c r="N126" s="844" t="str">
        <f>IF($B126="","",INDEX('All CCC'!N$7:N$809,MATCH(WatchList!$B126,'All CCC'!$B$7:$B$809,0)))</f>
        <v/>
      </c>
      <c r="O126" s="844" t="str">
        <f>IF($B126="","",INDEX('All CCC'!O$7:O$809,MATCH(WatchList!$B126,'All CCC'!$B$7:$B$809,0)))</f>
        <v/>
      </c>
      <c r="P126" s="845" t="str">
        <f>IF($B126="","",INDEX('All CCC'!P$7:P$809,MATCH(WatchList!$B126,'All CCC'!$B$7:$B$809,0)))</f>
        <v/>
      </c>
      <c r="Q126" s="845" t="str">
        <f>IF($B126="","",INDEX('All CCC'!Q$7:Q$809,MATCH(WatchList!$B126,'All CCC'!$B$7:$B$809,0)))</f>
        <v/>
      </c>
      <c r="R126" s="844" t="str">
        <f>IF($B126="","",INDEX('All CCC'!R$7:R$809,MATCH(WatchList!$B126,'All CCC'!$B$7:$B$809,0)))</f>
        <v/>
      </c>
      <c r="S126" s="844" t="str">
        <f>IF($B126="","",INDEX('All CCC'!S$7:S$809,MATCH(WatchList!$B126,'All CCC'!$B$7:$B$809,0)))</f>
        <v/>
      </c>
      <c r="T126" s="844" t="str">
        <f>IF($B126="","",INDEX('All CCC'!T$7:T$809,MATCH(WatchList!$B126,'All CCC'!$B$7:$B$809,0)))</f>
        <v/>
      </c>
      <c r="U126" s="844" t="str">
        <f>IF($B126="","",INDEX('All CCC'!U$7:U$809,MATCH(WatchList!$B126,'All CCC'!$B$7:$B$809,0)))</f>
        <v/>
      </c>
      <c r="V126" s="844" t="str">
        <f>IF($B126="","",INDEX('All CCC'!V$7:V$809,MATCH(WatchList!$B126,'All CCC'!$B$7:$B$809,0)))</f>
        <v/>
      </c>
      <c r="W126" s="844" t="str">
        <f>IF($B126="","",INDEX('All CCC'!W$7:W$809,MATCH(WatchList!$B126,'All CCC'!$B$7:$B$809,0)))</f>
        <v/>
      </c>
      <c r="X126" s="844" t="str">
        <f>IF($B126="","",INDEX('All CCC'!X$7:X$809,MATCH(WatchList!$B126,'All CCC'!$B$7:$B$809,0)))</f>
        <v/>
      </c>
      <c r="Y126" s="844" t="str">
        <f>IF($B126="","",INDEX('All CCC'!Y$7:Y$809,MATCH(WatchList!$B126,'All CCC'!$B$7:$B$809,0)))</f>
        <v/>
      </c>
      <c r="Z126" s="844" t="str">
        <f>IF($B126="","",INDEX('All CCC'!Z$7:Z$809,MATCH(WatchList!$B126,'All CCC'!$B$7:$B$809,0)))</f>
        <v/>
      </c>
      <c r="AA126" s="844" t="str">
        <f>IF($B126="","",INDEX('All CCC'!AA$7:AA$809,MATCH(WatchList!$B126,'All CCC'!$B$7:$B$809,0)))</f>
        <v/>
      </c>
      <c r="AB126" s="844" t="str">
        <f>IF($B126="","",INDEX('All CCC'!AB$7:AB$809,MATCH(WatchList!$B126,'All CCC'!$B$7:$B$809,0)))</f>
        <v/>
      </c>
      <c r="AC126" s="844" t="str">
        <f>IF($B126="","",INDEX('All CCC'!AC$7:AC$809,MATCH(WatchList!$B126,'All CCC'!$B$7:$B$809,0)))</f>
        <v/>
      </c>
      <c r="AD126" s="844" t="str">
        <f>IF($B126="","",INDEX('All CCC'!AD$7:AD$809,MATCH(WatchList!$B126,'All CCC'!$B$7:$B$809,0)))</f>
        <v/>
      </c>
      <c r="AE126" s="844" t="str">
        <f>IF($B126="","",INDEX('All CCC'!AE$7:AE$809,MATCH(WatchList!$B126,'All CCC'!$B$7:$B$809,0)))</f>
        <v/>
      </c>
      <c r="AF126" s="844" t="str">
        <f>IF($B126="","",INDEX('All CCC'!AF$7:AF$809,MATCH(WatchList!$B126,'All CCC'!$B$7:$B$809,0)))</f>
        <v/>
      </c>
      <c r="AG126" s="844" t="str">
        <f>IF($B126="","",INDEX('All CCC'!AG$7:AG$809,MATCH(WatchList!$B126,'All CCC'!$B$7:$B$809,0)))</f>
        <v/>
      </c>
      <c r="AH126" s="844" t="str">
        <f>IF($B126="","",INDEX('All CCC'!AH$7:AH$809,MATCH(WatchList!$B126,'All CCC'!$B$7:$B$809,0)))</f>
        <v/>
      </c>
      <c r="AI126" s="844" t="str">
        <f>IF($B126="","",INDEX('All CCC'!AI$7:AI$809,MATCH(WatchList!$B126,'All CCC'!$B$7:$B$809,0)))</f>
        <v/>
      </c>
      <c r="AJ126" s="844" t="str">
        <f>IF($B126="","",INDEX('All CCC'!AJ$7:AJ$809,MATCH(WatchList!$B126,'All CCC'!$B$7:$B$809,0)))</f>
        <v/>
      </c>
      <c r="AK126" s="844" t="str">
        <f>IF($B126="","",INDEX('All CCC'!AK$7:AK$809,MATCH(WatchList!$B126,'All CCC'!$B$7:$B$809,0)))</f>
        <v/>
      </c>
      <c r="AL126" s="844" t="str">
        <f>IF($B126="","",INDEX('All CCC'!AL$7:AL$809,MATCH(WatchList!$B126,'All CCC'!$B$7:$B$809,0)))</f>
        <v/>
      </c>
      <c r="AM126" s="844" t="str">
        <f>IF($B126="","",INDEX('All CCC'!AM$7:AM$809,MATCH(WatchList!$B126,'All CCC'!$B$7:$B$809,0)))</f>
        <v/>
      </c>
      <c r="AN126" s="844" t="str">
        <f>IF($B126="","",INDEX('All CCC'!AN$7:AN$809,MATCH(WatchList!$B126,'All CCC'!$B$7:$B$809,0)))</f>
        <v/>
      </c>
      <c r="AO126" s="844" t="str">
        <f>IF($B126="","",INDEX('All CCC'!AO$7:AO$809,MATCH(WatchList!$B126,'All CCC'!$B$7:$B$809,0)))</f>
        <v/>
      </c>
      <c r="AP126" s="844" t="str">
        <f>IF($B126="","",INDEX('All CCC'!AP$7:AP$809,MATCH(WatchList!$B126,'All CCC'!$B$7:$B$809,0)))</f>
        <v/>
      </c>
      <c r="AQ126" s="844" t="str">
        <f>IF($B126="","",INDEX('All CCC'!AQ$7:AQ$809,MATCH(WatchList!$B126,'All CCC'!$B$7:$B$809,0)))</f>
        <v/>
      </c>
      <c r="AR126" s="844" t="str">
        <f>IF($B126="","",INDEX('All CCC'!AR$7:AR$809,MATCH(WatchList!$B126,'All CCC'!$B$7:$B$809,0)))</f>
        <v/>
      </c>
      <c r="AS126" s="844" t="str">
        <f>IF($B126="","",INDEX('All CCC'!AS$7:AS$809,MATCH(WatchList!$B126,'All CCC'!$B$7:$B$809,0)))</f>
        <v/>
      </c>
      <c r="AT126" s="844" t="str">
        <f>IF($B126="","",INDEX('All CCC'!AT$7:AT$809,MATCH(WatchList!$B126,'All CCC'!$B$7:$B$809,0)))</f>
        <v/>
      </c>
      <c r="AU126" s="844" t="str">
        <f>IF($B126="","",INDEX('All CCC'!AU$7:AU$809,MATCH(WatchList!$B126,'All CCC'!$B$7:$B$809,0)))</f>
        <v/>
      </c>
      <c r="AV126" s="844" t="str">
        <f>IF($B126="","",INDEX('All CCC'!AV$7:AV$809,MATCH(WatchList!$B126,'All CCC'!$B$7:$B$809,0)))</f>
        <v/>
      </c>
      <c r="AW126" s="844" t="str">
        <f>IF($B126="","",INDEX('All CCC'!AW$7:AW$809,MATCH(WatchList!$B126,'All CCC'!$B$7:$B$809,0)))</f>
        <v/>
      </c>
      <c r="AX126" s="844" t="str">
        <f>IF($B126="","",INDEX('All CCC'!AX$7:AX$809,MATCH(WatchList!$B126,'All CCC'!$B$7:$B$809,0)))</f>
        <v/>
      </c>
      <c r="AY126" s="844" t="str">
        <f>IF($B126="","",INDEX('All CCC'!AY$7:AY$809,MATCH(WatchList!$B126,'All CCC'!$B$7:$B$809,0)))</f>
        <v/>
      </c>
      <c r="AZ126" s="844" t="str">
        <f>IF($B126="","",INDEX('All CCC'!AZ$7:AZ$809,MATCH(WatchList!$B126,'All CCC'!$B$7:$B$809,0)))</f>
        <v/>
      </c>
      <c r="BA126" s="844" t="str">
        <f>IF($B126="","",INDEX('All CCC'!BA$7:BA$809,MATCH(WatchList!$B126,'All CCC'!$B$7:$B$809,0)))</f>
        <v/>
      </c>
      <c r="BB126" s="844" t="str">
        <f>IF($B126="","",INDEX('All CCC'!BB$7:BB$809,MATCH(WatchList!$B126,'All CCC'!$B$7:$B$809,0)))</f>
        <v/>
      </c>
      <c r="BC126" s="844" t="str">
        <f>IF($B126="","",INDEX('All CCC'!BC$7:BC$809,MATCH(WatchList!$B126,'All CCC'!$B$7:$B$809,0)))</f>
        <v/>
      </c>
      <c r="BD126" s="844" t="str">
        <f>IF($B126="","",INDEX('All CCC'!BD$7:BD$809,MATCH(WatchList!$B126,'All CCC'!$B$7:$B$809,0)))</f>
        <v/>
      </c>
      <c r="BE126" s="844" t="str">
        <f>IF($B126="","",INDEX('All CCC'!BE$7:BE$809,MATCH(WatchList!$B126,'All CCC'!$B$7:$B$809,0)))</f>
        <v/>
      </c>
      <c r="BF126" s="844" t="str">
        <f>IF($B126="","",INDEX('All CCC'!BF$7:BF$809,MATCH(WatchList!$B126,'All CCC'!$B$7:$B$809,0)))</f>
        <v/>
      </c>
      <c r="BG126" s="844" t="str">
        <f>IF($B126="","",INDEX('All CCC'!BG$7:BG$809,MATCH(WatchList!$B126,'All CCC'!$B$7:$B$809,0)))</f>
        <v/>
      </c>
    </row>
    <row r="127" spans="1:59" x14ac:dyDescent="0.2">
      <c r="A127" s="548" t="str">
        <f>IF($B127="","",INDEX('All CCC'!A$7:A$809,MATCH(WatchList!$B127,'All CCC'!$B$7:$B$809,0)))</f>
        <v/>
      </c>
      <c r="B127" s="31"/>
      <c r="C127" s="844" t="str">
        <f>IF($B127="","",INDEX('All CCC'!C$7:C$809,MATCH(WatchList!$B127,'All CCC'!$B$7:$B$809,0)))</f>
        <v/>
      </c>
      <c r="D127" s="844" t="str">
        <f>IF($B127="","",INDEX('All CCC'!D$7:D$809,MATCH(WatchList!$B127,'All CCC'!$B$7:$B$809,0)))</f>
        <v/>
      </c>
      <c r="E127" s="844" t="str">
        <f>IF($B127="","",INDEX('All CCC'!E$7:E$809,MATCH(WatchList!$B127,'All CCC'!$B$7:$B$809,0)))</f>
        <v/>
      </c>
      <c r="F127" s="844" t="str">
        <f>IF($B127="","",INDEX('All CCC'!F$7:F$809,MATCH(WatchList!$B127,'All CCC'!$B$7:$B$809,0)))</f>
        <v/>
      </c>
      <c r="G127" s="844" t="str">
        <f>IF($B127="","",INDEX('All CCC'!G$7:G$809,MATCH(WatchList!$B127,'All CCC'!$B$7:$B$809,0)))</f>
        <v/>
      </c>
      <c r="H127" s="844" t="str">
        <f>IF($B127="","",INDEX('All CCC'!H$7:H$809,MATCH(WatchList!$B127,'All CCC'!$B$7:$B$809,0)))</f>
        <v/>
      </c>
      <c r="I127" s="844" t="str">
        <f>IF($B127="","",INDEX('All CCC'!I$7:I$809,MATCH(WatchList!$B127,'All CCC'!$B$7:$B$809,0)))</f>
        <v/>
      </c>
      <c r="J127" s="844" t="str">
        <f>IF($B127="","",INDEX('All CCC'!J$7:J$809,MATCH(WatchList!$B127,'All CCC'!$B$7:$B$809,0)))</f>
        <v/>
      </c>
      <c r="K127" s="844" t="str">
        <f>IF($B127="","",INDEX('All CCC'!K$7:K$809,MATCH(WatchList!$B127,'All CCC'!$B$7:$B$809,0)))</f>
        <v/>
      </c>
      <c r="L127" s="844" t="str">
        <f>IF($B127="","",INDEX('All CCC'!L$7:L$809,MATCH(WatchList!$B127,'All CCC'!$B$7:$B$809,0)))</f>
        <v/>
      </c>
      <c r="M127" s="844" t="str">
        <f>IF($B127="","",INDEX('All CCC'!M$7:M$809,MATCH(WatchList!$B127,'All CCC'!$B$7:$B$809,0)))</f>
        <v/>
      </c>
      <c r="N127" s="844" t="str">
        <f>IF($B127="","",INDEX('All CCC'!N$7:N$809,MATCH(WatchList!$B127,'All CCC'!$B$7:$B$809,0)))</f>
        <v/>
      </c>
      <c r="O127" s="844" t="str">
        <f>IF($B127="","",INDEX('All CCC'!O$7:O$809,MATCH(WatchList!$B127,'All CCC'!$B$7:$B$809,0)))</f>
        <v/>
      </c>
      <c r="P127" s="845" t="str">
        <f>IF($B127="","",INDEX('All CCC'!P$7:P$809,MATCH(WatchList!$B127,'All CCC'!$B$7:$B$809,0)))</f>
        <v/>
      </c>
      <c r="Q127" s="845" t="str">
        <f>IF($B127="","",INDEX('All CCC'!Q$7:Q$809,MATCH(WatchList!$B127,'All CCC'!$B$7:$B$809,0)))</f>
        <v/>
      </c>
      <c r="R127" s="844" t="str">
        <f>IF($B127="","",INDEX('All CCC'!R$7:R$809,MATCH(WatchList!$B127,'All CCC'!$B$7:$B$809,0)))</f>
        <v/>
      </c>
      <c r="S127" s="844" t="str">
        <f>IF($B127="","",INDEX('All CCC'!S$7:S$809,MATCH(WatchList!$B127,'All CCC'!$B$7:$B$809,0)))</f>
        <v/>
      </c>
      <c r="T127" s="844" t="str">
        <f>IF($B127="","",INDEX('All CCC'!T$7:T$809,MATCH(WatchList!$B127,'All CCC'!$B$7:$B$809,0)))</f>
        <v/>
      </c>
      <c r="U127" s="844" t="str">
        <f>IF($B127="","",INDEX('All CCC'!U$7:U$809,MATCH(WatchList!$B127,'All CCC'!$B$7:$B$809,0)))</f>
        <v/>
      </c>
      <c r="V127" s="844" t="str">
        <f>IF($B127="","",INDEX('All CCC'!V$7:V$809,MATCH(WatchList!$B127,'All CCC'!$B$7:$B$809,0)))</f>
        <v/>
      </c>
      <c r="W127" s="844" t="str">
        <f>IF($B127="","",INDEX('All CCC'!W$7:W$809,MATCH(WatchList!$B127,'All CCC'!$B$7:$B$809,0)))</f>
        <v/>
      </c>
      <c r="X127" s="844" t="str">
        <f>IF($B127="","",INDEX('All CCC'!X$7:X$809,MATCH(WatchList!$B127,'All CCC'!$B$7:$B$809,0)))</f>
        <v/>
      </c>
      <c r="Y127" s="844" t="str">
        <f>IF($B127="","",INDEX('All CCC'!Y$7:Y$809,MATCH(WatchList!$B127,'All CCC'!$B$7:$B$809,0)))</f>
        <v/>
      </c>
      <c r="Z127" s="844" t="str">
        <f>IF($B127="","",INDEX('All CCC'!Z$7:Z$809,MATCH(WatchList!$B127,'All CCC'!$B$7:$B$809,0)))</f>
        <v/>
      </c>
      <c r="AA127" s="844" t="str">
        <f>IF($B127="","",INDEX('All CCC'!AA$7:AA$809,MATCH(WatchList!$B127,'All CCC'!$B$7:$B$809,0)))</f>
        <v/>
      </c>
      <c r="AB127" s="844" t="str">
        <f>IF($B127="","",INDEX('All CCC'!AB$7:AB$809,MATCH(WatchList!$B127,'All CCC'!$B$7:$B$809,0)))</f>
        <v/>
      </c>
      <c r="AC127" s="844" t="str">
        <f>IF($B127="","",INDEX('All CCC'!AC$7:AC$809,MATCH(WatchList!$B127,'All CCC'!$B$7:$B$809,0)))</f>
        <v/>
      </c>
      <c r="AD127" s="844" t="str">
        <f>IF($B127="","",INDEX('All CCC'!AD$7:AD$809,MATCH(WatchList!$B127,'All CCC'!$B$7:$B$809,0)))</f>
        <v/>
      </c>
      <c r="AE127" s="844" t="str">
        <f>IF($B127="","",INDEX('All CCC'!AE$7:AE$809,MATCH(WatchList!$B127,'All CCC'!$B$7:$B$809,0)))</f>
        <v/>
      </c>
      <c r="AF127" s="844" t="str">
        <f>IF($B127="","",INDEX('All CCC'!AF$7:AF$809,MATCH(WatchList!$B127,'All CCC'!$B$7:$B$809,0)))</f>
        <v/>
      </c>
      <c r="AG127" s="844" t="str">
        <f>IF($B127="","",INDEX('All CCC'!AG$7:AG$809,MATCH(WatchList!$B127,'All CCC'!$B$7:$B$809,0)))</f>
        <v/>
      </c>
      <c r="AH127" s="844" t="str">
        <f>IF($B127="","",INDEX('All CCC'!AH$7:AH$809,MATCH(WatchList!$B127,'All CCC'!$B$7:$B$809,0)))</f>
        <v/>
      </c>
      <c r="AI127" s="844" t="str">
        <f>IF($B127="","",INDEX('All CCC'!AI$7:AI$809,MATCH(WatchList!$B127,'All CCC'!$B$7:$B$809,0)))</f>
        <v/>
      </c>
      <c r="AJ127" s="844" t="str">
        <f>IF($B127="","",INDEX('All CCC'!AJ$7:AJ$809,MATCH(WatchList!$B127,'All CCC'!$B$7:$B$809,0)))</f>
        <v/>
      </c>
      <c r="AK127" s="844" t="str">
        <f>IF($B127="","",INDEX('All CCC'!AK$7:AK$809,MATCH(WatchList!$B127,'All CCC'!$B$7:$B$809,0)))</f>
        <v/>
      </c>
      <c r="AL127" s="844" t="str">
        <f>IF($B127="","",INDEX('All CCC'!AL$7:AL$809,MATCH(WatchList!$B127,'All CCC'!$B$7:$B$809,0)))</f>
        <v/>
      </c>
      <c r="AM127" s="844" t="str">
        <f>IF($B127="","",INDEX('All CCC'!AM$7:AM$809,MATCH(WatchList!$B127,'All CCC'!$B$7:$B$809,0)))</f>
        <v/>
      </c>
      <c r="AN127" s="844" t="str">
        <f>IF($B127="","",INDEX('All CCC'!AN$7:AN$809,MATCH(WatchList!$B127,'All CCC'!$B$7:$B$809,0)))</f>
        <v/>
      </c>
      <c r="AO127" s="844" t="str">
        <f>IF($B127="","",INDEX('All CCC'!AO$7:AO$809,MATCH(WatchList!$B127,'All CCC'!$B$7:$B$809,0)))</f>
        <v/>
      </c>
      <c r="AP127" s="844" t="str">
        <f>IF($B127="","",INDEX('All CCC'!AP$7:AP$809,MATCH(WatchList!$B127,'All CCC'!$B$7:$B$809,0)))</f>
        <v/>
      </c>
      <c r="AQ127" s="844" t="str">
        <f>IF($B127="","",INDEX('All CCC'!AQ$7:AQ$809,MATCH(WatchList!$B127,'All CCC'!$B$7:$B$809,0)))</f>
        <v/>
      </c>
      <c r="AR127" s="844" t="str">
        <f>IF($B127="","",INDEX('All CCC'!AR$7:AR$809,MATCH(WatchList!$B127,'All CCC'!$B$7:$B$809,0)))</f>
        <v/>
      </c>
      <c r="AS127" s="844" t="str">
        <f>IF($B127="","",INDEX('All CCC'!AS$7:AS$809,MATCH(WatchList!$B127,'All CCC'!$B$7:$B$809,0)))</f>
        <v/>
      </c>
      <c r="AT127" s="844" t="str">
        <f>IF($B127="","",INDEX('All CCC'!AT$7:AT$809,MATCH(WatchList!$B127,'All CCC'!$B$7:$B$809,0)))</f>
        <v/>
      </c>
      <c r="AU127" s="844" t="str">
        <f>IF($B127="","",INDEX('All CCC'!AU$7:AU$809,MATCH(WatchList!$B127,'All CCC'!$B$7:$B$809,0)))</f>
        <v/>
      </c>
      <c r="AV127" s="844" t="str">
        <f>IF($B127="","",INDEX('All CCC'!AV$7:AV$809,MATCH(WatchList!$B127,'All CCC'!$B$7:$B$809,0)))</f>
        <v/>
      </c>
      <c r="AW127" s="844" t="str">
        <f>IF($B127="","",INDEX('All CCC'!AW$7:AW$809,MATCH(WatchList!$B127,'All CCC'!$B$7:$B$809,0)))</f>
        <v/>
      </c>
      <c r="AX127" s="844" t="str">
        <f>IF($B127="","",INDEX('All CCC'!AX$7:AX$809,MATCH(WatchList!$B127,'All CCC'!$B$7:$B$809,0)))</f>
        <v/>
      </c>
      <c r="AY127" s="844" t="str">
        <f>IF($B127="","",INDEX('All CCC'!AY$7:AY$809,MATCH(WatchList!$B127,'All CCC'!$B$7:$B$809,0)))</f>
        <v/>
      </c>
      <c r="AZ127" s="844" t="str">
        <f>IF($B127="","",INDEX('All CCC'!AZ$7:AZ$809,MATCH(WatchList!$B127,'All CCC'!$B$7:$B$809,0)))</f>
        <v/>
      </c>
      <c r="BA127" s="844" t="str">
        <f>IF($B127="","",INDEX('All CCC'!BA$7:BA$809,MATCH(WatchList!$B127,'All CCC'!$B$7:$B$809,0)))</f>
        <v/>
      </c>
      <c r="BB127" s="844" t="str">
        <f>IF($B127="","",INDEX('All CCC'!BB$7:BB$809,MATCH(WatchList!$B127,'All CCC'!$B$7:$B$809,0)))</f>
        <v/>
      </c>
      <c r="BC127" s="844" t="str">
        <f>IF($B127="","",INDEX('All CCC'!BC$7:BC$809,MATCH(WatchList!$B127,'All CCC'!$B$7:$B$809,0)))</f>
        <v/>
      </c>
      <c r="BD127" s="844" t="str">
        <f>IF($B127="","",INDEX('All CCC'!BD$7:BD$809,MATCH(WatchList!$B127,'All CCC'!$B$7:$B$809,0)))</f>
        <v/>
      </c>
      <c r="BE127" s="844" t="str">
        <f>IF($B127="","",INDEX('All CCC'!BE$7:BE$809,MATCH(WatchList!$B127,'All CCC'!$B$7:$B$809,0)))</f>
        <v/>
      </c>
      <c r="BF127" s="844" t="str">
        <f>IF($B127="","",INDEX('All CCC'!BF$7:BF$809,MATCH(WatchList!$B127,'All CCC'!$B$7:$B$809,0)))</f>
        <v/>
      </c>
      <c r="BG127" s="844" t="str">
        <f>IF($B127="","",INDEX('All CCC'!BG$7:BG$809,MATCH(WatchList!$B127,'All CCC'!$B$7:$B$809,0)))</f>
        <v/>
      </c>
    </row>
    <row r="128" spans="1:59" x14ac:dyDescent="0.2">
      <c r="A128" s="548" t="str">
        <f>IF($B128="","",INDEX('All CCC'!A$7:A$809,MATCH(WatchList!$B128,'All CCC'!$B$7:$B$809,0)))</f>
        <v/>
      </c>
      <c r="B128" s="31"/>
      <c r="C128" s="844" t="str">
        <f>IF($B128="","",INDEX('All CCC'!C$7:C$809,MATCH(WatchList!$B128,'All CCC'!$B$7:$B$809,0)))</f>
        <v/>
      </c>
      <c r="D128" s="844" t="str">
        <f>IF($B128="","",INDEX('All CCC'!D$7:D$809,MATCH(WatchList!$B128,'All CCC'!$B$7:$B$809,0)))</f>
        <v/>
      </c>
      <c r="E128" s="844" t="str">
        <f>IF($B128="","",INDEX('All CCC'!E$7:E$809,MATCH(WatchList!$B128,'All CCC'!$B$7:$B$809,0)))</f>
        <v/>
      </c>
      <c r="F128" s="844" t="str">
        <f>IF($B128="","",INDEX('All CCC'!F$7:F$809,MATCH(WatchList!$B128,'All CCC'!$B$7:$B$809,0)))</f>
        <v/>
      </c>
      <c r="G128" s="844" t="str">
        <f>IF($B128="","",INDEX('All CCC'!G$7:G$809,MATCH(WatchList!$B128,'All CCC'!$B$7:$B$809,0)))</f>
        <v/>
      </c>
      <c r="H128" s="844" t="str">
        <f>IF($B128="","",INDEX('All CCC'!H$7:H$809,MATCH(WatchList!$B128,'All CCC'!$B$7:$B$809,0)))</f>
        <v/>
      </c>
      <c r="I128" s="844" t="str">
        <f>IF($B128="","",INDEX('All CCC'!I$7:I$809,MATCH(WatchList!$B128,'All CCC'!$B$7:$B$809,0)))</f>
        <v/>
      </c>
      <c r="J128" s="844" t="str">
        <f>IF($B128="","",INDEX('All CCC'!J$7:J$809,MATCH(WatchList!$B128,'All CCC'!$B$7:$B$809,0)))</f>
        <v/>
      </c>
      <c r="K128" s="844" t="str">
        <f>IF($B128="","",INDEX('All CCC'!K$7:K$809,MATCH(WatchList!$B128,'All CCC'!$B$7:$B$809,0)))</f>
        <v/>
      </c>
      <c r="L128" s="844" t="str">
        <f>IF($B128="","",INDEX('All CCC'!L$7:L$809,MATCH(WatchList!$B128,'All CCC'!$B$7:$B$809,0)))</f>
        <v/>
      </c>
      <c r="M128" s="844" t="str">
        <f>IF($B128="","",INDEX('All CCC'!M$7:M$809,MATCH(WatchList!$B128,'All CCC'!$B$7:$B$809,0)))</f>
        <v/>
      </c>
      <c r="N128" s="844" t="str">
        <f>IF($B128="","",INDEX('All CCC'!N$7:N$809,MATCH(WatchList!$B128,'All CCC'!$B$7:$B$809,0)))</f>
        <v/>
      </c>
      <c r="O128" s="844" t="str">
        <f>IF($B128="","",INDEX('All CCC'!O$7:O$809,MATCH(WatchList!$B128,'All CCC'!$B$7:$B$809,0)))</f>
        <v/>
      </c>
      <c r="P128" s="845" t="str">
        <f>IF($B128="","",INDEX('All CCC'!P$7:P$809,MATCH(WatchList!$B128,'All CCC'!$B$7:$B$809,0)))</f>
        <v/>
      </c>
      <c r="Q128" s="845" t="str">
        <f>IF($B128="","",INDEX('All CCC'!Q$7:Q$809,MATCH(WatchList!$B128,'All CCC'!$B$7:$B$809,0)))</f>
        <v/>
      </c>
      <c r="R128" s="844" t="str">
        <f>IF($B128="","",INDEX('All CCC'!R$7:R$809,MATCH(WatchList!$B128,'All CCC'!$B$7:$B$809,0)))</f>
        <v/>
      </c>
      <c r="S128" s="844" t="str">
        <f>IF($B128="","",INDEX('All CCC'!S$7:S$809,MATCH(WatchList!$B128,'All CCC'!$B$7:$B$809,0)))</f>
        <v/>
      </c>
      <c r="T128" s="844" t="str">
        <f>IF($B128="","",INDEX('All CCC'!T$7:T$809,MATCH(WatchList!$B128,'All CCC'!$B$7:$B$809,0)))</f>
        <v/>
      </c>
      <c r="U128" s="844" t="str">
        <f>IF($B128="","",INDEX('All CCC'!U$7:U$809,MATCH(WatchList!$B128,'All CCC'!$B$7:$B$809,0)))</f>
        <v/>
      </c>
      <c r="V128" s="844" t="str">
        <f>IF($B128="","",INDEX('All CCC'!V$7:V$809,MATCH(WatchList!$B128,'All CCC'!$B$7:$B$809,0)))</f>
        <v/>
      </c>
      <c r="W128" s="844" t="str">
        <f>IF($B128="","",INDEX('All CCC'!W$7:W$809,MATCH(WatchList!$B128,'All CCC'!$B$7:$B$809,0)))</f>
        <v/>
      </c>
      <c r="X128" s="844" t="str">
        <f>IF($B128="","",INDEX('All CCC'!X$7:X$809,MATCH(WatchList!$B128,'All CCC'!$B$7:$B$809,0)))</f>
        <v/>
      </c>
      <c r="Y128" s="844" t="str">
        <f>IF($B128="","",INDEX('All CCC'!Y$7:Y$809,MATCH(WatchList!$B128,'All CCC'!$B$7:$B$809,0)))</f>
        <v/>
      </c>
      <c r="Z128" s="844" t="str">
        <f>IF($B128="","",INDEX('All CCC'!Z$7:Z$809,MATCH(WatchList!$B128,'All CCC'!$B$7:$B$809,0)))</f>
        <v/>
      </c>
      <c r="AA128" s="844" t="str">
        <f>IF($B128="","",INDEX('All CCC'!AA$7:AA$809,MATCH(WatchList!$B128,'All CCC'!$B$7:$B$809,0)))</f>
        <v/>
      </c>
      <c r="AB128" s="844" t="str">
        <f>IF($B128="","",INDEX('All CCC'!AB$7:AB$809,MATCH(WatchList!$B128,'All CCC'!$B$7:$B$809,0)))</f>
        <v/>
      </c>
      <c r="AC128" s="844" t="str">
        <f>IF($B128="","",INDEX('All CCC'!AC$7:AC$809,MATCH(WatchList!$B128,'All CCC'!$B$7:$B$809,0)))</f>
        <v/>
      </c>
      <c r="AD128" s="844" t="str">
        <f>IF($B128="","",INDEX('All CCC'!AD$7:AD$809,MATCH(WatchList!$B128,'All CCC'!$B$7:$B$809,0)))</f>
        <v/>
      </c>
      <c r="AE128" s="844" t="str">
        <f>IF($B128="","",INDEX('All CCC'!AE$7:AE$809,MATCH(WatchList!$B128,'All CCC'!$B$7:$B$809,0)))</f>
        <v/>
      </c>
      <c r="AF128" s="844" t="str">
        <f>IF($B128="","",INDEX('All CCC'!AF$7:AF$809,MATCH(WatchList!$B128,'All CCC'!$B$7:$B$809,0)))</f>
        <v/>
      </c>
      <c r="AG128" s="844" t="str">
        <f>IF($B128="","",INDEX('All CCC'!AG$7:AG$809,MATCH(WatchList!$B128,'All CCC'!$B$7:$B$809,0)))</f>
        <v/>
      </c>
      <c r="AH128" s="844" t="str">
        <f>IF($B128="","",INDEX('All CCC'!AH$7:AH$809,MATCH(WatchList!$B128,'All CCC'!$B$7:$B$809,0)))</f>
        <v/>
      </c>
      <c r="AI128" s="844" t="str">
        <f>IF($B128="","",INDEX('All CCC'!AI$7:AI$809,MATCH(WatchList!$B128,'All CCC'!$B$7:$B$809,0)))</f>
        <v/>
      </c>
      <c r="AJ128" s="844" t="str">
        <f>IF($B128="","",INDEX('All CCC'!AJ$7:AJ$809,MATCH(WatchList!$B128,'All CCC'!$B$7:$B$809,0)))</f>
        <v/>
      </c>
      <c r="AK128" s="844" t="str">
        <f>IF($B128="","",INDEX('All CCC'!AK$7:AK$809,MATCH(WatchList!$B128,'All CCC'!$B$7:$B$809,0)))</f>
        <v/>
      </c>
      <c r="AL128" s="844" t="str">
        <f>IF($B128="","",INDEX('All CCC'!AL$7:AL$809,MATCH(WatchList!$B128,'All CCC'!$B$7:$B$809,0)))</f>
        <v/>
      </c>
      <c r="AM128" s="844" t="str">
        <f>IF($B128="","",INDEX('All CCC'!AM$7:AM$809,MATCH(WatchList!$B128,'All CCC'!$B$7:$B$809,0)))</f>
        <v/>
      </c>
      <c r="AN128" s="844" t="str">
        <f>IF($B128="","",INDEX('All CCC'!AN$7:AN$809,MATCH(WatchList!$B128,'All CCC'!$B$7:$B$809,0)))</f>
        <v/>
      </c>
      <c r="AO128" s="844" t="str">
        <f>IF($B128="","",INDEX('All CCC'!AO$7:AO$809,MATCH(WatchList!$B128,'All CCC'!$B$7:$B$809,0)))</f>
        <v/>
      </c>
      <c r="AP128" s="844" t="str">
        <f>IF($B128="","",INDEX('All CCC'!AP$7:AP$809,MATCH(WatchList!$B128,'All CCC'!$B$7:$B$809,0)))</f>
        <v/>
      </c>
      <c r="AQ128" s="844" t="str">
        <f>IF($B128="","",INDEX('All CCC'!AQ$7:AQ$809,MATCH(WatchList!$B128,'All CCC'!$B$7:$B$809,0)))</f>
        <v/>
      </c>
      <c r="AR128" s="844" t="str">
        <f>IF($B128="","",INDEX('All CCC'!AR$7:AR$809,MATCH(WatchList!$B128,'All CCC'!$B$7:$B$809,0)))</f>
        <v/>
      </c>
      <c r="AS128" s="844" t="str">
        <f>IF($B128="","",INDEX('All CCC'!AS$7:AS$809,MATCH(WatchList!$B128,'All CCC'!$B$7:$B$809,0)))</f>
        <v/>
      </c>
      <c r="AT128" s="844" t="str">
        <f>IF($B128="","",INDEX('All CCC'!AT$7:AT$809,MATCH(WatchList!$B128,'All CCC'!$B$7:$B$809,0)))</f>
        <v/>
      </c>
      <c r="AU128" s="844" t="str">
        <f>IF($B128="","",INDEX('All CCC'!AU$7:AU$809,MATCH(WatchList!$B128,'All CCC'!$B$7:$B$809,0)))</f>
        <v/>
      </c>
      <c r="AV128" s="844" t="str">
        <f>IF($B128="","",INDEX('All CCC'!AV$7:AV$809,MATCH(WatchList!$B128,'All CCC'!$B$7:$B$809,0)))</f>
        <v/>
      </c>
      <c r="AW128" s="844" t="str">
        <f>IF($B128="","",INDEX('All CCC'!AW$7:AW$809,MATCH(WatchList!$B128,'All CCC'!$B$7:$B$809,0)))</f>
        <v/>
      </c>
      <c r="AX128" s="844" t="str">
        <f>IF($B128="","",INDEX('All CCC'!AX$7:AX$809,MATCH(WatchList!$B128,'All CCC'!$B$7:$B$809,0)))</f>
        <v/>
      </c>
      <c r="AY128" s="844" t="str">
        <f>IF($B128="","",INDEX('All CCC'!AY$7:AY$809,MATCH(WatchList!$B128,'All CCC'!$B$7:$B$809,0)))</f>
        <v/>
      </c>
      <c r="AZ128" s="844" t="str">
        <f>IF($B128="","",INDEX('All CCC'!AZ$7:AZ$809,MATCH(WatchList!$B128,'All CCC'!$B$7:$B$809,0)))</f>
        <v/>
      </c>
      <c r="BA128" s="844" t="str">
        <f>IF($B128="","",INDEX('All CCC'!BA$7:BA$809,MATCH(WatchList!$B128,'All CCC'!$B$7:$B$809,0)))</f>
        <v/>
      </c>
      <c r="BB128" s="844" t="str">
        <f>IF($B128="","",INDEX('All CCC'!BB$7:BB$809,MATCH(WatchList!$B128,'All CCC'!$B$7:$B$809,0)))</f>
        <v/>
      </c>
      <c r="BC128" s="844" t="str">
        <f>IF($B128="","",INDEX('All CCC'!BC$7:BC$809,MATCH(WatchList!$B128,'All CCC'!$B$7:$B$809,0)))</f>
        <v/>
      </c>
      <c r="BD128" s="844" t="str">
        <f>IF($B128="","",INDEX('All CCC'!BD$7:BD$809,MATCH(WatchList!$B128,'All CCC'!$B$7:$B$809,0)))</f>
        <v/>
      </c>
      <c r="BE128" s="844" t="str">
        <f>IF($B128="","",INDEX('All CCC'!BE$7:BE$809,MATCH(WatchList!$B128,'All CCC'!$B$7:$B$809,0)))</f>
        <v/>
      </c>
      <c r="BF128" s="844" t="str">
        <f>IF($B128="","",INDEX('All CCC'!BF$7:BF$809,MATCH(WatchList!$B128,'All CCC'!$B$7:$B$809,0)))</f>
        <v/>
      </c>
      <c r="BG128" s="844" t="str">
        <f>IF($B128="","",INDEX('All CCC'!BG$7:BG$809,MATCH(WatchList!$B128,'All CCC'!$B$7:$B$809,0)))</f>
        <v/>
      </c>
    </row>
    <row r="129" spans="1:59" x14ac:dyDescent="0.2">
      <c r="A129" s="548" t="str">
        <f>IF($B129="","",INDEX('All CCC'!A$7:A$809,MATCH(WatchList!$B129,'All CCC'!$B$7:$B$809,0)))</f>
        <v/>
      </c>
      <c r="B129" s="31"/>
      <c r="C129" s="844" t="str">
        <f>IF($B129="","",INDEX('All CCC'!C$7:C$809,MATCH(WatchList!$B129,'All CCC'!$B$7:$B$809,0)))</f>
        <v/>
      </c>
      <c r="D129" s="844" t="str">
        <f>IF($B129="","",INDEX('All CCC'!D$7:D$809,MATCH(WatchList!$B129,'All CCC'!$B$7:$B$809,0)))</f>
        <v/>
      </c>
      <c r="E129" s="844" t="str">
        <f>IF($B129="","",INDEX('All CCC'!E$7:E$809,MATCH(WatchList!$B129,'All CCC'!$B$7:$B$809,0)))</f>
        <v/>
      </c>
      <c r="F129" s="844" t="str">
        <f>IF($B129="","",INDEX('All CCC'!F$7:F$809,MATCH(WatchList!$B129,'All CCC'!$B$7:$B$809,0)))</f>
        <v/>
      </c>
      <c r="G129" s="844" t="str">
        <f>IF($B129="","",INDEX('All CCC'!G$7:G$809,MATCH(WatchList!$B129,'All CCC'!$B$7:$B$809,0)))</f>
        <v/>
      </c>
      <c r="H129" s="844" t="str">
        <f>IF($B129="","",INDEX('All CCC'!H$7:H$809,MATCH(WatchList!$B129,'All CCC'!$B$7:$B$809,0)))</f>
        <v/>
      </c>
      <c r="I129" s="844" t="str">
        <f>IF($B129="","",INDEX('All CCC'!I$7:I$809,MATCH(WatchList!$B129,'All CCC'!$B$7:$B$809,0)))</f>
        <v/>
      </c>
      <c r="J129" s="844" t="str">
        <f>IF($B129="","",INDEX('All CCC'!J$7:J$809,MATCH(WatchList!$B129,'All CCC'!$B$7:$B$809,0)))</f>
        <v/>
      </c>
      <c r="K129" s="844" t="str">
        <f>IF($B129="","",INDEX('All CCC'!K$7:K$809,MATCH(WatchList!$B129,'All CCC'!$B$7:$B$809,0)))</f>
        <v/>
      </c>
      <c r="L129" s="844" t="str">
        <f>IF($B129="","",INDEX('All CCC'!L$7:L$809,MATCH(WatchList!$B129,'All CCC'!$B$7:$B$809,0)))</f>
        <v/>
      </c>
      <c r="M129" s="844" t="str">
        <f>IF($B129="","",INDEX('All CCC'!M$7:M$809,MATCH(WatchList!$B129,'All CCC'!$B$7:$B$809,0)))</f>
        <v/>
      </c>
      <c r="N129" s="844" t="str">
        <f>IF($B129="","",INDEX('All CCC'!N$7:N$809,MATCH(WatchList!$B129,'All CCC'!$B$7:$B$809,0)))</f>
        <v/>
      </c>
      <c r="O129" s="844" t="str">
        <f>IF($B129="","",INDEX('All CCC'!O$7:O$809,MATCH(WatchList!$B129,'All CCC'!$B$7:$B$809,0)))</f>
        <v/>
      </c>
      <c r="P129" s="845" t="str">
        <f>IF($B129="","",INDEX('All CCC'!P$7:P$809,MATCH(WatchList!$B129,'All CCC'!$B$7:$B$809,0)))</f>
        <v/>
      </c>
      <c r="Q129" s="845" t="str">
        <f>IF($B129="","",INDEX('All CCC'!Q$7:Q$809,MATCH(WatchList!$B129,'All CCC'!$B$7:$B$809,0)))</f>
        <v/>
      </c>
      <c r="R129" s="844" t="str">
        <f>IF($B129="","",INDEX('All CCC'!R$7:R$809,MATCH(WatchList!$B129,'All CCC'!$B$7:$B$809,0)))</f>
        <v/>
      </c>
      <c r="S129" s="844" t="str">
        <f>IF($B129="","",INDEX('All CCC'!S$7:S$809,MATCH(WatchList!$B129,'All CCC'!$B$7:$B$809,0)))</f>
        <v/>
      </c>
      <c r="T129" s="844" t="str">
        <f>IF($B129="","",INDEX('All CCC'!T$7:T$809,MATCH(WatchList!$B129,'All CCC'!$B$7:$B$809,0)))</f>
        <v/>
      </c>
      <c r="U129" s="844" t="str">
        <f>IF($B129="","",INDEX('All CCC'!U$7:U$809,MATCH(WatchList!$B129,'All CCC'!$B$7:$B$809,0)))</f>
        <v/>
      </c>
      <c r="V129" s="844" t="str">
        <f>IF($B129="","",INDEX('All CCC'!V$7:V$809,MATCH(WatchList!$B129,'All CCC'!$B$7:$B$809,0)))</f>
        <v/>
      </c>
      <c r="W129" s="844" t="str">
        <f>IF($B129="","",INDEX('All CCC'!W$7:W$809,MATCH(WatchList!$B129,'All CCC'!$B$7:$B$809,0)))</f>
        <v/>
      </c>
      <c r="X129" s="844" t="str">
        <f>IF($B129="","",INDEX('All CCC'!X$7:X$809,MATCH(WatchList!$B129,'All CCC'!$B$7:$B$809,0)))</f>
        <v/>
      </c>
      <c r="Y129" s="844" t="str">
        <f>IF($B129="","",INDEX('All CCC'!Y$7:Y$809,MATCH(WatchList!$B129,'All CCC'!$B$7:$B$809,0)))</f>
        <v/>
      </c>
      <c r="Z129" s="844" t="str">
        <f>IF($B129="","",INDEX('All CCC'!Z$7:Z$809,MATCH(WatchList!$B129,'All CCC'!$B$7:$B$809,0)))</f>
        <v/>
      </c>
      <c r="AA129" s="844" t="str">
        <f>IF($B129="","",INDEX('All CCC'!AA$7:AA$809,MATCH(WatchList!$B129,'All CCC'!$B$7:$B$809,0)))</f>
        <v/>
      </c>
      <c r="AB129" s="844" t="str">
        <f>IF($B129="","",INDEX('All CCC'!AB$7:AB$809,MATCH(WatchList!$B129,'All CCC'!$B$7:$B$809,0)))</f>
        <v/>
      </c>
      <c r="AC129" s="844" t="str">
        <f>IF($B129="","",INDEX('All CCC'!AC$7:AC$809,MATCH(WatchList!$B129,'All CCC'!$B$7:$B$809,0)))</f>
        <v/>
      </c>
      <c r="AD129" s="844" t="str">
        <f>IF($B129="","",INDEX('All CCC'!AD$7:AD$809,MATCH(WatchList!$B129,'All CCC'!$B$7:$B$809,0)))</f>
        <v/>
      </c>
      <c r="AE129" s="844" t="str">
        <f>IF($B129="","",INDEX('All CCC'!AE$7:AE$809,MATCH(WatchList!$B129,'All CCC'!$B$7:$B$809,0)))</f>
        <v/>
      </c>
      <c r="AF129" s="844" t="str">
        <f>IF($B129="","",INDEX('All CCC'!AF$7:AF$809,MATCH(WatchList!$B129,'All CCC'!$B$7:$B$809,0)))</f>
        <v/>
      </c>
      <c r="AG129" s="844" t="str">
        <f>IF($B129="","",INDEX('All CCC'!AG$7:AG$809,MATCH(WatchList!$B129,'All CCC'!$B$7:$B$809,0)))</f>
        <v/>
      </c>
      <c r="AH129" s="844" t="str">
        <f>IF($B129="","",INDEX('All CCC'!AH$7:AH$809,MATCH(WatchList!$B129,'All CCC'!$B$7:$B$809,0)))</f>
        <v/>
      </c>
      <c r="AI129" s="844" t="str">
        <f>IF($B129="","",INDEX('All CCC'!AI$7:AI$809,MATCH(WatchList!$B129,'All CCC'!$B$7:$B$809,0)))</f>
        <v/>
      </c>
      <c r="AJ129" s="844" t="str">
        <f>IF($B129="","",INDEX('All CCC'!AJ$7:AJ$809,MATCH(WatchList!$B129,'All CCC'!$B$7:$B$809,0)))</f>
        <v/>
      </c>
      <c r="AK129" s="844" t="str">
        <f>IF($B129="","",INDEX('All CCC'!AK$7:AK$809,MATCH(WatchList!$B129,'All CCC'!$B$7:$B$809,0)))</f>
        <v/>
      </c>
      <c r="AL129" s="844" t="str">
        <f>IF($B129="","",INDEX('All CCC'!AL$7:AL$809,MATCH(WatchList!$B129,'All CCC'!$B$7:$B$809,0)))</f>
        <v/>
      </c>
      <c r="AM129" s="844" t="str">
        <f>IF($B129="","",INDEX('All CCC'!AM$7:AM$809,MATCH(WatchList!$B129,'All CCC'!$B$7:$B$809,0)))</f>
        <v/>
      </c>
      <c r="AN129" s="844" t="str">
        <f>IF($B129="","",INDEX('All CCC'!AN$7:AN$809,MATCH(WatchList!$B129,'All CCC'!$B$7:$B$809,0)))</f>
        <v/>
      </c>
      <c r="AO129" s="844" t="str">
        <f>IF($B129="","",INDEX('All CCC'!AO$7:AO$809,MATCH(WatchList!$B129,'All CCC'!$B$7:$B$809,0)))</f>
        <v/>
      </c>
      <c r="AP129" s="844" t="str">
        <f>IF($B129="","",INDEX('All CCC'!AP$7:AP$809,MATCH(WatchList!$B129,'All CCC'!$B$7:$B$809,0)))</f>
        <v/>
      </c>
      <c r="AQ129" s="844" t="str">
        <f>IF($B129="","",INDEX('All CCC'!AQ$7:AQ$809,MATCH(WatchList!$B129,'All CCC'!$B$7:$B$809,0)))</f>
        <v/>
      </c>
      <c r="AR129" s="844" t="str">
        <f>IF($B129="","",INDEX('All CCC'!AR$7:AR$809,MATCH(WatchList!$B129,'All CCC'!$B$7:$B$809,0)))</f>
        <v/>
      </c>
      <c r="AS129" s="844" t="str">
        <f>IF($B129="","",INDEX('All CCC'!AS$7:AS$809,MATCH(WatchList!$B129,'All CCC'!$B$7:$B$809,0)))</f>
        <v/>
      </c>
      <c r="AT129" s="844" t="str">
        <f>IF($B129="","",INDEX('All CCC'!AT$7:AT$809,MATCH(WatchList!$B129,'All CCC'!$B$7:$B$809,0)))</f>
        <v/>
      </c>
      <c r="AU129" s="844" t="str">
        <f>IF($B129="","",INDEX('All CCC'!AU$7:AU$809,MATCH(WatchList!$B129,'All CCC'!$B$7:$B$809,0)))</f>
        <v/>
      </c>
      <c r="AV129" s="844" t="str">
        <f>IF($B129="","",INDEX('All CCC'!AV$7:AV$809,MATCH(WatchList!$B129,'All CCC'!$B$7:$B$809,0)))</f>
        <v/>
      </c>
      <c r="AW129" s="844" t="str">
        <f>IF($B129="","",INDEX('All CCC'!AW$7:AW$809,MATCH(WatchList!$B129,'All CCC'!$B$7:$B$809,0)))</f>
        <v/>
      </c>
      <c r="AX129" s="844" t="str">
        <f>IF($B129="","",INDEX('All CCC'!AX$7:AX$809,MATCH(WatchList!$B129,'All CCC'!$B$7:$B$809,0)))</f>
        <v/>
      </c>
      <c r="AY129" s="844" t="str">
        <f>IF($B129="","",INDEX('All CCC'!AY$7:AY$809,MATCH(WatchList!$B129,'All CCC'!$B$7:$B$809,0)))</f>
        <v/>
      </c>
      <c r="AZ129" s="844" t="str">
        <f>IF($B129="","",INDEX('All CCC'!AZ$7:AZ$809,MATCH(WatchList!$B129,'All CCC'!$B$7:$B$809,0)))</f>
        <v/>
      </c>
      <c r="BA129" s="844" t="str">
        <f>IF($B129="","",INDEX('All CCC'!BA$7:BA$809,MATCH(WatchList!$B129,'All CCC'!$B$7:$B$809,0)))</f>
        <v/>
      </c>
      <c r="BB129" s="844" t="str">
        <f>IF($B129="","",INDEX('All CCC'!BB$7:BB$809,MATCH(WatchList!$B129,'All CCC'!$B$7:$B$809,0)))</f>
        <v/>
      </c>
      <c r="BC129" s="844" t="str">
        <f>IF($B129="","",INDEX('All CCC'!BC$7:BC$809,MATCH(WatchList!$B129,'All CCC'!$B$7:$B$809,0)))</f>
        <v/>
      </c>
      <c r="BD129" s="844" t="str">
        <f>IF($B129="","",INDEX('All CCC'!BD$7:BD$809,MATCH(WatchList!$B129,'All CCC'!$B$7:$B$809,0)))</f>
        <v/>
      </c>
      <c r="BE129" s="844" t="str">
        <f>IF($B129="","",INDEX('All CCC'!BE$7:BE$809,MATCH(WatchList!$B129,'All CCC'!$B$7:$B$809,0)))</f>
        <v/>
      </c>
      <c r="BF129" s="844" t="str">
        <f>IF($B129="","",INDEX('All CCC'!BF$7:BF$809,MATCH(WatchList!$B129,'All CCC'!$B$7:$B$809,0)))</f>
        <v/>
      </c>
      <c r="BG129" s="844" t="str">
        <f>IF($B129="","",INDEX('All CCC'!BG$7:BG$809,MATCH(WatchList!$B129,'All CCC'!$B$7:$B$809,0)))</f>
        <v/>
      </c>
    </row>
    <row r="130" spans="1:59" x14ac:dyDescent="0.2">
      <c r="A130" s="548" t="str">
        <f>IF($B130="","",INDEX('All CCC'!A$7:A$809,MATCH(WatchList!$B130,'All CCC'!$B$7:$B$809,0)))</f>
        <v/>
      </c>
      <c r="B130" s="31"/>
      <c r="C130" s="844" t="str">
        <f>IF($B130="","",INDEX('All CCC'!C$7:C$809,MATCH(WatchList!$B130,'All CCC'!$B$7:$B$809,0)))</f>
        <v/>
      </c>
      <c r="D130" s="844" t="str">
        <f>IF($B130="","",INDEX('All CCC'!D$7:D$809,MATCH(WatchList!$B130,'All CCC'!$B$7:$B$809,0)))</f>
        <v/>
      </c>
      <c r="E130" s="844" t="str">
        <f>IF($B130="","",INDEX('All CCC'!E$7:E$809,MATCH(WatchList!$B130,'All CCC'!$B$7:$B$809,0)))</f>
        <v/>
      </c>
      <c r="F130" s="844" t="str">
        <f>IF($B130="","",INDEX('All CCC'!F$7:F$809,MATCH(WatchList!$B130,'All CCC'!$B$7:$B$809,0)))</f>
        <v/>
      </c>
      <c r="G130" s="844" t="str">
        <f>IF($B130="","",INDEX('All CCC'!G$7:G$809,MATCH(WatchList!$B130,'All CCC'!$B$7:$B$809,0)))</f>
        <v/>
      </c>
      <c r="H130" s="844" t="str">
        <f>IF($B130="","",INDEX('All CCC'!H$7:H$809,MATCH(WatchList!$B130,'All CCC'!$B$7:$B$809,0)))</f>
        <v/>
      </c>
      <c r="I130" s="844" t="str">
        <f>IF($B130="","",INDEX('All CCC'!I$7:I$809,MATCH(WatchList!$B130,'All CCC'!$B$7:$B$809,0)))</f>
        <v/>
      </c>
      <c r="J130" s="844" t="str">
        <f>IF($B130="","",INDEX('All CCC'!J$7:J$809,MATCH(WatchList!$B130,'All CCC'!$B$7:$B$809,0)))</f>
        <v/>
      </c>
      <c r="K130" s="844" t="str">
        <f>IF($B130="","",INDEX('All CCC'!K$7:K$809,MATCH(WatchList!$B130,'All CCC'!$B$7:$B$809,0)))</f>
        <v/>
      </c>
      <c r="L130" s="844" t="str">
        <f>IF($B130="","",INDEX('All CCC'!L$7:L$809,MATCH(WatchList!$B130,'All CCC'!$B$7:$B$809,0)))</f>
        <v/>
      </c>
      <c r="M130" s="844" t="str">
        <f>IF($B130="","",INDEX('All CCC'!M$7:M$809,MATCH(WatchList!$B130,'All CCC'!$B$7:$B$809,0)))</f>
        <v/>
      </c>
      <c r="N130" s="844" t="str">
        <f>IF($B130="","",INDEX('All CCC'!N$7:N$809,MATCH(WatchList!$B130,'All CCC'!$B$7:$B$809,0)))</f>
        <v/>
      </c>
      <c r="O130" s="844" t="str">
        <f>IF($B130="","",INDEX('All CCC'!O$7:O$809,MATCH(WatchList!$B130,'All CCC'!$B$7:$B$809,0)))</f>
        <v/>
      </c>
      <c r="P130" s="845" t="str">
        <f>IF($B130="","",INDEX('All CCC'!P$7:P$809,MATCH(WatchList!$B130,'All CCC'!$B$7:$B$809,0)))</f>
        <v/>
      </c>
      <c r="Q130" s="845" t="str">
        <f>IF($B130="","",INDEX('All CCC'!Q$7:Q$809,MATCH(WatchList!$B130,'All CCC'!$B$7:$B$809,0)))</f>
        <v/>
      </c>
      <c r="R130" s="844" t="str">
        <f>IF($B130="","",INDEX('All CCC'!R$7:R$809,MATCH(WatchList!$B130,'All CCC'!$B$7:$B$809,0)))</f>
        <v/>
      </c>
      <c r="S130" s="844" t="str">
        <f>IF($B130="","",INDEX('All CCC'!S$7:S$809,MATCH(WatchList!$B130,'All CCC'!$B$7:$B$809,0)))</f>
        <v/>
      </c>
      <c r="T130" s="844" t="str">
        <f>IF($B130="","",INDEX('All CCC'!T$7:T$809,MATCH(WatchList!$B130,'All CCC'!$B$7:$B$809,0)))</f>
        <v/>
      </c>
      <c r="U130" s="844" t="str">
        <f>IF($B130="","",INDEX('All CCC'!U$7:U$809,MATCH(WatchList!$B130,'All CCC'!$B$7:$B$809,0)))</f>
        <v/>
      </c>
      <c r="V130" s="844" t="str">
        <f>IF($B130="","",INDEX('All CCC'!V$7:V$809,MATCH(WatchList!$B130,'All CCC'!$B$7:$B$809,0)))</f>
        <v/>
      </c>
      <c r="W130" s="844" t="str">
        <f>IF($B130="","",INDEX('All CCC'!W$7:W$809,MATCH(WatchList!$B130,'All CCC'!$B$7:$B$809,0)))</f>
        <v/>
      </c>
      <c r="X130" s="844" t="str">
        <f>IF($B130="","",INDEX('All CCC'!X$7:X$809,MATCH(WatchList!$B130,'All CCC'!$B$7:$B$809,0)))</f>
        <v/>
      </c>
      <c r="Y130" s="844" t="str">
        <f>IF($B130="","",INDEX('All CCC'!Y$7:Y$809,MATCH(WatchList!$B130,'All CCC'!$B$7:$B$809,0)))</f>
        <v/>
      </c>
      <c r="Z130" s="844" t="str">
        <f>IF($B130="","",INDEX('All CCC'!Z$7:Z$809,MATCH(WatchList!$B130,'All CCC'!$B$7:$B$809,0)))</f>
        <v/>
      </c>
      <c r="AA130" s="844" t="str">
        <f>IF($B130="","",INDEX('All CCC'!AA$7:AA$809,MATCH(WatchList!$B130,'All CCC'!$B$7:$B$809,0)))</f>
        <v/>
      </c>
      <c r="AB130" s="844" t="str">
        <f>IF($B130="","",INDEX('All CCC'!AB$7:AB$809,MATCH(WatchList!$B130,'All CCC'!$B$7:$B$809,0)))</f>
        <v/>
      </c>
      <c r="AC130" s="844" t="str">
        <f>IF($B130="","",INDEX('All CCC'!AC$7:AC$809,MATCH(WatchList!$B130,'All CCC'!$B$7:$B$809,0)))</f>
        <v/>
      </c>
      <c r="AD130" s="844" t="str">
        <f>IF($B130="","",INDEX('All CCC'!AD$7:AD$809,MATCH(WatchList!$B130,'All CCC'!$B$7:$B$809,0)))</f>
        <v/>
      </c>
      <c r="AE130" s="844" t="str">
        <f>IF($B130="","",INDEX('All CCC'!AE$7:AE$809,MATCH(WatchList!$B130,'All CCC'!$B$7:$B$809,0)))</f>
        <v/>
      </c>
      <c r="AF130" s="844" t="str">
        <f>IF($B130="","",INDEX('All CCC'!AF$7:AF$809,MATCH(WatchList!$B130,'All CCC'!$B$7:$B$809,0)))</f>
        <v/>
      </c>
      <c r="AG130" s="844" t="str">
        <f>IF($B130="","",INDEX('All CCC'!AG$7:AG$809,MATCH(WatchList!$B130,'All CCC'!$B$7:$B$809,0)))</f>
        <v/>
      </c>
      <c r="AH130" s="844" t="str">
        <f>IF($B130="","",INDEX('All CCC'!AH$7:AH$809,MATCH(WatchList!$B130,'All CCC'!$B$7:$B$809,0)))</f>
        <v/>
      </c>
      <c r="AI130" s="844" t="str">
        <f>IF($B130="","",INDEX('All CCC'!AI$7:AI$809,MATCH(WatchList!$B130,'All CCC'!$B$7:$B$809,0)))</f>
        <v/>
      </c>
      <c r="AJ130" s="844" t="str">
        <f>IF($B130="","",INDEX('All CCC'!AJ$7:AJ$809,MATCH(WatchList!$B130,'All CCC'!$B$7:$B$809,0)))</f>
        <v/>
      </c>
      <c r="AK130" s="844" t="str">
        <f>IF($B130="","",INDEX('All CCC'!AK$7:AK$809,MATCH(WatchList!$B130,'All CCC'!$B$7:$B$809,0)))</f>
        <v/>
      </c>
      <c r="AL130" s="844" t="str">
        <f>IF($B130="","",INDEX('All CCC'!AL$7:AL$809,MATCH(WatchList!$B130,'All CCC'!$B$7:$B$809,0)))</f>
        <v/>
      </c>
      <c r="AM130" s="844" t="str">
        <f>IF($B130="","",INDEX('All CCC'!AM$7:AM$809,MATCH(WatchList!$B130,'All CCC'!$B$7:$B$809,0)))</f>
        <v/>
      </c>
      <c r="AN130" s="844" t="str">
        <f>IF($B130="","",INDEX('All CCC'!AN$7:AN$809,MATCH(WatchList!$B130,'All CCC'!$B$7:$B$809,0)))</f>
        <v/>
      </c>
      <c r="AO130" s="844" t="str">
        <f>IF($B130="","",INDEX('All CCC'!AO$7:AO$809,MATCH(WatchList!$B130,'All CCC'!$B$7:$B$809,0)))</f>
        <v/>
      </c>
      <c r="AP130" s="844" t="str">
        <f>IF($B130="","",INDEX('All CCC'!AP$7:AP$809,MATCH(WatchList!$B130,'All CCC'!$B$7:$B$809,0)))</f>
        <v/>
      </c>
      <c r="AQ130" s="844" t="str">
        <f>IF($B130="","",INDEX('All CCC'!AQ$7:AQ$809,MATCH(WatchList!$B130,'All CCC'!$B$7:$B$809,0)))</f>
        <v/>
      </c>
      <c r="AR130" s="844" t="str">
        <f>IF($B130="","",INDEX('All CCC'!AR$7:AR$809,MATCH(WatchList!$B130,'All CCC'!$B$7:$B$809,0)))</f>
        <v/>
      </c>
      <c r="AS130" s="844" t="str">
        <f>IF($B130="","",INDEX('All CCC'!AS$7:AS$809,MATCH(WatchList!$B130,'All CCC'!$B$7:$B$809,0)))</f>
        <v/>
      </c>
      <c r="AT130" s="844" t="str">
        <f>IF($B130="","",INDEX('All CCC'!AT$7:AT$809,MATCH(WatchList!$B130,'All CCC'!$B$7:$B$809,0)))</f>
        <v/>
      </c>
      <c r="AU130" s="844" t="str">
        <f>IF($B130="","",INDEX('All CCC'!AU$7:AU$809,MATCH(WatchList!$B130,'All CCC'!$B$7:$B$809,0)))</f>
        <v/>
      </c>
      <c r="AV130" s="844" t="str">
        <f>IF($B130="","",INDEX('All CCC'!AV$7:AV$809,MATCH(WatchList!$B130,'All CCC'!$B$7:$B$809,0)))</f>
        <v/>
      </c>
      <c r="AW130" s="844" t="str">
        <f>IF($B130="","",INDEX('All CCC'!AW$7:AW$809,MATCH(WatchList!$B130,'All CCC'!$B$7:$B$809,0)))</f>
        <v/>
      </c>
      <c r="AX130" s="844" t="str">
        <f>IF($B130="","",INDEX('All CCC'!AX$7:AX$809,MATCH(WatchList!$B130,'All CCC'!$B$7:$B$809,0)))</f>
        <v/>
      </c>
      <c r="AY130" s="844" t="str">
        <f>IF($B130="","",INDEX('All CCC'!AY$7:AY$809,MATCH(WatchList!$B130,'All CCC'!$B$7:$B$809,0)))</f>
        <v/>
      </c>
      <c r="AZ130" s="844" t="str">
        <f>IF($B130="","",INDEX('All CCC'!AZ$7:AZ$809,MATCH(WatchList!$B130,'All CCC'!$B$7:$B$809,0)))</f>
        <v/>
      </c>
      <c r="BA130" s="844" t="str">
        <f>IF($B130="","",INDEX('All CCC'!BA$7:BA$809,MATCH(WatchList!$B130,'All CCC'!$B$7:$B$809,0)))</f>
        <v/>
      </c>
      <c r="BB130" s="844" t="str">
        <f>IF($B130="","",INDEX('All CCC'!BB$7:BB$809,MATCH(WatchList!$B130,'All CCC'!$B$7:$B$809,0)))</f>
        <v/>
      </c>
      <c r="BC130" s="844" t="str">
        <f>IF($B130="","",INDEX('All CCC'!BC$7:BC$809,MATCH(WatchList!$B130,'All CCC'!$B$7:$B$809,0)))</f>
        <v/>
      </c>
      <c r="BD130" s="844" t="str">
        <f>IF($B130="","",INDEX('All CCC'!BD$7:BD$809,MATCH(WatchList!$B130,'All CCC'!$B$7:$B$809,0)))</f>
        <v/>
      </c>
      <c r="BE130" s="844" t="str">
        <f>IF($B130="","",INDEX('All CCC'!BE$7:BE$809,MATCH(WatchList!$B130,'All CCC'!$B$7:$B$809,0)))</f>
        <v/>
      </c>
      <c r="BF130" s="844" t="str">
        <f>IF($B130="","",INDEX('All CCC'!BF$7:BF$809,MATCH(WatchList!$B130,'All CCC'!$B$7:$B$809,0)))</f>
        <v/>
      </c>
      <c r="BG130" s="844" t="str">
        <f>IF($B130="","",INDEX('All CCC'!BG$7:BG$809,MATCH(WatchList!$B130,'All CCC'!$B$7:$B$809,0)))</f>
        <v/>
      </c>
    </row>
    <row r="131" spans="1:59" x14ac:dyDescent="0.2">
      <c r="A131" s="548" t="str">
        <f>IF($B131="","",INDEX('All CCC'!A$7:A$809,MATCH(WatchList!$B131,'All CCC'!$B$7:$B$809,0)))</f>
        <v/>
      </c>
      <c r="B131" s="31"/>
      <c r="C131" s="844" t="str">
        <f>IF($B131="","",INDEX('All CCC'!C$7:C$809,MATCH(WatchList!$B131,'All CCC'!$B$7:$B$809,0)))</f>
        <v/>
      </c>
      <c r="D131" s="844" t="str">
        <f>IF($B131="","",INDEX('All CCC'!D$7:D$809,MATCH(WatchList!$B131,'All CCC'!$B$7:$B$809,0)))</f>
        <v/>
      </c>
      <c r="E131" s="844" t="str">
        <f>IF($B131="","",INDEX('All CCC'!E$7:E$809,MATCH(WatchList!$B131,'All CCC'!$B$7:$B$809,0)))</f>
        <v/>
      </c>
      <c r="F131" s="844" t="str">
        <f>IF($B131="","",INDEX('All CCC'!F$7:F$809,MATCH(WatchList!$B131,'All CCC'!$B$7:$B$809,0)))</f>
        <v/>
      </c>
      <c r="G131" s="844" t="str">
        <f>IF($B131="","",INDEX('All CCC'!G$7:G$809,MATCH(WatchList!$B131,'All CCC'!$B$7:$B$809,0)))</f>
        <v/>
      </c>
      <c r="H131" s="844" t="str">
        <f>IF($B131="","",INDEX('All CCC'!H$7:H$809,MATCH(WatchList!$B131,'All CCC'!$B$7:$B$809,0)))</f>
        <v/>
      </c>
      <c r="I131" s="844" t="str">
        <f>IF($B131="","",INDEX('All CCC'!I$7:I$809,MATCH(WatchList!$B131,'All CCC'!$B$7:$B$809,0)))</f>
        <v/>
      </c>
      <c r="J131" s="844" t="str">
        <f>IF($B131="","",INDEX('All CCC'!J$7:J$809,MATCH(WatchList!$B131,'All CCC'!$B$7:$B$809,0)))</f>
        <v/>
      </c>
      <c r="K131" s="844" t="str">
        <f>IF($B131="","",INDEX('All CCC'!K$7:K$809,MATCH(WatchList!$B131,'All CCC'!$B$7:$B$809,0)))</f>
        <v/>
      </c>
      <c r="L131" s="844" t="str">
        <f>IF($B131="","",INDEX('All CCC'!L$7:L$809,MATCH(WatchList!$B131,'All CCC'!$B$7:$B$809,0)))</f>
        <v/>
      </c>
      <c r="M131" s="844" t="str">
        <f>IF($B131="","",INDEX('All CCC'!M$7:M$809,MATCH(WatchList!$B131,'All CCC'!$B$7:$B$809,0)))</f>
        <v/>
      </c>
      <c r="N131" s="844" t="str">
        <f>IF($B131="","",INDEX('All CCC'!N$7:N$809,MATCH(WatchList!$B131,'All CCC'!$B$7:$B$809,0)))</f>
        <v/>
      </c>
      <c r="O131" s="844" t="str">
        <f>IF($B131="","",INDEX('All CCC'!O$7:O$809,MATCH(WatchList!$B131,'All CCC'!$B$7:$B$809,0)))</f>
        <v/>
      </c>
      <c r="P131" s="845" t="str">
        <f>IF($B131="","",INDEX('All CCC'!P$7:P$809,MATCH(WatchList!$B131,'All CCC'!$B$7:$B$809,0)))</f>
        <v/>
      </c>
      <c r="Q131" s="845" t="str">
        <f>IF($B131="","",INDEX('All CCC'!Q$7:Q$809,MATCH(WatchList!$B131,'All CCC'!$B$7:$B$809,0)))</f>
        <v/>
      </c>
      <c r="R131" s="844" t="str">
        <f>IF($B131="","",INDEX('All CCC'!R$7:R$809,MATCH(WatchList!$B131,'All CCC'!$B$7:$B$809,0)))</f>
        <v/>
      </c>
      <c r="S131" s="844" t="str">
        <f>IF($B131="","",INDEX('All CCC'!S$7:S$809,MATCH(WatchList!$B131,'All CCC'!$B$7:$B$809,0)))</f>
        <v/>
      </c>
      <c r="T131" s="844" t="str">
        <f>IF($B131="","",INDEX('All CCC'!T$7:T$809,MATCH(WatchList!$B131,'All CCC'!$B$7:$B$809,0)))</f>
        <v/>
      </c>
      <c r="U131" s="844" t="str">
        <f>IF($B131="","",INDEX('All CCC'!U$7:U$809,MATCH(WatchList!$B131,'All CCC'!$B$7:$B$809,0)))</f>
        <v/>
      </c>
      <c r="V131" s="844" t="str">
        <f>IF($B131="","",INDEX('All CCC'!V$7:V$809,MATCH(WatchList!$B131,'All CCC'!$B$7:$B$809,0)))</f>
        <v/>
      </c>
      <c r="W131" s="844" t="str">
        <f>IF($B131="","",INDEX('All CCC'!W$7:W$809,MATCH(WatchList!$B131,'All CCC'!$B$7:$B$809,0)))</f>
        <v/>
      </c>
      <c r="X131" s="844" t="str">
        <f>IF($B131="","",INDEX('All CCC'!X$7:X$809,MATCH(WatchList!$B131,'All CCC'!$B$7:$B$809,0)))</f>
        <v/>
      </c>
      <c r="Y131" s="844" t="str">
        <f>IF($B131="","",INDEX('All CCC'!Y$7:Y$809,MATCH(WatchList!$B131,'All CCC'!$B$7:$B$809,0)))</f>
        <v/>
      </c>
      <c r="Z131" s="844" t="str">
        <f>IF($B131="","",INDEX('All CCC'!Z$7:Z$809,MATCH(WatchList!$B131,'All CCC'!$B$7:$B$809,0)))</f>
        <v/>
      </c>
      <c r="AA131" s="844" t="str">
        <f>IF($B131="","",INDEX('All CCC'!AA$7:AA$809,MATCH(WatchList!$B131,'All CCC'!$B$7:$B$809,0)))</f>
        <v/>
      </c>
      <c r="AB131" s="844" t="str">
        <f>IF($B131="","",INDEX('All CCC'!AB$7:AB$809,MATCH(WatchList!$B131,'All CCC'!$B$7:$B$809,0)))</f>
        <v/>
      </c>
      <c r="AC131" s="844" t="str">
        <f>IF($B131="","",INDEX('All CCC'!AC$7:AC$809,MATCH(WatchList!$B131,'All CCC'!$B$7:$B$809,0)))</f>
        <v/>
      </c>
      <c r="AD131" s="844" t="str">
        <f>IF($B131="","",INDEX('All CCC'!AD$7:AD$809,MATCH(WatchList!$B131,'All CCC'!$B$7:$B$809,0)))</f>
        <v/>
      </c>
      <c r="AE131" s="844" t="str">
        <f>IF($B131="","",INDEX('All CCC'!AE$7:AE$809,MATCH(WatchList!$B131,'All CCC'!$B$7:$B$809,0)))</f>
        <v/>
      </c>
      <c r="AF131" s="844" t="str">
        <f>IF($B131="","",INDEX('All CCC'!AF$7:AF$809,MATCH(WatchList!$B131,'All CCC'!$B$7:$B$809,0)))</f>
        <v/>
      </c>
      <c r="AG131" s="844" t="str">
        <f>IF($B131="","",INDEX('All CCC'!AG$7:AG$809,MATCH(WatchList!$B131,'All CCC'!$B$7:$B$809,0)))</f>
        <v/>
      </c>
      <c r="AH131" s="844" t="str">
        <f>IF($B131="","",INDEX('All CCC'!AH$7:AH$809,MATCH(WatchList!$B131,'All CCC'!$B$7:$B$809,0)))</f>
        <v/>
      </c>
      <c r="AI131" s="844" t="str">
        <f>IF($B131="","",INDEX('All CCC'!AI$7:AI$809,MATCH(WatchList!$B131,'All CCC'!$B$7:$B$809,0)))</f>
        <v/>
      </c>
      <c r="AJ131" s="844" t="str">
        <f>IF($B131="","",INDEX('All CCC'!AJ$7:AJ$809,MATCH(WatchList!$B131,'All CCC'!$B$7:$B$809,0)))</f>
        <v/>
      </c>
      <c r="AK131" s="844" t="str">
        <f>IF($B131="","",INDEX('All CCC'!AK$7:AK$809,MATCH(WatchList!$B131,'All CCC'!$B$7:$B$809,0)))</f>
        <v/>
      </c>
      <c r="AL131" s="844" t="str">
        <f>IF($B131="","",INDEX('All CCC'!AL$7:AL$809,MATCH(WatchList!$B131,'All CCC'!$B$7:$B$809,0)))</f>
        <v/>
      </c>
      <c r="AM131" s="844" t="str">
        <f>IF($B131="","",INDEX('All CCC'!AM$7:AM$809,MATCH(WatchList!$B131,'All CCC'!$B$7:$B$809,0)))</f>
        <v/>
      </c>
      <c r="AN131" s="844" t="str">
        <f>IF($B131="","",INDEX('All CCC'!AN$7:AN$809,MATCH(WatchList!$B131,'All CCC'!$B$7:$B$809,0)))</f>
        <v/>
      </c>
      <c r="AO131" s="844" t="str">
        <f>IF($B131="","",INDEX('All CCC'!AO$7:AO$809,MATCH(WatchList!$B131,'All CCC'!$B$7:$B$809,0)))</f>
        <v/>
      </c>
      <c r="AP131" s="844" t="str">
        <f>IF($B131="","",INDEX('All CCC'!AP$7:AP$809,MATCH(WatchList!$B131,'All CCC'!$B$7:$B$809,0)))</f>
        <v/>
      </c>
      <c r="AQ131" s="844" t="str">
        <f>IF($B131="","",INDEX('All CCC'!AQ$7:AQ$809,MATCH(WatchList!$B131,'All CCC'!$B$7:$B$809,0)))</f>
        <v/>
      </c>
      <c r="AR131" s="844" t="str">
        <f>IF($B131="","",INDEX('All CCC'!AR$7:AR$809,MATCH(WatchList!$B131,'All CCC'!$B$7:$B$809,0)))</f>
        <v/>
      </c>
      <c r="AS131" s="844" t="str">
        <f>IF($B131="","",INDEX('All CCC'!AS$7:AS$809,MATCH(WatchList!$B131,'All CCC'!$B$7:$B$809,0)))</f>
        <v/>
      </c>
      <c r="AT131" s="844" t="str">
        <f>IF($B131="","",INDEX('All CCC'!AT$7:AT$809,MATCH(WatchList!$B131,'All CCC'!$B$7:$B$809,0)))</f>
        <v/>
      </c>
      <c r="AU131" s="844" t="str">
        <f>IF($B131="","",INDEX('All CCC'!AU$7:AU$809,MATCH(WatchList!$B131,'All CCC'!$B$7:$B$809,0)))</f>
        <v/>
      </c>
      <c r="AV131" s="844" t="str">
        <f>IF($B131="","",INDEX('All CCC'!AV$7:AV$809,MATCH(WatchList!$B131,'All CCC'!$B$7:$B$809,0)))</f>
        <v/>
      </c>
      <c r="AW131" s="844" t="str">
        <f>IF($B131="","",INDEX('All CCC'!AW$7:AW$809,MATCH(WatchList!$B131,'All CCC'!$B$7:$B$809,0)))</f>
        <v/>
      </c>
      <c r="AX131" s="844" t="str">
        <f>IF($B131="","",INDEX('All CCC'!AX$7:AX$809,MATCH(WatchList!$B131,'All CCC'!$B$7:$B$809,0)))</f>
        <v/>
      </c>
      <c r="AY131" s="844" t="str">
        <f>IF($B131="","",INDEX('All CCC'!AY$7:AY$809,MATCH(WatchList!$B131,'All CCC'!$B$7:$B$809,0)))</f>
        <v/>
      </c>
      <c r="AZ131" s="844" t="str">
        <f>IF($B131="","",INDEX('All CCC'!AZ$7:AZ$809,MATCH(WatchList!$B131,'All CCC'!$B$7:$B$809,0)))</f>
        <v/>
      </c>
      <c r="BA131" s="844" t="str">
        <f>IF($B131="","",INDEX('All CCC'!BA$7:BA$809,MATCH(WatchList!$B131,'All CCC'!$B$7:$B$809,0)))</f>
        <v/>
      </c>
      <c r="BB131" s="844" t="str">
        <f>IF($B131="","",INDEX('All CCC'!BB$7:BB$809,MATCH(WatchList!$B131,'All CCC'!$B$7:$B$809,0)))</f>
        <v/>
      </c>
      <c r="BC131" s="844" t="str">
        <f>IF($B131="","",INDEX('All CCC'!BC$7:BC$809,MATCH(WatchList!$B131,'All CCC'!$B$7:$B$809,0)))</f>
        <v/>
      </c>
      <c r="BD131" s="844" t="str">
        <f>IF($B131="","",INDEX('All CCC'!BD$7:BD$809,MATCH(WatchList!$B131,'All CCC'!$B$7:$B$809,0)))</f>
        <v/>
      </c>
      <c r="BE131" s="844" t="str">
        <f>IF($B131="","",INDEX('All CCC'!BE$7:BE$809,MATCH(WatchList!$B131,'All CCC'!$B$7:$B$809,0)))</f>
        <v/>
      </c>
      <c r="BF131" s="844" t="str">
        <f>IF($B131="","",INDEX('All CCC'!BF$7:BF$809,MATCH(WatchList!$B131,'All CCC'!$B$7:$B$809,0)))</f>
        <v/>
      </c>
      <c r="BG131" s="844" t="str">
        <f>IF($B131="","",INDEX('All CCC'!BG$7:BG$809,MATCH(WatchList!$B131,'All CCC'!$B$7:$B$809,0)))</f>
        <v/>
      </c>
    </row>
    <row r="132" spans="1:59" x14ac:dyDescent="0.2">
      <c r="A132" s="548" t="str">
        <f>IF($B132="","",INDEX('All CCC'!A$7:A$809,MATCH(WatchList!$B132,'All CCC'!$B$7:$B$809,0)))</f>
        <v/>
      </c>
      <c r="B132" s="31"/>
      <c r="C132" s="844" t="str">
        <f>IF($B132="","",INDEX('All CCC'!C$7:C$809,MATCH(WatchList!$B132,'All CCC'!$B$7:$B$809,0)))</f>
        <v/>
      </c>
      <c r="D132" s="844" t="str">
        <f>IF($B132="","",INDEX('All CCC'!D$7:D$809,MATCH(WatchList!$B132,'All CCC'!$B$7:$B$809,0)))</f>
        <v/>
      </c>
      <c r="E132" s="844" t="str">
        <f>IF($B132="","",INDEX('All CCC'!E$7:E$809,MATCH(WatchList!$B132,'All CCC'!$B$7:$B$809,0)))</f>
        <v/>
      </c>
      <c r="F132" s="844" t="str">
        <f>IF($B132="","",INDEX('All CCC'!F$7:F$809,MATCH(WatchList!$B132,'All CCC'!$B$7:$B$809,0)))</f>
        <v/>
      </c>
      <c r="G132" s="844" t="str">
        <f>IF($B132="","",INDEX('All CCC'!G$7:G$809,MATCH(WatchList!$B132,'All CCC'!$B$7:$B$809,0)))</f>
        <v/>
      </c>
      <c r="H132" s="844" t="str">
        <f>IF($B132="","",INDEX('All CCC'!H$7:H$809,MATCH(WatchList!$B132,'All CCC'!$B$7:$B$809,0)))</f>
        <v/>
      </c>
      <c r="I132" s="844" t="str">
        <f>IF($B132="","",INDEX('All CCC'!I$7:I$809,MATCH(WatchList!$B132,'All CCC'!$B$7:$B$809,0)))</f>
        <v/>
      </c>
      <c r="J132" s="844" t="str">
        <f>IF($B132="","",INDEX('All CCC'!J$7:J$809,MATCH(WatchList!$B132,'All CCC'!$B$7:$B$809,0)))</f>
        <v/>
      </c>
      <c r="K132" s="844" t="str">
        <f>IF($B132="","",INDEX('All CCC'!K$7:K$809,MATCH(WatchList!$B132,'All CCC'!$B$7:$B$809,0)))</f>
        <v/>
      </c>
      <c r="L132" s="844" t="str">
        <f>IF($B132="","",INDEX('All CCC'!L$7:L$809,MATCH(WatchList!$B132,'All CCC'!$B$7:$B$809,0)))</f>
        <v/>
      </c>
      <c r="M132" s="844" t="str">
        <f>IF($B132="","",INDEX('All CCC'!M$7:M$809,MATCH(WatchList!$B132,'All CCC'!$B$7:$B$809,0)))</f>
        <v/>
      </c>
      <c r="N132" s="844" t="str">
        <f>IF($B132="","",INDEX('All CCC'!N$7:N$809,MATCH(WatchList!$B132,'All CCC'!$B$7:$B$809,0)))</f>
        <v/>
      </c>
      <c r="O132" s="844" t="str">
        <f>IF($B132="","",INDEX('All CCC'!O$7:O$809,MATCH(WatchList!$B132,'All CCC'!$B$7:$B$809,0)))</f>
        <v/>
      </c>
      <c r="P132" s="845" t="str">
        <f>IF($B132="","",INDEX('All CCC'!P$7:P$809,MATCH(WatchList!$B132,'All CCC'!$B$7:$B$809,0)))</f>
        <v/>
      </c>
      <c r="Q132" s="845" t="str">
        <f>IF($B132="","",INDEX('All CCC'!Q$7:Q$809,MATCH(WatchList!$B132,'All CCC'!$B$7:$B$809,0)))</f>
        <v/>
      </c>
      <c r="R132" s="844" t="str">
        <f>IF($B132="","",INDEX('All CCC'!R$7:R$809,MATCH(WatchList!$B132,'All CCC'!$B$7:$B$809,0)))</f>
        <v/>
      </c>
      <c r="S132" s="844" t="str">
        <f>IF($B132="","",INDEX('All CCC'!S$7:S$809,MATCH(WatchList!$B132,'All CCC'!$B$7:$B$809,0)))</f>
        <v/>
      </c>
      <c r="T132" s="844" t="str">
        <f>IF($B132="","",INDEX('All CCC'!T$7:T$809,MATCH(WatchList!$B132,'All CCC'!$B$7:$B$809,0)))</f>
        <v/>
      </c>
      <c r="U132" s="844" t="str">
        <f>IF($B132="","",INDEX('All CCC'!U$7:U$809,MATCH(WatchList!$B132,'All CCC'!$B$7:$B$809,0)))</f>
        <v/>
      </c>
      <c r="V132" s="844" t="str">
        <f>IF($B132="","",INDEX('All CCC'!V$7:V$809,MATCH(WatchList!$B132,'All CCC'!$B$7:$B$809,0)))</f>
        <v/>
      </c>
      <c r="W132" s="844" t="str">
        <f>IF($B132="","",INDEX('All CCC'!W$7:W$809,MATCH(WatchList!$B132,'All CCC'!$B$7:$B$809,0)))</f>
        <v/>
      </c>
      <c r="X132" s="844" t="str">
        <f>IF($B132="","",INDEX('All CCC'!X$7:X$809,MATCH(WatchList!$B132,'All CCC'!$B$7:$B$809,0)))</f>
        <v/>
      </c>
      <c r="Y132" s="844" t="str">
        <f>IF($B132="","",INDEX('All CCC'!Y$7:Y$809,MATCH(WatchList!$B132,'All CCC'!$B$7:$B$809,0)))</f>
        <v/>
      </c>
      <c r="Z132" s="844" t="str">
        <f>IF($B132="","",INDEX('All CCC'!Z$7:Z$809,MATCH(WatchList!$B132,'All CCC'!$B$7:$B$809,0)))</f>
        <v/>
      </c>
      <c r="AA132" s="844" t="str">
        <f>IF($B132="","",INDEX('All CCC'!AA$7:AA$809,MATCH(WatchList!$B132,'All CCC'!$B$7:$B$809,0)))</f>
        <v/>
      </c>
      <c r="AB132" s="844" t="str">
        <f>IF($B132="","",INDEX('All CCC'!AB$7:AB$809,MATCH(WatchList!$B132,'All CCC'!$B$7:$B$809,0)))</f>
        <v/>
      </c>
      <c r="AC132" s="844" t="str">
        <f>IF($B132="","",INDEX('All CCC'!AC$7:AC$809,MATCH(WatchList!$B132,'All CCC'!$B$7:$B$809,0)))</f>
        <v/>
      </c>
      <c r="AD132" s="844" t="str">
        <f>IF($B132="","",INDEX('All CCC'!AD$7:AD$809,MATCH(WatchList!$B132,'All CCC'!$B$7:$B$809,0)))</f>
        <v/>
      </c>
      <c r="AE132" s="844" t="str">
        <f>IF($B132="","",INDEX('All CCC'!AE$7:AE$809,MATCH(WatchList!$B132,'All CCC'!$B$7:$B$809,0)))</f>
        <v/>
      </c>
      <c r="AF132" s="844" t="str">
        <f>IF($B132="","",INDEX('All CCC'!AF$7:AF$809,MATCH(WatchList!$B132,'All CCC'!$B$7:$B$809,0)))</f>
        <v/>
      </c>
      <c r="AG132" s="844" t="str">
        <f>IF($B132="","",INDEX('All CCC'!AG$7:AG$809,MATCH(WatchList!$B132,'All CCC'!$B$7:$B$809,0)))</f>
        <v/>
      </c>
      <c r="AH132" s="844" t="str">
        <f>IF($B132="","",INDEX('All CCC'!AH$7:AH$809,MATCH(WatchList!$B132,'All CCC'!$B$7:$B$809,0)))</f>
        <v/>
      </c>
      <c r="AI132" s="844" t="str">
        <f>IF($B132="","",INDEX('All CCC'!AI$7:AI$809,MATCH(WatchList!$B132,'All CCC'!$B$7:$B$809,0)))</f>
        <v/>
      </c>
      <c r="AJ132" s="844" t="str">
        <f>IF($B132="","",INDEX('All CCC'!AJ$7:AJ$809,MATCH(WatchList!$B132,'All CCC'!$B$7:$B$809,0)))</f>
        <v/>
      </c>
      <c r="AK132" s="844" t="str">
        <f>IF($B132="","",INDEX('All CCC'!AK$7:AK$809,MATCH(WatchList!$B132,'All CCC'!$B$7:$B$809,0)))</f>
        <v/>
      </c>
      <c r="AL132" s="844" t="str">
        <f>IF($B132="","",INDEX('All CCC'!AL$7:AL$809,MATCH(WatchList!$B132,'All CCC'!$B$7:$B$809,0)))</f>
        <v/>
      </c>
      <c r="AM132" s="844" t="str">
        <f>IF($B132="","",INDEX('All CCC'!AM$7:AM$809,MATCH(WatchList!$B132,'All CCC'!$B$7:$B$809,0)))</f>
        <v/>
      </c>
      <c r="AN132" s="844" t="str">
        <f>IF($B132="","",INDEX('All CCC'!AN$7:AN$809,MATCH(WatchList!$B132,'All CCC'!$B$7:$B$809,0)))</f>
        <v/>
      </c>
      <c r="AO132" s="844" t="str">
        <f>IF($B132="","",INDEX('All CCC'!AO$7:AO$809,MATCH(WatchList!$B132,'All CCC'!$B$7:$B$809,0)))</f>
        <v/>
      </c>
      <c r="AP132" s="844" t="str">
        <f>IF($B132="","",INDEX('All CCC'!AP$7:AP$809,MATCH(WatchList!$B132,'All CCC'!$B$7:$B$809,0)))</f>
        <v/>
      </c>
      <c r="AQ132" s="844" t="str">
        <f>IF($B132="","",INDEX('All CCC'!AQ$7:AQ$809,MATCH(WatchList!$B132,'All CCC'!$B$7:$B$809,0)))</f>
        <v/>
      </c>
      <c r="AR132" s="844" t="str">
        <f>IF($B132="","",INDEX('All CCC'!AR$7:AR$809,MATCH(WatchList!$B132,'All CCC'!$B$7:$B$809,0)))</f>
        <v/>
      </c>
      <c r="AS132" s="844" t="str">
        <f>IF($B132="","",INDEX('All CCC'!AS$7:AS$809,MATCH(WatchList!$B132,'All CCC'!$B$7:$B$809,0)))</f>
        <v/>
      </c>
      <c r="AT132" s="844" t="str">
        <f>IF($B132="","",INDEX('All CCC'!AT$7:AT$809,MATCH(WatchList!$B132,'All CCC'!$B$7:$B$809,0)))</f>
        <v/>
      </c>
      <c r="AU132" s="844" t="str">
        <f>IF($B132="","",INDEX('All CCC'!AU$7:AU$809,MATCH(WatchList!$B132,'All CCC'!$B$7:$B$809,0)))</f>
        <v/>
      </c>
      <c r="AV132" s="844" t="str">
        <f>IF($B132="","",INDEX('All CCC'!AV$7:AV$809,MATCH(WatchList!$B132,'All CCC'!$B$7:$B$809,0)))</f>
        <v/>
      </c>
      <c r="AW132" s="844" t="str">
        <f>IF($B132="","",INDEX('All CCC'!AW$7:AW$809,MATCH(WatchList!$B132,'All CCC'!$B$7:$B$809,0)))</f>
        <v/>
      </c>
      <c r="AX132" s="844" t="str">
        <f>IF($B132="","",INDEX('All CCC'!AX$7:AX$809,MATCH(WatchList!$B132,'All CCC'!$B$7:$B$809,0)))</f>
        <v/>
      </c>
      <c r="AY132" s="844" t="str">
        <f>IF($B132="","",INDEX('All CCC'!AY$7:AY$809,MATCH(WatchList!$B132,'All CCC'!$B$7:$B$809,0)))</f>
        <v/>
      </c>
      <c r="AZ132" s="844" t="str">
        <f>IF($B132="","",INDEX('All CCC'!AZ$7:AZ$809,MATCH(WatchList!$B132,'All CCC'!$B$7:$B$809,0)))</f>
        <v/>
      </c>
      <c r="BA132" s="844" t="str">
        <f>IF($B132="","",INDEX('All CCC'!BA$7:BA$809,MATCH(WatchList!$B132,'All CCC'!$B$7:$B$809,0)))</f>
        <v/>
      </c>
      <c r="BB132" s="844" t="str">
        <f>IF($B132="","",INDEX('All CCC'!BB$7:BB$809,MATCH(WatchList!$B132,'All CCC'!$B$7:$B$809,0)))</f>
        <v/>
      </c>
      <c r="BC132" s="844" t="str">
        <f>IF($B132="","",INDEX('All CCC'!BC$7:BC$809,MATCH(WatchList!$B132,'All CCC'!$B$7:$B$809,0)))</f>
        <v/>
      </c>
      <c r="BD132" s="844" t="str">
        <f>IF($B132="","",INDEX('All CCC'!BD$7:BD$809,MATCH(WatchList!$B132,'All CCC'!$B$7:$B$809,0)))</f>
        <v/>
      </c>
      <c r="BE132" s="844" t="str">
        <f>IF($B132="","",INDEX('All CCC'!BE$7:BE$809,MATCH(WatchList!$B132,'All CCC'!$B$7:$B$809,0)))</f>
        <v/>
      </c>
      <c r="BF132" s="844" t="str">
        <f>IF($B132="","",INDEX('All CCC'!BF$7:BF$809,MATCH(WatchList!$B132,'All CCC'!$B$7:$B$809,0)))</f>
        <v/>
      </c>
      <c r="BG132" s="844" t="str">
        <f>IF($B132="","",INDEX('All CCC'!BG$7:BG$809,MATCH(WatchList!$B132,'All CCC'!$B$7:$B$809,0)))</f>
        <v/>
      </c>
    </row>
    <row r="133" spans="1:59" x14ac:dyDescent="0.2">
      <c r="A133" s="548" t="str">
        <f>IF($B133="","",INDEX('All CCC'!A$7:A$809,MATCH(WatchList!$B133,'All CCC'!$B$7:$B$809,0)))</f>
        <v/>
      </c>
      <c r="B133" s="31"/>
      <c r="C133" s="844" t="str">
        <f>IF($B133="","",INDEX('All CCC'!C$7:C$809,MATCH(WatchList!$B133,'All CCC'!$B$7:$B$809,0)))</f>
        <v/>
      </c>
      <c r="D133" s="844" t="str">
        <f>IF($B133="","",INDEX('All CCC'!D$7:D$809,MATCH(WatchList!$B133,'All CCC'!$B$7:$B$809,0)))</f>
        <v/>
      </c>
      <c r="E133" s="844" t="str">
        <f>IF($B133="","",INDEX('All CCC'!E$7:E$809,MATCH(WatchList!$B133,'All CCC'!$B$7:$B$809,0)))</f>
        <v/>
      </c>
      <c r="F133" s="844" t="str">
        <f>IF($B133="","",INDEX('All CCC'!F$7:F$809,MATCH(WatchList!$B133,'All CCC'!$B$7:$B$809,0)))</f>
        <v/>
      </c>
      <c r="G133" s="844" t="str">
        <f>IF($B133="","",INDEX('All CCC'!G$7:G$809,MATCH(WatchList!$B133,'All CCC'!$B$7:$B$809,0)))</f>
        <v/>
      </c>
      <c r="H133" s="844" t="str">
        <f>IF($B133="","",INDEX('All CCC'!H$7:H$809,MATCH(WatchList!$B133,'All CCC'!$B$7:$B$809,0)))</f>
        <v/>
      </c>
      <c r="I133" s="844" t="str">
        <f>IF($B133="","",INDEX('All CCC'!I$7:I$809,MATCH(WatchList!$B133,'All CCC'!$B$7:$B$809,0)))</f>
        <v/>
      </c>
      <c r="J133" s="844" t="str">
        <f>IF($B133="","",INDEX('All CCC'!J$7:J$809,MATCH(WatchList!$B133,'All CCC'!$B$7:$B$809,0)))</f>
        <v/>
      </c>
      <c r="K133" s="844" t="str">
        <f>IF($B133="","",INDEX('All CCC'!K$7:K$809,MATCH(WatchList!$B133,'All CCC'!$B$7:$B$809,0)))</f>
        <v/>
      </c>
      <c r="L133" s="844" t="str">
        <f>IF($B133="","",INDEX('All CCC'!L$7:L$809,MATCH(WatchList!$B133,'All CCC'!$B$7:$B$809,0)))</f>
        <v/>
      </c>
      <c r="M133" s="844" t="str">
        <f>IF($B133="","",INDEX('All CCC'!M$7:M$809,MATCH(WatchList!$B133,'All CCC'!$B$7:$B$809,0)))</f>
        <v/>
      </c>
      <c r="N133" s="844" t="str">
        <f>IF($B133="","",INDEX('All CCC'!N$7:N$809,MATCH(WatchList!$B133,'All CCC'!$B$7:$B$809,0)))</f>
        <v/>
      </c>
      <c r="O133" s="844" t="str">
        <f>IF($B133="","",INDEX('All CCC'!O$7:O$809,MATCH(WatchList!$B133,'All CCC'!$B$7:$B$809,0)))</f>
        <v/>
      </c>
      <c r="P133" s="845" t="str">
        <f>IF($B133="","",INDEX('All CCC'!P$7:P$809,MATCH(WatchList!$B133,'All CCC'!$B$7:$B$809,0)))</f>
        <v/>
      </c>
      <c r="Q133" s="845" t="str">
        <f>IF($B133="","",INDEX('All CCC'!Q$7:Q$809,MATCH(WatchList!$B133,'All CCC'!$B$7:$B$809,0)))</f>
        <v/>
      </c>
      <c r="R133" s="844" t="str">
        <f>IF($B133="","",INDEX('All CCC'!R$7:R$809,MATCH(WatchList!$B133,'All CCC'!$B$7:$B$809,0)))</f>
        <v/>
      </c>
      <c r="S133" s="844" t="str">
        <f>IF($B133="","",INDEX('All CCC'!S$7:S$809,MATCH(WatchList!$B133,'All CCC'!$B$7:$B$809,0)))</f>
        <v/>
      </c>
      <c r="T133" s="844" t="str">
        <f>IF($B133="","",INDEX('All CCC'!T$7:T$809,MATCH(WatchList!$B133,'All CCC'!$B$7:$B$809,0)))</f>
        <v/>
      </c>
      <c r="U133" s="844" t="str">
        <f>IF($B133="","",INDEX('All CCC'!U$7:U$809,MATCH(WatchList!$B133,'All CCC'!$B$7:$B$809,0)))</f>
        <v/>
      </c>
      <c r="V133" s="844" t="str">
        <f>IF($B133="","",INDEX('All CCC'!V$7:V$809,MATCH(WatchList!$B133,'All CCC'!$B$7:$B$809,0)))</f>
        <v/>
      </c>
      <c r="W133" s="844" t="str">
        <f>IF($B133="","",INDEX('All CCC'!W$7:W$809,MATCH(WatchList!$B133,'All CCC'!$B$7:$B$809,0)))</f>
        <v/>
      </c>
      <c r="X133" s="844" t="str">
        <f>IF($B133="","",INDEX('All CCC'!X$7:X$809,MATCH(WatchList!$B133,'All CCC'!$B$7:$B$809,0)))</f>
        <v/>
      </c>
      <c r="Y133" s="844" t="str">
        <f>IF($B133="","",INDEX('All CCC'!Y$7:Y$809,MATCH(WatchList!$B133,'All CCC'!$B$7:$B$809,0)))</f>
        <v/>
      </c>
      <c r="Z133" s="844" t="str">
        <f>IF($B133="","",INDEX('All CCC'!Z$7:Z$809,MATCH(WatchList!$B133,'All CCC'!$B$7:$B$809,0)))</f>
        <v/>
      </c>
      <c r="AA133" s="844" t="str">
        <f>IF($B133="","",INDEX('All CCC'!AA$7:AA$809,MATCH(WatchList!$B133,'All CCC'!$B$7:$B$809,0)))</f>
        <v/>
      </c>
      <c r="AB133" s="844" t="str">
        <f>IF($B133="","",INDEX('All CCC'!AB$7:AB$809,MATCH(WatchList!$B133,'All CCC'!$B$7:$B$809,0)))</f>
        <v/>
      </c>
      <c r="AC133" s="844" t="str">
        <f>IF($B133="","",INDEX('All CCC'!AC$7:AC$809,MATCH(WatchList!$B133,'All CCC'!$B$7:$B$809,0)))</f>
        <v/>
      </c>
      <c r="AD133" s="844" t="str">
        <f>IF($B133="","",INDEX('All CCC'!AD$7:AD$809,MATCH(WatchList!$B133,'All CCC'!$B$7:$B$809,0)))</f>
        <v/>
      </c>
      <c r="AE133" s="844" t="str">
        <f>IF($B133="","",INDEX('All CCC'!AE$7:AE$809,MATCH(WatchList!$B133,'All CCC'!$B$7:$B$809,0)))</f>
        <v/>
      </c>
      <c r="AF133" s="844" t="str">
        <f>IF($B133="","",INDEX('All CCC'!AF$7:AF$809,MATCH(WatchList!$B133,'All CCC'!$B$7:$B$809,0)))</f>
        <v/>
      </c>
      <c r="AG133" s="844" t="str">
        <f>IF($B133="","",INDEX('All CCC'!AG$7:AG$809,MATCH(WatchList!$B133,'All CCC'!$B$7:$B$809,0)))</f>
        <v/>
      </c>
      <c r="AH133" s="844" t="str">
        <f>IF($B133="","",INDEX('All CCC'!AH$7:AH$809,MATCH(WatchList!$B133,'All CCC'!$B$7:$B$809,0)))</f>
        <v/>
      </c>
      <c r="AI133" s="844" t="str">
        <f>IF($B133="","",INDEX('All CCC'!AI$7:AI$809,MATCH(WatchList!$B133,'All CCC'!$B$7:$B$809,0)))</f>
        <v/>
      </c>
      <c r="AJ133" s="844" t="str">
        <f>IF($B133="","",INDEX('All CCC'!AJ$7:AJ$809,MATCH(WatchList!$B133,'All CCC'!$B$7:$B$809,0)))</f>
        <v/>
      </c>
      <c r="AK133" s="844" t="str">
        <f>IF($B133="","",INDEX('All CCC'!AK$7:AK$809,MATCH(WatchList!$B133,'All CCC'!$B$7:$B$809,0)))</f>
        <v/>
      </c>
      <c r="AL133" s="844" t="str">
        <f>IF($B133="","",INDEX('All CCC'!AL$7:AL$809,MATCH(WatchList!$B133,'All CCC'!$B$7:$B$809,0)))</f>
        <v/>
      </c>
      <c r="AM133" s="844" t="str">
        <f>IF($B133="","",INDEX('All CCC'!AM$7:AM$809,MATCH(WatchList!$B133,'All CCC'!$B$7:$B$809,0)))</f>
        <v/>
      </c>
      <c r="AN133" s="844" t="str">
        <f>IF($B133="","",INDEX('All CCC'!AN$7:AN$809,MATCH(WatchList!$B133,'All CCC'!$B$7:$B$809,0)))</f>
        <v/>
      </c>
      <c r="AO133" s="844" t="str">
        <f>IF($B133="","",INDEX('All CCC'!AO$7:AO$809,MATCH(WatchList!$B133,'All CCC'!$B$7:$B$809,0)))</f>
        <v/>
      </c>
      <c r="AP133" s="844" t="str">
        <f>IF($B133="","",INDEX('All CCC'!AP$7:AP$809,MATCH(WatchList!$B133,'All CCC'!$B$7:$B$809,0)))</f>
        <v/>
      </c>
      <c r="AQ133" s="844" t="str">
        <f>IF($B133="","",INDEX('All CCC'!AQ$7:AQ$809,MATCH(WatchList!$B133,'All CCC'!$B$7:$B$809,0)))</f>
        <v/>
      </c>
      <c r="AR133" s="844" t="str">
        <f>IF($B133="","",INDEX('All CCC'!AR$7:AR$809,MATCH(WatchList!$B133,'All CCC'!$B$7:$B$809,0)))</f>
        <v/>
      </c>
      <c r="AS133" s="844" t="str">
        <f>IF($B133="","",INDEX('All CCC'!AS$7:AS$809,MATCH(WatchList!$B133,'All CCC'!$B$7:$B$809,0)))</f>
        <v/>
      </c>
      <c r="AT133" s="844" t="str">
        <f>IF($B133="","",INDEX('All CCC'!AT$7:AT$809,MATCH(WatchList!$B133,'All CCC'!$B$7:$B$809,0)))</f>
        <v/>
      </c>
      <c r="AU133" s="844" t="str">
        <f>IF($B133="","",INDEX('All CCC'!AU$7:AU$809,MATCH(WatchList!$B133,'All CCC'!$B$7:$B$809,0)))</f>
        <v/>
      </c>
      <c r="AV133" s="844" t="str">
        <f>IF($B133="","",INDEX('All CCC'!AV$7:AV$809,MATCH(WatchList!$B133,'All CCC'!$B$7:$B$809,0)))</f>
        <v/>
      </c>
      <c r="AW133" s="844" t="str">
        <f>IF($B133="","",INDEX('All CCC'!AW$7:AW$809,MATCH(WatchList!$B133,'All CCC'!$B$7:$B$809,0)))</f>
        <v/>
      </c>
      <c r="AX133" s="844" t="str">
        <f>IF($B133="","",INDEX('All CCC'!AX$7:AX$809,MATCH(WatchList!$B133,'All CCC'!$B$7:$B$809,0)))</f>
        <v/>
      </c>
      <c r="AY133" s="844" t="str">
        <f>IF($B133="","",INDEX('All CCC'!AY$7:AY$809,MATCH(WatchList!$B133,'All CCC'!$B$7:$B$809,0)))</f>
        <v/>
      </c>
      <c r="AZ133" s="844" t="str">
        <f>IF($B133="","",INDEX('All CCC'!AZ$7:AZ$809,MATCH(WatchList!$B133,'All CCC'!$B$7:$B$809,0)))</f>
        <v/>
      </c>
      <c r="BA133" s="844" t="str">
        <f>IF($B133="","",INDEX('All CCC'!BA$7:BA$809,MATCH(WatchList!$B133,'All CCC'!$B$7:$B$809,0)))</f>
        <v/>
      </c>
      <c r="BB133" s="844" t="str">
        <f>IF($B133="","",INDEX('All CCC'!BB$7:BB$809,MATCH(WatchList!$B133,'All CCC'!$B$7:$B$809,0)))</f>
        <v/>
      </c>
      <c r="BC133" s="844" t="str">
        <f>IF($B133="","",INDEX('All CCC'!BC$7:BC$809,MATCH(WatchList!$B133,'All CCC'!$B$7:$B$809,0)))</f>
        <v/>
      </c>
      <c r="BD133" s="844" t="str">
        <f>IF($B133="","",INDEX('All CCC'!BD$7:BD$809,MATCH(WatchList!$B133,'All CCC'!$B$7:$B$809,0)))</f>
        <v/>
      </c>
      <c r="BE133" s="844" t="str">
        <f>IF($B133="","",INDEX('All CCC'!BE$7:BE$809,MATCH(WatchList!$B133,'All CCC'!$B$7:$B$809,0)))</f>
        <v/>
      </c>
      <c r="BF133" s="844" t="str">
        <f>IF($B133="","",INDEX('All CCC'!BF$7:BF$809,MATCH(WatchList!$B133,'All CCC'!$B$7:$B$809,0)))</f>
        <v/>
      </c>
      <c r="BG133" s="844" t="str">
        <f>IF($B133="","",INDEX('All CCC'!BG$7:BG$809,MATCH(WatchList!$B133,'All CCC'!$B$7:$B$809,0)))</f>
        <v/>
      </c>
    </row>
    <row r="134" spans="1:59" x14ac:dyDescent="0.2">
      <c r="A134" s="548" t="str">
        <f>IF($B134="","",INDEX('All CCC'!A$7:A$809,MATCH(WatchList!$B134,'All CCC'!$B$7:$B$809,0)))</f>
        <v/>
      </c>
      <c r="B134" s="31"/>
      <c r="C134" s="844" t="str">
        <f>IF($B134="","",INDEX('All CCC'!C$7:C$809,MATCH(WatchList!$B134,'All CCC'!$B$7:$B$809,0)))</f>
        <v/>
      </c>
      <c r="D134" s="844" t="str">
        <f>IF($B134="","",INDEX('All CCC'!D$7:D$809,MATCH(WatchList!$B134,'All CCC'!$B$7:$B$809,0)))</f>
        <v/>
      </c>
      <c r="E134" s="844" t="str">
        <f>IF($B134="","",INDEX('All CCC'!E$7:E$809,MATCH(WatchList!$B134,'All CCC'!$B$7:$B$809,0)))</f>
        <v/>
      </c>
      <c r="F134" s="844" t="str">
        <f>IF($B134="","",INDEX('All CCC'!F$7:F$809,MATCH(WatchList!$B134,'All CCC'!$B$7:$B$809,0)))</f>
        <v/>
      </c>
      <c r="G134" s="844" t="str">
        <f>IF($B134="","",INDEX('All CCC'!G$7:G$809,MATCH(WatchList!$B134,'All CCC'!$B$7:$B$809,0)))</f>
        <v/>
      </c>
      <c r="H134" s="844" t="str">
        <f>IF($B134="","",INDEX('All CCC'!H$7:H$809,MATCH(WatchList!$B134,'All CCC'!$B$7:$B$809,0)))</f>
        <v/>
      </c>
      <c r="I134" s="844" t="str">
        <f>IF($B134="","",INDEX('All CCC'!I$7:I$809,MATCH(WatchList!$B134,'All CCC'!$B$7:$B$809,0)))</f>
        <v/>
      </c>
      <c r="J134" s="844" t="str">
        <f>IF($B134="","",INDEX('All CCC'!J$7:J$809,MATCH(WatchList!$B134,'All CCC'!$B$7:$B$809,0)))</f>
        <v/>
      </c>
      <c r="K134" s="844" t="str">
        <f>IF($B134="","",INDEX('All CCC'!K$7:K$809,MATCH(WatchList!$B134,'All CCC'!$B$7:$B$809,0)))</f>
        <v/>
      </c>
      <c r="L134" s="844" t="str">
        <f>IF($B134="","",INDEX('All CCC'!L$7:L$809,MATCH(WatchList!$B134,'All CCC'!$B$7:$B$809,0)))</f>
        <v/>
      </c>
      <c r="M134" s="844" t="str">
        <f>IF($B134="","",INDEX('All CCC'!M$7:M$809,MATCH(WatchList!$B134,'All CCC'!$B$7:$B$809,0)))</f>
        <v/>
      </c>
      <c r="N134" s="844" t="str">
        <f>IF($B134="","",INDEX('All CCC'!N$7:N$809,MATCH(WatchList!$B134,'All CCC'!$B$7:$B$809,0)))</f>
        <v/>
      </c>
      <c r="O134" s="844" t="str">
        <f>IF($B134="","",INDEX('All CCC'!O$7:O$809,MATCH(WatchList!$B134,'All CCC'!$B$7:$B$809,0)))</f>
        <v/>
      </c>
      <c r="P134" s="845" t="str">
        <f>IF($B134="","",INDEX('All CCC'!P$7:P$809,MATCH(WatchList!$B134,'All CCC'!$B$7:$B$809,0)))</f>
        <v/>
      </c>
      <c r="Q134" s="845" t="str">
        <f>IF($B134="","",INDEX('All CCC'!Q$7:Q$809,MATCH(WatchList!$B134,'All CCC'!$B$7:$B$809,0)))</f>
        <v/>
      </c>
      <c r="R134" s="844" t="str">
        <f>IF($B134="","",INDEX('All CCC'!R$7:R$809,MATCH(WatchList!$B134,'All CCC'!$B$7:$B$809,0)))</f>
        <v/>
      </c>
      <c r="S134" s="844" t="str">
        <f>IF($B134="","",INDEX('All CCC'!S$7:S$809,MATCH(WatchList!$B134,'All CCC'!$B$7:$B$809,0)))</f>
        <v/>
      </c>
      <c r="T134" s="844" t="str">
        <f>IF($B134="","",INDEX('All CCC'!T$7:T$809,MATCH(WatchList!$B134,'All CCC'!$B$7:$B$809,0)))</f>
        <v/>
      </c>
      <c r="U134" s="844" t="str">
        <f>IF($B134="","",INDEX('All CCC'!U$7:U$809,MATCH(WatchList!$B134,'All CCC'!$B$7:$B$809,0)))</f>
        <v/>
      </c>
      <c r="V134" s="844" t="str">
        <f>IF($B134="","",INDEX('All CCC'!V$7:V$809,MATCH(WatchList!$B134,'All CCC'!$B$7:$B$809,0)))</f>
        <v/>
      </c>
      <c r="W134" s="844" t="str">
        <f>IF($B134="","",INDEX('All CCC'!W$7:W$809,MATCH(WatchList!$B134,'All CCC'!$B$7:$B$809,0)))</f>
        <v/>
      </c>
      <c r="X134" s="844" t="str">
        <f>IF($B134="","",INDEX('All CCC'!X$7:X$809,MATCH(WatchList!$B134,'All CCC'!$B$7:$B$809,0)))</f>
        <v/>
      </c>
      <c r="Y134" s="844" t="str">
        <f>IF($B134="","",INDEX('All CCC'!Y$7:Y$809,MATCH(WatchList!$B134,'All CCC'!$B$7:$B$809,0)))</f>
        <v/>
      </c>
      <c r="Z134" s="844" t="str">
        <f>IF($B134="","",INDEX('All CCC'!Z$7:Z$809,MATCH(WatchList!$B134,'All CCC'!$B$7:$B$809,0)))</f>
        <v/>
      </c>
      <c r="AA134" s="844" t="str">
        <f>IF($B134="","",INDEX('All CCC'!AA$7:AA$809,MATCH(WatchList!$B134,'All CCC'!$B$7:$B$809,0)))</f>
        <v/>
      </c>
      <c r="AB134" s="844" t="str">
        <f>IF($B134="","",INDEX('All CCC'!AB$7:AB$809,MATCH(WatchList!$B134,'All CCC'!$B$7:$B$809,0)))</f>
        <v/>
      </c>
      <c r="AC134" s="844" t="str">
        <f>IF($B134="","",INDEX('All CCC'!AC$7:AC$809,MATCH(WatchList!$B134,'All CCC'!$B$7:$B$809,0)))</f>
        <v/>
      </c>
      <c r="AD134" s="844" t="str">
        <f>IF($B134="","",INDEX('All CCC'!AD$7:AD$809,MATCH(WatchList!$B134,'All CCC'!$B$7:$B$809,0)))</f>
        <v/>
      </c>
      <c r="AE134" s="844" t="str">
        <f>IF($B134="","",INDEX('All CCC'!AE$7:AE$809,MATCH(WatchList!$B134,'All CCC'!$B$7:$B$809,0)))</f>
        <v/>
      </c>
      <c r="AF134" s="844" t="str">
        <f>IF($B134="","",INDEX('All CCC'!AF$7:AF$809,MATCH(WatchList!$B134,'All CCC'!$B$7:$B$809,0)))</f>
        <v/>
      </c>
      <c r="AG134" s="844" t="str">
        <f>IF($B134="","",INDEX('All CCC'!AG$7:AG$809,MATCH(WatchList!$B134,'All CCC'!$B$7:$B$809,0)))</f>
        <v/>
      </c>
      <c r="AH134" s="844" t="str">
        <f>IF($B134="","",INDEX('All CCC'!AH$7:AH$809,MATCH(WatchList!$B134,'All CCC'!$B$7:$B$809,0)))</f>
        <v/>
      </c>
      <c r="AI134" s="844" t="str">
        <f>IF($B134="","",INDEX('All CCC'!AI$7:AI$809,MATCH(WatchList!$B134,'All CCC'!$B$7:$B$809,0)))</f>
        <v/>
      </c>
      <c r="AJ134" s="844" t="str">
        <f>IF($B134="","",INDEX('All CCC'!AJ$7:AJ$809,MATCH(WatchList!$B134,'All CCC'!$B$7:$B$809,0)))</f>
        <v/>
      </c>
      <c r="AK134" s="844" t="str">
        <f>IF($B134="","",INDEX('All CCC'!AK$7:AK$809,MATCH(WatchList!$B134,'All CCC'!$B$7:$B$809,0)))</f>
        <v/>
      </c>
      <c r="AL134" s="844" t="str">
        <f>IF($B134="","",INDEX('All CCC'!AL$7:AL$809,MATCH(WatchList!$B134,'All CCC'!$B$7:$B$809,0)))</f>
        <v/>
      </c>
      <c r="AM134" s="844" t="str">
        <f>IF($B134="","",INDEX('All CCC'!AM$7:AM$809,MATCH(WatchList!$B134,'All CCC'!$B$7:$B$809,0)))</f>
        <v/>
      </c>
      <c r="AN134" s="844" t="str">
        <f>IF($B134="","",INDEX('All CCC'!AN$7:AN$809,MATCH(WatchList!$B134,'All CCC'!$B$7:$B$809,0)))</f>
        <v/>
      </c>
      <c r="AO134" s="844" t="str">
        <f>IF($B134="","",INDEX('All CCC'!AO$7:AO$809,MATCH(WatchList!$B134,'All CCC'!$B$7:$B$809,0)))</f>
        <v/>
      </c>
      <c r="AP134" s="844" t="str">
        <f>IF($B134="","",INDEX('All CCC'!AP$7:AP$809,MATCH(WatchList!$B134,'All CCC'!$B$7:$B$809,0)))</f>
        <v/>
      </c>
      <c r="AQ134" s="844" t="str">
        <f>IF($B134="","",INDEX('All CCC'!AQ$7:AQ$809,MATCH(WatchList!$B134,'All CCC'!$B$7:$B$809,0)))</f>
        <v/>
      </c>
      <c r="AR134" s="844" t="str">
        <f>IF($B134="","",INDEX('All CCC'!AR$7:AR$809,MATCH(WatchList!$B134,'All CCC'!$B$7:$B$809,0)))</f>
        <v/>
      </c>
      <c r="AS134" s="844" t="str">
        <f>IF($B134="","",INDEX('All CCC'!AS$7:AS$809,MATCH(WatchList!$B134,'All CCC'!$B$7:$B$809,0)))</f>
        <v/>
      </c>
      <c r="AT134" s="844" t="str">
        <f>IF($B134="","",INDEX('All CCC'!AT$7:AT$809,MATCH(WatchList!$B134,'All CCC'!$B$7:$B$809,0)))</f>
        <v/>
      </c>
      <c r="AU134" s="844" t="str">
        <f>IF($B134="","",INDEX('All CCC'!AU$7:AU$809,MATCH(WatchList!$B134,'All CCC'!$B$7:$B$809,0)))</f>
        <v/>
      </c>
      <c r="AV134" s="844" t="str">
        <f>IF($B134="","",INDEX('All CCC'!AV$7:AV$809,MATCH(WatchList!$B134,'All CCC'!$B$7:$B$809,0)))</f>
        <v/>
      </c>
      <c r="AW134" s="844" t="str">
        <f>IF($B134="","",INDEX('All CCC'!AW$7:AW$809,MATCH(WatchList!$B134,'All CCC'!$B$7:$B$809,0)))</f>
        <v/>
      </c>
      <c r="AX134" s="844" t="str">
        <f>IF($B134="","",INDEX('All CCC'!AX$7:AX$809,MATCH(WatchList!$B134,'All CCC'!$B$7:$B$809,0)))</f>
        <v/>
      </c>
      <c r="AY134" s="844" t="str">
        <f>IF($B134="","",INDEX('All CCC'!AY$7:AY$809,MATCH(WatchList!$B134,'All CCC'!$B$7:$B$809,0)))</f>
        <v/>
      </c>
      <c r="AZ134" s="844" t="str">
        <f>IF($B134="","",INDEX('All CCC'!AZ$7:AZ$809,MATCH(WatchList!$B134,'All CCC'!$B$7:$B$809,0)))</f>
        <v/>
      </c>
      <c r="BA134" s="844" t="str">
        <f>IF($B134="","",INDEX('All CCC'!BA$7:BA$809,MATCH(WatchList!$B134,'All CCC'!$B$7:$B$809,0)))</f>
        <v/>
      </c>
      <c r="BB134" s="844" t="str">
        <f>IF($B134="","",INDEX('All CCC'!BB$7:BB$809,MATCH(WatchList!$B134,'All CCC'!$B$7:$B$809,0)))</f>
        <v/>
      </c>
      <c r="BC134" s="844" t="str">
        <f>IF($B134="","",INDEX('All CCC'!BC$7:BC$809,MATCH(WatchList!$B134,'All CCC'!$B$7:$B$809,0)))</f>
        <v/>
      </c>
      <c r="BD134" s="844" t="str">
        <f>IF($B134="","",INDEX('All CCC'!BD$7:BD$809,MATCH(WatchList!$B134,'All CCC'!$B$7:$B$809,0)))</f>
        <v/>
      </c>
      <c r="BE134" s="844" t="str">
        <f>IF($B134="","",INDEX('All CCC'!BE$7:BE$809,MATCH(WatchList!$B134,'All CCC'!$B$7:$B$809,0)))</f>
        <v/>
      </c>
      <c r="BF134" s="844" t="str">
        <f>IF($B134="","",INDEX('All CCC'!BF$7:BF$809,MATCH(WatchList!$B134,'All CCC'!$B$7:$B$809,0)))</f>
        <v/>
      </c>
      <c r="BG134" s="844" t="str">
        <f>IF($B134="","",INDEX('All CCC'!BG$7:BG$809,MATCH(WatchList!$B134,'All CCC'!$B$7:$B$809,0)))</f>
        <v/>
      </c>
    </row>
    <row r="135" spans="1:59" x14ac:dyDescent="0.2">
      <c r="A135" s="548" t="str">
        <f>IF($B135="","",INDEX('All CCC'!A$7:A$809,MATCH(WatchList!$B135,'All CCC'!$B$7:$B$809,0)))</f>
        <v/>
      </c>
      <c r="B135" s="31"/>
      <c r="C135" s="844" t="str">
        <f>IF($B135="","",INDEX('All CCC'!C$7:C$809,MATCH(WatchList!$B135,'All CCC'!$B$7:$B$809,0)))</f>
        <v/>
      </c>
      <c r="D135" s="844" t="str">
        <f>IF($B135="","",INDEX('All CCC'!D$7:D$809,MATCH(WatchList!$B135,'All CCC'!$B$7:$B$809,0)))</f>
        <v/>
      </c>
      <c r="E135" s="844" t="str">
        <f>IF($B135="","",INDEX('All CCC'!E$7:E$809,MATCH(WatchList!$B135,'All CCC'!$B$7:$B$809,0)))</f>
        <v/>
      </c>
      <c r="F135" s="844" t="str">
        <f>IF($B135="","",INDEX('All CCC'!F$7:F$809,MATCH(WatchList!$B135,'All CCC'!$B$7:$B$809,0)))</f>
        <v/>
      </c>
      <c r="G135" s="844" t="str">
        <f>IF($B135="","",INDEX('All CCC'!G$7:G$809,MATCH(WatchList!$B135,'All CCC'!$B$7:$B$809,0)))</f>
        <v/>
      </c>
      <c r="H135" s="844" t="str">
        <f>IF($B135="","",INDEX('All CCC'!H$7:H$809,MATCH(WatchList!$B135,'All CCC'!$B$7:$B$809,0)))</f>
        <v/>
      </c>
      <c r="I135" s="844" t="str">
        <f>IF($B135="","",INDEX('All CCC'!I$7:I$809,MATCH(WatchList!$B135,'All CCC'!$B$7:$B$809,0)))</f>
        <v/>
      </c>
      <c r="J135" s="844" t="str">
        <f>IF($B135="","",INDEX('All CCC'!J$7:J$809,MATCH(WatchList!$B135,'All CCC'!$B$7:$B$809,0)))</f>
        <v/>
      </c>
      <c r="K135" s="844" t="str">
        <f>IF($B135="","",INDEX('All CCC'!K$7:K$809,MATCH(WatchList!$B135,'All CCC'!$B$7:$B$809,0)))</f>
        <v/>
      </c>
      <c r="L135" s="844" t="str">
        <f>IF($B135="","",INDEX('All CCC'!L$7:L$809,MATCH(WatchList!$B135,'All CCC'!$B$7:$B$809,0)))</f>
        <v/>
      </c>
      <c r="M135" s="844" t="str">
        <f>IF($B135="","",INDEX('All CCC'!M$7:M$809,MATCH(WatchList!$B135,'All CCC'!$B$7:$B$809,0)))</f>
        <v/>
      </c>
      <c r="N135" s="844" t="str">
        <f>IF($B135="","",INDEX('All CCC'!N$7:N$809,MATCH(WatchList!$B135,'All CCC'!$B$7:$B$809,0)))</f>
        <v/>
      </c>
      <c r="O135" s="844" t="str">
        <f>IF($B135="","",INDEX('All CCC'!O$7:O$809,MATCH(WatchList!$B135,'All CCC'!$B$7:$B$809,0)))</f>
        <v/>
      </c>
      <c r="P135" s="845" t="str">
        <f>IF($B135="","",INDEX('All CCC'!P$7:P$809,MATCH(WatchList!$B135,'All CCC'!$B$7:$B$809,0)))</f>
        <v/>
      </c>
      <c r="Q135" s="845" t="str">
        <f>IF($B135="","",INDEX('All CCC'!Q$7:Q$809,MATCH(WatchList!$B135,'All CCC'!$B$7:$B$809,0)))</f>
        <v/>
      </c>
      <c r="R135" s="844" t="str">
        <f>IF($B135="","",INDEX('All CCC'!R$7:R$809,MATCH(WatchList!$B135,'All CCC'!$B$7:$B$809,0)))</f>
        <v/>
      </c>
      <c r="S135" s="844" t="str">
        <f>IF($B135="","",INDEX('All CCC'!S$7:S$809,MATCH(WatchList!$B135,'All CCC'!$B$7:$B$809,0)))</f>
        <v/>
      </c>
      <c r="T135" s="844" t="str">
        <f>IF($B135="","",INDEX('All CCC'!T$7:T$809,MATCH(WatchList!$B135,'All CCC'!$B$7:$B$809,0)))</f>
        <v/>
      </c>
      <c r="U135" s="844" t="str">
        <f>IF($B135="","",INDEX('All CCC'!U$7:U$809,MATCH(WatchList!$B135,'All CCC'!$B$7:$B$809,0)))</f>
        <v/>
      </c>
      <c r="V135" s="844" t="str">
        <f>IF($B135="","",INDEX('All CCC'!V$7:V$809,MATCH(WatchList!$B135,'All CCC'!$B$7:$B$809,0)))</f>
        <v/>
      </c>
      <c r="W135" s="844" t="str">
        <f>IF($B135="","",INDEX('All CCC'!W$7:W$809,MATCH(WatchList!$B135,'All CCC'!$B$7:$B$809,0)))</f>
        <v/>
      </c>
      <c r="X135" s="844" t="str">
        <f>IF($B135="","",INDEX('All CCC'!X$7:X$809,MATCH(WatchList!$B135,'All CCC'!$B$7:$B$809,0)))</f>
        <v/>
      </c>
      <c r="Y135" s="844" t="str">
        <f>IF($B135="","",INDEX('All CCC'!Y$7:Y$809,MATCH(WatchList!$B135,'All CCC'!$B$7:$B$809,0)))</f>
        <v/>
      </c>
      <c r="Z135" s="844" t="str">
        <f>IF($B135="","",INDEX('All CCC'!Z$7:Z$809,MATCH(WatchList!$B135,'All CCC'!$B$7:$B$809,0)))</f>
        <v/>
      </c>
      <c r="AA135" s="844" t="str">
        <f>IF($B135="","",INDEX('All CCC'!AA$7:AA$809,MATCH(WatchList!$B135,'All CCC'!$B$7:$B$809,0)))</f>
        <v/>
      </c>
      <c r="AB135" s="844" t="str">
        <f>IF($B135="","",INDEX('All CCC'!AB$7:AB$809,MATCH(WatchList!$B135,'All CCC'!$B$7:$B$809,0)))</f>
        <v/>
      </c>
      <c r="AC135" s="844" t="str">
        <f>IF($B135="","",INDEX('All CCC'!AC$7:AC$809,MATCH(WatchList!$B135,'All CCC'!$B$7:$B$809,0)))</f>
        <v/>
      </c>
      <c r="AD135" s="844" t="str">
        <f>IF($B135="","",INDEX('All CCC'!AD$7:AD$809,MATCH(WatchList!$B135,'All CCC'!$B$7:$B$809,0)))</f>
        <v/>
      </c>
      <c r="AE135" s="844" t="str">
        <f>IF($B135="","",INDEX('All CCC'!AE$7:AE$809,MATCH(WatchList!$B135,'All CCC'!$B$7:$B$809,0)))</f>
        <v/>
      </c>
      <c r="AF135" s="844" t="str">
        <f>IF($B135="","",INDEX('All CCC'!AF$7:AF$809,MATCH(WatchList!$B135,'All CCC'!$B$7:$B$809,0)))</f>
        <v/>
      </c>
      <c r="AG135" s="844" t="str">
        <f>IF($B135="","",INDEX('All CCC'!AG$7:AG$809,MATCH(WatchList!$B135,'All CCC'!$B$7:$B$809,0)))</f>
        <v/>
      </c>
      <c r="AH135" s="844" t="str">
        <f>IF($B135="","",INDEX('All CCC'!AH$7:AH$809,MATCH(WatchList!$B135,'All CCC'!$B$7:$B$809,0)))</f>
        <v/>
      </c>
      <c r="AI135" s="844" t="str">
        <f>IF($B135="","",INDEX('All CCC'!AI$7:AI$809,MATCH(WatchList!$B135,'All CCC'!$B$7:$B$809,0)))</f>
        <v/>
      </c>
      <c r="AJ135" s="844" t="str">
        <f>IF($B135="","",INDEX('All CCC'!AJ$7:AJ$809,MATCH(WatchList!$B135,'All CCC'!$B$7:$B$809,0)))</f>
        <v/>
      </c>
      <c r="AK135" s="844" t="str">
        <f>IF($B135="","",INDEX('All CCC'!AK$7:AK$809,MATCH(WatchList!$B135,'All CCC'!$B$7:$B$809,0)))</f>
        <v/>
      </c>
      <c r="AL135" s="844" t="str">
        <f>IF($B135="","",INDEX('All CCC'!AL$7:AL$809,MATCH(WatchList!$B135,'All CCC'!$B$7:$B$809,0)))</f>
        <v/>
      </c>
      <c r="AM135" s="844" t="str">
        <f>IF($B135="","",INDEX('All CCC'!AM$7:AM$809,MATCH(WatchList!$B135,'All CCC'!$B$7:$B$809,0)))</f>
        <v/>
      </c>
      <c r="AN135" s="844" t="str">
        <f>IF($B135="","",INDEX('All CCC'!AN$7:AN$809,MATCH(WatchList!$B135,'All CCC'!$B$7:$B$809,0)))</f>
        <v/>
      </c>
      <c r="AO135" s="844" t="str">
        <f>IF($B135="","",INDEX('All CCC'!AO$7:AO$809,MATCH(WatchList!$B135,'All CCC'!$B$7:$B$809,0)))</f>
        <v/>
      </c>
      <c r="AP135" s="844" t="str">
        <f>IF($B135="","",INDEX('All CCC'!AP$7:AP$809,MATCH(WatchList!$B135,'All CCC'!$B$7:$B$809,0)))</f>
        <v/>
      </c>
      <c r="AQ135" s="844" t="str">
        <f>IF($B135="","",INDEX('All CCC'!AQ$7:AQ$809,MATCH(WatchList!$B135,'All CCC'!$B$7:$B$809,0)))</f>
        <v/>
      </c>
      <c r="AR135" s="844" t="str">
        <f>IF($B135="","",INDEX('All CCC'!AR$7:AR$809,MATCH(WatchList!$B135,'All CCC'!$B$7:$B$809,0)))</f>
        <v/>
      </c>
      <c r="AS135" s="844" t="str">
        <f>IF($B135="","",INDEX('All CCC'!AS$7:AS$809,MATCH(WatchList!$B135,'All CCC'!$B$7:$B$809,0)))</f>
        <v/>
      </c>
      <c r="AT135" s="844" t="str">
        <f>IF($B135="","",INDEX('All CCC'!AT$7:AT$809,MATCH(WatchList!$B135,'All CCC'!$B$7:$B$809,0)))</f>
        <v/>
      </c>
      <c r="AU135" s="844" t="str">
        <f>IF($B135="","",INDEX('All CCC'!AU$7:AU$809,MATCH(WatchList!$B135,'All CCC'!$B$7:$B$809,0)))</f>
        <v/>
      </c>
      <c r="AV135" s="844" t="str">
        <f>IF($B135="","",INDEX('All CCC'!AV$7:AV$809,MATCH(WatchList!$B135,'All CCC'!$B$7:$B$809,0)))</f>
        <v/>
      </c>
      <c r="AW135" s="844" t="str">
        <f>IF($B135="","",INDEX('All CCC'!AW$7:AW$809,MATCH(WatchList!$B135,'All CCC'!$B$7:$B$809,0)))</f>
        <v/>
      </c>
      <c r="AX135" s="844" t="str">
        <f>IF($B135="","",INDEX('All CCC'!AX$7:AX$809,MATCH(WatchList!$B135,'All CCC'!$B$7:$B$809,0)))</f>
        <v/>
      </c>
      <c r="AY135" s="844" t="str">
        <f>IF($B135="","",INDEX('All CCC'!AY$7:AY$809,MATCH(WatchList!$B135,'All CCC'!$B$7:$B$809,0)))</f>
        <v/>
      </c>
      <c r="AZ135" s="844" t="str">
        <f>IF($B135="","",INDEX('All CCC'!AZ$7:AZ$809,MATCH(WatchList!$B135,'All CCC'!$B$7:$B$809,0)))</f>
        <v/>
      </c>
      <c r="BA135" s="844" t="str">
        <f>IF($B135="","",INDEX('All CCC'!BA$7:BA$809,MATCH(WatchList!$B135,'All CCC'!$B$7:$B$809,0)))</f>
        <v/>
      </c>
      <c r="BB135" s="844" t="str">
        <f>IF($B135="","",INDEX('All CCC'!BB$7:BB$809,MATCH(WatchList!$B135,'All CCC'!$B$7:$B$809,0)))</f>
        <v/>
      </c>
      <c r="BC135" s="844" t="str">
        <f>IF($B135="","",INDEX('All CCC'!BC$7:BC$809,MATCH(WatchList!$B135,'All CCC'!$B$7:$B$809,0)))</f>
        <v/>
      </c>
      <c r="BD135" s="844" t="str">
        <f>IF($B135="","",INDEX('All CCC'!BD$7:BD$809,MATCH(WatchList!$B135,'All CCC'!$B$7:$B$809,0)))</f>
        <v/>
      </c>
      <c r="BE135" s="844" t="str">
        <f>IF($B135="","",INDEX('All CCC'!BE$7:BE$809,MATCH(WatchList!$B135,'All CCC'!$B$7:$B$809,0)))</f>
        <v/>
      </c>
      <c r="BF135" s="844" t="str">
        <f>IF($B135="","",INDEX('All CCC'!BF$7:BF$809,MATCH(WatchList!$B135,'All CCC'!$B$7:$B$809,0)))</f>
        <v/>
      </c>
      <c r="BG135" s="844" t="str">
        <f>IF($B135="","",INDEX('All CCC'!BG$7:BG$809,MATCH(WatchList!$B135,'All CCC'!$B$7:$B$809,0)))</f>
        <v/>
      </c>
    </row>
    <row r="136" spans="1:59" x14ac:dyDescent="0.2">
      <c r="A136" s="548" t="str">
        <f>IF($B136="","",INDEX('All CCC'!A$7:A$809,MATCH(WatchList!$B136,'All CCC'!$B$7:$B$809,0)))</f>
        <v/>
      </c>
      <c r="B136" s="31"/>
      <c r="C136" s="844" t="str">
        <f>IF($B136="","",INDEX('All CCC'!C$7:C$809,MATCH(WatchList!$B136,'All CCC'!$B$7:$B$809,0)))</f>
        <v/>
      </c>
      <c r="D136" s="844" t="str">
        <f>IF($B136="","",INDEX('All CCC'!D$7:D$809,MATCH(WatchList!$B136,'All CCC'!$B$7:$B$809,0)))</f>
        <v/>
      </c>
      <c r="E136" s="844" t="str">
        <f>IF($B136="","",INDEX('All CCC'!E$7:E$809,MATCH(WatchList!$B136,'All CCC'!$B$7:$B$809,0)))</f>
        <v/>
      </c>
      <c r="F136" s="844" t="str">
        <f>IF($B136="","",INDEX('All CCC'!F$7:F$809,MATCH(WatchList!$B136,'All CCC'!$B$7:$B$809,0)))</f>
        <v/>
      </c>
      <c r="G136" s="844" t="str">
        <f>IF($B136="","",INDEX('All CCC'!G$7:G$809,MATCH(WatchList!$B136,'All CCC'!$B$7:$B$809,0)))</f>
        <v/>
      </c>
      <c r="H136" s="844" t="str">
        <f>IF($B136="","",INDEX('All CCC'!H$7:H$809,MATCH(WatchList!$B136,'All CCC'!$B$7:$B$809,0)))</f>
        <v/>
      </c>
      <c r="I136" s="844" t="str">
        <f>IF($B136="","",INDEX('All CCC'!I$7:I$809,MATCH(WatchList!$B136,'All CCC'!$B$7:$B$809,0)))</f>
        <v/>
      </c>
      <c r="J136" s="844" t="str">
        <f>IF($B136="","",INDEX('All CCC'!J$7:J$809,MATCH(WatchList!$B136,'All CCC'!$B$7:$B$809,0)))</f>
        <v/>
      </c>
      <c r="K136" s="844" t="str">
        <f>IF($B136="","",INDEX('All CCC'!K$7:K$809,MATCH(WatchList!$B136,'All CCC'!$B$7:$B$809,0)))</f>
        <v/>
      </c>
      <c r="L136" s="844" t="str">
        <f>IF($B136="","",INDEX('All CCC'!L$7:L$809,MATCH(WatchList!$B136,'All CCC'!$B$7:$B$809,0)))</f>
        <v/>
      </c>
      <c r="M136" s="844" t="str">
        <f>IF($B136="","",INDEX('All CCC'!M$7:M$809,MATCH(WatchList!$B136,'All CCC'!$B$7:$B$809,0)))</f>
        <v/>
      </c>
      <c r="N136" s="844" t="str">
        <f>IF($B136="","",INDEX('All CCC'!N$7:N$809,MATCH(WatchList!$B136,'All CCC'!$B$7:$B$809,0)))</f>
        <v/>
      </c>
      <c r="O136" s="844" t="str">
        <f>IF($B136="","",INDEX('All CCC'!O$7:O$809,MATCH(WatchList!$B136,'All CCC'!$B$7:$B$809,0)))</f>
        <v/>
      </c>
      <c r="P136" s="845" t="str">
        <f>IF($B136="","",INDEX('All CCC'!P$7:P$809,MATCH(WatchList!$B136,'All CCC'!$B$7:$B$809,0)))</f>
        <v/>
      </c>
      <c r="Q136" s="845" t="str">
        <f>IF($B136="","",INDEX('All CCC'!Q$7:Q$809,MATCH(WatchList!$B136,'All CCC'!$B$7:$B$809,0)))</f>
        <v/>
      </c>
      <c r="R136" s="844" t="str">
        <f>IF($B136="","",INDEX('All CCC'!R$7:R$809,MATCH(WatchList!$B136,'All CCC'!$B$7:$B$809,0)))</f>
        <v/>
      </c>
      <c r="S136" s="844" t="str">
        <f>IF($B136="","",INDEX('All CCC'!S$7:S$809,MATCH(WatchList!$B136,'All CCC'!$B$7:$B$809,0)))</f>
        <v/>
      </c>
      <c r="T136" s="844" t="str">
        <f>IF($B136="","",INDEX('All CCC'!T$7:T$809,MATCH(WatchList!$B136,'All CCC'!$B$7:$B$809,0)))</f>
        <v/>
      </c>
      <c r="U136" s="844" t="str">
        <f>IF($B136="","",INDEX('All CCC'!U$7:U$809,MATCH(WatchList!$B136,'All CCC'!$B$7:$B$809,0)))</f>
        <v/>
      </c>
      <c r="V136" s="844" t="str">
        <f>IF($B136="","",INDEX('All CCC'!V$7:V$809,MATCH(WatchList!$B136,'All CCC'!$B$7:$B$809,0)))</f>
        <v/>
      </c>
      <c r="W136" s="844" t="str">
        <f>IF($B136="","",INDEX('All CCC'!W$7:W$809,MATCH(WatchList!$B136,'All CCC'!$B$7:$B$809,0)))</f>
        <v/>
      </c>
      <c r="X136" s="844" t="str">
        <f>IF($B136="","",INDEX('All CCC'!X$7:X$809,MATCH(WatchList!$B136,'All CCC'!$B$7:$B$809,0)))</f>
        <v/>
      </c>
      <c r="Y136" s="844" t="str">
        <f>IF($B136="","",INDEX('All CCC'!Y$7:Y$809,MATCH(WatchList!$B136,'All CCC'!$B$7:$B$809,0)))</f>
        <v/>
      </c>
      <c r="Z136" s="844" t="str">
        <f>IF($B136="","",INDEX('All CCC'!Z$7:Z$809,MATCH(WatchList!$B136,'All CCC'!$B$7:$B$809,0)))</f>
        <v/>
      </c>
      <c r="AA136" s="844" t="str">
        <f>IF($B136="","",INDEX('All CCC'!AA$7:AA$809,MATCH(WatchList!$B136,'All CCC'!$B$7:$B$809,0)))</f>
        <v/>
      </c>
      <c r="AB136" s="844" t="str">
        <f>IF($B136="","",INDEX('All CCC'!AB$7:AB$809,MATCH(WatchList!$B136,'All CCC'!$B$7:$B$809,0)))</f>
        <v/>
      </c>
      <c r="AC136" s="844" t="str">
        <f>IF($B136="","",INDEX('All CCC'!AC$7:AC$809,MATCH(WatchList!$B136,'All CCC'!$B$7:$B$809,0)))</f>
        <v/>
      </c>
      <c r="AD136" s="844" t="str">
        <f>IF($B136="","",INDEX('All CCC'!AD$7:AD$809,MATCH(WatchList!$B136,'All CCC'!$B$7:$B$809,0)))</f>
        <v/>
      </c>
      <c r="AE136" s="844" t="str">
        <f>IF($B136="","",INDEX('All CCC'!AE$7:AE$809,MATCH(WatchList!$B136,'All CCC'!$B$7:$B$809,0)))</f>
        <v/>
      </c>
      <c r="AF136" s="844" t="str">
        <f>IF($B136="","",INDEX('All CCC'!AF$7:AF$809,MATCH(WatchList!$B136,'All CCC'!$B$7:$B$809,0)))</f>
        <v/>
      </c>
      <c r="AG136" s="844" t="str">
        <f>IF($B136="","",INDEX('All CCC'!AG$7:AG$809,MATCH(WatchList!$B136,'All CCC'!$B$7:$B$809,0)))</f>
        <v/>
      </c>
      <c r="AH136" s="844" t="str">
        <f>IF($B136="","",INDEX('All CCC'!AH$7:AH$809,MATCH(WatchList!$B136,'All CCC'!$B$7:$B$809,0)))</f>
        <v/>
      </c>
      <c r="AI136" s="844" t="str">
        <f>IF($B136="","",INDEX('All CCC'!AI$7:AI$809,MATCH(WatchList!$B136,'All CCC'!$B$7:$B$809,0)))</f>
        <v/>
      </c>
      <c r="AJ136" s="844" t="str">
        <f>IF($B136="","",INDEX('All CCC'!AJ$7:AJ$809,MATCH(WatchList!$B136,'All CCC'!$B$7:$B$809,0)))</f>
        <v/>
      </c>
      <c r="AK136" s="844" t="str">
        <f>IF($B136="","",INDEX('All CCC'!AK$7:AK$809,MATCH(WatchList!$B136,'All CCC'!$B$7:$B$809,0)))</f>
        <v/>
      </c>
      <c r="AL136" s="844" t="str">
        <f>IF($B136="","",INDEX('All CCC'!AL$7:AL$809,MATCH(WatchList!$B136,'All CCC'!$B$7:$B$809,0)))</f>
        <v/>
      </c>
      <c r="AM136" s="844" t="str">
        <f>IF($B136="","",INDEX('All CCC'!AM$7:AM$809,MATCH(WatchList!$B136,'All CCC'!$B$7:$B$809,0)))</f>
        <v/>
      </c>
      <c r="AN136" s="844" t="str">
        <f>IF($B136="","",INDEX('All CCC'!AN$7:AN$809,MATCH(WatchList!$B136,'All CCC'!$B$7:$B$809,0)))</f>
        <v/>
      </c>
      <c r="AO136" s="844" t="str">
        <f>IF($B136="","",INDEX('All CCC'!AO$7:AO$809,MATCH(WatchList!$B136,'All CCC'!$B$7:$B$809,0)))</f>
        <v/>
      </c>
      <c r="AP136" s="844" t="str">
        <f>IF($B136="","",INDEX('All CCC'!AP$7:AP$809,MATCH(WatchList!$B136,'All CCC'!$B$7:$B$809,0)))</f>
        <v/>
      </c>
      <c r="AQ136" s="844" t="str">
        <f>IF($B136="","",INDEX('All CCC'!AQ$7:AQ$809,MATCH(WatchList!$B136,'All CCC'!$B$7:$B$809,0)))</f>
        <v/>
      </c>
      <c r="AR136" s="844" t="str">
        <f>IF($B136="","",INDEX('All CCC'!AR$7:AR$809,MATCH(WatchList!$B136,'All CCC'!$B$7:$B$809,0)))</f>
        <v/>
      </c>
      <c r="AS136" s="844" t="str">
        <f>IF($B136="","",INDEX('All CCC'!AS$7:AS$809,MATCH(WatchList!$B136,'All CCC'!$B$7:$B$809,0)))</f>
        <v/>
      </c>
      <c r="AT136" s="844" t="str">
        <f>IF($B136="","",INDEX('All CCC'!AT$7:AT$809,MATCH(WatchList!$B136,'All CCC'!$B$7:$B$809,0)))</f>
        <v/>
      </c>
      <c r="AU136" s="844" t="str">
        <f>IF($B136="","",INDEX('All CCC'!AU$7:AU$809,MATCH(WatchList!$B136,'All CCC'!$B$7:$B$809,0)))</f>
        <v/>
      </c>
      <c r="AV136" s="844" t="str">
        <f>IF($B136="","",INDEX('All CCC'!AV$7:AV$809,MATCH(WatchList!$B136,'All CCC'!$B$7:$B$809,0)))</f>
        <v/>
      </c>
      <c r="AW136" s="844" t="str">
        <f>IF($B136="","",INDEX('All CCC'!AW$7:AW$809,MATCH(WatchList!$B136,'All CCC'!$B$7:$B$809,0)))</f>
        <v/>
      </c>
      <c r="AX136" s="844" t="str">
        <f>IF($B136="","",INDEX('All CCC'!AX$7:AX$809,MATCH(WatchList!$B136,'All CCC'!$B$7:$B$809,0)))</f>
        <v/>
      </c>
      <c r="AY136" s="844" t="str">
        <f>IF($B136="","",INDEX('All CCC'!AY$7:AY$809,MATCH(WatchList!$B136,'All CCC'!$B$7:$B$809,0)))</f>
        <v/>
      </c>
      <c r="AZ136" s="844" t="str">
        <f>IF($B136="","",INDEX('All CCC'!AZ$7:AZ$809,MATCH(WatchList!$B136,'All CCC'!$B$7:$B$809,0)))</f>
        <v/>
      </c>
      <c r="BA136" s="844" t="str">
        <f>IF($B136="","",INDEX('All CCC'!BA$7:BA$809,MATCH(WatchList!$B136,'All CCC'!$B$7:$B$809,0)))</f>
        <v/>
      </c>
      <c r="BB136" s="844" t="str">
        <f>IF($B136="","",INDEX('All CCC'!BB$7:BB$809,MATCH(WatchList!$B136,'All CCC'!$B$7:$B$809,0)))</f>
        <v/>
      </c>
      <c r="BC136" s="844" t="str">
        <f>IF($B136="","",INDEX('All CCC'!BC$7:BC$809,MATCH(WatchList!$B136,'All CCC'!$B$7:$B$809,0)))</f>
        <v/>
      </c>
      <c r="BD136" s="844" t="str">
        <f>IF($B136="","",INDEX('All CCC'!BD$7:BD$809,MATCH(WatchList!$B136,'All CCC'!$B$7:$B$809,0)))</f>
        <v/>
      </c>
      <c r="BE136" s="844" t="str">
        <f>IF($B136="","",INDEX('All CCC'!BE$7:BE$809,MATCH(WatchList!$B136,'All CCC'!$B$7:$B$809,0)))</f>
        <v/>
      </c>
      <c r="BF136" s="844" t="str">
        <f>IF($B136="","",INDEX('All CCC'!BF$7:BF$809,MATCH(WatchList!$B136,'All CCC'!$B$7:$B$809,0)))</f>
        <v/>
      </c>
      <c r="BG136" s="844" t="str">
        <f>IF($B136="","",INDEX('All CCC'!BG$7:BG$809,MATCH(WatchList!$B136,'All CCC'!$B$7:$B$809,0)))</f>
        <v/>
      </c>
    </row>
    <row r="137" spans="1:59" x14ac:dyDescent="0.2">
      <c r="A137" s="548" t="str">
        <f>IF($B137="","",INDEX('All CCC'!A$7:A$809,MATCH(WatchList!$B137,'All CCC'!$B$7:$B$809,0)))</f>
        <v/>
      </c>
      <c r="B137" s="31"/>
      <c r="C137" s="844" t="str">
        <f>IF($B137="","",INDEX('All CCC'!C$7:C$809,MATCH(WatchList!$B137,'All CCC'!$B$7:$B$809,0)))</f>
        <v/>
      </c>
      <c r="D137" s="844" t="str">
        <f>IF($B137="","",INDEX('All CCC'!D$7:D$809,MATCH(WatchList!$B137,'All CCC'!$B$7:$B$809,0)))</f>
        <v/>
      </c>
      <c r="E137" s="844" t="str">
        <f>IF($B137="","",INDEX('All CCC'!E$7:E$809,MATCH(WatchList!$B137,'All CCC'!$B$7:$B$809,0)))</f>
        <v/>
      </c>
      <c r="F137" s="844" t="str">
        <f>IF($B137="","",INDEX('All CCC'!F$7:F$809,MATCH(WatchList!$B137,'All CCC'!$B$7:$B$809,0)))</f>
        <v/>
      </c>
      <c r="G137" s="844" t="str">
        <f>IF($B137="","",INDEX('All CCC'!G$7:G$809,MATCH(WatchList!$B137,'All CCC'!$B$7:$B$809,0)))</f>
        <v/>
      </c>
      <c r="H137" s="844" t="str">
        <f>IF($B137="","",INDEX('All CCC'!H$7:H$809,MATCH(WatchList!$B137,'All CCC'!$B$7:$B$809,0)))</f>
        <v/>
      </c>
      <c r="I137" s="844" t="str">
        <f>IF($B137="","",INDEX('All CCC'!I$7:I$809,MATCH(WatchList!$B137,'All CCC'!$B$7:$B$809,0)))</f>
        <v/>
      </c>
      <c r="J137" s="844" t="str">
        <f>IF($B137="","",INDEX('All CCC'!J$7:J$809,MATCH(WatchList!$B137,'All CCC'!$B$7:$B$809,0)))</f>
        <v/>
      </c>
      <c r="K137" s="844" t="str">
        <f>IF($B137="","",INDEX('All CCC'!K$7:K$809,MATCH(WatchList!$B137,'All CCC'!$B$7:$B$809,0)))</f>
        <v/>
      </c>
      <c r="L137" s="844" t="str">
        <f>IF($B137="","",INDEX('All CCC'!L$7:L$809,MATCH(WatchList!$B137,'All CCC'!$B$7:$B$809,0)))</f>
        <v/>
      </c>
      <c r="M137" s="844" t="str">
        <f>IF($B137="","",INDEX('All CCC'!M$7:M$809,MATCH(WatchList!$B137,'All CCC'!$B$7:$B$809,0)))</f>
        <v/>
      </c>
      <c r="N137" s="844" t="str">
        <f>IF($B137="","",INDEX('All CCC'!N$7:N$809,MATCH(WatchList!$B137,'All CCC'!$B$7:$B$809,0)))</f>
        <v/>
      </c>
      <c r="O137" s="844" t="str">
        <f>IF($B137="","",INDEX('All CCC'!O$7:O$809,MATCH(WatchList!$B137,'All CCC'!$B$7:$B$809,0)))</f>
        <v/>
      </c>
      <c r="P137" s="845" t="str">
        <f>IF($B137="","",INDEX('All CCC'!P$7:P$809,MATCH(WatchList!$B137,'All CCC'!$B$7:$B$809,0)))</f>
        <v/>
      </c>
      <c r="Q137" s="845" t="str">
        <f>IF($B137="","",INDEX('All CCC'!Q$7:Q$809,MATCH(WatchList!$B137,'All CCC'!$B$7:$B$809,0)))</f>
        <v/>
      </c>
      <c r="R137" s="844" t="str">
        <f>IF($B137="","",INDEX('All CCC'!R$7:R$809,MATCH(WatchList!$B137,'All CCC'!$B$7:$B$809,0)))</f>
        <v/>
      </c>
      <c r="S137" s="844" t="str">
        <f>IF($B137="","",INDEX('All CCC'!S$7:S$809,MATCH(WatchList!$B137,'All CCC'!$B$7:$B$809,0)))</f>
        <v/>
      </c>
      <c r="T137" s="844" t="str">
        <f>IF($B137="","",INDEX('All CCC'!T$7:T$809,MATCH(WatchList!$B137,'All CCC'!$B$7:$B$809,0)))</f>
        <v/>
      </c>
      <c r="U137" s="844" t="str">
        <f>IF($B137="","",INDEX('All CCC'!U$7:U$809,MATCH(WatchList!$B137,'All CCC'!$B$7:$B$809,0)))</f>
        <v/>
      </c>
      <c r="V137" s="844" t="str">
        <f>IF($B137="","",INDEX('All CCC'!V$7:V$809,MATCH(WatchList!$B137,'All CCC'!$B$7:$B$809,0)))</f>
        <v/>
      </c>
      <c r="W137" s="844" t="str">
        <f>IF($B137="","",INDEX('All CCC'!W$7:W$809,MATCH(WatchList!$B137,'All CCC'!$B$7:$B$809,0)))</f>
        <v/>
      </c>
      <c r="X137" s="844" t="str">
        <f>IF($B137="","",INDEX('All CCC'!X$7:X$809,MATCH(WatchList!$B137,'All CCC'!$B$7:$B$809,0)))</f>
        <v/>
      </c>
      <c r="Y137" s="844" t="str">
        <f>IF($B137="","",INDEX('All CCC'!Y$7:Y$809,MATCH(WatchList!$B137,'All CCC'!$B$7:$B$809,0)))</f>
        <v/>
      </c>
      <c r="Z137" s="844" t="str">
        <f>IF($B137="","",INDEX('All CCC'!Z$7:Z$809,MATCH(WatchList!$B137,'All CCC'!$B$7:$B$809,0)))</f>
        <v/>
      </c>
      <c r="AA137" s="844" t="str">
        <f>IF($B137="","",INDEX('All CCC'!AA$7:AA$809,MATCH(WatchList!$B137,'All CCC'!$B$7:$B$809,0)))</f>
        <v/>
      </c>
      <c r="AB137" s="844" t="str">
        <f>IF($B137="","",INDEX('All CCC'!AB$7:AB$809,MATCH(WatchList!$B137,'All CCC'!$B$7:$B$809,0)))</f>
        <v/>
      </c>
      <c r="AC137" s="844" t="str">
        <f>IF($B137="","",INDEX('All CCC'!AC$7:AC$809,MATCH(WatchList!$B137,'All CCC'!$B$7:$B$809,0)))</f>
        <v/>
      </c>
      <c r="AD137" s="844" t="str">
        <f>IF($B137="","",INDEX('All CCC'!AD$7:AD$809,MATCH(WatchList!$B137,'All CCC'!$B$7:$B$809,0)))</f>
        <v/>
      </c>
      <c r="AE137" s="844" t="str">
        <f>IF($B137="","",INDEX('All CCC'!AE$7:AE$809,MATCH(WatchList!$B137,'All CCC'!$B$7:$B$809,0)))</f>
        <v/>
      </c>
      <c r="AF137" s="844" t="str">
        <f>IF($B137="","",INDEX('All CCC'!AF$7:AF$809,MATCH(WatchList!$B137,'All CCC'!$B$7:$B$809,0)))</f>
        <v/>
      </c>
      <c r="AG137" s="844" t="str">
        <f>IF($B137="","",INDEX('All CCC'!AG$7:AG$809,MATCH(WatchList!$B137,'All CCC'!$B$7:$B$809,0)))</f>
        <v/>
      </c>
      <c r="AH137" s="844" t="str">
        <f>IF($B137="","",INDEX('All CCC'!AH$7:AH$809,MATCH(WatchList!$B137,'All CCC'!$B$7:$B$809,0)))</f>
        <v/>
      </c>
      <c r="AI137" s="844" t="str">
        <f>IF($B137="","",INDEX('All CCC'!AI$7:AI$809,MATCH(WatchList!$B137,'All CCC'!$B$7:$B$809,0)))</f>
        <v/>
      </c>
      <c r="AJ137" s="844" t="str">
        <f>IF($B137="","",INDEX('All CCC'!AJ$7:AJ$809,MATCH(WatchList!$B137,'All CCC'!$B$7:$B$809,0)))</f>
        <v/>
      </c>
      <c r="AK137" s="844" t="str">
        <f>IF($B137="","",INDEX('All CCC'!AK$7:AK$809,MATCH(WatchList!$B137,'All CCC'!$B$7:$B$809,0)))</f>
        <v/>
      </c>
      <c r="AL137" s="844" t="str">
        <f>IF($B137="","",INDEX('All CCC'!AL$7:AL$809,MATCH(WatchList!$B137,'All CCC'!$B$7:$B$809,0)))</f>
        <v/>
      </c>
      <c r="AM137" s="844" t="str">
        <f>IF($B137="","",INDEX('All CCC'!AM$7:AM$809,MATCH(WatchList!$B137,'All CCC'!$B$7:$B$809,0)))</f>
        <v/>
      </c>
      <c r="AN137" s="844" t="str">
        <f>IF($B137="","",INDEX('All CCC'!AN$7:AN$809,MATCH(WatchList!$B137,'All CCC'!$B$7:$B$809,0)))</f>
        <v/>
      </c>
      <c r="AO137" s="844" t="str">
        <f>IF($B137="","",INDEX('All CCC'!AO$7:AO$809,MATCH(WatchList!$B137,'All CCC'!$B$7:$B$809,0)))</f>
        <v/>
      </c>
      <c r="AP137" s="844" t="str">
        <f>IF($B137="","",INDEX('All CCC'!AP$7:AP$809,MATCH(WatchList!$B137,'All CCC'!$B$7:$B$809,0)))</f>
        <v/>
      </c>
      <c r="AQ137" s="844" t="str">
        <f>IF($B137="","",INDEX('All CCC'!AQ$7:AQ$809,MATCH(WatchList!$B137,'All CCC'!$B$7:$B$809,0)))</f>
        <v/>
      </c>
      <c r="AR137" s="844" t="str">
        <f>IF($B137="","",INDEX('All CCC'!AR$7:AR$809,MATCH(WatchList!$B137,'All CCC'!$B$7:$B$809,0)))</f>
        <v/>
      </c>
      <c r="AS137" s="844" t="str">
        <f>IF($B137="","",INDEX('All CCC'!AS$7:AS$809,MATCH(WatchList!$B137,'All CCC'!$B$7:$B$809,0)))</f>
        <v/>
      </c>
      <c r="AT137" s="844" t="str">
        <f>IF($B137="","",INDEX('All CCC'!AT$7:AT$809,MATCH(WatchList!$B137,'All CCC'!$B$7:$B$809,0)))</f>
        <v/>
      </c>
      <c r="AU137" s="844" t="str">
        <f>IF($B137="","",INDEX('All CCC'!AU$7:AU$809,MATCH(WatchList!$B137,'All CCC'!$B$7:$B$809,0)))</f>
        <v/>
      </c>
      <c r="AV137" s="844" t="str">
        <f>IF($B137="","",INDEX('All CCC'!AV$7:AV$809,MATCH(WatchList!$B137,'All CCC'!$B$7:$B$809,0)))</f>
        <v/>
      </c>
      <c r="AW137" s="844" t="str">
        <f>IF($B137="","",INDEX('All CCC'!AW$7:AW$809,MATCH(WatchList!$B137,'All CCC'!$B$7:$B$809,0)))</f>
        <v/>
      </c>
      <c r="AX137" s="844" t="str">
        <f>IF($B137="","",INDEX('All CCC'!AX$7:AX$809,MATCH(WatchList!$B137,'All CCC'!$B$7:$B$809,0)))</f>
        <v/>
      </c>
      <c r="AY137" s="844" t="str">
        <f>IF($B137="","",INDEX('All CCC'!AY$7:AY$809,MATCH(WatchList!$B137,'All CCC'!$B$7:$B$809,0)))</f>
        <v/>
      </c>
      <c r="AZ137" s="844" t="str">
        <f>IF($B137="","",INDEX('All CCC'!AZ$7:AZ$809,MATCH(WatchList!$B137,'All CCC'!$B$7:$B$809,0)))</f>
        <v/>
      </c>
      <c r="BA137" s="844" t="str">
        <f>IF($B137="","",INDEX('All CCC'!BA$7:BA$809,MATCH(WatchList!$B137,'All CCC'!$B$7:$B$809,0)))</f>
        <v/>
      </c>
      <c r="BB137" s="844" t="str">
        <f>IF($B137="","",INDEX('All CCC'!BB$7:BB$809,MATCH(WatchList!$B137,'All CCC'!$B$7:$B$809,0)))</f>
        <v/>
      </c>
      <c r="BC137" s="844" t="str">
        <f>IF($B137="","",INDEX('All CCC'!BC$7:BC$809,MATCH(WatchList!$B137,'All CCC'!$B$7:$B$809,0)))</f>
        <v/>
      </c>
      <c r="BD137" s="844" t="str">
        <f>IF($B137="","",INDEX('All CCC'!BD$7:BD$809,MATCH(WatchList!$B137,'All CCC'!$B$7:$B$809,0)))</f>
        <v/>
      </c>
      <c r="BE137" s="844" t="str">
        <f>IF($B137="","",INDEX('All CCC'!BE$7:BE$809,MATCH(WatchList!$B137,'All CCC'!$B$7:$B$809,0)))</f>
        <v/>
      </c>
      <c r="BF137" s="844" t="str">
        <f>IF($B137="","",INDEX('All CCC'!BF$7:BF$809,MATCH(WatchList!$B137,'All CCC'!$B$7:$B$809,0)))</f>
        <v/>
      </c>
      <c r="BG137" s="844" t="str">
        <f>IF($B137="","",INDEX('All CCC'!BG$7:BG$809,MATCH(WatchList!$B137,'All CCC'!$B$7:$B$809,0)))</f>
        <v/>
      </c>
    </row>
    <row r="138" spans="1:59" x14ac:dyDescent="0.2">
      <c r="A138" s="548" t="str">
        <f>IF($B138="","",INDEX('All CCC'!A$7:A$809,MATCH(WatchList!$B138,'All CCC'!$B$7:$B$809,0)))</f>
        <v/>
      </c>
      <c r="B138" s="31"/>
      <c r="C138" s="844" t="str">
        <f>IF($B138="","",INDEX('All CCC'!C$7:C$809,MATCH(WatchList!$B138,'All CCC'!$B$7:$B$809,0)))</f>
        <v/>
      </c>
      <c r="D138" s="844" t="str">
        <f>IF($B138="","",INDEX('All CCC'!D$7:D$809,MATCH(WatchList!$B138,'All CCC'!$B$7:$B$809,0)))</f>
        <v/>
      </c>
      <c r="E138" s="844" t="str">
        <f>IF($B138="","",INDEX('All CCC'!E$7:E$809,MATCH(WatchList!$B138,'All CCC'!$B$7:$B$809,0)))</f>
        <v/>
      </c>
      <c r="F138" s="844" t="str">
        <f>IF($B138="","",INDEX('All CCC'!F$7:F$809,MATCH(WatchList!$B138,'All CCC'!$B$7:$B$809,0)))</f>
        <v/>
      </c>
      <c r="G138" s="844" t="str">
        <f>IF($B138="","",INDEX('All CCC'!G$7:G$809,MATCH(WatchList!$B138,'All CCC'!$B$7:$B$809,0)))</f>
        <v/>
      </c>
      <c r="H138" s="844" t="str">
        <f>IF($B138="","",INDEX('All CCC'!H$7:H$809,MATCH(WatchList!$B138,'All CCC'!$B$7:$B$809,0)))</f>
        <v/>
      </c>
      <c r="I138" s="844" t="str">
        <f>IF($B138="","",INDEX('All CCC'!I$7:I$809,MATCH(WatchList!$B138,'All CCC'!$B$7:$B$809,0)))</f>
        <v/>
      </c>
      <c r="J138" s="844" t="str">
        <f>IF($B138="","",INDEX('All CCC'!J$7:J$809,MATCH(WatchList!$B138,'All CCC'!$B$7:$B$809,0)))</f>
        <v/>
      </c>
      <c r="K138" s="844" t="str">
        <f>IF($B138="","",INDEX('All CCC'!K$7:K$809,MATCH(WatchList!$B138,'All CCC'!$B$7:$B$809,0)))</f>
        <v/>
      </c>
      <c r="L138" s="844" t="str">
        <f>IF($B138="","",INDEX('All CCC'!L$7:L$809,MATCH(WatchList!$B138,'All CCC'!$B$7:$B$809,0)))</f>
        <v/>
      </c>
      <c r="M138" s="844" t="str">
        <f>IF($B138="","",INDEX('All CCC'!M$7:M$809,MATCH(WatchList!$B138,'All CCC'!$B$7:$B$809,0)))</f>
        <v/>
      </c>
      <c r="N138" s="844" t="str">
        <f>IF($B138="","",INDEX('All CCC'!N$7:N$809,MATCH(WatchList!$B138,'All CCC'!$B$7:$B$809,0)))</f>
        <v/>
      </c>
      <c r="O138" s="844" t="str">
        <f>IF($B138="","",INDEX('All CCC'!O$7:O$809,MATCH(WatchList!$B138,'All CCC'!$B$7:$B$809,0)))</f>
        <v/>
      </c>
      <c r="P138" s="845" t="str">
        <f>IF($B138="","",INDEX('All CCC'!P$7:P$809,MATCH(WatchList!$B138,'All CCC'!$B$7:$B$809,0)))</f>
        <v/>
      </c>
      <c r="Q138" s="845" t="str">
        <f>IF($B138="","",INDEX('All CCC'!Q$7:Q$809,MATCH(WatchList!$B138,'All CCC'!$B$7:$B$809,0)))</f>
        <v/>
      </c>
      <c r="R138" s="844" t="str">
        <f>IF($B138="","",INDEX('All CCC'!R$7:R$809,MATCH(WatchList!$B138,'All CCC'!$B$7:$B$809,0)))</f>
        <v/>
      </c>
      <c r="S138" s="844" t="str">
        <f>IF($B138="","",INDEX('All CCC'!S$7:S$809,MATCH(WatchList!$B138,'All CCC'!$B$7:$B$809,0)))</f>
        <v/>
      </c>
      <c r="T138" s="844" t="str">
        <f>IF($B138="","",INDEX('All CCC'!T$7:T$809,MATCH(WatchList!$B138,'All CCC'!$B$7:$B$809,0)))</f>
        <v/>
      </c>
      <c r="U138" s="844" t="str">
        <f>IF($B138="","",INDEX('All CCC'!U$7:U$809,MATCH(WatchList!$B138,'All CCC'!$B$7:$B$809,0)))</f>
        <v/>
      </c>
      <c r="V138" s="844" t="str">
        <f>IF($B138="","",INDEX('All CCC'!V$7:V$809,MATCH(WatchList!$B138,'All CCC'!$B$7:$B$809,0)))</f>
        <v/>
      </c>
      <c r="W138" s="844" t="str">
        <f>IF($B138="","",INDEX('All CCC'!W$7:W$809,MATCH(WatchList!$B138,'All CCC'!$B$7:$B$809,0)))</f>
        <v/>
      </c>
      <c r="X138" s="844" t="str">
        <f>IF($B138="","",INDEX('All CCC'!X$7:X$809,MATCH(WatchList!$B138,'All CCC'!$B$7:$B$809,0)))</f>
        <v/>
      </c>
      <c r="Y138" s="844" t="str">
        <f>IF($B138="","",INDEX('All CCC'!Y$7:Y$809,MATCH(WatchList!$B138,'All CCC'!$B$7:$B$809,0)))</f>
        <v/>
      </c>
      <c r="Z138" s="844" t="str">
        <f>IF($B138="","",INDEX('All CCC'!Z$7:Z$809,MATCH(WatchList!$B138,'All CCC'!$B$7:$B$809,0)))</f>
        <v/>
      </c>
      <c r="AA138" s="844" t="str">
        <f>IF($B138="","",INDEX('All CCC'!AA$7:AA$809,MATCH(WatchList!$B138,'All CCC'!$B$7:$B$809,0)))</f>
        <v/>
      </c>
      <c r="AB138" s="844" t="str">
        <f>IF($B138="","",INDEX('All CCC'!AB$7:AB$809,MATCH(WatchList!$B138,'All CCC'!$B$7:$B$809,0)))</f>
        <v/>
      </c>
      <c r="AC138" s="844" t="str">
        <f>IF($B138="","",INDEX('All CCC'!AC$7:AC$809,MATCH(WatchList!$B138,'All CCC'!$B$7:$B$809,0)))</f>
        <v/>
      </c>
      <c r="AD138" s="844" t="str">
        <f>IF($B138="","",INDEX('All CCC'!AD$7:AD$809,MATCH(WatchList!$B138,'All CCC'!$B$7:$B$809,0)))</f>
        <v/>
      </c>
      <c r="AE138" s="844" t="str">
        <f>IF($B138="","",INDEX('All CCC'!AE$7:AE$809,MATCH(WatchList!$B138,'All CCC'!$B$7:$B$809,0)))</f>
        <v/>
      </c>
      <c r="AF138" s="844" t="str">
        <f>IF($B138="","",INDEX('All CCC'!AF$7:AF$809,MATCH(WatchList!$B138,'All CCC'!$B$7:$B$809,0)))</f>
        <v/>
      </c>
      <c r="AG138" s="844" t="str">
        <f>IF($B138="","",INDEX('All CCC'!AG$7:AG$809,MATCH(WatchList!$B138,'All CCC'!$B$7:$B$809,0)))</f>
        <v/>
      </c>
      <c r="AH138" s="844" t="str">
        <f>IF($B138="","",INDEX('All CCC'!AH$7:AH$809,MATCH(WatchList!$B138,'All CCC'!$B$7:$B$809,0)))</f>
        <v/>
      </c>
      <c r="AI138" s="844" t="str">
        <f>IF($B138="","",INDEX('All CCC'!AI$7:AI$809,MATCH(WatchList!$B138,'All CCC'!$B$7:$B$809,0)))</f>
        <v/>
      </c>
      <c r="AJ138" s="844" t="str">
        <f>IF($B138="","",INDEX('All CCC'!AJ$7:AJ$809,MATCH(WatchList!$B138,'All CCC'!$B$7:$B$809,0)))</f>
        <v/>
      </c>
      <c r="AK138" s="844" t="str">
        <f>IF($B138="","",INDEX('All CCC'!AK$7:AK$809,MATCH(WatchList!$B138,'All CCC'!$B$7:$B$809,0)))</f>
        <v/>
      </c>
      <c r="AL138" s="844" t="str">
        <f>IF($B138="","",INDEX('All CCC'!AL$7:AL$809,MATCH(WatchList!$B138,'All CCC'!$B$7:$B$809,0)))</f>
        <v/>
      </c>
      <c r="AM138" s="844" t="str">
        <f>IF($B138="","",INDEX('All CCC'!AM$7:AM$809,MATCH(WatchList!$B138,'All CCC'!$B$7:$B$809,0)))</f>
        <v/>
      </c>
      <c r="AN138" s="844" t="str">
        <f>IF($B138="","",INDEX('All CCC'!AN$7:AN$809,MATCH(WatchList!$B138,'All CCC'!$B$7:$B$809,0)))</f>
        <v/>
      </c>
      <c r="AO138" s="844" t="str">
        <f>IF($B138="","",INDEX('All CCC'!AO$7:AO$809,MATCH(WatchList!$B138,'All CCC'!$B$7:$B$809,0)))</f>
        <v/>
      </c>
      <c r="AP138" s="844" t="str">
        <f>IF($B138="","",INDEX('All CCC'!AP$7:AP$809,MATCH(WatchList!$B138,'All CCC'!$B$7:$B$809,0)))</f>
        <v/>
      </c>
      <c r="AQ138" s="844" t="str">
        <f>IF($B138="","",INDEX('All CCC'!AQ$7:AQ$809,MATCH(WatchList!$B138,'All CCC'!$B$7:$B$809,0)))</f>
        <v/>
      </c>
      <c r="AR138" s="844" t="str">
        <f>IF($B138="","",INDEX('All CCC'!AR$7:AR$809,MATCH(WatchList!$B138,'All CCC'!$B$7:$B$809,0)))</f>
        <v/>
      </c>
      <c r="AS138" s="844" t="str">
        <f>IF($B138="","",INDEX('All CCC'!AS$7:AS$809,MATCH(WatchList!$B138,'All CCC'!$B$7:$B$809,0)))</f>
        <v/>
      </c>
      <c r="AT138" s="844" t="str">
        <f>IF($B138="","",INDEX('All CCC'!AT$7:AT$809,MATCH(WatchList!$B138,'All CCC'!$B$7:$B$809,0)))</f>
        <v/>
      </c>
      <c r="AU138" s="844" t="str">
        <f>IF($B138="","",INDEX('All CCC'!AU$7:AU$809,MATCH(WatchList!$B138,'All CCC'!$B$7:$B$809,0)))</f>
        <v/>
      </c>
      <c r="AV138" s="844" t="str">
        <f>IF($B138="","",INDEX('All CCC'!AV$7:AV$809,MATCH(WatchList!$B138,'All CCC'!$B$7:$B$809,0)))</f>
        <v/>
      </c>
      <c r="AW138" s="844" t="str">
        <f>IF($B138="","",INDEX('All CCC'!AW$7:AW$809,MATCH(WatchList!$B138,'All CCC'!$B$7:$B$809,0)))</f>
        <v/>
      </c>
      <c r="AX138" s="844" t="str">
        <f>IF($B138="","",INDEX('All CCC'!AX$7:AX$809,MATCH(WatchList!$B138,'All CCC'!$B$7:$B$809,0)))</f>
        <v/>
      </c>
      <c r="AY138" s="844" t="str">
        <f>IF($B138="","",INDEX('All CCC'!AY$7:AY$809,MATCH(WatchList!$B138,'All CCC'!$B$7:$B$809,0)))</f>
        <v/>
      </c>
      <c r="AZ138" s="844" t="str">
        <f>IF($B138="","",INDEX('All CCC'!AZ$7:AZ$809,MATCH(WatchList!$B138,'All CCC'!$B$7:$B$809,0)))</f>
        <v/>
      </c>
      <c r="BA138" s="844" t="str">
        <f>IF($B138="","",INDEX('All CCC'!BA$7:BA$809,MATCH(WatchList!$B138,'All CCC'!$B$7:$B$809,0)))</f>
        <v/>
      </c>
      <c r="BB138" s="844" t="str">
        <f>IF($B138="","",INDEX('All CCC'!BB$7:BB$809,MATCH(WatchList!$B138,'All CCC'!$B$7:$B$809,0)))</f>
        <v/>
      </c>
      <c r="BC138" s="844" t="str">
        <f>IF($B138="","",INDEX('All CCC'!BC$7:BC$809,MATCH(WatchList!$B138,'All CCC'!$B$7:$B$809,0)))</f>
        <v/>
      </c>
      <c r="BD138" s="844" t="str">
        <f>IF($B138="","",INDEX('All CCC'!BD$7:BD$809,MATCH(WatchList!$B138,'All CCC'!$B$7:$B$809,0)))</f>
        <v/>
      </c>
      <c r="BE138" s="844" t="str">
        <f>IF($B138="","",INDEX('All CCC'!BE$7:BE$809,MATCH(WatchList!$B138,'All CCC'!$B$7:$B$809,0)))</f>
        <v/>
      </c>
      <c r="BF138" s="844" t="str">
        <f>IF($B138="","",INDEX('All CCC'!BF$7:BF$809,MATCH(WatchList!$B138,'All CCC'!$B$7:$B$809,0)))</f>
        <v/>
      </c>
      <c r="BG138" s="844" t="str">
        <f>IF($B138="","",INDEX('All CCC'!BG$7:BG$809,MATCH(WatchList!$B138,'All CCC'!$B$7:$B$809,0)))</f>
        <v/>
      </c>
    </row>
    <row r="139" spans="1:59" x14ac:dyDescent="0.2">
      <c r="A139" s="548" t="str">
        <f>IF($B139="","",INDEX('All CCC'!A$7:A$809,MATCH(WatchList!$B139,'All CCC'!$B$7:$B$809,0)))</f>
        <v/>
      </c>
      <c r="B139" s="31"/>
      <c r="C139" s="844" t="str">
        <f>IF($B139="","",INDEX('All CCC'!C$7:C$809,MATCH(WatchList!$B139,'All CCC'!$B$7:$B$809,0)))</f>
        <v/>
      </c>
      <c r="D139" s="844" t="str">
        <f>IF($B139="","",INDEX('All CCC'!D$7:D$809,MATCH(WatchList!$B139,'All CCC'!$B$7:$B$809,0)))</f>
        <v/>
      </c>
      <c r="E139" s="844" t="str">
        <f>IF($B139="","",INDEX('All CCC'!E$7:E$809,MATCH(WatchList!$B139,'All CCC'!$B$7:$B$809,0)))</f>
        <v/>
      </c>
      <c r="F139" s="844" t="str">
        <f>IF($B139="","",INDEX('All CCC'!F$7:F$809,MATCH(WatchList!$B139,'All CCC'!$B$7:$B$809,0)))</f>
        <v/>
      </c>
      <c r="G139" s="844" t="str">
        <f>IF($B139="","",INDEX('All CCC'!G$7:G$809,MATCH(WatchList!$B139,'All CCC'!$B$7:$B$809,0)))</f>
        <v/>
      </c>
      <c r="H139" s="844" t="str">
        <f>IF($B139="","",INDEX('All CCC'!H$7:H$809,MATCH(WatchList!$B139,'All CCC'!$B$7:$B$809,0)))</f>
        <v/>
      </c>
      <c r="I139" s="844" t="str">
        <f>IF($B139="","",INDEX('All CCC'!I$7:I$809,MATCH(WatchList!$B139,'All CCC'!$B$7:$B$809,0)))</f>
        <v/>
      </c>
      <c r="J139" s="844" t="str">
        <f>IF($B139="","",INDEX('All CCC'!J$7:J$809,MATCH(WatchList!$B139,'All CCC'!$B$7:$B$809,0)))</f>
        <v/>
      </c>
      <c r="K139" s="844" t="str">
        <f>IF($B139="","",INDEX('All CCC'!K$7:K$809,MATCH(WatchList!$B139,'All CCC'!$B$7:$B$809,0)))</f>
        <v/>
      </c>
      <c r="L139" s="844" t="str">
        <f>IF($B139="","",INDEX('All CCC'!L$7:L$809,MATCH(WatchList!$B139,'All CCC'!$B$7:$B$809,0)))</f>
        <v/>
      </c>
      <c r="M139" s="844" t="str">
        <f>IF($B139="","",INDEX('All CCC'!M$7:M$809,MATCH(WatchList!$B139,'All CCC'!$B$7:$B$809,0)))</f>
        <v/>
      </c>
      <c r="N139" s="844" t="str">
        <f>IF($B139="","",INDEX('All CCC'!N$7:N$809,MATCH(WatchList!$B139,'All CCC'!$B$7:$B$809,0)))</f>
        <v/>
      </c>
      <c r="O139" s="844" t="str">
        <f>IF($B139="","",INDEX('All CCC'!O$7:O$809,MATCH(WatchList!$B139,'All CCC'!$B$7:$B$809,0)))</f>
        <v/>
      </c>
      <c r="P139" s="845" t="str">
        <f>IF($B139="","",INDEX('All CCC'!P$7:P$809,MATCH(WatchList!$B139,'All CCC'!$B$7:$B$809,0)))</f>
        <v/>
      </c>
      <c r="Q139" s="845" t="str">
        <f>IF($B139="","",INDEX('All CCC'!Q$7:Q$809,MATCH(WatchList!$B139,'All CCC'!$B$7:$B$809,0)))</f>
        <v/>
      </c>
      <c r="R139" s="844" t="str">
        <f>IF($B139="","",INDEX('All CCC'!R$7:R$809,MATCH(WatchList!$B139,'All CCC'!$B$7:$B$809,0)))</f>
        <v/>
      </c>
      <c r="S139" s="844" t="str">
        <f>IF($B139="","",INDEX('All CCC'!S$7:S$809,MATCH(WatchList!$B139,'All CCC'!$B$7:$B$809,0)))</f>
        <v/>
      </c>
      <c r="T139" s="844" t="str">
        <f>IF($B139="","",INDEX('All CCC'!T$7:T$809,MATCH(WatchList!$B139,'All CCC'!$B$7:$B$809,0)))</f>
        <v/>
      </c>
      <c r="U139" s="844" t="str">
        <f>IF($B139="","",INDEX('All CCC'!U$7:U$809,MATCH(WatchList!$B139,'All CCC'!$B$7:$B$809,0)))</f>
        <v/>
      </c>
      <c r="V139" s="844" t="str">
        <f>IF($B139="","",INDEX('All CCC'!V$7:V$809,MATCH(WatchList!$B139,'All CCC'!$B$7:$B$809,0)))</f>
        <v/>
      </c>
      <c r="W139" s="844" t="str">
        <f>IF($B139="","",INDEX('All CCC'!W$7:W$809,MATCH(WatchList!$B139,'All CCC'!$B$7:$B$809,0)))</f>
        <v/>
      </c>
      <c r="X139" s="844" t="str">
        <f>IF($B139="","",INDEX('All CCC'!X$7:X$809,MATCH(WatchList!$B139,'All CCC'!$B$7:$B$809,0)))</f>
        <v/>
      </c>
      <c r="Y139" s="844" t="str">
        <f>IF($B139="","",INDEX('All CCC'!Y$7:Y$809,MATCH(WatchList!$B139,'All CCC'!$B$7:$B$809,0)))</f>
        <v/>
      </c>
      <c r="Z139" s="844" t="str">
        <f>IF($B139="","",INDEX('All CCC'!Z$7:Z$809,MATCH(WatchList!$B139,'All CCC'!$B$7:$B$809,0)))</f>
        <v/>
      </c>
      <c r="AA139" s="844" t="str">
        <f>IF($B139="","",INDEX('All CCC'!AA$7:AA$809,MATCH(WatchList!$B139,'All CCC'!$B$7:$B$809,0)))</f>
        <v/>
      </c>
      <c r="AB139" s="844" t="str">
        <f>IF($B139="","",INDEX('All CCC'!AB$7:AB$809,MATCH(WatchList!$B139,'All CCC'!$B$7:$B$809,0)))</f>
        <v/>
      </c>
      <c r="AC139" s="844" t="str">
        <f>IF($B139="","",INDEX('All CCC'!AC$7:AC$809,MATCH(WatchList!$B139,'All CCC'!$B$7:$B$809,0)))</f>
        <v/>
      </c>
      <c r="AD139" s="844" t="str">
        <f>IF($B139="","",INDEX('All CCC'!AD$7:AD$809,MATCH(WatchList!$B139,'All CCC'!$B$7:$B$809,0)))</f>
        <v/>
      </c>
      <c r="AE139" s="844" t="str">
        <f>IF($B139="","",INDEX('All CCC'!AE$7:AE$809,MATCH(WatchList!$B139,'All CCC'!$B$7:$B$809,0)))</f>
        <v/>
      </c>
      <c r="AF139" s="844" t="str">
        <f>IF($B139="","",INDEX('All CCC'!AF$7:AF$809,MATCH(WatchList!$B139,'All CCC'!$B$7:$B$809,0)))</f>
        <v/>
      </c>
      <c r="AG139" s="844" t="str">
        <f>IF($B139="","",INDEX('All CCC'!AG$7:AG$809,MATCH(WatchList!$B139,'All CCC'!$B$7:$B$809,0)))</f>
        <v/>
      </c>
      <c r="AH139" s="844" t="str">
        <f>IF($B139="","",INDEX('All CCC'!AH$7:AH$809,MATCH(WatchList!$B139,'All CCC'!$B$7:$B$809,0)))</f>
        <v/>
      </c>
      <c r="AI139" s="844" t="str">
        <f>IF($B139="","",INDEX('All CCC'!AI$7:AI$809,MATCH(WatchList!$B139,'All CCC'!$B$7:$B$809,0)))</f>
        <v/>
      </c>
      <c r="AJ139" s="844" t="str">
        <f>IF($B139="","",INDEX('All CCC'!AJ$7:AJ$809,MATCH(WatchList!$B139,'All CCC'!$B$7:$B$809,0)))</f>
        <v/>
      </c>
      <c r="AK139" s="844" t="str">
        <f>IF($B139="","",INDEX('All CCC'!AK$7:AK$809,MATCH(WatchList!$B139,'All CCC'!$B$7:$B$809,0)))</f>
        <v/>
      </c>
      <c r="AL139" s="844" t="str">
        <f>IF($B139="","",INDEX('All CCC'!AL$7:AL$809,MATCH(WatchList!$B139,'All CCC'!$B$7:$B$809,0)))</f>
        <v/>
      </c>
      <c r="AM139" s="844" t="str">
        <f>IF($B139="","",INDEX('All CCC'!AM$7:AM$809,MATCH(WatchList!$B139,'All CCC'!$B$7:$B$809,0)))</f>
        <v/>
      </c>
      <c r="AN139" s="844" t="str">
        <f>IF($B139="","",INDEX('All CCC'!AN$7:AN$809,MATCH(WatchList!$B139,'All CCC'!$B$7:$B$809,0)))</f>
        <v/>
      </c>
      <c r="AO139" s="844" t="str">
        <f>IF($B139="","",INDEX('All CCC'!AO$7:AO$809,MATCH(WatchList!$B139,'All CCC'!$B$7:$B$809,0)))</f>
        <v/>
      </c>
      <c r="AP139" s="844" t="str">
        <f>IF($B139="","",INDEX('All CCC'!AP$7:AP$809,MATCH(WatchList!$B139,'All CCC'!$B$7:$B$809,0)))</f>
        <v/>
      </c>
      <c r="AQ139" s="844" t="str">
        <f>IF($B139="","",INDEX('All CCC'!AQ$7:AQ$809,MATCH(WatchList!$B139,'All CCC'!$B$7:$B$809,0)))</f>
        <v/>
      </c>
      <c r="AR139" s="844" t="str">
        <f>IF($B139="","",INDEX('All CCC'!AR$7:AR$809,MATCH(WatchList!$B139,'All CCC'!$B$7:$B$809,0)))</f>
        <v/>
      </c>
      <c r="AS139" s="844" t="str">
        <f>IF($B139="","",INDEX('All CCC'!AS$7:AS$809,MATCH(WatchList!$B139,'All CCC'!$B$7:$B$809,0)))</f>
        <v/>
      </c>
      <c r="AT139" s="844" t="str">
        <f>IF($B139="","",INDEX('All CCC'!AT$7:AT$809,MATCH(WatchList!$B139,'All CCC'!$B$7:$B$809,0)))</f>
        <v/>
      </c>
      <c r="AU139" s="844" t="str">
        <f>IF($B139="","",INDEX('All CCC'!AU$7:AU$809,MATCH(WatchList!$B139,'All CCC'!$B$7:$B$809,0)))</f>
        <v/>
      </c>
      <c r="AV139" s="844" t="str">
        <f>IF($B139="","",INDEX('All CCC'!AV$7:AV$809,MATCH(WatchList!$B139,'All CCC'!$B$7:$B$809,0)))</f>
        <v/>
      </c>
      <c r="AW139" s="844" t="str">
        <f>IF($B139="","",INDEX('All CCC'!AW$7:AW$809,MATCH(WatchList!$B139,'All CCC'!$B$7:$B$809,0)))</f>
        <v/>
      </c>
      <c r="AX139" s="844" t="str">
        <f>IF($B139="","",INDEX('All CCC'!AX$7:AX$809,MATCH(WatchList!$B139,'All CCC'!$B$7:$B$809,0)))</f>
        <v/>
      </c>
      <c r="AY139" s="844" t="str">
        <f>IF($B139="","",INDEX('All CCC'!AY$7:AY$809,MATCH(WatchList!$B139,'All CCC'!$B$7:$B$809,0)))</f>
        <v/>
      </c>
      <c r="AZ139" s="844" t="str">
        <f>IF($B139="","",INDEX('All CCC'!AZ$7:AZ$809,MATCH(WatchList!$B139,'All CCC'!$B$7:$B$809,0)))</f>
        <v/>
      </c>
      <c r="BA139" s="844" t="str">
        <f>IF($B139="","",INDEX('All CCC'!BA$7:BA$809,MATCH(WatchList!$B139,'All CCC'!$B$7:$B$809,0)))</f>
        <v/>
      </c>
      <c r="BB139" s="844" t="str">
        <f>IF($B139="","",INDEX('All CCC'!BB$7:BB$809,MATCH(WatchList!$B139,'All CCC'!$B$7:$B$809,0)))</f>
        <v/>
      </c>
      <c r="BC139" s="844" t="str">
        <f>IF($B139="","",INDEX('All CCC'!BC$7:BC$809,MATCH(WatchList!$B139,'All CCC'!$B$7:$B$809,0)))</f>
        <v/>
      </c>
      <c r="BD139" s="844" t="str">
        <f>IF($B139="","",INDEX('All CCC'!BD$7:BD$809,MATCH(WatchList!$B139,'All CCC'!$B$7:$B$809,0)))</f>
        <v/>
      </c>
      <c r="BE139" s="844" t="str">
        <f>IF($B139="","",INDEX('All CCC'!BE$7:BE$809,MATCH(WatchList!$B139,'All CCC'!$B$7:$B$809,0)))</f>
        <v/>
      </c>
      <c r="BF139" s="844" t="str">
        <f>IF($B139="","",INDEX('All CCC'!BF$7:BF$809,MATCH(WatchList!$B139,'All CCC'!$B$7:$B$809,0)))</f>
        <v/>
      </c>
      <c r="BG139" s="844" t="str">
        <f>IF($B139="","",INDEX('All CCC'!BG$7:BG$809,MATCH(WatchList!$B139,'All CCC'!$B$7:$B$809,0)))</f>
        <v/>
      </c>
    </row>
    <row r="140" spans="1:59" x14ac:dyDescent="0.2">
      <c r="A140" s="548" t="str">
        <f>IF($B140="","",INDEX('All CCC'!A$7:A$809,MATCH(WatchList!$B140,'All CCC'!$B$7:$B$809,0)))</f>
        <v/>
      </c>
      <c r="B140" s="31"/>
      <c r="C140" s="844" t="str">
        <f>IF($B140="","",INDEX('All CCC'!C$7:C$809,MATCH(WatchList!$B140,'All CCC'!$B$7:$B$809,0)))</f>
        <v/>
      </c>
      <c r="D140" s="844" t="str">
        <f>IF($B140="","",INDEX('All CCC'!D$7:D$809,MATCH(WatchList!$B140,'All CCC'!$B$7:$B$809,0)))</f>
        <v/>
      </c>
      <c r="E140" s="844" t="str">
        <f>IF($B140="","",INDEX('All CCC'!E$7:E$809,MATCH(WatchList!$B140,'All CCC'!$B$7:$B$809,0)))</f>
        <v/>
      </c>
      <c r="F140" s="844" t="str">
        <f>IF($B140="","",INDEX('All CCC'!F$7:F$809,MATCH(WatchList!$B140,'All CCC'!$B$7:$B$809,0)))</f>
        <v/>
      </c>
      <c r="G140" s="844" t="str">
        <f>IF($B140="","",INDEX('All CCC'!G$7:G$809,MATCH(WatchList!$B140,'All CCC'!$B$7:$B$809,0)))</f>
        <v/>
      </c>
      <c r="H140" s="844" t="str">
        <f>IF($B140="","",INDEX('All CCC'!H$7:H$809,MATCH(WatchList!$B140,'All CCC'!$B$7:$B$809,0)))</f>
        <v/>
      </c>
      <c r="I140" s="844" t="str">
        <f>IF($B140="","",INDEX('All CCC'!I$7:I$809,MATCH(WatchList!$B140,'All CCC'!$B$7:$B$809,0)))</f>
        <v/>
      </c>
      <c r="J140" s="844" t="str">
        <f>IF($B140="","",INDEX('All CCC'!J$7:J$809,MATCH(WatchList!$B140,'All CCC'!$B$7:$B$809,0)))</f>
        <v/>
      </c>
      <c r="K140" s="844" t="str">
        <f>IF($B140="","",INDEX('All CCC'!K$7:K$809,MATCH(WatchList!$B140,'All CCC'!$B$7:$B$809,0)))</f>
        <v/>
      </c>
      <c r="L140" s="844" t="str">
        <f>IF($B140="","",INDEX('All CCC'!L$7:L$809,MATCH(WatchList!$B140,'All CCC'!$B$7:$B$809,0)))</f>
        <v/>
      </c>
      <c r="M140" s="844" t="str">
        <f>IF($B140="","",INDEX('All CCC'!M$7:M$809,MATCH(WatchList!$B140,'All CCC'!$B$7:$B$809,0)))</f>
        <v/>
      </c>
      <c r="N140" s="844" t="str">
        <f>IF($B140="","",INDEX('All CCC'!N$7:N$809,MATCH(WatchList!$B140,'All CCC'!$B$7:$B$809,0)))</f>
        <v/>
      </c>
      <c r="O140" s="844" t="str">
        <f>IF($B140="","",INDEX('All CCC'!O$7:O$809,MATCH(WatchList!$B140,'All CCC'!$B$7:$B$809,0)))</f>
        <v/>
      </c>
      <c r="P140" s="845" t="str">
        <f>IF($B140="","",INDEX('All CCC'!P$7:P$809,MATCH(WatchList!$B140,'All CCC'!$B$7:$B$809,0)))</f>
        <v/>
      </c>
      <c r="Q140" s="845" t="str">
        <f>IF($B140="","",INDEX('All CCC'!Q$7:Q$809,MATCH(WatchList!$B140,'All CCC'!$B$7:$B$809,0)))</f>
        <v/>
      </c>
      <c r="R140" s="844" t="str">
        <f>IF($B140="","",INDEX('All CCC'!R$7:R$809,MATCH(WatchList!$B140,'All CCC'!$B$7:$B$809,0)))</f>
        <v/>
      </c>
      <c r="S140" s="844" t="str">
        <f>IF($B140="","",INDEX('All CCC'!S$7:S$809,MATCH(WatchList!$B140,'All CCC'!$B$7:$B$809,0)))</f>
        <v/>
      </c>
      <c r="T140" s="844" t="str">
        <f>IF($B140="","",INDEX('All CCC'!T$7:T$809,MATCH(WatchList!$B140,'All CCC'!$B$7:$B$809,0)))</f>
        <v/>
      </c>
      <c r="U140" s="844" t="str">
        <f>IF($B140="","",INDEX('All CCC'!U$7:U$809,MATCH(WatchList!$B140,'All CCC'!$B$7:$B$809,0)))</f>
        <v/>
      </c>
      <c r="V140" s="844" t="str">
        <f>IF($B140="","",INDEX('All CCC'!V$7:V$809,MATCH(WatchList!$B140,'All CCC'!$B$7:$B$809,0)))</f>
        <v/>
      </c>
      <c r="W140" s="844" t="str">
        <f>IF($B140="","",INDEX('All CCC'!W$7:W$809,MATCH(WatchList!$B140,'All CCC'!$B$7:$B$809,0)))</f>
        <v/>
      </c>
      <c r="X140" s="844" t="str">
        <f>IF($B140="","",INDEX('All CCC'!X$7:X$809,MATCH(WatchList!$B140,'All CCC'!$B$7:$B$809,0)))</f>
        <v/>
      </c>
      <c r="Y140" s="844" t="str">
        <f>IF($B140="","",INDEX('All CCC'!Y$7:Y$809,MATCH(WatchList!$B140,'All CCC'!$B$7:$B$809,0)))</f>
        <v/>
      </c>
      <c r="Z140" s="844" t="str">
        <f>IF($B140="","",INDEX('All CCC'!Z$7:Z$809,MATCH(WatchList!$B140,'All CCC'!$B$7:$B$809,0)))</f>
        <v/>
      </c>
      <c r="AA140" s="844" t="str">
        <f>IF($B140="","",INDEX('All CCC'!AA$7:AA$809,MATCH(WatchList!$B140,'All CCC'!$B$7:$B$809,0)))</f>
        <v/>
      </c>
      <c r="AB140" s="844" t="str">
        <f>IF($B140="","",INDEX('All CCC'!AB$7:AB$809,MATCH(WatchList!$B140,'All CCC'!$B$7:$B$809,0)))</f>
        <v/>
      </c>
      <c r="AC140" s="844" t="str">
        <f>IF($B140="","",INDEX('All CCC'!AC$7:AC$809,MATCH(WatchList!$B140,'All CCC'!$B$7:$B$809,0)))</f>
        <v/>
      </c>
      <c r="AD140" s="844" t="str">
        <f>IF($B140="","",INDEX('All CCC'!AD$7:AD$809,MATCH(WatchList!$B140,'All CCC'!$B$7:$B$809,0)))</f>
        <v/>
      </c>
      <c r="AE140" s="844" t="str">
        <f>IF($B140="","",INDEX('All CCC'!AE$7:AE$809,MATCH(WatchList!$B140,'All CCC'!$B$7:$B$809,0)))</f>
        <v/>
      </c>
      <c r="AF140" s="844" t="str">
        <f>IF($B140="","",INDEX('All CCC'!AF$7:AF$809,MATCH(WatchList!$B140,'All CCC'!$B$7:$B$809,0)))</f>
        <v/>
      </c>
      <c r="AG140" s="844" t="str">
        <f>IF($B140="","",INDEX('All CCC'!AG$7:AG$809,MATCH(WatchList!$B140,'All CCC'!$B$7:$B$809,0)))</f>
        <v/>
      </c>
      <c r="AH140" s="844" t="str">
        <f>IF($B140="","",INDEX('All CCC'!AH$7:AH$809,MATCH(WatchList!$B140,'All CCC'!$B$7:$B$809,0)))</f>
        <v/>
      </c>
      <c r="AI140" s="844" t="str">
        <f>IF($B140="","",INDEX('All CCC'!AI$7:AI$809,MATCH(WatchList!$B140,'All CCC'!$B$7:$B$809,0)))</f>
        <v/>
      </c>
      <c r="AJ140" s="844" t="str">
        <f>IF($B140="","",INDEX('All CCC'!AJ$7:AJ$809,MATCH(WatchList!$B140,'All CCC'!$B$7:$B$809,0)))</f>
        <v/>
      </c>
      <c r="AK140" s="844" t="str">
        <f>IF($B140="","",INDEX('All CCC'!AK$7:AK$809,MATCH(WatchList!$B140,'All CCC'!$B$7:$B$809,0)))</f>
        <v/>
      </c>
      <c r="AL140" s="844" t="str">
        <f>IF($B140="","",INDEX('All CCC'!AL$7:AL$809,MATCH(WatchList!$B140,'All CCC'!$B$7:$B$809,0)))</f>
        <v/>
      </c>
      <c r="AM140" s="844" t="str">
        <f>IF($B140="","",INDEX('All CCC'!AM$7:AM$809,MATCH(WatchList!$B140,'All CCC'!$B$7:$B$809,0)))</f>
        <v/>
      </c>
      <c r="AN140" s="844" t="str">
        <f>IF($B140="","",INDEX('All CCC'!AN$7:AN$809,MATCH(WatchList!$B140,'All CCC'!$B$7:$B$809,0)))</f>
        <v/>
      </c>
      <c r="AO140" s="844" t="str">
        <f>IF($B140="","",INDEX('All CCC'!AO$7:AO$809,MATCH(WatchList!$B140,'All CCC'!$B$7:$B$809,0)))</f>
        <v/>
      </c>
      <c r="AP140" s="844" t="str">
        <f>IF($B140="","",INDEX('All CCC'!AP$7:AP$809,MATCH(WatchList!$B140,'All CCC'!$B$7:$B$809,0)))</f>
        <v/>
      </c>
      <c r="AQ140" s="844" t="str">
        <f>IF($B140="","",INDEX('All CCC'!AQ$7:AQ$809,MATCH(WatchList!$B140,'All CCC'!$B$7:$B$809,0)))</f>
        <v/>
      </c>
      <c r="AR140" s="844" t="str">
        <f>IF($B140="","",INDEX('All CCC'!AR$7:AR$809,MATCH(WatchList!$B140,'All CCC'!$B$7:$B$809,0)))</f>
        <v/>
      </c>
      <c r="AS140" s="844" t="str">
        <f>IF($B140="","",INDEX('All CCC'!AS$7:AS$809,MATCH(WatchList!$B140,'All CCC'!$B$7:$B$809,0)))</f>
        <v/>
      </c>
      <c r="AT140" s="844" t="str">
        <f>IF($B140="","",INDEX('All CCC'!AT$7:AT$809,MATCH(WatchList!$B140,'All CCC'!$B$7:$B$809,0)))</f>
        <v/>
      </c>
      <c r="AU140" s="844" t="str">
        <f>IF($B140="","",INDEX('All CCC'!AU$7:AU$809,MATCH(WatchList!$B140,'All CCC'!$B$7:$B$809,0)))</f>
        <v/>
      </c>
      <c r="AV140" s="844" t="str">
        <f>IF($B140="","",INDEX('All CCC'!AV$7:AV$809,MATCH(WatchList!$B140,'All CCC'!$B$7:$B$809,0)))</f>
        <v/>
      </c>
      <c r="AW140" s="844" t="str">
        <f>IF($B140="","",INDEX('All CCC'!AW$7:AW$809,MATCH(WatchList!$B140,'All CCC'!$B$7:$B$809,0)))</f>
        <v/>
      </c>
      <c r="AX140" s="844" t="str">
        <f>IF($B140="","",INDEX('All CCC'!AX$7:AX$809,MATCH(WatchList!$B140,'All CCC'!$B$7:$B$809,0)))</f>
        <v/>
      </c>
      <c r="AY140" s="844" t="str">
        <f>IF($B140="","",INDEX('All CCC'!AY$7:AY$809,MATCH(WatchList!$B140,'All CCC'!$B$7:$B$809,0)))</f>
        <v/>
      </c>
      <c r="AZ140" s="844" t="str">
        <f>IF($B140="","",INDEX('All CCC'!AZ$7:AZ$809,MATCH(WatchList!$B140,'All CCC'!$B$7:$B$809,0)))</f>
        <v/>
      </c>
      <c r="BA140" s="844" t="str">
        <f>IF($B140="","",INDEX('All CCC'!BA$7:BA$809,MATCH(WatchList!$B140,'All CCC'!$B$7:$B$809,0)))</f>
        <v/>
      </c>
      <c r="BB140" s="844" t="str">
        <f>IF($B140="","",INDEX('All CCC'!BB$7:BB$809,MATCH(WatchList!$B140,'All CCC'!$B$7:$B$809,0)))</f>
        <v/>
      </c>
      <c r="BC140" s="844" t="str">
        <f>IF($B140="","",INDEX('All CCC'!BC$7:BC$809,MATCH(WatchList!$B140,'All CCC'!$B$7:$B$809,0)))</f>
        <v/>
      </c>
      <c r="BD140" s="844" t="str">
        <f>IF($B140="","",INDEX('All CCC'!BD$7:BD$809,MATCH(WatchList!$B140,'All CCC'!$B$7:$B$809,0)))</f>
        <v/>
      </c>
      <c r="BE140" s="844" t="str">
        <f>IF($B140="","",INDEX('All CCC'!BE$7:BE$809,MATCH(WatchList!$B140,'All CCC'!$B$7:$B$809,0)))</f>
        <v/>
      </c>
      <c r="BF140" s="844" t="str">
        <f>IF($B140="","",INDEX('All CCC'!BF$7:BF$809,MATCH(WatchList!$B140,'All CCC'!$B$7:$B$809,0)))</f>
        <v/>
      </c>
      <c r="BG140" s="844" t="str">
        <f>IF($B140="","",INDEX('All CCC'!BG$7:BG$809,MATCH(WatchList!$B140,'All CCC'!$B$7:$B$809,0)))</f>
        <v/>
      </c>
    </row>
    <row r="141" spans="1:59" x14ac:dyDescent="0.2">
      <c r="A141" s="548" t="str">
        <f>IF($B141="","",INDEX('All CCC'!A$7:A$809,MATCH(WatchList!$B141,'All CCC'!$B$7:$B$809,0)))</f>
        <v/>
      </c>
      <c r="B141" s="31"/>
      <c r="C141" s="844" t="str">
        <f>IF($B141="","",INDEX('All CCC'!C$7:C$809,MATCH(WatchList!$B141,'All CCC'!$B$7:$B$809,0)))</f>
        <v/>
      </c>
      <c r="D141" s="844" t="str">
        <f>IF($B141="","",INDEX('All CCC'!D$7:D$809,MATCH(WatchList!$B141,'All CCC'!$B$7:$B$809,0)))</f>
        <v/>
      </c>
      <c r="E141" s="844" t="str">
        <f>IF($B141="","",INDEX('All CCC'!E$7:E$809,MATCH(WatchList!$B141,'All CCC'!$B$7:$B$809,0)))</f>
        <v/>
      </c>
      <c r="F141" s="844" t="str">
        <f>IF($B141="","",INDEX('All CCC'!F$7:F$809,MATCH(WatchList!$B141,'All CCC'!$B$7:$B$809,0)))</f>
        <v/>
      </c>
      <c r="G141" s="844" t="str">
        <f>IF($B141="","",INDEX('All CCC'!G$7:G$809,MATCH(WatchList!$B141,'All CCC'!$B$7:$B$809,0)))</f>
        <v/>
      </c>
      <c r="H141" s="844" t="str">
        <f>IF($B141="","",INDEX('All CCC'!H$7:H$809,MATCH(WatchList!$B141,'All CCC'!$B$7:$B$809,0)))</f>
        <v/>
      </c>
      <c r="I141" s="844" t="str">
        <f>IF($B141="","",INDEX('All CCC'!I$7:I$809,MATCH(WatchList!$B141,'All CCC'!$B$7:$B$809,0)))</f>
        <v/>
      </c>
      <c r="J141" s="844" t="str">
        <f>IF($B141="","",INDEX('All CCC'!J$7:J$809,MATCH(WatchList!$B141,'All CCC'!$B$7:$B$809,0)))</f>
        <v/>
      </c>
      <c r="K141" s="844" t="str">
        <f>IF($B141="","",INDEX('All CCC'!K$7:K$809,MATCH(WatchList!$B141,'All CCC'!$B$7:$B$809,0)))</f>
        <v/>
      </c>
      <c r="L141" s="844" t="str">
        <f>IF($B141="","",INDEX('All CCC'!L$7:L$809,MATCH(WatchList!$B141,'All CCC'!$B$7:$B$809,0)))</f>
        <v/>
      </c>
      <c r="M141" s="844" t="str">
        <f>IF($B141="","",INDEX('All CCC'!M$7:M$809,MATCH(WatchList!$B141,'All CCC'!$B$7:$B$809,0)))</f>
        <v/>
      </c>
      <c r="N141" s="844" t="str">
        <f>IF($B141="","",INDEX('All CCC'!N$7:N$809,MATCH(WatchList!$B141,'All CCC'!$B$7:$B$809,0)))</f>
        <v/>
      </c>
      <c r="O141" s="844" t="str">
        <f>IF($B141="","",INDEX('All CCC'!O$7:O$809,MATCH(WatchList!$B141,'All CCC'!$B$7:$B$809,0)))</f>
        <v/>
      </c>
      <c r="P141" s="845" t="str">
        <f>IF($B141="","",INDEX('All CCC'!P$7:P$809,MATCH(WatchList!$B141,'All CCC'!$B$7:$B$809,0)))</f>
        <v/>
      </c>
      <c r="Q141" s="845" t="str">
        <f>IF($B141="","",INDEX('All CCC'!Q$7:Q$809,MATCH(WatchList!$B141,'All CCC'!$B$7:$B$809,0)))</f>
        <v/>
      </c>
      <c r="R141" s="844" t="str">
        <f>IF($B141="","",INDEX('All CCC'!R$7:R$809,MATCH(WatchList!$B141,'All CCC'!$B$7:$B$809,0)))</f>
        <v/>
      </c>
      <c r="S141" s="844" t="str">
        <f>IF($B141="","",INDEX('All CCC'!S$7:S$809,MATCH(WatchList!$B141,'All CCC'!$B$7:$B$809,0)))</f>
        <v/>
      </c>
      <c r="T141" s="844" t="str">
        <f>IF($B141="","",INDEX('All CCC'!T$7:T$809,MATCH(WatchList!$B141,'All CCC'!$B$7:$B$809,0)))</f>
        <v/>
      </c>
      <c r="U141" s="844" t="str">
        <f>IF($B141="","",INDEX('All CCC'!U$7:U$809,MATCH(WatchList!$B141,'All CCC'!$B$7:$B$809,0)))</f>
        <v/>
      </c>
      <c r="V141" s="844" t="str">
        <f>IF($B141="","",INDEX('All CCC'!V$7:V$809,MATCH(WatchList!$B141,'All CCC'!$B$7:$B$809,0)))</f>
        <v/>
      </c>
      <c r="W141" s="844" t="str">
        <f>IF($B141="","",INDEX('All CCC'!W$7:W$809,MATCH(WatchList!$B141,'All CCC'!$B$7:$B$809,0)))</f>
        <v/>
      </c>
      <c r="X141" s="844" t="str">
        <f>IF($B141="","",INDEX('All CCC'!X$7:X$809,MATCH(WatchList!$B141,'All CCC'!$B$7:$B$809,0)))</f>
        <v/>
      </c>
      <c r="Y141" s="844" t="str">
        <f>IF($B141="","",INDEX('All CCC'!Y$7:Y$809,MATCH(WatchList!$B141,'All CCC'!$B$7:$B$809,0)))</f>
        <v/>
      </c>
      <c r="Z141" s="844" t="str">
        <f>IF($B141="","",INDEX('All CCC'!Z$7:Z$809,MATCH(WatchList!$B141,'All CCC'!$B$7:$B$809,0)))</f>
        <v/>
      </c>
      <c r="AA141" s="844" t="str">
        <f>IF($B141="","",INDEX('All CCC'!AA$7:AA$809,MATCH(WatchList!$B141,'All CCC'!$B$7:$B$809,0)))</f>
        <v/>
      </c>
      <c r="AB141" s="844" t="str">
        <f>IF($B141="","",INDEX('All CCC'!AB$7:AB$809,MATCH(WatchList!$B141,'All CCC'!$B$7:$B$809,0)))</f>
        <v/>
      </c>
      <c r="AC141" s="844" t="str">
        <f>IF($B141="","",INDEX('All CCC'!AC$7:AC$809,MATCH(WatchList!$B141,'All CCC'!$B$7:$B$809,0)))</f>
        <v/>
      </c>
      <c r="AD141" s="844" t="str">
        <f>IF($B141="","",INDEX('All CCC'!AD$7:AD$809,MATCH(WatchList!$B141,'All CCC'!$B$7:$B$809,0)))</f>
        <v/>
      </c>
      <c r="AE141" s="844" t="str">
        <f>IF($B141="","",INDEX('All CCC'!AE$7:AE$809,MATCH(WatchList!$B141,'All CCC'!$B$7:$B$809,0)))</f>
        <v/>
      </c>
      <c r="AF141" s="844" t="str">
        <f>IF($B141="","",INDEX('All CCC'!AF$7:AF$809,MATCH(WatchList!$B141,'All CCC'!$B$7:$B$809,0)))</f>
        <v/>
      </c>
      <c r="AG141" s="844" t="str">
        <f>IF($B141="","",INDEX('All CCC'!AG$7:AG$809,MATCH(WatchList!$B141,'All CCC'!$B$7:$B$809,0)))</f>
        <v/>
      </c>
      <c r="AH141" s="844" t="str">
        <f>IF($B141="","",INDEX('All CCC'!AH$7:AH$809,MATCH(WatchList!$B141,'All CCC'!$B$7:$B$809,0)))</f>
        <v/>
      </c>
      <c r="AI141" s="844" t="str">
        <f>IF($B141="","",INDEX('All CCC'!AI$7:AI$809,MATCH(WatchList!$B141,'All CCC'!$B$7:$B$809,0)))</f>
        <v/>
      </c>
      <c r="AJ141" s="844" t="str">
        <f>IF($B141="","",INDEX('All CCC'!AJ$7:AJ$809,MATCH(WatchList!$B141,'All CCC'!$B$7:$B$809,0)))</f>
        <v/>
      </c>
      <c r="AK141" s="844" t="str">
        <f>IF($B141="","",INDEX('All CCC'!AK$7:AK$809,MATCH(WatchList!$B141,'All CCC'!$B$7:$B$809,0)))</f>
        <v/>
      </c>
      <c r="AL141" s="844" t="str">
        <f>IF($B141="","",INDEX('All CCC'!AL$7:AL$809,MATCH(WatchList!$B141,'All CCC'!$B$7:$B$809,0)))</f>
        <v/>
      </c>
      <c r="AM141" s="844" t="str">
        <f>IF($B141="","",INDEX('All CCC'!AM$7:AM$809,MATCH(WatchList!$B141,'All CCC'!$B$7:$B$809,0)))</f>
        <v/>
      </c>
      <c r="AN141" s="844" t="str">
        <f>IF($B141="","",INDEX('All CCC'!AN$7:AN$809,MATCH(WatchList!$B141,'All CCC'!$B$7:$B$809,0)))</f>
        <v/>
      </c>
      <c r="AO141" s="844" t="str">
        <f>IF($B141="","",INDEX('All CCC'!AO$7:AO$809,MATCH(WatchList!$B141,'All CCC'!$B$7:$B$809,0)))</f>
        <v/>
      </c>
      <c r="AP141" s="844" t="str">
        <f>IF($B141="","",INDEX('All CCC'!AP$7:AP$809,MATCH(WatchList!$B141,'All CCC'!$B$7:$B$809,0)))</f>
        <v/>
      </c>
      <c r="AQ141" s="844" t="str">
        <f>IF($B141="","",INDEX('All CCC'!AQ$7:AQ$809,MATCH(WatchList!$B141,'All CCC'!$B$7:$B$809,0)))</f>
        <v/>
      </c>
      <c r="AR141" s="844" t="str">
        <f>IF($B141="","",INDEX('All CCC'!AR$7:AR$809,MATCH(WatchList!$B141,'All CCC'!$B$7:$B$809,0)))</f>
        <v/>
      </c>
      <c r="AS141" s="844" t="str">
        <f>IF($B141="","",INDEX('All CCC'!AS$7:AS$809,MATCH(WatchList!$B141,'All CCC'!$B$7:$B$809,0)))</f>
        <v/>
      </c>
      <c r="AT141" s="844" t="str">
        <f>IF($B141="","",INDEX('All CCC'!AT$7:AT$809,MATCH(WatchList!$B141,'All CCC'!$B$7:$B$809,0)))</f>
        <v/>
      </c>
      <c r="AU141" s="844" t="str">
        <f>IF($B141="","",INDEX('All CCC'!AU$7:AU$809,MATCH(WatchList!$B141,'All CCC'!$B$7:$B$809,0)))</f>
        <v/>
      </c>
      <c r="AV141" s="844" t="str">
        <f>IF($B141="","",INDEX('All CCC'!AV$7:AV$809,MATCH(WatchList!$B141,'All CCC'!$B$7:$B$809,0)))</f>
        <v/>
      </c>
      <c r="AW141" s="844" t="str">
        <f>IF($B141="","",INDEX('All CCC'!AW$7:AW$809,MATCH(WatchList!$B141,'All CCC'!$B$7:$B$809,0)))</f>
        <v/>
      </c>
      <c r="AX141" s="844" t="str">
        <f>IF($B141="","",INDEX('All CCC'!AX$7:AX$809,MATCH(WatchList!$B141,'All CCC'!$B$7:$B$809,0)))</f>
        <v/>
      </c>
      <c r="AY141" s="844" t="str">
        <f>IF($B141="","",INDEX('All CCC'!AY$7:AY$809,MATCH(WatchList!$B141,'All CCC'!$B$7:$B$809,0)))</f>
        <v/>
      </c>
      <c r="AZ141" s="844" t="str">
        <f>IF($B141="","",INDEX('All CCC'!AZ$7:AZ$809,MATCH(WatchList!$B141,'All CCC'!$B$7:$B$809,0)))</f>
        <v/>
      </c>
      <c r="BA141" s="844" t="str">
        <f>IF($B141="","",INDEX('All CCC'!BA$7:BA$809,MATCH(WatchList!$B141,'All CCC'!$B$7:$B$809,0)))</f>
        <v/>
      </c>
      <c r="BB141" s="844" t="str">
        <f>IF($B141="","",INDEX('All CCC'!BB$7:BB$809,MATCH(WatchList!$B141,'All CCC'!$B$7:$B$809,0)))</f>
        <v/>
      </c>
      <c r="BC141" s="844" t="str">
        <f>IF($B141="","",INDEX('All CCC'!BC$7:BC$809,MATCH(WatchList!$B141,'All CCC'!$B$7:$B$809,0)))</f>
        <v/>
      </c>
      <c r="BD141" s="844" t="str">
        <f>IF($B141="","",INDEX('All CCC'!BD$7:BD$809,MATCH(WatchList!$B141,'All CCC'!$B$7:$B$809,0)))</f>
        <v/>
      </c>
      <c r="BE141" s="844" t="str">
        <f>IF($B141="","",INDEX('All CCC'!BE$7:BE$809,MATCH(WatchList!$B141,'All CCC'!$B$7:$B$809,0)))</f>
        <v/>
      </c>
      <c r="BF141" s="844" t="str">
        <f>IF($B141="","",INDEX('All CCC'!BF$7:BF$809,MATCH(WatchList!$B141,'All CCC'!$B$7:$B$809,0)))</f>
        <v/>
      </c>
      <c r="BG141" s="844" t="str">
        <f>IF($B141="","",INDEX('All CCC'!BG$7:BG$809,MATCH(WatchList!$B141,'All CCC'!$B$7:$B$809,0)))</f>
        <v/>
      </c>
    </row>
    <row r="142" spans="1:59" x14ac:dyDescent="0.2">
      <c r="A142" s="548" t="str">
        <f>IF($B142="","",INDEX('All CCC'!A$7:A$809,MATCH(WatchList!$B142,'All CCC'!$B$7:$B$809,0)))</f>
        <v/>
      </c>
      <c r="B142" s="31"/>
      <c r="C142" s="844" t="str">
        <f>IF($B142="","",INDEX('All CCC'!C$7:C$809,MATCH(WatchList!$B142,'All CCC'!$B$7:$B$809,0)))</f>
        <v/>
      </c>
      <c r="D142" s="844" t="str">
        <f>IF($B142="","",INDEX('All CCC'!D$7:D$809,MATCH(WatchList!$B142,'All CCC'!$B$7:$B$809,0)))</f>
        <v/>
      </c>
      <c r="E142" s="844" t="str">
        <f>IF($B142="","",INDEX('All CCC'!E$7:E$809,MATCH(WatchList!$B142,'All CCC'!$B$7:$B$809,0)))</f>
        <v/>
      </c>
      <c r="F142" s="844" t="str">
        <f>IF($B142="","",INDEX('All CCC'!F$7:F$809,MATCH(WatchList!$B142,'All CCC'!$B$7:$B$809,0)))</f>
        <v/>
      </c>
      <c r="G142" s="844" t="str">
        <f>IF($B142="","",INDEX('All CCC'!G$7:G$809,MATCH(WatchList!$B142,'All CCC'!$B$7:$B$809,0)))</f>
        <v/>
      </c>
      <c r="H142" s="844" t="str">
        <f>IF($B142="","",INDEX('All CCC'!H$7:H$809,MATCH(WatchList!$B142,'All CCC'!$B$7:$B$809,0)))</f>
        <v/>
      </c>
      <c r="I142" s="844" t="str">
        <f>IF($B142="","",INDEX('All CCC'!I$7:I$809,MATCH(WatchList!$B142,'All CCC'!$B$7:$B$809,0)))</f>
        <v/>
      </c>
      <c r="J142" s="844" t="str">
        <f>IF($B142="","",INDEX('All CCC'!J$7:J$809,MATCH(WatchList!$B142,'All CCC'!$B$7:$B$809,0)))</f>
        <v/>
      </c>
      <c r="K142" s="844" t="str">
        <f>IF($B142="","",INDEX('All CCC'!K$7:K$809,MATCH(WatchList!$B142,'All CCC'!$B$7:$B$809,0)))</f>
        <v/>
      </c>
      <c r="L142" s="844" t="str">
        <f>IF($B142="","",INDEX('All CCC'!L$7:L$809,MATCH(WatchList!$B142,'All CCC'!$B$7:$B$809,0)))</f>
        <v/>
      </c>
      <c r="M142" s="844" t="str">
        <f>IF($B142="","",INDEX('All CCC'!M$7:M$809,MATCH(WatchList!$B142,'All CCC'!$B$7:$B$809,0)))</f>
        <v/>
      </c>
      <c r="N142" s="844" t="str">
        <f>IF($B142="","",INDEX('All CCC'!N$7:N$809,MATCH(WatchList!$B142,'All CCC'!$B$7:$B$809,0)))</f>
        <v/>
      </c>
      <c r="O142" s="844" t="str">
        <f>IF($B142="","",INDEX('All CCC'!O$7:O$809,MATCH(WatchList!$B142,'All CCC'!$B$7:$B$809,0)))</f>
        <v/>
      </c>
      <c r="P142" s="845" t="str">
        <f>IF($B142="","",INDEX('All CCC'!P$7:P$809,MATCH(WatchList!$B142,'All CCC'!$B$7:$B$809,0)))</f>
        <v/>
      </c>
      <c r="Q142" s="845" t="str">
        <f>IF($B142="","",INDEX('All CCC'!Q$7:Q$809,MATCH(WatchList!$B142,'All CCC'!$B$7:$B$809,0)))</f>
        <v/>
      </c>
      <c r="R142" s="844" t="str">
        <f>IF($B142="","",INDEX('All CCC'!R$7:R$809,MATCH(WatchList!$B142,'All CCC'!$B$7:$B$809,0)))</f>
        <v/>
      </c>
      <c r="S142" s="844" t="str">
        <f>IF($B142="","",INDEX('All CCC'!S$7:S$809,MATCH(WatchList!$B142,'All CCC'!$B$7:$B$809,0)))</f>
        <v/>
      </c>
      <c r="T142" s="844" t="str">
        <f>IF($B142="","",INDEX('All CCC'!T$7:T$809,MATCH(WatchList!$B142,'All CCC'!$B$7:$B$809,0)))</f>
        <v/>
      </c>
      <c r="U142" s="844" t="str">
        <f>IF($B142="","",INDEX('All CCC'!U$7:U$809,MATCH(WatchList!$B142,'All CCC'!$B$7:$B$809,0)))</f>
        <v/>
      </c>
      <c r="V142" s="844" t="str">
        <f>IF($B142="","",INDEX('All CCC'!V$7:V$809,MATCH(WatchList!$B142,'All CCC'!$B$7:$B$809,0)))</f>
        <v/>
      </c>
      <c r="W142" s="844" t="str">
        <f>IF($B142="","",INDEX('All CCC'!W$7:W$809,MATCH(WatchList!$B142,'All CCC'!$B$7:$B$809,0)))</f>
        <v/>
      </c>
      <c r="X142" s="844" t="str">
        <f>IF($B142="","",INDEX('All CCC'!X$7:X$809,MATCH(WatchList!$B142,'All CCC'!$B$7:$B$809,0)))</f>
        <v/>
      </c>
      <c r="Y142" s="844" t="str">
        <f>IF($B142="","",INDEX('All CCC'!Y$7:Y$809,MATCH(WatchList!$B142,'All CCC'!$B$7:$B$809,0)))</f>
        <v/>
      </c>
      <c r="Z142" s="844" t="str">
        <f>IF($B142="","",INDEX('All CCC'!Z$7:Z$809,MATCH(WatchList!$B142,'All CCC'!$B$7:$B$809,0)))</f>
        <v/>
      </c>
      <c r="AA142" s="844" t="str">
        <f>IF($B142="","",INDEX('All CCC'!AA$7:AA$809,MATCH(WatchList!$B142,'All CCC'!$B$7:$B$809,0)))</f>
        <v/>
      </c>
      <c r="AB142" s="844" t="str">
        <f>IF($B142="","",INDEX('All CCC'!AB$7:AB$809,MATCH(WatchList!$B142,'All CCC'!$B$7:$B$809,0)))</f>
        <v/>
      </c>
      <c r="AC142" s="844" t="str">
        <f>IF($B142="","",INDEX('All CCC'!AC$7:AC$809,MATCH(WatchList!$B142,'All CCC'!$B$7:$B$809,0)))</f>
        <v/>
      </c>
      <c r="AD142" s="844" t="str">
        <f>IF($B142="","",INDEX('All CCC'!AD$7:AD$809,MATCH(WatchList!$B142,'All CCC'!$B$7:$B$809,0)))</f>
        <v/>
      </c>
      <c r="AE142" s="844" t="str">
        <f>IF($B142="","",INDEX('All CCC'!AE$7:AE$809,MATCH(WatchList!$B142,'All CCC'!$B$7:$B$809,0)))</f>
        <v/>
      </c>
      <c r="AF142" s="844" t="str">
        <f>IF($B142="","",INDEX('All CCC'!AF$7:AF$809,MATCH(WatchList!$B142,'All CCC'!$B$7:$B$809,0)))</f>
        <v/>
      </c>
      <c r="AG142" s="844" t="str">
        <f>IF($B142="","",INDEX('All CCC'!AG$7:AG$809,MATCH(WatchList!$B142,'All CCC'!$B$7:$B$809,0)))</f>
        <v/>
      </c>
      <c r="AH142" s="844" t="str">
        <f>IF($B142="","",INDEX('All CCC'!AH$7:AH$809,MATCH(WatchList!$B142,'All CCC'!$B$7:$B$809,0)))</f>
        <v/>
      </c>
      <c r="AI142" s="844" t="str">
        <f>IF($B142="","",INDEX('All CCC'!AI$7:AI$809,MATCH(WatchList!$B142,'All CCC'!$B$7:$B$809,0)))</f>
        <v/>
      </c>
      <c r="AJ142" s="844" t="str">
        <f>IF($B142="","",INDEX('All CCC'!AJ$7:AJ$809,MATCH(WatchList!$B142,'All CCC'!$B$7:$B$809,0)))</f>
        <v/>
      </c>
      <c r="AK142" s="844" t="str">
        <f>IF($B142="","",INDEX('All CCC'!AK$7:AK$809,MATCH(WatchList!$B142,'All CCC'!$B$7:$B$809,0)))</f>
        <v/>
      </c>
      <c r="AL142" s="844" t="str">
        <f>IF($B142="","",INDEX('All CCC'!AL$7:AL$809,MATCH(WatchList!$B142,'All CCC'!$B$7:$B$809,0)))</f>
        <v/>
      </c>
      <c r="AM142" s="844" t="str">
        <f>IF($B142="","",INDEX('All CCC'!AM$7:AM$809,MATCH(WatchList!$B142,'All CCC'!$B$7:$B$809,0)))</f>
        <v/>
      </c>
      <c r="AN142" s="844" t="str">
        <f>IF($B142="","",INDEX('All CCC'!AN$7:AN$809,MATCH(WatchList!$B142,'All CCC'!$B$7:$B$809,0)))</f>
        <v/>
      </c>
      <c r="AO142" s="844" t="str">
        <f>IF($B142="","",INDEX('All CCC'!AO$7:AO$809,MATCH(WatchList!$B142,'All CCC'!$B$7:$B$809,0)))</f>
        <v/>
      </c>
      <c r="AP142" s="844" t="str">
        <f>IF($B142="","",INDEX('All CCC'!AP$7:AP$809,MATCH(WatchList!$B142,'All CCC'!$B$7:$B$809,0)))</f>
        <v/>
      </c>
      <c r="AQ142" s="844" t="str">
        <f>IF($B142="","",INDEX('All CCC'!AQ$7:AQ$809,MATCH(WatchList!$B142,'All CCC'!$B$7:$B$809,0)))</f>
        <v/>
      </c>
      <c r="AR142" s="844" t="str">
        <f>IF($B142="","",INDEX('All CCC'!AR$7:AR$809,MATCH(WatchList!$B142,'All CCC'!$B$7:$B$809,0)))</f>
        <v/>
      </c>
      <c r="AS142" s="844" t="str">
        <f>IF($B142="","",INDEX('All CCC'!AS$7:AS$809,MATCH(WatchList!$B142,'All CCC'!$B$7:$B$809,0)))</f>
        <v/>
      </c>
      <c r="AT142" s="844" t="str">
        <f>IF($B142="","",INDEX('All CCC'!AT$7:AT$809,MATCH(WatchList!$B142,'All CCC'!$B$7:$B$809,0)))</f>
        <v/>
      </c>
      <c r="AU142" s="844" t="str">
        <f>IF($B142="","",INDEX('All CCC'!AU$7:AU$809,MATCH(WatchList!$B142,'All CCC'!$B$7:$B$809,0)))</f>
        <v/>
      </c>
      <c r="AV142" s="844" t="str">
        <f>IF($B142="","",INDEX('All CCC'!AV$7:AV$809,MATCH(WatchList!$B142,'All CCC'!$B$7:$B$809,0)))</f>
        <v/>
      </c>
      <c r="AW142" s="844" t="str">
        <f>IF($B142="","",INDEX('All CCC'!AW$7:AW$809,MATCH(WatchList!$B142,'All CCC'!$B$7:$B$809,0)))</f>
        <v/>
      </c>
      <c r="AX142" s="844" t="str">
        <f>IF($B142="","",INDEX('All CCC'!AX$7:AX$809,MATCH(WatchList!$B142,'All CCC'!$B$7:$B$809,0)))</f>
        <v/>
      </c>
      <c r="AY142" s="844" t="str">
        <f>IF($B142="","",INDEX('All CCC'!AY$7:AY$809,MATCH(WatchList!$B142,'All CCC'!$B$7:$B$809,0)))</f>
        <v/>
      </c>
      <c r="AZ142" s="844" t="str">
        <f>IF($B142="","",INDEX('All CCC'!AZ$7:AZ$809,MATCH(WatchList!$B142,'All CCC'!$B$7:$B$809,0)))</f>
        <v/>
      </c>
      <c r="BA142" s="844" t="str">
        <f>IF($B142="","",INDEX('All CCC'!BA$7:BA$809,MATCH(WatchList!$B142,'All CCC'!$B$7:$B$809,0)))</f>
        <v/>
      </c>
      <c r="BB142" s="844" t="str">
        <f>IF($B142="","",INDEX('All CCC'!BB$7:BB$809,MATCH(WatchList!$B142,'All CCC'!$B$7:$B$809,0)))</f>
        <v/>
      </c>
      <c r="BC142" s="844" t="str">
        <f>IF($B142="","",INDEX('All CCC'!BC$7:BC$809,MATCH(WatchList!$B142,'All CCC'!$B$7:$B$809,0)))</f>
        <v/>
      </c>
      <c r="BD142" s="844" t="str">
        <f>IF($B142="","",INDEX('All CCC'!BD$7:BD$809,MATCH(WatchList!$B142,'All CCC'!$B$7:$B$809,0)))</f>
        <v/>
      </c>
      <c r="BE142" s="844" t="str">
        <f>IF($B142="","",INDEX('All CCC'!BE$7:BE$809,MATCH(WatchList!$B142,'All CCC'!$B$7:$B$809,0)))</f>
        <v/>
      </c>
      <c r="BF142" s="844" t="str">
        <f>IF($B142="","",INDEX('All CCC'!BF$7:BF$809,MATCH(WatchList!$B142,'All CCC'!$B$7:$B$809,0)))</f>
        <v/>
      </c>
      <c r="BG142" s="844" t="str">
        <f>IF($B142="","",INDEX('All CCC'!BG$7:BG$809,MATCH(WatchList!$B142,'All CCC'!$B$7:$B$809,0)))</f>
        <v/>
      </c>
    </row>
    <row r="143" spans="1:59" x14ac:dyDescent="0.2">
      <c r="A143" s="548" t="str">
        <f>IF($B143="","",INDEX('All CCC'!A$7:A$809,MATCH(WatchList!$B143,'All CCC'!$B$7:$B$809,0)))</f>
        <v/>
      </c>
      <c r="B143" s="31"/>
      <c r="C143" s="844" t="str">
        <f>IF($B143="","",INDEX('All CCC'!C$7:C$809,MATCH(WatchList!$B143,'All CCC'!$B$7:$B$809,0)))</f>
        <v/>
      </c>
      <c r="D143" s="844" t="str">
        <f>IF($B143="","",INDEX('All CCC'!D$7:D$809,MATCH(WatchList!$B143,'All CCC'!$B$7:$B$809,0)))</f>
        <v/>
      </c>
      <c r="E143" s="844" t="str">
        <f>IF($B143="","",INDEX('All CCC'!E$7:E$809,MATCH(WatchList!$B143,'All CCC'!$B$7:$B$809,0)))</f>
        <v/>
      </c>
      <c r="F143" s="844" t="str">
        <f>IF($B143="","",INDEX('All CCC'!F$7:F$809,MATCH(WatchList!$B143,'All CCC'!$B$7:$B$809,0)))</f>
        <v/>
      </c>
      <c r="G143" s="844" t="str">
        <f>IF($B143="","",INDEX('All CCC'!G$7:G$809,MATCH(WatchList!$B143,'All CCC'!$B$7:$B$809,0)))</f>
        <v/>
      </c>
      <c r="H143" s="844" t="str">
        <f>IF($B143="","",INDEX('All CCC'!H$7:H$809,MATCH(WatchList!$B143,'All CCC'!$B$7:$B$809,0)))</f>
        <v/>
      </c>
      <c r="I143" s="844" t="str">
        <f>IF($B143="","",INDEX('All CCC'!I$7:I$809,MATCH(WatchList!$B143,'All CCC'!$B$7:$B$809,0)))</f>
        <v/>
      </c>
      <c r="J143" s="844" t="str">
        <f>IF($B143="","",INDEX('All CCC'!J$7:J$809,MATCH(WatchList!$B143,'All CCC'!$B$7:$B$809,0)))</f>
        <v/>
      </c>
      <c r="K143" s="844" t="str">
        <f>IF($B143="","",INDEX('All CCC'!K$7:K$809,MATCH(WatchList!$B143,'All CCC'!$B$7:$B$809,0)))</f>
        <v/>
      </c>
      <c r="L143" s="844" t="str">
        <f>IF($B143="","",INDEX('All CCC'!L$7:L$809,MATCH(WatchList!$B143,'All CCC'!$B$7:$B$809,0)))</f>
        <v/>
      </c>
      <c r="M143" s="844" t="str">
        <f>IF($B143="","",INDEX('All CCC'!M$7:M$809,MATCH(WatchList!$B143,'All CCC'!$B$7:$B$809,0)))</f>
        <v/>
      </c>
      <c r="N143" s="844" t="str">
        <f>IF($B143="","",INDEX('All CCC'!N$7:N$809,MATCH(WatchList!$B143,'All CCC'!$B$7:$B$809,0)))</f>
        <v/>
      </c>
      <c r="O143" s="844" t="str">
        <f>IF($B143="","",INDEX('All CCC'!O$7:O$809,MATCH(WatchList!$B143,'All CCC'!$B$7:$B$809,0)))</f>
        <v/>
      </c>
      <c r="P143" s="845" t="str">
        <f>IF($B143="","",INDEX('All CCC'!P$7:P$809,MATCH(WatchList!$B143,'All CCC'!$B$7:$B$809,0)))</f>
        <v/>
      </c>
      <c r="Q143" s="845" t="str">
        <f>IF($B143="","",INDEX('All CCC'!Q$7:Q$809,MATCH(WatchList!$B143,'All CCC'!$B$7:$B$809,0)))</f>
        <v/>
      </c>
      <c r="R143" s="844" t="str">
        <f>IF($B143="","",INDEX('All CCC'!R$7:R$809,MATCH(WatchList!$B143,'All CCC'!$B$7:$B$809,0)))</f>
        <v/>
      </c>
      <c r="S143" s="844" t="str">
        <f>IF($B143="","",INDEX('All CCC'!S$7:S$809,MATCH(WatchList!$B143,'All CCC'!$B$7:$B$809,0)))</f>
        <v/>
      </c>
      <c r="T143" s="844" t="str">
        <f>IF($B143="","",INDEX('All CCC'!T$7:T$809,MATCH(WatchList!$B143,'All CCC'!$B$7:$B$809,0)))</f>
        <v/>
      </c>
      <c r="U143" s="844" t="str">
        <f>IF($B143="","",INDEX('All CCC'!U$7:U$809,MATCH(WatchList!$B143,'All CCC'!$B$7:$B$809,0)))</f>
        <v/>
      </c>
      <c r="V143" s="844" t="str">
        <f>IF($B143="","",INDEX('All CCC'!V$7:V$809,MATCH(WatchList!$B143,'All CCC'!$B$7:$B$809,0)))</f>
        <v/>
      </c>
      <c r="W143" s="844" t="str">
        <f>IF($B143="","",INDEX('All CCC'!W$7:W$809,MATCH(WatchList!$B143,'All CCC'!$B$7:$B$809,0)))</f>
        <v/>
      </c>
      <c r="X143" s="844" t="str">
        <f>IF($B143="","",INDEX('All CCC'!X$7:X$809,MATCH(WatchList!$B143,'All CCC'!$B$7:$B$809,0)))</f>
        <v/>
      </c>
      <c r="Y143" s="844" t="str">
        <f>IF($B143="","",INDEX('All CCC'!Y$7:Y$809,MATCH(WatchList!$B143,'All CCC'!$B$7:$B$809,0)))</f>
        <v/>
      </c>
      <c r="Z143" s="844" t="str">
        <f>IF($B143="","",INDEX('All CCC'!Z$7:Z$809,MATCH(WatchList!$B143,'All CCC'!$B$7:$B$809,0)))</f>
        <v/>
      </c>
      <c r="AA143" s="844" t="str">
        <f>IF($B143="","",INDEX('All CCC'!AA$7:AA$809,MATCH(WatchList!$B143,'All CCC'!$B$7:$B$809,0)))</f>
        <v/>
      </c>
      <c r="AB143" s="844" t="str">
        <f>IF($B143="","",INDEX('All CCC'!AB$7:AB$809,MATCH(WatchList!$B143,'All CCC'!$B$7:$B$809,0)))</f>
        <v/>
      </c>
      <c r="AC143" s="844" t="str">
        <f>IF($B143="","",INDEX('All CCC'!AC$7:AC$809,MATCH(WatchList!$B143,'All CCC'!$B$7:$B$809,0)))</f>
        <v/>
      </c>
      <c r="AD143" s="844" t="str">
        <f>IF($B143="","",INDEX('All CCC'!AD$7:AD$809,MATCH(WatchList!$B143,'All CCC'!$B$7:$B$809,0)))</f>
        <v/>
      </c>
      <c r="AE143" s="844" t="str">
        <f>IF($B143="","",INDEX('All CCC'!AE$7:AE$809,MATCH(WatchList!$B143,'All CCC'!$B$7:$B$809,0)))</f>
        <v/>
      </c>
      <c r="AF143" s="844" t="str">
        <f>IF($B143="","",INDEX('All CCC'!AF$7:AF$809,MATCH(WatchList!$B143,'All CCC'!$B$7:$B$809,0)))</f>
        <v/>
      </c>
      <c r="AG143" s="844" t="str">
        <f>IF($B143="","",INDEX('All CCC'!AG$7:AG$809,MATCH(WatchList!$B143,'All CCC'!$B$7:$B$809,0)))</f>
        <v/>
      </c>
      <c r="AH143" s="844" t="str">
        <f>IF($B143="","",INDEX('All CCC'!AH$7:AH$809,MATCH(WatchList!$B143,'All CCC'!$B$7:$B$809,0)))</f>
        <v/>
      </c>
      <c r="AI143" s="844" t="str">
        <f>IF($B143="","",INDEX('All CCC'!AI$7:AI$809,MATCH(WatchList!$B143,'All CCC'!$B$7:$B$809,0)))</f>
        <v/>
      </c>
      <c r="AJ143" s="844" t="str">
        <f>IF($B143="","",INDEX('All CCC'!AJ$7:AJ$809,MATCH(WatchList!$B143,'All CCC'!$B$7:$B$809,0)))</f>
        <v/>
      </c>
      <c r="AK143" s="844" t="str">
        <f>IF($B143="","",INDEX('All CCC'!AK$7:AK$809,MATCH(WatchList!$B143,'All CCC'!$B$7:$B$809,0)))</f>
        <v/>
      </c>
      <c r="AL143" s="844" t="str">
        <f>IF($B143="","",INDEX('All CCC'!AL$7:AL$809,MATCH(WatchList!$B143,'All CCC'!$B$7:$B$809,0)))</f>
        <v/>
      </c>
      <c r="AM143" s="844" t="str">
        <f>IF($B143="","",INDEX('All CCC'!AM$7:AM$809,MATCH(WatchList!$B143,'All CCC'!$B$7:$B$809,0)))</f>
        <v/>
      </c>
      <c r="AN143" s="844" t="str">
        <f>IF($B143="","",INDEX('All CCC'!AN$7:AN$809,MATCH(WatchList!$B143,'All CCC'!$B$7:$B$809,0)))</f>
        <v/>
      </c>
      <c r="AO143" s="844" t="str">
        <f>IF($B143="","",INDEX('All CCC'!AO$7:AO$809,MATCH(WatchList!$B143,'All CCC'!$B$7:$B$809,0)))</f>
        <v/>
      </c>
      <c r="AP143" s="844" t="str">
        <f>IF($B143="","",INDEX('All CCC'!AP$7:AP$809,MATCH(WatchList!$B143,'All CCC'!$B$7:$B$809,0)))</f>
        <v/>
      </c>
      <c r="AQ143" s="844" t="str">
        <f>IF($B143="","",INDEX('All CCC'!AQ$7:AQ$809,MATCH(WatchList!$B143,'All CCC'!$B$7:$B$809,0)))</f>
        <v/>
      </c>
      <c r="AR143" s="844" t="str">
        <f>IF($B143="","",INDEX('All CCC'!AR$7:AR$809,MATCH(WatchList!$B143,'All CCC'!$B$7:$B$809,0)))</f>
        <v/>
      </c>
      <c r="AS143" s="844" t="str">
        <f>IF($B143="","",INDEX('All CCC'!AS$7:AS$809,MATCH(WatchList!$B143,'All CCC'!$B$7:$B$809,0)))</f>
        <v/>
      </c>
      <c r="AT143" s="844" t="str">
        <f>IF($B143="","",INDEX('All CCC'!AT$7:AT$809,MATCH(WatchList!$B143,'All CCC'!$B$7:$B$809,0)))</f>
        <v/>
      </c>
      <c r="AU143" s="844" t="str">
        <f>IF($B143="","",INDEX('All CCC'!AU$7:AU$809,MATCH(WatchList!$B143,'All CCC'!$B$7:$B$809,0)))</f>
        <v/>
      </c>
      <c r="AV143" s="844" t="str">
        <f>IF($B143="","",INDEX('All CCC'!AV$7:AV$809,MATCH(WatchList!$B143,'All CCC'!$B$7:$B$809,0)))</f>
        <v/>
      </c>
      <c r="AW143" s="844" t="str">
        <f>IF($B143="","",INDEX('All CCC'!AW$7:AW$809,MATCH(WatchList!$B143,'All CCC'!$B$7:$B$809,0)))</f>
        <v/>
      </c>
      <c r="AX143" s="844" t="str">
        <f>IF($B143="","",INDEX('All CCC'!AX$7:AX$809,MATCH(WatchList!$B143,'All CCC'!$B$7:$B$809,0)))</f>
        <v/>
      </c>
      <c r="AY143" s="844" t="str">
        <f>IF($B143="","",INDEX('All CCC'!AY$7:AY$809,MATCH(WatchList!$B143,'All CCC'!$B$7:$B$809,0)))</f>
        <v/>
      </c>
      <c r="AZ143" s="844" t="str">
        <f>IF($B143="","",INDEX('All CCC'!AZ$7:AZ$809,MATCH(WatchList!$B143,'All CCC'!$B$7:$B$809,0)))</f>
        <v/>
      </c>
      <c r="BA143" s="844" t="str">
        <f>IF($B143="","",INDEX('All CCC'!BA$7:BA$809,MATCH(WatchList!$B143,'All CCC'!$B$7:$B$809,0)))</f>
        <v/>
      </c>
      <c r="BB143" s="844" t="str">
        <f>IF($B143="","",INDEX('All CCC'!BB$7:BB$809,MATCH(WatchList!$B143,'All CCC'!$B$7:$B$809,0)))</f>
        <v/>
      </c>
      <c r="BC143" s="844" t="str">
        <f>IF($B143="","",INDEX('All CCC'!BC$7:BC$809,MATCH(WatchList!$B143,'All CCC'!$B$7:$B$809,0)))</f>
        <v/>
      </c>
      <c r="BD143" s="844" t="str">
        <f>IF($B143="","",INDEX('All CCC'!BD$7:BD$809,MATCH(WatchList!$B143,'All CCC'!$B$7:$B$809,0)))</f>
        <v/>
      </c>
      <c r="BE143" s="844" t="str">
        <f>IF($B143="","",INDEX('All CCC'!BE$7:BE$809,MATCH(WatchList!$B143,'All CCC'!$B$7:$B$809,0)))</f>
        <v/>
      </c>
      <c r="BF143" s="844" t="str">
        <f>IF($B143="","",INDEX('All CCC'!BF$7:BF$809,MATCH(WatchList!$B143,'All CCC'!$B$7:$B$809,0)))</f>
        <v/>
      </c>
      <c r="BG143" s="844" t="str">
        <f>IF($B143="","",INDEX('All CCC'!BG$7:BG$809,MATCH(WatchList!$B143,'All CCC'!$B$7:$B$809,0)))</f>
        <v/>
      </c>
    </row>
    <row r="144" spans="1:59" x14ac:dyDescent="0.2">
      <c r="A144" s="548" t="str">
        <f>IF($B144="","",INDEX('All CCC'!A$7:A$809,MATCH(WatchList!$B144,'All CCC'!$B$7:$B$809,0)))</f>
        <v/>
      </c>
      <c r="B144" s="31"/>
      <c r="C144" s="844" t="str">
        <f>IF($B144="","",INDEX('All CCC'!C$7:C$809,MATCH(WatchList!$B144,'All CCC'!$B$7:$B$809,0)))</f>
        <v/>
      </c>
      <c r="D144" s="844" t="str">
        <f>IF($B144="","",INDEX('All CCC'!D$7:D$809,MATCH(WatchList!$B144,'All CCC'!$B$7:$B$809,0)))</f>
        <v/>
      </c>
      <c r="E144" s="844" t="str">
        <f>IF($B144="","",INDEX('All CCC'!E$7:E$809,MATCH(WatchList!$B144,'All CCC'!$B$7:$B$809,0)))</f>
        <v/>
      </c>
      <c r="F144" s="844" t="str">
        <f>IF($B144="","",INDEX('All CCC'!F$7:F$809,MATCH(WatchList!$B144,'All CCC'!$B$7:$B$809,0)))</f>
        <v/>
      </c>
      <c r="G144" s="844" t="str">
        <f>IF($B144="","",INDEX('All CCC'!G$7:G$809,MATCH(WatchList!$B144,'All CCC'!$B$7:$B$809,0)))</f>
        <v/>
      </c>
      <c r="H144" s="844" t="str">
        <f>IF($B144="","",INDEX('All CCC'!H$7:H$809,MATCH(WatchList!$B144,'All CCC'!$B$7:$B$809,0)))</f>
        <v/>
      </c>
      <c r="I144" s="844" t="str">
        <f>IF($B144="","",INDEX('All CCC'!I$7:I$809,MATCH(WatchList!$B144,'All CCC'!$B$7:$B$809,0)))</f>
        <v/>
      </c>
      <c r="J144" s="844" t="str">
        <f>IF($B144="","",INDEX('All CCC'!J$7:J$809,MATCH(WatchList!$B144,'All CCC'!$B$7:$B$809,0)))</f>
        <v/>
      </c>
      <c r="K144" s="844" t="str">
        <f>IF($B144="","",INDEX('All CCC'!K$7:K$809,MATCH(WatchList!$B144,'All CCC'!$B$7:$B$809,0)))</f>
        <v/>
      </c>
      <c r="L144" s="844" t="str">
        <f>IF($B144="","",INDEX('All CCC'!L$7:L$809,MATCH(WatchList!$B144,'All CCC'!$B$7:$B$809,0)))</f>
        <v/>
      </c>
      <c r="M144" s="844" t="str">
        <f>IF($B144="","",INDEX('All CCC'!M$7:M$809,MATCH(WatchList!$B144,'All CCC'!$B$7:$B$809,0)))</f>
        <v/>
      </c>
      <c r="N144" s="844" t="str">
        <f>IF($B144="","",INDEX('All CCC'!N$7:N$809,MATCH(WatchList!$B144,'All CCC'!$B$7:$B$809,0)))</f>
        <v/>
      </c>
      <c r="O144" s="844" t="str">
        <f>IF($B144="","",INDEX('All CCC'!O$7:O$809,MATCH(WatchList!$B144,'All CCC'!$B$7:$B$809,0)))</f>
        <v/>
      </c>
      <c r="P144" s="845" t="str">
        <f>IF($B144="","",INDEX('All CCC'!P$7:P$809,MATCH(WatchList!$B144,'All CCC'!$B$7:$B$809,0)))</f>
        <v/>
      </c>
      <c r="Q144" s="845" t="str">
        <f>IF($B144="","",INDEX('All CCC'!Q$7:Q$809,MATCH(WatchList!$B144,'All CCC'!$B$7:$B$809,0)))</f>
        <v/>
      </c>
      <c r="R144" s="844" t="str">
        <f>IF($B144="","",INDEX('All CCC'!R$7:R$809,MATCH(WatchList!$B144,'All CCC'!$B$7:$B$809,0)))</f>
        <v/>
      </c>
      <c r="S144" s="844" t="str">
        <f>IF($B144="","",INDEX('All CCC'!S$7:S$809,MATCH(WatchList!$B144,'All CCC'!$B$7:$B$809,0)))</f>
        <v/>
      </c>
      <c r="T144" s="844" t="str">
        <f>IF($B144="","",INDEX('All CCC'!T$7:T$809,MATCH(WatchList!$B144,'All CCC'!$B$7:$B$809,0)))</f>
        <v/>
      </c>
      <c r="U144" s="844" t="str">
        <f>IF($B144="","",INDEX('All CCC'!U$7:U$809,MATCH(WatchList!$B144,'All CCC'!$B$7:$B$809,0)))</f>
        <v/>
      </c>
      <c r="V144" s="844" t="str">
        <f>IF($B144="","",INDEX('All CCC'!V$7:V$809,MATCH(WatchList!$B144,'All CCC'!$B$7:$B$809,0)))</f>
        <v/>
      </c>
      <c r="W144" s="844" t="str">
        <f>IF($B144="","",INDEX('All CCC'!W$7:W$809,MATCH(WatchList!$B144,'All CCC'!$B$7:$B$809,0)))</f>
        <v/>
      </c>
      <c r="X144" s="844" t="str">
        <f>IF($B144="","",INDEX('All CCC'!X$7:X$809,MATCH(WatchList!$B144,'All CCC'!$B$7:$B$809,0)))</f>
        <v/>
      </c>
      <c r="Y144" s="844" t="str">
        <f>IF($B144="","",INDEX('All CCC'!Y$7:Y$809,MATCH(WatchList!$B144,'All CCC'!$B$7:$B$809,0)))</f>
        <v/>
      </c>
      <c r="Z144" s="844" t="str">
        <f>IF($B144="","",INDEX('All CCC'!Z$7:Z$809,MATCH(WatchList!$B144,'All CCC'!$B$7:$B$809,0)))</f>
        <v/>
      </c>
      <c r="AA144" s="844" t="str">
        <f>IF($B144="","",INDEX('All CCC'!AA$7:AA$809,MATCH(WatchList!$B144,'All CCC'!$B$7:$B$809,0)))</f>
        <v/>
      </c>
      <c r="AB144" s="844" t="str">
        <f>IF($B144="","",INDEX('All CCC'!AB$7:AB$809,MATCH(WatchList!$B144,'All CCC'!$B$7:$B$809,0)))</f>
        <v/>
      </c>
      <c r="AC144" s="844" t="str">
        <f>IF($B144="","",INDEX('All CCC'!AC$7:AC$809,MATCH(WatchList!$B144,'All CCC'!$B$7:$B$809,0)))</f>
        <v/>
      </c>
      <c r="AD144" s="844" t="str">
        <f>IF($B144="","",INDEX('All CCC'!AD$7:AD$809,MATCH(WatchList!$B144,'All CCC'!$B$7:$B$809,0)))</f>
        <v/>
      </c>
      <c r="AE144" s="844" t="str">
        <f>IF($B144="","",INDEX('All CCC'!AE$7:AE$809,MATCH(WatchList!$B144,'All CCC'!$B$7:$B$809,0)))</f>
        <v/>
      </c>
      <c r="AF144" s="844" t="str">
        <f>IF($B144="","",INDEX('All CCC'!AF$7:AF$809,MATCH(WatchList!$B144,'All CCC'!$B$7:$B$809,0)))</f>
        <v/>
      </c>
      <c r="AG144" s="844" t="str">
        <f>IF($B144="","",INDEX('All CCC'!AG$7:AG$809,MATCH(WatchList!$B144,'All CCC'!$B$7:$B$809,0)))</f>
        <v/>
      </c>
      <c r="AH144" s="844" t="str">
        <f>IF($B144="","",INDEX('All CCC'!AH$7:AH$809,MATCH(WatchList!$B144,'All CCC'!$B$7:$B$809,0)))</f>
        <v/>
      </c>
      <c r="AI144" s="844" t="str">
        <f>IF($B144="","",INDEX('All CCC'!AI$7:AI$809,MATCH(WatchList!$B144,'All CCC'!$B$7:$B$809,0)))</f>
        <v/>
      </c>
      <c r="AJ144" s="844" t="str">
        <f>IF($B144="","",INDEX('All CCC'!AJ$7:AJ$809,MATCH(WatchList!$B144,'All CCC'!$B$7:$B$809,0)))</f>
        <v/>
      </c>
      <c r="AK144" s="844" t="str">
        <f>IF($B144="","",INDEX('All CCC'!AK$7:AK$809,MATCH(WatchList!$B144,'All CCC'!$B$7:$B$809,0)))</f>
        <v/>
      </c>
      <c r="AL144" s="844" t="str">
        <f>IF($B144="","",INDEX('All CCC'!AL$7:AL$809,MATCH(WatchList!$B144,'All CCC'!$B$7:$B$809,0)))</f>
        <v/>
      </c>
      <c r="AM144" s="844" t="str">
        <f>IF($B144="","",INDEX('All CCC'!AM$7:AM$809,MATCH(WatchList!$B144,'All CCC'!$B$7:$B$809,0)))</f>
        <v/>
      </c>
      <c r="AN144" s="844" t="str">
        <f>IF($B144="","",INDEX('All CCC'!AN$7:AN$809,MATCH(WatchList!$B144,'All CCC'!$B$7:$B$809,0)))</f>
        <v/>
      </c>
      <c r="AO144" s="844" t="str">
        <f>IF($B144="","",INDEX('All CCC'!AO$7:AO$809,MATCH(WatchList!$B144,'All CCC'!$B$7:$B$809,0)))</f>
        <v/>
      </c>
      <c r="AP144" s="844" t="str">
        <f>IF($B144="","",INDEX('All CCC'!AP$7:AP$809,MATCH(WatchList!$B144,'All CCC'!$B$7:$B$809,0)))</f>
        <v/>
      </c>
      <c r="AQ144" s="844" t="str">
        <f>IF($B144="","",INDEX('All CCC'!AQ$7:AQ$809,MATCH(WatchList!$B144,'All CCC'!$B$7:$B$809,0)))</f>
        <v/>
      </c>
      <c r="AR144" s="844" t="str">
        <f>IF($B144="","",INDEX('All CCC'!AR$7:AR$809,MATCH(WatchList!$B144,'All CCC'!$B$7:$B$809,0)))</f>
        <v/>
      </c>
      <c r="AS144" s="844" t="str">
        <f>IF($B144="","",INDEX('All CCC'!AS$7:AS$809,MATCH(WatchList!$B144,'All CCC'!$B$7:$B$809,0)))</f>
        <v/>
      </c>
      <c r="AT144" s="844" t="str">
        <f>IF($B144="","",INDEX('All CCC'!AT$7:AT$809,MATCH(WatchList!$B144,'All CCC'!$B$7:$B$809,0)))</f>
        <v/>
      </c>
      <c r="AU144" s="844" t="str">
        <f>IF($B144="","",INDEX('All CCC'!AU$7:AU$809,MATCH(WatchList!$B144,'All CCC'!$B$7:$B$809,0)))</f>
        <v/>
      </c>
      <c r="AV144" s="844" t="str">
        <f>IF($B144="","",INDEX('All CCC'!AV$7:AV$809,MATCH(WatchList!$B144,'All CCC'!$B$7:$B$809,0)))</f>
        <v/>
      </c>
      <c r="AW144" s="844" t="str">
        <f>IF($B144="","",INDEX('All CCC'!AW$7:AW$809,MATCH(WatchList!$B144,'All CCC'!$B$7:$B$809,0)))</f>
        <v/>
      </c>
      <c r="AX144" s="844" t="str">
        <f>IF($B144="","",INDEX('All CCC'!AX$7:AX$809,MATCH(WatchList!$B144,'All CCC'!$B$7:$B$809,0)))</f>
        <v/>
      </c>
      <c r="AY144" s="844" t="str">
        <f>IF($B144="","",INDEX('All CCC'!AY$7:AY$809,MATCH(WatchList!$B144,'All CCC'!$B$7:$B$809,0)))</f>
        <v/>
      </c>
      <c r="AZ144" s="844" t="str">
        <f>IF($B144="","",INDEX('All CCC'!AZ$7:AZ$809,MATCH(WatchList!$B144,'All CCC'!$B$7:$B$809,0)))</f>
        <v/>
      </c>
      <c r="BA144" s="844" t="str">
        <f>IF($B144="","",INDEX('All CCC'!BA$7:BA$809,MATCH(WatchList!$B144,'All CCC'!$B$7:$B$809,0)))</f>
        <v/>
      </c>
      <c r="BB144" s="844" t="str">
        <f>IF($B144="","",INDEX('All CCC'!BB$7:BB$809,MATCH(WatchList!$B144,'All CCC'!$B$7:$B$809,0)))</f>
        <v/>
      </c>
      <c r="BC144" s="844" t="str">
        <f>IF($B144="","",INDEX('All CCC'!BC$7:BC$809,MATCH(WatchList!$B144,'All CCC'!$B$7:$B$809,0)))</f>
        <v/>
      </c>
      <c r="BD144" s="844" t="str">
        <f>IF($B144="","",INDEX('All CCC'!BD$7:BD$809,MATCH(WatchList!$B144,'All CCC'!$B$7:$B$809,0)))</f>
        <v/>
      </c>
      <c r="BE144" s="844" t="str">
        <f>IF($B144="","",INDEX('All CCC'!BE$7:BE$809,MATCH(WatchList!$B144,'All CCC'!$B$7:$B$809,0)))</f>
        <v/>
      </c>
      <c r="BF144" s="844" t="str">
        <f>IF($B144="","",INDEX('All CCC'!BF$7:BF$809,MATCH(WatchList!$B144,'All CCC'!$B$7:$B$809,0)))</f>
        <v/>
      </c>
      <c r="BG144" s="844" t="str">
        <f>IF($B144="","",INDEX('All CCC'!BG$7:BG$809,MATCH(WatchList!$B144,'All CCC'!$B$7:$B$809,0)))</f>
        <v/>
      </c>
    </row>
    <row r="145" spans="1:59" x14ac:dyDescent="0.2">
      <c r="A145" s="548" t="str">
        <f>IF($B145="","",INDEX('All CCC'!A$7:A$809,MATCH(WatchList!$B145,'All CCC'!$B$7:$B$809,0)))</f>
        <v/>
      </c>
      <c r="B145" s="31"/>
      <c r="C145" s="844" t="str">
        <f>IF($B145="","",INDEX('All CCC'!C$7:C$809,MATCH(WatchList!$B145,'All CCC'!$B$7:$B$809,0)))</f>
        <v/>
      </c>
      <c r="D145" s="844" t="str">
        <f>IF($B145="","",INDEX('All CCC'!D$7:D$809,MATCH(WatchList!$B145,'All CCC'!$B$7:$B$809,0)))</f>
        <v/>
      </c>
      <c r="E145" s="844" t="str">
        <f>IF($B145="","",INDEX('All CCC'!E$7:E$809,MATCH(WatchList!$B145,'All CCC'!$B$7:$B$809,0)))</f>
        <v/>
      </c>
      <c r="F145" s="844" t="str">
        <f>IF($B145="","",INDEX('All CCC'!F$7:F$809,MATCH(WatchList!$B145,'All CCC'!$B$7:$B$809,0)))</f>
        <v/>
      </c>
      <c r="G145" s="844" t="str">
        <f>IF($B145="","",INDEX('All CCC'!G$7:G$809,MATCH(WatchList!$B145,'All CCC'!$B$7:$B$809,0)))</f>
        <v/>
      </c>
      <c r="H145" s="844" t="str">
        <f>IF($B145="","",INDEX('All CCC'!H$7:H$809,MATCH(WatchList!$B145,'All CCC'!$B$7:$B$809,0)))</f>
        <v/>
      </c>
      <c r="I145" s="844" t="str">
        <f>IF($B145="","",INDEX('All CCC'!I$7:I$809,MATCH(WatchList!$B145,'All CCC'!$B$7:$B$809,0)))</f>
        <v/>
      </c>
      <c r="J145" s="844" t="str">
        <f>IF($B145="","",INDEX('All CCC'!J$7:J$809,MATCH(WatchList!$B145,'All CCC'!$B$7:$B$809,0)))</f>
        <v/>
      </c>
      <c r="K145" s="844" t="str">
        <f>IF($B145="","",INDEX('All CCC'!K$7:K$809,MATCH(WatchList!$B145,'All CCC'!$B$7:$B$809,0)))</f>
        <v/>
      </c>
      <c r="L145" s="844" t="str">
        <f>IF($B145="","",INDEX('All CCC'!L$7:L$809,MATCH(WatchList!$B145,'All CCC'!$B$7:$B$809,0)))</f>
        <v/>
      </c>
      <c r="M145" s="844" t="str">
        <f>IF($B145="","",INDEX('All CCC'!M$7:M$809,MATCH(WatchList!$B145,'All CCC'!$B$7:$B$809,0)))</f>
        <v/>
      </c>
      <c r="N145" s="844" t="str">
        <f>IF($B145="","",INDEX('All CCC'!N$7:N$809,MATCH(WatchList!$B145,'All CCC'!$B$7:$B$809,0)))</f>
        <v/>
      </c>
      <c r="O145" s="844" t="str">
        <f>IF($B145="","",INDEX('All CCC'!O$7:O$809,MATCH(WatchList!$B145,'All CCC'!$B$7:$B$809,0)))</f>
        <v/>
      </c>
      <c r="P145" s="845" t="str">
        <f>IF($B145="","",INDEX('All CCC'!P$7:P$809,MATCH(WatchList!$B145,'All CCC'!$B$7:$B$809,0)))</f>
        <v/>
      </c>
      <c r="Q145" s="845" t="str">
        <f>IF($B145="","",INDEX('All CCC'!Q$7:Q$809,MATCH(WatchList!$B145,'All CCC'!$B$7:$B$809,0)))</f>
        <v/>
      </c>
      <c r="R145" s="844" t="str">
        <f>IF($B145="","",INDEX('All CCC'!R$7:R$809,MATCH(WatchList!$B145,'All CCC'!$B$7:$B$809,0)))</f>
        <v/>
      </c>
      <c r="S145" s="844" t="str">
        <f>IF($B145="","",INDEX('All CCC'!S$7:S$809,MATCH(WatchList!$B145,'All CCC'!$B$7:$B$809,0)))</f>
        <v/>
      </c>
      <c r="T145" s="844" t="str">
        <f>IF($B145="","",INDEX('All CCC'!T$7:T$809,MATCH(WatchList!$B145,'All CCC'!$B$7:$B$809,0)))</f>
        <v/>
      </c>
      <c r="U145" s="844" t="str">
        <f>IF($B145="","",INDEX('All CCC'!U$7:U$809,MATCH(WatchList!$B145,'All CCC'!$B$7:$B$809,0)))</f>
        <v/>
      </c>
      <c r="V145" s="844" t="str">
        <f>IF($B145="","",INDEX('All CCC'!V$7:V$809,MATCH(WatchList!$B145,'All CCC'!$B$7:$B$809,0)))</f>
        <v/>
      </c>
      <c r="W145" s="844" t="str">
        <f>IF($B145="","",INDEX('All CCC'!W$7:W$809,MATCH(WatchList!$B145,'All CCC'!$B$7:$B$809,0)))</f>
        <v/>
      </c>
      <c r="X145" s="844" t="str">
        <f>IF($B145="","",INDEX('All CCC'!X$7:X$809,MATCH(WatchList!$B145,'All CCC'!$B$7:$B$809,0)))</f>
        <v/>
      </c>
      <c r="Y145" s="844" t="str">
        <f>IF($B145="","",INDEX('All CCC'!Y$7:Y$809,MATCH(WatchList!$B145,'All CCC'!$B$7:$B$809,0)))</f>
        <v/>
      </c>
      <c r="Z145" s="844" t="str">
        <f>IF($B145="","",INDEX('All CCC'!Z$7:Z$809,MATCH(WatchList!$B145,'All CCC'!$B$7:$B$809,0)))</f>
        <v/>
      </c>
      <c r="AA145" s="844" t="str">
        <f>IF($B145="","",INDEX('All CCC'!AA$7:AA$809,MATCH(WatchList!$B145,'All CCC'!$B$7:$B$809,0)))</f>
        <v/>
      </c>
      <c r="AB145" s="844" t="str">
        <f>IF($B145="","",INDEX('All CCC'!AB$7:AB$809,MATCH(WatchList!$B145,'All CCC'!$B$7:$B$809,0)))</f>
        <v/>
      </c>
      <c r="AC145" s="844" t="str">
        <f>IF($B145="","",INDEX('All CCC'!AC$7:AC$809,MATCH(WatchList!$B145,'All CCC'!$B$7:$B$809,0)))</f>
        <v/>
      </c>
      <c r="AD145" s="844" t="str">
        <f>IF($B145="","",INDEX('All CCC'!AD$7:AD$809,MATCH(WatchList!$B145,'All CCC'!$B$7:$B$809,0)))</f>
        <v/>
      </c>
      <c r="AE145" s="844" t="str">
        <f>IF($B145="","",INDEX('All CCC'!AE$7:AE$809,MATCH(WatchList!$B145,'All CCC'!$B$7:$B$809,0)))</f>
        <v/>
      </c>
      <c r="AF145" s="844" t="str">
        <f>IF($B145="","",INDEX('All CCC'!AF$7:AF$809,MATCH(WatchList!$B145,'All CCC'!$B$7:$B$809,0)))</f>
        <v/>
      </c>
      <c r="AG145" s="844" t="str">
        <f>IF($B145="","",INDEX('All CCC'!AG$7:AG$809,MATCH(WatchList!$B145,'All CCC'!$B$7:$B$809,0)))</f>
        <v/>
      </c>
      <c r="AH145" s="844" t="str">
        <f>IF($B145="","",INDEX('All CCC'!AH$7:AH$809,MATCH(WatchList!$B145,'All CCC'!$B$7:$B$809,0)))</f>
        <v/>
      </c>
      <c r="AI145" s="844" t="str">
        <f>IF($B145="","",INDEX('All CCC'!AI$7:AI$809,MATCH(WatchList!$B145,'All CCC'!$B$7:$B$809,0)))</f>
        <v/>
      </c>
      <c r="AJ145" s="844" t="str">
        <f>IF($B145="","",INDEX('All CCC'!AJ$7:AJ$809,MATCH(WatchList!$B145,'All CCC'!$B$7:$B$809,0)))</f>
        <v/>
      </c>
      <c r="AK145" s="844" t="str">
        <f>IF($B145="","",INDEX('All CCC'!AK$7:AK$809,MATCH(WatchList!$B145,'All CCC'!$B$7:$B$809,0)))</f>
        <v/>
      </c>
      <c r="AL145" s="844" t="str">
        <f>IF($B145="","",INDEX('All CCC'!AL$7:AL$809,MATCH(WatchList!$B145,'All CCC'!$B$7:$B$809,0)))</f>
        <v/>
      </c>
      <c r="AM145" s="844" t="str">
        <f>IF($B145="","",INDEX('All CCC'!AM$7:AM$809,MATCH(WatchList!$B145,'All CCC'!$B$7:$B$809,0)))</f>
        <v/>
      </c>
      <c r="AN145" s="844" t="str">
        <f>IF($B145="","",INDEX('All CCC'!AN$7:AN$809,MATCH(WatchList!$B145,'All CCC'!$B$7:$B$809,0)))</f>
        <v/>
      </c>
      <c r="AO145" s="844" t="str">
        <f>IF($B145="","",INDEX('All CCC'!AO$7:AO$809,MATCH(WatchList!$B145,'All CCC'!$B$7:$B$809,0)))</f>
        <v/>
      </c>
      <c r="AP145" s="844" t="str">
        <f>IF($B145="","",INDEX('All CCC'!AP$7:AP$809,MATCH(WatchList!$B145,'All CCC'!$B$7:$B$809,0)))</f>
        <v/>
      </c>
      <c r="AQ145" s="844" t="str">
        <f>IF($B145="","",INDEX('All CCC'!AQ$7:AQ$809,MATCH(WatchList!$B145,'All CCC'!$B$7:$B$809,0)))</f>
        <v/>
      </c>
      <c r="AR145" s="844" t="str">
        <f>IF($B145="","",INDEX('All CCC'!AR$7:AR$809,MATCH(WatchList!$B145,'All CCC'!$B$7:$B$809,0)))</f>
        <v/>
      </c>
      <c r="AS145" s="844" t="str">
        <f>IF($B145="","",INDEX('All CCC'!AS$7:AS$809,MATCH(WatchList!$B145,'All CCC'!$B$7:$B$809,0)))</f>
        <v/>
      </c>
      <c r="AT145" s="844" t="str">
        <f>IF($B145="","",INDEX('All CCC'!AT$7:AT$809,MATCH(WatchList!$B145,'All CCC'!$B$7:$B$809,0)))</f>
        <v/>
      </c>
      <c r="AU145" s="844" t="str">
        <f>IF($B145="","",INDEX('All CCC'!AU$7:AU$809,MATCH(WatchList!$B145,'All CCC'!$B$7:$B$809,0)))</f>
        <v/>
      </c>
      <c r="AV145" s="844" t="str">
        <f>IF($B145="","",INDEX('All CCC'!AV$7:AV$809,MATCH(WatchList!$B145,'All CCC'!$B$7:$B$809,0)))</f>
        <v/>
      </c>
      <c r="AW145" s="844" t="str">
        <f>IF($B145="","",INDEX('All CCC'!AW$7:AW$809,MATCH(WatchList!$B145,'All CCC'!$B$7:$B$809,0)))</f>
        <v/>
      </c>
      <c r="AX145" s="844" t="str">
        <f>IF($B145="","",INDEX('All CCC'!AX$7:AX$809,MATCH(WatchList!$B145,'All CCC'!$B$7:$B$809,0)))</f>
        <v/>
      </c>
      <c r="AY145" s="844" t="str">
        <f>IF($B145="","",INDEX('All CCC'!AY$7:AY$809,MATCH(WatchList!$B145,'All CCC'!$B$7:$B$809,0)))</f>
        <v/>
      </c>
      <c r="AZ145" s="844" t="str">
        <f>IF($B145="","",INDEX('All CCC'!AZ$7:AZ$809,MATCH(WatchList!$B145,'All CCC'!$B$7:$B$809,0)))</f>
        <v/>
      </c>
      <c r="BA145" s="844" t="str">
        <f>IF($B145="","",INDEX('All CCC'!BA$7:BA$809,MATCH(WatchList!$B145,'All CCC'!$B$7:$B$809,0)))</f>
        <v/>
      </c>
      <c r="BB145" s="844" t="str">
        <f>IF($B145="","",INDEX('All CCC'!BB$7:BB$809,MATCH(WatchList!$B145,'All CCC'!$B$7:$B$809,0)))</f>
        <v/>
      </c>
      <c r="BC145" s="844" t="str">
        <f>IF($B145="","",INDEX('All CCC'!BC$7:BC$809,MATCH(WatchList!$B145,'All CCC'!$B$7:$B$809,0)))</f>
        <v/>
      </c>
      <c r="BD145" s="844" t="str">
        <f>IF($B145="","",INDEX('All CCC'!BD$7:BD$809,MATCH(WatchList!$B145,'All CCC'!$B$7:$B$809,0)))</f>
        <v/>
      </c>
      <c r="BE145" s="844" t="str">
        <f>IF($B145="","",INDEX('All CCC'!BE$7:BE$809,MATCH(WatchList!$B145,'All CCC'!$B$7:$B$809,0)))</f>
        <v/>
      </c>
      <c r="BF145" s="844" t="str">
        <f>IF($B145="","",INDEX('All CCC'!BF$7:BF$809,MATCH(WatchList!$B145,'All CCC'!$B$7:$B$809,0)))</f>
        <v/>
      </c>
      <c r="BG145" s="844" t="str">
        <f>IF($B145="","",INDEX('All CCC'!BG$7:BG$809,MATCH(WatchList!$B145,'All CCC'!$B$7:$B$809,0)))</f>
        <v/>
      </c>
    </row>
    <row r="146" spans="1:59" x14ac:dyDescent="0.2">
      <c r="A146" s="548" t="str">
        <f>IF($B146="","",INDEX('All CCC'!A$7:A$809,MATCH(WatchList!$B146,'All CCC'!$B$7:$B$809,0)))</f>
        <v/>
      </c>
      <c r="B146" s="31"/>
      <c r="C146" s="844" t="str">
        <f>IF($B146="","",INDEX('All CCC'!C$7:C$809,MATCH(WatchList!$B146,'All CCC'!$B$7:$B$809,0)))</f>
        <v/>
      </c>
      <c r="D146" s="844" t="str">
        <f>IF($B146="","",INDEX('All CCC'!D$7:D$809,MATCH(WatchList!$B146,'All CCC'!$B$7:$B$809,0)))</f>
        <v/>
      </c>
      <c r="E146" s="844" t="str">
        <f>IF($B146="","",INDEX('All CCC'!E$7:E$809,MATCH(WatchList!$B146,'All CCC'!$B$7:$B$809,0)))</f>
        <v/>
      </c>
      <c r="F146" s="844" t="str">
        <f>IF($B146="","",INDEX('All CCC'!F$7:F$809,MATCH(WatchList!$B146,'All CCC'!$B$7:$B$809,0)))</f>
        <v/>
      </c>
      <c r="G146" s="844" t="str">
        <f>IF($B146="","",INDEX('All CCC'!G$7:G$809,MATCH(WatchList!$B146,'All CCC'!$B$7:$B$809,0)))</f>
        <v/>
      </c>
      <c r="H146" s="844" t="str">
        <f>IF($B146="","",INDEX('All CCC'!H$7:H$809,MATCH(WatchList!$B146,'All CCC'!$B$7:$B$809,0)))</f>
        <v/>
      </c>
      <c r="I146" s="844" t="str">
        <f>IF($B146="","",INDEX('All CCC'!I$7:I$809,MATCH(WatchList!$B146,'All CCC'!$B$7:$B$809,0)))</f>
        <v/>
      </c>
      <c r="J146" s="844" t="str">
        <f>IF($B146="","",INDEX('All CCC'!J$7:J$809,MATCH(WatchList!$B146,'All CCC'!$B$7:$B$809,0)))</f>
        <v/>
      </c>
      <c r="K146" s="844" t="str">
        <f>IF($B146="","",INDEX('All CCC'!K$7:K$809,MATCH(WatchList!$B146,'All CCC'!$B$7:$B$809,0)))</f>
        <v/>
      </c>
      <c r="L146" s="844" t="str">
        <f>IF($B146="","",INDEX('All CCC'!L$7:L$809,MATCH(WatchList!$B146,'All CCC'!$B$7:$B$809,0)))</f>
        <v/>
      </c>
      <c r="M146" s="844" t="str">
        <f>IF($B146="","",INDEX('All CCC'!M$7:M$809,MATCH(WatchList!$B146,'All CCC'!$B$7:$B$809,0)))</f>
        <v/>
      </c>
      <c r="N146" s="844" t="str">
        <f>IF($B146="","",INDEX('All CCC'!N$7:N$809,MATCH(WatchList!$B146,'All CCC'!$B$7:$B$809,0)))</f>
        <v/>
      </c>
      <c r="O146" s="844" t="str">
        <f>IF($B146="","",INDEX('All CCC'!O$7:O$809,MATCH(WatchList!$B146,'All CCC'!$B$7:$B$809,0)))</f>
        <v/>
      </c>
      <c r="P146" s="845" t="str">
        <f>IF($B146="","",INDEX('All CCC'!P$7:P$809,MATCH(WatchList!$B146,'All CCC'!$B$7:$B$809,0)))</f>
        <v/>
      </c>
      <c r="Q146" s="845" t="str">
        <f>IF($B146="","",INDEX('All CCC'!Q$7:Q$809,MATCH(WatchList!$B146,'All CCC'!$B$7:$B$809,0)))</f>
        <v/>
      </c>
      <c r="R146" s="844" t="str">
        <f>IF($B146="","",INDEX('All CCC'!R$7:R$809,MATCH(WatchList!$B146,'All CCC'!$B$7:$B$809,0)))</f>
        <v/>
      </c>
      <c r="S146" s="844" t="str">
        <f>IF($B146="","",INDEX('All CCC'!S$7:S$809,MATCH(WatchList!$B146,'All CCC'!$B$7:$B$809,0)))</f>
        <v/>
      </c>
      <c r="T146" s="844" t="str">
        <f>IF($B146="","",INDEX('All CCC'!T$7:T$809,MATCH(WatchList!$B146,'All CCC'!$B$7:$B$809,0)))</f>
        <v/>
      </c>
      <c r="U146" s="844" t="str">
        <f>IF($B146="","",INDEX('All CCC'!U$7:U$809,MATCH(WatchList!$B146,'All CCC'!$B$7:$B$809,0)))</f>
        <v/>
      </c>
      <c r="V146" s="844" t="str">
        <f>IF($B146="","",INDEX('All CCC'!V$7:V$809,MATCH(WatchList!$B146,'All CCC'!$B$7:$B$809,0)))</f>
        <v/>
      </c>
      <c r="W146" s="844" t="str">
        <f>IF($B146="","",INDEX('All CCC'!W$7:W$809,MATCH(WatchList!$B146,'All CCC'!$B$7:$B$809,0)))</f>
        <v/>
      </c>
      <c r="X146" s="844" t="str">
        <f>IF($B146="","",INDEX('All CCC'!X$7:X$809,MATCH(WatchList!$B146,'All CCC'!$B$7:$B$809,0)))</f>
        <v/>
      </c>
      <c r="Y146" s="844" t="str">
        <f>IF($B146="","",INDEX('All CCC'!Y$7:Y$809,MATCH(WatchList!$B146,'All CCC'!$B$7:$B$809,0)))</f>
        <v/>
      </c>
      <c r="Z146" s="844" t="str">
        <f>IF($B146="","",INDEX('All CCC'!Z$7:Z$809,MATCH(WatchList!$B146,'All CCC'!$B$7:$B$809,0)))</f>
        <v/>
      </c>
      <c r="AA146" s="844" t="str">
        <f>IF($B146="","",INDEX('All CCC'!AA$7:AA$809,MATCH(WatchList!$B146,'All CCC'!$B$7:$B$809,0)))</f>
        <v/>
      </c>
      <c r="AB146" s="844" t="str">
        <f>IF($B146="","",INDEX('All CCC'!AB$7:AB$809,MATCH(WatchList!$B146,'All CCC'!$B$7:$B$809,0)))</f>
        <v/>
      </c>
      <c r="AC146" s="844" t="str">
        <f>IF($B146="","",INDEX('All CCC'!AC$7:AC$809,MATCH(WatchList!$B146,'All CCC'!$B$7:$B$809,0)))</f>
        <v/>
      </c>
      <c r="AD146" s="844" t="str">
        <f>IF($B146="","",INDEX('All CCC'!AD$7:AD$809,MATCH(WatchList!$B146,'All CCC'!$B$7:$B$809,0)))</f>
        <v/>
      </c>
      <c r="AE146" s="844" t="str">
        <f>IF($B146="","",INDEX('All CCC'!AE$7:AE$809,MATCH(WatchList!$B146,'All CCC'!$B$7:$B$809,0)))</f>
        <v/>
      </c>
      <c r="AF146" s="844" t="str">
        <f>IF($B146="","",INDEX('All CCC'!AF$7:AF$809,MATCH(WatchList!$B146,'All CCC'!$B$7:$B$809,0)))</f>
        <v/>
      </c>
      <c r="AG146" s="844" t="str">
        <f>IF($B146="","",INDEX('All CCC'!AG$7:AG$809,MATCH(WatchList!$B146,'All CCC'!$B$7:$B$809,0)))</f>
        <v/>
      </c>
      <c r="AH146" s="844" t="str">
        <f>IF($B146="","",INDEX('All CCC'!AH$7:AH$809,MATCH(WatchList!$B146,'All CCC'!$B$7:$B$809,0)))</f>
        <v/>
      </c>
      <c r="AI146" s="844" t="str">
        <f>IF($B146="","",INDEX('All CCC'!AI$7:AI$809,MATCH(WatchList!$B146,'All CCC'!$B$7:$B$809,0)))</f>
        <v/>
      </c>
      <c r="AJ146" s="844" t="str">
        <f>IF($B146="","",INDEX('All CCC'!AJ$7:AJ$809,MATCH(WatchList!$B146,'All CCC'!$B$7:$B$809,0)))</f>
        <v/>
      </c>
      <c r="AK146" s="844" t="str">
        <f>IF($B146="","",INDEX('All CCC'!AK$7:AK$809,MATCH(WatchList!$B146,'All CCC'!$B$7:$B$809,0)))</f>
        <v/>
      </c>
      <c r="AL146" s="844" t="str">
        <f>IF($B146="","",INDEX('All CCC'!AL$7:AL$809,MATCH(WatchList!$B146,'All CCC'!$B$7:$B$809,0)))</f>
        <v/>
      </c>
      <c r="AM146" s="844" t="str">
        <f>IF($B146="","",INDEX('All CCC'!AM$7:AM$809,MATCH(WatchList!$B146,'All CCC'!$B$7:$B$809,0)))</f>
        <v/>
      </c>
      <c r="AN146" s="844" t="str">
        <f>IF($B146="","",INDEX('All CCC'!AN$7:AN$809,MATCH(WatchList!$B146,'All CCC'!$B$7:$B$809,0)))</f>
        <v/>
      </c>
      <c r="AO146" s="844" t="str">
        <f>IF($B146="","",INDEX('All CCC'!AO$7:AO$809,MATCH(WatchList!$B146,'All CCC'!$B$7:$B$809,0)))</f>
        <v/>
      </c>
      <c r="AP146" s="844" t="str">
        <f>IF($B146="","",INDEX('All CCC'!AP$7:AP$809,MATCH(WatchList!$B146,'All CCC'!$B$7:$B$809,0)))</f>
        <v/>
      </c>
      <c r="AQ146" s="844" t="str">
        <f>IF($B146="","",INDEX('All CCC'!AQ$7:AQ$809,MATCH(WatchList!$B146,'All CCC'!$B$7:$B$809,0)))</f>
        <v/>
      </c>
      <c r="AR146" s="844" t="str">
        <f>IF($B146="","",INDEX('All CCC'!AR$7:AR$809,MATCH(WatchList!$B146,'All CCC'!$B$7:$B$809,0)))</f>
        <v/>
      </c>
      <c r="AS146" s="844" t="str">
        <f>IF($B146="","",INDEX('All CCC'!AS$7:AS$809,MATCH(WatchList!$B146,'All CCC'!$B$7:$B$809,0)))</f>
        <v/>
      </c>
      <c r="AT146" s="844" t="str">
        <f>IF($B146="","",INDEX('All CCC'!AT$7:AT$809,MATCH(WatchList!$B146,'All CCC'!$B$7:$B$809,0)))</f>
        <v/>
      </c>
      <c r="AU146" s="844" t="str">
        <f>IF($B146="","",INDEX('All CCC'!AU$7:AU$809,MATCH(WatchList!$B146,'All CCC'!$B$7:$B$809,0)))</f>
        <v/>
      </c>
      <c r="AV146" s="844" t="str">
        <f>IF($B146="","",INDEX('All CCC'!AV$7:AV$809,MATCH(WatchList!$B146,'All CCC'!$B$7:$B$809,0)))</f>
        <v/>
      </c>
      <c r="AW146" s="844" t="str">
        <f>IF($B146="","",INDEX('All CCC'!AW$7:AW$809,MATCH(WatchList!$B146,'All CCC'!$B$7:$B$809,0)))</f>
        <v/>
      </c>
      <c r="AX146" s="844" t="str">
        <f>IF($B146="","",INDEX('All CCC'!AX$7:AX$809,MATCH(WatchList!$B146,'All CCC'!$B$7:$B$809,0)))</f>
        <v/>
      </c>
      <c r="AY146" s="844" t="str">
        <f>IF($B146="","",INDEX('All CCC'!AY$7:AY$809,MATCH(WatchList!$B146,'All CCC'!$B$7:$B$809,0)))</f>
        <v/>
      </c>
      <c r="AZ146" s="844" t="str">
        <f>IF($B146="","",INDEX('All CCC'!AZ$7:AZ$809,MATCH(WatchList!$B146,'All CCC'!$B$7:$B$809,0)))</f>
        <v/>
      </c>
      <c r="BA146" s="844" t="str">
        <f>IF($B146="","",INDEX('All CCC'!BA$7:BA$809,MATCH(WatchList!$B146,'All CCC'!$B$7:$B$809,0)))</f>
        <v/>
      </c>
      <c r="BB146" s="844" t="str">
        <f>IF($B146="","",INDEX('All CCC'!BB$7:BB$809,MATCH(WatchList!$B146,'All CCC'!$B$7:$B$809,0)))</f>
        <v/>
      </c>
      <c r="BC146" s="844" t="str">
        <f>IF($B146="","",INDEX('All CCC'!BC$7:BC$809,MATCH(WatchList!$B146,'All CCC'!$B$7:$B$809,0)))</f>
        <v/>
      </c>
      <c r="BD146" s="844" t="str">
        <f>IF($B146="","",INDEX('All CCC'!BD$7:BD$809,MATCH(WatchList!$B146,'All CCC'!$B$7:$B$809,0)))</f>
        <v/>
      </c>
      <c r="BE146" s="844" t="str">
        <f>IF($B146="","",INDEX('All CCC'!BE$7:BE$809,MATCH(WatchList!$B146,'All CCC'!$B$7:$B$809,0)))</f>
        <v/>
      </c>
      <c r="BF146" s="844" t="str">
        <f>IF($B146="","",INDEX('All CCC'!BF$7:BF$809,MATCH(WatchList!$B146,'All CCC'!$B$7:$B$809,0)))</f>
        <v/>
      </c>
      <c r="BG146" s="844" t="str">
        <f>IF($B146="","",INDEX('All CCC'!BG$7:BG$809,MATCH(WatchList!$B146,'All CCC'!$B$7:$B$809,0)))</f>
        <v/>
      </c>
    </row>
    <row r="147" spans="1:59" x14ac:dyDescent="0.2">
      <c r="A147" s="548" t="str">
        <f>IF($B147="","",INDEX('All CCC'!A$7:A$809,MATCH(WatchList!$B147,'All CCC'!$B$7:$B$809,0)))</f>
        <v/>
      </c>
      <c r="B147" s="31"/>
      <c r="C147" s="844" t="str">
        <f>IF($B147="","",INDEX('All CCC'!C$7:C$809,MATCH(WatchList!$B147,'All CCC'!$B$7:$B$809,0)))</f>
        <v/>
      </c>
      <c r="D147" s="844" t="str">
        <f>IF($B147="","",INDEX('All CCC'!D$7:D$809,MATCH(WatchList!$B147,'All CCC'!$B$7:$B$809,0)))</f>
        <v/>
      </c>
      <c r="E147" s="844" t="str">
        <f>IF($B147="","",INDEX('All CCC'!E$7:E$809,MATCH(WatchList!$B147,'All CCC'!$B$7:$B$809,0)))</f>
        <v/>
      </c>
      <c r="F147" s="844" t="str">
        <f>IF($B147="","",INDEX('All CCC'!F$7:F$809,MATCH(WatchList!$B147,'All CCC'!$B$7:$B$809,0)))</f>
        <v/>
      </c>
      <c r="G147" s="844" t="str">
        <f>IF($B147="","",INDEX('All CCC'!G$7:G$809,MATCH(WatchList!$B147,'All CCC'!$B$7:$B$809,0)))</f>
        <v/>
      </c>
      <c r="H147" s="844" t="str">
        <f>IF($B147="","",INDEX('All CCC'!H$7:H$809,MATCH(WatchList!$B147,'All CCC'!$B$7:$B$809,0)))</f>
        <v/>
      </c>
      <c r="I147" s="844" t="str">
        <f>IF($B147="","",INDEX('All CCC'!I$7:I$809,MATCH(WatchList!$B147,'All CCC'!$B$7:$B$809,0)))</f>
        <v/>
      </c>
      <c r="J147" s="844" t="str">
        <f>IF($B147="","",INDEX('All CCC'!J$7:J$809,MATCH(WatchList!$B147,'All CCC'!$B$7:$B$809,0)))</f>
        <v/>
      </c>
      <c r="K147" s="844" t="str">
        <f>IF($B147="","",INDEX('All CCC'!K$7:K$809,MATCH(WatchList!$B147,'All CCC'!$B$7:$B$809,0)))</f>
        <v/>
      </c>
      <c r="L147" s="844" t="str">
        <f>IF($B147="","",INDEX('All CCC'!L$7:L$809,MATCH(WatchList!$B147,'All CCC'!$B$7:$B$809,0)))</f>
        <v/>
      </c>
      <c r="M147" s="844" t="str">
        <f>IF($B147="","",INDEX('All CCC'!M$7:M$809,MATCH(WatchList!$B147,'All CCC'!$B$7:$B$809,0)))</f>
        <v/>
      </c>
      <c r="N147" s="844" t="str">
        <f>IF($B147="","",INDEX('All CCC'!N$7:N$809,MATCH(WatchList!$B147,'All CCC'!$B$7:$B$809,0)))</f>
        <v/>
      </c>
      <c r="O147" s="844" t="str">
        <f>IF($B147="","",INDEX('All CCC'!O$7:O$809,MATCH(WatchList!$B147,'All CCC'!$B$7:$B$809,0)))</f>
        <v/>
      </c>
      <c r="P147" s="845" t="str">
        <f>IF($B147="","",INDEX('All CCC'!P$7:P$809,MATCH(WatchList!$B147,'All CCC'!$B$7:$B$809,0)))</f>
        <v/>
      </c>
      <c r="Q147" s="845" t="str">
        <f>IF($B147="","",INDEX('All CCC'!Q$7:Q$809,MATCH(WatchList!$B147,'All CCC'!$B$7:$B$809,0)))</f>
        <v/>
      </c>
      <c r="R147" s="844" t="str">
        <f>IF($B147="","",INDEX('All CCC'!R$7:R$809,MATCH(WatchList!$B147,'All CCC'!$B$7:$B$809,0)))</f>
        <v/>
      </c>
      <c r="S147" s="844" t="str">
        <f>IF($B147="","",INDEX('All CCC'!S$7:S$809,MATCH(WatchList!$B147,'All CCC'!$B$7:$B$809,0)))</f>
        <v/>
      </c>
      <c r="T147" s="844" t="str">
        <f>IF($B147="","",INDEX('All CCC'!T$7:T$809,MATCH(WatchList!$B147,'All CCC'!$B$7:$B$809,0)))</f>
        <v/>
      </c>
      <c r="U147" s="844" t="str">
        <f>IF($B147="","",INDEX('All CCC'!U$7:U$809,MATCH(WatchList!$B147,'All CCC'!$B$7:$B$809,0)))</f>
        <v/>
      </c>
      <c r="V147" s="844" t="str">
        <f>IF($B147="","",INDEX('All CCC'!V$7:V$809,MATCH(WatchList!$B147,'All CCC'!$B$7:$B$809,0)))</f>
        <v/>
      </c>
      <c r="W147" s="844" t="str">
        <f>IF($B147="","",INDEX('All CCC'!W$7:W$809,MATCH(WatchList!$B147,'All CCC'!$B$7:$B$809,0)))</f>
        <v/>
      </c>
      <c r="X147" s="844" t="str">
        <f>IF($B147="","",INDEX('All CCC'!X$7:X$809,MATCH(WatchList!$B147,'All CCC'!$B$7:$B$809,0)))</f>
        <v/>
      </c>
      <c r="Y147" s="844" t="str">
        <f>IF($B147="","",INDEX('All CCC'!Y$7:Y$809,MATCH(WatchList!$B147,'All CCC'!$B$7:$B$809,0)))</f>
        <v/>
      </c>
      <c r="Z147" s="844" t="str">
        <f>IF($B147="","",INDEX('All CCC'!Z$7:Z$809,MATCH(WatchList!$B147,'All CCC'!$B$7:$B$809,0)))</f>
        <v/>
      </c>
      <c r="AA147" s="844" t="str">
        <f>IF($B147="","",INDEX('All CCC'!AA$7:AA$809,MATCH(WatchList!$B147,'All CCC'!$B$7:$B$809,0)))</f>
        <v/>
      </c>
      <c r="AB147" s="844" t="str">
        <f>IF($B147="","",INDEX('All CCC'!AB$7:AB$809,MATCH(WatchList!$B147,'All CCC'!$B$7:$B$809,0)))</f>
        <v/>
      </c>
      <c r="AC147" s="844" t="str">
        <f>IF($B147="","",INDEX('All CCC'!AC$7:AC$809,MATCH(WatchList!$B147,'All CCC'!$B$7:$B$809,0)))</f>
        <v/>
      </c>
      <c r="AD147" s="844" t="str">
        <f>IF($B147="","",INDEX('All CCC'!AD$7:AD$809,MATCH(WatchList!$B147,'All CCC'!$B$7:$B$809,0)))</f>
        <v/>
      </c>
      <c r="AE147" s="844" t="str">
        <f>IF($B147="","",INDEX('All CCC'!AE$7:AE$809,MATCH(WatchList!$B147,'All CCC'!$B$7:$B$809,0)))</f>
        <v/>
      </c>
      <c r="AF147" s="844" t="str">
        <f>IF($B147="","",INDEX('All CCC'!AF$7:AF$809,MATCH(WatchList!$B147,'All CCC'!$B$7:$B$809,0)))</f>
        <v/>
      </c>
      <c r="AG147" s="844" t="str">
        <f>IF($B147="","",INDEX('All CCC'!AG$7:AG$809,MATCH(WatchList!$B147,'All CCC'!$B$7:$B$809,0)))</f>
        <v/>
      </c>
      <c r="AH147" s="844" t="str">
        <f>IF($B147="","",INDEX('All CCC'!AH$7:AH$809,MATCH(WatchList!$B147,'All CCC'!$B$7:$B$809,0)))</f>
        <v/>
      </c>
      <c r="AI147" s="844" t="str">
        <f>IF($B147="","",INDEX('All CCC'!AI$7:AI$809,MATCH(WatchList!$B147,'All CCC'!$B$7:$B$809,0)))</f>
        <v/>
      </c>
      <c r="AJ147" s="844" t="str">
        <f>IF($B147="","",INDEX('All CCC'!AJ$7:AJ$809,MATCH(WatchList!$B147,'All CCC'!$B$7:$B$809,0)))</f>
        <v/>
      </c>
      <c r="AK147" s="844" t="str">
        <f>IF($B147="","",INDEX('All CCC'!AK$7:AK$809,MATCH(WatchList!$B147,'All CCC'!$B$7:$B$809,0)))</f>
        <v/>
      </c>
      <c r="AL147" s="844" t="str">
        <f>IF($B147="","",INDEX('All CCC'!AL$7:AL$809,MATCH(WatchList!$B147,'All CCC'!$B$7:$B$809,0)))</f>
        <v/>
      </c>
      <c r="AM147" s="844" t="str">
        <f>IF($B147="","",INDEX('All CCC'!AM$7:AM$809,MATCH(WatchList!$B147,'All CCC'!$B$7:$B$809,0)))</f>
        <v/>
      </c>
      <c r="AN147" s="844" t="str">
        <f>IF($B147="","",INDEX('All CCC'!AN$7:AN$809,MATCH(WatchList!$B147,'All CCC'!$B$7:$B$809,0)))</f>
        <v/>
      </c>
      <c r="AO147" s="844" t="str">
        <f>IF($B147="","",INDEX('All CCC'!AO$7:AO$809,MATCH(WatchList!$B147,'All CCC'!$B$7:$B$809,0)))</f>
        <v/>
      </c>
      <c r="AP147" s="844" t="str">
        <f>IF($B147="","",INDEX('All CCC'!AP$7:AP$809,MATCH(WatchList!$B147,'All CCC'!$B$7:$B$809,0)))</f>
        <v/>
      </c>
      <c r="AQ147" s="844" t="str">
        <f>IF($B147="","",INDEX('All CCC'!AQ$7:AQ$809,MATCH(WatchList!$B147,'All CCC'!$B$7:$B$809,0)))</f>
        <v/>
      </c>
      <c r="AR147" s="844" t="str">
        <f>IF($B147="","",INDEX('All CCC'!AR$7:AR$809,MATCH(WatchList!$B147,'All CCC'!$B$7:$B$809,0)))</f>
        <v/>
      </c>
      <c r="AS147" s="844" t="str">
        <f>IF($B147="","",INDEX('All CCC'!AS$7:AS$809,MATCH(WatchList!$B147,'All CCC'!$B$7:$B$809,0)))</f>
        <v/>
      </c>
      <c r="AT147" s="844" t="str">
        <f>IF($B147="","",INDEX('All CCC'!AT$7:AT$809,MATCH(WatchList!$B147,'All CCC'!$B$7:$B$809,0)))</f>
        <v/>
      </c>
      <c r="AU147" s="844" t="str">
        <f>IF($B147="","",INDEX('All CCC'!AU$7:AU$809,MATCH(WatchList!$B147,'All CCC'!$B$7:$B$809,0)))</f>
        <v/>
      </c>
      <c r="AV147" s="844" t="str">
        <f>IF($B147="","",INDEX('All CCC'!AV$7:AV$809,MATCH(WatchList!$B147,'All CCC'!$B$7:$B$809,0)))</f>
        <v/>
      </c>
      <c r="AW147" s="844" t="str">
        <f>IF($B147="","",INDEX('All CCC'!AW$7:AW$809,MATCH(WatchList!$B147,'All CCC'!$B$7:$B$809,0)))</f>
        <v/>
      </c>
      <c r="AX147" s="844" t="str">
        <f>IF($B147="","",INDEX('All CCC'!AX$7:AX$809,MATCH(WatchList!$B147,'All CCC'!$B$7:$B$809,0)))</f>
        <v/>
      </c>
      <c r="AY147" s="844" t="str">
        <f>IF($B147="","",INDEX('All CCC'!AY$7:AY$809,MATCH(WatchList!$B147,'All CCC'!$B$7:$B$809,0)))</f>
        <v/>
      </c>
      <c r="AZ147" s="844" t="str">
        <f>IF($B147="","",INDEX('All CCC'!AZ$7:AZ$809,MATCH(WatchList!$B147,'All CCC'!$B$7:$B$809,0)))</f>
        <v/>
      </c>
      <c r="BA147" s="844" t="str">
        <f>IF($B147="","",INDEX('All CCC'!BA$7:BA$809,MATCH(WatchList!$B147,'All CCC'!$B$7:$B$809,0)))</f>
        <v/>
      </c>
      <c r="BB147" s="844" t="str">
        <f>IF($B147="","",INDEX('All CCC'!BB$7:BB$809,MATCH(WatchList!$B147,'All CCC'!$B$7:$B$809,0)))</f>
        <v/>
      </c>
      <c r="BC147" s="844" t="str">
        <f>IF($B147="","",INDEX('All CCC'!BC$7:BC$809,MATCH(WatchList!$B147,'All CCC'!$B$7:$B$809,0)))</f>
        <v/>
      </c>
      <c r="BD147" s="844" t="str">
        <f>IF($B147="","",INDEX('All CCC'!BD$7:BD$809,MATCH(WatchList!$B147,'All CCC'!$B$7:$B$809,0)))</f>
        <v/>
      </c>
      <c r="BE147" s="844" t="str">
        <f>IF($B147="","",INDEX('All CCC'!BE$7:BE$809,MATCH(WatchList!$B147,'All CCC'!$B$7:$B$809,0)))</f>
        <v/>
      </c>
      <c r="BF147" s="844" t="str">
        <f>IF($B147="","",INDEX('All CCC'!BF$7:BF$809,MATCH(WatchList!$B147,'All CCC'!$B$7:$B$809,0)))</f>
        <v/>
      </c>
      <c r="BG147" s="844" t="str">
        <f>IF($B147="","",INDEX('All CCC'!BG$7:BG$809,MATCH(WatchList!$B147,'All CCC'!$B$7:$B$809,0)))</f>
        <v/>
      </c>
    </row>
    <row r="148" spans="1:59" x14ac:dyDescent="0.2">
      <c r="A148" s="548" t="str">
        <f>IF($B148="","",INDEX('All CCC'!A$7:A$809,MATCH(WatchList!$B148,'All CCC'!$B$7:$B$809,0)))</f>
        <v/>
      </c>
      <c r="B148" s="31"/>
      <c r="C148" s="844" t="str">
        <f>IF($B148="","",INDEX('All CCC'!C$7:C$809,MATCH(WatchList!$B148,'All CCC'!$B$7:$B$809,0)))</f>
        <v/>
      </c>
      <c r="D148" s="844" t="str">
        <f>IF($B148="","",INDEX('All CCC'!D$7:D$809,MATCH(WatchList!$B148,'All CCC'!$B$7:$B$809,0)))</f>
        <v/>
      </c>
      <c r="E148" s="844" t="str">
        <f>IF($B148="","",INDEX('All CCC'!E$7:E$809,MATCH(WatchList!$B148,'All CCC'!$B$7:$B$809,0)))</f>
        <v/>
      </c>
      <c r="F148" s="844" t="str">
        <f>IF($B148="","",INDEX('All CCC'!F$7:F$809,MATCH(WatchList!$B148,'All CCC'!$B$7:$B$809,0)))</f>
        <v/>
      </c>
      <c r="G148" s="844" t="str">
        <f>IF($B148="","",INDEX('All CCC'!G$7:G$809,MATCH(WatchList!$B148,'All CCC'!$B$7:$B$809,0)))</f>
        <v/>
      </c>
      <c r="H148" s="844" t="str">
        <f>IF($B148="","",INDEX('All CCC'!H$7:H$809,MATCH(WatchList!$B148,'All CCC'!$B$7:$B$809,0)))</f>
        <v/>
      </c>
      <c r="I148" s="844" t="str">
        <f>IF($B148="","",INDEX('All CCC'!I$7:I$809,MATCH(WatchList!$B148,'All CCC'!$B$7:$B$809,0)))</f>
        <v/>
      </c>
      <c r="J148" s="844" t="str">
        <f>IF($B148="","",INDEX('All CCC'!J$7:J$809,MATCH(WatchList!$B148,'All CCC'!$B$7:$B$809,0)))</f>
        <v/>
      </c>
      <c r="K148" s="844" t="str">
        <f>IF($B148="","",INDEX('All CCC'!K$7:K$809,MATCH(WatchList!$B148,'All CCC'!$B$7:$B$809,0)))</f>
        <v/>
      </c>
      <c r="L148" s="844" t="str">
        <f>IF($B148="","",INDEX('All CCC'!L$7:L$809,MATCH(WatchList!$B148,'All CCC'!$B$7:$B$809,0)))</f>
        <v/>
      </c>
      <c r="M148" s="844" t="str">
        <f>IF($B148="","",INDEX('All CCC'!M$7:M$809,MATCH(WatchList!$B148,'All CCC'!$B$7:$B$809,0)))</f>
        <v/>
      </c>
      <c r="N148" s="844" t="str">
        <f>IF($B148="","",INDEX('All CCC'!N$7:N$809,MATCH(WatchList!$B148,'All CCC'!$B$7:$B$809,0)))</f>
        <v/>
      </c>
      <c r="O148" s="844" t="str">
        <f>IF($B148="","",INDEX('All CCC'!O$7:O$809,MATCH(WatchList!$B148,'All CCC'!$B$7:$B$809,0)))</f>
        <v/>
      </c>
      <c r="P148" s="845" t="str">
        <f>IF($B148="","",INDEX('All CCC'!P$7:P$809,MATCH(WatchList!$B148,'All CCC'!$B$7:$B$809,0)))</f>
        <v/>
      </c>
      <c r="Q148" s="845" t="str">
        <f>IF($B148="","",INDEX('All CCC'!Q$7:Q$809,MATCH(WatchList!$B148,'All CCC'!$B$7:$B$809,0)))</f>
        <v/>
      </c>
      <c r="R148" s="844" t="str">
        <f>IF($B148="","",INDEX('All CCC'!R$7:R$809,MATCH(WatchList!$B148,'All CCC'!$B$7:$B$809,0)))</f>
        <v/>
      </c>
      <c r="S148" s="844" t="str">
        <f>IF($B148="","",INDEX('All CCC'!S$7:S$809,MATCH(WatchList!$B148,'All CCC'!$B$7:$B$809,0)))</f>
        <v/>
      </c>
      <c r="T148" s="844" t="str">
        <f>IF($B148="","",INDEX('All CCC'!T$7:T$809,MATCH(WatchList!$B148,'All CCC'!$B$7:$B$809,0)))</f>
        <v/>
      </c>
      <c r="U148" s="844" t="str">
        <f>IF($B148="","",INDEX('All CCC'!U$7:U$809,MATCH(WatchList!$B148,'All CCC'!$B$7:$B$809,0)))</f>
        <v/>
      </c>
      <c r="V148" s="844" t="str">
        <f>IF($B148="","",INDEX('All CCC'!V$7:V$809,MATCH(WatchList!$B148,'All CCC'!$B$7:$B$809,0)))</f>
        <v/>
      </c>
      <c r="W148" s="844" t="str">
        <f>IF($B148="","",INDEX('All CCC'!W$7:W$809,MATCH(WatchList!$B148,'All CCC'!$B$7:$B$809,0)))</f>
        <v/>
      </c>
      <c r="X148" s="844" t="str">
        <f>IF($B148="","",INDEX('All CCC'!X$7:X$809,MATCH(WatchList!$B148,'All CCC'!$B$7:$B$809,0)))</f>
        <v/>
      </c>
      <c r="Y148" s="844" t="str">
        <f>IF($B148="","",INDEX('All CCC'!Y$7:Y$809,MATCH(WatchList!$B148,'All CCC'!$B$7:$B$809,0)))</f>
        <v/>
      </c>
      <c r="Z148" s="844" t="str">
        <f>IF($B148="","",INDEX('All CCC'!Z$7:Z$809,MATCH(WatchList!$B148,'All CCC'!$B$7:$B$809,0)))</f>
        <v/>
      </c>
      <c r="AA148" s="844" t="str">
        <f>IF($B148="","",INDEX('All CCC'!AA$7:AA$809,MATCH(WatchList!$B148,'All CCC'!$B$7:$B$809,0)))</f>
        <v/>
      </c>
      <c r="AB148" s="844" t="str">
        <f>IF($B148="","",INDEX('All CCC'!AB$7:AB$809,MATCH(WatchList!$B148,'All CCC'!$B$7:$B$809,0)))</f>
        <v/>
      </c>
      <c r="AC148" s="844" t="str">
        <f>IF($B148="","",INDEX('All CCC'!AC$7:AC$809,MATCH(WatchList!$B148,'All CCC'!$B$7:$B$809,0)))</f>
        <v/>
      </c>
      <c r="AD148" s="844" t="str">
        <f>IF($B148="","",INDEX('All CCC'!AD$7:AD$809,MATCH(WatchList!$B148,'All CCC'!$B$7:$B$809,0)))</f>
        <v/>
      </c>
      <c r="AE148" s="844" t="str">
        <f>IF($B148="","",INDEX('All CCC'!AE$7:AE$809,MATCH(WatchList!$B148,'All CCC'!$B$7:$B$809,0)))</f>
        <v/>
      </c>
      <c r="AF148" s="844" t="str">
        <f>IF($B148="","",INDEX('All CCC'!AF$7:AF$809,MATCH(WatchList!$B148,'All CCC'!$B$7:$B$809,0)))</f>
        <v/>
      </c>
      <c r="AG148" s="844" t="str">
        <f>IF($B148="","",INDEX('All CCC'!AG$7:AG$809,MATCH(WatchList!$B148,'All CCC'!$B$7:$B$809,0)))</f>
        <v/>
      </c>
      <c r="AH148" s="844" t="str">
        <f>IF($B148="","",INDEX('All CCC'!AH$7:AH$809,MATCH(WatchList!$B148,'All CCC'!$B$7:$B$809,0)))</f>
        <v/>
      </c>
      <c r="AI148" s="844" t="str">
        <f>IF($B148="","",INDEX('All CCC'!AI$7:AI$809,MATCH(WatchList!$B148,'All CCC'!$B$7:$B$809,0)))</f>
        <v/>
      </c>
      <c r="AJ148" s="844" t="str">
        <f>IF($B148="","",INDEX('All CCC'!AJ$7:AJ$809,MATCH(WatchList!$B148,'All CCC'!$B$7:$B$809,0)))</f>
        <v/>
      </c>
      <c r="AK148" s="844" t="str">
        <f>IF($B148="","",INDEX('All CCC'!AK$7:AK$809,MATCH(WatchList!$B148,'All CCC'!$B$7:$B$809,0)))</f>
        <v/>
      </c>
      <c r="AL148" s="844" t="str">
        <f>IF($B148="","",INDEX('All CCC'!AL$7:AL$809,MATCH(WatchList!$B148,'All CCC'!$B$7:$B$809,0)))</f>
        <v/>
      </c>
      <c r="AM148" s="844" t="str">
        <f>IF($B148="","",INDEX('All CCC'!AM$7:AM$809,MATCH(WatchList!$B148,'All CCC'!$B$7:$B$809,0)))</f>
        <v/>
      </c>
      <c r="AN148" s="844" t="str">
        <f>IF($B148="","",INDEX('All CCC'!AN$7:AN$809,MATCH(WatchList!$B148,'All CCC'!$B$7:$B$809,0)))</f>
        <v/>
      </c>
      <c r="AO148" s="844" t="str">
        <f>IF($B148="","",INDEX('All CCC'!AO$7:AO$809,MATCH(WatchList!$B148,'All CCC'!$B$7:$B$809,0)))</f>
        <v/>
      </c>
      <c r="AP148" s="844" t="str">
        <f>IF($B148="","",INDEX('All CCC'!AP$7:AP$809,MATCH(WatchList!$B148,'All CCC'!$B$7:$B$809,0)))</f>
        <v/>
      </c>
      <c r="AQ148" s="844" t="str">
        <f>IF($B148="","",INDEX('All CCC'!AQ$7:AQ$809,MATCH(WatchList!$B148,'All CCC'!$B$7:$B$809,0)))</f>
        <v/>
      </c>
      <c r="AR148" s="844" t="str">
        <f>IF($B148="","",INDEX('All CCC'!AR$7:AR$809,MATCH(WatchList!$B148,'All CCC'!$B$7:$B$809,0)))</f>
        <v/>
      </c>
      <c r="AS148" s="844" t="str">
        <f>IF($B148="","",INDEX('All CCC'!AS$7:AS$809,MATCH(WatchList!$B148,'All CCC'!$B$7:$B$809,0)))</f>
        <v/>
      </c>
      <c r="AT148" s="844" t="str">
        <f>IF($B148="","",INDEX('All CCC'!AT$7:AT$809,MATCH(WatchList!$B148,'All CCC'!$B$7:$B$809,0)))</f>
        <v/>
      </c>
      <c r="AU148" s="844" t="str">
        <f>IF($B148="","",INDEX('All CCC'!AU$7:AU$809,MATCH(WatchList!$B148,'All CCC'!$B$7:$B$809,0)))</f>
        <v/>
      </c>
      <c r="AV148" s="844" t="str">
        <f>IF($B148="","",INDEX('All CCC'!AV$7:AV$809,MATCH(WatchList!$B148,'All CCC'!$B$7:$B$809,0)))</f>
        <v/>
      </c>
      <c r="AW148" s="844" t="str">
        <f>IF($B148="","",INDEX('All CCC'!AW$7:AW$809,MATCH(WatchList!$B148,'All CCC'!$B$7:$B$809,0)))</f>
        <v/>
      </c>
      <c r="AX148" s="844" t="str">
        <f>IF($B148="","",INDEX('All CCC'!AX$7:AX$809,MATCH(WatchList!$B148,'All CCC'!$B$7:$B$809,0)))</f>
        <v/>
      </c>
      <c r="AY148" s="844" t="str">
        <f>IF($B148="","",INDEX('All CCC'!AY$7:AY$809,MATCH(WatchList!$B148,'All CCC'!$B$7:$B$809,0)))</f>
        <v/>
      </c>
      <c r="AZ148" s="844" t="str">
        <f>IF($B148="","",INDEX('All CCC'!AZ$7:AZ$809,MATCH(WatchList!$B148,'All CCC'!$B$7:$B$809,0)))</f>
        <v/>
      </c>
      <c r="BA148" s="844" t="str">
        <f>IF($B148="","",INDEX('All CCC'!BA$7:BA$809,MATCH(WatchList!$B148,'All CCC'!$B$7:$B$809,0)))</f>
        <v/>
      </c>
      <c r="BB148" s="844" t="str">
        <f>IF($B148="","",INDEX('All CCC'!BB$7:BB$809,MATCH(WatchList!$B148,'All CCC'!$B$7:$B$809,0)))</f>
        <v/>
      </c>
      <c r="BC148" s="844" t="str">
        <f>IF($B148="","",INDEX('All CCC'!BC$7:BC$809,MATCH(WatchList!$B148,'All CCC'!$B$7:$B$809,0)))</f>
        <v/>
      </c>
      <c r="BD148" s="844" t="str">
        <f>IF($B148="","",INDEX('All CCC'!BD$7:BD$809,MATCH(WatchList!$B148,'All CCC'!$B$7:$B$809,0)))</f>
        <v/>
      </c>
      <c r="BE148" s="844" t="str">
        <f>IF($B148="","",INDEX('All CCC'!BE$7:BE$809,MATCH(WatchList!$B148,'All CCC'!$B$7:$B$809,0)))</f>
        <v/>
      </c>
      <c r="BF148" s="844" t="str">
        <f>IF($B148="","",INDEX('All CCC'!BF$7:BF$809,MATCH(WatchList!$B148,'All CCC'!$B$7:$B$809,0)))</f>
        <v/>
      </c>
      <c r="BG148" s="844" t="str">
        <f>IF($B148="","",INDEX('All CCC'!BG$7:BG$809,MATCH(WatchList!$B148,'All CCC'!$B$7:$B$809,0)))</f>
        <v/>
      </c>
    </row>
    <row r="149" spans="1:59" x14ac:dyDescent="0.2">
      <c r="A149" s="548" t="str">
        <f>IF($B149="","",INDEX('All CCC'!A$7:A$809,MATCH(WatchList!$B149,'All CCC'!$B$7:$B$809,0)))</f>
        <v/>
      </c>
      <c r="B149" s="31"/>
      <c r="C149" s="844" t="str">
        <f>IF($B149="","",INDEX('All CCC'!C$7:C$809,MATCH(WatchList!$B149,'All CCC'!$B$7:$B$809,0)))</f>
        <v/>
      </c>
      <c r="D149" s="844" t="str">
        <f>IF($B149="","",INDEX('All CCC'!D$7:D$809,MATCH(WatchList!$B149,'All CCC'!$B$7:$B$809,0)))</f>
        <v/>
      </c>
      <c r="E149" s="844" t="str">
        <f>IF($B149="","",INDEX('All CCC'!E$7:E$809,MATCH(WatchList!$B149,'All CCC'!$B$7:$B$809,0)))</f>
        <v/>
      </c>
      <c r="F149" s="844" t="str">
        <f>IF($B149="","",INDEX('All CCC'!F$7:F$809,MATCH(WatchList!$B149,'All CCC'!$B$7:$B$809,0)))</f>
        <v/>
      </c>
      <c r="G149" s="844" t="str">
        <f>IF($B149="","",INDEX('All CCC'!G$7:G$809,MATCH(WatchList!$B149,'All CCC'!$B$7:$B$809,0)))</f>
        <v/>
      </c>
      <c r="H149" s="844" t="str">
        <f>IF($B149="","",INDEX('All CCC'!H$7:H$809,MATCH(WatchList!$B149,'All CCC'!$B$7:$B$809,0)))</f>
        <v/>
      </c>
      <c r="I149" s="844" t="str">
        <f>IF($B149="","",INDEX('All CCC'!I$7:I$809,MATCH(WatchList!$B149,'All CCC'!$B$7:$B$809,0)))</f>
        <v/>
      </c>
      <c r="J149" s="844" t="str">
        <f>IF($B149="","",INDEX('All CCC'!J$7:J$809,MATCH(WatchList!$B149,'All CCC'!$B$7:$B$809,0)))</f>
        <v/>
      </c>
      <c r="K149" s="844" t="str">
        <f>IF($B149="","",INDEX('All CCC'!K$7:K$809,MATCH(WatchList!$B149,'All CCC'!$B$7:$B$809,0)))</f>
        <v/>
      </c>
      <c r="L149" s="844" t="str">
        <f>IF($B149="","",INDEX('All CCC'!L$7:L$809,MATCH(WatchList!$B149,'All CCC'!$B$7:$B$809,0)))</f>
        <v/>
      </c>
      <c r="M149" s="844" t="str">
        <f>IF($B149="","",INDEX('All CCC'!M$7:M$809,MATCH(WatchList!$B149,'All CCC'!$B$7:$B$809,0)))</f>
        <v/>
      </c>
      <c r="N149" s="844" t="str">
        <f>IF($B149="","",INDEX('All CCC'!N$7:N$809,MATCH(WatchList!$B149,'All CCC'!$B$7:$B$809,0)))</f>
        <v/>
      </c>
      <c r="O149" s="844" t="str">
        <f>IF($B149="","",INDEX('All CCC'!O$7:O$809,MATCH(WatchList!$B149,'All CCC'!$B$7:$B$809,0)))</f>
        <v/>
      </c>
      <c r="P149" s="845" t="str">
        <f>IF($B149="","",INDEX('All CCC'!P$7:P$809,MATCH(WatchList!$B149,'All CCC'!$B$7:$B$809,0)))</f>
        <v/>
      </c>
      <c r="Q149" s="845" t="str">
        <f>IF($B149="","",INDEX('All CCC'!Q$7:Q$809,MATCH(WatchList!$B149,'All CCC'!$B$7:$B$809,0)))</f>
        <v/>
      </c>
      <c r="R149" s="844" t="str">
        <f>IF($B149="","",INDEX('All CCC'!R$7:R$809,MATCH(WatchList!$B149,'All CCC'!$B$7:$B$809,0)))</f>
        <v/>
      </c>
      <c r="S149" s="844" t="str">
        <f>IF($B149="","",INDEX('All CCC'!S$7:S$809,MATCH(WatchList!$B149,'All CCC'!$B$7:$B$809,0)))</f>
        <v/>
      </c>
      <c r="T149" s="844" t="str">
        <f>IF($B149="","",INDEX('All CCC'!T$7:T$809,MATCH(WatchList!$B149,'All CCC'!$B$7:$B$809,0)))</f>
        <v/>
      </c>
      <c r="U149" s="844" t="str">
        <f>IF($B149="","",INDEX('All CCC'!U$7:U$809,MATCH(WatchList!$B149,'All CCC'!$B$7:$B$809,0)))</f>
        <v/>
      </c>
      <c r="V149" s="844" t="str">
        <f>IF($B149="","",INDEX('All CCC'!V$7:V$809,MATCH(WatchList!$B149,'All CCC'!$B$7:$B$809,0)))</f>
        <v/>
      </c>
      <c r="W149" s="844" t="str">
        <f>IF($B149="","",INDEX('All CCC'!W$7:W$809,MATCH(WatchList!$B149,'All CCC'!$B$7:$B$809,0)))</f>
        <v/>
      </c>
      <c r="X149" s="844" t="str">
        <f>IF($B149="","",INDEX('All CCC'!X$7:X$809,MATCH(WatchList!$B149,'All CCC'!$B$7:$B$809,0)))</f>
        <v/>
      </c>
      <c r="Y149" s="844" t="str">
        <f>IF($B149="","",INDEX('All CCC'!Y$7:Y$809,MATCH(WatchList!$B149,'All CCC'!$B$7:$B$809,0)))</f>
        <v/>
      </c>
      <c r="Z149" s="844" t="str">
        <f>IF($B149="","",INDEX('All CCC'!Z$7:Z$809,MATCH(WatchList!$B149,'All CCC'!$B$7:$B$809,0)))</f>
        <v/>
      </c>
      <c r="AA149" s="844" t="str">
        <f>IF($B149="","",INDEX('All CCC'!AA$7:AA$809,MATCH(WatchList!$B149,'All CCC'!$B$7:$B$809,0)))</f>
        <v/>
      </c>
      <c r="AB149" s="844" t="str">
        <f>IF($B149="","",INDEX('All CCC'!AB$7:AB$809,MATCH(WatchList!$B149,'All CCC'!$B$7:$B$809,0)))</f>
        <v/>
      </c>
      <c r="AC149" s="844" t="str">
        <f>IF($B149="","",INDEX('All CCC'!AC$7:AC$809,MATCH(WatchList!$B149,'All CCC'!$B$7:$B$809,0)))</f>
        <v/>
      </c>
      <c r="AD149" s="844" t="str">
        <f>IF($B149="","",INDEX('All CCC'!AD$7:AD$809,MATCH(WatchList!$B149,'All CCC'!$B$7:$B$809,0)))</f>
        <v/>
      </c>
      <c r="AE149" s="844" t="str">
        <f>IF($B149="","",INDEX('All CCC'!AE$7:AE$809,MATCH(WatchList!$B149,'All CCC'!$B$7:$B$809,0)))</f>
        <v/>
      </c>
      <c r="AF149" s="844" t="str">
        <f>IF($B149="","",INDEX('All CCC'!AF$7:AF$809,MATCH(WatchList!$B149,'All CCC'!$B$7:$B$809,0)))</f>
        <v/>
      </c>
      <c r="AG149" s="844" t="str">
        <f>IF($B149="","",INDEX('All CCC'!AG$7:AG$809,MATCH(WatchList!$B149,'All CCC'!$B$7:$B$809,0)))</f>
        <v/>
      </c>
      <c r="AH149" s="844" t="str">
        <f>IF($B149="","",INDEX('All CCC'!AH$7:AH$809,MATCH(WatchList!$B149,'All CCC'!$B$7:$B$809,0)))</f>
        <v/>
      </c>
      <c r="AI149" s="844" t="str">
        <f>IF($B149="","",INDEX('All CCC'!AI$7:AI$809,MATCH(WatchList!$B149,'All CCC'!$B$7:$B$809,0)))</f>
        <v/>
      </c>
      <c r="AJ149" s="844" t="str">
        <f>IF($B149="","",INDEX('All CCC'!AJ$7:AJ$809,MATCH(WatchList!$B149,'All CCC'!$B$7:$B$809,0)))</f>
        <v/>
      </c>
      <c r="AK149" s="844" t="str">
        <f>IF($B149="","",INDEX('All CCC'!AK$7:AK$809,MATCH(WatchList!$B149,'All CCC'!$B$7:$B$809,0)))</f>
        <v/>
      </c>
      <c r="AL149" s="844" t="str">
        <f>IF($B149="","",INDEX('All CCC'!AL$7:AL$809,MATCH(WatchList!$B149,'All CCC'!$B$7:$B$809,0)))</f>
        <v/>
      </c>
      <c r="AM149" s="844" t="str">
        <f>IF($B149="","",INDEX('All CCC'!AM$7:AM$809,MATCH(WatchList!$B149,'All CCC'!$B$7:$B$809,0)))</f>
        <v/>
      </c>
      <c r="AN149" s="844" t="str">
        <f>IF($B149="","",INDEX('All CCC'!AN$7:AN$809,MATCH(WatchList!$B149,'All CCC'!$B$7:$B$809,0)))</f>
        <v/>
      </c>
      <c r="AO149" s="844" t="str">
        <f>IF($B149="","",INDEX('All CCC'!AO$7:AO$809,MATCH(WatchList!$B149,'All CCC'!$B$7:$B$809,0)))</f>
        <v/>
      </c>
      <c r="AP149" s="844" t="str">
        <f>IF($B149="","",INDEX('All CCC'!AP$7:AP$809,MATCH(WatchList!$B149,'All CCC'!$B$7:$B$809,0)))</f>
        <v/>
      </c>
      <c r="AQ149" s="844" t="str">
        <f>IF($B149="","",INDEX('All CCC'!AQ$7:AQ$809,MATCH(WatchList!$B149,'All CCC'!$B$7:$B$809,0)))</f>
        <v/>
      </c>
      <c r="AR149" s="844" t="str">
        <f>IF($B149="","",INDEX('All CCC'!AR$7:AR$809,MATCH(WatchList!$B149,'All CCC'!$B$7:$B$809,0)))</f>
        <v/>
      </c>
      <c r="AS149" s="844" t="str">
        <f>IF($B149="","",INDEX('All CCC'!AS$7:AS$809,MATCH(WatchList!$B149,'All CCC'!$B$7:$B$809,0)))</f>
        <v/>
      </c>
      <c r="AT149" s="844" t="str">
        <f>IF($B149="","",INDEX('All CCC'!AT$7:AT$809,MATCH(WatchList!$B149,'All CCC'!$B$7:$B$809,0)))</f>
        <v/>
      </c>
      <c r="AU149" s="844" t="str">
        <f>IF($B149="","",INDEX('All CCC'!AU$7:AU$809,MATCH(WatchList!$B149,'All CCC'!$B$7:$B$809,0)))</f>
        <v/>
      </c>
      <c r="AV149" s="844" t="str">
        <f>IF($B149="","",INDEX('All CCC'!AV$7:AV$809,MATCH(WatchList!$B149,'All CCC'!$B$7:$B$809,0)))</f>
        <v/>
      </c>
      <c r="AW149" s="844" t="str">
        <f>IF($B149="","",INDEX('All CCC'!AW$7:AW$809,MATCH(WatchList!$B149,'All CCC'!$B$7:$B$809,0)))</f>
        <v/>
      </c>
      <c r="AX149" s="844" t="str">
        <f>IF($B149="","",INDEX('All CCC'!AX$7:AX$809,MATCH(WatchList!$B149,'All CCC'!$B$7:$B$809,0)))</f>
        <v/>
      </c>
      <c r="AY149" s="844" t="str">
        <f>IF($B149="","",INDEX('All CCC'!AY$7:AY$809,MATCH(WatchList!$B149,'All CCC'!$B$7:$B$809,0)))</f>
        <v/>
      </c>
      <c r="AZ149" s="844" t="str">
        <f>IF($B149="","",INDEX('All CCC'!AZ$7:AZ$809,MATCH(WatchList!$B149,'All CCC'!$B$7:$B$809,0)))</f>
        <v/>
      </c>
      <c r="BA149" s="844" t="str">
        <f>IF($B149="","",INDEX('All CCC'!BA$7:BA$809,MATCH(WatchList!$B149,'All CCC'!$B$7:$B$809,0)))</f>
        <v/>
      </c>
      <c r="BB149" s="844" t="str">
        <f>IF($B149="","",INDEX('All CCC'!BB$7:BB$809,MATCH(WatchList!$B149,'All CCC'!$B$7:$B$809,0)))</f>
        <v/>
      </c>
      <c r="BC149" s="844" t="str">
        <f>IF($B149="","",INDEX('All CCC'!BC$7:BC$809,MATCH(WatchList!$B149,'All CCC'!$B$7:$B$809,0)))</f>
        <v/>
      </c>
      <c r="BD149" s="844" t="str">
        <f>IF($B149="","",INDEX('All CCC'!BD$7:BD$809,MATCH(WatchList!$B149,'All CCC'!$B$7:$B$809,0)))</f>
        <v/>
      </c>
      <c r="BE149" s="844" t="str">
        <f>IF($B149="","",INDEX('All CCC'!BE$7:BE$809,MATCH(WatchList!$B149,'All CCC'!$B$7:$B$809,0)))</f>
        <v/>
      </c>
      <c r="BF149" s="844" t="str">
        <f>IF($B149="","",INDEX('All CCC'!BF$7:BF$809,MATCH(WatchList!$B149,'All CCC'!$B$7:$B$809,0)))</f>
        <v/>
      </c>
      <c r="BG149" s="844" t="str">
        <f>IF($B149="","",INDEX('All CCC'!BG$7:BG$809,MATCH(WatchList!$B149,'All CCC'!$B$7:$B$809,0)))</f>
        <v/>
      </c>
    </row>
    <row r="150" spans="1:59" x14ac:dyDescent="0.2">
      <c r="A150" s="548" t="str">
        <f>IF($B150="","",INDEX('All CCC'!A$7:A$809,MATCH(WatchList!$B150,'All CCC'!$B$7:$B$809,0)))</f>
        <v/>
      </c>
      <c r="B150" s="31"/>
      <c r="C150" s="844" t="str">
        <f>IF($B150="","",INDEX('All CCC'!C$7:C$809,MATCH(WatchList!$B150,'All CCC'!$B$7:$B$809,0)))</f>
        <v/>
      </c>
      <c r="D150" s="844" t="str">
        <f>IF($B150="","",INDEX('All CCC'!D$7:D$809,MATCH(WatchList!$B150,'All CCC'!$B$7:$B$809,0)))</f>
        <v/>
      </c>
      <c r="E150" s="844" t="str">
        <f>IF($B150="","",INDEX('All CCC'!E$7:E$809,MATCH(WatchList!$B150,'All CCC'!$B$7:$B$809,0)))</f>
        <v/>
      </c>
      <c r="F150" s="844" t="str">
        <f>IF($B150="","",INDEX('All CCC'!F$7:F$809,MATCH(WatchList!$B150,'All CCC'!$B$7:$B$809,0)))</f>
        <v/>
      </c>
      <c r="G150" s="844" t="str">
        <f>IF($B150="","",INDEX('All CCC'!G$7:G$809,MATCH(WatchList!$B150,'All CCC'!$B$7:$B$809,0)))</f>
        <v/>
      </c>
      <c r="H150" s="844" t="str">
        <f>IF($B150="","",INDEX('All CCC'!H$7:H$809,MATCH(WatchList!$B150,'All CCC'!$B$7:$B$809,0)))</f>
        <v/>
      </c>
      <c r="I150" s="844" t="str">
        <f>IF($B150="","",INDEX('All CCC'!I$7:I$809,MATCH(WatchList!$B150,'All CCC'!$B$7:$B$809,0)))</f>
        <v/>
      </c>
      <c r="J150" s="844" t="str">
        <f>IF($B150="","",INDEX('All CCC'!J$7:J$809,MATCH(WatchList!$B150,'All CCC'!$B$7:$B$809,0)))</f>
        <v/>
      </c>
      <c r="K150" s="844" t="str">
        <f>IF($B150="","",INDEX('All CCC'!K$7:K$809,MATCH(WatchList!$B150,'All CCC'!$B$7:$B$809,0)))</f>
        <v/>
      </c>
      <c r="L150" s="844" t="str">
        <f>IF($B150="","",INDEX('All CCC'!L$7:L$809,MATCH(WatchList!$B150,'All CCC'!$B$7:$B$809,0)))</f>
        <v/>
      </c>
      <c r="M150" s="844" t="str">
        <f>IF($B150="","",INDEX('All CCC'!M$7:M$809,MATCH(WatchList!$B150,'All CCC'!$B$7:$B$809,0)))</f>
        <v/>
      </c>
      <c r="N150" s="844" t="str">
        <f>IF($B150="","",INDEX('All CCC'!N$7:N$809,MATCH(WatchList!$B150,'All CCC'!$B$7:$B$809,0)))</f>
        <v/>
      </c>
      <c r="O150" s="844" t="str">
        <f>IF($B150="","",INDEX('All CCC'!O$7:O$809,MATCH(WatchList!$B150,'All CCC'!$B$7:$B$809,0)))</f>
        <v/>
      </c>
      <c r="P150" s="845" t="str">
        <f>IF($B150="","",INDEX('All CCC'!P$7:P$809,MATCH(WatchList!$B150,'All CCC'!$B$7:$B$809,0)))</f>
        <v/>
      </c>
      <c r="Q150" s="845" t="str">
        <f>IF($B150="","",INDEX('All CCC'!Q$7:Q$809,MATCH(WatchList!$B150,'All CCC'!$B$7:$B$809,0)))</f>
        <v/>
      </c>
      <c r="R150" s="844" t="str">
        <f>IF($B150="","",INDEX('All CCC'!R$7:R$809,MATCH(WatchList!$B150,'All CCC'!$B$7:$B$809,0)))</f>
        <v/>
      </c>
      <c r="S150" s="844" t="str">
        <f>IF($B150="","",INDEX('All CCC'!S$7:S$809,MATCH(WatchList!$B150,'All CCC'!$B$7:$B$809,0)))</f>
        <v/>
      </c>
      <c r="T150" s="844" t="str">
        <f>IF($B150="","",INDEX('All CCC'!T$7:T$809,MATCH(WatchList!$B150,'All CCC'!$B$7:$B$809,0)))</f>
        <v/>
      </c>
      <c r="U150" s="844" t="str">
        <f>IF($B150="","",INDEX('All CCC'!U$7:U$809,MATCH(WatchList!$B150,'All CCC'!$B$7:$B$809,0)))</f>
        <v/>
      </c>
      <c r="V150" s="844" t="str">
        <f>IF($B150="","",INDEX('All CCC'!V$7:V$809,MATCH(WatchList!$B150,'All CCC'!$B$7:$B$809,0)))</f>
        <v/>
      </c>
      <c r="W150" s="844" t="str">
        <f>IF($B150="","",INDEX('All CCC'!W$7:W$809,MATCH(WatchList!$B150,'All CCC'!$B$7:$B$809,0)))</f>
        <v/>
      </c>
      <c r="X150" s="844" t="str">
        <f>IF($B150="","",INDEX('All CCC'!X$7:X$809,MATCH(WatchList!$B150,'All CCC'!$B$7:$B$809,0)))</f>
        <v/>
      </c>
      <c r="Y150" s="844" t="str">
        <f>IF($B150="","",INDEX('All CCC'!Y$7:Y$809,MATCH(WatchList!$B150,'All CCC'!$B$7:$B$809,0)))</f>
        <v/>
      </c>
      <c r="Z150" s="844" t="str">
        <f>IF($B150="","",INDEX('All CCC'!Z$7:Z$809,MATCH(WatchList!$B150,'All CCC'!$B$7:$B$809,0)))</f>
        <v/>
      </c>
      <c r="AA150" s="844" t="str">
        <f>IF($B150="","",INDEX('All CCC'!AA$7:AA$809,MATCH(WatchList!$B150,'All CCC'!$B$7:$B$809,0)))</f>
        <v/>
      </c>
      <c r="AB150" s="844" t="str">
        <f>IF($B150="","",INDEX('All CCC'!AB$7:AB$809,MATCH(WatchList!$B150,'All CCC'!$B$7:$B$809,0)))</f>
        <v/>
      </c>
      <c r="AC150" s="844" t="str">
        <f>IF($B150="","",INDEX('All CCC'!AC$7:AC$809,MATCH(WatchList!$B150,'All CCC'!$B$7:$B$809,0)))</f>
        <v/>
      </c>
      <c r="AD150" s="844" t="str">
        <f>IF($B150="","",INDEX('All CCC'!AD$7:AD$809,MATCH(WatchList!$B150,'All CCC'!$B$7:$B$809,0)))</f>
        <v/>
      </c>
      <c r="AE150" s="844" t="str">
        <f>IF($B150="","",INDEX('All CCC'!AE$7:AE$809,MATCH(WatchList!$B150,'All CCC'!$B$7:$B$809,0)))</f>
        <v/>
      </c>
      <c r="AF150" s="844" t="str">
        <f>IF($B150="","",INDEX('All CCC'!AF$7:AF$809,MATCH(WatchList!$B150,'All CCC'!$B$7:$B$809,0)))</f>
        <v/>
      </c>
      <c r="AG150" s="844" t="str">
        <f>IF($B150="","",INDEX('All CCC'!AG$7:AG$809,MATCH(WatchList!$B150,'All CCC'!$B$7:$B$809,0)))</f>
        <v/>
      </c>
      <c r="AH150" s="844" t="str">
        <f>IF($B150="","",INDEX('All CCC'!AH$7:AH$809,MATCH(WatchList!$B150,'All CCC'!$B$7:$B$809,0)))</f>
        <v/>
      </c>
      <c r="AI150" s="844" t="str">
        <f>IF($B150="","",INDEX('All CCC'!AI$7:AI$809,MATCH(WatchList!$B150,'All CCC'!$B$7:$B$809,0)))</f>
        <v/>
      </c>
      <c r="AJ150" s="844" t="str">
        <f>IF($B150="","",INDEX('All CCC'!AJ$7:AJ$809,MATCH(WatchList!$B150,'All CCC'!$B$7:$B$809,0)))</f>
        <v/>
      </c>
      <c r="AK150" s="844" t="str">
        <f>IF($B150="","",INDEX('All CCC'!AK$7:AK$809,MATCH(WatchList!$B150,'All CCC'!$B$7:$B$809,0)))</f>
        <v/>
      </c>
      <c r="AL150" s="844" t="str">
        <f>IF($B150="","",INDEX('All CCC'!AL$7:AL$809,MATCH(WatchList!$B150,'All CCC'!$B$7:$B$809,0)))</f>
        <v/>
      </c>
      <c r="AM150" s="844" t="str">
        <f>IF($B150="","",INDEX('All CCC'!AM$7:AM$809,MATCH(WatchList!$B150,'All CCC'!$B$7:$B$809,0)))</f>
        <v/>
      </c>
      <c r="AN150" s="844" t="str">
        <f>IF($B150="","",INDEX('All CCC'!AN$7:AN$809,MATCH(WatchList!$B150,'All CCC'!$B$7:$B$809,0)))</f>
        <v/>
      </c>
      <c r="AO150" s="844" t="str">
        <f>IF($B150="","",INDEX('All CCC'!AO$7:AO$809,MATCH(WatchList!$B150,'All CCC'!$B$7:$B$809,0)))</f>
        <v/>
      </c>
      <c r="AP150" s="844" t="str">
        <f>IF($B150="","",INDEX('All CCC'!AP$7:AP$809,MATCH(WatchList!$B150,'All CCC'!$B$7:$B$809,0)))</f>
        <v/>
      </c>
      <c r="AQ150" s="844" t="str">
        <f>IF($B150="","",INDEX('All CCC'!AQ$7:AQ$809,MATCH(WatchList!$B150,'All CCC'!$B$7:$B$809,0)))</f>
        <v/>
      </c>
      <c r="AR150" s="844" t="str">
        <f>IF($B150="","",INDEX('All CCC'!AR$7:AR$809,MATCH(WatchList!$B150,'All CCC'!$B$7:$B$809,0)))</f>
        <v/>
      </c>
      <c r="AS150" s="844" t="str">
        <f>IF($B150="","",INDEX('All CCC'!AS$7:AS$809,MATCH(WatchList!$B150,'All CCC'!$B$7:$B$809,0)))</f>
        <v/>
      </c>
      <c r="AT150" s="844" t="str">
        <f>IF($B150="","",INDEX('All CCC'!AT$7:AT$809,MATCH(WatchList!$B150,'All CCC'!$B$7:$B$809,0)))</f>
        <v/>
      </c>
      <c r="AU150" s="844" t="str">
        <f>IF($B150="","",INDEX('All CCC'!AU$7:AU$809,MATCH(WatchList!$B150,'All CCC'!$B$7:$B$809,0)))</f>
        <v/>
      </c>
      <c r="AV150" s="844" t="str">
        <f>IF($B150="","",INDEX('All CCC'!AV$7:AV$809,MATCH(WatchList!$B150,'All CCC'!$B$7:$B$809,0)))</f>
        <v/>
      </c>
      <c r="AW150" s="844" t="str">
        <f>IF($B150="","",INDEX('All CCC'!AW$7:AW$809,MATCH(WatchList!$B150,'All CCC'!$B$7:$B$809,0)))</f>
        <v/>
      </c>
      <c r="AX150" s="844" t="str">
        <f>IF($B150="","",INDEX('All CCC'!AX$7:AX$809,MATCH(WatchList!$B150,'All CCC'!$B$7:$B$809,0)))</f>
        <v/>
      </c>
      <c r="AY150" s="844" t="str">
        <f>IF($B150="","",INDEX('All CCC'!AY$7:AY$809,MATCH(WatchList!$B150,'All CCC'!$B$7:$B$809,0)))</f>
        <v/>
      </c>
      <c r="AZ150" s="844" t="str">
        <f>IF($B150="","",INDEX('All CCC'!AZ$7:AZ$809,MATCH(WatchList!$B150,'All CCC'!$B$7:$B$809,0)))</f>
        <v/>
      </c>
      <c r="BA150" s="844" t="str">
        <f>IF($B150="","",INDEX('All CCC'!BA$7:BA$809,MATCH(WatchList!$B150,'All CCC'!$B$7:$B$809,0)))</f>
        <v/>
      </c>
      <c r="BB150" s="844" t="str">
        <f>IF($B150="","",INDEX('All CCC'!BB$7:BB$809,MATCH(WatchList!$B150,'All CCC'!$B$7:$B$809,0)))</f>
        <v/>
      </c>
      <c r="BC150" s="844" t="str">
        <f>IF($B150="","",INDEX('All CCC'!BC$7:BC$809,MATCH(WatchList!$B150,'All CCC'!$B$7:$B$809,0)))</f>
        <v/>
      </c>
      <c r="BD150" s="844" t="str">
        <f>IF($B150="","",INDEX('All CCC'!BD$7:BD$809,MATCH(WatchList!$B150,'All CCC'!$B$7:$B$809,0)))</f>
        <v/>
      </c>
      <c r="BE150" s="844" t="str">
        <f>IF($B150="","",INDEX('All CCC'!BE$7:BE$809,MATCH(WatchList!$B150,'All CCC'!$B$7:$B$809,0)))</f>
        <v/>
      </c>
      <c r="BF150" s="844" t="str">
        <f>IF($B150="","",INDEX('All CCC'!BF$7:BF$809,MATCH(WatchList!$B150,'All CCC'!$B$7:$B$809,0)))</f>
        <v/>
      </c>
      <c r="BG150" s="844" t="str">
        <f>IF($B150="","",INDEX('All CCC'!BG$7:BG$809,MATCH(WatchList!$B150,'All CCC'!$B$7:$B$809,0)))</f>
        <v/>
      </c>
    </row>
    <row r="151" spans="1:59" x14ac:dyDescent="0.2">
      <c r="A151" s="548" t="str">
        <f>IF($B151="","",INDEX('All CCC'!A$7:A$809,MATCH(WatchList!$B151,'All CCC'!$B$7:$B$809,0)))</f>
        <v/>
      </c>
      <c r="B151" s="31"/>
      <c r="C151" s="844" t="str">
        <f>IF($B151="","",INDEX('All CCC'!C$7:C$809,MATCH(WatchList!$B151,'All CCC'!$B$7:$B$809,0)))</f>
        <v/>
      </c>
      <c r="D151" s="844" t="str">
        <f>IF($B151="","",INDEX('All CCC'!D$7:D$809,MATCH(WatchList!$B151,'All CCC'!$B$7:$B$809,0)))</f>
        <v/>
      </c>
      <c r="E151" s="844" t="str">
        <f>IF($B151="","",INDEX('All CCC'!E$7:E$809,MATCH(WatchList!$B151,'All CCC'!$B$7:$B$809,0)))</f>
        <v/>
      </c>
      <c r="F151" s="844" t="str">
        <f>IF($B151="","",INDEX('All CCC'!F$7:F$809,MATCH(WatchList!$B151,'All CCC'!$B$7:$B$809,0)))</f>
        <v/>
      </c>
      <c r="G151" s="844" t="str">
        <f>IF($B151="","",INDEX('All CCC'!G$7:G$809,MATCH(WatchList!$B151,'All CCC'!$B$7:$B$809,0)))</f>
        <v/>
      </c>
      <c r="H151" s="844" t="str">
        <f>IF($B151="","",INDEX('All CCC'!H$7:H$809,MATCH(WatchList!$B151,'All CCC'!$B$7:$B$809,0)))</f>
        <v/>
      </c>
      <c r="I151" s="844" t="str">
        <f>IF($B151="","",INDEX('All CCC'!I$7:I$809,MATCH(WatchList!$B151,'All CCC'!$B$7:$B$809,0)))</f>
        <v/>
      </c>
      <c r="J151" s="844" t="str">
        <f>IF($B151="","",INDEX('All CCC'!J$7:J$809,MATCH(WatchList!$B151,'All CCC'!$B$7:$B$809,0)))</f>
        <v/>
      </c>
      <c r="K151" s="844" t="str">
        <f>IF($B151="","",INDEX('All CCC'!K$7:K$809,MATCH(WatchList!$B151,'All CCC'!$B$7:$B$809,0)))</f>
        <v/>
      </c>
      <c r="L151" s="844" t="str">
        <f>IF($B151="","",INDEX('All CCC'!L$7:L$809,MATCH(WatchList!$B151,'All CCC'!$B$7:$B$809,0)))</f>
        <v/>
      </c>
      <c r="M151" s="844" t="str">
        <f>IF($B151="","",INDEX('All CCC'!M$7:M$809,MATCH(WatchList!$B151,'All CCC'!$B$7:$B$809,0)))</f>
        <v/>
      </c>
      <c r="N151" s="844" t="str">
        <f>IF($B151="","",INDEX('All CCC'!N$7:N$809,MATCH(WatchList!$B151,'All CCC'!$B$7:$B$809,0)))</f>
        <v/>
      </c>
      <c r="O151" s="844" t="str">
        <f>IF($B151="","",INDEX('All CCC'!O$7:O$809,MATCH(WatchList!$B151,'All CCC'!$B$7:$B$809,0)))</f>
        <v/>
      </c>
      <c r="P151" s="845" t="str">
        <f>IF($B151="","",INDEX('All CCC'!P$7:P$809,MATCH(WatchList!$B151,'All CCC'!$B$7:$B$809,0)))</f>
        <v/>
      </c>
      <c r="Q151" s="845" t="str">
        <f>IF($B151="","",INDEX('All CCC'!Q$7:Q$809,MATCH(WatchList!$B151,'All CCC'!$B$7:$B$809,0)))</f>
        <v/>
      </c>
      <c r="R151" s="844" t="str">
        <f>IF($B151="","",INDEX('All CCC'!R$7:R$809,MATCH(WatchList!$B151,'All CCC'!$B$7:$B$809,0)))</f>
        <v/>
      </c>
      <c r="S151" s="844" t="str">
        <f>IF($B151="","",INDEX('All CCC'!S$7:S$809,MATCH(WatchList!$B151,'All CCC'!$B$7:$B$809,0)))</f>
        <v/>
      </c>
      <c r="T151" s="844" t="str">
        <f>IF($B151="","",INDEX('All CCC'!T$7:T$809,MATCH(WatchList!$B151,'All CCC'!$B$7:$B$809,0)))</f>
        <v/>
      </c>
      <c r="U151" s="844" t="str">
        <f>IF($B151="","",INDEX('All CCC'!U$7:U$809,MATCH(WatchList!$B151,'All CCC'!$B$7:$B$809,0)))</f>
        <v/>
      </c>
      <c r="V151" s="844" t="str">
        <f>IF($B151="","",INDEX('All CCC'!V$7:V$809,MATCH(WatchList!$B151,'All CCC'!$B$7:$B$809,0)))</f>
        <v/>
      </c>
      <c r="W151" s="844" t="str">
        <f>IF($B151="","",INDEX('All CCC'!W$7:W$809,MATCH(WatchList!$B151,'All CCC'!$B$7:$B$809,0)))</f>
        <v/>
      </c>
      <c r="X151" s="844" t="str">
        <f>IF($B151="","",INDEX('All CCC'!X$7:X$809,MATCH(WatchList!$B151,'All CCC'!$B$7:$B$809,0)))</f>
        <v/>
      </c>
      <c r="Y151" s="844" t="str">
        <f>IF($B151="","",INDEX('All CCC'!Y$7:Y$809,MATCH(WatchList!$B151,'All CCC'!$B$7:$B$809,0)))</f>
        <v/>
      </c>
      <c r="Z151" s="844" t="str">
        <f>IF($B151="","",INDEX('All CCC'!Z$7:Z$809,MATCH(WatchList!$B151,'All CCC'!$B$7:$B$809,0)))</f>
        <v/>
      </c>
      <c r="AA151" s="844" t="str">
        <f>IF($B151="","",INDEX('All CCC'!AA$7:AA$809,MATCH(WatchList!$B151,'All CCC'!$B$7:$B$809,0)))</f>
        <v/>
      </c>
      <c r="AB151" s="844" t="str">
        <f>IF($B151="","",INDEX('All CCC'!AB$7:AB$809,MATCH(WatchList!$B151,'All CCC'!$B$7:$B$809,0)))</f>
        <v/>
      </c>
      <c r="AC151" s="844" t="str">
        <f>IF($B151="","",INDEX('All CCC'!AC$7:AC$809,MATCH(WatchList!$B151,'All CCC'!$B$7:$B$809,0)))</f>
        <v/>
      </c>
      <c r="AD151" s="844" t="str">
        <f>IF($B151="","",INDEX('All CCC'!AD$7:AD$809,MATCH(WatchList!$B151,'All CCC'!$B$7:$B$809,0)))</f>
        <v/>
      </c>
      <c r="AE151" s="844" t="str">
        <f>IF($B151="","",INDEX('All CCC'!AE$7:AE$809,MATCH(WatchList!$B151,'All CCC'!$B$7:$B$809,0)))</f>
        <v/>
      </c>
      <c r="AF151" s="844" t="str">
        <f>IF($B151="","",INDEX('All CCC'!AF$7:AF$809,MATCH(WatchList!$B151,'All CCC'!$B$7:$B$809,0)))</f>
        <v/>
      </c>
      <c r="AG151" s="844" t="str">
        <f>IF($B151="","",INDEX('All CCC'!AG$7:AG$809,MATCH(WatchList!$B151,'All CCC'!$B$7:$B$809,0)))</f>
        <v/>
      </c>
      <c r="AH151" s="844" t="str">
        <f>IF($B151="","",INDEX('All CCC'!AH$7:AH$809,MATCH(WatchList!$B151,'All CCC'!$B$7:$B$809,0)))</f>
        <v/>
      </c>
      <c r="AI151" s="844" t="str">
        <f>IF($B151="","",INDEX('All CCC'!AI$7:AI$809,MATCH(WatchList!$B151,'All CCC'!$B$7:$B$809,0)))</f>
        <v/>
      </c>
      <c r="AJ151" s="844" t="str">
        <f>IF($B151="","",INDEX('All CCC'!AJ$7:AJ$809,MATCH(WatchList!$B151,'All CCC'!$B$7:$B$809,0)))</f>
        <v/>
      </c>
      <c r="AK151" s="844" t="str">
        <f>IF($B151="","",INDEX('All CCC'!AK$7:AK$809,MATCH(WatchList!$B151,'All CCC'!$B$7:$B$809,0)))</f>
        <v/>
      </c>
      <c r="AL151" s="844" t="str">
        <f>IF($B151="","",INDEX('All CCC'!AL$7:AL$809,MATCH(WatchList!$B151,'All CCC'!$B$7:$B$809,0)))</f>
        <v/>
      </c>
      <c r="AM151" s="844" t="str">
        <f>IF($B151="","",INDEX('All CCC'!AM$7:AM$809,MATCH(WatchList!$B151,'All CCC'!$B$7:$B$809,0)))</f>
        <v/>
      </c>
      <c r="AN151" s="844" t="str">
        <f>IF($B151="","",INDEX('All CCC'!AN$7:AN$809,MATCH(WatchList!$B151,'All CCC'!$B$7:$B$809,0)))</f>
        <v/>
      </c>
      <c r="AO151" s="844" t="str">
        <f>IF($B151="","",INDEX('All CCC'!AO$7:AO$809,MATCH(WatchList!$B151,'All CCC'!$B$7:$B$809,0)))</f>
        <v/>
      </c>
      <c r="AP151" s="844" t="str">
        <f>IF($B151="","",INDEX('All CCC'!AP$7:AP$809,MATCH(WatchList!$B151,'All CCC'!$B$7:$B$809,0)))</f>
        <v/>
      </c>
      <c r="AQ151" s="844" t="str">
        <f>IF($B151="","",INDEX('All CCC'!AQ$7:AQ$809,MATCH(WatchList!$B151,'All CCC'!$B$7:$B$809,0)))</f>
        <v/>
      </c>
      <c r="AR151" s="844" t="str">
        <f>IF($B151="","",INDEX('All CCC'!AR$7:AR$809,MATCH(WatchList!$B151,'All CCC'!$B$7:$B$809,0)))</f>
        <v/>
      </c>
      <c r="AS151" s="844" t="str">
        <f>IF($B151="","",INDEX('All CCC'!AS$7:AS$809,MATCH(WatchList!$B151,'All CCC'!$B$7:$B$809,0)))</f>
        <v/>
      </c>
      <c r="AT151" s="844" t="str">
        <f>IF($B151="","",INDEX('All CCC'!AT$7:AT$809,MATCH(WatchList!$B151,'All CCC'!$B$7:$B$809,0)))</f>
        <v/>
      </c>
      <c r="AU151" s="844" t="str">
        <f>IF($B151="","",INDEX('All CCC'!AU$7:AU$809,MATCH(WatchList!$B151,'All CCC'!$B$7:$B$809,0)))</f>
        <v/>
      </c>
      <c r="AV151" s="844" t="str">
        <f>IF($B151="","",INDEX('All CCC'!AV$7:AV$809,MATCH(WatchList!$B151,'All CCC'!$B$7:$B$809,0)))</f>
        <v/>
      </c>
      <c r="AW151" s="844" t="str">
        <f>IF($B151="","",INDEX('All CCC'!AW$7:AW$809,MATCH(WatchList!$B151,'All CCC'!$B$7:$B$809,0)))</f>
        <v/>
      </c>
      <c r="AX151" s="844" t="str">
        <f>IF($B151="","",INDEX('All CCC'!AX$7:AX$809,MATCH(WatchList!$B151,'All CCC'!$B$7:$B$809,0)))</f>
        <v/>
      </c>
      <c r="AY151" s="844" t="str">
        <f>IF($B151="","",INDEX('All CCC'!AY$7:AY$809,MATCH(WatchList!$B151,'All CCC'!$B$7:$B$809,0)))</f>
        <v/>
      </c>
      <c r="AZ151" s="844" t="str">
        <f>IF($B151="","",INDEX('All CCC'!AZ$7:AZ$809,MATCH(WatchList!$B151,'All CCC'!$B$7:$B$809,0)))</f>
        <v/>
      </c>
      <c r="BA151" s="844" t="str">
        <f>IF($B151="","",INDEX('All CCC'!BA$7:BA$809,MATCH(WatchList!$B151,'All CCC'!$B$7:$B$809,0)))</f>
        <v/>
      </c>
      <c r="BB151" s="844" t="str">
        <f>IF($B151="","",INDEX('All CCC'!BB$7:BB$809,MATCH(WatchList!$B151,'All CCC'!$B$7:$B$809,0)))</f>
        <v/>
      </c>
      <c r="BC151" s="844" t="str">
        <f>IF($B151="","",INDEX('All CCC'!BC$7:BC$809,MATCH(WatchList!$B151,'All CCC'!$B$7:$B$809,0)))</f>
        <v/>
      </c>
      <c r="BD151" s="844" t="str">
        <f>IF($B151="","",INDEX('All CCC'!BD$7:BD$809,MATCH(WatchList!$B151,'All CCC'!$B$7:$B$809,0)))</f>
        <v/>
      </c>
      <c r="BE151" s="844" t="str">
        <f>IF($B151="","",INDEX('All CCC'!BE$7:BE$809,MATCH(WatchList!$B151,'All CCC'!$B$7:$B$809,0)))</f>
        <v/>
      </c>
      <c r="BF151" s="844" t="str">
        <f>IF($B151="","",INDEX('All CCC'!BF$7:BF$809,MATCH(WatchList!$B151,'All CCC'!$B$7:$B$809,0)))</f>
        <v/>
      </c>
      <c r="BG151" s="844" t="str">
        <f>IF($B151="","",INDEX('All CCC'!BG$7:BG$809,MATCH(WatchList!$B151,'All CCC'!$B$7:$B$809,0)))</f>
        <v/>
      </c>
    </row>
    <row r="152" spans="1:59" x14ac:dyDescent="0.2">
      <c r="A152" s="548" t="str">
        <f>IF($B152="","",INDEX('All CCC'!A$7:A$809,MATCH(WatchList!$B152,'All CCC'!$B$7:$B$809,0)))</f>
        <v/>
      </c>
      <c r="B152" s="31"/>
      <c r="C152" s="844" t="str">
        <f>IF($B152="","",INDEX('All CCC'!C$7:C$809,MATCH(WatchList!$B152,'All CCC'!$B$7:$B$809,0)))</f>
        <v/>
      </c>
      <c r="D152" s="844" t="str">
        <f>IF($B152="","",INDEX('All CCC'!D$7:D$809,MATCH(WatchList!$B152,'All CCC'!$B$7:$B$809,0)))</f>
        <v/>
      </c>
      <c r="E152" s="844" t="str">
        <f>IF($B152="","",INDEX('All CCC'!E$7:E$809,MATCH(WatchList!$B152,'All CCC'!$B$7:$B$809,0)))</f>
        <v/>
      </c>
      <c r="F152" s="844" t="str">
        <f>IF($B152="","",INDEX('All CCC'!F$7:F$809,MATCH(WatchList!$B152,'All CCC'!$B$7:$B$809,0)))</f>
        <v/>
      </c>
      <c r="G152" s="844" t="str">
        <f>IF($B152="","",INDEX('All CCC'!G$7:G$809,MATCH(WatchList!$B152,'All CCC'!$B$7:$B$809,0)))</f>
        <v/>
      </c>
      <c r="H152" s="844" t="str">
        <f>IF($B152="","",INDEX('All CCC'!H$7:H$809,MATCH(WatchList!$B152,'All CCC'!$B$7:$B$809,0)))</f>
        <v/>
      </c>
      <c r="I152" s="844" t="str">
        <f>IF($B152="","",INDEX('All CCC'!I$7:I$809,MATCH(WatchList!$B152,'All CCC'!$B$7:$B$809,0)))</f>
        <v/>
      </c>
      <c r="J152" s="844" t="str">
        <f>IF($B152="","",INDEX('All CCC'!J$7:J$809,MATCH(WatchList!$B152,'All CCC'!$B$7:$B$809,0)))</f>
        <v/>
      </c>
      <c r="K152" s="844" t="str">
        <f>IF($B152="","",INDEX('All CCC'!K$7:K$809,MATCH(WatchList!$B152,'All CCC'!$B$7:$B$809,0)))</f>
        <v/>
      </c>
      <c r="L152" s="844" t="str">
        <f>IF($B152="","",INDEX('All CCC'!L$7:L$809,MATCH(WatchList!$B152,'All CCC'!$B$7:$B$809,0)))</f>
        <v/>
      </c>
      <c r="M152" s="844" t="str">
        <f>IF($B152="","",INDEX('All CCC'!M$7:M$809,MATCH(WatchList!$B152,'All CCC'!$B$7:$B$809,0)))</f>
        <v/>
      </c>
      <c r="N152" s="844" t="str">
        <f>IF($B152="","",INDEX('All CCC'!N$7:N$809,MATCH(WatchList!$B152,'All CCC'!$B$7:$B$809,0)))</f>
        <v/>
      </c>
      <c r="O152" s="844" t="str">
        <f>IF($B152="","",INDEX('All CCC'!O$7:O$809,MATCH(WatchList!$B152,'All CCC'!$B$7:$B$809,0)))</f>
        <v/>
      </c>
      <c r="P152" s="845" t="str">
        <f>IF($B152="","",INDEX('All CCC'!P$7:P$809,MATCH(WatchList!$B152,'All CCC'!$B$7:$B$809,0)))</f>
        <v/>
      </c>
      <c r="Q152" s="845" t="str">
        <f>IF($B152="","",INDEX('All CCC'!Q$7:Q$809,MATCH(WatchList!$B152,'All CCC'!$B$7:$B$809,0)))</f>
        <v/>
      </c>
      <c r="R152" s="844" t="str">
        <f>IF($B152="","",INDEX('All CCC'!R$7:R$809,MATCH(WatchList!$B152,'All CCC'!$B$7:$B$809,0)))</f>
        <v/>
      </c>
      <c r="S152" s="844" t="str">
        <f>IF($B152="","",INDEX('All CCC'!S$7:S$809,MATCH(WatchList!$B152,'All CCC'!$B$7:$B$809,0)))</f>
        <v/>
      </c>
      <c r="T152" s="844" t="str">
        <f>IF($B152="","",INDEX('All CCC'!T$7:T$809,MATCH(WatchList!$B152,'All CCC'!$B$7:$B$809,0)))</f>
        <v/>
      </c>
      <c r="U152" s="844" t="str">
        <f>IF($B152="","",INDEX('All CCC'!U$7:U$809,MATCH(WatchList!$B152,'All CCC'!$B$7:$B$809,0)))</f>
        <v/>
      </c>
      <c r="V152" s="844" t="str">
        <f>IF($B152="","",INDEX('All CCC'!V$7:V$809,MATCH(WatchList!$B152,'All CCC'!$B$7:$B$809,0)))</f>
        <v/>
      </c>
      <c r="W152" s="844" t="str">
        <f>IF($B152="","",INDEX('All CCC'!W$7:W$809,MATCH(WatchList!$B152,'All CCC'!$B$7:$B$809,0)))</f>
        <v/>
      </c>
      <c r="X152" s="844" t="str">
        <f>IF($B152="","",INDEX('All CCC'!X$7:X$809,MATCH(WatchList!$B152,'All CCC'!$B$7:$B$809,0)))</f>
        <v/>
      </c>
      <c r="Y152" s="844" t="str">
        <f>IF($B152="","",INDEX('All CCC'!Y$7:Y$809,MATCH(WatchList!$B152,'All CCC'!$B$7:$B$809,0)))</f>
        <v/>
      </c>
      <c r="Z152" s="844" t="str">
        <f>IF($B152="","",INDEX('All CCC'!Z$7:Z$809,MATCH(WatchList!$B152,'All CCC'!$B$7:$B$809,0)))</f>
        <v/>
      </c>
      <c r="AA152" s="844" t="str">
        <f>IF($B152="","",INDEX('All CCC'!AA$7:AA$809,MATCH(WatchList!$B152,'All CCC'!$B$7:$B$809,0)))</f>
        <v/>
      </c>
      <c r="AB152" s="844" t="str">
        <f>IF($B152="","",INDEX('All CCC'!AB$7:AB$809,MATCH(WatchList!$B152,'All CCC'!$B$7:$B$809,0)))</f>
        <v/>
      </c>
      <c r="AC152" s="844" t="str">
        <f>IF($B152="","",INDEX('All CCC'!AC$7:AC$809,MATCH(WatchList!$B152,'All CCC'!$B$7:$B$809,0)))</f>
        <v/>
      </c>
      <c r="AD152" s="844" t="str">
        <f>IF($B152="","",INDEX('All CCC'!AD$7:AD$809,MATCH(WatchList!$B152,'All CCC'!$B$7:$B$809,0)))</f>
        <v/>
      </c>
      <c r="AE152" s="844" t="str">
        <f>IF($B152="","",INDEX('All CCC'!AE$7:AE$809,MATCH(WatchList!$B152,'All CCC'!$B$7:$B$809,0)))</f>
        <v/>
      </c>
      <c r="AF152" s="844" t="str">
        <f>IF($B152="","",INDEX('All CCC'!AF$7:AF$809,MATCH(WatchList!$B152,'All CCC'!$B$7:$B$809,0)))</f>
        <v/>
      </c>
      <c r="AG152" s="844" t="str">
        <f>IF($B152="","",INDEX('All CCC'!AG$7:AG$809,MATCH(WatchList!$B152,'All CCC'!$B$7:$B$809,0)))</f>
        <v/>
      </c>
      <c r="AH152" s="844" t="str">
        <f>IF($B152="","",INDEX('All CCC'!AH$7:AH$809,MATCH(WatchList!$B152,'All CCC'!$B$7:$B$809,0)))</f>
        <v/>
      </c>
      <c r="AI152" s="844" t="str">
        <f>IF($B152="","",INDEX('All CCC'!AI$7:AI$809,MATCH(WatchList!$B152,'All CCC'!$B$7:$B$809,0)))</f>
        <v/>
      </c>
      <c r="AJ152" s="844" t="str">
        <f>IF($B152="","",INDEX('All CCC'!AJ$7:AJ$809,MATCH(WatchList!$B152,'All CCC'!$B$7:$B$809,0)))</f>
        <v/>
      </c>
      <c r="AK152" s="844" t="str">
        <f>IF($B152="","",INDEX('All CCC'!AK$7:AK$809,MATCH(WatchList!$B152,'All CCC'!$B$7:$B$809,0)))</f>
        <v/>
      </c>
      <c r="AL152" s="844" t="str">
        <f>IF($B152="","",INDEX('All CCC'!AL$7:AL$809,MATCH(WatchList!$B152,'All CCC'!$B$7:$B$809,0)))</f>
        <v/>
      </c>
      <c r="AM152" s="844" t="str">
        <f>IF($B152="","",INDEX('All CCC'!AM$7:AM$809,MATCH(WatchList!$B152,'All CCC'!$B$7:$B$809,0)))</f>
        <v/>
      </c>
      <c r="AN152" s="844" t="str">
        <f>IF($B152="","",INDEX('All CCC'!AN$7:AN$809,MATCH(WatchList!$B152,'All CCC'!$B$7:$B$809,0)))</f>
        <v/>
      </c>
      <c r="AO152" s="844" t="str">
        <f>IF($B152="","",INDEX('All CCC'!AO$7:AO$809,MATCH(WatchList!$B152,'All CCC'!$B$7:$B$809,0)))</f>
        <v/>
      </c>
      <c r="AP152" s="844" t="str">
        <f>IF($B152="","",INDEX('All CCC'!AP$7:AP$809,MATCH(WatchList!$B152,'All CCC'!$B$7:$B$809,0)))</f>
        <v/>
      </c>
      <c r="AQ152" s="844" t="str">
        <f>IF($B152="","",INDEX('All CCC'!AQ$7:AQ$809,MATCH(WatchList!$B152,'All CCC'!$B$7:$B$809,0)))</f>
        <v/>
      </c>
      <c r="AR152" s="844" t="str">
        <f>IF($B152="","",INDEX('All CCC'!AR$7:AR$809,MATCH(WatchList!$B152,'All CCC'!$B$7:$B$809,0)))</f>
        <v/>
      </c>
      <c r="AS152" s="844" t="str">
        <f>IF($B152="","",INDEX('All CCC'!AS$7:AS$809,MATCH(WatchList!$B152,'All CCC'!$B$7:$B$809,0)))</f>
        <v/>
      </c>
      <c r="AT152" s="844" t="str">
        <f>IF($B152="","",INDEX('All CCC'!AT$7:AT$809,MATCH(WatchList!$B152,'All CCC'!$B$7:$B$809,0)))</f>
        <v/>
      </c>
      <c r="AU152" s="844" t="str">
        <f>IF($B152="","",INDEX('All CCC'!AU$7:AU$809,MATCH(WatchList!$B152,'All CCC'!$B$7:$B$809,0)))</f>
        <v/>
      </c>
      <c r="AV152" s="844" t="str">
        <f>IF($B152="","",INDEX('All CCC'!AV$7:AV$809,MATCH(WatchList!$B152,'All CCC'!$B$7:$B$809,0)))</f>
        <v/>
      </c>
      <c r="AW152" s="844" t="str">
        <f>IF($B152="","",INDEX('All CCC'!AW$7:AW$809,MATCH(WatchList!$B152,'All CCC'!$B$7:$B$809,0)))</f>
        <v/>
      </c>
      <c r="AX152" s="844" t="str">
        <f>IF($B152="","",INDEX('All CCC'!AX$7:AX$809,MATCH(WatchList!$B152,'All CCC'!$B$7:$B$809,0)))</f>
        <v/>
      </c>
      <c r="AY152" s="844" t="str">
        <f>IF($B152="","",INDEX('All CCC'!AY$7:AY$809,MATCH(WatchList!$B152,'All CCC'!$B$7:$B$809,0)))</f>
        <v/>
      </c>
      <c r="AZ152" s="844" t="str">
        <f>IF($B152="","",INDEX('All CCC'!AZ$7:AZ$809,MATCH(WatchList!$B152,'All CCC'!$B$7:$B$809,0)))</f>
        <v/>
      </c>
      <c r="BA152" s="844" t="str">
        <f>IF($B152="","",INDEX('All CCC'!BA$7:BA$809,MATCH(WatchList!$B152,'All CCC'!$B$7:$B$809,0)))</f>
        <v/>
      </c>
      <c r="BB152" s="844" t="str">
        <f>IF($B152="","",INDEX('All CCC'!BB$7:BB$809,MATCH(WatchList!$B152,'All CCC'!$B$7:$B$809,0)))</f>
        <v/>
      </c>
      <c r="BC152" s="844" t="str">
        <f>IF($B152="","",INDEX('All CCC'!BC$7:BC$809,MATCH(WatchList!$B152,'All CCC'!$B$7:$B$809,0)))</f>
        <v/>
      </c>
      <c r="BD152" s="844" t="str">
        <f>IF($B152="","",INDEX('All CCC'!BD$7:BD$809,MATCH(WatchList!$B152,'All CCC'!$B$7:$B$809,0)))</f>
        <v/>
      </c>
      <c r="BE152" s="844" t="str">
        <f>IF($B152="","",INDEX('All CCC'!BE$7:BE$809,MATCH(WatchList!$B152,'All CCC'!$B$7:$B$809,0)))</f>
        <v/>
      </c>
      <c r="BF152" s="844" t="str">
        <f>IF($B152="","",INDEX('All CCC'!BF$7:BF$809,MATCH(WatchList!$B152,'All CCC'!$B$7:$B$809,0)))</f>
        <v/>
      </c>
      <c r="BG152" s="844" t="str">
        <f>IF($B152="","",INDEX('All CCC'!BG$7:BG$809,MATCH(WatchList!$B152,'All CCC'!$B$7:$B$809,0)))</f>
        <v/>
      </c>
    </row>
    <row r="153" spans="1:59" x14ac:dyDescent="0.2">
      <c r="A153" s="548" t="str">
        <f>IF($B153="","",INDEX('All CCC'!A$7:A$809,MATCH(WatchList!$B153,'All CCC'!$B$7:$B$809,0)))</f>
        <v/>
      </c>
      <c r="B153" s="31"/>
      <c r="C153" s="844" t="str">
        <f>IF($B153="","",INDEX('All CCC'!C$7:C$809,MATCH(WatchList!$B153,'All CCC'!$B$7:$B$809,0)))</f>
        <v/>
      </c>
      <c r="D153" s="844" t="str">
        <f>IF($B153="","",INDEX('All CCC'!D$7:D$809,MATCH(WatchList!$B153,'All CCC'!$B$7:$B$809,0)))</f>
        <v/>
      </c>
      <c r="E153" s="844" t="str">
        <f>IF($B153="","",INDEX('All CCC'!E$7:E$809,MATCH(WatchList!$B153,'All CCC'!$B$7:$B$809,0)))</f>
        <v/>
      </c>
      <c r="F153" s="844" t="str">
        <f>IF($B153="","",INDEX('All CCC'!F$7:F$809,MATCH(WatchList!$B153,'All CCC'!$B$7:$B$809,0)))</f>
        <v/>
      </c>
      <c r="G153" s="844" t="str">
        <f>IF($B153="","",INDEX('All CCC'!G$7:G$809,MATCH(WatchList!$B153,'All CCC'!$B$7:$B$809,0)))</f>
        <v/>
      </c>
      <c r="H153" s="844" t="str">
        <f>IF($B153="","",INDEX('All CCC'!H$7:H$809,MATCH(WatchList!$B153,'All CCC'!$B$7:$B$809,0)))</f>
        <v/>
      </c>
      <c r="I153" s="844" t="str">
        <f>IF($B153="","",INDEX('All CCC'!I$7:I$809,MATCH(WatchList!$B153,'All CCC'!$B$7:$B$809,0)))</f>
        <v/>
      </c>
      <c r="J153" s="844" t="str">
        <f>IF($B153="","",INDEX('All CCC'!J$7:J$809,MATCH(WatchList!$B153,'All CCC'!$B$7:$B$809,0)))</f>
        <v/>
      </c>
      <c r="K153" s="844" t="str">
        <f>IF($B153="","",INDEX('All CCC'!K$7:K$809,MATCH(WatchList!$B153,'All CCC'!$B$7:$B$809,0)))</f>
        <v/>
      </c>
      <c r="L153" s="844" t="str">
        <f>IF($B153="","",INDEX('All CCC'!L$7:L$809,MATCH(WatchList!$B153,'All CCC'!$B$7:$B$809,0)))</f>
        <v/>
      </c>
      <c r="M153" s="844" t="str">
        <f>IF($B153="","",INDEX('All CCC'!M$7:M$809,MATCH(WatchList!$B153,'All CCC'!$B$7:$B$809,0)))</f>
        <v/>
      </c>
      <c r="N153" s="844" t="str">
        <f>IF($B153="","",INDEX('All CCC'!N$7:N$809,MATCH(WatchList!$B153,'All CCC'!$B$7:$B$809,0)))</f>
        <v/>
      </c>
      <c r="O153" s="844" t="str">
        <f>IF($B153="","",INDEX('All CCC'!O$7:O$809,MATCH(WatchList!$B153,'All CCC'!$B$7:$B$809,0)))</f>
        <v/>
      </c>
      <c r="P153" s="845" t="str">
        <f>IF($B153="","",INDEX('All CCC'!P$7:P$809,MATCH(WatchList!$B153,'All CCC'!$B$7:$B$809,0)))</f>
        <v/>
      </c>
      <c r="Q153" s="845" t="str">
        <f>IF($B153="","",INDEX('All CCC'!Q$7:Q$809,MATCH(WatchList!$B153,'All CCC'!$B$7:$B$809,0)))</f>
        <v/>
      </c>
      <c r="R153" s="844" t="str">
        <f>IF($B153="","",INDEX('All CCC'!R$7:R$809,MATCH(WatchList!$B153,'All CCC'!$B$7:$B$809,0)))</f>
        <v/>
      </c>
      <c r="S153" s="844" t="str">
        <f>IF($B153="","",INDEX('All CCC'!S$7:S$809,MATCH(WatchList!$B153,'All CCC'!$B$7:$B$809,0)))</f>
        <v/>
      </c>
      <c r="T153" s="844" t="str">
        <f>IF($B153="","",INDEX('All CCC'!T$7:T$809,MATCH(WatchList!$B153,'All CCC'!$B$7:$B$809,0)))</f>
        <v/>
      </c>
      <c r="U153" s="844" t="str">
        <f>IF($B153="","",INDEX('All CCC'!U$7:U$809,MATCH(WatchList!$B153,'All CCC'!$B$7:$B$809,0)))</f>
        <v/>
      </c>
      <c r="V153" s="844" t="str">
        <f>IF($B153="","",INDEX('All CCC'!V$7:V$809,MATCH(WatchList!$B153,'All CCC'!$B$7:$B$809,0)))</f>
        <v/>
      </c>
      <c r="W153" s="844" t="str">
        <f>IF($B153="","",INDEX('All CCC'!W$7:W$809,MATCH(WatchList!$B153,'All CCC'!$B$7:$B$809,0)))</f>
        <v/>
      </c>
      <c r="X153" s="844" t="str">
        <f>IF($B153="","",INDEX('All CCC'!X$7:X$809,MATCH(WatchList!$B153,'All CCC'!$B$7:$B$809,0)))</f>
        <v/>
      </c>
      <c r="Y153" s="844" t="str">
        <f>IF($B153="","",INDEX('All CCC'!Y$7:Y$809,MATCH(WatchList!$B153,'All CCC'!$B$7:$B$809,0)))</f>
        <v/>
      </c>
      <c r="Z153" s="844" t="str">
        <f>IF($B153="","",INDEX('All CCC'!Z$7:Z$809,MATCH(WatchList!$B153,'All CCC'!$B$7:$B$809,0)))</f>
        <v/>
      </c>
      <c r="AA153" s="844" t="str">
        <f>IF($B153="","",INDEX('All CCC'!AA$7:AA$809,MATCH(WatchList!$B153,'All CCC'!$B$7:$B$809,0)))</f>
        <v/>
      </c>
      <c r="AB153" s="844" t="str">
        <f>IF($B153="","",INDEX('All CCC'!AB$7:AB$809,MATCH(WatchList!$B153,'All CCC'!$B$7:$B$809,0)))</f>
        <v/>
      </c>
      <c r="AC153" s="844" t="str">
        <f>IF($B153="","",INDEX('All CCC'!AC$7:AC$809,MATCH(WatchList!$B153,'All CCC'!$B$7:$B$809,0)))</f>
        <v/>
      </c>
      <c r="AD153" s="844" t="str">
        <f>IF($B153="","",INDEX('All CCC'!AD$7:AD$809,MATCH(WatchList!$B153,'All CCC'!$B$7:$B$809,0)))</f>
        <v/>
      </c>
      <c r="AE153" s="844" t="str">
        <f>IF($B153="","",INDEX('All CCC'!AE$7:AE$809,MATCH(WatchList!$B153,'All CCC'!$B$7:$B$809,0)))</f>
        <v/>
      </c>
      <c r="AF153" s="844" t="str">
        <f>IF($B153="","",INDEX('All CCC'!AF$7:AF$809,MATCH(WatchList!$B153,'All CCC'!$B$7:$B$809,0)))</f>
        <v/>
      </c>
      <c r="AG153" s="844" t="str">
        <f>IF($B153="","",INDEX('All CCC'!AG$7:AG$809,MATCH(WatchList!$B153,'All CCC'!$B$7:$B$809,0)))</f>
        <v/>
      </c>
      <c r="AH153" s="844" t="str">
        <f>IF($B153="","",INDEX('All CCC'!AH$7:AH$809,MATCH(WatchList!$B153,'All CCC'!$B$7:$B$809,0)))</f>
        <v/>
      </c>
      <c r="AI153" s="844" t="str">
        <f>IF($B153="","",INDEX('All CCC'!AI$7:AI$809,MATCH(WatchList!$B153,'All CCC'!$B$7:$B$809,0)))</f>
        <v/>
      </c>
      <c r="AJ153" s="844" t="str">
        <f>IF($B153="","",INDEX('All CCC'!AJ$7:AJ$809,MATCH(WatchList!$B153,'All CCC'!$B$7:$B$809,0)))</f>
        <v/>
      </c>
      <c r="AK153" s="844" t="str">
        <f>IF($B153="","",INDEX('All CCC'!AK$7:AK$809,MATCH(WatchList!$B153,'All CCC'!$B$7:$B$809,0)))</f>
        <v/>
      </c>
      <c r="AL153" s="844" t="str">
        <f>IF($B153="","",INDEX('All CCC'!AL$7:AL$809,MATCH(WatchList!$B153,'All CCC'!$B$7:$B$809,0)))</f>
        <v/>
      </c>
      <c r="AM153" s="844" t="str">
        <f>IF($B153="","",INDEX('All CCC'!AM$7:AM$809,MATCH(WatchList!$B153,'All CCC'!$B$7:$B$809,0)))</f>
        <v/>
      </c>
      <c r="AN153" s="844" t="str">
        <f>IF($B153="","",INDEX('All CCC'!AN$7:AN$809,MATCH(WatchList!$B153,'All CCC'!$B$7:$B$809,0)))</f>
        <v/>
      </c>
      <c r="AO153" s="844" t="str">
        <f>IF($B153="","",INDEX('All CCC'!AO$7:AO$809,MATCH(WatchList!$B153,'All CCC'!$B$7:$B$809,0)))</f>
        <v/>
      </c>
      <c r="AP153" s="844" t="str">
        <f>IF($B153="","",INDEX('All CCC'!AP$7:AP$809,MATCH(WatchList!$B153,'All CCC'!$B$7:$B$809,0)))</f>
        <v/>
      </c>
      <c r="AQ153" s="844" t="str">
        <f>IF($B153="","",INDEX('All CCC'!AQ$7:AQ$809,MATCH(WatchList!$B153,'All CCC'!$B$7:$B$809,0)))</f>
        <v/>
      </c>
      <c r="AR153" s="844" t="str">
        <f>IF($B153="","",INDEX('All CCC'!AR$7:AR$809,MATCH(WatchList!$B153,'All CCC'!$B$7:$B$809,0)))</f>
        <v/>
      </c>
      <c r="AS153" s="844" t="str">
        <f>IF($B153="","",INDEX('All CCC'!AS$7:AS$809,MATCH(WatchList!$B153,'All CCC'!$B$7:$B$809,0)))</f>
        <v/>
      </c>
      <c r="AT153" s="844" t="str">
        <f>IF($B153="","",INDEX('All CCC'!AT$7:AT$809,MATCH(WatchList!$B153,'All CCC'!$B$7:$B$809,0)))</f>
        <v/>
      </c>
      <c r="AU153" s="844" t="str">
        <f>IF($B153="","",INDEX('All CCC'!AU$7:AU$809,MATCH(WatchList!$B153,'All CCC'!$B$7:$B$809,0)))</f>
        <v/>
      </c>
      <c r="AV153" s="844" t="str">
        <f>IF($B153="","",INDEX('All CCC'!AV$7:AV$809,MATCH(WatchList!$B153,'All CCC'!$B$7:$B$809,0)))</f>
        <v/>
      </c>
      <c r="AW153" s="844" t="str">
        <f>IF($B153="","",INDEX('All CCC'!AW$7:AW$809,MATCH(WatchList!$B153,'All CCC'!$B$7:$B$809,0)))</f>
        <v/>
      </c>
      <c r="AX153" s="844" t="str">
        <f>IF($B153="","",INDEX('All CCC'!AX$7:AX$809,MATCH(WatchList!$B153,'All CCC'!$B$7:$B$809,0)))</f>
        <v/>
      </c>
      <c r="AY153" s="844" t="str">
        <f>IF($B153="","",INDEX('All CCC'!AY$7:AY$809,MATCH(WatchList!$B153,'All CCC'!$B$7:$B$809,0)))</f>
        <v/>
      </c>
      <c r="AZ153" s="844" t="str">
        <f>IF($B153="","",INDEX('All CCC'!AZ$7:AZ$809,MATCH(WatchList!$B153,'All CCC'!$B$7:$B$809,0)))</f>
        <v/>
      </c>
      <c r="BA153" s="844" t="str">
        <f>IF($B153="","",INDEX('All CCC'!BA$7:BA$809,MATCH(WatchList!$B153,'All CCC'!$B$7:$B$809,0)))</f>
        <v/>
      </c>
      <c r="BB153" s="844" t="str">
        <f>IF($B153="","",INDEX('All CCC'!BB$7:BB$809,MATCH(WatchList!$B153,'All CCC'!$B$7:$B$809,0)))</f>
        <v/>
      </c>
      <c r="BC153" s="844" t="str">
        <f>IF($B153="","",INDEX('All CCC'!BC$7:BC$809,MATCH(WatchList!$B153,'All CCC'!$B$7:$B$809,0)))</f>
        <v/>
      </c>
      <c r="BD153" s="844" t="str">
        <f>IF($B153="","",INDEX('All CCC'!BD$7:BD$809,MATCH(WatchList!$B153,'All CCC'!$B$7:$B$809,0)))</f>
        <v/>
      </c>
      <c r="BE153" s="844" t="str">
        <f>IF($B153="","",INDEX('All CCC'!BE$7:BE$809,MATCH(WatchList!$B153,'All CCC'!$B$7:$B$809,0)))</f>
        <v/>
      </c>
      <c r="BF153" s="844" t="str">
        <f>IF($B153="","",INDEX('All CCC'!BF$7:BF$809,MATCH(WatchList!$B153,'All CCC'!$B$7:$B$809,0)))</f>
        <v/>
      </c>
      <c r="BG153" s="844" t="str">
        <f>IF($B153="","",INDEX('All CCC'!BG$7:BG$809,MATCH(WatchList!$B153,'All CCC'!$B$7:$B$809,0)))</f>
        <v/>
      </c>
    </row>
    <row r="154" spans="1:59" x14ac:dyDescent="0.2">
      <c r="A154" s="548" t="str">
        <f>IF($B154="","",INDEX('All CCC'!A$7:A$809,MATCH(WatchList!$B154,'All CCC'!$B$7:$B$809,0)))</f>
        <v/>
      </c>
      <c r="B154" s="31"/>
      <c r="C154" s="844" t="str">
        <f>IF($B154="","",INDEX('All CCC'!C$7:C$809,MATCH(WatchList!$B154,'All CCC'!$B$7:$B$809,0)))</f>
        <v/>
      </c>
      <c r="D154" s="844" t="str">
        <f>IF($B154="","",INDEX('All CCC'!D$7:D$809,MATCH(WatchList!$B154,'All CCC'!$B$7:$B$809,0)))</f>
        <v/>
      </c>
      <c r="E154" s="844" t="str">
        <f>IF($B154="","",INDEX('All CCC'!E$7:E$809,MATCH(WatchList!$B154,'All CCC'!$B$7:$B$809,0)))</f>
        <v/>
      </c>
      <c r="F154" s="844" t="str">
        <f>IF($B154="","",INDEX('All CCC'!F$7:F$809,MATCH(WatchList!$B154,'All CCC'!$B$7:$B$809,0)))</f>
        <v/>
      </c>
      <c r="G154" s="844" t="str">
        <f>IF($B154="","",INDEX('All CCC'!G$7:G$809,MATCH(WatchList!$B154,'All CCC'!$B$7:$B$809,0)))</f>
        <v/>
      </c>
      <c r="H154" s="844" t="str">
        <f>IF($B154="","",INDEX('All CCC'!H$7:H$809,MATCH(WatchList!$B154,'All CCC'!$B$7:$B$809,0)))</f>
        <v/>
      </c>
      <c r="I154" s="844" t="str">
        <f>IF($B154="","",INDEX('All CCC'!I$7:I$809,MATCH(WatchList!$B154,'All CCC'!$B$7:$B$809,0)))</f>
        <v/>
      </c>
      <c r="J154" s="844" t="str">
        <f>IF($B154="","",INDEX('All CCC'!J$7:J$809,MATCH(WatchList!$B154,'All CCC'!$B$7:$B$809,0)))</f>
        <v/>
      </c>
      <c r="K154" s="844" t="str">
        <f>IF($B154="","",INDEX('All CCC'!K$7:K$809,MATCH(WatchList!$B154,'All CCC'!$B$7:$B$809,0)))</f>
        <v/>
      </c>
      <c r="L154" s="844" t="str">
        <f>IF($B154="","",INDEX('All CCC'!L$7:L$809,MATCH(WatchList!$B154,'All CCC'!$B$7:$B$809,0)))</f>
        <v/>
      </c>
      <c r="M154" s="844" t="str">
        <f>IF($B154="","",INDEX('All CCC'!M$7:M$809,MATCH(WatchList!$B154,'All CCC'!$B$7:$B$809,0)))</f>
        <v/>
      </c>
      <c r="N154" s="844" t="str">
        <f>IF($B154="","",INDEX('All CCC'!N$7:N$809,MATCH(WatchList!$B154,'All CCC'!$B$7:$B$809,0)))</f>
        <v/>
      </c>
      <c r="O154" s="844" t="str">
        <f>IF($B154="","",INDEX('All CCC'!O$7:O$809,MATCH(WatchList!$B154,'All CCC'!$B$7:$B$809,0)))</f>
        <v/>
      </c>
      <c r="P154" s="845" t="str">
        <f>IF($B154="","",INDEX('All CCC'!P$7:P$809,MATCH(WatchList!$B154,'All CCC'!$B$7:$B$809,0)))</f>
        <v/>
      </c>
      <c r="Q154" s="845" t="str">
        <f>IF($B154="","",INDEX('All CCC'!Q$7:Q$809,MATCH(WatchList!$B154,'All CCC'!$B$7:$B$809,0)))</f>
        <v/>
      </c>
      <c r="R154" s="844" t="str">
        <f>IF($B154="","",INDEX('All CCC'!R$7:R$809,MATCH(WatchList!$B154,'All CCC'!$B$7:$B$809,0)))</f>
        <v/>
      </c>
      <c r="S154" s="844" t="str">
        <f>IF($B154="","",INDEX('All CCC'!S$7:S$809,MATCH(WatchList!$B154,'All CCC'!$B$7:$B$809,0)))</f>
        <v/>
      </c>
      <c r="T154" s="844" t="str">
        <f>IF($B154="","",INDEX('All CCC'!T$7:T$809,MATCH(WatchList!$B154,'All CCC'!$B$7:$B$809,0)))</f>
        <v/>
      </c>
      <c r="U154" s="844" t="str">
        <f>IF($B154="","",INDEX('All CCC'!U$7:U$809,MATCH(WatchList!$B154,'All CCC'!$B$7:$B$809,0)))</f>
        <v/>
      </c>
      <c r="V154" s="844" t="str">
        <f>IF($B154="","",INDEX('All CCC'!V$7:V$809,MATCH(WatchList!$B154,'All CCC'!$B$7:$B$809,0)))</f>
        <v/>
      </c>
      <c r="W154" s="844" t="str">
        <f>IF($B154="","",INDEX('All CCC'!W$7:W$809,MATCH(WatchList!$B154,'All CCC'!$B$7:$B$809,0)))</f>
        <v/>
      </c>
      <c r="X154" s="844" t="str">
        <f>IF($B154="","",INDEX('All CCC'!X$7:X$809,MATCH(WatchList!$B154,'All CCC'!$B$7:$B$809,0)))</f>
        <v/>
      </c>
      <c r="Y154" s="844" t="str">
        <f>IF($B154="","",INDEX('All CCC'!Y$7:Y$809,MATCH(WatchList!$B154,'All CCC'!$B$7:$B$809,0)))</f>
        <v/>
      </c>
      <c r="Z154" s="844" t="str">
        <f>IF($B154="","",INDEX('All CCC'!Z$7:Z$809,MATCH(WatchList!$B154,'All CCC'!$B$7:$B$809,0)))</f>
        <v/>
      </c>
      <c r="AA154" s="844" t="str">
        <f>IF($B154="","",INDEX('All CCC'!AA$7:AA$809,MATCH(WatchList!$B154,'All CCC'!$B$7:$B$809,0)))</f>
        <v/>
      </c>
      <c r="AB154" s="844" t="str">
        <f>IF($B154="","",INDEX('All CCC'!AB$7:AB$809,MATCH(WatchList!$B154,'All CCC'!$B$7:$B$809,0)))</f>
        <v/>
      </c>
      <c r="AC154" s="844" t="str">
        <f>IF($B154="","",INDEX('All CCC'!AC$7:AC$809,MATCH(WatchList!$B154,'All CCC'!$B$7:$B$809,0)))</f>
        <v/>
      </c>
      <c r="AD154" s="844" t="str">
        <f>IF($B154="","",INDEX('All CCC'!AD$7:AD$809,MATCH(WatchList!$B154,'All CCC'!$B$7:$B$809,0)))</f>
        <v/>
      </c>
      <c r="AE154" s="844" t="str">
        <f>IF($B154="","",INDEX('All CCC'!AE$7:AE$809,MATCH(WatchList!$B154,'All CCC'!$B$7:$B$809,0)))</f>
        <v/>
      </c>
      <c r="AF154" s="844" t="str">
        <f>IF($B154="","",INDEX('All CCC'!AF$7:AF$809,MATCH(WatchList!$B154,'All CCC'!$B$7:$B$809,0)))</f>
        <v/>
      </c>
      <c r="AG154" s="844" t="str">
        <f>IF($B154="","",INDEX('All CCC'!AG$7:AG$809,MATCH(WatchList!$B154,'All CCC'!$B$7:$B$809,0)))</f>
        <v/>
      </c>
      <c r="AH154" s="844" t="str">
        <f>IF($B154="","",INDEX('All CCC'!AH$7:AH$809,MATCH(WatchList!$B154,'All CCC'!$B$7:$B$809,0)))</f>
        <v/>
      </c>
      <c r="AI154" s="844" t="str">
        <f>IF($B154="","",INDEX('All CCC'!AI$7:AI$809,MATCH(WatchList!$B154,'All CCC'!$B$7:$B$809,0)))</f>
        <v/>
      </c>
      <c r="AJ154" s="844" t="str">
        <f>IF($B154="","",INDEX('All CCC'!AJ$7:AJ$809,MATCH(WatchList!$B154,'All CCC'!$B$7:$B$809,0)))</f>
        <v/>
      </c>
      <c r="AK154" s="844" t="str">
        <f>IF($B154="","",INDEX('All CCC'!AK$7:AK$809,MATCH(WatchList!$B154,'All CCC'!$B$7:$B$809,0)))</f>
        <v/>
      </c>
      <c r="AL154" s="844" t="str">
        <f>IF($B154="","",INDEX('All CCC'!AL$7:AL$809,MATCH(WatchList!$B154,'All CCC'!$B$7:$B$809,0)))</f>
        <v/>
      </c>
      <c r="AM154" s="844" t="str">
        <f>IF($B154="","",INDEX('All CCC'!AM$7:AM$809,MATCH(WatchList!$B154,'All CCC'!$B$7:$B$809,0)))</f>
        <v/>
      </c>
      <c r="AN154" s="844" t="str">
        <f>IF($B154="","",INDEX('All CCC'!AN$7:AN$809,MATCH(WatchList!$B154,'All CCC'!$B$7:$B$809,0)))</f>
        <v/>
      </c>
      <c r="AO154" s="844" t="str">
        <f>IF($B154="","",INDEX('All CCC'!AO$7:AO$809,MATCH(WatchList!$B154,'All CCC'!$B$7:$B$809,0)))</f>
        <v/>
      </c>
      <c r="AP154" s="844" t="str">
        <f>IF($B154="","",INDEX('All CCC'!AP$7:AP$809,MATCH(WatchList!$B154,'All CCC'!$B$7:$B$809,0)))</f>
        <v/>
      </c>
      <c r="AQ154" s="844" t="str">
        <f>IF($B154="","",INDEX('All CCC'!AQ$7:AQ$809,MATCH(WatchList!$B154,'All CCC'!$B$7:$B$809,0)))</f>
        <v/>
      </c>
      <c r="AR154" s="844" t="str">
        <f>IF($B154="","",INDEX('All CCC'!AR$7:AR$809,MATCH(WatchList!$B154,'All CCC'!$B$7:$B$809,0)))</f>
        <v/>
      </c>
      <c r="AS154" s="844" t="str">
        <f>IF($B154="","",INDEX('All CCC'!AS$7:AS$809,MATCH(WatchList!$B154,'All CCC'!$B$7:$B$809,0)))</f>
        <v/>
      </c>
      <c r="AT154" s="844" t="str">
        <f>IF($B154="","",INDEX('All CCC'!AT$7:AT$809,MATCH(WatchList!$B154,'All CCC'!$B$7:$B$809,0)))</f>
        <v/>
      </c>
      <c r="AU154" s="844" t="str">
        <f>IF($B154="","",INDEX('All CCC'!AU$7:AU$809,MATCH(WatchList!$B154,'All CCC'!$B$7:$B$809,0)))</f>
        <v/>
      </c>
      <c r="AV154" s="844" t="str">
        <f>IF($B154="","",INDEX('All CCC'!AV$7:AV$809,MATCH(WatchList!$B154,'All CCC'!$B$7:$B$809,0)))</f>
        <v/>
      </c>
      <c r="AW154" s="844" t="str">
        <f>IF($B154="","",INDEX('All CCC'!AW$7:AW$809,MATCH(WatchList!$B154,'All CCC'!$B$7:$B$809,0)))</f>
        <v/>
      </c>
      <c r="AX154" s="844" t="str">
        <f>IF($B154="","",INDEX('All CCC'!AX$7:AX$809,MATCH(WatchList!$B154,'All CCC'!$B$7:$B$809,0)))</f>
        <v/>
      </c>
      <c r="AY154" s="844" t="str">
        <f>IF($B154="","",INDEX('All CCC'!AY$7:AY$809,MATCH(WatchList!$B154,'All CCC'!$B$7:$B$809,0)))</f>
        <v/>
      </c>
      <c r="AZ154" s="844" t="str">
        <f>IF($B154="","",INDEX('All CCC'!AZ$7:AZ$809,MATCH(WatchList!$B154,'All CCC'!$B$7:$B$809,0)))</f>
        <v/>
      </c>
      <c r="BA154" s="844" t="str">
        <f>IF($B154="","",INDEX('All CCC'!BA$7:BA$809,MATCH(WatchList!$B154,'All CCC'!$B$7:$B$809,0)))</f>
        <v/>
      </c>
      <c r="BB154" s="844" t="str">
        <f>IF($B154="","",INDEX('All CCC'!BB$7:BB$809,MATCH(WatchList!$B154,'All CCC'!$B$7:$B$809,0)))</f>
        <v/>
      </c>
      <c r="BC154" s="844" t="str">
        <f>IF($B154="","",INDEX('All CCC'!BC$7:BC$809,MATCH(WatchList!$B154,'All CCC'!$B$7:$B$809,0)))</f>
        <v/>
      </c>
      <c r="BD154" s="844" t="str">
        <f>IF($B154="","",INDEX('All CCC'!BD$7:BD$809,MATCH(WatchList!$B154,'All CCC'!$B$7:$B$809,0)))</f>
        <v/>
      </c>
      <c r="BE154" s="844" t="str">
        <f>IF($B154="","",INDEX('All CCC'!BE$7:BE$809,MATCH(WatchList!$B154,'All CCC'!$B$7:$B$809,0)))</f>
        <v/>
      </c>
      <c r="BF154" s="844" t="str">
        <f>IF($B154="","",INDEX('All CCC'!BF$7:BF$809,MATCH(WatchList!$B154,'All CCC'!$B$7:$B$809,0)))</f>
        <v/>
      </c>
      <c r="BG154" s="844" t="str">
        <f>IF($B154="","",INDEX('All CCC'!BG$7:BG$809,MATCH(WatchList!$B154,'All CCC'!$B$7:$B$809,0)))</f>
        <v/>
      </c>
    </row>
    <row r="155" spans="1:59" x14ac:dyDescent="0.2">
      <c r="A155" s="548" t="str">
        <f>IF($B155="","",INDEX('All CCC'!A$7:A$809,MATCH(WatchList!$B155,'All CCC'!$B$7:$B$809,0)))</f>
        <v/>
      </c>
      <c r="B155" s="31"/>
      <c r="C155" s="844" t="str">
        <f>IF($B155="","",INDEX('All CCC'!C$7:C$809,MATCH(WatchList!$B155,'All CCC'!$B$7:$B$809,0)))</f>
        <v/>
      </c>
      <c r="D155" s="844" t="str">
        <f>IF($B155="","",INDEX('All CCC'!D$7:D$809,MATCH(WatchList!$B155,'All CCC'!$B$7:$B$809,0)))</f>
        <v/>
      </c>
      <c r="E155" s="844" t="str">
        <f>IF($B155="","",INDEX('All CCC'!E$7:E$809,MATCH(WatchList!$B155,'All CCC'!$B$7:$B$809,0)))</f>
        <v/>
      </c>
      <c r="F155" s="844" t="str">
        <f>IF($B155="","",INDEX('All CCC'!F$7:F$809,MATCH(WatchList!$B155,'All CCC'!$B$7:$B$809,0)))</f>
        <v/>
      </c>
      <c r="G155" s="844" t="str">
        <f>IF($B155="","",INDEX('All CCC'!G$7:G$809,MATCH(WatchList!$B155,'All CCC'!$B$7:$B$809,0)))</f>
        <v/>
      </c>
      <c r="H155" s="844" t="str">
        <f>IF($B155="","",INDEX('All CCC'!H$7:H$809,MATCH(WatchList!$B155,'All CCC'!$B$7:$B$809,0)))</f>
        <v/>
      </c>
      <c r="I155" s="844" t="str">
        <f>IF($B155="","",INDEX('All CCC'!I$7:I$809,MATCH(WatchList!$B155,'All CCC'!$B$7:$B$809,0)))</f>
        <v/>
      </c>
      <c r="J155" s="844" t="str">
        <f>IF($B155="","",INDEX('All CCC'!J$7:J$809,MATCH(WatchList!$B155,'All CCC'!$B$7:$B$809,0)))</f>
        <v/>
      </c>
      <c r="K155" s="844" t="str">
        <f>IF($B155="","",INDEX('All CCC'!K$7:K$809,MATCH(WatchList!$B155,'All CCC'!$B$7:$B$809,0)))</f>
        <v/>
      </c>
      <c r="L155" s="844" t="str">
        <f>IF($B155="","",INDEX('All CCC'!L$7:L$809,MATCH(WatchList!$B155,'All CCC'!$B$7:$B$809,0)))</f>
        <v/>
      </c>
      <c r="M155" s="844" t="str">
        <f>IF($B155="","",INDEX('All CCC'!M$7:M$809,MATCH(WatchList!$B155,'All CCC'!$B$7:$B$809,0)))</f>
        <v/>
      </c>
      <c r="N155" s="844" t="str">
        <f>IF($B155="","",INDEX('All CCC'!N$7:N$809,MATCH(WatchList!$B155,'All CCC'!$B$7:$B$809,0)))</f>
        <v/>
      </c>
      <c r="O155" s="844" t="str">
        <f>IF($B155="","",INDEX('All CCC'!O$7:O$809,MATCH(WatchList!$B155,'All CCC'!$B$7:$B$809,0)))</f>
        <v/>
      </c>
      <c r="P155" s="845" t="str">
        <f>IF($B155="","",INDEX('All CCC'!P$7:P$809,MATCH(WatchList!$B155,'All CCC'!$B$7:$B$809,0)))</f>
        <v/>
      </c>
      <c r="Q155" s="845" t="str">
        <f>IF($B155="","",INDEX('All CCC'!Q$7:Q$809,MATCH(WatchList!$B155,'All CCC'!$B$7:$B$809,0)))</f>
        <v/>
      </c>
      <c r="R155" s="844" t="str">
        <f>IF($B155="","",INDEX('All CCC'!R$7:R$809,MATCH(WatchList!$B155,'All CCC'!$B$7:$B$809,0)))</f>
        <v/>
      </c>
      <c r="S155" s="844" t="str">
        <f>IF($B155="","",INDEX('All CCC'!S$7:S$809,MATCH(WatchList!$B155,'All CCC'!$B$7:$B$809,0)))</f>
        <v/>
      </c>
      <c r="T155" s="844" t="str">
        <f>IF($B155="","",INDEX('All CCC'!T$7:T$809,MATCH(WatchList!$B155,'All CCC'!$B$7:$B$809,0)))</f>
        <v/>
      </c>
      <c r="U155" s="844" t="str">
        <f>IF($B155="","",INDEX('All CCC'!U$7:U$809,MATCH(WatchList!$B155,'All CCC'!$B$7:$B$809,0)))</f>
        <v/>
      </c>
      <c r="V155" s="844" t="str">
        <f>IF($B155="","",INDEX('All CCC'!V$7:V$809,MATCH(WatchList!$B155,'All CCC'!$B$7:$B$809,0)))</f>
        <v/>
      </c>
      <c r="W155" s="844" t="str">
        <f>IF($B155="","",INDEX('All CCC'!W$7:W$809,MATCH(WatchList!$B155,'All CCC'!$B$7:$B$809,0)))</f>
        <v/>
      </c>
      <c r="X155" s="844" t="str">
        <f>IF($B155="","",INDEX('All CCC'!X$7:X$809,MATCH(WatchList!$B155,'All CCC'!$B$7:$B$809,0)))</f>
        <v/>
      </c>
      <c r="Y155" s="844" t="str">
        <f>IF($B155="","",INDEX('All CCC'!Y$7:Y$809,MATCH(WatchList!$B155,'All CCC'!$B$7:$B$809,0)))</f>
        <v/>
      </c>
      <c r="Z155" s="844" t="str">
        <f>IF($B155="","",INDEX('All CCC'!Z$7:Z$809,MATCH(WatchList!$B155,'All CCC'!$B$7:$B$809,0)))</f>
        <v/>
      </c>
      <c r="AA155" s="844" t="str">
        <f>IF($B155="","",INDEX('All CCC'!AA$7:AA$809,MATCH(WatchList!$B155,'All CCC'!$B$7:$B$809,0)))</f>
        <v/>
      </c>
      <c r="AB155" s="844" t="str">
        <f>IF($B155="","",INDEX('All CCC'!AB$7:AB$809,MATCH(WatchList!$B155,'All CCC'!$B$7:$B$809,0)))</f>
        <v/>
      </c>
      <c r="AC155" s="844" t="str">
        <f>IF($B155="","",INDEX('All CCC'!AC$7:AC$809,MATCH(WatchList!$B155,'All CCC'!$B$7:$B$809,0)))</f>
        <v/>
      </c>
      <c r="AD155" s="844" t="str">
        <f>IF($B155="","",INDEX('All CCC'!AD$7:AD$809,MATCH(WatchList!$B155,'All CCC'!$B$7:$B$809,0)))</f>
        <v/>
      </c>
      <c r="AE155" s="844" t="str">
        <f>IF($B155="","",INDEX('All CCC'!AE$7:AE$809,MATCH(WatchList!$B155,'All CCC'!$B$7:$B$809,0)))</f>
        <v/>
      </c>
      <c r="AF155" s="844" t="str">
        <f>IF($B155="","",INDEX('All CCC'!AF$7:AF$809,MATCH(WatchList!$B155,'All CCC'!$B$7:$B$809,0)))</f>
        <v/>
      </c>
      <c r="AG155" s="844" t="str">
        <f>IF($B155="","",INDEX('All CCC'!AG$7:AG$809,MATCH(WatchList!$B155,'All CCC'!$B$7:$B$809,0)))</f>
        <v/>
      </c>
      <c r="AH155" s="844" t="str">
        <f>IF($B155="","",INDEX('All CCC'!AH$7:AH$809,MATCH(WatchList!$B155,'All CCC'!$B$7:$B$809,0)))</f>
        <v/>
      </c>
      <c r="AI155" s="844" t="str">
        <f>IF($B155="","",INDEX('All CCC'!AI$7:AI$809,MATCH(WatchList!$B155,'All CCC'!$B$7:$B$809,0)))</f>
        <v/>
      </c>
      <c r="AJ155" s="844" t="str">
        <f>IF($B155="","",INDEX('All CCC'!AJ$7:AJ$809,MATCH(WatchList!$B155,'All CCC'!$B$7:$B$809,0)))</f>
        <v/>
      </c>
      <c r="AK155" s="844" t="str">
        <f>IF($B155="","",INDEX('All CCC'!AK$7:AK$809,MATCH(WatchList!$B155,'All CCC'!$B$7:$B$809,0)))</f>
        <v/>
      </c>
      <c r="AL155" s="844" t="str">
        <f>IF($B155="","",INDEX('All CCC'!AL$7:AL$809,MATCH(WatchList!$B155,'All CCC'!$B$7:$B$809,0)))</f>
        <v/>
      </c>
      <c r="AM155" s="844" t="str">
        <f>IF($B155="","",INDEX('All CCC'!AM$7:AM$809,MATCH(WatchList!$B155,'All CCC'!$B$7:$B$809,0)))</f>
        <v/>
      </c>
      <c r="AN155" s="844" t="str">
        <f>IF($B155="","",INDEX('All CCC'!AN$7:AN$809,MATCH(WatchList!$B155,'All CCC'!$B$7:$B$809,0)))</f>
        <v/>
      </c>
      <c r="AO155" s="844" t="str">
        <f>IF($B155="","",INDEX('All CCC'!AO$7:AO$809,MATCH(WatchList!$B155,'All CCC'!$B$7:$B$809,0)))</f>
        <v/>
      </c>
      <c r="AP155" s="844" t="str">
        <f>IF($B155="","",INDEX('All CCC'!AP$7:AP$809,MATCH(WatchList!$B155,'All CCC'!$B$7:$B$809,0)))</f>
        <v/>
      </c>
      <c r="AQ155" s="844" t="str">
        <f>IF($B155="","",INDEX('All CCC'!AQ$7:AQ$809,MATCH(WatchList!$B155,'All CCC'!$B$7:$B$809,0)))</f>
        <v/>
      </c>
      <c r="AR155" s="844" t="str">
        <f>IF($B155="","",INDEX('All CCC'!AR$7:AR$809,MATCH(WatchList!$B155,'All CCC'!$B$7:$B$809,0)))</f>
        <v/>
      </c>
      <c r="AS155" s="844" t="str">
        <f>IF($B155="","",INDEX('All CCC'!AS$7:AS$809,MATCH(WatchList!$B155,'All CCC'!$B$7:$B$809,0)))</f>
        <v/>
      </c>
      <c r="AT155" s="844" t="str">
        <f>IF($B155="","",INDEX('All CCC'!AT$7:AT$809,MATCH(WatchList!$B155,'All CCC'!$B$7:$B$809,0)))</f>
        <v/>
      </c>
      <c r="AU155" s="844" t="str">
        <f>IF($B155="","",INDEX('All CCC'!AU$7:AU$809,MATCH(WatchList!$B155,'All CCC'!$B$7:$B$809,0)))</f>
        <v/>
      </c>
      <c r="AV155" s="844" t="str">
        <f>IF($B155="","",INDEX('All CCC'!AV$7:AV$809,MATCH(WatchList!$B155,'All CCC'!$B$7:$B$809,0)))</f>
        <v/>
      </c>
      <c r="AW155" s="844" t="str">
        <f>IF($B155="","",INDEX('All CCC'!AW$7:AW$809,MATCH(WatchList!$B155,'All CCC'!$B$7:$B$809,0)))</f>
        <v/>
      </c>
      <c r="AX155" s="844" t="str">
        <f>IF($B155="","",INDEX('All CCC'!AX$7:AX$809,MATCH(WatchList!$B155,'All CCC'!$B$7:$B$809,0)))</f>
        <v/>
      </c>
      <c r="AY155" s="844" t="str">
        <f>IF($B155="","",INDEX('All CCC'!AY$7:AY$809,MATCH(WatchList!$B155,'All CCC'!$B$7:$B$809,0)))</f>
        <v/>
      </c>
      <c r="AZ155" s="844" t="str">
        <f>IF($B155="","",INDEX('All CCC'!AZ$7:AZ$809,MATCH(WatchList!$B155,'All CCC'!$B$7:$B$809,0)))</f>
        <v/>
      </c>
      <c r="BA155" s="844" t="str">
        <f>IF($B155="","",INDEX('All CCC'!BA$7:BA$809,MATCH(WatchList!$B155,'All CCC'!$B$7:$B$809,0)))</f>
        <v/>
      </c>
      <c r="BB155" s="844" t="str">
        <f>IF($B155="","",INDEX('All CCC'!BB$7:BB$809,MATCH(WatchList!$B155,'All CCC'!$B$7:$B$809,0)))</f>
        <v/>
      </c>
      <c r="BC155" s="844" t="str">
        <f>IF($B155="","",INDEX('All CCC'!BC$7:BC$809,MATCH(WatchList!$B155,'All CCC'!$B$7:$B$809,0)))</f>
        <v/>
      </c>
      <c r="BD155" s="844" t="str">
        <f>IF($B155="","",INDEX('All CCC'!BD$7:BD$809,MATCH(WatchList!$B155,'All CCC'!$B$7:$B$809,0)))</f>
        <v/>
      </c>
      <c r="BE155" s="844" t="str">
        <f>IF($B155="","",INDEX('All CCC'!BE$7:BE$809,MATCH(WatchList!$B155,'All CCC'!$B$7:$B$809,0)))</f>
        <v/>
      </c>
      <c r="BF155" s="844" t="str">
        <f>IF($B155="","",INDEX('All CCC'!BF$7:BF$809,MATCH(WatchList!$B155,'All CCC'!$B$7:$B$809,0)))</f>
        <v/>
      </c>
      <c r="BG155" s="844" t="str">
        <f>IF($B155="","",INDEX('All CCC'!BG$7:BG$809,MATCH(WatchList!$B155,'All CCC'!$B$7:$B$809,0)))</f>
        <v/>
      </c>
    </row>
    <row r="156" spans="1:59" x14ac:dyDescent="0.2">
      <c r="A156" s="548" t="str">
        <f>IF($B156="","",INDEX('All CCC'!A$7:A$809,MATCH(WatchList!$B156,'All CCC'!$B$7:$B$809,0)))</f>
        <v/>
      </c>
      <c r="B156" s="31"/>
      <c r="C156" s="844" t="str">
        <f>IF($B156="","",INDEX('All CCC'!C$7:C$809,MATCH(WatchList!$B156,'All CCC'!$B$7:$B$809,0)))</f>
        <v/>
      </c>
      <c r="D156" s="844" t="str">
        <f>IF($B156="","",INDEX('All CCC'!D$7:D$809,MATCH(WatchList!$B156,'All CCC'!$B$7:$B$809,0)))</f>
        <v/>
      </c>
      <c r="E156" s="844" t="str">
        <f>IF($B156="","",INDEX('All CCC'!E$7:E$809,MATCH(WatchList!$B156,'All CCC'!$B$7:$B$809,0)))</f>
        <v/>
      </c>
      <c r="F156" s="844" t="str">
        <f>IF($B156="","",INDEX('All CCC'!F$7:F$809,MATCH(WatchList!$B156,'All CCC'!$B$7:$B$809,0)))</f>
        <v/>
      </c>
      <c r="G156" s="844" t="str">
        <f>IF($B156="","",INDEX('All CCC'!G$7:G$809,MATCH(WatchList!$B156,'All CCC'!$B$7:$B$809,0)))</f>
        <v/>
      </c>
      <c r="H156" s="844" t="str">
        <f>IF($B156="","",INDEX('All CCC'!H$7:H$809,MATCH(WatchList!$B156,'All CCC'!$B$7:$B$809,0)))</f>
        <v/>
      </c>
      <c r="I156" s="844" t="str">
        <f>IF($B156="","",INDEX('All CCC'!I$7:I$809,MATCH(WatchList!$B156,'All CCC'!$B$7:$B$809,0)))</f>
        <v/>
      </c>
      <c r="J156" s="844" t="str">
        <f>IF($B156="","",INDEX('All CCC'!J$7:J$809,MATCH(WatchList!$B156,'All CCC'!$B$7:$B$809,0)))</f>
        <v/>
      </c>
      <c r="K156" s="844" t="str">
        <f>IF($B156="","",INDEX('All CCC'!K$7:K$809,MATCH(WatchList!$B156,'All CCC'!$B$7:$B$809,0)))</f>
        <v/>
      </c>
      <c r="L156" s="844" t="str">
        <f>IF($B156="","",INDEX('All CCC'!L$7:L$809,MATCH(WatchList!$B156,'All CCC'!$B$7:$B$809,0)))</f>
        <v/>
      </c>
      <c r="M156" s="844" t="str">
        <f>IF($B156="","",INDEX('All CCC'!M$7:M$809,MATCH(WatchList!$B156,'All CCC'!$B$7:$B$809,0)))</f>
        <v/>
      </c>
      <c r="N156" s="844" t="str">
        <f>IF($B156="","",INDEX('All CCC'!N$7:N$809,MATCH(WatchList!$B156,'All CCC'!$B$7:$B$809,0)))</f>
        <v/>
      </c>
      <c r="O156" s="844" t="str">
        <f>IF($B156="","",INDEX('All CCC'!O$7:O$809,MATCH(WatchList!$B156,'All CCC'!$B$7:$B$809,0)))</f>
        <v/>
      </c>
      <c r="P156" s="845" t="str">
        <f>IF($B156="","",INDEX('All CCC'!P$7:P$809,MATCH(WatchList!$B156,'All CCC'!$B$7:$B$809,0)))</f>
        <v/>
      </c>
      <c r="Q156" s="845" t="str">
        <f>IF($B156="","",INDEX('All CCC'!Q$7:Q$809,MATCH(WatchList!$B156,'All CCC'!$B$7:$B$809,0)))</f>
        <v/>
      </c>
      <c r="R156" s="844" t="str">
        <f>IF($B156="","",INDEX('All CCC'!R$7:R$809,MATCH(WatchList!$B156,'All CCC'!$B$7:$B$809,0)))</f>
        <v/>
      </c>
      <c r="S156" s="844" t="str">
        <f>IF($B156="","",INDEX('All CCC'!S$7:S$809,MATCH(WatchList!$B156,'All CCC'!$B$7:$B$809,0)))</f>
        <v/>
      </c>
      <c r="T156" s="844" t="str">
        <f>IF($B156="","",INDEX('All CCC'!T$7:T$809,MATCH(WatchList!$B156,'All CCC'!$B$7:$B$809,0)))</f>
        <v/>
      </c>
      <c r="U156" s="844" t="str">
        <f>IF($B156="","",INDEX('All CCC'!U$7:U$809,MATCH(WatchList!$B156,'All CCC'!$B$7:$B$809,0)))</f>
        <v/>
      </c>
      <c r="V156" s="844" t="str">
        <f>IF($B156="","",INDEX('All CCC'!V$7:V$809,MATCH(WatchList!$B156,'All CCC'!$B$7:$B$809,0)))</f>
        <v/>
      </c>
      <c r="W156" s="844" t="str">
        <f>IF($B156="","",INDEX('All CCC'!W$7:W$809,MATCH(WatchList!$B156,'All CCC'!$B$7:$B$809,0)))</f>
        <v/>
      </c>
      <c r="X156" s="844" t="str">
        <f>IF($B156="","",INDEX('All CCC'!X$7:X$809,MATCH(WatchList!$B156,'All CCC'!$B$7:$B$809,0)))</f>
        <v/>
      </c>
      <c r="Y156" s="844" t="str">
        <f>IF($B156="","",INDEX('All CCC'!Y$7:Y$809,MATCH(WatchList!$B156,'All CCC'!$B$7:$B$809,0)))</f>
        <v/>
      </c>
      <c r="Z156" s="844" t="str">
        <f>IF($B156="","",INDEX('All CCC'!Z$7:Z$809,MATCH(WatchList!$B156,'All CCC'!$B$7:$B$809,0)))</f>
        <v/>
      </c>
      <c r="AA156" s="844" t="str">
        <f>IF($B156="","",INDEX('All CCC'!AA$7:AA$809,MATCH(WatchList!$B156,'All CCC'!$B$7:$B$809,0)))</f>
        <v/>
      </c>
      <c r="AB156" s="844" t="str">
        <f>IF($B156="","",INDEX('All CCC'!AB$7:AB$809,MATCH(WatchList!$B156,'All CCC'!$B$7:$B$809,0)))</f>
        <v/>
      </c>
      <c r="AC156" s="844" t="str">
        <f>IF($B156="","",INDEX('All CCC'!AC$7:AC$809,MATCH(WatchList!$B156,'All CCC'!$B$7:$B$809,0)))</f>
        <v/>
      </c>
      <c r="AD156" s="844" t="str">
        <f>IF($B156="","",INDEX('All CCC'!AD$7:AD$809,MATCH(WatchList!$B156,'All CCC'!$B$7:$B$809,0)))</f>
        <v/>
      </c>
      <c r="AE156" s="844" t="str">
        <f>IF($B156="","",INDEX('All CCC'!AE$7:AE$809,MATCH(WatchList!$B156,'All CCC'!$B$7:$B$809,0)))</f>
        <v/>
      </c>
      <c r="AF156" s="844" t="str">
        <f>IF($B156="","",INDEX('All CCC'!AF$7:AF$809,MATCH(WatchList!$B156,'All CCC'!$B$7:$B$809,0)))</f>
        <v/>
      </c>
      <c r="AG156" s="844" t="str">
        <f>IF($B156="","",INDEX('All CCC'!AG$7:AG$809,MATCH(WatchList!$B156,'All CCC'!$B$7:$B$809,0)))</f>
        <v/>
      </c>
      <c r="AH156" s="844" t="str">
        <f>IF($B156="","",INDEX('All CCC'!AH$7:AH$809,MATCH(WatchList!$B156,'All CCC'!$B$7:$B$809,0)))</f>
        <v/>
      </c>
      <c r="AI156" s="844" t="str">
        <f>IF($B156="","",INDEX('All CCC'!AI$7:AI$809,MATCH(WatchList!$B156,'All CCC'!$B$7:$B$809,0)))</f>
        <v/>
      </c>
      <c r="AJ156" s="844" t="str">
        <f>IF($B156="","",INDEX('All CCC'!AJ$7:AJ$809,MATCH(WatchList!$B156,'All CCC'!$B$7:$B$809,0)))</f>
        <v/>
      </c>
      <c r="AK156" s="844" t="str">
        <f>IF($B156="","",INDEX('All CCC'!AK$7:AK$809,MATCH(WatchList!$B156,'All CCC'!$B$7:$B$809,0)))</f>
        <v/>
      </c>
      <c r="AL156" s="844" t="str">
        <f>IF($B156="","",INDEX('All CCC'!AL$7:AL$809,MATCH(WatchList!$B156,'All CCC'!$B$7:$B$809,0)))</f>
        <v/>
      </c>
      <c r="AM156" s="844" t="str">
        <f>IF($B156="","",INDEX('All CCC'!AM$7:AM$809,MATCH(WatchList!$B156,'All CCC'!$B$7:$B$809,0)))</f>
        <v/>
      </c>
      <c r="AN156" s="844" t="str">
        <f>IF($B156="","",INDEX('All CCC'!AN$7:AN$809,MATCH(WatchList!$B156,'All CCC'!$B$7:$B$809,0)))</f>
        <v/>
      </c>
      <c r="AO156" s="844" t="str">
        <f>IF($B156="","",INDEX('All CCC'!AO$7:AO$809,MATCH(WatchList!$B156,'All CCC'!$B$7:$B$809,0)))</f>
        <v/>
      </c>
      <c r="AP156" s="844" t="str">
        <f>IF($B156="","",INDEX('All CCC'!AP$7:AP$809,MATCH(WatchList!$B156,'All CCC'!$B$7:$B$809,0)))</f>
        <v/>
      </c>
      <c r="AQ156" s="844" t="str">
        <f>IF($B156="","",INDEX('All CCC'!AQ$7:AQ$809,MATCH(WatchList!$B156,'All CCC'!$B$7:$B$809,0)))</f>
        <v/>
      </c>
      <c r="AR156" s="844" t="str">
        <f>IF($B156="","",INDEX('All CCC'!AR$7:AR$809,MATCH(WatchList!$B156,'All CCC'!$B$7:$B$809,0)))</f>
        <v/>
      </c>
      <c r="AS156" s="844" t="str">
        <f>IF($B156="","",INDEX('All CCC'!AS$7:AS$809,MATCH(WatchList!$B156,'All CCC'!$B$7:$B$809,0)))</f>
        <v/>
      </c>
      <c r="AT156" s="844" t="str">
        <f>IF($B156="","",INDEX('All CCC'!AT$7:AT$809,MATCH(WatchList!$B156,'All CCC'!$B$7:$B$809,0)))</f>
        <v/>
      </c>
      <c r="AU156" s="844" t="str">
        <f>IF($B156="","",INDEX('All CCC'!AU$7:AU$809,MATCH(WatchList!$B156,'All CCC'!$B$7:$B$809,0)))</f>
        <v/>
      </c>
      <c r="AV156" s="844" t="str">
        <f>IF($B156="","",INDEX('All CCC'!AV$7:AV$809,MATCH(WatchList!$B156,'All CCC'!$B$7:$B$809,0)))</f>
        <v/>
      </c>
      <c r="AW156" s="844" t="str">
        <f>IF($B156="","",INDEX('All CCC'!AW$7:AW$809,MATCH(WatchList!$B156,'All CCC'!$B$7:$B$809,0)))</f>
        <v/>
      </c>
      <c r="AX156" s="844" t="str">
        <f>IF($B156="","",INDEX('All CCC'!AX$7:AX$809,MATCH(WatchList!$B156,'All CCC'!$B$7:$B$809,0)))</f>
        <v/>
      </c>
      <c r="AY156" s="844" t="str">
        <f>IF($B156="","",INDEX('All CCC'!AY$7:AY$809,MATCH(WatchList!$B156,'All CCC'!$B$7:$B$809,0)))</f>
        <v/>
      </c>
      <c r="AZ156" s="844" t="str">
        <f>IF($B156="","",INDEX('All CCC'!AZ$7:AZ$809,MATCH(WatchList!$B156,'All CCC'!$B$7:$B$809,0)))</f>
        <v/>
      </c>
      <c r="BA156" s="844" t="str">
        <f>IF($B156="","",INDEX('All CCC'!BA$7:BA$809,MATCH(WatchList!$B156,'All CCC'!$B$7:$B$809,0)))</f>
        <v/>
      </c>
      <c r="BB156" s="844" t="str">
        <f>IF($B156="","",INDEX('All CCC'!BB$7:BB$809,MATCH(WatchList!$B156,'All CCC'!$B$7:$B$809,0)))</f>
        <v/>
      </c>
      <c r="BC156" s="844" t="str">
        <f>IF($B156="","",INDEX('All CCC'!BC$7:BC$809,MATCH(WatchList!$B156,'All CCC'!$B$7:$B$809,0)))</f>
        <v/>
      </c>
      <c r="BD156" s="844" t="str">
        <f>IF($B156="","",INDEX('All CCC'!BD$7:BD$809,MATCH(WatchList!$B156,'All CCC'!$B$7:$B$809,0)))</f>
        <v/>
      </c>
      <c r="BE156" s="844" t="str">
        <f>IF($B156="","",INDEX('All CCC'!BE$7:BE$809,MATCH(WatchList!$B156,'All CCC'!$B$7:$B$809,0)))</f>
        <v/>
      </c>
      <c r="BF156" s="844" t="str">
        <f>IF($B156="","",INDEX('All CCC'!BF$7:BF$809,MATCH(WatchList!$B156,'All CCC'!$B$7:$B$809,0)))</f>
        <v/>
      </c>
      <c r="BG156" s="844" t="str">
        <f>IF($B156="","",INDEX('All CCC'!BG$7:BG$809,MATCH(WatchList!$B156,'All CCC'!$B$7:$B$809,0)))</f>
        <v/>
      </c>
    </row>
    <row r="157" spans="1:59" x14ac:dyDescent="0.2">
      <c r="A157" s="548" t="str">
        <f>IF($B157="","",INDEX('All CCC'!A$7:A$809,MATCH(WatchList!$B157,'All CCC'!$B$7:$B$809,0)))</f>
        <v/>
      </c>
      <c r="B157" s="31"/>
      <c r="C157" s="844" t="str">
        <f>IF($B157="","",INDEX('All CCC'!C$7:C$809,MATCH(WatchList!$B157,'All CCC'!$B$7:$B$809,0)))</f>
        <v/>
      </c>
      <c r="D157" s="844" t="str">
        <f>IF($B157="","",INDEX('All CCC'!D$7:D$809,MATCH(WatchList!$B157,'All CCC'!$B$7:$B$809,0)))</f>
        <v/>
      </c>
      <c r="E157" s="844" t="str">
        <f>IF($B157="","",INDEX('All CCC'!E$7:E$809,MATCH(WatchList!$B157,'All CCC'!$B$7:$B$809,0)))</f>
        <v/>
      </c>
      <c r="F157" s="844" t="str">
        <f>IF($B157="","",INDEX('All CCC'!F$7:F$809,MATCH(WatchList!$B157,'All CCC'!$B$7:$B$809,0)))</f>
        <v/>
      </c>
      <c r="G157" s="844" t="str">
        <f>IF($B157="","",INDEX('All CCC'!G$7:G$809,MATCH(WatchList!$B157,'All CCC'!$B$7:$B$809,0)))</f>
        <v/>
      </c>
      <c r="H157" s="844" t="str">
        <f>IF($B157="","",INDEX('All CCC'!H$7:H$809,MATCH(WatchList!$B157,'All CCC'!$B$7:$B$809,0)))</f>
        <v/>
      </c>
      <c r="I157" s="844" t="str">
        <f>IF($B157="","",INDEX('All CCC'!I$7:I$809,MATCH(WatchList!$B157,'All CCC'!$B$7:$B$809,0)))</f>
        <v/>
      </c>
      <c r="J157" s="844" t="str">
        <f>IF($B157="","",INDEX('All CCC'!J$7:J$809,MATCH(WatchList!$B157,'All CCC'!$B$7:$B$809,0)))</f>
        <v/>
      </c>
      <c r="K157" s="844" t="str">
        <f>IF($B157="","",INDEX('All CCC'!K$7:K$809,MATCH(WatchList!$B157,'All CCC'!$B$7:$B$809,0)))</f>
        <v/>
      </c>
      <c r="L157" s="844" t="str">
        <f>IF($B157="","",INDEX('All CCC'!L$7:L$809,MATCH(WatchList!$B157,'All CCC'!$B$7:$B$809,0)))</f>
        <v/>
      </c>
      <c r="M157" s="844" t="str">
        <f>IF($B157="","",INDEX('All CCC'!M$7:M$809,MATCH(WatchList!$B157,'All CCC'!$B$7:$B$809,0)))</f>
        <v/>
      </c>
      <c r="N157" s="844" t="str">
        <f>IF($B157="","",INDEX('All CCC'!N$7:N$809,MATCH(WatchList!$B157,'All CCC'!$B$7:$B$809,0)))</f>
        <v/>
      </c>
      <c r="O157" s="844" t="str">
        <f>IF($B157="","",INDEX('All CCC'!O$7:O$809,MATCH(WatchList!$B157,'All CCC'!$B$7:$B$809,0)))</f>
        <v/>
      </c>
      <c r="P157" s="845" t="str">
        <f>IF($B157="","",INDEX('All CCC'!P$7:P$809,MATCH(WatchList!$B157,'All CCC'!$B$7:$B$809,0)))</f>
        <v/>
      </c>
      <c r="Q157" s="845" t="str">
        <f>IF($B157="","",INDEX('All CCC'!Q$7:Q$809,MATCH(WatchList!$B157,'All CCC'!$B$7:$B$809,0)))</f>
        <v/>
      </c>
      <c r="R157" s="844" t="str">
        <f>IF($B157="","",INDEX('All CCC'!R$7:R$809,MATCH(WatchList!$B157,'All CCC'!$B$7:$B$809,0)))</f>
        <v/>
      </c>
      <c r="S157" s="844" t="str">
        <f>IF($B157="","",INDEX('All CCC'!S$7:S$809,MATCH(WatchList!$B157,'All CCC'!$B$7:$B$809,0)))</f>
        <v/>
      </c>
      <c r="T157" s="844" t="str">
        <f>IF($B157="","",INDEX('All CCC'!T$7:T$809,MATCH(WatchList!$B157,'All CCC'!$B$7:$B$809,0)))</f>
        <v/>
      </c>
      <c r="U157" s="844" t="str">
        <f>IF($B157="","",INDEX('All CCC'!U$7:U$809,MATCH(WatchList!$B157,'All CCC'!$B$7:$B$809,0)))</f>
        <v/>
      </c>
      <c r="V157" s="844" t="str">
        <f>IF($B157="","",INDEX('All CCC'!V$7:V$809,MATCH(WatchList!$B157,'All CCC'!$B$7:$B$809,0)))</f>
        <v/>
      </c>
      <c r="W157" s="844" t="str">
        <f>IF($B157="","",INDEX('All CCC'!W$7:W$809,MATCH(WatchList!$B157,'All CCC'!$B$7:$B$809,0)))</f>
        <v/>
      </c>
      <c r="X157" s="844" t="str">
        <f>IF($B157="","",INDEX('All CCC'!X$7:X$809,MATCH(WatchList!$B157,'All CCC'!$B$7:$B$809,0)))</f>
        <v/>
      </c>
      <c r="Y157" s="844" t="str">
        <f>IF($B157="","",INDEX('All CCC'!Y$7:Y$809,MATCH(WatchList!$B157,'All CCC'!$B$7:$B$809,0)))</f>
        <v/>
      </c>
      <c r="Z157" s="844" t="str">
        <f>IF($B157="","",INDEX('All CCC'!Z$7:Z$809,MATCH(WatchList!$B157,'All CCC'!$B$7:$B$809,0)))</f>
        <v/>
      </c>
      <c r="AA157" s="844" t="str">
        <f>IF($B157="","",INDEX('All CCC'!AA$7:AA$809,MATCH(WatchList!$B157,'All CCC'!$B$7:$B$809,0)))</f>
        <v/>
      </c>
      <c r="AB157" s="844" t="str">
        <f>IF($B157="","",INDEX('All CCC'!AB$7:AB$809,MATCH(WatchList!$B157,'All CCC'!$B$7:$B$809,0)))</f>
        <v/>
      </c>
      <c r="AC157" s="844" t="str">
        <f>IF($B157="","",INDEX('All CCC'!AC$7:AC$809,MATCH(WatchList!$B157,'All CCC'!$B$7:$B$809,0)))</f>
        <v/>
      </c>
      <c r="AD157" s="844" t="str">
        <f>IF($B157="","",INDEX('All CCC'!AD$7:AD$809,MATCH(WatchList!$B157,'All CCC'!$B$7:$B$809,0)))</f>
        <v/>
      </c>
      <c r="AE157" s="844" t="str">
        <f>IF($B157="","",INDEX('All CCC'!AE$7:AE$809,MATCH(WatchList!$B157,'All CCC'!$B$7:$B$809,0)))</f>
        <v/>
      </c>
      <c r="AF157" s="844" t="str">
        <f>IF($B157="","",INDEX('All CCC'!AF$7:AF$809,MATCH(WatchList!$B157,'All CCC'!$B$7:$B$809,0)))</f>
        <v/>
      </c>
      <c r="AG157" s="844" t="str">
        <f>IF($B157="","",INDEX('All CCC'!AG$7:AG$809,MATCH(WatchList!$B157,'All CCC'!$B$7:$B$809,0)))</f>
        <v/>
      </c>
      <c r="AH157" s="844" t="str">
        <f>IF($B157="","",INDEX('All CCC'!AH$7:AH$809,MATCH(WatchList!$B157,'All CCC'!$B$7:$B$809,0)))</f>
        <v/>
      </c>
      <c r="AI157" s="844" t="str">
        <f>IF($B157="","",INDEX('All CCC'!AI$7:AI$809,MATCH(WatchList!$B157,'All CCC'!$B$7:$B$809,0)))</f>
        <v/>
      </c>
      <c r="AJ157" s="844" t="str">
        <f>IF($B157="","",INDEX('All CCC'!AJ$7:AJ$809,MATCH(WatchList!$B157,'All CCC'!$B$7:$B$809,0)))</f>
        <v/>
      </c>
      <c r="AK157" s="844" t="str">
        <f>IF($B157="","",INDEX('All CCC'!AK$7:AK$809,MATCH(WatchList!$B157,'All CCC'!$B$7:$B$809,0)))</f>
        <v/>
      </c>
      <c r="AL157" s="844" t="str">
        <f>IF($B157="","",INDEX('All CCC'!AL$7:AL$809,MATCH(WatchList!$B157,'All CCC'!$B$7:$B$809,0)))</f>
        <v/>
      </c>
      <c r="AM157" s="844" t="str">
        <f>IF($B157="","",INDEX('All CCC'!AM$7:AM$809,MATCH(WatchList!$B157,'All CCC'!$B$7:$B$809,0)))</f>
        <v/>
      </c>
      <c r="AN157" s="844" t="str">
        <f>IF($B157="","",INDEX('All CCC'!AN$7:AN$809,MATCH(WatchList!$B157,'All CCC'!$B$7:$B$809,0)))</f>
        <v/>
      </c>
      <c r="AO157" s="844" t="str">
        <f>IF($B157="","",INDEX('All CCC'!AO$7:AO$809,MATCH(WatchList!$B157,'All CCC'!$B$7:$B$809,0)))</f>
        <v/>
      </c>
      <c r="AP157" s="844" t="str">
        <f>IF($B157="","",INDEX('All CCC'!AP$7:AP$809,MATCH(WatchList!$B157,'All CCC'!$B$7:$B$809,0)))</f>
        <v/>
      </c>
      <c r="AQ157" s="844" t="str">
        <f>IF($B157="","",INDEX('All CCC'!AQ$7:AQ$809,MATCH(WatchList!$B157,'All CCC'!$B$7:$B$809,0)))</f>
        <v/>
      </c>
      <c r="AR157" s="844" t="str">
        <f>IF($B157="","",INDEX('All CCC'!AR$7:AR$809,MATCH(WatchList!$B157,'All CCC'!$B$7:$B$809,0)))</f>
        <v/>
      </c>
      <c r="AS157" s="844" t="str">
        <f>IF($B157="","",INDEX('All CCC'!AS$7:AS$809,MATCH(WatchList!$B157,'All CCC'!$B$7:$B$809,0)))</f>
        <v/>
      </c>
      <c r="AT157" s="844" t="str">
        <f>IF($B157="","",INDEX('All CCC'!AT$7:AT$809,MATCH(WatchList!$B157,'All CCC'!$B$7:$B$809,0)))</f>
        <v/>
      </c>
      <c r="AU157" s="844" t="str">
        <f>IF($B157="","",INDEX('All CCC'!AU$7:AU$809,MATCH(WatchList!$B157,'All CCC'!$B$7:$B$809,0)))</f>
        <v/>
      </c>
      <c r="AV157" s="844" t="str">
        <f>IF($B157="","",INDEX('All CCC'!AV$7:AV$809,MATCH(WatchList!$B157,'All CCC'!$B$7:$B$809,0)))</f>
        <v/>
      </c>
      <c r="AW157" s="844" t="str">
        <f>IF($B157="","",INDEX('All CCC'!AW$7:AW$809,MATCH(WatchList!$B157,'All CCC'!$B$7:$B$809,0)))</f>
        <v/>
      </c>
      <c r="AX157" s="844" t="str">
        <f>IF($B157="","",INDEX('All CCC'!AX$7:AX$809,MATCH(WatchList!$B157,'All CCC'!$B$7:$B$809,0)))</f>
        <v/>
      </c>
      <c r="AY157" s="844" t="str">
        <f>IF($B157="","",INDEX('All CCC'!AY$7:AY$809,MATCH(WatchList!$B157,'All CCC'!$B$7:$B$809,0)))</f>
        <v/>
      </c>
      <c r="AZ157" s="844" t="str">
        <f>IF($B157="","",INDEX('All CCC'!AZ$7:AZ$809,MATCH(WatchList!$B157,'All CCC'!$B$7:$B$809,0)))</f>
        <v/>
      </c>
      <c r="BA157" s="844" t="str">
        <f>IF($B157="","",INDEX('All CCC'!BA$7:BA$809,MATCH(WatchList!$B157,'All CCC'!$B$7:$B$809,0)))</f>
        <v/>
      </c>
      <c r="BB157" s="844" t="str">
        <f>IF($B157="","",INDEX('All CCC'!BB$7:BB$809,MATCH(WatchList!$B157,'All CCC'!$B$7:$B$809,0)))</f>
        <v/>
      </c>
      <c r="BC157" s="844" t="str">
        <f>IF($B157="","",INDEX('All CCC'!BC$7:BC$809,MATCH(WatchList!$B157,'All CCC'!$B$7:$B$809,0)))</f>
        <v/>
      </c>
      <c r="BD157" s="844" t="str">
        <f>IF($B157="","",INDEX('All CCC'!BD$7:BD$809,MATCH(WatchList!$B157,'All CCC'!$B$7:$B$809,0)))</f>
        <v/>
      </c>
      <c r="BE157" s="844" t="str">
        <f>IF($B157="","",INDEX('All CCC'!BE$7:BE$809,MATCH(WatchList!$B157,'All CCC'!$B$7:$B$809,0)))</f>
        <v/>
      </c>
      <c r="BF157" s="844" t="str">
        <f>IF($B157="","",INDEX('All CCC'!BF$7:BF$809,MATCH(WatchList!$B157,'All CCC'!$B$7:$B$809,0)))</f>
        <v/>
      </c>
      <c r="BG157" s="844" t="str">
        <f>IF($B157="","",INDEX('All CCC'!BG$7:BG$809,MATCH(WatchList!$B157,'All CCC'!$B$7:$B$809,0)))</f>
        <v/>
      </c>
    </row>
    <row r="158" spans="1:59" x14ac:dyDescent="0.2">
      <c r="A158" s="548" t="str">
        <f>IF($B158="","",INDEX('All CCC'!A$7:A$809,MATCH(WatchList!$B158,'All CCC'!$B$7:$B$809,0)))</f>
        <v/>
      </c>
      <c r="B158" s="31"/>
      <c r="C158" s="844" t="str">
        <f>IF($B158="","",INDEX('All CCC'!C$7:C$809,MATCH(WatchList!$B158,'All CCC'!$B$7:$B$809,0)))</f>
        <v/>
      </c>
      <c r="D158" s="844" t="str">
        <f>IF($B158="","",INDEX('All CCC'!D$7:D$809,MATCH(WatchList!$B158,'All CCC'!$B$7:$B$809,0)))</f>
        <v/>
      </c>
      <c r="E158" s="844" t="str">
        <f>IF($B158="","",INDEX('All CCC'!E$7:E$809,MATCH(WatchList!$B158,'All CCC'!$B$7:$B$809,0)))</f>
        <v/>
      </c>
      <c r="F158" s="844" t="str">
        <f>IF($B158="","",INDEX('All CCC'!F$7:F$809,MATCH(WatchList!$B158,'All CCC'!$B$7:$B$809,0)))</f>
        <v/>
      </c>
      <c r="G158" s="844" t="str">
        <f>IF($B158="","",INDEX('All CCC'!G$7:G$809,MATCH(WatchList!$B158,'All CCC'!$B$7:$B$809,0)))</f>
        <v/>
      </c>
      <c r="H158" s="844" t="str">
        <f>IF($B158="","",INDEX('All CCC'!H$7:H$809,MATCH(WatchList!$B158,'All CCC'!$B$7:$B$809,0)))</f>
        <v/>
      </c>
      <c r="I158" s="844" t="str">
        <f>IF($B158="","",INDEX('All CCC'!I$7:I$809,MATCH(WatchList!$B158,'All CCC'!$B$7:$B$809,0)))</f>
        <v/>
      </c>
      <c r="J158" s="844" t="str">
        <f>IF($B158="","",INDEX('All CCC'!J$7:J$809,MATCH(WatchList!$B158,'All CCC'!$B$7:$B$809,0)))</f>
        <v/>
      </c>
      <c r="K158" s="844" t="str">
        <f>IF($B158="","",INDEX('All CCC'!K$7:K$809,MATCH(WatchList!$B158,'All CCC'!$B$7:$B$809,0)))</f>
        <v/>
      </c>
      <c r="L158" s="844" t="str">
        <f>IF($B158="","",INDEX('All CCC'!L$7:L$809,MATCH(WatchList!$B158,'All CCC'!$B$7:$B$809,0)))</f>
        <v/>
      </c>
      <c r="M158" s="844" t="str">
        <f>IF($B158="","",INDEX('All CCC'!M$7:M$809,MATCH(WatchList!$B158,'All CCC'!$B$7:$B$809,0)))</f>
        <v/>
      </c>
      <c r="N158" s="844" t="str">
        <f>IF($B158="","",INDEX('All CCC'!N$7:N$809,MATCH(WatchList!$B158,'All CCC'!$B$7:$B$809,0)))</f>
        <v/>
      </c>
      <c r="O158" s="844" t="str">
        <f>IF($B158="","",INDEX('All CCC'!O$7:O$809,MATCH(WatchList!$B158,'All CCC'!$B$7:$B$809,0)))</f>
        <v/>
      </c>
      <c r="P158" s="845" t="str">
        <f>IF($B158="","",INDEX('All CCC'!P$7:P$809,MATCH(WatchList!$B158,'All CCC'!$B$7:$B$809,0)))</f>
        <v/>
      </c>
      <c r="Q158" s="845" t="str">
        <f>IF($B158="","",INDEX('All CCC'!Q$7:Q$809,MATCH(WatchList!$B158,'All CCC'!$B$7:$B$809,0)))</f>
        <v/>
      </c>
      <c r="R158" s="844" t="str">
        <f>IF($B158="","",INDEX('All CCC'!R$7:R$809,MATCH(WatchList!$B158,'All CCC'!$B$7:$B$809,0)))</f>
        <v/>
      </c>
      <c r="S158" s="844" t="str">
        <f>IF($B158="","",INDEX('All CCC'!S$7:S$809,MATCH(WatchList!$B158,'All CCC'!$B$7:$B$809,0)))</f>
        <v/>
      </c>
      <c r="T158" s="844" t="str">
        <f>IF($B158="","",INDEX('All CCC'!T$7:T$809,MATCH(WatchList!$B158,'All CCC'!$B$7:$B$809,0)))</f>
        <v/>
      </c>
      <c r="U158" s="844" t="str">
        <f>IF($B158="","",INDEX('All CCC'!U$7:U$809,MATCH(WatchList!$B158,'All CCC'!$B$7:$B$809,0)))</f>
        <v/>
      </c>
      <c r="V158" s="844" t="str">
        <f>IF($B158="","",INDEX('All CCC'!V$7:V$809,MATCH(WatchList!$B158,'All CCC'!$B$7:$B$809,0)))</f>
        <v/>
      </c>
      <c r="W158" s="844" t="str">
        <f>IF($B158="","",INDEX('All CCC'!W$7:W$809,MATCH(WatchList!$B158,'All CCC'!$B$7:$B$809,0)))</f>
        <v/>
      </c>
      <c r="X158" s="844" t="str">
        <f>IF($B158="","",INDEX('All CCC'!X$7:X$809,MATCH(WatchList!$B158,'All CCC'!$B$7:$B$809,0)))</f>
        <v/>
      </c>
      <c r="Y158" s="844" t="str">
        <f>IF($B158="","",INDEX('All CCC'!Y$7:Y$809,MATCH(WatchList!$B158,'All CCC'!$B$7:$B$809,0)))</f>
        <v/>
      </c>
      <c r="Z158" s="844" t="str">
        <f>IF($B158="","",INDEX('All CCC'!Z$7:Z$809,MATCH(WatchList!$B158,'All CCC'!$B$7:$B$809,0)))</f>
        <v/>
      </c>
      <c r="AA158" s="844" t="str">
        <f>IF($B158="","",INDEX('All CCC'!AA$7:AA$809,MATCH(WatchList!$B158,'All CCC'!$B$7:$B$809,0)))</f>
        <v/>
      </c>
      <c r="AB158" s="844" t="str">
        <f>IF($B158="","",INDEX('All CCC'!AB$7:AB$809,MATCH(WatchList!$B158,'All CCC'!$B$7:$B$809,0)))</f>
        <v/>
      </c>
      <c r="AC158" s="844" t="str">
        <f>IF($B158="","",INDEX('All CCC'!AC$7:AC$809,MATCH(WatchList!$B158,'All CCC'!$B$7:$B$809,0)))</f>
        <v/>
      </c>
      <c r="AD158" s="844" t="str">
        <f>IF($B158="","",INDEX('All CCC'!AD$7:AD$809,MATCH(WatchList!$B158,'All CCC'!$B$7:$B$809,0)))</f>
        <v/>
      </c>
      <c r="AE158" s="844" t="str">
        <f>IF($B158="","",INDEX('All CCC'!AE$7:AE$809,MATCH(WatchList!$B158,'All CCC'!$B$7:$B$809,0)))</f>
        <v/>
      </c>
      <c r="AF158" s="844" t="str">
        <f>IF($B158="","",INDEX('All CCC'!AF$7:AF$809,MATCH(WatchList!$B158,'All CCC'!$B$7:$B$809,0)))</f>
        <v/>
      </c>
      <c r="AG158" s="844" t="str">
        <f>IF($B158="","",INDEX('All CCC'!AG$7:AG$809,MATCH(WatchList!$B158,'All CCC'!$B$7:$B$809,0)))</f>
        <v/>
      </c>
      <c r="AH158" s="844" t="str">
        <f>IF($B158="","",INDEX('All CCC'!AH$7:AH$809,MATCH(WatchList!$B158,'All CCC'!$B$7:$B$809,0)))</f>
        <v/>
      </c>
      <c r="AI158" s="844" t="str">
        <f>IF($B158="","",INDEX('All CCC'!AI$7:AI$809,MATCH(WatchList!$B158,'All CCC'!$B$7:$B$809,0)))</f>
        <v/>
      </c>
      <c r="AJ158" s="844" t="str">
        <f>IF($B158="","",INDEX('All CCC'!AJ$7:AJ$809,MATCH(WatchList!$B158,'All CCC'!$B$7:$B$809,0)))</f>
        <v/>
      </c>
      <c r="AK158" s="844" t="str">
        <f>IF($B158="","",INDEX('All CCC'!AK$7:AK$809,MATCH(WatchList!$B158,'All CCC'!$B$7:$B$809,0)))</f>
        <v/>
      </c>
      <c r="AL158" s="844" t="str">
        <f>IF($B158="","",INDEX('All CCC'!AL$7:AL$809,MATCH(WatchList!$B158,'All CCC'!$B$7:$B$809,0)))</f>
        <v/>
      </c>
      <c r="AM158" s="844" t="str">
        <f>IF($B158="","",INDEX('All CCC'!AM$7:AM$809,MATCH(WatchList!$B158,'All CCC'!$B$7:$B$809,0)))</f>
        <v/>
      </c>
      <c r="AN158" s="844" t="str">
        <f>IF($B158="","",INDEX('All CCC'!AN$7:AN$809,MATCH(WatchList!$B158,'All CCC'!$B$7:$B$809,0)))</f>
        <v/>
      </c>
      <c r="AO158" s="844" t="str">
        <f>IF($B158="","",INDEX('All CCC'!AO$7:AO$809,MATCH(WatchList!$B158,'All CCC'!$B$7:$B$809,0)))</f>
        <v/>
      </c>
      <c r="AP158" s="844" t="str">
        <f>IF($B158="","",INDEX('All CCC'!AP$7:AP$809,MATCH(WatchList!$B158,'All CCC'!$B$7:$B$809,0)))</f>
        <v/>
      </c>
      <c r="AQ158" s="844" t="str">
        <f>IF($B158="","",INDEX('All CCC'!AQ$7:AQ$809,MATCH(WatchList!$B158,'All CCC'!$B$7:$B$809,0)))</f>
        <v/>
      </c>
      <c r="AR158" s="844" t="str">
        <f>IF($B158="","",INDEX('All CCC'!AR$7:AR$809,MATCH(WatchList!$B158,'All CCC'!$B$7:$B$809,0)))</f>
        <v/>
      </c>
      <c r="AS158" s="844" t="str">
        <f>IF($B158="","",INDEX('All CCC'!AS$7:AS$809,MATCH(WatchList!$B158,'All CCC'!$B$7:$B$809,0)))</f>
        <v/>
      </c>
      <c r="AT158" s="844" t="str">
        <f>IF($B158="","",INDEX('All CCC'!AT$7:AT$809,MATCH(WatchList!$B158,'All CCC'!$B$7:$B$809,0)))</f>
        <v/>
      </c>
      <c r="AU158" s="844" t="str">
        <f>IF($B158="","",INDEX('All CCC'!AU$7:AU$809,MATCH(WatchList!$B158,'All CCC'!$B$7:$B$809,0)))</f>
        <v/>
      </c>
      <c r="AV158" s="844" t="str">
        <f>IF($B158="","",INDEX('All CCC'!AV$7:AV$809,MATCH(WatchList!$B158,'All CCC'!$B$7:$B$809,0)))</f>
        <v/>
      </c>
      <c r="AW158" s="844" t="str">
        <f>IF($B158="","",INDEX('All CCC'!AW$7:AW$809,MATCH(WatchList!$B158,'All CCC'!$B$7:$B$809,0)))</f>
        <v/>
      </c>
      <c r="AX158" s="844" t="str">
        <f>IF($B158="","",INDEX('All CCC'!AX$7:AX$809,MATCH(WatchList!$B158,'All CCC'!$B$7:$B$809,0)))</f>
        <v/>
      </c>
      <c r="AY158" s="844" t="str">
        <f>IF($B158="","",INDEX('All CCC'!AY$7:AY$809,MATCH(WatchList!$B158,'All CCC'!$B$7:$B$809,0)))</f>
        <v/>
      </c>
      <c r="AZ158" s="844" t="str">
        <f>IF($B158="","",INDEX('All CCC'!AZ$7:AZ$809,MATCH(WatchList!$B158,'All CCC'!$B$7:$B$809,0)))</f>
        <v/>
      </c>
      <c r="BA158" s="844" t="str">
        <f>IF($B158="","",INDEX('All CCC'!BA$7:BA$809,MATCH(WatchList!$B158,'All CCC'!$B$7:$B$809,0)))</f>
        <v/>
      </c>
      <c r="BB158" s="844" t="str">
        <f>IF($B158="","",INDEX('All CCC'!BB$7:BB$809,MATCH(WatchList!$B158,'All CCC'!$B$7:$B$809,0)))</f>
        <v/>
      </c>
      <c r="BC158" s="844" t="str">
        <f>IF($B158="","",INDEX('All CCC'!BC$7:BC$809,MATCH(WatchList!$B158,'All CCC'!$B$7:$B$809,0)))</f>
        <v/>
      </c>
      <c r="BD158" s="844" t="str">
        <f>IF($B158="","",INDEX('All CCC'!BD$7:BD$809,MATCH(WatchList!$B158,'All CCC'!$B$7:$B$809,0)))</f>
        <v/>
      </c>
      <c r="BE158" s="844" t="str">
        <f>IF($B158="","",INDEX('All CCC'!BE$7:BE$809,MATCH(WatchList!$B158,'All CCC'!$B$7:$B$809,0)))</f>
        <v/>
      </c>
      <c r="BF158" s="844" t="str">
        <f>IF($B158="","",INDEX('All CCC'!BF$7:BF$809,MATCH(WatchList!$B158,'All CCC'!$B$7:$B$809,0)))</f>
        <v/>
      </c>
      <c r="BG158" s="844" t="str">
        <f>IF($B158="","",INDEX('All CCC'!BG$7:BG$809,MATCH(WatchList!$B158,'All CCC'!$B$7:$B$809,0)))</f>
        <v/>
      </c>
    </row>
    <row r="159" spans="1:59" x14ac:dyDescent="0.2">
      <c r="A159" s="548" t="str">
        <f>IF($B159="","",INDEX('All CCC'!A$7:A$809,MATCH(WatchList!$B159,'All CCC'!$B$7:$B$809,0)))</f>
        <v/>
      </c>
      <c r="B159" s="31"/>
      <c r="C159" s="844" t="str">
        <f>IF($B159="","",INDEX('All CCC'!C$7:C$809,MATCH(WatchList!$B159,'All CCC'!$B$7:$B$809,0)))</f>
        <v/>
      </c>
      <c r="D159" s="844" t="str">
        <f>IF($B159="","",INDEX('All CCC'!D$7:D$809,MATCH(WatchList!$B159,'All CCC'!$B$7:$B$809,0)))</f>
        <v/>
      </c>
      <c r="E159" s="844" t="str">
        <f>IF($B159="","",INDEX('All CCC'!E$7:E$809,MATCH(WatchList!$B159,'All CCC'!$B$7:$B$809,0)))</f>
        <v/>
      </c>
      <c r="F159" s="844" t="str">
        <f>IF($B159="","",INDEX('All CCC'!F$7:F$809,MATCH(WatchList!$B159,'All CCC'!$B$7:$B$809,0)))</f>
        <v/>
      </c>
      <c r="G159" s="844" t="str">
        <f>IF($B159="","",INDEX('All CCC'!G$7:G$809,MATCH(WatchList!$B159,'All CCC'!$B$7:$B$809,0)))</f>
        <v/>
      </c>
      <c r="H159" s="844" t="str">
        <f>IF($B159="","",INDEX('All CCC'!H$7:H$809,MATCH(WatchList!$B159,'All CCC'!$B$7:$B$809,0)))</f>
        <v/>
      </c>
      <c r="I159" s="844" t="str">
        <f>IF($B159="","",INDEX('All CCC'!I$7:I$809,MATCH(WatchList!$B159,'All CCC'!$B$7:$B$809,0)))</f>
        <v/>
      </c>
      <c r="J159" s="844" t="str">
        <f>IF($B159="","",INDEX('All CCC'!J$7:J$809,MATCH(WatchList!$B159,'All CCC'!$B$7:$B$809,0)))</f>
        <v/>
      </c>
      <c r="K159" s="844" t="str">
        <f>IF($B159="","",INDEX('All CCC'!K$7:K$809,MATCH(WatchList!$B159,'All CCC'!$B$7:$B$809,0)))</f>
        <v/>
      </c>
      <c r="L159" s="844" t="str">
        <f>IF($B159="","",INDEX('All CCC'!L$7:L$809,MATCH(WatchList!$B159,'All CCC'!$B$7:$B$809,0)))</f>
        <v/>
      </c>
      <c r="M159" s="844" t="str">
        <f>IF($B159="","",INDEX('All CCC'!M$7:M$809,MATCH(WatchList!$B159,'All CCC'!$B$7:$B$809,0)))</f>
        <v/>
      </c>
      <c r="N159" s="844" t="str">
        <f>IF($B159="","",INDEX('All CCC'!N$7:N$809,MATCH(WatchList!$B159,'All CCC'!$B$7:$B$809,0)))</f>
        <v/>
      </c>
      <c r="O159" s="844" t="str">
        <f>IF($B159="","",INDEX('All CCC'!O$7:O$809,MATCH(WatchList!$B159,'All CCC'!$B$7:$B$809,0)))</f>
        <v/>
      </c>
      <c r="P159" s="845" t="str">
        <f>IF($B159="","",INDEX('All CCC'!P$7:P$809,MATCH(WatchList!$B159,'All CCC'!$B$7:$B$809,0)))</f>
        <v/>
      </c>
      <c r="Q159" s="845" t="str">
        <f>IF($B159="","",INDEX('All CCC'!Q$7:Q$809,MATCH(WatchList!$B159,'All CCC'!$B$7:$B$809,0)))</f>
        <v/>
      </c>
      <c r="R159" s="844" t="str">
        <f>IF($B159="","",INDEX('All CCC'!R$7:R$809,MATCH(WatchList!$B159,'All CCC'!$B$7:$B$809,0)))</f>
        <v/>
      </c>
      <c r="S159" s="844" t="str">
        <f>IF($B159="","",INDEX('All CCC'!S$7:S$809,MATCH(WatchList!$B159,'All CCC'!$B$7:$B$809,0)))</f>
        <v/>
      </c>
      <c r="T159" s="844" t="str">
        <f>IF($B159="","",INDEX('All CCC'!T$7:T$809,MATCH(WatchList!$B159,'All CCC'!$B$7:$B$809,0)))</f>
        <v/>
      </c>
      <c r="U159" s="844" t="str">
        <f>IF($B159="","",INDEX('All CCC'!U$7:U$809,MATCH(WatchList!$B159,'All CCC'!$B$7:$B$809,0)))</f>
        <v/>
      </c>
      <c r="V159" s="844" t="str">
        <f>IF($B159="","",INDEX('All CCC'!V$7:V$809,MATCH(WatchList!$B159,'All CCC'!$B$7:$B$809,0)))</f>
        <v/>
      </c>
      <c r="W159" s="844" t="str">
        <f>IF($B159="","",INDEX('All CCC'!W$7:W$809,MATCH(WatchList!$B159,'All CCC'!$B$7:$B$809,0)))</f>
        <v/>
      </c>
      <c r="X159" s="844" t="str">
        <f>IF($B159="","",INDEX('All CCC'!X$7:X$809,MATCH(WatchList!$B159,'All CCC'!$B$7:$B$809,0)))</f>
        <v/>
      </c>
      <c r="Y159" s="844" t="str">
        <f>IF($B159="","",INDEX('All CCC'!Y$7:Y$809,MATCH(WatchList!$B159,'All CCC'!$B$7:$B$809,0)))</f>
        <v/>
      </c>
      <c r="Z159" s="844" t="str">
        <f>IF($B159="","",INDEX('All CCC'!Z$7:Z$809,MATCH(WatchList!$B159,'All CCC'!$B$7:$B$809,0)))</f>
        <v/>
      </c>
      <c r="AA159" s="844" t="str">
        <f>IF($B159="","",INDEX('All CCC'!AA$7:AA$809,MATCH(WatchList!$B159,'All CCC'!$B$7:$B$809,0)))</f>
        <v/>
      </c>
      <c r="AB159" s="844" t="str">
        <f>IF($B159="","",INDEX('All CCC'!AB$7:AB$809,MATCH(WatchList!$B159,'All CCC'!$B$7:$B$809,0)))</f>
        <v/>
      </c>
      <c r="AC159" s="844" t="str">
        <f>IF($B159="","",INDEX('All CCC'!AC$7:AC$809,MATCH(WatchList!$B159,'All CCC'!$B$7:$B$809,0)))</f>
        <v/>
      </c>
      <c r="AD159" s="844" t="str">
        <f>IF($B159="","",INDEX('All CCC'!AD$7:AD$809,MATCH(WatchList!$B159,'All CCC'!$B$7:$B$809,0)))</f>
        <v/>
      </c>
      <c r="AE159" s="844" t="str">
        <f>IF($B159="","",INDEX('All CCC'!AE$7:AE$809,MATCH(WatchList!$B159,'All CCC'!$B$7:$B$809,0)))</f>
        <v/>
      </c>
      <c r="AF159" s="844" t="str">
        <f>IF($B159="","",INDEX('All CCC'!AF$7:AF$809,MATCH(WatchList!$B159,'All CCC'!$B$7:$B$809,0)))</f>
        <v/>
      </c>
      <c r="AG159" s="844" t="str">
        <f>IF($B159="","",INDEX('All CCC'!AG$7:AG$809,MATCH(WatchList!$B159,'All CCC'!$B$7:$B$809,0)))</f>
        <v/>
      </c>
      <c r="AH159" s="844" t="str">
        <f>IF($B159="","",INDEX('All CCC'!AH$7:AH$809,MATCH(WatchList!$B159,'All CCC'!$B$7:$B$809,0)))</f>
        <v/>
      </c>
      <c r="AI159" s="844" t="str">
        <f>IF($B159="","",INDEX('All CCC'!AI$7:AI$809,MATCH(WatchList!$B159,'All CCC'!$B$7:$B$809,0)))</f>
        <v/>
      </c>
      <c r="AJ159" s="844" t="str">
        <f>IF($B159="","",INDEX('All CCC'!AJ$7:AJ$809,MATCH(WatchList!$B159,'All CCC'!$B$7:$B$809,0)))</f>
        <v/>
      </c>
      <c r="AK159" s="844" t="str">
        <f>IF($B159="","",INDEX('All CCC'!AK$7:AK$809,MATCH(WatchList!$B159,'All CCC'!$B$7:$B$809,0)))</f>
        <v/>
      </c>
      <c r="AL159" s="844" t="str">
        <f>IF($B159="","",INDEX('All CCC'!AL$7:AL$809,MATCH(WatchList!$B159,'All CCC'!$B$7:$B$809,0)))</f>
        <v/>
      </c>
      <c r="AM159" s="844" t="str">
        <f>IF($B159="","",INDEX('All CCC'!AM$7:AM$809,MATCH(WatchList!$B159,'All CCC'!$B$7:$B$809,0)))</f>
        <v/>
      </c>
      <c r="AN159" s="844" t="str">
        <f>IF($B159="","",INDEX('All CCC'!AN$7:AN$809,MATCH(WatchList!$B159,'All CCC'!$B$7:$B$809,0)))</f>
        <v/>
      </c>
      <c r="AO159" s="844" t="str">
        <f>IF($B159="","",INDEX('All CCC'!AO$7:AO$809,MATCH(WatchList!$B159,'All CCC'!$B$7:$B$809,0)))</f>
        <v/>
      </c>
      <c r="AP159" s="844" t="str">
        <f>IF($B159="","",INDEX('All CCC'!AP$7:AP$809,MATCH(WatchList!$B159,'All CCC'!$B$7:$B$809,0)))</f>
        <v/>
      </c>
      <c r="AQ159" s="844" t="str">
        <f>IF($B159="","",INDEX('All CCC'!AQ$7:AQ$809,MATCH(WatchList!$B159,'All CCC'!$B$7:$B$809,0)))</f>
        <v/>
      </c>
      <c r="AR159" s="844" t="str">
        <f>IF($B159="","",INDEX('All CCC'!AR$7:AR$809,MATCH(WatchList!$B159,'All CCC'!$B$7:$B$809,0)))</f>
        <v/>
      </c>
      <c r="AS159" s="844" t="str">
        <f>IF($B159="","",INDEX('All CCC'!AS$7:AS$809,MATCH(WatchList!$B159,'All CCC'!$B$7:$B$809,0)))</f>
        <v/>
      </c>
      <c r="AT159" s="844" t="str">
        <f>IF($B159="","",INDEX('All CCC'!AT$7:AT$809,MATCH(WatchList!$B159,'All CCC'!$B$7:$B$809,0)))</f>
        <v/>
      </c>
      <c r="AU159" s="844" t="str">
        <f>IF($B159="","",INDEX('All CCC'!AU$7:AU$809,MATCH(WatchList!$B159,'All CCC'!$B$7:$B$809,0)))</f>
        <v/>
      </c>
      <c r="AV159" s="844" t="str">
        <f>IF($B159="","",INDEX('All CCC'!AV$7:AV$809,MATCH(WatchList!$B159,'All CCC'!$B$7:$B$809,0)))</f>
        <v/>
      </c>
      <c r="AW159" s="844" t="str">
        <f>IF($B159="","",INDEX('All CCC'!AW$7:AW$809,MATCH(WatchList!$B159,'All CCC'!$B$7:$B$809,0)))</f>
        <v/>
      </c>
      <c r="AX159" s="844" t="str">
        <f>IF($B159="","",INDEX('All CCC'!AX$7:AX$809,MATCH(WatchList!$B159,'All CCC'!$B$7:$B$809,0)))</f>
        <v/>
      </c>
      <c r="AY159" s="844" t="str">
        <f>IF($B159="","",INDEX('All CCC'!AY$7:AY$809,MATCH(WatchList!$B159,'All CCC'!$B$7:$B$809,0)))</f>
        <v/>
      </c>
      <c r="AZ159" s="844" t="str">
        <f>IF($B159="","",INDEX('All CCC'!AZ$7:AZ$809,MATCH(WatchList!$B159,'All CCC'!$B$7:$B$809,0)))</f>
        <v/>
      </c>
      <c r="BA159" s="844" t="str">
        <f>IF($B159="","",INDEX('All CCC'!BA$7:BA$809,MATCH(WatchList!$B159,'All CCC'!$B$7:$B$809,0)))</f>
        <v/>
      </c>
      <c r="BB159" s="844" t="str">
        <f>IF($B159="","",INDEX('All CCC'!BB$7:BB$809,MATCH(WatchList!$B159,'All CCC'!$B$7:$B$809,0)))</f>
        <v/>
      </c>
      <c r="BC159" s="844" t="str">
        <f>IF($B159="","",INDEX('All CCC'!BC$7:BC$809,MATCH(WatchList!$B159,'All CCC'!$B$7:$B$809,0)))</f>
        <v/>
      </c>
      <c r="BD159" s="844" t="str">
        <f>IF($B159="","",INDEX('All CCC'!BD$7:BD$809,MATCH(WatchList!$B159,'All CCC'!$B$7:$B$809,0)))</f>
        <v/>
      </c>
      <c r="BE159" s="844" t="str">
        <f>IF($B159="","",INDEX('All CCC'!BE$7:BE$809,MATCH(WatchList!$B159,'All CCC'!$B$7:$B$809,0)))</f>
        <v/>
      </c>
      <c r="BF159" s="844" t="str">
        <f>IF($B159="","",INDEX('All CCC'!BF$7:BF$809,MATCH(WatchList!$B159,'All CCC'!$B$7:$B$809,0)))</f>
        <v/>
      </c>
      <c r="BG159" s="844" t="str">
        <f>IF($B159="","",INDEX('All CCC'!BG$7:BG$809,MATCH(WatchList!$B159,'All CCC'!$B$7:$B$809,0)))</f>
        <v/>
      </c>
    </row>
    <row r="160" spans="1:59" x14ac:dyDescent="0.2">
      <c r="A160" s="548" t="str">
        <f>IF($B160="","",INDEX('All CCC'!A$7:A$809,MATCH(WatchList!$B160,'All CCC'!$B$7:$B$809,0)))</f>
        <v/>
      </c>
      <c r="B160" s="31"/>
      <c r="C160" s="844" t="str">
        <f>IF($B160="","",INDEX('All CCC'!C$7:C$809,MATCH(WatchList!$B160,'All CCC'!$B$7:$B$809,0)))</f>
        <v/>
      </c>
      <c r="D160" s="844" t="str">
        <f>IF($B160="","",INDEX('All CCC'!D$7:D$809,MATCH(WatchList!$B160,'All CCC'!$B$7:$B$809,0)))</f>
        <v/>
      </c>
      <c r="E160" s="844" t="str">
        <f>IF($B160="","",INDEX('All CCC'!E$7:E$809,MATCH(WatchList!$B160,'All CCC'!$B$7:$B$809,0)))</f>
        <v/>
      </c>
      <c r="F160" s="844" t="str">
        <f>IF($B160="","",INDEX('All CCC'!F$7:F$809,MATCH(WatchList!$B160,'All CCC'!$B$7:$B$809,0)))</f>
        <v/>
      </c>
      <c r="G160" s="844" t="str">
        <f>IF($B160="","",INDEX('All CCC'!G$7:G$809,MATCH(WatchList!$B160,'All CCC'!$B$7:$B$809,0)))</f>
        <v/>
      </c>
      <c r="H160" s="844" t="str">
        <f>IF($B160="","",INDEX('All CCC'!H$7:H$809,MATCH(WatchList!$B160,'All CCC'!$B$7:$B$809,0)))</f>
        <v/>
      </c>
      <c r="I160" s="844" t="str">
        <f>IF($B160="","",INDEX('All CCC'!I$7:I$809,MATCH(WatchList!$B160,'All CCC'!$B$7:$B$809,0)))</f>
        <v/>
      </c>
      <c r="J160" s="844" t="str">
        <f>IF($B160="","",INDEX('All CCC'!J$7:J$809,MATCH(WatchList!$B160,'All CCC'!$B$7:$B$809,0)))</f>
        <v/>
      </c>
      <c r="K160" s="844" t="str">
        <f>IF($B160="","",INDEX('All CCC'!K$7:K$809,MATCH(WatchList!$B160,'All CCC'!$B$7:$B$809,0)))</f>
        <v/>
      </c>
      <c r="L160" s="844" t="str">
        <f>IF($B160="","",INDEX('All CCC'!L$7:L$809,MATCH(WatchList!$B160,'All CCC'!$B$7:$B$809,0)))</f>
        <v/>
      </c>
      <c r="M160" s="844" t="str">
        <f>IF($B160="","",INDEX('All CCC'!M$7:M$809,MATCH(WatchList!$B160,'All CCC'!$B$7:$B$809,0)))</f>
        <v/>
      </c>
      <c r="N160" s="844" t="str">
        <f>IF($B160="","",INDEX('All CCC'!N$7:N$809,MATCH(WatchList!$B160,'All CCC'!$B$7:$B$809,0)))</f>
        <v/>
      </c>
      <c r="O160" s="844" t="str">
        <f>IF($B160="","",INDEX('All CCC'!O$7:O$809,MATCH(WatchList!$B160,'All CCC'!$B$7:$B$809,0)))</f>
        <v/>
      </c>
      <c r="P160" s="845" t="str">
        <f>IF($B160="","",INDEX('All CCC'!P$7:P$809,MATCH(WatchList!$B160,'All CCC'!$B$7:$B$809,0)))</f>
        <v/>
      </c>
      <c r="Q160" s="845" t="str">
        <f>IF($B160="","",INDEX('All CCC'!Q$7:Q$809,MATCH(WatchList!$B160,'All CCC'!$B$7:$B$809,0)))</f>
        <v/>
      </c>
      <c r="R160" s="844" t="str">
        <f>IF($B160="","",INDEX('All CCC'!R$7:R$809,MATCH(WatchList!$B160,'All CCC'!$B$7:$B$809,0)))</f>
        <v/>
      </c>
      <c r="S160" s="844" t="str">
        <f>IF($B160="","",INDEX('All CCC'!S$7:S$809,MATCH(WatchList!$B160,'All CCC'!$B$7:$B$809,0)))</f>
        <v/>
      </c>
      <c r="T160" s="844" t="str">
        <f>IF($B160="","",INDEX('All CCC'!T$7:T$809,MATCH(WatchList!$B160,'All CCC'!$B$7:$B$809,0)))</f>
        <v/>
      </c>
      <c r="U160" s="844" t="str">
        <f>IF($B160="","",INDEX('All CCC'!U$7:U$809,MATCH(WatchList!$B160,'All CCC'!$B$7:$B$809,0)))</f>
        <v/>
      </c>
      <c r="V160" s="844" t="str">
        <f>IF($B160="","",INDEX('All CCC'!V$7:V$809,MATCH(WatchList!$B160,'All CCC'!$B$7:$B$809,0)))</f>
        <v/>
      </c>
      <c r="W160" s="844" t="str">
        <f>IF($B160="","",INDEX('All CCC'!W$7:W$809,MATCH(WatchList!$B160,'All CCC'!$B$7:$B$809,0)))</f>
        <v/>
      </c>
      <c r="X160" s="844" t="str">
        <f>IF($B160="","",INDEX('All CCC'!X$7:X$809,MATCH(WatchList!$B160,'All CCC'!$B$7:$B$809,0)))</f>
        <v/>
      </c>
      <c r="Y160" s="844" t="str">
        <f>IF($B160="","",INDEX('All CCC'!Y$7:Y$809,MATCH(WatchList!$B160,'All CCC'!$B$7:$B$809,0)))</f>
        <v/>
      </c>
      <c r="Z160" s="844" t="str">
        <f>IF($B160="","",INDEX('All CCC'!Z$7:Z$809,MATCH(WatchList!$B160,'All CCC'!$B$7:$B$809,0)))</f>
        <v/>
      </c>
      <c r="AA160" s="844" t="str">
        <f>IF($B160="","",INDEX('All CCC'!AA$7:AA$809,MATCH(WatchList!$B160,'All CCC'!$B$7:$B$809,0)))</f>
        <v/>
      </c>
      <c r="AB160" s="844" t="str">
        <f>IF($B160="","",INDEX('All CCC'!AB$7:AB$809,MATCH(WatchList!$B160,'All CCC'!$B$7:$B$809,0)))</f>
        <v/>
      </c>
      <c r="AC160" s="844" t="str">
        <f>IF($B160="","",INDEX('All CCC'!AC$7:AC$809,MATCH(WatchList!$B160,'All CCC'!$B$7:$B$809,0)))</f>
        <v/>
      </c>
      <c r="AD160" s="844" t="str">
        <f>IF($B160="","",INDEX('All CCC'!AD$7:AD$809,MATCH(WatchList!$B160,'All CCC'!$B$7:$B$809,0)))</f>
        <v/>
      </c>
      <c r="AE160" s="844" t="str">
        <f>IF($B160="","",INDEX('All CCC'!AE$7:AE$809,MATCH(WatchList!$B160,'All CCC'!$B$7:$B$809,0)))</f>
        <v/>
      </c>
      <c r="AF160" s="844" t="str">
        <f>IF($B160="","",INDEX('All CCC'!AF$7:AF$809,MATCH(WatchList!$B160,'All CCC'!$B$7:$B$809,0)))</f>
        <v/>
      </c>
      <c r="AG160" s="844" t="str">
        <f>IF($B160="","",INDEX('All CCC'!AG$7:AG$809,MATCH(WatchList!$B160,'All CCC'!$B$7:$B$809,0)))</f>
        <v/>
      </c>
      <c r="AH160" s="844" t="str">
        <f>IF($B160="","",INDEX('All CCC'!AH$7:AH$809,MATCH(WatchList!$B160,'All CCC'!$B$7:$B$809,0)))</f>
        <v/>
      </c>
      <c r="AI160" s="844" t="str">
        <f>IF($B160="","",INDEX('All CCC'!AI$7:AI$809,MATCH(WatchList!$B160,'All CCC'!$B$7:$B$809,0)))</f>
        <v/>
      </c>
      <c r="AJ160" s="844" t="str">
        <f>IF($B160="","",INDEX('All CCC'!AJ$7:AJ$809,MATCH(WatchList!$B160,'All CCC'!$B$7:$B$809,0)))</f>
        <v/>
      </c>
      <c r="AK160" s="844" t="str">
        <f>IF($B160="","",INDEX('All CCC'!AK$7:AK$809,MATCH(WatchList!$B160,'All CCC'!$B$7:$B$809,0)))</f>
        <v/>
      </c>
      <c r="AL160" s="844" t="str">
        <f>IF($B160="","",INDEX('All CCC'!AL$7:AL$809,MATCH(WatchList!$B160,'All CCC'!$B$7:$B$809,0)))</f>
        <v/>
      </c>
      <c r="AM160" s="844" t="str">
        <f>IF($B160="","",INDEX('All CCC'!AM$7:AM$809,MATCH(WatchList!$B160,'All CCC'!$B$7:$B$809,0)))</f>
        <v/>
      </c>
      <c r="AN160" s="844" t="str">
        <f>IF($B160="","",INDEX('All CCC'!AN$7:AN$809,MATCH(WatchList!$B160,'All CCC'!$B$7:$B$809,0)))</f>
        <v/>
      </c>
      <c r="AO160" s="844" t="str">
        <f>IF($B160="","",INDEX('All CCC'!AO$7:AO$809,MATCH(WatchList!$B160,'All CCC'!$B$7:$B$809,0)))</f>
        <v/>
      </c>
      <c r="AP160" s="844" t="str">
        <f>IF($B160="","",INDEX('All CCC'!AP$7:AP$809,MATCH(WatchList!$B160,'All CCC'!$B$7:$B$809,0)))</f>
        <v/>
      </c>
      <c r="AQ160" s="844" t="str">
        <f>IF($B160="","",INDEX('All CCC'!AQ$7:AQ$809,MATCH(WatchList!$B160,'All CCC'!$B$7:$B$809,0)))</f>
        <v/>
      </c>
      <c r="AR160" s="844" t="str">
        <f>IF($B160="","",INDEX('All CCC'!AR$7:AR$809,MATCH(WatchList!$B160,'All CCC'!$B$7:$B$809,0)))</f>
        <v/>
      </c>
      <c r="AS160" s="844" t="str">
        <f>IF($B160="","",INDEX('All CCC'!AS$7:AS$809,MATCH(WatchList!$B160,'All CCC'!$B$7:$B$809,0)))</f>
        <v/>
      </c>
      <c r="AT160" s="844" t="str">
        <f>IF($B160="","",INDEX('All CCC'!AT$7:AT$809,MATCH(WatchList!$B160,'All CCC'!$B$7:$B$809,0)))</f>
        <v/>
      </c>
      <c r="AU160" s="844" t="str">
        <f>IF($B160="","",INDEX('All CCC'!AU$7:AU$809,MATCH(WatchList!$B160,'All CCC'!$B$7:$B$809,0)))</f>
        <v/>
      </c>
      <c r="AV160" s="844" t="str">
        <f>IF($B160="","",INDEX('All CCC'!AV$7:AV$809,MATCH(WatchList!$B160,'All CCC'!$B$7:$B$809,0)))</f>
        <v/>
      </c>
      <c r="AW160" s="844" t="str">
        <f>IF($B160="","",INDEX('All CCC'!AW$7:AW$809,MATCH(WatchList!$B160,'All CCC'!$B$7:$B$809,0)))</f>
        <v/>
      </c>
      <c r="AX160" s="844" t="str">
        <f>IF($B160="","",INDEX('All CCC'!AX$7:AX$809,MATCH(WatchList!$B160,'All CCC'!$B$7:$B$809,0)))</f>
        <v/>
      </c>
      <c r="AY160" s="844" t="str">
        <f>IF($B160="","",INDEX('All CCC'!AY$7:AY$809,MATCH(WatchList!$B160,'All CCC'!$B$7:$B$809,0)))</f>
        <v/>
      </c>
      <c r="AZ160" s="844" t="str">
        <f>IF($B160="","",INDEX('All CCC'!AZ$7:AZ$809,MATCH(WatchList!$B160,'All CCC'!$B$7:$B$809,0)))</f>
        <v/>
      </c>
      <c r="BA160" s="844" t="str">
        <f>IF($B160="","",INDEX('All CCC'!BA$7:BA$809,MATCH(WatchList!$B160,'All CCC'!$B$7:$B$809,0)))</f>
        <v/>
      </c>
      <c r="BB160" s="844" t="str">
        <f>IF($B160="","",INDEX('All CCC'!BB$7:BB$809,MATCH(WatchList!$B160,'All CCC'!$B$7:$B$809,0)))</f>
        <v/>
      </c>
      <c r="BC160" s="844" t="str">
        <f>IF($B160="","",INDEX('All CCC'!BC$7:BC$809,MATCH(WatchList!$B160,'All CCC'!$B$7:$B$809,0)))</f>
        <v/>
      </c>
      <c r="BD160" s="844" t="str">
        <f>IF($B160="","",INDEX('All CCC'!BD$7:BD$809,MATCH(WatchList!$B160,'All CCC'!$B$7:$B$809,0)))</f>
        <v/>
      </c>
      <c r="BE160" s="844" t="str">
        <f>IF($B160="","",INDEX('All CCC'!BE$7:BE$809,MATCH(WatchList!$B160,'All CCC'!$B$7:$B$809,0)))</f>
        <v/>
      </c>
      <c r="BF160" s="844" t="str">
        <f>IF($B160="","",INDEX('All CCC'!BF$7:BF$809,MATCH(WatchList!$B160,'All CCC'!$B$7:$B$809,0)))</f>
        <v/>
      </c>
      <c r="BG160" s="844" t="str">
        <f>IF($B160="","",INDEX('All CCC'!BG$7:BG$809,MATCH(WatchList!$B160,'All CCC'!$B$7:$B$809,0)))</f>
        <v/>
      </c>
    </row>
    <row r="161" spans="1:59" x14ac:dyDescent="0.2">
      <c r="A161" s="548" t="str">
        <f>IF($B161="","",INDEX('All CCC'!A$7:A$809,MATCH(WatchList!$B161,'All CCC'!$B$7:$B$809,0)))</f>
        <v/>
      </c>
      <c r="B161" s="31"/>
      <c r="C161" s="844" t="str">
        <f>IF($B161="","",INDEX('All CCC'!C$7:C$809,MATCH(WatchList!$B161,'All CCC'!$B$7:$B$809,0)))</f>
        <v/>
      </c>
      <c r="D161" s="844" t="str">
        <f>IF($B161="","",INDEX('All CCC'!D$7:D$809,MATCH(WatchList!$B161,'All CCC'!$B$7:$B$809,0)))</f>
        <v/>
      </c>
      <c r="E161" s="844" t="str">
        <f>IF($B161="","",INDEX('All CCC'!E$7:E$809,MATCH(WatchList!$B161,'All CCC'!$B$7:$B$809,0)))</f>
        <v/>
      </c>
      <c r="F161" s="844" t="str">
        <f>IF($B161="","",INDEX('All CCC'!F$7:F$809,MATCH(WatchList!$B161,'All CCC'!$B$7:$B$809,0)))</f>
        <v/>
      </c>
      <c r="G161" s="844" t="str">
        <f>IF($B161="","",INDEX('All CCC'!G$7:G$809,MATCH(WatchList!$B161,'All CCC'!$B$7:$B$809,0)))</f>
        <v/>
      </c>
      <c r="H161" s="844" t="str">
        <f>IF($B161="","",INDEX('All CCC'!H$7:H$809,MATCH(WatchList!$B161,'All CCC'!$B$7:$B$809,0)))</f>
        <v/>
      </c>
      <c r="I161" s="844" t="str">
        <f>IF($B161="","",INDEX('All CCC'!I$7:I$809,MATCH(WatchList!$B161,'All CCC'!$B$7:$B$809,0)))</f>
        <v/>
      </c>
      <c r="J161" s="844" t="str">
        <f>IF($B161="","",INDEX('All CCC'!J$7:J$809,MATCH(WatchList!$B161,'All CCC'!$B$7:$B$809,0)))</f>
        <v/>
      </c>
      <c r="K161" s="844" t="str">
        <f>IF($B161="","",INDEX('All CCC'!K$7:K$809,MATCH(WatchList!$B161,'All CCC'!$B$7:$B$809,0)))</f>
        <v/>
      </c>
      <c r="L161" s="844" t="str">
        <f>IF($B161="","",INDEX('All CCC'!L$7:L$809,MATCH(WatchList!$B161,'All CCC'!$B$7:$B$809,0)))</f>
        <v/>
      </c>
      <c r="M161" s="844" t="str">
        <f>IF($B161="","",INDEX('All CCC'!M$7:M$809,MATCH(WatchList!$B161,'All CCC'!$B$7:$B$809,0)))</f>
        <v/>
      </c>
      <c r="N161" s="844" t="str">
        <f>IF($B161="","",INDEX('All CCC'!N$7:N$809,MATCH(WatchList!$B161,'All CCC'!$B$7:$B$809,0)))</f>
        <v/>
      </c>
      <c r="O161" s="844" t="str">
        <f>IF($B161="","",INDEX('All CCC'!O$7:O$809,MATCH(WatchList!$B161,'All CCC'!$B$7:$B$809,0)))</f>
        <v/>
      </c>
      <c r="P161" s="845" t="str">
        <f>IF($B161="","",INDEX('All CCC'!P$7:P$809,MATCH(WatchList!$B161,'All CCC'!$B$7:$B$809,0)))</f>
        <v/>
      </c>
      <c r="Q161" s="845" t="str">
        <f>IF($B161="","",INDEX('All CCC'!Q$7:Q$809,MATCH(WatchList!$B161,'All CCC'!$B$7:$B$809,0)))</f>
        <v/>
      </c>
      <c r="R161" s="844" t="str">
        <f>IF($B161="","",INDEX('All CCC'!R$7:R$809,MATCH(WatchList!$B161,'All CCC'!$B$7:$B$809,0)))</f>
        <v/>
      </c>
      <c r="S161" s="844" t="str">
        <f>IF($B161="","",INDEX('All CCC'!S$7:S$809,MATCH(WatchList!$B161,'All CCC'!$B$7:$B$809,0)))</f>
        <v/>
      </c>
      <c r="T161" s="844" t="str">
        <f>IF($B161="","",INDEX('All CCC'!T$7:T$809,MATCH(WatchList!$B161,'All CCC'!$B$7:$B$809,0)))</f>
        <v/>
      </c>
      <c r="U161" s="844" t="str">
        <f>IF($B161="","",INDEX('All CCC'!U$7:U$809,MATCH(WatchList!$B161,'All CCC'!$B$7:$B$809,0)))</f>
        <v/>
      </c>
      <c r="V161" s="844" t="str">
        <f>IF($B161="","",INDEX('All CCC'!V$7:V$809,MATCH(WatchList!$B161,'All CCC'!$B$7:$B$809,0)))</f>
        <v/>
      </c>
      <c r="W161" s="844" t="str">
        <f>IF($B161="","",INDEX('All CCC'!W$7:W$809,MATCH(WatchList!$B161,'All CCC'!$B$7:$B$809,0)))</f>
        <v/>
      </c>
      <c r="X161" s="844" t="str">
        <f>IF($B161="","",INDEX('All CCC'!X$7:X$809,MATCH(WatchList!$B161,'All CCC'!$B$7:$B$809,0)))</f>
        <v/>
      </c>
      <c r="Y161" s="844" t="str">
        <f>IF($B161="","",INDEX('All CCC'!Y$7:Y$809,MATCH(WatchList!$B161,'All CCC'!$B$7:$B$809,0)))</f>
        <v/>
      </c>
      <c r="Z161" s="844" t="str">
        <f>IF($B161="","",INDEX('All CCC'!Z$7:Z$809,MATCH(WatchList!$B161,'All CCC'!$B$7:$B$809,0)))</f>
        <v/>
      </c>
      <c r="AA161" s="844" t="str">
        <f>IF($B161="","",INDEX('All CCC'!AA$7:AA$809,MATCH(WatchList!$B161,'All CCC'!$B$7:$B$809,0)))</f>
        <v/>
      </c>
      <c r="AB161" s="844" t="str">
        <f>IF($B161="","",INDEX('All CCC'!AB$7:AB$809,MATCH(WatchList!$B161,'All CCC'!$B$7:$B$809,0)))</f>
        <v/>
      </c>
      <c r="AC161" s="844" t="str">
        <f>IF($B161="","",INDEX('All CCC'!AC$7:AC$809,MATCH(WatchList!$B161,'All CCC'!$B$7:$B$809,0)))</f>
        <v/>
      </c>
      <c r="AD161" s="844" t="str">
        <f>IF($B161="","",INDEX('All CCC'!AD$7:AD$809,MATCH(WatchList!$B161,'All CCC'!$B$7:$B$809,0)))</f>
        <v/>
      </c>
      <c r="AE161" s="844" t="str">
        <f>IF($B161="","",INDEX('All CCC'!AE$7:AE$809,MATCH(WatchList!$B161,'All CCC'!$B$7:$B$809,0)))</f>
        <v/>
      </c>
      <c r="AF161" s="844" t="str">
        <f>IF($B161="","",INDEX('All CCC'!AF$7:AF$809,MATCH(WatchList!$B161,'All CCC'!$B$7:$B$809,0)))</f>
        <v/>
      </c>
      <c r="AG161" s="844" t="str">
        <f>IF($B161="","",INDEX('All CCC'!AG$7:AG$809,MATCH(WatchList!$B161,'All CCC'!$B$7:$B$809,0)))</f>
        <v/>
      </c>
      <c r="AH161" s="844" t="str">
        <f>IF($B161="","",INDEX('All CCC'!AH$7:AH$809,MATCH(WatchList!$B161,'All CCC'!$B$7:$B$809,0)))</f>
        <v/>
      </c>
      <c r="AI161" s="844" t="str">
        <f>IF($B161="","",INDEX('All CCC'!AI$7:AI$809,MATCH(WatchList!$B161,'All CCC'!$B$7:$B$809,0)))</f>
        <v/>
      </c>
      <c r="AJ161" s="844" t="str">
        <f>IF($B161="","",INDEX('All CCC'!AJ$7:AJ$809,MATCH(WatchList!$B161,'All CCC'!$B$7:$B$809,0)))</f>
        <v/>
      </c>
      <c r="AK161" s="844" t="str">
        <f>IF($B161="","",INDEX('All CCC'!AK$7:AK$809,MATCH(WatchList!$B161,'All CCC'!$B$7:$B$809,0)))</f>
        <v/>
      </c>
      <c r="AL161" s="844" t="str">
        <f>IF($B161="","",INDEX('All CCC'!AL$7:AL$809,MATCH(WatchList!$B161,'All CCC'!$B$7:$B$809,0)))</f>
        <v/>
      </c>
      <c r="AM161" s="844" t="str">
        <f>IF($B161="","",INDEX('All CCC'!AM$7:AM$809,MATCH(WatchList!$B161,'All CCC'!$B$7:$B$809,0)))</f>
        <v/>
      </c>
      <c r="AN161" s="844" t="str">
        <f>IF($B161="","",INDEX('All CCC'!AN$7:AN$809,MATCH(WatchList!$B161,'All CCC'!$B$7:$B$809,0)))</f>
        <v/>
      </c>
      <c r="AO161" s="844" t="str">
        <f>IF($B161="","",INDEX('All CCC'!AO$7:AO$809,MATCH(WatchList!$B161,'All CCC'!$B$7:$B$809,0)))</f>
        <v/>
      </c>
      <c r="AP161" s="844" t="str">
        <f>IF($B161="","",INDEX('All CCC'!AP$7:AP$809,MATCH(WatchList!$B161,'All CCC'!$B$7:$B$809,0)))</f>
        <v/>
      </c>
      <c r="AQ161" s="844" t="str">
        <f>IF($B161="","",INDEX('All CCC'!AQ$7:AQ$809,MATCH(WatchList!$B161,'All CCC'!$B$7:$B$809,0)))</f>
        <v/>
      </c>
      <c r="AR161" s="844" t="str">
        <f>IF($B161="","",INDEX('All CCC'!AR$7:AR$809,MATCH(WatchList!$B161,'All CCC'!$B$7:$B$809,0)))</f>
        <v/>
      </c>
      <c r="AS161" s="844" t="str">
        <f>IF($B161="","",INDEX('All CCC'!AS$7:AS$809,MATCH(WatchList!$B161,'All CCC'!$B$7:$B$809,0)))</f>
        <v/>
      </c>
      <c r="AT161" s="844" t="str">
        <f>IF($B161="","",INDEX('All CCC'!AT$7:AT$809,MATCH(WatchList!$B161,'All CCC'!$B$7:$B$809,0)))</f>
        <v/>
      </c>
      <c r="AU161" s="844" t="str">
        <f>IF($B161="","",INDEX('All CCC'!AU$7:AU$809,MATCH(WatchList!$B161,'All CCC'!$B$7:$B$809,0)))</f>
        <v/>
      </c>
      <c r="AV161" s="844" t="str">
        <f>IF($B161="","",INDEX('All CCC'!AV$7:AV$809,MATCH(WatchList!$B161,'All CCC'!$B$7:$B$809,0)))</f>
        <v/>
      </c>
      <c r="AW161" s="844" t="str">
        <f>IF($B161="","",INDEX('All CCC'!AW$7:AW$809,MATCH(WatchList!$B161,'All CCC'!$B$7:$B$809,0)))</f>
        <v/>
      </c>
      <c r="AX161" s="844" t="str">
        <f>IF($B161="","",INDEX('All CCC'!AX$7:AX$809,MATCH(WatchList!$B161,'All CCC'!$B$7:$B$809,0)))</f>
        <v/>
      </c>
      <c r="AY161" s="844" t="str">
        <f>IF($B161="","",INDEX('All CCC'!AY$7:AY$809,MATCH(WatchList!$B161,'All CCC'!$B$7:$B$809,0)))</f>
        <v/>
      </c>
      <c r="AZ161" s="844" t="str">
        <f>IF($B161="","",INDEX('All CCC'!AZ$7:AZ$809,MATCH(WatchList!$B161,'All CCC'!$B$7:$B$809,0)))</f>
        <v/>
      </c>
      <c r="BA161" s="844" t="str">
        <f>IF($B161="","",INDEX('All CCC'!BA$7:BA$809,MATCH(WatchList!$B161,'All CCC'!$B$7:$B$809,0)))</f>
        <v/>
      </c>
      <c r="BB161" s="844" t="str">
        <f>IF($B161="","",INDEX('All CCC'!BB$7:BB$809,MATCH(WatchList!$B161,'All CCC'!$B$7:$B$809,0)))</f>
        <v/>
      </c>
      <c r="BC161" s="844" t="str">
        <f>IF($B161="","",INDEX('All CCC'!BC$7:BC$809,MATCH(WatchList!$B161,'All CCC'!$B$7:$B$809,0)))</f>
        <v/>
      </c>
      <c r="BD161" s="844" t="str">
        <f>IF($B161="","",INDEX('All CCC'!BD$7:BD$809,MATCH(WatchList!$B161,'All CCC'!$B$7:$B$809,0)))</f>
        <v/>
      </c>
      <c r="BE161" s="844" t="str">
        <f>IF($B161="","",INDEX('All CCC'!BE$7:BE$809,MATCH(WatchList!$B161,'All CCC'!$B$7:$B$809,0)))</f>
        <v/>
      </c>
      <c r="BF161" s="844" t="str">
        <f>IF($B161="","",INDEX('All CCC'!BF$7:BF$809,MATCH(WatchList!$B161,'All CCC'!$B$7:$B$809,0)))</f>
        <v/>
      </c>
      <c r="BG161" s="844" t="str">
        <f>IF($B161="","",INDEX('All CCC'!BG$7:BG$809,MATCH(WatchList!$B161,'All CCC'!$B$7:$B$809,0)))</f>
        <v/>
      </c>
    </row>
    <row r="162" spans="1:59" x14ac:dyDescent="0.2">
      <c r="A162" s="548" t="str">
        <f>IF($B162="","",INDEX('All CCC'!A$7:A$809,MATCH(WatchList!$B162,'All CCC'!$B$7:$B$809,0)))</f>
        <v/>
      </c>
      <c r="B162" s="31"/>
      <c r="C162" s="844" t="str">
        <f>IF($B162="","",INDEX('All CCC'!C$7:C$809,MATCH(WatchList!$B162,'All CCC'!$B$7:$B$809,0)))</f>
        <v/>
      </c>
      <c r="D162" s="844" t="str">
        <f>IF($B162="","",INDEX('All CCC'!D$7:D$809,MATCH(WatchList!$B162,'All CCC'!$B$7:$B$809,0)))</f>
        <v/>
      </c>
      <c r="E162" s="844" t="str">
        <f>IF($B162="","",INDEX('All CCC'!E$7:E$809,MATCH(WatchList!$B162,'All CCC'!$B$7:$B$809,0)))</f>
        <v/>
      </c>
      <c r="F162" s="844" t="str">
        <f>IF($B162="","",INDEX('All CCC'!F$7:F$809,MATCH(WatchList!$B162,'All CCC'!$B$7:$B$809,0)))</f>
        <v/>
      </c>
      <c r="G162" s="844" t="str">
        <f>IF($B162="","",INDEX('All CCC'!G$7:G$809,MATCH(WatchList!$B162,'All CCC'!$B$7:$B$809,0)))</f>
        <v/>
      </c>
      <c r="H162" s="844" t="str">
        <f>IF($B162="","",INDEX('All CCC'!H$7:H$809,MATCH(WatchList!$B162,'All CCC'!$B$7:$B$809,0)))</f>
        <v/>
      </c>
      <c r="I162" s="844" t="str">
        <f>IF($B162="","",INDEX('All CCC'!I$7:I$809,MATCH(WatchList!$B162,'All CCC'!$B$7:$B$809,0)))</f>
        <v/>
      </c>
      <c r="J162" s="844" t="str">
        <f>IF($B162="","",INDEX('All CCC'!J$7:J$809,MATCH(WatchList!$B162,'All CCC'!$B$7:$B$809,0)))</f>
        <v/>
      </c>
      <c r="K162" s="844" t="str">
        <f>IF($B162="","",INDEX('All CCC'!K$7:K$809,MATCH(WatchList!$B162,'All CCC'!$B$7:$B$809,0)))</f>
        <v/>
      </c>
      <c r="L162" s="844" t="str">
        <f>IF($B162="","",INDEX('All CCC'!L$7:L$809,MATCH(WatchList!$B162,'All CCC'!$B$7:$B$809,0)))</f>
        <v/>
      </c>
      <c r="M162" s="844" t="str">
        <f>IF($B162="","",INDEX('All CCC'!M$7:M$809,MATCH(WatchList!$B162,'All CCC'!$B$7:$B$809,0)))</f>
        <v/>
      </c>
      <c r="N162" s="844" t="str">
        <f>IF($B162="","",INDEX('All CCC'!N$7:N$809,MATCH(WatchList!$B162,'All CCC'!$B$7:$B$809,0)))</f>
        <v/>
      </c>
      <c r="O162" s="844" t="str">
        <f>IF($B162="","",INDEX('All CCC'!O$7:O$809,MATCH(WatchList!$B162,'All CCC'!$B$7:$B$809,0)))</f>
        <v/>
      </c>
      <c r="P162" s="845" t="str">
        <f>IF($B162="","",INDEX('All CCC'!P$7:P$809,MATCH(WatchList!$B162,'All CCC'!$B$7:$B$809,0)))</f>
        <v/>
      </c>
      <c r="Q162" s="845" t="str">
        <f>IF($B162="","",INDEX('All CCC'!Q$7:Q$809,MATCH(WatchList!$B162,'All CCC'!$B$7:$B$809,0)))</f>
        <v/>
      </c>
      <c r="R162" s="844" t="str">
        <f>IF($B162="","",INDEX('All CCC'!R$7:R$809,MATCH(WatchList!$B162,'All CCC'!$B$7:$B$809,0)))</f>
        <v/>
      </c>
      <c r="S162" s="844" t="str">
        <f>IF($B162="","",INDEX('All CCC'!S$7:S$809,MATCH(WatchList!$B162,'All CCC'!$B$7:$B$809,0)))</f>
        <v/>
      </c>
      <c r="T162" s="844" t="str">
        <f>IF($B162="","",INDEX('All CCC'!T$7:T$809,MATCH(WatchList!$B162,'All CCC'!$B$7:$B$809,0)))</f>
        <v/>
      </c>
      <c r="U162" s="844" t="str">
        <f>IF($B162="","",INDEX('All CCC'!U$7:U$809,MATCH(WatchList!$B162,'All CCC'!$B$7:$B$809,0)))</f>
        <v/>
      </c>
      <c r="V162" s="844" t="str">
        <f>IF($B162="","",INDEX('All CCC'!V$7:V$809,MATCH(WatchList!$B162,'All CCC'!$B$7:$B$809,0)))</f>
        <v/>
      </c>
      <c r="W162" s="844" t="str">
        <f>IF($B162="","",INDEX('All CCC'!W$7:W$809,MATCH(WatchList!$B162,'All CCC'!$B$7:$B$809,0)))</f>
        <v/>
      </c>
      <c r="X162" s="844" t="str">
        <f>IF($B162="","",INDEX('All CCC'!X$7:X$809,MATCH(WatchList!$B162,'All CCC'!$B$7:$B$809,0)))</f>
        <v/>
      </c>
      <c r="Y162" s="844" t="str">
        <f>IF($B162="","",INDEX('All CCC'!Y$7:Y$809,MATCH(WatchList!$B162,'All CCC'!$B$7:$B$809,0)))</f>
        <v/>
      </c>
      <c r="Z162" s="844" t="str">
        <f>IF($B162="","",INDEX('All CCC'!Z$7:Z$809,MATCH(WatchList!$B162,'All CCC'!$B$7:$B$809,0)))</f>
        <v/>
      </c>
      <c r="AA162" s="844" t="str">
        <f>IF($B162="","",INDEX('All CCC'!AA$7:AA$809,MATCH(WatchList!$B162,'All CCC'!$B$7:$B$809,0)))</f>
        <v/>
      </c>
      <c r="AB162" s="844" t="str">
        <f>IF($B162="","",INDEX('All CCC'!AB$7:AB$809,MATCH(WatchList!$B162,'All CCC'!$B$7:$B$809,0)))</f>
        <v/>
      </c>
      <c r="AC162" s="844" t="str">
        <f>IF($B162="","",INDEX('All CCC'!AC$7:AC$809,MATCH(WatchList!$B162,'All CCC'!$B$7:$B$809,0)))</f>
        <v/>
      </c>
      <c r="AD162" s="844" t="str">
        <f>IF($B162="","",INDEX('All CCC'!AD$7:AD$809,MATCH(WatchList!$B162,'All CCC'!$B$7:$B$809,0)))</f>
        <v/>
      </c>
      <c r="AE162" s="844" t="str">
        <f>IF($B162="","",INDEX('All CCC'!AE$7:AE$809,MATCH(WatchList!$B162,'All CCC'!$B$7:$B$809,0)))</f>
        <v/>
      </c>
      <c r="AF162" s="844" t="str">
        <f>IF($B162="","",INDEX('All CCC'!AF$7:AF$809,MATCH(WatchList!$B162,'All CCC'!$B$7:$B$809,0)))</f>
        <v/>
      </c>
      <c r="AG162" s="844" t="str">
        <f>IF($B162="","",INDEX('All CCC'!AG$7:AG$809,MATCH(WatchList!$B162,'All CCC'!$B$7:$B$809,0)))</f>
        <v/>
      </c>
      <c r="AH162" s="844" t="str">
        <f>IF($B162="","",INDEX('All CCC'!AH$7:AH$809,MATCH(WatchList!$B162,'All CCC'!$B$7:$B$809,0)))</f>
        <v/>
      </c>
      <c r="AI162" s="844" t="str">
        <f>IF($B162="","",INDEX('All CCC'!AI$7:AI$809,MATCH(WatchList!$B162,'All CCC'!$B$7:$B$809,0)))</f>
        <v/>
      </c>
      <c r="AJ162" s="844" t="str">
        <f>IF($B162="","",INDEX('All CCC'!AJ$7:AJ$809,MATCH(WatchList!$B162,'All CCC'!$B$7:$B$809,0)))</f>
        <v/>
      </c>
      <c r="AK162" s="844" t="str">
        <f>IF($B162="","",INDEX('All CCC'!AK$7:AK$809,MATCH(WatchList!$B162,'All CCC'!$B$7:$B$809,0)))</f>
        <v/>
      </c>
      <c r="AL162" s="844" t="str">
        <f>IF($B162="","",INDEX('All CCC'!AL$7:AL$809,MATCH(WatchList!$B162,'All CCC'!$B$7:$B$809,0)))</f>
        <v/>
      </c>
      <c r="AM162" s="844" t="str">
        <f>IF($B162="","",INDEX('All CCC'!AM$7:AM$809,MATCH(WatchList!$B162,'All CCC'!$B$7:$B$809,0)))</f>
        <v/>
      </c>
      <c r="AN162" s="844" t="str">
        <f>IF($B162="","",INDEX('All CCC'!AN$7:AN$809,MATCH(WatchList!$B162,'All CCC'!$B$7:$B$809,0)))</f>
        <v/>
      </c>
      <c r="AO162" s="844" t="str">
        <f>IF($B162="","",INDEX('All CCC'!AO$7:AO$809,MATCH(WatchList!$B162,'All CCC'!$B$7:$B$809,0)))</f>
        <v/>
      </c>
      <c r="AP162" s="844" t="str">
        <f>IF($B162="","",INDEX('All CCC'!AP$7:AP$809,MATCH(WatchList!$B162,'All CCC'!$B$7:$B$809,0)))</f>
        <v/>
      </c>
      <c r="AQ162" s="844" t="str">
        <f>IF($B162="","",INDEX('All CCC'!AQ$7:AQ$809,MATCH(WatchList!$B162,'All CCC'!$B$7:$B$809,0)))</f>
        <v/>
      </c>
      <c r="AR162" s="844" t="str">
        <f>IF($B162="","",INDEX('All CCC'!AR$7:AR$809,MATCH(WatchList!$B162,'All CCC'!$B$7:$B$809,0)))</f>
        <v/>
      </c>
      <c r="AS162" s="844" t="str">
        <f>IF($B162="","",INDEX('All CCC'!AS$7:AS$809,MATCH(WatchList!$B162,'All CCC'!$B$7:$B$809,0)))</f>
        <v/>
      </c>
      <c r="AT162" s="844" t="str">
        <f>IF($B162="","",INDEX('All CCC'!AT$7:AT$809,MATCH(WatchList!$B162,'All CCC'!$B$7:$B$809,0)))</f>
        <v/>
      </c>
      <c r="AU162" s="844" t="str">
        <f>IF($B162="","",INDEX('All CCC'!AU$7:AU$809,MATCH(WatchList!$B162,'All CCC'!$B$7:$B$809,0)))</f>
        <v/>
      </c>
      <c r="AV162" s="844" t="str">
        <f>IF($B162="","",INDEX('All CCC'!AV$7:AV$809,MATCH(WatchList!$B162,'All CCC'!$B$7:$B$809,0)))</f>
        <v/>
      </c>
      <c r="AW162" s="844" t="str">
        <f>IF($B162="","",INDEX('All CCC'!AW$7:AW$809,MATCH(WatchList!$B162,'All CCC'!$B$7:$B$809,0)))</f>
        <v/>
      </c>
      <c r="AX162" s="844" t="str">
        <f>IF($B162="","",INDEX('All CCC'!AX$7:AX$809,MATCH(WatchList!$B162,'All CCC'!$B$7:$B$809,0)))</f>
        <v/>
      </c>
      <c r="AY162" s="844" t="str">
        <f>IF($B162="","",INDEX('All CCC'!AY$7:AY$809,MATCH(WatchList!$B162,'All CCC'!$B$7:$B$809,0)))</f>
        <v/>
      </c>
      <c r="AZ162" s="844" t="str">
        <f>IF($B162="","",INDEX('All CCC'!AZ$7:AZ$809,MATCH(WatchList!$B162,'All CCC'!$B$7:$B$809,0)))</f>
        <v/>
      </c>
      <c r="BA162" s="844" t="str">
        <f>IF($B162="","",INDEX('All CCC'!BA$7:BA$809,MATCH(WatchList!$B162,'All CCC'!$B$7:$B$809,0)))</f>
        <v/>
      </c>
      <c r="BB162" s="844" t="str">
        <f>IF($B162="","",INDEX('All CCC'!BB$7:BB$809,MATCH(WatchList!$B162,'All CCC'!$B$7:$B$809,0)))</f>
        <v/>
      </c>
      <c r="BC162" s="844" t="str">
        <f>IF($B162="","",INDEX('All CCC'!BC$7:BC$809,MATCH(WatchList!$B162,'All CCC'!$B$7:$B$809,0)))</f>
        <v/>
      </c>
      <c r="BD162" s="844" t="str">
        <f>IF($B162="","",INDEX('All CCC'!BD$7:BD$809,MATCH(WatchList!$B162,'All CCC'!$B$7:$B$809,0)))</f>
        <v/>
      </c>
      <c r="BE162" s="844" t="str">
        <f>IF($B162="","",INDEX('All CCC'!BE$7:BE$809,MATCH(WatchList!$B162,'All CCC'!$B$7:$B$809,0)))</f>
        <v/>
      </c>
      <c r="BF162" s="844" t="str">
        <f>IF($B162="","",INDEX('All CCC'!BF$7:BF$809,MATCH(WatchList!$B162,'All CCC'!$B$7:$B$809,0)))</f>
        <v/>
      </c>
      <c r="BG162" s="844" t="str">
        <f>IF($B162="","",INDEX('All CCC'!BG$7:BG$809,MATCH(WatchList!$B162,'All CCC'!$B$7:$B$809,0)))</f>
        <v/>
      </c>
    </row>
    <row r="163" spans="1:59" x14ac:dyDescent="0.2">
      <c r="A163" s="548" t="str">
        <f>IF($B163="","",INDEX('All CCC'!A$7:A$809,MATCH(WatchList!$B163,'All CCC'!$B$7:$B$809,0)))</f>
        <v/>
      </c>
      <c r="B163" s="31"/>
      <c r="C163" s="844" t="str">
        <f>IF($B163="","",INDEX('All CCC'!C$7:C$809,MATCH(WatchList!$B163,'All CCC'!$B$7:$B$809,0)))</f>
        <v/>
      </c>
      <c r="D163" s="844" t="str">
        <f>IF($B163="","",INDEX('All CCC'!D$7:D$809,MATCH(WatchList!$B163,'All CCC'!$B$7:$B$809,0)))</f>
        <v/>
      </c>
      <c r="E163" s="844" t="str">
        <f>IF($B163="","",INDEX('All CCC'!E$7:E$809,MATCH(WatchList!$B163,'All CCC'!$B$7:$B$809,0)))</f>
        <v/>
      </c>
      <c r="F163" s="844" t="str">
        <f>IF($B163="","",INDEX('All CCC'!F$7:F$809,MATCH(WatchList!$B163,'All CCC'!$B$7:$B$809,0)))</f>
        <v/>
      </c>
      <c r="G163" s="844" t="str">
        <f>IF($B163="","",INDEX('All CCC'!G$7:G$809,MATCH(WatchList!$B163,'All CCC'!$B$7:$B$809,0)))</f>
        <v/>
      </c>
      <c r="H163" s="844" t="str">
        <f>IF($B163="","",INDEX('All CCC'!H$7:H$809,MATCH(WatchList!$B163,'All CCC'!$B$7:$B$809,0)))</f>
        <v/>
      </c>
      <c r="I163" s="844" t="str">
        <f>IF($B163="","",INDEX('All CCC'!I$7:I$809,MATCH(WatchList!$B163,'All CCC'!$B$7:$B$809,0)))</f>
        <v/>
      </c>
      <c r="J163" s="844" t="str">
        <f>IF($B163="","",INDEX('All CCC'!J$7:J$809,MATCH(WatchList!$B163,'All CCC'!$B$7:$B$809,0)))</f>
        <v/>
      </c>
      <c r="K163" s="844" t="str">
        <f>IF($B163="","",INDEX('All CCC'!K$7:K$809,MATCH(WatchList!$B163,'All CCC'!$B$7:$B$809,0)))</f>
        <v/>
      </c>
      <c r="L163" s="844" t="str">
        <f>IF($B163="","",INDEX('All CCC'!L$7:L$809,MATCH(WatchList!$B163,'All CCC'!$B$7:$B$809,0)))</f>
        <v/>
      </c>
      <c r="M163" s="844" t="str">
        <f>IF($B163="","",INDEX('All CCC'!M$7:M$809,MATCH(WatchList!$B163,'All CCC'!$B$7:$B$809,0)))</f>
        <v/>
      </c>
      <c r="N163" s="844" t="str">
        <f>IF($B163="","",INDEX('All CCC'!N$7:N$809,MATCH(WatchList!$B163,'All CCC'!$B$7:$B$809,0)))</f>
        <v/>
      </c>
      <c r="O163" s="844" t="str">
        <f>IF($B163="","",INDEX('All CCC'!O$7:O$809,MATCH(WatchList!$B163,'All CCC'!$B$7:$B$809,0)))</f>
        <v/>
      </c>
      <c r="P163" s="845" t="str">
        <f>IF($B163="","",INDEX('All CCC'!P$7:P$809,MATCH(WatchList!$B163,'All CCC'!$B$7:$B$809,0)))</f>
        <v/>
      </c>
      <c r="Q163" s="845" t="str">
        <f>IF($B163="","",INDEX('All CCC'!Q$7:Q$809,MATCH(WatchList!$B163,'All CCC'!$B$7:$B$809,0)))</f>
        <v/>
      </c>
      <c r="R163" s="844" t="str">
        <f>IF($B163="","",INDEX('All CCC'!R$7:R$809,MATCH(WatchList!$B163,'All CCC'!$B$7:$B$809,0)))</f>
        <v/>
      </c>
      <c r="S163" s="844" t="str">
        <f>IF($B163="","",INDEX('All CCC'!S$7:S$809,MATCH(WatchList!$B163,'All CCC'!$B$7:$B$809,0)))</f>
        <v/>
      </c>
      <c r="T163" s="844" t="str">
        <f>IF($B163="","",INDEX('All CCC'!T$7:T$809,MATCH(WatchList!$B163,'All CCC'!$B$7:$B$809,0)))</f>
        <v/>
      </c>
      <c r="U163" s="844" t="str">
        <f>IF($B163="","",INDEX('All CCC'!U$7:U$809,MATCH(WatchList!$B163,'All CCC'!$B$7:$B$809,0)))</f>
        <v/>
      </c>
      <c r="V163" s="844" t="str">
        <f>IF($B163="","",INDEX('All CCC'!V$7:V$809,MATCH(WatchList!$B163,'All CCC'!$B$7:$B$809,0)))</f>
        <v/>
      </c>
      <c r="W163" s="844" t="str">
        <f>IF($B163="","",INDEX('All CCC'!W$7:W$809,MATCH(WatchList!$B163,'All CCC'!$B$7:$B$809,0)))</f>
        <v/>
      </c>
      <c r="X163" s="844" t="str">
        <f>IF($B163="","",INDEX('All CCC'!X$7:X$809,MATCH(WatchList!$B163,'All CCC'!$B$7:$B$809,0)))</f>
        <v/>
      </c>
      <c r="Y163" s="844" t="str">
        <f>IF($B163="","",INDEX('All CCC'!Y$7:Y$809,MATCH(WatchList!$B163,'All CCC'!$B$7:$B$809,0)))</f>
        <v/>
      </c>
      <c r="Z163" s="844" t="str">
        <f>IF($B163="","",INDEX('All CCC'!Z$7:Z$809,MATCH(WatchList!$B163,'All CCC'!$B$7:$B$809,0)))</f>
        <v/>
      </c>
      <c r="AA163" s="844" t="str">
        <f>IF($B163="","",INDEX('All CCC'!AA$7:AA$809,MATCH(WatchList!$B163,'All CCC'!$B$7:$B$809,0)))</f>
        <v/>
      </c>
      <c r="AB163" s="844" t="str">
        <f>IF($B163="","",INDEX('All CCC'!AB$7:AB$809,MATCH(WatchList!$B163,'All CCC'!$B$7:$B$809,0)))</f>
        <v/>
      </c>
      <c r="AC163" s="844" t="str">
        <f>IF($B163="","",INDEX('All CCC'!AC$7:AC$809,MATCH(WatchList!$B163,'All CCC'!$B$7:$B$809,0)))</f>
        <v/>
      </c>
      <c r="AD163" s="844" t="str">
        <f>IF($B163="","",INDEX('All CCC'!AD$7:AD$809,MATCH(WatchList!$B163,'All CCC'!$B$7:$B$809,0)))</f>
        <v/>
      </c>
      <c r="AE163" s="844" t="str">
        <f>IF($B163="","",INDEX('All CCC'!AE$7:AE$809,MATCH(WatchList!$B163,'All CCC'!$B$7:$B$809,0)))</f>
        <v/>
      </c>
      <c r="AF163" s="844" t="str">
        <f>IF($B163="","",INDEX('All CCC'!AF$7:AF$809,MATCH(WatchList!$B163,'All CCC'!$B$7:$B$809,0)))</f>
        <v/>
      </c>
      <c r="AG163" s="844" t="str">
        <f>IF($B163="","",INDEX('All CCC'!AG$7:AG$809,MATCH(WatchList!$B163,'All CCC'!$B$7:$B$809,0)))</f>
        <v/>
      </c>
      <c r="AH163" s="844" t="str">
        <f>IF($B163="","",INDEX('All CCC'!AH$7:AH$809,MATCH(WatchList!$B163,'All CCC'!$B$7:$B$809,0)))</f>
        <v/>
      </c>
      <c r="AI163" s="844" t="str">
        <f>IF($B163="","",INDEX('All CCC'!AI$7:AI$809,MATCH(WatchList!$B163,'All CCC'!$B$7:$B$809,0)))</f>
        <v/>
      </c>
      <c r="AJ163" s="844" t="str">
        <f>IF($B163="","",INDEX('All CCC'!AJ$7:AJ$809,MATCH(WatchList!$B163,'All CCC'!$B$7:$B$809,0)))</f>
        <v/>
      </c>
      <c r="AK163" s="844" t="str">
        <f>IF($B163="","",INDEX('All CCC'!AK$7:AK$809,MATCH(WatchList!$B163,'All CCC'!$B$7:$B$809,0)))</f>
        <v/>
      </c>
      <c r="AL163" s="844" t="str">
        <f>IF($B163="","",INDEX('All CCC'!AL$7:AL$809,MATCH(WatchList!$B163,'All CCC'!$B$7:$B$809,0)))</f>
        <v/>
      </c>
      <c r="AM163" s="844" t="str">
        <f>IF($B163="","",INDEX('All CCC'!AM$7:AM$809,MATCH(WatchList!$B163,'All CCC'!$B$7:$B$809,0)))</f>
        <v/>
      </c>
      <c r="AN163" s="844" t="str">
        <f>IF($B163="","",INDEX('All CCC'!AN$7:AN$809,MATCH(WatchList!$B163,'All CCC'!$B$7:$B$809,0)))</f>
        <v/>
      </c>
      <c r="AO163" s="844" t="str">
        <f>IF($B163="","",INDEX('All CCC'!AO$7:AO$809,MATCH(WatchList!$B163,'All CCC'!$B$7:$B$809,0)))</f>
        <v/>
      </c>
      <c r="AP163" s="844" t="str">
        <f>IF($B163="","",INDEX('All CCC'!AP$7:AP$809,MATCH(WatchList!$B163,'All CCC'!$B$7:$B$809,0)))</f>
        <v/>
      </c>
      <c r="AQ163" s="844" t="str">
        <f>IF($B163="","",INDEX('All CCC'!AQ$7:AQ$809,MATCH(WatchList!$B163,'All CCC'!$B$7:$B$809,0)))</f>
        <v/>
      </c>
      <c r="AR163" s="844" t="str">
        <f>IF($B163="","",INDEX('All CCC'!AR$7:AR$809,MATCH(WatchList!$B163,'All CCC'!$B$7:$B$809,0)))</f>
        <v/>
      </c>
      <c r="AS163" s="844" t="str">
        <f>IF($B163="","",INDEX('All CCC'!AS$7:AS$809,MATCH(WatchList!$B163,'All CCC'!$B$7:$B$809,0)))</f>
        <v/>
      </c>
      <c r="AT163" s="844" t="str">
        <f>IF($B163="","",INDEX('All CCC'!AT$7:AT$809,MATCH(WatchList!$B163,'All CCC'!$B$7:$B$809,0)))</f>
        <v/>
      </c>
      <c r="AU163" s="844" t="str">
        <f>IF($B163="","",INDEX('All CCC'!AU$7:AU$809,MATCH(WatchList!$B163,'All CCC'!$B$7:$B$809,0)))</f>
        <v/>
      </c>
      <c r="AV163" s="844" t="str">
        <f>IF($B163="","",INDEX('All CCC'!AV$7:AV$809,MATCH(WatchList!$B163,'All CCC'!$B$7:$B$809,0)))</f>
        <v/>
      </c>
      <c r="AW163" s="844" t="str">
        <f>IF($B163="","",INDEX('All CCC'!AW$7:AW$809,MATCH(WatchList!$B163,'All CCC'!$B$7:$B$809,0)))</f>
        <v/>
      </c>
      <c r="AX163" s="844" t="str">
        <f>IF($B163="","",INDEX('All CCC'!AX$7:AX$809,MATCH(WatchList!$B163,'All CCC'!$B$7:$B$809,0)))</f>
        <v/>
      </c>
      <c r="AY163" s="844" t="str">
        <f>IF($B163="","",INDEX('All CCC'!AY$7:AY$809,MATCH(WatchList!$B163,'All CCC'!$B$7:$B$809,0)))</f>
        <v/>
      </c>
      <c r="AZ163" s="844" t="str">
        <f>IF($B163="","",INDEX('All CCC'!AZ$7:AZ$809,MATCH(WatchList!$B163,'All CCC'!$B$7:$B$809,0)))</f>
        <v/>
      </c>
      <c r="BA163" s="844" t="str">
        <f>IF($B163="","",INDEX('All CCC'!BA$7:BA$809,MATCH(WatchList!$B163,'All CCC'!$B$7:$B$809,0)))</f>
        <v/>
      </c>
      <c r="BB163" s="844" t="str">
        <f>IF($B163="","",INDEX('All CCC'!BB$7:BB$809,MATCH(WatchList!$B163,'All CCC'!$B$7:$B$809,0)))</f>
        <v/>
      </c>
      <c r="BC163" s="844" t="str">
        <f>IF($B163="","",INDEX('All CCC'!BC$7:BC$809,MATCH(WatchList!$B163,'All CCC'!$B$7:$B$809,0)))</f>
        <v/>
      </c>
      <c r="BD163" s="844" t="str">
        <f>IF($B163="","",INDEX('All CCC'!BD$7:BD$809,MATCH(WatchList!$B163,'All CCC'!$B$7:$B$809,0)))</f>
        <v/>
      </c>
      <c r="BE163" s="844" t="str">
        <f>IF($B163="","",INDEX('All CCC'!BE$7:BE$809,MATCH(WatchList!$B163,'All CCC'!$B$7:$B$809,0)))</f>
        <v/>
      </c>
      <c r="BF163" s="844" t="str">
        <f>IF($B163="","",INDEX('All CCC'!BF$7:BF$809,MATCH(WatchList!$B163,'All CCC'!$B$7:$B$809,0)))</f>
        <v/>
      </c>
      <c r="BG163" s="844" t="str">
        <f>IF($B163="","",INDEX('All CCC'!BG$7:BG$809,MATCH(WatchList!$B163,'All CCC'!$B$7:$B$809,0)))</f>
        <v/>
      </c>
    </row>
    <row r="164" spans="1:59" x14ac:dyDescent="0.2">
      <c r="A164" s="548" t="str">
        <f>IF($B164="","",INDEX('All CCC'!A$7:A$809,MATCH(WatchList!$B164,'All CCC'!$B$7:$B$809,0)))</f>
        <v/>
      </c>
      <c r="B164" s="31"/>
      <c r="C164" s="844" t="str">
        <f>IF($B164="","",INDEX('All CCC'!C$7:C$809,MATCH(WatchList!$B164,'All CCC'!$B$7:$B$809,0)))</f>
        <v/>
      </c>
      <c r="D164" s="844" t="str">
        <f>IF($B164="","",INDEX('All CCC'!D$7:D$809,MATCH(WatchList!$B164,'All CCC'!$B$7:$B$809,0)))</f>
        <v/>
      </c>
      <c r="E164" s="844" t="str">
        <f>IF($B164="","",INDEX('All CCC'!E$7:E$809,MATCH(WatchList!$B164,'All CCC'!$B$7:$B$809,0)))</f>
        <v/>
      </c>
      <c r="F164" s="844" t="str">
        <f>IF($B164="","",INDEX('All CCC'!F$7:F$809,MATCH(WatchList!$B164,'All CCC'!$B$7:$B$809,0)))</f>
        <v/>
      </c>
      <c r="G164" s="844" t="str">
        <f>IF($B164="","",INDEX('All CCC'!G$7:G$809,MATCH(WatchList!$B164,'All CCC'!$B$7:$B$809,0)))</f>
        <v/>
      </c>
      <c r="H164" s="844" t="str">
        <f>IF($B164="","",INDEX('All CCC'!H$7:H$809,MATCH(WatchList!$B164,'All CCC'!$B$7:$B$809,0)))</f>
        <v/>
      </c>
      <c r="I164" s="844" t="str">
        <f>IF($B164="","",INDEX('All CCC'!I$7:I$809,MATCH(WatchList!$B164,'All CCC'!$B$7:$B$809,0)))</f>
        <v/>
      </c>
      <c r="J164" s="844" t="str">
        <f>IF($B164="","",INDEX('All CCC'!J$7:J$809,MATCH(WatchList!$B164,'All CCC'!$B$7:$B$809,0)))</f>
        <v/>
      </c>
      <c r="K164" s="844" t="str">
        <f>IF($B164="","",INDEX('All CCC'!K$7:K$809,MATCH(WatchList!$B164,'All CCC'!$B$7:$B$809,0)))</f>
        <v/>
      </c>
      <c r="L164" s="844" t="str">
        <f>IF($B164="","",INDEX('All CCC'!L$7:L$809,MATCH(WatchList!$B164,'All CCC'!$B$7:$B$809,0)))</f>
        <v/>
      </c>
      <c r="M164" s="844" t="str">
        <f>IF($B164="","",INDEX('All CCC'!M$7:M$809,MATCH(WatchList!$B164,'All CCC'!$B$7:$B$809,0)))</f>
        <v/>
      </c>
      <c r="N164" s="844" t="str">
        <f>IF($B164="","",INDEX('All CCC'!N$7:N$809,MATCH(WatchList!$B164,'All CCC'!$B$7:$B$809,0)))</f>
        <v/>
      </c>
      <c r="O164" s="844" t="str">
        <f>IF($B164="","",INDEX('All CCC'!O$7:O$809,MATCH(WatchList!$B164,'All CCC'!$B$7:$B$809,0)))</f>
        <v/>
      </c>
      <c r="P164" s="845" t="str">
        <f>IF($B164="","",INDEX('All CCC'!P$7:P$809,MATCH(WatchList!$B164,'All CCC'!$B$7:$B$809,0)))</f>
        <v/>
      </c>
      <c r="Q164" s="845" t="str">
        <f>IF($B164="","",INDEX('All CCC'!Q$7:Q$809,MATCH(WatchList!$B164,'All CCC'!$B$7:$B$809,0)))</f>
        <v/>
      </c>
      <c r="R164" s="844" t="str">
        <f>IF($B164="","",INDEX('All CCC'!R$7:R$809,MATCH(WatchList!$B164,'All CCC'!$B$7:$B$809,0)))</f>
        <v/>
      </c>
      <c r="S164" s="844" t="str">
        <f>IF($B164="","",INDEX('All CCC'!S$7:S$809,MATCH(WatchList!$B164,'All CCC'!$B$7:$B$809,0)))</f>
        <v/>
      </c>
      <c r="T164" s="844" t="str">
        <f>IF($B164="","",INDEX('All CCC'!T$7:T$809,MATCH(WatchList!$B164,'All CCC'!$B$7:$B$809,0)))</f>
        <v/>
      </c>
      <c r="U164" s="844" t="str">
        <f>IF($B164="","",INDEX('All CCC'!U$7:U$809,MATCH(WatchList!$B164,'All CCC'!$B$7:$B$809,0)))</f>
        <v/>
      </c>
      <c r="V164" s="844" t="str">
        <f>IF($B164="","",INDEX('All CCC'!V$7:V$809,MATCH(WatchList!$B164,'All CCC'!$B$7:$B$809,0)))</f>
        <v/>
      </c>
      <c r="W164" s="844" t="str">
        <f>IF($B164="","",INDEX('All CCC'!W$7:W$809,MATCH(WatchList!$B164,'All CCC'!$B$7:$B$809,0)))</f>
        <v/>
      </c>
      <c r="X164" s="844" t="str">
        <f>IF($B164="","",INDEX('All CCC'!X$7:X$809,MATCH(WatchList!$B164,'All CCC'!$B$7:$B$809,0)))</f>
        <v/>
      </c>
      <c r="Y164" s="844" t="str">
        <f>IF($B164="","",INDEX('All CCC'!Y$7:Y$809,MATCH(WatchList!$B164,'All CCC'!$B$7:$B$809,0)))</f>
        <v/>
      </c>
      <c r="Z164" s="844" t="str">
        <f>IF($B164="","",INDEX('All CCC'!Z$7:Z$809,MATCH(WatchList!$B164,'All CCC'!$B$7:$B$809,0)))</f>
        <v/>
      </c>
      <c r="AA164" s="844" t="str">
        <f>IF($B164="","",INDEX('All CCC'!AA$7:AA$809,MATCH(WatchList!$B164,'All CCC'!$B$7:$B$809,0)))</f>
        <v/>
      </c>
      <c r="AB164" s="844" t="str">
        <f>IF($B164="","",INDEX('All CCC'!AB$7:AB$809,MATCH(WatchList!$B164,'All CCC'!$B$7:$B$809,0)))</f>
        <v/>
      </c>
      <c r="AC164" s="844" t="str">
        <f>IF($B164="","",INDEX('All CCC'!AC$7:AC$809,MATCH(WatchList!$B164,'All CCC'!$B$7:$B$809,0)))</f>
        <v/>
      </c>
      <c r="AD164" s="844" t="str">
        <f>IF($B164="","",INDEX('All CCC'!AD$7:AD$809,MATCH(WatchList!$B164,'All CCC'!$B$7:$B$809,0)))</f>
        <v/>
      </c>
      <c r="AE164" s="844" t="str">
        <f>IF($B164="","",INDEX('All CCC'!AE$7:AE$809,MATCH(WatchList!$B164,'All CCC'!$B$7:$B$809,0)))</f>
        <v/>
      </c>
      <c r="AF164" s="844" t="str">
        <f>IF($B164="","",INDEX('All CCC'!AF$7:AF$809,MATCH(WatchList!$B164,'All CCC'!$B$7:$B$809,0)))</f>
        <v/>
      </c>
      <c r="AG164" s="844" t="str">
        <f>IF($B164="","",INDEX('All CCC'!AG$7:AG$809,MATCH(WatchList!$B164,'All CCC'!$B$7:$B$809,0)))</f>
        <v/>
      </c>
      <c r="AH164" s="844" t="str">
        <f>IF($B164="","",INDEX('All CCC'!AH$7:AH$809,MATCH(WatchList!$B164,'All CCC'!$B$7:$B$809,0)))</f>
        <v/>
      </c>
      <c r="AI164" s="844" t="str">
        <f>IF($B164="","",INDEX('All CCC'!AI$7:AI$809,MATCH(WatchList!$B164,'All CCC'!$B$7:$B$809,0)))</f>
        <v/>
      </c>
      <c r="AJ164" s="844" t="str">
        <f>IF($B164="","",INDEX('All CCC'!AJ$7:AJ$809,MATCH(WatchList!$B164,'All CCC'!$B$7:$B$809,0)))</f>
        <v/>
      </c>
      <c r="AK164" s="844" t="str">
        <f>IF($B164="","",INDEX('All CCC'!AK$7:AK$809,MATCH(WatchList!$B164,'All CCC'!$B$7:$B$809,0)))</f>
        <v/>
      </c>
      <c r="AL164" s="844" t="str">
        <f>IF($B164="","",INDEX('All CCC'!AL$7:AL$809,MATCH(WatchList!$B164,'All CCC'!$B$7:$B$809,0)))</f>
        <v/>
      </c>
      <c r="AM164" s="844" t="str">
        <f>IF($B164="","",INDEX('All CCC'!AM$7:AM$809,MATCH(WatchList!$B164,'All CCC'!$B$7:$B$809,0)))</f>
        <v/>
      </c>
      <c r="AN164" s="844" t="str">
        <f>IF($B164="","",INDEX('All CCC'!AN$7:AN$809,MATCH(WatchList!$B164,'All CCC'!$B$7:$B$809,0)))</f>
        <v/>
      </c>
      <c r="AO164" s="844" t="str">
        <f>IF($B164="","",INDEX('All CCC'!AO$7:AO$809,MATCH(WatchList!$B164,'All CCC'!$B$7:$B$809,0)))</f>
        <v/>
      </c>
      <c r="AP164" s="844" t="str">
        <f>IF($B164="","",INDEX('All CCC'!AP$7:AP$809,MATCH(WatchList!$B164,'All CCC'!$B$7:$B$809,0)))</f>
        <v/>
      </c>
      <c r="AQ164" s="844" t="str">
        <f>IF($B164="","",INDEX('All CCC'!AQ$7:AQ$809,MATCH(WatchList!$B164,'All CCC'!$B$7:$B$809,0)))</f>
        <v/>
      </c>
      <c r="AR164" s="844" t="str">
        <f>IF($B164="","",INDEX('All CCC'!AR$7:AR$809,MATCH(WatchList!$B164,'All CCC'!$B$7:$B$809,0)))</f>
        <v/>
      </c>
      <c r="AS164" s="844" t="str">
        <f>IF($B164="","",INDEX('All CCC'!AS$7:AS$809,MATCH(WatchList!$B164,'All CCC'!$B$7:$B$809,0)))</f>
        <v/>
      </c>
      <c r="AT164" s="844" t="str">
        <f>IF($B164="","",INDEX('All CCC'!AT$7:AT$809,MATCH(WatchList!$B164,'All CCC'!$B$7:$B$809,0)))</f>
        <v/>
      </c>
      <c r="AU164" s="844" t="str">
        <f>IF($B164="","",INDEX('All CCC'!AU$7:AU$809,MATCH(WatchList!$B164,'All CCC'!$B$7:$B$809,0)))</f>
        <v/>
      </c>
      <c r="AV164" s="844" t="str">
        <f>IF($B164="","",INDEX('All CCC'!AV$7:AV$809,MATCH(WatchList!$B164,'All CCC'!$B$7:$B$809,0)))</f>
        <v/>
      </c>
      <c r="AW164" s="844" t="str">
        <f>IF($B164="","",INDEX('All CCC'!AW$7:AW$809,MATCH(WatchList!$B164,'All CCC'!$B$7:$B$809,0)))</f>
        <v/>
      </c>
      <c r="AX164" s="844" t="str">
        <f>IF($B164="","",INDEX('All CCC'!AX$7:AX$809,MATCH(WatchList!$B164,'All CCC'!$B$7:$B$809,0)))</f>
        <v/>
      </c>
      <c r="AY164" s="844" t="str">
        <f>IF($B164="","",INDEX('All CCC'!AY$7:AY$809,MATCH(WatchList!$B164,'All CCC'!$B$7:$B$809,0)))</f>
        <v/>
      </c>
      <c r="AZ164" s="844" t="str">
        <f>IF($B164="","",INDEX('All CCC'!AZ$7:AZ$809,MATCH(WatchList!$B164,'All CCC'!$B$7:$B$809,0)))</f>
        <v/>
      </c>
      <c r="BA164" s="844" t="str">
        <f>IF($B164="","",INDEX('All CCC'!BA$7:BA$809,MATCH(WatchList!$B164,'All CCC'!$B$7:$B$809,0)))</f>
        <v/>
      </c>
      <c r="BB164" s="844" t="str">
        <f>IF($B164="","",INDEX('All CCC'!BB$7:BB$809,MATCH(WatchList!$B164,'All CCC'!$B$7:$B$809,0)))</f>
        <v/>
      </c>
      <c r="BC164" s="844" t="str">
        <f>IF($B164="","",INDEX('All CCC'!BC$7:BC$809,MATCH(WatchList!$B164,'All CCC'!$B$7:$B$809,0)))</f>
        <v/>
      </c>
      <c r="BD164" s="844" t="str">
        <f>IF($B164="","",INDEX('All CCC'!BD$7:BD$809,MATCH(WatchList!$B164,'All CCC'!$B$7:$B$809,0)))</f>
        <v/>
      </c>
      <c r="BE164" s="844" t="str">
        <f>IF($B164="","",INDEX('All CCC'!BE$7:BE$809,MATCH(WatchList!$B164,'All CCC'!$B$7:$B$809,0)))</f>
        <v/>
      </c>
      <c r="BF164" s="844" t="str">
        <f>IF($B164="","",INDEX('All CCC'!BF$7:BF$809,MATCH(WatchList!$B164,'All CCC'!$B$7:$B$809,0)))</f>
        <v/>
      </c>
      <c r="BG164" s="844" t="str">
        <f>IF($B164="","",INDEX('All CCC'!BG$7:BG$809,MATCH(WatchList!$B164,'All CCC'!$B$7:$B$809,0)))</f>
        <v/>
      </c>
    </row>
    <row r="165" spans="1:59" x14ac:dyDescent="0.2">
      <c r="A165" s="548" t="str">
        <f>IF($B165="","",INDEX('All CCC'!A$7:A$809,MATCH(WatchList!$B165,'All CCC'!$B$7:$B$809,0)))</f>
        <v/>
      </c>
      <c r="B165" s="31"/>
      <c r="C165" s="844" t="str">
        <f>IF($B165="","",INDEX('All CCC'!C$7:C$809,MATCH(WatchList!$B165,'All CCC'!$B$7:$B$809,0)))</f>
        <v/>
      </c>
      <c r="D165" s="844" t="str">
        <f>IF($B165="","",INDEX('All CCC'!D$7:D$809,MATCH(WatchList!$B165,'All CCC'!$B$7:$B$809,0)))</f>
        <v/>
      </c>
      <c r="E165" s="844" t="str">
        <f>IF($B165="","",INDEX('All CCC'!E$7:E$809,MATCH(WatchList!$B165,'All CCC'!$B$7:$B$809,0)))</f>
        <v/>
      </c>
      <c r="F165" s="844" t="str">
        <f>IF($B165="","",INDEX('All CCC'!F$7:F$809,MATCH(WatchList!$B165,'All CCC'!$B$7:$B$809,0)))</f>
        <v/>
      </c>
      <c r="G165" s="844" t="str">
        <f>IF($B165="","",INDEX('All CCC'!G$7:G$809,MATCH(WatchList!$B165,'All CCC'!$B$7:$B$809,0)))</f>
        <v/>
      </c>
      <c r="H165" s="844" t="str">
        <f>IF($B165="","",INDEX('All CCC'!H$7:H$809,MATCH(WatchList!$B165,'All CCC'!$B$7:$B$809,0)))</f>
        <v/>
      </c>
      <c r="I165" s="844" t="str">
        <f>IF($B165="","",INDEX('All CCC'!I$7:I$809,MATCH(WatchList!$B165,'All CCC'!$B$7:$B$809,0)))</f>
        <v/>
      </c>
      <c r="J165" s="844" t="str">
        <f>IF($B165="","",INDEX('All CCC'!J$7:J$809,MATCH(WatchList!$B165,'All CCC'!$B$7:$B$809,0)))</f>
        <v/>
      </c>
      <c r="K165" s="844" t="str">
        <f>IF($B165="","",INDEX('All CCC'!K$7:K$809,MATCH(WatchList!$B165,'All CCC'!$B$7:$B$809,0)))</f>
        <v/>
      </c>
      <c r="L165" s="844" t="str">
        <f>IF($B165="","",INDEX('All CCC'!L$7:L$809,MATCH(WatchList!$B165,'All CCC'!$B$7:$B$809,0)))</f>
        <v/>
      </c>
      <c r="M165" s="844" t="str">
        <f>IF($B165="","",INDEX('All CCC'!M$7:M$809,MATCH(WatchList!$B165,'All CCC'!$B$7:$B$809,0)))</f>
        <v/>
      </c>
      <c r="N165" s="844" t="str">
        <f>IF($B165="","",INDEX('All CCC'!N$7:N$809,MATCH(WatchList!$B165,'All CCC'!$B$7:$B$809,0)))</f>
        <v/>
      </c>
      <c r="O165" s="844" t="str">
        <f>IF($B165="","",INDEX('All CCC'!O$7:O$809,MATCH(WatchList!$B165,'All CCC'!$B$7:$B$809,0)))</f>
        <v/>
      </c>
      <c r="P165" s="845" t="str">
        <f>IF($B165="","",INDEX('All CCC'!P$7:P$809,MATCH(WatchList!$B165,'All CCC'!$B$7:$B$809,0)))</f>
        <v/>
      </c>
      <c r="Q165" s="845" t="str">
        <f>IF($B165="","",INDEX('All CCC'!Q$7:Q$809,MATCH(WatchList!$B165,'All CCC'!$B$7:$B$809,0)))</f>
        <v/>
      </c>
      <c r="R165" s="844" t="str">
        <f>IF($B165="","",INDEX('All CCC'!R$7:R$809,MATCH(WatchList!$B165,'All CCC'!$B$7:$B$809,0)))</f>
        <v/>
      </c>
      <c r="S165" s="844" t="str">
        <f>IF($B165="","",INDEX('All CCC'!S$7:S$809,MATCH(WatchList!$B165,'All CCC'!$B$7:$B$809,0)))</f>
        <v/>
      </c>
      <c r="T165" s="844" t="str">
        <f>IF($B165="","",INDEX('All CCC'!T$7:T$809,MATCH(WatchList!$B165,'All CCC'!$B$7:$B$809,0)))</f>
        <v/>
      </c>
      <c r="U165" s="844" t="str">
        <f>IF($B165="","",INDEX('All CCC'!U$7:U$809,MATCH(WatchList!$B165,'All CCC'!$B$7:$B$809,0)))</f>
        <v/>
      </c>
      <c r="V165" s="844" t="str">
        <f>IF($B165="","",INDEX('All CCC'!V$7:V$809,MATCH(WatchList!$B165,'All CCC'!$B$7:$B$809,0)))</f>
        <v/>
      </c>
      <c r="W165" s="844" t="str">
        <f>IF($B165="","",INDEX('All CCC'!W$7:W$809,MATCH(WatchList!$B165,'All CCC'!$B$7:$B$809,0)))</f>
        <v/>
      </c>
      <c r="X165" s="844" t="str">
        <f>IF($B165="","",INDEX('All CCC'!X$7:X$809,MATCH(WatchList!$B165,'All CCC'!$B$7:$B$809,0)))</f>
        <v/>
      </c>
      <c r="Y165" s="844" t="str">
        <f>IF($B165="","",INDEX('All CCC'!Y$7:Y$809,MATCH(WatchList!$B165,'All CCC'!$B$7:$B$809,0)))</f>
        <v/>
      </c>
      <c r="Z165" s="844" t="str">
        <f>IF($B165="","",INDEX('All CCC'!Z$7:Z$809,MATCH(WatchList!$B165,'All CCC'!$B$7:$B$809,0)))</f>
        <v/>
      </c>
      <c r="AA165" s="844" t="str">
        <f>IF($B165="","",INDEX('All CCC'!AA$7:AA$809,MATCH(WatchList!$B165,'All CCC'!$B$7:$B$809,0)))</f>
        <v/>
      </c>
      <c r="AB165" s="844" t="str">
        <f>IF($B165="","",INDEX('All CCC'!AB$7:AB$809,MATCH(WatchList!$B165,'All CCC'!$B$7:$B$809,0)))</f>
        <v/>
      </c>
      <c r="AC165" s="844" t="str">
        <f>IF($B165="","",INDEX('All CCC'!AC$7:AC$809,MATCH(WatchList!$B165,'All CCC'!$B$7:$B$809,0)))</f>
        <v/>
      </c>
      <c r="AD165" s="844" t="str">
        <f>IF($B165="","",INDEX('All CCC'!AD$7:AD$809,MATCH(WatchList!$B165,'All CCC'!$B$7:$B$809,0)))</f>
        <v/>
      </c>
      <c r="AE165" s="844" t="str">
        <f>IF($B165="","",INDEX('All CCC'!AE$7:AE$809,MATCH(WatchList!$B165,'All CCC'!$B$7:$B$809,0)))</f>
        <v/>
      </c>
      <c r="AF165" s="844" t="str">
        <f>IF($B165="","",INDEX('All CCC'!AF$7:AF$809,MATCH(WatchList!$B165,'All CCC'!$B$7:$B$809,0)))</f>
        <v/>
      </c>
      <c r="AG165" s="844" t="str">
        <f>IF($B165="","",INDEX('All CCC'!AG$7:AG$809,MATCH(WatchList!$B165,'All CCC'!$B$7:$B$809,0)))</f>
        <v/>
      </c>
      <c r="AH165" s="844" t="str">
        <f>IF($B165="","",INDEX('All CCC'!AH$7:AH$809,MATCH(WatchList!$B165,'All CCC'!$B$7:$B$809,0)))</f>
        <v/>
      </c>
      <c r="AI165" s="844" t="str">
        <f>IF($B165="","",INDEX('All CCC'!AI$7:AI$809,MATCH(WatchList!$B165,'All CCC'!$B$7:$B$809,0)))</f>
        <v/>
      </c>
      <c r="AJ165" s="844" t="str">
        <f>IF($B165="","",INDEX('All CCC'!AJ$7:AJ$809,MATCH(WatchList!$B165,'All CCC'!$B$7:$B$809,0)))</f>
        <v/>
      </c>
      <c r="AK165" s="844" t="str">
        <f>IF($B165="","",INDEX('All CCC'!AK$7:AK$809,MATCH(WatchList!$B165,'All CCC'!$B$7:$B$809,0)))</f>
        <v/>
      </c>
      <c r="AL165" s="844" t="str">
        <f>IF($B165="","",INDEX('All CCC'!AL$7:AL$809,MATCH(WatchList!$B165,'All CCC'!$B$7:$B$809,0)))</f>
        <v/>
      </c>
      <c r="AM165" s="844" t="str">
        <f>IF($B165="","",INDEX('All CCC'!AM$7:AM$809,MATCH(WatchList!$B165,'All CCC'!$B$7:$B$809,0)))</f>
        <v/>
      </c>
      <c r="AN165" s="844" t="str">
        <f>IF($B165="","",INDEX('All CCC'!AN$7:AN$809,MATCH(WatchList!$B165,'All CCC'!$B$7:$B$809,0)))</f>
        <v/>
      </c>
      <c r="AO165" s="844" t="str">
        <f>IF($B165="","",INDEX('All CCC'!AO$7:AO$809,MATCH(WatchList!$B165,'All CCC'!$B$7:$B$809,0)))</f>
        <v/>
      </c>
      <c r="AP165" s="844" t="str">
        <f>IF($B165="","",INDEX('All CCC'!AP$7:AP$809,MATCH(WatchList!$B165,'All CCC'!$B$7:$B$809,0)))</f>
        <v/>
      </c>
      <c r="AQ165" s="844" t="str">
        <f>IF($B165="","",INDEX('All CCC'!AQ$7:AQ$809,MATCH(WatchList!$B165,'All CCC'!$B$7:$B$809,0)))</f>
        <v/>
      </c>
      <c r="AR165" s="844" t="str">
        <f>IF($B165="","",INDEX('All CCC'!AR$7:AR$809,MATCH(WatchList!$B165,'All CCC'!$B$7:$B$809,0)))</f>
        <v/>
      </c>
      <c r="AS165" s="844" t="str">
        <f>IF($B165="","",INDEX('All CCC'!AS$7:AS$809,MATCH(WatchList!$B165,'All CCC'!$B$7:$B$809,0)))</f>
        <v/>
      </c>
      <c r="AT165" s="844" t="str">
        <f>IF($B165="","",INDEX('All CCC'!AT$7:AT$809,MATCH(WatchList!$B165,'All CCC'!$B$7:$B$809,0)))</f>
        <v/>
      </c>
      <c r="AU165" s="844" t="str">
        <f>IF($B165="","",INDEX('All CCC'!AU$7:AU$809,MATCH(WatchList!$B165,'All CCC'!$B$7:$B$809,0)))</f>
        <v/>
      </c>
      <c r="AV165" s="844" t="str">
        <f>IF($B165="","",INDEX('All CCC'!AV$7:AV$809,MATCH(WatchList!$B165,'All CCC'!$B$7:$B$809,0)))</f>
        <v/>
      </c>
      <c r="AW165" s="844" t="str">
        <f>IF($B165="","",INDEX('All CCC'!AW$7:AW$809,MATCH(WatchList!$B165,'All CCC'!$B$7:$B$809,0)))</f>
        <v/>
      </c>
      <c r="AX165" s="844" t="str">
        <f>IF($B165="","",INDEX('All CCC'!AX$7:AX$809,MATCH(WatchList!$B165,'All CCC'!$B$7:$B$809,0)))</f>
        <v/>
      </c>
      <c r="AY165" s="844" t="str">
        <f>IF($B165="","",INDEX('All CCC'!AY$7:AY$809,MATCH(WatchList!$B165,'All CCC'!$B$7:$B$809,0)))</f>
        <v/>
      </c>
      <c r="AZ165" s="844" t="str">
        <f>IF($B165="","",INDEX('All CCC'!AZ$7:AZ$809,MATCH(WatchList!$B165,'All CCC'!$B$7:$B$809,0)))</f>
        <v/>
      </c>
      <c r="BA165" s="844" t="str">
        <f>IF($B165="","",INDEX('All CCC'!BA$7:BA$809,MATCH(WatchList!$B165,'All CCC'!$B$7:$B$809,0)))</f>
        <v/>
      </c>
      <c r="BB165" s="844" t="str">
        <f>IF($B165="","",INDEX('All CCC'!BB$7:BB$809,MATCH(WatchList!$B165,'All CCC'!$B$7:$B$809,0)))</f>
        <v/>
      </c>
      <c r="BC165" s="844" t="str">
        <f>IF($B165="","",INDEX('All CCC'!BC$7:BC$809,MATCH(WatchList!$B165,'All CCC'!$B$7:$B$809,0)))</f>
        <v/>
      </c>
      <c r="BD165" s="844" t="str">
        <f>IF($B165="","",INDEX('All CCC'!BD$7:BD$809,MATCH(WatchList!$B165,'All CCC'!$B$7:$B$809,0)))</f>
        <v/>
      </c>
      <c r="BE165" s="844" t="str">
        <f>IF($B165="","",INDEX('All CCC'!BE$7:BE$809,MATCH(WatchList!$B165,'All CCC'!$B$7:$B$809,0)))</f>
        <v/>
      </c>
      <c r="BF165" s="844" t="str">
        <f>IF($B165="","",INDEX('All CCC'!BF$7:BF$809,MATCH(WatchList!$B165,'All CCC'!$B$7:$B$809,0)))</f>
        <v/>
      </c>
      <c r="BG165" s="844" t="str">
        <f>IF($B165="","",INDEX('All CCC'!BG$7:BG$809,MATCH(WatchList!$B165,'All CCC'!$B$7:$B$809,0)))</f>
        <v/>
      </c>
    </row>
    <row r="166" spans="1:59" x14ac:dyDescent="0.2">
      <c r="A166" s="548" t="str">
        <f>IF($B166="","",INDEX('All CCC'!A$7:A$809,MATCH(WatchList!$B166,'All CCC'!$B$7:$B$809,0)))</f>
        <v/>
      </c>
      <c r="B166" s="31"/>
      <c r="C166" s="844" t="str">
        <f>IF($B166="","",INDEX('All CCC'!C$7:C$809,MATCH(WatchList!$B166,'All CCC'!$B$7:$B$809,0)))</f>
        <v/>
      </c>
      <c r="D166" s="844" t="str">
        <f>IF($B166="","",INDEX('All CCC'!D$7:D$809,MATCH(WatchList!$B166,'All CCC'!$B$7:$B$809,0)))</f>
        <v/>
      </c>
      <c r="E166" s="844" t="str">
        <f>IF($B166="","",INDEX('All CCC'!E$7:E$809,MATCH(WatchList!$B166,'All CCC'!$B$7:$B$809,0)))</f>
        <v/>
      </c>
      <c r="F166" s="844" t="str">
        <f>IF($B166="","",INDEX('All CCC'!F$7:F$809,MATCH(WatchList!$B166,'All CCC'!$B$7:$B$809,0)))</f>
        <v/>
      </c>
      <c r="G166" s="844" t="str">
        <f>IF($B166="","",INDEX('All CCC'!G$7:G$809,MATCH(WatchList!$B166,'All CCC'!$B$7:$B$809,0)))</f>
        <v/>
      </c>
      <c r="H166" s="844" t="str">
        <f>IF($B166="","",INDEX('All CCC'!H$7:H$809,MATCH(WatchList!$B166,'All CCC'!$B$7:$B$809,0)))</f>
        <v/>
      </c>
      <c r="I166" s="844" t="str">
        <f>IF($B166="","",INDEX('All CCC'!I$7:I$809,MATCH(WatchList!$B166,'All CCC'!$B$7:$B$809,0)))</f>
        <v/>
      </c>
      <c r="J166" s="844" t="str">
        <f>IF($B166="","",INDEX('All CCC'!J$7:J$809,MATCH(WatchList!$B166,'All CCC'!$B$7:$B$809,0)))</f>
        <v/>
      </c>
      <c r="K166" s="844" t="str">
        <f>IF($B166="","",INDEX('All CCC'!K$7:K$809,MATCH(WatchList!$B166,'All CCC'!$B$7:$B$809,0)))</f>
        <v/>
      </c>
      <c r="L166" s="844" t="str">
        <f>IF($B166="","",INDEX('All CCC'!L$7:L$809,MATCH(WatchList!$B166,'All CCC'!$B$7:$B$809,0)))</f>
        <v/>
      </c>
      <c r="M166" s="844" t="str">
        <f>IF($B166="","",INDEX('All CCC'!M$7:M$809,MATCH(WatchList!$B166,'All CCC'!$B$7:$B$809,0)))</f>
        <v/>
      </c>
      <c r="N166" s="844" t="str">
        <f>IF($B166="","",INDEX('All CCC'!N$7:N$809,MATCH(WatchList!$B166,'All CCC'!$B$7:$B$809,0)))</f>
        <v/>
      </c>
      <c r="O166" s="844" t="str">
        <f>IF($B166="","",INDEX('All CCC'!O$7:O$809,MATCH(WatchList!$B166,'All CCC'!$B$7:$B$809,0)))</f>
        <v/>
      </c>
      <c r="P166" s="845" t="str">
        <f>IF($B166="","",INDEX('All CCC'!P$7:P$809,MATCH(WatchList!$B166,'All CCC'!$B$7:$B$809,0)))</f>
        <v/>
      </c>
      <c r="Q166" s="845" t="str">
        <f>IF($B166="","",INDEX('All CCC'!Q$7:Q$809,MATCH(WatchList!$B166,'All CCC'!$B$7:$B$809,0)))</f>
        <v/>
      </c>
      <c r="R166" s="844" t="str">
        <f>IF($B166="","",INDEX('All CCC'!R$7:R$809,MATCH(WatchList!$B166,'All CCC'!$B$7:$B$809,0)))</f>
        <v/>
      </c>
      <c r="S166" s="844" t="str">
        <f>IF($B166="","",INDEX('All CCC'!S$7:S$809,MATCH(WatchList!$B166,'All CCC'!$B$7:$B$809,0)))</f>
        <v/>
      </c>
      <c r="T166" s="844" t="str">
        <f>IF($B166="","",INDEX('All CCC'!T$7:T$809,MATCH(WatchList!$B166,'All CCC'!$B$7:$B$809,0)))</f>
        <v/>
      </c>
      <c r="U166" s="844" t="str">
        <f>IF($B166="","",INDEX('All CCC'!U$7:U$809,MATCH(WatchList!$B166,'All CCC'!$B$7:$B$809,0)))</f>
        <v/>
      </c>
      <c r="V166" s="844" t="str">
        <f>IF($B166="","",INDEX('All CCC'!V$7:V$809,MATCH(WatchList!$B166,'All CCC'!$B$7:$B$809,0)))</f>
        <v/>
      </c>
      <c r="W166" s="844" t="str">
        <f>IF($B166="","",INDEX('All CCC'!W$7:W$809,MATCH(WatchList!$B166,'All CCC'!$B$7:$B$809,0)))</f>
        <v/>
      </c>
      <c r="X166" s="844" t="str">
        <f>IF($B166="","",INDEX('All CCC'!X$7:X$809,MATCH(WatchList!$B166,'All CCC'!$B$7:$B$809,0)))</f>
        <v/>
      </c>
      <c r="Y166" s="844" t="str">
        <f>IF($B166="","",INDEX('All CCC'!Y$7:Y$809,MATCH(WatchList!$B166,'All CCC'!$B$7:$B$809,0)))</f>
        <v/>
      </c>
      <c r="Z166" s="844" t="str">
        <f>IF($B166="","",INDEX('All CCC'!Z$7:Z$809,MATCH(WatchList!$B166,'All CCC'!$B$7:$B$809,0)))</f>
        <v/>
      </c>
      <c r="AA166" s="844" t="str">
        <f>IF($B166="","",INDEX('All CCC'!AA$7:AA$809,MATCH(WatchList!$B166,'All CCC'!$B$7:$B$809,0)))</f>
        <v/>
      </c>
      <c r="AB166" s="844" t="str">
        <f>IF($B166="","",INDEX('All CCC'!AB$7:AB$809,MATCH(WatchList!$B166,'All CCC'!$B$7:$B$809,0)))</f>
        <v/>
      </c>
      <c r="AC166" s="844" t="str">
        <f>IF($B166="","",INDEX('All CCC'!AC$7:AC$809,MATCH(WatchList!$B166,'All CCC'!$B$7:$B$809,0)))</f>
        <v/>
      </c>
      <c r="AD166" s="844" t="str">
        <f>IF($B166="","",INDEX('All CCC'!AD$7:AD$809,MATCH(WatchList!$B166,'All CCC'!$B$7:$B$809,0)))</f>
        <v/>
      </c>
      <c r="AE166" s="844" t="str">
        <f>IF($B166="","",INDEX('All CCC'!AE$7:AE$809,MATCH(WatchList!$B166,'All CCC'!$B$7:$B$809,0)))</f>
        <v/>
      </c>
      <c r="AF166" s="844" t="str">
        <f>IF($B166="","",INDEX('All CCC'!AF$7:AF$809,MATCH(WatchList!$B166,'All CCC'!$B$7:$B$809,0)))</f>
        <v/>
      </c>
      <c r="AG166" s="844" t="str">
        <f>IF($B166="","",INDEX('All CCC'!AG$7:AG$809,MATCH(WatchList!$B166,'All CCC'!$B$7:$B$809,0)))</f>
        <v/>
      </c>
      <c r="AH166" s="844" t="str">
        <f>IF($B166="","",INDEX('All CCC'!AH$7:AH$809,MATCH(WatchList!$B166,'All CCC'!$B$7:$B$809,0)))</f>
        <v/>
      </c>
      <c r="AI166" s="844" t="str">
        <f>IF($B166="","",INDEX('All CCC'!AI$7:AI$809,MATCH(WatchList!$B166,'All CCC'!$B$7:$B$809,0)))</f>
        <v/>
      </c>
      <c r="AJ166" s="844" t="str">
        <f>IF($B166="","",INDEX('All CCC'!AJ$7:AJ$809,MATCH(WatchList!$B166,'All CCC'!$B$7:$B$809,0)))</f>
        <v/>
      </c>
      <c r="AK166" s="844" t="str">
        <f>IF($B166="","",INDEX('All CCC'!AK$7:AK$809,MATCH(WatchList!$B166,'All CCC'!$B$7:$B$809,0)))</f>
        <v/>
      </c>
      <c r="AL166" s="844" t="str">
        <f>IF($B166="","",INDEX('All CCC'!AL$7:AL$809,MATCH(WatchList!$B166,'All CCC'!$B$7:$B$809,0)))</f>
        <v/>
      </c>
      <c r="AM166" s="844" t="str">
        <f>IF($B166="","",INDEX('All CCC'!AM$7:AM$809,MATCH(WatchList!$B166,'All CCC'!$B$7:$B$809,0)))</f>
        <v/>
      </c>
      <c r="AN166" s="844" t="str">
        <f>IF($B166="","",INDEX('All CCC'!AN$7:AN$809,MATCH(WatchList!$B166,'All CCC'!$B$7:$B$809,0)))</f>
        <v/>
      </c>
      <c r="AO166" s="844" t="str">
        <f>IF($B166="","",INDEX('All CCC'!AO$7:AO$809,MATCH(WatchList!$B166,'All CCC'!$B$7:$B$809,0)))</f>
        <v/>
      </c>
      <c r="AP166" s="844" t="str">
        <f>IF($B166="","",INDEX('All CCC'!AP$7:AP$809,MATCH(WatchList!$B166,'All CCC'!$B$7:$B$809,0)))</f>
        <v/>
      </c>
      <c r="AQ166" s="844" t="str">
        <f>IF($B166="","",INDEX('All CCC'!AQ$7:AQ$809,MATCH(WatchList!$B166,'All CCC'!$B$7:$B$809,0)))</f>
        <v/>
      </c>
      <c r="AR166" s="844" t="str">
        <f>IF($B166="","",INDEX('All CCC'!AR$7:AR$809,MATCH(WatchList!$B166,'All CCC'!$B$7:$B$809,0)))</f>
        <v/>
      </c>
      <c r="AS166" s="844" t="str">
        <f>IF($B166="","",INDEX('All CCC'!AS$7:AS$809,MATCH(WatchList!$B166,'All CCC'!$B$7:$B$809,0)))</f>
        <v/>
      </c>
      <c r="AT166" s="844" t="str">
        <f>IF($B166="","",INDEX('All CCC'!AT$7:AT$809,MATCH(WatchList!$B166,'All CCC'!$B$7:$B$809,0)))</f>
        <v/>
      </c>
      <c r="AU166" s="844" t="str">
        <f>IF($B166="","",INDEX('All CCC'!AU$7:AU$809,MATCH(WatchList!$B166,'All CCC'!$B$7:$B$809,0)))</f>
        <v/>
      </c>
      <c r="AV166" s="844" t="str">
        <f>IF($B166="","",INDEX('All CCC'!AV$7:AV$809,MATCH(WatchList!$B166,'All CCC'!$B$7:$B$809,0)))</f>
        <v/>
      </c>
      <c r="AW166" s="844" t="str">
        <f>IF($B166="","",INDEX('All CCC'!AW$7:AW$809,MATCH(WatchList!$B166,'All CCC'!$B$7:$B$809,0)))</f>
        <v/>
      </c>
      <c r="AX166" s="844" t="str">
        <f>IF($B166="","",INDEX('All CCC'!AX$7:AX$809,MATCH(WatchList!$B166,'All CCC'!$B$7:$B$809,0)))</f>
        <v/>
      </c>
      <c r="AY166" s="844" t="str">
        <f>IF($B166="","",INDEX('All CCC'!AY$7:AY$809,MATCH(WatchList!$B166,'All CCC'!$B$7:$B$809,0)))</f>
        <v/>
      </c>
      <c r="AZ166" s="844" t="str">
        <f>IF($B166="","",INDEX('All CCC'!AZ$7:AZ$809,MATCH(WatchList!$B166,'All CCC'!$B$7:$B$809,0)))</f>
        <v/>
      </c>
      <c r="BA166" s="844" t="str">
        <f>IF($B166="","",INDEX('All CCC'!BA$7:BA$809,MATCH(WatchList!$B166,'All CCC'!$B$7:$B$809,0)))</f>
        <v/>
      </c>
      <c r="BB166" s="844" t="str">
        <f>IF($B166="","",INDEX('All CCC'!BB$7:BB$809,MATCH(WatchList!$B166,'All CCC'!$B$7:$B$809,0)))</f>
        <v/>
      </c>
      <c r="BC166" s="844" t="str">
        <f>IF($B166="","",INDEX('All CCC'!BC$7:BC$809,MATCH(WatchList!$B166,'All CCC'!$B$7:$B$809,0)))</f>
        <v/>
      </c>
      <c r="BD166" s="844" t="str">
        <f>IF($B166="","",INDEX('All CCC'!BD$7:BD$809,MATCH(WatchList!$B166,'All CCC'!$B$7:$B$809,0)))</f>
        <v/>
      </c>
      <c r="BE166" s="844" t="str">
        <f>IF($B166="","",INDEX('All CCC'!BE$7:BE$809,MATCH(WatchList!$B166,'All CCC'!$B$7:$B$809,0)))</f>
        <v/>
      </c>
      <c r="BF166" s="844" t="str">
        <f>IF($B166="","",INDEX('All CCC'!BF$7:BF$809,MATCH(WatchList!$B166,'All CCC'!$B$7:$B$809,0)))</f>
        <v/>
      </c>
      <c r="BG166" s="844" t="str">
        <f>IF($B166="","",INDEX('All CCC'!BG$7:BG$809,MATCH(WatchList!$B166,'All CCC'!$B$7:$B$809,0)))</f>
        <v/>
      </c>
    </row>
    <row r="167" spans="1:59" x14ac:dyDescent="0.2">
      <c r="A167" s="548" t="str">
        <f>IF($B167="","",INDEX('All CCC'!A$7:A$809,MATCH(WatchList!$B167,'All CCC'!$B$7:$B$809,0)))</f>
        <v/>
      </c>
      <c r="B167" s="31"/>
      <c r="C167" s="844" t="str">
        <f>IF($B167="","",INDEX('All CCC'!C$7:C$809,MATCH(WatchList!$B167,'All CCC'!$B$7:$B$809,0)))</f>
        <v/>
      </c>
      <c r="D167" s="844" t="str">
        <f>IF($B167="","",INDEX('All CCC'!D$7:D$809,MATCH(WatchList!$B167,'All CCC'!$B$7:$B$809,0)))</f>
        <v/>
      </c>
      <c r="E167" s="844" t="str">
        <f>IF($B167="","",INDEX('All CCC'!E$7:E$809,MATCH(WatchList!$B167,'All CCC'!$B$7:$B$809,0)))</f>
        <v/>
      </c>
      <c r="F167" s="844" t="str">
        <f>IF($B167="","",INDEX('All CCC'!F$7:F$809,MATCH(WatchList!$B167,'All CCC'!$B$7:$B$809,0)))</f>
        <v/>
      </c>
      <c r="G167" s="844" t="str">
        <f>IF($B167="","",INDEX('All CCC'!G$7:G$809,MATCH(WatchList!$B167,'All CCC'!$B$7:$B$809,0)))</f>
        <v/>
      </c>
      <c r="H167" s="844" t="str">
        <f>IF($B167="","",INDEX('All CCC'!H$7:H$809,MATCH(WatchList!$B167,'All CCC'!$B$7:$B$809,0)))</f>
        <v/>
      </c>
      <c r="I167" s="844" t="str">
        <f>IF($B167="","",INDEX('All CCC'!I$7:I$809,MATCH(WatchList!$B167,'All CCC'!$B$7:$B$809,0)))</f>
        <v/>
      </c>
      <c r="J167" s="844" t="str">
        <f>IF($B167="","",INDEX('All CCC'!J$7:J$809,MATCH(WatchList!$B167,'All CCC'!$B$7:$B$809,0)))</f>
        <v/>
      </c>
      <c r="K167" s="844" t="str">
        <f>IF($B167="","",INDEX('All CCC'!K$7:K$809,MATCH(WatchList!$B167,'All CCC'!$B$7:$B$809,0)))</f>
        <v/>
      </c>
      <c r="L167" s="844" t="str">
        <f>IF($B167="","",INDEX('All CCC'!L$7:L$809,MATCH(WatchList!$B167,'All CCC'!$B$7:$B$809,0)))</f>
        <v/>
      </c>
      <c r="M167" s="844" t="str">
        <f>IF($B167="","",INDEX('All CCC'!M$7:M$809,MATCH(WatchList!$B167,'All CCC'!$B$7:$B$809,0)))</f>
        <v/>
      </c>
      <c r="N167" s="844" t="str">
        <f>IF($B167="","",INDEX('All CCC'!N$7:N$809,MATCH(WatchList!$B167,'All CCC'!$B$7:$B$809,0)))</f>
        <v/>
      </c>
      <c r="O167" s="844" t="str">
        <f>IF($B167="","",INDEX('All CCC'!O$7:O$809,MATCH(WatchList!$B167,'All CCC'!$B$7:$B$809,0)))</f>
        <v/>
      </c>
      <c r="P167" s="845" t="str">
        <f>IF($B167="","",INDEX('All CCC'!P$7:P$809,MATCH(WatchList!$B167,'All CCC'!$B$7:$B$809,0)))</f>
        <v/>
      </c>
      <c r="Q167" s="845" t="str">
        <f>IF($B167="","",INDEX('All CCC'!Q$7:Q$809,MATCH(WatchList!$B167,'All CCC'!$B$7:$B$809,0)))</f>
        <v/>
      </c>
      <c r="R167" s="844" t="str">
        <f>IF($B167="","",INDEX('All CCC'!R$7:R$809,MATCH(WatchList!$B167,'All CCC'!$B$7:$B$809,0)))</f>
        <v/>
      </c>
      <c r="S167" s="844" t="str">
        <f>IF($B167="","",INDEX('All CCC'!S$7:S$809,MATCH(WatchList!$B167,'All CCC'!$B$7:$B$809,0)))</f>
        <v/>
      </c>
      <c r="T167" s="844" t="str">
        <f>IF($B167="","",INDEX('All CCC'!T$7:T$809,MATCH(WatchList!$B167,'All CCC'!$B$7:$B$809,0)))</f>
        <v/>
      </c>
      <c r="U167" s="844" t="str">
        <f>IF($B167="","",INDEX('All CCC'!U$7:U$809,MATCH(WatchList!$B167,'All CCC'!$B$7:$B$809,0)))</f>
        <v/>
      </c>
      <c r="V167" s="844" t="str">
        <f>IF($B167="","",INDEX('All CCC'!V$7:V$809,MATCH(WatchList!$B167,'All CCC'!$B$7:$B$809,0)))</f>
        <v/>
      </c>
      <c r="W167" s="844" t="str">
        <f>IF($B167="","",INDEX('All CCC'!W$7:W$809,MATCH(WatchList!$B167,'All CCC'!$B$7:$B$809,0)))</f>
        <v/>
      </c>
      <c r="X167" s="844" t="str">
        <f>IF($B167="","",INDEX('All CCC'!X$7:X$809,MATCH(WatchList!$B167,'All CCC'!$B$7:$B$809,0)))</f>
        <v/>
      </c>
      <c r="Y167" s="844" t="str">
        <f>IF($B167="","",INDEX('All CCC'!Y$7:Y$809,MATCH(WatchList!$B167,'All CCC'!$B$7:$B$809,0)))</f>
        <v/>
      </c>
      <c r="Z167" s="844" t="str">
        <f>IF($B167="","",INDEX('All CCC'!Z$7:Z$809,MATCH(WatchList!$B167,'All CCC'!$B$7:$B$809,0)))</f>
        <v/>
      </c>
      <c r="AA167" s="844" t="str">
        <f>IF($B167="","",INDEX('All CCC'!AA$7:AA$809,MATCH(WatchList!$B167,'All CCC'!$B$7:$B$809,0)))</f>
        <v/>
      </c>
      <c r="AB167" s="844" t="str">
        <f>IF($B167="","",INDEX('All CCC'!AB$7:AB$809,MATCH(WatchList!$B167,'All CCC'!$B$7:$B$809,0)))</f>
        <v/>
      </c>
      <c r="AC167" s="844" t="str">
        <f>IF($B167="","",INDEX('All CCC'!AC$7:AC$809,MATCH(WatchList!$B167,'All CCC'!$B$7:$B$809,0)))</f>
        <v/>
      </c>
      <c r="AD167" s="844" t="str">
        <f>IF($B167="","",INDEX('All CCC'!AD$7:AD$809,MATCH(WatchList!$B167,'All CCC'!$B$7:$B$809,0)))</f>
        <v/>
      </c>
      <c r="AE167" s="844" t="str">
        <f>IF($B167="","",INDEX('All CCC'!AE$7:AE$809,MATCH(WatchList!$B167,'All CCC'!$B$7:$B$809,0)))</f>
        <v/>
      </c>
      <c r="AF167" s="844" t="str">
        <f>IF($B167="","",INDEX('All CCC'!AF$7:AF$809,MATCH(WatchList!$B167,'All CCC'!$B$7:$B$809,0)))</f>
        <v/>
      </c>
      <c r="AG167" s="844" t="str">
        <f>IF($B167="","",INDEX('All CCC'!AG$7:AG$809,MATCH(WatchList!$B167,'All CCC'!$B$7:$B$809,0)))</f>
        <v/>
      </c>
      <c r="AH167" s="844" t="str">
        <f>IF($B167="","",INDEX('All CCC'!AH$7:AH$809,MATCH(WatchList!$B167,'All CCC'!$B$7:$B$809,0)))</f>
        <v/>
      </c>
      <c r="AI167" s="844" t="str">
        <f>IF($B167="","",INDEX('All CCC'!AI$7:AI$809,MATCH(WatchList!$B167,'All CCC'!$B$7:$B$809,0)))</f>
        <v/>
      </c>
      <c r="AJ167" s="844" t="str">
        <f>IF($B167="","",INDEX('All CCC'!AJ$7:AJ$809,MATCH(WatchList!$B167,'All CCC'!$B$7:$B$809,0)))</f>
        <v/>
      </c>
      <c r="AK167" s="844" t="str">
        <f>IF($B167="","",INDEX('All CCC'!AK$7:AK$809,MATCH(WatchList!$B167,'All CCC'!$B$7:$B$809,0)))</f>
        <v/>
      </c>
      <c r="AL167" s="844" t="str">
        <f>IF($B167="","",INDEX('All CCC'!AL$7:AL$809,MATCH(WatchList!$B167,'All CCC'!$B$7:$B$809,0)))</f>
        <v/>
      </c>
      <c r="AM167" s="844" t="str">
        <f>IF($B167="","",INDEX('All CCC'!AM$7:AM$809,MATCH(WatchList!$B167,'All CCC'!$B$7:$B$809,0)))</f>
        <v/>
      </c>
      <c r="AN167" s="844" t="str">
        <f>IF($B167="","",INDEX('All CCC'!AN$7:AN$809,MATCH(WatchList!$B167,'All CCC'!$B$7:$B$809,0)))</f>
        <v/>
      </c>
      <c r="AO167" s="844" t="str">
        <f>IF($B167="","",INDEX('All CCC'!AO$7:AO$809,MATCH(WatchList!$B167,'All CCC'!$B$7:$B$809,0)))</f>
        <v/>
      </c>
      <c r="AP167" s="844" t="str">
        <f>IF($B167="","",INDEX('All CCC'!AP$7:AP$809,MATCH(WatchList!$B167,'All CCC'!$B$7:$B$809,0)))</f>
        <v/>
      </c>
      <c r="AQ167" s="844" t="str">
        <f>IF($B167="","",INDEX('All CCC'!AQ$7:AQ$809,MATCH(WatchList!$B167,'All CCC'!$B$7:$B$809,0)))</f>
        <v/>
      </c>
      <c r="AR167" s="844" t="str">
        <f>IF($B167="","",INDEX('All CCC'!AR$7:AR$809,MATCH(WatchList!$B167,'All CCC'!$B$7:$B$809,0)))</f>
        <v/>
      </c>
      <c r="AS167" s="844" t="str">
        <f>IF($B167="","",INDEX('All CCC'!AS$7:AS$809,MATCH(WatchList!$B167,'All CCC'!$B$7:$B$809,0)))</f>
        <v/>
      </c>
      <c r="AT167" s="844" t="str">
        <f>IF($B167="","",INDEX('All CCC'!AT$7:AT$809,MATCH(WatchList!$B167,'All CCC'!$B$7:$B$809,0)))</f>
        <v/>
      </c>
      <c r="AU167" s="844" t="str">
        <f>IF($B167="","",INDEX('All CCC'!AU$7:AU$809,MATCH(WatchList!$B167,'All CCC'!$B$7:$B$809,0)))</f>
        <v/>
      </c>
      <c r="AV167" s="844" t="str">
        <f>IF($B167="","",INDEX('All CCC'!AV$7:AV$809,MATCH(WatchList!$B167,'All CCC'!$B$7:$B$809,0)))</f>
        <v/>
      </c>
      <c r="AW167" s="844" t="str">
        <f>IF($B167="","",INDEX('All CCC'!AW$7:AW$809,MATCH(WatchList!$B167,'All CCC'!$B$7:$B$809,0)))</f>
        <v/>
      </c>
      <c r="AX167" s="844" t="str">
        <f>IF($B167="","",INDEX('All CCC'!AX$7:AX$809,MATCH(WatchList!$B167,'All CCC'!$B$7:$B$809,0)))</f>
        <v/>
      </c>
      <c r="AY167" s="844" t="str">
        <f>IF($B167="","",INDEX('All CCC'!AY$7:AY$809,MATCH(WatchList!$B167,'All CCC'!$B$7:$B$809,0)))</f>
        <v/>
      </c>
      <c r="AZ167" s="844" t="str">
        <f>IF($B167="","",INDEX('All CCC'!AZ$7:AZ$809,MATCH(WatchList!$B167,'All CCC'!$B$7:$B$809,0)))</f>
        <v/>
      </c>
      <c r="BA167" s="844" t="str">
        <f>IF($B167="","",INDEX('All CCC'!BA$7:BA$809,MATCH(WatchList!$B167,'All CCC'!$B$7:$B$809,0)))</f>
        <v/>
      </c>
      <c r="BB167" s="844" t="str">
        <f>IF($B167="","",INDEX('All CCC'!BB$7:BB$809,MATCH(WatchList!$B167,'All CCC'!$B$7:$B$809,0)))</f>
        <v/>
      </c>
      <c r="BC167" s="844" t="str">
        <f>IF($B167="","",INDEX('All CCC'!BC$7:BC$809,MATCH(WatchList!$B167,'All CCC'!$B$7:$B$809,0)))</f>
        <v/>
      </c>
      <c r="BD167" s="844" t="str">
        <f>IF($B167="","",INDEX('All CCC'!BD$7:BD$809,MATCH(WatchList!$B167,'All CCC'!$B$7:$B$809,0)))</f>
        <v/>
      </c>
      <c r="BE167" s="844" t="str">
        <f>IF($B167="","",INDEX('All CCC'!BE$7:BE$809,MATCH(WatchList!$B167,'All CCC'!$B$7:$B$809,0)))</f>
        <v/>
      </c>
      <c r="BF167" s="844" t="str">
        <f>IF($B167="","",INDEX('All CCC'!BF$7:BF$809,MATCH(WatchList!$B167,'All CCC'!$B$7:$B$809,0)))</f>
        <v/>
      </c>
      <c r="BG167" s="844" t="str">
        <f>IF($B167="","",INDEX('All CCC'!BG$7:BG$809,MATCH(WatchList!$B167,'All CCC'!$B$7:$B$809,0)))</f>
        <v/>
      </c>
    </row>
    <row r="168" spans="1:59" x14ac:dyDescent="0.2">
      <c r="A168" s="548" t="str">
        <f>IF($B168="","",INDEX('All CCC'!A$7:A$809,MATCH(WatchList!$B168,'All CCC'!$B$7:$B$809,0)))</f>
        <v/>
      </c>
      <c r="B168" s="31"/>
      <c r="C168" s="844" t="str">
        <f>IF($B168="","",INDEX('All CCC'!C$7:C$809,MATCH(WatchList!$B168,'All CCC'!$B$7:$B$809,0)))</f>
        <v/>
      </c>
      <c r="D168" s="844" t="str">
        <f>IF($B168="","",INDEX('All CCC'!D$7:D$809,MATCH(WatchList!$B168,'All CCC'!$B$7:$B$809,0)))</f>
        <v/>
      </c>
      <c r="E168" s="844" t="str">
        <f>IF($B168="","",INDEX('All CCC'!E$7:E$809,MATCH(WatchList!$B168,'All CCC'!$B$7:$B$809,0)))</f>
        <v/>
      </c>
      <c r="F168" s="844" t="str">
        <f>IF($B168="","",INDEX('All CCC'!F$7:F$809,MATCH(WatchList!$B168,'All CCC'!$B$7:$B$809,0)))</f>
        <v/>
      </c>
      <c r="G168" s="844" t="str">
        <f>IF($B168="","",INDEX('All CCC'!G$7:G$809,MATCH(WatchList!$B168,'All CCC'!$B$7:$B$809,0)))</f>
        <v/>
      </c>
      <c r="H168" s="844" t="str">
        <f>IF($B168="","",INDEX('All CCC'!H$7:H$809,MATCH(WatchList!$B168,'All CCC'!$B$7:$B$809,0)))</f>
        <v/>
      </c>
      <c r="I168" s="844" t="str">
        <f>IF($B168="","",INDEX('All CCC'!I$7:I$809,MATCH(WatchList!$B168,'All CCC'!$B$7:$B$809,0)))</f>
        <v/>
      </c>
      <c r="J168" s="844" t="str">
        <f>IF($B168="","",INDEX('All CCC'!J$7:J$809,MATCH(WatchList!$B168,'All CCC'!$B$7:$B$809,0)))</f>
        <v/>
      </c>
      <c r="K168" s="844" t="str">
        <f>IF($B168="","",INDEX('All CCC'!K$7:K$809,MATCH(WatchList!$B168,'All CCC'!$B$7:$B$809,0)))</f>
        <v/>
      </c>
      <c r="L168" s="844" t="str">
        <f>IF($B168="","",INDEX('All CCC'!L$7:L$809,MATCH(WatchList!$B168,'All CCC'!$B$7:$B$809,0)))</f>
        <v/>
      </c>
      <c r="M168" s="844" t="str">
        <f>IF($B168="","",INDEX('All CCC'!M$7:M$809,MATCH(WatchList!$B168,'All CCC'!$B$7:$B$809,0)))</f>
        <v/>
      </c>
      <c r="N168" s="844" t="str">
        <f>IF($B168="","",INDEX('All CCC'!N$7:N$809,MATCH(WatchList!$B168,'All CCC'!$B$7:$B$809,0)))</f>
        <v/>
      </c>
      <c r="O168" s="844" t="str">
        <f>IF($B168="","",INDEX('All CCC'!O$7:O$809,MATCH(WatchList!$B168,'All CCC'!$B$7:$B$809,0)))</f>
        <v/>
      </c>
      <c r="P168" s="845" t="str">
        <f>IF($B168="","",INDEX('All CCC'!P$7:P$809,MATCH(WatchList!$B168,'All CCC'!$B$7:$B$809,0)))</f>
        <v/>
      </c>
      <c r="Q168" s="845" t="str">
        <f>IF($B168="","",INDEX('All CCC'!Q$7:Q$809,MATCH(WatchList!$B168,'All CCC'!$B$7:$B$809,0)))</f>
        <v/>
      </c>
      <c r="R168" s="844" t="str">
        <f>IF($B168="","",INDEX('All CCC'!R$7:R$809,MATCH(WatchList!$B168,'All CCC'!$B$7:$B$809,0)))</f>
        <v/>
      </c>
      <c r="S168" s="844" t="str">
        <f>IF($B168="","",INDEX('All CCC'!S$7:S$809,MATCH(WatchList!$B168,'All CCC'!$B$7:$B$809,0)))</f>
        <v/>
      </c>
      <c r="T168" s="844" t="str">
        <f>IF($B168="","",INDEX('All CCC'!T$7:T$809,MATCH(WatchList!$B168,'All CCC'!$B$7:$B$809,0)))</f>
        <v/>
      </c>
      <c r="U168" s="844" t="str">
        <f>IF($B168="","",INDEX('All CCC'!U$7:U$809,MATCH(WatchList!$B168,'All CCC'!$B$7:$B$809,0)))</f>
        <v/>
      </c>
      <c r="V168" s="844" t="str">
        <f>IF($B168="","",INDEX('All CCC'!V$7:V$809,MATCH(WatchList!$B168,'All CCC'!$B$7:$B$809,0)))</f>
        <v/>
      </c>
      <c r="W168" s="844" t="str">
        <f>IF($B168="","",INDEX('All CCC'!W$7:W$809,MATCH(WatchList!$B168,'All CCC'!$B$7:$B$809,0)))</f>
        <v/>
      </c>
      <c r="X168" s="844" t="str">
        <f>IF($B168="","",INDEX('All CCC'!X$7:X$809,MATCH(WatchList!$B168,'All CCC'!$B$7:$B$809,0)))</f>
        <v/>
      </c>
      <c r="Y168" s="844" t="str">
        <f>IF($B168="","",INDEX('All CCC'!Y$7:Y$809,MATCH(WatchList!$B168,'All CCC'!$B$7:$B$809,0)))</f>
        <v/>
      </c>
      <c r="Z168" s="844" t="str">
        <f>IF($B168="","",INDEX('All CCC'!Z$7:Z$809,MATCH(WatchList!$B168,'All CCC'!$B$7:$B$809,0)))</f>
        <v/>
      </c>
      <c r="AA168" s="844" t="str">
        <f>IF($B168="","",INDEX('All CCC'!AA$7:AA$809,MATCH(WatchList!$B168,'All CCC'!$B$7:$B$809,0)))</f>
        <v/>
      </c>
      <c r="AB168" s="844" t="str">
        <f>IF($B168="","",INDEX('All CCC'!AB$7:AB$809,MATCH(WatchList!$B168,'All CCC'!$B$7:$B$809,0)))</f>
        <v/>
      </c>
      <c r="AC168" s="844" t="str">
        <f>IF($B168="","",INDEX('All CCC'!AC$7:AC$809,MATCH(WatchList!$B168,'All CCC'!$B$7:$B$809,0)))</f>
        <v/>
      </c>
      <c r="AD168" s="844" t="str">
        <f>IF($B168="","",INDEX('All CCC'!AD$7:AD$809,MATCH(WatchList!$B168,'All CCC'!$B$7:$B$809,0)))</f>
        <v/>
      </c>
      <c r="AE168" s="844" t="str">
        <f>IF($B168="","",INDEX('All CCC'!AE$7:AE$809,MATCH(WatchList!$B168,'All CCC'!$B$7:$B$809,0)))</f>
        <v/>
      </c>
      <c r="AF168" s="844" t="str">
        <f>IF($B168="","",INDEX('All CCC'!AF$7:AF$809,MATCH(WatchList!$B168,'All CCC'!$B$7:$B$809,0)))</f>
        <v/>
      </c>
      <c r="AG168" s="844" t="str">
        <f>IF($B168="","",INDEX('All CCC'!AG$7:AG$809,MATCH(WatchList!$B168,'All CCC'!$B$7:$B$809,0)))</f>
        <v/>
      </c>
      <c r="AH168" s="844" t="str">
        <f>IF($B168="","",INDEX('All CCC'!AH$7:AH$809,MATCH(WatchList!$B168,'All CCC'!$B$7:$B$809,0)))</f>
        <v/>
      </c>
      <c r="AI168" s="844" t="str">
        <f>IF($B168="","",INDEX('All CCC'!AI$7:AI$809,MATCH(WatchList!$B168,'All CCC'!$B$7:$B$809,0)))</f>
        <v/>
      </c>
      <c r="AJ168" s="844" t="str">
        <f>IF($B168="","",INDEX('All CCC'!AJ$7:AJ$809,MATCH(WatchList!$B168,'All CCC'!$B$7:$B$809,0)))</f>
        <v/>
      </c>
      <c r="AK168" s="844" t="str">
        <f>IF($B168="","",INDEX('All CCC'!AK$7:AK$809,MATCH(WatchList!$B168,'All CCC'!$B$7:$B$809,0)))</f>
        <v/>
      </c>
      <c r="AL168" s="844" t="str">
        <f>IF($B168="","",INDEX('All CCC'!AL$7:AL$809,MATCH(WatchList!$B168,'All CCC'!$B$7:$B$809,0)))</f>
        <v/>
      </c>
      <c r="AM168" s="844" t="str">
        <f>IF($B168="","",INDEX('All CCC'!AM$7:AM$809,MATCH(WatchList!$B168,'All CCC'!$B$7:$B$809,0)))</f>
        <v/>
      </c>
      <c r="AN168" s="844" t="str">
        <f>IF($B168="","",INDEX('All CCC'!AN$7:AN$809,MATCH(WatchList!$B168,'All CCC'!$B$7:$B$809,0)))</f>
        <v/>
      </c>
      <c r="AO168" s="844" t="str">
        <f>IF($B168="","",INDEX('All CCC'!AO$7:AO$809,MATCH(WatchList!$B168,'All CCC'!$B$7:$B$809,0)))</f>
        <v/>
      </c>
      <c r="AP168" s="844" t="str">
        <f>IF($B168="","",INDEX('All CCC'!AP$7:AP$809,MATCH(WatchList!$B168,'All CCC'!$B$7:$B$809,0)))</f>
        <v/>
      </c>
      <c r="AQ168" s="844" t="str">
        <f>IF($B168="","",INDEX('All CCC'!AQ$7:AQ$809,MATCH(WatchList!$B168,'All CCC'!$B$7:$B$809,0)))</f>
        <v/>
      </c>
      <c r="AR168" s="844" t="str">
        <f>IF($B168="","",INDEX('All CCC'!AR$7:AR$809,MATCH(WatchList!$B168,'All CCC'!$B$7:$B$809,0)))</f>
        <v/>
      </c>
      <c r="AS168" s="844" t="str">
        <f>IF($B168="","",INDEX('All CCC'!AS$7:AS$809,MATCH(WatchList!$B168,'All CCC'!$B$7:$B$809,0)))</f>
        <v/>
      </c>
      <c r="AT168" s="844" t="str">
        <f>IF($B168="","",INDEX('All CCC'!AT$7:AT$809,MATCH(WatchList!$B168,'All CCC'!$B$7:$B$809,0)))</f>
        <v/>
      </c>
      <c r="AU168" s="844" t="str">
        <f>IF($B168="","",INDEX('All CCC'!AU$7:AU$809,MATCH(WatchList!$B168,'All CCC'!$B$7:$B$809,0)))</f>
        <v/>
      </c>
      <c r="AV168" s="844" t="str">
        <f>IF($B168="","",INDEX('All CCC'!AV$7:AV$809,MATCH(WatchList!$B168,'All CCC'!$B$7:$B$809,0)))</f>
        <v/>
      </c>
      <c r="AW168" s="844" t="str">
        <f>IF($B168="","",INDEX('All CCC'!AW$7:AW$809,MATCH(WatchList!$B168,'All CCC'!$B$7:$B$809,0)))</f>
        <v/>
      </c>
      <c r="AX168" s="844" t="str">
        <f>IF($B168="","",INDEX('All CCC'!AX$7:AX$809,MATCH(WatchList!$B168,'All CCC'!$B$7:$B$809,0)))</f>
        <v/>
      </c>
      <c r="AY168" s="844" t="str">
        <f>IF($B168="","",INDEX('All CCC'!AY$7:AY$809,MATCH(WatchList!$B168,'All CCC'!$B$7:$B$809,0)))</f>
        <v/>
      </c>
      <c r="AZ168" s="844" t="str">
        <f>IF($B168="","",INDEX('All CCC'!AZ$7:AZ$809,MATCH(WatchList!$B168,'All CCC'!$B$7:$B$809,0)))</f>
        <v/>
      </c>
      <c r="BA168" s="844" t="str">
        <f>IF($B168="","",INDEX('All CCC'!BA$7:BA$809,MATCH(WatchList!$B168,'All CCC'!$B$7:$B$809,0)))</f>
        <v/>
      </c>
      <c r="BB168" s="844" t="str">
        <f>IF($B168="","",INDEX('All CCC'!BB$7:BB$809,MATCH(WatchList!$B168,'All CCC'!$B$7:$B$809,0)))</f>
        <v/>
      </c>
      <c r="BC168" s="844" t="str">
        <f>IF($B168="","",INDEX('All CCC'!BC$7:BC$809,MATCH(WatchList!$B168,'All CCC'!$B$7:$B$809,0)))</f>
        <v/>
      </c>
      <c r="BD168" s="844" t="str">
        <f>IF($B168="","",INDEX('All CCC'!BD$7:BD$809,MATCH(WatchList!$B168,'All CCC'!$B$7:$B$809,0)))</f>
        <v/>
      </c>
      <c r="BE168" s="844" t="str">
        <f>IF($B168="","",INDEX('All CCC'!BE$7:BE$809,MATCH(WatchList!$B168,'All CCC'!$B$7:$B$809,0)))</f>
        <v/>
      </c>
      <c r="BF168" s="844" t="str">
        <f>IF($B168="","",INDEX('All CCC'!BF$7:BF$809,MATCH(WatchList!$B168,'All CCC'!$B$7:$B$809,0)))</f>
        <v/>
      </c>
      <c r="BG168" s="844" t="str">
        <f>IF($B168="","",INDEX('All CCC'!BG$7:BG$809,MATCH(WatchList!$B168,'All CCC'!$B$7:$B$809,0)))</f>
        <v/>
      </c>
    </row>
    <row r="169" spans="1:59" x14ac:dyDescent="0.2">
      <c r="A169" s="548" t="str">
        <f>IF($B169="","",INDEX('All CCC'!A$7:A$809,MATCH(WatchList!$B169,'All CCC'!$B$7:$B$809,0)))</f>
        <v/>
      </c>
      <c r="B169" s="31"/>
      <c r="C169" s="844" t="str">
        <f>IF($B169="","",INDEX('All CCC'!C$7:C$809,MATCH(WatchList!$B169,'All CCC'!$B$7:$B$809,0)))</f>
        <v/>
      </c>
      <c r="D169" s="844" t="str">
        <f>IF($B169="","",INDEX('All CCC'!D$7:D$809,MATCH(WatchList!$B169,'All CCC'!$B$7:$B$809,0)))</f>
        <v/>
      </c>
      <c r="E169" s="844" t="str">
        <f>IF($B169="","",INDEX('All CCC'!E$7:E$809,MATCH(WatchList!$B169,'All CCC'!$B$7:$B$809,0)))</f>
        <v/>
      </c>
      <c r="F169" s="844" t="str">
        <f>IF($B169="","",INDEX('All CCC'!F$7:F$809,MATCH(WatchList!$B169,'All CCC'!$B$7:$B$809,0)))</f>
        <v/>
      </c>
      <c r="G169" s="844" t="str">
        <f>IF($B169="","",INDEX('All CCC'!G$7:G$809,MATCH(WatchList!$B169,'All CCC'!$B$7:$B$809,0)))</f>
        <v/>
      </c>
      <c r="H169" s="844" t="str">
        <f>IF($B169="","",INDEX('All CCC'!H$7:H$809,MATCH(WatchList!$B169,'All CCC'!$B$7:$B$809,0)))</f>
        <v/>
      </c>
      <c r="I169" s="844" t="str">
        <f>IF($B169="","",INDEX('All CCC'!I$7:I$809,MATCH(WatchList!$B169,'All CCC'!$B$7:$B$809,0)))</f>
        <v/>
      </c>
      <c r="J169" s="844" t="str">
        <f>IF($B169="","",INDEX('All CCC'!J$7:J$809,MATCH(WatchList!$B169,'All CCC'!$B$7:$B$809,0)))</f>
        <v/>
      </c>
      <c r="K169" s="844" t="str">
        <f>IF($B169="","",INDEX('All CCC'!K$7:K$809,MATCH(WatchList!$B169,'All CCC'!$B$7:$B$809,0)))</f>
        <v/>
      </c>
      <c r="L169" s="844" t="str">
        <f>IF($B169="","",INDEX('All CCC'!L$7:L$809,MATCH(WatchList!$B169,'All CCC'!$B$7:$B$809,0)))</f>
        <v/>
      </c>
      <c r="M169" s="844" t="str">
        <f>IF($B169="","",INDEX('All CCC'!M$7:M$809,MATCH(WatchList!$B169,'All CCC'!$B$7:$B$809,0)))</f>
        <v/>
      </c>
      <c r="N169" s="844" t="str">
        <f>IF($B169="","",INDEX('All CCC'!N$7:N$809,MATCH(WatchList!$B169,'All CCC'!$B$7:$B$809,0)))</f>
        <v/>
      </c>
      <c r="O169" s="844" t="str">
        <f>IF($B169="","",INDEX('All CCC'!O$7:O$809,MATCH(WatchList!$B169,'All CCC'!$B$7:$B$809,0)))</f>
        <v/>
      </c>
      <c r="P169" s="845" t="str">
        <f>IF($B169="","",INDEX('All CCC'!P$7:P$809,MATCH(WatchList!$B169,'All CCC'!$B$7:$B$809,0)))</f>
        <v/>
      </c>
      <c r="Q169" s="845" t="str">
        <f>IF($B169="","",INDEX('All CCC'!Q$7:Q$809,MATCH(WatchList!$B169,'All CCC'!$B$7:$B$809,0)))</f>
        <v/>
      </c>
      <c r="R169" s="844" t="str">
        <f>IF($B169="","",INDEX('All CCC'!R$7:R$809,MATCH(WatchList!$B169,'All CCC'!$B$7:$B$809,0)))</f>
        <v/>
      </c>
      <c r="S169" s="844" t="str">
        <f>IF($B169="","",INDEX('All CCC'!S$7:S$809,MATCH(WatchList!$B169,'All CCC'!$B$7:$B$809,0)))</f>
        <v/>
      </c>
      <c r="T169" s="844" t="str">
        <f>IF($B169="","",INDEX('All CCC'!T$7:T$809,MATCH(WatchList!$B169,'All CCC'!$B$7:$B$809,0)))</f>
        <v/>
      </c>
      <c r="U169" s="844" t="str">
        <f>IF($B169="","",INDEX('All CCC'!U$7:U$809,MATCH(WatchList!$B169,'All CCC'!$B$7:$B$809,0)))</f>
        <v/>
      </c>
      <c r="V169" s="844" t="str">
        <f>IF($B169="","",INDEX('All CCC'!V$7:V$809,MATCH(WatchList!$B169,'All CCC'!$B$7:$B$809,0)))</f>
        <v/>
      </c>
      <c r="W169" s="844" t="str">
        <f>IF($B169="","",INDEX('All CCC'!W$7:W$809,MATCH(WatchList!$B169,'All CCC'!$B$7:$B$809,0)))</f>
        <v/>
      </c>
      <c r="X169" s="844" t="str">
        <f>IF($B169="","",INDEX('All CCC'!X$7:X$809,MATCH(WatchList!$B169,'All CCC'!$B$7:$B$809,0)))</f>
        <v/>
      </c>
      <c r="Y169" s="844" t="str">
        <f>IF($B169="","",INDEX('All CCC'!Y$7:Y$809,MATCH(WatchList!$B169,'All CCC'!$B$7:$B$809,0)))</f>
        <v/>
      </c>
      <c r="Z169" s="844" t="str">
        <f>IF($B169="","",INDEX('All CCC'!Z$7:Z$809,MATCH(WatchList!$B169,'All CCC'!$B$7:$B$809,0)))</f>
        <v/>
      </c>
      <c r="AA169" s="844" t="str">
        <f>IF($B169="","",INDEX('All CCC'!AA$7:AA$809,MATCH(WatchList!$B169,'All CCC'!$B$7:$B$809,0)))</f>
        <v/>
      </c>
      <c r="AB169" s="844" t="str">
        <f>IF($B169="","",INDEX('All CCC'!AB$7:AB$809,MATCH(WatchList!$B169,'All CCC'!$B$7:$B$809,0)))</f>
        <v/>
      </c>
      <c r="AC169" s="844" t="str">
        <f>IF($B169="","",INDEX('All CCC'!AC$7:AC$809,MATCH(WatchList!$B169,'All CCC'!$B$7:$B$809,0)))</f>
        <v/>
      </c>
      <c r="AD169" s="844" t="str">
        <f>IF($B169="","",INDEX('All CCC'!AD$7:AD$809,MATCH(WatchList!$B169,'All CCC'!$B$7:$B$809,0)))</f>
        <v/>
      </c>
      <c r="AE169" s="844" t="str">
        <f>IF($B169="","",INDEX('All CCC'!AE$7:AE$809,MATCH(WatchList!$B169,'All CCC'!$B$7:$B$809,0)))</f>
        <v/>
      </c>
      <c r="AF169" s="844" t="str">
        <f>IF($B169="","",INDEX('All CCC'!AF$7:AF$809,MATCH(WatchList!$B169,'All CCC'!$B$7:$B$809,0)))</f>
        <v/>
      </c>
      <c r="AG169" s="844" t="str">
        <f>IF($B169="","",INDEX('All CCC'!AG$7:AG$809,MATCH(WatchList!$B169,'All CCC'!$B$7:$B$809,0)))</f>
        <v/>
      </c>
      <c r="AH169" s="844" t="str">
        <f>IF($B169="","",INDEX('All CCC'!AH$7:AH$809,MATCH(WatchList!$B169,'All CCC'!$B$7:$B$809,0)))</f>
        <v/>
      </c>
      <c r="AI169" s="844" t="str">
        <f>IF($B169="","",INDEX('All CCC'!AI$7:AI$809,MATCH(WatchList!$B169,'All CCC'!$B$7:$B$809,0)))</f>
        <v/>
      </c>
      <c r="AJ169" s="844" t="str">
        <f>IF($B169="","",INDEX('All CCC'!AJ$7:AJ$809,MATCH(WatchList!$B169,'All CCC'!$B$7:$B$809,0)))</f>
        <v/>
      </c>
      <c r="AK169" s="844" t="str">
        <f>IF($B169="","",INDEX('All CCC'!AK$7:AK$809,MATCH(WatchList!$B169,'All CCC'!$B$7:$B$809,0)))</f>
        <v/>
      </c>
      <c r="AL169" s="844" t="str">
        <f>IF($B169="","",INDEX('All CCC'!AL$7:AL$809,MATCH(WatchList!$B169,'All CCC'!$B$7:$B$809,0)))</f>
        <v/>
      </c>
      <c r="AM169" s="844" t="str">
        <f>IF($B169="","",INDEX('All CCC'!AM$7:AM$809,MATCH(WatchList!$B169,'All CCC'!$B$7:$B$809,0)))</f>
        <v/>
      </c>
      <c r="AN169" s="844" t="str">
        <f>IF($B169="","",INDEX('All CCC'!AN$7:AN$809,MATCH(WatchList!$B169,'All CCC'!$B$7:$B$809,0)))</f>
        <v/>
      </c>
      <c r="AO169" s="844" t="str">
        <f>IF($B169="","",INDEX('All CCC'!AO$7:AO$809,MATCH(WatchList!$B169,'All CCC'!$B$7:$B$809,0)))</f>
        <v/>
      </c>
      <c r="AP169" s="844" t="str">
        <f>IF($B169="","",INDEX('All CCC'!AP$7:AP$809,MATCH(WatchList!$B169,'All CCC'!$B$7:$B$809,0)))</f>
        <v/>
      </c>
      <c r="AQ169" s="844" t="str">
        <f>IF($B169="","",INDEX('All CCC'!AQ$7:AQ$809,MATCH(WatchList!$B169,'All CCC'!$B$7:$B$809,0)))</f>
        <v/>
      </c>
      <c r="AR169" s="844" t="str">
        <f>IF($B169="","",INDEX('All CCC'!AR$7:AR$809,MATCH(WatchList!$B169,'All CCC'!$B$7:$B$809,0)))</f>
        <v/>
      </c>
      <c r="AS169" s="844" t="str">
        <f>IF($B169="","",INDEX('All CCC'!AS$7:AS$809,MATCH(WatchList!$B169,'All CCC'!$B$7:$B$809,0)))</f>
        <v/>
      </c>
      <c r="AT169" s="844" t="str">
        <f>IF($B169="","",INDEX('All CCC'!AT$7:AT$809,MATCH(WatchList!$B169,'All CCC'!$B$7:$B$809,0)))</f>
        <v/>
      </c>
      <c r="AU169" s="844" t="str">
        <f>IF($B169="","",INDEX('All CCC'!AU$7:AU$809,MATCH(WatchList!$B169,'All CCC'!$B$7:$B$809,0)))</f>
        <v/>
      </c>
      <c r="AV169" s="844" t="str">
        <f>IF($B169="","",INDEX('All CCC'!AV$7:AV$809,MATCH(WatchList!$B169,'All CCC'!$B$7:$B$809,0)))</f>
        <v/>
      </c>
      <c r="AW169" s="844" t="str">
        <f>IF($B169="","",INDEX('All CCC'!AW$7:AW$809,MATCH(WatchList!$B169,'All CCC'!$B$7:$B$809,0)))</f>
        <v/>
      </c>
      <c r="AX169" s="844" t="str">
        <f>IF($B169="","",INDEX('All CCC'!AX$7:AX$809,MATCH(WatchList!$B169,'All CCC'!$B$7:$B$809,0)))</f>
        <v/>
      </c>
      <c r="AY169" s="844" t="str">
        <f>IF($B169="","",INDEX('All CCC'!AY$7:AY$809,MATCH(WatchList!$B169,'All CCC'!$B$7:$B$809,0)))</f>
        <v/>
      </c>
      <c r="AZ169" s="844" t="str">
        <f>IF($B169="","",INDEX('All CCC'!AZ$7:AZ$809,MATCH(WatchList!$B169,'All CCC'!$B$7:$B$809,0)))</f>
        <v/>
      </c>
      <c r="BA169" s="844" t="str">
        <f>IF($B169="","",INDEX('All CCC'!BA$7:BA$809,MATCH(WatchList!$B169,'All CCC'!$B$7:$B$809,0)))</f>
        <v/>
      </c>
      <c r="BB169" s="844" t="str">
        <f>IF($B169="","",INDEX('All CCC'!BB$7:BB$809,MATCH(WatchList!$B169,'All CCC'!$B$7:$B$809,0)))</f>
        <v/>
      </c>
      <c r="BC169" s="844" t="str">
        <f>IF($B169="","",INDEX('All CCC'!BC$7:BC$809,MATCH(WatchList!$B169,'All CCC'!$B$7:$B$809,0)))</f>
        <v/>
      </c>
      <c r="BD169" s="844" t="str">
        <f>IF($B169="","",INDEX('All CCC'!BD$7:BD$809,MATCH(WatchList!$B169,'All CCC'!$B$7:$B$809,0)))</f>
        <v/>
      </c>
      <c r="BE169" s="844" t="str">
        <f>IF($B169="","",INDEX('All CCC'!BE$7:BE$809,MATCH(WatchList!$B169,'All CCC'!$B$7:$B$809,0)))</f>
        <v/>
      </c>
      <c r="BF169" s="844" t="str">
        <f>IF($B169="","",INDEX('All CCC'!BF$7:BF$809,MATCH(WatchList!$B169,'All CCC'!$B$7:$B$809,0)))</f>
        <v/>
      </c>
      <c r="BG169" s="844" t="str">
        <f>IF($B169="","",INDEX('All CCC'!BG$7:BG$809,MATCH(WatchList!$B169,'All CCC'!$B$7:$B$809,0)))</f>
        <v/>
      </c>
    </row>
    <row r="170" spans="1:59" x14ac:dyDescent="0.2">
      <c r="A170" s="548" t="str">
        <f>IF($B170="","",INDEX('All CCC'!A$7:A$809,MATCH(WatchList!$B170,'All CCC'!$B$7:$B$809,0)))</f>
        <v/>
      </c>
      <c r="B170" s="31"/>
      <c r="C170" s="844" t="str">
        <f>IF($B170="","",INDEX('All CCC'!C$7:C$809,MATCH(WatchList!$B170,'All CCC'!$B$7:$B$809,0)))</f>
        <v/>
      </c>
      <c r="D170" s="844" t="str">
        <f>IF($B170="","",INDEX('All CCC'!D$7:D$809,MATCH(WatchList!$B170,'All CCC'!$B$7:$B$809,0)))</f>
        <v/>
      </c>
      <c r="E170" s="844" t="str">
        <f>IF($B170="","",INDEX('All CCC'!E$7:E$809,MATCH(WatchList!$B170,'All CCC'!$B$7:$B$809,0)))</f>
        <v/>
      </c>
      <c r="F170" s="844" t="str">
        <f>IF($B170="","",INDEX('All CCC'!F$7:F$809,MATCH(WatchList!$B170,'All CCC'!$B$7:$B$809,0)))</f>
        <v/>
      </c>
      <c r="G170" s="844" t="str">
        <f>IF($B170="","",INDEX('All CCC'!G$7:G$809,MATCH(WatchList!$B170,'All CCC'!$B$7:$B$809,0)))</f>
        <v/>
      </c>
      <c r="H170" s="844" t="str">
        <f>IF($B170="","",INDEX('All CCC'!H$7:H$809,MATCH(WatchList!$B170,'All CCC'!$B$7:$B$809,0)))</f>
        <v/>
      </c>
      <c r="I170" s="844" t="str">
        <f>IF($B170="","",INDEX('All CCC'!I$7:I$809,MATCH(WatchList!$B170,'All CCC'!$B$7:$B$809,0)))</f>
        <v/>
      </c>
      <c r="J170" s="844" t="str">
        <f>IF($B170="","",INDEX('All CCC'!J$7:J$809,MATCH(WatchList!$B170,'All CCC'!$B$7:$B$809,0)))</f>
        <v/>
      </c>
      <c r="K170" s="844" t="str">
        <f>IF($B170="","",INDEX('All CCC'!K$7:K$809,MATCH(WatchList!$B170,'All CCC'!$B$7:$B$809,0)))</f>
        <v/>
      </c>
      <c r="L170" s="844" t="str">
        <f>IF($B170="","",INDEX('All CCC'!L$7:L$809,MATCH(WatchList!$B170,'All CCC'!$B$7:$B$809,0)))</f>
        <v/>
      </c>
      <c r="M170" s="844" t="str">
        <f>IF($B170="","",INDEX('All CCC'!M$7:M$809,MATCH(WatchList!$B170,'All CCC'!$B$7:$B$809,0)))</f>
        <v/>
      </c>
      <c r="N170" s="844" t="str">
        <f>IF($B170="","",INDEX('All CCC'!N$7:N$809,MATCH(WatchList!$B170,'All CCC'!$B$7:$B$809,0)))</f>
        <v/>
      </c>
      <c r="O170" s="844" t="str">
        <f>IF($B170="","",INDEX('All CCC'!O$7:O$809,MATCH(WatchList!$B170,'All CCC'!$B$7:$B$809,0)))</f>
        <v/>
      </c>
      <c r="P170" s="845" t="str">
        <f>IF($B170="","",INDEX('All CCC'!P$7:P$809,MATCH(WatchList!$B170,'All CCC'!$B$7:$B$809,0)))</f>
        <v/>
      </c>
      <c r="Q170" s="845" t="str">
        <f>IF($B170="","",INDEX('All CCC'!Q$7:Q$809,MATCH(WatchList!$B170,'All CCC'!$B$7:$B$809,0)))</f>
        <v/>
      </c>
      <c r="R170" s="844" t="str">
        <f>IF($B170="","",INDEX('All CCC'!R$7:R$809,MATCH(WatchList!$B170,'All CCC'!$B$7:$B$809,0)))</f>
        <v/>
      </c>
      <c r="S170" s="844" t="str">
        <f>IF($B170="","",INDEX('All CCC'!S$7:S$809,MATCH(WatchList!$B170,'All CCC'!$B$7:$B$809,0)))</f>
        <v/>
      </c>
      <c r="T170" s="844" t="str">
        <f>IF($B170="","",INDEX('All CCC'!T$7:T$809,MATCH(WatchList!$B170,'All CCC'!$B$7:$B$809,0)))</f>
        <v/>
      </c>
      <c r="U170" s="844" t="str">
        <f>IF($B170="","",INDEX('All CCC'!U$7:U$809,MATCH(WatchList!$B170,'All CCC'!$B$7:$B$809,0)))</f>
        <v/>
      </c>
      <c r="V170" s="844" t="str">
        <f>IF($B170="","",INDEX('All CCC'!V$7:V$809,MATCH(WatchList!$B170,'All CCC'!$B$7:$B$809,0)))</f>
        <v/>
      </c>
      <c r="W170" s="844" t="str">
        <f>IF($B170="","",INDEX('All CCC'!W$7:W$809,MATCH(WatchList!$B170,'All CCC'!$B$7:$B$809,0)))</f>
        <v/>
      </c>
      <c r="X170" s="844" t="str">
        <f>IF($B170="","",INDEX('All CCC'!X$7:X$809,MATCH(WatchList!$B170,'All CCC'!$B$7:$B$809,0)))</f>
        <v/>
      </c>
      <c r="Y170" s="844" t="str">
        <f>IF($B170="","",INDEX('All CCC'!Y$7:Y$809,MATCH(WatchList!$B170,'All CCC'!$B$7:$B$809,0)))</f>
        <v/>
      </c>
      <c r="Z170" s="844" t="str">
        <f>IF($B170="","",INDEX('All CCC'!Z$7:Z$809,MATCH(WatchList!$B170,'All CCC'!$B$7:$B$809,0)))</f>
        <v/>
      </c>
      <c r="AA170" s="844" t="str">
        <f>IF($B170="","",INDEX('All CCC'!AA$7:AA$809,MATCH(WatchList!$B170,'All CCC'!$B$7:$B$809,0)))</f>
        <v/>
      </c>
      <c r="AB170" s="844" t="str">
        <f>IF($B170="","",INDEX('All CCC'!AB$7:AB$809,MATCH(WatchList!$B170,'All CCC'!$B$7:$B$809,0)))</f>
        <v/>
      </c>
      <c r="AC170" s="844" t="str">
        <f>IF($B170="","",INDEX('All CCC'!AC$7:AC$809,MATCH(WatchList!$B170,'All CCC'!$B$7:$B$809,0)))</f>
        <v/>
      </c>
      <c r="AD170" s="844" t="str">
        <f>IF($B170="","",INDEX('All CCC'!AD$7:AD$809,MATCH(WatchList!$B170,'All CCC'!$B$7:$B$809,0)))</f>
        <v/>
      </c>
      <c r="AE170" s="844" t="str">
        <f>IF($B170="","",INDEX('All CCC'!AE$7:AE$809,MATCH(WatchList!$B170,'All CCC'!$B$7:$B$809,0)))</f>
        <v/>
      </c>
      <c r="AF170" s="844" t="str">
        <f>IF($B170="","",INDEX('All CCC'!AF$7:AF$809,MATCH(WatchList!$B170,'All CCC'!$B$7:$B$809,0)))</f>
        <v/>
      </c>
      <c r="AG170" s="844" t="str">
        <f>IF($B170="","",INDEX('All CCC'!AG$7:AG$809,MATCH(WatchList!$B170,'All CCC'!$B$7:$B$809,0)))</f>
        <v/>
      </c>
      <c r="AH170" s="844" t="str">
        <f>IF($B170="","",INDEX('All CCC'!AH$7:AH$809,MATCH(WatchList!$B170,'All CCC'!$B$7:$B$809,0)))</f>
        <v/>
      </c>
      <c r="AI170" s="844" t="str">
        <f>IF($B170="","",INDEX('All CCC'!AI$7:AI$809,MATCH(WatchList!$B170,'All CCC'!$B$7:$B$809,0)))</f>
        <v/>
      </c>
      <c r="AJ170" s="844" t="str">
        <f>IF($B170="","",INDEX('All CCC'!AJ$7:AJ$809,MATCH(WatchList!$B170,'All CCC'!$B$7:$B$809,0)))</f>
        <v/>
      </c>
      <c r="AK170" s="844" t="str">
        <f>IF($B170="","",INDEX('All CCC'!AK$7:AK$809,MATCH(WatchList!$B170,'All CCC'!$B$7:$B$809,0)))</f>
        <v/>
      </c>
      <c r="AL170" s="844" t="str">
        <f>IF($B170="","",INDEX('All CCC'!AL$7:AL$809,MATCH(WatchList!$B170,'All CCC'!$B$7:$B$809,0)))</f>
        <v/>
      </c>
      <c r="AM170" s="844" t="str">
        <f>IF($B170="","",INDEX('All CCC'!AM$7:AM$809,MATCH(WatchList!$B170,'All CCC'!$B$7:$B$809,0)))</f>
        <v/>
      </c>
      <c r="AN170" s="844" t="str">
        <f>IF($B170="","",INDEX('All CCC'!AN$7:AN$809,MATCH(WatchList!$B170,'All CCC'!$B$7:$B$809,0)))</f>
        <v/>
      </c>
      <c r="AO170" s="844" t="str">
        <f>IF($B170="","",INDEX('All CCC'!AO$7:AO$809,MATCH(WatchList!$B170,'All CCC'!$B$7:$B$809,0)))</f>
        <v/>
      </c>
      <c r="AP170" s="844" t="str">
        <f>IF($B170="","",INDEX('All CCC'!AP$7:AP$809,MATCH(WatchList!$B170,'All CCC'!$B$7:$B$809,0)))</f>
        <v/>
      </c>
      <c r="AQ170" s="844" t="str">
        <f>IF($B170="","",INDEX('All CCC'!AQ$7:AQ$809,MATCH(WatchList!$B170,'All CCC'!$B$7:$B$809,0)))</f>
        <v/>
      </c>
      <c r="AR170" s="844" t="str">
        <f>IF($B170="","",INDEX('All CCC'!AR$7:AR$809,MATCH(WatchList!$B170,'All CCC'!$B$7:$B$809,0)))</f>
        <v/>
      </c>
      <c r="AS170" s="844" t="str">
        <f>IF($B170="","",INDEX('All CCC'!AS$7:AS$809,MATCH(WatchList!$B170,'All CCC'!$B$7:$B$809,0)))</f>
        <v/>
      </c>
      <c r="AT170" s="844" t="str">
        <f>IF($B170="","",INDEX('All CCC'!AT$7:AT$809,MATCH(WatchList!$B170,'All CCC'!$B$7:$B$809,0)))</f>
        <v/>
      </c>
      <c r="AU170" s="844" t="str">
        <f>IF($B170="","",INDEX('All CCC'!AU$7:AU$809,MATCH(WatchList!$B170,'All CCC'!$B$7:$B$809,0)))</f>
        <v/>
      </c>
      <c r="AV170" s="844" t="str">
        <f>IF($B170="","",INDEX('All CCC'!AV$7:AV$809,MATCH(WatchList!$B170,'All CCC'!$B$7:$B$809,0)))</f>
        <v/>
      </c>
      <c r="AW170" s="844" t="str">
        <f>IF($B170="","",INDEX('All CCC'!AW$7:AW$809,MATCH(WatchList!$B170,'All CCC'!$B$7:$B$809,0)))</f>
        <v/>
      </c>
      <c r="AX170" s="844" t="str">
        <f>IF($B170="","",INDEX('All CCC'!AX$7:AX$809,MATCH(WatchList!$B170,'All CCC'!$B$7:$B$809,0)))</f>
        <v/>
      </c>
      <c r="AY170" s="844" t="str">
        <f>IF($B170="","",INDEX('All CCC'!AY$7:AY$809,MATCH(WatchList!$B170,'All CCC'!$B$7:$B$809,0)))</f>
        <v/>
      </c>
      <c r="AZ170" s="844" t="str">
        <f>IF($B170="","",INDEX('All CCC'!AZ$7:AZ$809,MATCH(WatchList!$B170,'All CCC'!$B$7:$B$809,0)))</f>
        <v/>
      </c>
      <c r="BA170" s="844" t="str">
        <f>IF($B170="","",INDEX('All CCC'!BA$7:BA$809,MATCH(WatchList!$B170,'All CCC'!$B$7:$B$809,0)))</f>
        <v/>
      </c>
      <c r="BB170" s="844" t="str">
        <f>IF($B170="","",INDEX('All CCC'!BB$7:BB$809,MATCH(WatchList!$B170,'All CCC'!$B$7:$B$809,0)))</f>
        <v/>
      </c>
      <c r="BC170" s="844" t="str">
        <f>IF($B170="","",INDEX('All CCC'!BC$7:BC$809,MATCH(WatchList!$B170,'All CCC'!$B$7:$B$809,0)))</f>
        <v/>
      </c>
      <c r="BD170" s="844" t="str">
        <f>IF($B170="","",INDEX('All CCC'!BD$7:BD$809,MATCH(WatchList!$B170,'All CCC'!$B$7:$B$809,0)))</f>
        <v/>
      </c>
      <c r="BE170" s="844" t="str">
        <f>IF($B170="","",INDEX('All CCC'!BE$7:BE$809,MATCH(WatchList!$B170,'All CCC'!$B$7:$B$809,0)))</f>
        <v/>
      </c>
      <c r="BF170" s="844" t="str">
        <f>IF($B170="","",INDEX('All CCC'!BF$7:BF$809,MATCH(WatchList!$B170,'All CCC'!$B$7:$B$809,0)))</f>
        <v/>
      </c>
      <c r="BG170" s="844" t="str">
        <f>IF($B170="","",INDEX('All CCC'!BG$7:BG$809,MATCH(WatchList!$B170,'All CCC'!$B$7:$B$809,0)))</f>
        <v/>
      </c>
    </row>
    <row r="171" spans="1:59" x14ac:dyDescent="0.2">
      <c r="A171" s="548" t="str">
        <f>IF($B171="","",INDEX('All CCC'!A$7:A$809,MATCH(WatchList!$B171,'All CCC'!$B$7:$B$809,0)))</f>
        <v/>
      </c>
      <c r="B171" s="31"/>
      <c r="C171" s="844" t="str">
        <f>IF($B171="","",INDEX('All CCC'!C$7:C$809,MATCH(WatchList!$B171,'All CCC'!$B$7:$B$809,0)))</f>
        <v/>
      </c>
      <c r="D171" s="844" t="str">
        <f>IF($B171="","",INDEX('All CCC'!D$7:D$809,MATCH(WatchList!$B171,'All CCC'!$B$7:$B$809,0)))</f>
        <v/>
      </c>
      <c r="E171" s="844" t="str">
        <f>IF($B171="","",INDEX('All CCC'!E$7:E$809,MATCH(WatchList!$B171,'All CCC'!$B$7:$B$809,0)))</f>
        <v/>
      </c>
      <c r="F171" s="844" t="str">
        <f>IF($B171="","",INDEX('All CCC'!F$7:F$809,MATCH(WatchList!$B171,'All CCC'!$B$7:$B$809,0)))</f>
        <v/>
      </c>
      <c r="G171" s="844" t="str">
        <f>IF($B171="","",INDEX('All CCC'!G$7:G$809,MATCH(WatchList!$B171,'All CCC'!$B$7:$B$809,0)))</f>
        <v/>
      </c>
      <c r="H171" s="844" t="str">
        <f>IF($B171="","",INDEX('All CCC'!H$7:H$809,MATCH(WatchList!$B171,'All CCC'!$B$7:$B$809,0)))</f>
        <v/>
      </c>
      <c r="I171" s="844" t="str">
        <f>IF($B171="","",INDEX('All CCC'!I$7:I$809,MATCH(WatchList!$B171,'All CCC'!$B$7:$B$809,0)))</f>
        <v/>
      </c>
      <c r="J171" s="844" t="str">
        <f>IF($B171="","",INDEX('All CCC'!J$7:J$809,MATCH(WatchList!$B171,'All CCC'!$B$7:$B$809,0)))</f>
        <v/>
      </c>
      <c r="K171" s="844" t="str">
        <f>IF($B171="","",INDEX('All CCC'!K$7:K$809,MATCH(WatchList!$B171,'All CCC'!$B$7:$B$809,0)))</f>
        <v/>
      </c>
      <c r="L171" s="844" t="str">
        <f>IF($B171="","",INDEX('All CCC'!L$7:L$809,MATCH(WatchList!$B171,'All CCC'!$B$7:$B$809,0)))</f>
        <v/>
      </c>
      <c r="M171" s="844" t="str">
        <f>IF($B171="","",INDEX('All CCC'!M$7:M$809,MATCH(WatchList!$B171,'All CCC'!$B$7:$B$809,0)))</f>
        <v/>
      </c>
      <c r="N171" s="844" t="str">
        <f>IF($B171="","",INDEX('All CCC'!N$7:N$809,MATCH(WatchList!$B171,'All CCC'!$B$7:$B$809,0)))</f>
        <v/>
      </c>
      <c r="O171" s="844" t="str">
        <f>IF($B171="","",INDEX('All CCC'!O$7:O$809,MATCH(WatchList!$B171,'All CCC'!$B$7:$B$809,0)))</f>
        <v/>
      </c>
      <c r="P171" s="845" t="str">
        <f>IF($B171="","",INDEX('All CCC'!P$7:P$809,MATCH(WatchList!$B171,'All CCC'!$B$7:$B$809,0)))</f>
        <v/>
      </c>
      <c r="Q171" s="845" t="str">
        <f>IF($B171="","",INDEX('All CCC'!Q$7:Q$809,MATCH(WatchList!$B171,'All CCC'!$B$7:$B$809,0)))</f>
        <v/>
      </c>
      <c r="R171" s="844" t="str">
        <f>IF($B171="","",INDEX('All CCC'!R$7:R$809,MATCH(WatchList!$B171,'All CCC'!$B$7:$B$809,0)))</f>
        <v/>
      </c>
      <c r="S171" s="844" t="str">
        <f>IF($B171="","",INDEX('All CCC'!S$7:S$809,MATCH(WatchList!$B171,'All CCC'!$B$7:$B$809,0)))</f>
        <v/>
      </c>
      <c r="T171" s="844" t="str">
        <f>IF($B171="","",INDEX('All CCC'!T$7:T$809,MATCH(WatchList!$B171,'All CCC'!$B$7:$B$809,0)))</f>
        <v/>
      </c>
      <c r="U171" s="844" t="str">
        <f>IF($B171="","",INDEX('All CCC'!U$7:U$809,MATCH(WatchList!$B171,'All CCC'!$B$7:$B$809,0)))</f>
        <v/>
      </c>
      <c r="V171" s="844" t="str">
        <f>IF($B171="","",INDEX('All CCC'!V$7:V$809,MATCH(WatchList!$B171,'All CCC'!$B$7:$B$809,0)))</f>
        <v/>
      </c>
      <c r="W171" s="844" t="str">
        <f>IF($B171="","",INDEX('All CCC'!W$7:W$809,MATCH(WatchList!$B171,'All CCC'!$B$7:$B$809,0)))</f>
        <v/>
      </c>
      <c r="X171" s="844" t="str">
        <f>IF($B171="","",INDEX('All CCC'!X$7:X$809,MATCH(WatchList!$B171,'All CCC'!$B$7:$B$809,0)))</f>
        <v/>
      </c>
      <c r="Y171" s="844" t="str">
        <f>IF($B171="","",INDEX('All CCC'!Y$7:Y$809,MATCH(WatchList!$B171,'All CCC'!$B$7:$B$809,0)))</f>
        <v/>
      </c>
      <c r="Z171" s="844" t="str">
        <f>IF($B171="","",INDEX('All CCC'!Z$7:Z$809,MATCH(WatchList!$B171,'All CCC'!$B$7:$B$809,0)))</f>
        <v/>
      </c>
      <c r="AA171" s="844" t="str">
        <f>IF($B171="","",INDEX('All CCC'!AA$7:AA$809,MATCH(WatchList!$B171,'All CCC'!$B$7:$B$809,0)))</f>
        <v/>
      </c>
      <c r="AB171" s="844" t="str">
        <f>IF($B171="","",INDEX('All CCC'!AB$7:AB$809,MATCH(WatchList!$B171,'All CCC'!$B$7:$B$809,0)))</f>
        <v/>
      </c>
      <c r="AC171" s="844" t="str">
        <f>IF($B171="","",INDEX('All CCC'!AC$7:AC$809,MATCH(WatchList!$B171,'All CCC'!$B$7:$B$809,0)))</f>
        <v/>
      </c>
      <c r="AD171" s="844" t="str">
        <f>IF($B171="","",INDEX('All CCC'!AD$7:AD$809,MATCH(WatchList!$B171,'All CCC'!$B$7:$B$809,0)))</f>
        <v/>
      </c>
      <c r="AE171" s="844" t="str">
        <f>IF($B171="","",INDEX('All CCC'!AE$7:AE$809,MATCH(WatchList!$B171,'All CCC'!$B$7:$B$809,0)))</f>
        <v/>
      </c>
      <c r="AF171" s="844" t="str">
        <f>IF($B171="","",INDEX('All CCC'!AF$7:AF$809,MATCH(WatchList!$B171,'All CCC'!$B$7:$B$809,0)))</f>
        <v/>
      </c>
      <c r="AG171" s="844" t="str">
        <f>IF($B171="","",INDEX('All CCC'!AG$7:AG$809,MATCH(WatchList!$B171,'All CCC'!$B$7:$B$809,0)))</f>
        <v/>
      </c>
      <c r="AH171" s="844" t="str">
        <f>IF($B171="","",INDEX('All CCC'!AH$7:AH$809,MATCH(WatchList!$B171,'All CCC'!$B$7:$B$809,0)))</f>
        <v/>
      </c>
      <c r="AI171" s="844" t="str">
        <f>IF($B171="","",INDEX('All CCC'!AI$7:AI$809,MATCH(WatchList!$B171,'All CCC'!$B$7:$B$809,0)))</f>
        <v/>
      </c>
      <c r="AJ171" s="844" t="str">
        <f>IF($B171="","",INDEX('All CCC'!AJ$7:AJ$809,MATCH(WatchList!$B171,'All CCC'!$B$7:$B$809,0)))</f>
        <v/>
      </c>
      <c r="AK171" s="844" t="str">
        <f>IF($B171="","",INDEX('All CCC'!AK$7:AK$809,MATCH(WatchList!$B171,'All CCC'!$B$7:$B$809,0)))</f>
        <v/>
      </c>
      <c r="AL171" s="844" t="str">
        <f>IF($B171="","",INDEX('All CCC'!AL$7:AL$809,MATCH(WatchList!$B171,'All CCC'!$B$7:$B$809,0)))</f>
        <v/>
      </c>
      <c r="AM171" s="844" t="str">
        <f>IF($B171="","",INDEX('All CCC'!AM$7:AM$809,MATCH(WatchList!$B171,'All CCC'!$B$7:$B$809,0)))</f>
        <v/>
      </c>
      <c r="AN171" s="844" t="str">
        <f>IF($B171="","",INDEX('All CCC'!AN$7:AN$809,MATCH(WatchList!$B171,'All CCC'!$B$7:$B$809,0)))</f>
        <v/>
      </c>
      <c r="AO171" s="844" t="str">
        <f>IF($B171="","",INDEX('All CCC'!AO$7:AO$809,MATCH(WatchList!$B171,'All CCC'!$B$7:$B$809,0)))</f>
        <v/>
      </c>
      <c r="AP171" s="844" t="str">
        <f>IF($B171="","",INDEX('All CCC'!AP$7:AP$809,MATCH(WatchList!$B171,'All CCC'!$B$7:$B$809,0)))</f>
        <v/>
      </c>
      <c r="AQ171" s="844" t="str">
        <f>IF($B171="","",INDEX('All CCC'!AQ$7:AQ$809,MATCH(WatchList!$B171,'All CCC'!$B$7:$B$809,0)))</f>
        <v/>
      </c>
      <c r="AR171" s="844" t="str">
        <f>IF($B171="","",INDEX('All CCC'!AR$7:AR$809,MATCH(WatchList!$B171,'All CCC'!$B$7:$B$809,0)))</f>
        <v/>
      </c>
      <c r="AS171" s="844" t="str">
        <f>IF($B171="","",INDEX('All CCC'!AS$7:AS$809,MATCH(WatchList!$B171,'All CCC'!$B$7:$B$809,0)))</f>
        <v/>
      </c>
      <c r="AT171" s="844" t="str">
        <f>IF($B171="","",INDEX('All CCC'!AT$7:AT$809,MATCH(WatchList!$B171,'All CCC'!$B$7:$B$809,0)))</f>
        <v/>
      </c>
      <c r="AU171" s="844" t="str">
        <f>IF($B171="","",INDEX('All CCC'!AU$7:AU$809,MATCH(WatchList!$B171,'All CCC'!$B$7:$B$809,0)))</f>
        <v/>
      </c>
      <c r="AV171" s="844" t="str">
        <f>IF($B171="","",INDEX('All CCC'!AV$7:AV$809,MATCH(WatchList!$B171,'All CCC'!$B$7:$B$809,0)))</f>
        <v/>
      </c>
      <c r="AW171" s="844" t="str">
        <f>IF($B171="","",INDEX('All CCC'!AW$7:AW$809,MATCH(WatchList!$B171,'All CCC'!$B$7:$B$809,0)))</f>
        <v/>
      </c>
      <c r="AX171" s="844" t="str">
        <f>IF($B171="","",INDEX('All CCC'!AX$7:AX$809,MATCH(WatchList!$B171,'All CCC'!$B$7:$B$809,0)))</f>
        <v/>
      </c>
      <c r="AY171" s="844" t="str">
        <f>IF($B171="","",INDEX('All CCC'!AY$7:AY$809,MATCH(WatchList!$B171,'All CCC'!$B$7:$B$809,0)))</f>
        <v/>
      </c>
      <c r="AZ171" s="844" t="str">
        <f>IF($B171="","",INDEX('All CCC'!AZ$7:AZ$809,MATCH(WatchList!$B171,'All CCC'!$B$7:$B$809,0)))</f>
        <v/>
      </c>
      <c r="BA171" s="844" t="str">
        <f>IF($B171="","",INDEX('All CCC'!BA$7:BA$809,MATCH(WatchList!$B171,'All CCC'!$B$7:$B$809,0)))</f>
        <v/>
      </c>
      <c r="BB171" s="844" t="str">
        <f>IF($B171="","",INDEX('All CCC'!BB$7:BB$809,MATCH(WatchList!$B171,'All CCC'!$B$7:$B$809,0)))</f>
        <v/>
      </c>
      <c r="BC171" s="844" t="str">
        <f>IF($B171="","",INDEX('All CCC'!BC$7:BC$809,MATCH(WatchList!$B171,'All CCC'!$B$7:$B$809,0)))</f>
        <v/>
      </c>
      <c r="BD171" s="844" t="str">
        <f>IF($B171="","",INDEX('All CCC'!BD$7:BD$809,MATCH(WatchList!$B171,'All CCC'!$B$7:$B$809,0)))</f>
        <v/>
      </c>
      <c r="BE171" s="844" t="str">
        <f>IF($B171="","",INDEX('All CCC'!BE$7:BE$809,MATCH(WatchList!$B171,'All CCC'!$B$7:$B$809,0)))</f>
        <v/>
      </c>
      <c r="BF171" s="844" t="str">
        <f>IF($B171="","",INDEX('All CCC'!BF$7:BF$809,MATCH(WatchList!$B171,'All CCC'!$B$7:$B$809,0)))</f>
        <v/>
      </c>
      <c r="BG171" s="844" t="str">
        <f>IF($B171="","",INDEX('All CCC'!BG$7:BG$809,MATCH(WatchList!$B171,'All CCC'!$B$7:$B$809,0)))</f>
        <v/>
      </c>
    </row>
    <row r="172" spans="1:59" x14ac:dyDescent="0.2">
      <c r="A172" s="548" t="str">
        <f>IF($B172="","",INDEX('All CCC'!A$7:A$809,MATCH(WatchList!$B172,'All CCC'!$B$7:$B$809,0)))</f>
        <v/>
      </c>
      <c r="B172" s="31"/>
      <c r="C172" s="844" t="str">
        <f>IF($B172="","",INDEX('All CCC'!C$7:C$809,MATCH(WatchList!$B172,'All CCC'!$B$7:$B$809,0)))</f>
        <v/>
      </c>
      <c r="D172" s="844" t="str">
        <f>IF($B172="","",INDEX('All CCC'!D$7:D$809,MATCH(WatchList!$B172,'All CCC'!$B$7:$B$809,0)))</f>
        <v/>
      </c>
      <c r="E172" s="844" t="str">
        <f>IF($B172="","",INDEX('All CCC'!E$7:E$809,MATCH(WatchList!$B172,'All CCC'!$B$7:$B$809,0)))</f>
        <v/>
      </c>
      <c r="F172" s="844" t="str">
        <f>IF($B172="","",INDEX('All CCC'!F$7:F$809,MATCH(WatchList!$B172,'All CCC'!$B$7:$B$809,0)))</f>
        <v/>
      </c>
      <c r="G172" s="844" t="str">
        <f>IF($B172="","",INDEX('All CCC'!G$7:G$809,MATCH(WatchList!$B172,'All CCC'!$B$7:$B$809,0)))</f>
        <v/>
      </c>
      <c r="H172" s="844" t="str">
        <f>IF($B172="","",INDEX('All CCC'!H$7:H$809,MATCH(WatchList!$B172,'All CCC'!$B$7:$B$809,0)))</f>
        <v/>
      </c>
      <c r="I172" s="844" t="str">
        <f>IF($B172="","",INDEX('All CCC'!I$7:I$809,MATCH(WatchList!$B172,'All CCC'!$B$7:$B$809,0)))</f>
        <v/>
      </c>
      <c r="J172" s="844" t="str">
        <f>IF($B172="","",INDEX('All CCC'!J$7:J$809,MATCH(WatchList!$B172,'All CCC'!$B$7:$B$809,0)))</f>
        <v/>
      </c>
      <c r="K172" s="844" t="str">
        <f>IF($B172="","",INDEX('All CCC'!K$7:K$809,MATCH(WatchList!$B172,'All CCC'!$B$7:$B$809,0)))</f>
        <v/>
      </c>
      <c r="L172" s="844" t="str">
        <f>IF($B172="","",INDEX('All CCC'!L$7:L$809,MATCH(WatchList!$B172,'All CCC'!$B$7:$B$809,0)))</f>
        <v/>
      </c>
      <c r="M172" s="844" t="str">
        <f>IF($B172="","",INDEX('All CCC'!M$7:M$809,MATCH(WatchList!$B172,'All CCC'!$B$7:$B$809,0)))</f>
        <v/>
      </c>
      <c r="N172" s="844" t="str">
        <f>IF($B172="","",INDEX('All CCC'!N$7:N$809,MATCH(WatchList!$B172,'All CCC'!$B$7:$B$809,0)))</f>
        <v/>
      </c>
      <c r="O172" s="844" t="str">
        <f>IF($B172="","",INDEX('All CCC'!O$7:O$809,MATCH(WatchList!$B172,'All CCC'!$B$7:$B$809,0)))</f>
        <v/>
      </c>
      <c r="P172" s="845" t="str">
        <f>IF($B172="","",INDEX('All CCC'!P$7:P$809,MATCH(WatchList!$B172,'All CCC'!$B$7:$B$809,0)))</f>
        <v/>
      </c>
      <c r="Q172" s="845" t="str">
        <f>IF($B172="","",INDEX('All CCC'!Q$7:Q$809,MATCH(WatchList!$B172,'All CCC'!$B$7:$B$809,0)))</f>
        <v/>
      </c>
      <c r="R172" s="844" t="str">
        <f>IF($B172="","",INDEX('All CCC'!R$7:R$809,MATCH(WatchList!$B172,'All CCC'!$B$7:$B$809,0)))</f>
        <v/>
      </c>
      <c r="S172" s="844" t="str">
        <f>IF($B172="","",INDEX('All CCC'!S$7:S$809,MATCH(WatchList!$B172,'All CCC'!$B$7:$B$809,0)))</f>
        <v/>
      </c>
      <c r="T172" s="844" t="str">
        <f>IF($B172="","",INDEX('All CCC'!T$7:T$809,MATCH(WatchList!$B172,'All CCC'!$B$7:$B$809,0)))</f>
        <v/>
      </c>
      <c r="U172" s="844" t="str">
        <f>IF($B172="","",INDEX('All CCC'!U$7:U$809,MATCH(WatchList!$B172,'All CCC'!$B$7:$B$809,0)))</f>
        <v/>
      </c>
      <c r="V172" s="844" t="str">
        <f>IF($B172="","",INDEX('All CCC'!V$7:V$809,MATCH(WatchList!$B172,'All CCC'!$B$7:$B$809,0)))</f>
        <v/>
      </c>
      <c r="W172" s="844" t="str">
        <f>IF($B172="","",INDEX('All CCC'!W$7:W$809,MATCH(WatchList!$B172,'All CCC'!$B$7:$B$809,0)))</f>
        <v/>
      </c>
      <c r="X172" s="844" t="str">
        <f>IF($B172="","",INDEX('All CCC'!X$7:X$809,MATCH(WatchList!$B172,'All CCC'!$B$7:$B$809,0)))</f>
        <v/>
      </c>
      <c r="Y172" s="844" t="str">
        <f>IF($B172="","",INDEX('All CCC'!Y$7:Y$809,MATCH(WatchList!$B172,'All CCC'!$B$7:$B$809,0)))</f>
        <v/>
      </c>
      <c r="Z172" s="844" t="str">
        <f>IF($B172="","",INDEX('All CCC'!Z$7:Z$809,MATCH(WatchList!$B172,'All CCC'!$B$7:$B$809,0)))</f>
        <v/>
      </c>
      <c r="AA172" s="844" t="str">
        <f>IF($B172="","",INDEX('All CCC'!AA$7:AA$809,MATCH(WatchList!$B172,'All CCC'!$B$7:$B$809,0)))</f>
        <v/>
      </c>
      <c r="AB172" s="844" t="str">
        <f>IF($B172="","",INDEX('All CCC'!AB$7:AB$809,MATCH(WatchList!$B172,'All CCC'!$B$7:$B$809,0)))</f>
        <v/>
      </c>
      <c r="AC172" s="844" t="str">
        <f>IF($B172="","",INDEX('All CCC'!AC$7:AC$809,MATCH(WatchList!$B172,'All CCC'!$B$7:$B$809,0)))</f>
        <v/>
      </c>
      <c r="AD172" s="844" t="str">
        <f>IF($B172="","",INDEX('All CCC'!AD$7:AD$809,MATCH(WatchList!$B172,'All CCC'!$B$7:$B$809,0)))</f>
        <v/>
      </c>
      <c r="AE172" s="844" t="str">
        <f>IF($B172="","",INDEX('All CCC'!AE$7:AE$809,MATCH(WatchList!$B172,'All CCC'!$B$7:$B$809,0)))</f>
        <v/>
      </c>
      <c r="AF172" s="844" t="str">
        <f>IF($B172="","",INDEX('All CCC'!AF$7:AF$809,MATCH(WatchList!$B172,'All CCC'!$B$7:$B$809,0)))</f>
        <v/>
      </c>
      <c r="AG172" s="844" t="str">
        <f>IF($B172="","",INDEX('All CCC'!AG$7:AG$809,MATCH(WatchList!$B172,'All CCC'!$B$7:$B$809,0)))</f>
        <v/>
      </c>
      <c r="AH172" s="844" t="str">
        <f>IF($B172="","",INDEX('All CCC'!AH$7:AH$809,MATCH(WatchList!$B172,'All CCC'!$B$7:$B$809,0)))</f>
        <v/>
      </c>
      <c r="AI172" s="844" t="str">
        <f>IF($B172="","",INDEX('All CCC'!AI$7:AI$809,MATCH(WatchList!$B172,'All CCC'!$B$7:$B$809,0)))</f>
        <v/>
      </c>
      <c r="AJ172" s="844" t="str">
        <f>IF($B172="","",INDEX('All CCC'!AJ$7:AJ$809,MATCH(WatchList!$B172,'All CCC'!$B$7:$B$809,0)))</f>
        <v/>
      </c>
      <c r="AK172" s="844" t="str">
        <f>IF($B172="","",INDEX('All CCC'!AK$7:AK$809,MATCH(WatchList!$B172,'All CCC'!$B$7:$B$809,0)))</f>
        <v/>
      </c>
      <c r="AL172" s="844" t="str">
        <f>IF($B172="","",INDEX('All CCC'!AL$7:AL$809,MATCH(WatchList!$B172,'All CCC'!$B$7:$B$809,0)))</f>
        <v/>
      </c>
      <c r="AM172" s="844" t="str">
        <f>IF($B172="","",INDEX('All CCC'!AM$7:AM$809,MATCH(WatchList!$B172,'All CCC'!$B$7:$B$809,0)))</f>
        <v/>
      </c>
      <c r="AN172" s="844" t="str">
        <f>IF($B172="","",INDEX('All CCC'!AN$7:AN$809,MATCH(WatchList!$B172,'All CCC'!$B$7:$B$809,0)))</f>
        <v/>
      </c>
      <c r="AO172" s="844" t="str">
        <f>IF($B172="","",INDEX('All CCC'!AO$7:AO$809,MATCH(WatchList!$B172,'All CCC'!$B$7:$B$809,0)))</f>
        <v/>
      </c>
      <c r="AP172" s="844" t="str">
        <f>IF($B172="","",INDEX('All CCC'!AP$7:AP$809,MATCH(WatchList!$B172,'All CCC'!$B$7:$B$809,0)))</f>
        <v/>
      </c>
      <c r="AQ172" s="844" t="str">
        <f>IF($B172="","",INDEX('All CCC'!AQ$7:AQ$809,MATCH(WatchList!$B172,'All CCC'!$B$7:$B$809,0)))</f>
        <v/>
      </c>
      <c r="AR172" s="844" t="str">
        <f>IF($B172="","",INDEX('All CCC'!AR$7:AR$809,MATCH(WatchList!$B172,'All CCC'!$B$7:$B$809,0)))</f>
        <v/>
      </c>
      <c r="AS172" s="844" t="str">
        <f>IF($B172="","",INDEX('All CCC'!AS$7:AS$809,MATCH(WatchList!$B172,'All CCC'!$B$7:$B$809,0)))</f>
        <v/>
      </c>
      <c r="AT172" s="844" t="str">
        <f>IF($B172="","",INDEX('All CCC'!AT$7:AT$809,MATCH(WatchList!$B172,'All CCC'!$B$7:$B$809,0)))</f>
        <v/>
      </c>
      <c r="AU172" s="844" t="str">
        <f>IF($B172="","",INDEX('All CCC'!AU$7:AU$809,MATCH(WatchList!$B172,'All CCC'!$B$7:$B$809,0)))</f>
        <v/>
      </c>
      <c r="AV172" s="844" t="str">
        <f>IF($B172="","",INDEX('All CCC'!AV$7:AV$809,MATCH(WatchList!$B172,'All CCC'!$B$7:$B$809,0)))</f>
        <v/>
      </c>
      <c r="AW172" s="844" t="str">
        <f>IF($B172="","",INDEX('All CCC'!AW$7:AW$809,MATCH(WatchList!$B172,'All CCC'!$B$7:$B$809,0)))</f>
        <v/>
      </c>
      <c r="AX172" s="844" t="str">
        <f>IF($B172="","",INDEX('All CCC'!AX$7:AX$809,MATCH(WatchList!$B172,'All CCC'!$B$7:$B$809,0)))</f>
        <v/>
      </c>
      <c r="AY172" s="844" t="str">
        <f>IF($B172="","",INDEX('All CCC'!AY$7:AY$809,MATCH(WatchList!$B172,'All CCC'!$B$7:$B$809,0)))</f>
        <v/>
      </c>
      <c r="AZ172" s="844" t="str">
        <f>IF($B172="","",INDEX('All CCC'!AZ$7:AZ$809,MATCH(WatchList!$B172,'All CCC'!$B$7:$B$809,0)))</f>
        <v/>
      </c>
      <c r="BA172" s="844" t="str">
        <f>IF($B172="","",INDEX('All CCC'!BA$7:BA$809,MATCH(WatchList!$B172,'All CCC'!$B$7:$B$809,0)))</f>
        <v/>
      </c>
      <c r="BB172" s="844" t="str">
        <f>IF($B172="","",INDEX('All CCC'!BB$7:BB$809,MATCH(WatchList!$B172,'All CCC'!$B$7:$B$809,0)))</f>
        <v/>
      </c>
      <c r="BC172" s="844" t="str">
        <f>IF($B172="","",INDEX('All CCC'!BC$7:BC$809,MATCH(WatchList!$B172,'All CCC'!$B$7:$B$809,0)))</f>
        <v/>
      </c>
      <c r="BD172" s="844" t="str">
        <f>IF($B172="","",INDEX('All CCC'!BD$7:BD$809,MATCH(WatchList!$B172,'All CCC'!$B$7:$B$809,0)))</f>
        <v/>
      </c>
      <c r="BE172" s="844" t="str">
        <f>IF($B172="","",INDEX('All CCC'!BE$7:BE$809,MATCH(WatchList!$B172,'All CCC'!$B$7:$B$809,0)))</f>
        <v/>
      </c>
      <c r="BF172" s="844" t="str">
        <f>IF($B172="","",INDEX('All CCC'!BF$7:BF$809,MATCH(WatchList!$B172,'All CCC'!$B$7:$B$809,0)))</f>
        <v/>
      </c>
      <c r="BG172" s="844" t="str">
        <f>IF($B172="","",INDEX('All CCC'!BG$7:BG$809,MATCH(WatchList!$B172,'All CCC'!$B$7:$B$809,0)))</f>
        <v/>
      </c>
    </row>
    <row r="173" spans="1:59" x14ac:dyDescent="0.2">
      <c r="A173" s="548" t="str">
        <f>IF($B173="","",INDEX('All CCC'!A$7:A$809,MATCH(WatchList!$B173,'All CCC'!$B$7:$B$809,0)))</f>
        <v/>
      </c>
      <c r="B173" s="31"/>
      <c r="C173" s="844" t="str">
        <f>IF($B173="","",INDEX('All CCC'!C$7:C$809,MATCH(WatchList!$B173,'All CCC'!$B$7:$B$809,0)))</f>
        <v/>
      </c>
      <c r="D173" s="844" t="str">
        <f>IF($B173="","",INDEX('All CCC'!D$7:D$809,MATCH(WatchList!$B173,'All CCC'!$B$7:$B$809,0)))</f>
        <v/>
      </c>
      <c r="E173" s="844" t="str">
        <f>IF($B173="","",INDEX('All CCC'!E$7:E$809,MATCH(WatchList!$B173,'All CCC'!$B$7:$B$809,0)))</f>
        <v/>
      </c>
      <c r="F173" s="844" t="str">
        <f>IF($B173="","",INDEX('All CCC'!F$7:F$809,MATCH(WatchList!$B173,'All CCC'!$B$7:$B$809,0)))</f>
        <v/>
      </c>
      <c r="G173" s="844" t="str">
        <f>IF($B173="","",INDEX('All CCC'!G$7:G$809,MATCH(WatchList!$B173,'All CCC'!$B$7:$B$809,0)))</f>
        <v/>
      </c>
      <c r="H173" s="844" t="str">
        <f>IF($B173="","",INDEX('All CCC'!H$7:H$809,MATCH(WatchList!$B173,'All CCC'!$B$7:$B$809,0)))</f>
        <v/>
      </c>
      <c r="I173" s="844" t="str">
        <f>IF($B173="","",INDEX('All CCC'!I$7:I$809,MATCH(WatchList!$B173,'All CCC'!$B$7:$B$809,0)))</f>
        <v/>
      </c>
      <c r="J173" s="844" t="str">
        <f>IF($B173="","",INDEX('All CCC'!J$7:J$809,MATCH(WatchList!$B173,'All CCC'!$B$7:$B$809,0)))</f>
        <v/>
      </c>
      <c r="K173" s="844" t="str">
        <f>IF($B173="","",INDEX('All CCC'!K$7:K$809,MATCH(WatchList!$B173,'All CCC'!$B$7:$B$809,0)))</f>
        <v/>
      </c>
      <c r="L173" s="844" t="str">
        <f>IF($B173="","",INDEX('All CCC'!L$7:L$809,MATCH(WatchList!$B173,'All CCC'!$B$7:$B$809,0)))</f>
        <v/>
      </c>
      <c r="M173" s="844" t="str">
        <f>IF($B173="","",INDEX('All CCC'!M$7:M$809,MATCH(WatchList!$B173,'All CCC'!$B$7:$B$809,0)))</f>
        <v/>
      </c>
      <c r="N173" s="844" t="str">
        <f>IF($B173="","",INDEX('All CCC'!N$7:N$809,MATCH(WatchList!$B173,'All CCC'!$B$7:$B$809,0)))</f>
        <v/>
      </c>
      <c r="O173" s="844" t="str">
        <f>IF($B173="","",INDEX('All CCC'!O$7:O$809,MATCH(WatchList!$B173,'All CCC'!$B$7:$B$809,0)))</f>
        <v/>
      </c>
      <c r="P173" s="845" t="str">
        <f>IF($B173="","",INDEX('All CCC'!P$7:P$809,MATCH(WatchList!$B173,'All CCC'!$B$7:$B$809,0)))</f>
        <v/>
      </c>
      <c r="Q173" s="845" t="str">
        <f>IF($B173="","",INDEX('All CCC'!Q$7:Q$809,MATCH(WatchList!$B173,'All CCC'!$B$7:$B$809,0)))</f>
        <v/>
      </c>
      <c r="R173" s="844" t="str">
        <f>IF($B173="","",INDEX('All CCC'!R$7:R$809,MATCH(WatchList!$B173,'All CCC'!$B$7:$B$809,0)))</f>
        <v/>
      </c>
      <c r="S173" s="844" t="str">
        <f>IF($B173="","",INDEX('All CCC'!S$7:S$809,MATCH(WatchList!$B173,'All CCC'!$B$7:$B$809,0)))</f>
        <v/>
      </c>
      <c r="T173" s="844" t="str">
        <f>IF($B173="","",INDEX('All CCC'!T$7:T$809,MATCH(WatchList!$B173,'All CCC'!$B$7:$B$809,0)))</f>
        <v/>
      </c>
      <c r="U173" s="844" t="str">
        <f>IF($B173="","",INDEX('All CCC'!U$7:U$809,MATCH(WatchList!$B173,'All CCC'!$B$7:$B$809,0)))</f>
        <v/>
      </c>
      <c r="V173" s="844" t="str">
        <f>IF($B173="","",INDEX('All CCC'!V$7:V$809,MATCH(WatchList!$B173,'All CCC'!$B$7:$B$809,0)))</f>
        <v/>
      </c>
      <c r="W173" s="844" t="str">
        <f>IF($B173="","",INDEX('All CCC'!W$7:W$809,MATCH(WatchList!$B173,'All CCC'!$B$7:$B$809,0)))</f>
        <v/>
      </c>
      <c r="X173" s="844" t="str">
        <f>IF($B173="","",INDEX('All CCC'!X$7:X$809,MATCH(WatchList!$B173,'All CCC'!$B$7:$B$809,0)))</f>
        <v/>
      </c>
      <c r="Y173" s="844" t="str">
        <f>IF($B173="","",INDEX('All CCC'!Y$7:Y$809,MATCH(WatchList!$B173,'All CCC'!$B$7:$B$809,0)))</f>
        <v/>
      </c>
      <c r="Z173" s="844" t="str">
        <f>IF($B173="","",INDEX('All CCC'!Z$7:Z$809,MATCH(WatchList!$B173,'All CCC'!$B$7:$B$809,0)))</f>
        <v/>
      </c>
      <c r="AA173" s="844" t="str">
        <f>IF($B173="","",INDEX('All CCC'!AA$7:AA$809,MATCH(WatchList!$B173,'All CCC'!$B$7:$B$809,0)))</f>
        <v/>
      </c>
      <c r="AB173" s="844" t="str">
        <f>IF($B173="","",INDEX('All CCC'!AB$7:AB$809,MATCH(WatchList!$B173,'All CCC'!$B$7:$B$809,0)))</f>
        <v/>
      </c>
      <c r="AC173" s="844" t="str">
        <f>IF($B173="","",INDEX('All CCC'!AC$7:AC$809,MATCH(WatchList!$B173,'All CCC'!$B$7:$B$809,0)))</f>
        <v/>
      </c>
      <c r="AD173" s="844" t="str">
        <f>IF($B173="","",INDEX('All CCC'!AD$7:AD$809,MATCH(WatchList!$B173,'All CCC'!$B$7:$B$809,0)))</f>
        <v/>
      </c>
      <c r="AE173" s="844" t="str">
        <f>IF($B173="","",INDEX('All CCC'!AE$7:AE$809,MATCH(WatchList!$B173,'All CCC'!$B$7:$B$809,0)))</f>
        <v/>
      </c>
      <c r="AF173" s="844" t="str">
        <f>IF($B173="","",INDEX('All CCC'!AF$7:AF$809,MATCH(WatchList!$B173,'All CCC'!$B$7:$B$809,0)))</f>
        <v/>
      </c>
      <c r="AG173" s="844" t="str">
        <f>IF($B173="","",INDEX('All CCC'!AG$7:AG$809,MATCH(WatchList!$B173,'All CCC'!$B$7:$B$809,0)))</f>
        <v/>
      </c>
      <c r="AH173" s="844" t="str">
        <f>IF($B173="","",INDEX('All CCC'!AH$7:AH$809,MATCH(WatchList!$B173,'All CCC'!$B$7:$B$809,0)))</f>
        <v/>
      </c>
      <c r="AI173" s="844" t="str">
        <f>IF($B173="","",INDEX('All CCC'!AI$7:AI$809,MATCH(WatchList!$B173,'All CCC'!$B$7:$B$809,0)))</f>
        <v/>
      </c>
      <c r="AJ173" s="844" t="str">
        <f>IF($B173="","",INDEX('All CCC'!AJ$7:AJ$809,MATCH(WatchList!$B173,'All CCC'!$B$7:$B$809,0)))</f>
        <v/>
      </c>
      <c r="AK173" s="844" t="str">
        <f>IF($B173="","",INDEX('All CCC'!AK$7:AK$809,MATCH(WatchList!$B173,'All CCC'!$B$7:$B$809,0)))</f>
        <v/>
      </c>
      <c r="AL173" s="844" t="str">
        <f>IF($B173="","",INDEX('All CCC'!AL$7:AL$809,MATCH(WatchList!$B173,'All CCC'!$B$7:$B$809,0)))</f>
        <v/>
      </c>
      <c r="AM173" s="844" t="str">
        <f>IF($B173="","",INDEX('All CCC'!AM$7:AM$809,MATCH(WatchList!$B173,'All CCC'!$B$7:$B$809,0)))</f>
        <v/>
      </c>
      <c r="AN173" s="844" t="str">
        <f>IF($B173="","",INDEX('All CCC'!AN$7:AN$809,MATCH(WatchList!$B173,'All CCC'!$B$7:$B$809,0)))</f>
        <v/>
      </c>
      <c r="AO173" s="844" t="str">
        <f>IF($B173="","",INDEX('All CCC'!AO$7:AO$809,MATCH(WatchList!$B173,'All CCC'!$B$7:$B$809,0)))</f>
        <v/>
      </c>
      <c r="AP173" s="844" t="str">
        <f>IF($B173="","",INDEX('All CCC'!AP$7:AP$809,MATCH(WatchList!$B173,'All CCC'!$B$7:$B$809,0)))</f>
        <v/>
      </c>
      <c r="AQ173" s="844" t="str">
        <f>IF($B173="","",INDEX('All CCC'!AQ$7:AQ$809,MATCH(WatchList!$B173,'All CCC'!$B$7:$B$809,0)))</f>
        <v/>
      </c>
      <c r="AR173" s="844" t="str">
        <f>IF($B173="","",INDEX('All CCC'!AR$7:AR$809,MATCH(WatchList!$B173,'All CCC'!$B$7:$B$809,0)))</f>
        <v/>
      </c>
      <c r="AS173" s="844" t="str">
        <f>IF($B173="","",INDEX('All CCC'!AS$7:AS$809,MATCH(WatchList!$B173,'All CCC'!$B$7:$B$809,0)))</f>
        <v/>
      </c>
      <c r="AT173" s="844" t="str">
        <f>IF($B173="","",INDEX('All CCC'!AT$7:AT$809,MATCH(WatchList!$B173,'All CCC'!$B$7:$B$809,0)))</f>
        <v/>
      </c>
      <c r="AU173" s="844" t="str">
        <f>IF($B173="","",INDEX('All CCC'!AU$7:AU$809,MATCH(WatchList!$B173,'All CCC'!$B$7:$B$809,0)))</f>
        <v/>
      </c>
      <c r="AV173" s="844" t="str">
        <f>IF($B173="","",INDEX('All CCC'!AV$7:AV$809,MATCH(WatchList!$B173,'All CCC'!$B$7:$B$809,0)))</f>
        <v/>
      </c>
      <c r="AW173" s="844" t="str">
        <f>IF($B173="","",INDEX('All CCC'!AW$7:AW$809,MATCH(WatchList!$B173,'All CCC'!$B$7:$B$809,0)))</f>
        <v/>
      </c>
      <c r="AX173" s="844" t="str">
        <f>IF($B173="","",INDEX('All CCC'!AX$7:AX$809,MATCH(WatchList!$B173,'All CCC'!$B$7:$B$809,0)))</f>
        <v/>
      </c>
      <c r="AY173" s="844" t="str">
        <f>IF($B173="","",INDEX('All CCC'!AY$7:AY$809,MATCH(WatchList!$B173,'All CCC'!$B$7:$B$809,0)))</f>
        <v/>
      </c>
      <c r="AZ173" s="844" t="str">
        <f>IF($B173="","",INDEX('All CCC'!AZ$7:AZ$809,MATCH(WatchList!$B173,'All CCC'!$B$7:$B$809,0)))</f>
        <v/>
      </c>
      <c r="BA173" s="844" t="str">
        <f>IF($B173="","",INDEX('All CCC'!BA$7:BA$809,MATCH(WatchList!$B173,'All CCC'!$B$7:$B$809,0)))</f>
        <v/>
      </c>
      <c r="BB173" s="844" t="str">
        <f>IF($B173="","",INDEX('All CCC'!BB$7:BB$809,MATCH(WatchList!$B173,'All CCC'!$B$7:$B$809,0)))</f>
        <v/>
      </c>
      <c r="BC173" s="844" t="str">
        <f>IF($B173="","",INDEX('All CCC'!BC$7:BC$809,MATCH(WatchList!$B173,'All CCC'!$B$7:$B$809,0)))</f>
        <v/>
      </c>
      <c r="BD173" s="844" t="str">
        <f>IF($B173="","",INDEX('All CCC'!BD$7:BD$809,MATCH(WatchList!$B173,'All CCC'!$B$7:$B$809,0)))</f>
        <v/>
      </c>
      <c r="BE173" s="844" t="str">
        <f>IF($B173="","",INDEX('All CCC'!BE$7:BE$809,MATCH(WatchList!$B173,'All CCC'!$B$7:$B$809,0)))</f>
        <v/>
      </c>
      <c r="BF173" s="844" t="str">
        <f>IF($B173="","",INDEX('All CCC'!BF$7:BF$809,MATCH(WatchList!$B173,'All CCC'!$B$7:$B$809,0)))</f>
        <v/>
      </c>
      <c r="BG173" s="844" t="str">
        <f>IF($B173="","",INDEX('All CCC'!BG$7:BG$809,MATCH(WatchList!$B173,'All CCC'!$B$7:$B$809,0)))</f>
        <v/>
      </c>
    </row>
    <row r="174" spans="1:59" x14ac:dyDescent="0.2">
      <c r="A174" s="548" t="str">
        <f>IF($B174="","",INDEX('All CCC'!A$7:A$809,MATCH(WatchList!$B174,'All CCC'!$B$7:$B$809,0)))</f>
        <v/>
      </c>
      <c r="B174" s="31"/>
      <c r="C174" s="844" t="str">
        <f>IF($B174="","",INDEX('All CCC'!C$7:C$809,MATCH(WatchList!$B174,'All CCC'!$B$7:$B$809,0)))</f>
        <v/>
      </c>
      <c r="D174" s="844" t="str">
        <f>IF($B174="","",INDEX('All CCC'!D$7:D$809,MATCH(WatchList!$B174,'All CCC'!$B$7:$B$809,0)))</f>
        <v/>
      </c>
      <c r="E174" s="844" t="str">
        <f>IF($B174="","",INDEX('All CCC'!E$7:E$809,MATCH(WatchList!$B174,'All CCC'!$B$7:$B$809,0)))</f>
        <v/>
      </c>
      <c r="F174" s="844" t="str">
        <f>IF($B174="","",INDEX('All CCC'!F$7:F$809,MATCH(WatchList!$B174,'All CCC'!$B$7:$B$809,0)))</f>
        <v/>
      </c>
      <c r="G174" s="844" t="str">
        <f>IF($B174="","",INDEX('All CCC'!G$7:G$809,MATCH(WatchList!$B174,'All CCC'!$B$7:$B$809,0)))</f>
        <v/>
      </c>
      <c r="H174" s="844" t="str">
        <f>IF($B174="","",INDEX('All CCC'!H$7:H$809,MATCH(WatchList!$B174,'All CCC'!$B$7:$B$809,0)))</f>
        <v/>
      </c>
      <c r="I174" s="844" t="str">
        <f>IF($B174="","",INDEX('All CCC'!I$7:I$809,MATCH(WatchList!$B174,'All CCC'!$B$7:$B$809,0)))</f>
        <v/>
      </c>
      <c r="J174" s="844" t="str">
        <f>IF($B174="","",INDEX('All CCC'!J$7:J$809,MATCH(WatchList!$B174,'All CCC'!$B$7:$B$809,0)))</f>
        <v/>
      </c>
      <c r="K174" s="844" t="str">
        <f>IF($B174="","",INDEX('All CCC'!K$7:K$809,MATCH(WatchList!$B174,'All CCC'!$B$7:$B$809,0)))</f>
        <v/>
      </c>
      <c r="L174" s="844" t="str">
        <f>IF($B174="","",INDEX('All CCC'!L$7:L$809,MATCH(WatchList!$B174,'All CCC'!$B$7:$B$809,0)))</f>
        <v/>
      </c>
      <c r="M174" s="844" t="str">
        <f>IF($B174="","",INDEX('All CCC'!M$7:M$809,MATCH(WatchList!$B174,'All CCC'!$B$7:$B$809,0)))</f>
        <v/>
      </c>
      <c r="N174" s="844" t="str">
        <f>IF($B174="","",INDEX('All CCC'!N$7:N$809,MATCH(WatchList!$B174,'All CCC'!$B$7:$B$809,0)))</f>
        <v/>
      </c>
      <c r="O174" s="844" t="str">
        <f>IF($B174="","",INDEX('All CCC'!O$7:O$809,MATCH(WatchList!$B174,'All CCC'!$B$7:$B$809,0)))</f>
        <v/>
      </c>
      <c r="P174" s="845" t="str">
        <f>IF($B174="","",INDEX('All CCC'!P$7:P$809,MATCH(WatchList!$B174,'All CCC'!$B$7:$B$809,0)))</f>
        <v/>
      </c>
      <c r="Q174" s="845" t="str">
        <f>IF($B174="","",INDEX('All CCC'!Q$7:Q$809,MATCH(WatchList!$B174,'All CCC'!$B$7:$B$809,0)))</f>
        <v/>
      </c>
      <c r="R174" s="844" t="str">
        <f>IF($B174="","",INDEX('All CCC'!R$7:R$809,MATCH(WatchList!$B174,'All CCC'!$B$7:$B$809,0)))</f>
        <v/>
      </c>
      <c r="S174" s="844" t="str">
        <f>IF($B174="","",INDEX('All CCC'!S$7:S$809,MATCH(WatchList!$B174,'All CCC'!$B$7:$B$809,0)))</f>
        <v/>
      </c>
      <c r="T174" s="844" t="str">
        <f>IF($B174="","",INDEX('All CCC'!T$7:T$809,MATCH(WatchList!$B174,'All CCC'!$B$7:$B$809,0)))</f>
        <v/>
      </c>
      <c r="U174" s="844" t="str">
        <f>IF($B174="","",INDEX('All CCC'!U$7:U$809,MATCH(WatchList!$B174,'All CCC'!$B$7:$B$809,0)))</f>
        <v/>
      </c>
      <c r="V174" s="844" t="str">
        <f>IF($B174="","",INDEX('All CCC'!V$7:V$809,MATCH(WatchList!$B174,'All CCC'!$B$7:$B$809,0)))</f>
        <v/>
      </c>
      <c r="W174" s="844" t="str">
        <f>IF($B174="","",INDEX('All CCC'!W$7:W$809,MATCH(WatchList!$B174,'All CCC'!$B$7:$B$809,0)))</f>
        <v/>
      </c>
      <c r="X174" s="844" t="str">
        <f>IF($B174="","",INDEX('All CCC'!X$7:X$809,MATCH(WatchList!$B174,'All CCC'!$B$7:$B$809,0)))</f>
        <v/>
      </c>
      <c r="Y174" s="844" t="str">
        <f>IF($B174="","",INDEX('All CCC'!Y$7:Y$809,MATCH(WatchList!$B174,'All CCC'!$B$7:$B$809,0)))</f>
        <v/>
      </c>
      <c r="Z174" s="844" t="str">
        <f>IF($B174="","",INDEX('All CCC'!Z$7:Z$809,MATCH(WatchList!$B174,'All CCC'!$B$7:$B$809,0)))</f>
        <v/>
      </c>
      <c r="AA174" s="844" t="str">
        <f>IF($B174="","",INDEX('All CCC'!AA$7:AA$809,MATCH(WatchList!$B174,'All CCC'!$B$7:$B$809,0)))</f>
        <v/>
      </c>
      <c r="AB174" s="844" t="str">
        <f>IF($B174="","",INDEX('All CCC'!AB$7:AB$809,MATCH(WatchList!$B174,'All CCC'!$B$7:$B$809,0)))</f>
        <v/>
      </c>
      <c r="AC174" s="844" t="str">
        <f>IF($B174="","",INDEX('All CCC'!AC$7:AC$809,MATCH(WatchList!$B174,'All CCC'!$B$7:$B$809,0)))</f>
        <v/>
      </c>
      <c r="AD174" s="844" t="str">
        <f>IF($B174="","",INDEX('All CCC'!AD$7:AD$809,MATCH(WatchList!$B174,'All CCC'!$B$7:$B$809,0)))</f>
        <v/>
      </c>
      <c r="AE174" s="844" t="str">
        <f>IF($B174="","",INDEX('All CCC'!AE$7:AE$809,MATCH(WatchList!$B174,'All CCC'!$B$7:$B$809,0)))</f>
        <v/>
      </c>
      <c r="AF174" s="844" t="str">
        <f>IF($B174="","",INDEX('All CCC'!AF$7:AF$809,MATCH(WatchList!$B174,'All CCC'!$B$7:$B$809,0)))</f>
        <v/>
      </c>
      <c r="AG174" s="844" t="str">
        <f>IF($B174="","",INDEX('All CCC'!AG$7:AG$809,MATCH(WatchList!$B174,'All CCC'!$B$7:$B$809,0)))</f>
        <v/>
      </c>
      <c r="AH174" s="844" t="str">
        <f>IF($B174="","",INDEX('All CCC'!AH$7:AH$809,MATCH(WatchList!$B174,'All CCC'!$B$7:$B$809,0)))</f>
        <v/>
      </c>
      <c r="AI174" s="844" t="str">
        <f>IF($B174="","",INDEX('All CCC'!AI$7:AI$809,MATCH(WatchList!$B174,'All CCC'!$B$7:$B$809,0)))</f>
        <v/>
      </c>
      <c r="AJ174" s="844" t="str">
        <f>IF($B174="","",INDEX('All CCC'!AJ$7:AJ$809,MATCH(WatchList!$B174,'All CCC'!$B$7:$B$809,0)))</f>
        <v/>
      </c>
      <c r="AK174" s="844" t="str">
        <f>IF($B174="","",INDEX('All CCC'!AK$7:AK$809,MATCH(WatchList!$B174,'All CCC'!$B$7:$B$809,0)))</f>
        <v/>
      </c>
      <c r="AL174" s="844" t="str">
        <f>IF($B174="","",INDEX('All CCC'!AL$7:AL$809,MATCH(WatchList!$B174,'All CCC'!$B$7:$B$809,0)))</f>
        <v/>
      </c>
      <c r="AM174" s="844" t="str">
        <f>IF($B174="","",INDEX('All CCC'!AM$7:AM$809,MATCH(WatchList!$B174,'All CCC'!$B$7:$B$809,0)))</f>
        <v/>
      </c>
      <c r="AN174" s="844" t="str">
        <f>IF($B174="","",INDEX('All CCC'!AN$7:AN$809,MATCH(WatchList!$B174,'All CCC'!$B$7:$B$809,0)))</f>
        <v/>
      </c>
      <c r="AO174" s="844" t="str">
        <f>IF($B174="","",INDEX('All CCC'!AO$7:AO$809,MATCH(WatchList!$B174,'All CCC'!$B$7:$B$809,0)))</f>
        <v/>
      </c>
      <c r="AP174" s="844" t="str">
        <f>IF($B174="","",INDEX('All CCC'!AP$7:AP$809,MATCH(WatchList!$B174,'All CCC'!$B$7:$B$809,0)))</f>
        <v/>
      </c>
      <c r="AQ174" s="844" t="str">
        <f>IF($B174="","",INDEX('All CCC'!AQ$7:AQ$809,MATCH(WatchList!$B174,'All CCC'!$B$7:$B$809,0)))</f>
        <v/>
      </c>
      <c r="AR174" s="844" t="str">
        <f>IF($B174="","",INDEX('All CCC'!AR$7:AR$809,MATCH(WatchList!$B174,'All CCC'!$B$7:$B$809,0)))</f>
        <v/>
      </c>
      <c r="AS174" s="844" t="str">
        <f>IF($B174="","",INDEX('All CCC'!AS$7:AS$809,MATCH(WatchList!$B174,'All CCC'!$B$7:$B$809,0)))</f>
        <v/>
      </c>
      <c r="AT174" s="844" t="str">
        <f>IF($B174="","",INDEX('All CCC'!AT$7:AT$809,MATCH(WatchList!$B174,'All CCC'!$B$7:$B$809,0)))</f>
        <v/>
      </c>
      <c r="AU174" s="844" t="str">
        <f>IF($B174="","",INDEX('All CCC'!AU$7:AU$809,MATCH(WatchList!$B174,'All CCC'!$B$7:$B$809,0)))</f>
        <v/>
      </c>
      <c r="AV174" s="844" t="str">
        <f>IF($B174="","",INDEX('All CCC'!AV$7:AV$809,MATCH(WatchList!$B174,'All CCC'!$B$7:$B$809,0)))</f>
        <v/>
      </c>
      <c r="AW174" s="844" t="str">
        <f>IF($B174="","",INDEX('All CCC'!AW$7:AW$809,MATCH(WatchList!$B174,'All CCC'!$B$7:$B$809,0)))</f>
        <v/>
      </c>
      <c r="AX174" s="844" t="str">
        <f>IF($B174="","",INDEX('All CCC'!AX$7:AX$809,MATCH(WatchList!$B174,'All CCC'!$B$7:$B$809,0)))</f>
        <v/>
      </c>
      <c r="AY174" s="844" t="str">
        <f>IF($B174="","",INDEX('All CCC'!AY$7:AY$809,MATCH(WatchList!$B174,'All CCC'!$B$7:$B$809,0)))</f>
        <v/>
      </c>
      <c r="AZ174" s="844" t="str">
        <f>IF($B174="","",INDEX('All CCC'!AZ$7:AZ$809,MATCH(WatchList!$B174,'All CCC'!$B$7:$B$809,0)))</f>
        <v/>
      </c>
      <c r="BA174" s="844" t="str">
        <f>IF($B174="","",INDEX('All CCC'!BA$7:BA$809,MATCH(WatchList!$B174,'All CCC'!$B$7:$B$809,0)))</f>
        <v/>
      </c>
      <c r="BB174" s="844" t="str">
        <f>IF($B174="","",INDEX('All CCC'!BB$7:BB$809,MATCH(WatchList!$B174,'All CCC'!$B$7:$B$809,0)))</f>
        <v/>
      </c>
      <c r="BC174" s="844" t="str">
        <f>IF($B174="","",INDEX('All CCC'!BC$7:BC$809,MATCH(WatchList!$B174,'All CCC'!$B$7:$B$809,0)))</f>
        <v/>
      </c>
      <c r="BD174" s="844" t="str">
        <f>IF($B174="","",INDEX('All CCC'!BD$7:BD$809,MATCH(WatchList!$B174,'All CCC'!$B$7:$B$809,0)))</f>
        <v/>
      </c>
      <c r="BE174" s="844" t="str">
        <f>IF($B174="","",INDEX('All CCC'!BE$7:BE$809,MATCH(WatchList!$B174,'All CCC'!$B$7:$B$809,0)))</f>
        <v/>
      </c>
      <c r="BF174" s="844" t="str">
        <f>IF($B174="","",INDEX('All CCC'!BF$7:BF$809,MATCH(WatchList!$B174,'All CCC'!$B$7:$B$809,0)))</f>
        <v/>
      </c>
      <c r="BG174" s="844" t="str">
        <f>IF($B174="","",INDEX('All CCC'!BG$7:BG$809,MATCH(WatchList!$B174,'All CCC'!$B$7:$B$809,0)))</f>
        <v/>
      </c>
    </row>
    <row r="175" spans="1:59" x14ac:dyDescent="0.2">
      <c r="A175" s="548" t="str">
        <f>IF($B175="","",INDEX('All CCC'!A$7:A$809,MATCH(WatchList!$B175,'All CCC'!$B$7:$B$809,0)))</f>
        <v/>
      </c>
      <c r="B175" s="31"/>
      <c r="C175" s="844" t="str">
        <f>IF($B175="","",INDEX('All CCC'!C$7:C$809,MATCH(WatchList!$B175,'All CCC'!$B$7:$B$809,0)))</f>
        <v/>
      </c>
      <c r="D175" s="844" t="str">
        <f>IF($B175="","",INDEX('All CCC'!D$7:D$809,MATCH(WatchList!$B175,'All CCC'!$B$7:$B$809,0)))</f>
        <v/>
      </c>
      <c r="E175" s="844" t="str">
        <f>IF($B175="","",INDEX('All CCC'!E$7:E$809,MATCH(WatchList!$B175,'All CCC'!$B$7:$B$809,0)))</f>
        <v/>
      </c>
      <c r="F175" s="844" t="str">
        <f>IF($B175="","",INDEX('All CCC'!F$7:F$809,MATCH(WatchList!$B175,'All CCC'!$B$7:$B$809,0)))</f>
        <v/>
      </c>
      <c r="G175" s="844" t="str">
        <f>IF($B175="","",INDEX('All CCC'!G$7:G$809,MATCH(WatchList!$B175,'All CCC'!$B$7:$B$809,0)))</f>
        <v/>
      </c>
      <c r="H175" s="844" t="str">
        <f>IF($B175="","",INDEX('All CCC'!H$7:H$809,MATCH(WatchList!$B175,'All CCC'!$B$7:$B$809,0)))</f>
        <v/>
      </c>
      <c r="I175" s="844" t="str">
        <f>IF($B175="","",INDEX('All CCC'!I$7:I$809,MATCH(WatchList!$B175,'All CCC'!$B$7:$B$809,0)))</f>
        <v/>
      </c>
      <c r="J175" s="844" t="str">
        <f>IF($B175="","",INDEX('All CCC'!J$7:J$809,MATCH(WatchList!$B175,'All CCC'!$B$7:$B$809,0)))</f>
        <v/>
      </c>
      <c r="K175" s="844" t="str">
        <f>IF($B175="","",INDEX('All CCC'!K$7:K$809,MATCH(WatchList!$B175,'All CCC'!$B$7:$B$809,0)))</f>
        <v/>
      </c>
      <c r="L175" s="844" t="str">
        <f>IF($B175="","",INDEX('All CCC'!L$7:L$809,MATCH(WatchList!$B175,'All CCC'!$B$7:$B$809,0)))</f>
        <v/>
      </c>
      <c r="M175" s="844" t="str">
        <f>IF($B175="","",INDEX('All CCC'!M$7:M$809,MATCH(WatchList!$B175,'All CCC'!$B$7:$B$809,0)))</f>
        <v/>
      </c>
      <c r="N175" s="844" t="str">
        <f>IF($B175="","",INDEX('All CCC'!N$7:N$809,MATCH(WatchList!$B175,'All CCC'!$B$7:$B$809,0)))</f>
        <v/>
      </c>
      <c r="O175" s="844" t="str">
        <f>IF($B175="","",INDEX('All CCC'!O$7:O$809,MATCH(WatchList!$B175,'All CCC'!$B$7:$B$809,0)))</f>
        <v/>
      </c>
      <c r="P175" s="845" t="str">
        <f>IF($B175="","",INDEX('All CCC'!P$7:P$809,MATCH(WatchList!$B175,'All CCC'!$B$7:$B$809,0)))</f>
        <v/>
      </c>
      <c r="Q175" s="845" t="str">
        <f>IF($B175="","",INDEX('All CCC'!Q$7:Q$809,MATCH(WatchList!$B175,'All CCC'!$B$7:$B$809,0)))</f>
        <v/>
      </c>
      <c r="R175" s="844" t="str">
        <f>IF($B175="","",INDEX('All CCC'!R$7:R$809,MATCH(WatchList!$B175,'All CCC'!$B$7:$B$809,0)))</f>
        <v/>
      </c>
      <c r="S175" s="844" t="str">
        <f>IF($B175="","",INDEX('All CCC'!S$7:S$809,MATCH(WatchList!$B175,'All CCC'!$B$7:$B$809,0)))</f>
        <v/>
      </c>
      <c r="T175" s="844" t="str">
        <f>IF($B175="","",INDEX('All CCC'!T$7:T$809,MATCH(WatchList!$B175,'All CCC'!$B$7:$B$809,0)))</f>
        <v/>
      </c>
      <c r="U175" s="844" t="str">
        <f>IF($B175="","",INDEX('All CCC'!U$7:U$809,MATCH(WatchList!$B175,'All CCC'!$B$7:$B$809,0)))</f>
        <v/>
      </c>
      <c r="V175" s="844" t="str">
        <f>IF($B175="","",INDEX('All CCC'!V$7:V$809,MATCH(WatchList!$B175,'All CCC'!$B$7:$B$809,0)))</f>
        <v/>
      </c>
      <c r="W175" s="844" t="str">
        <f>IF($B175="","",INDEX('All CCC'!W$7:W$809,MATCH(WatchList!$B175,'All CCC'!$B$7:$B$809,0)))</f>
        <v/>
      </c>
      <c r="X175" s="844" t="str">
        <f>IF($B175="","",INDEX('All CCC'!X$7:X$809,MATCH(WatchList!$B175,'All CCC'!$B$7:$B$809,0)))</f>
        <v/>
      </c>
      <c r="Y175" s="844" t="str">
        <f>IF($B175="","",INDEX('All CCC'!Y$7:Y$809,MATCH(WatchList!$B175,'All CCC'!$B$7:$B$809,0)))</f>
        <v/>
      </c>
      <c r="Z175" s="844" t="str">
        <f>IF($B175="","",INDEX('All CCC'!Z$7:Z$809,MATCH(WatchList!$B175,'All CCC'!$B$7:$B$809,0)))</f>
        <v/>
      </c>
      <c r="AA175" s="844" t="str">
        <f>IF($B175="","",INDEX('All CCC'!AA$7:AA$809,MATCH(WatchList!$B175,'All CCC'!$B$7:$B$809,0)))</f>
        <v/>
      </c>
      <c r="AB175" s="844" t="str">
        <f>IF($B175="","",INDEX('All CCC'!AB$7:AB$809,MATCH(WatchList!$B175,'All CCC'!$B$7:$B$809,0)))</f>
        <v/>
      </c>
      <c r="AC175" s="844" t="str">
        <f>IF($B175="","",INDEX('All CCC'!AC$7:AC$809,MATCH(WatchList!$B175,'All CCC'!$B$7:$B$809,0)))</f>
        <v/>
      </c>
      <c r="AD175" s="844" t="str">
        <f>IF($B175="","",INDEX('All CCC'!AD$7:AD$809,MATCH(WatchList!$B175,'All CCC'!$B$7:$B$809,0)))</f>
        <v/>
      </c>
      <c r="AE175" s="844" t="str">
        <f>IF($B175="","",INDEX('All CCC'!AE$7:AE$809,MATCH(WatchList!$B175,'All CCC'!$B$7:$B$809,0)))</f>
        <v/>
      </c>
      <c r="AF175" s="844" t="str">
        <f>IF($B175="","",INDEX('All CCC'!AF$7:AF$809,MATCH(WatchList!$B175,'All CCC'!$B$7:$B$809,0)))</f>
        <v/>
      </c>
      <c r="AG175" s="844" t="str">
        <f>IF($B175="","",INDEX('All CCC'!AG$7:AG$809,MATCH(WatchList!$B175,'All CCC'!$B$7:$B$809,0)))</f>
        <v/>
      </c>
      <c r="AH175" s="844" t="str">
        <f>IF($B175="","",INDEX('All CCC'!AH$7:AH$809,MATCH(WatchList!$B175,'All CCC'!$B$7:$B$809,0)))</f>
        <v/>
      </c>
      <c r="AI175" s="844" t="str">
        <f>IF($B175="","",INDEX('All CCC'!AI$7:AI$809,MATCH(WatchList!$B175,'All CCC'!$B$7:$B$809,0)))</f>
        <v/>
      </c>
      <c r="AJ175" s="844" t="str">
        <f>IF($B175="","",INDEX('All CCC'!AJ$7:AJ$809,MATCH(WatchList!$B175,'All CCC'!$B$7:$B$809,0)))</f>
        <v/>
      </c>
      <c r="AK175" s="844" t="str">
        <f>IF($B175="","",INDEX('All CCC'!AK$7:AK$809,MATCH(WatchList!$B175,'All CCC'!$B$7:$B$809,0)))</f>
        <v/>
      </c>
      <c r="AL175" s="844" t="str">
        <f>IF($B175="","",INDEX('All CCC'!AL$7:AL$809,MATCH(WatchList!$B175,'All CCC'!$B$7:$B$809,0)))</f>
        <v/>
      </c>
      <c r="AM175" s="844" t="str">
        <f>IF($B175="","",INDEX('All CCC'!AM$7:AM$809,MATCH(WatchList!$B175,'All CCC'!$B$7:$B$809,0)))</f>
        <v/>
      </c>
      <c r="AN175" s="844" t="str">
        <f>IF($B175="","",INDEX('All CCC'!AN$7:AN$809,MATCH(WatchList!$B175,'All CCC'!$B$7:$B$809,0)))</f>
        <v/>
      </c>
      <c r="AO175" s="844" t="str">
        <f>IF($B175="","",INDEX('All CCC'!AO$7:AO$809,MATCH(WatchList!$B175,'All CCC'!$B$7:$B$809,0)))</f>
        <v/>
      </c>
      <c r="AP175" s="844" t="str">
        <f>IF($B175="","",INDEX('All CCC'!AP$7:AP$809,MATCH(WatchList!$B175,'All CCC'!$B$7:$B$809,0)))</f>
        <v/>
      </c>
      <c r="AQ175" s="844" t="str">
        <f>IF($B175="","",INDEX('All CCC'!AQ$7:AQ$809,MATCH(WatchList!$B175,'All CCC'!$B$7:$B$809,0)))</f>
        <v/>
      </c>
      <c r="AR175" s="844" t="str">
        <f>IF($B175="","",INDEX('All CCC'!AR$7:AR$809,MATCH(WatchList!$B175,'All CCC'!$B$7:$B$809,0)))</f>
        <v/>
      </c>
      <c r="AS175" s="844" t="str">
        <f>IF($B175="","",INDEX('All CCC'!AS$7:AS$809,MATCH(WatchList!$B175,'All CCC'!$B$7:$B$809,0)))</f>
        <v/>
      </c>
      <c r="AT175" s="844" t="str">
        <f>IF($B175="","",INDEX('All CCC'!AT$7:AT$809,MATCH(WatchList!$B175,'All CCC'!$B$7:$B$809,0)))</f>
        <v/>
      </c>
      <c r="AU175" s="844" t="str">
        <f>IF($B175="","",INDEX('All CCC'!AU$7:AU$809,MATCH(WatchList!$B175,'All CCC'!$B$7:$B$809,0)))</f>
        <v/>
      </c>
      <c r="AV175" s="844" t="str">
        <f>IF($B175="","",INDEX('All CCC'!AV$7:AV$809,MATCH(WatchList!$B175,'All CCC'!$B$7:$B$809,0)))</f>
        <v/>
      </c>
      <c r="AW175" s="844" t="str">
        <f>IF($B175="","",INDEX('All CCC'!AW$7:AW$809,MATCH(WatchList!$B175,'All CCC'!$B$7:$B$809,0)))</f>
        <v/>
      </c>
      <c r="AX175" s="844" t="str">
        <f>IF($B175="","",INDEX('All CCC'!AX$7:AX$809,MATCH(WatchList!$B175,'All CCC'!$B$7:$B$809,0)))</f>
        <v/>
      </c>
      <c r="AY175" s="844" t="str">
        <f>IF($B175="","",INDEX('All CCC'!AY$7:AY$809,MATCH(WatchList!$B175,'All CCC'!$B$7:$B$809,0)))</f>
        <v/>
      </c>
      <c r="AZ175" s="844" t="str">
        <f>IF($B175="","",INDEX('All CCC'!AZ$7:AZ$809,MATCH(WatchList!$B175,'All CCC'!$B$7:$B$809,0)))</f>
        <v/>
      </c>
      <c r="BA175" s="844" t="str">
        <f>IF($B175="","",INDEX('All CCC'!BA$7:BA$809,MATCH(WatchList!$B175,'All CCC'!$B$7:$B$809,0)))</f>
        <v/>
      </c>
      <c r="BB175" s="844" t="str">
        <f>IF($B175="","",INDEX('All CCC'!BB$7:BB$809,MATCH(WatchList!$B175,'All CCC'!$B$7:$B$809,0)))</f>
        <v/>
      </c>
      <c r="BC175" s="844" t="str">
        <f>IF($B175="","",INDEX('All CCC'!BC$7:BC$809,MATCH(WatchList!$B175,'All CCC'!$B$7:$B$809,0)))</f>
        <v/>
      </c>
      <c r="BD175" s="844" t="str">
        <f>IF($B175="","",INDEX('All CCC'!BD$7:BD$809,MATCH(WatchList!$B175,'All CCC'!$B$7:$B$809,0)))</f>
        <v/>
      </c>
      <c r="BE175" s="844" t="str">
        <f>IF($B175="","",INDEX('All CCC'!BE$7:BE$809,MATCH(WatchList!$B175,'All CCC'!$B$7:$B$809,0)))</f>
        <v/>
      </c>
      <c r="BF175" s="844" t="str">
        <f>IF($B175="","",INDEX('All CCC'!BF$7:BF$809,MATCH(WatchList!$B175,'All CCC'!$B$7:$B$809,0)))</f>
        <v/>
      </c>
      <c r="BG175" s="844" t="str">
        <f>IF($B175="","",INDEX('All CCC'!BG$7:BG$809,MATCH(WatchList!$B175,'All CCC'!$B$7:$B$809,0)))</f>
        <v/>
      </c>
    </row>
    <row r="176" spans="1:59" x14ac:dyDescent="0.2">
      <c r="A176" s="548" t="str">
        <f>IF($B176="","",INDEX('All CCC'!A$7:A$809,MATCH(WatchList!$B176,'All CCC'!$B$7:$B$809,0)))</f>
        <v/>
      </c>
      <c r="B176" s="31"/>
      <c r="C176" s="844" t="str">
        <f>IF($B176="","",INDEX('All CCC'!C$7:C$809,MATCH(WatchList!$B176,'All CCC'!$B$7:$B$809,0)))</f>
        <v/>
      </c>
      <c r="D176" s="844" t="str">
        <f>IF($B176="","",INDEX('All CCC'!D$7:D$809,MATCH(WatchList!$B176,'All CCC'!$B$7:$B$809,0)))</f>
        <v/>
      </c>
      <c r="E176" s="844" t="str">
        <f>IF($B176="","",INDEX('All CCC'!E$7:E$809,MATCH(WatchList!$B176,'All CCC'!$B$7:$B$809,0)))</f>
        <v/>
      </c>
      <c r="F176" s="844" t="str">
        <f>IF($B176="","",INDEX('All CCC'!F$7:F$809,MATCH(WatchList!$B176,'All CCC'!$B$7:$B$809,0)))</f>
        <v/>
      </c>
      <c r="G176" s="844" t="str">
        <f>IF($B176="","",INDEX('All CCC'!G$7:G$809,MATCH(WatchList!$B176,'All CCC'!$B$7:$B$809,0)))</f>
        <v/>
      </c>
      <c r="H176" s="844" t="str">
        <f>IF($B176="","",INDEX('All CCC'!H$7:H$809,MATCH(WatchList!$B176,'All CCC'!$B$7:$B$809,0)))</f>
        <v/>
      </c>
      <c r="I176" s="844" t="str">
        <f>IF($B176="","",INDEX('All CCC'!I$7:I$809,MATCH(WatchList!$B176,'All CCC'!$B$7:$B$809,0)))</f>
        <v/>
      </c>
      <c r="J176" s="844" t="str">
        <f>IF($B176="","",INDEX('All CCC'!J$7:J$809,MATCH(WatchList!$B176,'All CCC'!$B$7:$B$809,0)))</f>
        <v/>
      </c>
      <c r="K176" s="844" t="str">
        <f>IF($B176="","",INDEX('All CCC'!K$7:K$809,MATCH(WatchList!$B176,'All CCC'!$B$7:$B$809,0)))</f>
        <v/>
      </c>
      <c r="L176" s="844" t="str">
        <f>IF($B176="","",INDEX('All CCC'!L$7:L$809,MATCH(WatchList!$B176,'All CCC'!$B$7:$B$809,0)))</f>
        <v/>
      </c>
      <c r="M176" s="844" t="str">
        <f>IF($B176="","",INDEX('All CCC'!M$7:M$809,MATCH(WatchList!$B176,'All CCC'!$B$7:$B$809,0)))</f>
        <v/>
      </c>
      <c r="N176" s="844" t="str">
        <f>IF($B176="","",INDEX('All CCC'!N$7:N$809,MATCH(WatchList!$B176,'All CCC'!$B$7:$B$809,0)))</f>
        <v/>
      </c>
      <c r="O176" s="844" t="str">
        <f>IF($B176="","",INDEX('All CCC'!O$7:O$809,MATCH(WatchList!$B176,'All CCC'!$B$7:$B$809,0)))</f>
        <v/>
      </c>
      <c r="P176" s="845" t="str">
        <f>IF($B176="","",INDEX('All CCC'!P$7:P$809,MATCH(WatchList!$B176,'All CCC'!$B$7:$B$809,0)))</f>
        <v/>
      </c>
      <c r="Q176" s="845" t="str">
        <f>IF($B176="","",INDEX('All CCC'!Q$7:Q$809,MATCH(WatchList!$B176,'All CCC'!$B$7:$B$809,0)))</f>
        <v/>
      </c>
      <c r="R176" s="844" t="str">
        <f>IF($B176="","",INDEX('All CCC'!R$7:R$809,MATCH(WatchList!$B176,'All CCC'!$B$7:$B$809,0)))</f>
        <v/>
      </c>
      <c r="S176" s="844" t="str">
        <f>IF($B176="","",INDEX('All CCC'!S$7:S$809,MATCH(WatchList!$B176,'All CCC'!$B$7:$B$809,0)))</f>
        <v/>
      </c>
      <c r="T176" s="844" t="str">
        <f>IF($B176="","",INDEX('All CCC'!T$7:T$809,MATCH(WatchList!$B176,'All CCC'!$B$7:$B$809,0)))</f>
        <v/>
      </c>
      <c r="U176" s="844" t="str">
        <f>IF($B176="","",INDEX('All CCC'!U$7:U$809,MATCH(WatchList!$B176,'All CCC'!$B$7:$B$809,0)))</f>
        <v/>
      </c>
      <c r="V176" s="844" t="str">
        <f>IF($B176="","",INDEX('All CCC'!V$7:V$809,MATCH(WatchList!$B176,'All CCC'!$B$7:$B$809,0)))</f>
        <v/>
      </c>
      <c r="W176" s="844" t="str">
        <f>IF($B176="","",INDEX('All CCC'!W$7:W$809,MATCH(WatchList!$B176,'All CCC'!$B$7:$B$809,0)))</f>
        <v/>
      </c>
      <c r="X176" s="844" t="str">
        <f>IF($B176="","",INDEX('All CCC'!X$7:X$809,MATCH(WatchList!$B176,'All CCC'!$B$7:$B$809,0)))</f>
        <v/>
      </c>
      <c r="Y176" s="844" t="str">
        <f>IF($B176="","",INDEX('All CCC'!Y$7:Y$809,MATCH(WatchList!$B176,'All CCC'!$B$7:$B$809,0)))</f>
        <v/>
      </c>
      <c r="Z176" s="844" t="str">
        <f>IF($B176="","",INDEX('All CCC'!Z$7:Z$809,MATCH(WatchList!$B176,'All CCC'!$B$7:$B$809,0)))</f>
        <v/>
      </c>
      <c r="AA176" s="844" t="str">
        <f>IF($B176="","",INDEX('All CCC'!AA$7:AA$809,MATCH(WatchList!$B176,'All CCC'!$B$7:$B$809,0)))</f>
        <v/>
      </c>
      <c r="AB176" s="844" t="str">
        <f>IF($B176="","",INDEX('All CCC'!AB$7:AB$809,MATCH(WatchList!$B176,'All CCC'!$B$7:$B$809,0)))</f>
        <v/>
      </c>
      <c r="AC176" s="844" t="str">
        <f>IF($B176="","",INDEX('All CCC'!AC$7:AC$809,MATCH(WatchList!$B176,'All CCC'!$B$7:$B$809,0)))</f>
        <v/>
      </c>
      <c r="AD176" s="844" t="str">
        <f>IF($B176="","",INDEX('All CCC'!AD$7:AD$809,MATCH(WatchList!$B176,'All CCC'!$B$7:$B$809,0)))</f>
        <v/>
      </c>
      <c r="AE176" s="844" t="str">
        <f>IF($B176="","",INDEX('All CCC'!AE$7:AE$809,MATCH(WatchList!$B176,'All CCC'!$B$7:$B$809,0)))</f>
        <v/>
      </c>
      <c r="AF176" s="844" t="str">
        <f>IF($B176="","",INDEX('All CCC'!AF$7:AF$809,MATCH(WatchList!$B176,'All CCC'!$B$7:$B$809,0)))</f>
        <v/>
      </c>
      <c r="AG176" s="844" t="str">
        <f>IF($B176="","",INDEX('All CCC'!AG$7:AG$809,MATCH(WatchList!$B176,'All CCC'!$B$7:$B$809,0)))</f>
        <v/>
      </c>
      <c r="AH176" s="844" t="str">
        <f>IF($B176="","",INDEX('All CCC'!AH$7:AH$809,MATCH(WatchList!$B176,'All CCC'!$B$7:$B$809,0)))</f>
        <v/>
      </c>
      <c r="AI176" s="844" t="str">
        <f>IF($B176="","",INDEX('All CCC'!AI$7:AI$809,MATCH(WatchList!$B176,'All CCC'!$B$7:$B$809,0)))</f>
        <v/>
      </c>
      <c r="AJ176" s="844" t="str">
        <f>IF($B176="","",INDEX('All CCC'!AJ$7:AJ$809,MATCH(WatchList!$B176,'All CCC'!$B$7:$B$809,0)))</f>
        <v/>
      </c>
      <c r="AK176" s="844" t="str">
        <f>IF($B176="","",INDEX('All CCC'!AK$7:AK$809,MATCH(WatchList!$B176,'All CCC'!$B$7:$B$809,0)))</f>
        <v/>
      </c>
      <c r="AL176" s="844" t="str">
        <f>IF($B176="","",INDEX('All CCC'!AL$7:AL$809,MATCH(WatchList!$B176,'All CCC'!$B$7:$B$809,0)))</f>
        <v/>
      </c>
      <c r="AM176" s="844" t="str">
        <f>IF($B176="","",INDEX('All CCC'!AM$7:AM$809,MATCH(WatchList!$B176,'All CCC'!$B$7:$B$809,0)))</f>
        <v/>
      </c>
      <c r="AN176" s="844" t="str">
        <f>IF($B176="","",INDEX('All CCC'!AN$7:AN$809,MATCH(WatchList!$B176,'All CCC'!$B$7:$B$809,0)))</f>
        <v/>
      </c>
      <c r="AO176" s="844" t="str">
        <f>IF($B176="","",INDEX('All CCC'!AO$7:AO$809,MATCH(WatchList!$B176,'All CCC'!$B$7:$B$809,0)))</f>
        <v/>
      </c>
      <c r="AP176" s="844" t="str">
        <f>IF($B176="","",INDEX('All CCC'!AP$7:AP$809,MATCH(WatchList!$B176,'All CCC'!$B$7:$B$809,0)))</f>
        <v/>
      </c>
      <c r="AQ176" s="844" t="str">
        <f>IF($B176="","",INDEX('All CCC'!AQ$7:AQ$809,MATCH(WatchList!$B176,'All CCC'!$B$7:$B$809,0)))</f>
        <v/>
      </c>
      <c r="AR176" s="844" t="str">
        <f>IF($B176="","",INDEX('All CCC'!AR$7:AR$809,MATCH(WatchList!$B176,'All CCC'!$B$7:$B$809,0)))</f>
        <v/>
      </c>
      <c r="AS176" s="844" t="str">
        <f>IF($B176="","",INDEX('All CCC'!AS$7:AS$809,MATCH(WatchList!$B176,'All CCC'!$B$7:$B$809,0)))</f>
        <v/>
      </c>
      <c r="AT176" s="844" t="str">
        <f>IF($B176="","",INDEX('All CCC'!AT$7:AT$809,MATCH(WatchList!$B176,'All CCC'!$B$7:$B$809,0)))</f>
        <v/>
      </c>
      <c r="AU176" s="844" t="str">
        <f>IF($B176="","",INDEX('All CCC'!AU$7:AU$809,MATCH(WatchList!$B176,'All CCC'!$B$7:$B$809,0)))</f>
        <v/>
      </c>
      <c r="AV176" s="844" t="str">
        <f>IF($B176="","",INDEX('All CCC'!AV$7:AV$809,MATCH(WatchList!$B176,'All CCC'!$B$7:$B$809,0)))</f>
        <v/>
      </c>
      <c r="AW176" s="844" t="str">
        <f>IF($B176="","",INDEX('All CCC'!AW$7:AW$809,MATCH(WatchList!$B176,'All CCC'!$B$7:$B$809,0)))</f>
        <v/>
      </c>
      <c r="AX176" s="844" t="str">
        <f>IF($B176="","",INDEX('All CCC'!AX$7:AX$809,MATCH(WatchList!$B176,'All CCC'!$B$7:$B$809,0)))</f>
        <v/>
      </c>
      <c r="AY176" s="844" t="str">
        <f>IF($B176="","",INDEX('All CCC'!AY$7:AY$809,MATCH(WatchList!$B176,'All CCC'!$B$7:$B$809,0)))</f>
        <v/>
      </c>
      <c r="AZ176" s="844" t="str">
        <f>IF($B176="","",INDEX('All CCC'!AZ$7:AZ$809,MATCH(WatchList!$B176,'All CCC'!$B$7:$B$809,0)))</f>
        <v/>
      </c>
      <c r="BA176" s="844" t="str">
        <f>IF($B176="","",INDEX('All CCC'!BA$7:BA$809,MATCH(WatchList!$B176,'All CCC'!$B$7:$B$809,0)))</f>
        <v/>
      </c>
      <c r="BB176" s="844" t="str">
        <f>IF($B176="","",INDEX('All CCC'!BB$7:BB$809,MATCH(WatchList!$B176,'All CCC'!$B$7:$B$809,0)))</f>
        <v/>
      </c>
      <c r="BC176" s="844" t="str">
        <f>IF($B176="","",INDEX('All CCC'!BC$7:BC$809,MATCH(WatchList!$B176,'All CCC'!$B$7:$B$809,0)))</f>
        <v/>
      </c>
      <c r="BD176" s="844" t="str">
        <f>IF($B176="","",INDEX('All CCC'!BD$7:BD$809,MATCH(WatchList!$B176,'All CCC'!$B$7:$B$809,0)))</f>
        <v/>
      </c>
      <c r="BE176" s="844" t="str">
        <f>IF($B176="","",INDEX('All CCC'!BE$7:BE$809,MATCH(WatchList!$B176,'All CCC'!$B$7:$B$809,0)))</f>
        <v/>
      </c>
      <c r="BF176" s="844" t="str">
        <f>IF($B176="","",INDEX('All CCC'!BF$7:BF$809,MATCH(WatchList!$B176,'All CCC'!$B$7:$B$809,0)))</f>
        <v/>
      </c>
      <c r="BG176" s="844" t="str">
        <f>IF($B176="","",INDEX('All CCC'!BG$7:BG$809,MATCH(WatchList!$B176,'All CCC'!$B$7:$B$809,0)))</f>
        <v/>
      </c>
    </row>
    <row r="177" spans="1:59" x14ac:dyDescent="0.2">
      <c r="A177" s="548" t="str">
        <f>IF($B177="","",INDEX('All CCC'!A$7:A$809,MATCH(WatchList!$B177,'All CCC'!$B$7:$B$809,0)))</f>
        <v/>
      </c>
      <c r="B177" s="31"/>
      <c r="C177" s="844" t="str">
        <f>IF($B177="","",INDEX('All CCC'!C$7:C$809,MATCH(WatchList!$B177,'All CCC'!$B$7:$B$809,0)))</f>
        <v/>
      </c>
      <c r="D177" s="844" t="str">
        <f>IF($B177="","",INDEX('All CCC'!D$7:D$809,MATCH(WatchList!$B177,'All CCC'!$B$7:$B$809,0)))</f>
        <v/>
      </c>
      <c r="E177" s="844" t="str">
        <f>IF($B177="","",INDEX('All CCC'!E$7:E$809,MATCH(WatchList!$B177,'All CCC'!$B$7:$B$809,0)))</f>
        <v/>
      </c>
      <c r="F177" s="844" t="str">
        <f>IF($B177="","",INDEX('All CCC'!F$7:F$809,MATCH(WatchList!$B177,'All CCC'!$B$7:$B$809,0)))</f>
        <v/>
      </c>
      <c r="G177" s="844" t="str">
        <f>IF($B177="","",INDEX('All CCC'!G$7:G$809,MATCH(WatchList!$B177,'All CCC'!$B$7:$B$809,0)))</f>
        <v/>
      </c>
      <c r="H177" s="844" t="str">
        <f>IF($B177="","",INDEX('All CCC'!H$7:H$809,MATCH(WatchList!$B177,'All CCC'!$B$7:$B$809,0)))</f>
        <v/>
      </c>
      <c r="I177" s="844" t="str">
        <f>IF($B177="","",INDEX('All CCC'!I$7:I$809,MATCH(WatchList!$B177,'All CCC'!$B$7:$B$809,0)))</f>
        <v/>
      </c>
      <c r="J177" s="844" t="str">
        <f>IF($B177="","",INDEX('All CCC'!J$7:J$809,MATCH(WatchList!$B177,'All CCC'!$B$7:$B$809,0)))</f>
        <v/>
      </c>
      <c r="K177" s="844" t="str">
        <f>IF($B177="","",INDEX('All CCC'!K$7:K$809,MATCH(WatchList!$B177,'All CCC'!$B$7:$B$809,0)))</f>
        <v/>
      </c>
      <c r="L177" s="844" t="str">
        <f>IF($B177="","",INDEX('All CCC'!L$7:L$809,MATCH(WatchList!$B177,'All CCC'!$B$7:$B$809,0)))</f>
        <v/>
      </c>
      <c r="M177" s="844" t="str">
        <f>IF($B177="","",INDEX('All CCC'!M$7:M$809,MATCH(WatchList!$B177,'All CCC'!$B$7:$B$809,0)))</f>
        <v/>
      </c>
      <c r="N177" s="844" t="str">
        <f>IF($B177="","",INDEX('All CCC'!N$7:N$809,MATCH(WatchList!$B177,'All CCC'!$B$7:$B$809,0)))</f>
        <v/>
      </c>
      <c r="O177" s="844" t="str">
        <f>IF($B177="","",INDEX('All CCC'!O$7:O$809,MATCH(WatchList!$B177,'All CCC'!$B$7:$B$809,0)))</f>
        <v/>
      </c>
      <c r="P177" s="845" t="str">
        <f>IF($B177="","",INDEX('All CCC'!P$7:P$809,MATCH(WatchList!$B177,'All CCC'!$B$7:$B$809,0)))</f>
        <v/>
      </c>
      <c r="Q177" s="845" t="str">
        <f>IF($B177="","",INDEX('All CCC'!Q$7:Q$809,MATCH(WatchList!$B177,'All CCC'!$B$7:$B$809,0)))</f>
        <v/>
      </c>
      <c r="R177" s="844" t="str">
        <f>IF($B177="","",INDEX('All CCC'!R$7:R$809,MATCH(WatchList!$B177,'All CCC'!$B$7:$B$809,0)))</f>
        <v/>
      </c>
      <c r="S177" s="844" t="str">
        <f>IF($B177="","",INDEX('All CCC'!S$7:S$809,MATCH(WatchList!$B177,'All CCC'!$B$7:$B$809,0)))</f>
        <v/>
      </c>
      <c r="T177" s="844" t="str">
        <f>IF($B177="","",INDEX('All CCC'!T$7:T$809,MATCH(WatchList!$B177,'All CCC'!$B$7:$B$809,0)))</f>
        <v/>
      </c>
      <c r="U177" s="844" t="str">
        <f>IF($B177="","",INDEX('All CCC'!U$7:U$809,MATCH(WatchList!$B177,'All CCC'!$B$7:$B$809,0)))</f>
        <v/>
      </c>
      <c r="V177" s="844" t="str">
        <f>IF($B177="","",INDEX('All CCC'!V$7:V$809,MATCH(WatchList!$B177,'All CCC'!$B$7:$B$809,0)))</f>
        <v/>
      </c>
      <c r="W177" s="844" t="str">
        <f>IF($B177="","",INDEX('All CCC'!W$7:W$809,MATCH(WatchList!$B177,'All CCC'!$B$7:$B$809,0)))</f>
        <v/>
      </c>
      <c r="X177" s="844" t="str">
        <f>IF($B177="","",INDEX('All CCC'!X$7:X$809,MATCH(WatchList!$B177,'All CCC'!$B$7:$B$809,0)))</f>
        <v/>
      </c>
      <c r="Y177" s="844" t="str">
        <f>IF($B177="","",INDEX('All CCC'!Y$7:Y$809,MATCH(WatchList!$B177,'All CCC'!$B$7:$B$809,0)))</f>
        <v/>
      </c>
      <c r="Z177" s="844" t="str">
        <f>IF($B177="","",INDEX('All CCC'!Z$7:Z$809,MATCH(WatchList!$B177,'All CCC'!$B$7:$B$809,0)))</f>
        <v/>
      </c>
      <c r="AA177" s="844" t="str">
        <f>IF($B177="","",INDEX('All CCC'!AA$7:AA$809,MATCH(WatchList!$B177,'All CCC'!$B$7:$B$809,0)))</f>
        <v/>
      </c>
      <c r="AB177" s="844" t="str">
        <f>IF($B177="","",INDEX('All CCC'!AB$7:AB$809,MATCH(WatchList!$B177,'All CCC'!$B$7:$B$809,0)))</f>
        <v/>
      </c>
      <c r="AC177" s="844" t="str">
        <f>IF($B177="","",INDEX('All CCC'!AC$7:AC$809,MATCH(WatchList!$B177,'All CCC'!$B$7:$B$809,0)))</f>
        <v/>
      </c>
      <c r="AD177" s="844" t="str">
        <f>IF($B177="","",INDEX('All CCC'!AD$7:AD$809,MATCH(WatchList!$B177,'All CCC'!$B$7:$B$809,0)))</f>
        <v/>
      </c>
      <c r="AE177" s="844" t="str">
        <f>IF($B177="","",INDEX('All CCC'!AE$7:AE$809,MATCH(WatchList!$B177,'All CCC'!$B$7:$B$809,0)))</f>
        <v/>
      </c>
      <c r="AF177" s="844" t="str">
        <f>IF($B177="","",INDEX('All CCC'!AF$7:AF$809,MATCH(WatchList!$B177,'All CCC'!$B$7:$B$809,0)))</f>
        <v/>
      </c>
      <c r="AG177" s="844" t="str">
        <f>IF($B177="","",INDEX('All CCC'!AG$7:AG$809,MATCH(WatchList!$B177,'All CCC'!$B$7:$B$809,0)))</f>
        <v/>
      </c>
      <c r="AH177" s="844" t="str">
        <f>IF($B177="","",INDEX('All CCC'!AH$7:AH$809,MATCH(WatchList!$B177,'All CCC'!$B$7:$B$809,0)))</f>
        <v/>
      </c>
      <c r="AI177" s="844" t="str">
        <f>IF($B177="","",INDEX('All CCC'!AI$7:AI$809,MATCH(WatchList!$B177,'All CCC'!$B$7:$B$809,0)))</f>
        <v/>
      </c>
      <c r="AJ177" s="844" t="str">
        <f>IF($B177="","",INDEX('All CCC'!AJ$7:AJ$809,MATCH(WatchList!$B177,'All CCC'!$B$7:$B$809,0)))</f>
        <v/>
      </c>
      <c r="AK177" s="844" t="str">
        <f>IF($B177="","",INDEX('All CCC'!AK$7:AK$809,MATCH(WatchList!$B177,'All CCC'!$B$7:$B$809,0)))</f>
        <v/>
      </c>
      <c r="AL177" s="844" t="str">
        <f>IF($B177="","",INDEX('All CCC'!AL$7:AL$809,MATCH(WatchList!$B177,'All CCC'!$B$7:$B$809,0)))</f>
        <v/>
      </c>
      <c r="AM177" s="844" t="str">
        <f>IF($B177="","",INDEX('All CCC'!AM$7:AM$809,MATCH(WatchList!$B177,'All CCC'!$B$7:$B$809,0)))</f>
        <v/>
      </c>
      <c r="AN177" s="844" t="str">
        <f>IF($B177="","",INDEX('All CCC'!AN$7:AN$809,MATCH(WatchList!$B177,'All CCC'!$B$7:$B$809,0)))</f>
        <v/>
      </c>
      <c r="AO177" s="844" t="str">
        <f>IF($B177="","",INDEX('All CCC'!AO$7:AO$809,MATCH(WatchList!$B177,'All CCC'!$B$7:$B$809,0)))</f>
        <v/>
      </c>
      <c r="AP177" s="844" t="str">
        <f>IF($B177="","",INDEX('All CCC'!AP$7:AP$809,MATCH(WatchList!$B177,'All CCC'!$B$7:$B$809,0)))</f>
        <v/>
      </c>
      <c r="AQ177" s="844" t="str">
        <f>IF($B177="","",INDEX('All CCC'!AQ$7:AQ$809,MATCH(WatchList!$B177,'All CCC'!$B$7:$B$809,0)))</f>
        <v/>
      </c>
      <c r="AR177" s="844" t="str">
        <f>IF($B177="","",INDEX('All CCC'!AR$7:AR$809,MATCH(WatchList!$B177,'All CCC'!$B$7:$B$809,0)))</f>
        <v/>
      </c>
      <c r="AS177" s="844" t="str">
        <f>IF($B177="","",INDEX('All CCC'!AS$7:AS$809,MATCH(WatchList!$B177,'All CCC'!$B$7:$B$809,0)))</f>
        <v/>
      </c>
      <c r="AT177" s="844" t="str">
        <f>IF($B177="","",INDEX('All CCC'!AT$7:AT$809,MATCH(WatchList!$B177,'All CCC'!$B$7:$B$809,0)))</f>
        <v/>
      </c>
      <c r="AU177" s="844" t="str">
        <f>IF($B177="","",INDEX('All CCC'!AU$7:AU$809,MATCH(WatchList!$B177,'All CCC'!$B$7:$B$809,0)))</f>
        <v/>
      </c>
      <c r="AV177" s="844" t="str">
        <f>IF($B177="","",INDEX('All CCC'!AV$7:AV$809,MATCH(WatchList!$B177,'All CCC'!$B$7:$B$809,0)))</f>
        <v/>
      </c>
      <c r="AW177" s="844" t="str">
        <f>IF($B177="","",INDEX('All CCC'!AW$7:AW$809,MATCH(WatchList!$B177,'All CCC'!$B$7:$B$809,0)))</f>
        <v/>
      </c>
      <c r="AX177" s="844" t="str">
        <f>IF($B177="","",INDEX('All CCC'!AX$7:AX$809,MATCH(WatchList!$B177,'All CCC'!$B$7:$B$809,0)))</f>
        <v/>
      </c>
      <c r="AY177" s="844" t="str">
        <f>IF($B177="","",INDEX('All CCC'!AY$7:AY$809,MATCH(WatchList!$B177,'All CCC'!$B$7:$B$809,0)))</f>
        <v/>
      </c>
      <c r="AZ177" s="844" t="str">
        <f>IF($B177="","",INDEX('All CCC'!AZ$7:AZ$809,MATCH(WatchList!$B177,'All CCC'!$B$7:$B$809,0)))</f>
        <v/>
      </c>
      <c r="BA177" s="844" t="str">
        <f>IF($B177="","",INDEX('All CCC'!BA$7:BA$809,MATCH(WatchList!$B177,'All CCC'!$B$7:$B$809,0)))</f>
        <v/>
      </c>
      <c r="BB177" s="844" t="str">
        <f>IF($B177="","",INDEX('All CCC'!BB$7:BB$809,MATCH(WatchList!$B177,'All CCC'!$B$7:$B$809,0)))</f>
        <v/>
      </c>
      <c r="BC177" s="844" t="str">
        <f>IF($B177="","",INDEX('All CCC'!BC$7:BC$809,MATCH(WatchList!$B177,'All CCC'!$B$7:$B$809,0)))</f>
        <v/>
      </c>
      <c r="BD177" s="844" t="str">
        <f>IF($B177="","",INDEX('All CCC'!BD$7:BD$809,MATCH(WatchList!$B177,'All CCC'!$B$7:$B$809,0)))</f>
        <v/>
      </c>
      <c r="BE177" s="844" t="str">
        <f>IF($B177="","",INDEX('All CCC'!BE$7:BE$809,MATCH(WatchList!$B177,'All CCC'!$B$7:$B$809,0)))</f>
        <v/>
      </c>
      <c r="BF177" s="844" t="str">
        <f>IF($B177="","",INDEX('All CCC'!BF$7:BF$809,MATCH(WatchList!$B177,'All CCC'!$B$7:$B$809,0)))</f>
        <v/>
      </c>
      <c r="BG177" s="844" t="str">
        <f>IF($B177="","",INDEX('All CCC'!BG$7:BG$809,MATCH(WatchList!$B177,'All CCC'!$B$7:$B$809,0)))</f>
        <v/>
      </c>
    </row>
    <row r="178" spans="1:59" x14ac:dyDescent="0.2">
      <c r="A178" s="548" t="str">
        <f>IF($B178="","",INDEX('All CCC'!A$7:A$809,MATCH(WatchList!$B178,'All CCC'!$B$7:$B$809,0)))</f>
        <v/>
      </c>
      <c r="B178" s="31"/>
      <c r="C178" s="844" t="str">
        <f>IF($B178="","",INDEX('All CCC'!C$7:C$809,MATCH(WatchList!$B178,'All CCC'!$B$7:$B$809,0)))</f>
        <v/>
      </c>
      <c r="D178" s="844" t="str">
        <f>IF($B178="","",INDEX('All CCC'!D$7:D$809,MATCH(WatchList!$B178,'All CCC'!$B$7:$B$809,0)))</f>
        <v/>
      </c>
      <c r="E178" s="844" t="str">
        <f>IF($B178="","",INDEX('All CCC'!E$7:E$809,MATCH(WatchList!$B178,'All CCC'!$B$7:$B$809,0)))</f>
        <v/>
      </c>
      <c r="F178" s="844" t="str">
        <f>IF($B178="","",INDEX('All CCC'!F$7:F$809,MATCH(WatchList!$B178,'All CCC'!$B$7:$B$809,0)))</f>
        <v/>
      </c>
      <c r="G178" s="844" t="str">
        <f>IF($B178="","",INDEX('All CCC'!G$7:G$809,MATCH(WatchList!$B178,'All CCC'!$B$7:$B$809,0)))</f>
        <v/>
      </c>
      <c r="H178" s="844" t="str">
        <f>IF($B178="","",INDEX('All CCC'!H$7:H$809,MATCH(WatchList!$B178,'All CCC'!$B$7:$B$809,0)))</f>
        <v/>
      </c>
      <c r="I178" s="844" t="str">
        <f>IF($B178="","",INDEX('All CCC'!I$7:I$809,MATCH(WatchList!$B178,'All CCC'!$B$7:$B$809,0)))</f>
        <v/>
      </c>
      <c r="J178" s="844" t="str">
        <f>IF($B178="","",INDEX('All CCC'!J$7:J$809,MATCH(WatchList!$B178,'All CCC'!$B$7:$B$809,0)))</f>
        <v/>
      </c>
      <c r="K178" s="844" t="str">
        <f>IF($B178="","",INDEX('All CCC'!K$7:K$809,MATCH(WatchList!$B178,'All CCC'!$B$7:$B$809,0)))</f>
        <v/>
      </c>
      <c r="L178" s="844" t="str">
        <f>IF($B178="","",INDEX('All CCC'!L$7:L$809,MATCH(WatchList!$B178,'All CCC'!$B$7:$B$809,0)))</f>
        <v/>
      </c>
      <c r="M178" s="844" t="str">
        <f>IF($B178="","",INDEX('All CCC'!M$7:M$809,MATCH(WatchList!$B178,'All CCC'!$B$7:$B$809,0)))</f>
        <v/>
      </c>
      <c r="N178" s="844" t="str">
        <f>IF($B178="","",INDEX('All CCC'!N$7:N$809,MATCH(WatchList!$B178,'All CCC'!$B$7:$B$809,0)))</f>
        <v/>
      </c>
      <c r="O178" s="844" t="str">
        <f>IF($B178="","",INDEX('All CCC'!O$7:O$809,MATCH(WatchList!$B178,'All CCC'!$B$7:$B$809,0)))</f>
        <v/>
      </c>
      <c r="P178" s="845" t="str">
        <f>IF($B178="","",INDEX('All CCC'!P$7:P$809,MATCH(WatchList!$B178,'All CCC'!$B$7:$B$809,0)))</f>
        <v/>
      </c>
      <c r="Q178" s="845" t="str">
        <f>IF($B178="","",INDEX('All CCC'!Q$7:Q$809,MATCH(WatchList!$B178,'All CCC'!$B$7:$B$809,0)))</f>
        <v/>
      </c>
      <c r="R178" s="844" t="str">
        <f>IF($B178="","",INDEX('All CCC'!R$7:R$809,MATCH(WatchList!$B178,'All CCC'!$B$7:$B$809,0)))</f>
        <v/>
      </c>
      <c r="S178" s="844" t="str">
        <f>IF($B178="","",INDEX('All CCC'!S$7:S$809,MATCH(WatchList!$B178,'All CCC'!$B$7:$B$809,0)))</f>
        <v/>
      </c>
      <c r="T178" s="844" t="str">
        <f>IF($B178="","",INDEX('All CCC'!T$7:T$809,MATCH(WatchList!$B178,'All CCC'!$B$7:$B$809,0)))</f>
        <v/>
      </c>
      <c r="U178" s="844" t="str">
        <f>IF($B178="","",INDEX('All CCC'!U$7:U$809,MATCH(WatchList!$B178,'All CCC'!$B$7:$B$809,0)))</f>
        <v/>
      </c>
      <c r="V178" s="844" t="str">
        <f>IF($B178="","",INDEX('All CCC'!V$7:V$809,MATCH(WatchList!$B178,'All CCC'!$B$7:$B$809,0)))</f>
        <v/>
      </c>
      <c r="W178" s="844" t="str">
        <f>IF($B178="","",INDEX('All CCC'!W$7:W$809,MATCH(WatchList!$B178,'All CCC'!$B$7:$B$809,0)))</f>
        <v/>
      </c>
      <c r="X178" s="844" t="str">
        <f>IF($B178="","",INDEX('All CCC'!X$7:X$809,MATCH(WatchList!$B178,'All CCC'!$B$7:$B$809,0)))</f>
        <v/>
      </c>
      <c r="Y178" s="844" t="str">
        <f>IF($B178="","",INDEX('All CCC'!Y$7:Y$809,MATCH(WatchList!$B178,'All CCC'!$B$7:$B$809,0)))</f>
        <v/>
      </c>
      <c r="Z178" s="844" t="str">
        <f>IF($B178="","",INDEX('All CCC'!Z$7:Z$809,MATCH(WatchList!$B178,'All CCC'!$B$7:$B$809,0)))</f>
        <v/>
      </c>
      <c r="AA178" s="844" t="str">
        <f>IF($B178="","",INDEX('All CCC'!AA$7:AA$809,MATCH(WatchList!$B178,'All CCC'!$B$7:$B$809,0)))</f>
        <v/>
      </c>
      <c r="AB178" s="844" t="str">
        <f>IF($B178="","",INDEX('All CCC'!AB$7:AB$809,MATCH(WatchList!$B178,'All CCC'!$B$7:$B$809,0)))</f>
        <v/>
      </c>
      <c r="AC178" s="844" t="str">
        <f>IF($B178="","",INDEX('All CCC'!AC$7:AC$809,MATCH(WatchList!$B178,'All CCC'!$B$7:$B$809,0)))</f>
        <v/>
      </c>
      <c r="AD178" s="844" t="str">
        <f>IF($B178="","",INDEX('All CCC'!AD$7:AD$809,MATCH(WatchList!$B178,'All CCC'!$B$7:$B$809,0)))</f>
        <v/>
      </c>
      <c r="AE178" s="844" t="str">
        <f>IF($B178="","",INDEX('All CCC'!AE$7:AE$809,MATCH(WatchList!$B178,'All CCC'!$B$7:$B$809,0)))</f>
        <v/>
      </c>
      <c r="AF178" s="844" t="str">
        <f>IF($B178="","",INDEX('All CCC'!AF$7:AF$809,MATCH(WatchList!$B178,'All CCC'!$B$7:$B$809,0)))</f>
        <v/>
      </c>
      <c r="AG178" s="844" t="str">
        <f>IF($B178="","",INDEX('All CCC'!AG$7:AG$809,MATCH(WatchList!$B178,'All CCC'!$B$7:$B$809,0)))</f>
        <v/>
      </c>
      <c r="AH178" s="844" t="str">
        <f>IF($B178="","",INDEX('All CCC'!AH$7:AH$809,MATCH(WatchList!$B178,'All CCC'!$B$7:$B$809,0)))</f>
        <v/>
      </c>
      <c r="AI178" s="844" t="str">
        <f>IF($B178="","",INDEX('All CCC'!AI$7:AI$809,MATCH(WatchList!$B178,'All CCC'!$B$7:$B$809,0)))</f>
        <v/>
      </c>
      <c r="AJ178" s="844" t="str">
        <f>IF($B178="","",INDEX('All CCC'!AJ$7:AJ$809,MATCH(WatchList!$B178,'All CCC'!$B$7:$B$809,0)))</f>
        <v/>
      </c>
      <c r="AK178" s="844" t="str">
        <f>IF($B178="","",INDEX('All CCC'!AK$7:AK$809,MATCH(WatchList!$B178,'All CCC'!$B$7:$B$809,0)))</f>
        <v/>
      </c>
      <c r="AL178" s="844" t="str">
        <f>IF($B178="","",INDEX('All CCC'!AL$7:AL$809,MATCH(WatchList!$B178,'All CCC'!$B$7:$B$809,0)))</f>
        <v/>
      </c>
      <c r="AM178" s="844" t="str">
        <f>IF($B178="","",INDEX('All CCC'!AM$7:AM$809,MATCH(WatchList!$B178,'All CCC'!$B$7:$B$809,0)))</f>
        <v/>
      </c>
      <c r="AN178" s="844" t="str">
        <f>IF($B178="","",INDEX('All CCC'!AN$7:AN$809,MATCH(WatchList!$B178,'All CCC'!$B$7:$B$809,0)))</f>
        <v/>
      </c>
      <c r="AO178" s="844" t="str">
        <f>IF($B178="","",INDEX('All CCC'!AO$7:AO$809,MATCH(WatchList!$B178,'All CCC'!$B$7:$B$809,0)))</f>
        <v/>
      </c>
      <c r="AP178" s="844" t="str">
        <f>IF($B178="","",INDEX('All CCC'!AP$7:AP$809,MATCH(WatchList!$B178,'All CCC'!$B$7:$B$809,0)))</f>
        <v/>
      </c>
      <c r="AQ178" s="844" t="str">
        <f>IF($B178="","",INDEX('All CCC'!AQ$7:AQ$809,MATCH(WatchList!$B178,'All CCC'!$B$7:$B$809,0)))</f>
        <v/>
      </c>
      <c r="AR178" s="844" t="str">
        <f>IF($B178="","",INDEX('All CCC'!AR$7:AR$809,MATCH(WatchList!$B178,'All CCC'!$B$7:$B$809,0)))</f>
        <v/>
      </c>
      <c r="AS178" s="844" t="str">
        <f>IF($B178="","",INDEX('All CCC'!AS$7:AS$809,MATCH(WatchList!$B178,'All CCC'!$B$7:$B$809,0)))</f>
        <v/>
      </c>
      <c r="AT178" s="844" t="str">
        <f>IF($B178="","",INDEX('All CCC'!AT$7:AT$809,MATCH(WatchList!$B178,'All CCC'!$B$7:$B$809,0)))</f>
        <v/>
      </c>
      <c r="AU178" s="844" t="str">
        <f>IF($B178="","",INDEX('All CCC'!AU$7:AU$809,MATCH(WatchList!$B178,'All CCC'!$B$7:$B$809,0)))</f>
        <v/>
      </c>
      <c r="AV178" s="844" t="str">
        <f>IF($B178="","",INDEX('All CCC'!AV$7:AV$809,MATCH(WatchList!$B178,'All CCC'!$B$7:$B$809,0)))</f>
        <v/>
      </c>
      <c r="AW178" s="844" t="str">
        <f>IF($B178="","",INDEX('All CCC'!AW$7:AW$809,MATCH(WatchList!$B178,'All CCC'!$B$7:$B$809,0)))</f>
        <v/>
      </c>
      <c r="AX178" s="844" t="str">
        <f>IF($B178="","",INDEX('All CCC'!AX$7:AX$809,MATCH(WatchList!$B178,'All CCC'!$B$7:$B$809,0)))</f>
        <v/>
      </c>
      <c r="AY178" s="844" t="str">
        <f>IF($B178="","",INDEX('All CCC'!AY$7:AY$809,MATCH(WatchList!$B178,'All CCC'!$B$7:$B$809,0)))</f>
        <v/>
      </c>
      <c r="AZ178" s="844" t="str">
        <f>IF($B178="","",INDEX('All CCC'!AZ$7:AZ$809,MATCH(WatchList!$B178,'All CCC'!$B$7:$B$809,0)))</f>
        <v/>
      </c>
      <c r="BA178" s="844" t="str">
        <f>IF($B178="","",INDEX('All CCC'!BA$7:BA$809,MATCH(WatchList!$B178,'All CCC'!$B$7:$B$809,0)))</f>
        <v/>
      </c>
      <c r="BB178" s="844" t="str">
        <f>IF($B178="","",INDEX('All CCC'!BB$7:BB$809,MATCH(WatchList!$B178,'All CCC'!$B$7:$B$809,0)))</f>
        <v/>
      </c>
      <c r="BC178" s="844" t="str">
        <f>IF($B178="","",INDEX('All CCC'!BC$7:BC$809,MATCH(WatchList!$B178,'All CCC'!$B$7:$B$809,0)))</f>
        <v/>
      </c>
      <c r="BD178" s="844" t="str">
        <f>IF($B178="","",INDEX('All CCC'!BD$7:BD$809,MATCH(WatchList!$B178,'All CCC'!$B$7:$B$809,0)))</f>
        <v/>
      </c>
      <c r="BE178" s="844" t="str">
        <f>IF($B178="","",INDEX('All CCC'!BE$7:BE$809,MATCH(WatchList!$B178,'All CCC'!$B$7:$B$809,0)))</f>
        <v/>
      </c>
      <c r="BF178" s="844" t="str">
        <f>IF($B178="","",INDEX('All CCC'!BF$7:BF$809,MATCH(WatchList!$B178,'All CCC'!$B$7:$B$809,0)))</f>
        <v/>
      </c>
      <c r="BG178" s="844" t="str">
        <f>IF($B178="","",INDEX('All CCC'!BG$7:BG$809,MATCH(WatchList!$B178,'All CCC'!$B$7:$B$809,0)))</f>
        <v/>
      </c>
    </row>
    <row r="179" spans="1:59" x14ac:dyDescent="0.2">
      <c r="A179" s="548" t="str">
        <f>IF($B179="","",INDEX('All CCC'!A$7:A$809,MATCH(WatchList!$B179,'All CCC'!$B$7:$B$809,0)))</f>
        <v/>
      </c>
      <c r="B179" s="31"/>
      <c r="C179" s="844" t="str">
        <f>IF($B179="","",INDEX('All CCC'!C$7:C$809,MATCH(WatchList!$B179,'All CCC'!$B$7:$B$809,0)))</f>
        <v/>
      </c>
      <c r="D179" s="844" t="str">
        <f>IF($B179="","",INDEX('All CCC'!D$7:D$809,MATCH(WatchList!$B179,'All CCC'!$B$7:$B$809,0)))</f>
        <v/>
      </c>
      <c r="E179" s="844" t="str">
        <f>IF($B179="","",INDEX('All CCC'!E$7:E$809,MATCH(WatchList!$B179,'All CCC'!$B$7:$B$809,0)))</f>
        <v/>
      </c>
      <c r="F179" s="844" t="str">
        <f>IF($B179="","",INDEX('All CCC'!F$7:F$809,MATCH(WatchList!$B179,'All CCC'!$B$7:$B$809,0)))</f>
        <v/>
      </c>
      <c r="G179" s="844" t="str">
        <f>IF($B179="","",INDEX('All CCC'!G$7:G$809,MATCH(WatchList!$B179,'All CCC'!$B$7:$B$809,0)))</f>
        <v/>
      </c>
      <c r="H179" s="844" t="str">
        <f>IF($B179="","",INDEX('All CCC'!H$7:H$809,MATCH(WatchList!$B179,'All CCC'!$B$7:$B$809,0)))</f>
        <v/>
      </c>
      <c r="I179" s="844" t="str">
        <f>IF($B179="","",INDEX('All CCC'!I$7:I$809,MATCH(WatchList!$B179,'All CCC'!$B$7:$B$809,0)))</f>
        <v/>
      </c>
      <c r="J179" s="844" t="str">
        <f>IF($B179="","",INDEX('All CCC'!J$7:J$809,MATCH(WatchList!$B179,'All CCC'!$B$7:$B$809,0)))</f>
        <v/>
      </c>
      <c r="K179" s="844" t="str">
        <f>IF($B179="","",INDEX('All CCC'!K$7:K$809,MATCH(WatchList!$B179,'All CCC'!$B$7:$B$809,0)))</f>
        <v/>
      </c>
      <c r="L179" s="844" t="str">
        <f>IF($B179="","",INDEX('All CCC'!L$7:L$809,MATCH(WatchList!$B179,'All CCC'!$B$7:$B$809,0)))</f>
        <v/>
      </c>
      <c r="M179" s="844" t="str">
        <f>IF($B179="","",INDEX('All CCC'!M$7:M$809,MATCH(WatchList!$B179,'All CCC'!$B$7:$B$809,0)))</f>
        <v/>
      </c>
      <c r="N179" s="844" t="str">
        <f>IF($B179="","",INDEX('All CCC'!N$7:N$809,MATCH(WatchList!$B179,'All CCC'!$B$7:$B$809,0)))</f>
        <v/>
      </c>
      <c r="O179" s="844" t="str">
        <f>IF($B179="","",INDEX('All CCC'!O$7:O$809,MATCH(WatchList!$B179,'All CCC'!$B$7:$B$809,0)))</f>
        <v/>
      </c>
      <c r="P179" s="845" t="str">
        <f>IF($B179="","",INDEX('All CCC'!P$7:P$809,MATCH(WatchList!$B179,'All CCC'!$B$7:$B$809,0)))</f>
        <v/>
      </c>
      <c r="Q179" s="845" t="str">
        <f>IF($B179="","",INDEX('All CCC'!Q$7:Q$809,MATCH(WatchList!$B179,'All CCC'!$B$7:$B$809,0)))</f>
        <v/>
      </c>
      <c r="R179" s="844" t="str">
        <f>IF($B179="","",INDEX('All CCC'!R$7:R$809,MATCH(WatchList!$B179,'All CCC'!$B$7:$B$809,0)))</f>
        <v/>
      </c>
      <c r="S179" s="844" t="str">
        <f>IF($B179="","",INDEX('All CCC'!S$7:S$809,MATCH(WatchList!$B179,'All CCC'!$B$7:$B$809,0)))</f>
        <v/>
      </c>
      <c r="T179" s="844" t="str">
        <f>IF($B179="","",INDEX('All CCC'!T$7:T$809,MATCH(WatchList!$B179,'All CCC'!$B$7:$B$809,0)))</f>
        <v/>
      </c>
      <c r="U179" s="844" t="str">
        <f>IF($B179="","",INDEX('All CCC'!U$7:U$809,MATCH(WatchList!$B179,'All CCC'!$B$7:$B$809,0)))</f>
        <v/>
      </c>
      <c r="V179" s="844" t="str">
        <f>IF($B179="","",INDEX('All CCC'!V$7:V$809,MATCH(WatchList!$B179,'All CCC'!$B$7:$B$809,0)))</f>
        <v/>
      </c>
      <c r="W179" s="844" t="str">
        <f>IF($B179="","",INDEX('All CCC'!W$7:W$809,MATCH(WatchList!$B179,'All CCC'!$B$7:$B$809,0)))</f>
        <v/>
      </c>
      <c r="X179" s="844" t="str">
        <f>IF($B179="","",INDEX('All CCC'!X$7:X$809,MATCH(WatchList!$B179,'All CCC'!$B$7:$B$809,0)))</f>
        <v/>
      </c>
      <c r="Y179" s="844" t="str">
        <f>IF($B179="","",INDEX('All CCC'!Y$7:Y$809,MATCH(WatchList!$B179,'All CCC'!$B$7:$B$809,0)))</f>
        <v/>
      </c>
      <c r="Z179" s="844" t="str">
        <f>IF($B179="","",INDEX('All CCC'!Z$7:Z$809,MATCH(WatchList!$B179,'All CCC'!$B$7:$B$809,0)))</f>
        <v/>
      </c>
      <c r="AA179" s="844" t="str">
        <f>IF($B179="","",INDEX('All CCC'!AA$7:AA$809,MATCH(WatchList!$B179,'All CCC'!$B$7:$B$809,0)))</f>
        <v/>
      </c>
      <c r="AB179" s="844" t="str">
        <f>IF($B179="","",INDEX('All CCC'!AB$7:AB$809,MATCH(WatchList!$B179,'All CCC'!$B$7:$B$809,0)))</f>
        <v/>
      </c>
      <c r="AC179" s="844" t="str">
        <f>IF($B179="","",INDEX('All CCC'!AC$7:AC$809,MATCH(WatchList!$B179,'All CCC'!$B$7:$B$809,0)))</f>
        <v/>
      </c>
      <c r="AD179" s="844" t="str">
        <f>IF($B179="","",INDEX('All CCC'!AD$7:AD$809,MATCH(WatchList!$B179,'All CCC'!$B$7:$B$809,0)))</f>
        <v/>
      </c>
      <c r="AE179" s="844" t="str">
        <f>IF($B179="","",INDEX('All CCC'!AE$7:AE$809,MATCH(WatchList!$B179,'All CCC'!$B$7:$B$809,0)))</f>
        <v/>
      </c>
      <c r="AF179" s="844" t="str">
        <f>IF($B179="","",INDEX('All CCC'!AF$7:AF$809,MATCH(WatchList!$B179,'All CCC'!$B$7:$B$809,0)))</f>
        <v/>
      </c>
      <c r="AG179" s="844" t="str">
        <f>IF($B179="","",INDEX('All CCC'!AG$7:AG$809,MATCH(WatchList!$B179,'All CCC'!$B$7:$B$809,0)))</f>
        <v/>
      </c>
      <c r="AH179" s="844" t="str">
        <f>IF($B179="","",INDEX('All CCC'!AH$7:AH$809,MATCH(WatchList!$B179,'All CCC'!$B$7:$B$809,0)))</f>
        <v/>
      </c>
      <c r="AI179" s="844" t="str">
        <f>IF($B179="","",INDEX('All CCC'!AI$7:AI$809,MATCH(WatchList!$B179,'All CCC'!$B$7:$B$809,0)))</f>
        <v/>
      </c>
      <c r="AJ179" s="844" t="str">
        <f>IF($B179="","",INDEX('All CCC'!AJ$7:AJ$809,MATCH(WatchList!$B179,'All CCC'!$B$7:$B$809,0)))</f>
        <v/>
      </c>
      <c r="AK179" s="844" t="str">
        <f>IF($B179="","",INDEX('All CCC'!AK$7:AK$809,MATCH(WatchList!$B179,'All CCC'!$B$7:$B$809,0)))</f>
        <v/>
      </c>
      <c r="AL179" s="844" t="str">
        <f>IF($B179="","",INDEX('All CCC'!AL$7:AL$809,MATCH(WatchList!$B179,'All CCC'!$B$7:$B$809,0)))</f>
        <v/>
      </c>
      <c r="AM179" s="844" t="str">
        <f>IF($B179="","",INDEX('All CCC'!AM$7:AM$809,MATCH(WatchList!$B179,'All CCC'!$B$7:$B$809,0)))</f>
        <v/>
      </c>
      <c r="AN179" s="844" t="str">
        <f>IF($B179="","",INDEX('All CCC'!AN$7:AN$809,MATCH(WatchList!$B179,'All CCC'!$B$7:$B$809,0)))</f>
        <v/>
      </c>
      <c r="AO179" s="844" t="str">
        <f>IF($B179="","",INDEX('All CCC'!AO$7:AO$809,MATCH(WatchList!$B179,'All CCC'!$B$7:$B$809,0)))</f>
        <v/>
      </c>
      <c r="AP179" s="844" t="str">
        <f>IF($B179="","",INDEX('All CCC'!AP$7:AP$809,MATCH(WatchList!$B179,'All CCC'!$B$7:$B$809,0)))</f>
        <v/>
      </c>
      <c r="AQ179" s="844" t="str">
        <f>IF($B179="","",INDEX('All CCC'!AQ$7:AQ$809,MATCH(WatchList!$B179,'All CCC'!$B$7:$B$809,0)))</f>
        <v/>
      </c>
      <c r="AR179" s="844" t="str">
        <f>IF($B179="","",INDEX('All CCC'!AR$7:AR$809,MATCH(WatchList!$B179,'All CCC'!$B$7:$B$809,0)))</f>
        <v/>
      </c>
      <c r="AS179" s="844" t="str">
        <f>IF($B179="","",INDEX('All CCC'!AS$7:AS$809,MATCH(WatchList!$B179,'All CCC'!$B$7:$B$809,0)))</f>
        <v/>
      </c>
      <c r="AT179" s="844" t="str">
        <f>IF($B179="","",INDEX('All CCC'!AT$7:AT$809,MATCH(WatchList!$B179,'All CCC'!$B$7:$B$809,0)))</f>
        <v/>
      </c>
      <c r="AU179" s="844" t="str">
        <f>IF($B179="","",INDEX('All CCC'!AU$7:AU$809,MATCH(WatchList!$B179,'All CCC'!$B$7:$B$809,0)))</f>
        <v/>
      </c>
      <c r="AV179" s="844" t="str">
        <f>IF($B179="","",INDEX('All CCC'!AV$7:AV$809,MATCH(WatchList!$B179,'All CCC'!$B$7:$B$809,0)))</f>
        <v/>
      </c>
      <c r="AW179" s="844" t="str">
        <f>IF($B179="","",INDEX('All CCC'!AW$7:AW$809,MATCH(WatchList!$B179,'All CCC'!$B$7:$B$809,0)))</f>
        <v/>
      </c>
      <c r="AX179" s="844" t="str">
        <f>IF($B179="","",INDEX('All CCC'!AX$7:AX$809,MATCH(WatchList!$B179,'All CCC'!$B$7:$B$809,0)))</f>
        <v/>
      </c>
      <c r="AY179" s="844" t="str">
        <f>IF($B179="","",INDEX('All CCC'!AY$7:AY$809,MATCH(WatchList!$B179,'All CCC'!$B$7:$B$809,0)))</f>
        <v/>
      </c>
      <c r="AZ179" s="844" t="str">
        <f>IF($B179="","",INDEX('All CCC'!AZ$7:AZ$809,MATCH(WatchList!$B179,'All CCC'!$B$7:$B$809,0)))</f>
        <v/>
      </c>
      <c r="BA179" s="844" t="str">
        <f>IF($B179="","",INDEX('All CCC'!BA$7:BA$809,MATCH(WatchList!$B179,'All CCC'!$B$7:$B$809,0)))</f>
        <v/>
      </c>
      <c r="BB179" s="844" t="str">
        <f>IF($B179="","",INDEX('All CCC'!BB$7:BB$809,MATCH(WatchList!$B179,'All CCC'!$B$7:$B$809,0)))</f>
        <v/>
      </c>
      <c r="BC179" s="844" t="str">
        <f>IF($B179="","",INDEX('All CCC'!BC$7:BC$809,MATCH(WatchList!$B179,'All CCC'!$B$7:$B$809,0)))</f>
        <v/>
      </c>
      <c r="BD179" s="844" t="str">
        <f>IF($B179="","",INDEX('All CCC'!BD$7:BD$809,MATCH(WatchList!$B179,'All CCC'!$B$7:$B$809,0)))</f>
        <v/>
      </c>
      <c r="BE179" s="844" t="str">
        <f>IF($B179="","",INDEX('All CCC'!BE$7:BE$809,MATCH(WatchList!$B179,'All CCC'!$B$7:$B$809,0)))</f>
        <v/>
      </c>
      <c r="BF179" s="844" t="str">
        <f>IF($B179="","",INDEX('All CCC'!BF$7:BF$809,MATCH(WatchList!$B179,'All CCC'!$B$7:$B$809,0)))</f>
        <v/>
      </c>
      <c r="BG179" s="844" t="str">
        <f>IF($B179="","",INDEX('All CCC'!BG$7:BG$809,MATCH(WatchList!$B179,'All CCC'!$B$7:$B$809,0)))</f>
        <v/>
      </c>
    </row>
    <row r="180" spans="1:59" x14ac:dyDescent="0.2">
      <c r="A180" s="548" t="str">
        <f>IF($B180="","",INDEX('All CCC'!A$7:A$809,MATCH(WatchList!$B180,'All CCC'!$B$7:$B$809,0)))</f>
        <v/>
      </c>
      <c r="B180" s="31"/>
      <c r="C180" s="844" t="str">
        <f>IF($B180="","",INDEX('All CCC'!C$7:C$809,MATCH(WatchList!$B180,'All CCC'!$B$7:$B$809,0)))</f>
        <v/>
      </c>
      <c r="D180" s="844" t="str">
        <f>IF($B180="","",INDEX('All CCC'!D$7:D$809,MATCH(WatchList!$B180,'All CCC'!$B$7:$B$809,0)))</f>
        <v/>
      </c>
      <c r="E180" s="844" t="str">
        <f>IF($B180="","",INDEX('All CCC'!E$7:E$809,MATCH(WatchList!$B180,'All CCC'!$B$7:$B$809,0)))</f>
        <v/>
      </c>
      <c r="F180" s="844" t="str">
        <f>IF($B180="","",INDEX('All CCC'!F$7:F$809,MATCH(WatchList!$B180,'All CCC'!$B$7:$B$809,0)))</f>
        <v/>
      </c>
      <c r="G180" s="844" t="str">
        <f>IF($B180="","",INDEX('All CCC'!G$7:G$809,MATCH(WatchList!$B180,'All CCC'!$B$7:$B$809,0)))</f>
        <v/>
      </c>
      <c r="H180" s="844" t="str">
        <f>IF($B180="","",INDEX('All CCC'!H$7:H$809,MATCH(WatchList!$B180,'All CCC'!$B$7:$B$809,0)))</f>
        <v/>
      </c>
      <c r="I180" s="844" t="str">
        <f>IF($B180="","",INDEX('All CCC'!I$7:I$809,MATCH(WatchList!$B180,'All CCC'!$B$7:$B$809,0)))</f>
        <v/>
      </c>
      <c r="J180" s="844" t="str">
        <f>IF($B180="","",INDEX('All CCC'!J$7:J$809,MATCH(WatchList!$B180,'All CCC'!$B$7:$B$809,0)))</f>
        <v/>
      </c>
      <c r="K180" s="844" t="str">
        <f>IF($B180="","",INDEX('All CCC'!K$7:K$809,MATCH(WatchList!$B180,'All CCC'!$B$7:$B$809,0)))</f>
        <v/>
      </c>
      <c r="L180" s="844" t="str">
        <f>IF($B180="","",INDEX('All CCC'!L$7:L$809,MATCH(WatchList!$B180,'All CCC'!$B$7:$B$809,0)))</f>
        <v/>
      </c>
      <c r="M180" s="844" t="str">
        <f>IF($B180="","",INDEX('All CCC'!M$7:M$809,MATCH(WatchList!$B180,'All CCC'!$B$7:$B$809,0)))</f>
        <v/>
      </c>
      <c r="N180" s="844" t="str">
        <f>IF($B180="","",INDEX('All CCC'!N$7:N$809,MATCH(WatchList!$B180,'All CCC'!$B$7:$B$809,0)))</f>
        <v/>
      </c>
      <c r="O180" s="844" t="str">
        <f>IF($B180="","",INDEX('All CCC'!O$7:O$809,MATCH(WatchList!$B180,'All CCC'!$B$7:$B$809,0)))</f>
        <v/>
      </c>
      <c r="P180" s="845" t="str">
        <f>IF($B180="","",INDEX('All CCC'!P$7:P$809,MATCH(WatchList!$B180,'All CCC'!$B$7:$B$809,0)))</f>
        <v/>
      </c>
      <c r="Q180" s="845" t="str">
        <f>IF($B180="","",INDEX('All CCC'!Q$7:Q$809,MATCH(WatchList!$B180,'All CCC'!$B$7:$B$809,0)))</f>
        <v/>
      </c>
      <c r="R180" s="844" t="str">
        <f>IF($B180="","",INDEX('All CCC'!R$7:R$809,MATCH(WatchList!$B180,'All CCC'!$B$7:$B$809,0)))</f>
        <v/>
      </c>
      <c r="S180" s="844" t="str">
        <f>IF($B180="","",INDEX('All CCC'!S$7:S$809,MATCH(WatchList!$B180,'All CCC'!$B$7:$B$809,0)))</f>
        <v/>
      </c>
      <c r="T180" s="844" t="str">
        <f>IF($B180="","",INDEX('All CCC'!T$7:T$809,MATCH(WatchList!$B180,'All CCC'!$B$7:$B$809,0)))</f>
        <v/>
      </c>
      <c r="U180" s="844" t="str">
        <f>IF($B180="","",INDEX('All CCC'!U$7:U$809,MATCH(WatchList!$B180,'All CCC'!$B$7:$B$809,0)))</f>
        <v/>
      </c>
      <c r="V180" s="844" t="str">
        <f>IF($B180="","",INDEX('All CCC'!V$7:V$809,MATCH(WatchList!$B180,'All CCC'!$B$7:$B$809,0)))</f>
        <v/>
      </c>
      <c r="W180" s="844" t="str">
        <f>IF($B180="","",INDEX('All CCC'!W$7:W$809,MATCH(WatchList!$B180,'All CCC'!$B$7:$B$809,0)))</f>
        <v/>
      </c>
      <c r="X180" s="844" t="str">
        <f>IF($B180="","",INDEX('All CCC'!X$7:X$809,MATCH(WatchList!$B180,'All CCC'!$B$7:$B$809,0)))</f>
        <v/>
      </c>
      <c r="Y180" s="844" t="str">
        <f>IF($B180="","",INDEX('All CCC'!Y$7:Y$809,MATCH(WatchList!$B180,'All CCC'!$B$7:$B$809,0)))</f>
        <v/>
      </c>
      <c r="Z180" s="844" t="str">
        <f>IF($B180="","",INDEX('All CCC'!Z$7:Z$809,MATCH(WatchList!$B180,'All CCC'!$B$7:$B$809,0)))</f>
        <v/>
      </c>
      <c r="AA180" s="844" t="str">
        <f>IF($B180="","",INDEX('All CCC'!AA$7:AA$809,MATCH(WatchList!$B180,'All CCC'!$B$7:$B$809,0)))</f>
        <v/>
      </c>
      <c r="AB180" s="844" t="str">
        <f>IF($B180="","",INDEX('All CCC'!AB$7:AB$809,MATCH(WatchList!$B180,'All CCC'!$B$7:$B$809,0)))</f>
        <v/>
      </c>
      <c r="AC180" s="844" t="str">
        <f>IF($B180="","",INDEX('All CCC'!AC$7:AC$809,MATCH(WatchList!$B180,'All CCC'!$B$7:$B$809,0)))</f>
        <v/>
      </c>
      <c r="AD180" s="844" t="str">
        <f>IF($B180="","",INDEX('All CCC'!AD$7:AD$809,MATCH(WatchList!$B180,'All CCC'!$B$7:$B$809,0)))</f>
        <v/>
      </c>
      <c r="AE180" s="844" t="str">
        <f>IF($B180="","",INDEX('All CCC'!AE$7:AE$809,MATCH(WatchList!$B180,'All CCC'!$B$7:$B$809,0)))</f>
        <v/>
      </c>
      <c r="AF180" s="844" t="str">
        <f>IF($B180="","",INDEX('All CCC'!AF$7:AF$809,MATCH(WatchList!$B180,'All CCC'!$B$7:$B$809,0)))</f>
        <v/>
      </c>
      <c r="AG180" s="844" t="str">
        <f>IF($B180="","",INDEX('All CCC'!AG$7:AG$809,MATCH(WatchList!$B180,'All CCC'!$B$7:$B$809,0)))</f>
        <v/>
      </c>
      <c r="AH180" s="844" t="str">
        <f>IF($B180="","",INDEX('All CCC'!AH$7:AH$809,MATCH(WatchList!$B180,'All CCC'!$B$7:$B$809,0)))</f>
        <v/>
      </c>
      <c r="AI180" s="844" t="str">
        <f>IF($B180="","",INDEX('All CCC'!AI$7:AI$809,MATCH(WatchList!$B180,'All CCC'!$B$7:$B$809,0)))</f>
        <v/>
      </c>
      <c r="AJ180" s="844" t="str">
        <f>IF($B180="","",INDEX('All CCC'!AJ$7:AJ$809,MATCH(WatchList!$B180,'All CCC'!$B$7:$B$809,0)))</f>
        <v/>
      </c>
      <c r="AK180" s="844" t="str">
        <f>IF($B180="","",INDEX('All CCC'!AK$7:AK$809,MATCH(WatchList!$B180,'All CCC'!$B$7:$B$809,0)))</f>
        <v/>
      </c>
      <c r="AL180" s="844" t="str">
        <f>IF($B180="","",INDEX('All CCC'!AL$7:AL$809,MATCH(WatchList!$B180,'All CCC'!$B$7:$B$809,0)))</f>
        <v/>
      </c>
      <c r="AM180" s="844" t="str">
        <f>IF($B180="","",INDEX('All CCC'!AM$7:AM$809,MATCH(WatchList!$B180,'All CCC'!$B$7:$B$809,0)))</f>
        <v/>
      </c>
      <c r="AN180" s="844" t="str">
        <f>IF($B180="","",INDEX('All CCC'!AN$7:AN$809,MATCH(WatchList!$B180,'All CCC'!$B$7:$B$809,0)))</f>
        <v/>
      </c>
      <c r="AO180" s="844" t="str">
        <f>IF($B180="","",INDEX('All CCC'!AO$7:AO$809,MATCH(WatchList!$B180,'All CCC'!$B$7:$B$809,0)))</f>
        <v/>
      </c>
      <c r="AP180" s="844" t="str">
        <f>IF($B180="","",INDEX('All CCC'!AP$7:AP$809,MATCH(WatchList!$B180,'All CCC'!$B$7:$B$809,0)))</f>
        <v/>
      </c>
      <c r="AQ180" s="844" t="str">
        <f>IF($B180="","",INDEX('All CCC'!AQ$7:AQ$809,MATCH(WatchList!$B180,'All CCC'!$B$7:$B$809,0)))</f>
        <v/>
      </c>
      <c r="AR180" s="844" t="str">
        <f>IF($B180="","",INDEX('All CCC'!AR$7:AR$809,MATCH(WatchList!$B180,'All CCC'!$B$7:$B$809,0)))</f>
        <v/>
      </c>
      <c r="AS180" s="844" t="str">
        <f>IF($B180="","",INDEX('All CCC'!AS$7:AS$809,MATCH(WatchList!$B180,'All CCC'!$B$7:$B$809,0)))</f>
        <v/>
      </c>
      <c r="AT180" s="844" t="str">
        <f>IF($B180="","",INDEX('All CCC'!AT$7:AT$809,MATCH(WatchList!$B180,'All CCC'!$B$7:$B$809,0)))</f>
        <v/>
      </c>
      <c r="AU180" s="844" t="str">
        <f>IF($B180="","",INDEX('All CCC'!AU$7:AU$809,MATCH(WatchList!$B180,'All CCC'!$B$7:$B$809,0)))</f>
        <v/>
      </c>
      <c r="AV180" s="844" t="str">
        <f>IF($B180="","",INDEX('All CCC'!AV$7:AV$809,MATCH(WatchList!$B180,'All CCC'!$B$7:$B$809,0)))</f>
        <v/>
      </c>
      <c r="AW180" s="844" t="str">
        <f>IF($B180="","",INDEX('All CCC'!AW$7:AW$809,MATCH(WatchList!$B180,'All CCC'!$B$7:$B$809,0)))</f>
        <v/>
      </c>
      <c r="AX180" s="844" t="str">
        <f>IF($B180="","",INDEX('All CCC'!AX$7:AX$809,MATCH(WatchList!$B180,'All CCC'!$B$7:$B$809,0)))</f>
        <v/>
      </c>
      <c r="AY180" s="844" t="str">
        <f>IF($B180="","",INDEX('All CCC'!AY$7:AY$809,MATCH(WatchList!$B180,'All CCC'!$B$7:$B$809,0)))</f>
        <v/>
      </c>
      <c r="AZ180" s="844" t="str">
        <f>IF($B180="","",INDEX('All CCC'!AZ$7:AZ$809,MATCH(WatchList!$B180,'All CCC'!$B$7:$B$809,0)))</f>
        <v/>
      </c>
      <c r="BA180" s="844" t="str">
        <f>IF($B180="","",INDEX('All CCC'!BA$7:BA$809,MATCH(WatchList!$B180,'All CCC'!$B$7:$B$809,0)))</f>
        <v/>
      </c>
      <c r="BB180" s="844" t="str">
        <f>IF($B180="","",INDEX('All CCC'!BB$7:BB$809,MATCH(WatchList!$B180,'All CCC'!$B$7:$B$809,0)))</f>
        <v/>
      </c>
      <c r="BC180" s="844" t="str">
        <f>IF($B180="","",INDEX('All CCC'!BC$7:BC$809,MATCH(WatchList!$B180,'All CCC'!$B$7:$B$809,0)))</f>
        <v/>
      </c>
      <c r="BD180" s="844" t="str">
        <f>IF($B180="","",INDEX('All CCC'!BD$7:BD$809,MATCH(WatchList!$B180,'All CCC'!$B$7:$B$809,0)))</f>
        <v/>
      </c>
      <c r="BE180" s="844" t="str">
        <f>IF($B180="","",INDEX('All CCC'!BE$7:BE$809,MATCH(WatchList!$B180,'All CCC'!$B$7:$B$809,0)))</f>
        <v/>
      </c>
      <c r="BF180" s="844" t="str">
        <f>IF($B180="","",INDEX('All CCC'!BF$7:BF$809,MATCH(WatchList!$B180,'All CCC'!$B$7:$B$809,0)))</f>
        <v/>
      </c>
      <c r="BG180" s="844" t="str">
        <f>IF($B180="","",INDEX('All CCC'!BG$7:BG$809,MATCH(WatchList!$B180,'All CCC'!$B$7:$B$809,0)))</f>
        <v/>
      </c>
    </row>
    <row r="181" spans="1:59" x14ac:dyDescent="0.2">
      <c r="A181" s="548" t="str">
        <f>IF($B181="","",INDEX('All CCC'!A$7:A$809,MATCH(WatchList!$B181,'All CCC'!$B$7:$B$809,0)))</f>
        <v/>
      </c>
      <c r="B181" s="31"/>
      <c r="C181" s="844" t="str">
        <f>IF($B181="","",INDEX('All CCC'!C$7:C$809,MATCH(WatchList!$B181,'All CCC'!$B$7:$B$809,0)))</f>
        <v/>
      </c>
      <c r="D181" s="844" t="str">
        <f>IF($B181="","",INDEX('All CCC'!D$7:D$809,MATCH(WatchList!$B181,'All CCC'!$B$7:$B$809,0)))</f>
        <v/>
      </c>
      <c r="E181" s="844" t="str">
        <f>IF($B181="","",INDEX('All CCC'!E$7:E$809,MATCH(WatchList!$B181,'All CCC'!$B$7:$B$809,0)))</f>
        <v/>
      </c>
      <c r="F181" s="844" t="str">
        <f>IF($B181="","",INDEX('All CCC'!F$7:F$809,MATCH(WatchList!$B181,'All CCC'!$B$7:$B$809,0)))</f>
        <v/>
      </c>
      <c r="G181" s="844" t="str">
        <f>IF($B181="","",INDEX('All CCC'!G$7:G$809,MATCH(WatchList!$B181,'All CCC'!$B$7:$B$809,0)))</f>
        <v/>
      </c>
      <c r="H181" s="844" t="str">
        <f>IF($B181="","",INDEX('All CCC'!H$7:H$809,MATCH(WatchList!$B181,'All CCC'!$B$7:$B$809,0)))</f>
        <v/>
      </c>
      <c r="I181" s="844" t="str">
        <f>IF($B181="","",INDEX('All CCC'!I$7:I$809,MATCH(WatchList!$B181,'All CCC'!$B$7:$B$809,0)))</f>
        <v/>
      </c>
      <c r="J181" s="844" t="str">
        <f>IF($B181="","",INDEX('All CCC'!J$7:J$809,MATCH(WatchList!$B181,'All CCC'!$B$7:$B$809,0)))</f>
        <v/>
      </c>
      <c r="K181" s="844" t="str">
        <f>IF($B181="","",INDEX('All CCC'!K$7:K$809,MATCH(WatchList!$B181,'All CCC'!$B$7:$B$809,0)))</f>
        <v/>
      </c>
      <c r="L181" s="844" t="str">
        <f>IF($B181="","",INDEX('All CCC'!L$7:L$809,MATCH(WatchList!$B181,'All CCC'!$B$7:$B$809,0)))</f>
        <v/>
      </c>
      <c r="M181" s="844" t="str">
        <f>IF($B181="","",INDEX('All CCC'!M$7:M$809,MATCH(WatchList!$B181,'All CCC'!$B$7:$B$809,0)))</f>
        <v/>
      </c>
      <c r="N181" s="844" t="str">
        <f>IF($B181="","",INDEX('All CCC'!N$7:N$809,MATCH(WatchList!$B181,'All CCC'!$B$7:$B$809,0)))</f>
        <v/>
      </c>
      <c r="O181" s="844" t="str">
        <f>IF($B181="","",INDEX('All CCC'!O$7:O$809,MATCH(WatchList!$B181,'All CCC'!$B$7:$B$809,0)))</f>
        <v/>
      </c>
      <c r="P181" s="845" t="str">
        <f>IF($B181="","",INDEX('All CCC'!P$7:P$809,MATCH(WatchList!$B181,'All CCC'!$B$7:$B$809,0)))</f>
        <v/>
      </c>
      <c r="Q181" s="845" t="str">
        <f>IF($B181="","",INDEX('All CCC'!Q$7:Q$809,MATCH(WatchList!$B181,'All CCC'!$B$7:$B$809,0)))</f>
        <v/>
      </c>
      <c r="R181" s="844" t="str">
        <f>IF($B181="","",INDEX('All CCC'!R$7:R$809,MATCH(WatchList!$B181,'All CCC'!$B$7:$B$809,0)))</f>
        <v/>
      </c>
      <c r="S181" s="844" t="str">
        <f>IF($B181="","",INDEX('All CCC'!S$7:S$809,MATCH(WatchList!$B181,'All CCC'!$B$7:$B$809,0)))</f>
        <v/>
      </c>
      <c r="T181" s="844" t="str">
        <f>IF($B181="","",INDEX('All CCC'!T$7:T$809,MATCH(WatchList!$B181,'All CCC'!$B$7:$B$809,0)))</f>
        <v/>
      </c>
      <c r="U181" s="844" t="str">
        <f>IF($B181="","",INDEX('All CCC'!U$7:U$809,MATCH(WatchList!$B181,'All CCC'!$B$7:$B$809,0)))</f>
        <v/>
      </c>
      <c r="V181" s="844" t="str">
        <f>IF($B181="","",INDEX('All CCC'!V$7:V$809,MATCH(WatchList!$B181,'All CCC'!$B$7:$B$809,0)))</f>
        <v/>
      </c>
      <c r="W181" s="844" t="str">
        <f>IF($B181="","",INDEX('All CCC'!W$7:W$809,MATCH(WatchList!$B181,'All CCC'!$B$7:$B$809,0)))</f>
        <v/>
      </c>
      <c r="X181" s="844" t="str">
        <f>IF($B181="","",INDEX('All CCC'!X$7:X$809,MATCH(WatchList!$B181,'All CCC'!$B$7:$B$809,0)))</f>
        <v/>
      </c>
      <c r="Y181" s="844" t="str">
        <f>IF($B181="","",INDEX('All CCC'!Y$7:Y$809,MATCH(WatchList!$B181,'All CCC'!$B$7:$B$809,0)))</f>
        <v/>
      </c>
      <c r="Z181" s="844" t="str">
        <f>IF($B181="","",INDEX('All CCC'!Z$7:Z$809,MATCH(WatchList!$B181,'All CCC'!$B$7:$B$809,0)))</f>
        <v/>
      </c>
      <c r="AA181" s="844" t="str">
        <f>IF($B181="","",INDEX('All CCC'!AA$7:AA$809,MATCH(WatchList!$B181,'All CCC'!$B$7:$B$809,0)))</f>
        <v/>
      </c>
      <c r="AB181" s="844" t="str">
        <f>IF($B181="","",INDEX('All CCC'!AB$7:AB$809,MATCH(WatchList!$B181,'All CCC'!$B$7:$B$809,0)))</f>
        <v/>
      </c>
      <c r="AC181" s="844" t="str">
        <f>IF($B181="","",INDEX('All CCC'!AC$7:AC$809,MATCH(WatchList!$B181,'All CCC'!$B$7:$B$809,0)))</f>
        <v/>
      </c>
      <c r="AD181" s="844" t="str">
        <f>IF($B181="","",INDEX('All CCC'!AD$7:AD$809,MATCH(WatchList!$B181,'All CCC'!$B$7:$B$809,0)))</f>
        <v/>
      </c>
      <c r="AE181" s="844" t="str">
        <f>IF($B181="","",INDEX('All CCC'!AE$7:AE$809,MATCH(WatchList!$B181,'All CCC'!$B$7:$B$809,0)))</f>
        <v/>
      </c>
      <c r="AF181" s="844" t="str">
        <f>IF($B181="","",INDEX('All CCC'!AF$7:AF$809,MATCH(WatchList!$B181,'All CCC'!$B$7:$B$809,0)))</f>
        <v/>
      </c>
      <c r="AG181" s="844" t="str">
        <f>IF($B181="","",INDEX('All CCC'!AG$7:AG$809,MATCH(WatchList!$B181,'All CCC'!$B$7:$B$809,0)))</f>
        <v/>
      </c>
      <c r="AH181" s="844" t="str">
        <f>IF($B181="","",INDEX('All CCC'!AH$7:AH$809,MATCH(WatchList!$B181,'All CCC'!$B$7:$B$809,0)))</f>
        <v/>
      </c>
      <c r="AI181" s="844" t="str">
        <f>IF($B181="","",INDEX('All CCC'!AI$7:AI$809,MATCH(WatchList!$B181,'All CCC'!$B$7:$B$809,0)))</f>
        <v/>
      </c>
      <c r="AJ181" s="844" t="str">
        <f>IF($B181="","",INDEX('All CCC'!AJ$7:AJ$809,MATCH(WatchList!$B181,'All CCC'!$B$7:$B$809,0)))</f>
        <v/>
      </c>
      <c r="AK181" s="844" t="str">
        <f>IF($B181="","",INDEX('All CCC'!AK$7:AK$809,MATCH(WatchList!$B181,'All CCC'!$B$7:$B$809,0)))</f>
        <v/>
      </c>
      <c r="AL181" s="844" t="str">
        <f>IF($B181="","",INDEX('All CCC'!AL$7:AL$809,MATCH(WatchList!$B181,'All CCC'!$B$7:$B$809,0)))</f>
        <v/>
      </c>
      <c r="AM181" s="844" t="str">
        <f>IF($B181="","",INDEX('All CCC'!AM$7:AM$809,MATCH(WatchList!$B181,'All CCC'!$B$7:$B$809,0)))</f>
        <v/>
      </c>
      <c r="AN181" s="844" t="str">
        <f>IF($B181="","",INDEX('All CCC'!AN$7:AN$809,MATCH(WatchList!$B181,'All CCC'!$B$7:$B$809,0)))</f>
        <v/>
      </c>
      <c r="AO181" s="844" t="str">
        <f>IF($B181="","",INDEX('All CCC'!AO$7:AO$809,MATCH(WatchList!$B181,'All CCC'!$B$7:$B$809,0)))</f>
        <v/>
      </c>
      <c r="AP181" s="844" t="str">
        <f>IF($B181="","",INDEX('All CCC'!AP$7:AP$809,MATCH(WatchList!$B181,'All CCC'!$B$7:$B$809,0)))</f>
        <v/>
      </c>
      <c r="AQ181" s="844" t="str">
        <f>IF($B181="","",INDEX('All CCC'!AQ$7:AQ$809,MATCH(WatchList!$B181,'All CCC'!$B$7:$B$809,0)))</f>
        <v/>
      </c>
      <c r="AR181" s="844" t="str">
        <f>IF($B181="","",INDEX('All CCC'!AR$7:AR$809,MATCH(WatchList!$B181,'All CCC'!$B$7:$B$809,0)))</f>
        <v/>
      </c>
      <c r="AS181" s="844" t="str">
        <f>IF($B181="","",INDEX('All CCC'!AS$7:AS$809,MATCH(WatchList!$B181,'All CCC'!$B$7:$B$809,0)))</f>
        <v/>
      </c>
      <c r="AT181" s="844" t="str">
        <f>IF($B181="","",INDEX('All CCC'!AT$7:AT$809,MATCH(WatchList!$B181,'All CCC'!$B$7:$B$809,0)))</f>
        <v/>
      </c>
      <c r="AU181" s="844" t="str">
        <f>IF($B181="","",INDEX('All CCC'!AU$7:AU$809,MATCH(WatchList!$B181,'All CCC'!$B$7:$B$809,0)))</f>
        <v/>
      </c>
      <c r="AV181" s="844" t="str">
        <f>IF($B181="","",INDEX('All CCC'!AV$7:AV$809,MATCH(WatchList!$B181,'All CCC'!$B$7:$B$809,0)))</f>
        <v/>
      </c>
      <c r="AW181" s="844" t="str">
        <f>IF($B181="","",INDEX('All CCC'!AW$7:AW$809,MATCH(WatchList!$B181,'All CCC'!$B$7:$B$809,0)))</f>
        <v/>
      </c>
      <c r="AX181" s="844" t="str">
        <f>IF($B181="","",INDEX('All CCC'!AX$7:AX$809,MATCH(WatchList!$B181,'All CCC'!$B$7:$B$809,0)))</f>
        <v/>
      </c>
      <c r="AY181" s="844" t="str">
        <f>IF($B181="","",INDEX('All CCC'!AY$7:AY$809,MATCH(WatchList!$B181,'All CCC'!$B$7:$B$809,0)))</f>
        <v/>
      </c>
      <c r="AZ181" s="844" t="str">
        <f>IF($B181="","",INDEX('All CCC'!AZ$7:AZ$809,MATCH(WatchList!$B181,'All CCC'!$B$7:$B$809,0)))</f>
        <v/>
      </c>
      <c r="BA181" s="844" t="str">
        <f>IF($B181="","",INDEX('All CCC'!BA$7:BA$809,MATCH(WatchList!$B181,'All CCC'!$B$7:$B$809,0)))</f>
        <v/>
      </c>
      <c r="BB181" s="844" t="str">
        <f>IF($B181="","",INDEX('All CCC'!BB$7:BB$809,MATCH(WatchList!$B181,'All CCC'!$B$7:$B$809,0)))</f>
        <v/>
      </c>
      <c r="BC181" s="844" t="str">
        <f>IF($B181="","",INDEX('All CCC'!BC$7:BC$809,MATCH(WatchList!$B181,'All CCC'!$B$7:$B$809,0)))</f>
        <v/>
      </c>
      <c r="BD181" s="844" t="str">
        <f>IF($B181="","",INDEX('All CCC'!BD$7:BD$809,MATCH(WatchList!$B181,'All CCC'!$B$7:$B$809,0)))</f>
        <v/>
      </c>
      <c r="BE181" s="844" t="str">
        <f>IF($B181="","",INDEX('All CCC'!BE$7:BE$809,MATCH(WatchList!$B181,'All CCC'!$B$7:$B$809,0)))</f>
        <v/>
      </c>
      <c r="BF181" s="844" t="str">
        <f>IF($B181="","",INDEX('All CCC'!BF$7:BF$809,MATCH(WatchList!$B181,'All CCC'!$B$7:$B$809,0)))</f>
        <v/>
      </c>
      <c r="BG181" s="844" t="str">
        <f>IF($B181="","",INDEX('All CCC'!BG$7:BG$809,MATCH(WatchList!$B181,'All CCC'!$B$7:$B$809,0)))</f>
        <v/>
      </c>
    </row>
    <row r="182" spans="1:59" x14ac:dyDescent="0.2">
      <c r="A182" s="548" t="str">
        <f>IF($B182="","",INDEX('All CCC'!A$7:A$809,MATCH(WatchList!$B182,'All CCC'!$B$7:$B$809,0)))</f>
        <v/>
      </c>
      <c r="B182" s="31"/>
      <c r="C182" s="844" t="str">
        <f>IF($B182="","",INDEX('All CCC'!C$7:C$809,MATCH(WatchList!$B182,'All CCC'!$B$7:$B$809,0)))</f>
        <v/>
      </c>
      <c r="D182" s="844" t="str">
        <f>IF($B182="","",INDEX('All CCC'!D$7:D$809,MATCH(WatchList!$B182,'All CCC'!$B$7:$B$809,0)))</f>
        <v/>
      </c>
      <c r="E182" s="844" t="str">
        <f>IF($B182="","",INDEX('All CCC'!E$7:E$809,MATCH(WatchList!$B182,'All CCC'!$B$7:$B$809,0)))</f>
        <v/>
      </c>
      <c r="F182" s="844" t="str">
        <f>IF($B182="","",INDEX('All CCC'!F$7:F$809,MATCH(WatchList!$B182,'All CCC'!$B$7:$B$809,0)))</f>
        <v/>
      </c>
      <c r="G182" s="844" t="str">
        <f>IF($B182="","",INDEX('All CCC'!G$7:G$809,MATCH(WatchList!$B182,'All CCC'!$B$7:$B$809,0)))</f>
        <v/>
      </c>
      <c r="H182" s="844" t="str">
        <f>IF($B182="","",INDEX('All CCC'!H$7:H$809,MATCH(WatchList!$B182,'All CCC'!$B$7:$B$809,0)))</f>
        <v/>
      </c>
      <c r="I182" s="844" t="str">
        <f>IF($B182="","",INDEX('All CCC'!I$7:I$809,MATCH(WatchList!$B182,'All CCC'!$B$7:$B$809,0)))</f>
        <v/>
      </c>
      <c r="J182" s="844" t="str">
        <f>IF($B182="","",INDEX('All CCC'!J$7:J$809,MATCH(WatchList!$B182,'All CCC'!$B$7:$B$809,0)))</f>
        <v/>
      </c>
      <c r="K182" s="844" t="str">
        <f>IF($B182="","",INDEX('All CCC'!K$7:K$809,MATCH(WatchList!$B182,'All CCC'!$B$7:$B$809,0)))</f>
        <v/>
      </c>
      <c r="L182" s="844" t="str">
        <f>IF($B182="","",INDEX('All CCC'!L$7:L$809,MATCH(WatchList!$B182,'All CCC'!$B$7:$B$809,0)))</f>
        <v/>
      </c>
      <c r="M182" s="844" t="str">
        <f>IF($B182="","",INDEX('All CCC'!M$7:M$809,MATCH(WatchList!$B182,'All CCC'!$B$7:$B$809,0)))</f>
        <v/>
      </c>
      <c r="N182" s="844" t="str">
        <f>IF($B182="","",INDEX('All CCC'!N$7:N$809,MATCH(WatchList!$B182,'All CCC'!$B$7:$B$809,0)))</f>
        <v/>
      </c>
      <c r="O182" s="844" t="str">
        <f>IF($B182="","",INDEX('All CCC'!O$7:O$809,MATCH(WatchList!$B182,'All CCC'!$B$7:$B$809,0)))</f>
        <v/>
      </c>
      <c r="P182" s="845" t="str">
        <f>IF($B182="","",INDEX('All CCC'!P$7:P$809,MATCH(WatchList!$B182,'All CCC'!$B$7:$B$809,0)))</f>
        <v/>
      </c>
      <c r="Q182" s="845" t="str">
        <f>IF($B182="","",INDEX('All CCC'!Q$7:Q$809,MATCH(WatchList!$B182,'All CCC'!$B$7:$B$809,0)))</f>
        <v/>
      </c>
      <c r="R182" s="844" t="str">
        <f>IF($B182="","",INDEX('All CCC'!R$7:R$809,MATCH(WatchList!$B182,'All CCC'!$B$7:$B$809,0)))</f>
        <v/>
      </c>
      <c r="S182" s="844" t="str">
        <f>IF($B182="","",INDEX('All CCC'!S$7:S$809,MATCH(WatchList!$B182,'All CCC'!$B$7:$B$809,0)))</f>
        <v/>
      </c>
      <c r="T182" s="844" t="str">
        <f>IF($B182="","",INDEX('All CCC'!T$7:T$809,MATCH(WatchList!$B182,'All CCC'!$B$7:$B$809,0)))</f>
        <v/>
      </c>
      <c r="U182" s="844" t="str">
        <f>IF($B182="","",INDEX('All CCC'!U$7:U$809,MATCH(WatchList!$B182,'All CCC'!$B$7:$B$809,0)))</f>
        <v/>
      </c>
      <c r="V182" s="844" t="str">
        <f>IF($B182="","",INDEX('All CCC'!V$7:V$809,MATCH(WatchList!$B182,'All CCC'!$B$7:$B$809,0)))</f>
        <v/>
      </c>
      <c r="W182" s="844" t="str">
        <f>IF($B182="","",INDEX('All CCC'!W$7:W$809,MATCH(WatchList!$B182,'All CCC'!$B$7:$B$809,0)))</f>
        <v/>
      </c>
      <c r="X182" s="844" t="str">
        <f>IF($B182="","",INDEX('All CCC'!X$7:X$809,MATCH(WatchList!$B182,'All CCC'!$B$7:$B$809,0)))</f>
        <v/>
      </c>
      <c r="Y182" s="844" t="str">
        <f>IF($B182="","",INDEX('All CCC'!Y$7:Y$809,MATCH(WatchList!$B182,'All CCC'!$B$7:$B$809,0)))</f>
        <v/>
      </c>
      <c r="Z182" s="844" t="str">
        <f>IF($B182="","",INDEX('All CCC'!Z$7:Z$809,MATCH(WatchList!$B182,'All CCC'!$B$7:$B$809,0)))</f>
        <v/>
      </c>
      <c r="AA182" s="844" t="str">
        <f>IF($B182="","",INDEX('All CCC'!AA$7:AA$809,MATCH(WatchList!$B182,'All CCC'!$B$7:$B$809,0)))</f>
        <v/>
      </c>
      <c r="AB182" s="844" t="str">
        <f>IF($B182="","",INDEX('All CCC'!AB$7:AB$809,MATCH(WatchList!$B182,'All CCC'!$B$7:$B$809,0)))</f>
        <v/>
      </c>
      <c r="AC182" s="844" t="str">
        <f>IF($B182="","",INDEX('All CCC'!AC$7:AC$809,MATCH(WatchList!$B182,'All CCC'!$B$7:$B$809,0)))</f>
        <v/>
      </c>
      <c r="AD182" s="844" t="str">
        <f>IF($B182="","",INDEX('All CCC'!AD$7:AD$809,MATCH(WatchList!$B182,'All CCC'!$B$7:$B$809,0)))</f>
        <v/>
      </c>
      <c r="AE182" s="844" t="str">
        <f>IF($B182="","",INDEX('All CCC'!AE$7:AE$809,MATCH(WatchList!$B182,'All CCC'!$B$7:$B$809,0)))</f>
        <v/>
      </c>
      <c r="AF182" s="844" t="str">
        <f>IF($B182="","",INDEX('All CCC'!AF$7:AF$809,MATCH(WatchList!$B182,'All CCC'!$B$7:$B$809,0)))</f>
        <v/>
      </c>
      <c r="AG182" s="844" t="str">
        <f>IF($B182="","",INDEX('All CCC'!AG$7:AG$809,MATCH(WatchList!$B182,'All CCC'!$B$7:$B$809,0)))</f>
        <v/>
      </c>
      <c r="AH182" s="844" t="str">
        <f>IF($B182="","",INDEX('All CCC'!AH$7:AH$809,MATCH(WatchList!$B182,'All CCC'!$B$7:$B$809,0)))</f>
        <v/>
      </c>
      <c r="AI182" s="844" t="str">
        <f>IF($B182="","",INDEX('All CCC'!AI$7:AI$809,MATCH(WatchList!$B182,'All CCC'!$B$7:$B$809,0)))</f>
        <v/>
      </c>
      <c r="AJ182" s="844" t="str">
        <f>IF($B182="","",INDEX('All CCC'!AJ$7:AJ$809,MATCH(WatchList!$B182,'All CCC'!$B$7:$B$809,0)))</f>
        <v/>
      </c>
      <c r="AK182" s="844" t="str">
        <f>IF($B182="","",INDEX('All CCC'!AK$7:AK$809,MATCH(WatchList!$B182,'All CCC'!$B$7:$B$809,0)))</f>
        <v/>
      </c>
      <c r="AL182" s="844" t="str">
        <f>IF($B182="","",INDEX('All CCC'!AL$7:AL$809,MATCH(WatchList!$B182,'All CCC'!$B$7:$B$809,0)))</f>
        <v/>
      </c>
      <c r="AM182" s="844" t="str">
        <f>IF($B182="","",INDEX('All CCC'!AM$7:AM$809,MATCH(WatchList!$B182,'All CCC'!$B$7:$B$809,0)))</f>
        <v/>
      </c>
      <c r="AN182" s="844" t="str">
        <f>IF($B182="","",INDEX('All CCC'!AN$7:AN$809,MATCH(WatchList!$B182,'All CCC'!$B$7:$B$809,0)))</f>
        <v/>
      </c>
      <c r="AO182" s="844" t="str">
        <f>IF($B182="","",INDEX('All CCC'!AO$7:AO$809,MATCH(WatchList!$B182,'All CCC'!$B$7:$B$809,0)))</f>
        <v/>
      </c>
      <c r="AP182" s="844" t="str">
        <f>IF($B182="","",INDEX('All CCC'!AP$7:AP$809,MATCH(WatchList!$B182,'All CCC'!$B$7:$B$809,0)))</f>
        <v/>
      </c>
      <c r="AQ182" s="844" t="str">
        <f>IF($B182="","",INDEX('All CCC'!AQ$7:AQ$809,MATCH(WatchList!$B182,'All CCC'!$B$7:$B$809,0)))</f>
        <v/>
      </c>
      <c r="AR182" s="844" t="str">
        <f>IF($B182="","",INDEX('All CCC'!AR$7:AR$809,MATCH(WatchList!$B182,'All CCC'!$B$7:$B$809,0)))</f>
        <v/>
      </c>
      <c r="AS182" s="844" t="str">
        <f>IF($B182="","",INDEX('All CCC'!AS$7:AS$809,MATCH(WatchList!$B182,'All CCC'!$B$7:$B$809,0)))</f>
        <v/>
      </c>
      <c r="AT182" s="844" t="str">
        <f>IF($B182="","",INDEX('All CCC'!AT$7:AT$809,MATCH(WatchList!$B182,'All CCC'!$B$7:$B$809,0)))</f>
        <v/>
      </c>
      <c r="AU182" s="844" t="str">
        <f>IF($B182="","",INDEX('All CCC'!AU$7:AU$809,MATCH(WatchList!$B182,'All CCC'!$B$7:$B$809,0)))</f>
        <v/>
      </c>
      <c r="AV182" s="844" t="str">
        <f>IF($B182="","",INDEX('All CCC'!AV$7:AV$809,MATCH(WatchList!$B182,'All CCC'!$B$7:$B$809,0)))</f>
        <v/>
      </c>
      <c r="AW182" s="844" t="str">
        <f>IF($B182="","",INDEX('All CCC'!AW$7:AW$809,MATCH(WatchList!$B182,'All CCC'!$B$7:$B$809,0)))</f>
        <v/>
      </c>
      <c r="AX182" s="844" t="str">
        <f>IF($B182="","",INDEX('All CCC'!AX$7:AX$809,MATCH(WatchList!$B182,'All CCC'!$B$7:$B$809,0)))</f>
        <v/>
      </c>
      <c r="AY182" s="844" t="str">
        <f>IF($B182="","",INDEX('All CCC'!AY$7:AY$809,MATCH(WatchList!$B182,'All CCC'!$B$7:$B$809,0)))</f>
        <v/>
      </c>
      <c r="AZ182" s="844" t="str">
        <f>IF($B182="","",INDEX('All CCC'!AZ$7:AZ$809,MATCH(WatchList!$B182,'All CCC'!$B$7:$B$809,0)))</f>
        <v/>
      </c>
      <c r="BA182" s="844" t="str">
        <f>IF($B182="","",INDEX('All CCC'!BA$7:BA$809,MATCH(WatchList!$B182,'All CCC'!$B$7:$B$809,0)))</f>
        <v/>
      </c>
      <c r="BB182" s="844" t="str">
        <f>IF($B182="","",INDEX('All CCC'!BB$7:BB$809,MATCH(WatchList!$B182,'All CCC'!$B$7:$B$809,0)))</f>
        <v/>
      </c>
      <c r="BC182" s="844" t="str">
        <f>IF($B182="","",INDEX('All CCC'!BC$7:BC$809,MATCH(WatchList!$B182,'All CCC'!$B$7:$B$809,0)))</f>
        <v/>
      </c>
      <c r="BD182" s="844" t="str">
        <f>IF($B182="","",INDEX('All CCC'!BD$7:BD$809,MATCH(WatchList!$B182,'All CCC'!$B$7:$B$809,0)))</f>
        <v/>
      </c>
      <c r="BE182" s="844" t="str">
        <f>IF($B182="","",INDEX('All CCC'!BE$7:BE$809,MATCH(WatchList!$B182,'All CCC'!$B$7:$B$809,0)))</f>
        <v/>
      </c>
      <c r="BF182" s="844" t="str">
        <f>IF($B182="","",INDEX('All CCC'!BF$7:BF$809,MATCH(WatchList!$B182,'All CCC'!$B$7:$B$809,0)))</f>
        <v/>
      </c>
      <c r="BG182" s="844" t="str">
        <f>IF($B182="","",INDEX('All CCC'!BG$7:BG$809,MATCH(WatchList!$B182,'All CCC'!$B$7:$B$809,0)))</f>
        <v/>
      </c>
    </row>
    <row r="183" spans="1:59" x14ac:dyDescent="0.2">
      <c r="A183" s="548" t="str">
        <f>IF($B183="","",INDEX('All CCC'!A$7:A$809,MATCH(WatchList!$B183,'All CCC'!$B$7:$B$809,0)))</f>
        <v/>
      </c>
      <c r="B183" s="31"/>
      <c r="C183" s="844" t="str">
        <f>IF($B183="","",INDEX('All CCC'!C$7:C$809,MATCH(WatchList!$B183,'All CCC'!$B$7:$B$809,0)))</f>
        <v/>
      </c>
      <c r="D183" s="844" t="str">
        <f>IF($B183="","",INDEX('All CCC'!D$7:D$809,MATCH(WatchList!$B183,'All CCC'!$B$7:$B$809,0)))</f>
        <v/>
      </c>
      <c r="E183" s="844" t="str">
        <f>IF($B183="","",INDEX('All CCC'!E$7:E$809,MATCH(WatchList!$B183,'All CCC'!$B$7:$B$809,0)))</f>
        <v/>
      </c>
      <c r="F183" s="844" t="str">
        <f>IF($B183="","",INDEX('All CCC'!F$7:F$809,MATCH(WatchList!$B183,'All CCC'!$B$7:$B$809,0)))</f>
        <v/>
      </c>
      <c r="G183" s="844" t="str">
        <f>IF($B183="","",INDEX('All CCC'!G$7:G$809,MATCH(WatchList!$B183,'All CCC'!$B$7:$B$809,0)))</f>
        <v/>
      </c>
      <c r="H183" s="844" t="str">
        <f>IF($B183="","",INDEX('All CCC'!H$7:H$809,MATCH(WatchList!$B183,'All CCC'!$B$7:$B$809,0)))</f>
        <v/>
      </c>
      <c r="I183" s="844" t="str">
        <f>IF($B183="","",INDEX('All CCC'!I$7:I$809,MATCH(WatchList!$B183,'All CCC'!$B$7:$B$809,0)))</f>
        <v/>
      </c>
      <c r="J183" s="844" t="str">
        <f>IF($B183="","",INDEX('All CCC'!J$7:J$809,MATCH(WatchList!$B183,'All CCC'!$B$7:$B$809,0)))</f>
        <v/>
      </c>
      <c r="K183" s="844" t="str">
        <f>IF($B183="","",INDEX('All CCC'!K$7:K$809,MATCH(WatchList!$B183,'All CCC'!$B$7:$B$809,0)))</f>
        <v/>
      </c>
      <c r="L183" s="844" t="str">
        <f>IF($B183="","",INDEX('All CCC'!L$7:L$809,MATCH(WatchList!$B183,'All CCC'!$B$7:$B$809,0)))</f>
        <v/>
      </c>
      <c r="M183" s="844" t="str">
        <f>IF($B183="","",INDEX('All CCC'!M$7:M$809,MATCH(WatchList!$B183,'All CCC'!$B$7:$B$809,0)))</f>
        <v/>
      </c>
      <c r="N183" s="844" t="str">
        <f>IF($B183="","",INDEX('All CCC'!N$7:N$809,MATCH(WatchList!$B183,'All CCC'!$B$7:$B$809,0)))</f>
        <v/>
      </c>
      <c r="O183" s="844" t="str">
        <f>IF($B183="","",INDEX('All CCC'!O$7:O$809,MATCH(WatchList!$B183,'All CCC'!$B$7:$B$809,0)))</f>
        <v/>
      </c>
      <c r="P183" s="845" t="str">
        <f>IF($B183="","",INDEX('All CCC'!P$7:P$809,MATCH(WatchList!$B183,'All CCC'!$B$7:$B$809,0)))</f>
        <v/>
      </c>
      <c r="Q183" s="845" t="str">
        <f>IF($B183="","",INDEX('All CCC'!Q$7:Q$809,MATCH(WatchList!$B183,'All CCC'!$B$7:$B$809,0)))</f>
        <v/>
      </c>
      <c r="R183" s="844" t="str">
        <f>IF($B183="","",INDEX('All CCC'!R$7:R$809,MATCH(WatchList!$B183,'All CCC'!$B$7:$B$809,0)))</f>
        <v/>
      </c>
      <c r="S183" s="844" t="str">
        <f>IF($B183="","",INDEX('All CCC'!S$7:S$809,MATCH(WatchList!$B183,'All CCC'!$B$7:$B$809,0)))</f>
        <v/>
      </c>
      <c r="T183" s="844" t="str">
        <f>IF($B183="","",INDEX('All CCC'!T$7:T$809,MATCH(WatchList!$B183,'All CCC'!$B$7:$B$809,0)))</f>
        <v/>
      </c>
      <c r="U183" s="844" t="str">
        <f>IF($B183="","",INDEX('All CCC'!U$7:U$809,MATCH(WatchList!$B183,'All CCC'!$B$7:$B$809,0)))</f>
        <v/>
      </c>
      <c r="V183" s="844" t="str">
        <f>IF($B183="","",INDEX('All CCC'!V$7:V$809,MATCH(WatchList!$B183,'All CCC'!$B$7:$B$809,0)))</f>
        <v/>
      </c>
      <c r="W183" s="844" t="str">
        <f>IF($B183="","",INDEX('All CCC'!W$7:W$809,MATCH(WatchList!$B183,'All CCC'!$B$7:$B$809,0)))</f>
        <v/>
      </c>
      <c r="X183" s="844" t="str">
        <f>IF($B183="","",INDEX('All CCC'!X$7:X$809,MATCH(WatchList!$B183,'All CCC'!$B$7:$B$809,0)))</f>
        <v/>
      </c>
      <c r="Y183" s="844" t="str">
        <f>IF($B183="","",INDEX('All CCC'!Y$7:Y$809,MATCH(WatchList!$B183,'All CCC'!$B$7:$B$809,0)))</f>
        <v/>
      </c>
      <c r="Z183" s="844" t="str">
        <f>IF($B183="","",INDEX('All CCC'!Z$7:Z$809,MATCH(WatchList!$B183,'All CCC'!$B$7:$B$809,0)))</f>
        <v/>
      </c>
      <c r="AA183" s="844" t="str">
        <f>IF($B183="","",INDEX('All CCC'!AA$7:AA$809,MATCH(WatchList!$B183,'All CCC'!$B$7:$B$809,0)))</f>
        <v/>
      </c>
      <c r="AB183" s="844" t="str">
        <f>IF($B183="","",INDEX('All CCC'!AB$7:AB$809,MATCH(WatchList!$B183,'All CCC'!$B$7:$B$809,0)))</f>
        <v/>
      </c>
      <c r="AC183" s="844" t="str">
        <f>IF($B183="","",INDEX('All CCC'!AC$7:AC$809,MATCH(WatchList!$B183,'All CCC'!$B$7:$B$809,0)))</f>
        <v/>
      </c>
      <c r="AD183" s="844" t="str">
        <f>IF($B183="","",INDEX('All CCC'!AD$7:AD$809,MATCH(WatchList!$B183,'All CCC'!$B$7:$B$809,0)))</f>
        <v/>
      </c>
      <c r="AE183" s="844" t="str">
        <f>IF($B183="","",INDEX('All CCC'!AE$7:AE$809,MATCH(WatchList!$B183,'All CCC'!$B$7:$B$809,0)))</f>
        <v/>
      </c>
      <c r="AF183" s="844" t="str">
        <f>IF($B183="","",INDEX('All CCC'!AF$7:AF$809,MATCH(WatchList!$B183,'All CCC'!$B$7:$B$809,0)))</f>
        <v/>
      </c>
      <c r="AG183" s="844" t="str">
        <f>IF($B183="","",INDEX('All CCC'!AG$7:AG$809,MATCH(WatchList!$B183,'All CCC'!$B$7:$B$809,0)))</f>
        <v/>
      </c>
      <c r="AH183" s="844" t="str">
        <f>IF($B183="","",INDEX('All CCC'!AH$7:AH$809,MATCH(WatchList!$B183,'All CCC'!$B$7:$B$809,0)))</f>
        <v/>
      </c>
      <c r="AI183" s="844" t="str">
        <f>IF($B183="","",INDEX('All CCC'!AI$7:AI$809,MATCH(WatchList!$B183,'All CCC'!$B$7:$B$809,0)))</f>
        <v/>
      </c>
      <c r="AJ183" s="844" t="str">
        <f>IF($B183="","",INDEX('All CCC'!AJ$7:AJ$809,MATCH(WatchList!$B183,'All CCC'!$B$7:$B$809,0)))</f>
        <v/>
      </c>
      <c r="AK183" s="844" t="str">
        <f>IF($B183="","",INDEX('All CCC'!AK$7:AK$809,MATCH(WatchList!$B183,'All CCC'!$B$7:$B$809,0)))</f>
        <v/>
      </c>
      <c r="AL183" s="844" t="str">
        <f>IF($B183="","",INDEX('All CCC'!AL$7:AL$809,MATCH(WatchList!$B183,'All CCC'!$B$7:$B$809,0)))</f>
        <v/>
      </c>
      <c r="AM183" s="844" t="str">
        <f>IF($B183="","",INDEX('All CCC'!AM$7:AM$809,MATCH(WatchList!$B183,'All CCC'!$B$7:$B$809,0)))</f>
        <v/>
      </c>
      <c r="AN183" s="844" t="str">
        <f>IF($B183="","",INDEX('All CCC'!AN$7:AN$809,MATCH(WatchList!$B183,'All CCC'!$B$7:$B$809,0)))</f>
        <v/>
      </c>
      <c r="AO183" s="844" t="str">
        <f>IF($B183="","",INDEX('All CCC'!AO$7:AO$809,MATCH(WatchList!$B183,'All CCC'!$B$7:$B$809,0)))</f>
        <v/>
      </c>
      <c r="AP183" s="844" t="str">
        <f>IF($B183="","",INDEX('All CCC'!AP$7:AP$809,MATCH(WatchList!$B183,'All CCC'!$B$7:$B$809,0)))</f>
        <v/>
      </c>
      <c r="AQ183" s="844" t="str">
        <f>IF($B183="","",INDEX('All CCC'!AQ$7:AQ$809,MATCH(WatchList!$B183,'All CCC'!$B$7:$B$809,0)))</f>
        <v/>
      </c>
      <c r="AR183" s="844" t="str">
        <f>IF($B183="","",INDEX('All CCC'!AR$7:AR$809,MATCH(WatchList!$B183,'All CCC'!$B$7:$B$809,0)))</f>
        <v/>
      </c>
      <c r="AS183" s="844" t="str">
        <f>IF($B183="","",INDEX('All CCC'!AS$7:AS$809,MATCH(WatchList!$B183,'All CCC'!$B$7:$B$809,0)))</f>
        <v/>
      </c>
      <c r="AT183" s="844" t="str">
        <f>IF($B183="","",INDEX('All CCC'!AT$7:AT$809,MATCH(WatchList!$B183,'All CCC'!$B$7:$B$809,0)))</f>
        <v/>
      </c>
      <c r="AU183" s="844" t="str">
        <f>IF($B183="","",INDEX('All CCC'!AU$7:AU$809,MATCH(WatchList!$B183,'All CCC'!$B$7:$B$809,0)))</f>
        <v/>
      </c>
      <c r="AV183" s="844" t="str">
        <f>IF($B183="","",INDEX('All CCC'!AV$7:AV$809,MATCH(WatchList!$B183,'All CCC'!$B$7:$B$809,0)))</f>
        <v/>
      </c>
      <c r="AW183" s="844" t="str">
        <f>IF($B183="","",INDEX('All CCC'!AW$7:AW$809,MATCH(WatchList!$B183,'All CCC'!$B$7:$B$809,0)))</f>
        <v/>
      </c>
      <c r="AX183" s="844" t="str">
        <f>IF($B183="","",INDEX('All CCC'!AX$7:AX$809,MATCH(WatchList!$B183,'All CCC'!$B$7:$B$809,0)))</f>
        <v/>
      </c>
      <c r="AY183" s="844" t="str">
        <f>IF($B183="","",INDEX('All CCC'!AY$7:AY$809,MATCH(WatchList!$B183,'All CCC'!$B$7:$B$809,0)))</f>
        <v/>
      </c>
      <c r="AZ183" s="844" t="str">
        <f>IF($B183="","",INDEX('All CCC'!AZ$7:AZ$809,MATCH(WatchList!$B183,'All CCC'!$B$7:$B$809,0)))</f>
        <v/>
      </c>
      <c r="BA183" s="844" t="str">
        <f>IF($B183="","",INDEX('All CCC'!BA$7:BA$809,MATCH(WatchList!$B183,'All CCC'!$B$7:$B$809,0)))</f>
        <v/>
      </c>
      <c r="BB183" s="844" t="str">
        <f>IF($B183="","",INDEX('All CCC'!BB$7:BB$809,MATCH(WatchList!$B183,'All CCC'!$B$7:$B$809,0)))</f>
        <v/>
      </c>
      <c r="BC183" s="844" t="str">
        <f>IF($B183="","",INDEX('All CCC'!BC$7:BC$809,MATCH(WatchList!$B183,'All CCC'!$B$7:$B$809,0)))</f>
        <v/>
      </c>
      <c r="BD183" s="844" t="str">
        <f>IF($B183="","",INDEX('All CCC'!BD$7:BD$809,MATCH(WatchList!$B183,'All CCC'!$B$7:$B$809,0)))</f>
        <v/>
      </c>
      <c r="BE183" s="844" t="str">
        <f>IF($B183="","",INDEX('All CCC'!BE$7:BE$809,MATCH(WatchList!$B183,'All CCC'!$B$7:$B$809,0)))</f>
        <v/>
      </c>
      <c r="BF183" s="844" t="str">
        <f>IF($B183="","",INDEX('All CCC'!BF$7:BF$809,MATCH(WatchList!$B183,'All CCC'!$B$7:$B$809,0)))</f>
        <v/>
      </c>
      <c r="BG183" s="844" t="str">
        <f>IF($B183="","",INDEX('All CCC'!BG$7:BG$809,MATCH(WatchList!$B183,'All CCC'!$B$7:$B$809,0)))</f>
        <v/>
      </c>
    </row>
    <row r="184" spans="1:59" x14ac:dyDescent="0.2">
      <c r="A184" s="548" t="str">
        <f>IF($B184="","",INDEX('All CCC'!A$7:A$809,MATCH(WatchList!$B184,'All CCC'!$B$7:$B$809,0)))</f>
        <v/>
      </c>
      <c r="B184" s="31"/>
      <c r="C184" s="844" t="str">
        <f>IF($B184="","",INDEX('All CCC'!C$7:C$809,MATCH(WatchList!$B184,'All CCC'!$B$7:$B$809,0)))</f>
        <v/>
      </c>
      <c r="D184" s="844" t="str">
        <f>IF($B184="","",INDEX('All CCC'!D$7:D$809,MATCH(WatchList!$B184,'All CCC'!$B$7:$B$809,0)))</f>
        <v/>
      </c>
      <c r="E184" s="844" t="str">
        <f>IF($B184="","",INDEX('All CCC'!E$7:E$809,MATCH(WatchList!$B184,'All CCC'!$B$7:$B$809,0)))</f>
        <v/>
      </c>
      <c r="F184" s="844" t="str">
        <f>IF($B184="","",INDEX('All CCC'!F$7:F$809,MATCH(WatchList!$B184,'All CCC'!$B$7:$B$809,0)))</f>
        <v/>
      </c>
      <c r="G184" s="844" t="str">
        <f>IF($B184="","",INDEX('All CCC'!G$7:G$809,MATCH(WatchList!$B184,'All CCC'!$B$7:$B$809,0)))</f>
        <v/>
      </c>
      <c r="H184" s="844" t="str">
        <f>IF($B184="","",INDEX('All CCC'!H$7:H$809,MATCH(WatchList!$B184,'All CCC'!$B$7:$B$809,0)))</f>
        <v/>
      </c>
      <c r="I184" s="844" t="str">
        <f>IF($B184="","",INDEX('All CCC'!I$7:I$809,MATCH(WatchList!$B184,'All CCC'!$B$7:$B$809,0)))</f>
        <v/>
      </c>
      <c r="J184" s="844" t="str">
        <f>IF($B184="","",INDEX('All CCC'!J$7:J$809,MATCH(WatchList!$B184,'All CCC'!$B$7:$B$809,0)))</f>
        <v/>
      </c>
      <c r="K184" s="844" t="str">
        <f>IF($B184="","",INDEX('All CCC'!K$7:K$809,MATCH(WatchList!$B184,'All CCC'!$B$7:$B$809,0)))</f>
        <v/>
      </c>
      <c r="L184" s="844" t="str">
        <f>IF($B184="","",INDEX('All CCC'!L$7:L$809,MATCH(WatchList!$B184,'All CCC'!$B$7:$B$809,0)))</f>
        <v/>
      </c>
      <c r="M184" s="844" t="str">
        <f>IF($B184="","",INDEX('All CCC'!M$7:M$809,MATCH(WatchList!$B184,'All CCC'!$B$7:$B$809,0)))</f>
        <v/>
      </c>
      <c r="N184" s="844" t="str">
        <f>IF($B184="","",INDEX('All CCC'!N$7:N$809,MATCH(WatchList!$B184,'All CCC'!$B$7:$B$809,0)))</f>
        <v/>
      </c>
      <c r="O184" s="844" t="str">
        <f>IF($B184="","",INDEX('All CCC'!O$7:O$809,MATCH(WatchList!$B184,'All CCC'!$B$7:$B$809,0)))</f>
        <v/>
      </c>
      <c r="P184" s="845" t="str">
        <f>IF($B184="","",INDEX('All CCC'!P$7:P$809,MATCH(WatchList!$B184,'All CCC'!$B$7:$B$809,0)))</f>
        <v/>
      </c>
      <c r="Q184" s="845" t="str">
        <f>IF($B184="","",INDEX('All CCC'!Q$7:Q$809,MATCH(WatchList!$B184,'All CCC'!$B$7:$B$809,0)))</f>
        <v/>
      </c>
      <c r="R184" s="844" t="str">
        <f>IF($B184="","",INDEX('All CCC'!R$7:R$809,MATCH(WatchList!$B184,'All CCC'!$B$7:$B$809,0)))</f>
        <v/>
      </c>
      <c r="S184" s="844" t="str">
        <f>IF($B184="","",INDEX('All CCC'!S$7:S$809,MATCH(WatchList!$B184,'All CCC'!$B$7:$B$809,0)))</f>
        <v/>
      </c>
      <c r="T184" s="844" t="str">
        <f>IF($B184="","",INDEX('All CCC'!T$7:T$809,MATCH(WatchList!$B184,'All CCC'!$B$7:$B$809,0)))</f>
        <v/>
      </c>
      <c r="U184" s="844" t="str">
        <f>IF($B184="","",INDEX('All CCC'!U$7:U$809,MATCH(WatchList!$B184,'All CCC'!$B$7:$B$809,0)))</f>
        <v/>
      </c>
      <c r="V184" s="844" t="str">
        <f>IF($B184="","",INDEX('All CCC'!V$7:V$809,MATCH(WatchList!$B184,'All CCC'!$B$7:$B$809,0)))</f>
        <v/>
      </c>
      <c r="W184" s="844" t="str">
        <f>IF($B184="","",INDEX('All CCC'!W$7:W$809,MATCH(WatchList!$B184,'All CCC'!$B$7:$B$809,0)))</f>
        <v/>
      </c>
      <c r="X184" s="844" t="str">
        <f>IF($B184="","",INDEX('All CCC'!X$7:X$809,MATCH(WatchList!$B184,'All CCC'!$B$7:$B$809,0)))</f>
        <v/>
      </c>
      <c r="Y184" s="844" t="str">
        <f>IF($B184="","",INDEX('All CCC'!Y$7:Y$809,MATCH(WatchList!$B184,'All CCC'!$B$7:$B$809,0)))</f>
        <v/>
      </c>
      <c r="Z184" s="844" t="str">
        <f>IF($B184="","",INDEX('All CCC'!Z$7:Z$809,MATCH(WatchList!$B184,'All CCC'!$B$7:$B$809,0)))</f>
        <v/>
      </c>
      <c r="AA184" s="844" t="str">
        <f>IF($B184="","",INDEX('All CCC'!AA$7:AA$809,MATCH(WatchList!$B184,'All CCC'!$B$7:$B$809,0)))</f>
        <v/>
      </c>
      <c r="AB184" s="844" t="str">
        <f>IF($B184="","",INDEX('All CCC'!AB$7:AB$809,MATCH(WatchList!$B184,'All CCC'!$B$7:$B$809,0)))</f>
        <v/>
      </c>
      <c r="AC184" s="844" t="str">
        <f>IF($B184="","",INDEX('All CCC'!AC$7:AC$809,MATCH(WatchList!$B184,'All CCC'!$B$7:$B$809,0)))</f>
        <v/>
      </c>
      <c r="AD184" s="844" t="str">
        <f>IF($B184="","",INDEX('All CCC'!AD$7:AD$809,MATCH(WatchList!$B184,'All CCC'!$B$7:$B$809,0)))</f>
        <v/>
      </c>
      <c r="AE184" s="844" t="str">
        <f>IF($B184="","",INDEX('All CCC'!AE$7:AE$809,MATCH(WatchList!$B184,'All CCC'!$B$7:$B$809,0)))</f>
        <v/>
      </c>
      <c r="AF184" s="844" t="str">
        <f>IF($B184="","",INDEX('All CCC'!AF$7:AF$809,MATCH(WatchList!$B184,'All CCC'!$B$7:$B$809,0)))</f>
        <v/>
      </c>
      <c r="AG184" s="844" t="str">
        <f>IF($B184="","",INDEX('All CCC'!AG$7:AG$809,MATCH(WatchList!$B184,'All CCC'!$B$7:$B$809,0)))</f>
        <v/>
      </c>
      <c r="AH184" s="844" t="str">
        <f>IF($B184="","",INDEX('All CCC'!AH$7:AH$809,MATCH(WatchList!$B184,'All CCC'!$B$7:$B$809,0)))</f>
        <v/>
      </c>
      <c r="AI184" s="844" t="str">
        <f>IF($B184="","",INDEX('All CCC'!AI$7:AI$809,MATCH(WatchList!$B184,'All CCC'!$B$7:$B$809,0)))</f>
        <v/>
      </c>
      <c r="AJ184" s="844" t="str">
        <f>IF($B184="","",INDEX('All CCC'!AJ$7:AJ$809,MATCH(WatchList!$B184,'All CCC'!$B$7:$B$809,0)))</f>
        <v/>
      </c>
      <c r="AK184" s="844" t="str">
        <f>IF($B184="","",INDEX('All CCC'!AK$7:AK$809,MATCH(WatchList!$B184,'All CCC'!$B$7:$B$809,0)))</f>
        <v/>
      </c>
      <c r="AL184" s="844" t="str">
        <f>IF($B184="","",INDEX('All CCC'!AL$7:AL$809,MATCH(WatchList!$B184,'All CCC'!$B$7:$B$809,0)))</f>
        <v/>
      </c>
      <c r="AM184" s="844" t="str">
        <f>IF($B184="","",INDEX('All CCC'!AM$7:AM$809,MATCH(WatchList!$B184,'All CCC'!$B$7:$B$809,0)))</f>
        <v/>
      </c>
      <c r="AN184" s="844" t="str">
        <f>IF($B184="","",INDEX('All CCC'!AN$7:AN$809,MATCH(WatchList!$B184,'All CCC'!$B$7:$B$809,0)))</f>
        <v/>
      </c>
      <c r="AO184" s="844" t="str">
        <f>IF($B184="","",INDEX('All CCC'!AO$7:AO$809,MATCH(WatchList!$B184,'All CCC'!$B$7:$B$809,0)))</f>
        <v/>
      </c>
      <c r="AP184" s="844" t="str">
        <f>IF($B184="","",INDEX('All CCC'!AP$7:AP$809,MATCH(WatchList!$B184,'All CCC'!$B$7:$B$809,0)))</f>
        <v/>
      </c>
      <c r="AQ184" s="844" t="str">
        <f>IF($B184="","",INDEX('All CCC'!AQ$7:AQ$809,MATCH(WatchList!$B184,'All CCC'!$B$7:$B$809,0)))</f>
        <v/>
      </c>
      <c r="AR184" s="844" t="str">
        <f>IF($B184="","",INDEX('All CCC'!AR$7:AR$809,MATCH(WatchList!$B184,'All CCC'!$B$7:$B$809,0)))</f>
        <v/>
      </c>
      <c r="AS184" s="844" t="str">
        <f>IF($B184="","",INDEX('All CCC'!AS$7:AS$809,MATCH(WatchList!$B184,'All CCC'!$B$7:$B$809,0)))</f>
        <v/>
      </c>
      <c r="AT184" s="844" t="str">
        <f>IF($B184="","",INDEX('All CCC'!AT$7:AT$809,MATCH(WatchList!$B184,'All CCC'!$B$7:$B$809,0)))</f>
        <v/>
      </c>
      <c r="AU184" s="844" t="str">
        <f>IF($B184="","",INDEX('All CCC'!AU$7:AU$809,MATCH(WatchList!$B184,'All CCC'!$B$7:$B$809,0)))</f>
        <v/>
      </c>
      <c r="AV184" s="844" t="str">
        <f>IF($B184="","",INDEX('All CCC'!AV$7:AV$809,MATCH(WatchList!$B184,'All CCC'!$B$7:$B$809,0)))</f>
        <v/>
      </c>
      <c r="AW184" s="844" t="str">
        <f>IF($B184="","",INDEX('All CCC'!AW$7:AW$809,MATCH(WatchList!$B184,'All CCC'!$B$7:$B$809,0)))</f>
        <v/>
      </c>
      <c r="AX184" s="844" t="str">
        <f>IF($B184="","",INDEX('All CCC'!AX$7:AX$809,MATCH(WatchList!$B184,'All CCC'!$B$7:$B$809,0)))</f>
        <v/>
      </c>
      <c r="AY184" s="844" t="str">
        <f>IF($B184="","",INDEX('All CCC'!AY$7:AY$809,MATCH(WatchList!$B184,'All CCC'!$B$7:$B$809,0)))</f>
        <v/>
      </c>
      <c r="AZ184" s="844" t="str">
        <f>IF($B184="","",INDEX('All CCC'!AZ$7:AZ$809,MATCH(WatchList!$B184,'All CCC'!$B$7:$B$809,0)))</f>
        <v/>
      </c>
      <c r="BA184" s="844" t="str">
        <f>IF($B184="","",INDEX('All CCC'!BA$7:BA$809,MATCH(WatchList!$B184,'All CCC'!$B$7:$B$809,0)))</f>
        <v/>
      </c>
      <c r="BB184" s="844" t="str">
        <f>IF($B184="","",INDEX('All CCC'!BB$7:BB$809,MATCH(WatchList!$B184,'All CCC'!$B$7:$B$809,0)))</f>
        <v/>
      </c>
      <c r="BC184" s="844" t="str">
        <f>IF($B184="","",INDEX('All CCC'!BC$7:BC$809,MATCH(WatchList!$B184,'All CCC'!$B$7:$B$809,0)))</f>
        <v/>
      </c>
      <c r="BD184" s="844" t="str">
        <f>IF($B184="","",INDEX('All CCC'!BD$7:BD$809,MATCH(WatchList!$B184,'All CCC'!$B$7:$B$809,0)))</f>
        <v/>
      </c>
      <c r="BE184" s="844" t="str">
        <f>IF($B184="","",INDEX('All CCC'!BE$7:BE$809,MATCH(WatchList!$B184,'All CCC'!$B$7:$B$809,0)))</f>
        <v/>
      </c>
      <c r="BF184" s="844" t="str">
        <f>IF($B184="","",INDEX('All CCC'!BF$7:BF$809,MATCH(WatchList!$B184,'All CCC'!$B$7:$B$809,0)))</f>
        <v/>
      </c>
      <c r="BG184" s="844" t="str">
        <f>IF($B184="","",INDEX('All CCC'!BG$7:BG$809,MATCH(WatchList!$B184,'All CCC'!$B$7:$B$809,0)))</f>
        <v/>
      </c>
    </row>
    <row r="185" spans="1:59" x14ac:dyDescent="0.2">
      <c r="A185" s="548" t="str">
        <f>IF($B185="","",INDEX('All CCC'!A$7:A$809,MATCH(WatchList!$B185,'All CCC'!$B$7:$B$809,0)))</f>
        <v/>
      </c>
      <c r="B185" s="31"/>
      <c r="C185" s="844" t="str">
        <f>IF($B185="","",INDEX('All CCC'!C$7:C$809,MATCH(WatchList!$B185,'All CCC'!$B$7:$B$809,0)))</f>
        <v/>
      </c>
      <c r="D185" s="844" t="str">
        <f>IF($B185="","",INDEX('All CCC'!D$7:D$809,MATCH(WatchList!$B185,'All CCC'!$B$7:$B$809,0)))</f>
        <v/>
      </c>
      <c r="E185" s="844" t="str">
        <f>IF($B185="","",INDEX('All CCC'!E$7:E$809,MATCH(WatchList!$B185,'All CCC'!$B$7:$B$809,0)))</f>
        <v/>
      </c>
      <c r="F185" s="844" t="str">
        <f>IF($B185="","",INDEX('All CCC'!F$7:F$809,MATCH(WatchList!$B185,'All CCC'!$B$7:$B$809,0)))</f>
        <v/>
      </c>
      <c r="G185" s="844" t="str">
        <f>IF($B185="","",INDEX('All CCC'!G$7:G$809,MATCH(WatchList!$B185,'All CCC'!$B$7:$B$809,0)))</f>
        <v/>
      </c>
      <c r="H185" s="844" t="str">
        <f>IF($B185="","",INDEX('All CCC'!H$7:H$809,MATCH(WatchList!$B185,'All CCC'!$B$7:$B$809,0)))</f>
        <v/>
      </c>
      <c r="I185" s="844" t="str">
        <f>IF($B185="","",INDEX('All CCC'!I$7:I$809,MATCH(WatchList!$B185,'All CCC'!$B$7:$B$809,0)))</f>
        <v/>
      </c>
      <c r="J185" s="844" t="str">
        <f>IF($B185="","",INDEX('All CCC'!J$7:J$809,MATCH(WatchList!$B185,'All CCC'!$B$7:$B$809,0)))</f>
        <v/>
      </c>
      <c r="K185" s="844" t="str">
        <f>IF($B185="","",INDEX('All CCC'!K$7:K$809,MATCH(WatchList!$B185,'All CCC'!$B$7:$B$809,0)))</f>
        <v/>
      </c>
      <c r="L185" s="844" t="str">
        <f>IF($B185="","",INDEX('All CCC'!L$7:L$809,MATCH(WatchList!$B185,'All CCC'!$B$7:$B$809,0)))</f>
        <v/>
      </c>
      <c r="M185" s="844" t="str">
        <f>IF($B185="","",INDEX('All CCC'!M$7:M$809,MATCH(WatchList!$B185,'All CCC'!$B$7:$B$809,0)))</f>
        <v/>
      </c>
      <c r="N185" s="844" t="str">
        <f>IF($B185="","",INDEX('All CCC'!N$7:N$809,MATCH(WatchList!$B185,'All CCC'!$B$7:$B$809,0)))</f>
        <v/>
      </c>
      <c r="O185" s="844" t="str">
        <f>IF($B185="","",INDEX('All CCC'!O$7:O$809,MATCH(WatchList!$B185,'All CCC'!$B$7:$B$809,0)))</f>
        <v/>
      </c>
      <c r="P185" s="845" t="str">
        <f>IF($B185="","",INDEX('All CCC'!P$7:P$809,MATCH(WatchList!$B185,'All CCC'!$B$7:$B$809,0)))</f>
        <v/>
      </c>
      <c r="Q185" s="845" t="str">
        <f>IF($B185="","",INDEX('All CCC'!Q$7:Q$809,MATCH(WatchList!$B185,'All CCC'!$B$7:$B$809,0)))</f>
        <v/>
      </c>
      <c r="R185" s="844" t="str">
        <f>IF($B185="","",INDEX('All CCC'!R$7:R$809,MATCH(WatchList!$B185,'All CCC'!$B$7:$B$809,0)))</f>
        <v/>
      </c>
      <c r="S185" s="844" t="str">
        <f>IF($B185="","",INDEX('All CCC'!S$7:S$809,MATCH(WatchList!$B185,'All CCC'!$B$7:$B$809,0)))</f>
        <v/>
      </c>
      <c r="T185" s="844" t="str">
        <f>IF($B185="","",INDEX('All CCC'!T$7:T$809,MATCH(WatchList!$B185,'All CCC'!$B$7:$B$809,0)))</f>
        <v/>
      </c>
      <c r="U185" s="844" t="str">
        <f>IF($B185="","",INDEX('All CCC'!U$7:U$809,MATCH(WatchList!$B185,'All CCC'!$B$7:$B$809,0)))</f>
        <v/>
      </c>
      <c r="V185" s="844" t="str">
        <f>IF($B185="","",INDEX('All CCC'!V$7:V$809,MATCH(WatchList!$B185,'All CCC'!$B$7:$B$809,0)))</f>
        <v/>
      </c>
      <c r="W185" s="844" t="str">
        <f>IF($B185="","",INDEX('All CCC'!W$7:W$809,MATCH(WatchList!$B185,'All CCC'!$B$7:$B$809,0)))</f>
        <v/>
      </c>
      <c r="X185" s="844" t="str">
        <f>IF($B185="","",INDEX('All CCC'!X$7:X$809,MATCH(WatchList!$B185,'All CCC'!$B$7:$B$809,0)))</f>
        <v/>
      </c>
      <c r="Y185" s="844" t="str">
        <f>IF($B185="","",INDEX('All CCC'!Y$7:Y$809,MATCH(WatchList!$B185,'All CCC'!$B$7:$B$809,0)))</f>
        <v/>
      </c>
      <c r="Z185" s="844" t="str">
        <f>IF($B185="","",INDEX('All CCC'!Z$7:Z$809,MATCH(WatchList!$B185,'All CCC'!$B$7:$B$809,0)))</f>
        <v/>
      </c>
      <c r="AA185" s="844" t="str">
        <f>IF($B185="","",INDEX('All CCC'!AA$7:AA$809,MATCH(WatchList!$B185,'All CCC'!$B$7:$B$809,0)))</f>
        <v/>
      </c>
      <c r="AB185" s="844" t="str">
        <f>IF($B185="","",INDEX('All CCC'!AB$7:AB$809,MATCH(WatchList!$B185,'All CCC'!$B$7:$B$809,0)))</f>
        <v/>
      </c>
      <c r="AC185" s="844" t="str">
        <f>IF($B185="","",INDEX('All CCC'!AC$7:AC$809,MATCH(WatchList!$B185,'All CCC'!$B$7:$B$809,0)))</f>
        <v/>
      </c>
      <c r="AD185" s="844" t="str">
        <f>IF($B185="","",INDEX('All CCC'!AD$7:AD$809,MATCH(WatchList!$B185,'All CCC'!$B$7:$B$809,0)))</f>
        <v/>
      </c>
      <c r="AE185" s="844" t="str">
        <f>IF($B185="","",INDEX('All CCC'!AE$7:AE$809,MATCH(WatchList!$B185,'All CCC'!$B$7:$B$809,0)))</f>
        <v/>
      </c>
      <c r="AF185" s="844" t="str">
        <f>IF($B185="","",INDEX('All CCC'!AF$7:AF$809,MATCH(WatchList!$B185,'All CCC'!$B$7:$B$809,0)))</f>
        <v/>
      </c>
      <c r="AG185" s="844" t="str">
        <f>IF($B185="","",INDEX('All CCC'!AG$7:AG$809,MATCH(WatchList!$B185,'All CCC'!$B$7:$B$809,0)))</f>
        <v/>
      </c>
      <c r="AH185" s="844" t="str">
        <f>IF($B185="","",INDEX('All CCC'!AH$7:AH$809,MATCH(WatchList!$B185,'All CCC'!$B$7:$B$809,0)))</f>
        <v/>
      </c>
      <c r="AI185" s="844" t="str">
        <f>IF($B185="","",INDEX('All CCC'!AI$7:AI$809,MATCH(WatchList!$B185,'All CCC'!$B$7:$B$809,0)))</f>
        <v/>
      </c>
      <c r="AJ185" s="844" t="str">
        <f>IF($B185="","",INDEX('All CCC'!AJ$7:AJ$809,MATCH(WatchList!$B185,'All CCC'!$B$7:$B$809,0)))</f>
        <v/>
      </c>
      <c r="AK185" s="844" t="str">
        <f>IF($B185="","",INDEX('All CCC'!AK$7:AK$809,MATCH(WatchList!$B185,'All CCC'!$B$7:$B$809,0)))</f>
        <v/>
      </c>
      <c r="AL185" s="844" t="str">
        <f>IF($B185="","",INDEX('All CCC'!AL$7:AL$809,MATCH(WatchList!$B185,'All CCC'!$B$7:$B$809,0)))</f>
        <v/>
      </c>
      <c r="AM185" s="844" t="str">
        <f>IF($B185="","",INDEX('All CCC'!AM$7:AM$809,MATCH(WatchList!$B185,'All CCC'!$B$7:$B$809,0)))</f>
        <v/>
      </c>
      <c r="AN185" s="844" t="str">
        <f>IF($B185="","",INDEX('All CCC'!AN$7:AN$809,MATCH(WatchList!$B185,'All CCC'!$B$7:$B$809,0)))</f>
        <v/>
      </c>
      <c r="AO185" s="844" t="str">
        <f>IF($B185="","",INDEX('All CCC'!AO$7:AO$809,MATCH(WatchList!$B185,'All CCC'!$B$7:$B$809,0)))</f>
        <v/>
      </c>
      <c r="AP185" s="844" t="str">
        <f>IF($B185="","",INDEX('All CCC'!AP$7:AP$809,MATCH(WatchList!$B185,'All CCC'!$B$7:$B$809,0)))</f>
        <v/>
      </c>
      <c r="AQ185" s="844" t="str">
        <f>IF($B185="","",INDEX('All CCC'!AQ$7:AQ$809,MATCH(WatchList!$B185,'All CCC'!$B$7:$B$809,0)))</f>
        <v/>
      </c>
      <c r="AR185" s="844" t="str">
        <f>IF($B185="","",INDEX('All CCC'!AR$7:AR$809,MATCH(WatchList!$B185,'All CCC'!$B$7:$B$809,0)))</f>
        <v/>
      </c>
      <c r="AS185" s="844" t="str">
        <f>IF($B185="","",INDEX('All CCC'!AS$7:AS$809,MATCH(WatchList!$B185,'All CCC'!$B$7:$B$809,0)))</f>
        <v/>
      </c>
      <c r="AT185" s="844" t="str">
        <f>IF($B185="","",INDEX('All CCC'!AT$7:AT$809,MATCH(WatchList!$B185,'All CCC'!$B$7:$B$809,0)))</f>
        <v/>
      </c>
      <c r="AU185" s="844" t="str">
        <f>IF($B185="","",INDEX('All CCC'!AU$7:AU$809,MATCH(WatchList!$B185,'All CCC'!$B$7:$B$809,0)))</f>
        <v/>
      </c>
      <c r="AV185" s="844" t="str">
        <f>IF($B185="","",INDEX('All CCC'!AV$7:AV$809,MATCH(WatchList!$B185,'All CCC'!$B$7:$B$809,0)))</f>
        <v/>
      </c>
      <c r="AW185" s="844" t="str">
        <f>IF($B185="","",INDEX('All CCC'!AW$7:AW$809,MATCH(WatchList!$B185,'All CCC'!$B$7:$B$809,0)))</f>
        <v/>
      </c>
      <c r="AX185" s="844" t="str">
        <f>IF($B185="","",INDEX('All CCC'!AX$7:AX$809,MATCH(WatchList!$B185,'All CCC'!$B$7:$B$809,0)))</f>
        <v/>
      </c>
      <c r="AY185" s="844" t="str">
        <f>IF($B185="","",INDEX('All CCC'!AY$7:AY$809,MATCH(WatchList!$B185,'All CCC'!$B$7:$B$809,0)))</f>
        <v/>
      </c>
      <c r="AZ185" s="844" t="str">
        <f>IF($B185="","",INDEX('All CCC'!AZ$7:AZ$809,MATCH(WatchList!$B185,'All CCC'!$B$7:$B$809,0)))</f>
        <v/>
      </c>
      <c r="BA185" s="844" t="str">
        <f>IF($B185="","",INDEX('All CCC'!BA$7:BA$809,MATCH(WatchList!$B185,'All CCC'!$B$7:$B$809,0)))</f>
        <v/>
      </c>
      <c r="BB185" s="844" t="str">
        <f>IF($B185="","",INDEX('All CCC'!BB$7:BB$809,MATCH(WatchList!$B185,'All CCC'!$B$7:$B$809,0)))</f>
        <v/>
      </c>
      <c r="BC185" s="844" t="str">
        <f>IF($B185="","",INDEX('All CCC'!BC$7:BC$809,MATCH(WatchList!$B185,'All CCC'!$B$7:$B$809,0)))</f>
        <v/>
      </c>
      <c r="BD185" s="844" t="str">
        <f>IF($B185="","",INDEX('All CCC'!BD$7:BD$809,MATCH(WatchList!$B185,'All CCC'!$B$7:$B$809,0)))</f>
        <v/>
      </c>
      <c r="BE185" s="844" t="str">
        <f>IF($B185="","",INDEX('All CCC'!BE$7:BE$809,MATCH(WatchList!$B185,'All CCC'!$B$7:$B$809,0)))</f>
        <v/>
      </c>
      <c r="BF185" s="844" t="str">
        <f>IF($B185="","",INDEX('All CCC'!BF$7:BF$809,MATCH(WatchList!$B185,'All CCC'!$B$7:$B$809,0)))</f>
        <v/>
      </c>
      <c r="BG185" s="844" t="str">
        <f>IF($B185="","",INDEX('All CCC'!BG$7:BG$809,MATCH(WatchList!$B185,'All CCC'!$B$7:$B$809,0)))</f>
        <v/>
      </c>
    </row>
    <row r="186" spans="1:59" x14ac:dyDescent="0.2">
      <c r="A186" s="548" t="str">
        <f>IF($B186="","",INDEX('All CCC'!A$7:A$809,MATCH(WatchList!$B186,'All CCC'!$B$7:$B$809,0)))</f>
        <v/>
      </c>
      <c r="B186" s="31"/>
      <c r="C186" s="844" t="str">
        <f>IF($B186="","",INDEX('All CCC'!C$7:C$809,MATCH(WatchList!$B186,'All CCC'!$B$7:$B$809,0)))</f>
        <v/>
      </c>
      <c r="D186" s="844" t="str">
        <f>IF($B186="","",INDEX('All CCC'!D$7:D$809,MATCH(WatchList!$B186,'All CCC'!$B$7:$B$809,0)))</f>
        <v/>
      </c>
      <c r="E186" s="844" t="str">
        <f>IF($B186="","",INDEX('All CCC'!E$7:E$809,MATCH(WatchList!$B186,'All CCC'!$B$7:$B$809,0)))</f>
        <v/>
      </c>
      <c r="F186" s="844" t="str">
        <f>IF($B186="","",INDEX('All CCC'!F$7:F$809,MATCH(WatchList!$B186,'All CCC'!$B$7:$B$809,0)))</f>
        <v/>
      </c>
      <c r="G186" s="844" t="str">
        <f>IF($B186="","",INDEX('All CCC'!G$7:G$809,MATCH(WatchList!$B186,'All CCC'!$B$7:$B$809,0)))</f>
        <v/>
      </c>
      <c r="H186" s="844" t="str">
        <f>IF($B186="","",INDEX('All CCC'!H$7:H$809,MATCH(WatchList!$B186,'All CCC'!$B$7:$B$809,0)))</f>
        <v/>
      </c>
      <c r="I186" s="844" t="str">
        <f>IF($B186="","",INDEX('All CCC'!I$7:I$809,MATCH(WatchList!$B186,'All CCC'!$B$7:$B$809,0)))</f>
        <v/>
      </c>
      <c r="J186" s="844" t="str">
        <f>IF($B186="","",INDEX('All CCC'!J$7:J$809,MATCH(WatchList!$B186,'All CCC'!$B$7:$B$809,0)))</f>
        <v/>
      </c>
      <c r="K186" s="844" t="str">
        <f>IF($B186="","",INDEX('All CCC'!K$7:K$809,MATCH(WatchList!$B186,'All CCC'!$B$7:$B$809,0)))</f>
        <v/>
      </c>
      <c r="L186" s="844" t="str">
        <f>IF($B186="","",INDEX('All CCC'!L$7:L$809,MATCH(WatchList!$B186,'All CCC'!$B$7:$B$809,0)))</f>
        <v/>
      </c>
      <c r="M186" s="844" t="str">
        <f>IF($B186="","",INDEX('All CCC'!M$7:M$809,MATCH(WatchList!$B186,'All CCC'!$B$7:$B$809,0)))</f>
        <v/>
      </c>
      <c r="N186" s="844" t="str">
        <f>IF($B186="","",INDEX('All CCC'!N$7:N$809,MATCH(WatchList!$B186,'All CCC'!$B$7:$B$809,0)))</f>
        <v/>
      </c>
      <c r="O186" s="844" t="str">
        <f>IF($B186="","",INDEX('All CCC'!O$7:O$809,MATCH(WatchList!$B186,'All CCC'!$B$7:$B$809,0)))</f>
        <v/>
      </c>
      <c r="P186" s="845" t="str">
        <f>IF($B186="","",INDEX('All CCC'!P$7:P$809,MATCH(WatchList!$B186,'All CCC'!$B$7:$B$809,0)))</f>
        <v/>
      </c>
      <c r="Q186" s="845" t="str">
        <f>IF($B186="","",INDEX('All CCC'!Q$7:Q$809,MATCH(WatchList!$B186,'All CCC'!$B$7:$B$809,0)))</f>
        <v/>
      </c>
      <c r="R186" s="844" t="str">
        <f>IF($B186="","",INDEX('All CCC'!R$7:R$809,MATCH(WatchList!$B186,'All CCC'!$B$7:$B$809,0)))</f>
        <v/>
      </c>
      <c r="S186" s="844" t="str">
        <f>IF($B186="","",INDEX('All CCC'!S$7:S$809,MATCH(WatchList!$B186,'All CCC'!$B$7:$B$809,0)))</f>
        <v/>
      </c>
      <c r="T186" s="844" t="str">
        <f>IF($B186="","",INDEX('All CCC'!T$7:T$809,MATCH(WatchList!$B186,'All CCC'!$B$7:$B$809,0)))</f>
        <v/>
      </c>
      <c r="U186" s="844" t="str">
        <f>IF($B186="","",INDEX('All CCC'!U$7:U$809,MATCH(WatchList!$B186,'All CCC'!$B$7:$B$809,0)))</f>
        <v/>
      </c>
      <c r="V186" s="844" t="str">
        <f>IF($B186="","",INDEX('All CCC'!V$7:V$809,MATCH(WatchList!$B186,'All CCC'!$B$7:$B$809,0)))</f>
        <v/>
      </c>
      <c r="W186" s="844" t="str">
        <f>IF($B186="","",INDEX('All CCC'!W$7:W$809,MATCH(WatchList!$B186,'All CCC'!$B$7:$B$809,0)))</f>
        <v/>
      </c>
      <c r="X186" s="844" t="str">
        <f>IF($B186="","",INDEX('All CCC'!X$7:X$809,MATCH(WatchList!$B186,'All CCC'!$B$7:$B$809,0)))</f>
        <v/>
      </c>
      <c r="Y186" s="844" t="str">
        <f>IF($B186="","",INDEX('All CCC'!Y$7:Y$809,MATCH(WatchList!$B186,'All CCC'!$B$7:$B$809,0)))</f>
        <v/>
      </c>
      <c r="Z186" s="844" t="str">
        <f>IF($B186="","",INDEX('All CCC'!Z$7:Z$809,MATCH(WatchList!$B186,'All CCC'!$B$7:$B$809,0)))</f>
        <v/>
      </c>
      <c r="AA186" s="844" t="str">
        <f>IF($B186="","",INDEX('All CCC'!AA$7:AA$809,MATCH(WatchList!$B186,'All CCC'!$B$7:$B$809,0)))</f>
        <v/>
      </c>
      <c r="AB186" s="844" t="str">
        <f>IF($B186="","",INDEX('All CCC'!AB$7:AB$809,MATCH(WatchList!$B186,'All CCC'!$B$7:$B$809,0)))</f>
        <v/>
      </c>
      <c r="AC186" s="844" t="str">
        <f>IF($B186="","",INDEX('All CCC'!AC$7:AC$809,MATCH(WatchList!$B186,'All CCC'!$B$7:$B$809,0)))</f>
        <v/>
      </c>
      <c r="AD186" s="844" t="str">
        <f>IF($B186="","",INDEX('All CCC'!AD$7:AD$809,MATCH(WatchList!$B186,'All CCC'!$B$7:$B$809,0)))</f>
        <v/>
      </c>
      <c r="AE186" s="844" t="str">
        <f>IF($B186="","",INDEX('All CCC'!AE$7:AE$809,MATCH(WatchList!$B186,'All CCC'!$B$7:$B$809,0)))</f>
        <v/>
      </c>
      <c r="AF186" s="844" t="str">
        <f>IF($B186="","",INDEX('All CCC'!AF$7:AF$809,MATCH(WatchList!$B186,'All CCC'!$B$7:$B$809,0)))</f>
        <v/>
      </c>
      <c r="AG186" s="844" t="str">
        <f>IF($B186="","",INDEX('All CCC'!AG$7:AG$809,MATCH(WatchList!$B186,'All CCC'!$B$7:$B$809,0)))</f>
        <v/>
      </c>
      <c r="AH186" s="844" t="str">
        <f>IF($B186="","",INDEX('All CCC'!AH$7:AH$809,MATCH(WatchList!$B186,'All CCC'!$B$7:$B$809,0)))</f>
        <v/>
      </c>
      <c r="AI186" s="844" t="str">
        <f>IF($B186="","",INDEX('All CCC'!AI$7:AI$809,MATCH(WatchList!$B186,'All CCC'!$B$7:$B$809,0)))</f>
        <v/>
      </c>
      <c r="AJ186" s="844" t="str">
        <f>IF($B186="","",INDEX('All CCC'!AJ$7:AJ$809,MATCH(WatchList!$B186,'All CCC'!$B$7:$B$809,0)))</f>
        <v/>
      </c>
      <c r="AK186" s="844" t="str">
        <f>IF($B186="","",INDEX('All CCC'!AK$7:AK$809,MATCH(WatchList!$B186,'All CCC'!$B$7:$B$809,0)))</f>
        <v/>
      </c>
      <c r="AL186" s="844" t="str">
        <f>IF($B186="","",INDEX('All CCC'!AL$7:AL$809,MATCH(WatchList!$B186,'All CCC'!$B$7:$B$809,0)))</f>
        <v/>
      </c>
      <c r="AM186" s="844" t="str">
        <f>IF($B186="","",INDEX('All CCC'!AM$7:AM$809,MATCH(WatchList!$B186,'All CCC'!$B$7:$B$809,0)))</f>
        <v/>
      </c>
      <c r="AN186" s="844" t="str">
        <f>IF($B186="","",INDEX('All CCC'!AN$7:AN$809,MATCH(WatchList!$B186,'All CCC'!$B$7:$B$809,0)))</f>
        <v/>
      </c>
      <c r="AO186" s="844" t="str">
        <f>IF($B186="","",INDEX('All CCC'!AO$7:AO$809,MATCH(WatchList!$B186,'All CCC'!$B$7:$B$809,0)))</f>
        <v/>
      </c>
      <c r="AP186" s="844" t="str">
        <f>IF($B186="","",INDEX('All CCC'!AP$7:AP$809,MATCH(WatchList!$B186,'All CCC'!$B$7:$B$809,0)))</f>
        <v/>
      </c>
      <c r="AQ186" s="844" t="str">
        <f>IF($B186="","",INDEX('All CCC'!AQ$7:AQ$809,MATCH(WatchList!$B186,'All CCC'!$B$7:$B$809,0)))</f>
        <v/>
      </c>
      <c r="AR186" s="844" t="str">
        <f>IF($B186="","",INDEX('All CCC'!AR$7:AR$809,MATCH(WatchList!$B186,'All CCC'!$B$7:$B$809,0)))</f>
        <v/>
      </c>
      <c r="AS186" s="844" t="str">
        <f>IF($B186="","",INDEX('All CCC'!AS$7:AS$809,MATCH(WatchList!$B186,'All CCC'!$B$7:$B$809,0)))</f>
        <v/>
      </c>
      <c r="AT186" s="844" t="str">
        <f>IF($B186="","",INDEX('All CCC'!AT$7:AT$809,MATCH(WatchList!$B186,'All CCC'!$B$7:$B$809,0)))</f>
        <v/>
      </c>
      <c r="AU186" s="844" t="str">
        <f>IF($B186="","",INDEX('All CCC'!AU$7:AU$809,MATCH(WatchList!$B186,'All CCC'!$B$7:$B$809,0)))</f>
        <v/>
      </c>
      <c r="AV186" s="844" t="str">
        <f>IF($B186="","",INDEX('All CCC'!AV$7:AV$809,MATCH(WatchList!$B186,'All CCC'!$B$7:$B$809,0)))</f>
        <v/>
      </c>
      <c r="AW186" s="844" t="str">
        <f>IF($B186="","",INDEX('All CCC'!AW$7:AW$809,MATCH(WatchList!$B186,'All CCC'!$B$7:$B$809,0)))</f>
        <v/>
      </c>
      <c r="AX186" s="844" t="str">
        <f>IF($B186="","",INDEX('All CCC'!AX$7:AX$809,MATCH(WatchList!$B186,'All CCC'!$B$7:$B$809,0)))</f>
        <v/>
      </c>
      <c r="AY186" s="844" t="str">
        <f>IF($B186="","",INDEX('All CCC'!AY$7:AY$809,MATCH(WatchList!$B186,'All CCC'!$B$7:$B$809,0)))</f>
        <v/>
      </c>
      <c r="AZ186" s="844" t="str">
        <f>IF($B186="","",INDEX('All CCC'!AZ$7:AZ$809,MATCH(WatchList!$B186,'All CCC'!$B$7:$B$809,0)))</f>
        <v/>
      </c>
      <c r="BA186" s="844" t="str">
        <f>IF($B186="","",INDEX('All CCC'!BA$7:BA$809,MATCH(WatchList!$B186,'All CCC'!$B$7:$B$809,0)))</f>
        <v/>
      </c>
      <c r="BB186" s="844" t="str">
        <f>IF($B186="","",INDEX('All CCC'!BB$7:BB$809,MATCH(WatchList!$B186,'All CCC'!$B$7:$B$809,0)))</f>
        <v/>
      </c>
      <c r="BC186" s="844" t="str">
        <f>IF($B186="","",INDEX('All CCC'!BC$7:BC$809,MATCH(WatchList!$B186,'All CCC'!$B$7:$B$809,0)))</f>
        <v/>
      </c>
      <c r="BD186" s="844" t="str">
        <f>IF($B186="","",INDEX('All CCC'!BD$7:BD$809,MATCH(WatchList!$B186,'All CCC'!$B$7:$B$809,0)))</f>
        <v/>
      </c>
      <c r="BE186" s="844" t="str">
        <f>IF($B186="","",INDEX('All CCC'!BE$7:BE$809,MATCH(WatchList!$B186,'All CCC'!$B$7:$B$809,0)))</f>
        <v/>
      </c>
      <c r="BF186" s="844" t="str">
        <f>IF($B186="","",INDEX('All CCC'!BF$7:BF$809,MATCH(WatchList!$B186,'All CCC'!$B$7:$B$809,0)))</f>
        <v/>
      </c>
      <c r="BG186" s="844" t="str">
        <f>IF($B186="","",INDEX('All CCC'!BG$7:BG$809,MATCH(WatchList!$B186,'All CCC'!$B$7:$B$809,0)))</f>
        <v/>
      </c>
    </row>
    <row r="187" spans="1:59" x14ac:dyDescent="0.2">
      <c r="A187" s="548" t="str">
        <f>IF($B187="","",INDEX('All CCC'!A$7:A$809,MATCH(WatchList!$B187,'All CCC'!$B$7:$B$809,0)))</f>
        <v/>
      </c>
      <c r="B187" s="31"/>
      <c r="C187" s="844" t="str">
        <f>IF($B187="","",INDEX('All CCC'!C$7:C$809,MATCH(WatchList!$B187,'All CCC'!$B$7:$B$809,0)))</f>
        <v/>
      </c>
      <c r="D187" s="844" t="str">
        <f>IF($B187="","",INDEX('All CCC'!D$7:D$809,MATCH(WatchList!$B187,'All CCC'!$B$7:$B$809,0)))</f>
        <v/>
      </c>
      <c r="E187" s="844" t="str">
        <f>IF($B187="","",INDEX('All CCC'!E$7:E$809,MATCH(WatchList!$B187,'All CCC'!$B$7:$B$809,0)))</f>
        <v/>
      </c>
      <c r="F187" s="844" t="str">
        <f>IF($B187="","",INDEX('All CCC'!F$7:F$809,MATCH(WatchList!$B187,'All CCC'!$B$7:$B$809,0)))</f>
        <v/>
      </c>
      <c r="G187" s="844" t="str">
        <f>IF($B187="","",INDEX('All CCC'!G$7:G$809,MATCH(WatchList!$B187,'All CCC'!$B$7:$B$809,0)))</f>
        <v/>
      </c>
      <c r="H187" s="844" t="str">
        <f>IF($B187="","",INDEX('All CCC'!H$7:H$809,MATCH(WatchList!$B187,'All CCC'!$B$7:$B$809,0)))</f>
        <v/>
      </c>
      <c r="I187" s="844" t="str">
        <f>IF($B187="","",INDEX('All CCC'!I$7:I$809,MATCH(WatchList!$B187,'All CCC'!$B$7:$B$809,0)))</f>
        <v/>
      </c>
      <c r="J187" s="844" t="str">
        <f>IF($B187="","",INDEX('All CCC'!J$7:J$809,MATCH(WatchList!$B187,'All CCC'!$B$7:$B$809,0)))</f>
        <v/>
      </c>
      <c r="K187" s="844" t="str">
        <f>IF($B187="","",INDEX('All CCC'!K$7:K$809,MATCH(WatchList!$B187,'All CCC'!$B$7:$B$809,0)))</f>
        <v/>
      </c>
      <c r="L187" s="844" t="str">
        <f>IF($B187="","",INDEX('All CCC'!L$7:L$809,MATCH(WatchList!$B187,'All CCC'!$B$7:$B$809,0)))</f>
        <v/>
      </c>
      <c r="M187" s="844" t="str">
        <f>IF($B187="","",INDEX('All CCC'!M$7:M$809,MATCH(WatchList!$B187,'All CCC'!$B$7:$B$809,0)))</f>
        <v/>
      </c>
      <c r="N187" s="844" t="str">
        <f>IF($B187="","",INDEX('All CCC'!N$7:N$809,MATCH(WatchList!$B187,'All CCC'!$B$7:$B$809,0)))</f>
        <v/>
      </c>
      <c r="O187" s="844" t="str">
        <f>IF($B187="","",INDEX('All CCC'!O$7:O$809,MATCH(WatchList!$B187,'All CCC'!$B$7:$B$809,0)))</f>
        <v/>
      </c>
      <c r="P187" s="845" t="str">
        <f>IF($B187="","",INDEX('All CCC'!P$7:P$809,MATCH(WatchList!$B187,'All CCC'!$B$7:$B$809,0)))</f>
        <v/>
      </c>
      <c r="Q187" s="845" t="str">
        <f>IF($B187="","",INDEX('All CCC'!Q$7:Q$809,MATCH(WatchList!$B187,'All CCC'!$B$7:$B$809,0)))</f>
        <v/>
      </c>
      <c r="R187" s="844" t="str">
        <f>IF($B187="","",INDEX('All CCC'!R$7:R$809,MATCH(WatchList!$B187,'All CCC'!$B$7:$B$809,0)))</f>
        <v/>
      </c>
      <c r="S187" s="844" t="str">
        <f>IF($B187="","",INDEX('All CCC'!S$7:S$809,MATCH(WatchList!$B187,'All CCC'!$B$7:$B$809,0)))</f>
        <v/>
      </c>
      <c r="T187" s="844" t="str">
        <f>IF($B187="","",INDEX('All CCC'!T$7:T$809,MATCH(WatchList!$B187,'All CCC'!$B$7:$B$809,0)))</f>
        <v/>
      </c>
      <c r="U187" s="844" t="str">
        <f>IF($B187="","",INDEX('All CCC'!U$7:U$809,MATCH(WatchList!$B187,'All CCC'!$B$7:$B$809,0)))</f>
        <v/>
      </c>
      <c r="V187" s="844" t="str">
        <f>IF($B187="","",INDEX('All CCC'!V$7:V$809,MATCH(WatchList!$B187,'All CCC'!$B$7:$B$809,0)))</f>
        <v/>
      </c>
      <c r="W187" s="844" t="str">
        <f>IF($B187="","",INDEX('All CCC'!W$7:W$809,MATCH(WatchList!$B187,'All CCC'!$B$7:$B$809,0)))</f>
        <v/>
      </c>
      <c r="X187" s="844" t="str">
        <f>IF($B187="","",INDEX('All CCC'!X$7:X$809,MATCH(WatchList!$B187,'All CCC'!$B$7:$B$809,0)))</f>
        <v/>
      </c>
      <c r="Y187" s="844" t="str">
        <f>IF($B187="","",INDEX('All CCC'!Y$7:Y$809,MATCH(WatchList!$B187,'All CCC'!$B$7:$B$809,0)))</f>
        <v/>
      </c>
      <c r="Z187" s="844" t="str">
        <f>IF($B187="","",INDEX('All CCC'!Z$7:Z$809,MATCH(WatchList!$B187,'All CCC'!$B$7:$B$809,0)))</f>
        <v/>
      </c>
      <c r="AA187" s="844" t="str">
        <f>IF($B187="","",INDEX('All CCC'!AA$7:AA$809,MATCH(WatchList!$B187,'All CCC'!$B$7:$B$809,0)))</f>
        <v/>
      </c>
      <c r="AB187" s="844" t="str">
        <f>IF($B187="","",INDEX('All CCC'!AB$7:AB$809,MATCH(WatchList!$B187,'All CCC'!$B$7:$B$809,0)))</f>
        <v/>
      </c>
      <c r="AC187" s="844" t="str">
        <f>IF($B187="","",INDEX('All CCC'!AC$7:AC$809,MATCH(WatchList!$B187,'All CCC'!$B$7:$B$809,0)))</f>
        <v/>
      </c>
      <c r="AD187" s="844" t="str">
        <f>IF($B187="","",INDEX('All CCC'!AD$7:AD$809,MATCH(WatchList!$B187,'All CCC'!$B$7:$B$809,0)))</f>
        <v/>
      </c>
      <c r="AE187" s="844" t="str">
        <f>IF($B187="","",INDEX('All CCC'!AE$7:AE$809,MATCH(WatchList!$B187,'All CCC'!$B$7:$B$809,0)))</f>
        <v/>
      </c>
      <c r="AF187" s="844" t="str">
        <f>IF($B187="","",INDEX('All CCC'!AF$7:AF$809,MATCH(WatchList!$B187,'All CCC'!$B$7:$B$809,0)))</f>
        <v/>
      </c>
      <c r="AG187" s="844" t="str">
        <f>IF($B187="","",INDEX('All CCC'!AG$7:AG$809,MATCH(WatchList!$B187,'All CCC'!$B$7:$B$809,0)))</f>
        <v/>
      </c>
      <c r="AH187" s="844" t="str">
        <f>IF($B187="","",INDEX('All CCC'!AH$7:AH$809,MATCH(WatchList!$B187,'All CCC'!$B$7:$B$809,0)))</f>
        <v/>
      </c>
      <c r="AI187" s="844" t="str">
        <f>IF($B187="","",INDEX('All CCC'!AI$7:AI$809,MATCH(WatchList!$B187,'All CCC'!$B$7:$B$809,0)))</f>
        <v/>
      </c>
      <c r="AJ187" s="844" t="str">
        <f>IF($B187="","",INDEX('All CCC'!AJ$7:AJ$809,MATCH(WatchList!$B187,'All CCC'!$B$7:$B$809,0)))</f>
        <v/>
      </c>
      <c r="AK187" s="844" t="str">
        <f>IF($B187="","",INDEX('All CCC'!AK$7:AK$809,MATCH(WatchList!$B187,'All CCC'!$B$7:$B$809,0)))</f>
        <v/>
      </c>
      <c r="AL187" s="844" t="str">
        <f>IF($B187="","",INDEX('All CCC'!AL$7:AL$809,MATCH(WatchList!$B187,'All CCC'!$B$7:$B$809,0)))</f>
        <v/>
      </c>
      <c r="AM187" s="844" t="str">
        <f>IF($B187="","",INDEX('All CCC'!AM$7:AM$809,MATCH(WatchList!$B187,'All CCC'!$B$7:$B$809,0)))</f>
        <v/>
      </c>
      <c r="AN187" s="844" t="str">
        <f>IF($B187="","",INDEX('All CCC'!AN$7:AN$809,MATCH(WatchList!$B187,'All CCC'!$B$7:$B$809,0)))</f>
        <v/>
      </c>
      <c r="AO187" s="844" t="str">
        <f>IF($B187="","",INDEX('All CCC'!AO$7:AO$809,MATCH(WatchList!$B187,'All CCC'!$B$7:$B$809,0)))</f>
        <v/>
      </c>
      <c r="AP187" s="844" t="str">
        <f>IF($B187="","",INDEX('All CCC'!AP$7:AP$809,MATCH(WatchList!$B187,'All CCC'!$B$7:$B$809,0)))</f>
        <v/>
      </c>
      <c r="AQ187" s="844" t="str">
        <f>IF($B187="","",INDEX('All CCC'!AQ$7:AQ$809,MATCH(WatchList!$B187,'All CCC'!$B$7:$B$809,0)))</f>
        <v/>
      </c>
      <c r="AR187" s="844" t="str">
        <f>IF($B187="","",INDEX('All CCC'!AR$7:AR$809,MATCH(WatchList!$B187,'All CCC'!$B$7:$B$809,0)))</f>
        <v/>
      </c>
      <c r="AS187" s="844" t="str">
        <f>IF($B187="","",INDEX('All CCC'!AS$7:AS$809,MATCH(WatchList!$B187,'All CCC'!$B$7:$B$809,0)))</f>
        <v/>
      </c>
      <c r="AT187" s="844" t="str">
        <f>IF($B187="","",INDEX('All CCC'!AT$7:AT$809,MATCH(WatchList!$B187,'All CCC'!$B$7:$B$809,0)))</f>
        <v/>
      </c>
      <c r="AU187" s="844" t="str">
        <f>IF($B187="","",INDEX('All CCC'!AU$7:AU$809,MATCH(WatchList!$B187,'All CCC'!$B$7:$B$809,0)))</f>
        <v/>
      </c>
      <c r="AV187" s="844" t="str">
        <f>IF($B187="","",INDEX('All CCC'!AV$7:AV$809,MATCH(WatchList!$B187,'All CCC'!$B$7:$B$809,0)))</f>
        <v/>
      </c>
      <c r="AW187" s="844" t="str">
        <f>IF($B187="","",INDEX('All CCC'!AW$7:AW$809,MATCH(WatchList!$B187,'All CCC'!$B$7:$B$809,0)))</f>
        <v/>
      </c>
      <c r="AX187" s="844" t="str">
        <f>IF($B187="","",INDEX('All CCC'!AX$7:AX$809,MATCH(WatchList!$B187,'All CCC'!$B$7:$B$809,0)))</f>
        <v/>
      </c>
      <c r="AY187" s="844" t="str">
        <f>IF($B187="","",INDEX('All CCC'!AY$7:AY$809,MATCH(WatchList!$B187,'All CCC'!$B$7:$B$809,0)))</f>
        <v/>
      </c>
      <c r="AZ187" s="844" t="str">
        <f>IF($B187="","",INDEX('All CCC'!AZ$7:AZ$809,MATCH(WatchList!$B187,'All CCC'!$B$7:$B$809,0)))</f>
        <v/>
      </c>
      <c r="BA187" s="844" t="str">
        <f>IF($B187="","",INDEX('All CCC'!BA$7:BA$809,MATCH(WatchList!$B187,'All CCC'!$B$7:$B$809,0)))</f>
        <v/>
      </c>
      <c r="BB187" s="844" t="str">
        <f>IF($B187="","",INDEX('All CCC'!BB$7:BB$809,MATCH(WatchList!$B187,'All CCC'!$B$7:$B$809,0)))</f>
        <v/>
      </c>
      <c r="BC187" s="844" t="str">
        <f>IF($B187="","",INDEX('All CCC'!BC$7:BC$809,MATCH(WatchList!$B187,'All CCC'!$B$7:$B$809,0)))</f>
        <v/>
      </c>
      <c r="BD187" s="844" t="str">
        <f>IF($B187="","",INDEX('All CCC'!BD$7:BD$809,MATCH(WatchList!$B187,'All CCC'!$B$7:$B$809,0)))</f>
        <v/>
      </c>
      <c r="BE187" s="844" t="str">
        <f>IF($B187="","",INDEX('All CCC'!BE$7:BE$809,MATCH(WatchList!$B187,'All CCC'!$B$7:$B$809,0)))</f>
        <v/>
      </c>
      <c r="BF187" s="844" t="str">
        <f>IF($B187="","",INDEX('All CCC'!BF$7:BF$809,MATCH(WatchList!$B187,'All CCC'!$B$7:$B$809,0)))</f>
        <v/>
      </c>
      <c r="BG187" s="844" t="str">
        <f>IF($B187="","",INDEX('All CCC'!BG$7:BG$809,MATCH(WatchList!$B187,'All CCC'!$B$7:$B$809,0)))</f>
        <v/>
      </c>
    </row>
    <row r="188" spans="1:59" x14ac:dyDescent="0.2">
      <c r="A188" s="548" t="str">
        <f>IF($B188="","",INDEX('All CCC'!A$7:A$809,MATCH(WatchList!$B188,'All CCC'!$B$7:$B$809,0)))</f>
        <v/>
      </c>
      <c r="B188" s="31"/>
      <c r="C188" s="844" t="str">
        <f>IF($B188="","",INDEX('All CCC'!C$7:C$809,MATCH(WatchList!$B188,'All CCC'!$B$7:$B$809,0)))</f>
        <v/>
      </c>
      <c r="D188" s="844" t="str">
        <f>IF($B188="","",INDEX('All CCC'!D$7:D$809,MATCH(WatchList!$B188,'All CCC'!$B$7:$B$809,0)))</f>
        <v/>
      </c>
      <c r="E188" s="844" t="str">
        <f>IF($B188="","",INDEX('All CCC'!E$7:E$809,MATCH(WatchList!$B188,'All CCC'!$B$7:$B$809,0)))</f>
        <v/>
      </c>
      <c r="F188" s="844" t="str">
        <f>IF($B188="","",INDEX('All CCC'!F$7:F$809,MATCH(WatchList!$B188,'All CCC'!$B$7:$B$809,0)))</f>
        <v/>
      </c>
      <c r="G188" s="844" t="str">
        <f>IF($B188="","",INDEX('All CCC'!G$7:G$809,MATCH(WatchList!$B188,'All CCC'!$B$7:$B$809,0)))</f>
        <v/>
      </c>
      <c r="H188" s="844" t="str">
        <f>IF($B188="","",INDEX('All CCC'!H$7:H$809,MATCH(WatchList!$B188,'All CCC'!$B$7:$B$809,0)))</f>
        <v/>
      </c>
      <c r="I188" s="844" t="str">
        <f>IF($B188="","",INDEX('All CCC'!I$7:I$809,MATCH(WatchList!$B188,'All CCC'!$B$7:$B$809,0)))</f>
        <v/>
      </c>
      <c r="J188" s="844" t="str">
        <f>IF($B188="","",INDEX('All CCC'!J$7:J$809,MATCH(WatchList!$B188,'All CCC'!$B$7:$B$809,0)))</f>
        <v/>
      </c>
      <c r="K188" s="844" t="str">
        <f>IF($B188="","",INDEX('All CCC'!K$7:K$809,MATCH(WatchList!$B188,'All CCC'!$B$7:$B$809,0)))</f>
        <v/>
      </c>
      <c r="L188" s="844" t="str">
        <f>IF($B188="","",INDEX('All CCC'!L$7:L$809,MATCH(WatchList!$B188,'All CCC'!$B$7:$B$809,0)))</f>
        <v/>
      </c>
      <c r="M188" s="844" t="str">
        <f>IF($B188="","",INDEX('All CCC'!M$7:M$809,MATCH(WatchList!$B188,'All CCC'!$B$7:$B$809,0)))</f>
        <v/>
      </c>
      <c r="N188" s="844" t="str">
        <f>IF($B188="","",INDEX('All CCC'!N$7:N$809,MATCH(WatchList!$B188,'All CCC'!$B$7:$B$809,0)))</f>
        <v/>
      </c>
      <c r="O188" s="844" t="str">
        <f>IF($B188="","",INDEX('All CCC'!O$7:O$809,MATCH(WatchList!$B188,'All CCC'!$B$7:$B$809,0)))</f>
        <v/>
      </c>
      <c r="P188" s="845" t="str">
        <f>IF($B188="","",INDEX('All CCC'!P$7:P$809,MATCH(WatchList!$B188,'All CCC'!$B$7:$B$809,0)))</f>
        <v/>
      </c>
      <c r="Q188" s="845" t="str">
        <f>IF($B188="","",INDEX('All CCC'!Q$7:Q$809,MATCH(WatchList!$B188,'All CCC'!$B$7:$B$809,0)))</f>
        <v/>
      </c>
      <c r="R188" s="844" t="str">
        <f>IF($B188="","",INDEX('All CCC'!R$7:R$809,MATCH(WatchList!$B188,'All CCC'!$B$7:$B$809,0)))</f>
        <v/>
      </c>
      <c r="S188" s="844" t="str">
        <f>IF($B188="","",INDEX('All CCC'!S$7:S$809,MATCH(WatchList!$B188,'All CCC'!$B$7:$B$809,0)))</f>
        <v/>
      </c>
      <c r="T188" s="844" t="str">
        <f>IF($B188="","",INDEX('All CCC'!T$7:T$809,MATCH(WatchList!$B188,'All CCC'!$B$7:$B$809,0)))</f>
        <v/>
      </c>
      <c r="U188" s="844" t="str">
        <f>IF($B188="","",INDEX('All CCC'!U$7:U$809,MATCH(WatchList!$B188,'All CCC'!$B$7:$B$809,0)))</f>
        <v/>
      </c>
      <c r="V188" s="844" t="str">
        <f>IF($B188="","",INDEX('All CCC'!V$7:V$809,MATCH(WatchList!$B188,'All CCC'!$B$7:$B$809,0)))</f>
        <v/>
      </c>
      <c r="W188" s="844" t="str">
        <f>IF($B188="","",INDEX('All CCC'!W$7:W$809,MATCH(WatchList!$B188,'All CCC'!$B$7:$B$809,0)))</f>
        <v/>
      </c>
      <c r="X188" s="844" t="str">
        <f>IF($B188="","",INDEX('All CCC'!X$7:X$809,MATCH(WatchList!$B188,'All CCC'!$B$7:$B$809,0)))</f>
        <v/>
      </c>
      <c r="Y188" s="844" t="str">
        <f>IF($B188="","",INDEX('All CCC'!Y$7:Y$809,MATCH(WatchList!$B188,'All CCC'!$B$7:$B$809,0)))</f>
        <v/>
      </c>
      <c r="Z188" s="844" t="str">
        <f>IF($B188="","",INDEX('All CCC'!Z$7:Z$809,MATCH(WatchList!$B188,'All CCC'!$B$7:$B$809,0)))</f>
        <v/>
      </c>
      <c r="AA188" s="844" t="str">
        <f>IF($B188="","",INDEX('All CCC'!AA$7:AA$809,MATCH(WatchList!$B188,'All CCC'!$B$7:$B$809,0)))</f>
        <v/>
      </c>
      <c r="AB188" s="844" t="str">
        <f>IF($B188="","",INDEX('All CCC'!AB$7:AB$809,MATCH(WatchList!$B188,'All CCC'!$B$7:$B$809,0)))</f>
        <v/>
      </c>
      <c r="AC188" s="844" t="str">
        <f>IF($B188="","",INDEX('All CCC'!AC$7:AC$809,MATCH(WatchList!$B188,'All CCC'!$B$7:$B$809,0)))</f>
        <v/>
      </c>
      <c r="AD188" s="844" t="str">
        <f>IF($B188="","",INDEX('All CCC'!AD$7:AD$809,MATCH(WatchList!$B188,'All CCC'!$B$7:$B$809,0)))</f>
        <v/>
      </c>
      <c r="AE188" s="844" t="str">
        <f>IF($B188="","",INDEX('All CCC'!AE$7:AE$809,MATCH(WatchList!$B188,'All CCC'!$B$7:$B$809,0)))</f>
        <v/>
      </c>
      <c r="AF188" s="844" t="str">
        <f>IF($B188="","",INDEX('All CCC'!AF$7:AF$809,MATCH(WatchList!$B188,'All CCC'!$B$7:$B$809,0)))</f>
        <v/>
      </c>
      <c r="AG188" s="844" t="str">
        <f>IF($B188="","",INDEX('All CCC'!AG$7:AG$809,MATCH(WatchList!$B188,'All CCC'!$B$7:$B$809,0)))</f>
        <v/>
      </c>
      <c r="AH188" s="844" t="str">
        <f>IF($B188="","",INDEX('All CCC'!AH$7:AH$809,MATCH(WatchList!$B188,'All CCC'!$B$7:$B$809,0)))</f>
        <v/>
      </c>
      <c r="AI188" s="844" t="str">
        <f>IF($B188="","",INDEX('All CCC'!AI$7:AI$809,MATCH(WatchList!$B188,'All CCC'!$B$7:$B$809,0)))</f>
        <v/>
      </c>
      <c r="AJ188" s="844" t="str">
        <f>IF($B188="","",INDEX('All CCC'!AJ$7:AJ$809,MATCH(WatchList!$B188,'All CCC'!$B$7:$B$809,0)))</f>
        <v/>
      </c>
      <c r="AK188" s="844" t="str">
        <f>IF($B188="","",INDEX('All CCC'!AK$7:AK$809,MATCH(WatchList!$B188,'All CCC'!$B$7:$B$809,0)))</f>
        <v/>
      </c>
      <c r="AL188" s="844" t="str">
        <f>IF($B188="","",INDEX('All CCC'!AL$7:AL$809,MATCH(WatchList!$B188,'All CCC'!$B$7:$B$809,0)))</f>
        <v/>
      </c>
      <c r="AM188" s="844" t="str">
        <f>IF($B188="","",INDEX('All CCC'!AM$7:AM$809,MATCH(WatchList!$B188,'All CCC'!$B$7:$B$809,0)))</f>
        <v/>
      </c>
      <c r="AN188" s="844" t="str">
        <f>IF($B188="","",INDEX('All CCC'!AN$7:AN$809,MATCH(WatchList!$B188,'All CCC'!$B$7:$B$809,0)))</f>
        <v/>
      </c>
      <c r="AO188" s="844" t="str">
        <f>IF($B188="","",INDEX('All CCC'!AO$7:AO$809,MATCH(WatchList!$B188,'All CCC'!$B$7:$B$809,0)))</f>
        <v/>
      </c>
      <c r="AP188" s="844" t="str">
        <f>IF($B188="","",INDEX('All CCC'!AP$7:AP$809,MATCH(WatchList!$B188,'All CCC'!$B$7:$B$809,0)))</f>
        <v/>
      </c>
      <c r="AQ188" s="844" t="str">
        <f>IF($B188="","",INDEX('All CCC'!AQ$7:AQ$809,MATCH(WatchList!$B188,'All CCC'!$B$7:$B$809,0)))</f>
        <v/>
      </c>
      <c r="AR188" s="844" t="str">
        <f>IF($B188="","",INDEX('All CCC'!AR$7:AR$809,MATCH(WatchList!$B188,'All CCC'!$B$7:$B$809,0)))</f>
        <v/>
      </c>
      <c r="AS188" s="844" t="str">
        <f>IF($B188="","",INDEX('All CCC'!AS$7:AS$809,MATCH(WatchList!$B188,'All CCC'!$B$7:$B$809,0)))</f>
        <v/>
      </c>
      <c r="AT188" s="844" t="str">
        <f>IF($B188="","",INDEX('All CCC'!AT$7:AT$809,MATCH(WatchList!$B188,'All CCC'!$B$7:$B$809,0)))</f>
        <v/>
      </c>
      <c r="AU188" s="844" t="str">
        <f>IF($B188="","",INDEX('All CCC'!AU$7:AU$809,MATCH(WatchList!$B188,'All CCC'!$B$7:$B$809,0)))</f>
        <v/>
      </c>
      <c r="AV188" s="844" t="str">
        <f>IF($B188="","",INDEX('All CCC'!AV$7:AV$809,MATCH(WatchList!$B188,'All CCC'!$B$7:$B$809,0)))</f>
        <v/>
      </c>
      <c r="AW188" s="844" t="str">
        <f>IF($B188="","",INDEX('All CCC'!AW$7:AW$809,MATCH(WatchList!$B188,'All CCC'!$B$7:$B$809,0)))</f>
        <v/>
      </c>
      <c r="AX188" s="844" t="str">
        <f>IF($B188="","",INDEX('All CCC'!AX$7:AX$809,MATCH(WatchList!$B188,'All CCC'!$B$7:$B$809,0)))</f>
        <v/>
      </c>
      <c r="AY188" s="844" t="str">
        <f>IF($B188="","",INDEX('All CCC'!AY$7:AY$809,MATCH(WatchList!$B188,'All CCC'!$B$7:$B$809,0)))</f>
        <v/>
      </c>
      <c r="AZ188" s="844" t="str">
        <f>IF($B188="","",INDEX('All CCC'!AZ$7:AZ$809,MATCH(WatchList!$B188,'All CCC'!$B$7:$B$809,0)))</f>
        <v/>
      </c>
      <c r="BA188" s="844" t="str">
        <f>IF($B188="","",INDEX('All CCC'!BA$7:BA$809,MATCH(WatchList!$B188,'All CCC'!$B$7:$B$809,0)))</f>
        <v/>
      </c>
      <c r="BB188" s="844" t="str">
        <f>IF($B188="","",INDEX('All CCC'!BB$7:BB$809,MATCH(WatchList!$B188,'All CCC'!$B$7:$B$809,0)))</f>
        <v/>
      </c>
      <c r="BC188" s="844" t="str">
        <f>IF($B188="","",INDEX('All CCC'!BC$7:BC$809,MATCH(WatchList!$B188,'All CCC'!$B$7:$B$809,0)))</f>
        <v/>
      </c>
      <c r="BD188" s="844" t="str">
        <f>IF($B188="","",INDEX('All CCC'!BD$7:BD$809,MATCH(WatchList!$B188,'All CCC'!$B$7:$B$809,0)))</f>
        <v/>
      </c>
      <c r="BE188" s="844" t="str">
        <f>IF($B188="","",INDEX('All CCC'!BE$7:BE$809,MATCH(WatchList!$B188,'All CCC'!$B$7:$B$809,0)))</f>
        <v/>
      </c>
      <c r="BF188" s="844" t="str">
        <f>IF($B188="","",INDEX('All CCC'!BF$7:BF$809,MATCH(WatchList!$B188,'All CCC'!$B$7:$B$809,0)))</f>
        <v/>
      </c>
      <c r="BG188" s="844" t="str">
        <f>IF($B188="","",INDEX('All CCC'!BG$7:BG$809,MATCH(WatchList!$B188,'All CCC'!$B$7:$B$809,0)))</f>
        <v/>
      </c>
    </row>
    <row r="189" spans="1:59" x14ac:dyDescent="0.2">
      <c r="A189" s="548" t="str">
        <f>IF($B189="","",INDEX('All CCC'!A$7:A$809,MATCH(WatchList!$B189,'All CCC'!$B$7:$B$809,0)))</f>
        <v/>
      </c>
      <c r="B189" s="31"/>
      <c r="C189" s="844" t="str">
        <f>IF($B189="","",INDEX('All CCC'!C$7:C$809,MATCH(WatchList!$B189,'All CCC'!$B$7:$B$809,0)))</f>
        <v/>
      </c>
      <c r="D189" s="844" t="str">
        <f>IF($B189="","",INDEX('All CCC'!D$7:D$809,MATCH(WatchList!$B189,'All CCC'!$B$7:$B$809,0)))</f>
        <v/>
      </c>
      <c r="E189" s="844" t="str">
        <f>IF($B189="","",INDEX('All CCC'!E$7:E$809,MATCH(WatchList!$B189,'All CCC'!$B$7:$B$809,0)))</f>
        <v/>
      </c>
      <c r="F189" s="844" t="str">
        <f>IF($B189="","",INDEX('All CCC'!F$7:F$809,MATCH(WatchList!$B189,'All CCC'!$B$7:$B$809,0)))</f>
        <v/>
      </c>
      <c r="G189" s="844" t="str">
        <f>IF($B189="","",INDEX('All CCC'!G$7:G$809,MATCH(WatchList!$B189,'All CCC'!$B$7:$B$809,0)))</f>
        <v/>
      </c>
      <c r="H189" s="844" t="str">
        <f>IF($B189="","",INDEX('All CCC'!H$7:H$809,MATCH(WatchList!$B189,'All CCC'!$B$7:$B$809,0)))</f>
        <v/>
      </c>
      <c r="I189" s="844" t="str">
        <f>IF($B189="","",INDEX('All CCC'!I$7:I$809,MATCH(WatchList!$B189,'All CCC'!$B$7:$B$809,0)))</f>
        <v/>
      </c>
      <c r="J189" s="844" t="str">
        <f>IF($B189="","",INDEX('All CCC'!J$7:J$809,MATCH(WatchList!$B189,'All CCC'!$B$7:$B$809,0)))</f>
        <v/>
      </c>
      <c r="K189" s="844" t="str">
        <f>IF($B189="","",INDEX('All CCC'!K$7:K$809,MATCH(WatchList!$B189,'All CCC'!$B$7:$B$809,0)))</f>
        <v/>
      </c>
      <c r="L189" s="844" t="str">
        <f>IF($B189="","",INDEX('All CCC'!L$7:L$809,MATCH(WatchList!$B189,'All CCC'!$B$7:$B$809,0)))</f>
        <v/>
      </c>
      <c r="M189" s="844" t="str">
        <f>IF($B189="","",INDEX('All CCC'!M$7:M$809,MATCH(WatchList!$B189,'All CCC'!$B$7:$B$809,0)))</f>
        <v/>
      </c>
      <c r="N189" s="844" t="str">
        <f>IF($B189="","",INDEX('All CCC'!N$7:N$809,MATCH(WatchList!$B189,'All CCC'!$B$7:$B$809,0)))</f>
        <v/>
      </c>
      <c r="O189" s="844" t="str">
        <f>IF($B189="","",INDEX('All CCC'!O$7:O$809,MATCH(WatchList!$B189,'All CCC'!$B$7:$B$809,0)))</f>
        <v/>
      </c>
      <c r="P189" s="845" t="str">
        <f>IF($B189="","",INDEX('All CCC'!P$7:P$809,MATCH(WatchList!$B189,'All CCC'!$B$7:$B$809,0)))</f>
        <v/>
      </c>
      <c r="Q189" s="845" t="str">
        <f>IF($B189="","",INDEX('All CCC'!Q$7:Q$809,MATCH(WatchList!$B189,'All CCC'!$B$7:$B$809,0)))</f>
        <v/>
      </c>
      <c r="R189" s="844" t="str">
        <f>IF($B189="","",INDEX('All CCC'!R$7:R$809,MATCH(WatchList!$B189,'All CCC'!$B$7:$B$809,0)))</f>
        <v/>
      </c>
      <c r="S189" s="844" t="str">
        <f>IF($B189="","",INDEX('All CCC'!S$7:S$809,MATCH(WatchList!$B189,'All CCC'!$B$7:$B$809,0)))</f>
        <v/>
      </c>
      <c r="T189" s="844" t="str">
        <f>IF($B189="","",INDEX('All CCC'!T$7:T$809,MATCH(WatchList!$B189,'All CCC'!$B$7:$B$809,0)))</f>
        <v/>
      </c>
      <c r="U189" s="844" t="str">
        <f>IF($B189="","",INDEX('All CCC'!U$7:U$809,MATCH(WatchList!$B189,'All CCC'!$B$7:$B$809,0)))</f>
        <v/>
      </c>
      <c r="V189" s="844" t="str">
        <f>IF($B189="","",INDEX('All CCC'!V$7:V$809,MATCH(WatchList!$B189,'All CCC'!$B$7:$B$809,0)))</f>
        <v/>
      </c>
      <c r="W189" s="844" t="str">
        <f>IF($B189="","",INDEX('All CCC'!W$7:W$809,MATCH(WatchList!$B189,'All CCC'!$B$7:$B$809,0)))</f>
        <v/>
      </c>
      <c r="X189" s="844" t="str">
        <f>IF($B189="","",INDEX('All CCC'!X$7:X$809,MATCH(WatchList!$B189,'All CCC'!$B$7:$B$809,0)))</f>
        <v/>
      </c>
      <c r="Y189" s="844" t="str">
        <f>IF($B189="","",INDEX('All CCC'!Y$7:Y$809,MATCH(WatchList!$B189,'All CCC'!$B$7:$B$809,0)))</f>
        <v/>
      </c>
      <c r="Z189" s="844" t="str">
        <f>IF($B189="","",INDEX('All CCC'!Z$7:Z$809,MATCH(WatchList!$B189,'All CCC'!$B$7:$B$809,0)))</f>
        <v/>
      </c>
      <c r="AA189" s="844" t="str">
        <f>IF($B189="","",INDEX('All CCC'!AA$7:AA$809,MATCH(WatchList!$B189,'All CCC'!$B$7:$B$809,0)))</f>
        <v/>
      </c>
      <c r="AB189" s="844" t="str">
        <f>IF($B189="","",INDEX('All CCC'!AB$7:AB$809,MATCH(WatchList!$B189,'All CCC'!$B$7:$B$809,0)))</f>
        <v/>
      </c>
      <c r="AC189" s="844" t="str">
        <f>IF($B189="","",INDEX('All CCC'!AC$7:AC$809,MATCH(WatchList!$B189,'All CCC'!$B$7:$B$809,0)))</f>
        <v/>
      </c>
      <c r="AD189" s="844" t="str">
        <f>IF($B189="","",INDEX('All CCC'!AD$7:AD$809,MATCH(WatchList!$B189,'All CCC'!$B$7:$B$809,0)))</f>
        <v/>
      </c>
      <c r="AE189" s="844" t="str">
        <f>IF($B189="","",INDEX('All CCC'!AE$7:AE$809,MATCH(WatchList!$B189,'All CCC'!$B$7:$B$809,0)))</f>
        <v/>
      </c>
      <c r="AF189" s="844" t="str">
        <f>IF($B189="","",INDEX('All CCC'!AF$7:AF$809,MATCH(WatchList!$B189,'All CCC'!$B$7:$B$809,0)))</f>
        <v/>
      </c>
      <c r="AG189" s="844" t="str">
        <f>IF($B189="","",INDEX('All CCC'!AG$7:AG$809,MATCH(WatchList!$B189,'All CCC'!$B$7:$B$809,0)))</f>
        <v/>
      </c>
      <c r="AH189" s="844" t="str">
        <f>IF($B189="","",INDEX('All CCC'!AH$7:AH$809,MATCH(WatchList!$B189,'All CCC'!$B$7:$B$809,0)))</f>
        <v/>
      </c>
      <c r="AI189" s="844" t="str">
        <f>IF($B189="","",INDEX('All CCC'!AI$7:AI$809,MATCH(WatchList!$B189,'All CCC'!$B$7:$B$809,0)))</f>
        <v/>
      </c>
      <c r="AJ189" s="844" t="str">
        <f>IF($B189="","",INDEX('All CCC'!AJ$7:AJ$809,MATCH(WatchList!$B189,'All CCC'!$B$7:$B$809,0)))</f>
        <v/>
      </c>
      <c r="AK189" s="844" t="str">
        <f>IF($B189="","",INDEX('All CCC'!AK$7:AK$809,MATCH(WatchList!$B189,'All CCC'!$B$7:$B$809,0)))</f>
        <v/>
      </c>
      <c r="AL189" s="844" t="str">
        <f>IF($B189="","",INDEX('All CCC'!AL$7:AL$809,MATCH(WatchList!$B189,'All CCC'!$B$7:$B$809,0)))</f>
        <v/>
      </c>
      <c r="AM189" s="844" t="str">
        <f>IF($B189="","",INDEX('All CCC'!AM$7:AM$809,MATCH(WatchList!$B189,'All CCC'!$B$7:$B$809,0)))</f>
        <v/>
      </c>
      <c r="AN189" s="844" t="str">
        <f>IF($B189="","",INDEX('All CCC'!AN$7:AN$809,MATCH(WatchList!$B189,'All CCC'!$B$7:$B$809,0)))</f>
        <v/>
      </c>
      <c r="AO189" s="844" t="str">
        <f>IF($B189="","",INDEX('All CCC'!AO$7:AO$809,MATCH(WatchList!$B189,'All CCC'!$B$7:$B$809,0)))</f>
        <v/>
      </c>
      <c r="AP189" s="844" t="str">
        <f>IF($B189="","",INDEX('All CCC'!AP$7:AP$809,MATCH(WatchList!$B189,'All CCC'!$B$7:$B$809,0)))</f>
        <v/>
      </c>
      <c r="AQ189" s="844" t="str">
        <f>IF($B189="","",INDEX('All CCC'!AQ$7:AQ$809,MATCH(WatchList!$B189,'All CCC'!$B$7:$B$809,0)))</f>
        <v/>
      </c>
      <c r="AR189" s="844" t="str">
        <f>IF($B189="","",INDEX('All CCC'!AR$7:AR$809,MATCH(WatchList!$B189,'All CCC'!$B$7:$B$809,0)))</f>
        <v/>
      </c>
      <c r="AS189" s="844" t="str">
        <f>IF($B189="","",INDEX('All CCC'!AS$7:AS$809,MATCH(WatchList!$B189,'All CCC'!$B$7:$B$809,0)))</f>
        <v/>
      </c>
      <c r="AT189" s="844" t="str">
        <f>IF($B189="","",INDEX('All CCC'!AT$7:AT$809,MATCH(WatchList!$B189,'All CCC'!$B$7:$B$809,0)))</f>
        <v/>
      </c>
      <c r="AU189" s="844" t="str">
        <f>IF($B189="","",INDEX('All CCC'!AU$7:AU$809,MATCH(WatchList!$B189,'All CCC'!$B$7:$B$809,0)))</f>
        <v/>
      </c>
      <c r="AV189" s="844" t="str">
        <f>IF($B189="","",INDEX('All CCC'!AV$7:AV$809,MATCH(WatchList!$B189,'All CCC'!$B$7:$B$809,0)))</f>
        <v/>
      </c>
      <c r="AW189" s="844" t="str">
        <f>IF($B189="","",INDEX('All CCC'!AW$7:AW$809,MATCH(WatchList!$B189,'All CCC'!$B$7:$B$809,0)))</f>
        <v/>
      </c>
      <c r="AX189" s="844" t="str">
        <f>IF($B189="","",INDEX('All CCC'!AX$7:AX$809,MATCH(WatchList!$B189,'All CCC'!$B$7:$B$809,0)))</f>
        <v/>
      </c>
      <c r="AY189" s="844" t="str">
        <f>IF($B189="","",INDEX('All CCC'!AY$7:AY$809,MATCH(WatchList!$B189,'All CCC'!$B$7:$B$809,0)))</f>
        <v/>
      </c>
      <c r="AZ189" s="844" t="str">
        <f>IF($B189="","",INDEX('All CCC'!AZ$7:AZ$809,MATCH(WatchList!$B189,'All CCC'!$B$7:$B$809,0)))</f>
        <v/>
      </c>
      <c r="BA189" s="844" t="str">
        <f>IF($B189="","",INDEX('All CCC'!BA$7:BA$809,MATCH(WatchList!$B189,'All CCC'!$B$7:$B$809,0)))</f>
        <v/>
      </c>
      <c r="BB189" s="844" t="str">
        <f>IF($B189="","",INDEX('All CCC'!BB$7:BB$809,MATCH(WatchList!$B189,'All CCC'!$B$7:$B$809,0)))</f>
        <v/>
      </c>
      <c r="BC189" s="844" t="str">
        <f>IF($B189="","",INDEX('All CCC'!BC$7:BC$809,MATCH(WatchList!$B189,'All CCC'!$B$7:$B$809,0)))</f>
        <v/>
      </c>
      <c r="BD189" s="844" t="str">
        <f>IF($B189="","",INDEX('All CCC'!BD$7:BD$809,MATCH(WatchList!$B189,'All CCC'!$B$7:$B$809,0)))</f>
        <v/>
      </c>
      <c r="BE189" s="844" t="str">
        <f>IF($B189="","",INDEX('All CCC'!BE$7:BE$809,MATCH(WatchList!$B189,'All CCC'!$B$7:$B$809,0)))</f>
        <v/>
      </c>
      <c r="BF189" s="844" t="str">
        <f>IF($B189="","",INDEX('All CCC'!BF$7:BF$809,MATCH(WatchList!$B189,'All CCC'!$B$7:$B$809,0)))</f>
        <v/>
      </c>
      <c r="BG189" s="844" t="str">
        <f>IF($B189="","",INDEX('All CCC'!BG$7:BG$809,MATCH(WatchList!$B189,'All CCC'!$B$7:$B$809,0)))</f>
        <v/>
      </c>
    </row>
    <row r="190" spans="1:59" x14ac:dyDescent="0.2">
      <c r="A190" s="548" t="str">
        <f>IF($B190="","",INDEX('All CCC'!A$7:A$809,MATCH(WatchList!$B190,'All CCC'!$B$7:$B$809,0)))</f>
        <v/>
      </c>
      <c r="B190" s="31"/>
      <c r="C190" s="844" t="str">
        <f>IF($B190="","",INDEX('All CCC'!C$7:C$809,MATCH(WatchList!$B190,'All CCC'!$B$7:$B$809,0)))</f>
        <v/>
      </c>
      <c r="D190" s="844" t="str">
        <f>IF($B190="","",INDEX('All CCC'!D$7:D$809,MATCH(WatchList!$B190,'All CCC'!$B$7:$B$809,0)))</f>
        <v/>
      </c>
      <c r="E190" s="844" t="str">
        <f>IF($B190="","",INDEX('All CCC'!E$7:E$809,MATCH(WatchList!$B190,'All CCC'!$B$7:$B$809,0)))</f>
        <v/>
      </c>
      <c r="F190" s="844" t="str">
        <f>IF($B190="","",INDEX('All CCC'!F$7:F$809,MATCH(WatchList!$B190,'All CCC'!$B$7:$B$809,0)))</f>
        <v/>
      </c>
      <c r="G190" s="844" t="str">
        <f>IF($B190="","",INDEX('All CCC'!G$7:G$809,MATCH(WatchList!$B190,'All CCC'!$B$7:$B$809,0)))</f>
        <v/>
      </c>
      <c r="H190" s="844" t="str">
        <f>IF($B190="","",INDEX('All CCC'!H$7:H$809,MATCH(WatchList!$B190,'All CCC'!$B$7:$B$809,0)))</f>
        <v/>
      </c>
      <c r="I190" s="844" t="str">
        <f>IF($B190="","",INDEX('All CCC'!I$7:I$809,MATCH(WatchList!$B190,'All CCC'!$B$7:$B$809,0)))</f>
        <v/>
      </c>
      <c r="J190" s="844" t="str">
        <f>IF($B190="","",INDEX('All CCC'!J$7:J$809,MATCH(WatchList!$B190,'All CCC'!$B$7:$B$809,0)))</f>
        <v/>
      </c>
      <c r="K190" s="844" t="str">
        <f>IF($B190="","",INDEX('All CCC'!K$7:K$809,MATCH(WatchList!$B190,'All CCC'!$B$7:$B$809,0)))</f>
        <v/>
      </c>
      <c r="L190" s="844" t="str">
        <f>IF($B190="","",INDEX('All CCC'!L$7:L$809,MATCH(WatchList!$B190,'All CCC'!$B$7:$B$809,0)))</f>
        <v/>
      </c>
      <c r="M190" s="844" t="str">
        <f>IF($B190="","",INDEX('All CCC'!M$7:M$809,MATCH(WatchList!$B190,'All CCC'!$B$7:$B$809,0)))</f>
        <v/>
      </c>
      <c r="N190" s="844" t="str">
        <f>IF($B190="","",INDEX('All CCC'!N$7:N$809,MATCH(WatchList!$B190,'All CCC'!$B$7:$B$809,0)))</f>
        <v/>
      </c>
      <c r="O190" s="844" t="str">
        <f>IF($B190="","",INDEX('All CCC'!O$7:O$809,MATCH(WatchList!$B190,'All CCC'!$B$7:$B$809,0)))</f>
        <v/>
      </c>
      <c r="P190" s="845" t="str">
        <f>IF($B190="","",INDEX('All CCC'!P$7:P$809,MATCH(WatchList!$B190,'All CCC'!$B$7:$B$809,0)))</f>
        <v/>
      </c>
      <c r="Q190" s="845" t="str">
        <f>IF($B190="","",INDEX('All CCC'!Q$7:Q$809,MATCH(WatchList!$B190,'All CCC'!$B$7:$B$809,0)))</f>
        <v/>
      </c>
      <c r="R190" s="844" t="str">
        <f>IF($B190="","",INDEX('All CCC'!R$7:R$809,MATCH(WatchList!$B190,'All CCC'!$B$7:$B$809,0)))</f>
        <v/>
      </c>
      <c r="S190" s="844" t="str">
        <f>IF($B190="","",INDEX('All CCC'!S$7:S$809,MATCH(WatchList!$B190,'All CCC'!$B$7:$B$809,0)))</f>
        <v/>
      </c>
      <c r="T190" s="844" t="str">
        <f>IF($B190="","",INDEX('All CCC'!T$7:T$809,MATCH(WatchList!$B190,'All CCC'!$B$7:$B$809,0)))</f>
        <v/>
      </c>
      <c r="U190" s="844" t="str">
        <f>IF($B190="","",INDEX('All CCC'!U$7:U$809,MATCH(WatchList!$B190,'All CCC'!$B$7:$B$809,0)))</f>
        <v/>
      </c>
      <c r="V190" s="844" t="str">
        <f>IF($B190="","",INDEX('All CCC'!V$7:V$809,MATCH(WatchList!$B190,'All CCC'!$B$7:$B$809,0)))</f>
        <v/>
      </c>
      <c r="W190" s="844" t="str">
        <f>IF($B190="","",INDEX('All CCC'!W$7:W$809,MATCH(WatchList!$B190,'All CCC'!$B$7:$B$809,0)))</f>
        <v/>
      </c>
      <c r="X190" s="844" t="str">
        <f>IF($B190="","",INDEX('All CCC'!X$7:X$809,MATCH(WatchList!$B190,'All CCC'!$B$7:$B$809,0)))</f>
        <v/>
      </c>
      <c r="Y190" s="844" t="str">
        <f>IF($B190="","",INDEX('All CCC'!Y$7:Y$809,MATCH(WatchList!$B190,'All CCC'!$B$7:$B$809,0)))</f>
        <v/>
      </c>
      <c r="Z190" s="844" t="str">
        <f>IF($B190="","",INDEX('All CCC'!Z$7:Z$809,MATCH(WatchList!$B190,'All CCC'!$B$7:$B$809,0)))</f>
        <v/>
      </c>
      <c r="AA190" s="844" t="str">
        <f>IF($B190="","",INDEX('All CCC'!AA$7:AA$809,MATCH(WatchList!$B190,'All CCC'!$B$7:$B$809,0)))</f>
        <v/>
      </c>
      <c r="AB190" s="844" t="str">
        <f>IF($B190="","",INDEX('All CCC'!AB$7:AB$809,MATCH(WatchList!$B190,'All CCC'!$B$7:$B$809,0)))</f>
        <v/>
      </c>
      <c r="AC190" s="844" t="str">
        <f>IF($B190="","",INDEX('All CCC'!AC$7:AC$809,MATCH(WatchList!$B190,'All CCC'!$B$7:$B$809,0)))</f>
        <v/>
      </c>
      <c r="AD190" s="844" t="str">
        <f>IF($B190="","",INDEX('All CCC'!AD$7:AD$809,MATCH(WatchList!$B190,'All CCC'!$B$7:$B$809,0)))</f>
        <v/>
      </c>
      <c r="AE190" s="844" t="str">
        <f>IF($B190="","",INDEX('All CCC'!AE$7:AE$809,MATCH(WatchList!$B190,'All CCC'!$B$7:$B$809,0)))</f>
        <v/>
      </c>
      <c r="AF190" s="844" t="str">
        <f>IF($B190="","",INDEX('All CCC'!AF$7:AF$809,MATCH(WatchList!$B190,'All CCC'!$B$7:$B$809,0)))</f>
        <v/>
      </c>
      <c r="AG190" s="844" t="str">
        <f>IF($B190="","",INDEX('All CCC'!AG$7:AG$809,MATCH(WatchList!$B190,'All CCC'!$B$7:$B$809,0)))</f>
        <v/>
      </c>
      <c r="AH190" s="844" t="str">
        <f>IF($B190="","",INDEX('All CCC'!AH$7:AH$809,MATCH(WatchList!$B190,'All CCC'!$B$7:$B$809,0)))</f>
        <v/>
      </c>
      <c r="AI190" s="844" t="str">
        <f>IF($B190="","",INDEX('All CCC'!AI$7:AI$809,MATCH(WatchList!$B190,'All CCC'!$B$7:$B$809,0)))</f>
        <v/>
      </c>
      <c r="AJ190" s="844" t="str">
        <f>IF($B190="","",INDEX('All CCC'!AJ$7:AJ$809,MATCH(WatchList!$B190,'All CCC'!$B$7:$B$809,0)))</f>
        <v/>
      </c>
      <c r="AK190" s="844" t="str">
        <f>IF($B190="","",INDEX('All CCC'!AK$7:AK$809,MATCH(WatchList!$B190,'All CCC'!$B$7:$B$809,0)))</f>
        <v/>
      </c>
      <c r="AL190" s="844" t="str">
        <f>IF($B190="","",INDEX('All CCC'!AL$7:AL$809,MATCH(WatchList!$B190,'All CCC'!$B$7:$B$809,0)))</f>
        <v/>
      </c>
      <c r="AM190" s="844" t="str">
        <f>IF($B190="","",INDEX('All CCC'!AM$7:AM$809,MATCH(WatchList!$B190,'All CCC'!$B$7:$B$809,0)))</f>
        <v/>
      </c>
      <c r="AN190" s="844" t="str">
        <f>IF($B190="","",INDEX('All CCC'!AN$7:AN$809,MATCH(WatchList!$B190,'All CCC'!$B$7:$B$809,0)))</f>
        <v/>
      </c>
      <c r="AO190" s="844" t="str">
        <f>IF($B190="","",INDEX('All CCC'!AO$7:AO$809,MATCH(WatchList!$B190,'All CCC'!$B$7:$B$809,0)))</f>
        <v/>
      </c>
      <c r="AP190" s="844" t="str">
        <f>IF($B190="","",INDEX('All CCC'!AP$7:AP$809,MATCH(WatchList!$B190,'All CCC'!$B$7:$B$809,0)))</f>
        <v/>
      </c>
      <c r="AQ190" s="844" t="str">
        <f>IF($B190="","",INDEX('All CCC'!AQ$7:AQ$809,MATCH(WatchList!$B190,'All CCC'!$B$7:$B$809,0)))</f>
        <v/>
      </c>
      <c r="AR190" s="844" t="str">
        <f>IF($B190="","",INDEX('All CCC'!AR$7:AR$809,MATCH(WatchList!$B190,'All CCC'!$B$7:$B$809,0)))</f>
        <v/>
      </c>
      <c r="AS190" s="844" t="str">
        <f>IF($B190="","",INDEX('All CCC'!AS$7:AS$809,MATCH(WatchList!$B190,'All CCC'!$B$7:$B$809,0)))</f>
        <v/>
      </c>
      <c r="AT190" s="844" t="str">
        <f>IF($B190="","",INDEX('All CCC'!AT$7:AT$809,MATCH(WatchList!$B190,'All CCC'!$B$7:$B$809,0)))</f>
        <v/>
      </c>
      <c r="AU190" s="844" t="str">
        <f>IF($B190="","",INDEX('All CCC'!AU$7:AU$809,MATCH(WatchList!$B190,'All CCC'!$B$7:$B$809,0)))</f>
        <v/>
      </c>
      <c r="AV190" s="844" t="str">
        <f>IF($B190="","",INDEX('All CCC'!AV$7:AV$809,MATCH(WatchList!$B190,'All CCC'!$B$7:$B$809,0)))</f>
        <v/>
      </c>
      <c r="AW190" s="844" t="str">
        <f>IF($B190="","",INDEX('All CCC'!AW$7:AW$809,MATCH(WatchList!$B190,'All CCC'!$B$7:$B$809,0)))</f>
        <v/>
      </c>
      <c r="AX190" s="844" t="str">
        <f>IF($B190="","",INDEX('All CCC'!AX$7:AX$809,MATCH(WatchList!$B190,'All CCC'!$B$7:$B$809,0)))</f>
        <v/>
      </c>
      <c r="AY190" s="844" t="str">
        <f>IF($B190="","",INDEX('All CCC'!AY$7:AY$809,MATCH(WatchList!$B190,'All CCC'!$B$7:$B$809,0)))</f>
        <v/>
      </c>
      <c r="AZ190" s="844" t="str">
        <f>IF($B190="","",INDEX('All CCC'!AZ$7:AZ$809,MATCH(WatchList!$B190,'All CCC'!$B$7:$B$809,0)))</f>
        <v/>
      </c>
      <c r="BA190" s="844" t="str">
        <f>IF($B190="","",INDEX('All CCC'!BA$7:BA$809,MATCH(WatchList!$B190,'All CCC'!$B$7:$B$809,0)))</f>
        <v/>
      </c>
      <c r="BB190" s="844" t="str">
        <f>IF($B190="","",INDEX('All CCC'!BB$7:BB$809,MATCH(WatchList!$B190,'All CCC'!$B$7:$B$809,0)))</f>
        <v/>
      </c>
      <c r="BC190" s="844" t="str">
        <f>IF($B190="","",INDEX('All CCC'!BC$7:BC$809,MATCH(WatchList!$B190,'All CCC'!$B$7:$B$809,0)))</f>
        <v/>
      </c>
      <c r="BD190" s="844" t="str">
        <f>IF($B190="","",INDEX('All CCC'!BD$7:BD$809,MATCH(WatchList!$B190,'All CCC'!$B$7:$B$809,0)))</f>
        <v/>
      </c>
      <c r="BE190" s="844" t="str">
        <f>IF($B190="","",INDEX('All CCC'!BE$7:BE$809,MATCH(WatchList!$B190,'All CCC'!$B$7:$B$809,0)))</f>
        <v/>
      </c>
      <c r="BF190" s="844" t="str">
        <f>IF($B190="","",INDEX('All CCC'!BF$7:BF$809,MATCH(WatchList!$B190,'All CCC'!$B$7:$B$809,0)))</f>
        <v/>
      </c>
      <c r="BG190" s="844" t="str">
        <f>IF($B190="","",INDEX('All CCC'!BG$7:BG$809,MATCH(WatchList!$B190,'All CCC'!$B$7:$B$809,0)))</f>
        <v/>
      </c>
    </row>
    <row r="191" spans="1:59" x14ac:dyDescent="0.2">
      <c r="A191" s="548" t="str">
        <f>IF($B191="","",INDEX('All CCC'!A$7:A$809,MATCH(WatchList!$B191,'All CCC'!$B$7:$B$809,0)))</f>
        <v/>
      </c>
      <c r="B191" s="31"/>
      <c r="C191" s="844" t="str">
        <f>IF($B191="","",INDEX('All CCC'!C$7:C$809,MATCH(WatchList!$B191,'All CCC'!$B$7:$B$809,0)))</f>
        <v/>
      </c>
      <c r="D191" s="844" t="str">
        <f>IF($B191="","",INDEX('All CCC'!D$7:D$809,MATCH(WatchList!$B191,'All CCC'!$B$7:$B$809,0)))</f>
        <v/>
      </c>
      <c r="E191" s="844" t="str">
        <f>IF($B191="","",INDEX('All CCC'!E$7:E$809,MATCH(WatchList!$B191,'All CCC'!$B$7:$B$809,0)))</f>
        <v/>
      </c>
      <c r="F191" s="844" t="str">
        <f>IF($B191="","",INDEX('All CCC'!F$7:F$809,MATCH(WatchList!$B191,'All CCC'!$B$7:$B$809,0)))</f>
        <v/>
      </c>
      <c r="G191" s="844" t="str">
        <f>IF($B191="","",INDEX('All CCC'!G$7:G$809,MATCH(WatchList!$B191,'All CCC'!$B$7:$B$809,0)))</f>
        <v/>
      </c>
      <c r="H191" s="844" t="str">
        <f>IF($B191="","",INDEX('All CCC'!H$7:H$809,MATCH(WatchList!$B191,'All CCC'!$B$7:$B$809,0)))</f>
        <v/>
      </c>
      <c r="I191" s="844" t="str">
        <f>IF($B191="","",INDEX('All CCC'!I$7:I$809,MATCH(WatchList!$B191,'All CCC'!$B$7:$B$809,0)))</f>
        <v/>
      </c>
      <c r="J191" s="844" t="str">
        <f>IF($B191="","",INDEX('All CCC'!J$7:J$809,MATCH(WatchList!$B191,'All CCC'!$B$7:$B$809,0)))</f>
        <v/>
      </c>
      <c r="K191" s="844" t="str">
        <f>IF($B191="","",INDEX('All CCC'!K$7:K$809,MATCH(WatchList!$B191,'All CCC'!$B$7:$B$809,0)))</f>
        <v/>
      </c>
      <c r="L191" s="844" t="str">
        <f>IF($B191="","",INDEX('All CCC'!L$7:L$809,MATCH(WatchList!$B191,'All CCC'!$B$7:$B$809,0)))</f>
        <v/>
      </c>
      <c r="M191" s="844" t="str">
        <f>IF($B191="","",INDEX('All CCC'!M$7:M$809,MATCH(WatchList!$B191,'All CCC'!$B$7:$B$809,0)))</f>
        <v/>
      </c>
      <c r="N191" s="844" t="str">
        <f>IF($B191="","",INDEX('All CCC'!N$7:N$809,MATCH(WatchList!$B191,'All CCC'!$B$7:$B$809,0)))</f>
        <v/>
      </c>
      <c r="O191" s="844" t="str">
        <f>IF($B191="","",INDEX('All CCC'!O$7:O$809,MATCH(WatchList!$B191,'All CCC'!$B$7:$B$809,0)))</f>
        <v/>
      </c>
      <c r="P191" s="845" t="str">
        <f>IF($B191="","",INDEX('All CCC'!P$7:P$809,MATCH(WatchList!$B191,'All CCC'!$B$7:$B$809,0)))</f>
        <v/>
      </c>
      <c r="Q191" s="845" t="str">
        <f>IF($B191="","",INDEX('All CCC'!Q$7:Q$809,MATCH(WatchList!$B191,'All CCC'!$B$7:$B$809,0)))</f>
        <v/>
      </c>
      <c r="R191" s="844" t="str">
        <f>IF($B191="","",INDEX('All CCC'!R$7:R$809,MATCH(WatchList!$B191,'All CCC'!$B$7:$B$809,0)))</f>
        <v/>
      </c>
      <c r="S191" s="844" t="str">
        <f>IF($B191="","",INDEX('All CCC'!S$7:S$809,MATCH(WatchList!$B191,'All CCC'!$B$7:$B$809,0)))</f>
        <v/>
      </c>
      <c r="T191" s="844" t="str">
        <f>IF($B191="","",INDEX('All CCC'!T$7:T$809,MATCH(WatchList!$B191,'All CCC'!$B$7:$B$809,0)))</f>
        <v/>
      </c>
      <c r="U191" s="844" t="str">
        <f>IF($B191="","",INDEX('All CCC'!U$7:U$809,MATCH(WatchList!$B191,'All CCC'!$B$7:$B$809,0)))</f>
        <v/>
      </c>
      <c r="V191" s="844" t="str">
        <f>IF($B191="","",INDEX('All CCC'!V$7:V$809,MATCH(WatchList!$B191,'All CCC'!$B$7:$B$809,0)))</f>
        <v/>
      </c>
      <c r="W191" s="844" t="str">
        <f>IF($B191="","",INDEX('All CCC'!W$7:W$809,MATCH(WatchList!$B191,'All CCC'!$B$7:$B$809,0)))</f>
        <v/>
      </c>
      <c r="X191" s="844" t="str">
        <f>IF($B191="","",INDEX('All CCC'!X$7:X$809,MATCH(WatchList!$B191,'All CCC'!$B$7:$B$809,0)))</f>
        <v/>
      </c>
      <c r="Y191" s="844" t="str">
        <f>IF($B191="","",INDEX('All CCC'!Y$7:Y$809,MATCH(WatchList!$B191,'All CCC'!$B$7:$B$809,0)))</f>
        <v/>
      </c>
      <c r="Z191" s="844" t="str">
        <f>IF($B191="","",INDEX('All CCC'!Z$7:Z$809,MATCH(WatchList!$B191,'All CCC'!$B$7:$B$809,0)))</f>
        <v/>
      </c>
      <c r="AA191" s="844" t="str">
        <f>IF($B191="","",INDEX('All CCC'!AA$7:AA$809,MATCH(WatchList!$B191,'All CCC'!$B$7:$B$809,0)))</f>
        <v/>
      </c>
      <c r="AB191" s="844" t="str">
        <f>IF($B191="","",INDEX('All CCC'!AB$7:AB$809,MATCH(WatchList!$B191,'All CCC'!$B$7:$B$809,0)))</f>
        <v/>
      </c>
      <c r="AC191" s="844" t="str">
        <f>IF($B191="","",INDEX('All CCC'!AC$7:AC$809,MATCH(WatchList!$B191,'All CCC'!$B$7:$B$809,0)))</f>
        <v/>
      </c>
      <c r="AD191" s="844" t="str">
        <f>IF($B191="","",INDEX('All CCC'!AD$7:AD$809,MATCH(WatchList!$B191,'All CCC'!$B$7:$B$809,0)))</f>
        <v/>
      </c>
      <c r="AE191" s="844" t="str">
        <f>IF($B191="","",INDEX('All CCC'!AE$7:AE$809,MATCH(WatchList!$B191,'All CCC'!$B$7:$B$809,0)))</f>
        <v/>
      </c>
      <c r="AF191" s="844" t="str">
        <f>IF($B191="","",INDEX('All CCC'!AF$7:AF$809,MATCH(WatchList!$B191,'All CCC'!$B$7:$B$809,0)))</f>
        <v/>
      </c>
      <c r="AG191" s="844" t="str">
        <f>IF($B191="","",INDEX('All CCC'!AG$7:AG$809,MATCH(WatchList!$B191,'All CCC'!$B$7:$B$809,0)))</f>
        <v/>
      </c>
      <c r="AH191" s="844" t="str">
        <f>IF($B191="","",INDEX('All CCC'!AH$7:AH$809,MATCH(WatchList!$B191,'All CCC'!$B$7:$B$809,0)))</f>
        <v/>
      </c>
      <c r="AI191" s="844" t="str">
        <f>IF($B191="","",INDEX('All CCC'!AI$7:AI$809,MATCH(WatchList!$B191,'All CCC'!$B$7:$B$809,0)))</f>
        <v/>
      </c>
      <c r="AJ191" s="844" t="str">
        <f>IF($B191="","",INDEX('All CCC'!AJ$7:AJ$809,MATCH(WatchList!$B191,'All CCC'!$B$7:$B$809,0)))</f>
        <v/>
      </c>
      <c r="AK191" s="844" t="str">
        <f>IF($B191="","",INDEX('All CCC'!AK$7:AK$809,MATCH(WatchList!$B191,'All CCC'!$B$7:$B$809,0)))</f>
        <v/>
      </c>
      <c r="AL191" s="844" t="str">
        <f>IF($B191="","",INDEX('All CCC'!AL$7:AL$809,MATCH(WatchList!$B191,'All CCC'!$B$7:$B$809,0)))</f>
        <v/>
      </c>
      <c r="AM191" s="844" t="str">
        <f>IF($B191="","",INDEX('All CCC'!AM$7:AM$809,MATCH(WatchList!$B191,'All CCC'!$B$7:$B$809,0)))</f>
        <v/>
      </c>
      <c r="AN191" s="844" t="str">
        <f>IF($B191="","",INDEX('All CCC'!AN$7:AN$809,MATCH(WatchList!$B191,'All CCC'!$B$7:$B$809,0)))</f>
        <v/>
      </c>
      <c r="AO191" s="844" t="str">
        <f>IF($B191="","",INDEX('All CCC'!AO$7:AO$809,MATCH(WatchList!$B191,'All CCC'!$B$7:$B$809,0)))</f>
        <v/>
      </c>
      <c r="AP191" s="844" t="str">
        <f>IF($B191="","",INDEX('All CCC'!AP$7:AP$809,MATCH(WatchList!$B191,'All CCC'!$B$7:$B$809,0)))</f>
        <v/>
      </c>
      <c r="AQ191" s="844" t="str">
        <f>IF($B191="","",INDEX('All CCC'!AQ$7:AQ$809,MATCH(WatchList!$B191,'All CCC'!$B$7:$B$809,0)))</f>
        <v/>
      </c>
      <c r="AR191" s="844" t="str">
        <f>IF($B191="","",INDEX('All CCC'!AR$7:AR$809,MATCH(WatchList!$B191,'All CCC'!$B$7:$B$809,0)))</f>
        <v/>
      </c>
      <c r="AS191" s="844" t="str">
        <f>IF($B191="","",INDEX('All CCC'!AS$7:AS$809,MATCH(WatchList!$B191,'All CCC'!$B$7:$B$809,0)))</f>
        <v/>
      </c>
      <c r="AT191" s="844" t="str">
        <f>IF($B191="","",INDEX('All CCC'!AT$7:AT$809,MATCH(WatchList!$B191,'All CCC'!$B$7:$B$809,0)))</f>
        <v/>
      </c>
      <c r="AU191" s="844" t="str">
        <f>IF($B191="","",INDEX('All CCC'!AU$7:AU$809,MATCH(WatchList!$B191,'All CCC'!$B$7:$B$809,0)))</f>
        <v/>
      </c>
      <c r="AV191" s="844" t="str">
        <f>IF($B191="","",INDEX('All CCC'!AV$7:AV$809,MATCH(WatchList!$B191,'All CCC'!$B$7:$B$809,0)))</f>
        <v/>
      </c>
      <c r="AW191" s="844" t="str">
        <f>IF($B191="","",INDEX('All CCC'!AW$7:AW$809,MATCH(WatchList!$B191,'All CCC'!$B$7:$B$809,0)))</f>
        <v/>
      </c>
      <c r="AX191" s="844" t="str">
        <f>IF($B191="","",INDEX('All CCC'!AX$7:AX$809,MATCH(WatchList!$B191,'All CCC'!$B$7:$B$809,0)))</f>
        <v/>
      </c>
      <c r="AY191" s="844" t="str">
        <f>IF($B191="","",INDEX('All CCC'!AY$7:AY$809,MATCH(WatchList!$B191,'All CCC'!$B$7:$B$809,0)))</f>
        <v/>
      </c>
      <c r="AZ191" s="844" t="str">
        <f>IF($B191="","",INDEX('All CCC'!AZ$7:AZ$809,MATCH(WatchList!$B191,'All CCC'!$B$7:$B$809,0)))</f>
        <v/>
      </c>
      <c r="BA191" s="844" t="str">
        <f>IF($B191="","",INDEX('All CCC'!BA$7:BA$809,MATCH(WatchList!$B191,'All CCC'!$B$7:$B$809,0)))</f>
        <v/>
      </c>
      <c r="BB191" s="844" t="str">
        <f>IF($B191="","",INDEX('All CCC'!BB$7:BB$809,MATCH(WatchList!$B191,'All CCC'!$B$7:$B$809,0)))</f>
        <v/>
      </c>
      <c r="BC191" s="844" t="str">
        <f>IF($B191="","",INDEX('All CCC'!BC$7:BC$809,MATCH(WatchList!$B191,'All CCC'!$B$7:$B$809,0)))</f>
        <v/>
      </c>
      <c r="BD191" s="844" t="str">
        <f>IF($B191="","",INDEX('All CCC'!BD$7:BD$809,MATCH(WatchList!$B191,'All CCC'!$B$7:$B$809,0)))</f>
        <v/>
      </c>
      <c r="BE191" s="844" t="str">
        <f>IF($B191="","",INDEX('All CCC'!BE$7:BE$809,MATCH(WatchList!$B191,'All CCC'!$B$7:$B$809,0)))</f>
        <v/>
      </c>
      <c r="BF191" s="844" t="str">
        <f>IF($B191="","",INDEX('All CCC'!BF$7:BF$809,MATCH(WatchList!$B191,'All CCC'!$B$7:$B$809,0)))</f>
        <v/>
      </c>
      <c r="BG191" s="844" t="str">
        <f>IF($B191="","",INDEX('All CCC'!BG$7:BG$809,MATCH(WatchList!$B191,'All CCC'!$B$7:$B$809,0)))</f>
        <v/>
      </c>
    </row>
    <row r="192" spans="1:59" x14ac:dyDescent="0.2">
      <c r="A192" s="548" t="str">
        <f>IF($B192="","",INDEX('All CCC'!A$7:A$809,MATCH(WatchList!$B192,'All CCC'!$B$7:$B$809,0)))</f>
        <v/>
      </c>
      <c r="B192" s="31"/>
      <c r="C192" s="844" t="str">
        <f>IF($B192="","",INDEX('All CCC'!C$7:C$809,MATCH(WatchList!$B192,'All CCC'!$B$7:$B$809,0)))</f>
        <v/>
      </c>
      <c r="D192" s="844" t="str">
        <f>IF($B192="","",INDEX('All CCC'!D$7:D$809,MATCH(WatchList!$B192,'All CCC'!$B$7:$B$809,0)))</f>
        <v/>
      </c>
      <c r="E192" s="844" t="str">
        <f>IF($B192="","",INDEX('All CCC'!E$7:E$809,MATCH(WatchList!$B192,'All CCC'!$B$7:$B$809,0)))</f>
        <v/>
      </c>
      <c r="F192" s="844" t="str">
        <f>IF($B192="","",INDEX('All CCC'!F$7:F$809,MATCH(WatchList!$B192,'All CCC'!$B$7:$B$809,0)))</f>
        <v/>
      </c>
      <c r="G192" s="844" t="str">
        <f>IF($B192="","",INDEX('All CCC'!G$7:G$809,MATCH(WatchList!$B192,'All CCC'!$B$7:$B$809,0)))</f>
        <v/>
      </c>
      <c r="H192" s="844" t="str">
        <f>IF($B192="","",INDEX('All CCC'!H$7:H$809,MATCH(WatchList!$B192,'All CCC'!$B$7:$B$809,0)))</f>
        <v/>
      </c>
      <c r="I192" s="844" t="str">
        <f>IF($B192="","",INDEX('All CCC'!I$7:I$809,MATCH(WatchList!$B192,'All CCC'!$B$7:$B$809,0)))</f>
        <v/>
      </c>
      <c r="J192" s="844" t="str">
        <f>IF($B192="","",INDEX('All CCC'!J$7:J$809,MATCH(WatchList!$B192,'All CCC'!$B$7:$B$809,0)))</f>
        <v/>
      </c>
      <c r="K192" s="844" t="str">
        <f>IF($B192="","",INDEX('All CCC'!K$7:K$809,MATCH(WatchList!$B192,'All CCC'!$B$7:$B$809,0)))</f>
        <v/>
      </c>
      <c r="L192" s="844" t="str">
        <f>IF($B192="","",INDEX('All CCC'!L$7:L$809,MATCH(WatchList!$B192,'All CCC'!$B$7:$B$809,0)))</f>
        <v/>
      </c>
      <c r="M192" s="844" t="str">
        <f>IF($B192="","",INDEX('All CCC'!M$7:M$809,MATCH(WatchList!$B192,'All CCC'!$B$7:$B$809,0)))</f>
        <v/>
      </c>
      <c r="N192" s="844" t="str">
        <f>IF($B192="","",INDEX('All CCC'!N$7:N$809,MATCH(WatchList!$B192,'All CCC'!$B$7:$B$809,0)))</f>
        <v/>
      </c>
      <c r="O192" s="844" t="str">
        <f>IF($B192="","",INDEX('All CCC'!O$7:O$809,MATCH(WatchList!$B192,'All CCC'!$B$7:$B$809,0)))</f>
        <v/>
      </c>
      <c r="P192" s="845" t="str">
        <f>IF($B192="","",INDEX('All CCC'!P$7:P$809,MATCH(WatchList!$B192,'All CCC'!$B$7:$B$809,0)))</f>
        <v/>
      </c>
      <c r="Q192" s="845" t="str">
        <f>IF($B192="","",INDEX('All CCC'!Q$7:Q$809,MATCH(WatchList!$B192,'All CCC'!$B$7:$B$809,0)))</f>
        <v/>
      </c>
      <c r="R192" s="844" t="str">
        <f>IF($B192="","",INDEX('All CCC'!R$7:R$809,MATCH(WatchList!$B192,'All CCC'!$B$7:$B$809,0)))</f>
        <v/>
      </c>
      <c r="S192" s="844" t="str">
        <f>IF($B192="","",INDEX('All CCC'!S$7:S$809,MATCH(WatchList!$B192,'All CCC'!$B$7:$B$809,0)))</f>
        <v/>
      </c>
      <c r="T192" s="844" t="str">
        <f>IF($B192="","",INDEX('All CCC'!T$7:T$809,MATCH(WatchList!$B192,'All CCC'!$B$7:$B$809,0)))</f>
        <v/>
      </c>
      <c r="U192" s="844" t="str">
        <f>IF($B192="","",INDEX('All CCC'!U$7:U$809,MATCH(WatchList!$B192,'All CCC'!$B$7:$B$809,0)))</f>
        <v/>
      </c>
      <c r="V192" s="844" t="str">
        <f>IF($B192="","",INDEX('All CCC'!V$7:V$809,MATCH(WatchList!$B192,'All CCC'!$B$7:$B$809,0)))</f>
        <v/>
      </c>
      <c r="W192" s="844" t="str">
        <f>IF($B192="","",INDEX('All CCC'!W$7:W$809,MATCH(WatchList!$B192,'All CCC'!$B$7:$B$809,0)))</f>
        <v/>
      </c>
      <c r="X192" s="844" t="str">
        <f>IF($B192="","",INDEX('All CCC'!X$7:X$809,MATCH(WatchList!$B192,'All CCC'!$B$7:$B$809,0)))</f>
        <v/>
      </c>
      <c r="Y192" s="844" t="str">
        <f>IF($B192="","",INDEX('All CCC'!Y$7:Y$809,MATCH(WatchList!$B192,'All CCC'!$B$7:$B$809,0)))</f>
        <v/>
      </c>
      <c r="Z192" s="844" t="str">
        <f>IF($B192="","",INDEX('All CCC'!Z$7:Z$809,MATCH(WatchList!$B192,'All CCC'!$B$7:$B$809,0)))</f>
        <v/>
      </c>
      <c r="AA192" s="844" t="str">
        <f>IF($B192="","",INDEX('All CCC'!AA$7:AA$809,MATCH(WatchList!$B192,'All CCC'!$B$7:$B$809,0)))</f>
        <v/>
      </c>
      <c r="AB192" s="844" t="str">
        <f>IF($B192="","",INDEX('All CCC'!AB$7:AB$809,MATCH(WatchList!$B192,'All CCC'!$B$7:$B$809,0)))</f>
        <v/>
      </c>
      <c r="AC192" s="844" t="str">
        <f>IF($B192="","",INDEX('All CCC'!AC$7:AC$809,MATCH(WatchList!$B192,'All CCC'!$B$7:$B$809,0)))</f>
        <v/>
      </c>
      <c r="AD192" s="844" t="str">
        <f>IF($B192="","",INDEX('All CCC'!AD$7:AD$809,MATCH(WatchList!$B192,'All CCC'!$B$7:$B$809,0)))</f>
        <v/>
      </c>
      <c r="AE192" s="844" t="str">
        <f>IF($B192="","",INDEX('All CCC'!AE$7:AE$809,MATCH(WatchList!$B192,'All CCC'!$B$7:$B$809,0)))</f>
        <v/>
      </c>
      <c r="AF192" s="844" t="str">
        <f>IF($B192="","",INDEX('All CCC'!AF$7:AF$809,MATCH(WatchList!$B192,'All CCC'!$B$7:$B$809,0)))</f>
        <v/>
      </c>
      <c r="AG192" s="844" t="str">
        <f>IF($B192="","",INDEX('All CCC'!AG$7:AG$809,MATCH(WatchList!$B192,'All CCC'!$B$7:$B$809,0)))</f>
        <v/>
      </c>
      <c r="AH192" s="844" t="str">
        <f>IF($B192="","",INDEX('All CCC'!AH$7:AH$809,MATCH(WatchList!$B192,'All CCC'!$B$7:$B$809,0)))</f>
        <v/>
      </c>
      <c r="AI192" s="844" t="str">
        <f>IF($B192="","",INDEX('All CCC'!AI$7:AI$809,MATCH(WatchList!$B192,'All CCC'!$B$7:$B$809,0)))</f>
        <v/>
      </c>
      <c r="AJ192" s="844" t="str">
        <f>IF($B192="","",INDEX('All CCC'!AJ$7:AJ$809,MATCH(WatchList!$B192,'All CCC'!$B$7:$B$809,0)))</f>
        <v/>
      </c>
      <c r="AK192" s="844" t="str">
        <f>IF($B192="","",INDEX('All CCC'!AK$7:AK$809,MATCH(WatchList!$B192,'All CCC'!$B$7:$B$809,0)))</f>
        <v/>
      </c>
      <c r="AL192" s="844" t="str">
        <f>IF($B192="","",INDEX('All CCC'!AL$7:AL$809,MATCH(WatchList!$B192,'All CCC'!$B$7:$B$809,0)))</f>
        <v/>
      </c>
      <c r="AM192" s="844" t="str">
        <f>IF($B192="","",INDEX('All CCC'!AM$7:AM$809,MATCH(WatchList!$B192,'All CCC'!$B$7:$B$809,0)))</f>
        <v/>
      </c>
      <c r="AN192" s="844" t="str">
        <f>IF($B192="","",INDEX('All CCC'!AN$7:AN$809,MATCH(WatchList!$B192,'All CCC'!$B$7:$B$809,0)))</f>
        <v/>
      </c>
      <c r="AO192" s="844" t="str">
        <f>IF($B192="","",INDEX('All CCC'!AO$7:AO$809,MATCH(WatchList!$B192,'All CCC'!$B$7:$B$809,0)))</f>
        <v/>
      </c>
      <c r="AP192" s="844" t="str">
        <f>IF($B192="","",INDEX('All CCC'!AP$7:AP$809,MATCH(WatchList!$B192,'All CCC'!$B$7:$B$809,0)))</f>
        <v/>
      </c>
      <c r="AQ192" s="844" t="str">
        <f>IF($B192="","",INDEX('All CCC'!AQ$7:AQ$809,MATCH(WatchList!$B192,'All CCC'!$B$7:$B$809,0)))</f>
        <v/>
      </c>
      <c r="AR192" s="844" t="str">
        <f>IF($B192="","",INDEX('All CCC'!AR$7:AR$809,MATCH(WatchList!$B192,'All CCC'!$B$7:$B$809,0)))</f>
        <v/>
      </c>
      <c r="AS192" s="844" t="str">
        <f>IF($B192="","",INDEX('All CCC'!AS$7:AS$809,MATCH(WatchList!$B192,'All CCC'!$B$7:$B$809,0)))</f>
        <v/>
      </c>
      <c r="AT192" s="844" t="str">
        <f>IF($B192="","",INDEX('All CCC'!AT$7:AT$809,MATCH(WatchList!$B192,'All CCC'!$B$7:$B$809,0)))</f>
        <v/>
      </c>
      <c r="AU192" s="844" t="str">
        <f>IF($B192="","",INDEX('All CCC'!AU$7:AU$809,MATCH(WatchList!$B192,'All CCC'!$B$7:$B$809,0)))</f>
        <v/>
      </c>
      <c r="AV192" s="844" t="str">
        <f>IF($B192="","",INDEX('All CCC'!AV$7:AV$809,MATCH(WatchList!$B192,'All CCC'!$B$7:$B$809,0)))</f>
        <v/>
      </c>
      <c r="AW192" s="844" t="str">
        <f>IF($B192="","",INDEX('All CCC'!AW$7:AW$809,MATCH(WatchList!$B192,'All CCC'!$B$7:$B$809,0)))</f>
        <v/>
      </c>
      <c r="AX192" s="844" t="str">
        <f>IF($B192="","",INDEX('All CCC'!AX$7:AX$809,MATCH(WatchList!$B192,'All CCC'!$B$7:$B$809,0)))</f>
        <v/>
      </c>
      <c r="AY192" s="844" t="str">
        <f>IF($B192="","",INDEX('All CCC'!AY$7:AY$809,MATCH(WatchList!$B192,'All CCC'!$B$7:$B$809,0)))</f>
        <v/>
      </c>
      <c r="AZ192" s="844" t="str">
        <f>IF($B192="","",INDEX('All CCC'!AZ$7:AZ$809,MATCH(WatchList!$B192,'All CCC'!$B$7:$B$809,0)))</f>
        <v/>
      </c>
      <c r="BA192" s="844" t="str">
        <f>IF($B192="","",INDEX('All CCC'!BA$7:BA$809,MATCH(WatchList!$B192,'All CCC'!$B$7:$B$809,0)))</f>
        <v/>
      </c>
      <c r="BB192" s="844" t="str">
        <f>IF($B192="","",INDEX('All CCC'!BB$7:BB$809,MATCH(WatchList!$B192,'All CCC'!$B$7:$B$809,0)))</f>
        <v/>
      </c>
      <c r="BC192" s="844" t="str">
        <f>IF($B192="","",INDEX('All CCC'!BC$7:BC$809,MATCH(WatchList!$B192,'All CCC'!$B$7:$B$809,0)))</f>
        <v/>
      </c>
      <c r="BD192" s="844" t="str">
        <f>IF($B192="","",INDEX('All CCC'!BD$7:BD$809,MATCH(WatchList!$B192,'All CCC'!$B$7:$B$809,0)))</f>
        <v/>
      </c>
      <c r="BE192" s="844" t="str">
        <f>IF($B192="","",INDEX('All CCC'!BE$7:BE$809,MATCH(WatchList!$B192,'All CCC'!$B$7:$B$809,0)))</f>
        <v/>
      </c>
      <c r="BF192" s="844" t="str">
        <f>IF($B192="","",INDEX('All CCC'!BF$7:BF$809,MATCH(WatchList!$B192,'All CCC'!$B$7:$B$809,0)))</f>
        <v/>
      </c>
      <c r="BG192" s="844" t="str">
        <f>IF($B192="","",INDEX('All CCC'!BG$7:BG$809,MATCH(WatchList!$B192,'All CCC'!$B$7:$B$809,0)))</f>
        <v/>
      </c>
    </row>
    <row r="193" spans="1:59" x14ac:dyDescent="0.2">
      <c r="A193" s="548" t="str">
        <f>IF($B193="","",INDEX('All CCC'!A$7:A$809,MATCH(WatchList!$B193,'All CCC'!$B$7:$B$809,0)))</f>
        <v/>
      </c>
      <c r="B193" s="31"/>
      <c r="C193" s="844" t="str">
        <f>IF($B193="","",INDEX('All CCC'!C$7:C$809,MATCH(WatchList!$B193,'All CCC'!$B$7:$B$809,0)))</f>
        <v/>
      </c>
      <c r="D193" s="844" t="str">
        <f>IF($B193="","",INDEX('All CCC'!D$7:D$809,MATCH(WatchList!$B193,'All CCC'!$B$7:$B$809,0)))</f>
        <v/>
      </c>
      <c r="E193" s="844" t="str">
        <f>IF($B193="","",INDEX('All CCC'!E$7:E$809,MATCH(WatchList!$B193,'All CCC'!$B$7:$B$809,0)))</f>
        <v/>
      </c>
      <c r="F193" s="844" t="str">
        <f>IF($B193="","",INDEX('All CCC'!F$7:F$809,MATCH(WatchList!$B193,'All CCC'!$B$7:$B$809,0)))</f>
        <v/>
      </c>
      <c r="G193" s="844" t="str">
        <f>IF($B193="","",INDEX('All CCC'!G$7:G$809,MATCH(WatchList!$B193,'All CCC'!$B$7:$B$809,0)))</f>
        <v/>
      </c>
      <c r="H193" s="844" t="str">
        <f>IF($B193="","",INDEX('All CCC'!H$7:H$809,MATCH(WatchList!$B193,'All CCC'!$B$7:$B$809,0)))</f>
        <v/>
      </c>
      <c r="I193" s="844" t="str">
        <f>IF($B193="","",INDEX('All CCC'!I$7:I$809,MATCH(WatchList!$B193,'All CCC'!$B$7:$B$809,0)))</f>
        <v/>
      </c>
      <c r="J193" s="844" t="str">
        <f>IF($B193="","",INDEX('All CCC'!J$7:J$809,MATCH(WatchList!$B193,'All CCC'!$B$7:$B$809,0)))</f>
        <v/>
      </c>
      <c r="K193" s="844" t="str">
        <f>IF($B193="","",INDEX('All CCC'!K$7:K$809,MATCH(WatchList!$B193,'All CCC'!$B$7:$B$809,0)))</f>
        <v/>
      </c>
      <c r="L193" s="844" t="str">
        <f>IF($B193="","",INDEX('All CCC'!L$7:L$809,MATCH(WatchList!$B193,'All CCC'!$B$7:$B$809,0)))</f>
        <v/>
      </c>
      <c r="M193" s="844" t="str">
        <f>IF($B193="","",INDEX('All CCC'!M$7:M$809,MATCH(WatchList!$B193,'All CCC'!$B$7:$B$809,0)))</f>
        <v/>
      </c>
      <c r="N193" s="844" t="str">
        <f>IF($B193="","",INDEX('All CCC'!N$7:N$809,MATCH(WatchList!$B193,'All CCC'!$B$7:$B$809,0)))</f>
        <v/>
      </c>
      <c r="O193" s="844" t="str">
        <f>IF($B193="","",INDEX('All CCC'!O$7:O$809,MATCH(WatchList!$B193,'All CCC'!$B$7:$B$809,0)))</f>
        <v/>
      </c>
      <c r="P193" s="845" t="str">
        <f>IF($B193="","",INDEX('All CCC'!P$7:P$809,MATCH(WatchList!$B193,'All CCC'!$B$7:$B$809,0)))</f>
        <v/>
      </c>
      <c r="Q193" s="845" t="str">
        <f>IF($B193="","",INDEX('All CCC'!Q$7:Q$809,MATCH(WatchList!$B193,'All CCC'!$B$7:$B$809,0)))</f>
        <v/>
      </c>
      <c r="R193" s="844" t="str">
        <f>IF($B193="","",INDEX('All CCC'!R$7:R$809,MATCH(WatchList!$B193,'All CCC'!$B$7:$B$809,0)))</f>
        <v/>
      </c>
      <c r="S193" s="844" t="str">
        <f>IF($B193="","",INDEX('All CCC'!S$7:S$809,MATCH(WatchList!$B193,'All CCC'!$B$7:$B$809,0)))</f>
        <v/>
      </c>
      <c r="T193" s="844" t="str">
        <f>IF($B193="","",INDEX('All CCC'!T$7:T$809,MATCH(WatchList!$B193,'All CCC'!$B$7:$B$809,0)))</f>
        <v/>
      </c>
      <c r="U193" s="844" t="str">
        <f>IF($B193="","",INDEX('All CCC'!U$7:U$809,MATCH(WatchList!$B193,'All CCC'!$B$7:$B$809,0)))</f>
        <v/>
      </c>
      <c r="V193" s="844" t="str">
        <f>IF($B193="","",INDEX('All CCC'!V$7:V$809,MATCH(WatchList!$B193,'All CCC'!$B$7:$B$809,0)))</f>
        <v/>
      </c>
      <c r="W193" s="844" t="str">
        <f>IF($B193="","",INDEX('All CCC'!W$7:W$809,MATCH(WatchList!$B193,'All CCC'!$B$7:$B$809,0)))</f>
        <v/>
      </c>
      <c r="X193" s="844" t="str">
        <f>IF($B193="","",INDEX('All CCC'!X$7:X$809,MATCH(WatchList!$B193,'All CCC'!$B$7:$B$809,0)))</f>
        <v/>
      </c>
      <c r="Y193" s="844" t="str">
        <f>IF($B193="","",INDEX('All CCC'!Y$7:Y$809,MATCH(WatchList!$B193,'All CCC'!$B$7:$B$809,0)))</f>
        <v/>
      </c>
      <c r="Z193" s="844" t="str">
        <f>IF($B193="","",INDEX('All CCC'!Z$7:Z$809,MATCH(WatchList!$B193,'All CCC'!$B$7:$B$809,0)))</f>
        <v/>
      </c>
      <c r="AA193" s="844" t="str">
        <f>IF($B193="","",INDEX('All CCC'!AA$7:AA$809,MATCH(WatchList!$B193,'All CCC'!$B$7:$B$809,0)))</f>
        <v/>
      </c>
      <c r="AB193" s="844" t="str">
        <f>IF($B193="","",INDEX('All CCC'!AB$7:AB$809,MATCH(WatchList!$B193,'All CCC'!$B$7:$B$809,0)))</f>
        <v/>
      </c>
      <c r="AC193" s="844" t="str">
        <f>IF($B193="","",INDEX('All CCC'!AC$7:AC$809,MATCH(WatchList!$B193,'All CCC'!$B$7:$B$809,0)))</f>
        <v/>
      </c>
      <c r="AD193" s="844" t="str">
        <f>IF($B193="","",INDEX('All CCC'!AD$7:AD$809,MATCH(WatchList!$B193,'All CCC'!$B$7:$B$809,0)))</f>
        <v/>
      </c>
      <c r="AE193" s="844" t="str">
        <f>IF($B193="","",INDEX('All CCC'!AE$7:AE$809,MATCH(WatchList!$B193,'All CCC'!$B$7:$B$809,0)))</f>
        <v/>
      </c>
      <c r="AF193" s="844" t="str">
        <f>IF($B193="","",INDEX('All CCC'!AF$7:AF$809,MATCH(WatchList!$B193,'All CCC'!$B$7:$B$809,0)))</f>
        <v/>
      </c>
      <c r="AG193" s="844" t="str">
        <f>IF($B193="","",INDEX('All CCC'!AG$7:AG$809,MATCH(WatchList!$B193,'All CCC'!$B$7:$B$809,0)))</f>
        <v/>
      </c>
      <c r="AH193" s="844" t="str">
        <f>IF($B193="","",INDEX('All CCC'!AH$7:AH$809,MATCH(WatchList!$B193,'All CCC'!$B$7:$B$809,0)))</f>
        <v/>
      </c>
      <c r="AI193" s="844" t="str">
        <f>IF($B193="","",INDEX('All CCC'!AI$7:AI$809,MATCH(WatchList!$B193,'All CCC'!$B$7:$B$809,0)))</f>
        <v/>
      </c>
      <c r="AJ193" s="844" t="str">
        <f>IF($B193="","",INDEX('All CCC'!AJ$7:AJ$809,MATCH(WatchList!$B193,'All CCC'!$B$7:$B$809,0)))</f>
        <v/>
      </c>
      <c r="AK193" s="844" t="str">
        <f>IF($B193="","",INDEX('All CCC'!AK$7:AK$809,MATCH(WatchList!$B193,'All CCC'!$B$7:$B$809,0)))</f>
        <v/>
      </c>
      <c r="AL193" s="844" t="str">
        <f>IF($B193="","",INDEX('All CCC'!AL$7:AL$809,MATCH(WatchList!$B193,'All CCC'!$B$7:$B$809,0)))</f>
        <v/>
      </c>
      <c r="AM193" s="844" t="str">
        <f>IF($B193="","",INDEX('All CCC'!AM$7:AM$809,MATCH(WatchList!$B193,'All CCC'!$B$7:$B$809,0)))</f>
        <v/>
      </c>
      <c r="AN193" s="844" t="str">
        <f>IF($B193="","",INDEX('All CCC'!AN$7:AN$809,MATCH(WatchList!$B193,'All CCC'!$B$7:$B$809,0)))</f>
        <v/>
      </c>
      <c r="AO193" s="844" t="str">
        <f>IF($B193="","",INDEX('All CCC'!AO$7:AO$809,MATCH(WatchList!$B193,'All CCC'!$B$7:$B$809,0)))</f>
        <v/>
      </c>
      <c r="AP193" s="844" t="str">
        <f>IF($B193="","",INDEX('All CCC'!AP$7:AP$809,MATCH(WatchList!$B193,'All CCC'!$B$7:$B$809,0)))</f>
        <v/>
      </c>
      <c r="AQ193" s="844" t="str">
        <f>IF($B193="","",INDEX('All CCC'!AQ$7:AQ$809,MATCH(WatchList!$B193,'All CCC'!$B$7:$B$809,0)))</f>
        <v/>
      </c>
      <c r="AR193" s="844" t="str">
        <f>IF($B193="","",INDEX('All CCC'!AR$7:AR$809,MATCH(WatchList!$B193,'All CCC'!$B$7:$B$809,0)))</f>
        <v/>
      </c>
      <c r="AS193" s="844" t="str">
        <f>IF($B193="","",INDEX('All CCC'!AS$7:AS$809,MATCH(WatchList!$B193,'All CCC'!$B$7:$B$809,0)))</f>
        <v/>
      </c>
      <c r="AT193" s="844" t="str">
        <f>IF($B193="","",INDEX('All CCC'!AT$7:AT$809,MATCH(WatchList!$B193,'All CCC'!$B$7:$B$809,0)))</f>
        <v/>
      </c>
      <c r="AU193" s="844" t="str">
        <f>IF($B193="","",INDEX('All CCC'!AU$7:AU$809,MATCH(WatchList!$B193,'All CCC'!$B$7:$B$809,0)))</f>
        <v/>
      </c>
      <c r="AV193" s="844" t="str">
        <f>IF($B193="","",INDEX('All CCC'!AV$7:AV$809,MATCH(WatchList!$B193,'All CCC'!$B$7:$B$809,0)))</f>
        <v/>
      </c>
      <c r="AW193" s="844" t="str">
        <f>IF($B193="","",INDEX('All CCC'!AW$7:AW$809,MATCH(WatchList!$B193,'All CCC'!$B$7:$B$809,0)))</f>
        <v/>
      </c>
      <c r="AX193" s="844" t="str">
        <f>IF($B193="","",INDEX('All CCC'!AX$7:AX$809,MATCH(WatchList!$B193,'All CCC'!$B$7:$B$809,0)))</f>
        <v/>
      </c>
      <c r="AY193" s="844" t="str">
        <f>IF($B193="","",INDEX('All CCC'!AY$7:AY$809,MATCH(WatchList!$B193,'All CCC'!$B$7:$B$809,0)))</f>
        <v/>
      </c>
      <c r="AZ193" s="844" t="str">
        <f>IF($B193="","",INDEX('All CCC'!AZ$7:AZ$809,MATCH(WatchList!$B193,'All CCC'!$B$7:$B$809,0)))</f>
        <v/>
      </c>
      <c r="BA193" s="844" t="str">
        <f>IF($B193="","",INDEX('All CCC'!BA$7:BA$809,MATCH(WatchList!$B193,'All CCC'!$B$7:$B$809,0)))</f>
        <v/>
      </c>
      <c r="BB193" s="844" t="str">
        <f>IF($B193="","",INDEX('All CCC'!BB$7:BB$809,MATCH(WatchList!$B193,'All CCC'!$B$7:$B$809,0)))</f>
        <v/>
      </c>
      <c r="BC193" s="844" t="str">
        <f>IF($B193="","",INDEX('All CCC'!BC$7:BC$809,MATCH(WatchList!$B193,'All CCC'!$B$7:$B$809,0)))</f>
        <v/>
      </c>
      <c r="BD193" s="844" t="str">
        <f>IF($B193="","",INDEX('All CCC'!BD$7:BD$809,MATCH(WatchList!$B193,'All CCC'!$B$7:$B$809,0)))</f>
        <v/>
      </c>
      <c r="BE193" s="844" t="str">
        <f>IF($B193="","",INDEX('All CCC'!BE$7:BE$809,MATCH(WatchList!$B193,'All CCC'!$B$7:$B$809,0)))</f>
        <v/>
      </c>
      <c r="BF193" s="844" t="str">
        <f>IF($B193="","",INDEX('All CCC'!BF$7:BF$809,MATCH(WatchList!$B193,'All CCC'!$B$7:$B$809,0)))</f>
        <v/>
      </c>
      <c r="BG193" s="844" t="str">
        <f>IF($B193="","",INDEX('All CCC'!BG$7:BG$809,MATCH(WatchList!$B193,'All CCC'!$B$7:$B$809,0)))</f>
        <v/>
      </c>
    </row>
    <row r="194" spans="1:59" x14ac:dyDescent="0.2">
      <c r="A194" s="548" t="str">
        <f>IF($B194="","",INDEX('All CCC'!A$7:A$809,MATCH(WatchList!$B194,'All CCC'!$B$7:$B$809,0)))</f>
        <v/>
      </c>
      <c r="B194" s="31"/>
      <c r="C194" s="844" t="str">
        <f>IF($B194="","",INDEX('All CCC'!C$7:C$809,MATCH(WatchList!$B194,'All CCC'!$B$7:$B$809,0)))</f>
        <v/>
      </c>
      <c r="D194" s="844" t="str">
        <f>IF($B194="","",INDEX('All CCC'!D$7:D$809,MATCH(WatchList!$B194,'All CCC'!$B$7:$B$809,0)))</f>
        <v/>
      </c>
      <c r="E194" s="844" t="str">
        <f>IF($B194="","",INDEX('All CCC'!E$7:E$809,MATCH(WatchList!$B194,'All CCC'!$B$7:$B$809,0)))</f>
        <v/>
      </c>
      <c r="F194" s="844" t="str">
        <f>IF($B194="","",INDEX('All CCC'!F$7:F$809,MATCH(WatchList!$B194,'All CCC'!$B$7:$B$809,0)))</f>
        <v/>
      </c>
      <c r="G194" s="844" t="str">
        <f>IF($B194="","",INDEX('All CCC'!G$7:G$809,MATCH(WatchList!$B194,'All CCC'!$B$7:$B$809,0)))</f>
        <v/>
      </c>
      <c r="H194" s="844" t="str">
        <f>IF($B194="","",INDEX('All CCC'!H$7:H$809,MATCH(WatchList!$B194,'All CCC'!$B$7:$B$809,0)))</f>
        <v/>
      </c>
      <c r="I194" s="844" t="str">
        <f>IF($B194="","",INDEX('All CCC'!I$7:I$809,MATCH(WatchList!$B194,'All CCC'!$B$7:$B$809,0)))</f>
        <v/>
      </c>
      <c r="J194" s="844" t="str">
        <f>IF($B194="","",INDEX('All CCC'!J$7:J$809,MATCH(WatchList!$B194,'All CCC'!$B$7:$B$809,0)))</f>
        <v/>
      </c>
      <c r="K194" s="844" t="str">
        <f>IF($B194="","",INDEX('All CCC'!K$7:K$809,MATCH(WatchList!$B194,'All CCC'!$B$7:$B$809,0)))</f>
        <v/>
      </c>
      <c r="L194" s="844" t="str">
        <f>IF($B194="","",INDEX('All CCC'!L$7:L$809,MATCH(WatchList!$B194,'All CCC'!$B$7:$B$809,0)))</f>
        <v/>
      </c>
      <c r="M194" s="844" t="str">
        <f>IF($B194="","",INDEX('All CCC'!M$7:M$809,MATCH(WatchList!$B194,'All CCC'!$B$7:$B$809,0)))</f>
        <v/>
      </c>
      <c r="N194" s="844" t="str">
        <f>IF($B194="","",INDEX('All CCC'!N$7:N$809,MATCH(WatchList!$B194,'All CCC'!$B$7:$B$809,0)))</f>
        <v/>
      </c>
      <c r="O194" s="844" t="str">
        <f>IF($B194="","",INDEX('All CCC'!O$7:O$809,MATCH(WatchList!$B194,'All CCC'!$B$7:$B$809,0)))</f>
        <v/>
      </c>
      <c r="P194" s="845" t="str">
        <f>IF($B194="","",INDEX('All CCC'!P$7:P$809,MATCH(WatchList!$B194,'All CCC'!$B$7:$B$809,0)))</f>
        <v/>
      </c>
      <c r="Q194" s="845" t="str">
        <f>IF($B194="","",INDEX('All CCC'!Q$7:Q$809,MATCH(WatchList!$B194,'All CCC'!$B$7:$B$809,0)))</f>
        <v/>
      </c>
      <c r="R194" s="844" t="str">
        <f>IF($B194="","",INDEX('All CCC'!R$7:R$809,MATCH(WatchList!$B194,'All CCC'!$B$7:$B$809,0)))</f>
        <v/>
      </c>
      <c r="S194" s="844" t="str">
        <f>IF($B194="","",INDEX('All CCC'!S$7:S$809,MATCH(WatchList!$B194,'All CCC'!$B$7:$B$809,0)))</f>
        <v/>
      </c>
      <c r="T194" s="844" t="str">
        <f>IF($B194="","",INDEX('All CCC'!T$7:T$809,MATCH(WatchList!$B194,'All CCC'!$B$7:$B$809,0)))</f>
        <v/>
      </c>
      <c r="U194" s="844" t="str">
        <f>IF($B194="","",INDEX('All CCC'!U$7:U$809,MATCH(WatchList!$B194,'All CCC'!$B$7:$B$809,0)))</f>
        <v/>
      </c>
      <c r="V194" s="844" t="str">
        <f>IF($B194="","",INDEX('All CCC'!V$7:V$809,MATCH(WatchList!$B194,'All CCC'!$B$7:$B$809,0)))</f>
        <v/>
      </c>
      <c r="W194" s="844" t="str">
        <f>IF($B194="","",INDEX('All CCC'!W$7:W$809,MATCH(WatchList!$B194,'All CCC'!$B$7:$B$809,0)))</f>
        <v/>
      </c>
      <c r="X194" s="844" t="str">
        <f>IF($B194="","",INDEX('All CCC'!X$7:X$809,MATCH(WatchList!$B194,'All CCC'!$B$7:$B$809,0)))</f>
        <v/>
      </c>
      <c r="Y194" s="844" t="str">
        <f>IF($B194="","",INDEX('All CCC'!Y$7:Y$809,MATCH(WatchList!$B194,'All CCC'!$B$7:$B$809,0)))</f>
        <v/>
      </c>
      <c r="Z194" s="844" t="str">
        <f>IF($B194="","",INDEX('All CCC'!Z$7:Z$809,MATCH(WatchList!$B194,'All CCC'!$B$7:$B$809,0)))</f>
        <v/>
      </c>
      <c r="AA194" s="844" t="str">
        <f>IF($B194="","",INDEX('All CCC'!AA$7:AA$809,MATCH(WatchList!$B194,'All CCC'!$B$7:$B$809,0)))</f>
        <v/>
      </c>
      <c r="AB194" s="844" t="str">
        <f>IF($B194="","",INDEX('All CCC'!AB$7:AB$809,MATCH(WatchList!$B194,'All CCC'!$B$7:$B$809,0)))</f>
        <v/>
      </c>
      <c r="AC194" s="844" t="str">
        <f>IF($B194="","",INDEX('All CCC'!AC$7:AC$809,MATCH(WatchList!$B194,'All CCC'!$B$7:$B$809,0)))</f>
        <v/>
      </c>
      <c r="AD194" s="844" t="str">
        <f>IF($B194="","",INDEX('All CCC'!AD$7:AD$809,MATCH(WatchList!$B194,'All CCC'!$B$7:$B$809,0)))</f>
        <v/>
      </c>
      <c r="AE194" s="844" t="str">
        <f>IF($B194="","",INDEX('All CCC'!AE$7:AE$809,MATCH(WatchList!$B194,'All CCC'!$B$7:$B$809,0)))</f>
        <v/>
      </c>
      <c r="AF194" s="844" t="str">
        <f>IF($B194="","",INDEX('All CCC'!AF$7:AF$809,MATCH(WatchList!$B194,'All CCC'!$B$7:$B$809,0)))</f>
        <v/>
      </c>
      <c r="AG194" s="844" t="str">
        <f>IF($B194="","",INDEX('All CCC'!AG$7:AG$809,MATCH(WatchList!$B194,'All CCC'!$B$7:$B$809,0)))</f>
        <v/>
      </c>
      <c r="AH194" s="844" t="str">
        <f>IF($B194="","",INDEX('All CCC'!AH$7:AH$809,MATCH(WatchList!$B194,'All CCC'!$B$7:$B$809,0)))</f>
        <v/>
      </c>
      <c r="AI194" s="844" t="str">
        <f>IF($B194="","",INDEX('All CCC'!AI$7:AI$809,MATCH(WatchList!$B194,'All CCC'!$B$7:$B$809,0)))</f>
        <v/>
      </c>
      <c r="AJ194" s="844" t="str">
        <f>IF($B194="","",INDEX('All CCC'!AJ$7:AJ$809,MATCH(WatchList!$B194,'All CCC'!$B$7:$B$809,0)))</f>
        <v/>
      </c>
      <c r="AK194" s="844" t="str">
        <f>IF($B194="","",INDEX('All CCC'!AK$7:AK$809,MATCH(WatchList!$B194,'All CCC'!$B$7:$B$809,0)))</f>
        <v/>
      </c>
      <c r="AL194" s="844" t="str">
        <f>IF($B194="","",INDEX('All CCC'!AL$7:AL$809,MATCH(WatchList!$B194,'All CCC'!$B$7:$B$809,0)))</f>
        <v/>
      </c>
      <c r="AM194" s="844" t="str">
        <f>IF($B194="","",INDEX('All CCC'!AM$7:AM$809,MATCH(WatchList!$B194,'All CCC'!$B$7:$B$809,0)))</f>
        <v/>
      </c>
      <c r="AN194" s="844" t="str">
        <f>IF($B194="","",INDEX('All CCC'!AN$7:AN$809,MATCH(WatchList!$B194,'All CCC'!$B$7:$B$809,0)))</f>
        <v/>
      </c>
      <c r="AO194" s="844" t="str">
        <f>IF($B194="","",INDEX('All CCC'!AO$7:AO$809,MATCH(WatchList!$B194,'All CCC'!$B$7:$B$809,0)))</f>
        <v/>
      </c>
      <c r="AP194" s="844" t="str">
        <f>IF($B194="","",INDEX('All CCC'!AP$7:AP$809,MATCH(WatchList!$B194,'All CCC'!$B$7:$B$809,0)))</f>
        <v/>
      </c>
      <c r="AQ194" s="844" t="str">
        <f>IF($B194="","",INDEX('All CCC'!AQ$7:AQ$809,MATCH(WatchList!$B194,'All CCC'!$B$7:$B$809,0)))</f>
        <v/>
      </c>
      <c r="AR194" s="844" t="str">
        <f>IF($B194="","",INDEX('All CCC'!AR$7:AR$809,MATCH(WatchList!$B194,'All CCC'!$B$7:$B$809,0)))</f>
        <v/>
      </c>
      <c r="AS194" s="844" t="str">
        <f>IF($B194="","",INDEX('All CCC'!AS$7:AS$809,MATCH(WatchList!$B194,'All CCC'!$B$7:$B$809,0)))</f>
        <v/>
      </c>
      <c r="AT194" s="844" t="str">
        <f>IF($B194="","",INDEX('All CCC'!AT$7:AT$809,MATCH(WatchList!$B194,'All CCC'!$B$7:$B$809,0)))</f>
        <v/>
      </c>
      <c r="AU194" s="844" t="str">
        <f>IF($B194="","",INDEX('All CCC'!AU$7:AU$809,MATCH(WatchList!$B194,'All CCC'!$B$7:$B$809,0)))</f>
        <v/>
      </c>
      <c r="AV194" s="844" t="str">
        <f>IF($B194="","",INDEX('All CCC'!AV$7:AV$809,MATCH(WatchList!$B194,'All CCC'!$B$7:$B$809,0)))</f>
        <v/>
      </c>
      <c r="AW194" s="844" t="str">
        <f>IF($B194="","",INDEX('All CCC'!AW$7:AW$809,MATCH(WatchList!$B194,'All CCC'!$B$7:$B$809,0)))</f>
        <v/>
      </c>
      <c r="AX194" s="844" t="str">
        <f>IF($B194="","",INDEX('All CCC'!AX$7:AX$809,MATCH(WatchList!$B194,'All CCC'!$B$7:$B$809,0)))</f>
        <v/>
      </c>
      <c r="AY194" s="844" t="str">
        <f>IF($B194="","",INDEX('All CCC'!AY$7:AY$809,MATCH(WatchList!$B194,'All CCC'!$B$7:$B$809,0)))</f>
        <v/>
      </c>
      <c r="AZ194" s="844" t="str">
        <f>IF($B194="","",INDEX('All CCC'!AZ$7:AZ$809,MATCH(WatchList!$B194,'All CCC'!$B$7:$B$809,0)))</f>
        <v/>
      </c>
      <c r="BA194" s="844" t="str">
        <f>IF($B194="","",INDEX('All CCC'!BA$7:BA$809,MATCH(WatchList!$B194,'All CCC'!$B$7:$B$809,0)))</f>
        <v/>
      </c>
      <c r="BB194" s="844" t="str">
        <f>IF($B194="","",INDEX('All CCC'!BB$7:BB$809,MATCH(WatchList!$B194,'All CCC'!$B$7:$B$809,0)))</f>
        <v/>
      </c>
      <c r="BC194" s="844" t="str">
        <f>IF($B194="","",INDEX('All CCC'!BC$7:BC$809,MATCH(WatchList!$B194,'All CCC'!$B$7:$B$809,0)))</f>
        <v/>
      </c>
      <c r="BD194" s="844" t="str">
        <f>IF($B194="","",INDEX('All CCC'!BD$7:BD$809,MATCH(WatchList!$B194,'All CCC'!$B$7:$B$809,0)))</f>
        <v/>
      </c>
      <c r="BE194" s="844" t="str">
        <f>IF($B194="","",INDEX('All CCC'!BE$7:BE$809,MATCH(WatchList!$B194,'All CCC'!$B$7:$B$809,0)))</f>
        <v/>
      </c>
      <c r="BF194" s="844" t="str">
        <f>IF($B194="","",INDEX('All CCC'!BF$7:BF$809,MATCH(WatchList!$B194,'All CCC'!$B$7:$B$809,0)))</f>
        <v/>
      </c>
      <c r="BG194" s="844" t="str">
        <f>IF($B194="","",INDEX('All CCC'!BG$7:BG$809,MATCH(WatchList!$B194,'All CCC'!$B$7:$B$809,0)))</f>
        <v/>
      </c>
    </row>
    <row r="195" spans="1:59" x14ac:dyDescent="0.2">
      <c r="A195" s="548" t="str">
        <f>IF($B195="","",INDEX('All CCC'!A$7:A$809,MATCH(WatchList!$B195,'All CCC'!$B$7:$B$809,0)))</f>
        <v/>
      </c>
      <c r="B195" s="31"/>
      <c r="C195" s="844" t="str">
        <f>IF($B195="","",INDEX('All CCC'!C$7:C$809,MATCH(WatchList!$B195,'All CCC'!$B$7:$B$809,0)))</f>
        <v/>
      </c>
      <c r="D195" s="844" t="str">
        <f>IF($B195="","",INDEX('All CCC'!D$7:D$809,MATCH(WatchList!$B195,'All CCC'!$B$7:$B$809,0)))</f>
        <v/>
      </c>
      <c r="E195" s="844" t="str">
        <f>IF($B195="","",INDEX('All CCC'!E$7:E$809,MATCH(WatchList!$B195,'All CCC'!$B$7:$B$809,0)))</f>
        <v/>
      </c>
      <c r="F195" s="844" t="str">
        <f>IF($B195="","",INDEX('All CCC'!F$7:F$809,MATCH(WatchList!$B195,'All CCC'!$B$7:$B$809,0)))</f>
        <v/>
      </c>
      <c r="G195" s="844" t="str">
        <f>IF($B195="","",INDEX('All CCC'!G$7:G$809,MATCH(WatchList!$B195,'All CCC'!$B$7:$B$809,0)))</f>
        <v/>
      </c>
      <c r="H195" s="844" t="str">
        <f>IF($B195="","",INDEX('All CCC'!H$7:H$809,MATCH(WatchList!$B195,'All CCC'!$B$7:$B$809,0)))</f>
        <v/>
      </c>
      <c r="I195" s="844" t="str">
        <f>IF($B195="","",INDEX('All CCC'!I$7:I$809,MATCH(WatchList!$B195,'All CCC'!$B$7:$B$809,0)))</f>
        <v/>
      </c>
      <c r="J195" s="844" t="str">
        <f>IF($B195="","",INDEX('All CCC'!J$7:J$809,MATCH(WatchList!$B195,'All CCC'!$B$7:$B$809,0)))</f>
        <v/>
      </c>
      <c r="K195" s="844" t="str">
        <f>IF($B195="","",INDEX('All CCC'!K$7:K$809,MATCH(WatchList!$B195,'All CCC'!$B$7:$B$809,0)))</f>
        <v/>
      </c>
      <c r="L195" s="844" t="str">
        <f>IF($B195="","",INDEX('All CCC'!L$7:L$809,MATCH(WatchList!$B195,'All CCC'!$B$7:$B$809,0)))</f>
        <v/>
      </c>
      <c r="M195" s="844" t="str">
        <f>IF($B195="","",INDEX('All CCC'!M$7:M$809,MATCH(WatchList!$B195,'All CCC'!$B$7:$B$809,0)))</f>
        <v/>
      </c>
      <c r="N195" s="844" t="str">
        <f>IF($B195="","",INDEX('All CCC'!N$7:N$809,MATCH(WatchList!$B195,'All CCC'!$B$7:$B$809,0)))</f>
        <v/>
      </c>
      <c r="O195" s="844" t="str">
        <f>IF($B195="","",INDEX('All CCC'!O$7:O$809,MATCH(WatchList!$B195,'All CCC'!$B$7:$B$809,0)))</f>
        <v/>
      </c>
      <c r="P195" s="845" t="str">
        <f>IF($B195="","",INDEX('All CCC'!P$7:P$809,MATCH(WatchList!$B195,'All CCC'!$B$7:$B$809,0)))</f>
        <v/>
      </c>
      <c r="Q195" s="845" t="str">
        <f>IF($B195="","",INDEX('All CCC'!Q$7:Q$809,MATCH(WatchList!$B195,'All CCC'!$B$7:$B$809,0)))</f>
        <v/>
      </c>
      <c r="R195" s="844" t="str">
        <f>IF($B195="","",INDEX('All CCC'!R$7:R$809,MATCH(WatchList!$B195,'All CCC'!$B$7:$B$809,0)))</f>
        <v/>
      </c>
      <c r="S195" s="844" t="str">
        <f>IF($B195="","",INDEX('All CCC'!S$7:S$809,MATCH(WatchList!$B195,'All CCC'!$B$7:$B$809,0)))</f>
        <v/>
      </c>
      <c r="T195" s="844" t="str">
        <f>IF($B195="","",INDEX('All CCC'!T$7:T$809,MATCH(WatchList!$B195,'All CCC'!$B$7:$B$809,0)))</f>
        <v/>
      </c>
      <c r="U195" s="844" t="str">
        <f>IF($B195="","",INDEX('All CCC'!U$7:U$809,MATCH(WatchList!$B195,'All CCC'!$B$7:$B$809,0)))</f>
        <v/>
      </c>
      <c r="V195" s="844" t="str">
        <f>IF($B195="","",INDEX('All CCC'!V$7:V$809,MATCH(WatchList!$B195,'All CCC'!$B$7:$B$809,0)))</f>
        <v/>
      </c>
      <c r="W195" s="844" t="str">
        <f>IF($B195="","",INDEX('All CCC'!W$7:W$809,MATCH(WatchList!$B195,'All CCC'!$B$7:$B$809,0)))</f>
        <v/>
      </c>
      <c r="X195" s="844" t="str">
        <f>IF($B195="","",INDEX('All CCC'!X$7:X$809,MATCH(WatchList!$B195,'All CCC'!$B$7:$B$809,0)))</f>
        <v/>
      </c>
      <c r="Y195" s="844" t="str">
        <f>IF($B195="","",INDEX('All CCC'!Y$7:Y$809,MATCH(WatchList!$B195,'All CCC'!$B$7:$B$809,0)))</f>
        <v/>
      </c>
      <c r="Z195" s="844" t="str">
        <f>IF($B195="","",INDEX('All CCC'!Z$7:Z$809,MATCH(WatchList!$B195,'All CCC'!$B$7:$B$809,0)))</f>
        <v/>
      </c>
      <c r="AA195" s="844" t="str">
        <f>IF($B195="","",INDEX('All CCC'!AA$7:AA$809,MATCH(WatchList!$B195,'All CCC'!$B$7:$B$809,0)))</f>
        <v/>
      </c>
      <c r="AB195" s="844" t="str">
        <f>IF($B195="","",INDEX('All CCC'!AB$7:AB$809,MATCH(WatchList!$B195,'All CCC'!$B$7:$B$809,0)))</f>
        <v/>
      </c>
      <c r="AC195" s="844" t="str">
        <f>IF($B195="","",INDEX('All CCC'!AC$7:AC$809,MATCH(WatchList!$B195,'All CCC'!$B$7:$B$809,0)))</f>
        <v/>
      </c>
      <c r="AD195" s="844" t="str">
        <f>IF($B195="","",INDEX('All CCC'!AD$7:AD$809,MATCH(WatchList!$B195,'All CCC'!$B$7:$B$809,0)))</f>
        <v/>
      </c>
      <c r="AE195" s="844" t="str">
        <f>IF($B195="","",INDEX('All CCC'!AE$7:AE$809,MATCH(WatchList!$B195,'All CCC'!$B$7:$B$809,0)))</f>
        <v/>
      </c>
      <c r="AF195" s="844" t="str">
        <f>IF($B195="","",INDEX('All CCC'!AF$7:AF$809,MATCH(WatchList!$B195,'All CCC'!$B$7:$B$809,0)))</f>
        <v/>
      </c>
      <c r="AG195" s="844" t="str">
        <f>IF($B195="","",INDEX('All CCC'!AG$7:AG$809,MATCH(WatchList!$B195,'All CCC'!$B$7:$B$809,0)))</f>
        <v/>
      </c>
      <c r="AH195" s="844" t="str">
        <f>IF($B195="","",INDEX('All CCC'!AH$7:AH$809,MATCH(WatchList!$B195,'All CCC'!$B$7:$B$809,0)))</f>
        <v/>
      </c>
      <c r="AI195" s="844" t="str">
        <f>IF($B195="","",INDEX('All CCC'!AI$7:AI$809,MATCH(WatchList!$B195,'All CCC'!$B$7:$B$809,0)))</f>
        <v/>
      </c>
      <c r="AJ195" s="844" t="str">
        <f>IF($B195="","",INDEX('All CCC'!AJ$7:AJ$809,MATCH(WatchList!$B195,'All CCC'!$B$7:$B$809,0)))</f>
        <v/>
      </c>
      <c r="AK195" s="844" t="str">
        <f>IF($B195="","",INDEX('All CCC'!AK$7:AK$809,MATCH(WatchList!$B195,'All CCC'!$B$7:$B$809,0)))</f>
        <v/>
      </c>
      <c r="AL195" s="844" t="str">
        <f>IF($B195="","",INDEX('All CCC'!AL$7:AL$809,MATCH(WatchList!$B195,'All CCC'!$B$7:$B$809,0)))</f>
        <v/>
      </c>
      <c r="AM195" s="844" t="str">
        <f>IF($B195="","",INDEX('All CCC'!AM$7:AM$809,MATCH(WatchList!$B195,'All CCC'!$B$7:$B$809,0)))</f>
        <v/>
      </c>
      <c r="AN195" s="844" t="str">
        <f>IF($B195="","",INDEX('All CCC'!AN$7:AN$809,MATCH(WatchList!$B195,'All CCC'!$B$7:$B$809,0)))</f>
        <v/>
      </c>
      <c r="AO195" s="844" t="str">
        <f>IF($B195="","",INDEX('All CCC'!AO$7:AO$809,MATCH(WatchList!$B195,'All CCC'!$B$7:$B$809,0)))</f>
        <v/>
      </c>
      <c r="AP195" s="844" t="str">
        <f>IF($B195="","",INDEX('All CCC'!AP$7:AP$809,MATCH(WatchList!$B195,'All CCC'!$B$7:$B$809,0)))</f>
        <v/>
      </c>
      <c r="AQ195" s="844" t="str">
        <f>IF($B195="","",INDEX('All CCC'!AQ$7:AQ$809,MATCH(WatchList!$B195,'All CCC'!$B$7:$B$809,0)))</f>
        <v/>
      </c>
      <c r="AR195" s="844" t="str">
        <f>IF($B195="","",INDEX('All CCC'!AR$7:AR$809,MATCH(WatchList!$B195,'All CCC'!$B$7:$B$809,0)))</f>
        <v/>
      </c>
      <c r="AS195" s="844" t="str">
        <f>IF($B195="","",INDEX('All CCC'!AS$7:AS$809,MATCH(WatchList!$B195,'All CCC'!$B$7:$B$809,0)))</f>
        <v/>
      </c>
      <c r="AT195" s="844" t="str">
        <f>IF($B195="","",INDEX('All CCC'!AT$7:AT$809,MATCH(WatchList!$B195,'All CCC'!$B$7:$B$809,0)))</f>
        <v/>
      </c>
      <c r="AU195" s="844" t="str">
        <f>IF($B195="","",INDEX('All CCC'!AU$7:AU$809,MATCH(WatchList!$B195,'All CCC'!$B$7:$B$809,0)))</f>
        <v/>
      </c>
      <c r="AV195" s="844" t="str">
        <f>IF($B195="","",INDEX('All CCC'!AV$7:AV$809,MATCH(WatchList!$B195,'All CCC'!$B$7:$B$809,0)))</f>
        <v/>
      </c>
      <c r="AW195" s="844" t="str">
        <f>IF($B195="","",INDEX('All CCC'!AW$7:AW$809,MATCH(WatchList!$B195,'All CCC'!$B$7:$B$809,0)))</f>
        <v/>
      </c>
      <c r="AX195" s="844" t="str">
        <f>IF($B195="","",INDEX('All CCC'!AX$7:AX$809,MATCH(WatchList!$B195,'All CCC'!$B$7:$B$809,0)))</f>
        <v/>
      </c>
      <c r="AY195" s="844" t="str">
        <f>IF($B195="","",INDEX('All CCC'!AY$7:AY$809,MATCH(WatchList!$B195,'All CCC'!$B$7:$B$809,0)))</f>
        <v/>
      </c>
      <c r="AZ195" s="844" t="str">
        <f>IF($B195="","",INDEX('All CCC'!AZ$7:AZ$809,MATCH(WatchList!$B195,'All CCC'!$B$7:$B$809,0)))</f>
        <v/>
      </c>
      <c r="BA195" s="844" t="str">
        <f>IF($B195="","",INDEX('All CCC'!BA$7:BA$809,MATCH(WatchList!$B195,'All CCC'!$B$7:$B$809,0)))</f>
        <v/>
      </c>
      <c r="BB195" s="844" t="str">
        <f>IF($B195="","",INDEX('All CCC'!BB$7:BB$809,MATCH(WatchList!$B195,'All CCC'!$B$7:$B$809,0)))</f>
        <v/>
      </c>
      <c r="BC195" s="844" t="str">
        <f>IF($B195="","",INDEX('All CCC'!BC$7:BC$809,MATCH(WatchList!$B195,'All CCC'!$B$7:$B$809,0)))</f>
        <v/>
      </c>
      <c r="BD195" s="844" t="str">
        <f>IF($B195="","",INDEX('All CCC'!BD$7:BD$809,MATCH(WatchList!$B195,'All CCC'!$B$7:$B$809,0)))</f>
        <v/>
      </c>
      <c r="BE195" s="844" t="str">
        <f>IF($B195="","",INDEX('All CCC'!BE$7:BE$809,MATCH(WatchList!$B195,'All CCC'!$B$7:$B$809,0)))</f>
        <v/>
      </c>
      <c r="BF195" s="844" t="str">
        <f>IF($B195="","",INDEX('All CCC'!BF$7:BF$809,MATCH(WatchList!$B195,'All CCC'!$B$7:$B$809,0)))</f>
        <v/>
      </c>
      <c r="BG195" s="844" t="str">
        <f>IF($B195="","",INDEX('All CCC'!BG$7:BG$809,MATCH(WatchList!$B195,'All CCC'!$B$7:$B$809,0)))</f>
        <v/>
      </c>
    </row>
    <row r="196" spans="1:59" x14ac:dyDescent="0.2">
      <c r="A196" s="548" t="str">
        <f>IF($B196="","",INDEX('All CCC'!A$7:A$809,MATCH(WatchList!$B196,'All CCC'!$B$7:$B$809,0)))</f>
        <v/>
      </c>
      <c r="B196" s="31"/>
      <c r="C196" s="844" t="str">
        <f>IF($B196="","",INDEX('All CCC'!C$7:C$809,MATCH(WatchList!$B196,'All CCC'!$B$7:$B$809,0)))</f>
        <v/>
      </c>
      <c r="D196" s="844" t="str">
        <f>IF($B196="","",INDEX('All CCC'!D$7:D$809,MATCH(WatchList!$B196,'All CCC'!$B$7:$B$809,0)))</f>
        <v/>
      </c>
      <c r="E196" s="844" t="str">
        <f>IF($B196="","",INDEX('All CCC'!E$7:E$809,MATCH(WatchList!$B196,'All CCC'!$B$7:$B$809,0)))</f>
        <v/>
      </c>
      <c r="F196" s="844" t="str">
        <f>IF($B196="","",INDEX('All CCC'!F$7:F$809,MATCH(WatchList!$B196,'All CCC'!$B$7:$B$809,0)))</f>
        <v/>
      </c>
      <c r="G196" s="844" t="str">
        <f>IF($B196="","",INDEX('All CCC'!G$7:G$809,MATCH(WatchList!$B196,'All CCC'!$B$7:$B$809,0)))</f>
        <v/>
      </c>
      <c r="H196" s="844" t="str">
        <f>IF($B196="","",INDEX('All CCC'!H$7:H$809,MATCH(WatchList!$B196,'All CCC'!$B$7:$B$809,0)))</f>
        <v/>
      </c>
      <c r="I196" s="844" t="str">
        <f>IF($B196="","",INDEX('All CCC'!I$7:I$809,MATCH(WatchList!$B196,'All CCC'!$B$7:$B$809,0)))</f>
        <v/>
      </c>
      <c r="J196" s="844" t="str">
        <f>IF($B196="","",INDEX('All CCC'!J$7:J$809,MATCH(WatchList!$B196,'All CCC'!$B$7:$B$809,0)))</f>
        <v/>
      </c>
      <c r="K196" s="844" t="str">
        <f>IF($B196="","",INDEX('All CCC'!K$7:K$809,MATCH(WatchList!$B196,'All CCC'!$B$7:$B$809,0)))</f>
        <v/>
      </c>
      <c r="L196" s="844" t="str">
        <f>IF($B196="","",INDEX('All CCC'!L$7:L$809,MATCH(WatchList!$B196,'All CCC'!$B$7:$B$809,0)))</f>
        <v/>
      </c>
      <c r="M196" s="844" t="str">
        <f>IF($B196="","",INDEX('All CCC'!M$7:M$809,MATCH(WatchList!$B196,'All CCC'!$B$7:$B$809,0)))</f>
        <v/>
      </c>
      <c r="N196" s="844" t="str">
        <f>IF($B196="","",INDEX('All CCC'!N$7:N$809,MATCH(WatchList!$B196,'All CCC'!$B$7:$B$809,0)))</f>
        <v/>
      </c>
      <c r="O196" s="844" t="str">
        <f>IF($B196="","",INDEX('All CCC'!O$7:O$809,MATCH(WatchList!$B196,'All CCC'!$B$7:$B$809,0)))</f>
        <v/>
      </c>
      <c r="P196" s="845" t="str">
        <f>IF($B196="","",INDEX('All CCC'!P$7:P$809,MATCH(WatchList!$B196,'All CCC'!$B$7:$B$809,0)))</f>
        <v/>
      </c>
      <c r="Q196" s="845" t="str">
        <f>IF($B196="","",INDEX('All CCC'!Q$7:Q$809,MATCH(WatchList!$B196,'All CCC'!$B$7:$B$809,0)))</f>
        <v/>
      </c>
      <c r="R196" s="844" t="str">
        <f>IF($B196="","",INDEX('All CCC'!R$7:R$809,MATCH(WatchList!$B196,'All CCC'!$B$7:$B$809,0)))</f>
        <v/>
      </c>
      <c r="S196" s="844" t="str">
        <f>IF($B196="","",INDEX('All CCC'!S$7:S$809,MATCH(WatchList!$B196,'All CCC'!$B$7:$B$809,0)))</f>
        <v/>
      </c>
      <c r="T196" s="844" t="str">
        <f>IF($B196="","",INDEX('All CCC'!T$7:T$809,MATCH(WatchList!$B196,'All CCC'!$B$7:$B$809,0)))</f>
        <v/>
      </c>
      <c r="U196" s="844" t="str">
        <f>IF($B196="","",INDEX('All CCC'!U$7:U$809,MATCH(WatchList!$B196,'All CCC'!$B$7:$B$809,0)))</f>
        <v/>
      </c>
      <c r="V196" s="844" t="str">
        <f>IF($B196="","",INDEX('All CCC'!V$7:V$809,MATCH(WatchList!$B196,'All CCC'!$B$7:$B$809,0)))</f>
        <v/>
      </c>
      <c r="W196" s="844" t="str">
        <f>IF($B196="","",INDEX('All CCC'!W$7:W$809,MATCH(WatchList!$B196,'All CCC'!$B$7:$B$809,0)))</f>
        <v/>
      </c>
      <c r="X196" s="844" t="str">
        <f>IF($B196="","",INDEX('All CCC'!X$7:X$809,MATCH(WatchList!$B196,'All CCC'!$B$7:$B$809,0)))</f>
        <v/>
      </c>
      <c r="Y196" s="844" t="str">
        <f>IF($B196="","",INDEX('All CCC'!Y$7:Y$809,MATCH(WatchList!$B196,'All CCC'!$B$7:$B$809,0)))</f>
        <v/>
      </c>
      <c r="Z196" s="844" t="str">
        <f>IF($B196="","",INDEX('All CCC'!Z$7:Z$809,MATCH(WatchList!$B196,'All CCC'!$B$7:$B$809,0)))</f>
        <v/>
      </c>
      <c r="AA196" s="844" t="str">
        <f>IF($B196="","",INDEX('All CCC'!AA$7:AA$809,MATCH(WatchList!$B196,'All CCC'!$B$7:$B$809,0)))</f>
        <v/>
      </c>
      <c r="AB196" s="844" t="str">
        <f>IF($B196="","",INDEX('All CCC'!AB$7:AB$809,MATCH(WatchList!$B196,'All CCC'!$B$7:$B$809,0)))</f>
        <v/>
      </c>
      <c r="AC196" s="844" t="str">
        <f>IF($B196="","",INDEX('All CCC'!AC$7:AC$809,MATCH(WatchList!$B196,'All CCC'!$B$7:$B$809,0)))</f>
        <v/>
      </c>
      <c r="AD196" s="844" t="str">
        <f>IF($B196="","",INDEX('All CCC'!AD$7:AD$809,MATCH(WatchList!$B196,'All CCC'!$B$7:$B$809,0)))</f>
        <v/>
      </c>
      <c r="AE196" s="844" t="str">
        <f>IF($B196="","",INDEX('All CCC'!AE$7:AE$809,MATCH(WatchList!$B196,'All CCC'!$B$7:$B$809,0)))</f>
        <v/>
      </c>
      <c r="AF196" s="844" t="str">
        <f>IF($B196="","",INDEX('All CCC'!AF$7:AF$809,MATCH(WatchList!$B196,'All CCC'!$B$7:$B$809,0)))</f>
        <v/>
      </c>
      <c r="AG196" s="844" t="str">
        <f>IF($B196="","",INDEX('All CCC'!AG$7:AG$809,MATCH(WatchList!$B196,'All CCC'!$B$7:$B$809,0)))</f>
        <v/>
      </c>
      <c r="AH196" s="844" t="str">
        <f>IF($B196="","",INDEX('All CCC'!AH$7:AH$809,MATCH(WatchList!$B196,'All CCC'!$B$7:$B$809,0)))</f>
        <v/>
      </c>
      <c r="AI196" s="844" t="str">
        <f>IF($B196="","",INDEX('All CCC'!AI$7:AI$809,MATCH(WatchList!$B196,'All CCC'!$B$7:$B$809,0)))</f>
        <v/>
      </c>
      <c r="AJ196" s="844" t="str">
        <f>IF($B196="","",INDEX('All CCC'!AJ$7:AJ$809,MATCH(WatchList!$B196,'All CCC'!$B$7:$B$809,0)))</f>
        <v/>
      </c>
      <c r="AK196" s="844" t="str">
        <f>IF($B196="","",INDEX('All CCC'!AK$7:AK$809,MATCH(WatchList!$B196,'All CCC'!$B$7:$B$809,0)))</f>
        <v/>
      </c>
      <c r="AL196" s="844" t="str">
        <f>IF($B196="","",INDEX('All CCC'!AL$7:AL$809,MATCH(WatchList!$B196,'All CCC'!$B$7:$B$809,0)))</f>
        <v/>
      </c>
      <c r="AM196" s="844" t="str">
        <f>IF($B196="","",INDEX('All CCC'!AM$7:AM$809,MATCH(WatchList!$B196,'All CCC'!$B$7:$B$809,0)))</f>
        <v/>
      </c>
      <c r="AN196" s="844" t="str">
        <f>IF($B196="","",INDEX('All CCC'!AN$7:AN$809,MATCH(WatchList!$B196,'All CCC'!$B$7:$B$809,0)))</f>
        <v/>
      </c>
      <c r="AO196" s="844" t="str">
        <f>IF($B196="","",INDEX('All CCC'!AO$7:AO$809,MATCH(WatchList!$B196,'All CCC'!$B$7:$B$809,0)))</f>
        <v/>
      </c>
      <c r="AP196" s="844" t="str">
        <f>IF($B196="","",INDEX('All CCC'!AP$7:AP$809,MATCH(WatchList!$B196,'All CCC'!$B$7:$B$809,0)))</f>
        <v/>
      </c>
      <c r="AQ196" s="844" t="str">
        <f>IF($B196="","",INDEX('All CCC'!AQ$7:AQ$809,MATCH(WatchList!$B196,'All CCC'!$B$7:$B$809,0)))</f>
        <v/>
      </c>
      <c r="AR196" s="844" t="str">
        <f>IF($B196="","",INDEX('All CCC'!AR$7:AR$809,MATCH(WatchList!$B196,'All CCC'!$B$7:$B$809,0)))</f>
        <v/>
      </c>
      <c r="AS196" s="844" t="str">
        <f>IF($B196="","",INDEX('All CCC'!AS$7:AS$809,MATCH(WatchList!$B196,'All CCC'!$B$7:$B$809,0)))</f>
        <v/>
      </c>
      <c r="AT196" s="844" t="str">
        <f>IF($B196="","",INDEX('All CCC'!AT$7:AT$809,MATCH(WatchList!$B196,'All CCC'!$B$7:$B$809,0)))</f>
        <v/>
      </c>
      <c r="AU196" s="844" t="str">
        <f>IF($B196="","",INDEX('All CCC'!AU$7:AU$809,MATCH(WatchList!$B196,'All CCC'!$B$7:$B$809,0)))</f>
        <v/>
      </c>
      <c r="AV196" s="844" t="str">
        <f>IF($B196="","",INDEX('All CCC'!AV$7:AV$809,MATCH(WatchList!$B196,'All CCC'!$B$7:$B$809,0)))</f>
        <v/>
      </c>
      <c r="AW196" s="844" t="str">
        <f>IF($B196="","",INDEX('All CCC'!AW$7:AW$809,MATCH(WatchList!$B196,'All CCC'!$B$7:$B$809,0)))</f>
        <v/>
      </c>
      <c r="AX196" s="844" t="str">
        <f>IF($B196="","",INDEX('All CCC'!AX$7:AX$809,MATCH(WatchList!$B196,'All CCC'!$B$7:$B$809,0)))</f>
        <v/>
      </c>
      <c r="AY196" s="844" t="str">
        <f>IF($B196="","",INDEX('All CCC'!AY$7:AY$809,MATCH(WatchList!$B196,'All CCC'!$B$7:$B$809,0)))</f>
        <v/>
      </c>
      <c r="AZ196" s="844" t="str">
        <f>IF($B196="","",INDEX('All CCC'!AZ$7:AZ$809,MATCH(WatchList!$B196,'All CCC'!$B$7:$B$809,0)))</f>
        <v/>
      </c>
      <c r="BA196" s="844" t="str">
        <f>IF($B196="","",INDEX('All CCC'!BA$7:BA$809,MATCH(WatchList!$B196,'All CCC'!$B$7:$B$809,0)))</f>
        <v/>
      </c>
      <c r="BB196" s="844" t="str">
        <f>IF($B196="","",INDEX('All CCC'!BB$7:BB$809,MATCH(WatchList!$B196,'All CCC'!$B$7:$B$809,0)))</f>
        <v/>
      </c>
      <c r="BC196" s="844" t="str">
        <f>IF($B196="","",INDEX('All CCC'!BC$7:BC$809,MATCH(WatchList!$B196,'All CCC'!$B$7:$B$809,0)))</f>
        <v/>
      </c>
      <c r="BD196" s="844" t="str">
        <f>IF($B196="","",INDEX('All CCC'!BD$7:BD$809,MATCH(WatchList!$B196,'All CCC'!$B$7:$B$809,0)))</f>
        <v/>
      </c>
      <c r="BE196" s="844" t="str">
        <f>IF($B196="","",INDEX('All CCC'!BE$7:BE$809,MATCH(WatchList!$B196,'All CCC'!$B$7:$B$809,0)))</f>
        <v/>
      </c>
      <c r="BF196" s="844" t="str">
        <f>IF($B196="","",INDEX('All CCC'!BF$7:BF$809,MATCH(WatchList!$B196,'All CCC'!$B$7:$B$809,0)))</f>
        <v/>
      </c>
      <c r="BG196" s="844" t="str">
        <f>IF($B196="","",INDEX('All CCC'!BG$7:BG$809,MATCH(WatchList!$B196,'All CCC'!$B$7:$B$809,0)))</f>
        <v/>
      </c>
    </row>
    <row r="197" spans="1:59" x14ac:dyDescent="0.2">
      <c r="A197" s="548" t="str">
        <f>IF($B197="","",INDEX('All CCC'!A$7:A$809,MATCH(WatchList!$B197,'All CCC'!$B$7:$B$809,0)))</f>
        <v/>
      </c>
      <c r="B197" s="31"/>
      <c r="C197" s="844" t="str">
        <f>IF($B197="","",INDEX('All CCC'!C$7:C$809,MATCH(WatchList!$B197,'All CCC'!$B$7:$B$809,0)))</f>
        <v/>
      </c>
      <c r="D197" s="844" t="str">
        <f>IF($B197="","",INDEX('All CCC'!D$7:D$809,MATCH(WatchList!$B197,'All CCC'!$B$7:$B$809,0)))</f>
        <v/>
      </c>
      <c r="E197" s="844" t="str">
        <f>IF($B197="","",INDEX('All CCC'!E$7:E$809,MATCH(WatchList!$B197,'All CCC'!$B$7:$B$809,0)))</f>
        <v/>
      </c>
      <c r="F197" s="844" t="str">
        <f>IF($B197="","",INDEX('All CCC'!F$7:F$809,MATCH(WatchList!$B197,'All CCC'!$B$7:$B$809,0)))</f>
        <v/>
      </c>
      <c r="G197" s="844" t="str">
        <f>IF($B197="","",INDEX('All CCC'!G$7:G$809,MATCH(WatchList!$B197,'All CCC'!$B$7:$B$809,0)))</f>
        <v/>
      </c>
      <c r="H197" s="844" t="str">
        <f>IF($B197="","",INDEX('All CCC'!H$7:H$809,MATCH(WatchList!$B197,'All CCC'!$B$7:$B$809,0)))</f>
        <v/>
      </c>
      <c r="I197" s="844" t="str">
        <f>IF($B197="","",INDEX('All CCC'!I$7:I$809,MATCH(WatchList!$B197,'All CCC'!$B$7:$B$809,0)))</f>
        <v/>
      </c>
      <c r="J197" s="844" t="str">
        <f>IF($B197="","",INDEX('All CCC'!J$7:J$809,MATCH(WatchList!$B197,'All CCC'!$B$7:$B$809,0)))</f>
        <v/>
      </c>
      <c r="K197" s="844" t="str">
        <f>IF($B197="","",INDEX('All CCC'!K$7:K$809,MATCH(WatchList!$B197,'All CCC'!$B$7:$B$809,0)))</f>
        <v/>
      </c>
      <c r="L197" s="844" t="str">
        <f>IF($B197="","",INDEX('All CCC'!L$7:L$809,MATCH(WatchList!$B197,'All CCC'!$B$7:$B$809,0)))</f>
        <v/>
      </c>
      <c r="M197" s="844" t="str">
        <f>IF($B197="","",INDEX('All CCC'!M$7:M$809,MATCH(WatchList!$B197,'All CCC'!$B$7:$B$809,0)))</f>
        <v/>
      </c>
      <c r="N197" s="844" t="str">
        <f>IF($B197="","",INDEX('All CCC'!N$7:N$809,MATCH(WatchList!$B197,'All CCC'!$B$7:$B$809,0)))</f>
        <v/>
      </c>
      <c r="O197" s="844" t="str">
        <f>IF($B197="","",INDEX('All CCC'!O$7:O$809,MATCH(WatchList!$B197,'All CCC'!$B$7:$B$809,0)))</f>
        <v/>
      </c>
      <c r="P197" s="845" t="str">
        <f>IF($B197="","",INDEX('All CCC'!P$7:P$809,MATCH(WatchList!$B197,'All CCC'!$B$7:$B$809,0)))</f>
        <v/>
      </c>
      <c r="Q197" s="845" t="str">
        <f>IF($B197="","",INDEX('All CCC'!Q$7:Q$809,MATCH(WatchList!$B197,'All CCC'!$B$7:$B$809,0)))</f>
        <v/>
      </c>
      <c r="R197" s="844" t="str">
        <f>IF($B197="","",INDEX('All CCC'!R$7:R$809,MATCH(WatchList!$B197,'All CCC'!$B$7:$B$809,0)))</f>
        <v/>
      </c>
      <c r="S197" s="844" t="str">
        <f>IF($B197="","",INDEX('All CCC'!S$7:S$809,MATCH(WatchList!$B197,'All CCC'!$B$7:$B$809,0)))</f>
        <v/>
      </c>
      <c r="T197" s="844" t="str">
        <f>IF($B197="","",INDEX('All CCC'!T$7:T$809,MATCH(WatchList!$B197,'All CCC'!$B$7:$B$809,0)))</f>
        <v/>
      </c>
      <c r="U197" s="844" t="str">
        <f>IF($B197="","",INDEX('All CCC'!U$7:U$809,MATCH(WatchList!$B197,'All CCC'!$B$7:$B$809,0)))</f>
        <v/>
      </c>
      <c r="V197" s="844" t="str">
        <f>IF($B197="","",INDEX('All CCC'!V$7:V$809,MATCH(WatchList!$B197,'All CCC'!$B$7:$B$809,0)))</f>
        <v/>
      </c>
      <c r="W197" s="844" t="str">
        <f>IF($B197="","",INDEX('All CCC'!W$7:W$809,MATCH(WatchList!$B197,'All CCC'!$B$7:$B$809,0)))</f>
        <v/>
      </c>
      <c r="X197" s="844" t="str">
        <f>IF($B197="","",INDEX('All CCC'!X$7:X$809,MATCH(WatchList!$B197,'All CCC'!$B$7:$B$809,0)))</f>
        <v/>
      </c>
      <c r="Y197" s="844" t="str">
        <f>IF($B197="","",INDEX('All CCC'!Y$7:Y$809,MATCH(WatchList!$B197,'All CCC'!$B$7:$B$809,0)))</f>
        <v/>
      </c>
      <c r="Z197" s="844" t="str">
        <f>IF($B197="","",INDEX('All CCC'!Z$7:Z$809,MATCH(WatchList!$B197,'All CCC'!$B$7:$B$809,0)))</f>
        <v/>
      </c>
      <c r="AA197" s="844" t="str">
        <f>IF($B197="","",INDEX('All CCC'!AA$7:AA$809,MATCH(WatchList!$B197,'All CCC'!$B$7:$B$809,0)))</f>
        <v/>
      </c>
      <c r="AB197" s="844" t="str">
        <f>IF($B197="","",INDEX('All CCC'!AB$7:AB$809,MATCH(WatchList!$B197,'All CCC'!$B$7:$B$809,0)))</f>
        <v/>
      </c>
      <c r="AC197" s="844" t="str">
        <f>IF($B197="","",INDEX('All CCC'!AC$7:AC$809,MATCH(WatchList!$B197,'All CCC'!$B$7:$B$809,0)))</f>
        <v/>
      </c>
      <c r="AD197" s="844" t="str">
        <f>IF($B197="","",INDEX('All CCC'!AD$7:AD$809,MATCH(WatchList!$B197,'All CCC'!$B$7:$B$809,0)))</f>
        <v/>
      </c>
      <c r="AE197" s="844" t="str">
        <f>IF($B197="","",INDEX('All CCC'!AE$7:AE$809,MATCH(WatchList!$B197,'All CCC'!$B$7:$B$809,0)))</f>
        <v/>
      </c>
      <c r="AF197" s="844" t="str">
        <f>IF($B197="","",INDEX('All CCC'!AF$7:AF$809,MATCH(WatchList!$B197,'All CCC'!$B$7:$B$809,0)))</f>
        <v/>
      </c>
      <c r="AG197" s="844" t="str">
        <f>IF($B197="","",INDEX('All CCC'!AG$7:AG$809,MATCH(WatchList!$B197,'All CCC'!$B$7:$B$809,0)))</f>
        <v/>
      </c>
      <c r="AH197" s="844" t="str">
        <f>IF($B197="","",INDEX('All CCC'!AH$7:AH$809,MATCH(WatchList!$B197,'All CCC'!$B$7:$B$809,0)))</f>
        <v/>
      </c>
      <c r="AI197" s="844" t="str">
        <f>IF($B197="","",INDEX('All CCC'!AI$7:AI$809,MATCH(WatchList!$B197,'All CCC'!$B$7:$B$809,0)))</f>
        <v/>
      </c>
      <c r="AJ197" s="844" t="str">
        <f>IF($B197="","",INDEX('All CCC'!AJ$7:AJ$809,MATCH(WatchList!$B197,'All CCC'!$B$7:$B$809,0)))</f>
        <v/>
      </c>
      <c r="AK197" s="844" t="str">
        <f>IF($B197="","",INDEX('All CCC'!AK$7:AK$809,MATCH(WatchList!$B197,'All CCC'!$B$7:$B$809,0)))</f>
        <v/>
      </c>
      <c r="AL197" s="844" t="str">
        <f>IF($B197="","",INDEX('All CCC'!AL$7:AL$809,MATCH(WatchList!$B197,'All CCC'!$B$7:$B$809,0)))</f>
        <v/>
      </c>
      <c r="AM197" s="844" t="str">
        <f>IF($B197="","",INDEX('All CCC'!AM$7:AM$809,MATCH(WatchList!$B197,'All CCC'!$B$7:$B$809,0)))</f>
        <v/>
      </c>
      <c r="AN197" s="844" t="str">
        <f>IF($B197="","",INDEX('All CCC'!AN$7:AN$809,MATCH(WatchList!$B197,'All CCC'!$B$7:$B$809,0)))</f>
        <v/>
      </c>
      <c r="AO197" s="844" t="str">
        <f>IF($B197="","",INDEX('All CCC'!AO$7:AO$809,MATCH(WatchList!$B197,'All CCC'!$B$7:$B$809,0)))</f>
        <v/>
      </c>
      <c r="AP197" s="844" t="str">
        <f>IF($B197="","",INDEX('All CCC'!AP$7:AP$809,MATCH(WatchList!$B197,'All CCC'!$B$7:$B$809,0)))</f>
        <v/>
      </c>
      <c r="AQ197" s="844" t="str">
        <f>IF($B197="","",INDEX('All CCC'!AQ$7:AQ$809,MATCH(WatchList!$B197,'All CCC'!$B$7:$B$809,0)))</f>
        <v/>
      </c>
      <c r="AR197" s="844" t="str">
        <f>IF($B197="","",INDEX('All CCC'!AR$7:AR$809,MATCH(WatchList!$B197,'All CCC'!$B$7:$B$809,0)))</f>
        <v/>
      </c>
      <c r="AS197" s="844" t="str">
        <f>IF($B197="","",INDEX('All CCC'!AS$7:AS$809,MATCH(WatchList!$B197,'All CCC'!$B$7:$B$809,0)))</f>
        <v/>
      </c>
      <c r="AT197" s="844" t="str">
        <f>IF($B197="","",INDEX('All CCC'!AT$7:AT$809,MATCH(WatchList!$B197,'All CCC'!$B$7:$B$809,0)))</f>
        <v/>
      </c>
      <c r="AU197" s="844" t="str">
        <f>IF($B197="","",INDEX('All CCC'!AU$7:AU$809,MATCH(WatchList!$B197,'All CCC'!$B$7:$B$809,0)))</f>
        <v/>
      </c>
      <c r="AV197" s="844" t="str">
        <f>IF($B197="","",INDEX('All CCC'!AV$7:AV$809,MATCH(WatchList!$B197,'All CCC'!$B$7:$B$809,0)))</f>
        <v/>
      </c>
      <c r="AW197" s="844" t="str">
        <f>IF($B197="","",INDEX('All CCC'!AW$7:AW$809,MATCH(WatchList!$B197,'All CCC'!$B$7:$B$809,0)))</f>
        <v/>
      </c>
      <c r="AX197" s="844" t="str">
        <f>IF($B197="","",INDEX('All CCC'!AX$7:AX$809,MATCH(WatchList!$B197,'All CCC'!$B$7:$B$809,0)))</f>
        <v/>
      </c>
      <c r="AY197" s="844" t="str">
        <f>IF($B197="","",INDEX('All CCC'!AY$7:AY$809,MATCH(WatchList!$B197,'All CCC'!$B$7:$B$809,0)))</f>
        <v/>
      </c>
      <c r="AZ197" s="844" t="str">
        <f>IF($B197="","",INDEX('All CCC'!AZ$7:AZ$809,MATCH(WatchList!$B197,'All CCC'!$B$7:$B$809,0)))</f>
        <v/>
      </c>
      <c r="BA197" s="844" t="str">
        <f>IF($B197="","",INDEX('All CCC'!BA$7:BA$809,MATCH(WatchList!$B197,'All CCC'!$B$7:$B$809,0)))</f>
        <v/>
      </c>
      <c r="BB197" s="844" t="str">
        <f>IF($B197="","",INDEX('All CCC'!BB$7:BB$809,MATCH(WatchList!$B197,'All CCC'!$B$7:$B$809,0)))</f>
        <v/>
      </c>
      <c r="BC197" s="844" t="str">
        <f>IF($B197="","",INDEX('All CCC'!BC$7:BC$809,MATCH(WatchList!$B197,'All CCC'!$B$7:$B$809,0)))</f>
        <v/>
      </c>
      <c r="BD197" s="844" t="str">
        <f>IF($B197="","",INDEX('All CCC'!BD$7:BD$809,MATCH(WatchList!$B197,'All CCC'!$B$7:$B$809,0)))</f>
        <v/>
      </c>
      <c r="BE197" s="844" t="str">
        <f>IF($B197="","",INDEX('All CCC'!BE$7:BE$809,MATCH(WatchList!$B197,'All CCC'!$B$7:$B$809,0)))</f>
        <v/>
      </c>
      <c r="BF197" s="844" t="str">
        <f>IF($B197="","",INDEX('All CCC'!BF$7:BF$809,MATCH(WatchList!$B197,'All CCC'!$B$7:$B$809,0)))</f>
        <v/>
      </c>
      <c r="BG197" s="844" t="str">
        <f>IF($B197="","",INDEX('All CCC'!BG$7:BG$809,MATCH(WatchList!$B197,'All CCC'!$B$7:$B$809,0)))</f>
        <v/>
      </c>
    </row>
    <row r="198" spans="1:59" x14ac:dyDescent="0.2">
      <c r="A198" s="548" t="str">
        <f>IF($B198="","",INDEX('All CCC'!A$7:A$809,MATCH(WatchList!$B198,'All CCC'!$B$7:$B$809,0)))</f>
        <v/>
      </c>
      <c r="B198" s="31"/>
      <c r="C198" s="844" t="str">
        <f>IF($B198="","",INDEX('All CCC'!C$7:C$809,MATCH(WatchList!$B198,'All CCC'!$B$7:$B$809,0)))</f>
        <v/>
      </c>
      <c r="D198" s="844" t="str">
        <f>IF($B198="","",INDEX('All CCC'!D$7:D$809,MATCH(WatchList!$B198,'All CCC'!$B$7:$B$809,0)))</f>
        <v/>
      </c>
      <c r="E198" s="844" t="str">
        <f>IF($B198="","",INDEX('All CCC'!E$7:E$809,MATCH(WatchList!$B198,'All CCC'!$B$7:$B$809,0)))</f>
        <v/>
      </c>
      <c r="F198" s="844" t="str">
        <f>IF($B198="","",INDEX('All CCC'!F$7:F$809,MATCH(WatchList!$B198,'All CCC'!$B$7:$B$809,0)))</f>
        <v/>
      </c>
      <c r="G198" s="844" t="str">
        <f>IF($B198="","",INDEX('All CCC'!G$7:G$809,MATCH(WatchList!$B198,'All CCC'!$B$7:$B$809,0)))</f>
        <v/>
      </c>
      <c r="H198" s="844" t="str">
        <f>IF($B198="","",INDEX('All CCC'!H$7:H$809,MATCH(WatchList!$B198,'All CCC'!$B$7:$B$809,0)))</f>
        <v/>
      </c>
      <c r="I198" s="844" t="str">
        <f>IF($B198="","",INDEX('All CCC'!I$7:I$809,MATCH(WatchList!$B198,'All CCC'!$B$7:$B$809,0)))</f>
        <v/>
      </c>
      <c r="J198" s="844" t="str">
        <f>IF($B198="","",INDEX('All CCC'!J$7:J$809,MATCH(WatchList!$B198,'All CCC'!$B$7:$B$809,0)))</f>
        <v/>
      </c>
      <c r="K198" s="844" t="str">
        <f>IF($B198="","",INDEX('All CCC'!K$7:K$809,MATCH(WatchList!$B198,'All CCC'!$B$7:$B$809,0)))</f>
        <v/>
      </c>
      <c r="L198" s="844" t="str">
        <f>IF($B198="","",INDEX('All CCC'!L$7:L$809,MATCH(WatchList!$B198,'All CCC'!$B$7:$B$809,0)))</f>
        <v/>
      </c>
      <c r="M198" s="844" t="str">
        <f>IF($B198="","",INDEX('All CCC'!M$7:M$809,MATCH(WatchList!$B198,'All CCC'!$B$7:$B$809,0)))</f>
        <v/>
      </c>
      <c r="N198" s="844" t="str">
        <f>IF($B198="","",INDEX('All CCC'!N$7:N$809,MATCH(WatchList!$B198,'All CCC'!$B$7:$B$809,0)))</f>
        <v/>
      </c>
      <c r="O198" s="844" t="str">
        <f>IF($B198="","",INDEX('All CCC'!O$7:O$809,MATCH(WatchList!$B198,'All CCC'!$B$7:$B$809,0)))</f>
        <v/>
      </c>
      <c r="P198" s="845" t="str">
        <f>IF($B198="","",INDEX('All CCC'!P$7:P$809,MATCH(WatchList!$B198,'All CCC'!$B$7:$B$809,0)))</f>
        <v/>
      </c>
      <c r="Q198" s="845" t="str">
        <f>IF($B198="","",INDEX('All CCC'!Q$7:Q$809,MATCH(WatchList!$B198,'All CCC'!$B$7:$B$809,0)))</f>
        <v/>
      </c>
      <c r="R198" s="844" t="str">
        <f>IF($B198="","",INDEX('All CCC'!R$7:R$809,MATCH(WatchList!$B198,'All CCC'!$B$7:$B$809,0)))</f>
        <v/>
      </c>
      <c r="S198" s="844" t="str">
        <f>IF($B198="","",INDEX('All CCC'!S$7:S$809,MATCH(WatchList!$B198,'All CCC'!$B$7:$B$809,0)))</f>
        <v/>
      </c>
      <c r="T198" s="844" t="str">
        <f>IF($B198="","",INDEX('All CCC'!T$7:T$809,MATCH(WatchList!$B198,'All CCC'!$B$7:$B$809,0)))</f>
        <v/>
      </c>
      <c r="U198" s="844" t="str">
        <f>IF($B198="","",INDEX('All CCC'!U$7:U$809,MATCH(WatchList!$B198,'All CCC'!$B$7:$B$809,0)))</f>
        <v/>
      </c>
      <c r="V198" s="844" t="str">
        <f>IF($B198="","",INDEX('All CCC'!V$7:V$809,MATCH(WatchList!$B198,'All CCC'!$B$7:$B$809,0)))</f>
        <v/>
      </c>
      <c r="W198" s="844" t="str">
        <f>IF($B198="","",INDEX('All CCC'!W$7:W$809,MATCH(WatchList!$B198,'All CCC'!$B$7:$B$809,0)))</f>
        <v/>
      </c>
      <c r="X198" s="844" t="str">
        <f>IF($B198="","",INDEX('All CCC'!X$7:X$809,MATCH(WatchList!$B198,'All CCC'!$B$7:$B$809,0)))</f>
        <v/>
      </c>
      <c r="Y198" s="844" t="str">
        <f>IF($B198="","",INDEX('All CCC'!Y$7:Y$809,MATCH(WatchList!$B198,'All CCC'!$B$7:$B$809,0)))</f>
        <v/>
      </c>
      <c r="Z198" s="844" t="str">
        <f>IF($B198="","",INDEX('All CCC'!Z$7:Z$809,MATCH(WatchList!$B198,'All CCC'!$B$7:$B$809,0)))</f>
        <v/>
      </c>
      <c r="AA198" s="844" t="str">
        <f>IF($B198="","",INDEX('All CCC'!AA$7:AA$809,MATCH(WatchList!$B198,'All CCC'!$B$7:$B$809,0)))</f>
        <v/>
      </c>
      <c r="AB198" s="844" t="str">
        <f>IF($B198="","",INDEX('All CCC'!AB$7:AB$809,MATCH(WatchList!$B198,'All CCC'!$B$7:$B$809,0)))</f>
        <v/>
      </c>
      <c r="AC198" s="844" t="str">
        <f>IF($B198="","",INDEX('All CCC'!AC$7:AC$809,MATCH(WatchList!$B198,'All CCC'!$B$7:$B$809,0)))</f>
        <v/>
      </c>
      <c r="AD198" s="844" t="str">
        <f>IF($B198="","",INDEX('All CCC'!AD$7:AD$809,MATCH(WatchList!$B198,'All CCC'!$B$7:$B$809,0)))</f>
        <v/>
      </c>
      <c r="AE198" s="844" t="str">
        <f>IF($B198="","",INDEX('All CCC'!AE$7:AE$809,MATCH(WatchList!$B198,'All CCC'!$B$7:$B$809,0)))</f>
        <v/>
      </c>
      <c r="AF198" s="844" t="str">
        <f>IF($B198="","",INDEX('All CCC'!AF$7:AF$809,MATCH(WatchList!$B198,'All CCC'!$B$7:$B$809,0)))</f>
        <v/>
      </c>
      <c r="AG198" s="844" t="str">
        <f>IF($B198="","",INDEX('All CCC'!AG$7:AG$809,MATCH(WatchList!$B198,'All CCC'!$B$7:$B$809,0)))</f>
        <v/>
      </c>
      <c r="AH198" s="844" t="str">
        <f>IF($B198="","",INDEX('All CCC'!AH$7:AH$809,MATCH(WatchList!$B198,'All CCC'!$B$7:$B$809,0)))</f>
        <v/>
      </c>
      <c r="AI198" s="844" t="str">
        <f>IF($B198="","",INDEX('All CCC'!AI$7:AI$809,MATCH(WatchList!$B198,'All CCC'!$B$7:$B$809,0)))</f>
        <v/>
      </c>
      <c r="AJ198" s="844" t="str">
        <f>IF($B198="","",INDEX('All CCC'!AJ$7:AJ$809,MATCH(WatchList!$B198,'All CCC'!$B$7:$B$809,0)))</f>
        <v/>
      </c>
      <c r="AK198" s="844" t="str">
        <f>IF($B198="","",INDEX('All CCC'!AK$7:AK$809,MATCH(WatchList!$B198,'All CCC'!$B$7:$B$809,0)))</f>
        <v/>
      </c>
      <c r="AL198" s="844" t="str">
        <f>IF($B198="","",INDEX('All CCC'!AL$7:AL$809,MATCH(WatchList!$B198,'All CCC'!$B$7:$B$809,0)))</f>
        <v/>
      </c>
      <c r="AM198" s="844" t="str">
        <f>IF($B198="","",INDEX('All CCC'!AM$7:AM$809,MATCH(WatchList!$B198,'All CCC'!$B$7:$B$809,0)))</f>
        <v/>
      </c>
      <c r="AN198" s="844" t="str">
        <f>IF($B198="","",INDEX('All CCC'!AN$7:AN$809,MATCH(WatchList!$B198,'All CCC'!$B$7:$B$809,0)))</f>
        <v/>
      </c>
      <c r="AO198" s="844" t="str">
        <f>IF($B198="","",INDEX('All CCC'!AO$7:AO$809,MATCH(WatchList!$B198,'All CCC'!$B$7:$B$809,0)))</f>
        <v/>
      </c>
      <c r="AP198" s="844" t="str">
        <f>IF($B198="","",INDEX('All CCC'!AP$7:AP$809,MATCH(WatchList!$B198,'All CCC'!$B$7:$B$809,0)))</f>
        <v/>
      </c>
      <c r="AQ198" s="844" t="str">
        <f>IF($B198="","",INDEX('All CCC'!AQ$7:AQ$809,MATCH(WatchList!$B198,'All CCC'!$B$7:$B$809,0)))</f>
        <v/>
      </c>
      <c r="AR198" s="844" t="str">
        <f>IF($B198="","",INDEX('All CCC'!AR$7:AR$809,MATCH(WatchList!$B198,'All CCC'!$B$7:$B$809,0)))</f>
        <v/>
      </c>
      <c r="AS198" s="844" t="str">
        <f>IF($B198="","",INDEX('All CCC'!AS$7:AS$809,MATCH(WatchList!$B198,'All CCC'!$B$7:$B$809,0)))</f>
        <v/>
      </c>
      <c r="AT198" s="844" t="str">
        <f>IF($B198="","",INDEX('All CCC'!AT$7:AT$809,MATCH(WatchList!$B198,'All CCC'!$B$7:$B$809,0)))</f>
        <v/>
      </c>
      <c r="AU198" s="844" t="str">
        <f>IF($B198="","",INDEX('All CCC'!AU$7:AU$809,MATCH(WatchList!$B198,'All CCC'!$B$7:$B$809,0)))</f>
        <v/>
      </c>
      <c r="AV198" s="844" t="str">
        <f>IF($B198="","",INDEX('All CCC'!AV$7:AV$809,MATCH(WatchList!$B198,'All CCC'!$B$7:$B$809,0)))</f>
        <v/>
      </c>
      <c r="AW198" s="844" t="str">
        <f>IF($B198="","",INDEX('All CCC'!AW$7:AW$809,MATCH(WatchList!$B198,'All CCC'!$B$7:$B$809,0)))</f>
        <v/>
      </c>
      <c r="AX198" s="844" t="str">
        <f>IF($B198="","",INDEX('All CCC'!AX$7:AX$809,MATCH(WatchList!$B198,'All CCC'!$B$7:$B$809,0)))</f>
        <v/>
      </c>
      <c r="AY198" s="844" t="str">
        <f>IF($B198="","",INDEX('All CCC'!AY$7:AY$809,MATCH(WatchList!$B198,'All CCC'!$B$7:$B$809,0)))</f>
        <v/>
      </c>
      <c r="AZ198" s="844" t="str">
        <f>IF($B198="","",INDEX('All CCC'!AZ$7:AZ$809,MATCH(WatchList!$B198,'All CCC'!$B$7:$B$809,0)))</f>
        <v/>
      </c>
      <c r="BA198" s="844" t="str">
        <f>IF($B198="","",INDEX('All CCC'!BA$7:BA$809,MATCH(WatchList!$B198,'All CCC'!$B$7:$B$809,0)))</f>
        <v/>
      </c>
      <c r="BB198" s="844" t="str">
        <f>IF($B198="","",INDEX('All CCC'!BB$7:BB$809,MATCH(WatchList!$B198,'All CCC'!$B$7:$B$809,0)))</f>
        <v/>
      </c>
      <c r="BC198" s="844" t="str">
        <f>IF($B198="","",INDEX('All CCC'!BC$7:BC$809,MATCH(WatchList!$B198,'All CCC'!$B$7:$B$809,0)))</f>
        <v/>
      </c>
      <c r="BD198" s="844" t="str">
        <f>IF($B198="","",INDEX('All CCC'!BD$7:BD$809,MATCH(WatchList!$B198,'All CCC'!$B$7:$B$809,0)))</f>
        <v/>
      </c>
      <c r="BE198" s="844" t="str">
        <f>IF($B198="","",INDEX('All CCC'!BE$7:BE$809,MATCH(WatchList!$B198,'All CCC'!$B$7:$B$809,0)))</f>
        <v/>
      </c>
      <c r="BF198" s="844" t="str">
        <f>IF($B198="","",INDEX('All CCC'!BF$7:BF$809,MATCH(WatchList!$B198,'All CCC'!$B$7:$B$809,0)))</f>
        <v/>
      </c>
      <c r="BG198" s="844" t="str">
        <f>IF($B198="","",INDEX('All CCC'!BG$7:BG$809,MATCH(WatchList!$B198,'All CCC'!$B$7:$B$809,0)))</f>
        <v/>
      </c>
    </row>
    <row r="199" spans="1:59" x14ac:dyDescent="0.2">
      <c r="A199" s="548" t="str">
        <f>IF($B199="","",INDEX('All CCC'!A$7:A$809,MATCH(WatchList!$B199,'All CCC'!$B$7:$B$809,0)))</f>
        <v/>
      </c>
      <c r="B199" s="31"/>
      <c r="C199" s="844" t="str">
        <f>IF($B199="","",INDEX('All CCC'!C$7:C$809,MATCH(WatchList!$B199,'All CCC'!$B$7:$B$809,0)))</f>
        <v/>
      </c>
      <c r="D199" s="844" t="str">
        <f>IF($B199="","",INDEX('All CCC'!D$7:D$809,MATCH(WatchList!$B199,'All CCC'!$B$7:$B$809,0)))</f>
        <v/>
      </c>
      <c r="E199" s="844" t="str">
        <f>IF($B199="","",INDEX('All CCC'!E$7:E$809,MATCH(WatchList!$B199,'All CCC'!$B$7:$B$809,0)))</f>
        <v/>
      </c>
      <c r="F199" s="844" t="str">
        <f>IF($B199="","",INDEX('All CCC'!F$7:F$809,MATCH(WatchList!$B199,'All CCC'!$B$7:$B$809,0)))</f>
        <v/>
      </c>
      <c r="G199" s="844" t="str">
        <f>IF($B199="","",INDEX('All CCC'!G$7:G$809,MATCH(WatchList!$B199,'All CCC'!$B$7:$B$809,0)))</f>
        <v/>
      </c>
      <c r="H199" s="844" t="str">
        <f>IF($B199="","",INDEX('All CCC'!H$7:H$809,MATCH(WatchList!$B199,'All CCC'!$B$7:$B$809,0)))</f>
        <v/>
      </c>
      <c r="I199" s="844" t="str">
        <f>IF($B199="","",INDEX('All CCC'!I$7:I$809,MATCH(WatchList!$B199,'All CCC'!$B$7:$B$809,0)))</f>
        <v/>
      </c>
      <c r="J199" s="844" t="str">
        <f>IF($B199="","",INDEX('All CCC'!J$7:J$809,MATCH(WatchList!$B199,'All CCC'!$B$7:$B$809,0)))</f>
        <v/>
      </c>
      <c r="K199" s="844" t="str">
        <f>IF($B199="","",INDEX('All CCC'!K$7:K$809,MATCH(WatchList!$B199,'All CCC'!$B$7:$B$809,0)))</f>
        <v/>
      </c>
      <c r="L199" s="844" t="str">
        <f>IF($B199="","",INDEX('All CCC'!L$7:L$809,MATCH(WatchList!$B199,'All CCC'!$B$7:$B$809,0)))</f>
        <v/>
      </c>
      <c r="M199" s="844" t="str">
        <f>IF($B199="","",INDEX('All CCC'!M$7:M$809,MATCH(WatchList!$B199,'All CCC'!$B$7:$B$809,0)))</f>
        <v/>
      </c>
      <c r="N199" s="844" t="str">
        <f>IF($B199="","",INDEX('All CCC'!N$7:N$809,MATCH(WatchList!$B199,'All CCC'!$B$7:$B$809,0)))</f>
        <v/>
      </c>
      <c r="O199" s="844" t="str">
        <f>IF($B199="","",INDEX('All CCC'!O$7:O$809,MATCH(WatchList!$B199,'All CCC'!$B$7:$B$809,0)))</f>
        <v/>
      </c>
      <c r="P199" s="845" t="str">
        <f>IF($B199="","",INDEX('All CCC'!P$7:P$809,MATCH(WatchList!$B199,'All CCC'!$B$7:$B$809,0)))</f>
        <v/>
      </c>
      <c r="Q199" s="845" t="str">
        <f>IF($B199="","",INDEX('All CCC'!Q$7:Q$809,MATCH(WatchList!$B199,'All CCC'!$B$7:$B$809,0)))</f>
        <v/>
      </c>
      <c r="R199" s="844" t="str">
        <f>IF($B199="","",INDEX('All CCC'!R$7:R$809,MATCH(WatchList!$B199,'All CCC'!$B$7:$B$809,0)))</f>
        <v/>
      </c>
      <c r="S199" s="844" t="str">
        <f>IF($B199="","",INDEX('All CCC'!S$7:S$809,MATCH(WatchList!$B199,'All CCC'!$B$7:$B$809,0)))</f>
        <v/>
      </c>
      <c r="T199" s="844" t="str">
        <f>IF($B199="","",INDEX('All CCC'!T$7:T$809,MATCH(WatchList!$B199,'All CCC'!$B$7:$B$809,0)))</f>
        <v/>
      </c>
      <c r="U199" s="844" t="str">
        <f>IF($B199="","",INDEX('All CCC'!U$7:U$809,MATCH(WatchList!$B199,'All CCC'!$B$7:$B$809,0)))</f>
        <v/>
      </c>
      <c r="V199" s="844" t="str">
        <f>IF($B199="","",INDEX('All CCC'!V$7:V$809,MATCH(WatchList!$B199,'All CCC'!$B$7:$B$809,0)))</f>
        <v/>
      </c>
      <c r="W199" s="844" t="str">
        <f>IF($B199="","",INDEX('All CCC'!W$7:W$809,MATCH(WatchList!$B199,'All CCC'!$B$7:$B$809,0)))</f>
        <v/>
      </c>
      <c r="X199" s="844" t="str">
        <f>IF($B199="","",INDEX('All CCC'!X$7:X$809,MATCH(WatchList!$B199,'All CCC'!$B$7:$B$809,0)))</f>
        <v/>
      </c>
      <c r="Y199" s="844" t="str">
        <f>IF($B199="","",INDEX('All CCC'!Y$7:Y$809,MATCH(WatchList!$B199,'All CCC'!$B$7:$B$809,0)))</f>
        <v/>
      </c>
      <c r="Z199" s="844" t="str">
        <f>IF($B199="","",INDEX('All CCC'!Z$7:Z$809,MATCH(WatchList!$B199,'All CCC'!$B$7:$B$809,0)))</f>
        <v/>
      </c>
      <c r="AA199" s="844" t="str">
        <f>IF($B199="","",INDEX('All CCC'!AA$7:AA$809,MATCH(WatchList!$B199,'All CCC'!$B$7:$B$809,0)))</f>
        <v/>
      </c>
      <c r="AB199" s="844" t="str">
        <f>IF($B199="","",INDEX('All CCC'!AB$7:AB$809,MATCH(WatchList!$B199,'All CCC'!$B$7:$B$809,0)))</f>
        <v/>
      </c>
      <c r="AC199" s="844" t="str">
        <f>IF($B199="","",INDEX('All CCC'!AC$7:AC$809,MATCH(WatchList!$B199,'All CCC'!$B$7:$B$809,0)))</f>
        <v/>
      </c>
      <c r="AD199" s="844" t="str">
        <f>IF($B199="","",INDEX('All CCC'!AD$7:AD$809,MATCH(WatchList!$B199,'All CCC'!$B$7:$B$809,0)))</f>
        <v/>
      </c>
      <c r="AE199" s="844" t="str">
        <f>IF($B199="","",INDEX('All CCC'!AE$7:AE$809,MATCH(WatchList!$B199,'All CCC'!$B$7:$B$809,0)))</f>
        <v/>
      </c>
      <c r="AF199" s="844" t="str">
        <f>IF($B199="","",INDEX('All CCC'!AF$7:AF$809,MATCH(WatchList!$B199,'All CCC'!$B$7:$B$809,0)))</f>
        <v/>
      </c>
      <c r="AG199" s="844" t="str">
        <f>IF($B199="","",INDEX('All CCC'!AG$7:AG$809,MATCH(WatchList!$B199,'All CCC'!$B$7:$B$809,0)))</f>
        <v/>
      </c>
      <c r="AH199" s="844" t="str">
        <f>IF($B199="","",INDEX('All CCC'!AH$7:AH$809,MATCH(WatchList!$B199,'All CCC'!$B$7:$B$809,0)))</f>
        <v/>
      </c>
      <c r="AI199" s="844" t="str">
        <f>IF($B199="","",INDEX('All CCC'!AI$7:AI$809,MATCH(WatchList!$B199,'All CCC'!$B$7:$B$809,0)))</f>
        <v/>
      </c>
      <c r="AJ199" s="844" t="str">
        <f>IF($B199="","",INDEX('All CCC'!AJ$7:AJ$809,MATCH(WatchList!$B199,'All CCC'!$B$7:$B$809,0)))</f>
        <v/>
      </c>
      <c r="AK199" s="844" t="str">
        <f>IF($B199="","",INDEX('All CCC'!AK$7:AK$809,MATCH(WatchList!$B199,'All CCC'!$B$7:$B$809,0)))</f>
        <v/>
      </c>
      <c r="AL199" s="844" t="str">
        <f>IF($B199="","",INDEX('All CCC'!AL$7:AL$809,MATCH(WatchList!$B199,'All CCC'!$B$7:$B$809,0)))</f>
        <v/>
      </c>
      <c r="AM199" s="844" t="str">
        <f>IF($B199="","",INDEX('All CCC'!AM$7:AM$809,MATCH(WatchList!$B199,'All CCC'!$B$7:$B$809,0)))</f>
        <v/>
      </c>
      <c r="AN199" s="844" t="str">
        <f>IF($B199="","",INDEX('All CCC'!AN$7:AN$809,MATCH(WatchList!$B199,'All CCC'!$B$7:$B$809,0)))</f>
        <v/>
      </c>
      <c r="AO199" s="844" t="str">
        <f>IF($B199="","",INDEX('All CCC'!AO$7:AO$809,MATCH(WatchList!$B199,'All CCC'!$B$7:$B$809,0)))</f>
        <v/>
      </c>
      <c r="AP199" s="844" t="str">
        <f>IF($B199="","",INDEX('All CCC'!AP$7:AP$809,MATCH(WatchList!$B199,'All CCC'!$B$7:$B$809,0)))</f>
        <v/>
      </c>
      <c r="AQ199" s="844" t="str">
        <f>IF($B199="","",INDEX('All CCC'!AQ$7:AQ$809,MATCH(WatchList!$B199,'All CCC'!$B$7:$B$809,0)))</f>
        <v/>
      </c>
      <c r="AR199" s="844" t="str">
        <f>IF($B199="","",INDEX('All CCC'!AR$7:AR$809,MATCH(WatchList!$B199,'All CCC'!$B$7:$B$809,0)))</f>
        <v/>
      </c>
      <c r="AS199" s="844" t="str">
        <f>IF($B199="","",INDEX('All CCC'!AS$7:AS$809,MATCH(WatchList!$B199,'All CCC'!$B$7:$B$809,0)))</f>
        <v/>
      </c>
      <c r="AT199" s="844" t="str">
        <f>IF($B199="","",INDEX('All CCC'!AT$7:AT$809,MATCH(WatchList!$B199,'All CCC'!$B$7:$B$809,0)))</f>
        <v/>
      </c>
      <c r="AU199" s="844" t="str">
        <f>IF($B199="","",INDEX('All CCC'!AU$7:AU$809,MATCH(WatchList!$B199,'All CCC'!$B$7:$B$809,0)))</f>
        <v/>
      </c>
      <c r="AV199" s="844" t="str">
        <f>IF($B199="","",INDEX('All CCC'!AV$7:AV$809,MATCH(WatchList!$B199,'All CCC'!$B$7:$B$809,0)))</f>
        <v/>
      </c>
      <c r="AW199" s="844" t="str">
        <f>IF($B199="","",INDEX('All CCC'!AW$7:AW$809,MATCH(WatchList!$B199,'All CCC'!$B$7:$B$809,0)))</f>
        <v/>
      </c>
      <c r="AX199" s="844" t="str">
        <f>IF($B199="","",INDEX('All CCC'!AX$7:AX$809,MATCH(WatchList!$B199,'All CCC'!$B$7:$B$809,0)))</f>
        <v/>
      </c>
      <c r="AY199" s="844" t="str">
        <f>IF($B199="","",INDEX('All CCC'!AY$7:AY$809,MATCH(WatchList!$B199,'All CCC'!$B$7:$B$809,0)))</f>
        <v/>
      </c>
      <c r="AZ199" s="844" t="str">
        <f>IF($B199="","",INDEX('All CCC'!AZ$7:AZ$809,MATCH(WatchList!$B199,'All CCC'!$B$7:$B$809,0)))</f>
        <v/>
      </c>
      <c r="BA199" s="844" t="str">
        <f>IF($B199="","",INDEX('All CCC'!BA$7:BA$809,MATCH(WatchList!$B199,'All CCC'!$B$7:$B$809,0)))</f>
        <v/>
      </c>
      <c r="BB199" s="844" t="str">
        <f>IF($B199="","",INDEX('All CCC'!BB$7:BB$809,MATCH(WatchList!$B199,'All CCC'!$B$7:$B$809,0)))</f>
        <v/>
      </c>
      <c r="BC199" s="844" t="str">
        <f>IF($B199="","",INDEX('All CCC'!BC$7:BC$809,MATCH(WatchList!$B199,'All CCC'!$B$7:$B$809,0)))</f>
        <v/>
      </c>
      <c r="BD199" s="844" t="str">
        <f>IF($B199="","",INDEX('All CCC'!BD$7:BD$809,MATCH(WatchList!$B199,'All CCC'!$B$7:$B$809,0)))</f>
        <v/>
      </c>
      <c r="BE199" s="844" t="str">
        <f>IF($B199="","",INDEX('All CCC'!BE$7:BE$809,MATCH(WatchList!$B199,'All CCC'!$B$7:$B$809,0)))</f>
        <v/>
      </c>
      <c r="BF199" s="844" t="str">
        <f>IF($B199="","",INDEX('All CCC'!BF$7:BF$809,MATCH(WatchList!$B199,'All CCC'!$B$7:$B$809,0)))</f>
        <v/>
      </c>
      <c r="BG199" s="844" t="str">
        <f>IF($B199="","",INDEX('All CCC'!BG$7:BG$809,MATCH(WatchList!$B199,'All CCC'!$B$7:$B$809,0)))</f>
        <v/>
      </c>
    </row>
    <row r="200" spans="1:59" x14ac:dyDescent="0.2">
      <c r="A200" s="548" t="str">
        <f>IF($B200="","",INDEX('All CCC'!A$7:A$809,MATCH(WatchList!$B200,'All CCC'!$B$7:$B$809,0)))</f>
        <v/>
      </c>
      <c r="B200" s="31"/>
      <c r="C200" s="844" t="str">
        <f>IF($B200="","",INDEX('All CCC'!C$7:C$809,MATCH(WatchList!$B200,'All CCC'!$B$7:$B$809,0)))</f>
        <v/>
      </c>
      <c r="D200" s="844" t="str">
        <f>IF($B200="","",INDEX('All CCC'!D$7:D$809,MATCH(WatchList!$B200,'All CCC'!$B$7:$B$809,0)))</f>
        <v/>
      </c>
      <c r="E200" s="844" t="str">
        <f>IF($B200="","",INDEX('All CCC'!E$7:E$809,MATCH(WatchList!$B200,'All CCC'!$B$7:$B$809,0)))</f>
        <v/>
      </c>
      <c r="F200" s="844" t="str">
        <f>IF($B200="","",INDEX('All CCC'!F$7:F$809,MATCH(WatchList!$B200,'All CCC'!$B$7:$B$809,0)))</f>
        <v/>
      </c>
      <c r="G200" s="844" t="str">
        <f>IF($B200="","",INDEX('All CCC'!G$7:G$809,MATCH(WatchList!$B200,'All CCC'!$B$7:$B$809,0)))</f>
        <v/>
      </c>
      <c r="H200" s="844" t="str">
        <f>IF($B200="","",INDEX('All CCC'!H$7:H$809,MATCH(WatchList!$B200,'All CCC'!$B$7:$B$809,0)))</f>
        <v/>
      </c>
      <c r="I200" s="844" t="str">
        <f>IF($B200="","",INDEX('All CCC'!I$7:I$809,MATCH(WatchList!$B200,'All CCC'!$B$7:$B$809,0)))</f>
        <v/>
      </c>
      <c r="J200" s="844" t="str">
        <f>IF($B200="","",INDEX('All CCC'!J$7:J$809,MATCH(WatchList!$B200,'All CCC'!$B$7:$B$809,0)))</f>
        <v/>
      </c>
      <c r="K200" s="844" t="str">
        <f>IF($B200="","",INDEX('All CCC'!K$7:K$809,MATCH(WatchList!$B200,'All CCC'!$B$7:$B$809,0)))</f>
        <v/>
      </c>
      <c r="L200" s="844" t="str">
        <f>IF($B200="","",INDEX('All CCC'!L$7:L$809,MATCH(WatchList!$B200,'All CCC'!$B$7:$B$809,0)))</f>
        <v/>
      </c>
      <c r="M200" s="844" t="str">
        <f>IF($B200="","",INDEX('All CCC'!M$7:M$809,MATCH(WatchList!$B200,'All CCC'!$B$7:$B$809,0)))</f>
        <v/>
      </c>
      <c r="N200" s="844" t="str">
        <f>IF($B200="","",INDEX('All CCC'!N$7:N$809,MATCH(WatchList!$B200,'All CCC'!$B$7:$B$809,0)))</f>
        <v/>
      </c>
      <c r="O200" s="844" t="str">
        <f>IF($B200="","",INDEX('All CCC'!O$7:O$809,MATCH(WatchList!$B200,'All CCC'!$B$7:$B$809,0)))</f>
        <v/>
      </c>
      <c r="P200" s="845" t="str">
        <f>IF($B200="","",INDEX('All CCC'!P$7:P$809,MATCH(WatchList!$B200,'All CCC'!$B$7:$B$809,0)))</f>
        <v/>
      </c>
      <c r="Q200" s="845" t="str">
        <f>IF($B200="","",INDEX('All CCC'!Q$7:Q$809,MATCH(WatchList!$B200,'All CCC'!$B$7:$B$809,0)))</f>
        <v/>
      </c>
      <c r="R200" s="844" t="str">
        <f>IF($B200="","",INDEX('All CCC'!R$7:R$809,MATCH(WatchList!$B200,'All CCC'!$B$7:$B$809,0)))</f>
        <v/>
      </c>
      <c r="S200" s="844" t="str">
        <f>IF($B200="","",INDEX('All CCC'!S$7:S$809,MATCH(WatchList!$B200,'All CCC'!$B$7:$B$809,0)))</f>
        <v/>
      </c>
      <c r="T200" s="844" t="str">
        <f>IF($B200="","",INDEX('All CCC'!T$7:T$809,MATCH(WatchList!$B200,'All CCC'!$B$7:$B$809,0)))</f>
        <v/>
      </c>
      <c r="U200" s="844" t="str">
        <f>IF($B200="","",INDEX('All CCC'!U$7:U$809,MATCH(WatchList!$B200,'All CCC'!$B$7:$B$809,0)))</f>
        <v/>
      </c>
      <c r="V200" s="844" t="str">
        <f>IF($B200="","",INDEX('All CCC'!V$7:V$809,MATCH(WatchList!$B200,'All CCC'!$B$7:$B$809,0)))</f>
        <v/>
      </c>
      <c r="W200" s="844" t="str">
        <f>IF($B200="","",INDEX('All CCC'!W$7:W$809,MATCH(WatchList!$B200,'All CCC'!$B$7:$B$809,0)))</f>
        <v/>
      </c>
      <c r="X200" s="844" t="str">
        <f>IF($B200="","",INDEX('All CCC'!X$7:X$809,MATCH(WatchList!$B200,'All CCC'!$B$7:$B$809,0)))</f>
        <v/>
      </c>
      <c r="Y200" s="844" t="str">
        <f>IF($B200="","",INDEX('All CCC'!Y$7:Y$809,MATCH(WatchList!$B200,'All CCC'!$B$7:$B$809,0)))</f>
        <v/>
      </c>
      <c r="Z200" s="844" t="str">
        <f>IF($B200="","",INDEX('All CCC'!Z$7:Z$809,MATCH(WatchList!$B200,'All CCC'!$B$7:$B$809,0)))</f>
        <v/>
      </c>
      <c r="AA200" s="844" t="str">
        <f>IF($B200="","",INDEX('All CCC'!AA$7:AA$809,MATCH(WatchList!$B200,'All CCC'!$B$7:$B$809,0)))</f>
        <v/>
      </c>
      <c r="AB200" s="844" t="str">
        <f>IF($B200="","",INDEX('All CCC'!AB$7:AB$809,MATCH(WatchList!$B200,'All CCC'!$B$7:$B$809,0)))</f>
        <v/>
      </c>
      <c r="AC200" s="844" t="str">
        <f>IF($B200="","",INDEX('All CCC'!AC$7:AC$809,MATCH(WatchList!$B200,'All CCC'!$B$7:$B$809,0)))</f>
        <v/>
      </c>
      <c r="AD200" s="844" t="str">
        <f>IF($B200="","",INDEX('All CCC'!AD$7:AD$809,MATCH(WatchList!$B200,'All CCC'!$B$7:$B$809,0)))</f>
        <v/>
      </c>
      <c r="AE200" s="844" t="str">
        <f>IF($B200="","",INDEX('All CCC'!AE$7:AE$809,MATCH(WatchList!$B200,'All CCC'!$B$7:$B$809,0)))</f>
        <v/>
      </c>
      <c r="AF200" s="844" t="str">
        <f>IF($B200="","",INDEX('All CCC'!AF$7:AF$809,MATCH(WatchList!$B200,'All CCC'!$B$7:$B$809,0)))</f>
        <v/>
      </c>
      <c r="AG200" s="844" t="str">
        <f>IF($B200="","",INDEX('All CCC'!AG$7:AG$809,MATCH(WatchList!$B200,'All CCC'!$B$7:$B$809,0)))</f>
        <v/>
      </c>
      <c r="AH200" s="844" t="str">
        <f>IF($B200="","",INDEX('All CCC'!AH$7:AH$809,MATCH(WatchList!$B200,'All CCC'!$B$7:$B$809,0)))</f>
        <v/>
      </c>
      <c r="AI200" s="844" t="str">
        <f>IF($B200="","",INDEX('All CCC'!AI$7:AI$809,MATCH(WatchList!$B200,'All CCC'!$B$7:$B$809,0)))</f>
        <v/>
      </c>
      <c r="AJ200" s="844" t="str">
        <f>IF($B200="","",INDEX('All CCC'!AJ$7:AJ$809,MATCH(WatchList!$B200,'All CCC'!$B$7:$B$809,0)))</f>
        <v/>
      </c>
      <c r="AK200" s="844" t="str">
        <f>IF($B200="","",INDEX('All CCC'!AK$7:AK$809,MATCH(WatchList!$B200,'All CCC'!$B$7:$B$809,0)))</f>
        <v/>
      </c>
      <c r="AL200" s="844" t="str">
        <f>IF($B200="","",INDEX('All CCC'!AL$7:AL$809,MATCH(WatchList!$B200,'All CCC'!$B$7:$B$809,0)))</f>
        <v/>
      </c>
      <c r="AM200" s="844" t="str">
        <f>IF($B200="","",INDEX('All CCC'!AM$7:AM$809,MATCH(WatchList!$B200,'All CCC'!$B$7:$B$809,0)))</f>
        <v/>
      </c>
      <c r="AN200" s="844" t="str">
        <f>IF($B200="","",INDEX('All CCC'!AN$7:AN$809,MATCH(WatchList!$B200,'All CCC'!$B$7:$B$809,0)))</f>
        <v/>
      </c>
      <c r="AO200" s="844" t="str">
        <f>IF($B200="","",INDEX('All CCC'!AO$7:AO$809,MATCH(WatchList!$B200,'All CCC'!$B$7:$B$809,0)))</f>
        <v/>
      </c>
      <c r="AP200" s="844" t="str">
        <f>IF($B200="","",INDEX('All CCC'!AP$7:AP$809,MATCH(WatchList!$B200,'All CCC'!$B$7:$B$809,0)))</f>
        <v/>
      </c>
      <c r="AQ200" s="844" t="str">
        <f>IF($B200="","",INDEX('All CCC'!AQ$7:AQ$809,MATCH(WatchList!$B200,'All CCC'!$B$7:$B$809,0)))</f>
        <v/>
      </c>
      <c r="AR200" s="844" t="str">
        <f>IF($B200="","",INDEX('All CCC'!AR$7:AR$809,MATCH(WatchList!$B200,'All CCC'!$B$7:$B$809,0)))</f>
        <v/>
      </c>
      <c r="AS200" s="844" t="str">
        <f>IF($B200="","",INDEX('All CCC'!AS$7:AS$809,MATCH(WatchList!$B200,'All CCC'!$B$7:$B$809,0)))</f>
        <v/>
      </c>
      <c r="AT200" s="844" t="str">
        <f>IF($B200="","",INDEX('All CCC'!AT$7:AT$809,MATCH(WatchList!$B200,'All CCC'!$B$7:$B$809,0)))</f>
        <v/>
      </c>
      <c r="AU200" s="844" t="str">
        <f>IF($B200="","",INDEX('All CCC'!AU$7:AU$809,MATCH(WatchList!$B200,'All CCC'!$B$7:$B$809,0)))</f>
        <v/>
      </c>
      <c r="AV200" s="844" t="str">
        <f>IF($B200="","",INDEX('All CCC'!AV$7:AV$809,MATCH(WatchList!$B200,'All CCC'!$B$7:$B$809,0)))</f>
        <v/>
      </c>
      <c r="AW200" s="844" t="str">
        <f>IF($B200="","",INDEX('All CCC'!AW$7:AW$809,MATCH(WatchList!$B200,'All CCC'!$B$7:$B$809,0)))</f>
        <v/>
      </c>
      <c r="AX200" s="844" t="str">
        <f>IF($B200="","",INDEX('All CCC'!AX$7:AX$809,MATCH(WatchList!$B200,'All CCC'!$B$7:$B$809,0)))</f>
        <v/>
      </c>
      <c r="AY200" s="844" t="str">
        <f>IF($B200="","",INDEX('All CCC'!AY$7:AY$809,MATCH(WatchList!$B200,'All CCC'!$B$7:$B$809,0)))</f>
        <v/>
      </c>
      <c r="AZ200" s="844" t="str">
        <f>IF($B200="","",INDEX('All CCC'!AZ$7:AZ$809,MATCH(WatchList!$B200,'All CCC'!$B$7:$B$809,0)))</f>
        <v/>
      </c>
      <c r="BA200" s="844" t="str">
        <f>IF($B200="","",INDEX('All CCC'!BA$7:BA$809,MATCH(WatchList!$B200,'All CCC'!$B$7:$B$809,0)))</f>
        <v/>
      </c>
      <c r="BB200" s="844" t="str">
        <f>IF($B200="","",INDEX('All CCC'!BB$7:BB$809,MATCH(WatchList!$B200,'All CCC'!$B$7:$B$809,0)))</f>
        <v/>
      </c>
      <c r="BC200" s="844" t="str">
        <f>IF($B200="","",INDEX('All CCC'!BC$7:BC$809,MATCH(WatchList!$B200,'All CCC'!$B$7:$B$809,0)))</f>
        <v/>
      </c>
      <c r="BD200" s="844" t="str">
        <f>IF($B200="","",INDEX('All CCC'!BD$7:BD$809,MATCH(WatchList!$B200,'All CCC'!$B$7:$B$809,0)))</f>
        <v/>
      </c>
      <c r="BE200" s="844" t="str">
        <f>IF($B200="","",INDEX('All CCC'!BE$7:BE$809,MATCH(WatchList!$B200,'All CCC'!$B$7:$B$809,0)))</f>
        <v/>
      </c>
      <c r="BF200" s="844" t="str">
        <f>IF($B200="","",INDEX('All CCC'!BF$7:BF$809,MATCH(WatchList!$B200,'All CCC'!$B$7:$B$809,0)))</f>
        <v/>
      </c>
      <c r="BG200" s="844" t="str">
        <f>IF($B200="","",INDEX('All CCC'!BG$7:BG$809,MATCH(WatchList!$B200,'All CCC'!$B$7:$B$809,0)))</f>
        <v/>
      </c>
    </row>
    <row r="201" spans="1:59" x14ac:dyDescent="0.2">
      <c r="A201" s="548" t="str">
        <f>IF($B201="","",INDEX('All CCC'!A$7:A$809,MATCH(WatchList!$B201,'All CCC'!$B$7:$B$809,0)))</f>
        <v/>
      </c>
      <c r="B201" s="31"/>
      <c r="C201" s="844" t="str">
        <f>IF($B201="","",INDEX('All CCC'!C$7:C$809,MATCH(WatchList!$B201,'All CCC'!$B$7:$B$809,0)))</f>
        <v/>
      </c>
      <c r="D201" s="844" t="str">
        <f>IF($B201="","",INDEX('All CCC'!D$7:D$809,MATCH(WatchList!$B201,'All CCC'!$B$7:$B$809,0)))</f>
        <v/>
      </c>
      <c r="E201" s="844" t="str">
        <f>IF($B201="","",INDEX('All CCC'!E$7:E$809,MATCH(WatchList!$B201,'All CCC'!$B$7:$B$809,0)))</f>
        <v/>
      </c>
      <c r="F201" s="844" t="str">
        <f>IF($B201="","",INDEX('All CCC'!F$7:F$809,MATCH(WatchList!$B201,'All CCC'!$B$7:$B$809,0)))</f>
        <v/>
      </c>
      <c r="G201" s="844" t="str">
        <f>IF($B201="","",INDEX('All CCC'!G$7:G$809,MATCH(WatchList!$B201,'All CCC'!$B$7:$B$809,0)))</f>
        <v/>
      </c>
      <c r="H201" s="844" t="str">
        <f>IF($B201="","",INDEX('All CCC'!H$7:H$809,MATCH(WatchList!$B201,'All CCC'!$B$7:$B$809,0)))</f>
        <v/>
      </c>
      <c r="I201" s="844" t="str">
        <f>IF($B201="","",INDEX('All CCC'!I$7:I$809,MATCH(WatchList!$B201,'All CCC'!$B$7:$B$809,0)))</f>
        <v/>
      </c>
      <c r="J201" s="844" t="str">
        <f>IF($B201="","",INDEX('All CCC'!J$7:J$809,MATCH(WatchList!$B201,'All CCC'!$B$7:$B$809,0)))</f>
        <v/>
      </c>
      <c r="K201" s="844" t="str">
        <f>IF($B201="","",INDEX('All CCC'!K$7:K$809,MATCH(WatchList!$B201,'All CCC'!$B$7:$B$809,0)))</f>
        <v/>
      </c>
      <c r="L201" s="844" t="str">
        <f>IF($B201="","",INDEX('All CCC'!L$7:L$809,MATCH(WatchList!$B201,'All CCC'!$B$7:$B$809,0)))</f>
        <v/>
      </c>
      <c r="M201" s="844" t="str">
        <f>IF($B201="","",INDEX('All CCC'!M$7:M$809,MATCH(WatchList!$B201,'All CCC'!$B$7:$B$809,0)))</f>
        <v/>
      </c>
      <c r="N201" s="844" t="str">
        <f>IF($B201="","",INDEX('All CCC'!N$7:N$809,MATCH(WatchList!$B201,'All CCC'!$B$7:$B$809,0)))</f>
        <v/>
      </c>
      <c r="O201" s="844" t="str">
        <f>IF($B201="","",INDEX('All CCC'!O$7:O$809,MATCH(WatchList!$B201,'All CCC'!$B$7:$B$809,0)))</f>
        <v/>
      </c>
      <c r="P201" s="845" t="str">
        <f>IF($B201="","",INDEX('All CCC'!P$7:P$809,MATCH(WatchList!$B201,'All CCC'!$B$7:$B$809,0)))</f>
        <v/>
      </c>
      <c r="Q201" s="845" t="str">
        <f>IF($B201="","",INDEX('All CCC'!Q$7:Q$809,MATCH(WatchList!$B201,'All CCC'!$B$7:$B$809,0)))</f>
        <v/>
      </c>
      <c r="R201" s="844" t="str">
        <f>IF($B201="","",INDEX('All CCC'!R$7:R$809,MATCH(WatchList!$B201,'All CCC'!$B$7:$B$809,0)))</f>
        <v/>
      </c>
      <c r="S201" s="844" t="str">
        <f>IF($B201="","",INDEX('All CCC'!S$7:S$809,MATCH(WatchList!$B201,'All CCC'!$B$7:$B$809,0)))</f>
        <v/>
      </c>
      <c r="T201" s="844" t="str">
        <f>IF($B201="","",INDEX('All CCC'!T$7:T$809,MATCH(WatchList!$B201,'All CCC'!$B$7:$B$809,0)))</f>
        <v/>
      </c>
      <c r="U201" s="844" t="str">
        <f>IF($B201="","",INDEX('All CCC'!U$7:U$809,MATCH(WatchList!$B201,'All CCC'!$B$7:$B$809,0)))</f>
        <v/>
      </c>
      <c r="V201" s="844" t="str">
        <f>IF($B201="","",INDEX('All CCC'!V$7:V$809,MATCH(WatchList!$B201,'All CCC'!$B$7:$B$809,0)))</f>
        <v/>
      </c>
      <c r="W201" s="844" t="str">
        <f>IF($B201="","",INDEX('All CCC'!W$7:W$809,MATCH(WatchList!$B201,'All CCC'!$B$7:$B$809,0)))</f>
        <v/>
      </c>
      <c r="X201" s="844" t="str">
        <f>IF($B201="","",INDEX('All CCC'!X$7:X$809,MATCH(WatchList!$B201,'All CCC'!$B$7:$B$809,0)))</f>
        <v/>
      </c>
      <c r="Y201" s="844" t="str">
        <f>IF($B201="","",INDEX('All CCC'!Y$7:Y$809,MATCH(WatchList!$B201,'All CCC'!$B$7:$B$809,0)))</f>
        <v/>
      </c>
      <c r="Z201" s="844" t="str">
        <f>IF($B201="","",INDEX('All CCC'!Z$7:Z$809,MATCH(WatchList!$B201,'All CCC'!$B$7:$B$809,0)))</f>
        <v/>
      </c>
      <c r="AA201" s="844" t="str">
        <f>IF($B201="","",INDEX('All CCC'!AA$7:AA$809,MATCH(WatchList!$B201,'All CCC'!$B$7:$B$809,0)))</f>
        <v/>
      </c>
      <c r="AB201" s="844" t="str">
        <f>IF($B201="","",INDEX('All CCC'!AB$7:AB$809,MATCH(WatchList!$B201,'All CCC'!$B$7:$B$809,0)))</f>
        <v/>
      </c>
      <c r="AC201" s="844" t="str">
        <f>IF($B201="","",INDEX('All CCC'!AC$7:AC$809,MATCH(WatchList!$B201,'All CCC'!$B$7:$B$809,0)))</f>
        <v/>
      </c>
      <c r="AD201" s="844" t="str">
        <f>IF($B201="","",INDEX('All CCC'!AD$7:AD$809,MATCH(WatchList!$B201,'All CCC'!$B$7:$B$809,0)))</f>
        <v/>
      </c>
      <c r="AE201" s="844" t="str">
        <f>IF($B201="","",INDEX('All CCC'!AE$7:AE$809,MATCH(WatchList!$B201,'All CCC'!$B$7:$B$809,0)))</f>
        <v/>
      </c>
      <c r="AF201" s="844" t="str">
        <f>IF($B201="","",INDEX('All CCC'!AF$7:AF$809,MATCH(WatchList!$B201,'All CCC'!$B$7:$B$809,0)))</f>
        <v/>
      </c>
      <c r="AG201" s="844" t="str">
        <f>IF($B201="","",INDEX('All CCC'!AG$7:AG$809,MATCH(WatchList!$B201,'All CCC'!$B$7:$B$809,0)))</f>
        <v/>
      </c>
      <c r="AH201" s="844" t="str">
        <f>IF($B201="","",INDEX('All CCC'!AH$7:AH$809,MATCH(WatchList!$B201,'All CCC'!$B$7:$B$809,0)))</f>
        <v/>
      </c>
      <c r="AI201" s="844" t="str">
        <f>IF($B201="","",INDEX('All CCC'!AI$7:AI$809,MATCH(WatchList!$B201,'All CCC'!$B$7:$B$809,0)))</f>
        <v/>
      </c>
      <c r="AJ201" s="844" t="str">
        <f>IF($B201="","",INDEX('All CCC'!AJ$7:AJ$809,MATCH(WatchList!$B201,'All CCC'!$B$7:$B$809,0)))</f>
        <v/>
      </c>
      <c r="AK201" s="844" t="str">
        <f>IF($B201="","",INDEX('All CCC'!AK$7:AK$809,MATCH(WatchList!$B201,'All CCC'!$B$7:$B$809,0)))</f>
        <v/>
      </c>
      <c r="AL201" s="844" t="str">
        <f>IF($B201="","",INDEX('All CCC'!AL$7:AL$809,MATCH(WatchList!$B201,'All CCC'!$B$7:$B$809,0)))</f>
        <v/>
      </c>
      <c r="AM201" s="844" t="str">
        <f>IF($B201="","",INDEX('All CCC'!AM$7:AM$809,MATCH(WatchList!$B201,'All CCC'!$B$7:$B$809,0)))</f>
        <v/>
      </c>
      <c r="AN201" s="844" t="str">
        <f>IF($B201="","",INDEX('All CCC'!AN$7:AN$809,MATCH(WatchList!$B201,'All CCC'!$B$7:$B$809,0)))</f>
        <v/>
      </c>
      <c r="AO201" s="844" t="str">
        <f>IF($B201="","",INDEX('All CCC'!AO$7:AO$809,MATCH(WatchList!$B201,'All CCC'!$B$7:$B$809,0)))</f>
        <v/>
      </c>
      <c r="AP201" s="844" t="str">
        <f>IF($B201="","",INDEX('All CCC'!AP$7:AP$809,MATCH(WatchList!$B201,'All CCC'!$B$7:$B$809,0)))</f>
        <v/>
      </c>
      <c r="AQ201" s="844" t="str">
        <f>IF($B201="","",INDEX('All CCC'!AQ$7:AQ$809,MATCH(WatchList!$B201,'All CCC'!$B$7:$B$809,0)))</f>
        <v/>
      </c>
      <c r="AR201" s="844" t="str">
        <f>IF($B201="","",INDEX('All CCC'!AR$7:AR$809,MATCH(WatchList!$B201,'All CCC'!$B$7:$B$809,0)))</f>
        <v/>
      </c>
      <c r="AS201" s="844" t="str">
        <f>IF($B201="","",INDEX('All CCC'!AS$7:AS$809,MATCH(WatchList!$B201,'All CCC'!$B$7:$B$809,0)))</f>
        <v/>
      </c>
      <c r="AT201" s="844" t="str">
        <f>IF($B201="","",INDEX('All CCC'!AT$7:AT$809,MATCH(WatchList!$B201,'All CCC'!$B$7:$B$809,0)))</f>
        <v/>
      </c>
      <c r="AU201" s="844" t="str">
        <f>IF($B201="","",INDEX('All CCC'!AU$7:AU$809,MATCH(WatchList!$B201,'All CCC'!$B$7:$B$809,0)))</f>
        <v/>
      </c>
      <c r="AV201" s="844" t="str">
        <f>IF($B201="","",INDEX('All CCC'!AV$7:AV$809,MATCH(WatchList!$B201,'All CCC'!$B$7:$B$809,0)))</f>
        <v/>
      </c>
      <c r="AW201" s="844" t="str">
        <f>IF($B201="","",INDEX('All CCC'!AW$7:AW$809,MATCH(WatchList!$B201,'All CCC'!$B$7:$B$809,0)))</f>
        <v/>
      </c>
      <c r="AX201" s="844" t="str">
        <f>IF($B201="","",INDEX('All CCC'!AX$7:AX$809,MATCH(WatchList!$B201,'All CCC'!$B$7:$B$809,0)))</f>
        <v/>
      </c>
      <c r="AY201" s="844" t="str">
        <f>IF($B201="","",INDEX('All CCC'!AY$7:AY$809,MATCH(WatchList!$B201,'All CCC'!$B$7:$B$809,0)))</f>
        <v/>
      </c>
      <c r="AZ201" s="844" t="str">
        <f>IF($B201="","",INDEX('All CCC'!AZ$7:AZ$809,MATCH(WatchList!$B201,'All CCC'!$B$7:$B$809,0)))</f>
        <v/>
      </c>
      <c r="BA201" s="844" t="str">
        <f>IF($B201="","",INDEX('All CCC'!BA$7:BA$809,MATCH(WatchList!$B201,'All CCC'!$B$7:$B$809,0)))</f>
        <v/>
      </c>
      <c r="BB201" s="844" t="str">
        <f>IF($B201="","",INDEX('All CCC'!BB$7:BB$809,MATCH(WatchList!$B201,'All CCC'!$B$7:$B$809,0)))</f>
        <v/>
      </c>
      <c r="BC201" s="844" t="str">
        <f>IF($B201="","",INDEX('All CCC'!BC$7:BC$809,MATCH(WatchList!$B201,'All CCC'!$B$7:$B$809,0)))</f>
        <v/>
      </c>
      <c r="BD201" s="844" t="str">
        <f>IF($B201="","",INDEX('All CCC'!BD$7:BD$809,MATCH(WatchList!$B201,'All CCC'!$B$7:$B$809,0)))</f>
        <v/>
      </c>
      <c r="BE201" s="844" t="str">
        <f>IF($B201="","",INDEX('All CCC'!BE$7:BE$809,MATCH(WatchList!$B201,'All CCC'!$B$7:$B$809,0)))</f>
        <v/>
      </c>
      <c r="BF201" s="844" t="str">
        <f>IF($B201="","",INDEX('All CCC'!BF$7:BF$809,MATCH(WatchList!$B201,'All CCC'!$B$7:$B$809,0)))</f>
        <v/>
      </c>
      <c r="BG201" s="844" t="str">
        <f>IF($B201="","",INDEX('All CCC'!BG$7:BG$809,MATCH(WatchList!$B201,'All CCC'!$B$7:$B$809,0)))</f>
        <v/>
      </c>
    </row>
    <row r="202" spans="1:59" x14ac:dyDescent="0.2">
      <c r="A202" s="548" t="str">
        <f>IF($B202="","",INDEX('All CCC'!A$7:A$809,MATCH(WatchList!$B202,'All CCC'!$B$7:$B$809,0)))</f>
        <v/>
      </c>
      <c r="B202" s="31"/>
      <c r="C202" s="844" t="str">
        <f>IF($B202="","",INDEX('All CCC'!C$7:C$809,MATCH(WatchList!$B202,'All CCC'!$B$7:$B$809,0)))</f>
        <v/>
      </c>
      <c r="D202" s="844" t="str">
        <f>IF($B202="","",INDEX('All CCC'!D$7:D$809,MATCH(WatchList!$B202,'All CCC'!$B$7:$B$809,0)))</f>
        <v/>
      </c>
      <c r="E202" s="844" t="str">
        <f>IF($B202="","",INDEX('All CCC'!E$7:E$809,MATCH(WatchList!$B202,'All CCC'!$B$7:$B$809,0)))</f>
        <v/>
      </c>
      <c r="F202" s="844" t="str">
        <f>IF($B202="","",INDEX('All CCC'!F$7:F$809,MATCH(WatchList!$B202,'All CCC'!$B$7:$B$809,0)))</f>
        <v/>
      </c>
      <c r="G202" s="844" t="str">
        <f>IF($B202="","",INDEX('All CCC'!G$7:G$809,MATCH(WatchList!$B202,'All CCC'!$B$7:$B$809,0)))</f>
        <v/>
      </c>
      <c r="H202" s="844" t="str">
        <f>IF($B202="","",INDEX('All CCC'!H$7:H$809,MATCH(WatchList!$B202,'All CCC'!$B$7:$B$809,0)))</f>
        <v/>
      </c>
      <c r="I202" s="844" t="str">
        <f>IF($B202="","",INDEX('All CCC'!I$7:I$809,MATCH(WatchList!$B202,'All CCC'!$B$7:$B$809,0)))</f>
        <v/>
      </c>
      <c r="J202" s="844" t="str">
        <f>IF($B202="","",INDEX('All CCC'!J$7:J$809,MATCH(WatchList!$B202,'All CCC'!$B$7:$B$809,0)))</f>
        <v/>
      </c>
      <c r="K202" s="844" t="str">
        <f>IF($B202="","",INDEX('All CCC'!K$7:K$809,MATCH(WatchList!$B202,'All CCC'!$B$7:$B$809,0)))</f>
        <v/>
      </c>
      <c r="L202" s="844" t="str">
        <f>IF($B202="","",INDEX('All CCC'!L$7:L$809,MATCH(WatchList!$B202,'All CCC'!$B$7:$B$809,0)))</f>
        <v/>
      </c>
      <c r="M202" s="844" t="str">
        <f>IF($B202="","",INDEX('All CCC'!M$7:M$809,MATCH(WatchList!$B202,'All CCC'!$B$7:$B$809,0)))</f>
        <v/>
      </c>
      <c r="N202" s="844" t="str">
        <f>IF($B202="","",INDEX('All CCC'!N$7:N$809,MATCH(WatchList!$B202,'All CCC'!$B$7:$B$809,0)))</f>
        <v/>
      </c>
      <c r="O202" s="844" t="str">
        <f>IF($B202="","",INDEX('All CCC'!O$7:O$809,MATCH(WatchList!$B202,'All CCC'!$B$7:$B$809,0)))</f>
        <v/>
      </c>
      <c r="P202" s="845" t="str">
        <f>IF($B202="","",INDEX('All CCC'!P$7:P$809,MATCH(WatchList!$B202,'All CCC'!$B$7:$B$809,0)))</f>
        <v/>
      </c>
      <c r="Q202" s="845" t="str">
        <f>IF($B202="","",INDEX('All CCC'!Q$7:Q$809,MATCH(WatchList!$B202,'All CCC'!$B$7:$B$809,0)))</f>
        <v/>
      </c>
      <c r="R202" s="844" t="str">
        <f>IF($B202="","",INDEX('All CCC'!R$7:R$809,MATCH(WatchList!$B202,'All CCC'!$B$7:$B$809,0)))</f>
        <v/>
      </c>
      <c r="S202" s="844" t="str">
        <f>IF($B202="","",INDEX('All CCC'!S$7:S$809,MATCH(WatchList!$B202,'All CCC'!$B$7:$B$809,0)))</f>
        <v/>
      </c>
      <c r="T202" s="844" t="str">
        <f>IF($B202="","",INDEX('All CCC'!T$7:T$809,MATCH(WatchList!$B202,'All CCC'!$B$7:$B$809,0)))</f>
        <v/>
      </c>
      <c r="U202" s="844" t="str">
        <f>IF($B202="","",INDEX('All CCC'!U$7:U$809,MATCH(WatchList!$B202,'All CCC'!$B$7:$B$809,0)))</f>
        <v/>
      </c>
      <c r="V202" s="844" t="str">
        <f>IF($B202="","",INDEX('All CCC'!V$7:V$809,MATCH(WatchList!$B202,'All CCC'!$B$7:$B$809,0)))</f>
        <v/>
      </c>
      <c r="W202" s="844" t="str">
        <f>IF($B202="","",INDEX('All CCC'!W$7:W$809,MATCH(WatchList!$B202,'All CCC'!$B$7:$B$809,0)))</f>
        <v/>
      </c>
      <c r="X202" s="844" t="str">
        <f>IF($B202="","",INDEX('All CCC'!X$7:X$809,MATCH(WatchList!$B202,'All CCC'!$B$7:$B$809,0)))</f>
        <v/>
      </c>
      <c r="Y202" s="844" t="str">
        <f>IF($B202="","",INDEX('All CCC'!Y$7:Y$809,MATCH(WatchList!$B202,'All CCC'!$B$7:$B$809,0)))</f>
        <v/>
      </c>
      <c r="Z202" s="844" t="str">
        <f>IF($B202="","",INDEX('All CCC'!Z$7:Z$809,MATCH(WatchList!$B202,'All CCC'!$B$7:$B$809,0)))</f>
        <v/>
      </c>
      <c r="AA202" s="844" t="str">
        <f>IF($B202="","",INDEX('All CCC'!AA$7:AA$809,MATCH(WatchList!$B202,'All CCC'!$B$7:$B$809,0)))</f>
        <v/>
      </c>
      <c r="AB202" s="844" t="str">
        <f>IF($B202="","",INDEX('All CCC'!AB$7:AB$809,MATCH(WatchList!$B202,'All CCC'!$B$7:$B$809,0)))</f>
        <v/>
      </c>
      <c r="AC202" s="844" t="str">
        <f>IF($B202="","",INDEX('All CCC'!AC$7:AC$809,MATCH(WatchList!$B202,'All CCC'!$B$7:$B$809,0)))</f>
        <v/>
      </c>
      <c r="AD202" s="844" t="str">
        <f>IF($B202="","",INDEX('All CCC'!AD$7:AD$809,MATCH(WatchList!$B202,'All CCC'!$B$7:$B$809,0)))</f>
        <v/>
      </c>
      <c r="AE202" s="844" t="str">
        <f>IF($B202="","",INDEX('All CCC'!AE$7:AE$809,MATCH(WatchList!$B202,'All CCC'!$B$7:$B$809,0)))</f>
        <v/>
      </c>
      <c r="AF202" s="844" t="str">
        <f>IF($B202="","",INDEX('All CCC'!AF$7:AF$809,MATCH(WatchList!$B202,'All CCC'!$B$7:$B$809,0)))</f>
        <v/>
      </c>
      <c r="AG202" s="844" t="str">
        <f>IF($B202="","",INDEX('All CCC'!AG$7:AG$809,MATCH(WatchList!$B202,'All CCC'!$B$7:$B$809,0)))</f>
        <v/>
      </c>
      <c r="AH202" s="844" t="str">
        <f>IF($B202="","",INDEX('All CCC'!AH$7:AH$809,MATCH(WatchList!$B202,'All CCC'!$B$7:$B$809,0)))</f>
        <v/>
      </c>
      <c r="AI202" s="844" t="str">
        <f>IF($B202="","",INDEX('All CCC'!AI$7:AI$809,MATCH(WatchList!$B202,'All CCC'!$B$7:$B$809,0)))</f>
        <v/>
      </c>
      <c r="AJ202" s="844" t="str">
        <f>IF($B202="","",INDEX('All CCC'!AJ$7:AJ$809,MATCH(WatchList!$B202,'All CCC'!$B$7:$B$809,0)))</f>
        <v/>
      </c>
      <c r="AK202" s="844" t="str">
        <f>IF($B202="","",INDEX('All CCC'!AK$7:AK$809,MATCH(WatchList!$B202,'All CCC'!$B$7:$B$809,0)))</f>
        <v/>
      </c>
      <c r="AL202" s="844" t="str">
        <f>IF($B202="","",INDEX('All CCC'!AL$7:AL$809,MATCH(WatchList!$B202,'All CCC'!$B$7:$B$809,0)))</f>
        <v/>
      </c>
      <c r="AM202" s="844" t="str">
        <f>IF($B202="","",INDEX('All CCC'!AM$7:AM$809,MATCH(WatchList!$B202,'All CCC'!$B$7:$B$809,0)))</f>
        <v/>
      </c>
      <c r="AN202" s="844" t="str">
        <f>IF($B202="","",INDEX('All CCC'!AN$7:AN$809,MATCH(WatchList!$B202,'All CCC'!$B$7:$B$809,0)))</f>
        <v/>
      </c>
      <c r="AO202" s="844" t="str">
        <f>IF($B202="","",INDEX('All CCC'!AO$7:AO$809,MATCH(WatchList!$B202,'All CCC'!$B$7:$B$809,0)))</f>
        <v/>
      </c>
      <c r="AP202" s="844" t="str">
        <f>IF($B202="","",INDEX('All CCC'!AP$7:AP$809,MATCH(WatchList!$B202,'All CCC'!$B$7:$B$809,0)))</f>
        <v/>
      </c>
      <c r="AQ202" s="844" t="str">
        <f>IF($B202="","",INDEX('All CCC'!AQ$7:AQ$809,MATCH(WatchList!$B202,'All CCC'!$B$7:$B$809,0)))</f>
        <v/>
      </c>
      <c r="AR202" s="844" t="str">
        <f>IF($B202="","",INDEX('All CCC'!AR$7:AR$809,MATCH(WatchList!$B202,'All CCC'!$B$7:$B$809,0)))</f>
        <v/>
      </c>
      <c r="AS202" s="844" t="str">
        <f>IF($B202="","",INDEX('All CCC'!AS$7:AS$809,MATCH(WatchList!$B202,'All CCC'!$B$7:$B$809,0)))</f>
        <v/>
      </c>
      <c r="AT202" s="844" t="str">
        <f>IF($B202="","",INDEX('All CCC'!AT$7:AT$809,MATCH(WatchList!$B202,'All CCC'!$B$7:$B$809,0)))</f>
        <v/>
      </c>
      <c r="AU202" s="844" t="str">
        <f>IF($B202="","",INDEX('All CCC'!AU$7:AU$809,MATCH(WatchList!$B202,'All CCC'!$B$7:$B$809,0)))</f>
        <v/>
      </c>
      <c r="AV202" s="844" t="str">
        <f>IF($B202="","",INDEX('All CCC'!AV$7:AV$809,MATCH(WatchList!$B202,'All CCC'!$B$7:$B$809,0)))</f>
        <v/>
      </c>
      <c r="AW202" s="844" t="str">
        <f>IF($B202="","",INDEX('All CCC'!AW$7:AW$809,MATCH(WatchList!$B202,'All CCC'!$B$7:$B$809,0)))</f>
        <v/>
      </c>
      <c r="AX202" s="844" t="str">
        <f>IF($B202="","",INDEX('All CCC'!AX$7:AX$809,MATCH(WatchList!$B202,'All CCC'!$B$7:$B$809,0)))</f>
        <v/>
      </c>
      <c r="AY202" s="844" t="str">
        <f>IF($B202="","",INDEX('All CCC'!AY$7:AY$809,MATCH(WatchList!$B202,'All CCC'!$B$7:$B$809,0)))</f>
        <v/>
      </c>
      <c r="AZ202" s="844" t="str">
        <f>IF($B202="","",INDEX('All CCC'!AZ$7:AZ$809,MATCH(WatchList!$B202,'All CCC'!$B$7:$B$809,0)))</f>
        <v/>
      </c>
      <c r="BA202" s="844" t="str">
        <f>IF($B202="","",INDEX('All CCC'!BA$7:BA$809,MATCH(WatchList!$B202,'All CCC'!$B$7:$B$809,0)))</f>
        <v/>
      </c>
      <c r="BB202" s="844" t="str">
        <f>IF($B202="","",INDEX('All CCC'!BB$7:BB$809,MATCH(WatchList!$B202,'All CCC'!$B$7:$B$809,0)))</f>
        <v/>
      </c>
      <c r="BC202" s="844" t="str">
        <f>IF($B202="","",INDEX('All CCC'!BC$7:BC$809,MATCH(WatchList!$B202,'All CCC'!$B$7:$B$809,0)))</f>
        <v/>
      </c>
      <c r="BD202" s="844" t="str">
        <f>IF($B202="","",INDEX('All CCC'!BD$7:BD$809,MATCH(WatchList!$B202,'All CCC'!$B$7:$B$809,0)))</f>
        <v/>
      </c>
      <c r="BE202" s="844" t="str">
        <f>IF($B202="","",INDEX('All CCC'!BE$7:BE$809,MATCH(WatchList!$B202,'All CCC'!$B$7:$B$809,0)))</f>
        <v/>
      </c>
      <c r="BF202" s="844" t="str">
        <f>IF($B202="","",INDEX('All CCC'!BF$7:BF$809,MATCH(WatchList!$B202,'All CCC'!$B$7:$B$809,0)))</f>
        <v/>
      </c>
      <c r="BG202" s="844" t="str">
        <f>IF($B202="","",INDEX('All CCC'!BG$7:BG$809,MATCH(WatchList!$B202,'All CCC'!$B$7:$B$809,0)))</f>
        <v/>
      </c>
    </row>
    <row r="203" spans="1:59" x14ac:dyDescent="0.2">
      <c r="A203" s="548" t="str">
        <f>IF($B203="","",INDEX('All CCC'!A$7:A$809,MATCH(WatchList!$B203,'All CCC'!$B$7:$B$809,0)))</f>
        <v/>
      </c>
      <c r="B203" s="31"/>
      <c r="C203" s="844" t="str">
        <f>IF($B203="","",INDEX('All CCC'!C$7:C$809,MATCH(WatchList!$B203,'All CCC'!$B$7:$B$809,0)))</f>
        <v/>
      </c>
      <c r="D203" s="844" t="str">
        <f>IF($B203="","",INDEX('All CCC'!D$7:D$809,MATCH(WatchList!$B203,'All CCC'!$B$7:$B$809,0)))</f>
        <v/>
      </c>
      <c r="E203" s="844" t="str">
        <f>IF($B203="","",INDEX('All CCC'!E$7:E$809,MATCH(WatchList!$B203,'All CCC'!$B$7:$B$809,0)))</f>
        <v/>
      </c>
      <c r="F203" s="844" t="str">
        <f>IF($B203="","",INDEX('All CCC'!F$7:F$809,MATCH(WatchList!$B203,'All CCC'!$B$7:$B$809,0)))</f>
        <v/>
      </c>
      <c r="G203" s="844" t="str">
        <f>IF($B203="","",INDEX('All CCC'!G$7:G$809,MATCH(WatchList!$B203,'All CCC'!$B$7:$B$809,0)))</f>
        <v/>
      </c>
      <c r="H203" s="844" t="str">
        <f>IF($B203="","",INDEX('All CCC'!H$7:H$809,MATCH(WatchList!$B203,'All CCC'!$B$7:$B$809,0)))</f>
        <v/>
      </c>
      <c r="I203" s="844" t="str">
        <f>IF($B203="","",INDEX('All CCC'!I$7:I$809,MATCH(WatchList!$B203,'All CCC'!$B$7:$B$809,0)))</f>
        <v/>
      </c>
      <c r="J203" s="844" t="str">
        <f>IF($B203="","",INDEX('All CCC'!J$7:J$809,MATCH(WatchList!$B203,'All CCC'!$B$7:$B$809,0)))</f>
        <v/>
      </c>
      <c r="K203" s="844" t="str">
        <f>IF($B203="","",INDEX('All CCC'!K$7:K$809,MATCH(WatchList!$B203,'All CCC'!$B$7:$B$809,0)))</f>
        <v/>
      </c>
      <c r="L203" s="844" t="str">
        <f>IF($B203="","",INDEX('All CCC'!L$7:L$809,MATCH(WatchList!$B203,'All CCC'!$B$7:$B$809,0)))</f>
        <v/>
      </c>
      <c r="M203" s="844" t="str">
        <f>IF($B203="","",INDEX('All CCC'!M$7:M$809,MATCH(WatchList!$B203,'All CCC'!$B$7:$B$809,0)))</f>
        <v/>
      </c>
      <c r="N203" s="844" t="str">
        <f>IF($B203="","",INDEX('All CCC'!N$7:N$809,MATCH(WatchList!$B203,'All CCC'!$B$7:$B$809,0)))</f>
        <v/>
      </c>
      <c r="O203" s="844" t="str">
        <f>IF($B203="","",INDEX('All CCC'!O$7:O$809,MATCH(WatchList!$B203,'All CCC'!$B$7:$B$809,0)))</f>
        <v/>
      </c>
      <c r="P203" s="845" t="str">
        <f>IF($B203="","",INDEX('All CCC'!P$7:P$809,MATCH(WatchList!$B203,'All CCC'!$B$7:$B$809,0)))</f>
        <v/>
      </c>
      <c r="Q203" s="845" t="str">
        <f>IF($B203="","",INDEX('All CCC'!Q$7:Q$809,MATCH(WatchList!$B203,'All CCC'!$B$7:$B$809,0)))</f>
        <v/>
      </c>
      <c r="R203" s="844" t="str">
        <f>IF($B203="","",INDEX('All CCC'!R$7:R$809,MATCH(WatchList!$B203,'All CCC'!$B$7:$B$809,0)))</f>
        <v/>
      </c>
      <c r="S203" s="844" t="str">
        <f>IF($B203="","",INDEX('All CCC'!S$7:S$809,MATCH(WatchList!$B203,'All CCC'!$B$7:$B$809,0)))</f>
        <v/>
      </c>
      <c r="T203" s="844" t="str">
        <f>IF($B203="","",INDEX('All CCC'!T$7:T$809,MATCH(WatchList!$B203,'All CCC'!$B$7:$B$809,0)))</f>
        <v/>
      </c>
      <c r="U203" s="844" t="str">
        <f>IF($B203="","",INDEX('All CCC'!U$7:U$809,MATCH(WatchList!$B203,'All CCC'!$B$7:$B$809,0)))</f>
        <v/>
      </c>
      <c r="V203" s="844" t="str">
        <f>IF($B203="","",INDEX('All CCC'!V$7:V$809,MATCH(WatchList!$B203,'All CCC'!$B$7:$B$809,0)))</f>
        <v/>
      </c>
      <c r="W203" s="844" t="str">
        <f>IF($B203="","",INDEX('All CCC'!W$7:W$809,MATCH(WatchList!$B203,'All CCC'!$B$7:$B$809,0)))</f>
        <v/>
      </c>
      <c r="X203" s="844" t="str">
        <f>IF($B203="","",INDEX('All CCC'!X$7:X$809,MATCH(WatchList!$B203,'All CCC'!$B$7:$B$809,0)))</f>
        <v/>
      </c>
      <c r="Y203" s="844" t="str">
        <f>IF($B203="","",INDEX('All CCC'!Y$7:Y$809,MATCH(WatchList!$B203,'All CCC'!$B$7:$B$809,0)))</f>
        <v/>
      </c>
      <c r="Z203" s="844" t="str">
        <f>IF($B203="","",INDEX('All CCC'!Z$7:Z$809,MATCH(WatchList!$B203,'All CCC'!$B$7:$B$809,0)))</f>
        <v/>
      </c>
      <c r="AA203" s="844" t="str">
        <f>IF($B203="","",INDEX('All CCC'!AA$7:AA$809,MATCH(WatchList!$B203,'All CCC'!$B$7:$B$809,0)))</f>
        <v/>
      </c>
      <c r="AB203" s="844" t="str">
        <f>IF($B203="","",INDEX('All CCC'!AB$7:AB$809,MATCH(WatchList!$B203,'All CCC'!$B$7:$B$809,0)))</f>
        <v/>
      </c>
      <c r="AC203" s="844" t="str">
        <f>IF($B203="","",INDEX('All CCC'!AC$7:AC$809,MATCH(WatchList!$B203,'All CCC'!$B$7:$B$809,0)))</f>
        <v/>
      </c>
      <c r="AD203" s="844" t="str">
        <f>IF($B203="","",INDEX('All CCC'!AD$7:AD$809,MATCH(WatchList!$B203,'All CCC'!$B$7:$B$809,0)))</f>
        <v/>
      </c>
      <c r="AE203" s="844" t="str">
        <f>IF($B203="","",INDEX('All CCC'!AE$7:AE$809,MATCH(WatchList!$B203,'All CCC'!$B$7:$B$809,0)))</f>
        <v/>
      </c>
      <c r="AF203" s="844" t="str">
        <f>IF($B203="","",INDEX('All CCC'!AF$7:AF$809,MATCH(WatchList!$B203,'All CCC'!$B$7:$B$809,0)))</f>
        <v/>
      </c>
      <c r="AG203" s="844" t="str">
        <f>IF($B203="","",INDEX('All CCC'!AG$7:AG$809,MATCH(WatchList!$B203,'All CCC'!$B$7:$B$809,0)))</f>
        <v/>
      </c>
      <c r="AH203" s="844" t="str">
        <f>IF($B203="","",INDEX('All CCC'!AH$7:AH$809,MATCH(WatchList!$B203,'All CCC'!$B$7:$B$809,0)))</f>
        <v/>
      </c>
      <c r="AI203" s="844" t="str">
        <f>IF($B203="","",INDEX('All CCC'!AI$7:AI$809,MATCH(WatchList!$B203,'All CCC'!$B$7:$B$809,0)))</f>
        <v/>
      </c>
      <c r="AJ203" s="844" t="str">
        <f>IF($B203="","",INDEX('All CCC'!AJ$7:AJ$809,MATCH(WatchList!$B203,'All CCC'!$B$7:$B$809,0)))</f>
        <v/>
      </c>
      <c r="AK203" s="844" t="str">
        <f>IF($B203="","",INDEX('All CCC'!AK$7:AK$809,MATCH(WatchList!$B203,'All CCC'!$B$7:$B$809,0)))</f>
        <v/>
      </c>
      <c r="AL203" s="844" t="str">
        <f>IF($B203="","",INDEX('All CCC'!AL$7:AL$809,MATCH(WatchList!$B203,'All CCC'!$B$7:$B$809,0)))</f>
        <v/>
      </c>
      <c r="AM203" s="844" t="str">
        <f>IF($B203="","",INDEX('All CCC'!AM$7:AM$809,MATCH(WatchList!$B203,'All CCC'!$B$7:$B$809,0)))</f>
        <v/>
      </c>
      <c r="AN203" s="844" t="str">
        <f>IF($B203="","",INDEX('All CCC'!AN$7:AN$809,MATCH(WatchList!$B203,'All CCC'!$B$7:$B$809,0)))</f>
        <v/>
      </c>
      <c r="AO203" s="844" t="str">
        <f>IF($B203="","",INDEX('All CCC'!AO$7:AO$809,MATCH(WatchList!$B203,'All CCC'!$B$7:$B$809,0)))</f>
        <v/>
      </c>
      <c r="AP203" s="844" t="str">
        <f>IF($B203="","",INDEX('All CCC'!AP$7:AP$809,MATCH(WatchList!$B203,'All CCC'!$B$7:$B$809,0)))</f>
        <v/>
      </c>
      <c r="AQ203" s="844" t="str">
        <f>IF($B203="","",INDEX('All CCC'!AQ$7:AQ$809,MATCH(WatchList!$B203,'All CCC'!$B$7:$B$809,0)))</f>
        <v/>
      </c>
      <c r="AR203" s="844" t="str">
        <f>IF($B203="","",INDEX('All CCC'!AR$7:AR$809,MATCH(WatchList!$B203,'All CCC'!$B$7:$B$809,0)))</f>
        <v/>
      </c>
      <c r="AS203" s="844" t="str">
        <f>IF($B203="","",INDEX('All CCC'!AS$7:AS$809,MATCH(WatchList!$B203,'All CCC'!$B$7:$B$809,0)))</f>
        <v/>
      </c>
      <c r="AT203" s="844" t="str">
        <f>IF($B203="","",INDEX('All CCC'!AT$7:AT$809,MATCH(WatchList!$B203,'All CCC'!$B$7:$B$809,0)))</f>
        <v/>
      </c>
      <c r="AU203" s="844" t="str">
        <f>IF($B203="","",INDEX('All CCC'!AU$7:AU$809,MATCH(WatchList!$B203,'All CCC'!$B$7:$B$809,0)))</f>
        <v/>
      </c>
      <c r="AV203" s="844" t="str">
        <f>IF($B203="","",INDEX('All CCC'!AV$7:AV$809,MATCH(WatchList!$B203,'All CCC'!$B$7:$B$809,0)))</f>
        <v/>
      </c>
      <c r="AW203" s="844" t="str">
        <f>IF($B203="","",INDEX('All CCC'!AW$7:AW$809,MATCH(WatchList!$B203,'All CCC'!$B$7:$B$809,0)))</f>
        <v/>
      </c>
      <c r="AX203" s="844" t="str">
        <f>IF($B203="","",INDEX('All CCC'!AX$7:AX$809,MATCH(WatchList!$B203,'All CCC'!$B$7:$B$809,0)))</f>
        <v/>
      </c>
      <c r="AY203" s="844" t="str">
        <f>IF($B203="","",INDEX('All CCC'!AY$7:AY$809,MATCH(WatchList!$B203,'All CCC'!$B$7:$B$809,0)))</f>
        <v/>
      </c>
      <c r="AZ203" s="844" t="str">
        <f>IF($B203="","",INDEX('All CCC'!AZ$7:AZ$809,MATCH(WatchList!$B203,'All CCC'!$B$7:$B$809,0)))</f>
        <v/>
      </c>
      <c r="BA203" s="844" t="str">
        <f>IF($B203="","",INDEX('All CCC'!BA$7:BA$809,MATCH(WatchList!$B203,'All CCC'!$B$7:$B$809,0)))</f>
        <v/>
      </c>
      <c r="BB203" s="844" t="str">
        <f>IF($B203="","",INDEX('All CCC'!BB$7:BB$809,MATCH(WatchList!$B203,'All CCC'!$B$7:$B$809,0)))</f>
        <v/>
      </c>
      <c r="BC203" s="844" t="str">
        <f>IF($B203="","",INDEX('All CCC'!BC$7:BC$809,MATCH(WatchList!$B203,'All CCC'!$B$7:$B$809,0)))</f>
        <v/>
      </c>
      <c r="BD203" s="844" t="str">
        <f>IF($B203="","",INDEX('All CCC'!BD$7:BD$809,MATCH(WatchList!$B203,'All CCC'!$B$7:$B$809,0)))</f>
        <v/>
      </c>
      <c r="BE203" s="844" t="str">
        <f>IF($B203="","",INDEX('All CCC'!BE$7:BE$809,MATCH(WatchList!$B203,'All CCC'!$B$7:$B$809,0)))</f>
        <v/>
      </c>
      <c r="BF203" s="844" t="str">
        <f>IF($B203="","",INDEX('All CCC'!BF$7:BF$809,MATCH(WatchList!$B203,'All CCC'!$B$7:$B$809,0)))</f>
        <v/>
      </c>
      <c r="BG203" s="844" t="str">
        <f>IF($B203="","",INDEX('All CCC'!BG$7:BG$809,MATCH(WatchList!$B203,'All CCC'!$B$7:$B$809,0)))</f>
        <v/>
      </c>
    </row>
    <row r="204" spans="1:59" x14ac:dyDescent="0.2">
      <c r="A204" s="548" t="str">
        <f>IF($B204="","",INDEX('All CCC'!A$7:A$809,MATCH(WatchList!$B204,'All CCC'!$B$7:$B$809,0)))</f>
        <v/>
      </c>
      <c r="B204" s="31"/>
      <c r="C204" s="844" t="str">
        <f>IF($B204="","",INDEX('All CCC'!C$7:C$809,MATCH(WatchList!$B204,'All CCC'!$B$7:$B$809,0)))</f>
        <v/>
      </c>
      <c r="D204" s="844" t="str">
        <f>IF($B204="","",INDEX('All CCC'!D$7:D$809,MATCH(WatchList!$B204,'All CCC'!$B$7:$B$809,0)))</f>
        <v/>
      </c>
      <c r="E204" s="844" t="str">
        <f>IF($B204="","",INDEX('All CCC'!E$7:E$809,MATCH(WatchList!$B204,'All CCC'!$B$7:$B$809,0)))</f>
        <v/>
      </c>
      <c r="F204" s="844" t="str">
        <f>IF($B204="","",INDEX('All CCC'!F$7:F$809,MATCH(WatchList!$B204,'All CCC'!$B$7:$B$809,0)))</f>
        <v/>
      </c>
      <c r="G204" s="844" t="str">
        <f>IF($B204="","",INDEX('All CCC'!G$7:G$809,MATCH(WatchList!$B204,'All CCC'!$B$7:$B$809,0)))</f>
        <v/>
      </c>
      <c r="H204" s="844" t="str">
        <f>IF($B204="","",INDEX('All CCC'!H$7:H$809,MATCH(WatchList!$B204,'All CCC'!$B$7:$B$809,0)))</f>
        <v/>
      </c>
      <c r="I204" s="844" t="str">
        <f>IF($B204="","",INDEX('All CCC'!I$7:I$809,MATCH(WatchList!$B204,'All CCC'!$B$7:$B$809,0)))</f>
        <v/>
      </c>
      <c r="J204" s="844" t="str">
        <f>IF($B204="","",INDEX('All CCC'!J$7:J$809,MATCH(WatchList!$B204,'All CCC'!$B$7:$B$809,0)))</f>
        <v/>
      </c>
      <c r="K204" s="844" t="str">
        <f>IF($B204="","",INDEX('All CCC'!K$7:K$809,MATCH(WatchList!$B204,'All CCC'!$B$7:$B$809,0)))</f>
        <v/>
      </c>
      <c r="L204" s="844" t="str">
        <f>IF($B204="","",INDEX('All CCC'!L$7:L$809,MATCH(WatchList!$B204,'All CCC'!$B$7:$B$809,0)))</f>
        <v/>
      </c>
      <c r="M204" s="844" t="str">
        <f>IF($B204="","",INDEX('All CCC'!M$7:M$809,MATCH(WatchList!$B204,'All CCC'!$B$7:$B$809,0)))</f>
        <v/>
      </c>
      <c r="N204" s="844" t="str">
        <f>IF($B204="","",INDEX('All CCC'!N$7:N$809,MATCH(WatchList!$B204,'All CCC'!$B$7:$B$809,0)))</f>
        <v/>
      </c>
      <c r="O204" s="844" t="str">
        <f>IF($B204="","",INDEX('All CCC'!O$7:O$809,MATCH(WatchList!$B204,'All CCC'!$B$7:$B$809,0)))</f>
        <v/>
      </c>
      <c r="P204" s="845" t="str">
        <f>IF($B204="","",INDEX('All CCC'!P$7:P$809,MATCH(WatchList!$B204,'All CCC'!$B$7:$B$809,0)))</f>
        <v/>
      </c>
      <c r="Q204" s="845" t="str">
        <f>IF($B204="","",INDEX('All CCC'!Q$7:Q$809,MATCH(WatchList!$B204,'All CCC'!$B$7:$B$809,0)))</f>
        <v/>
      </c>
      <c r="R204" s="844" t="str">
        <f>IF($B204="","",INDEX('All CCC'!R$7:R$809,MATCH(WatchList!$B204,'All CCC'!$B$7:$B$809,0)))</f>
        <v/>
      </c>
      <c r="S204" s="844" t="str">
        <f>IF($B204="","",INDEX('All CCC'!S$7:S$809,MATCH(WatchList!$B204,'All CCC'!$B$7:$B$809,0)))</f>
        <v/>
      </c>
      <c r="T204" s="844" t="str">
        <f>IF($B204="","",INDEX('All CCC'!T$7:T$809,MATCH(WatchList!$B204,'All CCC'!$B$7:$B$809,0)))</f>
        <v/>
      </c>
      <c r="U204" s="844" t="str">
        <f>IF($B204="","",INDEX('All CCC'!U$7:U$809,MATCH(WatchList!$B204,'All CCC'!$B$7:$B$809,0)))</f>
        <v/>
      </c>
      <c r="V204" s="844" t="str">
        <f>IF($B204="","",INDEX('All CCC'!V$7:V$809,MATCH(WatchList!$B204,'All CCC'!$B$7:$B$809,0)))</f>
        <v/>
      </c>
      <c r="W204" s="844" t="str">
        <f>IF($B204="","",INDEX('All CCC'!W$7:W$809,MATCH(WatchList!$B204,'All CCC'!$B$7:$B$809,0)))</f>
        <v/>
      </c>
      <c r="X204" s="844" t="str">
        <f>IF($B204="","",INDEX('All CCC'!X$7:X$809,MATCH(WatchList!$B204,'All CCC'!$B$7:$B$809,0)))</f>
        <v/>
      </c>
      <c r="Y204" s="844" t="str">
        <f>IF($B204="","",INDEX('All CCC'!Y$7:Y$809,MATCH(WatchList!$B204,'All CCC'!$B$7:$B$809,0)))</f>
        <v/>
      </c>
      <c r="Z204" s="844" t="str">
        <f>IF($B204="","",INDEX('All CCC'!Z$7:Z$809,MATCH(WatchList!$B204,'All CCC'!$B$7:$B$809,0)))</f>
        <v/>
      </c>
      <c r="AA204" s="844" t="str">
        <f>IF($B204="","",INDEX('All CCC'!AA$7:AA$809,MATCH(WatchList!$B204,'All CCC'!$B$7:$B$809,0)))</f>
        <v/>
      </c>
      <c r="AB204" s="844" t="str">
        <f>IF($B204="","",INDEX('All CCC'!AB$7:AB$809,MATCH(WatchList!$B204,'All CCC'!$B$7:$B$809,0)))</f>
        <v/>
      </c>
      <c r="AC204" s="844" t="str">
        <f>IF($B204="","",INDEX('All CCC'!AC$7:AC$809,MATCH(WatchList!$B204,'All CCC'!$B$7:$B$809,0)))</f>
        <v/>
      </c>
      <c r="AD204" s="844" t="str">
        <f>IF($B204="","",INDEX('All CCC'!AD$7:AD$809,MATCH(WatchList!$B204,'All CCC'!$B$7:$B$809,0)))</f>
        <v/>
      </c>
      <c r="AE204" s="844" t="str">
        <f>IF($B204="","",INDEX('All CCC'!AE$7:AE$809,MATCH(WatchList!$B204,'All CCC'!$B$7:$B$809,0)))</f>
        <v/>
      </c>
      <c r="AF204" s="844" t="str">
        <f>IF($B204="","",INDEX('All CCC'!AF$7:AF$809,MATCH(WatchList!$B204,'All CCC'!$B$7:$B$809,0)))</f>
        <v/>
      </c>
      <c r="AG204" s="844" t="str">
        <f>IF($B204="","",INDEX('All CCC'!AG$7:AG$809,MATCH(WatchList!$B204,'All CCC'!$B$7:$B$809,0)))</f>
        <v/>
      </c>
      <c r="AH204" s="844" t="str">
        <f>IF($B204="","",INDEX('All CCC'!AH$7:AH$809,MATCH(WatchList!$B204,'All CCC'!$B$7:$B$809,0)))</f>
        <v/>
      </c>
      <c r="AI204" s="844" t="str">
        <f>IF($B204="","",INDEX('All CCC'!AI$7:AI$809,MATCH(WatchList!$B204,'All CCC'!$B$7:$B$809,0)))</f>
        <v/>
      </c>
      <c r="AJ204" s="844" t="str">
        <f>IF($B204="","",INDEX('All CCC'!AJ$7:AJ$809,MATCH(WatchList!$B204,'All CCC'!$B$7:$B$809,0)))</f>
        <v/>
      </c>
      <c r="AK204" s="844" t="str">
        <f>IF($B204="","",INDEX('All CCC'!AK$7:AK$809,MATCH(WatchList!$B204,'All CCC'!$B$7:$B$809,0)))</f>
        <v/>
      </c>
      <c r="AL204" s="844" t="str">
        <f>IF($B204="","",INDEX('All CCC'!AL$7:AL$809,MATCH(WatchList!$B204,'All CCC'!$B$7:$B$809,0)))</f>
        <v/>
      </c>
      <c r="AM204" s="844" t="str">
        <f>IF($B204="","",INDEX('All CCC'!AM$7:AM$809,MATCH(WatchList!$B204,'All CCC'!$B$7:$B$809,0)))</f>
        <v/>
      </c>
      <c r="AN204" s="844" t="str">
        <f>IF($B204="","",INDEX('All CCC'!AN$7:AN$809,MATCH(WatchList!$B204,'All CCC'!$B$7:$B$809,0)))</f>
        <v/>
      </c>
      <c r="AO204" s="844" t="str">
        <f>IF($B204="","",INDEX('All CCC'!AO$7:AO$809,MATCH(WatchList!$B204,'All CCC'!$B$7:$B$809,0)))</f>
        <v/>
      </c>
      <c r="AP204" s="844" t="str">
        <f>IF($B204="","",INDEX('All CCC'!AP$7:AP$809,MATCH(WatchList!$B204,'All CCC'!$B$7:$B$809,0)))</f>
        <v/>
      </c>
      <c r="AQ204" s="844" t="str">
        <f>IF($B204="","",INDEX('All CCC'!AQ$7:AQ$809,MATCH(WatchList!$B204,'All CCC'!$B$7:$B$809,0)))</f>
        <v/>
      </c>
      <c r="AR204" s="844" t="str">
        <f>IF($B204="","",INDEX('All CCC'!AR$7:AR$809,MATCH(WatchList!$B204,'All CCC'!$B$7:$B$809,0)))</f>
        <v/>
      </c>
      <c r="AS204" s="844" t="str">
        <f>IF($B204="","",INDEX('All CCC'!AS$7:AS$809,MATCH(WatchList!$B204,'All CCC'!$B$7:$B$809,0)))</f>
        <v/>
      </c>
      <c r="AT204" s="844" t="str">
        <f>IF($B204="","",INDEX('All CCC'!AT$7:AT$809,MATCH(WatchList!$B204,'All CCC'!$B$7:$B$809,0)))</f>
        <v/>
      </c>
      <c r="AU204" s="844" t="str">
        <f>IF($B204="","",INDEX('All CCC'!AU$7:AU$809,MATCH(WatchList!$B204,'All CCC'!$B$7:$B$809,0)))</f>
        <v/>
      </c>
      <c r="AV204" s="844" t="str">
        <f>IF($B204="","",INDEX('All CCC'!AV$7:AV$809,MATCH(WatchList!$B204,'All CCC'!$B$7:$B$809,0)))</f>
        <v/>
      </c>
      <c r="AW204" s="844" t="str">
        <f>IF($B204="","",INDEX('All CCC'!AW$7:AW$809,MATCH(WatchList!$B204,'All CCC'!$B$7:$B$809,0)))</f>
        <v/>
      </c>
      <c r="AX204" s="844" t="str">
        <f>IF($B204="","",INDEX('All CCC'!AX$7:AX$809,MATCH(WatchList!$B204,'All CCC'!$B$7:$B$809,0)))</f>
        <v/>
      </c>
      <c r="AY204" s="844" t="str">
        <f>IF($B204="","",INDEX('All CCC'!AY$7:AY$809,MATCH(WatchList!$B204,'All CCC'!$B$7:$B$809,0)))</f>
        <v/>
      </c>
      <c r="AZ204" s="844" t="str">
        <f>IF($B204="","",INDEX('All CCC'!AZ$7:AZ$809,MATCH(WatchList!$B204,'All CCC'!$B$7:$B$809,0)))</f>
        <v/>
      </c>
      <c r="BA204" s="844" t="str">
        <f>IF($B204="","",INDEX('All CCC'!BA$7:BA$809,MATCH(WatchList!$B204,'All CCC'!$B$7:$B$809,0)))</f>
        <v/>
      </c>
      <c r="BB204" s="844" t="str">
        <f>IF($B204="","",INDEX('All CCC'!BB$7:BB$809,MATCH(WatchList!$B204,'All CCC'!$B$7:$B$809,0)))</f>
        <v/>
      </c>
      <c r="BC204" s="844" t="str">
        <f>IF($B204="","",INDEX('All CCC'!BC$7:BC$809,MATCH(WatchList!$B204,'All CCC'!$B$7:$B$809,0)))</f>
        <v/>
      </c>
      <c r="BD204" s="844" t="str">
        <f>IF($B204="","",INDEX('All CCC'!BD$7:BD$809,MATCH(WatchList!$B204,'All CCC'!$B$7:$B$809,0)))</f>
        <v/>
      </c>
      <c r="BE204" s="844" t="str">
        <f>IF($B204="","",INDEX('All CCC'!BE$7:BE$809,MATCH(WatchList!$B204,'All CCC'!$B$7:$B$809,0)))</f>
        <v/>
      </c>
      <c r="BF204" s="844" t="str">
        <f>IF($B204="","",INDEX('All CCC'!BF$7:BF$809,MATCH(WatchList!$B204,'All CCC'!$B$7:$B$809,0)))</f>
        <v/>
      </c>
      <c r="BG204" s="844" t="str">
        <f>IF($B204="","",INDEX('All CCC'!BG$7:BG$809,MATCH(WatchList!$B204,'All CCC'!$B$7:$B$809,0)))</f>
        <v/>
      </c>
    </row>
    <row r="205" spans="1:59" x14ac:dyDescent="0.2">
      <c r="A205" s="548" t="str">
        <f>IF($B205="","",INDEX('All CCC'!A$7:A$809,MATCH(WatchList!$B205,'All CCC'!$B$7:$B$809,0)))</f>
        <v/>
      </c>
      <c r="B205" s="31"/>
      <c r="C205" s="844" t="str">
        <f>IF($B205="","",INDEX('All CCC'!C$7:C$809,MATCH(WatchList!$B205,'All CCC'!$B$7:$B$809,0)))</f>
        <v/>
      </c>
      <c r="D205" s="844" t="str">
        <f>IF($B205="","",INDEX('All CCC'!D$7:D$809,MATCH(WatchList!$B205,'All CCC'!$B$7:$B$809,0)))</f>
        <v/>
      </c>
      <c r="E205" s="844" t="str">
        <f>IF($B205="","",INDEX('All CCC'!E$7:E$809,MATCH(WatchList!$B205,'All CCC'!$B$7:$B$809,0)))</f>
        <v/>
      </c>
      <c r="F205" s="844" t="str">
        <f>IF($B205="","",INDEX('All CCC'!F$7:F$809,MATCH(WatchList!$B205,'All CCC'!$B$7:$B$809,0)))</f>
        <v/>
      </c>
      <c r="G205" s="844" t="str">
        <f>IF($B205="","",INDEX('All CCC'!G$7:G$809,MATCH(WatchList!$B205,'All CCC'!$B$7:$B$809,0)))</f>
        <v/>
      </c>
      <c r="H205" s="844" t="str">
        <f>IF($B205="","",INDEX('All CCC'!H$7:H$809,MATCH(WatchList!$B205,'All CCC'!$B$7:$B$809,0)))</f>
        <v/>
      </c>
      <c r="I205" s="844" t="str">
        <f>IF($B205="","",INDEX('All CCC'!I$7:I$809,MATCH(WatchList!$B205,'All CCC'!$B$7:$B$809,0)))</f>
        <v/>
      </c>
      <c r="J205" s="844" t="str">
        <f>IF($B205="","",INDEX('All CCC'!J$7:J$809,MATCH(WatchList!$B205,'All CCC'!$B$7:$B$809,0)))</f>
        <v/>
      </c>
      <c r="K205" s="844" t="str">
        <f>IF($B205="","",INDEX('All CCC'!K$7:K$809,MATCH(WatchList!$B205,'All CCC'!$B$7:$B$809,0)))</f>
        <v/>
      </c>
      <c r="L205" s="844" t="str">
        <f>IF($B205="","",INDEX('All CCC'!L$7:L$809,MATCH(WatchList!$B205,'All CCC'!$B$7:$B$809,0)))</f>
        <v/>
      </c>
      <c r="M205" s="844" t="str">
        <f>IF($B205="","",INDEX('All CCC'!M$7:M$809,MATCH(WatchList!$B205,'All CCC'!$B$7:$B$809,0)))</f>
        <v/>
      </c>
      <c r="N205" s="844" t="str">
        <f>IF($B205="","",INDEX('All CCC'!N$7:N$809,MATCH(WatchList!$B205,'All CCC'!$B$7:$B$809,0)))</f>
        <v/>
      </c>
      <c r="O205" s="844" t="str">
        <f>IF($B205="","",INDEX('All CCC'!O$7:O$809,MATCH(WatchList!$B205,'All CCC'!$B$7:$B$809,0)))</f>
        <v/>
      </c>
      <c r="P205" s="845" t="str">
        <f>IF($B205="","",INDEX('All CCC'!P$7:P$809,MATCH(WatchList!$B205,'All CCC'!$B$7:$B$809,0)))</f>
        <v/>
      </c>
      <c r="Q205" s="845" t="str">
        <f>IF($B205="","",INDEX('All CCC'!Q$7:Q$809,MATCH(WatchList!$B205,'All CCC'!$B$7:$B$809,0)))</f>
        <v/>
      </c>
      <c r="R205" s="844" t="str">
        <f>IF($B205="","",INDEX('All CCC'!R$7:R$809,MATCH(WatchList!$B205,'All CCC'!$B$7:$B$809,0)))</f>
        <v/>
      </c>
      <c r="S205" s="844" t="str">
        <f>IF($B205="","",INDEX('All CCC'!S$7:S$809,MATCH(WatchList!$B205,'All CCC'!$B$7:$B$809,0)))</f>
        <v/>
      </c>
      <c r="T205" s="844" t="str">
        <f>IF($B205="","",INDEX('All CCC'!T$7:T$809,MATCH(WatchList!$B205,'All CCC'!$B$7:$B$809,0)))</f>
        <v/>
      </c>
      <c r="U205" s="844" t="str">
        <f>IF($B205="","",INDEX('All CCC'!U$7:U$809,MATCH(WatchList!$B205,'All CCC'!$B$7:$B$809,0)))</f>
        <v/>
      </c>
      <c r="V205" s="844" t="str">
        <f>IF($B205="","",INDEX('All CCC'!V$7:V$809,MATCH(WatchList!$B205,'All CCC'!$B$7:$B$809,0)))</f>
        <v/>
      </c>
      <c r="W205" s="844" t="str">
        <f>IF($B205="","",INDEX('All CCC'!W$7:W$809,MATCH(WatchList!$B205,'All CCC'!$B$7:$B$809,0)))</f>
        <v/>
      </c>
      <c r="X205" s="844" t="str">
        <f>IF($B205="","",INDEX('All CCC'!X$7:X$809,MATCH(WatchList!$B205,'All CCC'!$B$7:$B$809,0)))</f>
        <v/>
      </c>
      <c r="Y205" s="844" t="str">
        <f>IF($B205="","",INDEX('All CCC'!Y$7:Y$809,MATCH(WatchList!$B205,'All CCC'!$B$7:$B$809,0)))</f>
        <v/>
      </c>
      <c r="Z205" s="844" t="str">
        <f>IF($B205="","",INDEX('All CCC'!Z$7:Z$809,MATCH(WatchList!$B205,'All CCC'!$B$7:$B$809,0)))</f>
        <v/>
      </c>
      <c r="AA205" s="844" t="str">
        <f>IF($B205="","",INDEX('All CCC'!AA$7:AA$809,MATCH(WatchList!$B205,'All CCC'!$B$7:$B$809,0)))</f>
        <v/>
      </c>
      <c r="AB205" s="844" t="str">
        <f>IF($B205="","",INDEX('All CCC'!AB$7:AB$809,MATCH(WatchList!$B205,'All CCC'!$B$7:$B$809,0)))</f>
        <v/>
      </c>
      <c r="AC205" s="844" t="str">
        <f>IF($B205="","",INDEX('All CCC'!AC$7:AC$809,MATCH(WatchList!$B205,'All CCC'!$B$7:$B$809,0)))</f>
        <v/>
      </c>
      <c r="AD205" s="844" t="str">
        <f>IF($B205="","",INDEX('All CCC'!AD$7:AD$809,MATCH(WatchList!$B205,'All CCC'!$B$7:$B$809,0)))</f>
        <v/>
      </c>
      <c r="AE205" s="844" t="str">
        <f>IF($B205="","",INDEX('All CCC'!AE$7:AE$809,MATCH(WatchList!$B205,'All CCC'!$B$7:$B$809,0)))</f>
        <v/>
      </c>
      <c r="AF205" s="844" t="str">
        <f>IF($B205="","",INDEX('All CCC'!AF$7:AF$809,MATCH(WatchList!$B205,'All CCC'!$B$7:$B$809,0)))</f>
        <v/>
      </c>
      <c r="AG205" s="844" t="str">
        <f>IF($B205="","",INDEX('All CCC'!AG$7:AG$809,MATCH(WatchList!$B205,'All CCC'!$B$7:$B$809,0)))</f>
        <v/>
      </c>
      <c r="AH205" s="844" t="str">
        <f>IF($B205="","",INDEX('All CCC'!AH$7:AH$809,MATCH(WatchList!$B205,'All CCC'!$B$7:$B$809,0)))</f>
        <v/>
      </c>
      <c r="AI205" s="844" t="str">
        <f>IF($B205="","",INDEX('All CCC'!AI$7:AI$809,MATCH(WatchList!$B205,'All CCC'!$B$7:$B$809,0)))</f>
        <v/>
      </c>
      <c r="AJ205" s="844" t="str">
        <f>IF($B205="","",INDEX('All CCC'!AJ$7:AJ$809,MATCH(WatchList!$B205,'All CCC'!$B$7:$B$809,0)))</f>
        <v/>
      </c>
      <c r="AK205" s="844" t="str">
        <f>IF($B205="","",INDEX('All CCC'!AK$7:AK$809,MATCH(WatchList!$B205,'All CCC'!$B$7:$B$809,0)))</f>
        <v/>
      </c>
      <c r="AL205" s="844" t="str">
        <f>IF($B205="","",INDEX('All CCC'!AL$7:AL$809,MATCH(WatchList!$B205,'All CCC'!$B$7:$B$809,0)))</f>
        <v/>
      </c>
      <c r="AM205" s="844" t="str">
        <f>IF($B205="","",INDEX('All CCC'!AM$7:AM$809,MATCH(WatchList!$B205,'All CCC'!$B$7:$B$809,0)))</f>
        <v/>
      </c>
      <c r="AN205" s="844" t="str">
        <f>IF($B205="","",INDEX('All CCC'!AN$7:AN$809,MATCH(WatchList!$B205,'All CCC'!$B$7:$B$809,0)))</f>
        <v/>
      </c>
      <c r="AO205" s="844" t="str">
        <f>IF($B205="","",INDEX('All CCC'!AO$7:AO$809,MATCH(WatchList!$B205,'All CCC'!$B$7:$B$809,0)))</f>
        <v/>
      </c>
      <c r="AP205" s="844" t="str">
        <f>IF($B205="","",INDEX('All CCC'!AP$7:AP$809,MATCH(WatchList!$B205,'All CCC'!$B$7:$B$809,0)))</f>
        <v/>
      </c>
      <c r="AQ205" s="844" t="str">
        <f>IF($B205="","",INDEX('All CCC'!AQ$7:AQ$809,MATCH(WatchList!$B205,'All CCC'!$B$7:$B$809,0)))</f>
        <v/>
      </c>
      <c r="AR205" s="844" t="str">
        <f>IF($B205="","",INDEX('All CCC'!AR$7:AR$809,MATCH(WatchList!$B205,'All CCC'!$B$7:$B$809,0)))</f>
        <v/>
      </c>
      <c r="AS205" s="844" t="str">
        <f>IF($B205="","",INDEX('All CCC'!AS$7:AS$809,MATCH(WatchList!$B205,'All CCC'!$B$7:$B$809,0)))</f>
        <v/>
      </c>
      <c r="AT205" s="844" t="str">
        <f>IF($B205="","",INDEX('All CCC'!AT$7:AT$809,MATCH(WatchList!$B205,'All CCC'!$B$7:$B$809,0)))</f>
        <v/>
      </c>
      <c r="AU205" s="844" t="str">
        <f>IF($B205="","",INDEX('All CCC'!AU$7:AU$809,MATCH(WatchList!$B205,'All CCC'!$B$7:$B$809,0)))</f>
        <v/>
      </c>
      <c r="AV205" s="844" t="str">
        <f>IF($B205="","",INDEX('All CCC'!AV$7:AV$809,MATCH(WatchList!$B205,'All CCC'!$B$7:$B$809,0)))</f>
        <v/>
      </c>
      <c r="AW205" s="844" t="str">
        <f>IF($B205="","",INDEX('All CCC'!AW$7:AW$809,MATCH(WatchList!$B205,'All CCC'!$B$7:$B$809,0)))</f>
        <v/>
      </c>
      <c r="AX205" s="844" t="str">
        <f>IF($B205="","",INDEX('All CCC'!AX$7:AX$809,MATCH(WatchList!$B205,'All CCC'!$B$7:$B$809,0)))</f>
        <v/>
      </c>
      <c r="AY205" s="844" t="str">
        <f>IF($B205="","",INDEX('All CCC'!AY$7:AY$809,MATCH(WatchList!$B205,'All CCC'!$B$7:$B$809,0)))</f>
        <v/>
      </c>
      <c r="AZ205" s="844" t="str">
        <f>IF($B205="","",INDEX('All CCC'!AZ$7:AZ$809,MATCH(WatchList!$B205,'All CCC'!$B$7:$B$809,0)))</f>
        <v/>
      </c>
      <c r="BA205" s="844" t="str">
        <f>IF($B205="","",INDEX('All CCC'!BA$7:BA$809,MATCH(WatchList!$B205,'All CCC'!$B$7:$B$809,0)))</f>
        <v/>
      </c>
      <c r="BB205" s="844" t="str">
        <f>IF($B205="","",INDEX('All CCC'!BB$7:BB$809,MATCH(WatchList!$B205,'All CCC'!$B$7:$B$809,0)))</f>
        <v/>
      </c>
      <c r="BC205" s="844" t="str">
        <f>IF($B205="","",INDEX('All CCC'!BC$7:BC$809,MATCH(WatchList!$B205,'All CCC'!$B$7:$B$809,0)))</f>
        <v/>
      </c>
      <c r="BD205" s="844" t="str">
        <f>IF($B205="","",INDEX('All CCC'!BD$7:BD$809,MATCH(WatchList!$B205,'All CCC'!$B$7:$B$809,0)))</f>
        <v/>
      </c>
      <c r="BE205" s="844" t="str">
        <f>IF($B205="","",INDEX('All CCC'!BE$7:BE$809,MATCH(WatchList!$B205,'All CCC'!$B$7:$B$809,0)))</f>
        <v/>
      </c>
      <c r="BF205" s="844" t="str">
        <f>IF($B205="","",INDEX('All CCC'!BF$7:BF$809,MATCH(WatchList!$B205,'All CCC'!$B$7:$B$809,0)))</f>
        <v/>
      </c>
      <c r="BG205" s="844" t="str">
        <f>IF($B205="","",INDEX('All CCC'!BG$7:BG$809,MATCH(WatchList!$B205,'All CCC'!$B$7:$B$809,0)))</f>
        <v/>
      </c>
    </row>
    <row r="206" spans="1:59" x14ac:dyDescent="0.2">
      <c r="A206" s="548" t="str">
        <f>IF($B206="","",INDEX('All CCC'!A$7:A$809,MATCH(WatchList!$B206,'All CCC'!$B$7:$B$809,0)))</f>
        <v/>
      </c>
      <c r="B206" s="31"/>
      <c r="C206" s="844" t="str">
        <f>IF($B206="","",INDEX('All CCC'!C$7:C$809,MATCH(WatchList!$B206,'All CCC'!$B$7:$B$809,0)))</f>
        <v/>
      </c>
      <c r="D206" s="844" t="str">
        <f>IF($B206="","",INDEX('All CCC'!D$7:D$809,MATCH(WatchList!$B206,'All CCC'!$B$7:$B$809,0)))</f>
        <v/>
      </c>
      <c r="E206" s="844" t="str">
        <f>IF($B206="","",INDEX('All CCC'!E$7:E$809,MATCH(WatchList!$B206,'All CCC'!$B$7:$B$809,0)))</f>
        <v/>
      </c>
      <c r="F206" s="844" t="str">
        <f>IF($B206="","",INDEX('All CCC'!F$7:F$809,MATCH(WatchList!$B206,'All CCC'!$B$7:$B$809,0)))</f>
        <v/>
      </c>
      <c r="G206" s="844" t="str">
        <f>IF($B206="","",INDEX('All CCC'!G$7:G$809,MATCH(WatchList!$B206,'All CCC'!$B$7:$B$809,0)))</f>
        <v/>
      </c>
      <c r="H206" s="844" t="str">
        <f>IF($B206="","",INDEX('All CCC'!H$7:H$809,MATCH(WatchList!$B206,'All CCC'!$B$7:$B$809,0)))</f>
        <v/>
      </c>
      <c r="I206" s="844" t="str">
        <f>IF($B206="","",INDEX('All CCC'!I$7:I$809,MATCH(WatchList!$B206,'All CCC'!$B$7:$B$809,0)))</f>
        <v/>
      </c>
      <c r="J206" s="844" t="str">
        <f>IF($B206="","",INDEX('All CCC'!J$7:J$809,MATCH(WatchList!$B206,'All CCC'!$B$7:$B$809,0)))</f>
        <v/>
      </c>
      <c r="K206" s="844" t="str">
        <f>IF($B206="","",INDEX('All CCC'!K$7:K$809,MATCH(WatchList!$B206,'All CCC'!$B$7:$B$809,0)))</f>
        <v/>
      </c>
      <c r="L206" s="844" t="str">
        <f>IF($B206="","",INDEX('All CCC'!L$7:L$809,MATCH(WatchList!$B206,'All CCC'!$B$7:$B$809,0)))</f>
        <v/>
      </c>
      <c r="M206" s="844" t="str">
        <f>IF($B206="","",INDEX('All CCC'!M$7:M$809,MATCH(WatchList!$B206,'All CCC'!$B$7:$B$809,0)))</f>
        <v/>
      </c>
      <c r="N206" s="844" t="str">
        <f>IF($B206="","",INDEX('All CCC'!N$7:N$809,MATCH(WatchList!$B206,'All CCC'!$B$7:$B$809,0)))</f>
        <v/>
      </c>
      <c r="O206" s="844" t="str">
        <f>IF($B206="","",INDEX('All CCC'!O$7:O$809,MATCH(WatchList!$B206,'All CCC'!$B$7:$B$809,0)))</f>
        <v/>
      </c>
      <c r="P206" s="845" t="str">
        <f>IF($B206="","",INDEX('All CCC'!P$7:P$809,MATCH(WatchList!$B206,'All CCC'!$B$7:$B$809,0)))</f>
        <v/>
      </c>
      <c r="Q206" s="845" t="str">
        <f>IF($B206="","",INDEX('All CCC'!Q$7:Q$809,MATCH(WatchList!$B206,'All CCC'!$B$7:$B$809,0)))</f>
        <v/>
      </c>
      <c r="R206" s="844" t="str">
        <f>IF($B206="","",INDEX('All CCC'!R$7:R$809,MATCH(WatchList!$B206,'All CCC'!$B$7:$B$809,0)))</f>
        <v/>
      </c>
      <c r="S206" s="844" t="str">
        <f>IF($B206="","",INDEX('All CCC'!S$7:S$809,MATCH(WatchList!$B206,'All CCC'!$B$7:$B$809,0)))</f>
        <v/>
      </c>
      <c r="T206" s="844" t="str">
        <f>IF($B206="","",INDEX('All CCC'!T$7:T$809,MATCH(WatchList!$B206,'All CCC'!$B$7:$B$809,0)))</f>
        <v/>
      </c>
      <c r="U206" s="844" t="str">
        <f>IF($B206="","",INDEX('All CCC'!U$7:U$809,MATCH(WatchList!$B206,'All CCC'!$B$7:$B$809,0)))</f>
        <v/>
      </c>
      <c r="V206" s="844" t="str">
        <f>IF($B206="","",INDEX('All CCC'!V$7:V$809,MATCH(WatchList!$B206,'All CCC'!$B$7:$B$809,0)))</f>
        <v/>
      </c>
      <c r="W206" s="844" t="str">
        <f>IF($B206="","",INDEX('All CCC'!W$7:W$809,MATCH(WatchList!$B206,'All CCC'!$B$7:$B$809,0)))</f>
        <v/>
      </c>
      <c r="X206" s="844" t="str">
        <f>IF($B206="","",INDEX('All CCC'!X$7:X$809,MATCH(WatchList!$B206,'All CCC'!$B$7:$B$809,0)))</f>
        <v/>
      </c>
      <c r="Y206" s="844" t="str">
        <f>IF($B206="","",INDEX('All CCC'!Y$7:Y$809,MATCH(WatchList!$B206,'All CCC'!$B$7:$B$809,0)))</f>
        <v/>
      </c>
      <c r="Z206" s="844" t="str">
        <f>IF($B206="","",INDEX('All CCC'!Z$7:Z$809,MATCH(WatchList!$B206,'All CCC'!$B$7:$B$809,0)))</f>
        <v/>
      </c>
      <c r="AA206" s="844" t="str">
        <f>IF($B206="","",INDEX('All CCC'!AA$7:AA$809,MATCH(WatchList!$B206,'All CCC'!$B$7:$B$809,0)))</f>
        <v/>
      </c>
      <c r="AB206" s="844" t="str">
        <f>IF($B206="","",INDEX('All CCC'!AB$7:AB$809,MATCH(WatchList!$B206,'All CCC'!$B$7:$B$809,0)))</f>
        <v/>
      </c>
      <c r="AC206" s="844" t="str">
        <f>IF($B206="","",INDEX('All CCC'!AC$7:AC$809,MATCH(WatchList!$B206,'All CCC'!$B$7:$B$809,0)))</f>
        <v/>
      </c>
      <c r="AD206" s="844" t="str">
        <f>IF($B206="","",INDEX('All CCC'!AD$7:AD$809,MATCH(WatchList!$B206,'All CCC'!$B$7:$B$809,0)))</f>
        <v/>
      </c>
      <c r="AE206" s="844" t="str">
        <f>IF($B206="","",INDEX('All CCC'!AE$7:AE$809,MATCH(WatchList!$B206,'All CCC'!$B$7:$B$809,0)))</f>
        <v/>
      </c>
      <c r="AF206" s="844" t="str">
        <f>IF($B206="","",INDEX('All CCC'!AF$7:AF$809,MATCH(WatchList!$B206,'All CCC'!$B$7:$B$809,0)))</f>
        <v/>
      </c>
      <c r="AG206" s="844" t="str">
        <f>IF($B206="","",INDEX('All CCC'!AG$7:AG$809,MATCH(WatchList!$B206,'All CCC'!$B$7:$B$809,0)))</f>
        <v/>
      </c>
      <c r="AH206" s="844" t="str">
        <f>IF($B206="","",INDEX('All CCC'!AH$7:AH$809,MATCH(WatchList!$B206,'All CCC'!$B$7:$B$809,0)))</f>
        <v/>
      </c>
      <c r="AI206" s="844" t="str">
        <f>IF($B206="","",INDEX('All CCC'!AI$7:AI$809,MATCH(WatchList!$B206,'All CCC'!$B$7:$B$809,0)))</f>
        <v/>
      </c>
      <c r="AJ206" s="844" t="str">
        <f>IF($B206="","",INDEX('All CCC'!AJ$7:AJ$809,MATCH(WatchList!$B206,'All CCC'!$B$7:$B$809,0)))</f>
        <v/>
      </c>
      <c r="AK206" s="844" t="str">
        <f>IF($B206="","",INDEX('All CCC'!AK$7:AK$809,MATCH(WatchList!$B206,'All CCC'!$B$7:$B$809,0)))</f>
        <v/>
      </c>
      <c r="AL206" s="844" t="str">
        <f>IF($B206="","",INDEX('All CCC'!AL$7:AL$809,MATCH(WatchList!$B206,'All CCC'!$B$7:$B$809,0)))</f>
        <v/>
      </c>
      <c r="AM206" s="844" t="str">
        <f>IF($B206="","",INDEX('All CCC'!AM$7:AM$809,MATCH(WatchList!$B206,'All CCC'!$B$7:$B$809,0)))</f>
        <v/>
      </c>
      <c r="AN206" s="844" t="str">
        <f>IF($B206="","",INDEX('All CCC'!AN$7:AN$809,MATCH(WatchList!$B206,'All CCC'!$B$7:$B$809,0)))</f>
        <v/>
      </c>
      <c r="AO206" s="844" t="str">
        <f>IF($B206="","",INDEX('All CCC'!AO$7:AO$809,MATCH(WatchList!$B206,'All CCC'!$B$7:$B$809,0)))</f>
        <v/>
      </c>
      <c r="AP206" s="844" t="str">
        <f>IF($B206="","",INDEX('All CCC'!AP$7:AP$809,MATCH(WatchList!$B206,'All CCC'!$B$7:$B$809,0)))</f>
        <v/>
      </c>
      <c r="AQ206" s="844" t="str">
        <f>IF($B206="","",INDEX('All CCC'!AQ$7:AQ$809,MATCH(WatchList!$B206,'All CCC'!$B$7:$B$809,0)))</f>
        <v/>
      </c>
      <c r="AR206" s="844" t="str">
        <f>IF($B206="","",INDEX('All CCC'!AR$7:AR$809,MATCH(WatchList!$B206,'All CCC'!$B$7:$B$809,0)))</f>
        <v/>
      </c>
      <c r="AS206" s="844" t="str">
        <f>IF($B206="","",INDEX('All CCC'!AS$7:AS$809,MATCH(WatchList!$B206,'All CCC'!$B$7:$B$809,0)))</f>
        <v/>
      </c>
      <c r="AT206" s="844" t="str">
        <f>IF($B206="","",INDEX('All CCC'!AT$7:AT$809,MATCH(WatchList!$B206,'All CCC'!$B$7:$B$809,0)))</f>
        <v/>
      </c>
      <c r="AU206" s="844" t="str">
        <f>IF($B206="","",INDEX('All CCC'!AU$7:AU$809,MATCH(WatchList!$B206,'All CCC'!$B$7:$B$809,0)))</f>
        <v/>
      </c>
      <c r="AV206" s="844" t="str">
        <f>IF($B206="","",INDEX('All CCC'!AV$7:AV$809,MATCH(WatchList!$B206,'All CCC'!$B$7:$B$809,0)))</f>
        <v/>
      </c>
      <c r="AW206" s="844" t="str">
        <f>IF($B206="","",INDEX('All CCC'!AW$7:AW$809,MATCH(WatchList!$B206,'All CCC'!$B$7:$B$809,0)))</f>
        <v/>
      </c>
      <c r="AX206" s="844" t="str">
        <f>IF($B206="","",INDEX('All CCC'!AX$7:AX$809,MATCH(WatchList!$B206,'All CCC'!$B$7:$B$809,0)))</f>
        <v/>
      </c>
      <c r="AY206" s="844" t="str">
        <f>IF($B206="","",INDEX('All CCC'!AY$7:AY$809,MATCH(WatchList!$B206,'All CCC'!$B$7:$B$809,0)))</f>
        <v/>
      </c>
      <c r="AZ206" s="844" t="str">
        <f>IF($B206="","",INDEX('All CCC'!AZ$7:AZ$809,MATCH(WatchList!$B206,'All CCC'!$B$7:$B$809,0)))</f>
        <v/>
      </c>
      <c r="BA206" s="844" t="str">
        <f>IF($B206="","",INDEX('All CCC'!BA$7:BA$809,MATCH(WatchList!$B206,'All CCC'!$B$7:$B$809,0)))</f>
        <v/>
      </c>
      <c r="BB206" s="844" t="str">
        <f>IF($B206="","",INDEX('All CCC'!BB$7:BB$809,MATCH(WatchList!$B206,'All CCC'!$B$7:$B$809,0)))</f>
        <v/>
      </c>
      <c r="BC206" s="844" t="str">
        <f>IF($B206="","",INDEX('All CCC'!BC$7:BC$809,MATCH(WatchList!$B206,'All CCC'!$B$7:$B$809,0)))</f>
        <v/>
      </c>
      <c r="BD206" s="844" t="str">
        <f>IF($B206="","",INDEX('All CCC'!BD$7:BD$809,MATCH(WatchList!$B206,'All CCC'!$B$7:$B$809,0)))</f>
        <v/>
      </c>
      <c r="BE206" s="844" t="str">
        <f>IF($B206="","",INDEX('All CCC'!BE$7:BE$809,MATCH(WatchList!$B206,'All CCC'!$B$7:$B$809,0)))</f>
        <v/>
      </c>
      <c r="BF206" s="844" t="str">
        <f>IF($B206="","",INDEX('All CCC'!BF$7:BF$809,MATCH(WatchList!$B206,'All CCC'!$B$7:$B$809,0)))</f>
        <v/>
      </c>
      <c r="BG206" s="844" t="str">
        <f>IF($B206="","",INDEX('All CCC'!BG$7:BG$809,MATCH(WatchList!$B206,'All CCC'!$B$7:$B$809,0)))</f>
        <v/>
      </c>
    </row>
    <row r="207" spans="1:59" x14ac:dyDescent="0.2">
      <c r="A207" s="548" t="str">
        <f>IF($B207="","",INDEX('All CCC'!A$7:A$809,MATCH(WatchList!$B207,'All CCC'!$B$7:$B$809,0)))</f>
        <v/>
      </c>
      <c r="B207" s="31"/>
      <c r="C207" s="844" t="str">
        <f>IF($B207="","",INDEX('All CCC'!C$7:C$809,MATCH(WatchList!$B207,'All CCC'!$B$7:$B$809,0)))</f>
        <v/>
      </c>
      <c r="D207" s="844" t="str">
        <f>IF($B207="","",INDEX('All CCC'!D$7:D$809,MATCH(WatchList!$B207,'All CCC'!$B$7:$B$809,0)))</f>
        <v/>
      </c>
      <c r="E207" s="844" t="str">
        <f>IF($B207="","",INDEX('All CCC'!E$7:E$809,MATCH(WatchList!$B207,'All CCC'!$B$7:$B$809,0)))</f>
        <v/>
      </c>
      <c r="F207" s="844" t="str">
        <f>IF($B207="","",INDEX('All CCC'!F$7:F$809,MATCH(WatchList!$B207,'All CCC'!$B$7:$B$809,0)))</f>
        <v/>
      </c>
      <c r="G207" s="844" t="str">
        <f>IF($B207="","",INDEX('All CCC'!G$7:G$809,MATCH(WatchList!$B207,'All CCC'!$B$7:$B$809,0)))</f>
        <v/>
      </c>
      <c r="H207" s="844" t="str">
        <f>IF($B207="","",INDEX('All CCC'!H$7:H$809,MATCH(WatchList!$B207,'All CCC'!$B$7:$B$809,0)))</f>
        <v/>
      </c>
      <c r="I207" s="844" t="str">
        <f>IF($B207="","",INDEX('All CCC'!I$7:I$809,MATCH(WatchList!$B207,'All CCC'!$B$7:$B$809,0)))</f>
        <v/>
      </c>
      <c r="J207" s="844" t="str">
        <f>IF($B207="","",INDEX('All CCC'!J$7:J$809,MATCH(WatchList!$B207,'All CCC'!$B$7:$B$809,0)))</f>
        <v/>
      </c>
      <c r="K207" s="844" t="str">
        <f>IF($B207="","",INDEX('All CCC'!K$7:K$809,MATCH(WatchList!$B207,'All CCC'!$B$7:$B$809,0)))</f>
        <v/>
      </c>
      <c r="L207" s="844" t="str">
        <f>IF($B207="","",INDEX('All CCC'!L$7:L$809,MATCH(WatchList!$B207,'All CCC'!$B$7:$B$809,0)))</f>
        <v/>
      </c>
      <c r="M207" s="844" t="str">
        <f>IF($B207="","",INDEX('All CCC'!M$7:M$809,MATCH(WatchList!$B207,'All CCC'!$B$7:$B$809,0)))</f>
        <v/>
      </c>
      <c r="N207" s="844" t="str">
        <f>IF($B207="","",INDEX('All CCC'!N$7:N$809,MATCH(WatchList!$B207,'All CCC'!$B$7:$B$809,0)))</f>
        <v/>
      </c>
      <c r="O207" s="844" t="str">
        <f>IF($B207="","",INDEX('All CCC'!O$7:O$809,MATCH(WatchList!$B207,'All CCC'!$B$7:$B$809,0)))</f>
        <v/>
      </c>
      <c r="P207" s="845" t="str">
        <f>IF($B207="","",INDEX('All CCC'!P$7:P$809,MATCH(WatchList!$B207,'All CCC'!$B$7:$B$809,0)))</f>
        <v/>
      </c>
      <c r="Q207" s="845" t="str">
        <f>IF($B207="","",INDEX('All CCC'!Q$7:Q$809,MATCH(WatchList!$B207,'All CCC'!$B$7:$B$809,0)))</f>
        <v/>
      </c>
      <c r="R207" s="844" t="str">
        <f>IF($B207="","",INDEX('All CCC'!R$7:R$809,MATCH(WatchList!$B207,'All CCC'!$B$7:$B$809,0)))</f>
        <v/>
      </c>
      <c r="S207" s="844" t="str">
        <f>IF($B207="","",INDEX('All CCC'!S$7:S$809,MATCH(WatchList!$B207,'All CCC'!$B$7:$B$809,0)))</f>
        <v/>
      </c>
      <c r="T207" s="844" t="str">
        <f>IF($B207="","",INDEX('All CCC'!T$7:T$809,MATCH(WatchList!$B207,'All CCC'!$B$7:$B$809,0)))</f>
        <v/>
      </c>
      <c r="U207" s="844" t="str">
        <f>IF($B207="","",INDEX('All CCC'!U$7:U$809,MATCH(WatchList!$B207,'All CCC'!$B$7:$B$809,0)))</f>
        <v/>
      </c>
      <c r="V207" s="844" t="str">
        <f>IF($B207="","",INDEX('All CCC'!V$7:V$809,MATCH(WatchList!$B207,'All CCC'!$B$7:$B$809,0)))</f>
        <v/>
      </c>
      <c r="W207" s="844" t="str">
        <f>IF($B207="","",INDEX('All CCC'!W$7:W$809,MATCH(WatchList!$B207,'All CCC'!$B$7:$B$809,0)))</f>
        <v/>
      </c>
      <c r="X207" s="844" t="str">
        <f>IF($B207="","",INDEX('All CCC'!X$7:X$809,MATCH(WatchList!$B207,'All CCC'!$B$7:$B$809,0)))</f>
        <v/>
      </c>
      <c r="Y207" s="844" t="str">
        <f>IF($B207="","",INDEX('All CCC'!Y$7:Y$809,MATCH(WatchList!$B207,'All CCC'!$B$7:$B$809,0)))</f>
        <v/>
      </c>
      <c r="Z207" s="844" t="str">
        <f>IF($B207="","",INDEX('All CCC'!Z$7:Z$809,MATCH(WatchList!$B207,'All CCC'!$B$7:$B$809,0)))</f>
        <v/>
      </c>
      <c r="AA207" s="844" t="str">
        <f>IF($B207="","",INDEX('All CCC'!AA$7:AA$809,MATCH(WatchList!$B207,'All CCC'!$B$7:$B$809,0)))</f>
        <v/>
      </c>
      <c r="AB207" s="844" t="str">
        <f>IF($B207="","",INDEX('All CCC'!AB$7:AB$809,MATCH(WatchList!$B207,'All CCC'!$B$7:$B$809,0)))</f>
        <v/>
      </c>
      <c r="AC207" s="844" t="str">
        <f>IF($B207="","",INDEX('All CCC'!AC$7:AC$809,MATCH(WatchList!$B207,'All CCC'!$B$7:$B$809,0)))</f>
        <v/>
      </c>
      <c r="AD207" s="844" t="str">
        <f>IF($B207="","",INDEX('All CCC'!AD$7:AD$809,MATCH(WatchList!$B207,'All CCC'!$B$7:$B$809,0)))</f>
        <v/>
      </c>
      <c r="AE207" s="844" t="str">
        <f>IF($B207="","",INDEX('All CCC'!AE$7:AE$809,MATCH(WatchList!$B207,'All CCC'!$B$7:$B$809,0)))</f>
        <v/>
      </c>
      <c r="AF207" s="844" t="str">
        <f>IF($B207="","",INDEX('All CCC'!AF$7:AF$809,MATCH(WatchList!$B207,'All CCC'!$B$7:$B$809,0)))</f>
        <v/>
      </c>
      <c r="AG207" s="844" t="str">
        <f>IF($B207="","",INDEX('All CCC'!AG$7:AG$809,MATCH(WatchList!$B207,'All CCC'!$B$7:$B$809,0)))</f>
        <v/>
      </c>
      <c r="AH207" s="844" t="str">
        <f>IF($B207="","",INDEX('All CCC'!AH$7:AH$809,MATCH(WatchList!$B207,'All CCC'!$B$7:$B$809,0)))</f>
        <v/>
      </c>
      <c r="AI207" s="844" t="str">
        <f>IF($B207="","",INDEX('All CCC'!AI$7:AI$809,MATCH(WatchList!$B207,'All CCC'!$B$7:$B$809,0)))</f>
        <v/>
      </c>
      <c r="AJ207" s="844" t="str">
        <f>IF($B207="","",INDEX('All CCC'!AJ$7:AJ$809,MATCH(WatchList!$B207,'All CCC'!$B$7:$B$809,0)))</f>
        <v/>
      </c>
      <c r="AK207" s="844" t="str">
        <f>IF($B207="","",INDEX('All CCC'!AK$7:AK$809,MATCH(WatchList!$B207,'All CCC'!$B$7:$B$809,0)))</f>
        <v/>
      </c>
      <c r="AL207" s="844" t="str">
        <f>IF($B207="","",INDEX('All CCC'!AL$7:AL$809,MATCH(WatchList!$B207,'All CCC'!$B$7:$B$809,0)))</f>
        <v/>
      </c>
      <c r="AM207" s="844" t="str">
        <f>IF($B207="","",INDEX('All CCC'!AM$7:AM$809,MATCH(WatchList!$B207,'All CCC'!$B$7:$B$809,0)))</f>
        <v/>
      </c>
      <c r="AN207" s="844" t="str">
        <f>IF($B207="","",INDEX('All CCC'!AN$7:AN$809,MATCH(WatchList!$B207,'All CCC'!$B$7:$B$809,0)))</f>
        <v/>
      </c>
      <c r="AO207" s="844" t="str">
        <f>IF($B207="","",INDEX('All CCC'!AO$7:AO$809,MATCH(WatchList!$B207,'All CCC'!$B$7:$B$809,0)))</f>
        <v/>
      </c>
      <c r="AP207" s="844" t="str">
        <f>IF($B207="","",INDEX('All CCC'!AP$7:AP$809,MATCH(WatchList!$B207,'All CCC'!$B$7:$B$809,0)))</f>
        <v/>
      </c>
      <c r="AQ207" s="844" t="str">
        <f>IF($B207="","",INDEX('All CCC'!AQ$7:AQ$809,MATCH(WatchList!$B207,'All CCC'!$B$7:$B$809,0)))</f>
        <v/>
      </c>
      <c r="AR207" s="844" t="str">
        <f>IF($B207="","",INDEX('All CCC'!AR$7:AR$809,MATCH(WatchList!$B207,'All CCC'!$B$7:$B$809,0)))</f>
        <v/>
      </c>
      <c r="AS207" s="844" t="str">
        <f>IF($B207="","",INDEX('All CCC'!AS$7:AS$809,MATCH(WatchList!$B207,'All CCC'!$B$7:$B$809,0)))</f>
        <v/>
      </c>
      <c r="AT207" s="844" t="str">
        <f>IF($B207="","",INDEX('All CCC'!AT$7:AT$809,MATCH(WatchList!$B207,'All CCC'!$B$7:$B$809,0)))</f>
        <v/>
      </c>
      <c r="AU207" s="844" t="str">
        <f>IF($B207="","",INDEX('All CCC'!AU$7:AU$809,MATCH(WatchList!$B207,'All CCC'!$B$7:$B$809,0)))</f>
        <v/>
      </c>
      <c r="AV207" s="844" t="str">
        <f>IF($B207="","",INDEX('All CCC'!AV$7:AV$809,MATCH(WatchList!$B207,'All CCC'!$B$7:$B$809,0)))</f>
        <v/>
      </c>
      <c r="AW207" s="844" t="str">
        <f>IF($B207="","",INDEX('All CCC'!AW$7:AW$809,MATCH(WatchList!$B207,'All CCC'!$B$7:$B$809,0)))</f>
        <v/>
      </c>
      <c r="AX207" s="844" t="str">
        <f>IF($B207="","",INDEX('All CCC'!AX$7:AX$809,MATCH(WatchList!$B207,'All CCC'!$B$7:$B$809,0)))</f>
        <v/>
      </c>
      <c r="AY207" s="844" t="str">
        <f>IF($B207="","",INDEX('All CCC'!AY$7:AY$809,MATCH(WatchList!$B207,'All CCC'!$B$7:$B$809,0)))</f>
        <v/>
      </c>
      <c r="AZ207" s="844" t="str">
        <f>IF($B207="","",INDEX('All CCC'!AZ$7:AZ$809,MATCH(WatchList!$B207,'All CCC'!$B$7:$B$809,0)))</f>
        <v/>
      </c>
      <c r="BA207" s="844" t="str">
        <f>IF($B207="","",INDEX('All CCC'!BA$7:BA$809,MATCH(WatchList!$B207,'All CCC'!$B$7:$B$809,0)))</f>
        <v/>
      </c>
      <c r="BB207" s="844" t="str">
        <f>IF($B207="","",INDEX('All CCC'!BB$7:BB$809,MATCH(WatchList!$B207,'All CCC'!$B$7:$B$809,0)))</f>
        <v/>
      </c>
      <c r="BC207" s="844" t="str">
        <f>IF($B207="","",INDEX('All CCC'!BC$7:BC$809,MATCH(WatchList!$B207,'All CCC'!$B$7:$B$809,0)))</f>
        <v/>
      </c>
      <c r="BD207" s="844" t="str">
        <f>IF($B207="","",INDEX('All CCC'!BD$7:BD$809,MATCH(WatchList!$B207,'All CCC'!$B$7:$B$809,0)))</f>
        <v/>
      </c>
      <c r="BE207" s="844" t="str">
        <f>IF($B207="","",INDEX('All CCC'!BE$7:BE$809,MATCH(WatchList!$B207,'All CCC'!$B$7:$B$809,0)))</f>
        <v/>
      </c>
      <c r="BF207" s="844" t="str">
        <f>IF($B207="","",INDEX('All CCC'!BF$7:BF$809,MATCH(WatchList!$B207,'All CCC'!$B$7:$B$809,0)))</f>
        <v/>
      </c>
      <c r="BG207" s="844" t="str">
        <f>IF($B207="","",INDEX('All CCC'!BG$7:BG$809,MATCH(WatchList!$B207,'All CCC'!$B$7:$B$809,0)))</f>
        <v/>
      </c>
    </row>
    <row r="208" spans="1:59" x14ac:dyDescent="0.2">
      <c r="A208" s="548" t="str">
        <f>IF($B208="","",INDEX('All CCC'!A$7:A$809,MATCH(WatchList!$B208,'All CCC'!$B$7:$B$809,0)))</f>
        <v/>
      </c>
      <c r="B208" s="31"/>
      <c r="C208" s="844" t="str">
        <f>IF($B208="","",INDEX('All CCC'!C$7:C$809,MATCH(WatchList!$B208,'All CCC'!$B$7:$B$809,0)))</f>
        <v/>
      </c>
      <c r="D208" s="844" t="str">
        <f>IF($B208="","",INDEX('All CCC'!D$7:D$809,MATCH(WatchList!$B208,'All CCC'!$B$7:$B$809,0)))</f>
        <v/>
      </c>
      <c r="E208" s="844" t="str">
        <f>IF($B208="","",INDEX('All CCC'!E$7:E$809,MATCH(WatchList!$B208,'All CCC'!$B$7:$B$809,0)))</f>
        <v/>
      </c>
      <c r="F208" s="844" t="str">
        <f>IF($B208="","",INDEX('All CCC'!F$7:F$809,MATCH(WatchList!$B208,'All CCC'!$B$7:$B$809,0)))</f>
        <v/>
      </c>
      <c r="G208" s="844" t="str">
        <f>IF($B208="","",INDEX('All CCC'!G$7:G$809,MATCH(WatchList!$B208,'All CCC'!$B$7:$B$809,0)))</f>
        <v/>
      </c>
      <c r="H208" s="844" t="str">
        <f>IF($B208="","",INDEX('All CCC'!H$7:H$809,MATCH(WatchList!$B208,'All CCC'!$B$7:$B$809,0)))</f>
        <v/>
      </c>
      <c r="I208" s="844" t="str">
        <f>IF($B208="","",INDEX('All CCC'!I$7:I$809,MATCH(WatchList!$B208,'All CCC'!$B$7:$B$809,0)))</f>
        <v/>
      </c>
      <c r="J208" s="844" t="str">
        <f>IF($B208="","",INDEX('All CCC'!J$7:J$809,MATCH(WatchList!$B208,'All CCC'!$B$7:$B$809,0)))</f>
        <v/>
      </c>
      <c r="K208" s="844" t="str">
        <f>IF($B208="","",INDEX('All CCC'!K$7:K$809,MATCH(WatchList!$B208,'All CCC'!$B$7:$B$809,0)))</f>
        <v/>
      </c>
      <c r="L208" s="844" t="str">
        <f>IF($B208="","",INDEX('All CCC'!L$7:L$809,MATCH(WatchList!$B208,'All CCC'!$B$7:$B$809,0)))</f>
        <v/>
      </c>
      <c r="M208" s="844" t="str">
        <f>IF($B208="","",INDEX('All CCC'!M$7:M$809,MATCH(WatchList!$B208,'All CCC'!$B$7:$B$809,0)))</f>
        <v/>
      </c>
      <c r="N208" s="844" t="str">
        <f>IF($B208="","",INDEX('All CCC'!N$7:N$809,MATCH(WatchList!$B208,'All CCC'!$B$7:$B$809,0)))</f>
        <v/>
      </c>
      <c r="O208" s="844" t="str">
        <f>IF($B208="","",INDEX('All CCC'!O$7:O$809,MATCH(WatchList!$B208,'All CCC'!$B$7:$B$809,0)))</f>
        <v/>
      </c>
      <c r="P208" s="845" t="str">
        <f>IF($B208="","",INDEX('All CCC'!P$7:P$809,MATCH(WatchList!$B208,'All CCC'!$B$7:$B$809,0)))</f>
        <v/>
      </c>
      <c r="Q208" s="845" t="str">
        <f>IF($B208="","",INDEX('All CCC'!Q$7:Q$809,MATCH(WatchList!$B208,'All CCC'!$B$7:$B$809,0)))</f>
        <v/>
      </c>
      <c r="R208" s="844" t="str">
        <f>IF($B208="","",INDEX('All CCC'!R$7:R$809,MATCH(WatchList!$B208,'All CCC'!$B$7:$B$809,0)))</f>
        <v/>
      </c>
      <c r="S208" s="844" t="str">
        <f>IF($B208="","",INDEX('All CCC'!S$7:S$809,MATCH(WatchList!$B208,'All CCC'!$B$7:$B$809,0)))</f>
        <v/>
      </c>
      <c r="T208" s="844" t="str">
        <f>IF($B208="","",INDEX('All CCC'!T$7:T$809,MATCH(WatchList!$B208,'All CCC'!$B$7:$B$809,0)))</f>
        <v/>
      </c>
      <c r="U208" s="844" t="str">
        <f>IF($B208="","",INDEX('All CCC'!U$7:U$809,MATCH(WatchList!$B208,'All CCC'!$B$7:$B$809,0)))</f>
        <v/>
      </c>
      <c r="V208" s="844" t="str">
        <f>IF($B208="","",INDEX('All CCC'!V$7:V$809,MATCH(WatchList!$B208,'All CCC'!$B$7:$B$809,0)))</f>
        <v/>
      </c>
      <c r="W208" s="844" t="str">
        <f>IF($B208="","",INDEX('All CCC'!W$7:W$809,MATCH(WatchList!$B208,'All CCC'!$B$7:$B$809,0)))</f>
        <v/>
      </c>
      <c r="X208" s="844" t="str">
        <f>IF($B208="","",INDEX('All CCC'!X$7:X$809,MATCH(WatchList!$B208,'All CCC'!$B$7:$B$809,0)))</f>
        <v/>
      </c>
      <c r="Y208" s="844" t="str">
        <f>IF($B208="","",INDEX('All CCC'!Y$7:Y$809,MATCH(WatchList!$B208,'All CCC'!$B$7:$B$809,0)))</f>
        <v/>
      </c>
      <c r="Z208" s="844" t="str">
        <f>IF($B208="","",INDEX('All CCC'!Z$7:Z$809,MATCH(WatchList!$B208,'All CCC'!$B$7:$B$809,0)))</f>
        <v/>
      </c>
      <c r="AA208" s="844" t="str">
        <f>IF($B208="","",INDEX('All CCC'!AA$7:AA$809,MATCH(WatchList!$B208,'All CCC'!$B$7:$B$809,0)))</f>
        <v/>
      </c>
      <c r="AB208" s="844" t="str">
        <f>IF($B208="","",INDEX('All CCC'!AB$7:AB$809,MATCH(WatchList!$B208,'All CCC'!$B$7:$B$809,0)))</f>
        <v/>
      </c>
      <c r="AC208" s="844" t="str">
        <f>IF($B208="","",INDEX('All CCC'!AC$7:AC$809,MATCH(WatchList!$B208,'All CCC'!$B$7:$B$809,0)))</f>
        <v/>
      </c>
      <c r="AD208" s="844" t="str">
        <f>IF($B208="","",INDEX('All CCC'!AD$7:AD$809,MATCH(WatchList!$B208,'All CCC'!$B$7:$B$809,0)))</f>
        <v/>
      </c>
      <c r="AE208" s="844" t="str">
        <f>IF($B208="","",INDEX('All CCC'!AE$7:AE$809,MATCH(WatchList!$B208,'All CCC'!$B$7:$B$809,0)))</f>
        <v/>
      </c>
      <c r="AF208" s="844" t="str">
        <f>IF($B208="","",INDEX('All CCC'!AF$7:AF$809,MATCH(WatchList!$B208,'All CCC'!$B$7:$B$809,0)))</f>
        <v/>
      </c>
      <c r="AG208" s="844" t="str">
        <f>IF($B208="","",INDEX('All CCC'!AG$7:AG$809,MATCH(WatchList!$B208,'All CCC'!$B$7:$B$809,0)))</f>
        <v/>
      </c>
      <c r="AH208" s="844" t="str">
        <f>IF($B208="","",INDEX('All CCC'!AH$7:AH$809,MATCH(WatchList!$B208,'All CCC'!$B$7:$B$809,0)))</f>
        <v/>
      </c>
      <c r="AI208" s="844" t="str">
        <f>IF($B208="","",INDEX('All CCC'!AI$7:AI$809,MATCH(WatchList!$B208,'All CCC'!$B$7:$B$809,0)))</f>
        <v/>
      </c>
      <c r="AJ208" s="844" t="str">
        <f>IF($B208="","",INDEX('All CCC'!AJ$7:AJ$809,MATCH(WatchList!$B208,'All CCC'!$B$7:$B$809,0)))</f>
        <v/>
      </c>
      <c r="AK208" s="844" t="str">
        <f>IF($B208="","",INDEX('All CCC'!AK$7:AK$809,MATCH(WatchList!$B208,'All CCC'!$B$7:$B$809,0)))</f>
        <v/>
      </c>
      <c r="AL208" s="844" t="str">
        <f>IF($B208="","",INDEX('All CCC'!AL$7:AL$809,MATCH(WatchList!$B208,'All CCC'!$B$7:$B$809,0)))</f>
        <v/>
      </c>
      <c r="AM208" s="844" t="str">
        <f>IF($B208="","",INDEX('All CCC'!AM$7:AM$809,MATCH(WatchList!$B208,'All CCC'!$B$7:$B$809,0)))</f>
        <v/>
      </c>
      <c r="AN208" s="844" t="str">
        <f>IF($B208="","",INDEX('All CCC'!AN$7:AN$809,MATCH(WatchList!$B208,'All CCC'!$B$7:$B$809,0)))</f>
        <v/>
      </c>
      <c r="AO208" s="844" t="str">
        <f>IF($B208="","",INDEX('All CCC'!AO$7:AO$809,MATCH(WatchList!$B208,'All CCC'!$B$7:$B$809,0)))</f>
        <v/>
      </c>
      <c r="AP208" s="844" t="str">
        <f>IF($B208="","",INDEX('All CCC'!AP$7:AP$809,MATCH(WatchList!$B208,'All CCC'!$B$7:$B$809,0)))</f>
        <v/>
      </c>
      <c r="AQ208" s="844" t="str">
        <f>IF($B208="","",INDEX('All CCC'!AQ$7:AQ$809,MATCH(WatchList!$B208,'All CCC'!$B$7:$B$809,0)))</f>
        <v/>
      </c>
      <c r="AR208" s="844" t="str">
        <f>IF($B208="","",INDEX('All CCC'!AR$7:AR$809,MATCH(WatchList!$B208,'All CCC'!$B$7:$B$809,0)))</f>
        <v/>
      </c>
      <c r="AS208" s="844" t="str">
        <f>IF($B208="","",INDEX('All CCC'!AS$7:AS$809,MATCH(WatchList!$B208,'All CCC'!$B$7:$B$809,0)))</f>
        <v/>
      </c>
      <c r="AT208" s="844" t="str">
        <f>IF($B208="","",INDEX('All CCC'!AT$7:AT$809,MATCH(WatchList!$B208,'All CCC'!$B$7:$B$809,0)))</f>
        <v/>
      </c>
      <c r="AU208" s="844" t="str">
        <f>IF($B208="","",INDEX('All CCC'!AU$7:AU$809,MATCH(WatchList!$B208,'All CCC'!$B$7:$B$809,0)))</f>
        <v/>
      </c>
      <c r="AV208" s="844" t="str">
        <f>IF($B208="","",INDEX('All CCC'!AV$7:AV$809,MATCH(WatchList!$B208,'All CCC'!$B$7:$B$809,0)))</f>
        <v/>
      </c>
      <c r="AW208" s="844" t="str">
        <f>IF($B208="","",INDEX('All CCC'!AW$7:AW$809,MATCH(WatchList!$B208,'All CCC'!$B$7:$B$809,0)))</f>
        <v/>
      </c>
      <c r="AX208" s="844" t="str">
        <f>IF($B208="","",INDEX('All CCC'!AX$7:AX$809,MATCH(WatchList!$B208,'All CCC'!$B$7:$B$809,0)))</f>
        <v/>
      </c>
      <c r="AY208" s="844" t="str">
        <f>IF($B208="","",INDEX('All CCC'!AY$7:AY$809,MATCH(WatchList!$B208,'All CCC'!$B$7:$B$809,0)))</f>
        <v/>
      </c>
      <c r="AZ208" s="844" t="str">
        <f>IF($B208="","",INDEX('All CCC'!AZ$7:AZ$809,MATCH(WatchList!$B208,'All CCC'!$B$7:$B$809,0)))</f>
        <v/>
      </c>
      <c r="BA208" s="844" t="str">
        <f>IF($B208="","",INDEX('All CCC'!BA$7:BA$809,MATCH(WatchList!$B208,'All CCC'!$B$7:$B$809,0)))</f>
        <v/>
      </c>
      <c r="BB208" s="844" t="str">
        <f>IF($B208="","",INDEX('All CCC'!BB$7:BB$809,MATCH(WatchList!$B208,'All CCC'!$B$7:$B$809,0)))</f>
        <v/>
      </c>
      <c r="BC208" s="844" t="str">
        <f>IF($B208="","",INDEX('All CCC'!BC$7:BC$809,MATCH(WatchList!$B208,'All CCC'!$B$7:$B$809,0)))</f>
        <v/>
      </c>
      <c r="BD208" s="844" t="str">
        <f>IF($B208="","",INDEX('All CCC'!BD$7:BD$809,MATCH(WatchList!$B208,'All CCC'!$B$7:$B$809,0)))</f>
        <v/>
      </c>
      <c r="BE208" s="844" t="str">
        <f>IF($B208="","",INDEX('All CCC'!BE$7:BE$809,MATCH(WatchList!$B208,'All CCC'!$B$7:$B$809,0)))</f>
        <v/>
      </c>
      <c r="BF208" s="844" t="str">
        <f>IF($B208="","",INDEX('All CCC'!BF$7:BF$809,MATCH(WatchList!$B208,'All CCC'!$B$7:$B$809,0)))</f>
        <v/>
      </c>
      <c r="BG208" s="844" t="str">
        <f>IF($B208="","",INDEX('All CCC'!BG$7:BG$809,MATCH(WatchList!$B208,'All CCC'!$B$7:$B$809,0)))</f>
        <v/>
      </c>
    </row>
    <row r="209" spans="1:59" x14ac:dyDescent="0.2">
      <c r="A209" s="548" t="str">
        <f>IF($B209="","",INDEX('All CCC'!A$7:A$809,MATCH(WatchList!$B209,'All CCC'!$B$7:$B$809,0)))</f>
        <v/>
      </c>
      <c r="B209" s="31"/>
      <c r="C209" s="844" t="str">
        <f>IF($B209="","",INDEX('All CCC'!C$7:C$809,MATCH(WatchList!$B209,'All CCC'!$B$7:$B$809,0)))</f>
        <v/>
      </c>
      <c r="D209" s="844" t="str">
        <f>IF($B209="","",INDEX('All CCC'!D$7:D$809,MATCH(WatchList!$B209,'All CCC'!$B$7:$B$809,0)))</f>
        <v/>
      </c>
      <c r="E209" s="844" t="str">
        <f>IF($B209="","",INDEX('All CCC'!E$7:E$809,MATCH(WatchList!$B209,'All CCC'!$B$7:$B$809,0)))</f>
        <v/>
      </c>
      <c r="F209" s="844" t="str">
        <f>IF($B209="","",INDEX('All CCC'!F$7:F$809,MATCH(WatchList!$B209,'All CCC'!$B$7:$B$809,0)))</f>
        <v/>
      </c>
      <c r="G209" s="844" t="str">
        <f>IF($B209="","",INDEX('All CCC'!G$7:G$809,MATCH(WatchList!$B209,'All CCC'!$B$7:$B$809,0)))</f>
        <v/>
      </c>
      <c r="H209" s="844" t="str">
        <f>IF($B209="","",INDEX('All CCC'!H$7:H$809,MATCH(WatchList!$B209,'All CCC'!$B$7:$B$809,0)))</f>
        <v/>
      </c>
      <c r="I209" s="844" t="str">
        <f>IF($B209="","",INDEX('All CCC'!I$7:I$809,MATCH(WatchList!$B209,'All CCC'!$B$7:$B$809,0)))</f>
        <v/>
      </c>
      <c r="J209" s="844" t="str">
        <f>IF($B209="","",INDEX('All CCC'!J$7:J$809,MATCH(WatchList!$B209,'All CCC'!$B$7:$B$809,0)))</f>
        <v/>
      </c>
      <c r="K209" s="844" t="str">
        <f>IF($B209="","",INDEX('All CCC'!K$7:K$809,MATCH(WatchList!$B209,'All CCC'!$B$7:$B$809,0)))</f>
        <v/>
      </c>
      <c r="L209" s="844" t="str">
        <f>IF($B209="","",INDEX('All CCC'!L$7:L$809,MATCH(WatchList!$B209,'All CCC'!$B$7:$B$809,0)))</f>
        <v/>
      </c>
      <c r="M209" s="844" t="str">
        <f>IF($B209="","",INDEX('All CCC'!M$7:M$809,MATCH(WatchList!$B209,'All CCC'!$B$7:$B$809,0)))</f>
        <v/>
      </c>
      <c r="N209" s="844" t="str">
        <f>IF($B209="","",INDEX('All CCC'!N$7:N$809,MATCH(WatchList!$B209,'All CCC'!$B$7:$B$809,0)))</f>
        <v/>
      </c>
      <c r="O209" s="844" t="str">
        <f>IF($B209="","",INDEX('All CCC'!O$7:O$809,MATCH(WatchList!$B209,'All CCC'!$B$7:$B$809,0)))</f>
        <v/>
      </c>
      <c r="P209" s="845" t="str">
        <f>IF($B209="","",INDEX('All CCC'!P$7:P$809,MATCH(WatchList!$B209,'All CCC'!$B$7:$B$809,0)))</f>
        <v/>
      </c>
      <c r="Q209" s="845" t="str">
        <f>IF($B209="","",INDEX('All CCC'!Q$7:Q$809,MATCH(WatchList!$B209,'All CCC'!$B$7:$B$809,0)))</f>
        <v/>
      </c>
      <c r="R209" s="844" t="str">
        <f>IF($B209="","",INDEX('All CCC'!R$7:R$809,MATCH(WatchList!$B209,'All CCC'!$B$7:$B$809,0)))</f>
        <v/>
      </c>
      <c r="S209" s="844" t="str">
        <f>IF($B209="","",INDEX('All CCC'!S$7:S$809,MATCH(WatchList!$B209,'All CCC'!$B$7:$B$809,0)))</f>
        <v/>
      </c>
      <c r="T209" s="844" t="str">
        <f>IF($B209="","",INDEX('All CCC'!T$7:T$809,MATCH(WatchList!$B209,'All CCC'!$B$7:$B$809,0)))</f>
        <v/>
      </c>
      <c r="U209" s="844" t="str">
        <f>IF($B209="","",INDEX('All CCC'!U$7:U$809,MATCH(WatchList!$B209,'All CCC'!$B$7:$B$809,0)))</f>
        <v/>
      </c>
      <c r="V209" s="844" t="str">
        <f>IF($B209="","",INDEX('All CCC'!V$7:V$809,MATCH(WatchList!$B209,'All CCC'!$B$7:$B$809,0)))</f>
        <v/>
      </c>
      <c r="W209" s="844" t="str">
        <f>IF($B209="","",INDEX('All CCC'!W$7:W$809,MATCH(WatchList!$B209,'All CCC'!$B$7:$B$809,0)))</f>
        <v/>
      </c>
      <c r="X209" s="844" t="str">
        <f>IF($B209="","",INDEX('All CCC'!X$7:X$809,MATCH(WatchList!$B209,'All CCC'!$B$7:$B$809,0)))</f>
        <v/>
      </c>
      <c r="Y209" s="844" t="str">
        <f>IF($B209="","",INDEX('All CCC'!Y$7:Y$809,MATCH(WatchList!$B209,'All CCC'!$B$7:$B$809,0)))</f>
        <v/>
      </c>
      <c r="Z209" s="844" t="str">
        <f>IF($B209="","",INDEX('All CCC'!Z$7:Z$809,MATCH(WatchList!$B209,'All CCC'!$B$7:$B$809,0)))</f>
        <v/>
      </c>
      <c r="AA209" s="844" t="str">
        <f>IF($B209="","",INDEX('All CCC'!AA$7:AA$809,MATCH(WatchList!$B209,'All CCC'!$B$7:$B$809,0)))</f>
        <v/>
      </c>
      <c r="AB209" s="844" t="str">
        <f>IF($B209="","",INDEX('All CCC'!AB$7:AB$809,MATCH(WatchList!$B209,'All CCC'!$B$7:$B$809,0)))</f>
        <v/>
      </c>
      <c r="AC209" s="844" t="str">
        <f>IF($B209="","",INDEX('All CCC'!AC$7:AC$809,MATCH(WatchList!$B209,'All CCC'!$B$7:$B$809,0)))</f>
        <v/>
      </c>
      <c r="AD209" s="844" t="str">
        <f>IF($B209="","",INDEX('All CCC'!AD$7:AD$809,MATCH(WatchList!$B209,'All CCC'!$B$7:$B$809,0)))</f>
        <v/>
      </c>
      <c r="AE209" s="844" t="str">
        <f>IF($B209="","",INDEX('All CCC'!AE$7:AE$809,MATCH(WatchList!$B209,'All CCC'!$B$7:$B$809,0)))</f>
        <v/>
      </c>
      <c r="AF209" s="844" t="str">
        <f>IF($B209="","",INDEX('All CCC'!AF$7:AF$809,MATCH(WatchList!$B209,'All CCC'!$B$7:$B$809,0)))</f>
        <v/>
      </c>
      <c r="AG209" s="844" t="str">
        <f>IF($B209="","",INDEX('All CCC'!AG$7:AG$809,MATCH(WatchList!$B209,'All CCC'!$B$7:$B$809,0)))</f>
        <v/>
      </c>
      <c r="AH209" s="844" t="str">
        <f>IF($B209="","",INDEX('All CCC'!AH$7:AH$809,MATCH(WatchList!$B209,'All CCC'!$B$7:$B$809,0)))</f>
        <v/>
      </c>
      <c r="AI209" s="844" t="str">
        <f>IF($B209="","",INDEX('All CCC'!AI$7:AI$809,MATCH(WatchList!$B209,'All CCC'!$B$7:$B$809,0)))</f>
        <v/>
      </c>
      <c r="AJ209" s="844" t="str">
        <f>IF($B209="","",INDEX('All CCC'!AJ$7:AJ$809,MATCH(WatchList!$B209,'All CCC'!$B$7:$B$809,0)))</f>
        <v/>
      </c>
      <c r="AK209" s="844" t="str">
        <f>IF($B209="","",INDEX('All CCC'!AK$7:AK$809,MATCH(WatchList!$B209,'All CCC'!$B$7:$B$809,0)))</f>
        <v/>
      </c>
      <c r="AL209" s="844" t="str">
        <f>IF($B209="","",INDEX('All CCC'!AL$7:AL$809,MATCH(WatchList!$B209,'All CCC'!$B$7:$B$809,0)))</f>
        <v/>
      </c>
      <c r="AM209" s="844" t="str">
        <f>IF($B209="","",INDEX('All CCC'!AM$7:AM$809,MATCH(WatchList!$B209,'All CCC'!$B$7:$B$809,0)))</f>
        <v/>
      </c>
      <c r="AN209" s="844" t="str">
        <f>IF($B209="","",INDEX('All CCC'!AN$7:AN$809,MATCH(WatchList!$B209,'All CCC'!$B$7:$B$809,0)))</f>
        <v/>
      </c>
      <c r="AO209" s="844" t="str">
        <f>IF($B209="","",INDEX('All CCC'!AO$7:AO$809,MATCH(WatchList!$B209,'All CCC'!$B$7:$B$809,0)))</f>
        <v/>
      </c>
      <c r="AP209" s="844" t="str">
        <f>IF($B209="","",INDEX('All CCC'!AP$7:AP$809,MATCH(WatchList!$B209,'All CCC'!$B$7:$B$809,0)))</f>
        <v/>
      </c>
      <c r="AQ209" s="844" t="str">
        <f>IF($B209="","",INDEX('All CCC'!AQ$7:AQ$809,MATCH(WatchList!$B209,'All CCC'!$B$7:$B$809,0)))</f>
        <v/>
      </c>
      <c r="AR209" s="844" t="str">
        <f>IF($B209="","",INDEX('All CCC'!AR$7:AR$809,MATCH(WatchList!$B209,'All CCC'!$B$7:$B$809,0)))</f>
        <v/>
      </c>
      <c r="AS209" s="844" t="str">
        <f>IF($B209="","",INDEX('All CCC'!AS$7:AS$809,MATCH(WatchList!$B209,'All CCC'!$B$7:$B$809,0)))</f>
        <v/>
      </c>
      <c r="AT209" s="844" t="str">
        <f>IF($B209="","",INDEX('All CCC'!AT$7:AT$809,MATCH(WatchList!$B209,'All CCC'!$B$7:$B$809,0)))</f>
        <v/>
      </c>
      <c r="AU209" s="844" t="str">
        <f>IF($B209="","",INDEX('All CCC'!AU$7:AU$809,MATCH(WatchList!$B209,'All CCC'!$B$7:$B$809,0)))</f>
        <v/>
      </c>
      <c r="AV209" s="844" t="str">
        <f>IF($B209="","",INDEX('All CCC'!AV$7:AV$809,MATCH(WatchList!$B209,'All CCC'!$B$7:$B$809,0)))</f>
        <v/>
      </c>
      <c r="AW209" s="844" t="str">
        <f>IF($B209="","",INDEX('All CCC'!AW$7:AW$809,MATCH(WatchList!$B209,'All CCC'!$B$7:$B$809,0)))</f>
        <v/>
      </c>
      <c r="AX209" s="844" t="str">
        <f>IF($B209="","",INDEX('All CCC'!AX$7:AX$809,MATCH(WatchList!$B209,'All CCC'!$B$7:$B$809,0)))</f>
        <v/>
      </c>
      <c r="AY209" s="844" t="str">
        <f>IF($B209="","",INDEX('All CCC'!AY$7:AY$809,MATCH(WatchList!$B209,'All CCC'!$B$7:$B$809,0)))</f>
        <v/>
      </c>
      <c r="AZ209" s="844" t="str">
        <f>IF($B209="","",INDEX('All CCC'!AZ$7:AZ$809,MATCH(WatchList!$B209,'All CCC'!$B$7:$B$809,0)))</f>
        <v/>
      </c>
      <c r="BA209" s="844" t="str">
        <f>IF($B209="","",INDEX('All CCC'!BA$7:BA$809,MATCH(WatchList!$B209,'All CCC'!$B$7:$B$809,0)))</f>
        <v/>
      </c>
      <c r="BB209" s="844" t="str">
        <f>IF($B209="","",INDEX('All CCC'!BB$7:BB$809,MATCH(WatchList!$B209,'All CCC'!$B$7:$B$809,0)))</f>
        <v/>
      </c>
      <c r="BC209" s="844" t="str">
        <f>IF($B209="","",INDEX('All CCC'!BC$7:BC$809,MATCH(WatchList!$B209,'All CCC'!$B$7:$B$809,0)))</f>
        <v/>
      </c>
      <c r="BD209" s="844" t="str">
        <f>IF($B209="","",INDEX('All CCC'!BD$7:BD$809,MATCH(WatchList!$B209,'All CCC'!$B$7:$B$809,0)))</f>
        <v/>
      </c>
      <c r="BE209" s="844" t="str">
        <f>IF($B209="","",INDEX('All CCC'!BE$7:BE$809,MATCH(WatchList!$B209,'All CCC'!$B$7:$B$809,0)))</f>
        <v/>
      </c>
      <c r="BF209" s="844" t="str">
        <f>IF($B209="","",INDEX('All CCC'!BF$7:BF$809,MATCH(WatchList!$B209,'All CCC'!$B$7:$B$809,0)))</f>
        <v/>
      </c>
      <c r="BG209" s="844" t="str">
        <f>IF($B209="","",INDEX('All CCC'!BG$7:BG$809,MATCH(WatchList!$B209,'All CCC'!$B$7:$B$809,0)))</f>
        <v/>
      </c>
    </row>
    <row r="210" spans="1:59" x14ac:dyDescent="0.2">
      <c r="A210" s="548" t="str">
        <f>IF($B210="","",INDEX('All CCC'!A$7:A$809,MATCH(WatchList!$B210,'All CCC'!$B$7:$B$809,0)))</f>
        <v/>
      </c>
      <c r="B210" s="31"/>
      <c r="C210" s="844" t="str">
        <f>IF($B210="","",INDEX('All CCC'!C$7:C$809,MATCH(WatchList!$B210,'All CCC'!$B$7:$B$809,0)))</f>
        <v/>
      </c>
      <c r="D210" s="844" t="str">
        <f>IF($B210="","",INDEX('All CCC'!D$7:D$809,MATCH(WatchList!$B210,'All CCC'!$B$7:$B$809,0)))</f>
        <v/>
      </c>
      <c r="E210" s="844" t="str">
        <f>IF($B210="","",INDEX('All CCC'!E$7:E$809,MATCH(WatchList!$B210,'All CCC'!$B$7:$B$809,0)))</f>
        <v/>
      </c>
      <c r="F210" s="844" t="str">
        <f>IF($B210="","",INDEX('All CCC'!F$7:F$809,MATCH(WatchList!$B210,'All CCC'!$B$7:$B$809,0)))</f>
        <v/>
      </c>
      <c r="G210" s="844" t="str">
        <f>IF($B210="","",INDEX('All CCC'!G$7:G$809,MATCH(WatchList!$B210,'All CCC'!$B$7:$B$809,0)))</f>
        <v/>
      </c>
      <c r="H210" s="844" t="str">
        <f>IF($B210="","",INDEX('All CCC'!H$7:H$809,MATCH(WatchList!$B210,'All CCC'!$B$7:$B$809,0)))</f>
        <v/>
      </c>
      <c r="I210" s="844" t="str">
        <f>IF($B210="","",INDEX('All CCC'!I$7:I$809,MATCH(WatchList!$B210,'All CCC'!$B$7:$B$809,0)))</f>
        <v/>
      </c>
      <c r="J210" s="844" t="str">
        <f>IF($B210="","",INDEX('All CCC'!J$7:J$809,MATCH(WatchList!$B210,'All CCC'!$B$7:$B$809,0)))</f>
        <v/>
      </c>
      <c r="K210" s="844" t="str">
        <f>IF($B210="","",INDEX('All CCC'!K$7:K$809,MATCH(WatchList!$B210,'All CCC'!$B$7:$B$809,0)))</f>
        <v/>
      </c>
      <c r="L210" s="844" t="str">
        <f>IF($B210="","",INDEX('All CCC'!L$7:L$809,MATCH(WatchList!$B210,'All CCC'!$B$7:$B$809,0)))</f>
        <v/>
      </c>
      <c r="M210" s="844" t="str">
        <f>IF($B210="","",INDEX('All CCC'!M$7:M$809,MATCH(WatchList!$B210,'All CCC'!$B$7:$B$809,0)))</f>
        <v/>
      </c>
      <c r="N210" s="844" t="str">
        <f>IF($B210="","",INDEX('All CCC'!N$7:N$809,MATCH(WatchList!$B210,'All CCC'!$B$7:$B$809,0)))</f>
        <v/>
      </c>
      <c r="O210" s="844" t="str">
        <f>IF($B210="","",INDEX('All CCC'!O$7:O$809,MATCH(WatchList!$B210,'All CCC'!$B$7:$B$809,0)))</f>
        <v/>
      </c>
      <c r="P210" s="845" t="str">
        <f>IF($B210="","",INDEX('All CCC'!P$7:P$809,MATCH(WatchList!$B210,'All CCC'!$B$7:$B$809,0)))</f>
        <v/>
      </c>
      <c r="Q210" s="845" t="str">
        <f>IF($B210="","",INDEX('All CCC'!Q$7:Q$809,MATCH(WatchList!$B210,'All CCC'!$B$7:$B$809,0)))</f>
        <v/>
      </c>
      <c r="R210" s="844" t="str">
        <f>IF($B210="","",INDEX('All CCC'!R$7:R$809,MATCH(WatchList!$B210,'All CCC'!$B$7:$B$809,0)))</f>
        <v/>
      </c>
      <c r="S210" s="844" t="str">
        <f>IF($B210="","",INDEX('All CCC'!S$7:S$809,MATCH(WatchList!$B210,'All CCC'!$B$7:$B$809,0)))</f>
        <v/>
      </c>
      <c r="T210" s="844" t="str">
        <f>IF($B210="","",INDEX('All CCC'!T$7:T$809,MATCH(WatchList!$B210,'All CCC'!$B$7:$B$809,0)))</f>
        <v/>
      </c>
      <c r="U210" s="844" t="str">
        <f>IF($B210="","",INDEX('All CCC'!U$7:U$809,MATCH(WatchList!$B210,'All CCC'!$B$7:$B$809,0)))</f>
        <v/>
      </c>
      <c r="V210" s="844" t="str">
        <f>IF($B210="","",INDEX('All CCC'!V$7:V$809,MATCH(WatchList!$B210,'All CCC'!$B$7:$B$809,0)))</f>
        <v/>
      </c>
      <c r="W210" s="844" t="str">
        <f>IF($B210="","",INDEX('All CCC'!W$7:W$809,MATCH(WatchList!$B210,'All CCC'!$B$7:$B$809,0)))</f>
        <v/>
      </c>
      <c r="X210" s="844" t="str">
        <f>IF($B210="","",INDEX('All CCC'!X$7:X$809,MATCH(WatchList!$B210,'All CCC'!$B$7:$B$809,0)))</f>
        <v/>
      </c>
      <c r="Y210" s="844" t="str">
        <f>IF($B210="","",INDEX('All CCC'!Y$7:Y$809,MATCH(WatchList!$B210,'All CCC'!$B$7:$B$809,0)))</f>
        <v/>
      </c>
      <c r="Z210" s="844" t="str">
        <f>IF($B210="","",INDEX('All CCC'!Z$7:Z$809,MATCH(WatchList!$B210,'All CCC'!$B$7:$B$809,0)))</f>
        <v/>
      </c>
      <c r="AA210" s="844" t="str">
        <f>IF($B210="","",INDEX('All CCC'!AA$7:AA$809,MATCH(WatchList!$B210,'All CCC'!$B$7:$B$809,0)))</f>
        <v/>
      </c>
      <c r="AB210" s="844" t="str">
        <f>IF($B210="","",INDEX('All CCC'!AB$7:AB$809,MATCH(WatchList!$B210,'All CCC'!$B$7:$B$809,0)))</f>
        <v/>
      </c>
      <c r="AC210" s="844" t="str">
        <f>IF($B210="","",INDEX('All CCC'!AC$7:AC$809,MATCH(WatchList!$B210,'All CCC'!$B$7:$B$809,0)))</f>
        <v/>
      </c>
      <c r="AD210" s="844" t="str">
        <f>IF($B210="","",INDEX('All CCC'!AD$7:AD$809,MATCH(WatchList!$B210,'All CCC'!$B$7:$B$809,0)))</f>
        <v/>
      </c>
      <c r="AE210" s="844" t="str">
        <f>IF($B210="","",INDEX('All CCC'!AE$7:AE$809,MATCH(WatchList!$B210,'All CCC'!$B$7:$B$809,0)))</f>
        <v/>
      </c>
      <c r="AF210" s="844" t="str">
        <f>IF($B210="","",INDEX('All CCC'!AF$7:AF$809,MATCH(WatchList!$B210,'All CCC'!$B$7:$B$809,0)))</f>
        <v/>
      </c>
      <c r="AG210" s="844" t="str">
        <f>IF($B210="","",INDEX('All CCC'!AG$7:AG$809,MATCH(WatchList!$B210,'All CCC'!$B$7:$B$809,0)))</f>
        <v/>
      </c>
      <c r="AH210" s="844" t="str">
        <f>IF($B210="","",INDEX('All CCC'!AH$7:AH$809,MATCH(WatchList!$B210,'All CCC'!$B$7:$B$809,0)))</f>
        <v/>
      </c>
      <c r="AI210" s="844" t="str">
        <f>IF($B210="","",INDEX('All CCC'!AI$7:AI$809,MATCH(WatchList!$B210,'All CCC'!$B$7:$B$809,0)))</f>
        <v/>
      </c>
      <c r="AJ210" s="844" t="str">
        <f>IF($B210="","",INDEX('All CCC'!AJ$7:AJ$809,MATCH(WatchList!$B210,'All CCC'!$B$7:$B$809,0)))</f>
        <v/>
      </c>
      <c r="AK210" s="844" t="str">
        <f>IF($B210="","",INDEX('All CCC'!AK$7:AK$809,MATCH(WatchList!$B210,'All CCC'!$B$7:$B$809,0)))</f>
        <v/>
      </c>
      <c r="AL210" s="844" t="str">
        <f>IF($B210="","",INDEX('All CCC'!AL$7:AL$809,MATCH(WatchList!$B210,'All CCC'!$B$7:$B$809,0)))</f>
        <v/>
      </c>
      <c r="AM210" s="844" t="str">
        <f>IF($B210="","",INDEX('All CCC'!AM$7:AM$809,MATCH(WatchList!$B210,'All CCC'!$B$7:$B$809,0)))</f>
        <v/>
      </c>
      <c r="AN210" s="844" t="str">
        <f>IF($B210="","",INDEX('All CCC'!AN$7:AN$809,MATCH(WatchList!$B210,'All CCC'!$B$7:$B$809,0)))</f>
        <v/>
      </c>
      <c r="AO210" s="844" t="str">
        <f>IF($B210="","",INDEX('All CCC'!AO$7:AO$809,MATCH(WatchList!$B210,'All CCC'!$B$7:$B$809,0)))</f>
        <v/>
      </c>
      <c r="AP210" s="844" t="str">
        <f>IF($B210="","",INDEX('All CCC'!AP$7:AP$809,MATCH(WatchList!$B210,'All CCC'!$B$7:$B$809,0)))</f>
        <v/>
      </c>
      <c r="AQ210" s="844" t="str">
        <f>IF($B210="","",INDEX('All CCC'!AQ$7:AQ$809,MATCH(WatchList!$B210,'All CCC'!$B$7:$B$809,0)))</f>
        <v/>
      </c>
      <c r="AR210" s="844" t="str">
        <f>IF($B210="","",INDEX('All CCC'!AR$7:AR$809,MATCH(WatchList!$B210,'All CCC'!$B$7:$B$809,0)))</f>
        <v/>
      </c>
      <c r="AS210" s="844" t="str">
        <f>IF($B210="","",INDEX('All CCC'!AS$7:AS$809,MATCH(WatchList!$B210,'All CCC'!$B$7:$B$809,0)))</f>
        <v/>
      </c>
      <c r="AT210" s="844" t="str">
        <f>IF($B210="","",INDEX('All CCC'!AT$7:AT$809,MATCH(WatchList!$B210,'All CCC'!$B$7:$B$809,0)))</f>
        <v/>
      </c>
      <c r="AU210" s="844" t="str">
        <f>IF($B210="","",INDEX('All CCC'!AU$7:AU$809,MATCH(WatchList!$B210,'All CCC'!$B$7:$B$809,0)))</f>
        <v/>
      </c>
      <c r="AV210" s="844" t="str">
        <f>IF($B210="","",INDEX('All CCC'!AV$7:AV$809,MATCH(WatchList!$B210,'All CCC'!$B$7:$B$809,0)))</f>
        <v/>
      </c>
      <c r="AW210" s="844" t="str">
        <f>IF($B210="","",INDEX('All CCC'!AW$7:AW$809,MATCH(WatchList!$B210,'All CCC'!$B$7:$B$809,0)))</f>
        <v/>
      </c>
      <c r="AX210" s="844" t="str">
        <f>IF($B210="","",INDEX('All CCC'!AX$7:AX$809,MATCH(WatchList!$B210,'All CCC'!$B$7:$B$809,0)))</f>
        <v/>
      </c>
      <c r="AY210" s="844" t="str">
        <f>IF($B210="","",INDEX('All CCC'!AY$7:AY$809,MATCH(WatchList!$B210,'All CCC'!$B$7:$B$809,0)))</f>
        <v/>
      </c>
      <c r="AZ210" s="844" t="str">
        <f>IF($B210="","",INDEX('All CCC'!AZ$7:AZ$809,MATCH(WatchList!$B210,'All CCC'!$B$7:$B$809,0)))</f>
        <v/>
      </c>
      <c r="BA210" s="844" t="str">
        <f>IF($B210="","",INDEX('All CCC'!BA$7:BA$809,MATCH(WatchList!$B210,'All CCC'!$B$7:$B$809,0)))</f>
        <v/>
      </c>
      <c r="BB210" s="844" t="str">
        <f>IF($B210="","",INDEX('All CCC'!BB$7:BB$809,MATCH(WatchList!$B210,'All CCC'!$B$7:$B$809,0)))</f>
        <v/>
      </c>
      <c r="BC210" s="844" t="str">
        <f>IF($B210="","",INDEX('All CCC'!BC$7:BC$809,MATCH(WatchList!$B210,'All CCC'!$B$7:$B$809,0)))</f>
        <v/>
      </c>
      <c r="BD210" s="844" t="str">
        <f>IF($B210="","",INDEX('All CCC'!BD$7:BD$809,MATCH(WatchList!$B210,'All CCC'!$B$7:$B$809,0)))</f>
        <v/>
      </c>
      <c r="BE210" s="844" t="str">
        <f>IF($B210="","",INDEX('All CCC'!BE$7:BE$809,MATCH(WatchList!$B210,'All CCC'!$B$7:$B$809,0)))</f>
        <v/>
      </c>
      <c r="BF210" s="844" t="str">
        <f>IF($B210="","",INDEX('All CCC'!BF$7:BF$809,MATCH(WatchList!$B210,'All CCC'!$B$7:$B$809,0)))</f>
        <v/>
      </c>
      <c r="BG210" s="844" t="str">
        <f>IF($B210="","",INDEX('All CCC'!BG$7:BG$809,MATCH(WatchList!$B210,'All CCC'!$B$7:$B$809,0)))</f>
        <v/>
      </c>
    </row>
    <row r="211" spans="1:59" x14ac:dyDescent="0.2">
      <c r="A211" s="548" t="str">
        <f>IF($B211="","",INDEX('All CCC'!A$7:A$809,MATCH(WatchList!$B211,'All CCC'!$B$7:$B$809,0)))</f>
        <v/>
      </c>
      <c r="B211" s="31"/>
      <c r="C211" s="844" t="str">
        <f>IF($B211="","",INDEX('All CCC'!C$7:C$809,MATCH(WatchList!$B211,'All CCC'!$B$7:$B$809,0)))</f>
        <v/>
      </c>
      <c r="D211" s="844" t="str">
        <f>IF($B211="","",INDEX('All CCC'!D$7:D$809,MATCH(WatchList!$B211,'All CCC'!$B$7:$B$809,0)))</f>
        <v/>
      </c>
      <c r="E211" s="844" t="str">
        <f>IF($B211="","",INDEX('All CCC'!E$7:E$809,MATCH(WatchList!$B211,'All CCC'!$B$7:$B$809,0)))</f>
        <v/>
      </c>
      <c r="F211" s="844" t="str">
        <f>IF($B211="","",INDEX('All CCC'!F$7:F$809,MATCH(WatchList!$B211,'All CCC'!$B$7:$B$809,0)))</f>
        <v/>
      </c>
      <c r="G211" s="844" t="str">
        <f>IF($B211="","",INDEX('All CCC'!G$7:G$809,MATCH(WatchList!$B211,'All CCC'!$B$7:$B$809,0)))</f>
        <v/>
      </c>
      <c r="H211" s="844" t="str">
        <f>IF($B211="","",INDEX('All CCC'!H$7:H$809,MATCH(WatchList!$B211,'All CCC'!$B$7:$B$809,0)))</f>
        <v/>
      </c>
      <c r="I211" s="844" t="str">
        <f>IF($B211="","",INDEX('All CCC'!I$7:I$809,MATCH(WatchList!$B211,'All CCC'!$B$7:$B$809,0)))</f>
        <v/>
      </c>
      <c r="J211" s="844" t="str">
        <f>IF($B211="","",INDEX('All CCC'!J$7:J$809,MATCH(WatchList!$B211,'All CCC'!$B$7:$B$809,0)))</f>
        <v/>
      </c>
      <c r="K211" s="844" t="str">
        <f>IF($B211="","",INDEX('All CCC'!K$7:K$809,MATCH(WatchList!$B211,'All CCC'!$B$7:$B$809,0)))</f>
        <v/>
      </c>
      <c r="L211" s="844" t="str">
        <f>IF($B211="","",INDEX('All CCC'!L$7:L$809,MATCH(WatchList!$B211,'All CCC'!$B$7:$B$809,0)))</f>
        <v/>
      </c>
      <c r="M211" s="844" t="str">
        <f>IF($B211="","",INDEX('All CCC'!M$7:M$809,MATCH(WatchList!$B211,'All CCC'!$B$7:$B$809,0)))</f>
        <v/>
      </c>
      <c r="N211" s="844" t="str">
        <f>IF($B211="","",INDEX('All CCC'!N$7:N$809,MATCH(WatchList!$B211,'All CCC'!$B$7:$B$809,0)))</f>
        <v/>
      </c>
      <c r="O211" s="844" t="str">
        <f>IF($B211="","",INDEX('All CCC'!O$7:O$809,MATCH(WatchList!$B211,'All CCC'!$B$7:$B$809,0)))</f>
        <v/>
      </c>
      <c r="P211" s="845" t="str">
        <f>IF($B211="","",INDEX('All CCC'!P$7:P$809,MATCH(WatchList!$B211,'All CCC'!$B$7:$B$809,0)))</f>
        <v/>
      </c>
      <c r="Q211" s="845" t="str">
        <f>IF($B211="","",INDEX('All CCC'!Q$7:Q$809,MATCH(WatchList!$B211,'All CCC'!$B$7:$B$809,0)))</f>
        <v/>
      </c>
      <c r="R211" s="844" t="str">
        <f>IF($B211="","",INDEX('All CCC'!R$7:R$809,MATCH(WatchList!$B211,'All CCC'!$B$7:$B$809,0)))</f>
        <v/>
      </c>
      <c r="S211" s="844" t="str">
        <f>IF($B211="","",INDEX('All CCC'!S$7:S$809,MATCH(WatchList!$B211,'All CCC'!$B$7:$B$809,0)))</f>
        <v/>
      </c>
      <c r="T211" s="844" t="str">
        <f>IF($B211="","",INDEX('All CCC'!T$7:T$809,MATCH(WatchList!$B211,'All CCC'!$B$7:$B$809,0)))</f>
        <v/>
      </c>
      <c r="U211" s="844" t="str">
        <f>IF($B211="","",INDEX('All CCC'!U$7:U$809,MATCH(WatchList!$B211,'All CCC'!$B$7:$B$809,0)))</f>
        <v/>
      </c>
      <c r="V211" s="844" t="str">
        <f>IF($B211="","",INDEX('All CCC'!V$7:V$809,MATCH(WatchList!$B211,'All CCC'!$B$7:$B$809,0)))</f>
        <v/>
      </c>
      <c r="W211" s="844" t="str">
        <f>IF($B211="","",INDEX('All CCC'!W$7:W$809,MATCH(WatchList!$B211,'All CCC'!$B$7:$B$809,0)))</f>
        <v/>
      </c>
      <c r="X211" s="844" t="str">
        <f>IF($B211="","",INDEX('All CCC'!X$7:X$809,MATCH(WatchList!$B211,'All CCC'!$B$7:$B$809,0)))</f>
        <v/>
      </c>
      <c r="Y211" s="844" t="str">
        <f>IF($B211="","",INDEX('All CCC'!Y$7:Y$809,MATCH(WatchList!$B211,'All CCC'!$B$7:$B$809,0)))</f>
        <v/>
      </c>
      <c r="Z211" s="844" t="str">
        <f>IF($B211="","",INDEX('All CCC'!Z$7:Z$809,MATCH(WatchList!$B211,'All CCC'!$B$7:$B$809,0)))</f>
        <v/>
      </c>
      <c r="AA211" s="844" t="str">
        <f>IF($B211="","",INDEX('All CCC'!AA$7:AA$809,MATCH(WatchList!$B211,'All CCC'!$B$7:$B$809,0)))</f>
        <v/>
      </c>
      <c r="AB211" s="844" t="str">
        <f>IF($B211="","",INDEX('All CCC'!AB$7:AB$809,MATCH(WatchList!$B211,'All CCC'!$B$7:$B$809,0)))</f>
        <v/>
      </c>
      <c r="AC211" s="844" t="str">
        <f>IF($B211="","",INDEX('All CCC'!AC$7:AC$809,MATCH(WatchList!$B211,'All CCC'!$B$7:$B$809,0)))</f>
        <v/>
      </c>
      <c r="AD211" s="844" t="str">
        <f>IF($B211="","",INDEX('All CCC'!AD$7:AD$809,MATCH(WatchList!$B211,'All CCC'!$B$7:$B$809,0)))</f>
        <v/>
      </c>
      <c r="AE211" s="844" t="str">
        <f>IF($B211="","",INDEX('All CCC'!AE$7:AE$809,MATCH(WatchList!$B211,'All CCC'!$B$7:$B$809,0)))</f>
        <v/>
      </c>
      <c r="AF211" s="844" t="str">
        <f>IF($B211="","",INDEX('All CCC'!AF$7:AF$809,MATCH(WatchList!$B211,'All CCC'!$B$7:$B$809,0)))</f>
        <v/>
      </c>
      <c r="AG211" s="844" t="str">
        <f>IF($B211="","",INDEX('All CCC'!AG$7:AG$809,MATCH(WatchList!$B211,'All CCC'!$B$7:$B$809,0)))</f>
        <v/>
      </c>
      <c r="AH211" s="844" t="str">
        <f>IF($B211="","",INDEX('All CCC'!AH$7:AH$809,MATCH(WatchList!$B211,'All CCC'!$B$7:$B$809,0)))</f>
        <v/>
      </c>
      <c r="AI211" s="844" t="str">
        <f>IF($B211="","",INDEX('All CCC'!AI$7:AI$809,MATCH(WatchList!$B211,'All CCC'!$B$7:$B$809,0)))</f>
        <v/>
      </c>
      <c r="AJ211" s="844" t="str">
        <f>IF($B211="","",INDEX('All CCC'!AJ$7:AJ$809,MATCH(WatchList!$B211,'All CCC'!$B$7:$B$809,0)))</f>
        <v/>
      </c>
      <c r="AK211" s="844" t="str">
        <f>IF($B211="","",INDEX('All CCC'!AK$7:AK$809,MATCH(WatchList!$B211,'All CCC'!$B$7:$B$809,0)))</f>
        <v/>
      </c>
      <c r="AL211" s="844" t="str">
        <f>IF($B211="","",INDEX('All CCC'!AL$7:AL$809,MATCH(WatchList!$B211,'All CCC'!$B$7:$B$809,0)))</f>
        <v/>
      </c>
      <c r="AM211" s="844" t="str">
        <f>IF($B211="","",INDEX('All CCC'!AM$7:AM$809,MATCH(WatchList!$B211,'All CCC'!$B$7:$B$809,0)))</f>
        <v/>
      </c>
      <c r="AN211" s="844" t="str">
        <f>IF($B211="","",INDEX('All CCC'!AN$7:AN$809,MATCH(WatchList!$B211,'All CCC'!$B$7:$B$809,0)))</f>
        <v/>
      </c>
      <c r="AO211" s="844" t="str">
        <f>IF($B211="","",INDEX('All CCC'!AO$7:AO$809,MATCH(WatchList!$B211,'All CCC'!$B$7:$B$809,0)))</f>
        <v/>
      </c>
      <c r="AP211" s="844" t="str">
        <f>IF($B211="","",INDEX('All CCC'!AP$7:AP$809,MATCH(WatchList!$B211,'All CCC'!$B$7:$B$809,0)))</f>
        <v/>
      </c>
      <c r="AQ211" s="844" t="str">
        <f>IF($B211="","",INDEX('All CCC'!AQ$7:AQ$809,MATCH(WatchList!$B211,'All CCC'!$B$7:$B$809,0)))</f>
        <v/>
      </c>
      <c r="AR211" s="844" t="str">
        <f>IF($B211="","",INDEX('All CCC'!AR$7:AR$809,MATCH(WatchList!$B211,'All CCC'!$B$7:$B$809,0)))</f>
        <v/>
      </c>
      <c r="AS211" s="844" t="str">
        <f>IF($B211="","",INDEX('All CCC'!AS$7:AS$809,MATCH(WatchList!$B211,'All CCC'!$B$7:$B$809,0)))</f>
        <v/>
      </c>
      <c r="AT211" s="844" t="str">
        <f>IF($B211="","",INDEX('All CCC'!AT$7:AT$809,MATCH(WatchList!$B211,'All CCC'!$B$7:$B$809,0)))</f>
        <v/>
      </c>
      <c r="AU211" s="844" t="str">
        <f>IF($B211="","",INDEX('All CCC'!AU$7:AU$809,MATCH(WatchList!$B211,'All CCC'!$B$7:$B$809,0)))</f>
        <v/>
      </c>
      <c r="AV211" s="844" t="str">
        <f>IF($B211="","",INDEX('All CCC'!AV$7:AV$809,MATCH(WatchList!$B211,'All CCC'!$B$7:$B$809,0)))</f>
        <v/>
      </c>
      <c r="AW211" s="844" t="str">
        <f>IF($B211="","",INDEX('All CCC'!AW$7:AW$809,MATCH(WatchList!$B211,'All CCC'!$B$7:$B$809,0)))</f>
        <v/>
      </c>
      <c r="AX211" s="844" t="str">
        <f>IF($B211="","",INDEX('All CCC'!AX$7:AX$809,MATCH(WatchList!$B211,'All CCC'!$B$7:$B$809,0)))</f>
        <v/>
      </c>
      <c r="AY211" s="844" t="str">
        <f>IF($B211="","",INDEX('All CCC'!AY$7:AY$809,MATCH(WatchList!$B211,'All CCC'!$B$7:$B$809,0)))</f>
        <v/>
      </c>
      <c r="AZ211" s="844" t="str">
        <f>IF($B211="","",INDEX('All CCC'!AZ$7:AZ$809,MATCH(WatchList!$B211,'All CCC'!$B$7:$B$809,0)))</f>
        <v/>
      </c>
      <c r="BA211" s="844" t="str">
        <f>IF($B211="","",INDEX('All CCC'!BA$7:BA$809,MATCH(WatchList!$B211,'All CCC'!$B$7:$B$809,0)))</f>
        <v/>
      </c>
      <c r="BB211" s="844" t="str">
        <f>IF($B211="","",INDEX('All CCC'!BB$7:BB$809,MATCH(WatchList!$B211,'All CCC'!$B$7:$B$809,0)))</f>
        <v/>
      </c>
      <c r="BC211" s="844" t="str">
        <f>IF($B211="","",INDEX('All CCC'!BC$7:BC$809,MATCH(WatchList!$B211,'All CCC'!$B$7:$B$809,0)))</f>
        <v/>
      </c>
      <c r="BD211" s="844" t="str">
        <f>IF($B211="","",INDEX('All CCC'!BD$7:BD$809,MATCH(WatchList!$B211,'All CCC'!$B$7:$B$809,0)))</f>
        <v/>
      </c>
      <c r="BE211" s="844" t="str">
        <f>IF($B211="","",INDEX('All CCC'!BE$7:BE$809,MATCH(WatchList!$B211,'All CCC'!$B$7:$B$809,0)))</f>
        <v/>
      </c>
      <c r="BF211" s="844" t="str">
        <f>IF($B211="","",INDEX('All CCC'!BF$7:BF$809,MATCH(WatchList!$B211,'All CCC'!$B$7:$B$809,0)))</f>
        <v/>
      </c>
      <c r="BG211" s="844" t="str">
        <f>IF($B211="","",INDEX('All CCC'!BG$7:BG$809,MATCH(WatchList!$B211,'All CCC'!$B$7:$B$809,0)))</f>
        <v/>
      </c>
    </row>
    <row r="212" spans="1:59" x14ac:dyDescent="0.2">
      <c r="A212" s="548" t="str">
        <f>IF($B212="","",INDEX('All CCC'!A$7:A$809,MATCH(WatchList!$B212,'All CCC'!$B$7:$B$809,0)))</f>
        <v/>
      </c>
      <c r="B212" s="31"/>
      <c r="C212" s="844" t="str">
        <f>IF($B212="","",INDEX('All CCC'!C$7:C$809,MATCH(WatchList!$B212,'All CCC'!$B$7:$B$809,0)))</f>
        <v/>
      </c>
      <c r="D212" s="844" t="str">
        <f>IF($B212="","",INDEX('All CCC'!D$7:D$809,MATCH(WatchList!$B212,'All CCC'!$B$7:$B$809,0)))</f>
        <v/>
      </c>
      <c r="E212" s="844" t="str">
        <f>IF($B212="","",INDEX('All CCC'!E$7:E$809,MATCH(WatchList!$B212,'All CCC'!$B$7:$B$809,0)))</f>
        <v/>
      </c>
      <c r="F212" s="844" t="str">
        <f>IF($B212="","",INDEX('All CCC'!F$7:F$809,MATCH(WatchList!$B212,'All CCC'!$B$7:$B$809,0)))</f>
        <v/>
      </c>
      <c r="G212" s="844" t="str">
        <f>IF($B212="","",INDEX('All CCC'!G$7:G$809,MATCH(WatchList!$B212,'All CCC'!$B$7:$B$809,0)))</f>
        <v/>
      </c>
      <c r="H212" s="844" t="str">
        <f>IF($B212="","",INDEX('All CCC'!H$7:H$809,MATCH(WatchList!$B212,'All CCC'!$B$7:$B$809,0)))</f>
        <v/>
      </c>
      <c r="I212" s="844" t="str">
        <f>IF($B212="","",INDEX('All CCC'!I$7:I$809,MATCH(WatchList!$B212,'All CCC'!$B$7:$B$809,0)))</f>
        <v/>
      </c>
      <c r="J212" s="844" t="str">
        <f>IF($B212="","",INDEX('All CCC'!J$7:J$809,MATCH(WatchList!$B212,'All CCC'!$B$7:$B$809,0)))</f>
        <v/>
      </c>
      <c r="K212" s="844" t="str">
        <f>IF($B212="","",INDEX('All CCC'!K$7:K$809,MATCH(WatchList!$B212,'All CCC'!$B$7:$B$809,0)))</f>
        <v/>
      </c>
      <c r="L212" s="844" t="str">
        <f>IF($B212="","",INDEX('All CCC'!L$7:L$809,MATCH(WatchList!$B212,'All CCC'!$B$7:$B$809,0)))</f>
        <v/>
      </c>
      <c r="M212" s="844" t="str">
        <f>IF($B212="","",INDEX('All CCC'!M$7:M$809,MATCH(WatchList!$B212,'All CCC'!$B$7:$B$809,0)))</f>
        <v/>
      </c>
      <c r="N212" s="844" t="str">
        <f>IF($B212="","",INDEX('All CCC'!N$7:N$809,MATCH(WatchList!$B212,'All CCC'!$B$7:$B$809,0)))</f>
        <v/>
      </c>
      <c r="O212" s="844" t="str">
        <f>IF($B212="","",INDEX('All CCC'!O$7:O$809,MATCH(WatchList!$B212,'All CCC'!$B$7:$B$809,0)))</f>
        <v/>
      </c>
      <c r="P212" s="845" t="str">
        <f>IF($B212="","",INDEX('All CCC'!P$7:P$809,MATCH(WatchList!$B212,'All CCC'!$B$7:$B$809,0)))</f>
        <v/>
      </c>
      <c r="Q212" s="845" t="str">
        <f>IF($B212="","",INDEX('All CCC'!Q$7:Q$809,MATCH(WatchList!$B212,'All CCC'!$B$7:$B$809,0)))</f>
        <v/>
      </c>
      <c r="R212" s="844" t="str">
        <f>IF($B212="","",INDEX('All CCC'!R$7:R$809,MATCH(WatchList!$B212,'All CCC'!$B$7:$B$809,0)))</f>
        <v/>
      </c>
      <c r="S212" s="844" t="str">
        <f>IF($B212="","",INDEX('All CCC'!S$7:S$809,MATCH(WatchList!$B212,'All CCC'!$B$7:$B$809,0)))</f>
        <v/>
      </c>
      <c r="T212" s="844" t="str">
        <f>IF($B212="","",INDEX('All CCC'!T$7:T$809,MATCH(WatchList!$B212,'All CCC'!$B$7:$B$809,0)))</f>
        <v/>
      </c>
      <c r="U212" s="844" t="str">
        <f>IF($B212="","",INDEX('All CCC'!U$7:U$809,MATCH(WatchList!$B212,'All CCC'!$B$7:$B$809,0)))</f>
        <v/>
      </c>
      <c r="V212" s="844" t="str">
        <f>IF($B212="","",INDEX('All CCC'!V$7:V$809,MATCH(WatchList!$B212,'All CCC'!$B$7:$B$809,0)))</f>
        <v/>
      </c>
      <c r="W212" s="844" t="str">
        <f>IF($B212="","",INDEX('All CCC'!W$7:W$809,MATCH(WatchList!$B212,'All CCC'!$B$7:$B$809,0)))</f>
        <v/>
      </c>
      <c r="X212" s="844" t="str">
        <f>IF($B212="","",INDEX('All CCC'!X$7:X$809,MATCH(WatchList!$B212,'All CCC'!$B$7:$B$809,0)))</f>
        <v/>
      </c>
      <c r="Y212" s="844" t="str">
        <f>IF($B212="","",INDEX('All CCC'!Y$7:Y$809,MATCH(WatchList!$B212,'All CCC'!$B$7:$B$809,0)))</f>
        <v/>
      </c>
      <c r="Z212" s="844" t="str">
        <f>IF($B212="","",INDEX('All CCC'!Z$7:Z$809,MATCH(WatchList!$B212,'All CCC'!$B$7:$B$809,0)))</f>
        <v/>
      </c>
      <c r="AA212" s="844" t="str">
        <f>IF($B212="","",INDEX('All CCC'!AA$7:AA$809,MATCH(WatchList!$B212,'All CCC'!$B$7:$B$809,0)))</f>
        <v/>
      </c>
      <c r="AB212" s="844" t="str">
        <f>IF($B212="","",INDEX('All CCC'!AB$7:AB$809,MATCH(WatchList!$B212,'All CCC'!$B$7:$B$809,0)))</f>
        <v/>
      </c>
      <c r="AC212" s="844" t="str">
        <f>IF($B212="","",INDEX('All CCC'!AC$7:AC$809,MATCH(WatchList!$B212,'All CCC'!$B$7:$B$809,0)))</f>
        <v/>
      </c>
      <c r="AD212" s="844" t="str">
        <f>IF($B212="","",INDEX('All CCC'!AD$7:AD$809,MATCH(WatchList!$B212,'All CCC'!$B$7:$B$809,0)))</f>
        <v/>
      </c>
      <c r="AE212" s="844" t="str">
        <f>IF($B212="","",INDEX('All CCC'!AE$7:AE$809,MATCH(WatchList!$B212,'All CCC'!$B$7:$B$809,0)))</f>
        <v/>
      </c>
      <c r="AF212" s="844" t="str">
        <f>IF($B212="","",INDEX('All CCC'!AF$7:AF$809,MATCH(WatchList!$B212,'All CCC'!$B$7:$B$809,0)))</f>
        <v/>
      </c>
      <c r="AG212" s="844" t="str">
        <f>IF($B212="","",INDEX('All CCC'!AG$7:AG$809,MATCH(WatchList!$B212,'All CCC'!$B$7:$B$809,0)))</f>
        <v/>
      </c>
      <c r="AH212" s="844" t="str">
        <f>IF($B212="","",INDEX('All CCC'!AH$7:AH$809,MATCH(WatchList!$B212,'All CCC'!$B$7:$B$809,0)))</f>
        <v/>
      </c>
      <c r="AI212" s="844" t="str">
        <f>IF($B212="","",INDEX('All CCC'!AI$7:AI$809,MATCH(WatchList!$B212,'All CCC'!$B$7:$B$809,0)))</f>
        <v/>
      </c>
      <c r="AJ212" s="844" t="str">
        <f>IF($B212="","",INDEX('All CCC'!AJ$7:AJ$809,MATCH(WatchList!$B212,'All CCC'!$B$7:$B$809,0)))</f>
        <v/>
      </c>
      <c r="AK212" s="844" t="str">
        <f>IF($B212="","",INDEX('All CCC'!AK$7:AK$809,MATCH(WatchList!$B212,'All CCC'!$B$7:$B$809,0)))</f>
        <v/>
      </c>
      <c r="AL212" s="844" t="str">
        <f>IF($B212="","",INDEX('All CCC'!AL$7:AL$809,MATCH(WatchList!$B212,'All CCC'!$B$7:$B$809,0)))</f>
        <v/>
      </c>
      <c r="AM212" s="844" t="str">
        <f>IF($B212="","",INDEX('All CCC'!AM$7:AM$809,MATCH(WatchList!$B212,'All CCC'!$B$7:$B$809,0)))</f>
        <v/>
      </c>
      <c r="AN212" s="844" t="str">
        <f>IF($B212="","",INDEX('All CCC'!AN$7:AN$809,MATCH(WatchList!$B212,'All CCC'!$B$7:$B$809,0)))</f>
        <v/>
      </c>
      <c r="AO212" s="844" t="str">
        <f>IF($B212="","",INDEX('All CCC'!AO$7:AO$809,MATCH(WatchList!$B212,'All CCC'!$B$7:$B$809,0)))</f>
        <v/>
      </c>
      <c r="AP212" s="844" t="str">
        <f>IF($B212="","",INDEX('All CCC'!AP$7:AP$809,MATCH(WatchList!$B212,'All CCC'!$B$7:$B$809,0)))</f>
        <v/>
      </c>
      <c r="AQ212" s="844" t="str">
        <f>IF($B212="","",INDEX('All CCC'!AQ$7:AQ$809,MATCH(WatchList!$B212,'All CCC'!$B$7:$B$809,0)))</f>
        <v/>
      </c>
      <c r="AR212" s="844" t="str">
        <f>IF($B212="","",INDEX('All CCC'!AR$7:AR$809,MATCH(WatchList!$B212,'All CCC'!$B$7:$B$809,0)))</f>
        <v/>
      </c>
      <c r="AS212" s="844" t="str">
        <f>IF($B212="","",INDEX('All CCC'!AS$7:AS$809,MATCH(WatchList!$B212,'All CCC'!$B$7:$B$809,0)))</f>
        <v/>
      </c>
      <c r="AT212" s="844" t="str">
        <f>IF($B212="","",INDEX('All CCC'!AT$7:AT$809,MATCH(WatchList!$B212,'All CCC'!$B$7:$B$809,0)))</f>
        <v/>
      </c>
      <c r="AU212" s="844" t="str">
        <f>IF($B212="","",INDEX('All CCC'!AU$7:AU$809,MATCH(WatchList!$B212,'All CCC'!$B$7:$B$809,0)))</f>
        <v/>
      </c>
      <c r="AV212" s="844" t="str">
        <f>IF($B212="","",INDEX('All CCC'!AV$7:AV$809,MATCH(WatchList!$B212,'All CCC'!$B$7:$B$809,0)))</f>
        <v/>
      </c>
      <c r="AW212" s="844" t="str">
        <f>IF($B212="","",INDEX('All CCC'!AW$7:AW$809,MATCH(WatchList!$B212,'All CCC'!$B$7:$B$809,0)))</f>
        <v/>
      </c>
      <c r="AX212" s="844" t="str">
        <f>IF($B212="","",INDEX('All CCC'!AX$7:AX$809,MATCH(WatchList!$B212,'All CCC'!$B$7:$B$809,0)))</f>
        <v/>
      </c>
      <c r="AY212" s="844" t="str">
        <f>IF($B212="","",INDEX('All CCC'!AY$7:AY$809,MATCH(WatchList!$B212,'All CCC'!$B$7:$B$809,0)))</f>
        <v/>
      </c>
      <c r="AZ212" s="844" t="str">
        <f>IF($B212="","",INDEX('All CCC'!AZ$7:AZ$809,MATCH(WatchList!$B212,'All CCC'!$B$7:$B$809,0)))</f>
        <v/>
      </c>
      <c r="BA212" s="844" t="str">
        <f>IF($B212="","",INDEX('All CCC'!BA$7:BA$809,MATCH(WatchList!$B212,'All CCC'!$B$7:$B$809,0)))</f>
        <v/>
      </c>
      <c r="BB212" s="844" t="str">
        <f>IF($B212="","",INDEX('All CCC'!BB$7:BB$809,MATCH(WatchList!$B212,'All CCC'!$B$7:$B$809,0)))</f>
        <v/>
      </c>
      <c r="BC212" s="844" t="str">
        <f>IF($B212="","",INDEX('All CCC'!BC$7:BC$809,MATCH(WatchList!$B212,'All CCC'!$B$7:$B$809,0)))</f>
        <v/>
      </c>
      <c r="BD212" s="844" t="str">
        <f>IF($B212="","",INDEX('All CCC'!BD$7:BD$809,MATCH(WatchList!$B212,'All CCC'!$B$7:$B$809,0)))</f>
        <v/>
      </c>
      <c r="BE212" s="844" t="str">
        <f>IF($B212="","",INDEX('All CCC'!BE$7:BE$809,MATCH(WatchList!$B212,'All CCC'!$B$7:$B$809,0)))</f>
        <v/>
      </c>
      <c r="BF212" s="844" t="str">
        <f>IF($B212="","",INDEX('All CCC'!BF$7:BF$809,MATCH(WatchList!$B212,'All CCC'!$B$7:$B$809,0)))</f>
        <v/>
      </c>
      <c r="BG212" s="844" t="str">
        <f>IF($B212="","",INDEX('All CCC'!BG$7:BG$809,MATCH(WatchList!$B212,'All CCC'!$B$7:$B$809,0)))</f>
        <v/>
      </c>
    </row>
    <row r="213" spans="1:59" x14ac:dyDescent="0.2">
      <c r="A213" s="548" t="str">
        <f>IF($B213="","",INDEX('All CCC'!A$7:A$809,MATCH(WatchList!$B213,'All CCC'!$B$7:$B$809,0)))</f>
        <v/>
      </c>
      <c r="B213" s="31"/>
      <c r="C213" s="844" t="str">
        <f>IF($B213="","",INDEX('All CCC'!C$7:C$809,MATCH(WatchList!$B213,'All CCC'!$B$7:$B$809,0)))</f>
        <v/>
      </c>
      <c r="D213" s="844" t="str">
        <f>IF($B213="","",INDEX('All CCC'!D$7:D$809,MATCH(WatchList!$B213,'All CCC'!$B$7:$B$809,0)))</f>
        <v/>
      </c>
      <c r="E213" s="844" t="str">
        <f>IF($B213="","",INDEX('All CCC'!E$7:E$809,MATCH(WatchList!$B213,'All CCC'!$B$7:$B$809,0)))</f>
        <v/>
      </c>
      <c r="F213" s="844" t="str">
        <f>IF($B213="","",INDEX('All CCC'!F$7:F$809,MATCH(WatchList!$B213,'All CCC'!$B$7:$B$809,0)))</f>
        <v/>
      </c>
      <c r="G213" s="844" t="str">
        <f>IF($B213="","",INDEX('All CCC'!G$7:G$809,MATCH(WatchList!$B213,'All CCC'!$B$7:$B$809,0)))</f>
        <v/>
      </c>
      <c r="H213" s="844" t="str">
        <f>IF($B213="","",INDEX('All CCC'!H$7:H$809,MATCH(WatchList!$B213,'All CCC'!$B$7:$B$809,0)))</f>
        <v/>
      </c>
      <c r="I213" s="844" t="str">
        <f>IF($B213="","",INDEX('All CCC'!I$7:I$809,MATCH(WatchList!$B213,'All CCC'!$B$7:$B$809,0)))</f>
        <v/>
      </c>
      <c r="J213" s="844" t="str">
        <f>IF($B213="","",INDEX('All CCC'!J$7:J$809,MATCH(WatchList!$B213,'All CCC'!$B$7:$B$809,0)))</f>
        <v/>
      </c>
      <c r="K213" s="844" t="str">
        <f>IF($B213="","",INDEX('All CCC'!K$7:K$809,MATCH(WatchList!$B213,'All CCC'!$B$7:$B$809,0)))</f>
        <v/>
      </c>
      <c r="L213" s="844" t="str">
        <f>IF($B213="","",INDEX('All CCC'!L$7:L$809,MATCH(WatchList!$B213,'All CCC'!$B$7:$B$809,0)))</f>
        <v/>
      </c>
      <c r="M213" s="844" t="str">
        <f>IF($B213="","",INDEX('All CCC'!M$7:M$809,MATCH(WatchList!$B213,'All CCC'!$B$7:$B$809,0)))</f>
        <v/>
      </c>
      <c r="N213" s="844" t="str">
        <f>IF($B213="","",INDEX('All CCC'!N$7:N$809,MATCH(WatchList!$B213,'All CCC'!$B$7:$B$809,0)))</f>
        <v/>
      </c>
      <c r="O213" s="844" t="str">
        <f>IF($B213="","",INDEX('All CCC'!O$7:O$809,MATCH(WatchList!$B213,'All CCC'!$B$7:$B$809,0)))</f>
        <v/>
      </c>
      <c r="P213" s="845" t="str">
        <f>IF($B213="","",INDEX('All CCC'!P$7:P$809,MATCH(WatchList!$B213,'All CCC'!$B$7:$B$809,0)))</f>
        <v/>
      </c>
      <c r="Q213" s="845" t="str">
        <f>IF($B213="","",INDEX('All CCC'!Q$7:Q$809,MATCH(WatchList!$B213,'All CCC'!$B$7:$B$809,0)))</f>
        <v/>
      </c>
      <c r="R213" s="844" t="str">
        <f>IF($B213="","",INDEX('All CCC'!R$7:R$809,MATCH(WatchList!$B213,'All CCC'!$B$7:$B$809,0)))</f>
        <v/>
      </c>
      <c r="S213" s="844" t="str">
        <f>IF($B213="","",INDEX('All CCC'!S$7:S$809,MATCH(WatchList!$B213,'All CCC'!$B$7:$B$809,0)))</f>
        <v/>
      </c>
      <c r="T213" s="844" t="str">
        <f>IF($B213="","",INDEX('All CCC'!T$7:T$809,MATCH(WatchList!$B213,'All CCC'!$B$7:$B$809,0)))</f>
        <v/>
      </c>
      <c r="U213" s="844" t="str">
        <f>IF($B213="","",INDEX('All CCC'!U$7:U$809,MATCH(WatchList!$B213,'All CCC'!$B$7:$B$809,0)))</f>
        <v/>
      </c>
      <c r="V213" s="844" t="str">
        <f>IF($B213="","",INDEX('All CCC'!V$7:V$809,MATCH(WatchList!$B213,'All CCC'!$B$7:$B$809,0)))</f>
        <v/>
      </c>
      <c r="W213" s="844" t="str">
        <f>IF($B213="","",INDEX('All CCC'!W$7:W$809,MATCH(WatchList!$B213,'All CCC'!$B$7:$B$809,0)))</f>
        <v/>
      </c>
      <c r="X213" s="844" t="str">
        <f>IF($B213="","",INDEX('All CCC'!X$7:X$809,MATCH(WatchList!$B213,'All CCC'!$B$7:$B$809,0)))</f>
        <v/>
      </c>
      <c r="Y213" s="844" t="str">
        <f>IF($B213="","",INDEX('All CCC'!Y$7:Y$809,MATCH(WatchList!$B213,'All CCC'!$B$7:$B$809,0)))</f>
        <v/>
      </c>
      <c r="Z213" s="844" t="str">
        <f>IF($B213="","",INDEX('All CCC'!Z$7:Z$809,MATCH(WatchList!$B213,'All CCC'!$B$7:$B$809,0)))</f>
        <v/>
      </c>
      <c r="AA213" s="844" t="str">
        <f>IF($B213="","",INDEX('All CCC'!AA$7:AA$809,MATCH(WatchList!$B213,'All CCC'!$B$7:$B$809,0)))</f>
        <v/>
      </c>
      <c r="AB213" s="844" t="str">
        <f>IF($B213="","",INDEX('All CCC'!AB$7:AB$809,MATCH(WatchList!$B213,'All CCC'!$B$7:$B$809,0)))</f>
        <v/>
      </c>
      <c r="AC213" s="844" t="str">
        <f>IF($B213="","",INDEX('All CCC'!AC$7:AC$809,MATCH(WatchList!$B213,'All CCC'!$B$7:$B$809,0)))</f>
        <v/>
      </c>
      <c r="AD213" s="844" t="str">
        <f>IF($B213="","",INDEX('All CCC'!AD$7:AD$809,MATCH(WatchList!$B213,'All CCC'!$B$7:$B$809,0)))</f>
        <v/>
      </c>
      <c r="AE213" s="844" t="str">
        <f>IF($B213="","",INDEX('All CCC'!AE$7:AE$809,MATCH(WatchList!$B213,'All CCC'!$B$7:$B$809,0)))</f>
        <v/>
      </c>
      <c r="AF213" s="844" t="str">
        <f>IF($B213="","",INDEX('All CCC'!AF$7:AF$809,MATCH(WatchList!$B213,'All CCC'!$B$7:$B$809,0)))</f>
        <v/>
      </c>
      <c r="AG213" s="844" t="str">
        <f>IF($B213="","",INDEX('All CCC'!AG$7:AG$809,MATCH(WatchList!$B213,'All CCC'!$B$7:$B$809,0)))</f>
        <v/>
      </c>
      <c r="AH213" s="844" t="str">
        <f>IF($B213="","",INDEX('All CCC'!AH$7:AH$809,MATCH(WatchList!$B213,'All CCC'!$B$7:$B$809,0)))</f>
        <v/>
      </c>
      <c r="AI213" s="844" t="str">
        <f>IF($B213="","",INDEX('All CCC'!AI$7:AI$809,MATCH(WatchList!$B213,'All CCC'!$B$7:$B$809,0)))</f>
        <v/>
      </c>
      <c r="AJ213" s="844" t="str">
        <f>IF($B213="","",INDEX('All CCC'!AJ$7:AJ$809,MATCH(WatchList!$B213,'All CCC'!$B$7:$B$809,0)))</f>
        <v/>
      </c>
      <c r="AK213" s="844" t="str">
        <f>IF($B213="","",INDEX('All CCC'!AK$7:AK$809,MATCH(WatchList!$B213,'All CCC'!$B$7:$B$809,0)))</f>
        <v/>
      </c>
      <c r="AL213" s="844" t="str">
        <f>IF($B213="","",INDEX('All CCC'!AL$7:AL$809,MATCH(WatchList!$B213,'All CCC'!$B$7:$B$809,0)))</f>
        <v/>
      </c>
      <c r="AM213" s="844" t="str">
        <f>IF($B213="","",INDEX('All CCC'!AM$7:AM$809,MATCH(WatchList!$B213,'All CCC'!$B$7:$B$809,0)))</f>
        <v/>
      </c>
      <c r="AN213" s="844" t="str">
        <f>IF($B213="","",INDEX('All CCC'!AN$7:AN$809,MATCH(WatchList!$B213,'All CCC'!$B$7:$B$809,0)))</f>
        <v/>
      </c>
      <c r="AO213" s="844" t="str">
        <f>IF($B213="","",INDEX('All CCC'!AO$7:AO$809,MATCH(WatchList!$B213,'All CCC'!$B$7:$B$809,0)))</f>
        <v/>
      </c>
      <c r="AP213" s="844" t="str">
        <f>IF($B213="","",INDEX('All CCC'!AP$7:AP$809,MATCH(WatchList!$B213,'All CCC'!$B$7:$B$809,0)))</f>
        <v/>
      </c>
      <c r="AQ213" s="844" t="str">
        <f>IF($B213="","",INDEX('All CCC'!AQ$7:AQ$809,MATCH(WatchList!$B213,'All CCC'!$B$7:$B$809,0)))</f>
        <v/>
      </c>
      <c r="AR213" s="844" t="str">
        <f>IF($B213="","",INDEX('All CCC'!AR$7:AR$809,MATCH(WatchList!$B213,'All CCC'!$B$7:$B$809,0)))</f>
        <v/>
      </c>
      <c r="AS213" s="844" t="str">
        <f>IF($B213="","",INDEX('All CCC'!AS$7:AS$809,MATCH(WatchList!$B213,'All CCC'!$B$7:$B$809,0)))</f>
        <v/>
      </c>
      <c r="AT213" s="844" t="str">
        <f>IF($B213="","",INDEX('All CCC'!AT$7:AT$809,MATCH(WatchList!$B213,'All CCC'!$B$7:$B$809,0)))</f>
        <v/>
      </c>
      <c r="AU213" s="844" t="str">
        <f>IF($B213="","",INDEX('All CCC'!AU$7:AU$809,MATCH(WatchList!$B213,'All CCC'!$B$7:$B$809,0)))</f>
        <v/>
      </c>
      <c r="AV213" s="844" t="str">
        <f>IF($B213="","",INDEX('All CCC'!AV$7:AV$809,MATCH(WatchList!$B213,'All CCC'!$B$7:$B$809,0)))</f>
        <v/>
      </c>
      <c r="AW213" s="844" t="str">
        <f>IF($B213="","",INDEX('All CCC'!AW$7:AW$809,MATCH(WatchList!$B213,'All CCC'!$B$7:$B$809,0)))</f>
        <v/>
      </c>
      <c r="AX213" s="844" t="str">
        <f>IF($B213="","",INDEX('All CCC'!AX$7:AX$809,MATCH(WatchList!$B213,'All CCC'!$B$7:$B$809,0)))</f>
        <v/>
      </c>
      <c r="AY213" s="844" t="str">
        <f>IF($B213="","",INDEX('All CCC'!AY$7:AY$809,MATCH(WatchList!$B213,'All CCC'!$B$7:$B$809,0)))</f>
        <v/>
      </c>
      <c r="AZ213" s="844" t="str">
        <f>IF($B213="","",INDEX('All CCC'!AZ$7:AZ$809,MATCH(WatchList!$B213,'All CCC'!$B$7:$B$809,0)))</f>
        <v/>
      </c>
      <c r="BA213" s="844" t="str">
        <f>IF($B213="","",INDEX('All CCC'!BA$7:BA$809,MATCH(WatchList!$B213,'All CCC'!$B$7:$B$809,0)))</f>
        <v/>
      </c>
      <c r="BB213" s="844" t="str">
        <f>IF($B213="","",INDEX('All CCC'!BB$7:BB$809,MATCH(WatchList!$B213,'All CCC'!$B$7:$B$809,0)))</f>
        <v/>
      </c>
      <c r="BC213" s="844" t="str">
        <f>IF($B213="","",INDEX('All CCC'!BC$7:BC$809,MATCH(WatchList!$B213,'All CCC'!$B$7:$B$809,0)))</f>
        <v/>
      </c>
      <c r="BD213" s="844" t="str">
        <f>IF($B213="","",INDEX('All CCC'!BD$7:BD$809,MATCH(WatchList!$B213,'All CCC'!$B$7:$B$809,0)))</f>
        <v/>
      </c>
      <c r="BE213" s="844" t="str">
        <f>IF($B213="","",INDEX('All CCC'!BE$7:BE$809,MATCH(WatchList!$B213,'All CCC'!$B$7:$B$809,0)))</f>
        <v/>
      </c>
      <c r="BF213" s="844" t="str">
        <f>IF($B213="","",INDEX('All CCC'!BF$7:BF$809,MATCH(WatchList!$B213,'All CCC'!$B$7:$B$809,0)))</f>
        <v/>
      </c>
      <c r="BG213" s="844" t="str">
        <f>IF($B213="","",INDEX('All CCC'!BG$7:BG$809,MATCH(WatchList!$B213,'All CCC'!$B$7:$B$809,0)))</f>
        <v/>
      </c>
    </row>
    <row r="214" spans="1:59" x14ac:dyDescent="0.2">
      <c r="A214" s="548" t="str">
        <f>IF($B214="","",INDEX('All CCC'!A$7:A$809,MATCH(WatchList!$B214,'All CCC'!$B$7:$B$809,0)))</f>
        <v/>
      </c>
      <c r="B214" s="31"/>
      <c r="C214" s="844" t="str">
        <f>IF($B214="","",INDEX('All CCC'!C$7:C$809,MATCH(WatchList!$B214,'All CCC'!$B$7:$B$809,0)))</f>
        <v/>
      </c>
      <c r="D214" s="844" t="str">
        <f>IF($B214="","",INDEX('All CCC'!D$7:D$809,MATCH(WatchList!$B214,'All CCC'!$B$7:$B$809,0)))</f>
        <v/>
      </c>
      <c r="E214" s="844" t="str">
        <f>IF($B214="","",INDEX('All CCC'!E$7:E$809,MATCH(WatchList!$B214,'All CCC'!$B$7:$B$809,0)))</f>
        <v/>
      </c>
      <c r="F214" s="844" t="str">
        <f>IF($B214="","",INDEX('All CCC'!F$7:F$809,MATCH(WatchList!$B214,'All CCC'!$B$7:$B$809,0)))</f>
        <v/>
      </c>
      <c r="G214" s="844" t="str">
        <f>IF($B214="","",INDEX('All CCC'!G$7:G$809,MATCH(WatchList!$B214,'All CCC'!$B$7:$B$809,0)))</f>
        <v/>
      </c>
      <c r="H214" s="844" t="str">
        <f>IF($B214="","",INDEX('All CCC'!H$7:H$809,MATCH(WatchList!$B214,'All CCC'!$B$7:$B$809,0)))</f>
        <v/>
      </c>
      <c r="I214" s="844" t="str">
        <f>IF($B214="","",INDEX('All CCC'!I$7:I$809,MATCH(WatchList!$B214,'All CCC'!$B$7:$B$809,0)))</f>
        <v/>
      </c>
      <c r="J214" s="844" t="str">
        <f>IF($B214="","",INDEX('All CCC'!J$7:J$809,MATCH(WatchList!$B214,'All CCC'!$B$7:$B$809,0)))</f>
        <v/>
      </c>
      <c r="K214" s="844" t="str">
        <f>IF($B214="","",INDEX('All CCC'!K$7:K$809,MATCH(WatchList!$B214,'All CCC'!$B$7:$B$809,0)))</f>
        <v/>
      </c>
      <c r="L214" s="844" t="str">
        <f>IF($B214="","",INDEX('All CCC'!L$7:L$809,MATCH(WatchList!$B214,'All CCC'!$B$7:$B$809,0)))</f>
        <v/>
      </c>
      <c r="M214" s="844" t="str">
        <f>IF($B214="","",INDEX('All CCC'!M$7:M$809,MATCH(WatchList!$B214,'All CCC'!$B$7:$B$809,0)))</f>
        <v/>
      </c>
      <c r="N214" s="844" t="str">
        <f>IF($B214="","",INDEX('All CCC'!N$7:N$809,MATCH(WatchList!$B214,'All CCC'!$B$7:$B$809,0)))</f>
        <v/>
      </c>
      <c r="O214" s="844" t="str">
        <f>IF($B214="","",INDEX('All CCC'!O$7:O$809,MATCH(WatchList!$B214,'All CCC'!$B$7:$B$809,0)))</f>
        <v/>
      </c>
      <c r="P214" s="845" t="str">
        <f>IF($B214="","",INDEX('All CCC'!P$7:P$809,MATCH(WatchList!$B214,'All CCC'!$B$7:$B$809,0)))</f>
        <v/>
      </c>
      <c r="Q214" s="845" t="str">
        <f>IF($B214="","",INDEX('All CCC'!Q$7:Q$809,MATCH(WatchList!$B214,'All CCC'!$B$7:$B$809,0)))</f>
        <v/>
      </c>
      <c r="R214" s="844" t="str">
        <f>IF($B214="","",INDEX('All CCC'!R$7:R$809,MATCH(WatchList!$B214,'All CCC'!$B$7:$B$809,0)))</f>
        <v/>
      </c>
      <c r="S214" s="844" t="str">
        <f>IF($B214="","",INDEX('All CCC'!S$7:S$809,MATCH(WatchList!$B214,'All CCC'!$B$7:$B$809,0)))</f>
        <v/>
      </c>
      <c r="T214" s="844" t="str">
        <f>IF($B214="","",INDEX('All CCC'!T$7:T$809,MATCH(WatchList!$B214,'All CCC'!$B$7:$B$809,0)))</f>
        <v/>
      </c>
      <c r="U214" s="844" t="str">
        <f>IF($B214="","",INDEX('All CCC'!U$7:U$809,MATCH(WatchList!$B214,'All CCC'!$B$7:$B$809,0)))</f>
        <v/>
      </c>
      <c r="V214" s="844" t="str">
        <f>IF($B214="","",INDEX('All CCC'!V$7:V$809,MATCH(WatchList!$B214,'All CCC'!$B$7:$B$809,0)))</f>
        <v/>
      </c>
      <c r="W214" s="844" t="str">
        <f>IF($B214="","",INDEX('All CCC'!W$7:W$809,MATCH(WatchList!$B214,'All CCC'!$B$7:$B$809,0)))</f>
        <v/>
      </c>
      <c r="X214" s="844" t="str">
        <f>IF($B214="","",INDEX('All CCC'!X$7:X$809,MATCH(WatchList!$B214,'All CCC'!$B$7:$B$809,0)))</f>
        <v/>
      </c>
      <c r="Y214" s="844" t="str">
        <f>IF($B214="","",INDEX('All CCC'!Y$7:Y$809,MATCH(WatchList!$B214,'All CCC'!$B$7:$B$809,0)))</f>
        <v/>
      </c>
      <c r="Z214" s="844" t="str">
        <f>IF($B214="","",INDEX('All CCC'!Z$7:Z$809,MATCH(WatchList!$B214,'All CCC'!$B$7:$B$809,0)))</f>
        <v/>
      </c>
      <c r="AA214" s="844" t="str">
        <f>IF($B214="","",INDEX('All CCC'!AA$7:AA$809,MATCH(WatchList!$B214,'All CCC'!$B$7:$B$809,0)))</f>
        <v/>
      </c>
      <c r="AB214" s="844" t="str">
        <f>IF($B214="","",INDEX('All CCC'!AB$7:AB$809,MATCH(WatchList!$B214,'All CCC'!$B$7:$B$809,0)))</f>
        <v/>
      </c>
      <c r="AC214" s="844" t="str">
        <f>IF($B214="","",INDEX('All CCC'!AC$7:AC$809,MATCH(WatchList!$B214,'All CCC'!$B$7:$B$809,0)))</f>
        <v/>
      </c>
      <c r="AD214" s="844" t="str">
        <f>IF($B214="","",INDEX('All CCC'!AD$7:AD$809,MATCH(WatchList!$B214,'All CCC'!$B$7:$B$809,0)))</f>
        <v/>
      </c>
      <c r="AE214" s="844" t="str">
        <f>IF($B214="","",INDEX('All CCC'!AE$7:AE$809,MATCH(WatchList!$B214,'All CCC'!$B$7:$B$809,0)))</f>
        <v/>
      </c>
      <c r="AF214" s="844" t="str">
        <f>IF($B214="","",INDEX('All CCC'!AF$7:AF$809,MATCH(WatchList!$B214,'All CCC'!$B$7:$B$809,0)))</f>
        <v/>
      </c>
      <c r="AG214" s="844" t="str">
        <f>IF($B214="","",INDEX('All CCC'!AG$7:AG$809,MATCH(WatchList!$B214,'All CCC'!$B$7:$B$809,0)))</f>
        <v/>
      </c>
      <c r="AH214" s="844" t="str">
        <f>IF($B214="","",INDEX('All CCC'!AH$7:AH$809,MATCH(WatchList!$B214,'All CCC'!$B$7:$B$809,0)))</f>
        <v/>
      </c>
      <c r="AI214" s="844" t="str">
        <f>IF($B214="","",INDEX('All CCC'!AI$7:AI$809,MATCH(WatchList!$B214,'All CCC'!$B$7:$B$809,0)))</f>
        <v/>
      </c>
      <c r="AJ214" s="844" t="str">
        <f>IF($B214="","",INDEX('All CCC'!AJ$7:AJ$809,MATCH(WatchList!$B214,'All CCC'!$B$7:$B$809,0)))</f>
        <v/>
      </c>
      <c r="AK214" s="844" t="str">
        <f>IF($B214="","",INDEX('All CCC'!AK$7:AK$809,MATCH(WatchList!$B214,'All CCC'!$B$7:$B$809,0)))</f>
        <v/>
      </c>
      <c r="AL214" s="844" t="str">
        <f>IF($B214="","",INDEX('All CCC'!AL$7:AL$809,MATCH(WatchList!$B214,'All CCC'!$B$7:$B$809,0)))</f>
        <v/>
      </c>
      <c r="AM214" s="844" t="str">
        <f>IF($B214="","",INDEX('All CCC'!AM$7:AM$809,MATCH(WatchList!$B214,'All CCC'!$B$7:$B$809,0)))</f>
        <v/>
      </c>
      <c r="AN214" s="844" t="str">
        <f>IF($B214="","",INDEX('All CCC'!AN$7:AN$809,MATCH(WatchList!$B214,'All CCC'!$B$7:$B$809,0)))</f>
        <v/>
      </c>
      <c r="AO214" s="844" t="str">
        <f>IF($B214="","",INDEX('All CCC'!AO$7:AO$809,MATCH(WatchList!$B214,'All CCC'!$B$7:$B$809,0)))</f>
        <v/>
      </c>
      <c r="AP214" s="844" t="str">
        <f>IF($B214="","",INDEX('All CCC'!AP$7:AP$809,MATCH(WatchList!$B214,'All CCC'!$B$7:$B$809,0)))</f>
        <v/>
      </c>
      <c r="AQ214" s="844" t="str">
        <f>IF($B214="","",INDEX('All CCC'!AQ$7:AQ$809,MATCH(WatchList!$B214,'All CCC'!$B$7:$B$809,0)))</f>
        <v/>
      </c>
      <c r="AR214" s="844" t="str">
        <f>IF($B214="","",INDEX('All CCC'!AR$7:AR$809,MATCH(WatchList!$B214,'All CCC'!$B$7:$B$809,0)))</f>
        <v/>
      </c>
      <c r="AS214" s="844" t="str">
        <f>IF($B214="","",INDEX('All CCC'!AS$7:AS$809,MATCH(WatchList!$B214,'All CCC'!$B$7:$B$809,0)))</f>
        <v/>
      </c>
      <c r="AT214" s="844" t="str">
        <f>IF($B214="","",INDEX('All CCC'!AT$7:AT$809,MATCH(WatchList!$B214,'All CCC'!$B$7:$B$809,0)))</f>
        <v/>
      </c>
      <c r="AU214" s="844" t="str">
        <f>IF($B214="","",INDEX('All CCC'!AU$7:AU$809,MATCH(WatchList!$B214,'All CCC'!$B$7:$B$809,0)))</f>
        <v/>
      </c>
      <c r="AV214" s="844" t="str">
        <f>IF($B214="","",INDEX('All CCC'!AV$7:AV$809,MATCH(WatchList!$B214,'All CCC'!$B$7:$B$809,0)))</f>
        <v/>
      </c>
      <c r="AW214" s="844" t="str">
        <f>IF($B214="","",INDEX('All CCC'!AW$7:AW$809,MATCH(WatchList!$B214,'All CCC'!$B$7:$B$809,0)))</f>
        <v/>
      </c>
      <c r="AX214" s="844" t="str">
        <f>IF($B214="","",INDEX('All CCC'!AX$7:AX$809,MATCH(WatchList!$B214,'All CCC'!$B$7:$B$809,0)))</f>
        <v/>
      </c>
      <c r="AY214" s="844" t="str">
        <f>IF($B214="","",INDEX('All CCC'!AY$7:AY$809,MATCH(WatchList!$B214,'All CCC'!$B$7:$B$809,0)))</f>
        <v/>
      </c>
      <c r="AZ214" s="844" t="str">
        <f>IF($B214="","",INDEX('All CCC'!AZ$7:AZ$809,MATCH(WatchList!$B214,'All CCC'!$B$7:$B$809,0)))</f>
        <v/>
      </c>
      <c r="BA214" s="844" t="str">
        <f>IF($B214="","",INDEX('All CCC'!BA$7:BA$809,MATCH(WatchList!$B214,'All CCC'!$B$7:$B$809,0)))</f>
        <v/>
      </c>
      <c r="BB214" s="844" t="str">
        <f>IF($B214="","",INDEX('All CCC'!BB$7:BB$809,MATCH(WatchList!$B214,'All CCC'!$B$7:$B$809,0)))</f>
        <v/>
      </c>
      <c r="BC214" s="844" t="str">
        <f>IF($B214="","",INDEX('All CCC'!BC$7:BC$809,MATCH(WatchList!$B214,'All CCC'!$B$7:$B$809,0)))</f>
        <v/>
      </c>
      <c r="BD214" s="844" t="str">
        <f>IF($B214="","",INDEX('All CCC'!BD$7:BD$809,MATCH(WatchList!$B214,'All CCC'!$B$7:$B$809,0)))</f>
        <v/>
      </c>
      <c r="BE214" s="844" t="str">
        <f>IF($B214="","",INDEX('All CCC'!BE$7:BE$809,MATCH(WatchList!$B214,'All CCC'!$B$7:$B$809,0)))</f>
        <v/>
      </c>
      <c r="BF214" s="844" t="str">
        <f>IF($B214="","",INDEX('All CCC'!BF$7:BF$809,MATCH(WatchList!$B214,'All CCC'!$B$7:$B$809,0)))</f>
        <v/>
      </c>
      <c r="BG214" s="844" t="str">
        <f>IF($B214="","",INDEX('All CCC'!BG$7:BG$809,MATCH(WatchList!$B214,'All CCC'!$B$7:$B$809,0)))</f>
        <v/>
      </c>
    </row>
    <row r="215" spans="1:59" x14ac:dyDescent="0.2">
      <c r="A215" s="548" t="str">
        <f>IF($B215="","",INDEX('All CCC'!A$7:A$809,MATCH(WatchList!$B215,'All CCC'!$B$7:$B$809,0)))</f>
        <v/>
      </c>
      <c r="B215" s="31"/>
      <c r="C215" s="844" t="str">
        <f>IF($B215="","",INDEX('All CCC'!C$7:C$809,MATCH(WatchList!$B215,'All CCC'!$B$7:$B$809,0)))</f>
        <v/>
      </c>
      <c r="D215" s="844" t="str">
        <f>IF($B215="","",INDEX('All CCC'!D$7:D$809,MATCH(WatchList!$B215,'All CCC'!$B$7:$B$809,0)))</f>
        <v/>
      </c>
      <c r="E215" s="844" t="str">
        <f>IF($B215="","",INDEX('All CCC'!E$7:E$809,MATCH(WatchList!$B215,'All CCC'!$B$7:$B$809,0)))</f>
        <v/>
      </c>
      <c r="F215" s="844" t="str">
        <f>IF($B215="","",INDEX('All CCC'!F$7:F$809,MATCH(WatchList!$B215,'All CCC'!$B$7:$B$809,0)))</f>
        <v/>
      </c>
      <c r="G215" s="844" t="str">
        <f>IF($B215="","",INDEX('All CCC'!G$7:G$809,MATCH(WatchList!$B215,'All CCC'!$B$7:$B$809,0)))</f>
        <v/>
      </c>
      <c r="H215" s="844" t="str">
        <f>IF($B215="","",INDEX('All CCC'!H$7:H$809,MATCH(WatchList!$B215,'All CCC'!$B$7:$B$809,0)))</f>
        <v/>
      </c>
      <c r="I215" s="844" t="str">
        <f>IF($B215="","",INDEX('All CCC'!I$7:I$809,MATCH(WatchList!$B215,'All CCC'!$B$7:$B$809,0)))</f>
        <v/>
      </c>
      <c r="J215" s="844" t="str">
        <f>IF($B215="","",INDEX('All CCC'!J$7:J$809,MATCH(WatchList!$B215,'All CCC'!$B$7:$B$809,0)))</f>
        <v/>
      </c>
      <c r="K215" s="844" t="str">
        <f>IF($B215="","",INDEX('All CCC'!K$7:K$809,MATCH(WatchList!$B215,'All CCC'!$B$7:$B$809,0)))</f>
        <v/>
      </c>
      <c r="L215" s="844" t="str">
        <f>IF($B215="","",INDEX('All CCC'!L$7:L$809,MATCH(WatchList!$B215,'All CCC'!$B$7:$B$809,0)))</f>
        <v/>
      </c>
      <c r="M215" s="844" t="str">
        <f>IF($B215="","",INDEX('All CCC'!M$7:M$809,MATCH(WatchList!$B215,'All CCC'!$B$7:$B$809,0)))</f>
        <v/>
      </c>
      <c r="N215" s="844" t="str">
        <f>IF($B215="","",INDEX('All CCC'!N$7:N$809,MATCH(WatchList!$B215,'All CCC'!$B$7:$B$809,0)))</f>
        <v/>
      </c>
      <c r="O215" s="844" t="str">
        <f>IF($B215="","",INDEX('All CCC'!O$7:O$809,MATCH(WatchList!$B215,'All CCC'!$B$7:$B$809,0)))</f>
        <v/>
      </c>
      <c r="P215" s="845" t="str">
        <f>IF($B215="","",INDEX('All CCC'!P$7:P$809,MATCH(WatchList!$B215,'All CCC'!$B$7:$B$809,0)))</f>
        <v/>
      </c>
      <c r="Q215" s="845" t="str">
        <f>IF($B215="","",INDEX('All CCC'!Q$7:Q$809,MATCH(WatchList!$B215,'All CCC'!$B$7:$B$809,0)))</f>
        <v/>
      </c>
      <c r="R215" s="844" t="str">
        <f>IF($B215="","",INDEX('All CCC'!R$7:R$809,MATCH(WatchList!$B215,'All CCC'!$B$7:$B$809,0)))</f>
        <v/>
      </c>
      <c r="S215" s="844" t="str">
        <f>IF($B215="","",INDEX('All CCC'!S$7:S$809,MATCH(WatchList!$B215,'All CCC'!$B$7:$B$809,0)))</f>
        <v/>
      </c>
      <c r="T215" s="844" t="str">
        <f>IF($B215="","",INDEX('All CCC'!T$7:T$809,MATCH(WatchList!$B215,'All CCC'!$B$7:$B$809,0)))</f>
        <v/>
      </c>
      <c r="U215" s="844" t="str">
        <f>IF($B215="","",INDEX('All CCC'!U$7:U$809,MATCH(WatchList!$B215,'All CCC'!$B$7:$B$809,0)))</f>
        <v/>
      </c>
      <c r="V215" s="844" t="str">
        <f>IF($B215="","",INDEX('All CCC'!V$7:V$809,MATCH(WatchList!$B215,'All CCC'!$B$7:$B$809,0)))</f>
        <v/>
      </c>
      <c r="W215" s="844" t="str">
        <f>IF($B215="","",INDEX('All CCC'!W$7:W$809,MATCH(WatchList!$B215,'All CCC'!$B$7:$B$809,0)))</f>
        <v/>
      </c>
      <c r="X215" s="844" t="str">
        <f>IF($B215="","",INDEX('All CCC'!X$7:X$809,MATCH(WatchList!$B215,'All CCC'!$B$7:$B$809,0)))</f>
        <v/>
      </c>
      <c r="Y215" s="844" t="str">
        <f>IF($B215="","",INDEX('All CCC'!Y$7:Y$809,MATCH(WatchList!$B215,'All CCC'!$B$7:$B$809,0)))</f>
        <v/>
      </c>
      <c r="Z215" s="844" t="str">
        <f>IF($B215="","",INDEX('All CCC'!Z$7:Z$809,MATCH(WatchList!$B215,'All CCC'!$B$7:$B$809,0)))</f>
        <v/>
      </c>
      <c r="AA215" s="844" t="str">
        <f>IF($B215="","",INDEX('All CCC'!AA$7:AA$809,MATCH(WatchList!$B215,'All CCC'!$B$7:$B$809,0)))</f>
        <v/>
      </c>
      <c r="AB215" s="844" t="str">
        <f>IF($B215="","",INDEX('All CCC'!AB$7:AB$809,MATCH(WatchList!$B215,'All CCC'!$B$7:$B$809,0)))</f>
        <v/>
      </c>
      <c r="AC215" s="844" t="str">
        <f>IF($B215="","",INDEX('All CCC'!AC$7:AC$809,MATCH(WatchList!$B215,'All CCC'!$B$7:$B$809,0)))</f>
        <v/>
      </c>
      <c r="AD215" s="844" t="str">
        <f>IF($B215="","",INDEX('All CCC'!AD$7:AD$809,MATCH(WatchList!$B215,'All CCC'!$B$7:$B$809,0)))</f>
        <v/>
      </c>
      <c r="AE215" s="844" t="str">
        <f>IF($B215="","",INDEX('All CCC'!AE$7:AE$809,MATCH(WatchList!$B215,'All CCC'!$B$7:$B$809,0)))</f>
        <v/>
      </c>
      <c r="AF215" s="844" t="str">
        <f>IF($B215="","",INDEX('All CCC'!AF$7:AF$809,MATCH(WatchList!$B215,'All CCC'!$B$7:$B$809,0)))</f>
        <v/>
      </c>
      <c r="AG215" s="844" t="str">
        <f>IF($B215="","",INDEX('All CCC'!AG$7:AG$809,MATCH(WatchList!$B215,'All CCC'!$B$7:$B$809,0)))</f>
        <v/>
      </c>
      <c r="AH215" s="844" t="str">
        <f>IF($B215="","",INDEX('All CCC'!AH$7:AH$809,MATCH(WatchList!$B215,'All CCC'!$B$7:$B$809,0)))</f>
        <v/>
      </c>
      <c r="AI215" s="844" t="str">
        <f>IF($B215="","",INDEX('All CCC'!AI$7:AI$809,MATCH(WatchList!$B215,'All CCC'!$B$7:$B$809,0)))</f>
        <v/>
      </c>
      <c r="AJ215" s="844" t="str">
        <f>IF($B215="","",INDEX('All CCC'!AJ$7:AJ$809,MATCH(WatchList!$B215,'All CCC'!$B$7:$B$809,0)))</f>
        <v/>
      </c>
      <c r="AK215" s="844" t="str">
        <f>IF($B215="","",INDEX('All CCC'!AK$7:AK$809,MATCH(WatchList!$B215,'All CCC'!$B$7:$B$809,0)))</f>
        <v/>
      </c>
      <c r="AL215" s="844" t="str">
        <f>IF($B215="","",INDEX('All CCC'!AL$7:AL$809,MATCH(WatchList!$B215,'All CCC'!$B$7:$B$809,0)))</f>
        <v/>
      </c>
      <c r="AM215" s="844" t="str">
        <f>IF($B215="","",INDEX('All CCC'!AM$7:AM$809,MATCH(WatchList!$B215,'All CCC'!$B$7:$B$809,0)))</f>
        <v/>
      </c>
      <c r="AN215" s="844" t="str">
        <f>IF($B215="","",INDEX('All CCC'!AN$7:AN$809,MATCH(WatchList!$B215,'All CCC'!$B$7:$B$809,0)))</f>
        <v/>
      </c>
      <c r="AO215" s="844" t="str">
        <f>IF($B215="","",INDEX('All CCC'!AO$7:AO$809,MATCH(WatchList!$B215,'All CCC'!$B$7:$B$809,0)))</f>
        <v/>
      </c>
      <c r="AP215" s="844" t="str">
        <f>IF($B215="","",INDEX('All CCC'!AP$7:AP$809,MATCH(WatchList!$B215,'All CCC'!$B$7:$B$809,0)))</f>
        <v/>
      </c>
      <c r="AQ215" s="844" t="str">
        <f>IF($B215="","",INDEX('All CCC'!AQ$7:AQ$809,MATCH(WatchList!$B215,'All CCC'!$B$7:$B$809,0)))</f>
        <v/>
      </c>
      <c r="AR215" s="844" t="str">
        <f>IF($B215="","",INDEX('All CCC'!AR$7:AR$809,MATCH(WatchList!$B215,'All CCC'!$B$7:$B$809,0)))</f>
        <v/>
      </c>
      <c r="AS215" s="844" t="str">
        <f>IF($B215="","",INDEX('All CCC'!AS$7:AS$809,MATCH(WatchList!$B215,'All CCC'!$B$7:$B$809,0)))</f>
        <v/>
      </c>
      <c r="AT215" s="844" t="str">
        <f>IF($B215="","",INDEX('All CCC'!AT$7:AT$809,MATCH(WatchList!$B215,'All CCC'!$B$7:$B$809,0)))</f>
        <v/>
      </c>
      <c r="AU215" s="844" t="str">
        <f>IF($B215="","",INDEX('All CCC'!AU$7:AU$809,MATCH(WatchList!$B215,'All CCC'!$B$7:$B$809,0)))</f>
        <v/>
      </c>
      <c r="AV215" s="844" t="str">
        <f>IF($B215="","",INDEX('All CCC'!AV$7:AV$809,MATCH(WatchList!$B215,'All CCC'!$B$7:$B$809,0)))</f>
        <v/>
      </c>
      <c r="AW215" s="844" t="str">
        <f>IF($B215="","",INDEX('All CCC'!AW$7:AW$809,MATCH(WatchList!$B215,'All CCC'!$B$7:$B$809,0)))</f>
        <v/>
      </c>
      <c r="AX215" s="844" t="str">
        <f>IF($B215="","",INDEX('All CCC'!AX$7:AX$809,MATCH(WatchList!$B215,'All CCC'!$B$7:$B$809,0)))</f>
        <v/>
      </c>
      <c r="AY215" s="844" t="str">
        <f>IF($B215="","",INDEX('All CCC'!AY$7:AY$809,MATCH(WatchList!$B215,'All CCC'!$B$7:$B$809,0)))</f>
        <v/>
      </c>
      <c r="AZ215" s="844" t="str">
        <f>IF($B215="","",INDEX('All CCC'!AZ$7:AZ$809,MATCH(WatchList!$B215,'All CCC'!$B$7:$B$809,0)))</f>
        <v/>
      </c>
      <c r="BA215" s="844" t="str">
        <f>IF($B215="","",INDEX('All CCC'!BA$7:BA$809,MATCH(WatchList!$B215,'All CCC'!$B$7:$B$809,0)))</f>
        <v/>
      </c>
      <c r="BB215" s="844" t="str">
        <f>IF($B215="","",INDEX('All CCC'!BB$7:BB$809,MATCH(WatchList!$B215,'All CCC'!$B$7:$B$809,0)))</f>
        <v/>
      </c>
      <c r="BC215" s="844" t="str">
        <f>IF($B215="","",INDEX('All CCC'!BC$7:BC$809,MATCH(WatchList!$B215,'All CCC'!$B$7:$B$809,0)))</f>
        <v/>
      </c>
      <c r="BD215" s="844" t="str">
        <f>IF($B215="","",INDEX('All CCC'!BD$7:BD$809,MATCH(WatchList!$B215,'All CCC'!$B$7:$B$809,0)))</f>
        <v/>
      </c>
      <c r="BE215" s="844" t="str">
        <f>IF($B215="","",INDEX('All CCC'!BE$7:BE$809,MATCH(WatchList!$B215,'All CCC'!$B$7:$B$809,0)))</f>
        <v/>
      </c>
      <c r="BF215" s="844" t="str">
        <f>IF($B215="","",INDEX('All CCC'!BF$7:BF$809,MATCH(WatchList!$B215,'All CCC'!$B$7:$B$809,0)))</f>
        <v/>
      </c>
      <c r="BG215" s="844" t="str">
        <f>IF($B215="","",INDEX('All CCC'!BG$7:BG$809,MATCH(WatchList!$B215,'All CCC'!$B$7:$B$809,0)))</f>
        <v/>
      </c>
    </row>
    <row r="216" spans="1:59" x14ac:dyDescent="0.2">
      <c r="A216" s="548" t="str">
        <f>IF($B216="","",INDEX('All CCC'!A$7:A$809,MATCH(WatchList!$B216,'All CCC'!$B$7:$B$809,0)))</f>
        <v/>
      </c>
      <c r="B216" s="31"/>
      <c r="C216" s="844" t="str">
        <f>IF($B216="","",INDEX('All CCC'!C$7:C$809,MATCH(WatchList!$B216,'All CCC'!$B$7:$B$809,0)))</f>
        <v/>
      </c>
      <c r="D216" s="844" t="str">
        <f>IF($B216="","",INDEX('All CCC'!D$7:D$809,MATCH(WatchList!$B216,'All CCC'!$B$7:$B$809,0)))</f>
        <v/>
      </c>
      <c r="E216" s="844" t="str">
        <f>IF($B216="","",INDEX('All CCC'!E$7:E$809,MATCH(WatchList!$B216,'All CCC'!$B$7:$B$809,0)))</f>
        <v/>
      </c>
      <c r="F216" s="844" t="str">
        <f>IF($B216="","",INDEX('All CCC'!F$7:F$809,MATCH(WatchList!$B216,'All CCC'!$B$7:$B$809,0)))</f>
        <v/>
      </c>
      <c r="G216" s="844" t="str">
        <f>IF($B216="","",INDEX('All CCC'!G$7:G$809,MATCH(WatchList!$B216,'All CCC'!$B$7:$B$809,0)))</f>
        <v/>
      </c>
      <c r="H216" s="844" t="str">
        <f>IF($B216="","",INDEX('All CCC'!H$7:H$809,MATCH(WatchList!$B216,'All CCC'!$B$7:$B$809,0)))</f>
        <v/>
      </c>
      <c r="I216" s="844" t="str">
        <f>IF($B216="","",INDEX('All CCC'!I$7:I$809,MATCH(WatchList!$B216,'All CCC'!$B$7:$B$809,0)))</f>
        <v/>
      </c>
      <c r="J216" s="844" t="str">
        <f>IF($B216="","",INDEX('All CCC'!J$7:J$809,MATCH(WatchList!$B216,'All CCC'!$B$7:$B$809,0)))</f>
        <v/>
      </c>
      <c r="K216" s="844" t="str">
        <f>IF($B216="","",INDEX('All CCC'!K$7:K$809,MATCH(WatchList!$B216,'All CCC'!$B$7:$B$809,0)))</f>
        <v/>
      </c>
      <c r="L216" s="844" t="str">
        <f>IF($B216="","",INDEX('All CCC'!L$7:L$809,MATCH(WatchList!$B216,'All CCC'!$B$7:$B$809,0)))</f>
        <v/>
      </c>
      <c r="M216" s="844" t="str">
        <f>IF($B216="","",INDEX('All CCC'!M$7:M$809,MATCH(WatchList!$B216,'All CCC'!$B$7:$B$809,0)))</f>
        <v/>
      </c>
      <c r="N216" s="844" t="str">
        <f>IF($B216="","",INDEX('All CCC'!N$7:N$809,MATCH(WatchList!$B216,'All CCC'!$B$7:$B$809,0)))</f>
        <v/>
      </c>
      <c r="O216" s="844" t="str">
        <f>IF($B216="","",INDEX('All CCC'!O$7:O$809,MATCH(WatchList!$B216,'All CCC'!$B$7:$B$809,0)))</f>
        <v/>
      </c>
      <c r="P216" s="845" t="str">
        <f>IF($B216="","",INDEX('All CCC'!P$7:P$809,MATCH(WatchList!$B216,'All CCC'!$B$7:$B$809,0)))</f>
        <v/>
      </c>
      <c r="Q216" s="845" t="str">
        <f>IF($B216="","",INDEX('All CCC'!Q$7:Q$809,MATCH(WatchList!$B216,'All CCC'!$B$7:$B$809,0)))</f>
        <v/>
      </c>
      <c r="R216" s="844" t="str">
        <f>IF($B216="","",INDEX('All CCC'!R$7:R$809,MATCH(WatchList!$B216,'All CCC'!$B$7:$B$809,0)))</f>
        <v/>
      </c>
      <c r="S216" s="844" t="str">
        <f>IF($B216="","",INDEX('All CCC'!S$7:S$809,MATCH(WatchList!$B216,'All CCC'!$B$7:$B$809,0)))</f>
        <v/>
      </c>
      <c r="T216" s="844" t="str">
        <f>IF($B216="","",INDEX('All CCC'!T$7:T$809,MATCH(WatchList!$B216,'All CCC'!$B$7:$B$809,0)))</f>
        <v/>
      </c>
      <c r="U216" s="844" t="str">
        <f>IF($B216="","",INDEX('All CCC'!U$7:U$809,MATCH(WatchList!$B216,'All CCC'!$B$7:$B$809,0)))</f>
        <v/>
      </c>
      <c r="V216" s="844" t="str">
        <f>IF($B216="","",INDEX('All CCC'!V$7:V$809,MATCH(WatchList!$B216,'All CCC'!$B$7:$B$809,0)))</f>
        <v/>
      </c>
      <c r="W216" s="844" t="str">
        <f>IF($B216="","",INDEX('All CCC'!W$7:W$809,MATCH(WatchList!$B216,'All CCC'!$B$7:$B$809,0)))</f>
        <v/>
      </c>
      <c r="X216" s="844" t="str">
        <f>IF($B216="","",INDEX('All CCC'!X$7:X$809,MATCH(WatchList!$B216,'All CCC'!$B$7:$B$809,0)))</f>
        <v/>
      </c>
      <c r="Y216" s="844" t="str">
        <f>IF($B216="","",INDEX('All CCC'!Y$7:Y$809,MATCH(WatchList!$B216,'All CCC'!$B$7:$B$809,0)))</f>
        <v/>
      </c>
      <c r="Z216" s="844" t="str">
        <f>IF($B216="","",INDEX('All CCC'!Z$7:Z$809,MATCH(WatchList!$B216,'All CCC'!$B$7:$B$809,0)))</f>
        <v/>
      </c>
      <c r="AA216" s="844" t="str">
        <f>IF($B216="","",INDEX('All CCC'!AA$7:AA$809,MATCH(WatchList!$B216,'All CCC'!$B$7:$B$809,0)))</f>
        <v/>
      </c>
      <c r="AB216" s="844" t="str">
        <f>IF($B216="","",INDEX('All CCC'!AB$7:AB$809,MATCH(WatchList!$B216,'All CCC'!$B$7:$B$809,0)))</f>
        <v/>
      </c>
      <c r="AC216" s="844" t="str">
        <f>IF($B216="","",INDEX('All CCC'!AC$7:AC$809,MATCH(WatchList!$B216,'All CCC'!$B$7:$B$809,0)))</f>
        <v/>
      </c>
      <c r="AD216" s="844" t="str">
        <f>IF($B216="","",INDEX('All CCC'!AD$7:AD$809,MATCH(WatchList!$B216,'All CCC'!$B$7:$B$809,0)))</f>
        <v/>
      </c>
      <c r="AE216" s="844" t="str">
        <f>IF($B216="","",INDEX('All CCC'!AE$7:AE$809,MATCH(WatchList!$B216,'All CCC'!$B$7:$B$809,0)))</f>
        <v/>
      </c>
      <c r="AF216" s="844" t="str">
        <f>IF($B216="","",INDEX('All CCC'!AF$7:AF$809,MATCH(WatchList!$B216,'All CCC'!$B$7:$B$809,0)))</f>
        <v/>
      </c>
      <c r="AG216" s="844" t="str">
        <f>IF($B216="","",INDEX('All CCC'!AG$7:AG$809,MATCH(WatchList!$B216,'All CCC'!$B$7:$B$809,0)))</f>
        <v/>
      </c>
      <c r="AH216" s="844" t="str">
        <f>IF($B216="","",INDEX('All CCC'!AH$7:AH$809,MATCH(WatchList!$B216,'All CCC'!$B$7:$B$809,0)))</f>
        <v/>
      </c>
      <c r="AI216" s="844" t="str">
        <f>IF($B216="","",INDEX('All CCC'!AI$7:AI$809,MATCH(WatchList!$B216,'All CCC'!$B$7:$B$809,0)))</f>
        <v/>
      </c>
      <c r="AJ216" s="844" t="str">
        <f>IF($B216="","",INDEX('All CCC'!AJ$7:AJ$809,MATCH(WatchList!$B216,'All CCC'!$B$7:$B$809,0)))</f>
        <v/>
      </c>
      <c r="AK216" s="844" t="str">
        <f>IF($B216="","",INDEX('All CCC'!AK$7:AK$809,MATCH(WatchList!$B216,'All CCC'!$B$7:$B$809,0)))</f>
        <v/>
      </c>
      <c r="AL216" s="844" t="str">
        <f>IF($B216="","",INDEX('All CCC'!AL$7:AL$809,MATCH(WatchList!$B216,'All CCC'!$B$7:$B$809,0)))</f>
        <v/>
      </c>
      <c r="AM216" s="844" t="str">
        <f>IF($B216="","",INDEX('All CCC'!AM$7:AM$809,MATCH(WatchList!$B216,'All CCC'!$B$7:$B$809,0)))</f>
        <v/>
      </c>
      <c r="AN216" s="844" t="str">
        <f>IF($B216="","",INDEX('All CCC'!AN$7:AN$809,MATCH(WatchList!$B216,'All CCC'!$B$7:$B$809,0)))</f>
        <v/>
      </c>
      <c r="AO216" s="844" t="str">
        <f>IF($B216="","",INDEX('All CCC'!AO$7:AO$809,MATCH(WatchList!$B216,'All CCC'!$B$7:$B$809,0)))</f>
        <v/>
      </c>
      <c r="AP216" s="844" t="str">
        <f>IF($B216="","",INDEX('All CCC'!AP$7:AP$809,MATCH(WatchList!$B216,'All CCC'!$B$7:$B$809,0)))</f>
        <v/>
      </c>
      <c r="AQ216" s="844" t="str">
        <f>IF($B216="","",INDEX('All CCC'!AQ$7:AQ$809,MATCH(WatchList!$B216,'All CCC'!$B$7:$B$809,0)))</f>
        <v/>
      </c>
      <c r="AR216" s="844" t="str">
        <f>IF($B216="","",INDEX('All CCC'!AR$7:AR$809,MATCH(WatchList!$B216,'All CCC'!$B$7:$B$809,0)))</f>
        <v/>
      </c>
      <c r="AS216" s="844" t="str">
        <f>IF($B216="","",INDEX('All CCC'!AS$7:AS$809,MATCH(WatchList!$B216,'All CCC'!$B$7:$B$809,0)))</f>
        <v/>
      </c>
      <c r="AT216" s="844" t="str">
        <f>IF($B216="","",INDEX('All CCC'!AT$7:AT$809,MATCH(WatchList!$B216,'All CCC'!$B$7:$B$809,0)))</f>
        <v/>
      </c>
      <c r="AU216" s="844" t="str">
        <f>IF($B216="","",INDEX('All CCC'!AU$7:AU$809,MATCH(WatchList!$B216,'All CCC'!$B$7:$B$809,0)))</f>
        <v/>
      </c>
      <c r="AV216" s="844" t="str">
        <f>IF($B216="","",INDEX('All CCC'!AV$7:AV$809,MATCH(WatchList!$B216,'All CCC'!$B$7:$B$809,0)))</f>
        <v/>
      </c>
      <c r="AW216" s="844" t="str">
        <f>IF($B216="","",INDEX('All CCC'!AW$7:AW$809,MATCH(WatchList!$B216,'All CCC'!$B$7:$B$809,0)))</f>
        <v/>
      </c>
      <c r="AX216" s="844" t="str">
        <f>IF($B216="","",INDEX('All CCC'!AX$7:AX$809,MATCH(WatchList!$B216,'All CCC'!$B$7:$B$809,0)))</f>
        <v/>
      </c>
      <c r="AY216" s="844" t="str">
        <f>IF($B216="","",INDEX('All CCC'!AY$7:AY$809,MATCH(WatchList!$B216,'All CCC'!$B$7:$B$809,0)))</f>
        <v/>
      </c>
      <c r="AZ216" s="844" t="str">
        <f>IF($B216="","",INDEX('All CCC'!AZ$7:AZ$809,MATCH(WatchList!$B216,'All CCC'!$B$7:$B$809,0)))</f>
        <v/>
      </c>
      <c r="BA216" s="844" t="str">
        <f>IF($B216="","",INDEX('All CCC'!BA$7:BA$809,MATCH(WatchList!$B216,'All CCC'!$B$7:$B$809,0)))</f>
        <v/>
      </c>
      <c r="BB216" s="844" t="str">
        <f>IF($B216="","",INDEX('All CCC'!BB$7:BB$809,MATCH(WatchList!$B216,'All CCC'!$B$7:$B$809,0)))</f>
        <v/>
      </c>
      <c r="BC216" s="844" t="str">
        <f>IF($B216="","",INDEX('All CCC'!BC$7:BC$809,MATCH(WatchList!$B216,'All CCC'!$B$7:$B$809,0)))</f>
        <v/>
      </c>
      <c r="BD216" s="844" t="str">
        <f>IF($B216="","",INDEX('All CCC'!BD$7:BD$809,MATCH(WatchList!$B216,'All CCC'!$B$7:$B$809,0)))</f>
        <v/>
      </c>
      <c r="BE216" s="844" t="str">
        <f>IF($B216="","",INDEX('All CCC'!BE$7:BE$809,MATCH(WatchList!$B216,'All CCC'!$B$7:$B$809,0)))</f>
        <v/>
      </c>
      <c r="BF216" s="844" t="str">
        <f>IF($B216="","",INDEX('All CCC'!BF$7:BF$809,MATCH(WatchList!$B216,'All CCC'!$B$7:$B$809,0)))</f>
        <v/>
      </c>
      <c r="BG216" s="844" t="str">
        <f>IF($B216="","",INDEX('All CCC'!BG$7:BG$809,MATCH(WatchList!$B216,'All CCC'!$B$7:$B$809,0)))</f>
        <v/>
      </c>
    </row>
    <row r="217" spans="1:59" x14ac:dyDescent="0.2">
      <c r="A217" s="548" t="str">
        <f>IF($B217="","",INDEX('All CCC'!A$7:A$809,MATCH(WatchList!$B217,'All CCC'!$B$7:$B$809,0)))</f>
        <v/>
      </c>
      <c r="B217" s="31"/>
      <c r="C217" s="844" t="str">
        <f>IF($B217="","",INDEX('All CCC'!C$7:C$809,MATCH(WatchList!$B217,'All CCC'!$B$7:$B$809,0)))</f>
        <v/>
      </c>
      <c r="D217" s="844" t="str">
        <f>IF($B217="","",INDEX('All CCC'!D$7:D$809,MATCH(WatchList!$B217,'All CCC'!$B$7:$B$809,0)))</f>
        <v/>
      </c>
      <c r="E217" s="844" t="str">
        <f>IF($B217="","",INDEX('All CCC'!E$7:E$809,MATCH(WatchList!$B217,'All CCC'!$B$7:$B$809,0)))</f>
        <v/>
      </c>
      <c r="F217" s="844" t="str">
        <f>IF($B217="","",INDEX('All CCC'!F$7:F$809,MATCH(WatchList!$B217,'All CCC'!$B$7:$B$809,0)))</f>
        <v/>
      </c>
      <c r="G217" s="844" t="str">
        <f>IF($B217="","",INDEX('All CCC'!G$7:G$809,MATCH(WatchList!$B217,'All CCC'!$B$7:$B$809,0)))</f>
        <v/>
      </c>
      <c r="H217" s="844" t="str">
        <f>IF($B217="","",INDEX('All CCC'!H$7:H$809,MATCH(WatchList!$B217,'All CCC'!$B$7:$B$809,0)))</f>
        <v/>
      </c>
      <c r="I217" s="844" t="str">
        <f>IF($B217="","",INDEX('All CCC'!I$7:I$809,MATCH(WatchList!$B217,'All CCC'!$B$7:$B$809,0)))</f>
        <v/>
      </c>
      <c r="J217" s="844" t="str">
        <f>IF($B217="","",INDEX('All CCC'!J$7:J$809,MATCH(WatchList!$B217,'All CCC'!$B$7:$B$809,0)))</f>
        <v/>
      </c>
      <c r="K217" s="844" t="str">
        <f>IF($B217="","",INDEX('All CCC'!K$7:K$809,MATCH(WatchList!$B217,'All CCC'!$B$7:$B$809,0)))</f>
        <v/>
      </c>
      <c r="L217" s="844" t="str">
        <f>IF($B217="","",INDEX('All CCC'!L$7:L$809,MATCH(WatchList!$B217,'All CCC'!$B$7:$B$809,0)))</f>
        <v/>
      </c>
      <c r="M217" s="844" t="str">
        <f>IF($B217="","",INDEX('All CCC'!M$7:M$809,MATCH(WatchList!$B217,'All CCC'!$B$7:$B$809,0)))</f>
        <v/>
      </c>
      <c r="N217" s="844" t="str">
        <f>IF($B217="","",INDEX('All CCC'!N$7:N$809,MATCH(WatchList!$B217,'All CCC'!$B$7:$B$809,0)))</f>
        <v/>
      </c>
      <c r="O217" s="844" t="str">
        <f>IF($B217="","",INDEX('All CCC'!O$7:O$809,MATCH(WatchList!$B217,'All CCC'!$B$7:$B$809,0)))</f>
        <v/>
      </c>
      <c r="P217" s="845" t="str">
        <f>IF($B217="","",INDEX('All CCC'!P$7:P$809,MATCH(WatchList!$B217,'All CCC'!$B$7:$B$809,0)))</f>
        <v/>
      </c>
      <c r="Q217" s="845" t="str">
        <f>IF($B217="","",INDEX('All CCC'!Q$7:Q$809,MATCH(WatchList!$B217,'All CCC'!$B$7:$B$809,0)))</f>
        <v/>
      </c>
      <c r="R217" s="844" t="str">
        <f>IF($B217="","",INDEX('All CCC'!R$7:R$809,MATCH(WatchList!$B217,'All CCC'!$B$7:$B$809,0)))</f>
        <v/>
      </c>
      <c r="S217" s="844" t="str">
        <f>IF($B217="","",INDEX('All CCC'!S$7:S$809,MATCH(WatchList!$B217,'All CCC'!$B$7:$B$809,0)))</f>
        <v/>
      </c>
      <c r="T217" s="844" t="str">
        <f>IF($B217="","",INDEX('All CCC'!T$7:T$809,MATCH(WatchList!$B217,'All CCC'!$B$7:$B$809,0)))</f>
        <v/>
      </c>
      <c r="U217" s="844" t="str">
        <f>IF($B217="","",INDEX('All CCC'!U$7:U$809,MATCH(WatchList!$B217,'All CCC'!$B$7:$B$809,0)))</f>
        <v/>
      </c>
      <c r="V217" s="844" t="str">
        <f>IF($B217="","",INDEX('All CCC'!V$7:V$809,MATCH(WatchList!$B217,'All CCC'!$B$7:$B$809,0)))</f>
        <v/>
      </c>
      <c r="W217" s="844" t="str">
        <f>IF($B217="","",INDEX('All CCC'!W$7:W$809,MATCH(WatchList!$B217,'All CCC'!$B$7:$B$809,0)))</f>
        <v/>
      </c>
      <c r="X217" s="844" t="str">
        <f>IF($B217="","",INDEX('All CCC'!X$7:X$809,MATCH(WatchList!$B217,'All CCC'!$B$7:$B$809,0)))</f>
        <v/>
      </c>
      <c r="Y217" s="844" t="str">
        <f>IF($B217="","",INDEX('All CCC'!Y$7:Y$809,MATCH(WatchList!$B217,'All CCC'!$B$7:$B$809,0)))</f>
        <v/>
      </c>
      <c r="Z217" s="844" t="str">
        <f>IF($B217="","",INDEX('All CCC'!Z$7:Z$809,MATCH(WatchList!$B217,'All CCC'!$B$7:$B$809,0)))</f>
        <v/>
      </c>
      <c r="AA217" s="844" t="str">
        <f>IF($B217="","",INDEX('All CCC'!AA$7:AA$809,MATCH(WatchList!$B217,'All CCC'!$B$7:$B$809,0)))</f>
        <v/>
      </c>
      <c r="AB217" s="844" t="str">
        <f>IF($B217="","",INDEX('All CCC'!AB$7:AB$809,MATCH(WatchList!$B217,'All CCC'!$B$7:$B$809,0)))</f>
        <v/>
      </c>
      <c r="AC217" s="844" t="str">
        <f>IF($B217="","",INDEX('All CCC'!AC$7:AC$809,MATCH(WatchList!$B217,'All CCC'!$B$7:$B$809,0)))</f>
        <v/>
      </c>
      <c r="AD217" s="844" t="str">
        <f>IF($B217="","",INDEX('All CCC'!AD$7:AD$809,MATCH(WatchList!$B217,'All CCC'!$B$7:$B$809,0)))</f>
        <v/>
      </c>
      <c r="AE217" s="844" t="str">
        <f>IF($B217="","",INDEX('All CCC'!AE$7:AE$809,MATCH(WatchList!$B217,'All CCC'!$B$7:$B$809,0)))</f>
        <v/>
      </c>
      <c r="AF217" s="844" t="str">
        <f>IF($B217="","",INDEX('All CCC'!AF$7:AF$809,MATCH(WatchList!$B217,'All CCC'!$B$7:$B$809,0)))</f>
        <v/>
      </c>
      <c r="AG217" s="844" t="str">
        <f>IF($B217="","",INDEX('All CCC'!AG$7:AG$809,MATCH(WatchList!$B217,'All CCC'!$B$7:$B$809,0)))</f>
        <v/>
      </c>
      <c r="AH217" s="844" t="str">
        <f>IF($B217="","",INDEX('All CCC'!AH$7:AH$809,MATCH(WatchList!$B217,'All CCC'!$B$7:$B$809,0)))</f>
        <v/>
      </c>
      <c r="AI217" s="844" t="str">
        <f>IF($B217="","",INDEX('All CCC'!AI$7:AI$809,MATCH(WatchList!$B217,'All CCC'!$B$7:$B$809,0)))</f>
        <v/>
      </c>
      <c r="AJ217" s="844" t="str">
        <f>IF($B217="","",INDEX('All CCC'!AJ$7:AJ$809,MATCH(WatchList!$B217,'All CCC'!$B$7:$B$809,0)))</f>
        <v/>
      </c>
      <c r="AK217" s="844" t="str">
        <f>IF($B217="","",INDEX('All CCC'!AK$7:AK$809,MATCH(WatchList!$B217,'All CCC'!$B$7:$B$809,0)))</f>
        <v/>
      </c>
      <c r="AL217" s="844" t="str">
        <f>IF($B217="","",INDEX('All CCC'!AL$7:AL$809,MATCH(WatchList!$B217,'All CCC'!$B$7:$B$809,0)))</f>
        <v/>
      </c>
      <c r="AM217" s="844" t="str">
        <f>IF($B217="","",INDEX('All CCC'!AM$7:AM$809,MATCH(WatchList!$B217,'All CCC'!$B$7:$B$809,0)))</f>
        <v/>
      </c>
      <c r="AN217" s="844" t="str">
        <f>IF($B217="","",INDEX('All CCC'!AN$7:AN$809,MATCH(WatchList!$B217,'All CCC'!$B$7:$B$809,0)))</f>
        <v/>
      </c>
      <c r="AO217" s="844" t="str">
        <f>IF($B217="","",INDEX('All CCC'!AO$7:AO$809,MATCH(WatchList!$B217,'All CCC'!$B$7:$B$809,0)))</f>
        <v/>
      </c>
      <c r="AP217" s="844" t="str">
        <f>IF($B217="","",INDEX('All CCC'!AP$7:AP$809,MATCH(WatchList!$B217,'All CCC'!$B$7:$B$809,0)))</f>
        <v/>
      </c>
      <c r="AQ217" s="844" t="str">
        <f>IF($B217="","",INDEX('All CCC'!AQ$7:AQ$809,MATCH(WatchList!$B217,'All CCC'!$B$7:$B$809,0)))</f>
        <v/>
      </c>
      <c r="AR217" s="844" t="str">
        <f>IF($B217="","",INDEX('All CCC'!AR$7:AR$809,MATCH(WatchList!$B217,'All CCC'!$B$7:$B$809,0)))</f>
        <v/>
      </c>
      <c r="AS217" s="844" t="str">
        <f>IF($B217="","",INDEX('All CCC'!AS$7:AS$809,MATCH(WatchList!$B217,'All CCC'!$B$7:$B$809,0)))</f>
        <v/>
      </c>
      <c r="AT217" s="844" t="str">
        <f>IF($B217="","",INDEX('All CCC'!AT$7:AT$809,MATCH(WatchList!$B217,'All CCC'!$B$7:$B$809,0)))</f>
        <v/>
      </c>
      <c r="AU217" s="844" t="str">
        <f>IF($B217="","",INDEX('All CCC'!AU$7:AU$809,MATCH(WatchList!$B217,'All CCC'!$B$7:$B$809,0)))</f>
        <v/>
      </c>
      <c r="AV217" s="844" t="str">
        <f>IF($B217="","",INDEX('All CCC'!AV$7:AV$809,MATCH(WatchList!$B217,'All CCC'!$B$7:$B$809,0)))</f>
        <v/>
      </c>
      <c r="AW217" s="844" t="str">
        <f>IF($B217="","",INDEX('All CCC'!AW$7:AW$809,MATCH(WatchList!$B217,'All CCC'!$B$7:$B$809,0)))</f>
        <v/>
      </c>
      <c r="AX217" s="844" t="str">
        <f>IF($B217="","",INDEX('All CCC'!AX$7:AX$809,MATCH(WatchList!$B217,'All CCC'!$B$7:$B$809,0)))</f>
        <v/>
      </c>
      <c r="AY217" s="844" t="str">
        <f>IF($B217="","",INDEX('All CCC'!AY$7:AY$809,MATCH(WatchList!$B217,'All CCC'!$B$7:$B$809,0)))</f>
        <v/>
      </c>
      <c r="AZ217" s="844" t="str">
        <f>IF($B217="","",INDEX('All CCC'!AZ$7:AZ$809,MATCH(WatchList!$B217,'All CCC'!$B$7:$B$809,0)))</f>
        <v/>
      </c>
      <c r="BA217" s="844" t="str">
        <f>IF($B217="","",INDEX('All CCC'!BA$7:BA$809,MATCH(WatchList!$B217,'All CCC'!$B$7:$B$809,0)))</f>
        <v/>
      </c>
      <c r="BB217" s="844" t="str">
        <f>IF($B217="","",INDEX('All CCC'!BB$7:BB$809,MATCH(WatchList!$B217,'All CCC'!$B$7:$B$809,0)))</f>
        <v/>
      </c>
      <c r="BC217" s="844" t="str">
        <f>IF($B217="","",INDEX('All CCC'!BC$7:BC$809,MATCH(WatchList!$B217,'All CCC'!$B$7:$B$809,0)))</f>
        <v/>
      </c>
      <c r="BD217" s="844" t="str">
        <f>IF($B217="","",INDEX('All CCC'!BD$7:BD$809,MATCH(WatchList!$B217,'All CCC'!$B$7:$B$809,0)))</f>
        <v/>
      </c>
      <c r="BE217" s="844" t="str">
        <f>IF($B217="","",INDEX('All CCC'!BE$7:BE$809,MATCH(WatchList!$B217,'All CCC'!$B$7:$B$809,0)))</f>
        <v/>
      </c>
      <c r="BF217" s="844" t="str">
        <f>IF($B217="","",INDEX('All CCC'!BF$7:BF$809,MATCH(WatchList!$B217,'All CCC'!$B$7:$B$809,0)))</f>
        <v/>
      </c>
      <c r="BG217" s="844" t="str">
        <f>IF($B217="","",INDEX('All CCC'!BG$7:BG$809,MATCH(WatchList!$B217,'All CCC'!$B$7:$B$809,0)))</f>
        <v/>
      </c>
    </row>
    <row r="218" spans="1:59" x14ac:dyDescent="0.2">
      <c r="A218" s="548" t="str">
        <f>IF($B218="","",INDEX('All CCC'!A$7:A$809,MATCH(WatchList!$B218,'All CCC'!$B$7:$B$809,0)))</f>
        <v/>
      </c>
      <c r="B218" s="31"/>
      <c r="C218" s="844" t="str">
        <f>IF($B218="","",INDEX('All CCC'!C$7:C$809,MATCH(WatchList!$B218,'All CCC'!$B$7:$B$809,0)))</f>
        <v/>
      </c>
      <c r="D218" s="844" t="str">
        <f>IF($B218="","",INDEX('All CCC'!D$7:D$809,MATCH(WatchList!$B218,'All CCC'!$B$7:$B$809,0)))</f>
        <v/>
      </c>
      <c r="E218" s="844" t="str">
        <f>IF($B218="","",INDEX('All CCC'!E$7:E$809,MATCH(WatchList!$B218,'All CCC'!$B$7:$B$809,0)))</f>
        <v/>
      </c>
      <c r="F218" s="844" t="str">
        <f>IF($B218="","",INDEX('All CCC'!F$7:F$809,MATCH(WatchList!$B218,'All CCC'!$B$7:$B$809,0)))</f>
        <v/>
      </c>
      <c r="G218" s="844" t="str">
        <f>IF($B218="","",INDEX('All CCC'!G$7:G$809,MATCH(WatchList!$B218,'All CCC'!$B$7:$B$809,0)))</f>
        <v/>
      </c>
      <c r="H218" s="844" t="str">
        <f>IF($B218="","",INDEX('All CCC'!H$7:H$809,MATCH(WatchList!$B218,'All CCC'!$B$7:$B$809,0)))</f>
        <v/>
      </c>
      <c r="I218" s="844" t="str">
        <f>IF($B218="","",INDEX('All CCC'!I$7:I$809,MATCH(WatchList!$B218,'All CCC'!$B$7:$B$809,0)))</f>
        <v/>
      </c>
      <c r="J218" s="844" t="str">
        <f>IF($B218="","",INDEX('All CCC'!J$7:J$809,MATCH(WatchList!$B218,'All CCC'!$B$7:$B$809,0)))</f>
        <v/>
      </c>
      <c r="K218" s="844" t="str">
        <f>IF($B218="","",INDEX('All CCC'!K$7:K$809,MATCH(WatchList!$B218,'All CCC'!$B$7:$B$809,0)))</f>
        <v/>
      </c>
      <c r="L218" s="844" t="str">
        <f>IF($B218="","",INDEX('All CCC'!L$7:L$809,MATCH(WatchList!$B218,'All CCC'!$B$7:$B$809,0)))</f>
        <v/>
      </c>
      <c r="M218" s="844" t="str">
        <f>IF($B218="","",INDEX('All CCC'!M$7:M$809,MATCH(WatchList!$B218,'All CCC'!$B$7:$B$809,0)))</f>
        <v/>
      </c>
      <c r="N218" s="844" t="str">
        <f>IF($B218="","",INDEX('All CCC'!N$7:N$809,MATCH(WatchList!$B218,'All CCC'!$B$7:$B$809,0)))</f>
        <v/>
      </c>
      <c r="O218" s="844" t="str">
        <f>IF($B218="","",INDEX('All CCC'!O$7:O$809,MATCH(WatchList!$B218,'All CCC'!$B$7:$B$809,0)))</f>
        <v/>
      </c>
      <c r="P218" s="845" t="str">
        <f>IF($B218="","",INDEX('All CCC'!P$7:P$809,MATCH(WatchList!$B218,'All CCC'!$B$7:$B$809,0)))</f>
        <v/>
      </c>
      <c r="Q218" s="845" t="str">
        <f>IF($B218="","",INDEX('All CCC'!Q$7:Q$809,MATCH(WatchList!$B218,'All CCC'!$B$7:$B$809,0)))</f>
        <v/>
      </c>
      <c r="R218" s="844" t="str">
        <f>IF($B218="","",INDEX('All CCC'!R$7:R$809,MATCH(WatchList!$B218,'All CCC'!$B$7:$B$809,0)))</f>
        <v/>
      </c>
      <c r="S218" s="844" t="str">
        <f>IF($B218="","",INDEX('All CCC'!S$7:S$809,MATCH(WatchList!$B218,'All CCC'!$B$7:$B$809,0)))</f>
        <v/>
      </c>
      <c r="T218" s="844" t="str">
        <f>IF($B218="","",INDEX('All CCC'!T$7:T$809,MATCH(WatchList!$B218,'All CCC'!$B$7:$B$809,0)))</f>
        <v/>
      </c>
      <c r="U218" s="844" t="str">
        <f>IF($B218="","",INDEX('All CCC'!U$7:U$809,MATCH(WatchList!$B218,'All CCC'!$B$7:$B$809,0)))</f>
        <v/>
      </c>
      <c r="V218" s="844" t="str">
        <f>IF($B218="","",INDEX('All CCC'!V$7:V$809,MATCH(WatchList!$B218,'All CCC'!$B$7:$B$809,0)))</f>
        <v/>
      </c>
      <c r="W218" s="844" t="str">
        <f>IF($B218="","",INDEX('All CCC'!W$7:W$809,MATCH(WatchList!$B218,'All CCC'!$B$7:$B$809,0)))</f>
        <v/>
      </c>
      <c r="X218" s="844" t="str">
        <f>IF($B218="","",INDEX('All CCC'!X$7:X$809,MATCH(WatchList!$B218,'All CCC'!$B$7:$B$809,0)))</f>
        <v/>
      </c>
      <c r="Y218" s="844" t="str">
        <f>IF($B218="","",INDEX('All CCC'!Y$7:Y$809,MATCH(WatchList!$B218,'All CCC'!$B$7:$B$809,0)))</f>
        <v/>
      </c>
      <c r="Z218" s="844" t="str">
        <f>IF($B218="","",INDEX('All CCC'!Z$7:Z$809,MATCH(WatchList!$B218,'All CCC'!$B$7:$B$809,0)))</f>
        <v/>
      </c>
      <c r="AA218" s="844" t="str">
        <f>IF($B218="","",INDEX('All CCC'!AA$7:AA$809,MATCH(WatchList!$B218,'All CCC'!$B$7:$B$809,0)))</f>
        <v/>
      </c>
      <c r="AB218" s="844" t="str">
        <f>IF($B218="","",INDEX('All CCC'!AB$7:AB$809,MATCH(WatchList!$B218,'All CCC'!$B$7:$B$809,0)))</f>
        <v/>
      </c>
      <c r="AC218" s="844" t="str">
        <f>IF($B218="","",INDEX('All CCC'!AC$7:AC$809,MATCH(WatchList!$B218,'All CCC'!$B$7:$B$809,0)))</f>
        <v/>
      </c>
      <c r="AD218" s="844" t="str">
        <f>IF($B218="","",INDEX('All CCC'!AD$7:AD$809,MATCH(WatchList!$B218,'All CCC'!$B$7:$B$809,0)))</f>
        <v/>
      </c>
      <c r="AE218" s="844" t="str">
        <f>IF($B218="","",INDEX('All CCC'!AE$7:AE$809,MATCH(WatchList!$B218,'All CCC'!$B$7:$B$809,0)))</f>
        <v/>
      </c>
      <c r="AF218" s="844" t="str">
        <f>IF($B218="","",INDEX('All CCC'!AF$7:AF$809,MATCH(WatchList!$B218,'All CCC'!$B$7:$B$809,0)))</f>
        <v/>
      </c>
      <c r="AG218" s="844" t="str">
        <f>IF($B218="","",INDEX('All CCC'!AG$7:AG$809,MATCH(WatchList!$B218,'All CCC'!$B$7:$B$809,0)))</f>
        <v/>
      </c>
      <c r="AH218" s="844" t="str">
        <f>IF($B218="","",INDEX('All CCC'!AH$7:AH$809,MATCH(WatchList!$B218,'All CCC'!$B$7:$B$809,0)))</f>
        <v/>
      </c>
      <c r="AI218" s="844" t="str">
        <f>IF($B218="","",INDEX('All CCC'!AI$7:AI$809,MATCH(WatchList!$B218,'All CCC'!$B$7:$B$809,0)))</f>
        <v/>
      </c>
      <c r="AJ218" s="844" t="str">
        <f>IF($B218="","",INDEX('All CCC'!AJ$7:AJ$809,MATCH(WatchList!$B218,'All CCC'!$B$7:$B$809,0)))</f>
        <v/>
      </c>
      <c r="AK218" s="844" t="str">
        <f>IF($B218="","",INDEX('All CCC'!AK$7:AK$809,MATCH(WatchList!$B218,'All CCC'!$B$7:$B$809,0)))</f>
        <v/>
      </c>
      <c r="AL218" s="844" t="str">
        <f>IF($B218="","",INDEX('All CCC'!AL$7:AL$809,MATCH(WatchList!$B218,'All CCC'!$B$7:$B$809,0)))</f>
        <v/>
      </c>
      <c r="AM218" s="844" t="str">
        <f>IF($B218="","",INDEX('All CCC'!AM$7:AM$809,MATCH(WatchList!$B218,'All CCC'!$B$7:$B$809,0)))</f>
        <v/>
      </c>
      <c r="AN218" s="844" t="str">
        <f>IF($B218="","",INDEX('All CCC'!AN$7:AN$809,MATCH(WatchList!$B218,'All CCC'!$B$7:$B$809,0)))</f>
        <v/>
      </c>
      <c r="AO218" s="844" t="str">
        <f>IF($B218="","",INDEX('All CCC'!AO$7:AO$809,MATCH(WatchList!$B218,'All CCC'!$B$7:$B$809,0)))</f>
        <v/>
      </c>
      <c r="AP218" s="844" t="str">
        <f>IF($B218="","",INDEX('All CCC'!AP$7:AP$809,MATCH(WatchList!$B218,'All CCC'!$B$7:$B$809,0)))</f>
        <v/>
      </c>
      <c r="AQ218" s="844" t="str">
        <f>IF($B218="","",INDEX('All CCC'!AQ$7:AQ$809,MATCH(WatchList!$B218,'All CCC'!$B$7:$B$809,0)))</f>
        <v/>
      </c>
      <c r="AR218" s="844" t="str">
        <f>IF($B218="","",INDEX('All CCC'!AR$7:AR$809,MATCH(WatchList!$B218,'All CCC'!$B$7:$B$809,0)))</f>
        <v/>
      </c>
      <c r="AS218" s="844" t="str">
        <f>IF($B218="","",INDEX('All CCC'!AS$7:AS$809,MATCH(WatchList!$B218,'All CCC'!$B$7:$B$809,0)))</f>
        <v/>
      </c>
      <c r="AT218" s="844" t="str">
        <f>IF($B218="","",INDEX('All CCC'!AT$7:AT$809,MATCH(WatchList!$B218,'All CCC'!$B$7:$B$809,0)))</f>
        <v/>
      </c>
      <c r="AU218" s="844" t="str">
        <f>IF($B218="","",INDEX('All CCC'!AU$7:AU$809,MATCH(WatchList!$B218,'All CCC'!$B$7:$B$809,0)))</f>
        <v/>
      </c>
      <c r="AV218" s="844" t="str">
        <f>IF($B218="","",INDEX('All CCC'!AV$7:AV$809,MATCH(WatchList!$B218,'All CCC'!$B$7:$B$809,0)))</f>
        <v/>
      </c>
      <c r="AW218" s="844" t="str">
        <f>IF($B218="","",INDEX('All CCC'!AW$7:AW$809,MATCH(WatchList!$B218,'All CCC'!$B$7:$B$809,0)))</f>
        <v/>
      </c>
      <c r="AX218" s="844" t="str">
        <f>IF($B218="","",INDEX('All CCC'!AX$7:AX$809,MATCH(WatchList!$B218,'All CCC'!$B$7:$B$809,0)))</f>
        <v/>
      </c>
      <c r="AY218" s="844" t="str">
        <f>IF($B218="","",INDEX('All CCC'!AY$7:AY$809,MATCH(WatchList!$B218,'All CCC'!$B$7:$B$809,0)))</f>
        <v/>
      </c>
      <c r="AZ218" s="844" t="str">
        <f>IF($B218="","",INDEX('All CCC'!AZ$7:AZ$809,MATCH(WatchList!$B218,'All CCC'!$B$7:$B$809,0)))</f>
        <v/>
      </c>
      <c r="BA218" s="844" t="str">
        <f>IF($B218="","",INDEX('All CCC'!BA$7:BA$809,MATCH(WatchList!$B218,'All CCC'!$B$7:$B$809,0)))</f>
        <v/>
      </c>
      <c r="BB218" s="844" t="str">
        <f>IF($B218="","",INDEX('All CCC'!BB$7:BB$809,MATCH(WatchList!$B218,'All CCC'!$B$7:$B$809,0)))</f>
        <v/>
      </c>
      <c r="BC218" s="844" t="str">
        <f>IF($B218="","",INDEX('All CCC'!BC$7:BC$809,MATCH(WatchList!$B218,'All CCC'!$B$7:$B$809,0)))</f>
        <v/>
      </c>
      <c r="BD218" s="844" t="str">
        <f>IF($B218="","",INDEX('All CCC'!BD$7:BD$809,MATCH(WatchList!$B218,'All CCC'!$B$7:$B$809,0)))</f>
        <v/>
      </c>
      <c r="BE218" s="844" t="str">
        <f>IF($B218="","",INDEX('All CCC'!BE$7:BE$809,MATCH(WatchList!$B218,'All CCC'!$B$7:$B$809,0)))</f>
        <v/>
      </c>
      <c r="BF218" s="844" t="str">
        <f>IF($B218="","",INDEX('All CCC'!BF$7:BF$809,MATCH(WatchList!$B218,'All CCC'!$B$7:$B$809,0)))</f>
        <v/>
      </c>
      <c r="BG218" s="844" t="str">
        <f>IF($B218="","",INDEX('All CCC'!BG$7:BG$809,MATCH(WatchList!$B218,'All CCC'!$B$7:$B$809,0)))</f>
        <v/>
      </c>
    </row>
    <row r="219" spans="1:59" x14ac:dyDescent="0.2">
      <c r="A219" s="548" t="str">
        <f>IF($B219="","",INDEX('All CCC'!A$7:A$809,MATCH(WatchList!$B219,'All CCC'!$B$7:$B$809,0)))</f>
        <v/>
      </c>
      <c r="B219" s="31"/>
      <c r="C219" s="844" t="str">
        <f>IF($B219="","",INDEX('All CCC'!C$7:C$809,MATCH(WatchList!$B219,'All CCC'!$B$7:$B$809,0)))</f>
        <v/>
      </c>
      <c r="D219" s="844" t="str">
        <f>IF($B219="","",INDEX('All CCC'!D$7:D$809,MATCH(WatchList!$B219,'All CCC'!$B$7:$B$809,0)))</f>
        <v/>
      </c>
      <c r="E219" s="844" t="str">
        <f>IF($B219="","",INDEX('All CCC'!E$7:E$809,MATCH(WatchList!$B219,'All CCC'!$B$7:$B$809,0)))</f>
        <v/>
      </c>
      <c r="F219" s="844" t="str">
        <f>IF($B219="","",INDEX('All CCC'!F$7:F$809,MATCH(WatchList!$B219,'All CCC'!$B$7:$B$809,0)))</f>
        <v/>
      </c>
      <c r="G219" s="844" t="str">
        <f>IF($B219="","",INDEX('All CCC'!G$7:G$809,MATCH(WatchList!$B219,'All CCC'!$B$7:$B$809,0)))</f>
        <v/>
      </c>
      <c r="H219" s="844" t="str">
        <f>IF($B219="","",INDEX('All CCC'!H$7:H$809,MATCH(WatchList!$B219,'All CCC'!$B$7:$B$809,0)))</f>
        <v/>
      </c>
      <c r="I219" s="844" t="str">
        <f>IF($B219="","",INDEX('All CCC'!I$7:I$809,MATCH(WatchList!$B219,'All CCC'!$B$7:$B$809,0)))</f>
        <v/>
      </c>
      <c r="J219" s="844" t="str">
        <f>IF($B219="","",INDEX('All CCC'!J$7:J$809,MATCH(WatchList!$B219,'All CCC'!$B$7:$B$809,0)))</f>
        <v/>
      </c>
      <c r="K219" s="844" t="str">
        <f>IF($B219="","",INDEX('All CCC'!K$7:K$809,MATCH(WatchList!$B219,'All CCC'!$B$7:$B$809,0)))</f>
        <v/>
      </c>
      <c r="L219" s="844" t="str">
        <f>IF($B219="","",INDEX('All CCC'!L$7:L$809,MATCH(WatchList!$B219,'All CCC'!$B$7:$B$809,0)))</f>
        <v/>
      </c>
      <c r="M219" s="844" t="str">
        <f>IF($B219="","",INDEX('All CCC'!M$7:M$809,MATCH(WatchList!$B219,'All CCC'!$B$7:$B$809,0)))</f>
        <v/>
      </c>
      <c r="N219" s="844" t="str">
        <f>IF($B219="","",INDEX('All CCC'!N$7:N$809,MATCH(WatchList!$B219,'All CCC'!$B$7:$B$809,0)))</f>
        <v/>
      </c>
      <c r="O219" s="844" t="str">
        <f>IF($B219="","",INDEX('All CCC'!O$7:O$809,MATCH(WatchList!$B219,'All CCC'!$B$7:$B$809,0)))</f>
        <v/>
      </c>
      <c r="P219" s="845" t="str">
        <f>IF($B219="","",INDEX('All CCC'!P$7:P$809,MATCH(WatchList!$B219,'All CCC'!$B$7:$B$809,0)))</f>
        <v/>
      </c>
      <c r="Q219" s="845" t="str">
        <f>IF($B219="","",INDEX('All CCC'!Q$7:Q$809,MATCH(WatchList!$B219,'All CCC'!$B$7:$B$809,0)))</f>
        <v/>
      </c>
      <c r="R219" s="844" t="str">
        <f>IF($B219="","",INDEX('All CCC'!R$7:R$809,MATCH(WatchList!$B219,'All CCC'!$B$7:$B$809,0)))</f>
        <v/>
      </c>
      <c r="S219" s="844" t="str">
        <f>IF($B219="","",INDEX('All CCC'!S$7:S$809,MATCH(WatchList!$B219,'All CCC'!$B$7:$B$809,0)))</f>
        <v/>
      </c>
      <c r="T219" s="844" t="str">
        <f>IF($B219="","",INDEX('All CCC'!T$7:T$809,MATCH(WatchList!$B219,'All CCC'!$B$7:$B$809,0)))</f>
        <v/>
      </c>
      <c r="U219" s="844" t="str">
        <f>IF($B219="","",INDEX('All CCC'!U$7:U$809,MATCH(WatchList!$B219,'All CCC'!$B$7:$B$809,0)))</f>
        <v/>
      </c>
      <c r="V219" s="844" t="str">
        <f>IF($B219="","",INDEX('All CCC'!V$7:V$809,MATCH(WatchList!$B219,'All CCC'!$B$7:$B$809,0)))</f>
        <v/>
      </c>
      <c r="W219" s="844" t="str">
        <f>IF($B219="","",INDEX('All CCC'!W$7:W$809,MATCH(WatchList!$B219,'All CCC'!$B$7:$B$809,0)))</f>
        <v/>
      </c>
      <c r="X219" s="844" t="str">
        <f>IF($B219="","",INDEX('All CCC'!X$7:X$809,MATCH(WatchList!$B219,'All CCC'!$B$7:$B$809,0)))</f>
        <v/>
      </c>
      <c r="Y219" s="844" t="str">
        <f>IF($B219="","",INDEX('All CCC'!Y$7:Y$809,MATCH(WatchList!$B219,'All CCC'!$B$7:$B$809,0)))</f>
        <v/>
      </c>
      <c r="Z219" s="844" t="str">
        <f>IF($B219="","",INDEX('All CCC'!Z$7:Z$809,MATCH(WatchList!$B219,'All CCC'!$B$7:$B$809,0)))</f>
        <v/>
      </c>
      <c r="AA219" s="844" t="str">
        <f>IF($B219="","",INDEX('All CCC'!AA$7:AA$809,MATCH(WatchList!$B219,'All CCC'!$B$7:$B$809,0)))</f>
        <v/>
      </c>
      <c r="AB219" s="844" t="str">
        <f>IF($B219="","",INDEX('All CCC'!AB$7:AB$809,MATCH(WatchList!$B219,'All CCC'!$B$7:$B$809,0)))</f>
        <v/>
      </c>
      <c r="AC219" s="844" t="str">
        <f>IF($B219="","",INDEX('All CCC'!AC$7:AC$809,MATCH(WatchList!$B219,'All CCC'!$B$7:$B$809,0)))</f>
        <v/>
      </c>
      <c r="AD219" s="844" t="str">
        <f>IF($B219="","",INDEX('All CCC'!AD$7:AD$809,MATCH(WatchList!$B219,'All CCC'!$B$7:$B$809,0)))</f>
        <v/>
      </c>
      <c r="AE219" s="844" t="str">
        <f>IF($B219="","",INDEX('All CCC'!AE$7:AE$809,MATCH(WatchList!$B219,'All CCC'!$B$7:$B$809,0)))</f>
        <v/>
      </c>
      <c r="AF219" s="844" t="str">
        <f>IF($B219="","",INDEX('All CCC'!AF$7:AF$809,MATCH(WatchList!$B219,'All CCC'!$B$7:$B$809,0)))</f>
        <v/>
      </c>
      <c r="AG219" s="844" t="str">
        <f>IF($B219="","",INDEX('All CCC'!AG$7:AG$809,MATCH(WatchList!$B219,'All CCC'!$B$7:$B$809,0)))</f>
        <v/>
      </c>
      <c r="AH219" s="844" t="str">
        <f>IF($B219="","",INDEX('All CCC'!AH$7:AH$809,MATCH(WatchList!$B219,'All CCC'!$B$7:$B$809,0)))</f>
        <v/>
      </c>
      <c r="AI219" s="844" t="str">
        <f>IF($B219="","",INDEX('All CCC'!AI$7:AI$809,MATCH(WatchList!$B219,'All CCC'!$B$7:$B$809,0)))</f>
        <v/>
      </c>
      <c r="AJ219" s="844" t="str">
        <f>IF($B219="","",INDEX('All CCC'!AJ$7:AJ$809,MATCH(WatchList!$B219,'All CCC'!$B$7:$B$809,0)))</f>
        <v/>
      </c>
      <c r="AK219" s="844" t="str">
        <f>IF($B219="","",INDEX('All CCC'!AK$7:AK$809,MATCH(WatchList!$B219,'All CCC'!$B$7:$B$809,0)))</f>
        <v/>
      </c>
      <c r="AL219" s="844" t="str">
        <f>IF($B219="","",INDEX('All CCC'!AL$7:AL$809,MATCH(WatchList!$B219,'All CCC'!$B$7:$B$809,0)))</f>
        <v/>
      </c>
      <c r="AM219" s="844" t="str">
        <f>IF($B219="","",INDEX('All CCC'!AM$7:AM$809,MATCH(WatchList!$B219,'All CCC'!$B$7:$B$809,0)))</f>
        <v/>
      </c>
      <c r="AN219" s="844" t="str">
        <f>IF($B219="","",INDEX('All CCC'!AN$7:AN$809,MATCH(WatchList!$B219,'All CCC'!$B$7:$B$809,0)))</f>
        <v/>
      </c>
      <c r="AO219" s="844" t="str">
        <f>IF($B219="","",INDEX('All CCC'!AO$7:AO$809,MATCH(WatchList!$B219,'All CCC'!$B$7:$B$809,0)))</f>
        <v/>
      </c>
      <c r="AP219" s="844" t="str">
        <f>IF($B219="","",INDEX('All CCC'!AP$7:AP$809,MATCH(WatchList!$B219,'All CCC'!$B$7:$B$809,0)))</f>
        <v/>
      </c>
      <c r="AQ219" s="844" t="str">
        <f>IF($B219="","",INDEX('All CCC'!AQ$7:AQ$809,MATCH(WatchList!$B219,'All CCC'!$B$7:$B$809,0)))</f>
        <v/>
      </c>
      <c r="AR219" s="844" t="str">
        <f>IF($B219="","",INDEX('All CCC'!AR$7:AR$809,MATCH(WatchList!$B219,'All CCC'!$B$7:$B$809,0)))</f>
        <v/>
      </c>
      <c r="AS219" s="844" t="str">
        <f>IF($B219="","",INDEX('All CCC'!AS$7:AS$809,MATCH(WatchList!$B219,'All CCC'!$B$7:$B$809,0)))</f>
        <v/>
      </c>
      <c r="AT219" s="844" t="str">
        <f>IF($B219="","",INDEX('All CCC'!AT$7:AT$809,MATCH(WatchList!$B219,'All CCC'!$B$7:$B$809,0)))</f>
        <v/>
      </c>
      <c r="AU219" s="844" t="str">
        <f>IF($B219="","",INDEX('All CCC'!AU$7:AU$809,MATCH(WatchList!$B219,'All CCC'!$B$7:$B$809,0)))</f>
        <v/>
      </c>
      <c r="AV219" s="844" t="str">
        <f>IF($B219="","",INDEX('All CCC'!AV$7:AV$809,MATCH(WatchList!$B219,'All CCC'!$B$7:$B$809,0)))</f>
        <v/>
      </c>
      <c r="AW219" s="844" t="str">
        <f>IF($B219="","",INDEX('All CCC'!AW$7:AW$809,MATCH(WatchList!$B219,'All CCC'!$B$7:$B$809,0)))</f>
        <v/>
      </c>
      <c r="AX219" s="844" t="str">
        <f>IF($B219="","",INDEX('All CCC'!AX$7:AX$809,MATCH(WatchList!$B219,'All CCC'!$B$7:$B$809,0)))</f>
        <v/>
      </c>
      <c r="AY219" s="844" t="str">
        <f>IF($B219="","",INDEX('All CCC'!AY$7:AY$809,MATCH(WatchList!$B219,'All CCC'!$B$7:$B$809,0)))</f>
        <v/>
      </c>
      <c r="AZ219" s="844" t="str">
        <f>IF($B219="","",INDEX('All CCC'!AZ$7:AZ$809,MATCH(WatchList!$B219,'All CCC'!$B$7:$B$809,0)))</f>
        <v/>
      </c>
      <c r="BA219" s="844" t="str">
        <f>IF($B219="","",INDEX('All CCC'!BA$7:BA$809,MATCH(WatchList!$B219,'All CCC'!$B$7:$B$809,0)))</f>
        <v/>
      </c>
      <c r="BB219" s="844" t="str">
        <f>IF($B219="","",INDEX('All CCC'!BB$7:BB$809,MATCH(WatchList!$B219,'All CCC'!$B$7:$B$809,0)))</f>
        <v/>
      </c>
      <c r="BC219" s="844" t="str">
        <f>IF($B219="","",INDEX('All CCC'!BC$7:BC$809,MATCH(WatchList!$B219,'All CCC'!$B$7:$B$809,0)))</f>
        <v/>
      </c>
      <c r="BD219" s="844" t="str">
        <f>IF($B219="","",INDEX('All CCC'!BD$7:BD$809,MATCH(WatchList!$B219,'All CCC'!$B$7:$B$809,0)))</f>
        <v/>
      </c>
      <c r="BE219" s="844" t="str">
        <f>IF($B219="","",INDEX('All CCC'!BE$7:BE$809,MATCH(WatchList!$B219,'All CCC'!$B$7:$B$809,0)))</f>
        <v/>
      </c>
      <c r="BF219" s="844" t="str">
        <f>IF($B219="","",INDEX('All CCC'!BF$7:BF$809,MATCH(WatchList!$B219,'All CCC'!$B$7:$B$809,0)))</f>
        <v/>
      </c>
      <c r="BG219" s="844" t="str">
        <f>IF($B219="","",INDEX('All CCC'!BG$7:BG$809,MATCH(WatchList!$B219,'All CCC'!$B$7:$B$809,0)))</f>
        <v/>
      </c>
    </row>
    <row r="220" spans="1:59" x14ac:dyDescent="0.2">
      <c r="A220" s="548" t="str">
        <f>IF($B220="","",INDEX('All CCC'!A$7:A$809,MATCH(WatchList!$B220,'All CCC'!$B$7:$B$809,0)))</f>
        <v/>
      </c>
      <c r="B220" s="31"/>
      <c r="C220" s="844" t="str">
        <f>IF($B220="","",INDEX('All CCC'!C$7:C$809,MATCH(WatchList!$B220,'All CCC'!$B$7:$B$809,0)))</f>
        <v/>
      </c>
      <c r="D220" s="844" t="str">
        <f>IF($B220="","",INDEX('All CCC'!D$7:D$809,MATCH(WatchList!$B220,'All CCC'!$B$7:$B$809,0)))</f>
        <v/>
      </c>
      <c r="E220" s="844" t="str">
        <f>IF($B220="","",INDEX('All CCC'!E$7:E$809,MATCH(WatchList!$B220,'All CCC'!$B$7:$B$809,0)))</f>
        <v/>
      </c>
      <c r="F220" s="844" t="str">
        <f>IF($B220="","",INDEX('All CCC'!F$7:F$809,MATCH(WatchList!$B220,'All CCC'!$B$7:$B$809,0)))</f>
        <v/>
      </c>
      <c r="G220" s="844" t="str">
        <f>IF($B220="","",INDEX('All CCC'!G$7:G$809,MATCH(WatchList!$B220,'All CCC'!$B$7:$B$809,0)))</f>
        <v/>
      </c>
      <c r="H220" s="844" t="str">
        <f>IF($B220="","",INDEX('All CCC'!H$7:H$809,MATCH(WatchList!$B220,'All CCC'!$B$7:$B$809,0)))</f>
        <v/>
      </c>
      <c r="I220" s="844" t="str">
        <f>IF($B220="","",INDEX('All CCC'!I$7:I$809,MATCH(WatchList!$B220,'All CCC'!$B$7:$B$809,0)))</f>
        <v/>
      </c>
      <c r="J220" s="844" t="str">
        <f>IF($B220="","",INDEX('All CCC'!J$7:J$809,MATCH(WatchList!$B220,'All CCC'!$B$7:$B$809,0)))</f>
        <v/>
      </c>
      <c r="K220" s="844" t="str">
        <f>IF($B220="","",INDEX('All CCC'!K$7:K$809,MATCH(WatchList!$B220,'All CCC'!$B$7:$B$809,0)))</f>
        <v/>
      </c>
      <c r="L220" s="844" t="str">
        <f>IF($B220="","",INDEX('All CCC'!L$7:L$809,MATCH(WatchList!$B220,'All CCC'!$B$7:$B$809,0)))</f>
        <v/>
      </c>
      <c r="M220" s="844" t="str">
        <f>IF($B220="","",INDEX('All CCC'!M$7:M$809,MATCH(WatchList!$B220,'All CCC'!$B$7:$B$809,0)))</f>
        <v/>
      </c>
      <c r="N220" s="844" t="str">
        <f>IF($B220="","",INDEX('All CCC'!N$7:N$809,MATCH(WatchList!$B220,'All CCC'!$B$7:$B$809,0)))</f>
        <v/>
      </c>
      <c r="O220" s="844" t="str">
        <f>IF($B220="","",INDEX('All CCC'!O$7:O$809,MATCH(WatchList!$B220,'All CCC'!$B$7:$B$809,0)))</f>
        <v/>
      </c>
      <c r="P220" s="845" t="str">
        <f>IF($B220="","",INDEX('All CCC'!P$7:P$809,MATCH(WatchList!$B220,'All CCC'!$B$7:$B$809,0)))</f>
        <v/>
      </c>
      <c r="Q220" s="845" t="str">
        <f>IF($B220="","",INDEX('All CCC'!Q$7:Q$809,MATCH(WatchList!$B220,'All CCC'!$B$7:$B$809,0)))</f>
        <v/>
      </c>
      <c r="R220" s="844" t="str">
        <f>IF($B220="","",INDEX('All CCC'!R$7:R$809,MATCH(WatchList!$B220,'All CCC'!$B$7:$B$809,0)))</f>
        <v/>
      </c>
      <c r="S220" s="844" t="str">
        <f>IF($B220="","",INDEX('All CCC'!S$7:S$809,MATCH(WatchList!$B220,'All CCC'!$B$7:$B$809,0)))</f>
        <v/>
      </c>
      <c r="T220" s="844" t="str">
        <f>IF($B220="","",INDEX('All CCC'!T$7:T$809,MATCH(WatchList!$B220,'All CCC'!$B$7:$B$809,0)))</f>
        <v/>
      </c>
      <c r="U220" s="844" t="str">
        <f>IF($B220="","",INDEX('All CCC'!U$7:U$809,MATCH(WatchList!$B220,'All CCC'!$B$7:$B$809,0)))</f>
        <v/>
      </c>
      <c r="V220" s="844" t="str">
        <f>IF($B220="","",INDEX('All CCC'!V$7:V$809,MATCH(WatchList!$B220,'All CCC'!$B$7:$B$809,0)))</f>
        <v/>
      </c>
      <c r="W220" s="844" t="str">
        <f>IF($B220="","",INDEX('All CCC'!W$7:W$809,MATCH(WatchList!$B220,'All CCC'!$B$7:$B$809,0)))</f>
        <v/>
      </c>
      <c r="X220" s="844" t="str">
        <f>IF($B220="","",INDEX('All CCC'!X$7:X$809,MATCH(WatchList!$B220,'All CCC'!$B$7:$B$809,0)))</f>
        <v/>
      </c>
      <c r="Y220" s="844" t="str">
        <f>IF($B220="","",INDEX('All CCC'!Y$7:Y$809,MATCH(WatchList!$B220,'All CCC'!$B$7:$B$809,0)))</f>
        <v/>
      </c>
      <c r="Z220" s="844" t="str">
        <f>IF($B220="","",INDEX('All CCC'!Z$7:Z$809,MATCH(WatchList!$B220,'All CCC'!$B$7:$B$809,0)))</f>
        <v/>
      </c>
      <c r="AA220" s="844" t="str">
        <f>IF($B220="","",INDEX('All CCC'!AA$7:AA$809,MATCH(WatchList!$B220,'All CCC'!$B$7:$B$809,0)))</f>
        <v/>
      </c>
      <c r="AB220" s="844" t="str">
        <f>IF($B220="","",INDEX('All CCC'!AB$7:AB$809,MATCH(WatchList!$B220,'All CCC'!$B$7:$B$809,0)))</f>
        <v/>
      </c>
      <c r="AC220" s="844" t="str">
        <f>IF($B220="","",INDEX('All CCC'!AC$7:AC$809,MATCH(WatchList!$B220,'All CCC'!$B$7:$B$809,0)))</f>
        <v/>
      </c>
      <c r="AD220" s="844" t="str">
        <f>IF($B220="","",INDEX('All CCC'!AD$7:AD$809,MATCH(WatchList!$B220,'All CCC'!$B$7:$B$809,0)))</f>
        <v/>
      </c>
      <c r="AE220" s="844" t="str">
        <f>IF($B220="","",INDEX('All CCC'!AE$7:AE$809,MATCH(WatchList!$B220,'All CCC'!$B$7:$B$809,0)))</f>
        <v/>
      </c>
      <c r="AF220" s="844" t="str">
        <f>IF($B220="","",INDEX('All CCC'!AF$7:AF$809,MATCH(WatchList!$B220,'All CCC'!$B$7:$B$809,0)))</f>
        <v/>
      </c>
      <c r="AG220" s="844" t="str">
        <f>IF($B220="","",INDEX('All CCC'!AG$7:AG$809,MATCH(WatchList!$B220,'All CCC'!$B$7:$B$809,0)))</f>
        <v/>
      </c>
      <c r="AH220" s="844" t="str">
        <f>IF($B220="","",INDEX('All CCC'!AH$7:AH$809,MATCH(WatchList!$B220,'All CCC'!$B$7:$B$809,0)))</f>
        <v/>
      </c>
      <c r="AI220" s="844" t="str">
        <f>IF($B220="","",INDEX('All CCC'!AI$7:AI$809,MATCH(WatchList!$B220,'All CCC'!$B$7:$B$809,0)))</f>
        <v/>
      </c>
      <c r="AJ220" s="844" t="str">
        <f>IF($B220="","",INDEX('All CCC'!AJ$7:AJ$809,MATCH(WatchList!$B220,'All CCC'!$B$7:$B$809,0)))</f>
        <v/>
      </c>
      <c r="AK220" s="844" t="str">
        <f>IF($B220="","",INDEX('All CCC'!AK$7:AK$809,MATCH(WatchList!$B220,'All CCC'!$B$7:$B$809,0)))</f>
        <v/>
      </c>
      <c r="AL220" s="844" t="str">
        <f>IF($B220="","",INDEX('All CCC'!AL$7:AL$809,MATCH(WatchList!$B220,'All CCC'!$B$7:$B$809,0)))</f>
        <v/>
      </c>
      <c r="AM220" s="844" t="str">
        <f>IF($B220="","",INDEX('All CCC'!AM$7:AM$809,MATCH(WatchList!$B220,'All CCC'!$B$7:$B$809,0)))</f>
        <v/>
      </c>
      <c r="AN220" s="844" t="str">
        <f>IF($B220="","",INDEX('All CCC'!AN$7:AN$809,MATCH(WatchList!$B220,'All CCC'!$B$7:$B$809,0)))</f>
        <v/>
      </c>
      <c r="AO220" s="844" t="str">
        <f>IF($B220="","",INDEX('All CCC'!AO$7:AO$809,MATCH(WatchList!$B220,'All CCC'!$B$7:$B$809,0)))</f>
        <v/>
      </c>
      <c r="AP220" s="844" t="str">
        <f>IF($B220="","",INDEX('All CCC'!AP$7:AP$809,MATCH(WatchList!$B220,'All CCC'!$B$7:$B$809,0)))</f>
        <v/>
      </c>
      <c r="AQ220" s="844" t="str">
        <f>IF($B220="","",INDEX('All CCC'!AQ$7:AQ$809,MATCH(WatchList!$B220,'All CCC'!$B$7:$B$809,0)))</f>
        <v/>
      </c>
      <c r="AR220" s="844" t="str">
        <f>IF($B220="","",INDEX('All CCC'!AR$7:AR$809,MATCH(WatchList!$B220,'All CCC'!$B$7:$B$809,0)))</f>
        <v/>
      </c>
      <c r="AS220" s="844" t="str">
        <f>IF($B220="","",INDEX('All CCC'!AS$7:AS$809,MATCH(WatchList!$B220,'All CCC'!$B$7:$B$809,0)))</f>
        <v/>
      </c>
      <c r="AT220" s="844" t="str">
        <f>IF($B220="","",INDEX('All CCC'!AT$7:AT$809,MATCH(WatchList!$B220,'All CCC'!$B$7:$B$809,0)))</f>
        <v/>
      </c>
      <c r="AU220" s="844" t="str">
        <f>IF($B220="","",INDEX('All CCC'!AU$7:AU$809,MATCH(WatchList!$B220,'All CCC'!$B$7:$B$809,0)))</f>
        <v/>
      </c>
      <c r="AV220" s="844" t="str">
        <f>IF($B220="","",INDEX('All CCC'!AV$7:AV$809,MATCH(WatchList!$B220,'All CCC'!$B$7:$B$809,0)))</f>
        <v/>
      </c>
      <c r="AW220" s="844" t="str">
        <f>IF($B220="","",INDEX('All CCC'!AW$7:AW$809,MATCH(WatchList!$B220,'All CCC'!$B$7:$B$809,0)))</f>
        <v/>
      </c>
      <c r="AX220" s="844" t="str">
        <f>IF($B220="","",INDEX('All CCC'!AX$7:AX$809,MATCH(WatchList!$B220,'All CCC'!$B$7:$B$809,0)))</f>
        <v/>
      </c>
      <c r="AY220" s="844" t="str">
        <f>IF($B220="","",INDEX('All CCC'!AY$7:AY$809,MATCH(WatchList!$B220,'All CCC'!$B$7:$B$809,0)))</f>
        <v/>
      </c>
      <c r="AZ220" s="844" t="str">
        <f>IF($B220="","",INDEX('All CCC'!AZ$7:AZ$809,MATCH(WatchList!$B220,'All CCC'!$B$7:$B$809,0)))</f>
        <v/>
      </c>
      <c r="BA220" s="844" t="str">
        <f>IF($B220="","",INDEX('All CCC'!BA$7:BA$809,MATCH(WatchList!$B220,'All CCC'!$B$7:$B$809,0)))</f>
        <v/>
      </c>
      <c r="BB220" s="844" t="str">
        <f>IF($B220="","",INDEX('All CCC'!BB$7:BB$809,MATCH(WatchList!$B220,'All CCC'!$B$7:$B$809,0)))</f>
        <v/>
      </c>
      <c r="BC220" s="844" t="str">
        <f>IF($B220="","",INDEX('All CCC'!BC$7:BC$809,MATCH(WatchList!$B220,'All CCC'!$B$7:$B$809,0)))</f>
        <v/>
      </c>
      <c r="BD220" s="844" t="str">
        <f>IF($B220="","",INDEX('All CCC'!BD$7:BD$809,MATCH(WatchList!$B220,'All CCC'!$B$7:$B$809,0)))</f>
        <v/>
      </c>
      <c r="BE220" s="844" t="str">
        <f>IF($B220="","",INDEX('All CCC'!BE$7:BE$809,MATCH(WatchList!$B220,'All CCC'!$B$7:$B$809,0)))</f>
        <v/>
      </c>
      <c r="BF220" s="844" t="str">
        <f>IF($B220="","",INDEX('All CCC'!BF$7:BF$809,MATCH(WatchList!$B220,'All CCC'!$B$7:$B$809,0)))</f>
        <v/>
      </c>
      <c r="BG220" s="844" t="str">
        <f>IF($B220="","",INDEX('All CCC'!BG$7:BG$809,MATCH(WatchList!$B220,'All CCC'!$B$7:$B$809,0)))</f>
        <v/>
      </c>
    </row>
    <row r="221" spans="1:59" x14ac:dyDescent="0.2">
      <c r="A221" s="548" t="str">
        <f>IF($B221="","",INDEX('All CCC'!A$7:A$809,MATCH(WatchList!$B221,'All CCC'!$B$7:$B$809,0)))</f>
        <v/>
      </c>
      <c r="B221" s="31"/>
      <c r="C221" s="844" t="str">
        <f>IF($B221="","",INDEX('All CCC'!C$7:C$809,MATCH(WatchList!$B221,'All CCC'!$B$7:$B$809,0)))</f>
        <v/>
      </c>
      <c r="D221" s="844" t="str">
        <f>IF($B221="","",INDEX('All CCC'!D$7:D$809,MATCH(WatchList!$B221,'All CCC'!$B$7:$B$809,0)))</f>
        <v/>
      </c>
      <c r="E221" s="844" t="str">
        <f>IF($B221="","",INDEX('All CCC'!E$7:E$809,MATCH(WatchList!$B221,'All CCC'!$B$7:$B$809,0)))</f>
        <v/>
      </c>
      <c r="F221" s="844" t="str">
        <f>IF($B221="","",INDEX('All CCC'!F$7:F$809,MATCH(WatchList!$B221,'All CCC'!$B$7:$B$809,0)))</f>
        <v/>
      </c>
      <c r="G221" s="844" t="str">
        <f>IF($B221="","",INDEX('All CCC'!G$7:G$809,MATCH(WatchList!$B221,'All CCC'!$B$7:$B$809,0)))</f>
        <v/>
      </c>
      <c r="H221" s="844" t="str">
        <f>IF($B221="","",INDEX('All CCC'!H$7:H$809,MATCH(WatchList!$B221,'All CCC'!$B$7:$B$809,0)))</f>
        <v/>
      </c>
      <c r="I221" s="844" t="str">
        <f>IF($B221="","",INDEX('All CCC'!I$7:I$809,MATCH(WatchList!$B221,'All CCC'!$B$7:$B$809,0)))</f>
        <v/>
      </c>
      <c r="J221" s="844" t="str">
        <f>IF($B221="","",INDEX('All CCC'!J$7:J$809,MATCH(WatchList!$B221,'All CCC'!$B$7:$B$809,0)))</f>
        <v/>
      </c>
      <c r="K221" s="844" t="str">
        <f>IF($B221="","",INDEX('All CCC'!K$7:K$809,MATCH(WatchList!$B221,'All CCC'!$B$7:$B$809,0)))</f>
        <v/>
      </c>
      <c r="L221" s="844" t="str">
        <f>IF($B221="","",INDEX('All CCC'!L$7:L$809,MATCH(WatchList!$B221,'All CCC'!$B$7:$B$809,0)))</f>
        <v/>
      </c>
      <c r="M221" s="844" t="str">
        <f>IF($B221="","",INDEX('All CCC'!M$7:M$809,MATCH(WatchList!$B221,'All CCC'!$B$7:$B$809,0)))</f>
        <v/>
      </c>
      <c r="N221" s="844" t="str">
        <f>IF($B221="","",INDEX('All CCC'!N$7:N$809,MATCH(WatchList!$B221,'All CCC'!$B$7:$B$809,0)))</f>
        <v/>
      </c>
      <c r="O221" s="844" t="str">
        <f>IF($B221="","",INDEX('All CCC'!O$7:O$809,MATCH(WatchList!$B221,'All CCC'!$B$7:$B$809,0)))</f>
        <v/>
      </c>
      <c r="P221" s="845" t="str">
        <f>IF($B221="","",INDEX('All CCC'!P$7:P$809,MATCH(WatchList!$B221,'All CCC'!$B$7:$B$809,0)))</f>
        <v/>
      </c>
      <c r="Q221" s="845" t="str">
        <f>IF($B221="","",INDEX('All CCC'!Q$7:Q$809,MATCH(WatchList!$B221,'All CCC'!$B$7:$B$809,0)))</f>
        <v/>
      </c>
      <c r="R221" s="844" t="str">
        <f>IF($B221="","",INDEX('All CCC'!R$7:R$809,MATCH(WatchList!$B221,'All CCC'!$B$7:$B$809,0)))</f>
        <v/>
      </c>
      <c r="S221" s="844" t="str">
        <f>IF($B221="","",INDEX('All CCC'!S$7:S$809,MATCH(WatchList!$B221,'All CCC'!$B$7:$B$809,0)))</f>
        <v/>
      </c>
      <c r="T221" s="844" t="str">
        <f>IF($B221="","",INDEX('All CCC'!T$7:T$809,MATCH(WatchList!$B221,'All CCC'!$B$7:$B$809,0)))</f>
        <v/>
      </c>
      <c r="U221" s="844" t="str">
        <f>IF($B221="","",INDEX('All CCC'!U$7:U$809,MATCH(WatchList!$B221,'All CCC'!$B$7:$B$809,0)))</f>
        <v/>
      </c>
      <c r="V221" s="844" t="str">
        <f>IF($B221="","",INDEX('All CCC'!V$7:V$809,MATCH(WatchList!$B221,'All CCC'!$B$7:$B$809,0)))</f>
        <v/>
      </c>
      <c r="W221" s="844" t="str">
        <f>IF($B221="","",INDEX('All CCC'!W$7:W$809,MATCH(WatchList!$B221,'All CCC'!$B$7:$B$809,0)))</f>
        <v/>
      </c>
      <c r="X221" s="844" t="str">
        <f>IF($B221="","",INDEX('All CCC'!X$7:X$809,MATCH(WatchList!$B221,'All CCC'!$B$7:$B$809,0)))</f>
        <v/>
      </c>
      <c r="Y221" s="844" t="str">
        <f>IF($B221="","",INDEX('All CCC'!Y$7:Y$809,MATCH(WatchList!$B221,'All CCC'!$B$7:$B$809,0)))</f>
        <v/>
      </c>
      <c r="Z221" s="844" t="str">
        <f>IF($B221="","",INDEX('All CCC'!Z$7:Z$809,MATCH(WatchList!$B221,'All CCC'!$B$7:$B$809,0)))</f>
        <v/>
      </c>
      <c r="AA221" s="844" t="str">
        <f>IF($B221="","",INDEX('All CCC'!AA$7:AA$809,MATCH(WatchList!$B221,'All CCC'!$B$7:$B$809,0)))</f>
        <v/>
      </c>
      <c r="AB221" s="844" t="str">
        <f>IF($B221="","",INDEX('All CCC'!AB$7:AB$809,MATCH(WatchList!$B221,'All CCC'!$B$7:$B$809,0)))</f>
        <v/>
      </c>
      <c r="AC221" s="844" t="str">
        <f>IF($B221="","",INDEX('All CCC'!AC$7:AC$809,MATCH(WatchList!$B221,'All CCC'!$B$7:$B$809,0)))</f>
        <v/>
      </c>
      <c r="AD221" s="844" t="str">
        <f>IF($B221="","",INDEX('All CCC'!AD$7:AD$809,MATCH(WatchList!$B221,'All CCC'!$B$7:$B$809,0)))</f>
        <v/>
      </c>
      <c r="AE221" s="844" t="str">
        <f>IF($B221="","",INDEX('All CCC'!AE$7:AE$809,MATCH(WatchList!$B221,'All CCC'!$B$7:$B$809,0)))</f>
        <v/>
      </c>
      <c r="AF221" s="844" t="str">
        <f>IF($B221="","",INDEX('All CCC'!AF$7:AF$809,MATCH(WatchList!$B221,'All CCC'!$B$7:$B$809,0)))</f>
        <v/>
      </c>
      <c r="AG221" s="844" t="str">
        <f>IF($B221="","",INDEX('All CCC'!AG$7:AG$809,MATCH(WatchList!$B221,'All CCC'!$B$7:$B$809,0)))</f>
        <v/>
      </c>
      <c r="AH221" s="844" t="str">
        <f>IF($B221="","",INDEX('All CCC'!AH$7:AH$809,MATCH(WatchList!$B221,'All CCC'!$B$7:$B$809,0)))</f>
        <v/>
      </c>
      <c r="AI221" s="844" t="str">
        <f>IF($B221="","",INDEX('All CCC'!AI$7:AI$809,MATCH(WatchList!$B221,'All CCC'!$B$7:$B$809,0)))</f>
        <v/>
      </c>
      <c r="AJ221" s="844" t="str">
        <f>IF($B221="","",INDEX('All CCC'!AJ$7:AJ$809,MATCH(WatchList!$B221,'All CCC'!$B$7:$B$809,0)))</f>
        <v/>
      </c>
      <c r="AK221" s="844" t="str">
        <f>IF($B221="","",INDEX('All CCC'!AK$7:AK$809,MATCH(WatchList!$B221,'All CCC'!$B$7:$B$809,0)))</f>
        <v/>
      </c>
      <c r="AL221" s="844" t="str">
        <f>IF($B221="","",INDEX('All CCC'!AL$7:AL$809,MATCH(WatchList!$B221,'All CCC'!$B$7:$B$809,0)))</f>
        <v/>
      </c>
      <c r="AM221" s="844" t="str">
        <f>IF($B221="","",INDEX('All CCC'!AM$7:AM$809,MATCH(WatchList!$B221,'All CCC'!$B$7:$B$809,0)))</f>
        <v/>
      </c>
      <c r="AN221" s="844" t="str">
        <f>IF($B221="","",INDEX('All CCC'!AN$7:AN$809,MATCH(WatchList!$B221,'All CCC'!$B$7:$B$809,0)))</f>
        <v/>
      </c>
      <c r="AO221" s="844" t="str">
        <f>IF($B221="","",INDEX('All CCC'!AO$7:AO$809,MATCH(WatchList!$B221,'All CCC'!$B$7:$B$809,0)))</f>
        <v/>
      </c>
      <c r="AP221" s="844" t="str">
        <f>IF($B221="","",INDEX('All CCC'!AP$7:AP$809,MATCH(WatchList!$B221,'All CCC'!$B$7:$B$809,0)))</f>
        <v/>
      </c>
      <c r="AQ221" s="844" t="str">
        <f>IF($B221="","",INDEX('All CCC'!AQ$7:AQ$809,MATCH(WatchList!$B221,'All CCC'!$B$7:$B$809,0)))</f>
        <v/>
      </c>
      <c r="AR221" s="844" t="str">
        <f>IF($B221="","",INDEX('All CCC'!AR$7:AR$809,MATCH(WatchList!$B221,'All CCC'!$B$7:$B$809,0)))</f>
        <v/>
      </c>
      <c r="AS221" s="844" t="str">
        <f>IF($B221="","",INDEX('All CCC'!AS$7:AS$809,MATCH(WatchList!$B221,'All CCC'!$B$7:$B$809,0)))</f>
        <v/>
      </c>
      <c r="AT221" s="844" t="str">
        <f>IF($B221="","",INDEX('All CCC'!AT$7:AT$809,MATCH(WatchList!$B221,'All CCC'!$B$7:$B$809,0)))</f>
        <v/>
      </c>
      <c r="AU221" s="844" t="str">
        <f>IF($B221="","",INDEX('All CCC'!AU$7:AU$809,MATCH(WatchList!$B221,'All CCC'!$B$7:$B$809,0)))</f>
        <v/>
      </c>
      <c r="AV221" s="844" t="str">
        <f>IF($B221="","",INDEX('All CCC'!AV$7:AV$809,MATCH(WatchList!$B221,'All CCC'!$B$7:$B$809,0)))</f>
        <v/>
      </c>
      <c r="AW221" s="844" t="str">
        <f>IF($B221="","",INDEX('All CCC'!AW$7:AW$809,MATCH(WatchList!$B221,'All CCC'!$B$7:$B$809,0)))</f>
        <v/>
      </c>
      <c r="AX221" s="844" t="str">
        <f>IF($B221="","",INDEX('All CCC'!AX$7:AX$809,MATCH(WatchList!$B221,'All CCC'!$B$7:$B$809,0)))</f>
        <v/>
      </c>
      <c r="AY221" s="844" t="str">
        <f>IF($B221="","",INDEX('All CCC'!AY$7:AY$809,MATCH(WatchList!$B221,'All CCC'!$B$7:$B$809,0)))</f>
        <v/>
      </c>
      <c r="AZ221" s="844" t="str">
        <f>IF($B221="","",INDEX('All CCC'!AZ$7:AZ$809,MATCH(WatchList!$B221,'All CCC'!$B$7:$B$809,0)))</f>
        <v/>
      </c>
      <c r="BA221" s="844" t="str">
        <f>IF($B221="","",INDEX('All CCC'!BA$7:BA$809,MATCH(WatchList!$B221,'All CCC'!$B$7:$B$809,0)))</f>
        <v/>
      </c>
      <c r="BB221" s="844" t="str">
        <f>IF($B221="","",INDEX('All CCC'!BB$7:BB$809,MATCH(WatchList!$B221,'All CCC'!$B$7:$B$809,0)))</f>
        <v/>
      </c>
      <c r="BC221" s="844" t="str">
        <f>IF($B221="","",INDEX('All CCC'!BC$7:BC$809,MATCH(WatchList!$B221,'All CCC'!$B$7:$B$809,0)))</f>
        <v/>
      </c>
      <c r="BD221" s="844" t="str">
        <f>IF($B221="","",INDEX('All CCC'!BD$7:BD$809,MATCH(WatchList!$B221,'All CCC'!$B$7:$B$809,0)))</f>
        <v/>
      </c>
      <c r="BE221" s="844" t="str">
        <f>IF($B221="","",INDEX('All CCC'!BE$7:BE$809,MATCH(WatchList!$B221,'All CCC'!$B$7:$B$809,0)))</f>
        <v/>
      </c>
      <c r="BF221" s="844" t="str">
        <f>IF($B221="","",INDEX('All CCC'!BF$7:BF$809,MATCH(WatchList!$B221,'All CCC'!$B$7:$B$809,0)))</f>
        <v/>
      </c>
      <c r="BG221" s="844" t="str">
        <f>IF($B221="","",INDEX('All CCC'!BG$7:BG$809,MATCH(WatchList!$B221,'All CCC'!$B$7:$B$809,0)))</f>
        <v/>
      </c>
    </row>
    <row r="222" spans="1:59" x14ac:dyDescent="0.2">
      <c r="A222" s="548" t="str">
        <f>IF($B222="","",INDEX('All CCC'!A$7:A$809,MATCH(WatchList!$B222,'All CCC'!$B$7:$B$809,0)))</f>
        <v/>
      </c>
      <c r="B222" s="31"/>
      <c r="C222" s="844" t="str">
        <f>IF($B222="","",INDEX('All CCC'!C$7:C$809,MATCH(WatchList!$B222,'All CCC'!$B$7:$B$809,0)))</f>
        <v/>
      </c>
      <c r="D222" s="844" t="str">
        <f>IF($B222="","",INDEX('All CCC'!D$7:D$809,MATCH(WatchList!$B222,'All CCC'!$B$7:$B$809,0)))</f>
        <v/>
      </c>
      <c r="E222" s="844" t="str">
        <f>IF($B222="","",INDEX('All CCC'!E$7:E$809,MATCH(WatchList!$B222,'All CCC'!$B$7:$B$809,0)))</f>
        <v/>
      </c>
      <c r="F222" s="844" t="str">
        <f>IF($B222="","",INDEX('All CCC'!F$7:F$809,MATCH(WatchList!$B222,'All CCC'!$B$7:$B$809,0)))</f>
        <v/>
      </c>
      <c r="G222" s="844" t="str">
        <f>IF($B222="","",INDEX('All CCC'!G$7:G$809,MATCH(WatchList!$B222,'All CCC'!$B$7:$B$809,0)))</f>
        <v/>
      </c>
      <c r="H222" s="844" t="str">
        <f>IF($B222="","",INDEX('All CCC'!H$7:H$809,MATCH(WatchList!$B222,'All CCC'!$B$7:$B$809,0)))</f>
        <v/>
      </c>
      <c r="I222" s="844" t="str">
        <f>IF($B222="","",INDEX('All CCC'!I$7:I$809,MATCH(WatchList!$B222,'All CCC'!$B$7:$B$809,0)))</f>
        <v/>
      </c>
      <c r="J222" s="844" t="str">
        <f>IF($B222="","",INDEX('All CCC'!J$7:J$809,MATCH(WatchList!$B222,'All CCC'!$B$7:$B$809,0)))</f>
        <v/>
      </c>
      <c r="K222" s="844" t="str">
        <f>IF($B222="","",INDEX('All CCC'!K$7:K$809,MATCH(WatchList!$B222,'All CCC'!$B$7:$B$809,0)))</f>
        <v/>
      </c>
      <c r="L222" s="844" t="str">
        <f>IF($B222="","",INDEX('All CCC'!L$7:L$809,MATCH(WatchList!$B222,'All CCC'!$B$7:$B$809,0)))</f>
        <v/>
      </c>
      <c r="M222" s="844" t="str">
        <f>IF($B222="","",INDEX('All CCC'!M$7:M$809,MATCH(WatchList!$B222,'All CCC'!$B$7:$B$809,0)))</f>
        <v/>
      </c>
      <c r="N222" s="844" t="str">
        <f>IF($B222="","",INDEX('All CCC'!N$7:N$809,MATCH(WatchList!$B222,'All CCC'!$B$7:$B$809,0)))</f>
        <v/>
      </c>
      <c r="O222" s="844" t="str">
        <f>IF($B222="","",INDEX('All CCC'!O$7:O$809,MATCH(WatchList!$B222,'All CCC'!$B$7:$B$809,0)))</f>
        <v/>
      </c>
      <c r="P222" s="845" t="str">
        <f>IF($B222="","",INDEX('All CCC'!P$7:P$809,MATCH(WatchList!$B222,'All CCC'!$B$7:$B$809,0)))</f>
        <v/>
      </c>
      <c r="Q222" s="845" t="str">
        <f>IF($B222="","",INDEX('All CCC'!Q$7:Q$809,MATCH(WatchList!$B222,'All CCC'!$B$7:$B$809,0)))</f>
        <v/>
      </c>
      <c r="R222" s="844" t="str">
        <f>IF($B222="","",INDEX('All CCC'!R$7:R$809,MATCH(WatchList!$B222,'All CCC'!$B$7:$B$809,0)))</f>
        <v/>
      </c>
      <c r="S222" s="844" t="str">
        <f>IF($B222="","",INDEX('All CCC'!S$7:S$809,MATCH(WatchList!$B222,'All CCC'!$B$7:$B$809,0)))</f>
        <v/>
      </c>
      <c r="T222" s="844" t="str">
        <f>IF($B222="","",INDEX('All CCC'!T$7:T$809,MATCH(WatchList!$B222,'All CCC'!$B$7:$B$809,0)))</f>
        <v/>
      </c>
      <c r="U222" s="844" t="str">
        <f>IF($B222="","",INDEX('All CCC'!U$7:U$809,MATCH(WatchList!$B222,'All CCC'!$B$7:$B$809,0)))</f>
        <v/>
      </c>
      <c r="V222" s="844" t="str">
        <f>IF($B222="","",INDEX('All CCC'!V$7:V$809,MATCH(WatchList!$B222,'All CCC'!$B$7:$B$809,0)))</f>
        <v/>
      </c>
      <c r="W222" s="844" t="str">
        <f>IF($B222="","",INDEX('All CCC'!W$7:W$809,MATCH(WatchList!$B222,'All CCC'!$B$7:$B$809,0)))</f>
        <v/>
      </c>
      <c r="X222" s="844" t="str">
        <f>IF($B222="","",INDEX('All CCC'!X$7:X$809,MATCH(WatchList!$B222,'All CCC'!$B$7:$B$809,0)))</f>
        <v/>
      </c>
      <c r="Y222" s="844" t="str">
        <f>IF($B222="","",INDEX('All CCC'!Y$7:Y$809,MATCH(WatchList!$B222,'All CCC'!$B$7:$B$809,0)))</f>
        <v/>
      </c>
      <c r="Z222" s="844" t="str">
        <f>IF($B222="","",INDEX('All CCC'!Z$7:Z$809,MATCH(WatchList!$B222,'All CCC'!$B$7:$B$809,0)))</f>
        <v/>
      </c>
      <c r="AA222" s="844" t="str">
        <f>IF($B222="","",INDEX('All CCC'!AA$7:AA$809,MATCH(WatchList!$B222,'All CCC'!$B$7:$B$809,0)))</f>
        <v/>
      </c>
      <c r="AB222" s="844" t="str">
        <f>IF($B222="","",INDEX('All CCC'!AB$7:AB$809,MATCH(WatchList!$B222,'All CCC'!$B$7:$B$809,0)))</f>
        <v/>
      </c>
      <c r="AC222" s="844" t="str">
        <f>IF($B222="","",INDEX('All CCC'!AC$7:AC$809,MATCH(WatchList!$B222,'All CCC'!$B$7:$B$809,0)))</f>
        <v/>
      </c>
      <c r="AD222" s="844" t="str">
        <f>IF($B222="","",INDEX('All CCC'!AD$7:AD$809,MATCH(WatchList!$B222,'All CCC'!$B$7:$B$809,0)))</f>
        <v/>
      </c>
      <c r="AE222" s="844" t="str">
        <f>IF($B222="","",INDEX('All CCC'!AE$7:AE$809,MATCH(WatchList!$B222,'All CCC'!$B$7:$B$809,0)))</f>
        <v/>
      </c>
      <c r="AF222" s="844" t="str">
        <f>IF($B222="","",INDEX('All CCC'!AF$7:AF$809,MATCH(WatchList!$B222,'All CCC'!$B$7:$B$809,0)))</f>
        <v/>
      </c>
      <c r="AG222" s="844" t="str">
        <f>IF($B222="","",INDEX('All CCC'!AG$7:AG$809,MATCH(WatchList!$B222,'All CCC'!$B$7:$B$809,0)))</f>
        <v/>
      </c>
      <c r="AH222" s="844" t="str">
        <f>IF($B222="","",INDEX('All CCC'!AH$7:AH$809,MATCH(WatchList!$B222,'All CCC'!$B$7:$B$809,0)))</f>
        <v/>
      </c>
      <c r="AI222" s="844" t="str">
        <f>IF($B222="","",INDEX('All CCC'!AI$7:AI$809,MATCH(WatchList!$B222,'All CCC'!$B$7:$B$809,0)))</f>
        <v/>
      </c>
      <c r="AJ222" s="844" t="str">
        <f>IF($B222="","",INDEX('All CCC'!AJ$7:AJ$809,MATCH(WatchList!$B222,'All CCC'!$B$7:$B$809,0)))</f>
        <v/>
      </c>
      <c r="AK222" s="844" t="str">
        <f>IF($B222="","",INDEX('All CCC'!AK$7:AK$809,MATCH(WatchList!$B222,'All CCC'!$B$7:$B$809,0)))</f>
        <v/>
      </c>
      <c r="AL222" s="844" t="str">
        <f>IF($B222="","",INDEX('All CCC'!AL$7:AL$809,MATCH(WatchList!$B222,'All CCC'!$B$7:$B$809,0)))</f>
        <v/>
      </c>
      <c r="AM222" s="844" t="str">
        <f>IF($B222="","",INDEX('All CCC'!AM$7:AM$809,MATCH(WatchList!$B222,'All CCC'!$B$7:$B$809,0)))</f>
        <v/>
      </c>
      <c r="AN222" s="844" t="str">
        <f>IF($B222="","",INDEX('All CCC'!AN$7:AN$809,MATCH(WatchList!$B222,'All CCC'!$B$7:$B$809,0)))</f>
        <v/>
      </c>
      <c r="AO222" s="844" t="str">
        <f>IF($B222="","",INDEX('All CCC'!AO$7:AO$809,MATCH(WatchList!$B222,'All CCC'!$B$7:$B$809,0)))</f>
        <v/>
      </c>
      <c r="AP222" s="844" t="str">
        <f>IF($B222="","",INDEX('All CCC'!AP$7:AP$809,MATCH(WatchList!$B222,'All CCC'!$B$7:$B$809,0)))</f>
        <v/>
      </c>
      <c r="AQ222" s="844" t="str">
        <f>IF($B222="","",INDEX('All CCC'!AQ$7:AQ$809,MATCH(WatchList!$B222,'All CCC'!$B$7:$B$809,0)))</f>
        <v/>
      </c>
      <c r="AR222" s="844" t="str">
        <f>IF($B222="","",INDEX('All CCC'!AR$7:AR$809,MATCH(WatchList!$B222,'All CCC'!$B$7:$B$809,0)))</f>
        <v/>
      </c>
      <c r="AS222" s="844" t="str">
        <f>IF($B222="","",INDEX('All CCC'!AS$7:AS$809,MATCH(WatchList!$B222,'All CCC'!$B$7:$B$809,0)))</f>
        <v/>
      </c>
      <c r="AT222" s="844" t="str">
        <f>IF($B222="","",INDEX('All CCC'!AT$7:AT$809,MATCH(WatchList!$B222,'All CCC'!$B$7:$B$809,0)))</f>
        <v/>
      </c>
      <c r="AU222" s="844" t="str">
        <f>IF($B222="","",INDEX('All CCC'!AU$7:AU$809,MATCH(WatchList!$B222,'All CCC'!$B$7:$B$809,0)))</f>
        <v/>
      </c>
      <c r="AV222" s="844" t="str">
        <f>IF($B222="","",INDEX('All CCC'!AV$7:AV$809,MATCH(WatchList!$B222,'All CCC'!$B$7:$B$809,0)))</f>
        <v/>
      </c>
      <c r="AW222" s="844" t="str">
        <f>IF($B222="","",INDEX('All CCC'!AW$7:AW$809,MATCH(WatchList!$B222,'All CCC'!$B$7:$B$809,0)))</f>
        <v/>
      </c>
      <c r="AX222" s="844" t="str">
        <f>IF($B222="","",INDEX('All CCC'!AX$7:AX$809,MATCH(WatchList!$B222,'All CCC'!$B$7:$B$809,0)))</f>
        <v/>
      </c>
      <c r="AY222" s="844" t="str">
        <f>IF($B222="","",INDEX('All CCC'!AY$7:AY$809,MATCH(WatchList!$B222,'All CCC'!$B$7:$B$809,0)))</f>
        <v/>
      </c>
      <c r="AZ222" s="844" t="str">
        <f>IF($B222="","",INDEX('All CCC'!AZ$7:AZ$809,MATCH(WatchList!$B222,'All CCC'!$B$7:$B$809,0)))</f>
        <v/>
      </c>
      <c r="BA222" s="844" t="str">
        <f>IF($B222="","",INDEX('All CCC'!BA$7:BA$809,MATCH(WatchList!$B222,'All CCC'!$B$7:$B$809,0)))</f>
        <v/>
      </c>
      <c r="BB222" s="844" t="str">
        <f>IF($B222="","",INDEX('All CCC'!BB$7:BB$809,MATCH(WatchList!$B222,'All CCC'!$B$7:$B$809,0)))</f>
        <v/>
      </c>
      <c r="BC222" s="844" t="str">
        <f>IF($B222="","",INDEX('All CCC'!BC$7:BC$809,MATCH(WatchList!$B222,'All CCC'!$B$7:$B$809,0)))</f>
        <v/>
      </c>
      <c r="BD222" s="844" t="str">
        <f>IF($B222="","",INDEX('All CCC'!BD$7:BD$809,MATCH(WatchList!$B222,'All CCC'!$B$7:$B$809,0)))</f>
        <v/>
      </c>
      <c r="BE222" s="844" t="str">
        <f>IF($B222="","",INDEX('All CCC'!BE$7:BE$809,MATCH(WatchList!$B222,'All CCC'!$B$7:$B$809,0)))</f>
        <v/>
      </c>
      <c r="BF222" s="844" t="str">
        <f>IF($B222="","",INDEX('All CCC'!BF$7:BF$809,MATCH(WatchList!$B222,'All CCC'!$B$7:$B$809,0)))</f>
        <v/>
      </c>
      <c r="BG222" s="844" t="str">
        <f>IF($B222="","",INDEX('All CCC'!BG$7:BG$809,MATCH(WatchList!$B222,'All CCC'!$B$7:$B$809,0)))</f>
        <v/>
      </c>
    </row>
    <row r="223" spans="1:59" x14ac:dyDescent="0.2">
      <c r="A223" s="548" t="str">
        <f>IF($B223="","",INDEX('All CCC'!A$7:A$809,MATCH(WatchList!$B223,'All CCC'!$B$7:$B$809,0)))</f>
        <v/>
      </c>
      <c r="B223" s="31"/>
      <c r="C223" s="844" t="str">
        <f>IF($B223="","",INDEX('All CCC'!C$7:C$809,MATCH(WatchList!$B223,'All CCC'!$B$7:$B$809,0)))</f>
        <v/>
      </c>
      <c r="D223" s="844" t="str">
        <f>IF($B223="","",INDEX('All CCC'!D$7:D$809,MATCH(WatchList!$B223,'All CCC'!$B$7:$B$809,0)))</f>
        <v/>
      </c>
      <c r="E223" s="844" t="str">
        <f>IF($B223="","",INDEX('All CCC'!E$7:E$809,MATCH(WatchList!$B223,'All CCC'!$B$7:$B$809,0)))</f>
        <v/>
      </c>
      <c r="F223" s="844" t="str">
        <f>IF($B223="","",INDEX('All CCC'!F$7:F$809,MATCH(WatchList!$B223,'All CCC'!$B$7:$B$809,0)))</f>
        <v/>
      </c>
      <c r="G223" s="844" t="str">
        <f>IF($B223="","",INDEX('All CCC'!G$7:G$809,MATCH(WatchList!$B223,'All CCC'!$B$7:$B$809,0)))</f>
        <v/>
      </c>
      <c r="H223" s="844" t="str">
        <f>IF($B223="","",INDEX('All CCC'!H$7:H$809,MATCH(WatchList!$B223,'All CCC'!$B$7:$B$809,0)))</f>
        <v/>
      </c>
      <c r="I223" s="844" t="str">
        <f>IF($B223="","",INDEX('All CCC'!I$7:I$809,MATCH(WatchList!$B223,'All CCC'!$B$7:$B$809,0)))</f>
        <v/>
      </c>
      <c r="J223" s="844" t="str">
        <f>IF($B223="","",INDEX('All CCC'!J$7:J$809,MATCH(WatchList!$B223,'All CCC'!$B$7:$B$809,0)))</f>
        <v/>
      </c>
      <c r="K223" s="844" t="str">
        <f>IF($B223="","",INDEX('All CCC'!K$7:K$809,MATCH(WatchList!$B223,'All CCC'!$B$7:$B$809,0)))</f>
        <v/>
      </c>
      <c r="L223" s="844" t="str">
        <f>IF($B223="","",INDEX('All CCC'!L$7:L$809,MATCH(WatchList!$B223,'All CCC'!$B$7:$B$809,0)))</f>
        <v/>
      </c>
      <c r="M223" s="844" t="str">
        <f>IF($B223="","",INDEX('All CCC'!M$7:M$809,MATCH(WatchList!$B223,'All CCC'!$B$7:$B$809,0)))</f>
        <v/>
      </c>
      <c r="N223" s="844" t="str">
        <f>IF($B223="","",INDEX('All CCC'!N$7:N$809,MATCH(WatchList!$B223,'All CCC'!$B$7:$B$809,0)))</f>
        <v/>
      </c>
      <c r="O223" s="844" t="str">
        <f>IF($B223="","",INDEX('All CCC'!O$7:O$809,MATCH(WatchList!$B223,'All CCC'!$B$7:$B$809,0)))</f>
        <v/>
      </c>
      <c r="P223" s="845" t="str">
        <f>IF($B223="","",INDEX('All CCC'!P$7:P$809,MATCH(WatchList!$B223,'All CCC'!$B$7:$B$809,0)))</f>
        <v/>
      </c>
      <c r="Q223" s="845" t="str">
        <f>IF($B223="","",INDEX('All CCC'!Q$7:Q$809,MATCH(WatchList!$B223,'All CCC'!$B$7:$B$809,0)))</f>
        <v/>
      </c>
      <c r="R223" s="844" t="str">
        <f>IF($B223="","",INDEX('All CCC'!R$7:R$809,MATCH(WatchList!$B223,'All CCC'!$B$7:$B$809,0)))</f>
        <v/>
      </c>
      <c r="S223" s="844" t="str">
        <f>IF($B223="","",INDEX('All CCC'!S$7:S$809,MATCH(WatchList!$B223,'All CCC'!$B$7:$B$809,0)))</f>
        <v/>
      </c>
      <c r="T223" s="844" t="str">
        <f>IF($B223="","",INDEX('All CCC'!T$7:T$809,MATCH(WatchList!$B223,'All CCC'!$B$7:$B$809,0)))</f>
        <v/>
      </c>
      <c r="U223" s="844" t="str">
        <f>IF($B223="","",INDEX('All CCC'!U$7:U$809,MATCH(WatchList!$B223,'All CCC'!$B$7:$B$809,0)))</f>
        <v/>
      </c>
      <c r="V223" s="844" t="str">
        <f>IF($B223="","",INDEX('All CCC'!V$7:V$809,MATCH(WatchList!$B223,'All CCC'!$B$7:$B$809,0)))</f>
        <v/>
      </c>
      <c r="W223" s="844" t="str">
        <f>IF($B223="","",INDEX('All CCC'!W$7:W$809,MATCH(WatchList!$B223,'All CCC'!$B$7:$B$809,0)))</f>
        <v/>
      </c>
      <c r="X223" s="844" t="str">
        <f>IF($B223="","",INDEX('All CCC'!X$7:X$809,MATCH(WatchList!$B223,'All CCC'!$B$7:$B$809,0)))</f>
        <v/>
      </c>
      <c r="Y223" s="844" t="str">
        <f>IF($B223="","",INDEX('All CCC'!Y$7:Y$809,MATCH(WatchList!$B223,'All CCC'!$B$7:$B$809,0)))</f>
        <v/>
      </c>
      <c r="Z223" s="844" t="str">
        <f>IF($B223="","",INDEX('All CCC'!Z$7:Z$809,MATCH(WatchList!$B223,'All CCC'!$B$7:$B$809,0)))</f>
        <v/>
      </c>
      <c r="AA223" s="844" t="str">
        <f>IF($B223="","",INDEX('All CCC'!AA$7:AA$809,MATCH(WatchList!$B223,'All CCC'!$B$7:$B$809,0)))</f>
        <v/>
      </c>
      <c r="AB223" s="844" t="str">
        <f>IF($B223="","",INDEX('All CCC'!AB$7:AB$809,MATCH(WatchList!$B223,'All CCC'!$B$7:$B$809,0)))</f>
        <v/>
      </c>
      <c r="AC223" s="844" t="str">
        <f>IF($B223="","",INDEX('All CCC'!AC$7:AC$809,MATCH(WatchList!$B223,'All CCC'!$B$7:$B$809,0)))</f>
        <v/>
      </c>
      <c r="AD223" s="844" t="str">
        <f>IF($B223="","",INDEX('All CCC'!AD$7:AD$809,MATCH(WatchList!$B223,'All CCC'!$B$7:$B$809,0)))</f>
        <v/>
      </c>
      <c r="AE223" s="844" t="str">
        <f>IF($B223="","",INDEX('All CCC'!AE$7:AE$809,MATCH(WatchList!$B223,'All CCC'!$B$7:$B$809,0)))</f>
        <v/>
      </c>
      <c r="AF223" s="844" t="str">
        <f>IF($B223="","",INDEX('All CCC'!AF$7:AF$809,MATCH(WatchList!$B223,'All CCC'!$B$7:$B$809,0)))</f>
        <v/>
      </c>
      <c r="AG223" s="844" t="str">
        <f>IF($B223="","",INDEX('All CCC'!AG$7:AG$809,MATCH(WatchList!$B223,'All CCC'!$B$7:$B$809,0)))</f>
        <v/>
      </c>
      <c r="AH223" s="844" t="str">
        <f>IF($B223="","",INDEX('All CCC'!AH$7:AH$809,MATCH(WatchList!$B223,'All CCC'!$B$7:$B$809,0)))</f>
        <v/>
      </c>
      <c r="AI223" s="844" t="str">
        <f>IF($B223="","",INDEX('All CCC'!AI$7:AI$809,MATCH(WatchList!$B223,'All CCC'!$B$7:$B$809,0)))</f>
        <v/>
      </c>
      <c r="AJ223" s="844" t="str">
        <f>IF($B223="","",INDEX('All CCC'!AJ$7:AJ$809,MATCH(WatchList!$B223,'All CCC'!$B$7:$B$809,0)))</f>
        <v/>
      </c>
      <c r="AK223" s="844" t="str">
        <f>IF($B223="","",INDEX('All CCC'!AK$7:AK$809,MATCH(WatchList!$B223,'All CCC'!$B$7:$B$809,0)))</f>
        <v/>
      </c>
      <c r="AL223" s="844" t="str">
        <f>IF($B223="","",INDEX('All CCC'!AL$7:AL$809,MATCH(WatchList!$B223,'All CCC'!$B$7:$B$809,0)))</f>
        <v/>
      </c>
      <c r="AM223" s="844" t="str">
        <f>IF($B223="","",INDEX('All CCC'!AM$7:AM$809,MATCH(WatchList!$B223,'All CCC'!$B$7:$B$809,0)))</f>
        <v/>
      </c>
      <c r="AN223" s="844" t="str">
        <f>IF($B223="","",INDEX('All CCC'!AN$7:AN$809,MATCH(WatchList!$B223,'All CCC'!$B$7:$B$809,0)))</f>
        <v/>
      </c>
      <c r="AO223" s="844" t="str">
        <f>IF($B223="","",INDEX('All CCC'!AO$7:AO$809,MATCH(WatchList!$B223,'All CCC'!$B$7:$B$809,0)))</f>
        <v/>
      </c>
      <c r="AP223" s="844" t="str">
        <f>IF($B223="","",INDEX('All CCC'!AP$7:AP$809,MATCH(WatchList!$B223,'All CCC'!$B$7:$B$809,0)))</f>
        <v/>
      </c>
      <c r="AQ223" s="844" t="str">
        <f>IF($B223="","",INDEX('All CCC'!AQ$7:AQ$809,MATCH(WatchList!$B223,'All CCC'!$B$7:$B$809,0)))</f>
        <v/>
      </c>
      <c r="AR223" s="844" t="str">
        <f>IF($B223="","",INDEX('All CCC'!AR$7:AR$809,MATCH(WatchList!$B223,'All CCC'!$B$7:$B$809,0)))</f>
        <v/>
      </c>
      <c r="AS223" s="844" t="str">
        <f>IF($B223="","",INDEX('All CCC'!AS$7:AS$809,MATCH(WatchList!$B223,'All CCC'!$B$7:$B$809,0)))</f>
        <v/>
      </c>
      <c r="AT223" s="844" t="str">
        <f>IF($B223="","",INDEX('All CCC'!AT$7:AT$809,MATCH(WatchList!$B223,'All CCC'!$B$7:$B$809,0)))</f>
        <v/>
      </c>
      <c r="AU223" s="844" t="str">
        <f>IF($B223="","",INDEX('All CCC'!AU$7:AU$809,MATCH(WatchList!$B223,'All CCC'!$B$7:$B$809,0)))</f>
        <v/>
      </c>
      <c r="AV223" s="844" t="str">
        <f>IF($B223="","",INDEX('All CCC'!AV$7:AV$809,MATCH(WatchList!$B223,'All CCC'!$B$7:$B$809,0)))</f>
        <v/>
      </c>
      <c r="AW223" s="844" t="str">
        <f>IF($B223="","",INDEX('All CCC'!AW$7:AW$809,MATCH(WatchList!$B223,'All CCC'!$B$7:$B$809,0)))</f>
        <v/>
      </c>
      <c r="AX223" s="844" t="str">
        <f>IF($B223="","",INDEX('All CCC'!AX$7:AX$809,MATCH(WatchList!$B223,'All CCC'!$B$7:$B$809,0)))</f>
        <v/>
      </c>
      <c r="AY223" s="844" t="str">
        <f>IF($B223="","",INDEX('All CCC'!AY$7:AY$809,MATCH(WatchList!$B223,'All CCC'!$B$7:$B$809,0)))</f>
        <v/>
      </c>
      <c r="AZ223" s="844" t="str">
        <f>IF($B223="","",INDEX('All CCC'!AZ$7:AZ$809,MATCH(WatchList!$B223,'All CCC'!$B$7:$B$809,0)))</f>
        <v/>
      </c>
      <c r="BA223" s="844" t="str">
        <f>IF($B223="","",INDEX('All CCC'!BA$7:BA$809,MATCH(WatchList!$B223,'All CCC'!$B$7:$B$809,0)))</f>
        <v/>
      </c>
      <c r="BB223" s="844" t="str">
        <f>IF($B223="","",INDEX('All CCC'!BB$7:BB$809,MATCH(WatchList!$B223,'All CCC'!$B$7:$B$809,0)))</f>
        <v/>
      </c>
      <c r="BC223" s="844" t="str">
        <f>IF($B223="","",INDEX('All CCC'!BC$7:BC$809,MATCH(WatchList!$B223,'All CCC'!$B$7:$B$809,0)))</f>
        <v/>
      </c>
      <c r="BD223" s="844" t="str">
        <f>IF($B223="","",INDEX('All CCC'!BD$7:BD$809,MATCH(WatchList!$B223,'All CCC'!$B$7:$B$809,0)))</f>
        <v/>
      </c>
      <c r="BE223" s="844" t="str">
        <f>IF($B223="","",INDEX('All CCC'!BE$7:BE$809,MATCH(WatchList!$B223,'All CCC'!$B$7:$B$809,0)))</f>
        <v/>
      </c>
      <c r="BF223" s="844" t="str">
        <f>IF($B223="","",INDEX('All CCC'!BF$7:BF$809,MATCH(WatchList!$B223,'All CCC'!$B$7:$B$809,0)))</f>
        <v/>
      </c>
      <c r="BG223" s="844" t="str">
        <f>IF($B223="","",INDEX('All CCC'!BG$7:BG$809,MATCH(WatchList!$B223,'All CCC'!$B$7:$B$809,0)))</f>
        <v/>
      </c>
    </row>
    <row r="224" spans="1:59" x14ac:dyDescent="0.2">
      <c r="A224" s="548" t="str">
        <f>IF($B224="","",INDEX('All CCC'!A$7:A$809,MATCH(WatchList!$B224,'All CCC'!$B$7:$B$809,0)))</f>
        <v/>
      </c>
      <c r="B224" s="31"/>
      <c r="C224" s="844" t="str">
        <f>IF($B224="","",INDEX('All CCC'!C$7:C$809,MATCH(WatchList!$B224,'All CCC'!$B$7:$B$809,0)))</f>
        <v/>
      </c>
      <c r="D224" s="844" t="str">
        <f>IF($B224="","",INDEX('All CCC'!D$7:D$809,MATCH(WatchList!$B224,'All CCC'!$B$7:$B$809,0)))</f>
        <v/>
      </c>
      <c r="E224" s="844" t="str">
        <f>IF($B224="","",INDEX('All CCC'!E$7:E$809,MATCH(WatchList!$B224,'All CCC'!$B$7:$B$809,0)))</f>
        <v/>
      </c>
      <c r="F224" s="844" t="str">
        <f>IF($B224="","",INDEX('All CCC'!F$7:F$809,MATCH(WatchList!$B224,'All CCC'!$B$7:$B$809,0)))</f>
        <v/>
      </c>
      <c r="G224" s="844" t="str">
        <f>IF($B224="","",INDEX('All CCC'!G$7:G$809,MATCH(WatchList!$B224,'All CCC'!$B$7:$B$809,0)))</f>
        <v/>
      </c>
      <c r="H224" s="844" t="str">
        <f>IF($B224="","",INDEX('All CCC'!H$7:H$809,MATCH(WatchList!$B224,'All CCC'!$B$7:$B$809,0)))</f>
        <v/>
      </c>
      <c r="I224" s="844" t="str">
        <f>IF($B224="","",INDEX('All CCC'!I$7:I$809,MATCH(WatchList!$B224,'All CCC'!$B$7:$B$809,0)))</f>
        <v/>
      </c>
      <c r="J224" s="844" t="str">
        <f>IF($B224="","",INDEX('All CCC'!J$7:J$809,MATCH(WatchList!$B224,'All CCC'!$B$7:$B$809,0)))</f>
        <v/>
      </c>
      <c r="K224" s="844" t="str">
        <f>IF($B224="","",INDEX('All CCC'!K$7:K$809,MATCH(WatchList!$B224,'All CCC'!$B$7:$B$809,0)))</f>
        <v/>
      </c>
      <c r="L224" s="844" t="str">
        <f>IF($B224="","",INDEX('All CCC'!L$7:L$809,MATCH(WatchList!$B224,'All CCC'!$B$7:$B$809,0)))</f>
        <v/>
      </c>
      <c r="M224" s="844" t="str">
        <f>IF($B224="","",INDEX('All CCC'!M$7:M$809,MATCH(WatchList!$B224,'All CCC'!$B$7:$B$809,0)))</f>
        <v/>
      </c>
      <c r="N224" s="844" t="str">
        <f>IF($B224="","",INDEX('All CCC'!N$7:N$809,MATCH(WatchList!$B224,'All CCC'!$B$7:$B$809,0)))</f>
        <v/>
      </c>
      <c r="O224" s="844" t="str">
        <f>IF($B224="","",INDEX('All CCC'!O$7:O$809,MATCH(WatchList!$B224,'All CCC'!$B$7:$B$809,0)))</f>
        <v/>
      </c>
      <c r="P224" s="845" t="str">
        <f>IF($B224="","",INDEX('All CCC'!P$7:P$809,MATCH(WatchList!$B224,'All CCC'!$B$7:$B$809,0)))</f>
        <v/>
      </c>
      <c r="Q224" s="845" t="str">
        <f>IF($B224="","",INDEX('All CCC'!Q$7:Q$809,MATCH(WatchList!$B224,'All CCC'!$B$7:$B$809,0)))</f>
        <v/>
      </c>
      <c r="R224" s="844" t="str">
        <f>IF($B224="","",INDEX('All CCC'!R$7:R$809,MATCH(WatchList!$B224,'All CCC'!$B$7:$B$809,0)))</f>
        <v/>
      </c>
      <c r="S224" s="844" t="str">
        <f>IF($B224="","",INDEX('All CCC'!S$7:S$809,MATCH(WatchList!$B224,'All CCC'!$B$7:$B$809,0)))</f>
        <v/>
      </c>
      <c r="T224" s="844" t="str">
        <f>IF($B224="","",INDEX('All CCC'!T$7:T$809,MATCH(WatchList!$B224,'All CCC'!$B$7:$B$809,0)))</f>
        <v/>
      </c>
      <c r="U224" s="844" t="str">
        <f>IF($B224="","",INDEX('All CCC'!U$7:U$809,MATCH(WatchList!$B224,'All CCC'!$B$7:$B$809,0)))</f>
        <v/>
      </c>
      <c r="V224" s="844" t="str">
        <f>IF($B224="","",INDEX('All CCC'!V$7:V$809,MATCH(WatchList!$B224,'All CCC'!$B$7:$B$809,0)))</f>
        <v/>
      </c>
      <c r="W224" s="844" t="str">
        <f>IF($B224="","",INDEX('All CCC'!W$7:W$809,MATCH(WatchList!$B224,'All CCC'!$B$7:$B$809,0)))</f>
        <v/>
      </c>
      <c r="X224" s="844" t="str">
        <f>IF($B224="","",INDEX('All CCC'!X$7:X$809,MATCH(WatchList!$B224,'All CCC'!$B$7:$B$809,0)))</f>
        <v/>
      </c>
      <c r="Y224" s="844" t="str">
        <f>IF($B224="","",INDEX('All CCC'!Y$7:Y$809,MATCH(WatchList!$B224,'All CCC'!$B$7:$B$809,0)))</f>
        <v/>
      </c>
      <c r="Z224" s="844" t="str">
        <f>IF($B224="","",INDEX('All CCC'!Z$7:Z$809,MATCH(WatchList!$B224,'All CCC'!$B$7:$B$809,0)))</f>
        <v/>
      </c>
      <c r="AA224" s="844" t="str">
        <f>IF($B224="","",INDEX('All CCC'!AA$7:AA$809,MATCH(WatchList!$B224,'All CCC'!$B$7:$B$809,0)))</f>
        <v/>
      </c>
      <c r="AB224" s="844" t="str">
        <f>IF($B224="","",INDEX('All CCC'!AB$7:AB$809,MATCH(WatchList!$B224,'All CCC'!$B$7:$B$809,0)))</f>
        <v/>
      </c>
      <c r="AC224" s="844" t="str">
        <f>IF($B224="","",INDEX('All CCC'!AC$7:AC$809,MATCH(WatchList!$B224,'All CCC'!$B$7:$B$809,0)))</f>
        <v/>
      </c>
      <c r="AD224" s="844" t="str">
        <f>IF($B224="","",INDEX('All CCC'!AD$7:AD$809,MATCH(WatchList!$B224,'All CCC'!$B$7:$B$809,0)))</f>
        <v/>
      </c>
      <c r="AE224" s="844" t="str">
        <f>IF($B224="","",INDEX('All CCC'!AE$7:AE$809,MATCH(WatchList!$B224,'All CCC'!$B$7:$B$809,0)))</f>
        <v/>
      </c>
      <c r="AF224" s="844" t="str">
        <f>IF($B224="","",INDEX('All CCC'!AF$7:AF$809,MATCH(WatchList!$B224,'All CCC'!$B$7:$B$809,0)))</f>
        <v/>
      </c>
      <c r="AG224" s="844" t="str">
        <f>IF($B224="","",INDEX('All CCC'!AG$7:AG$809,MATCH(WatchList!$B224,'All CCC'!$B$7:$B$809,0)))</f>
        <v/>
      </c>
      <c r="AH224" s="844" t="str">
        <f>IF($B224="","",INDEX('All CCC'!AH$7:AH$809,MATCH(WatchList!$B224,'All CCC'!$B$7:$B$809,0)))</f>
        <v/>
      </c>
      <c r="AI224" s="844" t="str">
        <f>IF($B224="","",INDEX('All CCC'!AI$7:AI$809,MATCH(WatchList!$B224,'All CCC'!$B$7:$B$809,0)))</f>
        <v/>
      </c>
      <c r="AJ224" s="844" t="str">
        <f>IF($B224="","",INDEX('All CCC'!AJ$7:AJ$809,MATCH(WatchList!$B224,'All CCC'!$B$7:$B$809,0)))</f>
        <v/>
      </c>
      <c r="AK224" s="844" t="str">
        <f>IF($B224="","",INDEX('All CCC'!AK$7:AK$809,MATCH(WatchList!$B224,'All CCC'!$B$7:$B$809,0)))</f>
        <v/>
      </c>
      <c r="AL224" s="844" t="str">
        <f>IF($B224="","",INDEX('All CCC'!AL$7:AL$809,MATCH(WatchList!$B224,'All CCC'!$B$7:$B$809,0)))</f>
        <v/>
      </c>
      <c r="AM224" s="844" t="str">
        <f>IF($B224="","",INDEX('All CCC'!AM$7:AM$809,MATCH(WatchList!$B224,'All CCC'!$B$7:$B$809,0)))</f>
        <v/>
      </c>
      <c r="AN224" s="844" t="str">
        <f>IF($B224="","",INDEX('All CCC'!AN$7:AN$809,MATCH(WatchList!$B224,'All CCC'!$B$7:$B$809,0)))</f>
        <v/>
      </c>
      <c r="AO224" s="844" t="str">
        <f>IF($B224="","",INDEX('All CCC'!AO$7:AO$809,MATCH(WatchList!$B224,'All CCC'!$B$7:$B$809,0)))</f>
        <v/>
      </c>
      <c r="AP224" s="844" t="str">
        <f>IF($B224="","",INDEX('All CCC'!AP$7:AP$809,MATCH(WatchList!$B224,'All CCC'!$B$7:$B$809,0)))</f>
        <v/>
      </c>
      <c r="AQ224" s="844" t="str">
        <f>IF($B224="","",INDEX('All CCC'!AQ$7:AQ$809,MATCH(WatchList!$B224,'All CCC'!$B$7:$B$809,0)))</f>
        <v/>
      </c>
      <c r="AR224" s="844" t="str">
        <f>IF($B224="","",INDEX('All CCC'!AR$7:AR$809,MATCH(WatchList!$B224,'All CCC'!$B$7:$B$809,0)))</f>
        <v/>
      </c>
      <c r="AS224" s="844" t="str">
        <f>IF($B224="","",INDEX('All CCC'!AS$7:AS$809,MATCH(WatchList!$B224,'All CCC'!$B$7:$B$809,0)))</f>
        <v/>
      </c>
      <c r="AT224" s="844" t="str">
        <f>IF($B224="","",INDEX('All CCC'!AT$7:AT$809,MATCH(WatchList!$B224,'All CCC'!$B$7:$B$809,0)))</f>
        <v/>
      </c>
      <c r="AU224" s="844" t="str">
        <f>IF($B224="","",INDEX('All CCC'!AU$7:AU$809,MATCH(WatchList!$B224,'All CCC'!$B$7:$B$809,0)))</f>
        <v/>
      </c>
      <c r="AV224" s="844" t="str">
        <f>IF($B224="","",INDEX('All CCC'!AV$7:AV$809,MATCH(WatchList!$B224,'All CCC'!$B$7:$B$809,0)))</f>
        <v/>
      </c>
      <c r="AW224" s="844" t="str">
        <f>IF($B224="","",INDEX('All CCC'!AW$7:AW$809,MATCH(WatchList!$B224,'All CCC'!$B$7:$B$809,0)))</f>
        <v/>
      </c>
      <c r="AX224" s="844" t="str">
        <f>IF($B224="","",INDEX('All CCC'!AX$7:AX$809,MATCH(WatchList!$B224,'All CCC'!$B$7:$B$809,0)))</f>
        <v/>
      </c>
      <c r="AY224" s="844" t="str">
        <f>IF($B224="","",INDEX('All CCC'!AY$7:AY$809,MATCH(WatchList!$B224,'All CCC'!$B$7:$B$809,0)))</f>
        <v/>
      </c>
      <c r="AZ224" s="844" t="str">
        <f>IF($B224="","",INDEX('All CCC'!AZ$7:AZ$809,MATCH(WatchList!$B224,'All CCC'!$B$7:$B$809,0)))</f>
        <v/>
      </c>
      <c r="BA224" s="844" t="str">
        <f>IF($B224="","",INDEX('All CCC'!BA$7:BA$809,MATCH(WatchList!$B224,'All CCC'!$B$7:$B$809,0)))</f>
        <v/>
      </c>
      <c r="BB224" s="844" t="str">
        <f>IF($B224="","",INDEX('All CCC'!BB$7:BB$809,MATCH(WatchList!$B224,'All CCC'!$B$7:$B$809,0)))</f>
        <v/>
      </c>
      <c r="BC224" s="844" t="str">
        <f>IF($B224="","",INDEX('All CCC'!BC$7:BC$809,MATCH(WatchList!$B224,'All CCC'!$B$7:$B$809,0)))</f>
        <v/>
      </c>
      <c r="BD224" s="844" t="str">
        <f>IF($B224="","",INDEX('All CCC'!BD$7:BD$809,MATCH(WatchList!$B224,'All CCC'!$B$7:$B$809,0)))</f>
        <v/>
      </c>
      <c r="BE224" s="844" t="str">
        <f>IF($B224="","",INDEX('All CCC'!BE$7:BE$809,MATCH(WatchList!$B224,'All CCC'!$B$7:$B$809,0)))</f>
        <v/>
      </c>
      <c r="BF224" s="844" t="str">
        <f>IF($B224="","",INDEX('All CCC'!BF$7:BF$809,MATCH(WatchList!$B224,'All CCC'!$B$7:$B$809,0)))</f>
        <v/>
      </c>
      <c r="BG224" s="844" t="str">
        <f>IF($B224="","",INDEX('All CCC'!BG$7:BG$809,MATCH(WatchList!$B224,'All CCC'!$B$7:$B$809,0)))</f>
        <v/>
      </c>
    </row>
    <row r="225" spans="1:59" x14ac:dyDescent="0.2">
      <c r="A225" s="548" t="str">
        <f>IF($B225="","",INDEX('All CCC'!A$7:A$809,MATCH(WatchList!$B225,'All CCC'!$B$7:$B$809,0)))</f>
        <v/>
      </c>
      <c r="B225" s="31"/>
      <c r="C225" s="844" t="str">
        <f>IF($B225="","",INDEX('All CCC'!C$7:C$809,MATCH(WatchList!$B225,'All CCC'!$B$7:$B$809,0)))</f>
        <v/>
      </c>
      <c r="D225" s="844" t="str">
        <f>IF($B225="","",INDEX('All CCC'!D$7:D$809,MATCH(WatchList!$B225,'All CCC'!$B$7:$B$809,0)))</f>
        <v/>
      </c>
      <c r="E225" s="844" t="str">
        <f>IF($B225="","",INDEX('All CCC'!E$7:E$809,MATCH(WatchList!$B225,'All CCC'!$B$7:$B$809,0)))</f>
        <v/>
      </c>
      <c r="F225" s="844" t="str">
        <f>IF($B225="","",INDEX('All CCC'!F$7:F$809,MATCH(WatchList!$B225,'All CCC'!$B$7:$B$809,0)))</f>
        <v/>
      </c>
      <c r="G225" s="844" t="str">
        <f>IF($B225="","",INDEX('All CCC'!G$7:G$809,MATCH(WatchList!$B225,'All CCC'!$B$7:$B$809,0)))</f>
        <v/>
      </c>
      <c r="H225" s="844" t="str">
        <f>IF($B225="","",INDEX('All CCC'!H$7:H$809,MATCH(WatchList!$B225,'All CCC'!$B$7:$B$809,0)))</f>
        <v/>
      </c>
      <c r="I225" s="844" t="str">
        <f>IF($B225="","",INDEX('All CCC'!I$7:I$809,MATCH(WatchList!$B225,'All CCC'!$B$7:$B$809,0)))</f>
        <v/>
      </c>
      <c r="J225" s="844" t="str">
        <f>IF($B225="","",INDEX('All CCC'!J$7:J$809,MATCH(WatchList!$B225,'All CCC'!$B$7:$B$809,0)))</f>
        <v/>
      </c>
      <c r="K225" s="844" t="str">
        <f>IF($B225="","",INDEX('All CCC'!K$7:K$809,MATCH(WatchList!$B225,'All CCC'!$B$7:$B$809,0)))</f>
        <v/>
      </c>
      <c r="L225" s="844" t="str">
        <f>IF($B225="","",INDEX('All CCC'!L$7:L$809,MATCH(WatchList!$B225,'All CCC'!$B$7:$B$809,0)))</f>
        <v/>
      </c>
      <c r="M225" s="844" t="str">
        <f>IF($B225="","",INDEX('All CCC'!M$7:M$809,MATCH(WatchList!$B225,'All CCC'!$B$7:$B$809,0)))</f>
        <v/>
      </c>
      <c r="N225" s="844" t="str">
        <f>IF($B225="","",INDEX('All CCC'!N$7:N$809,MATCH(WatchList!$B225,'All CCC'!$B$7:$B$809,0)))</f>
        <v/>
      </c>
      <c r="O225" s="844" t="str">
        <f>IF($B225="","",INDEX('All CCC'!O$7:O$809,MATCH(WatchList!$B225,'All CCC'!$B$7:$B$809,0)))</f>
        <v/>
      </c>
      <c r="P225" s="845" t="str">
        <f>IF($B225="","",INDEX('All CCC'!P$7:P$809,MATCH(WatchList!$B225,'All CCC'!$B$7:$B$809,0)))</f>
        <v/>
      </c>
      <c r="Q225" s="845" t="str">
        <f>IF($B225="","",INDEX('All CCC'!Q$7:Q$809,MATCH(WatchList!$B225,'All CCC'!$B$7:$B$809,0)))</f>
        <v/>
      </c>
      <c r="R225" s="844" t="str">
        <f>IF($B225="","",INDEX('All CCC'!R$7:R$809,MATCH(WatchList!$B225,'All CCC'!$B$7:$B$809,0)))</f>
        <v/>
      </c>
      <c r="S225" s="844" t="str">
        <f>IF($B225="","",INDEX('All CCC'!S$7:S$809,MATCH(WatchList!$B225,'All CCC'!$B$7:$B$809,0)))</f>
        <v/>
      </c>
      <c r="T225" s="844" t="str">
        <f>IF($B225="","",INDEX('All CCC'!T$7:T$809,MATCH(WatchList!$B225,'All CCC'!$B$7:$B$809,0)))</f>
        <v/>
      </c>
      <c r="U225" s="844" t="str">
        <f>IF($B225="","",INDEX('All CCC'!U$7:U$809,MATCH(WatchList!$B225,'All CCC'!$B$7:$B$809,0)))</f>
        <v/>
      </c>
      <c r="V225" s="844" t="str">
        <f>IF($B225="","",INDEX('All CCC'!V$7:V$809,MATCH(WatchList!$B225,'All CCC'!$B$7:$B$809,0)))</f>
        <v/>
      </c>
      <c r="W225" s="844" t="str">
        <f>IF($B225="","",INDEX('All CCC'!W$7:W$809,MATCH(WatchList!$B225,'All CCC'!$B$7:$B$809,0)))</f>
        <v/>
      </c>
      <c r="X225" s="844" t="str">
        <f>IF($B225="","",INDEX('All CCC'!X$7:X$809,MATCH(WatchList!$B225,'All CCC'!$B$7:$B$809,0)))</f>
        <v/>
      </c>
      <c r="Y225" s="844" t="str">
        <f>IF($B225="","",INDEX('All CCC'!Y$7:Y$809,MATCH(WatchList!$B225,'All CCC'!$B$7:$B$809,0)))</f>
        <v/>
      </c>
      <c r="Z225" s="844" t="str">
        <f>IF($B225="","",INDEX('All CCC'!Z$7:Z$809,MATCH(WatchList!$B225,'All CCC'!$B$7:$B$809,0)))</f>
        <v/>
      </c>
      <c r="AA225" s="844" t="str">
        <f>IF($B225="","",INDEX('All CCC'!AA$7:AA$809,MATCH(WatchList!$B225,'All CCC'!$B$7:$B$809,0)))</f>
        <v/>
      </c>
      <c r="AB225" s="844" t="str">
        <f>IF($B225="","",INDEX('All CCC'!AB$7:AB$809,MATCH(WatchList!$B225,'All CCC'!$B$7:$B$809,0)))</f>
        <v/>
      </c>
      <c r="AC225" s="844" t="str">
        <f>IF($B225="","",INDEX('All CCC'!AC$7:AC$809,MATCH(WatchList!$B225,'All CCC'!$B$7:$B$809,0)))</f>
        <v/>
      </c>
      <c r="AD225" s="844" t="str">
        <f>IF($B225="","",INDEX('All CCC'!AD$7:AD$809,MATCH(WatchList!$B225,'All CCC'!$B$7:$B$809,0)))</f>
        <v/>
      </c>
      <c r="AE225" s="844" t="str">
        <f>IF($B225="","",INDEX('All CCC'!AE$7:AE$809,MATCH(WatchList!$B225,'All CCC'!$B$7:$B$809,0)))</f>
        <v/>
      </c>
      <c r="AF225" s="844" t="str">
        <f>IF($B225="","",INDEX('All CCC'!AF$7:AF$809,MATCH(WatchList!$B225,'All CCC'!$B$7:$B$809,0)))</f>
        <v/>
      </c>
      <c r="AG225" s="844" t="str">
        <f>IF($B225="","",INDEX('All CCC'!AG$7:AG$809,MATCH(WatchList!$B225,'All CCC'!$B$7:$B$809,0)))</f>
        <v/>
      </c>
      <c r="AH225" s="844" t="str">
        <f>IF($B225="","",INDEX('All CCC'!AH$7:AH$809,MATCH(WatchList!$B225,'All CCC'!$B$7:$B$809,0)))</f>
        <v/>
      </c>
      <c r="AI225" s="844" t="str">
        <f>IF($B225="","",INDEX('All CCC'!AI$7:AI$809,MATCH(WatchList!$B225,'All CCC'!$B$7:$B$809,0)))</f>
        <v/>
      </c>
      <c r="AJ225" s="844" t="str">
        <f>IF($B225="","",INDEX('All CCC'!AJ$7:AJ$809,MATCH(WatchList!$B225,'All CCC'!$B$7:$B$809,0)))</f>
        <v/>
      </c>
      <c r="AK225" s="844" t="str">
        <f>IF($B225="","",INDEX('All CCC'!AK$7:AK$809,MATCH(WatchList!$B225,'All CCC'!$B$7:$B$809,0)))</f>
        <v/>
      </c>
      <c r="AL225" s="844" t="str">
        <f>IF($B225="","",INDEX('All CCC'!AL$7:AL$809,MATCH(WatchList!$B225,'All CCC'!$B$7:$B$809,0)))</f>
        <v/>
      </c>
      <c r="AM225" s="844" t="str">
        <f>IF($B225="","",INDEX('All CCC'!AM$7:AM$809,MATCH(WatchList!$B225,'All CCC'!$B$7:$B$809,0)))</f>
        <v/>
      </c>
      <c r="AN225" s="844" t="str">
        <f>IF($B225="","",INDEX('All CCC'!AN$7:AN$809,MATCH(WatchList!$B225,'All CCC'!$B$7:$B$809,0)))</f>
        <v/>
      </c>
      <c r="AO225" s="844" t="str">
        <f>IF($B225="","",INDEX('All CCC'!AO$7:AO$809,MATCH(WatchList!$B225,'All CCC'!$B$7:$B$809,0)))</f>
        <v/>
      </c>
      <c r="AP225" s="844" t="str">
        <f>IF($B225="","",INDEX('All CCC'!AP$7:AP$809,MATCH(WatchList!$B225,'All CCC'!$B$7:$B$809,0)))</f>
        <v/>
      </c>
      <c r="AQ225" s="844" t="str">
        <f>IF($B225="","",INDEX('All CCC'!AQ$7:AQ$809,MATCH(WatchList!$B225,'All CCC'!$B$7:$B$809,0)))</f>
        <v/>
      </c>
      <c r="AR225" s="844" t="str">
        <f>IF($B225="","",INDEX('All CCC'!AR$7:AR$809,MATCH(WatchList!$B225,'All CCC'!$B$7:$B$809,0)))</f>
        <v/>
      </c>
      <c r="AS225" s="844" t="str">
        <f>IF($B225="","",INDEX('All CCC'!AS$7:AS$809,MATCH(WatchList!$B225,'All CCC'!$B$7:$B$809,0)))</f>
        <v/>
      </c>
      <c r="AT225" s="844" t="str">
        <f>IF($B225="","",INDEX('All CCC'!AT$7:AT$809,MATCH(WatchList!$B225,'All CCC'!$B$7:$B$809,0)))</f>
        <v/>
      </c>
      <c r="AU225" s="844" t="str">
        <f>IF($B225="","",INDEX('All CCC'!AU$7:AU$809,MATCH(WatchList!$B225,'All CCC'!$B$7:$B$809,0)))</f>
        <v/>
      </c>
      <c r="AV225" s="844" t="str">
        <f>IF($B225="","",INDEX('All CCC'!AV$7:AV$809,MATCH(WatchList!$B225,'All CCC'!$B$7:$B$809,0)))</f>
        <v/>
      </c>
      <c r="AW225" s="844" t="str">
        <f>IF($B225="","",INDEX('All CCC'!AW$7:AW$809,MATCH(WatchList!$B225,'All CCC'!$B$7:$B$809,0)))</f>
        <v/>
      </c>
      <c r="AX225" s="844" t="str">
        <f>IF($B225="","",INDEX('All CCC'!AX$7:AX$809,MATCH(WatchList!$B225,'All CCC'!$B$7:$B$809,0)))</f>
        <v/>
      </c>
      <c r="AY225" s="844" t="str">
        <f>IF($B225="","",INDEX('All CCC'!AY$7:AY$809,MATCH(WatchList!$B225,'All CCC'!$B$7:$B$809,0)))</f>
        <v/>
      </c>
      <c r="AZ225" s="844" t="str">
        <f>IF($B225="","",INDEX('All CCC'!AZ$7:AZ$809,MATCH(WatchList!$B225,'All CCC'!$B$7:$B$809,0)))</f>
        <v/>
      </c>
      <c r="BA225" s="844" t="str">
        <f>IF($B225="","",INDEX('All CCC'!BA$7:BA$809,MATCH(WatchList!$B225,'All CCC'!$B$7:$B$809,0)))</f>
        <v/>
      </c>
      <c r="BB225" s="844" t="str">
        <f>IF($B225="","",INDEX('All CCC'!BB$7:BB$809,MATCH(WatchList!$B225,'All CCC'!$B$7:$B$809,0)))</f>
        <v/>
      </c>
      <c r="BC225" s="844" t="str">
        <f>IF($B225="","",INDEX('All CCC'!BC$7:BC$809,MATCH(WatchList!$B225,'All CCC'!$B$7:$B$809,0)))</f>
        <v/>
      </c>
      <c r="BD225" s="844" t="str">
        <f>IF($B225="","",INDEX('All CCC'!BD$7:BD$809,MATCH(WatchList!$B225,'All CCC'!$B$7:$B$809,0)))</f>
        <v/>
      </c>
      <c r="BE225" s="844" t="str">
        <f>IF($B225="","",INDEX('All CCC'!BE$7:BE$809,MATCH(WatchList!$B225,'All CCC'!$B$7:$B$809,0)))</f>
        <v/>
      </c>
      <c r="BF225" s="844" t="str">
        <f>IF($B225="","",INDEX('All CCC'!BF$7:BF$809,MATCH(WatchList!$B225,'All CCC'!$B$7:$B$809,0)))</f>
        <v/>
      </c>
      <c r="BG225" s="844" t="str">
        <f>IF($B225="","",INDEX('All CCC'!BG$7:BG$809,MATCH(WatchList!$B225,'All CCC'!$B$7:$B$809,0)))</f>
        <v/>
      </c>
    </row>
    <row r="226" spans="1:59" x14ac:dyDescent="0.2">
      <c r="A226" s="548" t="str">
        <f>IF($B226="","",INDEX('All CCC'!A$7:A$809,MATCH(WatchList!$B226,'All CCC'!$B$7:$B$809,0)))</f>
        <v/>
      </c>
      <c r="B226" s="31"/>
      <c r="C226" s="844" t="str">
        <f>IF($B226="","",INDEX('All CCC'!C$7:C$809,MATCH(WatchList!$B226,'All CCC'!$B$7:$B$809,0)))</f>
        <v/>
      </c>
      <c r="D226" s="844" t="str">
        <f>IF($B226="","",INDEX('All CCC'!D$7:D$809,MATCH(WatchList!$B226,'All CCC'!$B$7:$B$809,0)))</f>
        <v/>
      </c>
      <c r="E226" s="844" t="str">
        <f>IF($B226="","",INDEX('All CCC'!E$7:E$809,MATCH(WatchList!$B226,'All CCC'!$B$7:$B$809,0)))</f>
        <v/>
      </c>
      <c r="F226" s="844" t="str">
        <f>IF($B226="","",INDEX('All CCC'!F$7:F$809,MATCH(WatchList!$B226,'All CCC'!$B$7:$B$809,0)))</f>
        <v/>
      </c>
      <c r="G226" s="844" t="str">
        <f>IF($B226="","",INDEX('All CCC'!G$7:G$809,MATCH(WatchList!$B226,'All CCC'!$B$7:$B$809,0)))</f>
        <v/>
      </c>
      <c r="H226" s="844" t="str">
        <f>IF($B226="","",INDEX('All CCC'!H$7:H$809,MATCH(WatchList!$B226,'All CCC'!$B$7:$B$809,0)))</f>
        <v/>
      </c>
      <c r="I226" s="844" t="str">
        <f>IF($B226="","",INDEX('All CCC'!I$7:I$809,MATCH(WatchList!$B226,'All CCC'!$B$7:$B$809,0)))</f>
        <v/>
      </c>
      <c r="J226" s="844" t="str">
        <f>IF($B226="","",INDEX('All CCC'!J$7:J$809,MATCH(WatchList!$B226,'All CCC'!$B$7:$B$809,0)))</f>
        <v/>
      </c>
      <c r="K226" s="844" t="str">
        <f>IF($B226="","",INDEX('All CCC'!K$7:K$809,MATCH(WatchList!$B226,'All CCC'!$B$7:$B$809,0)))</f>
        <v/>
      </c>
      <c r="L226" s="844" t="str">
        <f>IF($B226="","",INDEX('All CCC'!L$7:L$809,MATCH(WatchList!$B226,'All CCC'!$B$7:$B$809,0)))</f>
        <v/>
      </c>
      <c r="M226" s="844" t="str">
        <f>IF($B226="","",INDEX('All CCC'!M$7:M$809,MATCH(WatchList!$B226,'All CCC'!$B$7:$B$809,0)))</f>
        <v/>
      </c>
      <c r="N226" s="844" t="str">
        <f>IF($B226="","",INDEX('All CCC'!N$7:N$809,MATCH(WatchList!$B226,'All CCC'!$B$7:$B$809,0)))</f>
        <v/>
      </c>
      <c r="O226" s="844" t="str">
        <f>IF($B226="","",INDEX('All CCC'!O$7:O$809,MATCH(WatchList!$B226,'All CCC'!$B$7:$B$809,0)))</f>
        <v/>
      </c>
      <c r="P226" s="845" t="str">
        <f>IF($B226="","",INDEX('All CCC'!P$7:P$809,MATCH(WatchList!$B226,'All CCC'!$B$7:$B$809,0)))</f>
        <v/>
      </c>
      <c r="Q226" s="845" t="str">
        <f>IF($B226="","",INDEX('All CCC'!Q$7:Q$809,MATCH(WatchList!$B226,'All CCC'!$B$7:$B$809,0)))</f>
        <v/>
      </c>
      <c r="R226" s="844" t="str">
        <f>IF($B226="","",INDEX('All CCC'!R$7:R$809,MATCH(WatchList!$B226,'All CCC'!$B$7:$B$809,0)))</f>
        <v/>
      </c>
      <c r="S226" s="844" t="str">
        <f>IF($B226="","",INDEX('All CCC'!S$7:S$809,MATCH(WatchList!$B226,'All CCC'!$B$7:$B$809,0)))</f>
        <v/>
      </c>
      <c r="T226" s="844" t="str">
        <f>IF($B226="","",INDEX('All CCC'!T$7:T$809,MATCH(WatchList!$B226,'All CCC'!$B$7:$B$809,0)))</f>
        <v/>
      </c>
      <c r="U226" s="844" t="str">
        <f>IF($B226="","",INDEX('All CCC'!U$7:U$809,MATCH(WatchList!$B226,'All CCC'!$B$7:$B$809,0)))</f>
        <v/>
      </c>
      <c r="V226" s="844" t="str">
        <f>IF($B226="","",INDEX('All CCC'!V$7:V$809,MATCH(WatchList!$B226,'All CCC'!$B$7:$B$809,0)))</f>
        <v/>
      </c>
      <c r="W226" s="844" t="str">
        <f>IF($B226="","",INDEX('All CCC'!W$7:W$809,MATCH(WatchList!$B226,'All CCC'!$B$7:$B$809,0)))</f>
        <v/>
      </c>
      <c r="X226" s="844" t="str">
        <f>IF($B226="","",INDEX('All CCC'!X$7:X$809,MATCH(WatchList!$B226,'All CCC'!$B$7:$B$809,0)))</f>
        <v/>
      </c>
      <c r="Y226" s="844" t="str">
        <f>IF($B226="","",INDEX('All CCC'!Y$7:Y$809,MATCH(WatchList!$B226,'All CCC'!$B$7:$B$809,0)))</f>
        <v/>
      </c>
      <c r="Z226" s="844" t="str">
        <f>IF($B226="","",INDEX('All CCC'!Z$7:Z$809,MATCH(WatchList!$B226,'All CCC'!$B$7:$B$809,0)))</f>
        <v/>
      </c>
      <c r="AA226" s="844" t="str">
        <f>IF($B226="","",INDEX('All CCC'!AA$7:AA$809,MATCH(WatchList!$B226,'All CCC'!$B$7:$B$809,0)))</f>
        <v/>
      </c>
      <c r="AB226" s="844" t="str">
        <f>IF($B226="","",INDEX('All CCC'!AB$7:AB$809,MATCH(WatchList!$B226,'All CCC'!$B$7:$B$809,0)))</f>
        <v/>
      </c>
      <c r="AC226" s="844" t="str">
        <f>IF($B226="","",INDEX('All CCC'!AC$7:AC$809,MATCH(WatchList!$B226,'All CCC'!$B$7:$B$809,0)))</f>
        <v/>
      </c>
      <c r="AD226" s="844" t="str">
        <f>IF($B226="","",INDEX('All CCC'!AD$7:AD$809,MATCH(WatchList!$B226,'All CCC'!$B$7:$B$809,0)))</f>
        <v/>
      </c>
      <c r="AE226" s="844" t="str">
        <f>IF($B226="","",INDEX('All CCC'!AE$7:AE$809,MATCH(WatchList!$B226,'All CCC'!$B$7:$B$809,0)))</f>
        <v/>
      </c>
      <c r="AF226" s="844" t="str">
        <f>IF($B226="","",INDEX('All CCC'!AF$7:AF$809,MATCH(WatchList!$B226,'All CCC'!$B$7:$B$809,0)))</f>
        <v/>
      </c>
      <c r="AG226" s="844" t="str">
        <f>IF($B226="","",INDEX('All CCC'!AG$7:AG$809,MATCH(WatchList!$B226,'All CCC'!$B$7:$B$809,0)))</f>
        <v/>
      </c>
      <c r="AH226" s="844" t="str">
        <f>IF($B226="","",INDEX('All CCC'!AH$7:AH$809,MATCH(WatchList!$B226,'All CCC'!$B$7:$B$809,0)))</f>
        <v/>
      </c>
      <c r="AI226" s="844" t="str">
        <f>IF($B226="","",INDEX('All CCC'!AI$7:AI$809,MATCH(WatchList!$B226,'All CCC'!$B$7:$B$809,0)))</f>
        <v/>
      </c>
      <c r="AJ226" s="844" t="str">
        <f>IF($B226="","",INDEX('All CCC'!AJ$7:AJ$809,MATCH(WatchList!$B226,'All CCC'!$B$7:$B$809,0)))</f>
        <v/>
      </c>
      <c r="AK226" s="844" t="str">
        <f>IF($B226="","",INDEX('All CCC'!AK$7:AK$809,MATCH(WatchList!$B226,'All CCC'!$B$7:$B$809,0)))</f>
        <v/>
      </c>
      <c r="AL226" s="844" t="str">
        <f>IF($B226="","",INDEX('All CCC'!AL$7:AL$809,MATCH(WatchList!$B226,'All CCC'!$B$7:$B$809,0)))</f>
        <v/>
      </c>
      <c r="AM226" s="844" t="str">
        <f>IF($B226="","",INDEX('All CCC'!AM$7:AM$809,MATCH(WatchList!$B226,'All CCC'!$B$7:$B$809,0)))</f>
        <v/>
      </c>
      <c r="AN226" s="844" t="str">
        <f>IF($B226="","",INDEX('All CCC'!AN$7:AN$809,MATCH(WatchList!$B226,'All CCC'!$B$7:$B$809,0)))</f>
        <v/>
      </c>
      <c r="AO226" s="844" t="str">
        <f>IF($B226="","",INDEX('All CCC'!AO$7:AO$809,MATCH(WatchList!$B226,'All CCC'!$B$7:$B$809,0)))</f>
        <v/>
      </c>
      <c r="AP226" s="844" t="str">
        <f>IF($B226="","",INDEX('All CCC'!AP$7:AP$809,MATCH(WatchList!$B226,'All CCC'!$B$7:$B$809,0)))</f>
        <v/>
      </c>
      <c r="AQ226" s="844" t="str">
        <f>IF($B226="","",INDEX('All CCC'!AQ$7:AQ$809,MATCH(WatchList!$B226,'All CCC'!$B$7:$B$809,0)))</f>
        <v/>
      </c>
      <c r="AR226" s="844" t="str">
        <f>IF($B226="","",INDEX('All CCC'!AR$7:AR$809,MATCH(WatchList!$B226,'All CCC'!$B$7:$B$809,0)))</f>
        <v/>
      </c>
      <c r="AS226" s="844" t="str">
        <f>IF($B226="","",INDEX('All CCC'!AS$7:AS$809,MATCH(WatchList!$B226,'All CCC'!$B$7:$B$809,0)))</f>
        <v/>
      </c>
      <c r="AT226" s="844" t="str">
        <f>IF($B226="","",INDEX('All CCC'!AT$7:AT$809,MATCH(WatchList!$B226,'All CCC'!$B$7:$B$809,0)))</f>
        <v/>
      </c>
      <c r="AU226" s="844" t="str">
        <f>IF($B226="","",INDEX('All CCC'!AU$7:AU$809,MATCH(WatchList!$B226,'All CCC'!$B$7:$B$809,0)))</f>
        <v/>
      </c>
      <c r="AV226" s="844" t="str">
        <f>IF($B226="","",INDEX('All CCC'!AV$7:AV$809,MATCH(WatchList!$B226,'All CCC'!$B$7:$B$809,0)))</f>
        <v/>
      </c>
      <c r="AW226" s="844" t="str">
        <f>IF($B226="","",INDEX('All CCC'!AW$7:AW$809,MATCH(WatchList!$B226,'All CCC'!$B$7:$B$809,0)))</f>
        <v/>
      </c>
      <c r="AX226" s="844" t="str">
        <f>IF($B226="","",INDEX('All CCC'!AX$7:AX$809,MATCH(WatchList!$B226,'All CCC'!$B$7:$B$809,0)))</f>
        <v/>
      </c>
      <c r="AY226" s="844" t="str">
        <f>IF($B226="","",INDEX('All CCC'!AY$7:AY$809,MATCH(WatchList!$B226,'All CCC'!$B$7:$B$809,0)))</f>
        <v/>
      </c>
      <c r="AZ226" s="844" t="str">
        <f>IF($B226="","",INDEX('All CCC'!AZ$7:AZ$809,MATCH(WatchList!$B226,'All CCC'!$B$7:$B$809,0)))</f>
        <v/>
      </c>
      <c r="BA226" s="844" t="str">
        <f>IF($B226="","",INDEX('All CCC'!BA$7:BA$809,MATCH(WatchList!$B226,'All CCC'!$B$7:$B$809,0)))</f>
        <v/>
      </c>
      <c r="BB226" s="844" t="str">
        <f>IF($B226="","",INDEX('All CCC'!BB$7:BB$809,MATCH(WatchList!$B226,'All CCC'!$B$7:$B$809,0)))</f>
        <v/>
      </c>
      <c r="BC226" s="844" t="str">
        <f>IF($B226="","",INDEX('All CCC'!BC$7:BC$809,MATCH(WatchList!$B226,'All CCC'!$B$7:$B$809,0)))</f>
        <v/>
      </c>
      <c r="BD226" s="844" t="str">
        <f>IF($B226="","",INDEX('All CCC'!BD$7:BD$809,MATCH(WatchList!$B226,'All CCC'!$B$7:$B$809,0)))</f>
        <v/>
      </c>
      <c r="BE226" s="844" t="str">
        <f>IF($B226="","",INDEX('All CCC'!BE$7:BE$809,MATCH(WatchList!$B226,'All CCC'!$B$7:$B$809,0)))</f>
        <v/>
      </c>
      <c r="BF226" s="844" t="str">
        <f>IF($B226="","",INDEX('All CCC'!BF$7:BF$809,MATCH(WatchList!$B226,'All CCC'!$B$7:$B$809,0)))</f>
        <v/>
      </c>
      <c r="BG226" s="844" t="str">
        <f>IF($B226="","",INDEX('All CCC'!BG$7:BG$809,MATCH(WatchList!$B226,'All CCC'!$B$7:$B$809,0)))</f>
        <v/>
      </c>
    </row>
    <row r="227" spans="1:59" x14ac:dyDescent="0.2">
      <c r="A227" s="548" t="str">
        <f>IF($B227="","",INDEX('All CCC'!A$7:A$809,MATCH(WatchList!$B227,'All CCC'!$B$7:$B$809,0)))</f>
        <v/>
      </c>
      <c r="B227" s="31"/>
      <c r="C227" s="844" t="str">
        <f>IF($B227="","",INDEX('All CCC'!C$7:C$809,MATCH(WatchList!$B227,'All CCC'!$B$7:$B$809,0)))</f>
        <v/>
      </c>
      <c r="D227" s="844" t="str">
        <f>IF($B227="","",INDEX('All CCC'!D$7:D$809,MATCH(WatchList!$B227,'All CCC'!$B$7:$B$809,0)))</f>
        <v/>
      </c>
      <c r="E227" s="844" t="str">
        <f>IF($B227="","",INDEX('All CCC'!E$7:E$809,MATCH(WatchList!$B227,'All CCC'!$B$7:$B$809,0)))</f>
        <v/>
      </c>
      <c r="F227" s="844" t="str">
        <f>IF($B227="","",INDEX('All CCC'!F$7:F$809,MATCH(WatchList!$B227,'All CCC'!$B$7:$B$809,0)))</f>
        <v/>
      </c>
      <c r="G227" s="844" t="str">
        <f>IF($B227="","",INDEX('All CCC'!G$7:G$809,MATCH(WatchList!$B227,'All CCC'!$B$7:$B$809,0)))</f>
        <v/>
      </c>
      <c r="H227" s="844" t="str">
        <f>IF($B227="","",INDEX('All CCC'!H$7:H$809,MATCH(WatchList!$B227,'All CCC'!$B$7:$B$809,0)))</f>
        <v/>
      </c>
      <c r="I227" s="844" t="str">
        <f>IF($B227="","",INDEX('All CCC'!I$7:I$809,MATCH(WatchList!$B227,'All CCC'!$B$7:$B$809,0)))</f>
        <v/>
      </c>
      <c r="J227" s="844" t="str">
        <f>IF($B227="","",INDEX('All CCC'!J$7:J$809,MATCH(WatchList!$B227,'All CCC'!$B$7:$B$809,0)))</f>
        <v/>
      </c>
      <c r="K227" s="844" t="str">
        <f>IF($B227="","",INDEX('All CCC'!K$7:K$809,MATCH(WatchList!$B227,'All CCC'!$B$7:$B$809,0)))</f>
        <v/>
      </c>
      <c r="L227" s="844" t="str">
        <f>IF($B227="","",INDEX('All CCC'!L$7:L$809,MATCH(WatchList!$B227,'All CCC'!$B$7:$B$809,0)))</f>
        <v/>
      </c>
      <c r="M227" s="844" t="str">
        <f>IF($B227="","",INDEX('All CCC'!M$7:M$809,MATCH(WatchList!$B227,'All CCC'!$B$7:$B$809,0)))</f>
        <v/>
      </c>
      <c r="N227" s="844" t="str">
        <f>IF($B227="","",INDEX('All CCC'!N$7:N$809,MATCH(WatchList!$B227,'All CCC'!$B$7:$B$809,0)))</f>
        <v/>
      </c>
      <c r="O227" s="844" t="str">
        <f>IF($B227="","",INDEX('All CCC'!O$7:O$809,MATCH(WatchList!$B227,'All CCC'!$B$7:$B$809,0)))</f>
        <v/>
      </c>
      <c r="P227" s="845" t="str">
        <f>IF($B227="","",INDEX('All CCC'!P$7:P$809,MATCH(WatchList!$B227,'All CCC'!$B$7:$B$809,0)))</f>
        <v/>
      </c>
      <c r="Q227" s="845" t="str">
        <f>IF($B227="","",INDEX('All CCC'!Q$7:Q$809,MATCH(WatchList!$B227,'All CCC'!$B$7:$B$809,0)))</f>
        <v/>
      </c>
      <c r="R227" s="844" t="str">
        <f>IF($B227="","",INDEX('All CCC'!R$7:R$809,MATCH(WatchList!$B227,'All CCC'!$B$7:$B$809,0)))</f>
        <v/>
      </c>
      <c r="S227" s="844" t="str">
        <f>IF($B227="","",INDEX('All CCC'!S$7:S$809,MATCH(WatchList!$B227,'All CCC'!$B$7:$B$809,0)))</f>
        <v/>
      </c>
      <c r="T227" s="844" t="str">
        <f>IF($B227="","",INDEX('All CCC'!T$7:T$809,MATCH(WatchList!$B227,'All CCC'!$B$7:$B$809,0)))</f>
        <v/>
      </c>
      <c r="U227" s="844" t="str">
        <f>IF($B227="","",INDEX('All CCC'!U$7:U$809,MATCH(WatchList!$B227,'All CCC'!$B$7:$B$809,0)))</f>
        <v/>
      </c>
      <c r="V227" s="844" t="str">
        <f>IF($B227="","",INDEX('All CCC'!V$7:V$809,MATCH(WatchList!$B227,'All CCC'!$B$7:$B$809,0)))</f>
        <v/>
      </c>
      <c r="W227" s="844" t="str">
        <f>IF($B227="","",INDEX('All CCC'!W$7:W$809,MATCH(WatchList!$B227,'All CCC'!$B$7:$B$809,0)))</f>
        <v/>
      </c>
      <c r="X227" s="844" t="str">
        <f>IF($B227="","",INDEX('All CCC'!X$7:X$809,MATCH(WatchList!$B227,'All CCC'!$B$7:$B$809,0)))</f>
        <v/>
      </c>
      <c r="Y227" s="844" t="str">
        <f>IF($B227="","",INDEX('All CCC'!Y$7:Y$809,MATCH(WatchList!$B227,'All CCC'!$B$7:$B$809,0)))</f>
        <v/>
      </c>
      <c r="Z227" s="844" t="str">
        <f>IF($B227="","",INDEX('All CCC'!Z$7:Z$809,MATCH(WatchList!$B227,'All CCC'!$B$7:$B$809,0)))</f>
        <v/>
      </c>
      <c r="AA227" s="844" t="str">
        <f>IF($B227="","",INDEX('All CCC'!AA$7:AA$809,MATCH(WatchList!$B227,'All CCC'!$B$7:$B$809,0)))</f>
        <v/>
      </c>
      <c r="AB227" s="844" t="str">
        <f>IF($B227="","",INDEX('All CCC'!AB$7:AB$809,MATCH(WatchList!$B227,'All CCC'!$B$7:$B$809,0)))</f>
        <v/>
      </c>
      <c r="AC227" s="844" t="str">
        <f>IF($B227="","",INDEX('All CCC'!AC$7:AC$809,MATCH(WatchList!$B227,'All CCC'!$B$7:$B$809,0)))</f>
        <v/>
      </c>
      <c r="AD227" s="844" t="str">
        <f>IF($B227="","",INDEX('All CCC'!AD$7:AD$809,MATCH(WatchList!$B227,'All CCC'!$B$7:$B$809,0)))</f>
        <v/>
      </c>
      <c r="AE227" s="844" t="str">
        <f>IF($B227="","",INDEX('All CCC'!AE$7:AE$809,MATCH(WatchList!$B227,'All CCC'!$B$7:$B$809,0)))</f>
        <v/>
      </c>
      <c r="AF227" s="844" t="str">
        <f>IF($B227="","",INDEX('All CCC'!AF$7:AF$809,MATCH(WatchList!$B227,'All CCC'!$B$7:$B$809,0)))</f>
        <v/>
      </c>
      <c r="AG227" s="844" t="str">
        <f>IF($B227="","",INDEX('All CCC'!AG$7:AG$809,MATCH(WatchList!$B227,'All CCC'!$B$7:$B$809,0)))</f>
        <v/>
      </c>
      <c r="AH227" s="844" t="str">
        <f>IF($B227="","",INDEX('All CCC'!AH$7:AH$809,MATCH(WatchList!$B227,'All CCC'!$B$7:$B$809,0)))</f>
        <v/>
      </c>
      <c r="AI227" s="844" t="str">
        <f>IF($B227="","",INDEX('All CCC'!AI$7:AI$809,MATCH(WatchList!$B227,'All CCC'!$B$7:$B$809,0)))</f>
        <v/>
      </c>
      <c r="AJ227" s="844" t="str">
        <f>IF($B227="","",INDEX('All CCC'!AJ$7:AJ$809,MATCH(WatchList!$B227,'All CCC'!$B$7:$B$809,0)))</f>
        <v/>
      </c>
      <c r="AK227" s="844" t="str">
        <f>IF($B227="","",INDEX('All CCC'!AK$7:AK$809,MATCH(WatchList!$B227,'All CCC'!$B$7:$B$809,0)))</f>
        <v/>
      </c>
      <c r="AL227" s="844" t="str">
        <f>IF($B227="","",INDEX('All CCC'!AL$7:AL$809,MATCH(WatchList!$B227,'All CCC'!$B$7:$B$809,0)))</f>
        <v/>
      </c>
      <c r="AM227" s="844" t="str">
        <f>IF($B227="","",INDEX('All CCC'!AM$7:AM$809,MATCH(WatchList!$B227,'All CCC'!$B$7:$B$809,0)))</f>
        <v/>
      </c>
      <c r="AN227" s="844" t="str">
        <f>IF($B227="","",INDEX('All CCC'!AN$7:AN$809,MATCH(WatchList!$B227,'All CCC'!$B$7:$B$809,0)))</f>
        <v/>
      </c>
      <c r="AO227" s="844" t="str">
        <f>IF($B227="","",INDEX('All CCC'!AO$7:AO$809,MATCH(WatchList!$B227,'All CCC'!$B$7:$B$809,0)))</f>
        <v/>
      </c>
      <c r="AP227" s="844" t="str">
        <f>IF($B227="","",INDEX('All CCC'!AP$7:AP$809,MATCH(WatchList!$B227,'All CCC'!$B$7:$B$809,0)))</f>
        <v/>
      </c>
      <c r="AQ227" s="844" t="str">
        <f>IF($B227="","",INDEX('All CCC'!AQ$7:AQ$809,MATCH(WatchList!$B227,'All CCC'!$B$7:$B$809,0)))</f>
        <v/>
      </c>
      <c r="AR227" s="844" t="str">
        <f>IF($B227="","",INDEX('All CCC'!AR$7:AR$809,MATCH(WatchList!$B227,'All CCC'!$B$7:$B$809,0)))</f>
        <v/>
      </c>
      <c r="AS227" s="844" t="str">
        <f>IF($B227="","",INDEX('All CCC'!AS$7:AS$809,MATCH(WatchList!$B227,'All CCC'!$B$7:$B$809,0)))</f>
        <v/>
      </c>
      <c r="AT227" s="844" t="str">
        <f>IF($B227="","",INDEX('All CCC'!AT$7:AT$809,MATCH(WatchList!$B227,'All CCC'!$B$7:$B$809,0)))</f>
        <v/>
      </c>
      <c r="AU227" s="844" t="str">
        <f>IF($B227="","",INDEX('All CCC'!AU$7:AU$809,MATCH(WatchList!$B227,'All CCC'!$B$7:$B$809,0)))</f>
        <v/>
      </c>
      <c r="AV227" s="844" t="str">
        <f>IF($B227="","",INDEX('All CCC'!AV$7:AV$809,MATCH(WatchList!$B227,'All CCC'!$B$7:$B$809,0)))</f>
        <v/>
      </c>
      <c r="AW227" s="844" t="str">
        <f>IF($B227="","",INDEX('All CCC'!AW$7:AW$809,MATCH(WatchList!$B227,'All CCC'!$B$7:$B$809,0)))</f>
        <v/>
      </c>
      <c r="AX227" s="844" t="str">
        <f>IF($B227="","",INDEX('All CCC'!AX$7:AX$809,MATCH(WatchList!$B227,'All CCC'!$B$7:$B$809,0)))</f>
        <v/>
      </c>
      <c r="AY227" s="844" t="str">
        <f>IF($B227="","",INDEX('All CCC'!AY$7:AY$809,MATCH(WatchList!$B227,'All CCC'!$B$7:$B$809,0)))</f>
        <v/>
      </c>
      <c r="AZ227" s="844" t="str">
        <f>IF($B227="","",INDEX('All CCC'!AZ$7:AZ$809,MATCH(WatchList!$B227,'All CCC'!$B$7:$B$809,0)))</f>
        <v/>
      </c>
      <c r="BA227" s="844" t="str">
        <f>IF($B227="","",INDEX('All CCC'!BA$7:BA$809,MATCH(WatchList!$B227,'All CCC'!$B$7:$B$809,0)))</f>
        <v/>
      </c>
      <c r="BB227" s="844" t="str">
        <f>IF($B227="","",INDEX('All CCC'!BB$7:BB$809,MATCH(WatchList!$B227,'All CCC'!$B$7:$B$809,0)))</f>
        <v/>
      </c>
      <c r="BC227" s="844" t="str">
        <f>IF($B227="","",INDEX('All CCC'!BC$7:BC$809,MATCH(WatchList!$B227,'All CCC'!$B$7:$B$809,0)))</f>
        <v/>
      </c>
      <c r="BD227" s="844" t="str">
        <f>IF($B227="","",INDEX('All CCC'!BD$7:BD$809,MATCH(WatchList!$B227,'All CCC'!$B$7:$B$809,0)))</f>
        <v/>
      </c>
      <c r="BE227" s="844" t="str">
        <f>IF($B227="","",INDEX('All CCC'!BE$7:BE$809,MATCH(WatchList!$B227,'All CCC'!$B$7:$B$809,0)))</f>
        <v/>
      </c>
      <c r="BF227" s="844" t="str">
        <f>IF($B227="","",INDEX('All CCC'!BF$7:BF$809,MATCH(WatchList!$B227,'All CCC'!$B$7:$B$809,0)))</f>
        <v/>
      </c>
      <c r="BG227" s="844" t="str">
        <f>IF($B227="","",INDEX('All CCC'!BG$7:BG$809,MATCH(WatchList!$B227,'All CCC'!$B$7:$B$809,0)))</f>
        <v/>
      </c>
    </row>
    <row r="228" spans="1:59" x14ac:dyDescent="0.2">
      <c r="A228" s="548" t="str">
        <f>IF($B228="","",INDEX('All CCC'!A$7:A$809,MATCH(WatchList!$B228,'All CCC'!$B$7:$B$809,0)))</f>
        <v/>
      </c>
      <c r="B228" s="31"/>
      <c r="C228" s="844" t="str">
        <f>IF($B228="","",INDEX('All CCC'!C$7:C$809,MATCH(WatchList!$B228,'All CCC'!$B$7:$B$809,0)))</f>
        <v/>
      </c>
      <c r="D228" s="844" t="str">
        <f>IF($B228="","",INDEX('All CCC'!D$7:D$809,MATCH(WatchList!$B228,'All CCC'!$B$7:$B$809,0)))</f>
        <v/>
      </c>
      <c r="E228" s="844" t="str">
        <f>IF($B228="","",INDEX('All CCC'!E$7:E$809,MATCH(WatchList!$B228,'All CCC'!$B$7:$B$809,0)))</f>
        <v/>
      </c>
      <c r="F228" s="844" t="str">
        <f>IF($B228="","",INDEX('All CCC'!F$7:F$809,MATCH(WatchList!$B228,'All CCC'!$B$7:$B$809,0)))</f>
        <v/>
      </c>
      <c r="G228" s="844" t="str">
        <f>IF($B228="","",INDEX('All CCC'!G$7:G$809,MATCH(WatchList!$B228,'All CCC'!$B$7:$B$809,0)))</f>
        <v/>
      </c>
      <c r="H228" s="844" t="str">
        <f>IF($B228="","",INDEX('All CCC'!H$7:H$809,MATCH(WatchList!$B228,'All CCC'!$B$7:$B$809,0)))</f>
        <v/>
      </c>
      <c r="I228" s="844" t="str">
        <f>IF($B228="","",INDEX('All CCC'!I$7:I$809,MATCH(WatchList!$B228,'All CCC'!$B$7:$B$809,0)))</f>
        <v/>
      </c>
      <c r="J228" s="844" t="str">
        <f>IF($B228="","",INDEX('All CCC'!J$7:J$809,MATCH(WatchList!$B228,'All CCC'!$B$7:$B$809,0)))</f>
        <v/>
      </c>
      <c r="K228" s="844" t="str">
        <f>IF($B228="","",INDEX('All CCC'!K$7:K$809,MATCH(WatchList!$B228,'All CCC'!$B$7:$B$809,0)))</f>
        <v/>
      </c>
      <c r="L228" s="844" t="str">
        <f>IF($B228="","",INDEX('All CCC'!L$7:L$809,MATCH(WatchList!$B228,'All CCC'!$B$7:$B$809,0)))</f>
        <v/>
      </c>
      <c r="M228" s="844" t="str">
        <f>IF($B228="","",INDEX('All CCC'!M$7:M$809,MATCH(WatchList!$B228,'All CCC'!$B$7:$B$809,0)))</f>
        <v/>
      </c>
      <c r="N228" s="844" t="str">
        <f>IF($B228="","",INDEX('All CCC'!N$7:N$809,MATCH(WatchList!$B228,'All CCC'!$B$7:$B$809,0)))</f>
        <v/>
      </c>
      <c r="O228" s="844" t="str">
        <f>IF($B228="","",INDEX('All CCC'!O$7:O$809,MATCH(WatchList!$B228,'All CCC'!$B$7:$B$809,0)))</f>
        <v/>
      </c>
      <c r="P228" s="845" t="str">
        <f>IF($B228="","",INDEX('All CCC'!P$7:P$809,MATCH(WatchList!$B228,'All CCC'!$B$7:$B$809,0)))</f>
        <v/>
      </c>
      <c r="Q228" s="845" t="str">
        <f>IF($B228="","",INDEX('All CCC'!Q$7:Q$809,MATCH(WatchList!$B228,'All CCC'!$B$7:$B$809,0)))</f>
        <v/>
      </c>
      <c r="R228" s="844" t="str">
        <f>IF($B228="","",INDEX('All CCC'!R$7:R$809,MATCH(WatchList!$B228,'All CCC'!$B$7:$B$809,0)))</f>
        <v/>
      </c>
      <c r="S228" s="844" t="str">
        <f>IF($B228="","",INDEX('All CCC'!S$7:S$809,MATCH(WatchList!$B228,'All CCC'!$B$7:$B$809,0)))</f>
        <v/>
      </c>
      <c r="T228" s="844" t="str">
        <f>IF($B228="","",INDEX('All CCC'!T$7:T$809,MATCH(WatchList!$B228,'All CCC'!$B$7:$B$809,0)))</f>
        <v/>
      </c>
      <c r="U228" s="844" t="str">
        <f>IF($B228="","",INDEX('All CCC'!U$7:U$809,MATCH(WatchList!$B228,'All CCC'!$B$7:$B$809,0)))</f>
        <v/>
      </c>
      <c r="V228" s="844" t="str">
        <f>IF($B228="","",INDEX('All CCC'!V$7:V$809,MATCH(WatchList!$B228,'All CCC'!$B$7:$B$809,0)))</f>
        <v/>
      </c>
      <c r="W228" s="844" t="str">
        <f>IF($B228="","",INDEX('All CCC'!W$7:W$809,MATCH(WatchList!$B228,'All CCC'!$B$7:$B$809,0)))</f>
        <v/>
      </c>
      <c r="X228" s="844" t="str">
        <f>IF($B228="","",INDEX('All CCC'!X$7:X$809,MATCH(WatchList!$B228,'All CCC'!$B$7:$B$809,0)))</f>
        <v/>
      </c>
      <c r="Y228" s="844" t="str">
        <f>IF($B228="","",INDEX('All CCC'!Y$7:Y$809,MATCH(WatchList!$B228,'All CCC'!$B$7:$B$809,0)))</f>
        <v/>
      </c>
      <c r="Z228" s="844" t="str">
        <f>IF($B228="","",INDEX('All CCC'!Z$7:Z$809,MATCH(WatchList!$B228,'All CCC'!$B$7:$B$809,0)))</f>
        <v/>
      </c>
      <c r="AA228" s="844" t="str">
        <f>IF($B228="","",INDEX('All CCC'!AA$7:AA$809,MATCH(WatchList!$B228,'All CCC'!$B$7:$B$809,0)))</f>
        <v/>
      </c>
      <c r="AB228" s="844" t="str">
        <f>IF($B228="","",INDEX('All CCC'!AB$7:AB$809,MATCH(WatchList!$B228,'All CCC'!$B$7:$B$809,0)))</f>
        <v/>
      </c>
      <c r="AC228" s="844" t="str">
        <f>IF($B228="","",INDEX('All CCC'!AC$7:AC$809,MATCH(WatchList!$B228,'All CCC'!$B$7:$B$809,0)))</f>
        <v/>
      </c>
      <c r="AD228" s="844" t="str">
        <f>IF($B228="","",INDEX('All CCC'!AD$7:AD$809,MATCH(WatchList!$B228,'All CCC'!$B$7:$B$809,0)))</f>
        <v/>
      </c>
      <c r="AE228" s="844" t="str">
        <f>IF($B228="","",INDEX('All CCC'!AE$7:AE$809,MATCH(WatchList!$B228,'All CCC'!$B$7:$B$809,0)))</f>
        <v/>
      </c>
      <c r="AF228" s="844" t="str">
        <f>IF($B228="","",INDEX('All CCC'!AF$7:AF$809,MATCH(WatchList!$B228,'All CCC'!$B$7:$B$809,0)))</f>
        <v/>
      </c>
      <c r="AG228" s="844" t="str">
        <f>IF($B228="","",INDEX('All CCC'!AG$7:AG$809,MATCH(WatchList!$B228,'All CCC'!$B$7:$B$809,0)))</f>
        <v/>
      </c>
      <c r="AH228" s="844" t="str">
        <f>IF($B228="","",INDEX('All CCC'!AH$7:AH$809,MATCH(WatchList!$B228,'All CCC'!$B$7:$B$809,0)))</f>
        <v/>
      </c>
      <c r="AI228" s="844" t="str">
        <f>IF($B228="","",INDEX('All CCC'!AI$7:AI$809,MATCH(WatchList!$B228,'All CCC'!$B$7:$B$809,0)))</f>
        <v/>
      </c>
      <c r="AJ228" s="844" t="str">
        <f>IF($B228="","",INDEX('All CCC'!AJ$7:AJ$809,MATCH(WatchList!$B228,'All CCC'!$B$7:$B$809,0)))</f>
        <v/>
      </c>
      <c r="AK228" s="844" t="str">
        <f>IF($B228="","",INDEX('All CCC'!AK$7:AK$809,MATCH(WatchList!$B228,'All CCC'!$B$7:$B$809,0)))</f>
        <v/>
      </c>
      <c r="AL228" s="844" t="str">
        <f>IF($B228="","",INDEX('All CCC'!AL$7:AL$809,MATCH(WatchList!$B228,'All CCC'!$B$7:$B$809,0)))</f>
        <v/>
      </c>
      <c r="AM228" s="844" t="str">
        <f>IF($B228="","",INDEX('All CCC'!AM$7:AM$809,MATCH(WatchList!$B228,'All CCC'!$B$7:$B$809,0)))</f>
        <v/>
      </c>
      <c r="AN228" s="844" t="str">
        <f>IF($B228="","",INDEX('All CCC'!AN$7:AN$809,MATCH(WatchList!$B228,'All CCC'!$B$7:$B$809,0)))</f>
        <v/>
      </c>
      <c r="AO228" s="844" t="str">
        <f>IF($B228="","",INDEX('All CCC'!AO$7:AO$809,MATCH(WatchList!$B228,'All CCC'!$B$7:$B$809,0)))</f>
        <v/>
      </c>
      <c r="AP228" s="844" t="str">
        <f>IF($B228="","",INDEX('All CCC'!AP$7:AP$809,MATCH(WatchList!$B228,'All CCC'!$B$7:$B$809,0)))</f>
        <v/>
      </c>
      <c r="AQ228" s="844" t="str">
        <f>IF($B228="","",INDEX('All CCC'!AQ$7:AQ$809,MATCH(WatchList!$B228,'All CCC'!$B$7:$B$809,0)))</f>
        <v/>
      </c>
      <c r="AR228" s="844" t="str">
        <f>IF($B228="","",INDEX('All CCC'!AR$7:AR$809,MATCH(WatchList!$B228,'All CCC'!$B$7:$B$809,0)))</f>
        <v/>
      </c>
      <c r="AS228" s="844" t="str">
        <f>IF($B228="","",INDEX('All CCC'!AS$7:AS$809,MATCH(WatchList!$B228,'All CCC'!$B$7:$B$809,0)))</f>
        <v/>
      </c>
      <c r="AT228" s="844" t="str">
        <f>IF($B228="","",INDEX('All CCC'!AT$7:AT$809,MATCH(WatchList!$B228,'All CCC'!$B$7:$B$809,0)))</f>
        <v/>
      </c>
      <c r="AU228" s="844" t="str">
        <f>IF($B228="","",INDEX('All CCC'!AU$7:AU$809,MATCH(WatchList!$B228,'All CCC'!$B$7:$B$809,0)))</f>
        <v/>
      </c>
      <c r="AV228" s="844" t="str">
        <f>IF($B228="","",INDEX('All CCC'!AV$7:AV$809,MATCH(WatchList!$B228,'All CCC'!$B$7:$B$809,0)))</f>
        <v/>
      </c>
      <c r="AW228" s="844" t="str">
        <f>IF($B228="","",INDEX('All CCC'!AW$7:AW$809,MATCH(WatchList!$B228,'All CCC'!$B$7:$B$809,0)))</f>
        <v/>
      </c>
      <c r="AX228" s="844" t="str">
        <f>IF($B228="","",INDEX('All CCC'!AX$7:AX$809,MATCH(WatchList!$B228,'All CCC'!$B$7:$B$809,0)))</f>
        <v/>
      </c>
      <c r="AY228" s="844" t="str">
        <f>IF($B228="","",INDEX('All CCC'!AY$7:AY$809,MATCH(WatchList!$B228,'All CCC'!$B$7:$B$809,0)))</f>
        <v/>
      </c>
      <c r="AZ228" s="844" t="str">
        <f>IF($B228="","",INDEX('All CCC'!AZ$7:AZ$809,MATCH(WatchList!$B228,'All CCC'!$B$7:$B$809,0)))</f>
        <v/>
      </c>
      <c r="BA228" s="844" t="str">
        <f>IF($B228="","",INDEX('All CCC'!BA$7:BA$809,MATCH(WatchList!$B228,'All CCC'!$B$7:$B$809,0)))</f>
        <v/>
      </c>
      <c r="BB228" s="844" t="str">
        <f>IF($B228="","",INDEX('All CCC'!BB$7:BB$809,MATCH(WatchList!$B228,'All CCC'!$B$7:$B$809,0)))</f>
        <v/>
      </c>
      <c r="BC228" s="844" t="str">
        <f>IF($B228="","",INDEX('All CCC'!BC$7:BC$809,MATCH(WatchList!$B228,'All CCC'!$B$7:$B$809,0)))</f>
        <v/>
      </c>
      <c r="BD228" s="844" t="str">
        <f>IF($B228="","",INDEX('All CCC'!BD$7:BD$809,MATCH(WatchList!$B228,'All CCC'!$B$7:$B$809,0)))</f>
        <v/>
      </c>
      <c r="BE228" s="844" t="str">
        <f>IF($B228="","",INDEX('All CCC'!BE$7:BE$809,MATCH(WatchList!$B228,'All CCC'!$B$7:$B$809,0)))</f>
        <v/>
      </c>
      <c r="BF228" s="844" t="str">
        <f>IF($B228="","",INDEX('All CCC'!BF$7:BF$809,MATCH(WatchList!$B228,'All CCC'!$B$7:$B$809,0)))</f>
        <v/>
      </c>
      <c r="BG228" s="844" t="str">
        <f>IF($B228="","",INDEX('All CCC'!BG$7:BG$809,MATCH(WatchList!$B228,'All CCC'!$B$7:$B$809,0)))</f>
        <v/>
      </c>
    </row>
    <row r="229" spans="1:59" x14ac:dyDescent="0.2">
      <c r="A229" s="548" t="str">
        <f>IF($B229="","",INDEX('All CCC'!A$7:A$809,MATCH(WatchList!$B229,'All CCC'!$B$7:$B$809,0)))</f>
        <v/>
      </c>
      <c r="B229" s="31"/>
      <c r="C229" s="844" t="str">
        <f>IF($B229="","",INDEX('All CCC'!C$7:C$809,MATCH(WatchList!$B229,'All CCC'!$B$7:$B$809,0)))</f>
        <v/>
      </c>
      <c r="D229" s="844" t="str">
        <f>IF($B229="","",INDEX('All CCC'!D$7:D$809,MATCH(WatchList!$B229,'All CCC'!$B$7:$B$809,0)))</f>
        <v/>
      </c>
      <c r="E229" s="844" t="str">
        <f>IF($B229="","",INDEX('All CCC'!E$7:E$809,MATCH(WatchList!$B229,'All CCC'!$B$7:$B$809,0)))</f>
        <v/>
      </c>
      <c r="F229" s="844" t="str">
        <f>IF($B229="","",INDEX('All CCC'!F$7:F$809,MATCH(WatchList!$B229,'All CCC'!$B$7:$B$809,0)))</f>
        <v/>
      </c>
      <c r="G229" s="844" t="str">
        <f>IF($B229="","",INDEX('All CCC'!G$7:G$809,MATCH(WatchList!$B229,'All CCC'!$B$7:$B$809,0)))</f>
        <v/>
      </c>
      <c r="H229" s="844" t="str">
        <f>IF($B229="","",INDEX('All CCC'!H$7:H$809,MATCH(WatchList!$B229,'All CCC'!$B$7:$B$809,0)))</f>
        <v/>
      </c>
      <c r="I229" s="844" t="str">
        <f>IF($B229="","",INDEX('All CCC'!I$7:I$809,MATCH(WatchList!$B229,'All CCC'!$B$7:$B$809,0)))</f>
        <v/>
      </c>
      <c r="J229" s="844" t="str">
        <f>IF($B229="","",INDEX('All CCC'!J$7:J$809,MATCH(WatchList!$B229,'All CCC'!$B$7:$B$809,0)))</f>
        <v/>
      </c>
      <c r="K229" s="844" t="str">
        <f>IF($B229="","",INDEX('All CCC'!K$7:K$809,MATCH(WatchList!$B229,'All CCC'!$B$7:$B$809,0)))</f>
        <v/>
      </c>
      <c r="L229" s="844" t="str">
        <f>IF($B229="","",INDEX('All CCC'!L$7:L$809,MATCH(WatchList!$B229,'All CCC'!$B$7:$B$809,0)))</f>
        <v/>
      </c>
      <c r="M229" s="844" t="str">
        <f>IF($B229="","",INDEX('All CCC'!M$7:M$809,MATCH(WatchList!$B229,'All CCC'!$B$7:$B$809,0)))</f>
        <v/>
      </c>
      <c r="N229" s="844" t="str">
        <f>IF($B229="","",INDEX('All CCC'!N$7:N$809,MATCH(WatchList!$B229,'All CCC'!$B$7:$B$809,0)))</f>
        <v/>
      </c>
      <c r="O229" s="844" t="str">
        <f>IF($B229="","",INDEX('All CCC'!O$7:O$809,MATCH(WatchList!$B229,'All CCC'!$B$7:$B$809,0)))</f>
        <v/>
      </c>
      <c r="P229" s="845" t="str">
        <f>IF($B229="","",INDEX('All CCC'!P$7:P$809,MATCH(WatchList!$B229,'All CCC'!$B$7:$B$809,0)))</f>
        <v/>
      </c>
      <c r="Q229" s="845" t="str">
        <f>IF($B229="","",INDEX('All CCC'!Q$7:Q$809,MATCH(WatchList!$B229,'All CCC'!$B$7:$B$809,0)))</f>
        <v/>
      </c>
      <c r="R229" s="844" t="str">
        <f>IF($B229="","",INDEX('All CCC'!R$7:R$809,MATCH(WatchList!$B229,'All CCC'!$B$7:$B$809,0)))</f>
        <v/>
      </c>
      <c r="S229" s="844" t="str">
        <f>IF($B229="","",INDEX('All CCC'!S$7:S$809,MATCH(WatchList!$B229,'All CCC'!$B$7:$B$809,0)))</f>
        <v/>
      </c>
      <c r="T229" s="844" t="str">
        <f>IF($B229="","",INDEX('All CCC'!T$7:T$809,MATCH(WatchList!$B229,'All CCC'!$B$7:$B$809,0)))</f>
        <v/>
      </c>
      <c r="U229" s="844" t="str">
        <f>IF($B229="","",INDEX('All CCC'!U$7:U$809,MATCH(WatchList!$B229,'All CCC'!$B$7:$B$809,0)))</f>
        <v/>
      </c>
      <c r="V229" s="844" t="str">
        <f>IF($B229="","",INDEX('All CCC'!V$7:V$809,MATCH(WatchList!$B229,'All CCC'!$B$7:$B$809,0)))</f>
        <v/>
      </c>
      <c r="W229" s="844" t="str">
        <f>IF($B229="","",INDEX('All CCC'!W$7:W$809,MATCH(WatchList!$B229,'All CCC'!$B$7:$B$809,0)))</f>
        <v/>
      </c>
      <c r="X229" s="844" t="str">
        <f>IF($B229="","",INDEX('All CCC'!X$7:X$809,MATCH(WatchList!$B229,'All CCC'!$B$7:$B$809,0)))</f>
        <v/>
      </c>
      <c r="Y229" s="844" t="str">
        <f>IF($B229="","",INDEX('All CCC'!Y$7:Y$809,MATCH(WatchList!$B229,'All CCC'!$B$7:$B$809,0)))</f>
        <v/>
      </c>
      <c r="Z229" s="844" t="str">
        <f>IF($B229="","",INDEX('All CCC'!Z$7:Z$809,MATCH(WatchList!$B229,'All CCC'!$B$7:$B$809,0)))</f>
        <v/>
      </c>
      <c r="AA229" s="844" t="str">
        <f>IF($B229="","",INDEX('All CCC'!AA$7:AA$809,MATCH(WatchList!$B229,'All CCC'!$B$7:$B$809,0)))</f>
        <v/>
      </c>
      <c r="AB229" s="844" t="str">
        <f>IF($B229="","",INDEX('All CCC'!AB$7:AB$809,MATCH(WatchList!$B229,'All CCC'!$B$7:$B$809,0)))</f>
        <v/>
      </c>
      <c r="AC229" s="844" t="str">
        <f>IF($B229="","",INDEX('All CCC'!AC$7:AC$809,MATCH(WatchList!$B229,'All CCC'!$B$7:$B$809,0)))</f>
        <v/>
      </c>
      <c r="AD229" s="844" t="str">
        <f>IF($B229="","",INDEX('All CCC'!AD$7:AD$809,MATCH(WatchList!$B229,'All CCC'!$B$7:$B$809,0)))</f>
        <v/>
      </c>
      <c r="AE229" s="844" t="str">
        <f>IF($B229="","",INDEX('All CCC'!AE$7:AE$809,MATCH(WatchList!$B229,'All CCC'!$B$7:$B$809,0)))</f>
        <v/>
      </c>
      <c r="AF229" s="844" t="str">
        <f>IF($B229="","",INDEX('All CCC'!AF$7:AF$809,MATCH(WatchList!$B229,'All CCC'!$B$7:$B$809,0)))</f>
        <v/>
      </c>
      <c r="AG229" s="844" t="str">
        <f>IF($B229="","",INDEX('All CCC'!AG$7:AG$809,MATCH(WatchList!$B229,'All CCC'!$B$7:$B$809,0)))</f>
        <v/>
      </c>
      <c r="AH229" s="844" t="str">
        <f>IF($B229="","",INDEX('All CCC'!AH$7:AH$809,MATCH(WatchList!$B229,'All CCC'!$B$7:$B$809,0)))</f>
        <v/>
      </c>
      <c r="AI229" s="844" t="str">
        <f>IF($B229="","",INDEX('All CCC'!AI$7:AI$809,MATCH(WatchList!$B229,'All CCC'!$B$7:$B$809,0)))</f>
        <v/>
      </c>
      <c r="AJ229" s="844" t="str">
        <f>IF($B229="","",INDEX('All CCC'!AJ$7:AJ$809,MATCH(WatchList!$B229,'All CCC'!$B$7:$B$809,0)))</f>
        <v/>
      </c>
      <c r="AK229" s="844" t="str">
        <f>IF($B229="","",INDEX('All CCC'!AK$7:AK$809,MATCH(WatchList!$B229,'All CCC'!$B$7:$B$809,0)))</f>
        <v/>
      </c>
      <c r="AL229" s="844" t="str">
        <f>IF($B229="","",INDEX('All CCC'!AL$7:AL$809,MATCH(WatchList!$B229,'All CCC'!$B$7:$B$809,0)))</f>
        <v/>
      </c>
      <c r="AM229" s="844" t="str">
        <f>IF($B229="","",INDEX('All CCC'!AM$7:AM$809,MATCH(WatchList!$B229,'All CCC'!$B$7:$B$809,0)))</f>
        <v/>
      </c>
      <c r="AN229" s="844" t="str">
        <f>IF($B229="","",INDEX('All CCC'!AN$7:AN$809,MATCH(WatchList!$B229,'All CCC'!$B$7:$B$809,0)))</f>
        <v/>
      </c>
      <c r="AO229" s="844" t="str">
        <f>IF($B229="","",INDEX('All CCC'!AO$7:AO$809,MATCH(WatchList!$B229,'All CCC'!$B$7:$B$809,0)))</f>
        <v/>
      </c>
      <c r="AP229" s="844" t="str">
        <f>IF($B229="","",INDEX('All CCC'!AP$7:AP$809,MATCH(WatchList!$B229,'All CCC'!$B$7:$B$809,0)))</f>
        <v/>
      </c>
      <c r="AQ229" s="844" t="str">
        <f>IF($B229="","",INDEX('All CCC'!AQ$7:AQ$809,MATCH(WatchList!$B229,'All CCC'!$B$7:$B$809,0)))</f>
        <v/>
      </c>
      <c r="AR229" s="844" t="str">
        <f>IF($B229="","",INDEX('All CCC'!AR$7:AR$809,MATCH(WatchList!$B229,'All CCC'!$B$7:$B$809,0)))</f>
        <v/>
      </c>
      <c r="AS229" s="844" t="str">
        <f>IF($B229="","",INDEX('All CCC'!AS$7:AS$809,MATCH(WatchList!$B229,'All CCC'!$B$7:$B$809,0)))</f>
        <v/>
      </c>
      <c r="AT229" s="844" t="str">
        <f>IF($B229="","",INDEX('All CCC'!AT$7:AT$809,MATCH(WatchList!$B229,'All CCC'!$B$7:$B$809,0)))</f>
        <v/>
      </c>
      <c r="AU229" s="844" t="str">
        <f>IF($B229="","",INDEX('All CCC'!AU$7:AU$809,MATCH(WatchList!$B229,'All CCC'!$B$7:$B$809,0)))</f>
        <v/>
      </c>
      <c r="AV229" s="844" t="str">
        <f>IF($B229="","",INDEX('All CCC'!AV$7:AV$809,MATCH(WatchList!$B229,'All CCC'!$B$7:$B$809,0)))</f>
        <v/>
      </c>
      <c r="AW229" s="844" t="str">
        <f>IF($B229="","",INDEX('All CCC'!AW$7:AW$809,MATCH(WatchList!$B229,'All CCC'!$B$7:$B$809,0)))</f>
        <v/>
      </c>
      <c r="AX229" s="844" t="str">
        <f>IF($B229="","",INDEX('All CCC'!AX$7:AX$809,MATCH(WatchList!$B229,'All CCC'!$B$7:$B$809,0)))</f>
        <v/>
      </c>
      <c r="AY229" s="844" t="str">
        <f>IF($B229="","",INDEX('All CCC'!AY$7:AY$809,MATCH(WatchList!$B229,'All CCC'!$B$7:$B$809,0)))</f>
        <v/>
      </c>
      <c r="AZ229" s="844" t="str">
        <f>IF($B229="","",INDEX('All CCC'!AZ$7:AZ$809,MATCH(WatchList!$B229,'All CCC'!$B$7:$B$809,0)))</f>
        <v/>
      </c>
      <c r="BA229" s="844" t="str">
        <f>IF($B229="","",INDEX('All CCC'!BA$7:BA$809,MATCH(WatchList!$B229,'All CCC'!$B$7:$B$809,0)))</f>
        <v/>
      </c>
      <c r="BB229" s="844" t="str">
        <f>IF($B229="","",INDEX('All CCC'!BB$7:BB$809,MATCH(WatchList!$B229,'All CCC'!$B$7:$B$809,0)))</f>
        <v/>
      </c>
      <c r="BC229" s="844" t="str">
        <f>IF($B229="","",INDEX('All CCC'!BC$7:BC$809,MATCH(WatchList!$B229,'All CCC'!$B$7:$B$809,0)))</f>
        <v/>
      </c>
      <c r="BD229" s="844" t="str">
        <f>IF($B229="","",INDEX('All CCC'!BD$7:BD$809,MATCH(WatchList!$B229,'All CCC'!$B$7:$B$809,0)))</f>
        <v/>
      </c>
      <c r="BE229" s="844" t="str">
        <f>IF($B229="","",INDEX('All CCC'!BE$7:BE$809,MATCH(WatchList!$B229,'All CCC'!$B$7:$B$809,0)))</f>
        <v/>
      </c>
      <c r="BF229" s="844" t="str">
        <f>IF($B229="","",INDEX('All CCC'!BF$7:BF$809,MATCH(WatchList!$B229,'All CCC'!$B$7:$B$809,0)))</f>
        <v/>
      </c>
      <c r="BG229" s="844" t="str">
        <f>IF($B229="","",INDEX('All CCC'!BG$7:BG$809,MATCH(WatchList!$B229,'All CCC'!$B$7:$B$809,0)))</f>
        <v/>
      </c>
    </row>
    <row r="230" spans="1:59" x14ac:dyDescent="0.2">
      <c r="A230" s="548" t="str">
        <f>IF($B230="","",INDEX('All CCC'!A$7:A$809,MATCH(WatchList!$B230,'All CCC'!$B$7:$B$809,0)))</f>
        <v/>
      </c>
      <c r="B230" s="31"/>
      <c r="C230" s="844" t="str">
        <f>IF($B230="","",INDEX('All CCC'!C$7:C$809,MATCH(WatchList!$B230,'All CCC'!$B$7:$B$809,0)))</f>
        <v/>
      </c>
      <c r="D230" s="844" t="str">
        <f>IF($B230="","",INDEX('All CCC'!D$7:D$809,MATCH(WatchList!$B230,'All CCC'!$B$7:$B$809,0)))</f>
        <v/>
      </c>
      <c r="E230" s="844" t="str">
        <f>IF($B230="","",INDEX('All CCC'!E$7:E$809,MATCH(WatchList!$B230,'All CCC'!$B$7:$B$809,0)))</f>
        <v/>
      </c>
      <c r="F230" s="844" t="str">
        <f>IF($B230="","",INDEX('All CCC'!F$7:F$809,MATCH(WatchList!$B230,'All CCC'!$B$7:$B$809,0)))</f>
        <v/>
      </c>
      <c r="G230" s="844" t="str">
        <f>IF($B230="","",INDEX('All CCC'!G$7:G$809,MATCH(WatchList!$B230,'All CCC'!$B$7:$B$809,0)))</f>
        <v/>
      </c>
      <c r="H230" s="844" t="str">
        <f>IF($B230="","",INDEX('All CCC'!H$7:H$809,MATCH(WatchList!$B230,'All CCC'!$B$7:$B$809,0)))</f>
        <v/>
      </c>
      <c r="I230" s="844" t="str">
        <f>IF($B230="","",INDEX('All CCC'!I$7:I$809,MATCH(WatchList!$B230,'All CCC'!$B$7:$B$809,0)))</f>
        <v/>
      </c>
      <c r="J230" s="844" t="str">
        <f>IF($B230="","",INDEX('All CCC'!J$7:J$809,MATCH(WatchList!$B230,'All CCC'!$B$7:$B$809,0)))</f>
        <v/>
      </c>
      <c r="K230" s="844" t="str">
        <f>IF($B230="","",INDEX('All CCC'!K$7:K$809,MATCH(WatchList!$B230,'All CCC'!$B$7:$B$809,0)))</f>
        <v/>
      </c>
      <c r="L230" s="844" t="str">
        <f>IF($B230="","",INDEX('All CCC'!L$7:L$809,MATCH(WatchList!$B230,'All CCC'!$B$7:$B$809,0)))</f>
        <v/>
      </c>
      <c r="M230" s="844" t="str">
        <f>IF($B230="","",INDEX('All CCC'!M$7:M$809,MATCH(WatchList!$B230,'All CCC'!$B$7:$B$809,0)))</f>
        <v/>
      </c>
      <c r="N230" s="844" t="str">
        <f>IF($B230="","",INDEX('All CCC'!N$7:N$809,MATCH(WatchList!$B230,'All CCC'!$B$7:$B$809,0)))</f>
        <v/>
      </c>
      <c r="O230" s="844" t="str">
        <f>IF($B230="","",INDEX('All CCC'!O$7:O$809,MATCH(WatchList!$B230,'All CCC'!$B$7:$B$809,0)))</f>
        <v/>
      </c>
      <c r="P230" s="845" t="str">
        <f>IF($B230="","",INDEX('All CCC'!P$7:P$809,MATCH(WatchList!$B230,'All CCC'!$B$7:$B$809,0)))</f>
        <v/>
      </c>
      <c r="Q230" s="845" t="str">
        <f>IF($B230="","",INDEX('All CCC'!Q$7:Q$809,MATCH(WatchList!$B230,'All CCC'!$B$7:$B$809,0)))</f>
        <v/>
      </c>
      <c r="R230" s="844" t="str">
        <f>IF($B230="","",INDEX('All CCC'!R$7:R$809,MATCH(WatchList!$B230,'All CCC'!$B$7:$B$809,0)))</f>
        <v/>
      </c>
      <c r="S230" s="844" t="str">
        <f>IF($B230="","",INDEX('All CCC'!S$7:S$809,MATCH(WatchList!$B230,'All CCC'!$B$7:$B$809,0)))</f>
        <v/>
      </c>
      <c r="T230" s="844" t="str">
        <f>IF($B230="","",INDEX('All CCC'!T$7:T$809,MATCH(WatchList!$B230,'All CCC'!$B$7:$B$809,0)))</f>
        <v/>
      </c>
      <c r="U230" s="844" t="str">
        <f>IF($B230="","",INDEX('All CCC'!U$7:U$809,MATCH(WatchList!$B230,'All CCC'!$B$7:$B$809,0)))</f>
        <v/>
      </c>
      <c r="V230" s="844" t="str">
        <f>IF($B230="","",INDEX('All CCC'!V$7:V$809,MATCH(WatchList!$B230,'All CCC'!$B$7:$B$809,0)))</f>
        <v/>
      </c>
      <c r="W230" s="844" t="str">
        <f>IF($B230="","",INDEX('All CCC'!W$7:W$809,MATCH(WatchList!$B230,'All CCC'!$B$7:$B$809,0)))</f>
        <v/>
      </c>
      <c r="X230" s="844" t="str">
        <f>IF($B230="","",INDEX('All CCC'!X$7:X$809,MATCH(WatchList!$B230,'All CCC'!$B$7:$B$809,0)))</f>
        <v/>
      </c>
      <c r="Y230" s="844" t="str">
        <f>IF($B230="","",INDEX('All CCC'!Y$7:Y$809,MATCH(WatchList!$B230,'All CCC'!$B$7:$B$809,0)))</f>
        <v/>
      </c>
      <c r="Z230" s="844" t="str">
        <f>IF($B230="","",INDEX('All CCC'!Z$7:Z$809,MATCH(WatchList!$B230,'All CCC'!$B$7:$B$809,0)))</f>
        <v/>
      </c>
      <c r="AA230" s="844" t="str">
        <f>IF($B230="","",INDEX('All CCC'!AA$7:AA$809,MATCH(WatchList!$B230,'All CCC'!$B$7:$B$809,0)))</f>
        <v/>
      </c>
      <c r="AB230" s="844" t="str">
        <f>IF($B230="","",INDEX('All CCC'!AB$7:AB$809,MATCH(WatchList!$B230,'All CCC'!$B$7:$B$809,0)))</f>
        <v/>
      </c>
      <c r="AC230" s="844" t="str">
        <f>IF($B230="","",INDEX('All CCC'!AC$7:AC$809,MATCH(WatchList!$B230,'All CCC'!$B$7:$B$809,0)))</f>
        <v/>
      </c>
      <c r="AD230" s="844" t="str">
        <f>IF($B230="","",INDEX('All CCC'!AD$7:AD$809,MATCH(WatchList!$B230,'All CCC'!$B$7:$B$809,0)))</f>
        <v/>
      </c>
      <c r="AE230" s="844" t="str">
        <f>IF($B230="","",INDEX('All CCC'!AE$7:AE$809,MATCH(WatchList!$B230,'All CCC'!$B$7:$B$809,0)))</f>
        <v/>
      </c>
      <c r="AF230" s="844" t="str">
        <f>IF($B230="","",INDEX('All CCC'!AF$7:AF$809,MATCH(WatchList!$B230,'All CCC'!$B$7:$B$809,0)))</f>
        <v/>
      </c>
      <c r="AG230" s="844" t="str">
        <f>IF($B230="","",INDEX('All CCC'!AG$7:AG$809,MATCH(WatchList!$B230,'All CCC'!$B$7:$B$809,0)))</f>
        <v/>
      </c>
      <c r="AH230" s="844" t="str">
        <f>IF($B230="","",INDEX('All CCC'!AH$7:AH$809,MATCH(WatchList!$B230,'All CCC'!$B$7:$B$809,0)))</f>
        <v/>
      </c>
      <c r="AI230" s="844" t="str">
        <f>IF($B230="","",INDEX('All CCC'!AI$7:AI$809,MATCH(WatchList!$B230,'All CCC'!$B$7:$B$809,0)))</f>
        <v/>
      </c>
      <c r="AJ230" s="844" t="str">
        <f>IF($B230="","",INDEX('All CCC'!AJ$7:AJ$809,MATCH(WatchList!$B230,'All CCC'!$B$7:$B$809,0)))</f>
        <v/>
      </c>
      <c r="AK230" s="844" t="str">
        <f>IF($B230="","",INDEX('All CCC'!AK$7:AK$809,MATCH(WatchList!$B230,'All CCC'!$B$7:$B$809,0)))</f>
        <v/>
      </c>
      <c r="AL230" s="844" t="str">
        <f>IF($B230="","",INDEX('All CCC'!AL$7:AL$809,MATCH(WatchList!$B230,'All CCC'!$B$7:$B$809,0)))</f>
        <v/>
      </c>
      <c r="AM230" s="844" t="str">
        <f>IF($B230="","",INDEX('All CCC'!AM$7:AM$809,MATCH(WatchList!$B230,'All CCC'!$B$7:$B$809,0)))</f>
        <v/>
      </c>
      <c r="AN230" s="844" t="str">
        <f>IF($B230="","",INDEX('All CCC'!AN$7:AN$809,MATCH(WatchList!$B230,'All CCC'!$B$7:$B$809,0)))</f>
        <v/>
      </c>
      <c r="AO230" s="844" t="str">
        <f>IF($B230="","",INDEX('All CCC'!AO$7:AO$809,MATCH(WatchList!$B230,'All CCC'!$B$7:$B$809,0)))</f>
        <v/>
      </c>
      <c r="AP230" s="844" t="str">
        <f>IF($B230="","",INDEX('All CCC'!AP$7:AP$809,MATCH(WatchList!$B230,'All CCC'!$B$7:$B$809,0)))</f>
        <v/>
      </c>
      <c r="AQ230" s="844" t="str">
        <f>IF($B230="","",INDEX('All CCC'!AQ$7:AQ$809,MATCH(WatchList!$B230,'All CCC'!$B$7:$B$809,0)))</f>
        <v/>
      </c>
      <c r="AR230" s="844" t="str">
        <f>IF($B230="","",INDEX('All CCC'!AR$7:AR$809,MATCH(WatchList!$B230,'All CCC'!$B$7:$B$809,0)))</f>
        <v/>
      </c>
      <c r="AS230" s="844" t="str">
        <f>IF($B230="","",INDEX('All CCC'!AS$7:AS$809,MATCH(WatchList!$B230,'All CCC'!$B$7:$B$809,0)))</f>
        <v/>
      </c>
      <c r="AT230" s="844" t="str">
        <f>IF($B230="","",INDEX('All CCC'!AT$7:AT$809,MATCH(WatchList!$B230,'All CCC'!$B$7:$B$809,0)))</f>
        <v/>
      </c>
      <c r="AU230" s="844" t="str">
        <f>IF($B230="","",INDEX('All CCC'!AU$7:AU$809,MATCH(WatchList!$B230,'All CCC'!$B$7:$B$809,0)))</f>
        <v/>
      </c>
      <c r="AV230" s="844" t="str">
        <f>IF($B230="","",INDEX('All CCC'!AV$7:AV$809,MATCH(WatchList!$B230,'All CCC'!$B$7:$B$809,0)))</f>
        <v/>
      </c>
      <c r="AW230" s="844" t="str">
        <f>IF($B230="","",INDEX('All CCC'!AW$7:AW$809,MATCH(WatchList!$B230,'All CCC'!$B$7:$B$809,0)))</f>
        <v/>
      </c>
      <c r="AX230" s="844" t="str">
        <f>IF($B230="","",INDEX('All CCC'!AX$7:AX$809,MATCH(WatchList!$B230,'All CCC'!$B$7:$B$809,0)))</f>
        <v/>
      </c>
      <c r="AY230" s="844" t="str">
        <f>IF($B230="","",INDEX('All CCC'!AY$7:AY$809,MATCH(WatchList!$B230,'All CCC'!$B$7:$B$809,0)))</f>
        <v/>
      </c>
      <c r="AZ230" s="844" t="str">
        <f>IF($B230="","",INDEX('All CCC'!AZ$7:AZ$809,MATCH(WatchList!$B230,'All CCC'!$B$7:$B$809,0)))</f>
        <v/>
      </c>
      <c r="BA230" s="844" t="str">
        <f>IF($B230="","",INDEX('All CCC'!BA$7:BA$809,MATCH(WatchList!$B230,'All CCC'!$B$7:$B$809,0)))</f>
        <v/>
      </c>
      <c r="BB230" s="844" t="str">
        <f>IF($B230="","",INDEX('All CCC'!BB$7:BB$809,MATCH(WatchList!$B230,'All CCC'!$B$7:$B$809,0)))</f>
        <v/>
      </c>
      <c r="BC230" s="844" t="str">
        <f>IF($B230="","",INDEX('All CCC'!BC$7:BC$809,MATCH(WatchList!$B230,'All CCC'!$B$7:$B$809,0)))</f>
        <v/>
      </c>
      <c r="BD230" s="844" t="str">
        <f>IF($B230="","",INDEX('All CCC'!BD$7:BD$809,MATCH(WatchList!$B230,'All CCC'!$B$7:$B$809,0)))</f>
        <v/>
      </c>
      <c r="BE230" s="844" t="str">
        <f>IF($B230="","",INDEX('All CCC'!BE$7:BE$809,MATCH(WatchList!$B230,'All CCC'!$B$7:$B$809,0)))</f>
        <v/>
      </c>
      <c r="BF230" s="844" t="str">
        <f>IF($B230="","",INDEX('All CCC'!BF$7:BF$809,MATCH(WatchList!$B230,'All CCC'!$B$7:$B$809,0)))</f>
        <v/>
      </c>
      <c r="BG230" s="844" t="str">
        <f>IF($B230="","",INDEX('All CCC'!BG$7:BG$809,MATCH(WatchList!$B230,'All CCC'!$B$7:$B$809,0)))</f>
        <v/>
      </c>
    </row>
    <row r="231" spans="1:59" x14ac:dyDescent="0.2">
      <c r="A231" s="548" t="str">
        <f>IF($B231="","",INDEX('All CCC'!A$7:A$809,MATCH(WatchList!$B231,'All CCC'!$B$7:$B$809,0)))</f>
        <v/>
      </c>
      <c r="B231" s="31"/>
      <c r="C231" s="844" t="str">
        <f>IF($B231="","",INDEX('All CCC'!C$7:C$809,MATCH(WatchList!$B231,'All CCC'!$B$7:$B$809,0)))</f>
        <v/>
      </c>
      <c r="D231" s="844" t="str">
        <f>IF($B231="","",INDEX('All CCC'!D$7:D$809,MATCH(WatchList!$B231,'All CCC'!$B$7:$B$809,0)))</f>
        <v/>
      </c>
      <c r="E231" s="844" t="str">
        <f>IF($B231="","",INDEX('All CCC'!E$7:E$809,MATCH(WatchList!$B231,'All CCC'!$B$7:$B$809,0)))</f>
        <v/>
      </c>
      <c r="F231" s="844" t="str">
        <f>IF($B231="","",INDEX('All CCC'!F$7:F$809,MATCH(WatchList!$B231,'All CCC'!$B$7:$B$809,0)))</f>
        <v/>
      </c>
      <c r="G231" s="844" t="str">
        <f>IF($B231="","",INDEX('All CCC'!G$7:G$809,MATCH(WatchList!$B231,'All CCC'!$B$7:$B$809,0)))</f>
        <v/>
      </c>
      <c r="H231" s="844" t="str">
        <f>IF($B231="","",INDEX('All CCC'!H$7:H$809,MATCH(WatchList!$B231,'All CCC'!$B$7:$B$809,0)))</f>
        <v/>
      </c>
      <c r="I231" s="844" t="str">
        <f>IF($B231="","",INDEX('All CCC'!I$7:I$809,MATCH(WatchList!$B231,'All CCC'!$B$7:$B$809,0)))</f>
        <v/>
      </c>
      <c r="J231" s="844" t="str">
        <f>IF($B231="","",INDEX('All CCC'!J$7:J$809,MATCH(WatchList!$B231,'All CCC'!$B$7:$B$809,0)))</f>
        <v/>
      </c>
      <c r="K231" s="844" t="str">
        <f>IF($B231="","",INDEX('All CCC'!K$7:K$809,MATCH(WatchList!$B231,'All CCC'!$B$7:$B$809,0)))</f>
        <v/>
      </c>
      <c r="L231" s="844" t="str">
        <f>IF($B231="","",INDEX('All CCC'!L$7:L$809,MATCH(WatchList!$B231,'All CCC'!$B$7:$B$809,0)))</f>
        <v/>
      </c>
      <c r="M231" s="844" t="str">
        <f>IF($B231="","",INDEX('All CCC'!M$7:M$809,MATCH(WatchList!$B231,'All CCC'!$B$7:$B$809,0)))</f>
        <v/>
      </c>
      <c r="N231" s="844" t="str">
        <f>IF($B231="","",INDEX('All CCC'!N$7:N$809,MATCH(WatchList!$B231,'All CCC'!$B$7:$B$809,0)))</f>
        <v/>
      </c>
      <c r="O231" s="844" t="str">
        <f>IF($B231="","",INDEX('All CCC'!O$7:O$809,MATCH(WatchList!$B231,'All CCC'!$B$7:$B$809,0)))</f>
        <v/>
      </c>
      <c r="P231" s="845" t="str">
        <f>IF($B231="","",INDEX('All CCC'!P$7:P$809,MATCH(WatchList!$B231,'All CCC'!$B$7:$B$809,0)))</f>
        <v/>
      </c>
      <c r="Q231" s="845" t="str">
        <f>IF($B231="","",INDEX('All CCC'!Q$7:Q$809,MATCH(WatchList!$B231,'All CCC'!$B$7:$B$809,0)))</f>
        <v/>
      </c>
      <c r="R231" s="844" t="str">
        <f>IF($B231="","",INDEX('All CCC'!R$7:R$809,MATCH(WatchList!$B231,'All CCC'!$B$7:$B$809,0)))</f>
        <v/>
      </c>
      <c r="S231" s="844" t="str">
        <f>IF($B231="","",INDEX('All CCC'!S$7:S$809,MATCH(WatchList!$B231,'All CCC'!$B$7:$B$809,0)))</f>
        <v/>
      </c>
      <c r="T231" s="844" t="str">
        <f>IF($B231="","",INDEX('All CCC'!T$7:T$809,MATCH(WatchList!$B231,'All CCC'!$B$7:$B$809,0)))</f>
        <v/>
      </c>
      <c r="U231" s="844" t="str">
        <f>IF($B231="","",INDEX('All CCC'!U$7:U$809,MATCH(WatchList!$B231,'All CCC'!$B$7:$B$809,0)))</f>
        <v/>
      </c>
      <c r="V231" s="844" t="str">
        <f>IF($B231="","",INDEX('All CCC'!V$7:V$809,MATCH(WatchList!$B231,'All CCC'!$B$7:$B$809,0)))</f>
        <v/>
      </c>
      <c r="W231" s="844" t="str">
        <f>IF($B231="","",INDEX('All CCC'!W$7:W$809,MATCH(WatchList!$B231,'All CCC'!$B$7:$B$809,0)))</f>
        <v/>
      </c>
      <c r="X231" s="844" t="str">
        <f>IF($B231="","",INDEX('All CCC'!X$7:X$809,MATCH(WatchList!$B231,'All CCC'!$B$7:$B$809,0)))</f>
        <v/>
      </c>
      <c r="Y231" s="844" t="str">
        <f>IF($B231="","",INDEX('All CCC'!Y$7:Y$809,MATCH(WatchList!$B231,'All CCC'!$B$7:$B$809,0)))</f>
        <v/>
      </c>
      <c r="Z231" s="844" t="str">
        <f>IF($B231="","",INDEX('All CCC'!Z$7:Z$809,MATCH(WatchList!$B231,'All CCC'!$B$7:$B$809,0)))</f>
        <v/>
      </c>
      <c r="AA231" s="844" t="str">
        <f>IF($B231="","",INDEX('All CCC'!AA$7:AA$809,MATCH(WatchList!$B231,'All CCC'!$B$7:$B$809,0)))</f>
        <v/>
      </c>
      <c r="AB231" s="844" t="str">
        <f>IF($B231="","",INDEX('All CCC'!AB$7:AB$809,MATCH(WatchList!$B231,'All CCC'!$B$7:$B$809,0)))</f>
        <v/>
      </c>
      <c r="AC231" s="844" t="str">
        <f>IF($B231="","",INDEX('All CCC'!AC$7:AC$809,MATCH(WatchList!$B231,'All CCC'!$B$7:$B$809,0)))</f>
        <v/>
      </c>
      <c r="AD231" s="844" t="str">
        <f>IF($B231="","",INDEX('All CCC'!AD$7:AD$809,MATCH(WatchList!$B231,'All CCC'!$B$7:$B$809,0)))</f>
        <v/>
      </c>
      <c r="AE231" s="844" t="str">
        <f>IF($B231="","",INDEX('All CCC'!AE$7:AE$809,MATCH(WatchList!$B231,'All CCC'!$B$7:$B$809,0)))</f>
        <v/>
      </c>
      <c r="AF231" s="844" t="str">
        <f>IF($B231="","",INDEX('All CCC'!AF$7:AF$809,MATCH(WatchList!$B231,'All CCC'!$B$7:$B$809,0)))</f>
        <v/>
      </c>
      <c r="AG231" s="844" t="str">
        <f>IF($B231="","",INDEX('All CCC'!AG$7:AG$809,MATCH(WatchList!$B231,'All CCC'!$B$7:$B$809,0)))</f>
        <v/>
      </c>
      <c r="AH231" s="844" t="str">
        <f>IF($B231="","",INDEX('All CCC'!AH$7:AH$809,MATCH(WatchList!$B231,'All CCC'!$B$7:$B$809,0)))</f>
        <v/>
      </c>
      <c r="AI231" s="844" t="str">
        <f>IF($B231="","",INDEX('All CCC'!AI$7:AI$809,MATCH(WatchList!$B231,'All CCC'!$B$7:$B$809,0)))</f>
        <v/>
      </c>
      <c r="AJ231" s="844" t="str">
        <f>IF($B231="","",INDEX('All CCC'!AJ$7:AJ$809,MATCH(WatchList!$B231,'All CCC'!$B$7:$B$809,0)))</f>
        <v/>
      </c>
      <c r="AK231" s="844" t="str">
        <f>IF($B231="","",INDEX('All CCC'!AK$7:AK$809,MATCH(WatchList!$B231,'All CCC'!$B$7:$B$809,0)))</f>
        <v/>
      </c>
      <c r="AL231" s="844" t="str">
        <f>IF($B231="","",INDEX('All CCC'!AL$7:AL$809,MATCH(WatchList!$B231,'All CCC'!$B$7:$B$809,0)))</f>
        <v/>
      </c>
      <c r="AM231" s="844" t="str">
        <f>IF($B231="","",INDEX('All CCC'!AM$7:AM$809,MATCH(WatchList!$B231,'All CCC'!$B$7:$B$809,0)))</f>
        <v/>
      </c>
      <c r="AN231" s="844" t="str">
        <f>IF($B231="","",INDEX('All CCC'!AN$7:AN$809,MATCH(WatchList!$B231,'All CCC'!$B$7:$B$809,0)))</f>
        <v/>
      </c>
      <c r="AO231" s="844" t="str">
        <f>IF($B231="","",INDEX('All CCC'!AO$7:AO$809,MATCH(WatchList!$B231,'All CCC'!$B$7:$B$809,0)))</f>
        <v/>
      </c>
      <c r="AP231" s="844" t="str">
        <f>IF($B231="","",INDEX('All CCC'!AP$7:AP$809,MATCH(WatchList!$B231,'All CCC'!$B$7:$B$809,0)))</f>
        <v/>
      </c>
      <c r="AQ231" s="844" t="str">
        <f>IF($B231="","",INDEX('All CCC'!AQ$7:AQ$809,MATCH(WatchList!$B231,'All CCC'!$B$7:$B$809,0)))</f>
        <v/>
      </c>
      <c r="AR231" s="844" t="str">
        <f>IF($B231="","",INDEX('All CCC'!AR$7:AR$809,MATCH(WatchList!$B231,'All CCC'!$B$7:$B$809,0)))</f>
        <v/>
      </c>
      <c r="AS231" s="844" t="str">
        <f>IF($B231="","",INDEX('All CCC'!AS$7:AS$809,MATCH(WatchList!$B231,'All CCC'!$B$7:$B$809,0)))</f>
        <v/>
      </c>
      <c r="AT231" s="844" t="str">
        <f>IF($B231="","",INDEX('All CCC'!AT$7:AT$809,MATCH(WatchList!$B231,'All CCC'!$B$7:$B$809,0)))</f>
        <v/>
      </c>
      <c r="AU231" s="844" t="str">
        <f>IF($B231="","",INDEX('All CCC'!AU$7:AU$809,MATCH(WatchList!$B231,'All CCC'!$B$7:$B$809,0)))</f>
        <v/>
      </c>
      <c r="AV231" s="844" t="str">
        <f>IF($B231="","",INDEX('All CCC'!AV$7:AV$809,MATCH(WatchList!$B231,'All CCC'!$B$7:$B$809,0)))</f>
        <v/>
      </c>
      <c r="AW231" s="844" t="str">
        <f>IF($B231="","",INDEX('All CCC'!AW$7:AW$809,MATCH(WatchList!$B231,'All CCC'!$B$7:$B$809,0)))</f>
        <v/>
      </c>
      <c r="AX231" s="844" t="str">
        <f>IF($B231="","",INDEX('All CCC'!AX$7:AX$809,MATCH(WatchList!$B231,'All CCC'!$B$7:$B$809,0)))</f>
        <v/>
      </c>
      <c r="AY231" s="844" t="str">
        <f>IF($B231="","",INDEX('All CCC'!AY$7:AY$809,MATCH(WatchList!$B231,'All CCC'!$B$7:$B$809,0)))</f>
        <v/>
      </c>
      <c r="AZ231" s="844" t="str">
        <f>IF($B231="","",INDEX('All CCC'!AZ$7:AZ$809,MATCH(WatchList!$B231,'All CCC'!$B$7:$B$809,0)))</f>
        <v/>
      </c>
      <c r="BA231" s="844" t="str">
        <f>IF($B231="","",INDEX('All CCC'!BA$7:BA$809,MATCH(WatchList!$B231,'All CCC'!$B$7:$B$809,0)))</f>
        <v/>
      </c>
      <c r="BB231" s="844" t="str">
        <f>IF($B231="","",INDEX('All CCC'!BB$7:BB$809,MATCH(WatchList!$B231,'All CCC'!$B$7:$B$809,0)))</f>
        <v/>
      </c>
      <c r="BC231" s="844" t="str">
        <f>IF($B231="","",INDEX('All CCC'!BC$7:BC$809,MATCH(WatchList!$B231,'All CCC'!$B$7:$B$809,0)))</f>
        <v/>
      </c>
      <c r="BD231" s="844" t="str">
        <f>IF($B231="","",INDEX('All CCC'!BD$7:BD$809,MATCH(WatchList!$B231,'All CCC'!$B$7:$B$809,0)))</f>
        <v/>
      </c>
      <c r="BE231" s="844" t="str">
        <f>IF($B231="","",INDEX('All CCC'!BE$7:BE$809,MATCH(WatchList!$B231,'All CCC'!$B$7:$B$809,0)))</f>
        <v/>
      </c>
      <c r="BF231" s="844" t="str">
        <f>IF($B231="","",INDEX('All CCC'!BF$7:BF$809,MATCH(WatchList!$B231,'All CCC'!$B$7:$B$809,0)))</f>
        <v/>
      </c>
      <c r="BG231" s="844" t="str">
        <f>IF($B231="","",INDEX('All CCC'!BG$7:BG$809,MATCH(WatchList!$B231,'All CCC'!$B$7:$B$809,0)))</f>
        <v/>
      </c>
    </row>
    <row r="232" spans="1:59" x14ac:dyDescent="0.2">
      <c r="A232" s="548" t="str">
        <f>IF($B232="","",INDEX('All CCC'!A$7:A$809,MATCH(WatchList!$B232,'All CCC'!$B$7:$B$809,0)))</f>
        <v/>
      </c>
      <c r="B232" s="31"/>
      <c r="C232" s="844" t="str">
        <f>IF($B232="","",INDEX('All CCC'!C$7:C$809,MATCH(WatchList!$B232,'All CCC'!$B$7:$B$809,0)))</f>
        <v/>
      </c>
      <c r="D232" s="844" t="str">
        <f>IF($B232="","",INDEX('All CCC'!D$7:D$809,MATCH(WatchList!$B232,'All CCC'!$B$7:$B$809,0)))</f>
        <v/>
      </c>
      <c r="E232" s="844" t="str">
        <f>IF($B232="","",INDEX('All CCC'!E$7:E$809,MATCH(WatchList!$B232,'All CCC'!$B$7:$B$809,0)))</f>
        <v/>
      </c>
      <c r="F232" s="844" t="str">
        <f>IF($B232="","",INDEX('All CCC'!F$7:F$809,MATCH(WatchList!$B232,'All CCC'!$B$7:$B$809,0)))</f>
        <v/>
      </c>
      <c r="G232" s="844" t="str">
        <f>IF($B232="","",INDEX('All CCC'!G$7:G$809,MATCH(WatchList!$B232,'All CCC'!$B$7:$B$809,0)))</f>
        <v/>
      </c>
      <c r="H232" s="844" t="str">
        <f>IF($B232="","",INDEX('All CCC'!H$7:H$809,MATCH(WatchList!$B232,'All CCC'!$B$7:$B$809,0)))</f>
        <v/>
      </c>
      <c r="I232" s="844" t="str">
        <f>IF($B232="","",INDEX('All CCC'!I$7:I$809,MATCH(WatchList!$B232,'All CCC'!$B$7:$B$809,0)))</f>
        <v/>
      </c>
      <c r="J232" s="844" t="str">
        <f>IF($B232="","",INDEX('All CCC'!J$7:J$809,MATCH(WatchList!$B232,'All CCC'!$B$7:$B$809,0)))</f>
        <v/>
      </c>
      <c r="K232" s="844" t="str">
        <f>IF($B232="","",INDEX('All CCC'!K$7:K$809,MATCH(WatchList!$B232,'All CCC'!$B$7:$B$809,0)))</f>
        <v/>
      </c>
      <c r="L232" s="844" t="str">
        <f>IF($B232="","",INDEX('All CCC'!L$7:L$809,MATCH(WatchList!$B232,'All CCC'!$B$7:$B$809,0)))</f>
        <v/>
      </c>
      <c r="M232" s="844" t="str">
        <f>IF($B232="","",INDEX('All CCC'!M$7:M$809,MATCH(WatchList!$B232,'All CCC'!$B$7:$B$809,0)))</f>
        <v/>
      </c>
      <c r="N232" s="844" t="str">
        <f>IF($B232="","",INDEX('All CCC'!N$7:N$809,MATCH(WatchList!$B232,'All CCC'!$B$7:$B$809,0)))</f>
        <v/>
      </c>
      <c r="O232" s="844" t="str">
        <f>IF($B232="","",INDEX('All CCC'!O$7:O$809,MATCH(WatchList!$B232,'All CCC'!$B$7:$B$809,0)))</f>
        <v/>
      </c>
      <c r="P232" s="845" t="str">
        <f>IF($B232="","",INDEX('All CCC'!P$7:P$809,MATCH(WatchList!$B232,'All CCC'!$B$7:$B$809,0)))</f>
        <v/>
      </c>
      <c r="Q232" s="845" t="str">
        <f>IF($B232="","",INDEX('All CCC'!Q$7:Q$809,MATCH(WatchList!$B232,'All CCC'!$B$7:$B$809,0)))</f>
        <v/>
      </c>
      <c r="R232" s="844" t="str">
        <f>IF($B232="","",INDEX('All CCC'!R$7:R$809,MATCH(WatchList!$B232,'All CCC'!$B$7:$B$809,0)))</f>
        <v/>
      </c>
      <c r="S232" s="844" t="str">
        <f>IF($B232="","",INDEX('All CCC'!S$7:S$809,MATCH(WatchList!$B232,'All CCC'!$B$7:$B$809,0)))</f>
        <v/>
      </c>
      <c r="T232" s="844" t="str">
        <f>IF($B232="","",INDEX('All CCC'!T$7:T$809,MATCH(WatchList!$B232,'All CCC'!$B$7:$B$809,0)))</f>
        <v/>
      </c>
      <c r="U232" s="844" t="str">
        <f>IF($B232="","",INDEX('All CCC'!U$7:U$809,MATCH(WatchList!$B232,'All CCC'!$B$7:$B$809,0)))</f>
        <v/>
      </c>
      <c r="V232" s="844" t="str">
        <f>IF($B232="","",INDEX('All CCC'!V$7:V$809,MATCH(WatchList!$B232,'All CCC'!$B$7:$B$809,0)))</f>
        <v/>
      </c>
      <c r="W232" s="844" t="str">
        <f>IF($B232="","",INDEX('All CCC'!W$7:W$809,MATCH(WatchList!$B232,'All CCC'!$B$7:$B$809,0)))</f>
        <v/>
      </c>
      <c r="X232" s="844" t="str">
        <f>IF($B232="","",INDEX('All CCC'!X$7:X$809,MATCH(WatchList!$B232,'All CCC'!$B$7:$B$809,0)))</f>
        <v/>
      </c>
      <c r="Y232" s="844" t="str">
        <f>IF($B232="","",INDEX('All CCC'!Y$7:Y$809,MATCH(WatchList!$B232,'All CCC'!$B$7:$B$809,0)))</f>
        <v/>
      </c>
      <c r="Z232" s="844" t="str">
        <f>IF($B232="","",INDEX('All CCC'!Z$7:Z$809,MATCH(WatchList!$B232,'All CCC'!$B$7:$B$809,0)))</f>
        <v/>
      </c>
      <c r="AA232" s="844" t="str">
        <f>IF($B232="","",INDEX('All CCC'!AA$7:AA$809,MATCH(WatchList!$B232,'All CCC'!$B$7:$B$809,0)))</f>
        <v/>
      </c>
      <c r="AB232" s="844" t="str">
        <f>IF($B232="","",INDEX('All CCC'!AB$7:AB$809,MATCH(WatchList!$B232,'All CCC'!$B$7:$B$809,0)))</f>
        <v/>
      </c>
      <c r="AC232" s="844" t="str">
        <f>IF($B232="","",INDEX('All CCC'!AC$7:AC$809,MATCH(WatchList!$B232,'All CCC'!$B$7:$B$809,0)))</f>
        <v/>
      </c>
      <c r="AD232" s="844" t="str">
        <f>IF($B232="","",INDEX('All CCC'!AD$7:AD$809,MATCH(WatchList!$B232,'All CCC'!$B$7:$B$809,0)))</f>
        <v/>
      </c>
      <c r="AE232" s="844" t="str">
        <f>IF($B232="","",INDEX('All CCC'!AE$7:AE$809,MATCH(WatchList!$B232,'All CCC'!$B$7:$B$809,0)))</f>
        <v/>
      </c>
      <c r="AF232" s="844" t="str">
        <f>IF($B232="","",INDEX('All CCC'!AF$7:AF$809,MATCH(WatchList!$B232,'All CCC'!$B$7:$B$809,0)))</f>
        <v/>
      </c>
      <c r="AG232" s="844" t="str">
        <f>IF($B232="","",INDEX('All CCC'!AG$7:AG$809,MATCH(WatchList!$B232,'All CCC'!$B$7:$B$809,0)))</f>
        <v/>
      </c>
      <c r="AH232" s="844" t="str">
        <f>IF($B232="","",INDEX('All CCC'!AH$7:AH$809,MATCH(WatchList!$B232,'All CCC'!$B$7:$B$809,0)))</f>
        <v/>
      </c>
      <c r="AI232" s="844" t="str">
        <f>IF($B232="","",INDEX('All CCC'!AI$7:AI$809,MATCH(WatchList!$B232,'All CCC'!$B$7:$B$809,0)))</f>
        <v/>
      </c>
      <c r="AJ232" s="844" t="str">
        <f>IF($B232="","",INDEX('All CCC'!AJ$7:AJ$809,MATCH(WatchList!$B232,'All CCC'!$B$7:$B$809,0)))</f>
        <v/>
      </c>
      <c r="AK232" s="844" t="str">
        <f>IF($B232="","",INDEX('All CCC'!AK$7:AK$809,MATCH(WatchList!$B232,'All CCC'!$B$7:$B$809,0)))</f>
        <v/>
      </c>
      <c r="AL232" s="844" t="str">
        <f>IF($B232="","",INDEX('All CCC'!AL$7:AL$809,MATCH(WatchList!$B232,'All CCC'!$B$7:$B$809,0)))</f>
        <v/>
      </c>
      <c r="AM232" s="844" t="str">
        <f>IF($B232="","",INDEX('All CCC'!AM$7:AM$809,MATCH(WatchList!$B232,'All CCC'!$B$7:$B$809,0)))</f>
        <v/>
      </c>
      <c r="AN232" s="844" t="str">
        <f>IF($B232="","",INDEX('All CCC'!AN$7:AN$809,MATCH(WatchList!$B232,'All CCC'!$B$7:$B$809,0)))</f>
        <v/>
      </c>
      <c r="AO232" s="844" t="str">
        <f>IF($B232="","",INDEX('All CCC'!AO$7:AO$809,MATCH(WatchList!$B232,'All CCC'!$B$7:$B$809,0)))</f>
        <v/>
      </c>
      <c r="AP232" s="844" t="str">
        <f>IF($B232="","",INDEX('All CCC'!AP$7:AP$809,MATCH(WatchList!$B232,'All CCC'!$B$7:$B$809,0)))</f>
        <v/>
      </c>
      <c r="AQ232" s="844" t="str">
        <f>IF($B232="","",INDEX('All CCC'!AQ$7:AQ$809,MATCH(WatchList!$B232,'All CCC'!$B$7:$B$809,0)))</f>
        <v/>
      </c>
      <c r="AR232" s="844" t="str">
        <f>IF($B232="","",INDEX('All CCC'!AR$7:AR$809,MATCH(WatchList!$B232,'All CCC'!$B$7:$B$809,0)))</f>
        <v/>
      </c>
      <c r="AS232" s="844" t="str">
        <f>IF($B232="","",INDEX('All CCC'!AS$7:AS$809,MATCH(WatchList!$B232,'All CCC'!$B$7:$B$809,0)))</f>
        <v/>
      </c>
      <c r="AT232" s="844" t="str">
        <f>IF($B232="","",INDEX('All CCC'!AT$7:AT$809,MATCH(WatchList!$B232,'All CCC'!$B$7:$B$809,0)))</f>
        <v/>
      </c>
      <c r="AU232" s="844" t="str">
        <f>IF($B232="","",INDEX('All CCC'!AU$7:AU$809,MATCH(WatchList!$B232,'All CCC'!$B$7:$B$809,0)))</f>
        <v/>
      </c>
      <c r="AV232" s="844" t="str">
        <f>IF($B232="","",INDEX('All CCC'!AV$7:AV$809,MATCH(WatchList!$B232,'All CCC'!$B$7:$B$809,0)))</f>
        <v/>
      </c>
      <c r="AW232" s="844" t="str">
        <f>IF($B232="","",INDEX('All CCC'!AW$7:AW$809,MATCH(WatchList!$B232,'All CCC'!$B$7:$B$809,0)))</f>
        <v/>
      </c>
      <c r="AX232" s="844" t="str">
        <f>IF($B232="","",INDEX('All CCC'!AX$7:AX$809,MATCH(WatchList!$B232,'All CCC'!$B$7:$B$809,0)))</f>
        <v/>
      </c>
      <c r="AY232" s="844" t="str">
        <f>IF($B232="","",INDEX('All CCC'!AY$7:AY$809,MATCH(WatchList!$B232,'All CCC'!$B$7:$B$809,0)))</f>
        <v/>
      </c>
      <c r="AZ232" s="844" t="str">
        <f>IF($B232="","",INDEX('All CCC'!AZ$7:AZ$809,MATCH(WatchList!$B232,'All CCC'!$B$7:$B$809,0)))</f>
        <v/>
      </c>
      <c r="BA232" s="844" t="str">
        <f>IF($B232="","",INDEX('All CCC'!BA$7:BA$809,MATCH(WatchList!$B232,'All CCC'!$B$7:$B$809,0)))</f>
        <v/>
      </c>
      <c r="BB232" s="844" t="str">
        <f>IF($B232="","",INDEX('All CCC'!BB$7:BB$809,MATCH(WatchList!$B232,'All CCC'!$B$7:$B$809,0)))</f>
        <v/>
      </c>
      <c r="BC232" s="844" t="str">
        <f>IF($B232="","",INDEX('All CCC'!BC$7:BC$809,MATCH(WatchList!$B232,'All CCC'!$B$7:$B$809,0)))</f>
        <v/>
      </c>
      <c r="BD232" s="844" t="str">
        <f>IF($B232="","",INDEX('All CCC'!BD$7:BD$809,MATCH(WatchList!$B232,'All CCC'!$B$7:$B$809,0)))</f>
        <v/>
      </c>
      <c r="BE232" s="844" t="str">
        <f>IF($B232="","",INDEX('All CCC'!BE$7:BE$809,MATCH(WatchList!$B232,'All CCC'!$B$7:$B$809,0)))</f>
        <v/>
      </c>
      <c r="BF232" s="844" t="str">
        <f>IF($B232="","",INDEX('All CCC'!BF$7:BF$809,MATCH(WatchList!$B232,'All CCC'!$B$7:$B$809,0)))</f>
        <v/>
      </c>
      <c r="BG232" s="844" t="str">
        <f>IF($B232="","",INDEX('All CCC'!BG$7:BG$809,MATCH(WatchList!$B232,'All CCC'!$B$7:$B$809,0)))</f>
        <v/>
      </c>
    </row>
    <row r="233" spans="1:59" x14ac:dyDescent="0.2">
      <c r="A233" s="548" t="str">
        <f>IF($B233="","",INDEX('All CCC'!A$7:A$809,MATCH(WatchList!$B233,'All CCC'!$B$7:$B$809,0)))</f>
        <v/>
      </c>
      <c r="B233" s="31"/>
      <c r="C233" s="844" t="str">
        <f>IF($B233="","",INDEX('All CCC'!C$7:C$809,MATCH(WatchList!$B233,'All CCC'!$B$7:$B$809,0)))</f>
        <v/>
      </c>
      <c r="D233" s="844" t="str">
        <f>IF($B233="","",INDEX('All CCC'!D$7:D$809,MATCH(WatchList!$B233,'All CCC'!$B$7:$B$809,0)))</f>
        <v/>
      </c>
      <c r="E233" s="844" t="str">
        <f>IF($B233="","",INDEX('All CCC'!E$7:E$809,MATCH(WatchList!$B233,'All CCC'!$B$7:$B$809,0)))</f>
        <v/>
      </c>
      <c r="F233" s="844" t="str">
        <f>IF($B233="","",INDEX('All CCC'!F$7:F$809,MATCH(WatchList!$B233,'All CCC'!$B$7:$B$809,0)))</f>
        <v/>
      </c>
      <c r="G233" s="844" t="str">
        <f>IF($B233="","",INDEX('All CCC'!G$7:G$809,MATCH(WatchList!$B233,'All CCC'!$B$7:$B$809,0)))</f>
        <v/>
      </c>
      <c r="H233" s="844" t="str">
        <f>IF($B233="","",INDEX('All CCC'!H$7:H$809,MATCH(WatchList!$B233,'All CCC'!$B$7:$B$809,0)))</f>
        <v/>
      </c>
      <c r="I233" s="844" t="str">
        <f>IF($B233="","",INDEX('All CCC'!I$7:I$809,MATCH(WatchList!$B233,'All CCC'!$B$7:$B$809,0)))</f>
        <v/>
      </c>
      <c r="J233" s="844" t="str">
        <f>IF($B233="","",INDEX('All CCC'!J$7:J$809,MATCH(WatchList!$B233,'All CCC'!$B$7:$B$809,0)))</f>
        <v/>
      </c>
      <c r="K233" s="844" t="str">
        <f>IF($B233="","",INDEX('All CCC'!K$7:K$809,MATCH(WatchList!$B233,'All CCC'!$B$7:$B$809,0)))</f>
        <v/>
      </c>
      <c r="L233" s="844" t="str">
        <f>IF($B233="","",INDEX('All CCC'!L$7:L$809,MATCH(WatchList!$B233,'All CCC'!$B$7:$B$809,0)))</f>
        <v/>
      </c>
      <c r="M233" s="844" t="str">
        <f>IF($B233="","",INDEX('All CCC'!M$7:M$809,MATCH(WatchList!$B233,'All CCC'!$B$7:$B$809,0)))</f>
        <v/>
      </c>
      <c r="N233" s="844" t="str">
        <f>IF($B233="","",INDEX('All CCC'!N$7:N$809,MATCH(WatchList!$B233,'All CCC'!$B$7:$B$809,0)))</f>
        <v/>
      </c>
      <c r="O233" s="844" t="str">
        <f>IF($B233="","",INDEX('All CCC'!O$7:O$809,MATCH(WatchList!$B233,'All CCC'!$B$7:$B$809,0)))</f>
        <v/>
      </c>
      <c r="P233" s="845" t="str">
        <f>IF($B233="","",INDEX('All CCC'!P$7:P$809,MATCH(WatchList!$B233,'All CCC'!$B$7:$B$809,0)))</f>
        <v/>
      </c>
      <c r="Q233" s="845" t="str">
        <f>IF($B233="","",INDEX('All CCC'!Q$7:Q$809,MATCH(WatchList!$B233,'All CCC'!$B$7:$B$809,0)))</f>
        <v/>
      </c>
      <c r="R233" s="844" t="str">
        <f>IF($B233="","",INDEX('All CCC'!R$7:R$809,MATCH(WatchList!$B233,'All CCC'!$B$7:$B$809,0)))</f>
        <v/>
      </c>
      <c r="S233" s="844" t="str">
        <f>IF($B233="","",INDEX('All CCC'!S$7:S$809,MATCH(WatchList!$B233,'All CCC'!$B$7:$B$809,0)))</f>
        <v/>
      </c>
      <c r="T233" s="844" t="str">
        <f>IF($B233="","",INDEX('All CCC'!T$7:T$809,MATCH(WatchList!$B233,'All CCC'!$B$7:$B$809,0)))</f>
        <v/>
      </c>
      <c r="U233" s="844" t="str">
        <f>IF($B233="","",INDEX('All CCC'!U$7:U$809,MATCH(WatchList!$B233,'All CCC'!$B$7:$B$809,0)))</f>
        <v/>
      </c>
      <c r="V233" s="844" t="str">
        <f>IF($B233="","",INDEX('All CCC'!V$7:V$809,MATCH(WatchList!$B233,'All CCC'!$B$7:$B$809,0)))</f>
        <v/>
      </c>
      <c r="W233" s="844" t="str">
        <f>IF($B233="","",INDEX('All CCC'!W$7:W$809,MATCH(WatchList!$B233,'All CCC'!$B$7:$B$809,0)))</f>
        <v/>
      </c>
      <c r="X233" s="844" t="str">
        <f>IF($B233="","",INDEX('All CCC'!X$7:X$809,MATCH(WatchList!$B233,'All CCC'!$B$7:$B$809,0)))</f>
        <v/>
      </c>
      <c r="Y233" s="844" t="str">
        <f>IF($B233="","",INDEX('All CCC'!Y$7:Y$809,MATCH(WatchList!$B233,'All CCC'!$B$7:$B$809,0)))</f>
        <v/>
      </c>
      <c r="Z233" s="844" t="str">
        <f>IF($B233="","",INDEX('All CCC'!Z$7:Z$809,MATCH(WatchList!$B233,'All CCC'!$B$7:$B$809,0)))</f>
        <v/>
      </c>
      <c r="AA233" s="844" t="str">
        <f>IF($B233="","",INDEX('All CCC'!AA$7:AA$809,MATCH(WatchList!$B233,'All CCC'!$B$7:$B$809,0)))</f>
        <v/>
      </c>
      <c r="AB233" s="844" t="str">
        <f>IF($B233="","",INDEX('All CCC'!AB$7:AB$809,MATCH(WatchList!$B233,'All CCC'!$B$7:$B$809,0)))</f>
        <v/>
      </c>
      <c r="AC233" s="844" t="str">
        <f>IF($B233="","",INDEX('All CCC'!AC$7:AC$809,MATCH(WatchList!$B233,'All CCC'!$B$7:$B$809,0)))</f>
        <v/>
      </c>
      <c r="AD233" s="844" t="str">
        <f>IF($B233="","",INDEX('All CCC'!AD$7:AD$809,MATCH(WatchList!$B233,'All CCC'!$B$7:$B$809,0)))</f>
        <v/>
      </c>
      <c r="AE233" s="844" t="str">
        <f>IF($B233="","",INDEX('All CCC'!AE$7:AE$809,MATCH(WatchList!$B233,'All CCC'!$B$7:$B$809,0)))</f>
        <v/>
      </c>
      <c r="AF233" s="844" t="str">
        <f>IF($B233="","",INDEX('All CCC'!AF$7:AF$809,MATCH(WatchList!$B233,'All CCC'!$B$7:$B$809,0)))</f>
        <v/>
      </c>
      <c r="AG233" s="844" t="str">
        <f>IF($B233="","",INDEX('All CCC'!AG$7:AG$809,MATCH(WatchList!$B233,'All CCC'!$B$7:$B$809,0)))</f>
        <v/>
      </c>
      <c r="AH233" s="844" t="str">
        <f>IF($B233="","",INDEX('All CCC'!AH$7:AH$809,MATCH(WatchList!$B233,'All CCC'!$B$7:$B$809,0)))</f>
        <v/>
      </c>
      <c r="AI233" s="844" t="str">
        <f>IF($B233="","",INDEX('All CCC'!AI$7:AI$809,MATCH(WatchList!$B233,'All CCC'!$B$7:$B$809,0)))</f>
        <v/>
      </c>
      <c r="AJ233" s="844" t="str">
        <f>IF($B233="","",INDEX('All CCC'!AJ$7:AJ$809,MATCH(WatchList!$B233,'All CCC'!$B$7:$B$809,0)))</f>
        <v/>
      </c>
      <c r="AK233" s="844" t="str">
        <f>IF($B233="","",INDEX('All CCC'!AK$7:AK$809,MATCH(WatchList!$B233,'All CCC'!$B$7:$B$809,0)))</f>
        <v/>
      </c>
      <c r="AL233" s="844" t="str">
        <f>IF($B233="","",INDEX('All CCC'!AL$7:AL$809,MATCH(WatchList!$B233,'All CCC'!$B$7:$B$809,0)))</f>
        <v/>
      </c>
      <c r="AM233" s="844" t="str">
        <f>IF($B233="","",INDEX('All CCC'!AM$7:AM$809,MATCH(WatchList!$B233,'All CCC'!$B$7:$B$809,0)))</f>
        <v/>
      </c>
      <c r="AN233" s="844" t="str">
        <f>IF($B233="","",INDEX('All CCC'!AN$7:AN$809,MATCH(WatchList!$B233,'All CCC'!$B$7:$B$809,0)))</f>
        <v/>
      </c>
      <c r="AO233" s="844" t="str">
        <f>IF($B233="","",INDEX('All CCC'!AO$7:AO$809,MATCH(WatchList!$B233,'All CCC'!$B$7:$B$809,0)))</f>
        <v/>
      </c>
      <c r="AP233" s="844" t="str">
        <f>IF($B233="","",INDEX('All CCC'!AP$7:AP$809,MATCH(WatchList!$B233,'All CCC'!$B$7:$B$809,0)))</f>
        <v/>
      </c>
      <c r="AQ233" s="844" t="str">
        <f>IF($B233="","",INDEX('All CCC'!AQ$7:AQ$809,MATCH(WatchList!$B233,'All CCC'!$B$7:$B$809,0)))</f>
        <v/>
      </c>
      <c r="AR233" s="844" t="str">
        <f>IF($B233="","",INDEX('All CCC'!AR$7:AR$809,MATCH(WatchList!$B233,'All CCC'!$B$7:$B$809,0)))</f>
        <v/>
      </c>
      <c r="AS233" s="844" t="str">
        <f>IF($B233="","",INDEX('All CCC'!AS$7:AS$809,MATCH(WatchList!$B233,'All CCC'!$B$7:$B$809,0)))</f>
        <v/>
      </c>
      <c r="AT233" s="844" t="str">
        <f>IF($B233="","",INDEX('All CCC'!AT$7:AT$809,MATCH(WatchList!$B233,'All CCC'!$B$7:$B$809,0)))</f>
        <v/>
      </c>
      <c r="AU233" s="844" t="str">
        <f>IF($B233="","",INDEX('All CCC'!AU$7:AU$809,MATCH(WatchList!$B233,'All CCC'!$B$7:$B$809,0)))</f>
        <v/>
      </c>
      <c r="AV233" s="844" t="str">
        <f>IF($B233="","",INDEX('All CCC'!AV$7:AV$809,MATCH(WatchList!$B233,'All CCC'!$B$7:$B$809,0)))</f>
        <v/>
      </c>
      <c r="AW233" s="844" t="str">
        <f>IF($B233="","",INDEX('All CCC'!AW$7:AW$809,MATCH(WatchList!$B233,'All CCC'!$B$7:$B$809,0)))</f>
        <v/>
      </c>
      <c r="AX233" s="844" t="str">
        <f>IF($B233="","",INDEX('All CCC'!AX$7:AX$809,MATCH(WatchList!$B233,'All CCC'!$B$7:$B$809,0)))</f>
        <v/>
      </c>
      <c r="AY233" s="844" t="str">
        <f>IF($B233="","",INDEX('All CCC'!AY$7:AY$809,MATCH(WatchList!$B233,'All CCC'!$B$7:$B$809,0)))</f>
        <v/>
      </c>
      <c r="AZ233" s="844" t="str">
        <f>IF($B233="","",INDEX('All CCC'!AZ$7:AZ$809,MATCH(WatchList!$B233,'All CCC'!$B$7:$B$809,0)))</f>
        <v/>
      </c>
      <c r="BA233" s="844" t="str">
        <f>IF($B233="","",INDEX('All CCC'!BA$7:BA$809,MATCH(WatchList!$B233,'All CCC'!$B$7:$B$809,0)))</f>
        <v/>
      </c>
      <c r="BB233" s="844" t="str">
        <f>IF($B233="","",INDEX('All CCC'!BB$7:BB$809,MATCH(WatchList!$B233,'All CCC'!$B$7:$B$809,0)))</f>
        <v/>
      </c>
      <c r="BC233" s="844" t="str">
        <f>IF($B233="","",INDEX('All CCC'!BC$7:BC$809,MATCH(WatchList!$B233,'All CCC'!$B$7:$B$809,0)))</f>
        <v/>
      </c>
      <c r="BD233" s="844" t="str">
        <f>IF($B233="","",INDEX('All CCC'!BD$7:BD$809,MATCH(WatchList!$B233,'All CCC'!$B$7:$B$809,0)))</f>
        <v/>
      </c>
      <c r="BE233" s="844" t="str">
        <f>IF($B233="","",INDEX('All CCC'!BE$7:BE$809,MATCH(WatchList!$B233,'All CCC'!$B$7:$B$809,0)))</f>
        <v/>
      </c>
      <c r="BF233" s="844" t="str">
        <f>IF($B233="","",INDEX('All CCC'!BF$7:BF$809,MATCH(WatchList!$B233,'All CCC'!$B$7:$B$809,0)))</f>
        <v/>
      </c>
      <c r="BG233" s="844" t="str">
        <f>IF($B233="","",INDEX('All CCC'!BG$7:BG$809,MATCH(WatchList!$B233,'All CCC'!$B$7:$B$809,0)))</f>
        <v/>
      </c>
    </row>
    <row r="234" spans="1:59" x14ac:dyDescent="0.2">
      <c r="A234" s="548" t="str">
        <f>IF($B234="","",INDEX('All CCC'!A$7:A$809,MATCH(WatchList!$B234,'All CCC'!$B$7:$B$809,0)))</f>
        <v/>
      </c>
      <c r="B234" s="31"/>
      <c r="C234" s="844" t="str">
        <f>IF($B234="","",INDEX('All CCC'!C$7:C$809,MATCH(WatchList!$B234,'All CCC'!$B$7:$B$809,0)))</f>
        <v/>
      </c>
      <c r="D234" s="844" t="str">
        <f>IF($B234="","",INDEX('All CCC'!D$7:D$809,MATCH(WatchList!$B234,'All CCC'!$B$7:$B$809,0)))</f>
        <v/>
      </c>
      <c r="E234" s="844" t="str">
        <f>IF($B234="","",INDEX('All CCC'!E$7:E$809,MATCH(WatchList!$B234,'All CCC'!$B$7:$B$809,0)))</f>
        <v/>
      </c>
      <c r="F234" s="844" t="str">
        <f>IF($B234="","",INDEX('All CCC'!F$7:F$809,MATCH(WatchList!$B234,'All CCC'!$B$7:$B$809,0)))</f>
        <v/>
      </c>
      <c r="G234" s="844" t="str">
        <f>IF($B234="","",INDEX('All CCC'!G$7:G$809,MATCH(WatchList!$B234,'All CCC'!$B$7:$B$809,0)))</f>
        <v/>
      </c>
      <c r="H234" s="844" t="str">
        <f>IF($B234="","",INDEX('All CCC'!H$7:H$809,MATCH(WatchList!$B234,'All CCC'!$B$7:$B$809,0)))</f>
        <v/>
      </c>
      <c r="I234" s="844" t="str">
        <f>IF($B234="","",INDEX('All CCC'!I$7:I$809,MATCH(WatchList!$B234,'All CCC'!$B$7:$B$809,0)))</f>
        <v/>
      </c>
      <c r="J234" s="844" t="str">
        <f>IF($B234="","",INDEX('All CCC'!J$7:J$809,MATCH(WatchList!$B234,'All CCC'!$B$7:$B$809,0)))</f>
        <v/>
      </c>
      <c r="K234" s="844" t="str">
        <f>IF($B234="","",INDEX('All CCC'!K$7:K$809,MATCH(WatchList!$B234,'All CCC'!$B$7:$B$809,0)))</f>
        <v/>
      </c>
      <c r="L234" s="844" t="str">
        <f>IF($B234="","",INDEX('All CCC'!L$7:L$809,MATCH(WatchList!$B234,'All CCC'!$B$7:$B$809,0)))</f>
        <v/>
      </c>
      <c r="M234" s="844" t="str">
        <f>IF($B234="","",INDEX('All CCC'!M$7:M$809,MATCH(WatchList!$B234,'All CCC'!$B$7:$B$809,0)))</f>
        <v/>
      </c>
      <c r="N234" s="844" t="str">
        <f>IF($B234="","",INDEX('All CCC'!N$7:N$809,MATCH(WatchList!$B234,'All CCC'!$B$7:$B$809,0)))</f>
        <v/>
      </c>
      <c r="O234" s="844" t="str">
        <f>IF($B234="","",INDEX('All CCC'!O$7:O$809,MATCH(WatchList!$B234,'All CCC'!$B$7:$B$809,0)))</f>
        <v/>
      </c>
      <c r="P234" s="845" t="str">
        <f>IF($B234="","",INDEX('All CCC'!P$7:P$809,MATCH(WatchList!$B234,'All CCC'!$B$7:$B$809,0)))</f>
        <v/>
      </c>
      <c r="Q234" s="845" t="str">
        <f>IF($B234="","",INDEX('All CCC'!Q$7:Q$809,MATCH(WatchList!$B234,'All CCC'!$B$7:$B$809,0)))</f>
        <v/>
      </c>
      <c r="R234" s="844" t="str">
        <f>IF($B234="","",INDEX('All CCC'!R$7:R$809,MATCH(WatchList!$B234,'All CCC'!$B$7:$B$809,0)))</f>
        <v/>
      </c>
      <c r="S234" s="844" t="str">
        <f>IF($B234="","",INDEX('All CCC'!S$7:S$809,MATCH(WatchList!$B234,'All CCC'!$B$7:$B$809,0)))</f>
        <v/>
      </c>
      <c r="T234" s="844" t="str">
        <f>IF($B234="","",INDEX('All CCC'!T$7:T$809,MATCH(WatchList!$B234,'All CCC'!$B$7:$B$809,0)))</f>
        <v/>
      </c>
      <c r="U234" s="844" t="str">
        <f>IF($B234="","",INDEX('All CCC'!U$7:U$809,MATCH(WatchList!$B234,'All CCC'!$B$7:$B$809,0)))</f>
        <v/>
      </c>
      <c r="V234" s="844" t="str">
        <f>IF($B234="","",INDEX('All CCC'!V$7:V$809,MATCH(WatchList!$B234,'All CCC'!$B$7:$B$809,0)))</f>
        <v/>
      </c>
      <c r="W234" s="844" t="str">
        <f>IF($B234="","",INDEX('All CCC'!W$7:W$809,MATCH(WatchList!$B234,'All CCC'!$B$7:$B$809,0)))</f>
        <v/>
      </c>
      <c r="X234" s="844" t="str">
        <f>IF($B234="","",INDEX('All CCC'!X$7:X$809,MATCH(WatchList!$B234,'All CCC'!$B$7:$B$809,0)))</f>
        <v/>
      </c>
      <c r="Y234" s="844" t="str">
        <f>IF($B234="","",INDEX('All CCC'!Y$7:Y$809,MATCH(WatchList!$B234,'All CCC'!$B$7:$B$809,0)))</f>
        <v/>
      </c>
      <c r="Z234" s="844" t="str">
        <f>IF($B234="","",INDEX('All CCC'!Z$7:Z$809,MATCH(WatchList!$B234,'All CCC'!$B$7:$B$809,0)))</f>
        <v/>
      </c>
      <c r="AA234" s="844" t="str">
        <f>IF($B234="","",INDEX('All CCC'!AA$7:AA$809,MATCH(WatchList!$B234,'All CCC'!$B$7:$B$809,0)))</f>
        <v/>
      </c>
      <c r="AB234" s="844" t="str">
        <f>IF($B234="","",INDEX('All CCC'!AB$7:AB$809,MATCH(WatchList!$B234,'All CCC'!$B$7:$B$809,0)))</f>
        <v/>
      </c>
      <c r="AC234" s="844" t="str">
        <f>IF($B234="","",INDEX('All CCC'!AC$7:AC$809,MATCH(WatchList!$B234,'All CCC'!$B$7:$B$809,0)))</f>
        <v/>
      </c>
      <c r="AD234" s="844" t="str">
        <f>IF($B234="","",INDEX('All CCC'!AD$7:AD$809,MATCH(WatchList!$B234,'All CCC'!$B$7:$B$809,0)))</f>
        <v/>
      </c>
      <c r="AE234" s="844" t="str">
        <f>IF($B234="","",INDEX('All CCC'!AE$7:AE$809,MATCH(WatchList!$B234,'All CCC'!$B$7:$B$809,0)))</f>
        <v/>
      </c>
      <c r="AF234" s="844" t="str">
        <f>IF($B234="","",INDEX('All CCC'!AF$7:AF$809,MATCH(WatchList!$B234,'All CCC'!$B$7:$B$809,0)))</f>
        <v/>
      </c>
      <c r="AG234" s="844" t="str">
        <f>IF($B234="","",INDEX('All CCC'!AG$7:AG$809,MATCH(WatchList!$B234,'All CCC'!$B$7:$B$809,0)))</f>
        <v/>
      </c>
      <c r="AH234" s="844" t="str">
        <f>IF($B234="","",INDEX('All CCC'!AH$7:AH$809,MATCH(WatchList!$B234,'All CCC'!$B$7:$B$809,0)))</f>
        <v/>
      </c>
      <c r="AI234" s="844" t="str">
        <f>IF($B234="","",INDEX('All CCC'!AI$7:AI$809,MATCH(WatchList!$B234,'All CCC'!$B$7:$B$809,0)))</f>
        <v/>
      </c>
      <c r="AJ234" s="844" t="str">
        <f>IF($B234="","",INDEX('All CCC'!AJ$7:AJ$809,MATCH(WatchList!$B234,'All CCC'!$B$7:$B$809,0)))</f>
        <v/>
      </c>
      <c r="AK234" s="844" t="str">
        <f>IF($B234="","",INDEX('All CCC'!AK$7:AK$809,MATCH(WatchList!$B234,'All CCC'!$B$7:$B$809,0)))</f>
        <v/>
      </c>
      <c r="AL234" s="844" t="str">
        <f>IF($B234="","",INDEX('All CCC'!AL$7:AL$809,MATCH(WatchList!$B234,'All CCC'!$B$7:$B$809,0)))</f>
        <v/>
      </c>
      <c r="AM234" s="844" t="str">
        <f>IF($B234="","",INDEX('All CCC'!AM$7:AM$809,MATCH(WatchList!$B234,'All CCC'!$B$7:$B$809,0)))</f>
        <v/>
      </c>
      <c r="AN234" s="844" t="str">
        <f>IF($B234="","",INDEX('All CCC'!AN$7:AN$809,MATCH(WatchList!$B234,'All CCC'!$B$7:$B$809,0)))</f>
        <v/>
      </c>
      <c r="AO234" s="844" t="str">
        <f>IF($B234="","",INDEX('All CCC'!AO$7:AO$809,MATCH(WatchList!$B234,'All CCC'!$B$7:$B$809,0)))</f>
        <v/>
      </c>
      <c r="AP234" s="844" t="str">
        <f>IF($B234="","",INDEX('All CCC'!AP$7:AP$809,MATCH(WatchList!$B234,'All CCC'!$B$7:$B$809,0)))</f>
        <v/>
      </c>
      <c r="AQ234" s="844" t="str">
        <f>IF($B234="","",INDEX('All CCC'!AQ$7:AQ$809,MATCH(WatchList!$B234,'All CCC'!$B$7:$B$809,0)))</f>
        <v/>
      </c>
      <c r="AR234" s="844" t="str">
        <f>IF($B234="","",INDEX('All CCC'!AR$7:AR$809,MATCH(WatchList!$B234,'All CCC'!$B$7:$B$809,0)))</f>
        <v/>
      </c>
      <c r="AS234" s="844" t="str">
        <f>IF($B234="","",INDEX('All CCC'!AS$7:AS$809,MATCH(WatchList!$B234,'All CCC'!$B$7:$B$809,0)))</f>
        <v/>
      </c>
      <c r="AT234" s="844" t="str">
        <f>IF($B234="","",INDEX('All CCC'!AT$7:AT$809,MATCH(WatchList!$B234,'All CCC'!$B$7:$B$809,0)))</f>
        <v/>
      </c>
      <c r="AU234" s="844" t="str">
        <f>IF($B234="","",INDEX('All CCC'!AU$7:AU$809,MATCH(WatchList!$B234,'All CCC'!$B$7:$B$809,0)))</f>
        <v/>
      </c>
      <c r="AV234" s="844" t="str">
        <f>IF($B234="","",INDEX('All CCC'!AV$7:AV$809,MATCH(WatchList!$B234,'All CCC'!$B$7:$B$809,0)))</f>
        <v/>
      </c>
      <c r="AW234" s="844" t="str">
        <f>IF($B234="","",INDEX('All CCC'!AW$7:AW$809,MATCH(WatchList!$B234,'All CCC'!$B$7:$B$809,0)))</f>
        <v/>
      </c>
      <c r="AX234" s="844" t="str">
        <f>IF($B234="","",INDEX('All CCC'!AX$7:AX$809,MATCH(WatchList!$B234,'All CCC'!$B$7:$B$809,0)))</f>
        <v/>
      </c>
      <c r="AY234" s="844" t="str">
        <f>IF($B234="","",INDEX('All CCC'!AY$7:AY$809,MATCH(WatchList!$B234,'All CCC'!$B$7:$B$809,0)))</f>
        <v/>
      </c>
      <c r="AZ234" s="844" t="str">
        <f>IF($B234="","",INDEX('All CCC'!AZ$7:AZ$809,MATCH(WatchList!$B234,'All CCC'!$B$7:$B$809,0)))</f>
        <v/>
      </c>
      <c r="BA234" s="844" t="str">
        <f>IF($B234="","",INDEX('All CCC'!BA$7:BA$809,MATCH(WatchList!$B234,'All CCC'!$B$7:$B$809,0)))</f>
        <v/>
      </c>
      <c r="BB234" s="844" t="str">
        <f>IF($B234="","",INDEX('All CCC'!BB$7:BB$809,MATCH(WatchList!$B234,'All CCC'!$B$7:$B$809,0)))</f>
        <v/>
      </c>
      <c r="BC234" s="844" t="str">
        <f>IF($B234="","",INDEX('All CCC'!BC$7:BC$809,MATCH(WatchList!$B234,'All CCC'!$B$7:$B$809,0)))</f>
        <v/>
      </c>
      <c r="BD234" s="844" t="str">
        <f>IF($B234="","",INDEX('All CCC'!BD$7:BD$809,MATCH(WatchList!$B234,'All CCC'!$B$7:$B$809,0)))</f>
        <v/>
      </c>
      <c r="BE234" s="844" t="str">
        <f>IF($B234="","",INDEX('All CCC'!BE$7:BE$809,MATCH(WatchList!$B234,'All CCC'!$B$7:$B$809,0)))</f>
        <v/>
      </c>
      <c r="BF234" s="844" t="str">
        <f>IF($B234="","",INDEX('All CCC'!BF$7:BF$809,MATCH(WatchList!$B234,'All CCC'!$B$7:$B$809,0)))</f>
        <v/>
      </c>
      <c r="BG234" s="844" t="str">
        <f>IF($B234="","",INDEX('All CCC'!BG$7:BG$809,MATCH(WatchList!$B234,'All CCC'!$B$7:$B$809,0)))</f>
        <v/>
      </c>
    </row>
    <row r="235" spans="1:59" x14ac:dyDescent="0.2">
      <c r="A235" s="548" t="str">
        <f>IF($B235="","",INDEX('All CCC'!A$7:A$809,MATCH(WatchList!$B235,'All CCC'!$B$7:$B$809,0)))</f>
        <v/>
      </c>
      <c r="B235" s="31"/>
      <c r="C235" s="844" t="str">
        <f>IF($B235="","",INDEX('All CCC'!C$7:C$809,MATCH(WatchList!$B235,'All CCC'!$B$7:$B$809,0)))</f>
        <v/>
      </c>
      <c r="D235" s="844" t="str">
        <f>IF($B235="","",INDEX('All CCC'!D$7:D$809,MATCH(WatchList!$B235,'All CCC'!$B$7:$B$809,0)))</f>
        <v/>
      </c>
      <c r="E235" s="844" t="str">
        <f>IF($B235="","",INDEX('All CCC'!E$7:E$809,MATCH(WatchList!$B235,'All CCC'!$B$7:$B$809,0)))</f>
        <v/>
      </c>
      <c r="F235" s="844" t="str">
        <f>IF($B235="","",INDEX('All CCC'!F$7:F$809,MATCH(WatchList!$B235,'All CCC'!$B$7:$B$809,0)))</f>
        <v/>
      </c>
      <c r="G235" s="844" t="str">
        <f>IF($B235="","",INDEX('All CCC'!G$7:G$809,MATCH(WatchList!$B235,'All CCC'!$B$7:$B$809,0)))</f>
        <v/>
      </c>
      <c r="H235" s="844" t="str">
        <f>IF($B235="","",INDEX('All CCC'!H$7:H$809,MATCH(WatchList!$B235,'All CCC'!$B$7:$B$809,0)))</f>
        <v/>
      </c>
      <c r="I235" s="844" t="str">
        <f>IF($B235="","",INDEX('All CCC'!I$7:I$809,MATCH(WatchList!$B235,'All CCC'!$B$7:$B$809,0)))</f>
        <v/>
      </c>
      <c r="J235" s="844" t="str">
        <f>IF($B235="","",INDEX('All CCC'!J$7:J$809,MATCH(WatchList!$B235,'All CCC'!$B$7:$B$809,0)))</f>
        <v/>
      </c>
      <c r="K235" s="844" t="str">
        <f>IF($B235="","",INDEX('All CCC'!K$7:K$809,MATCH(WatchList!$B235,'All CCC'!$B$7:$B$809,0)))</f>
        <v/>
      </c>
      <c r="L235" s="844" t="str">
        <f>IF($B235="","",INDEX('All CCC'!L$7:L$809,MATCH(WatchList!$B235,'All CCC'!$B$7:$B$809,0)))</f>
        <v/>
      </c>
      <c r="M235" s="844" t="str">
        <f>IF($B235="","",INDEX('All CCC'!M$7:M$809,MATCH(WatchList!$B235,'All CCC'!$B$7:$B$809,0)))</f>
        <v/>
      </c>
      <c r="N235" s="844" t="str">
        <f>IF($B235="","",INDEX('All CCC'!N$7:N$809,MATCH(WatchList!$B235,'All CCC'!$B$7:$B$809,0)))</f>
        <v/>
      </c>
      <c r="O235" s="844" t="str">
        <f>IF($B235="","",INDEX('All CCC'!O$7:O$809,MATCH(WatchList!$B235,'All CCC'!$B$7:$B$809,0)))</f>
        <v/>
      </c>
      <c r="P235" s="845" t="str">
        <f>IF($B235="","",INDEX('All CCC'!P$7:P$809,MATCH(WatchList!$B235,'All CCC'!$B$7:$B$809,0)))</f>
        <v/>
      </c>
      <c r="Q235" s="845" t="str">
        <f>IF($B235="","",INDEX('All CCC'!Q$7:Q$809,MATCH(WatchList!$B235,'All CCC'!$B$7:$B$809,0)))</f>
        <v/>
      </c>
      <c r="R235" s="844" t="str">
        <f>IF($B235="","",INDEX('All CCC'!R$7:R$809,MATCH(WatchList!$B235,'All CCC'!$B$7:$B$809,0)))</f>
        <v/>
      </c>
      <c r="S235" s="844" t="str">
        <f>IF($B235="","",INDEX('All CCC'!S$7:S$809,MATCH(WatchList!$B235,'All CCC'!$B$7:$B$809,0)))</f>
        <v/>
      </c>
      <c r="T235" s="844" t="str">
        <f>IF($B235="","",INDEX('All CCC'!T$7:T$809,MATCH(WatchList!$B235,'All CCC'!$B$7:$B$809,0)))</f>
        <v/>
      </c>
      <c r="U235" s="844" t="str">
        <f>IF($B235="","",INDEX('All CCC'!U$7:U$809,MATCH(WatchList!$B235,'All CCC'!$B$7:$B$809,0)))</f>
        <v/>
      </c>
      <c r="V235" s="844" t="str">
        <f>IF($B235="","",INDEX('All CCC'!V$7:V$809,MATCH(WatchList!$B235,'All CCC'!$B$7:$B$809,0)))</f>
        <v/>
      </c>
      <c r="W235" s="844" t="str">
        <f>IF($B235="","",INDEX('All CCC'!W$7:W$809,MATCH(WatchList!$B235,'All CCC'!$B$7:$B$809,0)))</f>
        <v/>
      </c>
      <c r="X235" s="844" t="str">
        <f>IF($B235="","",INDEX('All CCC'!X$7:X$809,MATCH(WatchList!$B235,'All CCC'!$B$7:$B$809,0)))</f>
        <v/>
      </c>
      <c r="Y235" s="844" t="str">
        <f>IF($B235="","",INDEX('All CCC'!Y$7:Y$809,MATCH(WatchList!$B235,'All CCC'!$B$7:$B$809,0)))</f>
        <v/>
      </c>
      <c r="Z235" s="844" t="str">
        <f>IF($B235="","",INDEX('All CCC'!Z$7:Z$809,MATCH(WatchList!$B235,'All CCC'!$B$7:$B$809,0)))</f>
        <v/>
      </c>
      <c r="AA235" s="844" t="str">
        <f>IF($B235="","",INDEX('All CCC'!AA$7:AA$809,MATCH(WatchList!$B235,'All CCC'!$B$7:$B$809,0)))</f>
        <v/>
      </c>
      <c r="AB235" s="844" t="str">
        <f>IF($B235="","",INDEX('All CCC'!AB$7:AB$809,MATCH(WatchList!$B235,'All CCC'!$B$7:$B$809,0)))</f>
        <v/>
      </c>
      <c r="AC235" s="844" t="str">
        <f>IF($B235="","",INDEX('All CCC'!AC$7:AC$809,MATCH(WatchList!$B235,'All CCC'!$B$7:$B$809,0)))</f>
        <v/>
      </c>
      <c r="AD235" s="844" t="str">
        <f>IF($B235="","",INDEX('All CCC'!AD$7:AD$809,MATCH(WatchList!$B235,'All CCC'!$B$7:$B$809,0)))</f>
        <v/>
      </c>
      <c r="AE235" s="844" t="str">
        <f>IF($B235="","",INDEX('All CCC'!AE$7:AE$809,MATCH(WatchList!$B235,'All CCC'!$B$7:$B$809,0)))</f>
        <v/>
      </c>
      <c r="AF235" s="844" t="str">
        <f>IF($B235="","",INDEX('All CCC'!AF$7:AF$809,MATCH(WatchList!$B235,'All CCC'!$B$7:$B$809,0)))</f>
        <v/>
      </c>
      <c r="AG235" s="844" t="str">
        <f>IF($B235="","",INDEX('All CCC'!AG$7:AG$809,MATCH(WatchList!$B235,'All CCC'!$B$7:$B$809,0)))</f>
        <v/>
      </c>
      <c r="AH235" s="844" t="str">
        <f>IF($B235="","",INDEX('All CCC'!AH$7:AH$809,MATCH(WatchList!$B235,'All CCC'!$B$7:$B$809,0)))</f>
        <v/>
      </c>
      <c r="AI235" s="844" t="str">
        <f>IF($B235="","",INDEX('All CCC'!AI$7:AI$809,MATCH(WatchList!$B235,'All CCC'!$B$7:$B$809,0)))</f>
        <v/>
      </c>
      <c r="AJ235" s="844" t="str">
        <f>IF($B235="","",INDEX('All CCC'!AJ$7:AJ$809,MATCH(WatchList!$B235,'All CCC'!$B$7:$B$809,0)))</f>
        <v/>
      </c>
      <c r="AK235" s="844" t="str">
        <f>IF($B235="","",INDEX('All CCC'!AK$7:AK$809,MATCH(WatchList!$B235,'All CCC'!$B$7:$B$809,0)))</f>
        <v/>
      </c>
      <c r="AL235" s="844" t="str">
        <f>IF($B235="","",INDEX('All CCC'!AL$7:AL$809,MATCH(WatchList!$B235,'All CCC'!$B$7:$B$809,0)))</f>
        <v/>
      </c>
      <c r="AM235" s="844" t="str">
        <f>IF($B235="","",INDEX('All CCC'!AM$7:AM$809,MATCH(WatchList!$B235,'All CCC'!$B$7:$B$809,0)))</f>
        <v/>
      </c>
      <c r="AN235" s="844" t="str">
        <f>IF($B235="","",INDEX('All CCC'!AN$7:AN$809,MATCH(WatchList!$B235,'All CCC'!$B$7:$B$809,0)))</f>
        <v/>
      </c>
      <c r="AO235" s="844" t="str">
        <f>IF($B235="","",INDEX('All CCC'!AO$7:AO$809,MATCH(WatchList!$B235,'All CCC'!$B$7:$B$809,0)))</f>
        <v/>
      </c>
      <c r="AP235" s="844" t="str">
        <f>IF($B235="","",INDEX('All CCC'!AP$7:AP$809,MATCH(WatchList!$B235,'All CCC'!$B$7:$B$809,0)))</f>
        <v/>
      </c>
      <c r="AQ235" s="844" t="str">
        <f>IF($B235="","",INDEX('All CCC'!AQ$7:AQ$809,MATCH(WatchList!$B235,'All CCC'!$B$7:$B$809,0)))</f>
        <v/>
      </c>
      <c r="AR235" s="844" t="str">
        <f>IF($B235="","",INDEX('All CCC'!AR$7:AR$809,MATCH(WatchList!$B235,'All CCC'!$B$7:$B$809,0)))</f>
        <v/>
      </c>
      <c r="AS235" s="844" t="str">
        <f>IF($B235="","",INDEX('All CCC'!AS$7:AS$809,MATCH(WatchList!$B235,'All CCC'!$B$7:$B$809,0)))</f>
        <v/>
      </c>
      <c r="AT235" s="844" t="str">
        <f>IF($B235="","",INDEX('All CCC'!AT$7:AT$809,MATCH(WatchList!$B235,'All CCC'!$B$7:$B$809,0)))</f>
        <v/>
      </c>
      <c r="AU235" s="844" t="str">
        <f>IF($B235="","",INDEX('All CCC'!AU$7:AU$809,MATCH(WatchList!$B235,'All CCC'!$B$7:$B$809,0)))</f>
        <v/>
      </c>
      <c r="AV235" s="844" t="str">
        <f>IF($B235="","",INDEX('All CCC'!AV$7:AV$809,MATCH(WatchList!$B235,'All CCC'!$B$7:$B$809,0)))</f>
        <v/>
      </c>
      <c r="AW235" s="844" t="str">
        <f>IF($B235="","",INDEX('All CCC'!AW$7:AW$809,MATCH(WatchList!$B235,'All CCC'!$B$7:$B$809,0)))</f>
        <v/>
      </c>
      <c r="AX235" s="844" t="str">
        <f>IF($B235="","",INDEX('All CCC'!AX$7:AX$809,MATCH(WatchList!$B235,'All CCC'!$B$7:$B$809,0)))</f>
        <v/>
      </c>
      <c r="AY235" s="844" t="str">
        <f>IF($B235="","",INDEX('All CCC'!AY$7:AY$809,MATCH(WatchList!$B235,'All CCC'!$B$7:$B$809,0)))</f>
        <v/>
      </c>
      <c r="AZ235" s="844" t="str">
        <f>IF($B235="","",INDEX('All CCC'!AZ$7:AZ$809,MATCH(WatchList!$B235,'All CCC'!$B$7:$B$809,0)))</f>
        <v/>
      </c>
      <c r="BA235" s="844" t="str">
        <f>IF($B235="","",INDEX('All CCC'!BA$7:BA$809,MATCH(WatchList!$B235,'All CCC'!$B$7:$B$809,0)))</f>
        <v/>
      </c>
      <c r="BB235" s="844" t="str">
        <f>IF($B235="","",INDEX('All CCC'!BB$7:BB$809,MATCH(WatchList!$B235,'All CCC'!$B$7:$B$809,0)))</f>
        <v/>
      </c>
      <c r="BC235" s="844" t="str">
        <f>IF($B235="","",INDEX('All CCC'!BC$7:BC$809,MATCH(WatchList!$B235,'All CCC'!$B$7:$B$809,0)))</f>
        <v/>
      </c>
      <c r="BD235" s="844" t="str">
        <f>IF($B235="","",INDEX('All CCC'!BD$7:BD$809,MATCH(WatchList!$B235,'All CCC'!$B$7:$B$809,0)))</f>
        <v/>
      </c>
      <c r="BE235" s="844" t="str">
        <f>IF($B235="","",INDEX('All CCC'!BE$7:BE$809,MATCH(WatchList!$B235,'All CCC'!$B$7:$B$809,0)))</f>
        <v/>
      </c>
      <c r="BF235" s="844" t="str">
        <f>IF($B235="","",INDEX('All CCC'!BF$7:BF$809,MATCH(WatchList!$B235,'All CCC'!$B$7:$B$809,0)))</f>
        <v/>
      </c>
      <c r="BG235" s="844" t="str">
        <f>IF($B235="","",INDEX('All CCC'!BG$7:BG$809,MATCH(WatchList!$B235,'All CCC'!$B$7:$B$809,0)))</f>
        <v/>
      </c>
    </row>
    <row r="236" spans="1:59" x14ac:dyDescent="0.2">
      <c r="A236" s="548" t="str">
        <f>IF($B236="","",INDEX('All CCC'!A$7:A$809,MATCH(WatchList!$B236,'All CCC'!$B$7:$B$809,0)))</f>
        <v/>
      </c>
      <c r="B236" s="31"/>
      <c r="C236" s="844" t="str">
        <f>IF($B236="","",INDEX('All CCC'!C$7:C$809,MATCH(WatchList!$B236,'All CCC'!$B$7:$B$809,0)))</f>
        <v/>
      </c>
      <c r="D236" s="844" t="str">
        <f>IF($B236="","",INDEX('All CCC'!D$7:D$809,MATCH(WatchList!$B236,'All CCC'!$B$7:$B$809,0)))</f>
        <v/>
      </c>
      <c r="E236" s="844" t="str">
        <f>IF($B236="","",INDEX('All CCC'!E$7:E$809,MATCH(WatchList!$B236,'All CCC'!$B$7:$B$809,0)))</f>
        <v/>
      </c>
      <c r="F236" s="844" t="str">
        <f>IF($B236="","",INDEX('All CCC'!F$7:F$809,MATCH(WatchList!$B236,'All CCC'!$B$7:$B$809,0)))</f>
        <v/>
      </c>
      <c r="G236" s="844" t="str">
        <f>IF($B236="","",INDEX('All CCC'!G$7:G$809,MATCH(WatchList!$B236,'All CCC'!$B$7:$B$809,0)))</f>
        <v/>
      </c>
      <c r="H236" s="844" t="str">
        <f>IF($B236="","",INDEX('All CCC'!H$7:H$809,MATCH(WatchList!$B236,'All CCC'!$B$7:$B$809,0)))</f>
        <v/>
      </c>
      <c r="I236" s="844" t="str">
        <f>IF($B236="","",INDEX('All CCC'!I$7:I$809,MATCH(WatchList!$B236,'All CCC'!$B$7:$B$809,0)))</f>
        <v/>
      </c>
      <c r="J236" s="844" t="str">
        <f>IF($B236="","",INDEX('All CCC'!J$7:J$809,MATCH(WatchList!$B236,'All CCC'!$B$7:$B$809,0)))</f>
        <v/>
      </c>
      <c r="K236" s="844" t="str">
        <f>IF($B236="","",INDEX('All CCC'!K$7:K$809,MATCH(WatchList!$B236,'All CCC'!$B$7:$B$809,0)))</f>
        <v/>
      </c>
      <c r="L236" s="844" t="str">
        <f>IF($B236="","",INDEX('All CCC'!L$7:L$809,MATCH(WatchList!$B236,'All CCC'!$B$7:$B$809,0)))</f>
        <v/>
      </c>
      <c r="M236" s="844" t="str">
        <f>IF($B236="","",INDEX('All CCC'!M$7:M$809,MATCH(WatchList!$B236,'All CCC'!$B$7:$B$809,0)))</f>
        <v/>
      </c>
      <c r="N236" s="844" t="str">
        <f>IF($B236="","",INDEX('All CCC'!N$7:N$809,MATCH(WatchList!$B236,'All CCC'!$B$7:$B$809,0)))</f>
        <v/>
      </c>
      <c r="O236" s="844" t="str">
        <f>IF($B236="","",INDEX('All CCC'!O$7:O$809,MATCH(WatchList!$B236,'All CCC'!$B$7:$B$809,0)))</f>
        <v/>
      </c>
      <c r="P236" s="845" t="str">
        <f>IF($B236="","",INDEX('All CCC'!P$7:P$809,MATCH(WatchList!$B236,'All CCC'!$B$7:$B$809,0)))</f>
        <v/>
      </c>
      <c r="Q236" s="845" t="str">
        <f>IF($B236="","",INDEX('All CCC'!Q$7:Q$809,MATCH(WatchList!$B236,'All CCC'!$B$7:$B$809,0)))</f>
        <v/>
      </c>
      <c r="R236" s="844" t="str">
        <f>IF($B236="","",INDEX('All CCC'!R$7:R$809,MATCH(WatchList!$B236,'All CCC'!$B$7:$B$809,0)))</f>
        <v/>
      </c>
      <c r="S236" s="844" t="str">
        <f>IF($B236="","",INDEX('All CCC'!S$7:S$809,MATCH(WatchList!$B236,'All CCC'!$B$7:$B$809,0)))</f>
        <v/>
      </c>
      <c r="T236" s="844" t="str">
        <f>IF($B236="","",INDEX('All CCC'!T$7:T$809,MATCH(WatchList!$B236,'All CCC'!$B$7:$B$809,0)))</f>
        <v/>
      </c>
      <c r="U236" s="844" t="str">
        <f>IF($B236="","",INDEX('All CCC'!U$7:U$809,MATCH(WatchList!$B236,'All CCC'!$B$7:$B$809,0)))</f>
        <v/>
      </c>
      <c r="V236" s="844" t="str">
        <f>IF($B236="","",INDEX('All CCC'!V$7:V$809,MATCH(WatchList!$B236,'All CCC'!$B$7:$B$809,0)))</f>
        <v/>
      </c>
      <c r="W236" s="844" t="str">
        <f>IF($B236="","",INDEX('All CCC'!W$7:W$809,MATCH(WatchList!$B236,'All CCC'!$B$7:$B$809,0)))</f>
        <v/>
      </c>
      <c r="X236" s="844" t="str">
        <f>IF($B236="","",INDEX('All CCC'!X$7:X$809,MATCH(WatchList!$B236,'All CCC'!$B$7:$B$809,0)))</f>
        <v/>
      </c>
      <c r="Y236" s="844" t="str">
        <f>IF($B236="","",INDEX('All CCC'!Y$7:Y$809,MATCH(WatchList!$B236,'All CCC'!$B$7:$B$809,0)))</f>
        <v/>
      </c>
      <c r="Z236" s="844" t="str">
        <f>IF($B236="","",INDEX('All CCC'!Z$7:Z$809,MATCH(WatchList!$B236,'All CCC'!$B$7:$B$809,0)))</f>
        <v/>
      </c>
      <c r="AA236" s="844" t="str">
        <f>IF($B236="","",INDEX('All CCC'!AA$7:AA$809,MATCH(WatchList!$B236,'All CCC'!$B$7:$B$809,0)))</f>
        <v/>
      </c>
      <c r="AB236" s="844" t="str">
        <f>IF($B236="","",INDEX('All CCC'!AB$7:AB$809,MATCH(WatchList!$B236,'All CCC'!$B$7:$B$809,0)))</f>
        <v/>
      </c>
      <c r="AC236" s="844" t="str">
        <f>IF($B236="","",INDEX('All CCC'!AC$7:AC$809,MATCH(WatchList!$B236,'All CCC'!$B$7:$B$809,0)))</f>
        <v/>
      </c>
      <c r="AD236" s="844" t="str">
        <f>IF($B236="","",INDEX('All CCC'!AD$7:AD$809,MATCH(WatchList!$B236,'All CCC'!$B$7:$B$809,0)))</f>
        <v/>
      </c>
      <c r="AE236" s="844" t="str">
        <f>IF($B236="","",INDEX('All CCC'!AE$7:AE$809,MATCH(WatchList!$B236,'All CCC'!$B$7:$B$809,0)))</f>
        <v/>
      </c>
      <c r="AF236" s="844" t="str">
        <f>IF($B236="","",INDEX('All CCC'!AF$7:AF$809,MATCH(WatchList!$B236,'All CCC'!$B$7:$B$809,0)))</f>
        <v/>
      </c>
      <c r="AG236" s="844" t="str">
        <f>IF($B236="","",INDEX('All CCC'!AG$7:AG$809,MATCH(WatchList!$B236,'All CCC'!$B$7:$B$809,0)))</f>
        <v/>
      </c>
      <c r="AH236" s="844" t="str">
        <f>IF($B236="","",INDEX('All CCC'!AH$7:AH$809,MATCH(WatchList!$B236,'All CCC'!$B$7:$B$809,0)))</f>
        <v/>
      </c>
      <c r="AI236" s="844" t="str">
        <f>IF($B236="","",INDEX('All CCC'!AI$7:AI$809,MATCH(WatchList!$B236,'All CCC'!$B$7:$B$809,0)))</f>
        <v/>
      </c>
      <c r="AJ236" s="844" t="str">
        <f>IF($B236="","",INDEX('All CCC'!AJ$7:AJ$809,MATCH(WatchList!$B236,'All CCC'!$B$7:$B$809,0)))</f>
        <v/>
      </c>
      <c r="AK236" s="844" t="str">
        <f>IF($B236="","",INDEX('All CCC'!AK$7:AK$809,MATCH(WatchList!$B236,'All CCC'!$B$7:$B$809,0)))</f>
        <v/>
      </c>
      <c r="AL236" s="844" t="str">
        <f>IF($B236="","",INDEX('All CCC'!AL$7:AL$809,MATCH(WatchList!$B236,'All CCC'!$B$7:$B$809,0)))</f>
        <v/>
      </c>
      <c r="AM236" s="844" t="str">
        <f>IF($B236="","",INDEX('All CCC'!AM$7:AM$809,MATCH(WatchList!$B236,'All CCC'!$B$7:$B$809,0)))</f>
        <v/>
      </c>
      <c r="AN236" s="844" t="str">
        <f>IF($B236="","",INDEX('All CCC'!AN$7:AN$809,MATCH(WatchList!$B236,'All CCC'!$B$7:$B$809,0)))</f>
        <v/>
      </c>
      <c r="AO236" s="844" t="str">
        <f>IF($B236="","",INDEX('All CCC'!AO$7:AO$809,MATCH(WatchList!$B236,'All CCC'!$B$7:$B$809,0)))</f>
        <v/>
      </c>
      <c r="AP236" s="844" t="str">
        <f>IF($B236="","",INDEX('All CCC'!AP$7:AP$809,MATCH(WatchList!$B236,'All CCC'!$B$7:$B$809,0)))</f>
        <v/>
      </c>
      <c r="AQ236" s="844" t="str">
        <f>IF($B236="","",INDEX('All CCC'!AQ$7:AQ$809,MATCH(WatchList!$B236,'All CCC'!$B$7:$B$809,0)))</f>
        <v/>
      </c>
      <c r="AR236" s="844" t="str">
        <f>IF($B236="","",INDEX('All CCC'!AR$7:AR$809,MATCH(WatchList!$B236,'All CCC'!$B$7:$B$809,0)))</f>
        <v/>
      </c>
      <c r="AS236" s="844" t="str">
        <f>IF($B236="","",INDEX('All CCC'!AS$7:AS$809,MATCH(WatchList!$B236,'All CCC'!$B$7:$B$809,0)))</f>
        <v/>
      </c>
      <c r="AT236" s="844" t="str">
        <f>IF($B236="","",INDEX('All CCC'!AT$7:AT$809,MATCH(WatchList!$B236,'All CCC'!$B$7:$B$809,0)))</f>
        <v/>
      </c>
      <c r="AU236" s="844" t="str">
        <f>IF($B236="","",INDEX('All CCC'!AU$7:AU$809,MATCH(WatchList!$B236,'All CCC'!$B$7:$B$809,0)))</f>
        <v/>
      </c>
      <c r="AV236" s="844" t="str">
        <f>IF($B236="","",INDEX('All CCC'!AV$7:AV$809,MATCH(WatchList!$B236,'All CCC'!$B$7:$B$809,0)))</f>
        <v/>
      </c>
      <c r="AW236" s="844" t="str">
        <f>IF($B236="","",INDEX('All CCC'!AW$7:AW$809,MATCH(WatchList!$B236,'All CCC'!$B$7:$B$809,0)))</f>
        <v/>
      </c>
      <c r="AX236" s="844" t="str">
        <f>IF($B236="","",INDEX('All CCC'!AX$7:AX$809,MATCH(WatchList!$B236,'All CCC'!$B$7:$B$809,0)))</f>
        <v/>
      </c>
      <c r="AY236" s="844" t="str">
        <f>IF($B236="","",INDEX('All CCC'!AY$7:AY$809,MATCH(WatchList!$B236,'All CCC'!$B$7:$B$809,0)))</f>
        <v/>
      </c>
      <c r="AZ236" s="844" t="str">
        <f>IF($B236="","",INDEX('All CCC'!AZ$7:AZ$809,MATCH(WatchList!$B236,'All CCC'!$B$7:$B$809,0)))</f>
        <v/>
      </c>
      <c r="BA236" s="844" t="str">
        <f>IF($B236="","",INDEX('All CCC'!BA$7:BA$809,MATCH(WatchList!$B236,'All CCC'!$B$7:$B$809,0)))</f>
        <v/>
      </c>
      <c r="BB236" s="844" t="str">
        <f>IF($B236="","",INDEX('All CCC'!BB$7:BB$809,MATCH(WatchList!$B236,'All CCC'!$B$7:$B$809,0)))</f>
        <v/>
      </c>
      <c r="BC236" s="844" t="str">
        <f>IF($B236="","",INDEX('All CCC'!BC$7:BC$809,MATCH(WatchList!$B236,'All CCC'!$B$7:$B$809,0)))</f>
        <v/>
      </c>
      <c r="BD236" s="844" t="str">
        <f>IF($B236="","",INDEX('All CCC'!BD$7:BD$809,MATCH(WatchList!$B236,'All CCC'!$B$7:$B$809,0)))</f>
        <v/>
      </c>
      <c r="BE236" s="844" t="str">
        <f>IF($B236="","",INDEX('All CCC'!BE$7:BE$809,MATCH(WatchList!$B236,'All CCC'!$B$7:$B$809,0)))</f>
        <v/>
      </c>
      <c r="BF236" s="844" t="str">
        <f>IF($B236="","",INDEX('All CCC'!BF$7:BF$809,MATCH(WatchList!$B236,'All CCC'!$B$7:$B$809,0)))</f>
        <v/>
      </c>
      <c r="BG236" s="844" t="str">
        <f>IF($B236="","",INDEX('All CCC'!BG$7:BG$809,MATCH(WatchList!$B236,'All CCC'!$B$7:$B$809,0)))</f>
        <v/>
      </c>
    </row>
    <row r="237" spans="1:59" x14ac:dyDescent="0.2">
      <c r="A237" s="548" t="str">
        <f>IF($B237="","",INDEX('All CCC'!A$7:A$809,MATCH(WatchList!$B237,'All CCC'!$B$7:$B$809,0)))</f>
        <v/>
      </c>
      <c r="B237" s="31"/>
      <c r="C237" s="844" t="str">
        <f>IF($B237="","",INDEX('All CCC'!C$7:C$809,MATCH(WatchList!$B237,'All CCC'!$B$7:$B$809,0)))</f>
        <v/>
      </c>
      <c r="D237" s="844" t="str">
        <f>IF($B237="","",INDEX('All CCC'!D$7:D$809,MATCH(WatchList!$B237,'All CCC'!$B$7:$B$809,0)))</f>
        <v/>
      </c>
      <c r="E237" s="844" t="str">
        <f>IF($B237="","",INDEX('All CCC'!E$7:E$809,MATCH(WatchList!$B237,'All CCC'!$B$7:$B$809,0)))</f>
        <v/>
      </c>
      <c r="F237" s="844" t="str">
        <f>IF($B237="","",INDEX('All CCC'!F$7:F$809,MATCH(WatchList!$B237,'All CCC'!$B$7:$B$809,0)))</f>
        <v/>
      </c>
      <c r="G237" s="844" t="str">
        <f>IF($B237="","",INDEX('All CCC'!G$7:G$809,MATCH(WatchList!$B237,'All CCC'!$B$7:$B$809,0)))</f>
        <v/>
      </c>
      <c r="H237" s="844" t="str">
        <f>IF($B237="","",INDEX('All CCC'!H$7:H$809,MATCH(WatchList!$B237,'All CCC'!$B$7:$B$809,0)))</f>
        <v/>
      </c>
      <c r="I237" s="844" t="str">
        <f>IF($B237="","",INDEX('All CCC'!I$7:I$809,MATCH(WatchList!$B237,'All CCC'!$B$7:$B$809,0)))</f>
        <v/>
      </c>
      <c r="J237" s="844" t="str">
        <f>IF($B237="","",INDEX('All CCC'!J$7:J$809,MATCH(WatchList!$B237,'All CCC'!$B$7:$B$809,0)))</f>
        <v/>
      </c>
      <c r="K237" s="844" t="str">
        <f>IF($B237="","",INDEX('All CCC'!K$7:K$809,MATCH(WatchList!$B237,'All CCC'!$B$7:$B$809,0)))</f>
        <v/>
      </c>
      <c r="L237" s="844" t="str">
        <f>IF($B237="","",INDEX('All CCC'!L$7:L$809,MATCH(WatchList!$B237,'All CCC'!$B$7:$B$809,0)))</f>
        <v/>
      </c>
      <c r="M237" s="844" t="str">
        <f>IF($B237="","",INDEX('All CCC'!M$7:M$809,MATCH(WatchList!$B237,'All CCC'!$B$7:$B$809,0)))</f>
        <v/>
      </c>
      <c r="N237" s="844" t="str">
        <f>IF($B237="","",INDEX('All CCC'!N$7:N$809,MATCH(WatchList!$B237,'All CCC'!$B$7:$B$809,0)))</f>
        <v/>
      </c>
      <c r="O237" s="844" t="str">
        <f>IF($B237="","",INDEX('All CCC'!O$7:O$809,MATCH(WatchList!$B237,'All CCC'!$B$7:$B$809,0)))</f>
        <v/>
      </c>
      <c r="P237" s="845" t="str">
        <f>IF($B237="","",INDEX('All CCC'!P$7:P$809,MATCH(WatchList!$B237,'All CCC'!$B$7:$B$809,0)))</f>
        <v/>
      </c>
      <c r="Q237" s="845" t="str">
        <f>IF($B237="","",INDEX('All CCC'!Q$7:Q$809,MATCH(WatchList!$B237,'All CCC'!$B$7:$B$809,0)))</f>
        <v/>
      </c>
      <c r="R237" s="844" t="str">
        <f>IF($B237="","",INDEX('All CCC'!R$7:R$809,MATCH(WatchList!$B237,'All CCC'!$B$7:$B$809,0)))</f>
        <v/>
      </c>
      <c r="S237" s="844" t="str">
        <f>IF($B237="","",INDEX('All CCC'!S$7:S$809,MATCH(WatchList!$B237,'All CCC'!$B$7:$B$809,0)))</f>
        <v/>
      </c>
      <c r="T237" s="844" t="str">
        <f>IF($B237="","",INDEX('All CCC'!T$7:T$809,MATCH(WatchList!$B237,'All CCC'!$B$7:$B$809,0)))</f>
        <v/>
      </c>
      <c r="U237" s="844" t="str">
        <f>IF($B237="","",INDEX('All CCC'!U$7:U$809,MATCH(WatchList!$B237,'All CCC'!$B$7:$B$809,0)))</f>
        <v/>
      </c>
      <c r="V237" s="844" t="str">
        <f>IF($B237="","",INDEX('All CCC'!V$7:V$809,MATCH(WatchList!$B237,'All CCC'!$B$7:$B$809,0)))</f>
        <v/>
      </c>
      <c r="W237" s="844" t="str">
        <f>IF($B237="","",INDEX('All CCC'!W$7:W$809,MATCH(WatchList!$B237,'All CCC'!$B$7:$B$809,0)))</f>
        <v/>
      </c>
      <c r="X237" s="844" t="str">
        <f>IF($B237="","",INDEX('All CCC'!X$7:X$809,MATCH(WatchList!$B237,'All CCC'!$B$7:$B$809,0)))</f>
        <v/>
      </c>
      <c r="Y237" s="844" t="str">
        <f>IF($B237="","",INDEX('All CCC'!Y$7:Y$809,MATCH(WatchList!$B237,'All CCC'!$B$7:$B$809,0)))</f>
        <v/>
      </c>
      <c r="Z237" s="844" t="str">
        <f>IF($B237="","",INDEX('All CCC'!Z$7:Z$809,MATCH(WatchList!$B237,'All CCC'!$B$7:$B$809,0)))</f>
        <v/>
      </c>
      <c r="AA237" s="844" t="str">
        <f>IF($B237="","",INDEX('All CCC'!AA$7:AA$809,MATCH(WatchList!$B237,'All CCC'!$B$7:$B$809,0)))</f>
        <v/>
      </c>
      <c r="AB237" s="844" t="str">
        <f>IF($B237="","",INDEX('All CCC'!AB$7:AB$809,MATCH(WatchList!$B237,'All CCC'!$B$7:$B$809,0)))</f>
        <v/>
      </c>
      <c r="AC237" s="844" t="str">
        <f>IF($B237="","",INDEX('All CCC'!AC$7:AC$809,MATCH(WatchList!$B237,'All CCC'!$B$7:$B$809,0)))</f>
        <v/>
      </c>
      <c r="AD237" s="844" t="str">
        <f>IF($B237="","",INDEX('All CCC'!AD$7:AD$809,MATCH(WatchList!$B237,'All CCC'!$B$7:$B$809,0)))</f>
        <v/>
      </c>
      <c r="AE237" s="844" t="str">
        <f>IF($B237="","",INDEX('All CCC'!AE$7:AE$809,MATCH(WatchList!$B237,'All CCC'!$B$7:$B$809,0)))</f>
        <v/>
      </c>
      <c r="AF237" s="844" t="str">
        <f>IF($B237="","",INDEX('All CCC'!AF$7:AF$809,MATCH(WatchList!$B237,'All CCC'!$B$7:$B$809,0)))</f>
        <v/>
      </c>
      <c r="AG237" s="844" t="str">
        <f>IF($B237="","",INDEX('All CCC'!AG$7:AG$809,MATCH(WatchList!$B237,'All CCC'!$B$7:$B$809,0)))</f>
        <v/>
      </c>
      <c r="AH237" s="844" t="str">
        <f>IF($B237="","",INDEX('All CCC'!AH$7:AH$809,MATCH(WatchList!$B237,'All CCC'!$B$7:$B$809,0)))</f>
        <v/>
      </c>
      <c r="AI237" s="844" t="str">
        <f>IF($B237="","",INDEX('All CCC'!AI$7:AI$809,MATCH(WatchList!$B237,'All CCC'!$B$7:$B$809,0)))</f>
        <v/>
      </c>
      <c r="AJ237" s="844" t="str">
        <f>IF($B237="","",INDEX('All CCC'!AJ$7:AJ$809,MATCH(WatchList!$B237,'All CCC'!$B$7:$B$809,0)))</f>
        <v/>
      </c>
      <c r="AK237" s="844" t="str">
        <f>IF($B237="","",INDEX('All CCC'!AK$7:AK$809,MATCH(WatchList!$B237,'All CCC'!$B$7:$B$809,0)))</f>
        <v/>
      </c>
      <c r="AL237" s="844" t="str">
        <f>IF($B237="","",INDEX('All CCC'!AL$7:AL$809,MATCH(WatchList!$B237,'All CCC'!$B$7:$B$809,0)))</f>
        <v/>
      </c>
      <c r="AM237" s="844" t="str">
        <f>IF($B237="","",INDEX('All CCC'!AM$7:AM$809,MATCH(WatchList!$B237,'All CCC'!$B$7:$B$809,0)))</f>
        <v/>
      </c>
      <c r="AN237" s="844" t="str">
        <f>IF($B237="","",INDEX('All CCC'!AN$7:AN$809,MATCH(WatchList!$B237,'All CCC'!$B$7:$B$809,0)))</f>
        <v/>
      </c>
      <c r="AO237" s="844" t="str">
        <f>IF($B237="","",INDEX('All CCC'!AO$7:AO$809,MATCH(WatchList!$B237,'All CCC'!$B$7:$B$809,0)))</f>
        <v/>
      </c>
      <c r="AP237" s="844" t="str">
        <f>IF($B237="","",INDEX('All CCC'!AP$7:AP$809,MATCH(WatchList!$B237,'All CCC'!$B$7:$B$809,0)))</f>
        <v/>
      </c>
      <c r="AQ237" s="844" t="str">
        <f>IF($B237="","",INDEX('All CCC'!AQ$7:AQ$809,MATCH(WatchList!$B237,'All CCC'!$B$7:$B$809,0)))</f>
        <v/>
      </c>
      <c r="AR237" s="844" t="str">
        <f>IF($B237="","",INDEX('All CCC'!AR$7:AR$809,MATCH(WatchList!$B237,'All CCC'!$B$7:$B$809,0)))</f>
        <v/>
      </c>
      <c r="AS237" s="844" t="str">
        <f>IF($B237="","",INDEX('All CCC'!AS$7:AS$809,MATCH(WatchList!$B237,'All CCC'!$B$7:$B$809,0)))</f>
        <v/>
      </c>
      <c r="AT237" s="844" t="str">
        <f>IF($B237="","",INDEX('All CCC'!AT$7:AT$809,MATCH(WatchList!$B237,'All CCC'!$B$7:$B$809,0)))</f>
        <v/>
      </c>
      <c r="AU237" s="844" t="str">
        <f>IF($B237="","",INDEX('All CCC'!AU$7:AU$809,MATCH(WatchList!$B237,'All CCC'!$B$7:$B$809,0)))</f>
        <v/>
      </c>
      <c r="AV237" s="844" t="str">
        <f>IF($B237="","",INDEX('All CCC'!AV$7:AV$809,MATCH(WatchList!$B237,'All CCC'!$B$7:$B$809,0)))</f>
        <v/>
      </c>
      <c r="AW237" s="844" t="str">
        <f>IF($B237="","",INDEX('All CCC'!AW$7:AW$809,MATCH(WatchList!$B237,'All CCC'!$B$7:$B$809,0)))</f>
        <v/>
      </c>
      <c r="AX237" s="844" t="str">
        <f>IF($B237="","",INDEX('All CCC'!AX$7:AX$809,MATCH(WatchList!$B237,'All CCC'!$B$7:$B$809,0)))</f>
        <v/>
      </c>
      <c r="AY237" s="844" t="str">
        <f>IF($B237="","",INDEX('All CCC'!AY$7:AY$809,MATCH(WatchList!$B237,'All CCC'!$B$7:$B$809,0)))</f>
        <v/>
      </c>
      <c r="AZ237" s="844" t="str">
        <f>IF($B237="","",INDEX('All CCC'!AZ$7:AZ$809,MATCH(WatchList!$B237,'All CCC'!$B$7:$B$809,0)))</f>
        <v/>
      </c>
      <c r="BA237" s="844" t="str">
        <f>IF($B237="","",INDEX('All CCC'!BA$7:BA$809,MATCH(WatchList!$B237,'All CCC'!$B$7:$B$809,0)))</f>
        <v/>
      </c>
      <c r="BB237" s="844" t="str">
        <f>IF($B237="","",INDEX('All CCC'!BB$7:BB$809,MATCH(WatchList!$B237,'All CCC'!$B$7:$B$809,0)))</f>
        <v/>
      </c>
      <c r="BC237" s="844" t="str">
        <f>IF($B237="","",INDEX('All CCC'!BC$7:BC$809,MATCH(WatchList!$B237,'All CCC'!$B$7:$B$809,0)))</f>
        <v/>
      </c>
      <c r="BD237" s="844" t="str">
        <f>IF($B237="","",INDEX('All CCC'!BD$7:BD$809,MATCH(WatchList!$B237,'All CCC'!$B$7:$B$809,0)))</f>
        <v/>
      </c>
      <c r="BE237" s="844" t="str">
        <f>IF($B237="","",INDEX('All CCC'!BE$7:BE$809,MATCH(WatchList!$B237,'All CCC'!$B$7:$B$809,0)))</f>
        <v/>
      </c>
      <c r="BF237" s="844" t="str">
        <f>IF($B237="","",INDEX('All CCC'!BF$7:BF$809,MATCH(WatchList!$B237,'All CCC'!$B$7:$B$809,0)))</f>
        <v/>
      </c>
      <c r="BG237" s="844" t="str">
        <f>IF($B237="","",INDEX('All CCC'!BG$7:BG$809,MATCH(WatchList!$B237,'All CCC'!$B$7:$B$809,0)))</f>
        <v/>
      </c>
    </row>
    <row r="238" spans="1:59" x14ac:dyDescent="0.2">
      <c r="A238" s="548" t="str">
        <f>IF($B238="","",INDEX('All CCC'!A$7:A$809,MATCH(WatchList!$B238,'All CCC'!$B$7:$B$809,0)))</f>
        <v/>
      </c>
      <c r="B238" s="31"/>
      <c r="C238" s="844" t="str">
        <f>IF($B238="","",INDEX('All CCC'!C$7:C$809,MATCH(WatchList!$B238,'All CCC'!$B$7:$B$809,0)))</f>
        <v/>
      </c>
      <c r="D238" s="844" t="str">
        <f>IF($B238="","",INDEX('All CCC'!D$7:D$809,MATCH(WatchList!$B238,'All CCC'!$B$7:$B$809,0)))</f>
        <v/>
      </c>
      <c r="E238" s="844" t="str">
        <f>IF($B238="","",INDEX('All CCC'!E$7:E$809,MATCH(WatchList!$B238,'All CCC'!$B$7:$B$809,0)))</f>
        <v/>
      </c>
      <c r="F238" s="844" t="str">
        <f>IF($B238="","",INDEX('All CCC'!F$7:F$809,MATCH(WatchList!$B238,'All CCC'!$B$7:$B$809,0)))</f>
        <v/>
      </c>
      <c r="G238" s="844" t="str">
        <f>IF($B238="","",INDEX('All CCC'!G$7:G$809,MATCH(WatchList!$B238,'All CCC'!$B$7:$B$809,0)))</f>
        <v/>
      </c>
      <c r="H238" s="844" t="str">
        <f>IF($B238="","",INDEX('All CCC'!H$7:H$809,MATCH(WatchList!$B238,'All CCC'!$B$7:$B$809,0)))</f>
        <v/>
      </c>
      <c r="I238" s="844" t="str">
        <f>IF($B238="","",INDEX('All CCC'!I$7:I$809,MATCH(WatchList!$B238,'All CCC'!$B$7:$B$809,0)))</f>
        <v/>
      </c>
      <c r="J238" s="844" t="str">
        <f>IF($B238="","",INDEX('All CCC'!J$7:J$809,MATCH(WatchList!$B238,'All CCC'!$B$7:$B$809,0)))</f>
        <v/>
      </c>
      <c r="K238" s="844" t="str">
        <f>IF($B238="","",INDEX('All CCC'!K$7:K$809,MATCH(WatchList!$B238,'All CCC'!$B$7:$B$809,0)))</f>
        <v/>
      </c>
      <c r="L238" s="844" t="str">
        <f>IF($B238="","",INDEX('All CCC'!L$7:L$809,MATCH(WatchList!$B238,'All CCC'!$B$7:$B$809,0)))</f>
        <v/>
      </c>
      <c r="M238" s="844" t="str">
        <f>IF($B238="","",INDEX('All CCC'!M$7:M$809,MATCH(WatchList!$B238,'All CCC'!$B$7:$B$809,0)))</f>
        <v/>
      </c>
      <c r="N238" s="844" t="str">
        <f>IF($B238="","",INDEX('All CCC'!N$7:N$809,MATCH(WatchList!$B238,'All CCC'!$B$7:$B$809,0)))</f>
        <v/>
      </c>
      <c r="O238" s="844" t="str">
        <f>IF($B238="","",INDEX('All CCC'!O$7:O$809,MATCH(WatchList!$B238,'All CCC'!$B$7:$B$809,0)))</f>
        <v/>
      </c>
      <c r="P238" s="845" t="str">
        <f>IF($B238="","",INDEX('All CCC'!P$7:P$809,MATCH(WatchList!$B238,'All CCC'!$B$7:$B$809,0)))</f>
        <v/>
      </c>
      <c r="Q238" s="845" t="str">
        <f>IF($B238="","",INDEX('All CCC'!Q$7:Q$809,MATCH(WatchList!$B238,'All CCC'!$B$7:$B$809,0)))</f>
        <v/>
      </c>
      <c r="R238" s="844" t="str">
        <f>IF($B238="","",INDEX('All CCC'!R$7:R$809,MATCH(WatchList!$B238,'All CCC'!$B$7:$B$809,0)))</f>
        <v/>
      </c>
      <c r="S238" s="844" t="str">
        <f>IF($B238="","",INDEX('All CCC'!S$7:S$809,MATCH(WatchList!$B238,'All CCC'!$B$7:$B$809,0)))</f>
        <v/>
      </c>
      <c r="T238" s="844" t="str">
        <f>IF($B238="","",INDEX('All CCC'!T$7:T$809,MATCH(WatchList!$B238,'All CCC'!$B$7:$B$809,0)))</f>
        <v/>
      </c>
      <c r="U238" s="844" t="str">
        <f>IF($B238="","",INDEX('All CCC'!U$7:U$809,MATCH(WatchList!$B238,'All CCC'!$B$7:$B$809,0)))</f>
        <v/>
      </c>
      <c r="V238" s="844" t="str">
        <f>IF($B238="","",INDEX('All CCC'!V$7:V$809,MATCH(WatchList!$B238,'All CCC'!$B$7:$B$809,0)))</f>
        <v/>
      </c>
      <c r="W238" s="844" t="str">
        <f>IF($B238="","",INDEX('All CCC'!W$7:W$809,MATCH(WatchList!$B238,'All CCC'!$B$7:$B$809,0)))</f>
        <v/>
      </c>
      <c r="X238" s="844" t="str">
        <f>IF($B238="","",INDEX('All CCC'!X$7:X$809,MATCH(WatchList!$B238,'All CCC'!$B$7:$B$809,0)))</f>
        <v/>
      </c>
      <c r="Y238" s="844" t="str">
        <f>IF($B238="","",INDEX('All CCC'!Y$7:Y$809,MATCH(WatchList!$B238,'All CCC'!$B$7:$B$809,0)))</f>
        <v/>
      </c>
      <c r="Z238" s="844" t="str">
        <f>IF($B238="","",INDEX('All CCC'!Z$7:Z$809,MATCH(WatchList!$B238,'All CCC'!$B$7:$B$809,0)))</f>
        <v/>
      </c>
      <c r="AA238" s="844" t="str">
        <f>IF($B238="","",INDEX('All CCC'!AA$7:AA$809,MATCH(WatchList!$B238,'All CCC'!$B$7:$B$809,0)))</f>
        <v/>
      </c>
      <c r="AB238" s="844" t="str">
        <f>IF($B238="","",INDEX('All CCC'!AB$7:AB$809,MATCH(WatchList!$B238,'All CCC'!$B$7:$B$809,0)))</f>
        <v/>
      </c>
      <c r="AC238" s="844" t="str">
        <f>IF($B238="","",INDEX('All CCC'!AC$7:AC$809,MATCH(WatchList!$B238,'All CCC'!$B$7:$B$809,0)))</f>
        <v/>
      </c>
      <c r="AD238" s="844" t="str">
        <f>IF($B238="","",INDEX('All CCC'!AD$7:AD$809,MATCH(WatchList!$B238,'All CCC'!$B$7:$B$809,0)))</f>
        <v/>
      </c>
      <c r="AE238" s="844" t="str">
        <f>IF($B238="","",INDEX('All CCC'!AE$7:AE$809,MATCH(WatchList!$B238,'All CCC'!$B$7:$B$809,0)))</f>
        <v/>
      </c>
      <c r="AF238" s="844" t="str">
        <f>IF($B238="","",INDEX('All CCC'!AF$7:AF$809,MATCH(WatchList!$B238,'All CCC'!$B$7:$B$809,0)))</f>
        <v/>
      </c>
      <c r="AG238" s="844" t="str">
        <f>IF($B238="","",INDEX('All CCC'!AG$7:AG$809,MATCH(WatchList!$B238,'All CCC'!$B$7:$B$809,0)))</f>
        <v/>
      </c>
      <c r="AH238" s="844" t="str">
        <f>IF($B238="","",INDEX('All CCC'!AH$7:AH$809,MATCH(WatchList!$B238,'All CCC'!$B$7:$B$809,0)))</f>
        <v/>
      </c>
      <c r="AI238" s="844" t="str">
        <f>IF($B238="","",INDEX('All CCC'!AI$7:AI$809,MATCH(WatchList!$B238,'All CCC'!$B$7:$B$809,0)))</f>
        <v/>
      </c>
      <c r="AJ238" s="844" t="str">
        <f>IF($B238="","",INDEX('All CCC'!AJ$7:AJ$809,MATCH(WatchList!$B238,'All CCC'!$B$7:$B$809,0)))</f>
        <v/>
      </c>
      <c r="AK238" s="844" t="str">
        <f>IF($B238="","",INDEX('All CCC'!AK$7:AK$809,MATCH(WatchList!$B238,'All CCC'!$B$7:$B$809,0)))</f>
        <v/>
      </c>
      <c r="AL238" s="844" t="str">
        <f>IF($B238="","",INDEX('All CCC'!AL$7:AL$809,MATCH(WatchList!$B238,'All CCC'!$B$7:$B$809,0)))</f>
        <v/>
      </c>
      <c r="AM238" s="844" t="str">
        <f>IF($B238="","",INDEX('All CCC'!AM$7:AM$809,MATCH(WatchList!$B238,'All CCC'!$B$7:$B$809,0)))</f>
        <v/>
      </c>
      <c r="AN238" s="844" t="str">
        <f>IF($B238="","",INDEX('All CCC'!AN$7:AN$809,MATCH(WatchList!$B238,'All CCC'!$B$7:$B$809,0)))</f>
        <v/>
      </c>
      <c r="AO238" s="844" t="str">
        <f>IF($B238="","",INDEX('All CCC'!AO$7:AO$809,MATCH(WatchList!$B238,'All CCC'!$B$7:$B$809,0)))</f>
        <v/>
      </c>
      <c r="AP238" s="844" t="str">
        <f>IF($B238="","",INDEX('All CCC'!AP$7:AP$809,MATCH(WatchList!$B238,'All CCC'!$B$7:$B$809,0)))</f>
        <v/>
      </c>
      <c r="AQ238" s="844" t="str">
        <f>IF($B238="","",INDEX('All CCC'!AQ$7:AQ$809,MATCH(WatchList!$B238,'All CCC'!$B$7:$B$809,0)))</f>
        <v/>
      </c>
      <c r="AR238" s="844" t="str">
        <f>IF($B238="","",INDEX('All CCC'!AR$7:AR$809,MATCH(WatchList!$B238,'All CCC'!$B$7:$B$809,0)))</f>
        <v/>
      </c>
      <c r="AS238" s="844" t="str">
        <f>IF($B238="","",INDEX('All CCC'!AS$7:AS$809,MATCH(WatchList!$B238,'All CCC'!$B$7:$B$809,0)))</f>
        <v/>
      </c>
      <c r="AT238" s="844" t="str">
        <f>IF($B238="","",INDEX('All CCC'!AT$7:AT$809,MATCH(WatchList!$B238,'All CCC'!$B$7:$B$809,0)))</f>
        <v/>
      </c>
      <c r="AU238" s="844" t="str">
        <f>IF($B238="","",INDEX('All CCC'!AU$7:AU$809,MATCH(WatchList!$B238,'All CCC'!$B$7:$B$809,0)))</f>
        <v/>
      </c>
      <c r="AV238" s="844" t="str">
        <f>IF($B238="","",INDEX('All CCC'!AV$7:AV$809,MATCH(WatchList!$B238,'All CCC'!$B$7:$B$809,0)))</f>
        <v/>
      </c>
      <c r="AW238" s="844" t="str">
        <f>IF($B238="","",INDEX('All CCC'!AW$7:AW$809,MATCH(WatchList!$B238,'All CCC'!$B$7:$B$809,0)))</f>
        <v/>
      </c>
      <c r="AX238" s="844" t="str">
        <f>IF($B238="","",INDEX('All CCC'!AX$7:AX$809,MATCH(WatchList!$B238,'All CCC'!$B$7:$B$809,0)))</f>
        <v/>
      </c>
      <c r="AY238" s="844" t="str">
        <f>IF($B238="","",INDEX('All CCC'!AY$7:AY$809,MATCH(WatchList!$B238,'All CCC'!$B$7:$B$809,0)))</f>
        <v/>
      </c>
      <c r="AZ238" s="844" t="str">
        <f>IF($B238="","",INDEX('All CCC'!AZ$7:AZ$809,MATCH(WatchList!$B238,'All CCC'!$B$7:$B$809,0)))</f>
        <v/>
      </c>
      <c r="BA238" s="844" t="str">
        <f>IF($B238="","",INDEX('All CCC'!BA$7:BA$809,MATCH(WatchList!$B238,'All CCC'!$B$7:$B$809,0)))</f>
        <v/>
      </c>
      <c r="BB238" s="844" t="str">
        <f>IF($B238="","",INDEX('All CCC'!BB$7:BB$809,MATCH(WatchList!$B238,'All CCC'!$B$7:$B$809,0)))</f>
        <v/>
      </c>
      <c r="BC238" s="844" t="str">
        <f>IF($B238="","",INDEX('All CCC'!BC$7:BC$809,MATCH(WatchList!$B238,'All CCC'!$B$7:$B$809,0)))</f>
        <v/>
      </c>
      <c r="BD238" s="844" t="str">
        <f>IF($B238="","",INDEX('All CCC'!BD$7:BD$809,MATCH(WatchList!$B238,'All CCC'!$B$7:$B$809,0)))</f>
        <v/>
      </c>
      <c r="BE238" s="844" t="str">
        <f>IF($B238="","",INDEX('All CCC'!BE$7:BE$809,MATCH(WatchList!$B238,'All CCC'!$B$7:$B$809,0)))</f>
        <v/>
      </c>
      <c r="BF238" s="844" t="str">
        <f>IF($B238="","",INDEX('All CCC'!BF$7:BF$809,MATCH(WatchList!$B238,'All CCC'!$B$7:$B$809,0)))</f>
        <v/>
      </c>
      <c r="BG238" s="844" t="str">
        <f>IF($B238="","",INDEX('All CCC'!BG$7:BG$809,MATCH(WatchList!$B238,'All CCC'!$B$7:$B$809,0)))</f>
        <v/>
      </c>
    </row>
    <row r="239" spans="1:59" x14ac:dyDescent="0.2">
      <c r="A239" s="548" t="str">
        <f>IF($B239="","",INDEX('All CCC'!A$7:A$809,MATCH(WatchList!$B239,'All CCC'!$B$7:$B$809,0)))</f>
        <v/>
      </c>
      <c r="B239" s="31"/>
      <c r="C239" s="844" t="str">
        <f>IF($B239="","",INDEX('All CCC'!C$7:C$809,MATCH(WatchList!$B239,'All CCC'!$B$7:$B$809,0)))</f>
        <v/>
      </c>
      <c r="D239" s="844" t="str">
        <f>IF($B239="","",INDEX('All CCC'!D$7:D$809,MATCH(WatchList!$B239,'All CCC'!$B$7:$B$809,0)))</f>
        <v/>
      </c>
      <c r="E239" s="844" t="str">
        <f>IF($B239="","",INDEX('All CCC'!E$7:E$809,MATCH(WatchList!$B239,'All CCC'!$B$7:$B$809,0)))</f>
        <v/>
      </c>
      <c r="F239" s="844" t="str">
        <f>IF($B239="","",INDEX('All CCC'!F$7:F$809,MATCH(WatchList!$B239,'All CCC'!$B$7:$B$809,0)))</f>
        <v/>
      </c>
      <c r="G239" s="844" t="str">
        <f>IF($B239="","",INDEX('All CCC'!G$7:G$809,MATCH(WatchList!$B239,'All CCC'!$B$7:$B$809,0)))</f>
        <v/>
      </c>
      <c r="H239" s="844" t="str">
        <f>IF($B239="","",INDEX('All CCC'!H$7:H$809,MATCH(WatchList!$B239,'All CCC'!$B$7:$B$809,0)))</f>
        <v/>
      </c>
      <c r="I239" s="844" t="str">
        <f>IF($B239="","",INDEX('All CCC'!I$7:I$809,MATCH(WatchList!$B239,'All CCC'!$B$7:$B$809,0)))</f>
        <v/>
      </c>
      <c r="J239" s="844" t="str">
        <f>IF($B239="","",INDEX('All CCC'!J$7:J$809,MATCH(WatchList!$B239,'All CCC'!$B$7:$B$809,0)))</f>
        <v/>
      </c>
      <c r="K239" s="844" t="str">
        <f>IF($B239="","",INDEX('All CCC'!K$7:K$809,MATCH(WatchList!$B239,'All CCC'!$B$7:$B$809,0)))</f>
        <v/>
      </c>
      <c r="L239" s="844" t="str">
        <f>IF($B239="","",INDEX('All CCC'!L$7:L$809,MATCH(WatchList!$B239,'All CCC'!$B$7:$B$809,0)))</f>
        <v/>
      </c>
      <c r="M239" s="844" t="str">
        <f>IF($B239="","",INDEX('All CCC'!M$7:M$809,MATCH(WatchList!$B239,'All CCC'!$B$7:$B$809,0)))</f>
        <v/>
      </c>
      <c r="N239" s="844" t="str">
        <f>IF($B239="","",INDEX('All CCC'!N$7:N$809,MATCH(WatchList!$B239,'All CCC'!$B$7:$B$809,0)))</f>
        <v/>
      </c>
      <c r="O239" s="844" t="str">
        <f>IF($B239="","",INDEX('All CCC'!O$7:O$809,MATCH(WatchList!$B239,'All CCC'!$B$7:$B$809,0)))</f>
        <v/>
      </c>
      <c r="P239" s="845" t="str">
        <f>IF($B239="","",INDEX('All CCC'!P$7:P$809,MATCH(WatchList!$B239,'All CCC'!$B$7:$B$809,0)))</f>
        <v/>
      </c>
      <c r="Q239" s="845" t="str">
        <f>IF($B239="","",INDEX('All CCC'!Q$7:Q$809,MATCH(WatchList!$B239,'All CCC'!$B$7:$B$809,0)))</f>
        <v/>
      </c>
      <c r="R239" s="844" t="str">
        <f>IF($B239="","",INDEX('All CCC'!R$7:R$809,MATCH(WatchList!$B239,'All CCC'!$B$7:$B$809,0)))</f>
        <v/>
      </c>
      <c r="S239" s="844" t="str">
        <f>IF($B239="","",INDEX('All CCC'!S$7:S$809,MATCH(WatchList!$B239,'All CCC'!$B$7:$B$809,0)))</f>
        <v/>
      </c>
      <c r="T239" s="844" t="str">
        <f>IF($B239="","",INDEX('All CCC'!T$7:T$809,MATCH(WatchList!$B239,'All CCC'!$B$7:$B$809,0)))</f>
        <v/>
      </c>
      <c r="U239" s="844" t="str">
        <f>IF($B239="","",INDEX('All CCC'!U$7:U$809,MATCH(WatchList!$B239,'All CCC'!$B$7:$B$809,0)))</f>
        <v/>
      </c>
      <c r="V239" s="844" t="str">
        <f>IF($B239="","",INDEX('All CCC'!V$7:V$809,MATCH(WatchList!$B239,'All CCC'!$B$7:$B$809,0)))</f>
        <v/>
      </c>
      <c r="W239" s="844" t="str">
        <f>IF($B239="","",INDEX('All CCC'!W$7:W$809,MATCH(WatchList!$B239,'All CCC'!$B$7:$B$809,0)))</f>
        <v/>
      </c>
      <c r="X239" s="844" t="str">
        <f>IF($B239="","",INDEX('All CCC'!X$7:X$809,MATCH(WatchList!$B239,'All CCC'!$B$7:$B$809,0)))</f>
        <v/>
      </c>
      <c r="Y239" s="844" t="str">
        <f>IF($B239="","",INDEX('All CCC'!Y$7:Y$809,MATCH(WatchList!$B239,'All CCC'!$B$7:$B$809,0)))</f>
        <v/>
      </c>
      <c r="Z239" s="844" t="str">
        <f>IF($B239="","",INDEX('All CCC'!Z$7:Z$809,MATCH(WatchList!$B239,'All CCC'!$B$7:$B$809,0)))</f>
        <v/>
      </c>
      <c r="AA239" s="844" t="str">
        <f>IF($B239="","",INDEX('All CCC'!AA$7:AA$809,MATCH(WatchList!$B239,'All CCC'!$B$7:$B$809,0)))</f>
        <v/>
      </c>
      <c r="AB239" s="844" t="str">
        <f>IF($B239="","",INDEX('All CCC'!AB$7:AB$809,MATCH(WatchList!$B239,'All CCC'!$B$7:$B$809,0)))</f>
        <v/>
      </c>
      <c r="AC239" s="844" t="str">
        <f>IF($B239="","",INDEX('All CCC'!AC$7:AC$809,MATCH(WatchList!$B239,'All CCC'!$B$7:$B$809,0)))</f>
        <v/>
      </c>
      <c r="AD239" s="844" t="str">
        <f>IF($B239="","",INDEX('All CCC'!AD$7:AD$809,MATCH(WatchList!$B239,'All CCC'!$B$7:$B$809,0)))</f>
        <v/>
      </c>
      <c r="AE239" s="844" t="str">
        <f>IF($B239="","",INDEX('All CCC'!AE$7:AE$809,MATCH(WatchList!$B239,'All CCC'!$B$7:$B$809,0)))</f>
        <v/>
      </c>
      <c r="AF239" s="844" t="str">
        <f>IF($B239="","",INDEX('All CCC'!AF$7:AF$809,MATCH(WatchList!$B239,'All CCC'!$B$7:$B$809,0)))</f>
        <v/>
      </c>
      <c r="AG239" s="844" t="str">
        <f>IF($B239="","",INDEX('All CCC'!AG$7:AG$809,MATCH(WatchList!$B239,'All CCC'!$B$7:$B$809,0)))</f>
        <v/>
      </c>
      <c r="AH239" s="844" t="str">
        <f>IF($B239="","",INDEX('All CCC'!AH$7:AH$809,MATCH(WatchList!$B239,'All CCC'!$B$7:$B$809,0)))</f>
        <v/>
      </c>
      <c r="AI239" s="844" t="str">
        <f>IF($B239="","",INDEX('All CCC'!AI$7:AI$809,MATCH(WatchList!$B239,'All CCC'!$B$7:$B$809,0)))</f>
        <v/>
      </c>
      <c r="AJ239" s="844" t="str">
        <f>IF($B239="","",INDEX('All CCC'!AJ$7:AJ$809,MATCH(WatchList!$B239,'All CCC'!$B$7:$B$809,0)))</f>
        <v/>
      </c>
      <c r="AK239" s="844" t="str">
        <f>IF($B239="","",INDEX('All CCC'!AK$7:AK$809,MATCH(WatchList!$B239,'All CCC'!$B$7:$B$809,0)))</f>
        <v/>
      </c>
      <c r="AL239" s="844" t="str">
        <f>IF($B239="","",INDEX('All CCC'!AL$7:AL$809,MATCH(WatchList!$B239,'All CCC'!$B$7:$B$809,0)))</f>
        <v/>
      </c>
      <c r="AM239" s="844" t="str">
        <f>IF($B239="","",INDEX('All CCC'!AM$7:AM$809,MATCH(WatchList!$B239,'All CCC'!$B$7:$B$809,0)))</f>
        <v/>
      </c>
      <c r="AN239" s="844" t="str">
        <f>IF($B239="","",INDEX('All CCC'!AN$7:AN$809,MATCH(WatchList!$B239,'All CCC'!$B$7:$B$809,0)))</f>
        <v/>
      </c>
      <c r="AO239" s="844" t="str">
        <f>IF($B239="","",INDEX('All CCC'!AO$7:AO$809,MATCH(WatchList!$B239,'All CCC'!$B$7:$B$809,0)))</f>
        <v/>
      </c>
      <c r="AP239" s="844" t="str">
        <f>IF($B239="","",INDEX('All CCC'!AP$7:AP$809,MATCH(WatchList!$B239,'All CCC'!$B$7:$B$809,0)))</f>
        <v/>
      </c>
      <c r="AQ239" s="844" t="str">
        <f>IF($B239="","",INDEX('All CCC'!AQ$7:AQ$809,MATCH(WatchList!$B239,'All CCC'!$B$7:$B$809,0)))</f>
        <v/>
      </c>
      <c r="AR239" s="844" t="str">
        <f>IF($B239="","",INDEX('All CCC'!AR$7:AR$809,MATCH(WatchList!$B239,'All CCC'!$B$7:$B$809,0)))</f>
        <v/>
      </c>
      <c r="AS239" s="844" t="str">
        <f>IF($B239="","",INDEX('All CCC'!AS$7:AS$809,MATCH(WatchList!$B239,'All CCC'!$B$7:$B$809,0)))</f>
        <v/>
      </c>
      <c r="AT239" s="844" t="str">
        <f>IF($B239="","",INDEX('All CCC'!AT$7:AT$809,MATCH(WatchList!$B239,'All CCC'!$B$7:$B$809,0)))</f>
        <v/>
      </c>
      <c r="AU239" s="844" t="str">
        <f>IF($B239="","",INDEX('All CCC'!AU$7:AU$809,MATCH(WatchList!$B239,'All CCC'!$B$7:$B$809,0)))</f>
        <v/>
      </c>
      <c r="AV239" s="844" t="str">
        <f>IF($B239="","",INDEX('All CCC'!AV$7:AV$809,MATCH(WatchList!$B239,'All CCC'!$B$7:$B$809,0)))</f>
        <v/>
      </c>
      <c r="AW239" s="844" t="str">
        <f>IF($B239="","",INDEX('All CCC'!AW$7:AW$809,MATCH(WatchList!$B239,'All CCC'!$B$7:$B$809,0)))</f>
        <v/>
      </c>
      <c r="AX239" s="844" t="str">
        <f>IF($B239="","",INDEX('All CCC'!AX$7:AX$809,MATCH(WatchList!$B239,'All CCC'!$B$7:$B$809,0)))</f>
        <v/>
      </c>
      <c r="AY239" s="844" t="str">
        <f>IF($B239="","",INDEX('All CCC'!AY$7:AY$809,MATCH(WatchList!$B239,'All CCC'!$B$7:$B$809,0)))</f>
        <v/>
      </c>
      <c r="AZ239" s="844" t="str">
        <f>IF($B239="","",INDEX('All CCC'!AZ$7:AZ$809,MATCH(WatchList!$B239,'All CCC'!$B$7:$B$809,0)))</f>
        <v/>
      </c>
      <c r="BA239" s="844" t="str">
        <f>IF($B239="","",INDEX('All CCC'!BA$7:BA$809,MATCH(WatchList!$B239,'All CCC'!$B$7:$B$809,0)))</f>
        <v/>
      </c>
      <c r="BB239" s="844" t="str">
        <f>IF($B239="","",INDEX('All CCC'!BB$7:BB$809,MATCH(WatchList!$B239,'All CCC'!$B$7:$B$809,0)))</f>
        <v/>
      </c>
      <c r="BC239" s="844" t="str">
        <f>IF($B239="","",INDEX('All CCC'!BC$7:BC$809,MATCH(WatchList!$B239,'All CCC'!$B$7:$B$809,0)))</f>
        <v/>
      </c>
      <c r="BD239" s="844" t="str">
        <f>IF($B239="","",INDEX('All CCC'!BD$7:BD$809,MATCH(WatchList!$B239,'All CCC'!$B$7:$B$809,0)))</f>
        <v/>
      </c>
      <c r="BE239" s="844" t="str">
        <f>IF($B239="","",INDEX('All CCC'!BE$7:BE$809,MATCH(WatchList!$B239,'All CCC'!$B$7:$B$809,0)))</f>
        <v/>
      </c>
      <c r="BF239" s="844" t="str">
        <f>IF($B239="","",INDEX('All CCC'!BF$7:BF$809,MATCH(WatchList!$B239,'All CCC'!$B$7:$B$809,0)))</f>
        <v/>
      </c>
      <c r="BG239" s="844" t="str">
        <f>IF($B239="","",INDEX('All CCC'!BG$7:BG$809,MATCH(WatchList!$B239,'All CCC'!$B$7:$B$809,0)))</f>
        <v/>
      </c>
    </row>
    <row r="240" spans="1:59" x14ac:dyDescent="0.2">
      <c r="A240" s="548" t="str">
        <f>IF($B240="","",INDEX('All CCC'!A$7:A$809,MATCH(WatchList!$B240,'All CCC'!$B$7:$B$809,0)))</f>
        <v/>
      </c>
      <c r="B240" s="31"/>
      <c r="C240" s="844" t="str">
        <f>IF($B240="","",INDEX('All CCC'!C$7:C$809,MATCH(WatchList!$B240,'All CCC'!$B$7:$B$809,0)))</f>
        <v/>
      </c>
      <c r="D240" s="844" t="str">
        <f>IF($B240="","",INDEX('All CCC'!D$7:D$809,MATCH(WatchList!$B240,'All CCC'!$B$7:$B$809,0)))</f>
        <v/>
      </c>
      <c r="E240" s="844" t="str">
        <f>IF($B240="","",INDEX('All CCC'!E$7:E$809,MATCH(WatchList!$B240,'All CCC'!$B$7:$B$809,0)))</f>
        <v/>
      </c>
      <c r="F240" s="844" t="str">
        <f>IF($B240="","",INDEX('All CCC'!F$7:F$809,MATCH(WatchList!$B240,'All CCC'!$B$7:$B$809,0)))</f>
        <v/>
      </c>
      <c r="G240" s="844" t="str">
        <f>IF($B240="","",INDEX('All CCC'!G$7:G$809,MATCH(WatchList!$B240,'All CCC'!$B$7:$B$809,0)))</f>
        <v/>
      </c>
      <c r="H240" s="844" t="str">
        <f>IF($B240="","",INDEX('All CCC'!H$7:H$809,MATCH(WatchList!$B240,'All CCC'!$B$7:$B$809,0)))</f>
        <v/>
      </c>
      <c r="I240" s="844" t="str">
        <f>IF($B240="","",INDEX('All CCC'!I$7:I$809,MATCH(WatchList!$B240,'All CCC'!$B$7:$B$809,0)))</f>
        <v/>
      </c>
      <c r="J240" s="844" t="str">
        <f>IF($B240="","",INDEX('All CCC'!J$7:J$809,MATCH(WatchList!$B240,'All CCC'!$B$7:$B$809,0)))</f>
        <v/>
      </c>
      <c r="K240" s="844" t="str">
        <f>IF($B240="","",INDEX('All CCC'!K$7:K$809,MATCH(WatchList!$B240,'All CCC'!$B$7:$B$809,0)))</f>
        <v/>
      </c>
      <c r="L240" s="844" t="str">
        <f>IF($B240="","",INDEX('All CCC'!L$7:L$809,MATCH(WatchList!$B240,'All CCC'!$B$7:$B$809,0)))</f>
        <v/>
      </c>
      <c r="M240" s="844" t="str">
        <f>IF($B240="","",INDEX('All CCC'!M$7:M$809,MATCH(WatchList!$B240,'All CCC'!$B$7:$B$809,0)))</f>
        <v/>
      </c>
      <c r="N240" s="844" t="str">
        <f>IF($B240="","",INDEX('All CCC'!N$7:N$809,MATCH(WatchList!$B240,'All CCC'!$B$7:$B$809,0)))</f>
        <v/>
      </c>
      <c r="O240" s="844" t="str">
        <f>IF($B240="","",INDEX('All CCC'!O$7:O$809,MATCH(WatchList!$B240,'All CCC'!$B$7:$B$809,0)))</f>
        <v/>
      </c>
      <c r="P240" s="845" t="str">
        <f>IF($B240="","",INDEX('All CCC'!P$7:P$809,MATCH(WatchList!$B240,'All CCC'!$B$7:$B$809,0)))</f>
        <v/>
      </c>
      <c r="Q240" s="845" t="str">
        <f>IF($B240="","",INDEX('All CCC'!Q$7:Q$809,MATCH(WatchList!$B240,'All CCC'!$B$7:$B$809,0)))</f>
        <v/>
      </c>
      <c r="R240" s="844" t="str">
        <f>IF($B240="","",INDEX('All CCC'!R$7:R$809,MATCH(WatchList!$B240,'All CCC'!$B$7:$B$809,0)))</f>
        <v/>
      </c>
      <c r="S240" s="844" t="str">
        <f>IF($B240="","",INDEX('All CCC'!S$7:S$809,MATCH(WatchList!$B240,'All CCC'!$B$7:$B$809,0)))</f>
        <v/>
      </c>
      <c r="T240" s="844" t="str">
        <f>IF($B240="","",INDEX('All CCC'!T$7:T$809,MATCH(WatchList!$B240,'All CCC'!$B$7:$B$809,0)))</f>
        <v/>
      </c>
      <c r="U240" s="844" t="str">
        <f>IF($B240="","",INDEX('All CCC'!U$7:U$809,MATCH(WatchList!$B240,'All CCC'!$B$7:$B$809,0)))</f>
        <v/>
      </c>
      <c r="V240" s="844" t="str">
        <f>IF($B240="","",INDEX('All CCC'!V$7:V$809,MATCH(WatchList!$B240,'All CCC'!$B$7:$B$809,0)))</f>
        <v/>
      </c>
      <c r="W240" s="844" t="str">
        <f>IF($B240="","",INDEX('All CCC'!W$7:W$809,MATCH(WatchList!$B240,'All CCC'!$B$7:$B$809,0)))</f>
        <v/>
      </c>
      <c r="X240" s="844" t="str">
        <f>IF($B240="","",INDEX('All CCC'!X$7:X$809,MATCH(WatchList!$B240,'All CCC'!$B$7:$B$809,0)))</f>
        <v/>
      </c>
      <c r="Y240" s="844" t="str">
        <f>IF($B240="","",INDEX('All CCC'!Y$7:Y$809,MATCH(WatchList!$B240,'All CCC'!$B$7:$B$809,0)))</f>
        <v/>
      </c>
      <c r="Z240" s="844" t="str">
        <f>IF($B240="","",INDEX('All CCC'!Z$7:Z$809,MATCH(WatchList!$B240,'All CCC'!$B$7:$B$809,0)))</f>
        <v/>
      </c>
      <c r="AA240" s="844" t="str">
        <f>IF($B240="","",INDEX('All CCC'!AA$7:AA$809,MATCH(WatchList!$B240,'All CCC'!$B$7:$B$809,0)))</f>
        <v/>
      </c>
      <c r="AB240" s="844" t="str">
        <f>IF($B240="","",INDEX('All CCC'!AB$7:AB$809,MATCH(WatchList!$B240,'All CCC'!$B$7:$B$809,0)))</f>
        <v/>
      </c>
      <c r="AC240" s="844" t="str">
        <f>IF($B240="","",INDEX('All CCC'!AC$7:AC$809,MATCH(WatchList!$B240,'All CCC'!$B$7:$B$809,0)))</f>
        <v/>
      </c>
      <c r="AD240" s="844" t="str">
        <f>IF($B240="","",INDEX('All CCC'!AD$7:AD$809,MATCH(WatchList!$B240,'All CCC'!$B$7:$B$809,0)))</f>
        <v/>
      </c>
      <c r="AE240" s="844" t="str">
        <f>IF($B240="","",INDEX('All CCC'!AE$7:AE$809,MATCH(WatchList!$B240,'All CCC'!$B$7:$B$809,0)))</f>
        <v/>
      </c>
      <c r="AF240" s="844" t="str">
        <f>IF($B240="","",INDEX('All CCC'!AF$7:AF$809,MATCH(WatchList!$B240,'All CCC'!$B$7:$B$809,0)))</f>
        <v/>
      </c>
      <c r="AG240" s="844" t="str">
        <f>IF($B240="","",INDEX('All CCC'!AG$7:AG$809,MATCH(WatchList!$B240,'All CCC'!$B$7:$B$809,0)))</f>
        <v/>
      </c>
      <c r="AH240" s="844" t="str">
        <f>IF($B240="","",INDEX('All CCC'!AH$7:AH$809,MATCH(WatchList!$B240,'All CCC'!$B$7:$B$809,0)))</f>
        <v/>
      </c>
      <c r="AI240" s="844" t="str">
        <f>IF($B240="","",INDEX('All CCC'!AI$7:AI$809,MATCH(WatchList!$B240,'All CCC'!$B$7:$B$809,0)))</f>
        <v/>
      </c>
      <c r="AJ240" s="844" t="str">
        <f>IF($B240="","",INDEX('All CCC'!AJ$7:AJ$809,MATCH(WatchList!$B240,'All CCC'!$B$7:$B$809,0)))</f>
        <v/>
      </c>
      <c r="AK240" s="844" t="str">
        <f>IF($B240="","",INDEX('All CCC'!AK$7:AK$809,MATCH(WatchList!$B240,'All CCC'!$B$7:$B$809,0)))</f>
        <v/>
      </c>
      <c r="AL240" s="844" t="str">
        <f>IF($B240="","",INDEX('All CCC'!AL$7:AL$809,MATCH(WatchList!$B240,'All CCC'!$B$7:$B$809,0)))</f>
        <v/>
      </c>
      <c r="AM240" s="844" t="str">
        <f>IF($B240="","",INDEX('All CCC'!AM$7:AM$809,MATCH(WatchList!$B240,'All CCC'!$B$7:$B$809,0)))</f>
        <v/>
      </c>
      <c r="AN240" s="844" t="str">
        <f>IF($B240="","",INDEX('All CCC'!AN$7:AN$809,MATCH(WatchList!$B240,'All CCC'!$B$7:$B$809,0)))</f>
        <v/>
      </c>
      <c r="AO240" s="844" t="str">
        <f>IF($B240="","",INDEX('All CCC'!AO$7:AO$809,MATCH(WatchList!$B240,'All CCC'!$B$7:$B$809,0)))</f>
        <v/>
      </c>
      <c r="AP240" s="844" t="str">
        <f>IF($B240="","",INDEX('All CCC'!AP$7:AP$809,MATCH(WatchList!$B240,'All CCC'!$B$7:$B$809,0)))</f>
        <v/>
      </c>
      <c r="AQ240" s="844" t="str">
        <f>IF($B240="","",INDEX('All CCC'!AQ$7:AQ$809,MATCH(WatchList!$B240,'All CCC'!$B$7:$B$809,0)))</f>
        <v/>
      </c>
      <c r="AR240" s="844" t="str">
        <f>IF($B240="","",INDEX('All CCC'!AR$7:AR$809,MATCH(WatchList!$B240,'All CCC'!$B$7:$B$809,0)))</f>
        <v/>
      </c>
      <c r="AS240" s="844" t="str">
        <f>IF($B240="","",INDEX('All CCC'!AS$7:AS$809,MATCH(WatchList!$B240,'All CCC'!$B$7:$B$809,0)))</f>
        <v/>
      </c>
      <c r="AT240" s="844" t="str">
        <f>IF($B240="","",INDEX('All CCC'!AT$7:AT$809,MATCH(WatchList!$B240,'All CCC'!$B$7:$B$809,0)))</f>
        <v/>
      </c>
      <c r="AU240" s="844" t="str">
        <f>IF($B240="","",INDEX('All CCC'!AU$7:AU$809,MATCH(WatchList!$B240,'All CCC'!$B$7:$B$809,0)))</f>
        <v/>
      </c>
      <c r="AV240" s="844" t="str">
        <f>IF($B240="","",INDEX('All CCC'!AV$7:AV$809,MATCH(WatchList!$B240,'All CCC'!$B$7:$B$809,0)))</f>
        <v/>
      </c>
      <c r="AW240" s="844" t="str">
        <f>IF($B240="","",INDEX('All CCC'!AW$7:AW$809,MATCH(WatchList!$B240,'All CCC'!$B$7:$B$809,0)))</f>
        <v/>
      </c>
      <c r="AX240" s="844" t="str">
        <f>IF($B240="","",INDEX('All CCC'!AX$7:AX$809,MATCH(WatchList!$B240,'All CCC'!$B$7:$B$809,0)))</f>
        <v/>
      </c>
      <c r="AY240" s="844" t="str">
        <f>IF($B240="","",INDEX('All CCC'!AY$7:AY$809,MATCH(WatchList!$B240,'All CCC'!$B$7:$B$809,0)))</f>
        <v/>
      </c>
      <c r="AZ240" s="844" t="str">
        <f>IF($B240="","",INDEX('All CCC'!AZ$7:AZ$809,MATCH(WatchList!$B240,'All CCC'!$B$7:$B$809,0)))</f>
        <v/>
      </c>
      <c r="BA240" s="844" t="str">
        <f>IF($B240="","",INDEX('All CCC'!BA$7:BA$809,MATCH(WatchList!$B240,'All CCC'!$B$7:$B$809,0)))</f>
        <v/>
      </c>
      <c r="BB240" s="844" t="str">
        <f>IF($B240="","",INDEX('All CCC'!BB$7:BB$809,MATCH(WatchList!$B240,'All CCC'!$B$7:$B$809,0)))</f>
        <v/>
      </c>
      <c r="BC240" s="844" t="str">
        <f>IF($B240="","",INDEX('All CCC'!BC$7:BC$809,MATCH(WatchList!$B240,'All CCC'!$B$7:$B$809,0)))</f>
        <v/>
      </c>
      <c r="BD240" s="844" t="str">
        <f>IF($B240="","",INDEX('All CCC'!BD$7:BD$809,MATCH(WatchList!$B240,'All CCC'!$B$7:$B$809,0)))</f>
        <v/>
      </c>
      <c r="BE240" s="844" t="str">
        <f>IF($B240="","",INDEX('All CCC'!BE$7:BE$809,MATCH(WatchList!$B240,'All CCC'!$B$7:$B$809,0)))</f>
        <v/>
      </c>
      <c r="BF240" s="844" t="str">
        <f>IF($B240="","",INDEX('All CCC'!BF$7:BF$809,MATCH(WatchList!$B240,'All CCC'!$B$7:$B$809,0)))</f>
        <v/>
      </c>
      <c r="BG240" s="844" t="str">
        <f>IF($B240="","",INDEX('All CCC'!BG$7:BG$809,MATCH(WatchList!$B240,'All CCC'!$B$7:$B$809,0)))</f>
        <v/>
      </c>
    </row>
    <row r="241" spans="1:59" x14ac:dyDescent="0.2">
      <c r="A241" s="548" t="str">
        <f>IF($B241="","",INDEX('All CCC'!A$7:A$809,MATCH(WatchList!$B241,'All CCC'!$B$7:$B$809,0)))</f>
        <v/>
      </c>
      <c r="B241" s="31"/>
      <c r="C241" s="844" t="str">
        <f>IF($B241="","",INDEX('All CCC'!C$7:C$809,MATCH(WatchList!$B241,'All CCC'!$B$7:$B$809,0)))</f>
        <v/>
      </c>
      <c r="D241" s="844" t="str">
        <f>IF($B241="","",INDEX('All CCC'!D$7:D$809,MATCH(WatchList!$B241,'All CCC'!$B$7:$B$809,0)))</f>
        <v/>
      </c>
      <c r="E241" s="844" t="str">
        <f>IF($B241="","",INDEX('All CCC'!E$7:E$809,MATCH(WatchList!$B241,'All CCC'!$B$7:$B$809,0)))</f>
        <v/>
      </c>
      <c r="F241" s="844" t="str">
        <f>IF($B241="","",INDEX('All CCC'!F$7:F$809,MATCH(WatchList!$B241,'All CCC'!$B$7:$B$809,0)))</f>
        <v/>
      </c>
      <c r="G241" s="844" t="str">
        <f>IF($B241="","",INDEX('All CCC'!G$7:G$809,MATCH(WatchList!$B241,'All CCC'!$B$7:$B$809,0)))</f>
        <v/>
      </c>
      <c r="H241" s="844" t="str">
        <f>IF($B241="","",INDEX('All CCC'!H$7:H$809,MATCH(WatchList!$B241,'All CCC'!$B$7:$B$809,0)))</f>
        <v/>
      </c>
      <c r="I241" s="844" t="str">
        <f>IF($B241="","",INDEX('All CCC'!I$7:I$809,MATCH(WatchList!$B241,'All CCC'!$B$7:$B$809,0)))</f>
        <v/>
      </c>
      <c r="J241" s="844" t="str">
        <f>IF($B241="","",INDEX('All CCC'!J$7:J$809,MATCH(WatchList!$B241,'All CCC'!$B$7:$B$809,0)))</f>
        <v/>
      </c>
      <c r="K241" s="844" t="str">
        <f>IF($B241="","",INDEX('All CCC'!K$7:K$809,MATCH(WatchList!$B241,'All CCC'!$B$7:$B$809,0)))</f>
        <v/>
      </c>
      <c r="L241" s="844" t="str">
        <f>IF($B241="","",INDEX('All CCC'!L$7:L$809,MATCH(WatchList!$B241,'All CCC'!$B$7:$B$809,0)))</f>
        <v/>
      </c>
      <c r="M241" s="844" t="str">
        <f>IF($B241="","",INDEX('All CCC'!M$7:M$809,MATCH(WatchList!$B241,'All CCC'!$B$7:$B$809,0)))</f>
        <v/>
      </c>
      <c r="N241" s="844" t="str">
        <f>IF($B241="","",INDEX('All CCC'!N$7:N$809,MATCH(WatchList!$B241,'All CCC'!$B$7:$B$809,0)))</f>
        <v/>
      </c>
      <c r="O241" s="844" t="str">
        <f>IF($B241="","",INDEX('All CCC'!O$7:O$809,MATCH(WatchList!$B241,'All CCC'!$B$7:$B$809,0)))</f>
        <v/>
      </c>
      <c r="P241" s="845" t="str">
        <f>IF($B241="","",INDEX('All CCC'!P$7:P$809,MATCH(WatchList!$B241,'All CCC'!$B$7:$B$809,0)))</f>
        <v/>
      </c>
      <c r="Q241" s="845" t="str">
        <f>IF($B241="","",INDEX('All CCC'!Q$7:Q$809,MATCH(WatchList!$B241,'All CCC'!$B$7:$B$809,0)))</f>
        <v/>
      </c>
      <c r="R241" s="844" t="str">
        <f>IF($B241="","",INDEX('All CCC'!R$7:R$809,MATCH(WatchList!$B241,'All CCC'!$B$7:$B$809,0)))</f>
        <v/>
      </c>
      <c r="S241" s="844" t="str">
        <f>IF($B241="","",INDEX('All CCC'!S$7:S$809,MATCH(WatchList!$B241,'All CCC'!$B$7:$B$809,0)))</f>
        <v/>
      </c>
      <c r="T241" s="844" t="str">
        <f>IF($B241="","",INDEX('All CCC'!T$7:T$809,MATCH(WatchList!$B241,'All CCC'!$B$7:$B$809,0)))</f>
        <v/>
      </c>
      <c r="U241" s="844" t="str">
        <f>IF($B241="","",INDEX('All CCC'!U$7:U$809,MATCH(WatchList!$B241,'All CCC'!$B$7:$B$809,0)))</f>
        <v/>
      </c>
      <c r="V241" s="844" t="str">
        <f>IF($B241="","",INDEX('All CCC'!V$7:V$809,MATCH(WatchList!$B241,'All CCC'!$B$7:$B$809,0)))</f>
        <v/>
      </c>
      <c r="W241" s="844" t="str">
        <f>IF($B241="","",INDEX('All CCC'!W$7:W$809,MATCH(WatchList!$B241,'All CCC'!$B$7:$B$809,0)))</f>
        <v/>
      </c>
      <c r="X241" s="844" t="str">
        <f>IF($B241="","",INDEX('All CCC'!X$7:X$809,MATCH(WatchList!$B241,'All CCC'!$B$7:$B$809,0)))</f>
        <v/>
      </c>
      <c r="Y241" s="844" t="str">
        <f>IF($B241="","",INDEX('All CCC'!Y$7:Y$809,MATCH(WatchList!$B241,'All CCC'!$B$7:$B$809,0)))</f>
        <v/>
      </c>
      <c r="Z241" s="844" t="str">
        <f>IF($B241="","",INDEX('All CCC'!Z$7:Z$809,MATCH(WatchList!$B241,'All CCC'!$B$7:$B$809,0)))</f>
        <v/>
      </c>
      <c r="AA241" s="844" t="str">
        <f>IF($B241="","",INDEX('All CCC'!AA$7:AA$809,MATCH(WatchList!$B241,'All CCC'!$B$7:$B$809,0)))</f>
        <v/>
      </c>
      <c r="AB241" s="844" t="str">
        <f>IF($B241="","",INDEX('All CCC'!AB$7:AB$809,MATCH(WatchList!$B241,'All CCC'!$B$7:$B$809,0)))</f>
        <v/>
      </c>
      <c r="AC241" s="844" t="str">
        <f>IF($B241="","",INDEX('All CCC'!AC$7:AC$809,MATCH(WatchList!$B241,'All CCC'!$B$7:$B$809,0)))</f>
        <v/>
      </c>
      <c r="AD241" s="844" t="str">
        <f>IF($B241="","",INDEX('All CCC'!AD$7:AD$809,MATCH(WatchList!$B241,'All CCC'!$B$7:$B$809,0)))</f>
        <v/>
      </c>
      <c r="AE241" s="844" t="str">
        <f>IF($B241="","",INDEX('All CCC'!AE$7:AE$809,MATCH(WatchList!$B241,'All CCC'!$B$7:$B$809,0)))</f>
        <v/>
      </c>
      <c r="AF241" s="844" t="str">
        <f>IF($B241="","",INDEX('All CCC'!AF$7:AF$809,MATCH(WatchList!$B241,'All CCC'!$B$7:$B$809,0)))</f>
        <v/>
      </c>
      <c r="AG241" s="844" t="str">
        <f>IF($B241="","",INDEX('All CCC'!AG$7:AG$809,MATCH(WatchList!$B241,'All CCC'!$B$7:$B$809,0)))</f>
        <v/>
      </c>
      <c r="AH241" s="844" t="str">
        <f>IF($B241="","",INDEX('All CCC'!AH$7:AH$809,MATCH(WatchList!$B241,'All CCC'!$B$7:$B$809,0)))</f>
        <v/>
      </c>
      <c r="AI241" s="844" t="str">
        <f>IF($B241="","",INDEX('All CCC'!AI$7:AI$809,MATCH(WatchList!$B241,'All CCC'!$B$7:$B$809,0)))</f>
        <v/>
      </c>
      <c r="AJ241" s="844" t="str">
        <f>IF($B241="","",INDEX('All CCC'!AJ$7:AJ$809,MATCH(WatchList!$B241,'All CCC'!$B$7:$B$809,0)))</f>
        <v/>
      </c>
      <c r="AK241" s="844" t="str">
        <f>IF($B241="","",INDEX('All CCC'!AK$7:AK$809,MATCH(WatchList!$B241,'All CCC'!$B$7:$B$809,0)))</f>
        <v/>
      </c>
      <c r="AL241" s="844" t="str">
        <f>IF($B241="","",INDEX('All CCC'!AL$7:AL$809,MATCH(WatchList!$B241,'All CCC'!$B$7:$B$809,0)))</f>
        <v/>
      </c>
      <c r="AM241" s="844" t="str">
        <f>IF($B241="","",INDEX('All CCC'!AM$7:AM$809,MATCH(WatchList!$B241,'All CCC'!$B$7:$B$809,0)))</f>
        <v/>
      </c>
      <c r="AN241" s="844" t="str">
        <f>IF($B241="","",INDEX('All CCC'!AN$7:AN$809,MATCH(WatchList!$B241,'All CCC'!$B$7:$B$809,0)))</f>
        <v/>
      </c>
      <c r="AO241" s="844" t="str">
        <f>IF($B241="","",INDEX('All CCC'!AO$7:AO$809,MATCH(WatchList!$B241,'All CCC'!$B$7:$B$809,0)))</f>
        <v/>
      </c>
      <c r="AP241" s="844" t="str">
        <f>IF($B241="","",INDEX('All CCC'!AP$7:AP$809,MATCH(WatchList!$B241,'All CCC'!$B$7:$B$809,0)))</f>
        <v/>
      </c>
      <c r="AQ241" s="844" t="str">
        <f>IF($B241="","",INDEX('All CCC'!AQ$7:AQ$809,MATCH(WatchList!$B241,'All CCC'!$B$7:$B$809,0)))</f>
        <v/>
      </c>
      <c r="AR241" s="844" t="str">
        <f>IF($B241="","",INDEX('All CCC'!AR$7:AR$809,MATCH(WatchList!$B241,'All CCC'!$B$7:$B$809,0)))</f>
        <v/>
      </c>
      <c r="AS241" s="844" t="str">
        <f>IF($B241="","",INDEX('All CCC'!AS$7:AS$809,MATCH(WatchList!$B241,'All CCC'!$B$7:$B$809,0)))</f>
        <v/>
      </c>
      <c r="AT241" s="844" t="str">
        <f>IF($B241="","",INDEX('All CCC'!AT$7:AT$809,MATCH(WatchList!$B241,'All CCC'!$B$7:$B$809,0)))</f>
        <v/>
      </c>
      <c r="AU241" s="844" t="str">
        <f>IF($B241="","",INDEX('All CCC'!AU$7:AU$809,MATCH(WatchList!$B241,'All CCC'!$B$7:$B$809,0)))</f>
        <v/>
      </c>
      <c r="AV241" s="844" t="str">
        <f>IF($B241="","",INDEX('All CCC'!AV$7:AV$809,MATCH(WatchList!$B241,'All CCC'!$B$7:$B$809,0)))</f>
        <v/>
      </c>
      <c r="AW241" s="844" t="str">
        <f>IF($B241="","",INDEX('All CCC'!AW$7:AW$809,MATCH(WatchList!$B241,'All CCC'!$B$7:$B$809,0)))</f>
        <v/>
      </c>
      <c r="AX241" s="844" t="str">
        <f>IF($B241="","",INDEX('All CCC'!AX$7:AX$809,MATCH(WatchList!$B241,'All CCC'!$B$7:$B$809,0)))</f>
        <v/>
      </c>
      <c r="AY241" s="844" t="str">
        <f>IF($B241="","",INDEX('All CCC'!AY$7:AY$809,MATCH(WatchList!$B241,'All CCC'!$B$7:$B$809,0)))</f>
        <v/>
      </c>
      <c r="AZ241" s="844" t="str">
        <f>IF($B241="","",INDEX('All CCC'!AZ$7:AZ$809,MATCH(WatchList!$B241,'All CCC'!$B$7:$B$809,0)))</f>
        <v/>
      </c>
      <c r="BA241" s="844" t="str">
        <f>IF($B241="","",INDEX('All CCC'!BA$7:BA$809,MATCH(WatchList!$B241,'All CCC'!$B$7:$B$809,0)))</f>
        <v/>
      </c>
      <c r="BB241" s="844" t="str">
        <f>IF($B241="","",INDEX('All CCC'!BB$7:BB$809,MATCH(WatchList!$B241,'All CCC'!$B$7:$B$809,0)))</f>
        <v/>
      </c>
      <c r="BC241" s="844" t="str">
        <f>IF($B241="","",INDEX('All CCC'!BC$7:BC$809,MATCH(WatchList!$B241,'All CCC'!$B$7:$B$809,0)))</f>
        <v/>
      </c>
      <c r="BD241" s="844" t="str">
        <f>IF($B241="","",INDEX('All CCC'!BD$7:BD$809,MATCH(WatchList!$B241,'All CCC'!$B$7:$B$809,0)))</f>
        <v/>
      </c>
      <c r="BE241" s="844" t="str">
        <f>IF($B241="","",INDEX('All CCC'!BE$7:BE$809,MATCH(WatchList!$B241,'All CCC'!$B$7:$B$809,0)))</f>
        <v/>
      </c>
      <c r="BF241" s="844" t="str">
        <f>IF($B241="","",INDEX('All CCC'!BF$7:BF$809,MATCH(WatchList!$B241,'All CCC'!$B$7:$B$809,0)))</f>
        <v/>
      </c>
      <c r="BG241" s="844" t="str">
        <f>IF($B241="","",INDEX('All CCC'!BG$7:BG$809,MATCH(WatchList!$B241,'All CCC'!$B$7:$B$809,0)))</f>
        <v/>
      </c>
    </row>
    <row r="242" spans="1:59" x14ac:dyDescent="0.2">
      <c r="A242" s="548" t="str">
        <f>IF($B242="","",INDEX('All CCC'!A$7:A$809,MATCH(WatchList!$B242,'All CCC'!$B$7:$B$809,0)))</f>
        <v/>
      </c>
      <c r="B242" s="31"/>
      <c r="C242" s="844" t="str">
        <f>IF($B242="","",INDEX('All CCC'!C$7:C$809,MATCH(WatchList!$B242,'All CCC'!$B$7:$B$809,0)))</f>
        <v/>
      </c>
      <c r="D242" s="844" t="str">
        <f>IF($B242="","",INDEX('All CCC'!D$7:D$809,MATCH(WatchList!$B242,'All CCC'!$B$7:$B$809,0)))</f>
        <v/>
      </c>
      <c r="E242" s="844" t="str">
        <f>IF($B242="","",INDEX('All CCC'!E$7:E$809,MATCH(WatchList!$B242,'All CCC'!$B$7:$B$809,0)))</f>
        <v/>
      </c>
      <c r="F242" s="844" t="str">
        <f>IF($B242="","",INDEX('All CCC'!F$7:F$809,MATCH(WatchList!$B242,'All CCC'!$B$7:$B$809,0)))</f>
        <v/>
      </c>
      <c r="G242" s="844" t="str">
        <f>IF($B242="","",INDEX('All CCC'!G$7:G$809,MATCH(WatchList!$B242,'All CCC'!$B$7:$B$809,0)))</f>
        <v/>
      </c>
      <c r="H242" s="844" t="str">
        <f>IF($B242="","",INDEX('All CCC'!H$7:H$809,MATCH(WatchList!$B242,'All CCC'!$B$7:$B$809,0)))</f>
        <v/>
      </c>
      <c r="I242" s="844" t="str">
        <f>IF($B242="","",INDEX('All CCC'!I$7:I$809,MATCH(WatchList!$B242,'All CCC'!$B$7:$B$809,0)))</f>
        <v/>
      </c>
      <c r="J242" s="844" t="str">
        <f>IF($B242="","",INDEX('All CCC'!J$7:J$809,MATCH(WatchList!$B242,'All CCC'!$B$7:$B$809,0)))</f>
        <v/>
      </c>
      <c r="K242" s="844" t="str">
        <f>IF($B242="","",INDEX('All CCC'!K$7:K$809,MATCH(WatchList!$B242,'All CCC'!$B$7:$B$809,0)))</f>
        <v/>
      </c>
      <c r="L242" s="844" t="str">
        <f>IF($B242="","",INDEX('All CCC'!L$7:L$809,MATCH(WatchList!$B242,'All CCC'!$B$7:$B$809,0)))</f>
        <v/>
      </c>
      <c r="M242" s="844" t="str">
        <f>IF($B242="","",INDEX('All CCC'!M$7:M$809,MATCH(WatchList!$B242,'All CCC'!$B$7:$B$809,0)))</f>
        <v/>
      </c>
      <c r="N242" s="844" t="str">
        <f>IF($B242="","",INDEX('All CCC'!N$7:N$809,MATCH(WatchList!$B242,'All CCC'!$B$7:$B$809,0)))</f>
        <v/>
      </c>
      <c r="O242" s="844" t="str">
        <f>IF($B242="","",INDEX('All CCC'!O$7:O$809,MATCH(WatchList!$B242,'All CCC'!$B$7:$B$809,0)))</f>
        <v/>
      </c>
      <c r="P242" s="845" t="str">
        <f>IF($B242="","",INDEX('All CCC'!P$7:P$809,MATCH(WatchList!$B242,'All CCC'!$B$7:$B$809,0)))</f>
        <v/>
      </c>
      <c r="Q242" s="845" t="str">
        <f>IF($B242="","",INDEX('All CCC'!Q$7:Q$809,MATCH(WatchList!$B242,'All CCC'!$B$7:$B$809,0)))</f>
        <v/>
      </c>
      <c r="R242" s="844" t="str">
        <f>IF($B242="","",INDEX('All CCC'!R$7:R$809,MATCH(WatchList!$B242,'All CCC'!$B$7:$B$809,0)))</f>
        <v/>
      </c>
      <c r="S242" s="844" t="str">
        <f>IF($B242="","",INDEX('All CCC'!S$7:S$809,MATCH(WatchList!$B242,'All CCC'!$B$7:$B$809,0)))</f>
        <v/>
      </c>
      <c r="T242" s="844" t="str">
        <f>IF($B242="","",INDEX('All CCC'!T$7:T$809,MATCH(WatchList!$B242,'All CCC'!$B$7:$B$809,0)))</f>
        <v/>
      </c>
      <c r="U242" s="844" t="str">
        <f>IF($B242="","",INDEX('All CCC'!U$7:U$809,MATCH(WatchList!$B242,'All CCC'!$B$7:$B$809,0)))</f>
        <v/>
      </c>
      <c r="V242" s="844" t="str">
        <f>IF($B242="","",INDEX('All CCC'!V$7:V$809,MATCH(WatchList!$B242,'All CCC'!$B$7:$B$809,0)))</f>
        <v/>
      </c>
      <c r="W242" s="844" t="str">
        <f>IF($B242="","",INDEX('All CCC'!W$7:W$809,MATCH(WatchList!$B242,'All CCC'!$B$7:$B$809,0)))</f>
        <v/>
      </c>
      <c r="X242" s="844" t="str">
        <f>IF($B242="","",INDEX('All CCC'!X$7:X$809,MATCH(WatchList!$B242,'All CCC'!$B$7:$B$809,0)))</f>
        <v/>
      </c>
      <c r="Y242" s="844" t="str">
        <f>IF($B242="","",INDEX('All CCC'!Y$7:Y$809,MATCH(WatchList!$B242,'All CCC'!$B$7:$B$809,0)))</f>
        <v/>
      </c>
      <c r="Z242" s="844" t="str">
        <f>IF($B242="","",INDEX('All CCC'!Z$7:Z$809,MATCH(WatchList!$B242,'All CCC'!$B$7:$B$809,0)))</f>
        <v/>
      </c>
      <c r="AA242" s="844" t="str">
        <f>IF($B242="","",INDEX('All CCC'!AA$7:AA$809,MATCH(WatchList!$B242,'All CCC'!$B$7:$B$809,0)))</f>
        <v/>
      </c>
      <c r="AB242" s="844" t="str">
        <f>IF($B242="","",INDEX('All CCC'!AB$7:AB$809,MATCH(WatchList!$B242,'All CCC'!$B$7:$B$809,0)))</f>
        <v/>
      </c>
      <c r="AC242" s="844" t="str">
        <f>IF($B242="","",INDEX('All CCC'!AC$7:AC$809,MATCH(WatchList!$B242,'All CCC'!$B$7:$B$809,0)))</f>
        <v/>
      </c>
      <c r="AD242" s="844" t="str">
        <f>IF($B242="","",INDEX('All CCC'!AD$7:AD$809,MATCH(WatchList!$B242,'All CCC'!$B$7:$B$809,0)))</f>
        <v/>
      </c>
      <c r="AE242" s="844" t="str">
        <f>IF($B242="","",INDEX('All CCC'!AE$7:AE$809,MATCH(WatchList!$B242,'All CCC'!$B$7:$B$809,0)))</f>
        <v/>
      </c>
      <c r="AF242" s="844" t="str">
        <f>IF($B242="","",INDEX('All CCC'!AF$7:AF$809,MATCH(WatchList!$B242,'All CCC'!$B$7:$B$809,0)))</f>
        <v/>
      </c>
      <c r="AG242" s="844" t="str">
        <f>IF($B242="","",INDEX('All CCC'!AG$7:AG$809,MATCH(WatchList!$B242,'All CCC'!$B$7:$B$809,0)))</f>
        <v/>
      </c>
      <c r="AH242" s="844" t="str">
        <f>IF($B242="","",INDEX('All CCC'!AH$7:AH$809,MATCH(WatchList!$B242,'All CCC'!$B$7:$B$809,0)))</f>
        <v/>
      </c>
      <c r="AI242" s="844" t="str">
        <f>IF($B242="","",INDEX('All CCC'!AI$7:AI$809,MATCH(WatchList!$B242,'All CCC'!$B$7:$B$809,0)))</f>
        <v/>
      </c>
      <c r="AJ242" s="844" t="str">
        <f>IF($B242="","",INDEX('All CCC'!AJ$7:AJ$809,MATCH(WatchList!$B242,'All CCC'!$B$7:$B$809,0)))</f>
        <v/>
      </c>
      <c r="AK242" s="844" t="str">
        <f>IF($B242="","",INDEX('All CCC'!AK$7:AK$809,MATCH(WatchList!$B242,'All CCC'!$B$7:$B$809,0)))</f>
        <v/>
      </c>
      <c r="AL242" s="844" t="str">
        <f>IF($B242="","",INDEX('All CCC'!AL$7:AL$809,MATCH(WatchList!$B242,'All CCC'!$B$7:$B$809,0)))</f>
        <v/>
      </c>
      <c r="AM242" s="844" t="str">
        <f>IF($B242="","",INDEX('All CCC'!AM$7:AM$809,MATCH(WatchList!$B242,'All CCC'!$B$7:$B$809,0)))</f>
        <v/>
      </c>
      <c r="AN242" s="844" t="str">
        <f>IF($B242="","",INDEX('All CCC'!AN$7:AN$809,MATCH(WatchList!$B242,'All CCC'!$B$7:$B$809,0)))</f>
        <v/>
      </c>
      <c r="AO242" s="844" t="str">
        <f>IF($B242="","",INDEX('All CCC'!AO$7:AO$809,MATCH(WatchList!$B242,'All CCC'!$B$7:$B$809,0)))</f>
        <v/>
      </c>
      <c r="AP242" s="844" t="str">
        <f>IF($B242="","",INDEX('All CCC'!AP$7:AP$809,MATCH(WatchList!$B242,'All CCC'!$B$7:$B$809,0)))</f>
        <v/>
      </c>
      <c r="AQ242" s="844" t="str">
        <f>IF($B242="","",INDEX('All CCC'!AQ$7:AQ$809,MATCH(WatchList!$B242,'All CCC'!$B$7:$B$809,0)))</f>
        <v/>
      </c>
      <c r="AR242" s="844" t="str">
        <f>IF($B242="","",INDEX('All CCC'!AR$7:AR$809,MATCH(WatchList!$B242,'All CCC'!$B$7:$B$809,0)))</f>
        <v/>
      </c>
      <c r="AS242" s="844" t="str">
        <f>IF($B242="","",INDEX('All CCC'!AS$7:AS$809,MATCH(WatchList!$B242,'All CCC'!$B$7:$B$809,0)))</f>
        <v/>
      </c>
      <c r="AT242" s="844" t="str">
        <f>IF($B242="","",INDEX('All CCC'!AT$7:AT$809,MATCH(WatchList!$B242,'All CCC'!$B$7:$B$809,0)))</f>
        <v/>
      </c>
      <c r="AU242" s="844" t="str">
        <f>IF($B242="","",INDEX('All CCC'!AU$7:AU$809,MATCH(WatchList!$B242,'All CCC'!$B$7:$B$809,0)))</f>
        <v/>
      </c>
      <c r="AV242" s="844" t="str">
        <f>IF($B242="","",INDEX('All CCC'!AV$7:AV$809,MATCH(WatchList!$B242,'All CCC'!$B$7:$B$809,0)))</f>
        <v/>
      </c>
      <c r="AW242" s="844" t="str">
        <f>IF($B242="","",INDEX('All CCC'!AW$7:AW$809,MATCH(WatchList!$B242,'All CCC'!$B$7:$B$809,0)))</f>
        <v/>
      </c>
      <c r="AX242" s="844" t="str">
        <f>IF($B242="","",INDEX('All CCC'!AX$7:AX$809,MATCH(WatchList!$B242,'All CCC'!$B$7:$B$809,0)))</f>
        <v/>
      </c>
      <c r="AY242" s="844" t="str">
        <f>IF($B242="","",INDEX('All CCC'!AY$7:AY$809,MATCH(WatchList!$B242,'All CCC'!$B$7:$B$809,0)))</f>
        <v/>
      </c>
      <c r="AZ242" s="844" t="str">
        <f>IF($B242="","",INDEX('All CCC'!AZ$7:AZ$809,MATCH(WatchList!$B242,'All CCC'!$B$7:$B$809,0)))</f>
        <v/>
      </c>
      <c r="BA242" s="844" t="str">
        <f>IF($B242="","",INDEX('All CCC'!BA$7:BA$809,MATCH(WatchList!$B242,'All CCC'!$B$7:$B$809,0)))</f>
        <v/>
      </c>
      <c r="BB242" s="844" t="str">
        <f>IF($B242="","",INDEX('All CCC'!BB$7:BB$809,MATCH(WatchList!$B242,'All CCC'!$B$7:$B$809,0)))</f>
        <v/>
      </c>
      <c r="BC242" s="844" t="str">
        <f>IF($B242="","",INDEX('All CCC'!BC$7:BC$809,MATCH(WatchList!$B242,'All CCC'!$B$7:$B$809,0)))</f>
        <v/>
      </c>
      <c r="BD242" s="844" t="str">
        <f>IF($B242="","",INDEX('All CCC'!BD$7:BD$809,MATCH(WatchList!$B242,'All CCC'!$B$7:$B$809,0)))</f>
        <v/>
      </c>
      <c r="BE242" s="844" t="str">
        <f>IF($B242="","",INDEX('All CCC'!BE$7:BE$809,MATCH(WatchList!$B242,'All CCC'!$B$7:$B$809,0)))</f>
        <v/>
      </c>
      <c r="BF242" s="844" t="str">
        <f>IF($B242="","",INDEX('All CCC'!BF$7:BF$809,MATCH(WatchList!$B242,'All CCC'!$B$7:$B$809,0)))</f>
        <v/>
      </c>
      <c r="BG242" s="844" t="str">
        <f>IF($B242="","",INDEX('All CCC'!BG$7:BG$809,MATCH(WatchList!$B242,'All CCC'!$B$7:$B$809,0)))</f>
        <v/>
      </c>
    </row>
    <row r="243" spans="1:59" x14ac:dyDescent="0.2">
      <c r="A243" s="548" t="str">
        <f>IF($B243="","",INDEX('All CCC'!A$7:A$809,MATCH(WatchList!$B243,'All CCC'!$B$7:$B$809,0)))</f>
        <v/>
      </c>
      <c r="B243" s="31"/>
      <c r="C243" s="844" t="str">
        <f>IF($B243="","",INDEX('All CCC'!C$7:C$809,MATCH(WatchList!$B243,'All CCC'!$B$7:$B$809,0)))</f>
        <v/>
      </c>
      <c r="D243" s="844" t="str">
        <f>IF($B243="","",INDEX('All CCC'!D$7:D$809,MATCH(WatchList!$B243,'All CCC'!$B$7:$B$809,0)))</f>
        <v/>
      </c>
      <c r="E243" s="844" t="str">
        <f>IF($B243="","",INDEX('All CCC'!E$7:E$809,MATCH(WatchList!$B243,'All CCC'!$B$7:$B$809,0)))</f>
        <v/>
      </c>
      <c r="F243" s="844" t="str">
        <f>IF($B243="","",INDEX('All CCC'!F$7:F$809,MATCH(WatchList!$B243,'All CCC'!$B$7:$B$809,0)))</f>
        <v/>
      </c>
      <c r="G243" s="844" t="str">
        <f>IF($B243="","",INDEX('All CCC'!G$7:G$809,MATCH(WatchList!$B243,'All CCC'!$B$7:$B$809,0)))</f>
        <v/>
      </c>
      <c r="H243" s="844" t="str">
        <f>IF($B243="","",INDEX('All CCC'!H$7:H$809,MATCH(WatchList!$B243,'All CCC'!$B$7:$B$809,0)))</f>
        <v/>
      </c>
      <c r="I243" s="844" t="str">
        <f>IF($B243="","",INDEX('All CCC'!I$7:I$809,MATCH(WatchList!$B243,'All CCC'!$B$7:$B$809,0)))</f>
        <v/>
      </c>
      <c r="J243" s="844" t="str">
        <f>IF($B243="","",INDEX('All CCC'!J$7:J$809,MATCH(WatchList!$B243,'All CCC'!$B$7:$B$809,0)))</f>
        <v/>
      </c>
      <c r="K243" s="844" t="str">
        <f>IF($B243="","",INDEX('All CCC'!K$7:K$809,MATCH(WatchList!$B243,'All CCC'!$B$7:$B$809,0)))</f>
        <v/>
      </c>
      <c r="L243" s="844" t="str">
        <f>IF($B243="","",INDEX('All CCC'!L$7:L$809,MATCH(WatchList!$B243,'All CCC'!$B$7:$B$809,0)))</f>
        <v/>
      </c>
      <c r="M243" s="844" t="str">
        <f>IF($B243="","",INDEX('All CCC'!M$7:M$809,MATCH(WatchList!$B243,'All CCC'!$B$7:$B$809,0)))</f>
        <v/>
      </c>
      <c r="N243" s="844" t="str">
        <f>IF($B243="","",INDEX('All CCC'!N$7:N$809,MATCH(WatchList!$B243,'All CCC'!$B$7:$B$809,0)))</f>
        <v/>
      </c>
      <c r="O243" s="844" t="str">
        <f>IF($B243="","",INDEX('All CCC'!O$7:O$809,MATCH(WatchList!$B243,'All CCC'!$B$7:$B$809,0)))</f>
        <v/>
      </c>
      <c r="P243" s="845" t="str">
        <f>IF($B243="","",INDEX('All CCC'!P$7:P$809,MATCH(WatchList!$B243,'All CCC'!$B$7:$B$809,0)))</f>
        <v/>
      </c>
      <c r="Q243" s="845" t="str">
        <f>IF($B243="","",INDEX('All CCC'!Q$7:Q$809,MATCH(WatchList!$B243,'All CCC'!$B$7:$B$809,0)))</f>
        <v/>
      </c>
      <c r="R243" s="844" t="str">
        <f>IF($B243="","",INDEX('All CCC'!R$7:R$809,MATCH(WatchList!$B243,'All CCC'!$B$7:$B$809,0)))</f>
        <v/>
      </c>
      <c r="S243" s="844" t="str">
        <f>IF($B243="","",INDEX('All CCC'!S$7:S$809,MATCH(WatchList!$B243,'All CCC'!$B$7:$B$809,0)))</f>
        <v/>
      </c>
      <c r="T243" s="844" t="str">
        <f>IF($B243="","",INDEX('All CCC'!T$7:T$809,MATCH(WatchList!$B243,'All CCC'!$B$7:$B$809,0)))</f>
        <v/>
      </c>
      <c r="U243" s="844" t="str">
        <f>IF($B243="","",INDEX('All CCC'!U$7:U$809,MATCH(WatchList!$B243,'All CCC'!$B$7:$B$809,0)))</f>
        <v/>
      </c>
      <c r="V243" s="844" t="str">
        <f>IF($B243="","",INDEX('All CCC'!V$7:V$809,MATCH(WatchList!$B243,'All CCC'!$B$7:$B$809,0)))</f>
        <v/>
      </c>
      <c r="W243" s="844" t="str">
        <f>IF($B243="","",INDEX('All CCC'!W$7:W$809,MATCH(WatchList!$B243,'All CCC'!$B$7:$B$809,0)))</f>
        <v/>
      </c>
      <c r="X243" s="844" t="str">
        <f>IF($B243="","",INDEX('All CCC'!X$7:X$809,MATCH(WatchList!$B243,'All CCC'!$B$7:$B$809,0)))</f>
        <v/>
      </c>
      <c r="Y243" s="844" t="str">
        <f>IF($B243="","",INDEX('All CCC'!Y$7:Y$809,MATCH(WatchList!$B243,'All CCC'!$B$7:$B$809,0)))</f>
        <v/>
      </c>
      <c r="Z243" s="844" t="str">
        <f>IF($B243="","",INDEX('All CCC'!Z$7:Z$809,MATCH(WatchList!$B243,'All CCC'!$B$7:$B$809,0)))</f>
        <v/>
      </c>
      <c r="AA243" s="844" t="str">
        <f>IF($B243="","",INDEX('All CCC'!AA$7:AA$809,MATCH(WatchList!$B243,'All CCC'!$B$7:$B$809,0)))</f>
        <v/>
      </c>
      <c r="AB243" s="844" t="str">
        <f>IF($B243="","",INDEX('All CCC'!AB$7:AB$809,MATCH(WatchList!$B243,'All CCC'!$B$7:$B$809,0)))</f>
        <v/>
      </c>
      <c r="AC243" s="844" t="str">
        <f>IF($B243="","",INDEX('All CCC'!AC$7:AC$809,MATCH(WatchList!$B243,'All CCC'!$B$7:$B$809,0)))</f>
        <v/>
      </c>
      <c r="AD243" s="844" t="str">
        <f>IF($B243="","",INDEX('All CCC'!AD$7:AD$809,MATCH(WatchList!$B243,'All CCC'!$B$7:$B$809,0)))</f>
        <v/>
      </c>
      <c r="AE243" s="844" t="str">
        <f>IF($B243="","",INDEX('All CCC'!AE$7:AE$809,MATCH(WatchList!$B243,'All CCC'!$B$7:$B$809,0)))</f>
        <v/>
      </c>
      <c r="AF243" s="844" t="str">
        <f>IF($B243="","",INDEX('All CCC'!AF$7:AF$809,MATCH(WatchList!$B243,'All CCC'!$B$7:$B$809,0)))</f>
        <v/>
      </c>
      <c r="AG243" s="844" t="str">
        <f>IF($B243="","",INDEX('All CCC'!AG$7:AG$809,MATCH(WatchList!$B243,'All CCC'!$B$7:$B$809,0)))</f>
        <v/>
      </c>
      <c r="AH243" s="844" t="str">
        <f>IF($B243="","",INDEX('All CCC'!AH$7:AH$809,MATCH(WatchList!$B243,'All CCC'!$B$7:$B$809,0)))</f>
        <v/>
      </c>
      <c r="AI243" s="844" t="str">
        <f>IF($B243="","",INDEX('All CCC'!AI$7:AI$809,MATCH(WatchList!$B243,'All CCC'!$B$7:$B$809,0)))</f>
        <v/>
      </c>
      <c r="AJ243" s="844" t="str">
        <f>IF($B243="","",INDEX('All CCC'!AJ$7:AJ$809,MATCH(WatchList!$B243,'All CCC'!$B$7:$B$809,0)))</f>
        <v/>
      </c>
      <c r="AK243" s="844" t="str">
        <f>IF($B243="","",INDEX('All CCC'!AK$7:AK$809,MATCH(WatchList!$B243,'All CCC'!$B$7:$B$809,0)))</f>
        <v/>
      </c>
      <c r="AL243" s="844" t="str">
        <f>IF($B243="","",INDEX('All CCC'!AL$7:AL$809,MATCH(WatchList!$B243,'All CCC'!$B$7:$B$809,0)))</f>
        <v/>
      </c>
      <c r="AM243" s="844" t="str">
        <f>IF($B243="","",INDEX('All CCC'!AM$7:AM$809,MATCH(WatchList!$B243,'All CCC'!$B$7:$B$809,0)))</f>
        <v/>
      </c>
      <c r="AN243" s="844" t="str">
        <f>IF($B243="","",INDEX('All CCC'!AN$7:AN$809,MATCH(WatchList!$B243,'All CCC'!$B$7:$B$809,0)))</f>
        <v/>
      </c>
      <c r="AO243" s="844" t="str">
        <f>IF($B243="","",INDEX('All CCC'!AO$7:AO$809,MATCH(WatchList!$B243,'All CCC'!$B$7:$B$809,0)))</f>
        <v/>
      </c>
      <c r="AP243" s="844" t="str">
        <f>IF($B243="","",INDEX('All CCC'!AP$7:AP$809,MATCH(WatchList!$B243,'All CCC'!$B$7:$B$809,0)))</f>
        <v/>
      </c>
      <c r="AQ243" s="844" t="str">
        <f>IF($B243="","",INDEX('All CCC'!AQ$7:AQ$809,MATCH(WatchList!$B243,'All CCC'!$B$7:$B$809,0)))</f>
        <v/>
      </c>
      <c r="AR243" s="844" t="str">
        <f>IF($B243="","",INDEX('All CCC'!AR$7:AR$809,MATCH(WatchList!$B243,'All CCC'!$B$7:$B$809,0)))</f>
        <v/>
      </c>
      <c r="AS243" s="844" t="str">
        <f>IF($B243="","",INDEX('All CCC'!AS$7:AS$809,MATCH(WatchList!$B243,'All CCC'!$B$7:$B$809,0)))</f>
        <v/>
      </c>
      <c r="AT243" s="844" t="str">
        <f>IF($B243="","",INDEX('All CCC'!AT$7:AT$809,MATCH(WatchList!$B243,'All CCC'!$B$7:$B$809,0)))</f>
        <v/>
      </c>
      <c r="AU243" s="844" t="str">
        <f>IF($B243="","",INDEX('All CCC'!AU$7:AU$809,MATCH(WatchList!$B243,'All CCC'!$B$7:$B$809,0)))</f>
        <v/>
      </c>
      <c r="AV243" s="844" t="str">
        <f>IF($B243="","",INDEX('All CCC'!AV$7:AV$809,MATCH(WatchList!$B243,'All CCC'!$B$7:$B$809,0)))</f>
        <v/>
      </c>
      <c r="AW243" s="844" t="str">
        <f>IF($B243="","",INDEX('All CCC'!AW$7:AW$809,MATCH(WatchList!$B243,'All CCC'!$B$7:$B$809,0)))</f>
        <v/>
      </c>
      <c r="AX243" s="844" t="str">
        <f>IF($B243="","",INDEX('All CCC'!AX$7:AX$809,MATCH(WatchList!$B243,'All CCC'!$B$7:$B$809,0)))</f>
        <v/>
      </c>
      <c r="AY243" s="844" t="str">
        <f>IF($B243="","",INDEX('All CCC'!AY$7:AY$809,MATCH(WatchList!$B243,'All CCC'!$B$7:$B$809,0)))</f>
        <v/>
      </c>
      <c r="AZ243" s="844" t="str">
        <f>IF($B243="","",INDEX('All CCC'!AZ$7:AZ$809,MATCH(WatchList!$B243,'All CCC'!$B$7:$B$809,0)))</f>
        <v/>
      </c>
      <c r="BA243" s="844" t="str">
        <f>IF($B243="","",INDEX('All CCC'!BA$7:BA$809,MATCH(WatchList!$B243,'All CCC'!$B$7:$B$809,0)))</f>
        <v/>
      </c>
      <c r="BB243" s="844" t="str">
        <f>IF($B243="","",INDEX('All CCC'!BB$7:BB$809,MATCH(WatchList!$B243,'All CCC'!$B$7:$B$809,0)))</f>
        <v/>
      </c>
      <c r="BC243" s="844" t="str">
        <f>IF($B243="","",INDEX('All CCC'!BC$7:BC$809,MATCH(WatchList!$B243,'All CCC'!$B$7:$B$809,0)))</f>
        <v/>
      </c>
      <c r="BD243" s="844" t="str">
        <f>IF($B243="","",INDEX('All CCC'!BD$7:BD$809,MATCH(WatchList!$B243,'All CCC'!$B$7:$B$809,0)))</f>
        <v/>
      </c>
      <c r="BE243" s="844" t="str">
        <f>IF($B243="","",INDEX('All CCC'!BE$7:BE$809,MATCH(WatchList!$B243,'All CCC'!$B$7:$B$809,0)))</f>
        <v/>
      </c>
      <c r="BF243" s="844" t="str">
        <f>IF($B243="","",INDEX('All CCC'!BF$7:BF$809,MATCH(WatchList!$B243,'All CCC'!$B$7:$B$809,0)))</f>
        <v/>
      </c>
      <c r="BG243" s="844" t="str">
        <f>IF($B243="","",INDEX('All CCC'!BG$7:BG$809,MATCH(WatchList!$B243,'All CCC'!$B$7:$B$809,0)))</f>
        <v/>
      </c>
    </row>
    <row r="244" spans="1:59" x14ac:dyDescent="0.2">
      <c r="A244" s="548" t="str">
        <f>IF($B244="","",INDEX('All CCC'!A$7:A$809,MATCH(WatchList!$B244,'All CCC'!$B$7:$B$809,0)))</f>
        <v/>
      </c>
      <c r="B244" s="31"/>
      <c r="C244" s="844" t="str">
        <f>IF($B244="","",INDEX('All CCC'!C$7:C$809,MATCH(WatchList!$B244,'All CCC'!$B$7:$B$809,0)))</f>
        <v/>
      </c>
      <c r="D244" s="844" t="str">
        <f>IF($B244="","",INDEX('All CCC'!D$7:D$809,MATCH(WatchList!$B244,'All CCC'!$B$7:$B$809,0)))</f>
        <v/>
      </c>
      <c r="E244" s="844" t="str">
        <f>IF($B244="","",INDEX('All CCC'!E$7:E$809,MATCH(WatchList!$B244,'All CCC'!$B$7:$B$809,0)))</f>
        <v/>
      </c>
      <c r="F244" s="844" t="str">
        <f>IF($B244="","",INDEX('All CCC'!F$7:F$809,MATCH(WatchList!$B244,'All CCC'!$B$7:$B$809,0)))</f>
        <v/>
      </c>
      <c r="G244" s="844" t="str">
        <f>IF($B244="","",INDEX('All CCC'!G$7:G$809,MATCH(WatchList!$B244,'All CCC'!$B$7:$B$809,0)))</f>
        <v/>
      </c>
      <c r="H244" s="844" t="str">
        <f>IF($B244="","",INDEX('All CCC'!H$7:H$809,MATCH(WatchList!$B244,'All CCC'!$B$7:$B$809,0)))</f>
        <v/>
      </c>
      <c r="I244" s="844" t="str">
        <f>IF($B244="","",INDEX('All CCC'!I$7:I$809,MATCH(WatchList!$B244,'All CCC'!$B$7:$B$809,0)))</f>
        <v/>
      </c>
      <c r="J244" s="844" t="str">
        <f>IF($B244="","",INDEX('All CCC'!J$7:J$809,MATCH(WatchList!$B244,'All CCC'!$B$7:$B$809,0)))</f>
        <v/>
      </c>
      <c r="K244" s="844" t="str">
        <f>IF($B244="","",INDEX('All CCC'!K$7:K$809,MATCH(WatchList!$B244,'All CCC'!$B$7:$B$809,0)))</f>
        <v/>
      </c>
      <c r="L244" s="844" t="str">
        <f>IF($B244="","",INDEX('All CCC'!L$7:L$809,MATCH(WatchList!$B244,'All CCC'!$B$7:$B$809,0)))</f>
        <v/>
      </c>
      <c r="M244" s="844" t="str">
        <f>IF($B244="","",INDEX('All CCC'!M$7:M$809,MATCH(WatchList!$B244,'All CCC'!$B$7:$B$809,0)))</f>
        <v/>
      </c>
      <c r="N244" s="844" t="str">
        <f>IF($B244="","",INDEX('All CCC'!N$7:N$809,MATCH(WatchList!$B244,'All CCC'!$B$7:$B$809,0)))</f>
        <v/>
      </c>
      <c r="O244" s="844" t="str">
        <f>IF($B244="","",INDEX('All CCC'!O$7:O$809,MATCH(WatchList!$B244,'All CCC'!$B$7:$B$809,0)))</f>
        <v/>
      </c>
      <c r="P244" s="845" t="str">
        <f>IF($B244="","",INDEX('All CCC'!P$7:P$809,MATCH(WatchList!$B244,'All CCC'!$B$7:$B$809,0)))</f>
        <v/>
      </c>
      <c r="Q244" s="845" t="str">
        <f>IF($B244="","",INDEX('All CCC'!Q$7:Q$809,MATCH(WatchList!$B244,'All CCC'!$B$7:$B$809,0)))</f>
        <v/>
      </c>
      <c r="R244" s="844" t="str">
        <f>IF($B244="","",INDEX('All CCC'!R$7:R$809,MATCH(WatchList!$B244,'All CCC'!$B$7:$B$809,0)))</f>
        <v/>
      </c>
      <c r="S244" s="844" t="str">
        <f>IF($B244="","",INDEX('All CCC'!S$7:S$809,MATCH(WatchList!$B244,'All CCC'!$B$7:$B$809,0)))</f>
        <v/>
      </c>
      <c r="T244" s="844" t="str">
        <f>IF($B244="","",INDEX('All CCC'!T$7:T$809,MATCH(WatchList!$B244,'All CCC'!$B$7:$B$809,0)))</f>
        <v/>
      </c>
      <c r="U244" s="844" t="str">
        <f>IF($B244="","",INDEX('All CCC'!U$7:U$809,MATCH(WatchList!$B244,'All CCC'!$B$7:$B$809,0)))</f>
        <v/>
      </c>
      <c r="V244" s="844" t="str">
        <f>IF($B244="","",INDEX('All CCC'!V$7:V$809,MATCH(WatchList!$B244,'All CCC'!$B$7:$B$809,0)))</f>
        <v/>
      </c>
      <c r="W244" s="844" t="str">
        <f>IF($B244="","",INDEX('All CCC'!W$7:W$809,MATCH(WatchList!$B244,'All CCC'!$B$7:$B$809,0)))</f>
        <v/>
      </c>
      <c r="X244" s="844" t="str">
        <f>IF($B244="","",INDEX('All CCC'!X$7:X$809,MATCH(WatchList!$B244,'All CCC'!$B$7:$B$809,0)))</f>
        <v/>
      </c>
      <c r="Y244" s="844" t="str">
        <f>IF($B244="","",INDEX('All CCC'!Y$7:Y$809,MATCH(WatchList!$B244,'All CCC'!$B$7:$B$809,0)))</f>
        <v/>
      </c>
      <c r="Z244" s="844" t="str">
        <f>IF($B244="","",INDEX('All CCC'!Z$7:Z$809,MATCH(WatchList!$B244,'All CCC'!$B$7:$B$809,0)))</f>
        <v/>
      </c>
      <c r="AA244" s="844" t="str">
        <f>IF($B244="","",INDEX('All CCC'!AA$7:AA$809,MATCH(WatchList!$B244,'All CCC'!$B$7:$B$809,0)))</f>
        <v/>
      </c>
      <c r="AB244" s="844" t="str">
        <f>IF($B244="","",INDEX('All CCC'!AB$7:AB$809,MATCH(WatchList!$B244,'All CCC'!$B$7:$B$809,0)))</f>
        <v/>
      </c>
      <c r="AC244" s="844" t="str">
        <f>IF($B244="","",INDEX('All CCC'!AC$7:AC$809,MATCH(WatchList!$B244,'All CCC'!$B$7:$B$809,0)))</f>
        <v/>
      </c>
      <c r="AD244" s="844" t="str">
        <f>IF($B244="","",INDEX('All CCC'!AD$7:AD$809,MATCH(WatchList!$B244,'All CCC'!$B$7:$B$809,0)))</f>
        <v/>
      </c>
      <c r="AE244" s="844" t="str">
        <f>IF($B244="","",INDEX('All CCC'!AE$7:AE$809,MATCH(WatchList!$B244,'All CCC'!$B$7:$B$809,0)))</f>
        <v/>
      </c>
      <c r="AF244" s="844" t="str">
        <f>IF($B244="","",INDEX('All CCC'!AF$7:AF$809,MATCH(WatchList!$B244,'All CCC'!$B$7:$B$809,0)))</f>
        <v/>
      </c>
      <c r="AG244" s="844" t="str">
        <f>IF($B244="","",INDEX('All CCC'!AG$7:AG$809,MATCH(WatchList!$B244,'All CCC'!$B$7:$B$809,0)))</f>
        <v/>
      </c>
      <c r="AH244" s="844" t="str">
        <f>IF($B244="","",INDEX('All CCC'!AH$7:AH$809,MATCH(WatchList!$B244,'All CCC'!$B$7:$B$809,0)))</f>
        <v/>
      </c>
      <c r="AI244" s="844" t="str">
        <f>IF($B244="","",INDEX('All CCC'!AI$7:AI$809,MATCH(WatchList!$B244,'All CCC'!$B$7:$B$809,0)))</f>
        <v/>
      </c>
      <c r="AJ244" s="844" t="str">
        <f>IF($B244="","",INDEX('All CCC'!AJ$7:AJ$809,MATCH(WatchList!$B244,'All CCC'!$B$7:$B$809,0)))</f>
        <v/>
      </c>
      <c r="AK244" s="844" t="str">
        <f>IF($B244="","",INDEX('All CCC'!AK$7:AK$809,MATCH(WatchList!$B244,'All CCC'!$B$7:$B$809,0)))</f>
        <v/>
      </c>
      <c r="AL244" s="844" t="str">
        <f>IF($B244="","",INDEX('All CCC'!AL$7:AL$809,MATCH(WatchList!$B244,'All CCC'!$B$7:$B$809,0)))</f>
        <v/>
      </c>
      <c r="AM244" s="844" t="str">
        <f>IF($B244="","",INDEX('All CCC'!AM$7:AM$809,MATCH(WatchList!$B244,'All CCC'!$B$7:$B$809,0)))</f>
        <v/>
      </c>
      <c r="AN244" s="844" t="str">
        <f>IF($B244="","",INDEX('All CCC'!AN$7:AN$809,MATCH(WatchList!$B244,'All CCC'!$B$7:$B$809,0)))</f>
        <v/>
      </c>
      <c r="AO244" s="844" t="str">
        <f>IF($B244="","",INDEX('All CCC'!AO$7:AO$809,MATCH(WatchList!$B244,'All CCC'!$B$7:$B$809,0)))</f>
        <v/>
      </c>
      <c r="AP244" s="844" t="str">
        <f>IF($B244="","",INDEX('All CCC'!AP$7:AP$809,MATCH(WatchList!$B244,'All CCC'!$B$7:$B$809,0)))</f>
        <v/>
      </c>
      <c r="AQ244" s="844" t="str">
        <f>IF($B244="","",INDEX('All CCC'!AQ$7:AQ$809,MATCH(WatchList!$B244,'All CCC'!$B$7:$B$809,0)))</f>
        <v/>
      </c>
      <c r="AR244" s="844" t="str">
        <f>IF($B244="","",INDEX('All CCC'!AR$7:AR$809,MATCH(WatchList!$B244,'All CCC'!$B$7:$B$809,0)))</f>
        <v/>
      </c>
      <c r="AS244" s="844" t="str">
        <f>IF($B244="","",INDEX('All CCC'!AS$7:AS$809,MATCH(WatchList!$B244,'All CCC'!$B$7:$B$809,0)))</f>
        <v/>
      </c>
      <c r="AT244" s="844" t="str">
        <f>IF($B244="","",INDEX('All CCC'!AT$7:AT$809,MATCH(WatchList!$B244,'All CCC'!$B$7:$B$809,0)))</f>
        <v/>
      </c>
      <c r="AU244" s="844" t="str">
        <f>IF($B244="","",INDEX('All CCC'!AU$7:AU$809,MATCH(WatchList!$B244,'All CCC'!$B$7:$B$809,0)))</f>
        <v/>
      </c>
      <c r="AV244" s="844" t="str">
        <f>IF($B244="","",INDEX('All CCC'!AV$7:AV$809,MATCH(WatchList!$B244,'All CCC'!$B$7:$B$809,0)))</f>
        <v/>
      </c>
      <c r="AW244" s="844" t="str">
        <f>IF($B244="","",INDEX('All CCC'!AW$7:AW$809,MATCH(WatchList!$B244,'All CCC'!$B$7:$B$809,0)))</f>
        <v/>
      </c>
      <c r="AX244" s="844" t="str">
        <f>IF($B244="","",INDEX('All CCC'!AX$7:AX$809,MATCH(WatchList!$B244,'All CCC'!$B$7:$B$809,0)))</f>
        <v/>
      </c>
      <c r="AY244" s="844" t="str">
        <f>IF($B244="","",INDEX('All CCC'!AY$7:AY$809,MATCH(WatchList!$B244,'All CCC'!$B$7:$B$809,0)))</f>
        <v/>
      </c>
      <c r="AZ244" s="844" t="str">
        <f>IF($B244="","",INDEX('All CCC'!AZ$7:AZ$809,MATCH(WatchList!$B244,'All CCC'!$B$7:$B$809,0)))</f>
        <v/>
      </c>
      <c r="BA244" s="844" t="str">
        <f>IF($B244="","",INDEX('All CCC'!BA$7:BA$809,MATCH(WatchList!$B244,'All CCC'!$B$7:$B$809,0)))</f>
        <v/>
      </c>
      <c r="BB244" s="844" t="str">
        <f>IF($B244="","",INDEX('All CCC'!BB$7:BB$809,MATCH(WatchList!$B244,'All CCC'!$B$7:$B$809,0)))</f>
        <v/>
      </c>
      <c r="BC244" s="844" t="str">
        <f>IF($B244="","",INDEX('All CCC'!BC$7:BC$809,MATCH(WatchList!$B244,'All CCC'!$B$7:$B$809,0)))</f>
        <v/>
      </c>
      <c r="BD244" s="844" t="str">
        <f>IF($B244="","",INDEX('All CCC'!BD$7:BD$809,MATCH(WatchList!$B244,'All CCC'!$B$7:$B$809,0)))</f>
        <v/>
      </c>
      <c r="BE244" s="844" t="str">
        <f>IF($B244="","",INDEX('All CCC'!BE$7:BE$809,MATCH(WatchList!$B244,'All CCC'!$B$7:$B$809,0)))</f>
        <v/>
      </c>
      <c r="BF244" s="844" t="str">
        <f>IF($B244="","",INDEX('All CCC'!BF$7:BF$809,MATCH(WatchList!$B244,'All CCC'!$B$7:$B$809,0)))</f>
        <v/>
      </c>
      <c r="BG244" s="844" t="str">
        <f>IF($B244="","",INDEX('All CCC'!BG$7:BG$809,MATCH(WatchList!$B244,'All CCC'!$B$7:$B$809,0)))</f>
        <v/>
      </c>
    </row>
    <row r="245" spans="1:59" x14ac:dyDescent="0.2">
      <c r="A245" s="548" t="str">
        <f>IF($B245="","",INDEX('All CCC'!A$7:A$809,MATCH(WatchList!$B245,'All CCC'!$B$7:$B$809,0)))</f>
        <v/>
      </c>
      <c r="B245" s="31"/>
      <c r="C245" s="844" t="str">
        <f>IF($B245="","",INDEX('All CCC'!C$7:C$809,MATCH(WatchList!$B245,'All CCC'!$B$7:$B$809,0)))</f>
        <v/>
      </c>
      <c r="D245" s="844" t="str">
        <f>IF($B245="","",INDEX('All CCC'!D$7:D$809,MATCH(WatchList!$B245,'All CCC'!$B$7:$B$809,0)))</f>
        <v/>
      </c>
      <c r="E245" s="844" t="str">
        <f>IF($B245="","",INDEX('All CCC'!E$7:E$809,MATCH(WatchList!$B245,'All CCC'!$B$7:$B$809,0)))</f>
        <v/>
      </c>
      <c r="F245" s="844" t="str">
        <f>IF($B245="","",INDEX('All CCC'!F$7:F$809,MATCH(WatchList!$B245,'All CCC'!$B$7:$B$809,0)))</f>
        <v/>
      </c>
      <c r="G245" s="844" t="str">
        <f>IF($B245="","",INDEX('All CCC'!G$7:G$809,MATCH(WatchList!$B245,'All CCC'!$B$7:$B$809,0)))</f>
        <v/>
      </c>
      <c r="H245" s="844" t="str">
        <f>IF($B245="","",INDEX('All CCC'!H$7:H$809,MATCH(WatchList!$B245,'All CCC'!$B$7:$B$809,0)))</f>
        <v/>
      </c>
      <c r="I245" s="844" t="str">
        <f>IF($B245="","",INDEX('All CCC'!I$7:I$809,MATCH(WatchList!$B245,'All CCC'!$B$7:$B$809,0)))</f>
        <v/>
      </c>
      <c r="J245" s="844" t="str">
        <f>IF($B245="","",INDEX('All CCC'!J$7:J$809,MATCH(WatchList!$B245,'All CCC'!$B$7:$B$809,0)))</f>
        <v/>
      </c>
      <c r="K245" s="844" t="str">
        <f>IF($B245="","",INDEX('All CCC'!K$7:K$809,MATCH(WatchList!$B245,'All CCC'!$B$7:$B$809,0)))</f>
        <v/>
      </c>
      <c r="L245" s="844" t="str">
        <f>IF($B245="","",INDEX('All CCC'!L$7:L$809,MATCH(WatchList!$B245,'All CCC'!$B$7:$B$809,0)))</f>
        <v/>
      </c>
      <c r="M245" s="844" t="str">
        <f>IF($B245="","",INDEX('All CCC'!M$7:M$809,MATCH(WatchList!$B245,'All CCC'!$B$7:$B$809,0)))</f>
        <v/>
      </c>
      <c r="N245" s="844" t="str">
        <f>IF($B245="","",INDEX('All CCC'!N$7:N$809,MATCH(WatchList!$B245,'All CCC'!$B$7:$B$809,0)))</f>
        <v/>
      </c>
      <c r="O245" s="844" t="str">
        <f>IF($B245="","",INDEX('All CCC'!O$7:O$809,MATCH(WatchList!$B245,'All CCC'!$B$7:$B$809,0)))</f>
        <v/>
      </c>
      <c r="P245" s="845" t="str">
        <f>IF($B245="","",INDEX('All CCC'!P$7:P$809,MATCH(WatchList!$B245,'All CCC'!$B$7:$B$809,0)))</f>
        <v/>
      </c>
      <c r="Q245" s="845" t="str">
        <f>IF($B245="","",INDEX('All CCC'!Q$7:Q$809,MATCH(WatchList!$B245,'All CCC'!$B$7:$B$809,0)))</f>
        <v/>
      </c>
      <c r="R245" s="844" t="str">
        <f>IF($B245="","",INDEX('All CCC'!R$7:R$809,MATCH(WatchList!$B245,'All CCC'!$B$7:$B$809,0)))</f>
        <v/>
      </c>
      <c r="S245" s="844" t="str">
        <f>IF($B245="","",INDEX('All CCC'!S$7:S$809,MATCH(WatchList!$B245,'All CCC'!$B$7:$B$809,0)))</f>
        <v/>
      </c>
      <c r="T245" s="844" t="str">
        <f>IF($B245="","",INDEX('All CCC'!T$7:T$809,MATCH(WatchList!$B245,'All CCC'!$B$7:$B$809,0)))</f>
        <v/>
      </c>
      <c r="U245" s="844" t="str">
        <f>IF($B245="","",INDEX('All CCC'!U$7:U$809,MATCH(WatchList!$B245,'All CCC'!$B$7:$B$809,0)))</f>
        <v/>
      </c>
      <c r="V245" s="844" t="str">
        <f>IF($B245="","",INDEX('All CCC'!V$7:V$809,MATCH(WatchList!$B245,'All CCC'!$B$7:$B$809,0)))</f>
        <v/>
      </c>
      <c r="W245" s="844" t="str">
        <f>IF($B245="","",INDEX('All CCC'!W$7:W$809,MATCH(WatchList!$B245,'All CCC'!$B$7:$B$809,0)))</f>
        <v/>
      </c>
      <c r="X245" s="844" t="str">
        <f>IF($B245="","",INDEX('All CCC'!X$7:X$809,MATCH(WatchList!$B245,'All CCC'!$B$7:$B$809,0)))</f>
        <v/>
      </c>
      <c r="Y245" s="844" t="str">
        <f>IF($B245="","",INDEX('All CCC'!Y$7:Y$809,MATCH(WatchList!$B245,'All CCC'!$B$7:$B$809,0)))</f>
        <v/>
      </c>
      <c r="Z245" s="844" t="str">
        <f>IF($B245="","",INDEX('All CCC'!Z$7:Z$809,MATCH(WatchList!$B245,'All CCC'!$B$7:$B$809,0)))</f>
        <v/>
      </c>
      <c r="AA245" s="844" t="str">
        <f>IF($B245="","",INDEX('All CCC'!AA$7:AA$809,MATCH(WatchList!$B245,'All CCC'!$B$7:$B$809,0)))</f>
        <v/>
      </c>
      <c r="AB245" s="844" t="str">
        <f>IF($B245="","",INDEX('All CCC'!AB$7:AB$809,MATCH(WatchList!$B245,'All CCC'!$B$7:$B$809,0)))</f>
        <v/>
      </c>
      <c r="AC245" s="844" t="str">
        <f>IF($B245="","",INDEX('All CCC'!AC$7:AC$809,MATCH(WatchList!$B245,'All CCC'!$B$7:$B$809,0)))</f>
        <v/>
      </c>
      <c r="AD245" s="844" t="str">
        <f>IF($B245="","",INDEX('All CCC'!AD$7:AD$809,MATCH(WatchList!$B245,'All CCC'!$B$7:$B$809,0)))</f>
        <v/>
      </c>
      <c r="AE245" s="844" t="str">
        <f>IF($B245="","",INDEX('All CCC'!AE$7:AE$809,MATCH(WatchList!$B245,'All CCC'!$B$7:$B$809,0)))</f>
        <v/>
      </c>
      <c r="AF245" s="844" t="str">
        <f>IF($B245="","",INDEX('All CCC'!AF$7:AF$809,MATCH(WatchList!$B245,'All CCC'!$B$7:$B$809,0)))</f>
        <v/>
      </c>
      <c r="AG245" s="844" t="str">
        <f>IF($B245="","",INDEX('All CCC'!AG$7:AG$809,MATCH(WatchList!$B245,'All CCC'!$B$7:$B$809,0)))</f>
        <v/>
      </c>
      <c r="AH245" s="844" t="str">
        <f>IF($B245="","",INDEX('All CCC'!AH$7:AH$809,MATCH(WatchList!$B245,'All CCC'!$B$7:$B$809,0)))</f>
        <v/>
      </c>
      <c r="AI245" s="844" t="str">
        <f>IF($B245="","",INDEX('All CCC'!AI$7:AI$809,MATCH(WatchList!$B245,'All CCC'!$B$7:$B$809,0)))</f>
        <v/>
      </c>
      <c r="AJ245" s="844" t="str">
        <f>IF($B245="","",INDEX('All CCC'!AJ$7:AJ$809,MATCH(WatchList!$B245,'All CCC'!$B$7:$B$809,0)))</f>
        <v/>
      </c>
      <c r="AK245" s="844" t="str">
        <f>IF($B245="","",INDEX('All CCC'!AK$7:AK$809,MATCH(WatchList!$B245,'All CCC'!$B$7:$B$809,0)))</f>
        <v/>
      </c>
      <c r="AL245" s="844" t="str">
        <f>IF($B245="","",INDEX('All CCC'!AL$7:AL$809,MATCH(WatchList!$B245,'All CCC'!$B$7:$B$809,0)))</f>
        <v/>
      </c>
      <c r="AM245" s="844" t="str">
        <f>IF($B245="","",INDEX('All CCC'!AM$7:AM$809,MATCH(WatchList!$B245,'All CCC'!$B$7:$B$809,0)))</f>
        <v/>
      </c>
      <c r="AN245" s="844" t="str">
        <f>IF($B245="","",INDEX('All CCC'!AN$7:AN$809,MATCH(WatchList!$B245,'All CCC'!$B$7:$B$809,0)))</f>
        <v/>
      </c>
      <c r="AO245" s="844" t="str">
        <f>IF($B245="","",INDEX('All CCC'!AO$7:AO$809,MATCH(WatchList!$B245,'All CCC'!$B$7:$B$809,0)))</f>
        <v/>
      </c>
      <c r="AP245" s="844" t="str">
        <f>IF($B245="","",INDEX('All CCC'!AP$7:AP$809,MATCH(WatchList!$B245,'All CCC'!$B$7:$B$809,0)))</f>
        <v/>
      </c>
      <c r="AQ245" s="844" t="str">
        <f>IF($B245="","",INDEX('All CCC'!AQ$7:AQ$809,MATCH(WatchList!$B245,'All CCC'!$B$7:$B$809,0)))</f>
        <v/>
      </c>
      <c r="AR245" s="844" t="str">
        <f>IF($B245="","",INDEX('All CCC'!AR$7:AR$809,MATCH(WatchList!$B245,'All CCC'!$B$7:$B$809,0)))</f>
        <v/>
      </c>
      <c r="AS245" s="844" t="str">
        <f>IF($B245="","",INDEX('All CCC'!AS$7:AS$809,MATCH(WatchList!$B245,'All CCC'!$B$7:$B$809,0)))</f>
        <v/>
      </c>
      <c r="AT245" s="844" t="str">
        <f>IF($B245="","",INDEX('All CCC'!AT$7:AT$809,MATCH(WatchList!$B245,'All CCC'!$B$7:$B$809,0)))</f>
        <v/>
      </c>
      <c r="AU245" s="844" t="str">
        <f>IF($B245="","",INDEX('All CCC'!AU$7:AU$809,MATCH(WatchList!$B245,'All CCC'!$B$7:$B$809,0)))</f>
        <v/>
      </c>
      <c r="AV245" s="844" t="str">
        <f>IF($B245="","",INDEX('All CCC'!AV$7:AV$809,MATCH(WatchList!$B245,'All CCC'!$B$7:$B$809,0)))</f>
        <v/>
      </c>
      <c r="AW245" s="844" t="str">
        <f>IF($B245="","",INDEX('All CCC'!AW$7:AW$809,MATCH(WatchList!$B245,'All CCC'!$B$7:$B$809,0)))</f>
        <v/>
      </c>
      <c r="AX245" s="844" t="str">
        <f>IF($B245="","",INDEX('All CCC'!AX$7:AX$809,MATCH(WatchList!$B245,'All CCC'!$B$7:$B$809,0)))</f>
        <v/>
      </c>
      <c r="AY245" s="844" t="str">
        <f>IF($B245="","",INDEX('All CCC'!AY$7:AY$809,MATCH(WatchList!$B245,'All CCC'!$B$7:$B$809,0)))</f>
        <v/>
      </c>
      <c r="AZ245" s="844" t="str">
        <f>IF($B245="","",INDEX('All CCC'!AZ$7:AZ$809,MATCH(WatchList!$B245,'All CCC'!$B$7:$B$809,0)))</f>
        <v/>
      </c>
      <c r="BA245" s="844" t="str">
        <f>IF($B245="","",INDEX('All CCC'!BA$7:BA$809,MATCH(WatchList!$B245,'All CCC'!$B$7:$B$809,0)))</f>
        <v/>
      </c>
      <c r="BB245" s="844" t="str">
        <f>IF($B245="","",INDEX('All CCC'!BB$7:BB$809,MATCH(WatchList!$B245,'All CCC'!$B$7:$B$809,0)))</f>
        <v/>
      </c>
      <c r="BC245" s="844" t="str">
        <f>IF($B245="","",INDEX('All CCC'!BC$7:BC$809,MATCH(WatchList!$B245,'All CCC'!$B$7:$B$809,0)))</f>
        <v/>
      </c>
      <c r="BD245" s="844" t="str">
        <f>IF($B245="","",INDEX('All CCC'!BD$7:BD$809,MATCH(WatchList!$B245,'All CCC'!$B$7:$B$809,0)))</f>
        <v/>
      </c>
      <c r="BE245" s="844" t="str">
        <f>IF($B245="","",INDEX('All CCC'!BE$7:BE$809,MATCH(WatchList!$B245,'All CCC'!$B$7:$B$809,0)))</f>
        <v/>
      </c>
      <c r="BF245" s="844" t="str">
        <f>IF($B245="","",INDEX('All CCC'!BF$7:BF$809,MATCH(WatchList!$B245,'All CCC'!$B$7:$B$809,0)))</f>
        <v/>
      </c>
      <c r="BG245" s="844" t="str">
        <f>IF($B245="","",INDEX('All CCC'!BG$7:BG$809,MATCH(WatchList!$B245,'All CCC'!$B$7:$B$809,0)))</f>
        <v/>
      </c>
    </row>
    <row r="246" spans="1:59" x14ac:dyDescent="0.2">
      <c r="A246" s="548" t="str">
        <f>IF($B246="","",INDEX('All CCC'!A$7:A$809,MATCH(WatchList!$B246,'All CCC'!$B$7:$B$809,0)))</f>
        <v/>
      </c>
      <c r="B246" s="31"/>
      <c r="C246" s="844" t="str">
        <f>IF($B246="","",INDEX('All CCC'!C$7:C$809,MATCH(WatchList!$B246,'All CCC'!$B$7:$B$809,0)))</f>
        <v/>
      </c>
      <c r="D246" s="844" t="str">
        <f>IF($B246="","",INDEX('All CCC'!D$7:D$809,MATCH(WatchList!$B246,'All CCC'!$B$7:$B$809,0)))</f>
        <v/>
      </c>
      <c r="E246" s="844" t="str">
        <f>IF($B246="","",INDEX('All CCC'!E$7:E$809,MATCH(WatchList!$B246,'All CCC'!$B$7:$B$809,0)))</f>
        <v/>
      </c>
      <c r="F246" s="844" t="str">
        <f>IF($B246="","",INDEX('All CCC'!F$7:F$809,MATCH(WatchList!$B246,'All CCC'!$B$7:$B$809,0)))</f>
        <v/>
      </c>
      <c r="G246" s="844" t="str">
        <f>IF($B246="","",INDEX('All CCC'!G$7:G$809,MATCH(WatchList!$B246,'All CCC'!$B$7:$B$809,0)))</f>
        <v/>
      </c>
      <c r="H246" s="844" t="str">
        <f>IF($B246="","",INDEX('All CCC'!H$7:H$809,MATCH(WatchList!$B246,'All CCC'!$B$7:$B$809,0)))</f>
        <v/>
      </c>
      <c r="I246" s="844" t="str">
        <f>IF($B246="","",INDEX('All CCC'!I$7:I$809,MATCH(WatchList!$B246,'All CCC'!$B$7:$B$809,0)))</f>
        <v/>
      </c>
      <c r="J246" s="844" t="str">
        <f>IF($B246="","",INDEX('All CCC'!J$7:J$809,MATCH(WatchList!$B246,'All CCC'!$B$7:$B$809,0)))</f>
        <v/>
      </c>
      <c r="K246" s="844" t="str">
        <f>IF($B246="","",INDEX('All CCC'!K$7:K$809,MATCH(WatchList!$B246,'All CCC'!$B$7:$B$809,0)))</f>
        <v/>
      </c>
      <c r="L246" s="844" t="str">
        <f>IF($B246="","",INDEX('All CCC'!L$7:L$809,MATCH(WatchList!$B246,'All CCC'!$B$7:$B$809,0)))</f>
        <v/>
      </c>
      <c r="M246" s="844" t="str">
        <f>IF($B246="","",INDEX('All CCC'!M$7:M$809,MATCH(WatchList!$B246,'All CCC'!$B$7:$B$809,0)))</f>
        <v/>
      </c>
      <c r="N246" s="844" t="str">
        <f>IF($B246="","",INDEX('All CCC'!N$7:N$809,MATCH(WatchList!$B246,'All CCC'!$B$7:$B$809,0)))</f>
        <v/>
      </c>
      <c r="O246" s="844" t="str">
        <f>IF($B246="","",INDEX('All CCC'!O$7:O$809,MATCH(WatchList!$B246,'All CCC'!$B$7:$B$809,0)))</f>
        <v/>
      </c>
      <c r="P246" s="845" t="str">
        <f>IF($B246="","",INDEX('All CCC'!P$7:P$809,MATCH(WatchList!$B246,'All CCC'!$B$7:$B$809,0)))</f>
        <v/>
      </c>
      <c r="Q246" s="845" t="str">
        <f>IF($B246="","",INDEX('All CCC'!Q$7:Q$809,MATCH(WatchList!$B246,'All CCC'!$B$7:$B$809,0)))</f>
        <v/>
      </c>
      <c r="R246" s="844" t="str">
        <f>IF($B246="","",INDEX('All CCC'!R$7:R$809,MATCH(WatchList!$B246,'All CCC'!$B$7:$B$809,0)))</f>
        <v/>
      </c>
      <c r="S246" s="844" t="str">
        <f>IF($B246="","",INDEX('All CCC'!S$7:S$809,MATCH(WatchList!$B246,'All CCC'!$B$7:$B$809,0)))</f>
        <v/>
      </c>
      <c r="T246" s="844" t="str">
        <f>IF($B246="","",INDEX('All CCC'!T$7:T$809,MATCH(WatchList!$B246,'All CCC'!$B$7:$B$809,0)))</f>
        <v/>
      </c>
      <c r="U246" s="844" t="str">
        <f>IF($B246="","",INDEX('All CCC'!U$7:U$809,MATCH(WatchList!$B246,'All CCC'!$B$7:$B$809,0)))</f>
        <v/>
      </c>
      <c r="V246" s="844" t="str">
        <f>IF($B246="","",INDEX('All CCC'!V$7:V$809,MATCH(WatchList!$B246,'All CCC'!$B$7:$B$809,0)))</f>
        <v/>
      </c>
      <c r="W246" s="844" t="str">
        <f>IF($B246="","",INDEX('All CCC'!W$7:W$809,MATCH(WatchList!$B246,'All CCC'!$B$7:$B$809,0)))</f>
        <v/>
      </c>
      <c r="X246" s="844" t="str">
        <f>IF($B246="","",INDEX('All CCC'!X$7:X$809,MATCH(WatchList!$B246,'All CCC'!$B$7:$B$809,0)))</f>
        <v/>
      </c>
      <c r="Y246" s="844" t="str">
        <f>IF($B246="","",INDEX('All CCC'!Y$7:Y$809,MATCH(WatchList!$B246,'All CCC'!$B$7:$B$809,0)))</f>
        <v/>
      </c>
      <c r="Z246" s="844" t="str">
        <f>IF($B246="","",INDEX('All CCC'!Z$7:Z$809,MATCH(WatchList!$B246,'All CCC'!$B$7:$B$809,0)))</f>
        <v/>
      </c>
      <c r="AA246" s="844" t="str">
        <f>IF($B246="","",INDEX('All CCC'!AA$7:AA$809,MATCH(WatchList!$B246,'All CCC'!$B$7:$B$809,0)))</f>
        <v/>
      </c>
      <c r="AB246" s="844" t="str">
        <f>IF($B246="","",INDEX('All CCC'!AB$7:AB$809,MATCH(WatchList!$B246,'All CCC'!$B$7:$B$809,0)))</f>
        <v/>
      </c>
      <c r="AC246" s="844" t="str">
        <f>IF($B246="","",INDEX('All CCC'!AC$7:AC$809,MATCH(WatchList!$B246,'All CCC'!$B$7:$B$809,0)))</f>
        <v/>
      </c>
      <c r="AD246" s="844" t="str">
        <f>IF($B246="","",INDEX('All CCC'!AD$7:AD$809,MATCH(WatchList!$B246,'All CCC'!$B$7:$B$809,0)))</f>
        <v/>
      </c>
      <c r="AE246" s="844" t="str">
        <f>IF($B246="","",INDEX('All CCC'!AE$7:AE$809,MATCH(WatchList!$B246,'All CCC'!$B$7:$B$809,0)))</f>
        <v/>
      </c>
      <c r="AF246" s="844" t="str">
        <f>IF($B246="","",INDEX('All CCC'!AF$7:AF$809,MATCH(WatchList!$B246,'All CCC'!$B$7:$B$809,0)))</f>
        <v/>
      </c>
      <c r="AG246" s="844" t="str">
        <f>IF($B246="","",INDEX('All CCC'!AG$7:AG$809,MATCH(WatchList!$B246,'All CCC'!$B$7:$B$809,0)))</f>
        <v/>
      </c>
      <c r="AH246" s="844" t="str">
        <f>IF($B246="","",INDEX('All CCC'!AH$7:AH$809,MATCH(WatchList!$B246,'All CCC'!$B$7:$B$809,0)))</f>
        <v/>
      </c>
      <c r="AI246" s="844" t="str">
        <f>IF($B246="","",INDEX('All CCC'!AI$7:AI$809,MATCH(WatchList!$B246,'All CCC'!$B$7:$B$809,0)))</f>
        <v/>
      </c>
      <c r="AJ246" s="844" t="str">
        <f>IF($B246="","",INDEX('All CCC'!AJ$7:AJ$809,MATCH(WatchList!$B246,'All CCC'!$B$7:$B$809,0)))</f>
        <v/>
      </c>
      <c r="AK246" s="844" t="str">
        <f>IF($B246="","",INDEX('All CCC'!AK$7:AK$809,MATCH(WatchList!$B246,'All CCC'!$B$7:$B$809,0)))</f>
        <v/>
      </c>
      <c r="AL246" s="844" t="str">
        <f>IF($B246="","",INDEX('All CCC'!AL$7:AL$809,MATCH(WatchList!$B246,'All CCC'!$B$7:$B$809,0)))</f>
        <v/>
      </c>
      <c r="AM246" s="844" t="str">
        <f>IF($B246="","",INDEX('All CCC'!AM$7:AM$809,MATCH(WatchList!$B246,'All CCC'!$B$7:$B$809,0)))</f>
        <v/>
      </c>
      <c r="AN246" s="844" t="str">
        <f>IF($B246="","",INDEX('All CCC'!AN$7:AN$809,MATCH(WatchList!$B246,'All CCC'!$B$7:$B$809,0)))</f>
        <v/>
      </c>
      <c r="AO246" s="844" t="str">
        <f>IF($B246="","",INDEX('All CCC'!AO$7:AO$809,MATCH(WatchList!$B246,'All CCC'!$B$7:$B$809,0)))</f>
        <v/>
      </c>
      <c r="AP246" s="844" t="str">
        <f>IF($B246="","",INDEX('All CCC'!AP$7:AP$809,MATCH(WatchList!$B246,'All CCC'!$B$7:$B$809,0)))</f>
        <v/>
      </c>
      <c r="AQ246" s="844" t="str">
        <f>IF($B246="","",INDEX('All CCC'!AQ$7:AQ$809,MATCH(WatchList!$B246,'All CCC'!$B$7:$B$809,0)))</f>
        <v/>
      </c>
      <c r="AR246" s="844" t="str">
        <f>IF($B246="","",INDEX('All CCC'!AR$7:AR$809,MATCH(WatchList!$B246,'All CCC'!$B$7:$B$809,0)))</f>
        <v/>
      </c>
      <c r="AS246" s="844" t="str">
        <f>IF($B246="","",INDEX('All CCC'!AS$7:AS$809,MATCH(WatchList!$B246,'All CCC'!$B$7:$B$809,0)))</f>
        <v/>
      </c>
      <c r="AT246" s="844" t="str">
        <f>IF($B246="","",INDEX('All CCC'!AT$7:AT$809,MATCH(WatchList!$B246,'All CCC'!$B$7:$B$809,0)))</f>
        <v/>
      </c>
      <c r="AU246" s="844" t="str">
        <f>IF($B246="","",INDEX('All CCC'!AU$7:AU$809,MATCH(WatchList!$B246,'All CCC'!$B$7:$B$809,0)))</f>
        <v/>
      </c>
      <c r="AV246" s="844" t="str">
        <f>IF($B246="","",INDEX('All CCC'!AV$7:AV$809,MATCH(WatchList!$B246,'All CCC'!$B$7:$B$809,0)))</f>
        <v/>
      </c>
      <c r="AW246" s="844" t="str">
        <f>IF($B246="","",INDEX('All CCC'!AW$7:AW$809,MATCH(WatchList!$B246,'All CCC'!$B$7:$B$809,0)))</f>
        <v/>
      </c>
      <c r="AX246" s="844" t="str">
        <f>IF($B246="","",INDEX('All CCC'!AX$7:AX$809,MATCH(WatchList!$B246,'All CCC'!$B$7:$B$809,0)))</f>
        <v/>
      </c>
      <c r="AY246" s="844" t="str">
        <f>IF($B246="","",INDEX('All CCC'!AY$7:AY$809,MATCH(WatchList!$B246,'All CCC'!$B$7:$B$809,0)))</f>
        <v/>
      </c>
      <c r="AZ246" s="844" t="str">
        <f>IF($B246="","",INDEX('All CCC'!AZ$7:AZ$809,MATCH(WatchList!$B246,'All CCC'!$B$7:$B$809,0)))</f>
        <v/>
      </c>
      <c r="BA246" s="844" t="str">
        <f>IF($B246="","",INDEX('All CCC'!BA$7:BA$809,MATCH(WatchList!$B246,'All CCC'!$B$7:$B$809,0)))</f>
        <v/>
      </c>
      <c r="BB246" s="844" t="str">
        <f>IF($B246="","",INDEX('All CCC'!BB$7:BB$809,MATCH(WatchList!$B246,'All CCC'!$B$7:$B$809,0)))</f>
        <v/>
      </c>
      <c r="BC246" s="844" t="str">
        <f>IF($B246="","",INDEX('All CCC'!BC$7:BC$809,MATCH(WatchList!$B246,'All CCC'!$B$7:$B$809,0)))</f>
        <v/>
      </c>
      <c r="BD246" s="844" t="str">
        <f>IF($B246="","",INDEX('All CCC'!BD$7:BD$809,MATCH(WatchList!$B246,'All CCC'!$B$7:$B$809,0)))</f>
        <v/>
      </c>
      <c r="BE246" s="844" t="str">
        <f>IF($B246="","",INDEX('All CCC'!BE$7:BE$809,MATCH(WatchList!$B246,'All CCC'!$B$7:$B$809,0)))</f>
        <v/>
      </c>
      <c r="BF246" s="844" t="str">
        <f>IF($B246="","",INDEX('All CCC'!BF$7:BF$809,MATCH(WatchList!$B246,'All CCC'!$B$7:$B$809,0)))</f>
        <v/>
      </c>
      <c r="BG246" s="844" t="str">
        <f>IF($B246="","",INDEX('All CCC'!BG$7:BG$809,MATCH(WatchList!$B246,'All CCC'!$B$7:$B$809,0)))</f>
        <v/>
      </c>
    </row>
    <row r="247" spans="1:59" x14ac:dyDescent="0.2">
      <c r="A247" s="548" t="str">
        <f>IF($B247="","",INDEX('All CCC'!A$7:A$809,MATCH(WatchList!$B247,'All CCC'!$B$7:$B$809,0)))</f>
        <v/>
      </c>
      <c r="B247" s="31"/>
      <c r="C247" s="844" t="str">
        <f>IF($B247="","",INDEX('All CCC'!C$7:C$809,MATCH(WatchList!$B247,'All CCC'!$B$7:$B$809,0)))</f>
        <v/>
      </c>
      <c r="D247" s="844" t="str">
        <f>IF($B247="","",INDEX('All CCC'!D$7:D$809,MATCH(WatchList!$B247,'All CCC'!$B$7:$B$809,0)))</f>
        <v/>
      </c>
      <c r="E247" s="844" t="str">
        <f>IF($B247="","",INDEX('All CCC'!E$7:E$809,MATCH(WatchList!$B247,'All CCC'!$B$7:$B$809,0)))</f>
        <v/>
      </c>
      <c r="F247" s="844" t="str">
        <f>IF($B247="","",INDEX('All CCC'!F$7:F$809,MATCH(WatchList!$B247,'All CCC'!$B$7:$B$809,0)))</f>
        <v/>
      </c>
      <c r="G247" s="844" t="str">
        <f>IF($B247="","",INDEX('All CCC'!G$7:G$809,MATCH(WatchList!$B247,'All CCC'!$B$7:$B$809,0)))</f>
        <v/>
      </c>
      <c r="H247" s="844" t="str">
        <f>IF($B247="","",INDEX('All CCC'!H$7:H$809,MATCH(WatchList!$B247,'All CCC'!$B$7:$B$809,0)))</f>
        <v/>
      </c>
      <c r="I247" s="844" t="str">
        <f>IF($B247="","",INDEX('All CCC'!I$7:I$809,MATCH(WatchList!$B247,'All CCC'!$B$7:$B$809,0)))</f>
        <v/>
      </c>
      <c r="J247" s="844" t="str">
        <f>IF($B247="","",INDEX('All CCC'!J$7:J$809,MATCH(WatchList!$B247,'All CCC'!$B$7:$B$809,0)))</f>
        <v/>
      </c>
      <c r="K247" s="844" t="str">
        <f>IF($B247="","",INDEX('All CCC'!K$7:K$809,MATCH(WatchList!$B247,'All CCC'!$B$7:$B$809,0)))</f>
        <v/>
      </c>
      <c r="L247" s="844" t="str">
        <f>IF($B247="","",INDEX('All CCC'!L$7:L$809,MATCH(WatchList!$B247,'All CCC'!$B$7:$B$809,0)))</f>
        <v/>
      </c>
      <c r="M247" s="844" t="str">
        <f>IF($B247="","",INDEX('All CCC'!M$7:M$809,MATCH(WatchList!$B247,'All CCC'!$B$7:$B$809,0)))</f>
        <v/>
      </c>
      <c r="N247" s="844" t="str">
        <f>IF($B247="","",INDEX('All CCC'!N$7:N$809,MATCH(WatchList!$B247,'All CCC'!$B$7:$B$809,0)))</f>
        <v/>
      </c>
      <c r="O247" s="844" t="str">
        <f>IF($B247="","",INDEX('All CCC'!O$7:O$809,MATCH(WatchList!$B247,'All CCC'!$B$7:$B$809,0)))</f>
        <v/>
      </c>
      <c r="P247" s="845" t="str">
        <f>IF($B247="","",INDEX('All CCC'!P$7:P$809,MATCH(WatchList!$B247,'All CCC'!$B$7:$B$809,0)))</f>
        <v/>
      </c>
      <c r="Q247" s="845" t="str">
        <f>IF($B247="","",INDEX('All CCC'!Q$7:Q$809,MATCH(WatchList!$B247,'All CCC'!$B$7:$B$809,0)))</f>
        <v/>
      </c>
      <c r="R247" s="844" t="str">
        <f>IF($B247="","",INDEX('All CCC'!R$7:R$809,MATCH(WatchList!$B247,'All CCC'!$B$7:$B$809,0)))</f>
        <v/>
      </c>
      <c r="S247" s="844" t="str">
        <f>IF($B247="","",INDEX('All CCC'!S$7:S$809,MATCH(WatchList!$B247,'All CCC'!$B$7:$B$809,0)))</f>
        <v/>
      </c>
      <c r="T247" s="844" t="str">
        <f>IF($B247="","",INDEX('All CCC'!T$7:T$809,MATCH(WatchList!$B247,'All CCC'!$B$7:$B$809,0)))</f>
        <v/>
      </c>
      <c r="U247" s="844" t="str">
        <f>IF($B247="","",INDEX('All CCC'!U$7:U$809,MATCH(WatchList!$B247,'All CCC'!$B$7:$B$809,0)))</f>
        <v/>
      </c>
      <c r="V247" s="844" t="str">
        <f>IF($B247="","",INDEX('All CCC'!V$7:V$809,MATCH(WatchList!$B247,'All CCC'!$B$7:$B$809,0)))</f>
        <v/>
      </c>
      <c r="W247" s="844" t="str">
        <f>IF($B247="","",INDEX('All CCC'!W$7:W$809,MATCH(WatchList!$B247,'All CCC'!$B$7:$B$809,0)))</f>
        <v/>
      </c>
      <c r="X247" s="844" t="str">
        <f>IF($B247="","",INDEX('All CCC'!X$7:X$809,MATCH(WatchList!$B247,'All CCC'!$B$7:$B$809,0)))</f>
        <v/>
      </c>
      <c r="Y247" s="844" t="str">
        <f>IF($B247="","",INDEX('All CCC'!Y$7:Y$809,MATCH(WatchList!$B247,'All CCC'!$B$7:$B$809,0)))</f>
        <v/>
      </c>
      <c r="Z247" s="844" t="str">
        <f>IF($B247="","",INDEX('All CCC'!Z$7:Z$809,MATCH(WatchList!$B247,'All CCC'!$B$7:$B$809,0)))</f>
        <v/>
      </c>
      <c r="AA247" s="844" t="str">
        <f>IF($B247="","",INDEX('All CCC'!AA$7:AA$809,MATCH(WatchList!$B247,'All CCC'!$B$7:$B$809,0)))</f>
        <v/>
      </c>
      <c r="AB247" s="844" t="str">
        <f>IF($B247="","",INDEX('All CCC'!AB$7:AB$809,MATCH(WatchList!$B247,'All CCC'!$B$7:$B$809,0)))</f>
        <v/>
      </c>
      <c r="AC247" s="844" t="str">
        <f>IF($B247="","",INDEX('All CCC'!AC$7:AC$809,MATCH(WatchList!$B247,'All CCC'!$B$7:$B$809,0)))</f>
        <v/>
      </c>
      <c r="AD247" s="844" t="str">
        <f>IF($B247="","",INDEX('All CCC'!AD$7:AD$809,MATCH(WatchList!$B247,'All CCC'!$B$7:$B$809,0)))</f>
        <v/>
      </c>
      <c r="AE247" s="844" t="str">
        <f>IF($B247="","",INDEX('All CCC'!AE$7:AE$809,MATCH(WatchList!$B247,'All CCC'!$B$7:$B$809,0)))</f>
        <v/>
      </c>
      <c r="AF247" s="844" t="str">
        <f>IF($B247="","",INDEX('All CCC'!AF$7:AF$809,MATCH(WatchList!$B247,'All CCC'!$B$7:$B$809,0)))</f>
        <v/>
      </c>
      <c r="AG247" s="844" t="str">
        <f>IF($B247="","",INDEX('All CCC'!AG$7:AG$809,MATCH(WatchList!$B247,'All CCC'!$B$7:$B$809,0)))</f>
        <v/>
      </c>
      <c r="AH247" s="844" t="str">
        <f>IF($B247="","",INDEX('All CCC'!AH$7:AH$809,MATCH(WatchList!$B247,'All CCC'!$B$7:$B$809,0)))</f>
        <v/>
      </c>
      <c r="AI247" s="844" t="str">
        <f>IF($B247="","",INDEX('All CCC'!AI$7:AI$809,MATCH(WatchList!$B247,'All CCC'!$B$7:$B$809,0)))</f>
        <v/>
      </c>
      <c r="AJ247" s="844" t="str">
        <f>IF($B247="","",INDEX('All CCC'!AJ$7:AJ$809,MATCH(WatchList!$B247,'All CCC'!$B$7:$B$809,0)))</f>
        <v/>
      </c>
      <c r="AK247" s="844" t="str">
        <f>IF($B247="","",INDEX('All CCC'!AK$7:AK$809,MATCH(WatchList!$B247,'All CCC'!$B$7:$B$809,0)))</f>
        <v/>
      </c>
      <c r="AL247" s="844" t="str">
        <f>IF($B247="","",INDEX('All CCC'!AL$7:AL$809,MATCH(WatchList!$B247,'All CCC'!$B$7:$B$809,0)))</f>
        <v/>
      </c>
      <c r="AM247" s="844" t="str">
        <f>IF($B247="","",INDEX('All CCC'!AM$7:AM$809,MATCH(WatchList!$B247,'All CCC'!$B$7:$B$809,0)))</f>
        <v/>
      </c>
      <c r="AN247" s="844" t="str">
        <f>IF($B247="","",INDEX('All CCC'!AN$7:AN$809,MATCH(WatchList!$B247,'All CCC'!$B$7:$B$809,0)))</f>
        <v/>
      </c>
      <c r="AO247" s="844" t="str">
        <f>IF($B247="","",INDEX('All CCC'!AO$7:AO$809,MATCH(WatchList!$B247,'All CCC'!$B$7:$B$809,0)))</f>
        <v/>
      </c>
      <c r="AP247" s="844" t="str">
        <f>IF($B247="","",INDEX('All CCC'!AP$7:AP$809,MATCH(WatchList!$B247,'All CCC'!$B$7:$B$809,0)))</f>
        <v/>
      </c>
      <c r="AQ247" s="844" t="str">
        <f>IF($B247="","",INDEX('All CCC'!AQ$7:AQ$809,MATCH(WatchList!$B247,'All CCC'!$B$7:$B$809,0)))</f>
        <v/>
      </c>
      <c r="AR247" s="844" t="str">
        <f>IF($B247="","",INDEX('All CCC'!AR$7:AR$809,MATCH(WatchList!$B247,'All CCC'!$B$7:$B$809,0)))</f>
        <v/>
      </c>
      <c r="AS247" s="844" t="str">
        <f>IF($B247="","",INDEX('All CCC'!AS$7:AS$809,MATCH(WatchList!$B247,'All CCC'!$B$7:$B$809,0)))</f>
        <v/>
      </c>
      <c r="AT247" s="844" t="str">
        <f>IF($B247="","",INDEX('All CCC'!AT$7:AT$809,MATCH(WatchList!$B247,'All CCC'!$B$7:$B$809,0)))</f>
        <v/>
      </c>
      <c r="AU247" s="844" t="str">
        <f>IF($B247="","",INDEX('All CCC'!AU$7:AU$809,MATCH(WatchList!$B247,'All CCC'!$B$7:$B$809,0)))</f>
        <v/>
      </c>
      <c r="AV247" s="844" t="str">
        <f>IF($B247="","",INDEX('All CCC'!AV$7:AV$809,MATCH(WatchList!$B247,'All CCC'!$B$7:$B$809,0)))</f>
        <v/>
      </c>
      <c r="AW247" s="844" t="str">
        <f>IF($B247="","",INDEX('All CCC'!AW$7:AW$809,MATCH(WatchList!$B247,'All CCC'!$B$7:$B$809,0)))</f>
        <v/>
      </c>
      <c r="AX247" s="844" t="str">
        <f>IF($B247="","",INDEX('All CCC'!AX$7:AX$809,MATCH(WatchList!$B247,'All CCC'!$B$7:$B$809,0)))</f>
        <v/>
      </c>
      <c r="AY247" s="844" t="str">
        <f>IF($B247="","",INDEX('All CCC'!AY$7:AY$809,MATCH(WatchList!$B247,'All CCC'!$B$7:$B$809,0)))</f>
        <v/>
      </c>
      <c r="AZ247" s="844" t="str">
        <f>IF($B247="","",INDEX('All CCC'!AZ$7:AZ$809,MATCH(WatchList!$B247,'All CCC'!$B$7:$B$809,0)))</f>
        <v/>
      </c>
      <c r="BA247" s="844" t="str">
        <f>IF($B247="","",INDEX('All CCC'!BA$7:BA$809,MATCH(WatchList!$B247,'All CCC'!$B$7:$B$809,0)))</f>
        <v/>
      </c>
      <c r="BB247" s="844" t="str">
        <f>IF($B247="","",INDEX('All CCC'!BB$7:BB$809,MATCH(WatchList!$B247,'All CCC'!$B$7:$B$809,0)))</f>
        <v/>
      </c>
      <c r="BC247" s="844" t="str">
        <f>IF($B247="","",INDEX('All CCC'!BC$7:BC$809,MATCH(WatchList!$B247,'All CCC'!$B$7:$B$809,0)))</f>
        <v/>
      </c>
      <c r="BD247" s="844" t="str">
        <f>IF($B247="","",INDEX('All CCC'!BD$7:BD$809,MATCH(WatchList!$B247,'All CCC'!$B$7:$B$809,0)))</f>
        <v/>
      </c>
      <c r="BE247" s="844" t="str">
        <f>IF($B247="","",INDEX('All CCC'!BE$7:BE$809,MATCH(WatchList!$B247,'All CCC'!$B$7:$B$809,0)))</f>
        <v/>
      </c>
      <c r="BF247" s="844" t="str">
        <f>IF($B247="","",INDEX('All CCC'!BF$7:BF$809,MATCH(WatchList!$B247,'All CCC'!$B$7:$B$809,0)))</f>
        <v/>
      </c>
      <c r="BG247" s="844" t="str">
        <f>IF($B247="","",INDEX('All CCC'!BG$7:BG$809,MATCH(WatchList!$B247,'All CCC'!$B$7:$B$809,0)))</f>
        <v/>
      </c>
    </row>
    <row r="248" spans="1:59" x14ac:dyDescent="0.2">
      <c r="A248" s="548" t="str">
        <f>IF($B248="","",INDEX('All CCC'!A$7:A$809,MATCH(WatchList!$B248,'All CCC'!$B$7:$B$809,0)))</f>
        <v/>
      </c>
      <c r="B248" s="31"/>
      <c r="C248" s="844" t="str">
        <f>IF($B248="","",INDEX('All CCC'!C$7:C$809,MATCH(WatchList!$B248,'All CCC'!$B$7:$B$809,0)))</f>
        <v/>
      </c>
      <c r="D248" s="844" t="str">
        <f>IF($B248="","",INDEX('All CCC'!D$7:D$809,MATCH(WatchList!$B248,'All CCC'!$B$7:$B$809,0)))</f>
        <v/>
      </c>
      <c r="E248" s="844" t="str">
        <f>IF($B248="","",INDEX('All CCC'!E$7:E$809,MATCH(WatchList!$B248,'All CCC'!$B$7:$B$809,0)))</f>
        <v/>
      </c>
      <c r="F248" s="844" t="str">
        <f>IF($B248="","",INDEX('All CCC'!F$7:F$809,MATCH(WatchList!$B248,'All CCC'!$B$7:$B$809,0)))</f>
        <v/>
      </c>
      <c r="G248" s="844" t="str">
        <f>IF($B248="","",INDEX('All CCC'!G$7:G$809,MATCH(WatchList!$B248,'All CCC'!$B$7:$B$809,0)))</f>
        <v/>
      </c>
      <c r="H248" s="844" t="str">
        <f>IF($B248="","",INDEX('All CCC'!H$7:H$809,MATCH(WatchList!$B248,'All CCC'!$B$7:$B$809,0)))</f>
        <v/>
      </c>
      <c r="I248" s="844" t="str">
        <f>IF($B248="","",INDEX('All CCC'!I$7:I$809,MATCH(WatchList!$B248,'All CCC'!$B$7:$B$809,0)))</f>
        <v/>
      </c>
      <c r="J248" s="844" t="str">
        <f>IF($B248="","",INDEX('All CCC'!J$7:J$809,MATCH(WatchList!$B248,'All CCC'!$B$7:$B$809,0)))</f>
        <v/>
      </c>
      <c r="K248" s="844" t="str">
        <f>IF($B248="","",INDEX('All CCC'!K$7:K$809,MATCH(WatchList!$B248,'All CCC'!$B$7:$B$809,0)))</f>
        <v/>
      </c>
      <c r="L248" s="844" t="str">
        <f>IF($B248="","",INDEX('All CCC'!L$7:L$809,MATCH(WatchList!$B248,'All CCC'!$B$7:$B$809,0)))</f>
        <v/>
      </c>
      <c r="M248" s="844" t="str">
        <f>IF($B248="","",INDEX('All CCC'!M$7:M$809,MATCH(WatchList!$B248,'All CCC'!$B$7:$B$809,0)))</f>
        <v/>
      </c>
      <c r="N248" s="844" t="str">
        <f>IF($B248="","",INDEX('All CCC'!N$7:N$809,MATCH(WatchList!$B248,'All CCC'!$B$7:$B$809,0)))</f>
        <v/>
      </c>
      <c r="O248" s="844" t="str">
        <f>IF($B248="","",INDEX('All CCC'!O$7:O$809,MATCH(WatchList!$B248,'All CCC'!$B$7:$B$809,0)))</f>
        <v/>
      </c>
      <c r="P248" s="845" t="str">
        <f>IF($B248="","",INDEX('All CCC'!P$7:P$809,MATCH(WatchList!$B248,'All CCC'!$B$7:$B$809,0)))</f>
        <v/>
      </c>
      <c r="Q248" s="845" t="str">
        <f>IF($B248="","",INDEX('All CCC'!Q$7:Q$809,MATCH(WatchList!$B248,'All CCC'!$B$7:$B$809,0)))</f>
        <v/>
      </c>
      <c r="R248" s="844" t="str">
        <f>IF($B248="","",INDEX('All CCC'!R$7:R$809,MATCH(WatchList!$B248,'All CCC'!$B$7:$B$809,0)))</f>
        <v/>
      </c>
      <c r="S248" s="844" t="str">
        <f>IF($B248="","",INDEX('All CCC'!S$7:S$809,MATCH(WatchList!$B248,'All CCC'!$B$7:$B$809,0)))</f>
        <v/>
      </c>
      <c r="T248" s="844" t="str">
        <f>IF($B248="","",INDEX('All CCC'!T$7:T$809,MATCH(WatchList!$B248,'All CCC'!$B$7:$B$809,0)))</f>
        <v/>
      </c>
      <c r="U248" s="844" t="str">
        <f>IF($B248="","",INDEX('All CCC'!U$7:U$809,MATCH(WatchList!$B248,'All CCC'!$B$7:$B$809,0)))</f>
        <v/>
      </c>
      <c r="V248" s="844" t="str">
        <f>IF($B248="","",INDEX('All CCC'!V$7:V$809,MATCH(WatchList!$B248,'All CCC'!$B$7:$B$809,0)))</f>
        <v/>
      </c>
      <c r="W248" s="844" t="str">
        <f>IF($B248="","",INDEX('All CCC'!W$7:W$809,MATCH(WatchList!$B248,'All CCC'!$B$7:$B$809,0)))</f>
        <v/>
      </c>
      <c r="X248" s="844" t="str">
        <f>IF($B248="","",INDEX('All CCC'!X$7:X$809,MATCH(WatchList!$B248,'All CCC'!$B$7:$B$809,0)))</f>
        <v/>
      </c>
      <c r="Y248" s="844" t="str">
        <f>IF($B248="","",INDEX('All CCC'!Y$7:Y$809,MATCH(WatchList!$B248,'All CCC'!$B$7:$B$809,0)))</f>
        <v/>
      </c>
      <c r="Z248" s="844" t="str">
        <f>IF($B248="","",INDEX('All CCC'!Z$7:Z$809,MATCH(WatchList!$B248,'All CCC'!$B$7:$B$809,0)))</f>
        <v/>
      </c>
      <c r="AA248" s="844" t="str">
        <f>IF($B248="","",INDEX('All CCC'!AA$7:AA$809,MATCH(WatchList!$B248,'All CCC'!$B$7:$B$809,0)))</f>
        <v/>
      </c>
      <c r="AB248" s="844" t="str">
        <f>IF($B248="","",INDEX('All CCC'!AB$7:AB$809,MATCH(WatchList!$B248,'All CCC'!$B$7:$B$809,0)))</f>
        <v/>
      </c>
      <c r="AC248" s="844" t="str">
        <f>IF($B248="","",INDEX('All CCC'!AC$7:AC$809,MATCH(WatchList!$B248,'All CCC'!$B$7:$B$809,0)))</f>
        <v/>
      </c>
      <c r="AD248" s="844" t="str">
        <f>IF($B248="","",INDEX('All CCC'!AD$7:AD$809,MATCH(WatchList!$B248,'All CCC'!$B$7:$B$809,0)))</f>
        <v/>
      </c>
      <c r="AE248" s="844" t="str">
        <f>IF($B248="","",INDEX('All CCC'!AE$7:AE$809,MATCH(WatchList!$B248,'All CCC'!$B$7:$B$809,0)))</f>
        <v/>
      </c>
      <c r="AF248" s="844" t="str">
        <f>IF($B248="","",INDEX('All CCC'!AF$7:AF$809,MATCH(WatchList!$B248,'All CCC'!$B$7:$B$809,0)))</f>
        <v/>
      </c>
      <c r="AG248" s="844" t="str">
        <f>IF($B248="","",INDEX('All CCC'!AG$7:AG$809,MATCH(WatchList!$B248,'All CCC'!$B$7:$B$809,0)))</f>
        <v/>
      </c>
      <c r="AH248" s="844" t="str">
        <f>IF($B248="","",INDEX('All CCC'!AH$7:AH$809,MATCH(WatchList!$B248,'All CCC'!$B$7:$B$809,0)))</f>
        <v/>
      </c>
      <c r="AI248" s="844" t="str">
        <f>IF($B248="","",INDEX('All CCC'!AI$7:AI$809,MATCH(WatchList!$B248,'All CCC'!$B$7:$B$809,0)))</f>
        <v/>
      </c>
      <c r="AJ248" s="844" t="str">
        <f>IF($B248="","",INDEX('All CCC'!AJ$7:AJ$809,MATCH(WatchList!$B248,'All CCC'!$B$7:$B$809,0)))</f>
        <v/>
      </c>
      <c r="AK248" s="844" t="str">
        <f>IF($B248="","",INDEX('All CCC'!AK$7:AK$809,MATCH(WatchList!$B248,'All CCC'!$B$7:$B$809,0)))</f>
        <v/>
      </c>
      <c r="AL248" s="844" t="str">
        <f>IF($B248="","",INDEX('All CCC'!AL$7:AL$809,MATCH(WatchList!$B248,'All CCC'!$B$7:$B$809,0)))</f>
        <v/>
      </c>
      <c r="AM248" s="844" t="str">
        <f>IF($B248="","",INDEX('All CCC'!AM$7:AM$809,MATCH(WatchList!$B248,'All CCC'!$B$7:$B$809,0)))</f>
        <v/>
      </c>
      <c r="AN248" s="844" t="str">
        <f>IF($B248="","",INDEX('All CCC'!AN$7:AN$809,MATCH(WatchList!$B248,'All CCC'!$B$7:$B$809,0)))</f>
        <v/>
      </c>
      <c r="AO248" s="844" t="str">
        <f>IF($B248="","",INDEX('All CCC'!AO$7:AO$809,MATCH(WatchList!$B248,'All CCC'!$B$7:$B$809,0)))</f>
        <v/>
      </c>
      <c r="AP248" s="844" t="str">
        <f>IF($B248="","",INDEX('All CCC'!AP$7:AP$809,MATCH(WatchList!$B248,'All CCC'!$B$7:$B$809,0)))</f>
        <v/>
      </c>
      <c r="AQ248" s="844" t="str">
        <f>IF($B248="","",INDEX('All CCC'!AQ$7:AQ$809,MATCH(WatchList!$B248,'All CCC'!$B$7:$B$809,0)))</f>
        <v/>
      </c>
      <c r="AR248" s="844" t="str">
        <f>IF($B248="","",INDEX('All CCC'!AR$7:AR$809,MATCH(WatchList!$B248,'All CCC'!$B$7:$B$809,0)))</f>
        <v/>
      </c>
      <c r="AS248" s="844" t="str">
        <f>IF($B248="","",INDEX('All CCC'!AS$7:AS$809,MATCH(WatchList!$B248,'All CCC'!$B$7:$B$809,0)))</f>
        <v/>
      </c>
      <c r="AT248" s="844" t="str">
        <f>IF($B248="","",INDEX('All CCC'!AT$7:AT$809,MATCH(WatchList!$B248,'All CCC'!$B$7:$B$809,0)))</f>
        <v/>
      </c>
      <c r="AU248" s="844" t="str">
        <f>IF($B248="","",INDEX('All CCC'!AU$7:AU$809,MATCH(WatchList!$B248,'All CCC'!$B$7:$B$809,0)))</f>
        <v/>
      </c>
      <c r="AV248" s="844" t="str">
        <f>IF($B248="","",INDEX('All CCC'!AV$7:AV$809,MATCH(WatchList!$B248,'All CCC'!$B$7:$B$809,0)))</f>
        <v/>
      </c>
      <c r="AW248" s="844" t="str">
        <f>IF($B248="","",INDEX('All CCC'!AW$7:AW$809,MATCH(WatchList!$B248,'All CCC'!$B$7:$B$809,0)))</f>
        <v/>
      </c>
      <c r="AX248" s="844" t="str">
        <f>IF($B248="","",INDEX('All CCC'!AX$7:AX$809,MATCH(WatchList!$B248,'All CCC'!$B$7:$B$809,0)))</f>
        <v/>
      </c>
      <c r="AY248" s="844" t="str">
        <f>IF($B248="","",INDEX('All CCC'!AY$7:AY$809,MATCH(WatchList!$B248,'All CCC'!$B$7:$B$809,0)))</f>
        <v/>
      </c>
      <c r="AZ248" s="844" t="str">
        <f>IF($B248="","",INDEX('All CCC'!AZ$7:AZ$809,MATCH(WatchList!$B248,'All CCC'!$B$7:$B$809,0)))</f>
        <v/>
      </c>
      <c r="BA248" s="844" t="str">
        <f>IF($B248="","",INDEX('All CCC'!BA$7:BA$809,MATCH(WatchList!$B248,'All CCC'!$B$7:$B$809,0)))</f>
        <v/>
      </c>
      <c r="BB248" s="844" t="str">
        <f>IF($B248="","",INDEX('All CCC'!BB$7:BB$809,MATCH(WatchList!$B248,'All CCC'!$B$7:$B$809,0)))</f>
        <v/>
      </c>
      <c r="BC248" s="844" t="str">
        <f>IF($B248="","",INDEX('All CCC'!BC$7:BC$809,MATCH(WatchList!$B248,'All CCC'!$B$7:$B$809,0)))</f>
        <v/>
      </c>
      <c r="BD248" s="844" t="str">
        <f>IF($B248="","",INDEX('All CCC'!BD$7:BD$809,MATCH(WatchList!$B248,'All CCC'!$B$7:$B$809,0)))</f>
        <v/>
      </c>
      <c r="BE248" s="844" t="str">
        <f>IF($B248="","",INDEX('All CCC'!BE$7:BE$809,MATCH(WatchList!$B248,'All CCC'!$B$7:$B$809,0)))</f>
        <v/>
      </c>
      <c r="BF248" s="844" t="str">
        <f>IF($B248="","",INDEX('All CCC'!BF$7:BF$809,MATCH(WatchList!$B248,'All CCC'!$B$7:$B$809,0)))</f>
        <v/>
      </c>
      <c r="BG248" s="844" t="str">
        <f>IF($B248="","",INDEX('All CCC'!BG$7:BG$809,MATCH(WatchList!$B248,'All CCC'!$B$7:$B$809,0)))</f>
        <v/>
      </c>
    </row>
    <row r="249" spans="1:59" x14ac:dyDescent="0.2">
      <c r="A249" s="548" t="str">
        <f>IF($B249="","",INDEX('All CCC'!A$7:A$809,MATCH(WatchList!$B249,'All CCC'!$B$7:$B$809,0)))</f>
        <v/>
      </c>
      <c r="B249" s="31"/>
      <c r="C249" s="844" t="str">
        <f>IF($B249="","",INDEX('All CCC'!C$7:C$809,MATCH(WatchList!$B249,'All CCC'!$B$7:$B$809,0)))</f>
        <v/>
      </c>
      <c r="D249" s="844" t="str">
        <f>IF($B249="","",INDEX('All CCC'!D$7:D$809,MATCH(WatchList!$B249,'All CCC'!$B$7:$B$809,0)))</f>
        <v/>
      </c>
      <c r="E249" s="844" t="str">
        <f>IF($B249="","",INDEX('All CCC'!E$7:E$809,MATCH(WatchList!$B249,'All CCC'!$B$7:$B$809,0)))</f>
        <v/>
      </c>
      <c r="F249" s="844" t="str">
        <f>IF($B249="","",INDEX('All CCC'!F$7:F$809,MATCH(WatchList!$B249,'All CCC'!$B$7:$B$809,0)))</f>
        <v/>
      </c>
      <c r="G249" s="844" t="str">
        <f>IF($B249="","",INDEX('All CCC'!G$7:G$809,MATCH(WatchList!$B249,'All CCC'!$B$7:$B$809,0)))</f>
        <v/>
      </c>
      <c r="H249" s="844" t="str">
        <f>IF($B249="","",INDEX('All CCC'!H$7:H$809,MATCH(WatchList!$B249,'All CCC'!$B$7:$B$809,0)))</f>
        <v/>
      </c>
      <c r="I249" s="844" t="str">
        <f>IF($B249="","",INDEX('All CCC'!I$7:I$809,MATCH(WatchList!$B249,'All CCC'!$B$7:$B$809,0)))</f>
        <v/>
      </c>
      <c r="J249" s="844" t="str">
        <f>IF($B249="","",INDEX('All CCC'!J$7:J$809,MATCH(WatchList!$B249,'All CCC'!$B$7:$B$809,0)))</f>
        <v/>
      </c>
      <c r="K249" s="844" t="str">
        <f>IF($B249="","",INDEX('All CCC'!K$7:K$809,MATCH(WatchList!$B249,'All CCC'!$B$7:$B$809,0)))</f>
        <v/>
      </c>
      <c r="L249" s="844" t="str">
        <f>IF($B249="","",INDEX('All CCC'!L$7:L$809,MATCH(WatchList!$B249,'All CCC'!$B$7:$B$809,0)))</f>
        <v/>
      </c>
      <c r="M249" s="844" t="str">
        <f>IF($B249="","",INDEX('All CCC'!M$7:M$809,MATCH(WatchList!$B249,'All CCC'!$B$7:$B$809,0)))</f>
        <v/>
      </c>
      <c r="N249" s="844" t="str">
        <f>IF($B249="","",INDEX('All CCC'!N$7:N$809,MATCH(WatchList!$B249,'All CCC'!$B$7:$B$809,0)))</f>
        <v/>
      </c>
      <c r="O249" s="844" t="str">
        <f>IF($B249="","",INDEX('All CCC'!O$7:O$809,MATCH(WatchList!$B249,'All CCC'!$B$7:$B$809,0)))</f>
        <v/>
      </c>
      <c r="P249" s="845" t="str">
        <f>IF($B249="","",INDEX('All CCC'!P$7:P$809,MATCH(WatchList!$B249,'All CCC'!$B$7:$B$809,0)))</f>
        <v/>
      </c>
      <c r="Q249" s="845" t="str">
        <f>IF($B249="","",INDEX('All CCC'!Q$7:Q$809,MATCH(WatchList!$B249,'All CCC'!$B$7:$B$809,0)))</f>
        <v/>
      </c>
      <c r="R249" s="844" t="str">
        <f>IF($B249="","",INDEX('All CCC'!R$7:R$809,MATCH(WatchList!$B249,'All CCC'!$B$7:$B$809,0)))</f>
        <v/>
      </c>
      <c r="S249" s="844" t="str">
        <f>IF($B249="","",INDEX('All CCC'!S$7:S$809,MATCH(WatchList!$B249,'All CCC'!$B$7:$B$809,0)))</f>
        <v/>
      </c>
      <c r="T249" s="844" t="str">
        <f>IF($B249="","",INDEX('All CCC'!T$7:T$809,MATCH(WatchList!$B249,'All CCC'!$B$7:$B$809,0)))</f>
        <v/>
      </c>
      <c r="U249" s="844" t="str">
        <f>IF($B249="","",INDEX('All CCC'!U$7:U$809,MATCH(WatchList!$B249,'All CCC'!$B$7:$B$809,0)))</f>
        <v/>
      </c>
      <c r="V249" s="844" t="str">
        <f>IF($B249="","",INDEX('All CCC'!V$7:V$809,MATCH(WatchList!$B249,'All CCC'!$B$7:$B$809,0)))</f>
        <v/>
      </c>
      <c r="W249" s="844" t="str">
        <f>IF($B249="","",INDEX('All CCC'!W$7:W$809,MATCH(WatchList!$B249,'All CCC'!$B$7:$B$809,0)))</f>
        <v/>
      </c>
      <c r="X249" s="844" t="str">
        <f>IF($B249="","",INDEX('All CCC'!X$7:X$809,MATCH(WatchList!$B249,'All CCC'!$B$7:$B$809,0)))</f>
        <v/>
      </c>
      <c r="Y249" s="844" t="str">
        <f>IF($B249="","",INDEX('All CCC'!Y$7:Y$809,MATCH(WatchList!$B249,'All CCC'!$B$7:$B$809,0)))</f>
        <v/>
      </c>
      <c r="Z249" s="844" t="str">
        <f>IF($B249="","",INDEX('All CCC'!Z$7:Z$809,MATCH(WatchList!$B249,'All CCC'!$B$7:$B$809,0)))</f>
        <v/>
      </c>
      <c r="AA249" s="844" t="str">
        <f>IF($B249="","",INDEX('All CCC'!AA$7:AA$809,MATCH(WatchList!$B249,'All CCC'!$B$7:$B$809,0)))</f>
        <v/>
      </c>
      <c r="AB249" s="844" t="str">
        <f>IF($B249="","",INDEX('All CCC'!AB$7:AB$809,MATCH(WatchList!$B249,'All CCC'!$B$7:$B$809,0)))</f>
        <v/>
      </c>
      <c r="AC249" s="844" t="str">
        <f>IF($B249="","",INDEX('All CCC'!AC$7:AC$809,MATCH(WatchList!$B249,'All CCC'!$B$7:$B$809,0)))</f>
        <v/>
      </c>
      <c r="AD249" s="844" t="str">
        <f>IF($B249="","",INDEX('All CCC'!AD$7:AD$809,MATCH(WatchList!$B249,'All CCC'!$B$7:$B$809,0)))</f>
        <v/>
      </c>
      <c r="AE249" s="844" t="str">
        <f>IF($B249="","",INDEX('All CCC'!AE$7:AE$809,MATCH(WatchList!$B249,'All CCC'!$B$7:$B$809,0)))</f>
        <v/>
      </c>
      <c r="AF249" s="844" t="str">
        <f>IF($B249="","",INDEX('All CCC'!AF$7:AF$809,MATCH(WatchList!$B249,'All CCC'!$B$7:$B$809,0)))</f>
        <v/>
      </c>
      <c r="AG249" s="844" t="str">
        <f>IF($B249="","",INDEX('All CCC'!AG$7:AG$809,MATCH(WatchList!$B249,'All CCC'!$B$7:$B$809,0)))</f>
        <v/>
      </c>
      <c r="AH249" s="844" t="str">
        <f>IF($B249="","",INDEX('All CCC'!AH$7:AH$809,MATCH(WatchList!$B249,'All CCC'!$B$7:$B$809,0)))</f>
        <v/>
      </c>
      <c r="AI249" s="844" t="str">
        <f>IF($B249="","",INDEX('All CCC'!AI$7:AI$809,MATCH(WatchList!$B249,'All CCC'!$B$7:$B$809,0)))</f>
        <v/>
      </c>
      <c r="AJ249" s="844" t="str">
        <f>IF($B249="","",INDEX('All CCC'!AJ$7:AJ$809,MATCH(WatchList!$B249,'All CCC'!$B$7:$B$809,0)))</f>
        <v/>
      </c>
      <c r="AK249" s="844" t="str">
        <f>IF($B249="","",INDEX('All CCC'!AK$7:AK$809,MATCH(WatchList!$B249,'All CCC'!$B$7:$B$809,0)))</f>
        <v/>
      </c>
      <c r="AL249" s="844" t="str">
        <f>IF($B249="","",INDEX('All CCC'!AL$7:AL$809,MATCH(WatchList!$B249,'All CCC'!$B$7:$B$809,0)))</f>
        <v/>
      </c>
      <c r="AM249" s="844" t="str">
        <f>IF($B249="","",INDEX('All CCC'!AM$7:AM$809,MATCH(WatchList!$B249,'All CCC'!$B$7:$B$809,0)))</f>
        <v/>
      </c>
      <c r="AN249" s="844" t="str">
        <f>IF($B249="","",INDEX('All CCC'!AN$7:AN$809,MATCH(WatchList!$B249,'All CCC'!$B$7:$B$809,0)))</f>
        <v/>
      </c>
      <c r="AO249" s="844" t="str">
        <f>IF($B249="","",INDEX('All CCC'!AO$7:AO$809,MATCH(WatchList!$B249,'All CCC'!$B$7:$B$809,0)))</f>
        <v/>
      </c>
      <c r="AP249" s="844" t="str">
        <f>IF($B249="","",INDEX('All CCC'!AP$7:AP$809,MATCH(WatchList!$B249,'All CCC'!$B$7:$B$809,0)))</f>
        <v/>
      </c>
      <c r="AQ249" s="844" t="str">
        <f>IF($B249="","",INDEX('All CCC'!AQ$7:AQ$809,MATCH(WatchList!$B249,'All CCC'!$B$7:$B$809,0)))</f>
        <v/>
      </c>
      <c r="AR249" s="844" t="str">
        <f>IF($B249="","",INDEX('All CCC'!AR$7:AR$809,MATCH(WatchList!$B249,'All CCC'!$B$7:$B$809,0)))</f>
        <v/>
      </c>
      <c r="AS249" s="844" t="str">
        <f>IF($B249="","",INDEX('All CCC'!AS$7:AS$809,MATCH(WatchList!$B249,'All CCC'!$B$7:$B$809,0)))</f>
        <v/>
      </c>
      <c r="AT249" s="844" t="str">
        <f>IF($B249="","",INDEX('All CCC'!AT$7:AT$809,MATCH(WatchList!$B249,'All CCC'!$B$7:$B$809,0)))</f>
        <v/>
      </c>
      <c r="AU249" s="844" t="str">
        <f>IF($B249="","",INDEX('All CCC'!AU$7:AU$809,MATCH(WatchList!$B249,'All CCC'!$B$7:$B$809,0)))</f>
        <v/>
      </c>
      <c r="AV249" s="844" t="str">
        <f>IF($B249="","",INDEX('All CCC'!AV$7:AV$809,MATCH(WatchList!$B249,'All CCC'!$B$7:$B$809,0)))</f>
        <v/>
      </c>
      <c r="AW249" s="844" t="str">
        <f>IF($B249="","",INDEX('All CCC'!AW$7:AW$809,MATCH(WatchList!$B249,'All CCC'!$B$7:$B$809,0)))</f>
        <v/>
      </c>
      <c r="AX249" s="844" t="str">
        <f>IF($B249="","",INDEX('All CCC'!AX$7:AX$809,MATCH(WatchList!$B249,'All CCC'!$B$7:$B$809,0)))</f>
        <v/>
      </c>
      <c r="AY249" s="844" t="str">
        <f>IF($B249="","",INDEX('All CCC'!AY$7:AY$809,MATCH(WatchList!$B249,'All CCC'!$B$7:$B$809,0)))</f>
        <v/>
      </c>
      <c r="AZ249" s="844" t="str">
        <f>IF($B249="","",INDEX('All CCC'!AZ$7:AZ$809,MATCH(WatchList!$B249,'All CCC'!$B$7:$B$809,0)))</f>
        <v/>
      </c>
      <c r="BA249" s="844" t="str">
        <f>IF($B249="","",INDEX('All CCC'!BA$7:BA$809,MATCH(WatchList!$B249,'All CCC'!$B$7:$B$809,0)))</f>
        <v/>
      </c>
      <c r="BB249" s="844" t="str">
        <f>IF($B249="","",INDEX('All CCC'!BB$7:BB$809,MATCH(WatchList!$B249,'All CCC'!$B$7:$B$809,0)))</f>
        <v/>
      </c>
      <c r="BC249" s="844" t="str">
        <f>IF($B249="","",INDEX('All CCC'!BC$7:BC$809,MATCH(WatchList!$B249,'All CCC'!$B$7:$B$809,0)))</f>
        <v/>
      </c>
      <c r="BD249" s="844" t="str">
        <f>IF($B249="","",INDEX('All CCC'!BD$7:BD$809,MATCH(WatchList!$B249,'All CCC'!$B$7:$B$809,0)))</f>
        <v/>
      </c>
      <c r="BE249" s="844" t="str">
        <f>IF($B249="","",INDEX('All CCC'!BE$7:BE$809,MATCH(WatchList!$B249,'All CCC'!$B$7:$B$809,0)))</f>
        <v/>
      </c>
      <c r="BF249" s="844" t="str">
        <f>IF($B249="","",INDEX('All CCC'!BF$7:BF$809,MATCH(WatchList!$B249,'All CCC'!$B$7:$B$809,0)))</f>
        <v/>
      </c>
      <c r="BG249" s="844" t="str">
        <f>IF($B249="","",INDEX('All CCC'!BG$7:BG$809,MATCH(WatchList!$B249,'All CCC'!$B$7:$B$809,0)))</f>
        <v/>
      </c>
    </row>
    <row r="250" spans="1:59" x14ac:dyDescent="0.2">
      <c r="A250" s="548" t="str">
        <f>IF($B250="","",INDEX('All CCC'!A$7:A$809,MATCH(WatchList!$B250,'All CCC'!$B$7:$B$809,0)))</f>
        <v/>
      </c>
      <c r="B250" s="31"/>
      <c r="C250" s="844" t="str">
        <f>IF($B250="","",INDEX('All CCC'!C$7:C$809,MATCH(WatchList!$B250,'All CCC'!$B$7:$B$809,0)))</f>
        <v/>
      </c>
      <c r="D250" s="844" t="str">
        <f>IF($B250="","",INDEX('All CCC'!D$7:D$809,MATCH(WatchList!$B250,'All CCC'!$B$7:$B$809,0)))</f>
        <v/>
      </c>
      <c r="E250" s="844" t="str">
        <f>IF($B250="","",INDEX('All CCC'!E$7:E$809,MATCH(WatchList!$B250,'All CCC'!$B$7:$B$809,0)))</f>
        <v/>
      </c>
      <c r="F250" s="844" t="str">
        <f>IF($B250="","",INDEX('All CCC'!F$7:F$809,MATCH(WatchList!$B250,'All CCC'!$B$7:$B$809,0)))</f>
        <v/>
      </c>
      <c r="G250" s="844" t="str">
        <f>IF($B250="","",INDEX('All CCC'!G$7:G$809,MATCH(WatchList!$B250,'All CCC'!$B$7:$B$809,0)))</f>
        <v/>
      </c>
      <c r="H250" s="844" t="str">
        <f>IF($B250="","",INDEX('All CCC'!H$7:H$809,MATCH(WatchList!$B250,'All CCC'!$B$7:$B$809,0)))</f>
        <v/>
      </c>
      <c r="I250" s="844" t="str">
        <f>IF($B250="","",INDEX('All CCC'!I$7:I$809,MATCH(WatchList!$B250,'All CCC'!$B$7:$B$809,0)))</f>
        <v/>
      </c>
      <c r="J250" s="844" t="str">
        <f>IF($B250="","",INDEX('All CCC'!J$7:J$809,MATCH(WatchList!$B250,'All CCC'!$B$7:$B$809,0)))</f>
        <v/>
      </c>
      <c r="K250" s="844" t="str">
        <f>IF($B250="","",INDEX('All CCC'!K$7:K$809,MATCH(WatchList!$B250,'All CCC'!$B$7:$B$809,0)))</f>
        <v/>
      </c>
      <c r="L250" s="844" t="str">
        <f>IF($B250="","",INDEX('All CCC'!L$7:L$809,MATCH(WatchList!$B250,'All CCC'!$B$7:$B$809,0)))</f>
        <v/>
      </c>
      <c r="M250" s="844" t="str">
        <f>IF($B250="","",INDEX('All CCC'!M$7:M$809,MATCH(WatchList!$B250,'All CCC'!$B$7:$B$809,0)))</f>
        <v/>
      </c>
      <c r="N250" s="844" t="str">
        <f>IF($B250="","",INDEX('All CCC'!N$7:N$809,MATCH(WatchList!$B250,'All CCC'!$B$7:$B$809,0)))</f>
        <v/>
      </c>
      <c r="O250" s="844" t="str">
        <f>IF($B250="","",INDEX('All CCC'!O$7:O$809,MATCH(WatchList!$B250,'All CCC'!$B$7:$B$809,0)))</f>
        <v/>
      </c>
      <c r="P250" s="845" t="str">
        <f>IF($B250="","",INDEX('All CCC'!P$7:P$809,MATCH(WatchList!$B250,'All CCC'!$B$7:$B$809,0)))</f>
        <v/>
      </c>
      <c r="Q250" s="845" t="str">
        <f>IF($B250="","",INDEX('All CCC'!Q$7:Q$809,MATCH(WatchList!$B250,'All CCC'!$B$7:$B$809,0)))</f>
        <v/>
      </c>
      <c r="R250" s="844" t="str">
        <f>IF($B250="","",INDEX('All CCC'!R$7:R$809,MATCH(WatchList!$B250,'All CCC'!$B$7:$B$809,0)))</f>
        <v/>
      </c>
      <c r="S250" s="844" t="str">
        <f>IF($B250="","",INDEX('All CCC'!S$7:S$809,MATCH(WatchList!$B250,'All CCC'!$B$7:$B$809,0)))</f>
        <v/>
      </c>
      <c r="T250" s="844" t="str">
        <f>IF($B250="","",INDEX('All CCC'!T$7:T$809,MATCH(WatchList!$B250,'All CCC'!$B$7:$B$809,0)))</f>
        <v/>
      </c>
      <c r="U250" s="844" t="str">
        <f>IF($B250="","",INDEX('All CCC'!U$7:U$809,MATCH(WatchList!$B250,'All CCC'!$B$7:$B$809,0)))</f>
        <v/>
      </c>
      <c r="V250" s="844" t="str">
        <f>IF($B250="","",INDEX('All CCC'!V$7:V$809,MATCH(WatchList!$B250,'All CCC'!$B$7:$B$809,0)))</f>
        <v/>
      </c>
      <c r="W250" s="844" t="str">
        <f>IF($B250="","",INDEX('All CCC'!W$7:W$809,MATCH(WatchList!$B250,'All CCC'!$B$7:$B$809,0)))</f>
        <v/>
      </c>
      <c r="X250" s="844" t="str">
        <f>IF($B250="","",INDEX('All CCC'!X$7:X$809,MATCH(WatchList!$B250,'All CCC'!$B$7:$B$809,0)))</f>
        <v/>
      </c>
      <c r="Y250" s="844" t="str">
        <f>IF($B250="","",INDEX('All CCC'!Y$7:Y$809,MATCH(WatchList!$B250,'All CCC'!$B$7:$B$809,0)))</f>
        <v/>
      </c>
      <c r="Z250" s="844" t="str">
        <f>IF($B250="","",INDEX('All CCC'!Z$7:Z$809,MATCH(WatchList!$B250,'All CCC'!$B$7:$B$809,0)))</f>
        <v/>
      </c>
      <c r="AA250" s="844" t="str">
        <f>IF($B250="","",INDEX('All CCC'!AA$7:AA$809,MATCH(WatchList!$B250,'All CCC'!$B$7:$B$809,0)))</f>
        <v/>
      </c>
      <c r="AB250" s="844" t="str">
        <f>IF($B250="","",INDEX('All CCC'!AB$7:AB$809,MATCH(WatchList!$B250,'All CCC'!$B$7:$B$809,0)))</f>
        <v/>
      </c>
      <c r="AC250" s="844" t="str">
        <f>IF($B250="","",INDEX('All CCC'!AC$7:AC$809,MATCH(WatchList!$B250,'All CCC'!$B$7:$B$809,0)))</f>
        <v/>
      </c>
      <c r="AD250" s="844" t="str">
        <f>IF($B250="","",INDEX('All CCC'!AD$7:AD$809,MATCH(WatchList!$B250,'All CCC'!$B$7:$B$809,0)))</f>
        <v/>
      </c>
      <c r="AE250" s="844" t="str">
        <f>IF($B250="","",INDEX('All CCC'!AE$7:AE$809,MATCH(WatchList!$B250,'All CCC'!$B$7:$B$809,0)))</f>
        <v/>
      </c>
      <c r="AF250" s="844" t="str">
        <f>IF($B250="","",INDEX('All CCC'!AF$7:AF$809,MATCH(WatchList!$B250,'All CCC'!$B$7:$B$809,0)))</f>
        <v/>
      </c>
      <c r="AG250" s="844" t="str">
        <f>IF($B250="","",INDEX('All CCC'!AG$7:AG$809,MATCH(WatchList!$B250,'All CCC'!$B$7:$B$809,0)))</f>
        <v/>
      </c>
      <c r="AH250" s="844" t="str">
        <f>IF($B250="","",INDEX('All CCC'!AH$7:AH$809,MATCH(WatchList!$B250,'All CCC'!$B$7:$B$809,0)))</f>
        <v/>
      </c>
      <c r="AI250" s="844" t="str">
        <f>IF($B250="","",INDEX('All CCC'!AI$7:AI$809,MATCH(WatchList!$B250,'All CCC'!$B$7:$B$809,0)))</f>
        <v/>
      </c>
      <c r="AJ250" s="844" t="str">
        <f>IF($B250="","",INDEX('All CCC'!AJ$7:AJ$809,MATCH(WatchList!$B250,'All CCC'!$B$7:$B$809,0)))</f>
        <v/>
      </c>
      <c r="AK250" s="844" t="str">
        <f>IF($B250="","",INDEX('All CCC'!AK$7:AK$809,MATCH(WatchList!$B250,'All CCC'!$B$7:$B$809,0)))</f>
        <v/>
      </c>
      <c r="AL250" s="844" t="str">
        <f>IF($B250="","",INDEX('All CCC'!AL$7:AL$809,MATCH(WatchList!$B250,'All CCC'!$B$7:$B$809,0)))</f>
        <v/>
      </c>
      <c r="AM250" s="844" t="str">
        <f>IF($B250="","",INDEX('All CCC'!AM$7:AM$809,MATCH(WatchList!$B250,'All CCC'!$B$7:$B$809,0)))</f>
        <v/>
      </c>
      <c r="AN250" s="844" t="str">
        <f>IF($B250="","",INDEX('All CCC'!AN$7:AN$809,MATCH(WatchList!$B250,'All CCC'!$B$7:$B$809,0)))</f>
        <v/>
      </c>
      <c r="AO250" s="844" t="str">
        <f>IF($B250="","",INDEX('All CCC'!AO$7:AO$809,MATCH(WatchList!$B250,'All CCC'!$B$7:$B$809,0)))</f>
        <v/>
      </c>
      <c r="AP250" s="844" t="str">
        <f>IF($B250="","",INDEX('All CCC'!AP$7:AP$809,MATCH(WatchList!$B250,'All CCC'!$B$7:$B$809,0)))</f>
        <v/>
      </c>
      <c r="AQ250" s="844" t="str">
        <f>IF($B250="","",INDEX('All CCC'!AQ$7:AQ$809,MATCH(WatchList!$B250,'All CCC'!$B$7:$B$809,0)))</f>
        <v/>
      </c>
      <c r="AR250" s="844" t="str">
        <f>IF($B250="","",INDEX('All CCC'!AR$7:AR$809,MATCH(WatchList!$B250,'All CCC'!$B$7:$B$809,0)))</f>
        <v/>
      </c>
      <c r="AS250" s="844" t="str">
        <f>IF($B250="","",INDEX('All CCC'!AS$7:AS$809,MATCH(WatchList!$B250,'All CCC'!$B$7:$B$809,0)))</f>
        <v/>
      </c>
      <c r="AT250" s="844" t="str">
        <f>IF($B250="","",INDEX('All CCC'!AT$7:AT$809,MATCH(WatchList!$B250,'All CCC'!$B$7:$B$809,0)))</f>
        <v/>
      </c>
      <c r="AU250" s="844" t="str">
        <f>IF($B250="","",INDEX('All CCC'!AU$7:AU$809,MATCH(WatchList!$B250,'All CCC'!$B$7:$B$809,0)))</f>
        <v/>
      </c>
      <c r="AV250" s="844" t="str">
        <f>IF($B250="","",INDEX('All CCC'!AV$7:AV$809,MATCH(WatchList!$B250,'All CCC'!$B$7:$B$809,0)))</f>
        <v/>
      </c>
      <c r="AW250" s="844" t="str">
        <f>IF($B250="","",INDEX('All CCC'!AW$7:AW$809,MATCH(WatchList!$B250,'All CCC'!$B$7:$B$809,0)))</f>
        <v/>
      </c>
      <c r="AX250" s="844" t="str">
        <f>IF($B250="","",INDEX('All CCC'!AX$7:AX$809,MATCH(WatchList!$B250,'All CCC'!$B$7:$B$809,0)))</f>
        <v/>
      </c>
      <c r="AY250" s="844" t="str">
        <f>IF($B250="","",INDEX('All CCC'!AY$7:AY$809,MATCH(WatchList!$B250,'All CCC'!$B$7:$B$809,0)))</f>
        <v/>
      </c>
      <c r="AZ250" s="844" t="str">
        <f>IF($B250="","",INDEX('All CCC'!AZ$7:AZ$809,MATCH(WatchList!$B250,'All CCC'!$B$7:$B$809,0)))</f>
        <v/>
      </c>
      <c r="BA250" s="844" t="str">
        <f>IF($B250="","",INDEX('All CCC'!BA$7:BA$809,MATCH(WatchList!$B250,'All CCC'!$B$7:$B$809,0)))</f>
        <v/>
      </c>
      <c r="BB250" s="844" t="str">
        <f>IF($B250="","",INDEX('All CCC'!BB$7:BB$809,MATCH(WatchList!$B250,'All CCC'!$B$7:$B$809,0)))</f>
        <v/>
      </c>
      <c r="BC250" s="844" t="str">
        <f>IF($B250="","",INDEX('All CCC'!BC$7:BC$809,MATCH(WatchList!$B250,'All CCC'!$B$7:$B$809,0)))</f>
        <v/>
      </c>
      <c r="BD250" s="844" t="str">
        <f>IF($B250="","",INDEX('All CCC'!BD$7:BD$809,MATCH(WatchList!$B250,'All CCC'!$B$7:$B$809,0)))</f>
        <v/>
      </c>
      <c r="BE250" s="844" t="str">
        <f>IF($B250="","",INDEX('All CCC'!BE$7:BE$809,MATCH(WatchList!$B250,'All CCC'!$B$7:$B$809,0)))</f>
        <v/>
      </c>
      <c r="BF250" s="844" t="str">
        <f>IF($B250="","",INDEX('All CCC'!BF$7:BF$809,MATCH(WatchList!$B250,'All CCC'!$B$7:$B$809,0)))</f>
        <v/>
      </c>
      <c r="BG250" s="844" t="str">
        <f>IF($B250="","",INDEX('All CCC'!BG$7:BG$809,MATCH(WatchList!$B250,'All CCC'!$B$7:$B$809,0)))</f>
        <v/>
      </c>
    </row>
    <row r="251" spans="1:59" x14ac:dyDescent="0.2">
      <c r="A251" s="548" t="str">
        <f>IF($B251="","",INDEX('All CCC'!A$7:A$809,MATCH(WatchList!$B251,'All CCC'!$B$7:$B$809,0)))</f>
        <v/>
      </c>
      <c r="B251" s="31"/>
      <c r="C251" s="844" t="str">
        <f>IF($B251="","",INDEX('All CCC'!C$7:C$809,MATCH(WatchList!$B251,'All CCC'!$B$7:$B$809,0)))</f>
        <v/>
      </c>
      <c r="D251" s="844" t="str">
        <f>IF($B251="","",INDEX('All CCC'!D$7:D$809,MATCH(WatchList!$B251,'All CCC'!$B$7:$B$809,0)))</f>
        <v/>
      </c>
      <c r="E251" s="844" t="str">
        <f>IF($B251="","",INDEX('All CCC'!E$7:E$809,MATCH(WatchList!$B251,'All CCC'!$B$7:$B$809,0)))</f>
        <v/>
      </c>
      <c r="F251" s="844" t="str">
        <f>IF($B251="","",INDEX('All CCC'!F$7:F$809,MATCH(WatchList!$B251,'All CCC'!$B$7:$B$809,0)))</f>
        <v/>
      </c>
      <c r="G251" s="844" t="str">
        <f>IF($B251="","",INDEX('All CCC'!G$7:G$809,MATCH(WatchList!$B251,'All CCC'!$B$7:$B$809,0)))</f>
        <v/>
      </c>
      <c r="H251" s="844" t="str">
        <f>IF($B251="","",INDEX('All CCC'!H$7:H$809,MATCH(WatchList!$B251,'All CCC'!$B$7:$B$809,0)))</f>
        <v/>
      </c>
      <c r="I251" s="844" t="str">
        <f>IF($B251="","",INDEX('All CCC'!I$7:I$809,MATCH(WatchList!$B251,'All CCC'!$B$7:$B$809,0)))</f>
        <v/>
      </c>
      <c r="J251" s="844" t="str">
        <f>IF($B251="","",INDEX('All CCC'!J$7:J$809,MATCH(WatchList!$B251,'All CCC'!$B$7:$B$809,0)))</f>
        <v/>
      </c>
      <c r="K251" s="844" t="str">
        <f>IF($B251="","",INDEX('All CCC'!K$7:K$809,MATCH(WatchList!$B251,'All CCC'!$B$7:$B$809,0)))</f>
        <v/>
      </c>
      <c r="L251" s="844" t="str">
        <f>IF($B251="","",INDEX('All CCC'!L$7:L$809,MATCH(WatchList!$B251,'All CCC'!$B$7:$B$809,0)))</f>
        <v/>
      </c>
      <c r="M251" s="844" t="str">
        <f>IF($B251="","",INDEX('All CCC'!M$7:M$809,MATCH(WatchList!$B251,'All CCC'!$B$7:$B$809,0)))</f>
        <v/>
      </c>
      <c r="N251" s="844" t="str">
        <f>IF($B251="","",INDEX('All CCC'!N$7:N$809,MATCH(WatchList!$B251,'All CCC'!$B$7:$B$809,0)))</f>
        <v/>
      </c>
      <c r="O251" s="844" t="str">
        <f>IF($B251="","",INDEX('All CCC'!O$7:O$809,MATCH(WatchList!$B251,'All CCC'!$B$7:$B$809,0)))</f>
        <v/>
      </c>
      <c r="P251" s="845" t="str">
        <f>IF($B251="","",INDEX('All CCC'!P$7:P$809,MATCH(WatchList!$B251,'All CCC'!$B$7:$B$809,0)))</f>
        <v/>
      </c>
      <c r="Q251" s="845" t="str">
        <f>IF($B251="","",INDEX('All CCC'!Q$7:Q$809,MATCH(WatchList!$B251,'All CCC'!$B$7:$B$809,0)))</f>
        <v/>
      </c>
      <c r="R251" s="844" t="str">
        <f>IF($B251="","",INDEX('All CCC'!R$7:R$809,MATCH(WatchList!$B251,'All CCC'!$B$7:$B$809,0)))</f>
        <v/>
      </c>
      <c r="S251" s="844" t="str">
        <f>IF($B251="","",INDEX('All CCC'!S$7:S$809,MATCH(WatchList!$B251,'All CCC'!$B$7:$B$809,0)))</f>
        <v/>
      </c>
      <c r="T251" s="844" t="str">
        <f>IF($B251="","",INDEX('All CCC'!T$7:T$809,MATCH(WatchList!$B251,'All CCC'!$B$7:$B$809,0)))</f>
        <v/>
      </c>
      <c r="U251" s="844" t="str">
        <f>IF($B251="","",INDEX('All CCC'!U$7:U$809,MATCH(WatchList!$B251,'All CCC'!$B$7:$B$809,0)))</f>
        <v/>
      </c>
      <c r="V251" s="844" t="str">
        <f>IF($B251="","",INDEX('All CCC'!V$7:V$809,MATCH(WatchList!$B251,'All CCC'!$B$7:$B$809,0)))</f>
        <v/>
      </c>
      <c r="W251" s="844" t="str">
        <f>IF($B251="","",INDEX('All CCC'!W$7:W$809,MATCH(WatchList!$B251,'All CCC'!$B$7:$B$809,0)))</f>
        <v/>
      </c>
      <c r="X251" s="844" t="str">
        <f>IF($B251="","",INDEX('All CCC'!X$7:X$809,MATCH(WatchList!$B251,'All CCC'!$B$7:$B$809,0)))</f>
        <v/>
      </c>
      <c r="Y251" s="844" t="str">
        <f>IF($B251="","",INDEX('All CCC'!Y$7:Y$809,MATCH(WatchList!$B251,'All CCC'!$B$7:$B$809,0)))</f>
        <v/>
      </c>
      <c r="Z251" s="844" t="str">
        <f>IF($B251="","",INDEX('All CCC'!Z$7:Z$809,MATCH(WatchList!$B251,'All CCC'!$B$7:$B$809,0)))</f>
        <v/>
      </c>
      <c r="AA251" s="844" t="str">
        <f>IF($B251="","",INDEX('All CCC'!AA$7:AA$809,MATCH(WatchList!$B251,'All CCC'!$B$7:$B$809,0)))</f>
        <v/>
      </c>
      <c r="AB251" s="844" t="str">
        <f>IF($B251="","",INDEX('All CCC'!AB$7:AB$809,MATCH(WatchList!$B251,'All CCC'!$B$7:$B$809,0)))</f>
        <v/>
      </c>
      <c r="AC251" s="844" t="str">
        <f>IF($B251="","",INDEX('All CCC'!AC$7:AC$809,MATCH(WatchList!$B251,'All CCC'!$B$7:$B$809,0)))</f>
        <v/>
      </c>
      <c r="AD251" s="844" t="str">
        <f>IF($B251="","",INDEX('All CCC'!AD$7:AD$809,MATCH(WatchList!$B251,'All CCC'!$B$7:$B$809,0)))</f>
        <v/>
      </c>
      <c r="AE251" s="844" t="str">
        <f>IF($B251="","",INDEX('All CCC'!AE$7:AE$809,MATCH(WatchList!$B251,'All CCC'!$B$7:$B$809,0)))</f>
        <v/>
      </c>
      <c r="AF251" s="844" t="str">
        <f>IF($B251="","",INDEX('All CCC'!AF$7:AF$809,MATCH(WatchList!$B251,'All CCC'!$B$7:$B$809,0)))</f>
        <v/>
      </c>
      <c r="AG251" s="844" t="str">
        <f>IF($B251="","",INDEX('All CCC'!AG$7:AG$809,MATCH(WatchList!$B251,'All CCC'!$B$7:$B$809,0)))</f>
        <v/>
      </c>
      <c r="AH251" s="844" t="str">
        <f>IF($B251="","",INDEX('All CCC'!AH$7:AH$809,MATCH(WatchList!$B251,'All CCC'!$B$7:$B$809,0)))</f>
        <v/>
      </c>
      <c r="AI251" s="844" t="str">
        <f>IF($B251="","",INDEX('All CCC'!AI$7:AI$809,MATCH(WatchList!$B251,'All CCC'!$B$7:$B$809,0)))</f>
        <v/>
      </c>
      <c r="AJ251" s="844" t="str">
        <f>IF($B251="","",INDEX('All CCC'!AJ$7:AJ$809,MATCH(WatchList!$B251,'All CCC'!$B$7:$B$809,0)))</f>
        <v/>
      </c>
      <c r="AK251" s="844" t="str">
        <f>IF($B251="","",INDEX('All CCC'!AK$7:AK$809,MATCH(WatchList!$B251,'All CCC'!$B$7:$B$809,0)))</f>
        <v/>
      </c>
      <c r="AL251" s="844" t="str">
        <f>IF($B251="","",INDEX('All CCC'!AL$7:AL$809,MATCH(WatchList!$B251,'All CCC'!$B$7:$B$809,0)))</f>
        <v/>
      </c>
      <c r="AM251" s="844" t="str">
        <f>IF($B251="","",INDEX('All CCC'!AM$7:AM$809,MATCH(WatchList!$B251,'All CCC'!$B$7:$B$809,0)))</f>
        <v/>
      </c>
      <c r="AN251" s="844" t="str">
        <f>IF($B251="","",INDEX('All CCC'!AN$7:AN$809,MATCH(WatchList!$B251,'All CCC'!$B$7:$B$809,0)))</f>
        <v/>
      </c>
      <c r="AO251" s="844" t="str">
        <f>IF($B251="","",INDEX('All CCC'!AO$7:AO$809,MATCH(WatchList!$B251,'All CCC'!$B$7:$B$809,0)))</f>
        <v/>
      </c>
      <c r="AP251" s="844" t="str">
        <f>IF($B251="","",INDEX('All CCC'!AP$7:AP$809,MATCH(WatchList!$B251,'All CCC'!$B$7:$B$809,0)))</f>
        <v/>
      </c>
      <c r="AQ251" s="844" t="str">
        <f>IF($B251="","",INDEX('All CCC'!AQ$7:AQ$809,MATCH(WatchList!$B251,'All CCC'!$B$7:$B$809,0)))</f>
        <v/>
      </c>
      <c r="AR251" s="844" t="str">
        <f>IF($B251="","",INDEX('All CCC'!AR$7:AR$809,MATCH(WatchList!$B251,'All CCC'!$B$7:$B$809,0)))</f>
        <v/>
      </c>
      <c r="AS251" s="844" t="str">
        <f>IF($B251="","",INDEX('All CCC'!AS$7:AS$809,MATCH(WatchList!$B251,'All CCC'!$B$7:$B$809,0)))</f>
        <v/>
      </c>
      <c r="AT251" s="844" t="str">
        <f>IF($B251="","",INDEX('All CCC'!AT$7:AT$809,MATCH(WatchList!$B251,'All CCC'!$B$7:$B$809,0)))</f>
        <v/>
      </c>
      <c r="AU251" s="844" t="str">
        <f>IF($B251="","",INDEX('All CCC'!AU$7:AU$809,MATCH(WatchList!$B251,'All CCC'!$B$7:$B$809,0)))</f>
        <v/>
      </c>
      <c r="AV251" s="844" t="str">
        <f>IF($B251="","",INDEX('All CCC'!AV$7:AV$809,MATCH(WatchList!$B251,'All CCC'!$B$7:$B$809,0)))</f>
        <v/>
      </c>
      <c r="AW251" s="844" t="str">
        <f>IF($B251="","",INDEX('All CCC'!AW$7:AW$809,MATCH(WatchList!$B251,'All CCC'!$B$7:$B$809,0)))</f>
        <v/>
      </c>
      <c r="AX251" s="844" t="str">
        <f>IF($B251="","",INDEX('All CCC'!AX$7:AX$809,MATCH(WatchList!$B251,'All CCC'!$B$7:$B$809,0)))</f>
        <v/>
      </c>
      <c r="AY251" s="844" t="str">
        <f>IF($B251="","",INDEX('All CCC'!AY$7:AY$809,MATCH(WatchList!$B251,'All CCC'!$B$7:$B$809,0)))</f>
        <v/>
      </c>
      <c r="AZ251" s="844" t="str">
        <f>IF($B251="","",INDEX('All CCC'!AZ$7:AZ$809,MATCH(WatchList!$B251,'All CCC'!$B$7:$B$809,0)))</f>
        <v/>
      </c>
      <c r="BA251" s="844" t="str">
        <f>IF($B251="","",INDEX('All CCC'!BA$7:BA$809,MATCH(WatchList!$B251,'All CCC'!$B$7:$B$809,0)))</f>
        <v/>
      </c>
      <c r="BB251" s="844" t="str">
        <f>IF($B251="","",INDEX('All CCC'!BB$7:BB$809,MATCH(WatchList!$B251,'All CCC'!$B$7:$B$809,0)))</f>
        <v/>
      </c>
      <c r="BC251" s="844" t="str">
        <f>IF($B251="","",INDEX('All CCC'!BC$7:BC$809,MATCH(WatchList!$B251,'All CCC'!$B$7:$B$809,0)))</f>
        <v/>
      </c>
      <c r="BD251" s="844" t="str">
        <f>IF($B251="","",INDEX('All CCC'!BD$7:BD$809,MATCH(WatchList!$B251,'All CCC'!$B$7:$B$809,0)))</f>
        <v/>
      </c>
      <c r="BE251" s="844" t="str">
        <f>IF($B251="","",INDEX('All CCC'!BE$7:BE$809,MATCH(WatchList!$B251,'All CCC'!$B$7:$B$809,0)))</f>
        <v/>
      </c>
      <c r="BF251" s="844" t="str">
        <f>IF($B251="","",INDEX('All CCC'!BF$7:BF$809,MATCH(WatchList!$B251,'All CCC'!$B$7:$B$809,0)))</f>
        <v/>
      </c>
      <c r="BG251" s="844" t="str">
        <f>IF($B251="","",INDEX('All CCC'!BG$7:BG$809,MATCH(WatchList!$B251,'All CCC'!$B$7:$B$809,0)))</f>
        <v/>
      </c>
    </row>
    <row r="252" spans="1:59" x14ac:dyDescent="0.2">
      <c r="A252" s="548" t="str">
        <f>IF($B252="","",INDEX('All CCC'!A$7:A$809,MATCH(WatchList!$B252,'All CCC'!$B$7:$B$809,0)))</f>
        <v/>
      </c>
      <c r="B252" s="31"/>
      <c r="C252" s="844" t="str">
        <f>IF($B252="","",INDEX('All CCC'!C$7:C$809,MATCH(WatchList!$B252,'All CCC'!$B$7:$B$809,0)))</f>
        <v/>
      </c>
      <c r="D252" s="844" t="str">
        <f>IF($B252="","",INDEX('All CCC'!D$7:D$809,MATCH(WatchList!$B252,'All CCC'!$B$7:$B$809,0)))</f>
        <v/>
      </c>
      <c r="E252" s="844" t="str">
        <f>IF($B252="","",INDEX('All CCC'!E$7:E$809,MATCH(WatchList!$B252,'All CCC'!$B$7:$B$809,0)))</f>
        <v/>
      </c>
      <c r="F252" s="844" t="str">
        <f>IF($B252="","",INDEX('All CCC'!F$7:F$809,MATCH(WatchList!$B252,'All CCC'!$B$7:$B$809,0)))</f>
        <v/>
      </c>
      <c r="G252" s="844" t="str">
        <f>IF($B252="","",INDEX('All CCC'!G$7:G$809,MATCH(WatchList!$B252,'All CCC'!$B$7:$B$809,0)))</f>
        <v/>
      </c>
      <c r="H252" s="844" t="str">
        <f>IF($B252="","",INDEX('All CCC'!H$7:H$809,MATCH(WatchList!$B252,'All CCC'!$B$7:$B$809,0)))</f>
        <v/>
      </c>
      <c r="I252" s="844" t="str">
        <f>IF($B252="","",INDEX('All CCC'!I$7:I$809,MATCH(WatchList!$B252,'All CCC'!$B$7:$B$809,0)))</f>
        <v/>
      </c>
      <c r="J252" s="844" t="str">
        <f>IF($B252="","",INDEX('All CCC'!J$7:J$809,MATCH(WatchList!$B252,'All CCC'!$B$7:$B$809,0)))</f>
        <v/>
      </c>
      <c r="K252" s="844" t="str">
        <f>IF($B252="","",INDEX('All CCC'!K$7:K$809,MATCH(WatchList!$B252,'All CCC'!$B$7:$B$809,0)))</f>
        <v/>
      </c>
      <c r="L252" s="844" t="str">
        <f>IF($B252="","",INDEX('All CCC'!L$7:L$809,MATCH(WatchList!$B252,'All CCC'!$B$7:$B$809,0)))</f>
        <v/>
      </c>
      <c r="M252" s="844" t="str">
        <f>IF($B252="","",INDEX('All CCC'!M$7:M$809,MATCH(WatchList!$B252,'All CCC'!$B$7:$B$809,0)))</f>
        <v/>
      </c>
      <c r="N252" s="844" t="str">
        <f>IF($B252="","",INDEX('All CCC'!N$7:N$809,MATCH(WatchList!$B252,'All CCC'!$B$7:$B$809,0)))</f>
        <v/>
      </c>
      <c r="O252" s="844" t="str">
        <f>IF($B252="","",INDEX('All CCC'!O$7:O$809,MATCH(WatchList!$B252,'All CCC'!$B$7:$B$809,0)))</f>
        <v/>
      </c>
      <c r="P252" s="845" t="str">
        <f>IF($B252="","",INDEX('All CCC'!P$7:P$809,MATCH(WatchList!$B252,'All CCC'!$B$7:$B$809,0)))</f>
        <v/>
      </c>
      <c r="Q252" s="845" t="str">
        <f>IF($B252="","",INDEX('All CCC'!Q$7:Q$809,MATCH(WatchList!$B252,'All CCC'!$B$7:$B$809,0)))</f>
        <v/>
      </c>
      <c r="R252" s="844" t="str">
        <f>IF($B252="","",INDEX('All CCC'!R$7:R$809,MATCH(WatchList!$B252,'All CCC'!$B$7:$B$809,0)))</f>
        <v/>
      </c>
      <c r="S252" s="844" t="str">
        <f>IF($B252="","",INDEX('All CCC'!S$7:S$809,MATCH(WatchList!$B252,'All CCC'!$B$7:$B$809,0)))</f>
        <v/>
      </c>
      <c r="T252" s="844" t="str">
        <f>IF($B252="","",INDEX('All CCC'!T$7:T$809,MATCH(WatchList!$B252,'All CCC'!$B$7:$B$809,0)))</f>
        <v/>
      </c>
      <c r="U252" s="844" t="str">
        <f>IF($B252="","",INDEX('All CCC'!U$7:U$809,MATCH(WatchList!$B252,'All CCC'!$B$7:$B$809,0)))</f>
        <v/>
      </c>
      <c r="V252" s="844" t="str">
        <f>IF($B252="","",INDEX('All CCC'!V$7:V$809,MATCH(WatchList!$B252,'All CCC'!$B$7:$B$809,0)))</f>
        <v/>
      </c>
      <c r="W252" s="844" t="str">
        <f>IF($B252="","",INDEX('All CCC'!W$7:W$809,MATCH(WatchList!$B252,'All CCC'!$B$7:$B$809,0)))</f>
        <v/>
      </c>
      <c r="X252" s="844" t="str">
        <f>IF($B252="","",INDEX('All CCC'!X$7:X$809,MATCH(WatchList!$B252,'All CCC'!$B$7:$B$809,0)))</f>
        <v/>
      </c>
      <c r="Y252" s="844" t="str">
        <f>IF($B252="","",INDEX('All CCC'!Y$7:Y$809,MATCH(WatchList!$B252,'All CCC'!$B$7:$B$809,0)))</f>
        <v/>
      </c>
      <c r="Z252" s="844" t="str">
        <f>IF($B252="","",INDEX('All CCC'!Z$7:Z$809,MATCH(WatchList!$B252,'All CCC'!$B$7:$B$809,0)))</f>
        <v/>
      </c>
      <c r="AA252" s="844" t="str">
        <f>IF($B252="","",INDEX('All CCC'!AA$7:AA$809,MATCH(WatchList!$B252,'All CCC'!$B$7:$B$809,0)))</f>
        <v/>
      </c>
      <c r="AB252" s="844" t="str">
        <f>IF($B252="","",INDEX('All CCC'!AB$7:AB$809,MATCH(WatchList!$B252,'All CCC'!$B$7:$B$809,0)))</f>
        <v/>
      </c>
      <c r="AC252" s="844" t="str">
        <f>IF($B252="","",INDEX('All CCC'!AC$7:AC$809,MATCH(WatchList!$B252,'All CCC'!$B$7:$B$809,0)))</f>
        <v/>
      </c>
      <c r="AD252" s="844" t="str">
        <f>IF($B252="","",INDEX('All CCC'!AD$7:AD$809,MATCH(WatchList!$B252,'All CCC'!$B$7:$B$809,0)))</f>
        <v/>
      </c>
      <c r="AE252" s="844" t="str">
        <f>IF($B252="","",INDEX('All CCC'!AE$7:AE$809,MATCH(WatchList!$B252,'All CCC'!$B$7:$B$809,0)))</f>
        <v/>
      </c>
      <c r="AF252" s="844" t="str">
        <f>IF($B252="","",INDEX('All CCC'!AF$7:AF$809,MATCH(WatchList!$B252,'All CCC'!$B$7:$B$809,0)))</f>
        <v/>
      </c>
      <c r="AG252" s="844" t="str">
        <f>IF($B252="","",INDEX('All CCC'!AG$7:AG$809,MATCH(WatchList!$B252,'All CCC'!$B$7:$B$809,0)))</f>
        <v/>
      </c>
      <c r="AH252" s="844" t="str">
        <f>IF($B252="","",INDEX('All CCC'!AH$7:AH$809,MATCH(WatchList!$B252,'All CCC'!$B$7:$B$809,0)))</f>
        <v/>
      </c>
      <c r="AI252" s="844" t="str">
        <f>IF($B252="","",INDEX('All CCC'!AI$7:AI$809,MATCH(WatchList!$B252,'All CCC'!$B$7:$B$809,0)))</f>
        <v/>
      </c>
      <c r="AJ252" s="844" t="str">
        <f>IF($B252="","",INDEX('All CCC'!AJ$7:AJ$809,MATCH(WatchList!$B252,'All CCC'!$B$7:$B$809,0)))</f>
        <v/>
      </c>
      <c r="AK252" s="844" t="str">
        <f>IF($B252="","",INDEX('All CCC'!AK$7:AK$809,MATCH(WatchList!$B252,'All CCC'!$B$7:$B$809,0)))</f>
        <v/>
      </c>
      <c r="AL252" s="844" t="str">
        <f>IF($B252="","",INDEX('All CCC'!AL$7:AL$809,MATCH(WatchList!$B252,'All CCC'!$B$7:$B$809,0)))</f>
        <v/>
      </c>
      <c r="AM252" s="844" t="str">
        <f>IF($B252="","",INDEX('All CCC'!AM$7:AM$809,MATCH(WatchList!$B252,'All CCC'!$B$7:$B$809,0)))</f>
        <v/>
      </c>
      <c r="AN252" s="844" t="str">
        <f>IF($B252="","",INDEX('All CCC'!AN$7:AN$809,MATCH(WatchList!$B252,'All CCC'!$B$7:$B$809,0)))</f>
        <v/>
      </c>
      <c r="AO252" s="844" t="str">
        <f>IF($B252="","",INDEX('All CCC'!AO$7:AO$809,MATCH(WatchList!$B252,'All CCC'!$B$7:$B$809,0)))</f>
        <v/>
      </c>
      <c r="AP252" s="844" t="str">
        <f>IF($B252="","",INDEX('All CCC'!AP$7:AP$809,MATCH(WatchList!$B252,'All CCC'!$B$7:$B$809,0)))</f>
        <v/>
      </c>
      <c r="AQ252" s="844" t="str">
        <f>IF($B252="","",INDEX('All CCC'!AQ$7:AQ$809,MATCH(WatchList!$B252,'All CCC'!$B$7:$B$809,0)))</f>
        <v/>
      </c>
      <c r="AR252" s="844" t="str">
        <f>IF($B252="","",INDEX('All CCC'!AR$7:AR$809,MATCH(WatchList!$B252,'All CCC'!$B$7:$B$809,0)))</f>
        <v/>
      </c>
      <c r="AS252" s="844" t="str">
        <f>IF($B252="","",INDEX('All CCC'!AS$7:AS$809,MATCH(WatchList!$B252,'All CCC'!$B$7:$B$809,0)))</f>
        <v/>
      </c>
      <c r="AT252" s="844" t="str">
        <f>IF($B252="","",INDEX('All CCC'!AT$7:AT$809,MATCH(WatchList!$B252,'All CCC'!$B$7:$B$809,0)))</f>
        <v/>
      </c>
      <c r="AU252" s="844" t="str">
        <f>IF($B252="","",INDEX('All CCC'!AU$7:AU$809,MATCH(WatchList!$B252,'All CCC'!$B$7:$B$809,0)))</f>
        <v/>
      </c>
      <c r="AV252" s="844" t="str">
        <f>IF($B252="","",INDEX('All CCC'!AV$7:AV$809,MATCH(WatchList!$B252,'All CCC'!$B$7:$B$809,0)))</f>
        <v/>
      </c>
      <c r="AW252" s="844" t="str">
        <f>IF($B252="","",INDEX('All CCC'!AW$7:AW$809,MATCH(WatchList!$B252,'All CCC'!$B$7:$B$809,0)))</f>
        <v/>
      </c>
      <c r="AX252" s="844" t="str">
        <f>IF($B252="","",INDEX('All CCC'!AX$7:AX$809,MATCH(WatchList!$B252,'All CCC'!$B$7:$B$809,0)))</f>
        <v/>
      </c>
      <c r="AY252" s="844" t="str">
        <f>IF($B252="","",INDEX('All CCC'!AY$7:AY$809,MATCH(WatchList!$B252,'All CCC'!$B$7:$B$809,0)))</f>
        <v/>
      </c>
      <c r="AZ252" s="844" t="str">
        <f>IF($B252="","",INDEX('All CCC'!AZ$7:AZ$809,MATCH(WatchList!$B252,'All CCC'!$B$7:$B$809,0)))</f>
        <v/>
      </c>
      <c r="BA252" s="844" t="str">
        <f>IF($B252="","",INDEX('All CCC'!BA$7:BA$809,MATCH(WatchList!$B252,'All CCC'!$B$7:$B$809,0)))</f>
        <v/>
      </c>
      <c r="BB252" s="844" t="str">
        <f>IF($B252="","",INDEX('All CCC'!BB$7:BB$809,MATCH(WatchList!$B252,'All CCC'!$B$7:$B$809,0)))</f>
        <v/>
      </c>
      <c r="BC252" s="844" t="str">
        <f>IF($B252="","",INDEX('All CCC'!BC$7:BC$809,MATCH(WatchList!$B252,'All CCC'!$B$7:$B$809,0)))</f>
        <v/>
      </c>
      <c r="BD252" s="844" t="str">
        <f>IF($B252="","",INDEX('All CCC'!BD$7:BD$809,MATCH(WatchList!$B252,'All CCC'!$B$7:$B$809,0)))</f>
        <v/>
      </c>
      <c r="BE252" s="844" t="str">
        <f>IF($B252="","",INDEX('All CCC'!BE$7:BE$809,MATCH(WatchList!$B252,'All CCC'!$B$7:$B$809,0)))</f>
        <v/>
      </c>
      <c r="BF252" s="844" t="str">
        <f>IF($B252="","",INDEX('All CCC'!BF$7:BF$809,MATCH(WatchList!$B252,'All CCC'!$B$7:$B$809,0)))</f>
        <v/>
      </c>
      <c r="BG252" s="844" t="str">
        <f>IF($B252="","",INDEX('All CCC'!BG$7:BG$809,MATCH(WatchList!$B252,'All CCC'!$B$7:$B$809,0)))</f>
        <v/>
      </c>
    </row>
    <row r="253" spans="1:59" x14ac:dyDescent="0.2">
      <c r="A253" s="548" t="str">
        <f>IF($B253="","",INDEX('All CCC'!A$7:A$809,MATCH(WatchList!$B253,'All CCC'!$B$7:$B$809,0)))</f>
        <v/>
      </c>
      <c r="B253" s="31"/>
      <c r="C253" s="844" t="str">
        <f>IF($B253="","",INDEX('All CCC'!C$7:C$809,MATCH(WatchList!$B253,'All CCC'!$B$7:$B$809,0)))</f>
        <v/>
      </c>
      <c r="D253" s="844" t="str">
        <f>IF($B253="","",INDEX('All CCC'!D$7:D$809,MATCH(WatchList!$B253,'All CCC'!$B$7:$B$809,0)))</f>
        <v/>
      </c>
      <c r="E253" s="844" t="str">
        <f>IF($B253="","",INDEX('All CCC'!E$7:E$809,MATCH(WatchList!$B253,'All CCC'!$B$7:$B$809,0)))</f>
        <v/>
      </c>
      <c r="F253" s="844" t="str">
        <f>IF($B253="","",INDEX('All CCC'!F$7:F$809,MATCH(WatchList!$B253,'All CCC'!$B$7:$B$809,0)))</f>
        <v/>
      </c>
      <c r="G253" s="844" t="str">
        <f>IF($B253="","",INDEX('All CCC'!G$7:G$809,MATCH(WatchList!$B253,'All CCC'!$B$7:$B$809,0)))</f>
        <v/>
      </c>
      <c r="H253" s="844" t="str">
        <f>IF($B253="","",INDEX('All CCC'!H$7:H$809,MATCH(WatchList!$B253,'All CCC'!$B$7:$B$809,0)))</f>
        <v/>
      </c>
      <c r="I253" s="844" t="str">
        <f>IF($B253="","",INDEX('All CCC'!I$7:I$809,MATCH(WatchList!$B253,'All CCC'!$B$7:$B$809,0)))</f>
        <v/>
      </c>
      <c r="J253" s="844" t="str">
        <f>IF($B253="","",INDEX('All CCC'!J$7:J$809,MATCH(WatchList!$B253,'All CCC'!$B$7:$B$809,0)))</f>
        <v/>
      </c>
      <c r="K253" s="844" t="str">
        <f>IF($B253="","",INDEX('All CCC'!K$7:K$809,MATCH(WatchList!$B253,'All CCC'!$B$7:$B$809,0)))</f>
        <v/>
      </c>
      <c r="L253" s="844" t="str">
        <f>IF($B253="","",INDEX('All CCC'!L$7:L$809,MATCH(WatchList!$B253,'All CCC'!$B$7:$B$809,0)))</f>
        <v/>
      </c>
      <c r="M253" s="844" t="str">
        <f>IF($B253="","",INDEX('All CCC'!M$7:M$809,MATCH(WatchList!$B253,'All CCC'!$B$7:$B$809,0)))</f>
        <v/>
      </c>
      <c r="N253" s="844" t="str">
        <f>IF($B253="","",INDEX('All CCC'!N$7:N$809,MATCH(WatchList!$B253,'All CCC'!$B$7:$B$809,0)))</f>
        <v/>
      </c>
      <c r="O253" s="844" t="str">
        <f>IF($B253="","",INDEX('All CCC'!O$7:O$809,MATCH(WatchList!$B253,'All CCC'!$B$7:$B$809,0)))</f>
        <v/>
      </c>
      <c r="P253" s="845" t="str">
        <f>IF($B253="","",INDEX('All CCC'!P$7:P$809,MATCH(WatchList!$B253,'All CCC'!$B$7:$B$809,0)))</f>
        <v/>
      </c>
      <c r="Q253" s="845" t="str">
        <f>IF($B253="","",INDEX('All CCC'!Q$7:Q$809,MATCH(WatchList!$B253,'All CCC'!$B$7:$B$809,0)))</f>
        <v/>
      </c>
      <c r="R253" s="844" t="str">
        <f>IF($B253="","",INDEX('All CCC'!R$7:R$809,MATCH(WatchList!$B253,'All CCC'!$B$7:$B$809,0)))</f>
        <v/>
      </c>
      <c r="S253" s="844" t="str">
        <f>IF($B253="","",INDEX('All CCC'!S$7:S$809,MATCH(WatchList!$B253,'All CCC'!$B$7:$B$809,0)))</f>
        <v/>
      </c>
      <c r="T253" s="844" t="str">
        <f>IF($B253="","",INDEX('All CCC'!T$7:T$809,MATCH(WatchList!$B253,'All CCC'!$B$7:$B$809,0)))</f>
        <v/>
      </c>
      <c r="U253" s="844" t="str">
        <f>IF($B253="","",INDEX('All CCC'!U$7:U$809,MATCH(WatchList!$B253,'All CCC'!$B$7:$B$809,0)))</f>
        <v/>
      </c>
      <c r="V253" s="844" t="str">
        <f>IF($B253="","",INDEX('All CCC'!V$7:V$809,MATCH(WatchList!$B253,'All CCC'!$B$7:$B$809,0)))</f>
        <v/>
      </c>
      <c r="W253" s="844" t="str">
        <f>IF($B253="","",INDEX('All CCC'!W$7:W$809,MATCH(WatchList!$B253,'All CCC'!$B$7:$B$809,0)))</f>
        <v/>
      </c>
      <c r="X253" s="844" t="str">
        <f>IF($B253="","",INDEX('All CCC'!X$7:X$809,MATCH(WatchList!$B253,'All CCC'!$B$7:$B$809,0)))</f>
        <v/>
      </c>
      <c r="Y253" s="844" t="str">
        <f>IF($B253="","",INDEX('All CCC'!Y$7:Y$809,MATCH(WatchList!$B253,'All CCC'!$B$7:$B$809,0)))</f>
        <v/>
      </c>
      <c r="Z253" s="844" t="str">
        <f>IF($B253="","",INDEX('All CCC'!Z$7:Z$809,MATCH(WatchList!$B253,'All CCC'!$B$7:$B$809,0)))</f>
        <v/>
      </c>
      <c r="AA253" s="844" t="str">
        <f>IF($B253="","",INDEX('All CCC'!AA$7:AA$809,MATCH(WatchList!$B253,'All CCC'!$B$7:$B$809,0)))</f>
        <v/>
      </c>
      <c r="AB253" s="844" t="str">
        <f>IF($B253="","",INDEX('All CCC'!AB$7:AB$809,MATCH(WatchList!$B253,'All CCC'!$B$7:$B$809,0)))</f>
        <v/>
      </c>
      <c r="AC253" s="844" t="str">
        <f>IF($B253="","",INDEX('All CCC'!AC$7:AC$809,MATCH(WatchList!$B253,'All CCC'!$B$7:$B$809,0)))</f>
        <v/>
      </c>
      <c r="AD253" s="844" t="str">
        <f>IF($B253="","",INDEX('All CCC'!AD$7:AD$809,MATCH(WatchList!$B253,'All CCC'!$B$7:$B$809,0)))</f>
        <v/>
      </c>
      <c r="AE253" s="844" t="str">
        <f>IF($B253="","",INDEX('All CCC'!AE$7:AE$809,MATCH(WatchList!$B253,'All CCC'!$B$7:$B$809,0)))</f>
        <v/>
      </c>
      <c r="AF253" s="844" t="str">
        <f>IF($B253="","",INDEX('All CCC'!AF$7:AF$809,MATCH(WatchList!$B253,'All CCC'!$B$7:$B$809,0)))</f>
        <v/>
      </c>
      <c r="AG253" s="844" t="str">
        <f>IF($B253="","",INDEX('All CCC'!AG$7:AG$809,MATCH(WatchList!$B253,'All CCC'!$B$7:$B$809,0)))</f>
        <v/>
      </c>
      <c r="AH253" s="844" t="str">
        <f>IF($B253="","",INDEX('All CCC'!AH$7:AH$809,MATCH(WatchList!$B253,'All CCC'!$B$7:$B$809,0)))</f>
        <v/>
      </c>
      <c r="AI253" s="844" t="str">
        <f>IF($B253="","",INDEX('All CCC'!AI$7:AI$809,MATCH(WatchList!$B253,'All CCC'!$B$7:$B$809,0)))</f>
        <v/>
      </c>
      <c r="AJ253" s="844" t="str">
        <f>IF($B253="","",INDEX('All CCC'!AJ$7:AJ$809,MATCH(WatchList!$B253,'All CCC'!$B$7:$B$809,0)))</f>
        <v/>
      </c>
      <c r="AK253" s="844" t="str">
        <f>IF($B253="","",INDEX('All CCC'!AK$7:AK$809,MATCH(WatchList!$B253,'All CCC'!$B$7:$B$809,0)))</f>
        <v/>
      </c>
      <c r="AL253" s="844" t="str">
        <f>IF($B253="","",INDEX('All CCC'!AL$7:AL$809,MATCH(WatchList!$B253,'All CCC'!$B$7:$B$809,0)))</f>
        <v/>
      </c>
      <c r="AM253" s="844" t="str">
        <f>IF($B253="","",INDEX('All CCC'!AM$7:AM$809,MATCH(WatchList!$B253,'All CCC'!$B$7:$B$809,0)))</f>
        <v/>
      </c>
      <c r="AN253" s="844" t="str">
        <f>IF($B253="","",INDEX('All CCC'!AN$7:AN$809,MATCH(WatchList!$B253,'All CCC'!$B$7:$B$809,0)))</f>
        <v/>
      </c>
      <c r="AO253" s="844" t="str">
        <f>IF($B253="","",INDEX('All CCC'!AO$7:AO$809,MATCH(WatchList!$B253,'All CCC'!$B$7:$B$809,0)))</f>
        <v/>
      </c>
      <c r="AP253" s="844" t="str">
        <f>IF($B253="","",INDEX('All CCC'!AP$7:AP$809,MATCH(WatchList!$B253,'All CCC'!$B$7:$B$809,0)))</f>
        <v/>
      </c>
      <c r="AQ253" s="844" t="str">
        <f>IF($B253="","",INDEX('All CCC'!AQ$7:AQ$809,MATCH(WatchList!$B253,'All CCC'!$B$7:$B$809,0)))</f>
        <v/>
      </c>
      <c r="AR253" s="844" t="str">
        <f>IF($B253="","",INDEX('All CCC'!AR$7:AR$809,MATCH(WatchList!$B253,'All CCC'!$B$7:$B$809,0)))</f>
        <v/>
      </c>
      <c r="AS253" s="844" t="str">
        <f>IF($B253="","",INDEX('All CCC'!AS$7:AS$809,MATCH(WatchList!$B253,'All CCC'!$B$7:$B$809,0)))</f>
        <v/>
      </c>
      <c r="AT253" s="844" t="str">
        <f>IF($B253="","",INDEX('All CCC'!AT$7:AT$809,MATCH(WatchList!$B253,'All CCC'!$B$7:$B$809,0)))</f>
        <v/>
      </c>
      <c r="AU253" s="844" t="str">
        <f>IF($B253="","",INDEX('All CCC'!AU$7:AU$809,MATCH(WatchList!$B253,'All CCC'!$B$7:$B$809,0)))</f>
        <v/>
      </c>
      <c r="AV253" s="844" t="str">
        <f>IF($B253="","",INDEX('All CCC'!AV$7:AV$809,MATCH(WatchList!$B253,'All CCC'!$B$7:$B$809,0)))</f>
        <v/>
      </c>
      <c r="AW253" s="844" t="str">
        <f>IF($B253="","",INDEX('All CCC'!AW$7:AW$809,MATCH(WatchList!$B253,'All CCC'!$B$7:$B$809,0)))</f>
        <v/>
      </c>
      <c r="AX253" s="844" t="str">
        <f>IF($B253="","",INDEX('All CCC'!AX$7:AX$809,MATCH(WatchList!$B253,'All CCC'!$B$7:$B$809,0)))</f>
        <v/>
      </c>
      <c r="AY253" s="844" t="str">
        <f>IF($B253="","",INDEX('All CCC'!AY$7:AY$809,MATCH(WatchList!$B253,'All CCC'!$B$7:$B$809,0)))</f>
        <v/>
      </c>
      <c r="AZ253" s="844" t="str">
        <f>IF($B253="","",INDEX('All CCC'!AZ$7:AZ$809,MATCH(WatchList!$B253,'All CCC'!$B$7:$B$809,0)))</f>
        <v/>
      </c>
      <c r="BA253" s="844" t="str">
        <f>IF($B253="","",INDEX('All CCC'!BA$7:BA$809,MATCH(WatchList!$B253,'All CCC'!$B$7:$B$809,0)))</f>
        <v/>
      </c>
      <c r="BB253" s="844" t="str">
        <f>IF($B253="","",INDEX('All CCC'!BB$7:BB$809,MATCH(WatchList!$B253,'All CCC'!$B$7:$B$809,0)))</f>
        <v/>
      </c>
      <c r="BC253" s="844" t="str">
        <f>IF($B253="","",INDEX('All CCC'!BC$7:BC$809,MATCH(WatchList!$B253,'All CCC'!$B$7:$B$809,0)))</f>
        <v/>
      </c>
      <c r="BD253" s="844" t="str">
        <f>IF($B253="","",INDEX('All CCC'!BD$7:BD$809,MATCH(WatchList!$B253,'All CCC'!$B$7:$B$809,0)))</f>
        <v/>
      </c>
      <c r="BE253" s="844" t="str">
        <f>IF($B253="","",INDEX('All CCC'!BE$7:BE$809,MATCH(WatchList!$B253,'All CCC'!$B$7:$B$809,0)))</f>
        <v/>
      </c>
      <c r="BF253" s="844" t="str">
        <f>IF($B253="","",INDEX('All CCC'!BF$7:BF$809,MATCH(WatchList!$B253,'All CCC'!$B$7:$B$809,0)))</f>
        <v/>
      </c>
      <c r="BG253" s="844" t="str">
        <f>IF($B253="","",INDEX('All CCC'!BG$7:BG$809,MATCH(WatchList!$B253,'All CCC'!$B$7:$B$809,0)))</f>
        <v/>
      </c>
    </row>
    <row r="254" spans="1:59" x14ac:dyDescent="0.2">
      <c r="A254" s="548" t="str">
        <f>IF($B254="","",INDEX('All CCC'!A$7:A$809,MATCH(WatchList!$B254,'All CCC'!$B$7:$B$809,0)))</f>
        <v/>
      </c>
      <c r="B254" s="31"/>
      <c r="C254" s="844" t="str">
        <f>IF($B254="","",INDEX('All CCC'!C$7:C$809,MATCH(WatchList!$B254,'All CCC'!$B$7:$B$809,0)))</f>
        <v/>
      </c>
      <c r="D254" s="844" t="str">
        <f>IF($B254="","",INDEX('All CCC'!D$7:D$809,MATCH(WatchList!$B254,'All CCC'!$B$7:$B$809,0)))</f>
        <v/>
      </c>
      <c r="E254" s="844" t="str">
        <f>IF($B254="","",INDEX('All CCC'!E$7:E$809,MATCH(WatchList!$B254,'All CCC'!$B$7:$B$809,0)))</f>
        <v/>
      </c>
      <c r="F254" s="844" t="str">
        <f>IF($B254="","",INDEX('All CCC'!F$7:F$809,MATCH(WatchList!$B254,'All CCC'!$B$7:$B$809,0)))</f>
        <v/>
      </c>
      <c r="G254" s="844" t="str">
        <f>IF($B254="","",INDEX('All CCC'!G$7:G$809,MATCH(WatchList!$B254,'All CCC'!$B$7:$B$809,0)))</f>
        <v/>
      </c>
      <c r="H254" s="844" t="str">
        <f>IF($B254="","",INDEX('All CCC'!H$7:H$809,MATCH(WatchList!$B254,'All CCC'!$B$7:$B$809,0)))</f>
        <v/>
      </c>
      <c r="I254" s="844" t="str">
        <f>IF($B254="","",INDEX('All CCC'!I$7:I$809,MATCH(WatchList!$B254,'All CCC'!$B$7:$B$809,0)))</f>
        <v/>
      </c>
      <c r="J254" s="844" t="str">
        <f>IF($B254="","",INDEX('All CCC'!J$7:J$809,MATCH(WatchList!$B254,'All CCC'!$B$7:$B$809,0)))</f>
        <v/>
      </c>
      <c r="K254" s="844" t="str">
        <f>IF($B254="","",INDEX('All CCC'!K$7:K$809,MATCH(WatchList!$B254,'All CCC'!$B$7:$B$809,0)))</f>
        <v/>
      </c>
      <c r="L254" s="844" t="str">
        <f>IF($B254="","",INDEX('All CCC'!L$7:L$809,MATCH(WatchList!$B254,'All CCC'!$B$7:$B$809,0)))</f>
        <v/>
      </c>
      <c r="M254" s="844" t="str">
        <f>IF($B254="","",INDEX('All CCC'!M$7:M$809,MATCH(WatchList!$B254,'All CCC'!$B$7:$B$809,0)))</f>
        <v/>
      </c>
      <c r="N254" s="844" t="str">
        <f>IF($B254="","",INDEX('All CCC'!N$7:N$809,MATCH(WatchList!$B254,'All CCC'!$B$7:$B$809,0)))</f>
        <v/>
      </c>
      <c r="O254" s="844" t="str">
        <f>IF($B254="","",INDEX('All CCC'!O$7:O$809,MATCH(WatchList!$B254,'All CCC'!$B$7:$B$809,0)))</f>
        <v/>
      </c>
      <c r="P254" s="845" t="str">
        <f>IF($B254="","",INDEX('All CCC'!P$7:P$809,MATCH(WatchList!$B254,'All CCC'!$B$7:$B$809,0)))</f>
        <v/>
      </c>
      <c r="Q254" s="845" t="str">
        <f>IF($B254="","",INDEX('All CCC'!Q$7:Q$809,MATCH(WatchList!$B254,'All CCC'!$B$7:$B$809,0)))</f>
        <v/>
      </c>
      <c r="R254" s="844" t="str">
        <f>IF($B254="","",INDEX('All CCC'!R$7:R$809,MATCH(WatchList!$B254,'All CCC'!$B$7:$B$809,0)))</f>
        <v/>
      </c>
      <c r="S254" s="844" t="str">
        <f>IF($B254="","",INDEX('All CCC'!S$7:S$809,MATCH(WatchList!$B254,'All CCC'!$B$7:$B$809,0)))</f>
        <v/>
      </c>
      <c r="T254" s="844" t="str">
        <f>IF($B254="","",INDEX('All CCC'!T$7:T$809,MATCH(WatchList!$B254,'All CCC'!$B$7:$B$809,0)))</f>
        <v/>
      </c>
      <c r="U254" s="844" t="str">
        <f>IF($B254="","",INDEX('All CCC'!U$7:U$809,MATCH(WatchList!$B254,'All CCC'!$B$7:$B$809,0)))</f>
        <v/>
      </c>
      <c r="V254" s="844" t="str">
        <f>IF($B254="","",INDEX('All CCC'!V$7:V$809,MATCH(WatchList!$B254,'All CCC'!$B$7:$B$809,0)))</f>
        <v/>
      </c>
      <c r="W254" s="844" t="str">
        <f>IF($B254="","",INDEX('All CCC'!W$7:W$809,MATCH(WatchList!$B254,'All CCC'!$B$7:$B$809,0)))</f>
        <v/>
      </c>
      <c r="X254" s="844" t="str">
        <f>IF($B254="","",INDEX('All CCC'!X$7:X$809,MATCH(WatchList!$B254,'All CCC'!$B$7:$B$809,0)))</f>
        <v/>
      </c>
      <c r="Y254" s="844" t="str">
        <f>IF($B254="","",INDEX('All CCC'!Y$7:Y$809,MATCH(WatchList!$B254,'All CCC'!$B$7:$B$809,0)))</f>
        <v/>
      </c>
      <c r="Z254" s="844" t="str">
        <f>IF($B254="","",INDEX('All CCC'!Z$7:Z$809,MATCH(WatchList!$B254,'All CCC'!$B$7:$B$809,0)))</f>
        <v/>
      </c>
      <c r="AA254" s="844" t="str">
        <f>IF($B254="","",INDEX('All CCC'!AA$7:AA$809,MATCH(WatchList!$B254,'All CCC'!$B$7:$B$809,0)))</f>
        <v/>
      </c>
      <c r="AB254" s="844" t="str">
        <f>IF($B254="","",INDEX('All CCC'!AB$7:AB$809,MATCH(WatchList!$B254,'All CCC'!$B$7:$B$809,0)))</f>
        <v/>
      </c>
      <c r="AC254" s="844" t="str">
        <f>IF($B254="","",INDEX('All CCC'!AC$7:AC$809,MATCH(WatchList!$B254,'All CCC'!$B$7:$B$809,0)))</f>
        <v/>
      </c>
      <c r="AD254" s="844" t="str">
        <f>IF($B254="","",INDEX('All CCC'!AD$7:AD$809,MATCH(WatchList!$B254,'All CCC'!$B$7:$B$809,0)))</f>
        <v/>
      </c>
      <c r="AE254" s="844" t="str">
        <f>IF($B254="","",INDEX('All CCC'!AE$7:AE$809,MATCH(WatchList!$B254,'All CCC'!$B$7:$B$809,0)))</f>
        <v/>
      </c>
      <c r="AF254" s="844" t="str">
        <f>IF($B254="","",INDEX('All CCC'!AF$7:AF$809,MATCH(WatchList!$B254,'All CCC'!$B$7:$B$809,0)))</f>
        <v/>
      </c>
      <c r="AG254" s="844" t="str">
        <f>IF($B254="","",INDEX('All CCC'!AG$7:AG$809,MATCH(WatchList!$B254,'All CCC'!$B$7:$B$809,0)))</f>
        <v/>
      </c>
      <c r="AH254" s="844" t="str">
        <f>IF($B254="","",INDEX('All CCC'!AH$7:AH$809,MATCH(WatchList!$B254,'All CCC'!$B$7:$B$809,0)))</f>
        <v/>
      </c>
      <c r="AI254" s="844" t="str">
        <f>IF($B254="","",INDEX('All CCC'!AI$7:AI$809,MATCH(WatchList!$B254,'All CCC'!$B$7:$B$809,0)))</f>
        <v/>
      </c>
      <c r="AJ254" s="844" t="str">
        <f>IF($B254="","",INDEX('All CCC'!AJ$7:AJ$809,MATCH(WatchList!$B254,'All CCC'!$B$7:$B$809,0)))</f>
        <v/>
      </c>
      <c r="AK254" s="844" t="str">
        <f>IF($B254="","",INDEX('All CCC'!AK$7:AK$809,MATCH(WatchList!$B254,'All CCC'!$B$7:$B$809,0)))</f>
        <v/>
      </c>
      <c r="AL254" s="844" t="str">
        <f>IF($B254="","",INDEX('All CCC'!AL$7:AL$809,MATCH(WatchList!$B254,'All CCC'!$B$7:$B$809,0)))</f>
        <v/>
      </c>
      <c r="AM254" s="844" t="str">
        <f>IF($B254="","",INDEX('All CCC'!AM$7:AM$809,MATCH(WatchList!$B254,'All CCC'!$B$7:$B$809,0)))</f>
        <v/>
      </c>
      <c r="AN254" s="844" t="str">
        <f>IF($B254="","",INDEX('All CCC'!AN$7:AN$809,MATCH(WatchList!$B254,'All CCC'!$B$7:$B$809,0)))</f>
        <v/>
      </c>
      <c r="AO254" s="844" t="str">
        <f>IF($B254="","",INDEX('All CCC'!AO$7:AO$809,MATCH(WatchList!$B254,'All CCC'!$B$7:$B$809,0)))</f>
        <v/>
      </c>
      <c r="AP254" s="844" t="str">
        <f>IF($B254="","",INDEX('All CCC'!AP$7:AP$809,MATCH(WatchList!$B254,'All CCC'!$B$7:$B$809,0)))</f>
        <v/>
      </c>
      <c r="AQ254" s="844" t="str">
        <f>IF($B254="","",INDEX('All CCC'!AQ$7:AQ$809,MATCH(WatchList!$B254,'All CCC'!$B$7:$B$809,0)))</f>
        <v/>
      </c>
      <c r="AR254" s="844" t="str">
        <f>IF($B254="","",INDEX('All CCC'!AR$7:AR$809,MATCH(WatchList!$B254,'All CCC'!$B$7:$B$809,0)))</f>
        <v/>
      </c>
      <c r="AS254" s="844" t="str">
        <f>IF($B254="","",INDEX('All CCC'!AS$7:AS$809,MATCH(WatchList!$B254,'All CCC'!$B$7:$B$809,0)))</f>
        <v/>
      </c>
      <c r="AT254" s="844" t="str">
        <f>IF($B254="","",INDEX('All CCC'!AT$7:AT$809,MATCH(WatchList!$B254,'All CCC'!$B$7:$B$809,0)))</f>
        <v/>
      </c>
      <c r="AU254" s="844" t="str">
        <f>IF($B254="","",INDEX('All CCC'!AU$7:AU$809,MATCH(WatchList!$B254,'All CCC'!$B$7:$B$809,0)))</f>
        <v/>
      </c>
      <c r="AV254" s="844" t="str">
        <f>IF($B254="","",INDEX('All CCC'!AV$7:AV$809,MATCH(WatchList!$B254,'All CCC'!$B$7:$B$809,0)))</f>
        <v/>
      </c>
      <c r="AW254" s="844" t="str">
        <f>IF($B254="","",INDEX('All CCC'!AW$7:AW$809,MATCH(WatchList!$B254,'All CCC'!$B$7:$B$809,0)))</f>
        <v/>
      </c>
      <c r="AX254" s="844" t="str">
        <f>IF($B254="","",INDEX('All CCC'!AX$7:AX$809,MATCH(WatchList!$B254,'All CCC'!$B$7:$B$809,0)))</f>
        <v/>
      </c>
      <c r="AY254" s="844" t="str">
        <f>IF($B254="","",INDEX('All CCC'!AY$7:AY$809,MATCH(WatchList!$B254,'All CCC'!$B$7:$B$809,0)))</f>
        <v/>
      </c>
      <c r="AZ254" s="844" t="str">
        <f>IF($B254="","",INDEX('All CCC'!AZ$7:AZ$809,MATCH(WatchList!$B254,'All CCC'!$B$7:$B$809,0)))</f>
        <v/>
      </c>
      <c r="BA254" s="844" t="str">
        <f>IF($B254="","",INDEX('All CCC'!BA$7:BA$809,MATCH(WatchList!$B254,'All CCC'!$B$7:$B$809,0)))</f>
        <v/>
      </c>
      <c r="BB254" s="844" t="str">
        <f>IF($B254="","",INDEX('All CCC'!BB$7:BB$809,MATCH(WatchList!$B254,'All CCC'!$B$7:$B$809,0)))</f>
        <v/>
      </c>
      <c r="BC254" s="844" t="str">
        <f>IF($B254="","",INDEX('All CCC'!BC$7:BC$809,MATCH(WatchList!$B254,'All CCC'!$B$7:$B$809,0)))</f>
        <v/>
      </c>
      <c r="BD254" s="844" t="str">
        <f>IF($B254="","",INDEX('All CCC'!BD$7:BD$809,MATCH(WatchList!$B254,'All CCC'!$B$7:$B$809,0)))</f>
        <v/>
      </c>
      <c r="BE254" s="844" t="str">
        <f>IF($B254="","",INDEX('All CCC'!BE$7:BE$809,MATCH(WatchList!$B254,'All CCC'!$B$7:$B$809,0)))</f>
        <v/>
      </c>
      <c r="BF254" s="844" t="str">
        <f>IF($B254="","",INDEX('All CCC'!BF$7:BF$809,MATCH(WatchList!$B254,'All CCC'!$B$7:$B$809,0)))</f>
        <v/>
      </c>
      <c r="BG254" s="844" t="str">
        <f>IF($B254="","",INDEX('All CCC'!BG$7:BG$809,MATCH(WatchList!$B254,'All CCC'!$B$7:$B$809,0)))</f>
        <v/>
      </c>
    </row>
    <row r="255" spans="1:59" x14ac:dyDescent="0.2">
      <c r="A255" s="548" t="str">
        <f>IF($B255="","",INDEX('All CCC'!A$7:A$809,MATCH(WatchList!$B255,'All CCC'!$B$7:$B$809,0)))</f>
        <v/>
      </c>
      <c r="B255" s="31"/>
      <c r="C255" s="844" t="str">
        <f>IF($B255="","",INDEX('All CCC'!C$7:C$809,MATCH(WatchList!$B255,'All CCC'!$B$7:$B$809,0)))</f>
        <v/>
      </c>
      <c r="D255" s="844" t="str">
        <f>IF($B255="","",INDEX('All CCC'!D$7:D$809,MATCH(WatchList!$B255,'All CCC'!$B$7:$B$809,0)))</f>
        <v/>
      </c>
      <c r="E255" s="844" t="str">
        <f>IF($B255="","",INDEX('All CCC'!E$7:E$809,MATCH(WatchList!$B255,'All CCC'!$B$7:$B$809,0)))</f>
        <v/>
      </c>
      <c r="F255" s="844" t="str">
        <f>IF($B255="","",INDEX('All CCC'!F$7:F$809,MATCH(WatchList!$B255,'All CCC'!$B$7:$B$809,0)))</f>
        <v/>
      </c>
      <c r="G255" s="844" t="str">
        <f>IF($B255="","",INDEX('All CCC'!G$7:G$809,MATCH(WatchList!$B255,'All CCC'!$B$7:$B$809,0)))</f>
        <v/>
      </c>
      <c r="H255" s="844" t="str">
        <f>IF($B255="","",INDEX('All CCC'!H$7:H$809,MATCH(WatchList!$B255,'All CCC'!$B$7:$B$809,0)))</f>
        <v/>
      </c>
      <c r="I255" s="844" t="str">
        <f>IF($B255="","",INDEX('All CCC'!I$7:I$809,MATCH(WatchList!$B255,'All CCC'!$B$7:$B$809,0)))</f>
        <v/>
      </c>
      <c r="J255" s="844" t="str">
        <f>IF($B255="","",INDEX('All CCC'!J$7:J$809,MATCH(WatchList!$B255,'All CCC'!$B$7:$B$809,0)))</f>
        <v/>
      </c>
      <c r="K255" s="844" t="str">
        <f>IF($B255="","",INDEX('All CCC'!K$7:K$809,MATCH(WatchList!$B255,'All CCC'!$B$7:$B$809,0)))</f>
        <v/>
      </c>
      <c r="L255" s="844" t="str">
        <f>IF($B255="","",INDEX('All CCC'!L$7:L$809,MATCH(WatchList!$B255,'All CCC'!$B$7:$B$809,0)))</f>
        <v/>
      </c>
      <c r="M255" s="844" t="str">
        <f>IF($B255="","",INDEX('All CCC'!M$7:M$809,MATCH(WatchList!$B255,'All CCC'!$B$7:$B$809,0)))</f>
        <v/>
      </c>
      <c r="N255" s="844" t="str">
        <f>IF($B255="","",INDEX('All CCC'!N$7:N$809,MATCH(WatchList!$B255,'All CCC'!$B$7:$B$809,0)))</f>
        <v/>
      </c>
      <c r="O255" s="844" t="str">
        <f>IF($B255="","",INDEX('All CCC'!O$7:O$809,MATCH(WatchList!$B255,'All CCC'!$B$7:$B$809,0)))</f>
        <v/>
      </c>
      <c r="P255" s="845" t="str">
        <f>IF($B255="","",INDEX('All CCC'!P$7:P$809,MATCH(WatchList!$B255,'All CCC'!$B$7:$B$809,0)))</f>
        <v/>
      </c>
      <c r="Q255" s="845" t="str">
        <f>IF($B255="","",INDEX('All CCC'!Q$7:Q$809,MATCH(WatchList!$B255,'All CCC'!$B$7:$B$809,0)))</f>
        <v/>
      </c>
      <c r="R255" s="844" t="str">
        <f>IF($B255="","",INDEX('All CCC'!R$7:R$809,MATCH(WatchList!$B255,'All CCC'!$B$7:$B$809,0)))</f>
        <v/>
      </c>
      <c r="S255" s="844" t="str">
        <f>IF($B255="","",INDEX('All CCC'!S$7:S$809,MATCH(WatchList!$B255,'All CCC'!$B$7:$B$809,0)))</f>
        <v/>
      </c>
      <c r="T255" s="844" t="str">
        <f>IF($B255="","",INDEX('All CCC'!T$7:T$809,MATCH(WatchList!$B255,'All CCC'!$B$7:$B$809,0)))</f>
        <v/>
      </c>
      <c r="U255" s="844" t="str">
        <f>IF($B255="","",INDEX('All CCC'!U$7:U$809,MATCH(WatchList!$B255,'All CCC'!$B$7:$B$809,0)))</f>
        <v/>
      </c>
      <c r="V255" s="844" t="str">
        <f>IF($B255="","",INDEX('All CCC'!V$7:V$809,MATCH(WatchList!$B255,'All CCC'!$B$7:$B$809,0)))</f>
        <v/>
      </c>
      <c r="W255" s="844" t="str">
        <f>IF($B255="","",INDEX('All CCC'!W$7:W$809,MATCH(WatchList!$B255,'All CCC'!$B$7:$B$809,0)))</f>
        <v/>
      </c>
      <c r="X255" s="844" t="str">
        <f>IF($B255="","",INDEX('All CCC'!X$7:X$809,MATCH(WatchList!$B255,'All CCC'!$B$7:$B$809,0)))</f>
        <v/>
      </c>
      <c r="Y255" s="844" t="str">
        <f>IF($B255="","",INDEX('All CCC'!Y$7:Y$809,MATCH(WatchList!$B255,'All CCC'!$B$7:$B$809,0)))</f>
        <v/>
      </c>
      <c r="Z255" s="844" t="str">
        <f>IF($B255="","",INDEX('All CCC'!Z$7:Z$809,MATCH(WatchList!$B255,'All CCC'!$B$7:$B$809,0)))</f>
        <v/>
      </c>
      <c r="AA255" s="844" t="str">
        <f>IF($B255="","",INDEX('All CCC'!AA$7:AA$809,MATCH(WatchList!$B255,'All CCC'!$B$7:$B$809,0)))</f>
        <v/>
      </c>
      <c r="AB255" s="844" t="str">
        <f>IF($B255="","",INDEX('All CCC'!AB$7:AB$809,MATCH(WatchList!$B255,'All CCC'!$B$7:$B$809,0)))</f>
        <v/>
      </c>
      <c r="AC255" s="844" t="str">
        <f>IF($B255="","",INDEX('All CCC'!AC$7:AC$809,MATCH(WatchList!$B255,'All CCC'!$B$7:$B$809,0)))</f>
        <v/>
      </c>
      <c r="AD255" s="844" t="str">
        <f>IF($B255="","",INDEX('All CCC'!AD$7:AD$809,MATCH(WatchList!$B255,'All CCC'!$B$7:$B$809,0)))</f>
        <v/>
      </c>
      <c r="AE255" s="844" t="str">
        <f>IF($B255="","",INDEX('All CCC'!AE$7:AE$809,MATCH(WatchList!$B255,'All CCC'!$B$7:$B$809,0)))</f>
        <v/>
      </c>
      <c r="AF255" s="844" t="str">
        <f>IF($B255="","",INDEX('All CCC'!AF$7:AF$809,MATCH(WatchList!$B255,'All CCC'!$B$7:$B$809,0)))</f>
        <v/>
      </c>
      <c r="AG255" s="844" t="str">
        <f>IF($B255="","",INDEX('All CCC'!AG$7:AG$809,MATCH(WatchList!$B255,'All CCC'!$B$7:$B$809,0)))</f>
        <v/>
      </c>
      <c r="AH255" s="844" t="str">
        <f>IF($B255="","",INDEX('All CCC'!AH$7:AH$809,MATCH(WatchList!$B255,'All CCC'!$B$7:$B$809,0)))</f>
        <v/>
      </c>
      <c r="AI255" s="844" t="str">
        <f>IF($B255="","",INDEX('All CCC'!AI$7:AI$809,MATCH(WatchList!$B255,'All CCC'!$B$7:$B$809,0)))</f>
        <v/>
      </c>
      <c r="AJ255" s="844" t="str">
        <f>IF($B255="","",INDEX('All CCC'!AJ$7:AJ$809,MATCH(WatchList!$B255,'All CCC'!$B$7:$B$809,0)))</f>
        <v/>
      </c>
      <c r="AK255" s="844" t="str">
        <f>IF($B255="","",INDEX('All CCC'!AK$7:AK$809,MATCH(WatchList!$B255,'All CCC'!$B$7:$B$809,0)))</f>
        <v/>
      </c>
      <c r="AL255" s="844" t="str">
        <f>IF($B255="","",INDEX('All CCC'!AL$7:AL$809,MATCH(WatchList!$B255,'All CCC'!$B$7:$B$809,0)))</f>
        <v/>
      </c>
      <c r="AM255" s="844" t="str">
        <f>IF($B255="","",INDEX('All CCC'!AM$7:AM$809,MATCH(WatchList!$B255,'All CCC'!$B$7:$B$809,0)))</f>
        <v/>
      </c>
      <c r="AN255" s="844" t="str">
        <f>IF($B255="","",INDEX('All CCC'!AN$7:AN$809,MATCH(WatchList!$B255,'All CCC'!$B$7:$B$809,0)))</f>
        <v/>
      </c>
      <c r="AO255" s="844" t="str">
        <f>IF($B255="","",INDEX('All CCC'!AO$7:AO$809,MATCH(WatchList!$B255,'All CCC'!$B$7:$B$809,0)))</f>
        <v/>
      </c>
      <c r="AP255" s="844" t="str">
        <f>IF($B255="","",INDEX('All CCC'!AP$7:AP$809,MATCH(WatchList!$B255,'All CCC'!$B$7:$B$809,0)))</f>
        <v/>
      </c>
      <c r="AQ255" s="844" t="str">
        <f>IF($B255="","",INDEX('All CCC'!AQ$7:AQ$809,MATCH(WatchList!$B255,'All CCC'!$B$7:$B$809,0)))</f>
        <v/>
      </c>
      <c r="AR255" s="844" t="str">
        <f>IF($B255="","",INDEX('All CCC'!AR$7:AR$809,MATCH(WatchList!$B255,'All CCC'!$B$7:$B$809,0)))</f>
        <v/>
      </c>
      <c r="AS255" s="844" t="str">
        <f>IF($B255="","",INDEX('All CCC'!AS$7:AS$809,MATCH(WatchList!$B255,'All CCC'!$B$7:$B$809,0)))</f>
        <v/>
      </c>
      <c r="AT255" s="844" t="str">
        <f>IF($B255="","",INDEX('All CCC'!AT$7:AT$809,MATCH(WatchList!$B255,'All CCC'!$B$7:$B$809,0)))</f>
        <v/>
      </c>
      <c r="AU255" s="844" t="str">
        <f>IF($B255="","",INDEX('All CCC'!AU$7:AU$809,MATCH(WatchList!$B255,'All CCC'!$B$7:$B$809,0)))</f>
        <v/>
      </c>
      <c r="AV255" s="844" t="str">
        <f>IF($B255="","",INDEX('All CCC'!AV$7:AV$809,MATCH(WatchList!$B255,'All CCC'!$B$7:$B$809,0)))</f>
        <v/>
      </c>
      <c r="AW255" s="844" t="str">
        <f>IF($B255="","",INDEX('All CCC'!AW$7:AW$809,MATCH(WatchList!$B255,'All CCC'!$B$7:$B$809,0)))</f>
        <v/>
      </c>
      <c r="AX255" s="844" t="str">
        <f>IF($B255="","",INDEX('All CCC'!AX$7:AX$809,MATCH(WatchList!$B255,'All CCC'!$B$7:$B$809,0)))</f>
        <v/>
      </c>
      <c r="AY255" s="844" t="str">
        <f>IF($B255="","",INDEX('All CCC'!AY$7:AY$809,MATCH(WatchList!$B255,'All CCC'!$B$7:$B$809,0)))</f>
        <v/>
      </c>
      <c r="AZ255" s="844" t="str">
        <f>IF($B255="","",INDEX('All CCC'!AZ$7:AZ$809,MATCH(WatchList!$B255,'All CCC'!$B$7:$B$809,0)))</f>
        <v/>
      </c>
      <c r="BA255" s="844" t="str">
        <f>IF($B255="","",INDEX('All CCC'!BA$7:BA$809,MATCH(WatchList!$B255,'All CCC'!$B$7:$B$809,0)))</f>
        <v/>
      </c>
      <c r="BB255" s="844" t="str">
        <f>IF($B255="","",INDEX('All CCC'!BB$7:BB$809,MATCH(WatchList!$B255,'All CCC'!$B$7:$B$809,0)))</f>
        <v/>
      </c>
      <c r="BC255" s="844" t="str">
        <f>IF($B255="","",INDEX('All CCC'!BC$7:BC$809,MATCH(WatchList!$B255,'All CCC'!$B$7:$B$809,0)))</f>
        <v/>
      </c>
      <c r="BD255" s="844" t="str">
        <f>IF($B255="","",INDEX('All CCC'!BD$7:BD$809,MATCH(WatchList!$B255,'All CCC'!$B$7:$B$809,0)))</f>
        <v/>
      </c>
      <c r="BE255" s="844" t="str">
        <f>IF($B255="","",INDEX('All CCC'!BE$7:BE$809,MATCH(WatchList!$B255,'All CCC'!$B$7:$B$809,0)))</f>
        <v/>
      </c>
      <c r="BF255" s="844" t="str">
        <f>IF($B255="","",INDEX('All CCC'!BF$7:BF$809,MATCH(WatchList!$B255,'All CCC'!$B$7:$B$809,0)))</f>
        <v/>
      </c>
      <c r="BG255" s="844" t="str">
        <f>IF($B255="","",INDEX('All CCC'!BG$7:BG$809,MATCH(WatchList!$B255,'All CCC'!$B$7:$B$809,0)))</f>
        <v/>
      </c>
    </row>
    <row r="256" spans="1:59" x14ac:dyDescent="0.2">
      <c r="A256" s="548" t="str">
        <f>IF($B256="","",INDEX('All CCC'!A$7:A$809,MATCH(WatchList!$B256,'All CCC'!$B$7:$B$809,0)))</f>
        <v/>
      </c>
      <c r="B256" s="31"/>
      <c r="C256" s="844" t="str">
        <f>IF($B256="","",INDEX('All CCC'!C$7:C$809,MATCH(WatchList!$B256,'All CCC'!$B$7:$B$809,0)))</f>
        <v/>
      </c>
      <c r="D256" s="844" t="str">
        <f>IF($B256="","",INDEX('All CCC'!D$7:D$809,MATCH(WatchList!$B256,'All CCC'!$B$7:$B$809,0)))</f>
        <v/>
      </c>
      <c r="E256" s="844" t="str">
        <f>IF($B256="","",INDEX('All CCC'!E$7:E$809,MATCH(WatchList!$B256,'All CCC'!$B$7:$B$809,0)))</f>
        <v/>
      </c>
      <c r="F256" s="844" t="str">
        <f>IF($B256="","",INDEX('All CCC'!F$7:F$809,MATCH(WatchList!$B256,'All CCC'!$B$7:$B$809,0)))</f>
        <v/>
      </c>
      <c r="G256" s="844" t="str">
        <f>IF($B256="","",INDEX('All CCC'!G$7:G$809,MATCH(WatchList!$B256,'All CCC'!$B$7:$B$809,0)))</f>
        <v/>
      </c>
      <c r="H256" s="844" t="str">
        <f>IF($B256="","",INDEX('All CCC'!H$7:H$809,MATCH(WatchList!$B256,'All CCC'!$B$7:$B$809,0)))</f>
        <v/>
      </c>
      <c r="I256" s="844" t="str">
        <f>IF($B256="","",INDEX('All CCC'!I$7:I$809,MATCH(WatchList!$B256,'All CCC'!$B$7:$B$809,0)))</f>
        <v/>
      </c>
      <c r="J256" s="844" t="str">
        <f>IF($B256="","",INDEX('All CCC'!J$7:J$809,MATCH(WatchList!$B256,'All CCC'!$B$7:$B$809,0)))</f>
        <v/>
      </c>
      <c r="K256" s="844" t="str">
        <f>IF($B256="","",INDEX('All CCC'!K$7:K$809,MATCH(WatchList!$B256,'All CCC'!$B$7:$B$809,0)))</f>
        <v/>
      </c>
      <c r="L256" s="844" t="str">
        <f>IF($B256="","",INDEX('All CCC'!L$7:L$809,MATCH(WatchList!$B256,'All CCC'!$B$7:$B$809,0)))</f>
        <v/>
      </c>
      <c r="M256" s="844" t="str">
        <f>IF($B256="","",INDEX('All CCC'!M$7:M$809,MATCH(WatchList!$B256,'All CCC'!$B$7:$B$809,0)))</f>
        <v/>
      </c>
      <c r="N256" s="844" t="str">
        <f>IF($B256="","",INDEX('All CCC'!N$7:N$809,MATCH(WatchList!$B256,'All CCC'!$B$7:$B$809,0)))</f>
        <v/>
      </c>
      <c r="O256" s="844" t="str">
        <f>IF($B256="","",INDEX('All CCC'!O$7:O$809,MATCH(WatchList!$B256,'All CCC'!$B$7:$B$809,0)))</f>
        <v/>
      </c>
      <c r="P256" s="845" t="str">
        <f>IF($B256="","",INDEX('All CCC'!P$7:P$809,MATCH(WatchList!$B256,'All CCC'!$B$7:$B$809,0)))</f>
        <v/>
      </c>
      <c r="Q256" s="845" t="str">
        <f>IF($B256="","",INDEX('All CCC'!Q$7:Q$809,MATCH(WatchList!$B256,'All CCC'!$B$7:$B$809,0)))</f>
        <v/>
      </c>
      <c r="R256" s="844" t="str">
        <f>IF($B256="","",INDEX('All CCC'!R$7:R$809,MATCH(WatchList!$B256,'All CCC'!$B$7:$B$809,0)))</f>
        <v/>
      </c>
      <c r="S256" s="844" t="str">
        <f>IF($B256="","",INDEX('All CCC'!S$7:S$809,MATCH(WatchList!$B256,'All CCC'!$B$7:$B$809,0)))</f>
        <v/>
      </c>
      <c r="T256" s="844" t="str">
        <f>IF($B256="","",INDEX('All CCC'!T$7:T$809,MATCH(WatchList!$B256,'All CCC'!$B$7:$B$809,0)))</f>
        <v/>
      </c>
      <c r="U256" s="844" t="str">
        <f>IF($B256="","",INDEX('All CCC'!U$7:U$809,MATCH(WatchList!$B256,'All CCC'!$B$7:$B$809,0)))</f>
        <v/>
      </c>
      <c r="V256" s="844" t="str">
        <f>IF($B256="","",INDEX('All CCC'!V$7:V$809,MATCH(WatchList!$B256,'All CCC'!$B$7:$B$809,0)))</f>
        <v/>
      </c>
      <c r="W256" s="844" t="str">
        <f>IF($B256="","",INDEX('All CCC'!W$7:W$809,MATCH(WatchList!$B256,'All CCC'!$B$7:$B$809,0)))</f>
        <v/>
      </c>
      <c r="X256" s="844" t="str">
        <f>IF($B256="","",INDEX('All CCC'!X$7:X$809,MATCH(WatchList!$B256,'All CCC'!$B$7:$B$809,0)))</f>
        <v/>
      </c>
      <c r="Y256" s="844" t="str">
        <f>IF($B256="","",INDEX('All CCC'!Y$7:Y$809,MATCH(WatchList!$B256,'All CCC'!$B$7:$B$809,0)))</f>
        <v/>
      </c>
      <c r="Z256" s="844" t="str">
        <f>IF($B256="","",INDEX('All CCC'!Z$7:Z$809,MATCH(WatchList!$B256,'All CCC'!$B$7:$B$809,0)))</f>
        <v/>
      </c>
      <c r="AA256" s="844" t="str">
        <f>IF($B256="","",INDEX('All CCC'!AA$7:AA$809,MATCH(WatchList!$B256,'All CCC'!$B$7:$B$809,0)))</f>
        <v/>
      </c>
      <c r="AB256" s="844" t="str">
        <f>IF($B256="","",INDEX('All CCC'!AB$7:AB$809,MATCH(WatchList!$B256,'All CCC'!$B$7:$B$809,0)))</f>
        <v/>
      </c>
      <c r="AC256" s="844" t="str">
        <f>IF($B256="","",INDEX('All CCC'!AC$7:AC$809,MATCH(WatchList!$B256,'All CCC'!$B$7:$B$809,0)))</f>
        <v/>
      </c>
      <c r="AD256" s="844" t="str">
        <f>IF($B256="","",INDEX('All CCC'!AD$7:AD$809,MATCH(WatchList!$B256,'All CCC'!$B$7:$B$809,0)))</f>
        <v/>
      </c>
      <c r="AE256" s="844" t="str">
        <f>IF($B256="","",INDEX('All CCC'!AE$7:AE$809,MATCH(WatchList!$B256,'All CCC'!$B$7:$B$809,0)))</f>
        <v/>
      </c>
      <c r="AF256" s="844" t="str">
        <f>IF($B256="","",INDEX('All CCC'!AF$7:AF$809,MATCH(WatchList!$B256,'All CCC'!$B$7:$B$809,0)))</f>
        <v/>
      </c>
      <c r="AG256" s="844" t="str">
        <f>IF($B256="","",INDEX('All CCC'!AG$7:AG$809,MATCH(WatchList!$B256,'All CCC'!$B$7:$B$809,0)))</f>
        <v/>
      </c>
      <c r="AH256" s="844" t="str">
        <f>IF($B256="","",INDEX('All CCC'!AH$7:AH$809,MATCH(WatchList!$B256,'All CCC'!$B$7:$B$809,0)))</f>
        <v/>
      </c>
      <c r="AI256" s="844" t="str">
        <f>IF($B256="","",INDEX('All CCC'!AI$7:AI$809,MATCH(WatchList!$B256,'All CCC'!$B$7:$B$809,0)))</f>
        <v/>
      </c>
      <c r="AJ256" s="844" t="str">
        <f>IF($B256="","",INDEX('All CCC'!AJ$7:AJ$809,MATCH(WatchList!$B256,'All CCC'!$B$7:$B$809,0)))</f>
        <v/>
      </c>
      <c r="AK256" s="844" t="str">
        <f>IF($B256="","",INDEX('All CCC'!AK$7:AK$809,MATCH(WatchList!$B256,'All CCC'!$B$7:$B$809,0)))</f>
        <v/>
      </c>
      <c r="AL256" s="844" t="str">
        <f>IF($B256="","",INDEX('All CCC'!AL$7:AL$809,MATCH(WatchList!$B256,'All CCC'!$B$7:$B$809,0)))</f>
        <v/>
      </c>
      <c r="AM256" s="844" t="str">
        <f>IF($B256="","",INDEX('All CCC'!AM$7:AM$809,MATCH(WatchList!$B256,'All CCC'!$B$7:$B$809,0)))</f>
        <v/>
      </c>
      <c r="AN256" s="844" t="str">
        <f>IF($B256="","",INDEX('All CCC'!AN$7:AN$809,MATCH(WatchList!$B256,'All CCC'!$B$7:$B$809,0)))</f>
        <v/>
      </c>
      <c r="AO256" s="844" t="str">
        <f>IF($B256="","",INDEX('All CCC'!AO$7:AO$809,MATCH(WatchList!$B256,'All CCC'!$B$7:$B$809,0)))</f>
        <v/>
      </c>
      <c r="AP256" s="844" t="str">
        <f>IF($B256="","",INDEX('All CCC'!AP$7:AP$809,MATCH(WatchList!$B256,'All CCC'!$B$7:$B$809,0)))</f>
        <v/>
      </c>
      <c r="AQ256" s="844" t="str">
        <f>IF($B256="","",INDEX('All CCC'!AQ$7:AQ$809,MATCH(WatchList!$B256,'All CCC'!$B$7:$B$809,0)))</f>
        <v/>
      </c>
      <c r="AR256" s="844" t="str">
        <f>IF($B256="","",INDEX('All CCC'!AR$7:AR$809,MATCH(WatchList!$B256,'All CCC'!$B$7:$B$809,0)))</f>
        <v/>
      </c>
      <c r="AS256" s="844" t="str">
        <f>IF($B256="","",INDEX('All CCC'!AS$7:AS$809,MATCH(WatchList!$B256,'All CCC'!$B$7:$B$809,0)))</f>
        <v/>
      </c>
      <c r="AT256" s="844" t="str">
        <f>IF($B256="","",INDEX('All CCC'!AT$7:AT$809,MATCH(WatchList!$B256,'All CCC'!$B$7:$B$809,0)))</f>
        <v/>
      </c>
      <c r="AU256" s="844" t="str">
        <f>IF($B256="","",INDEX('All CCC'!AU$7:AU$809,MATCH(WatchList!$B256,'All CCC'!$B$7:$B$809,0)))</f>
        <v/>
      </c>
      <c r="AV256" s="844" t="str">
        <f>IF($B256="","",INDEX('All CCC'!AV$7:AV$809,MATCH(WatchList!$B256,'All CCC'!$B$7:$B$809,0)))</f>
        <v/>
      </c>
      <c r="AW256" s="844" t="str">
        <f>IF($B256="","",INDEX('All CCC'!AW$7:AW$809,MATCH(WatchList!$B256,'All CCC'!$B$7:$B$809,0)))</f>
        <v/>
      </c>
      <c r="AX256" s="844" t="str">
        <f>IF($B256="","",INDEX('All CCC'!AX$7:AX$809,MATCH(WatchList!$B256,'All CCC'!$B$7:$B$809,0)))</f>
        <v/>
      </c>
      <c r="AY256" s="844" t="str">
        <f>IF($B256="","",INDEX('All CCC'!AY$7:AY$809,MATCH(WatchList!$B256,'All CCC'!$B$7:$B$809,0)))</f>
        <v/>
      </c>
      <c r="AZ256" s="844" t="str">
        <f>IF($B256="","",INDEX('All CCC'!AZ$7:AZ$809,MATCH(WatchList!$B256,'All CCC'!$B$7:$B$809,0)))</f>
        <v/>
      </c>
      <c r="BA256" s="844" t="str">
        <f>IF($B256="","",INDEX('All CCC'!BA$7:BA$809,MATCH(WatchList!$B256,'All CCC'!$B$7:$B$809,0)))</f>
        <v/>
      </c>
      <c r="BB256" s="844" t="str">
        <f>IF($B256="","",INDEX('All CCC'!BB$7:BB$809,MATCH(WatchList!$B256,'All CCC'!$B$7:$B$809,0)))</f>
        <v/>
      </c>
      <c r="BC256" s="844" t="str">
        <f>IF($B256="","",INDEX('All CCC'!BC$7:BC$809,MATCH(WatchList!$B256,'All CCC'!$B$7:$B$809,0)))</f>
        <v/>
      </c>
      <c r="BD256" s="844" t="str">
        <f>IF($B256="","",INDEX('All CCC'!BD$7:BD$809,MATCH(WatchList!$B256,'All CCC'!$B$7:$B$809,0)))</f>
        <v/>
      </c>
      <c r="BE256" s="844" t="str">
        <f>IF($B256="","",INDEX('All CCC'!BE$7:BE$809,MATCH(WatchList!$B256,'All CCC'!$B$7:$B$809,0)))</f>
        <v/>
      </c>
      <c r="BF256" s="844" t="str">
        <f>IF($B256="","",INDEX('All CCC'!BF$7:BF$809,MATCH(WatchList!$B256,'All CCC'!$B$7:$B$809,0)))</f>
        <v/>
      </c>
      <c r="BG256" s="844" t="str">
        <f>IF($B256="","",INDEX('All CCC'!BG$7:BG$809,MATCH(WatchList!$B256,'All CCC'!$B$7:$B$809,0)))</f>
        <v/>
      </c>
    </row>
    <row r="257" spans="1:59" x14ac:dyDescent="0.2">
      <c r="A257" s="548" t="str">
        <f>IF($B257="","",INDEX('All CCC'!A$7:A$809,MATCH(WatchList!$B257,'All CCC'!$B$7:$B$809,0)))</f>
        <v/>
      </c>
      <c r="B257" s="31"/>
      <c r="C257" s="844" t="str">
        <f>IF($B257="","",INDEX('All CCC'!C$7:C$809,MATCH(WatchList!$B257,'All CCC'!$B$7:$B$809,0)))</f>
        <v/>
      </c>
      <c r="D257" s="844" t="str">
        <f>IF($B257="","",INDEX('All CCC'!D$7:D$809,MATCH(WatchList!$B257,'All CCC'!$B$7:$B$809,0)))</f>
        <v/>
      </c>
      <c r="E257" s="844" t="str">
        <f>IF($B257="","",INDEX('All CCC'!E$7:E$809,MATCH(WatchList!$B257,'All CCC'!$B$7:$B$809,0)))</f>
        <v/>
      </c>
      <c r="F257" s="844" t="str">
        <f>IF($B257="","",INDEX('All CCC'!F$7:F$809,MATCH(WatchList!$B257,'All CCC'!$B$7:$B$809,0)))</f>
        <v/>
      </c>
      <c r="G257" s="844" t="str">
        <f>IF($B257="","",INDEX('All CCC'!G$7:G$809,MATCH(WatchList!$B257,'All CCC'!$B$7:$B$809,0)))</f>
        <v/>
      </c>
      <c r="H257" s="844" t="str">
        <f>IF($B257="","",INDEX('All CCC'!H$7:H$809,MATCH(WatchList!$B257,'All CCC'!$B$7:$B$809,0)))</f>
        <v/>
      </c>
      <c r="I257" s="844" t="str">
        <f>IF($B257="","",INDEX('All CCC'!I$7:I$809,MATCH(WatchList!$B257,'All CCC'!$B$7:$B$809,0)))</f>
        <v/>
      </c>
      <c r="J257" s="844" t="str">
        <f>IF($B257="","",INDEX('All CCC'!J$7:J$809,MATCH(WatchList!$B257,'All CCC'!$B$7:$B$809,0)))</f>
        <v/>
      </c>
      <c r="K257" s="844" t="str">
        <f>IF($B257="","",INDEX('All CCC'!K$7:K$809,MATCH(WatchList!$B257,'All CCC'!$B$7:$B$809,0)))</f>
        <v/>
      </c>
      <c r="L257" s="844" t="str">
        <f>IF($B257="","",INDEX('All CCC'!L$7:L$809,MATCH(WatchList!$B257,'All CCC'!$B$7:$B$809,0)))</f>
        <v/>
      </c>
      <c r="M257" s="844" t="str">
        <f>IF($B257="","",INDEX('All CCC'!M$7:M$809,MATCH(WatchList!$B257,'All CCC'!$B$7:$B$809,0)))</f>
        <v/>
      </c>
      <c r="N257" s="844" t="str">
        <f>IF($B257="","",INDEX('All CCC'!N$7:N$809,MATCH(WatchList!$B257,'All CCC'!$B$7:$B$809,0)))</f>
        <v/>
      </c>
      <c r="O257" s="844" t="str">
        <f>IF($B257="","",INDEX('All CCC'!O$7:O$809,MATCH(WatchList!$B257,'All CCC'!$B$7:$B$809,0)))</f>
        <v/>
      </c>
      <c r="P257" s="845" t="str">
        <f>IF($B257="","",INDEX('All CCC'!P$7:P$809,MATCH(WatchList!$B257,'All CCC'!$B$7:$B$809,0)))</f>
        <v/>
      </c>
      <c r="Q257" s="845" t="str">
        <f>IF($B257="","",INDEX('All CCC'!Q$7:Q$809,MATCH(WatchList!$B257,'All CCC'!$B$7:$B$809,0)))</f>
        <v/>
      </c>
      <c r="R257" s="844" t="str">
        <f>IF($B257="","",INDEX('All CCC'!R$7:R$809,MATCH(WatchList!$B257,'All CCC'!$B$7:$B$809,0)))</f>
        <v/>
      </c>
      <c r="S257" s="844" t="str">
        <f>IF($B257="","",INDEX('All CCC'!S$7:S$809,MATCH(WatchList!$B257,'All CCC'!$B$7:$B$809,0)))</f>
        <v/>
      </c>
      <c r="T257" s="844" t="str">
        <f>IF($B257="","",INDEX('All CCC'!T$7:T$809,MATCH(WatchList!$B257,'All CCC'!$B$7:$B$809,0)))</f>
        <v/>
      </c>
      <c r="U257" s="844" t="str">
        <f>IF($B257="","",INDEX('All CCC'!U$7:U$809,MATCH(WatchList!$B257,'All CCC'!$B$7:$B$809,0)))</f>
        <v/>
      </c>
      <c r="V257" s="844" t="str">
        <f>IF($B257="","",INDEX('All CCC'!V$7:V$809,MATCH(WatchList!$B257,'All CCC'!$B$7:$B$809,0)))</f>
        <v/>
      </c>
      <c r="W257" s="844" t="str">
        <f>IF($B257="","",INDEX('All CCC'!W$7:W$809,MATCH(WatchList!$B257,'All CCC'!$B$7:$B$809,0)))</f>
        <v/>
      </c>
      <c r="X257" s="844" t="str">
        <f>IF($B257="","",INDEX('All CCC'!X$7:X$809,MATCH(WatchList!$B257,'All CCC'!$B$7:$B$809,0)))</f>
        <v/>
      </c>
      <c r="Y257" s="844" t="str">
        <f>IF($B257="","",INDEX('All CCC'!Y$7:Y$809,MATCH(WatchList!$B257,'All CCC'!$B$7:$B$809,0)))</f>
        <v/>
      </c>
      <c r="Z257" s="844" t="str">
        <f>IF($B257="","",INDEX('All CCC'!Z$7:Z$809,MATCH(WatchList!$B257,'All CCC'!$B$7:$B$809,0)))</f>
        <v/>
      </c>
      <c r="AA257" s="844" t="str">
        <f>IF($B257="","",INDEX('All CCC'!AA$7:AA$809,MATCH(WatchList!$B257,'All CCC'!$B$7:$B$809,0)))</f>
        <v/>
      </c>
      <c r="AB257" s="844" t="str">
        <f>IF($B257="","",INDEX('All CCC'!AB$7:AB$809,MATCH(WatchList!$B257,'All CCC'!$B$7:$B$809,0)))</f>
        <v/>
      </c>
      <c r="AC257" s="844" t="str">
        <f>IF($B257="","",INDEX('All CCC'!AC$7:AC$809,MATCH(WatchList!$B257,'All CCC'!$B$7:$B$809,0)))</f>
        <v/>
      </c>
      <c r="AD257" s="844" t="str">
        <f>IF($B257="","",INDEX('All CCC'!AD$7:AD$809,MATCH(WatchList!$B257,'All CCC'!$B$7:$B$809,0)))</f>
        <v/>
      </c>
      <c r="AE257" s="844" t="str">
        <f>IF($B257="","",INDEX('All CCC'!AE$7:AE$809,MATCH(WatchList!$B257,'All CCC'!$B$7:$B$809,0)))</f>
        <v/>
      </c>
      <c r="AF257" s="844" t="str">
        <f>IF($B257="","",INDEX('All CCC'!AF$7:AF$809,MATCH(WatchList!$B257,'All CCC'!$B$7:$B$809,0)))</f>
        <v/>
      </c>
      <c r="AG257" s="844" t="str">
        <f>IF($B257="","",INDEX('All CCC'!AG$7:AG$809,MATCH(WatchList!$B257,'All CCC'!$B$7:$B$809,0)))</f>
        <v/>
      </c>
      <c r="AH257" s="844" t="str">
        <f>IF($B257="","",INDEX('All CCC'!AH$7:AH$809,MATCH(WatchList!$B257,'All CCC'!$B$7:$B$809,0)))</f>
        <v/>
      </c>
      <c r="AI257" s="844" t="str">
        <f>IF($B257="","",INDEX('All CCC'!AI$7:AI$809,MATCH(WatchList!$B257,'All CCC'!$B$7:$B$809,0)))</f>
        <v/>
      </c>
      <c r="AJ257" s="844" t="str">
        <f>IF($B257="","",INDEX('All CCC'!AJ$7:AJ$809,MATCH(WatchList!$B257,'All CCC'!$B$7:$B$809,0)))</f>
        <v/>
      </c>
      <c r="AK257" s="844" t="str">
        <f>IF($B257="","",INDEX('All CCC'!AK$7:AK$809,MATCH(WatchList!$B257,'All CCC'!$B$7:$B$809,0)))</f>
        <v/>
      </c>
      <c r="AL257" s="844" t="str">
        <f>IF($B257="","",INDEX('All CCC'!AL$7:AL$809,MATCH(WatchList!$B257,'All CCC'!$B$7:$B$809,0)))</f>
        <v/>
      </c>
      <c r="AM257" s="844" t="str">
        <f>IF($B257="","",INDEX('All CCC'!AM$7:AM$809,MATCH(WatchList!$B257,'All CCC'!$B$7:$B$809,0)))</f>
        <v/>
      </c>
      <c r="AN257" s="844" t="str">
        <f>IF($B257="","",INDEX('All CCC'!AN$7:AN$809,MATCH(WatchList!$B257,'All CCC'!$B$7:$B$809,0)))</f>
        <v/>
      </c>
      <c r="AO257" s="844" t="str">
        <f>IF($B257="","",INDEX('All CCC'!AO$7:AO$809,MATCH(WatchList!$B257,'All CCC'!$B$7:$B$809,0)))</f>
        <v/>
      </c>
      <c r="AP257" s="844" t="str">
        <f>IF($B257="","",INDEX('All CCC'!AP$7:AP$809,MATCH(WatchList!$B257,'All CCC'!$B$7:$B$809,0)))</f>
        <v/>
      </c>
      <c r="AQ257" s="844" t="str">
        <f>IF($B257="","",INDEX('All CCC'!AQ$7:AQ$809,MATCH(WatchList!$B257,'All CCC'!$B$7:$B$809,0)))</f>
        <v/>
      </c>
      <c r="AR257" s="844" t="str">
        <f>IF($B257="","",INDEX('All CCC'!AR$7:AR$809,MATCH(WatchList!$B257,'All CCC'!$B$7:$B$809,0)))</f>
        <v/>
      </c>
      <c r="AS257" s="844" t="str">
        <f>IF($B257="","",INDEX('All CCC'!AS$7:AS$809,MATCH(WatchList!$B257,'All CCC'!$B$7:$B$809,0)))</f>
        <v/>
      </c>
      <c r="AT257" s="844" t="str">
        <f>IF($B257="","",INDEX('All CCC'!AT$7:AT$809,MATCH(WatchList!$B257,'All CCC'!$B$7:$B$809,0)))</f>
        <v/>
      </c>
      <c r="AU257" s="844" t="str">
        <f>IF($B257="","",INDEX('All CCC'!AU$7:AU$809,MATCH(WatchList!$B257,'All CCC'!$B$7:$B$809,0)))</f>
        <v/>
      </c>
      <c r="AV257" s="844" t="str">
        <f>IF($B257="","",INDEX('All CCC'!AV$7:AV$809,MATCH(WatchList!$B257,'All CCC'!$B$7:$B$809,0)))</f>
        <v/>
      </c>
      <c r="AW257" s="844" t="str">
        <f>IF($B257="","",INDEX('All CCC'!AW$7:AW$809,MATCH(WatchList!$B257,'All CCC'!$B$7:$B$809,0)))</f>
        <v/>
      </c>
      <c r="AX257" s="844" t="str">
        <f>IF($B257="","",INDEX('All CCC'!AX$7:AX$809,MATCH(WatchList!$B257,'All CCC'!$B$7:$B$809,0)))</f>
        <v/>
      </c>
      <c r="AY257" s="844" t="str">
        <f>IF($B257="","",INDEX('All CCC'!AY$7:AY$809,MATCH(WatchList!$B257,'All CCC'!$B$7:$B$809,0)))</f>
        <v/>
      </c>
      <c r="AZ257" s="844" t="str">
        <f>IF($B257="","",INDEX('All CCC'!AZ$7:AZ$809,MATCH(WatchList!$B257,'All CCC'!$B$7:$B$809,0)))</f>
        <v/>
      </c>
      <c r="BA257" s="844" t="str">
        <f>IF($B257="","",INDEX('All CCC'!BA$7:BA$809,MATCH(WatchList!$B257,'All CCC'!$B$7:$B$809,0)))</f>
        <v/>
      </c>
      <c r="BB257" s="844" t="str">
        <f>IF($B257="","",INDEX('All CCC'!BB$7:BB$809,MATCH(WatchList!$B257,'All CCC'!$B$7:$B$809,0)))</f>
        <v/>
      </c>
      <c r="BC257" s="844" t="str">
        <f>IF($B257="","",INDEX('All CCC'!BC$7:BC$809,MATCH(WatchList!$B257,'All CCC'!$B$7:$B$809,0)))</f>
        <v/>
      </c>
      <c r="BD257" s="844" t="str">
        <f>IF($B257="","",INDEX('All CCC'!BD$7:BD$809,MATCH(WatchList!$B257,'All CCC'!$B$7:$B$809,0)))</f>
        <v/>
      </c>
      <c r="BE257" s="844" t="str">
        <f>IF($B257="","",INDEX('All CCC'!BE$7:BE$809,MATCH(WatchList!$B257,'All CCC'!$B$7:$B$809,0)))</f>
        <v/>
      </c>
      <c r="BF257" s="844" t="str">
        <f>IF($B257="","",INDEX('All CCC'!BF$7:BF$809,MATCH(WatchList!$B257,'All CCC'!$B$7:$B$809,0)))</f>
        <v/>
      </c>
      <c r="BG257" s="844" t="str">
        <f>IF($B257="","",INDEX('All CCC'!BG$7:BG$809,MATCH(WatchList!$B257,'All CCC'!$B$7:$B$809,0)))</f>
        <v/>
      </c>
    </row>
    <row r="258" spans="1:59" x14ac:dyDescent="0.2">
      <c r="A258" s="548" t="str">
        <f>IF($B258="","",INDEX('All CCC'!A$7:A$809,MATCH(WatchList!$B258,'All CCC'!$B$7:$B$809,0)))</f>
        <v/>
      </c>
      <c r="B258" s="31"/>
      <c r="C258" s="844" t="str">
        <f>IF($B258="","",INDEX('All CCC'!C$7:C$809,MATCH(WatchList!$B258,'All CCC'!$B$7:$B$809,0)))</f>
        <v/>
      </c>
      <c r="D258" s="844" t="str">
        <f>IF($B258="","",INDEX('All CCC'!D$7:D$809,MATCH(WatchList!$B258,'All CCC'!$B$7:$B$809,0)))</f>
        <v/>
      </c>
      <c r="E258" s="844" t="str">
        <f>IF($B258="","",INDEX('All CCC'!E$7:E$809,MATCH(WatchList!$B258,'All CCC'!$B$7:$B$809,0)))</f>
        <v/>
      </c>
      <c r="F258" s="844" t="str">
        <f>IF($B258="","",INDEX('All CCC'!F$7:F$809,MATCH(WatchList!$B258,'All CCC'!$B$7:$B$809,0)))</f>
        <v/>
      </c>
      <c r="G258" s="844" t="str">
        <f>IF($B258="","",INDEX('All CCC'!G$7:G$809,MATCH(WatchList!$B258,'All CCC'!$B$7:$B$809,0)))</f>
        <v/>
      </c>
      <c r="H258" s="844" t="str">
        <f>IF($B258="","",INDEX('All CCC'!H$7:H$809,MATCH(WatchList!$B258,'All CCC'!$B$7:$B$809,0)))</f>
        <v/>
      </c>
      <c r="I258" s="844" t="str">
        <f>IF($B258="","",INDEX('All CCC'!I$7:I$809,MATCH(WatchList!$B258,'All CCC'!$B$7:$B$809,0)))</f>
        <v/>
      </c>
      <c r="J258" s="844" t="str">
        <f>IF($B258="","",INDEX('All CCC'!J$7:J$809,MATCH(WatchList!$B258,'All CCC'!$B$7:$B$809,0)))</f>
        <v/>
      </c>
      <c r="K258" s="844" t="str">
        <f>IF($B258="","",INDEX('All CCC'!K$7:K$809,MATCH(WatchList!$B258,'All CCC'!$B$7:$B$809,0)))</f>
        <v/>
      </c>
      <c r="L258" s="844" t="str">
        <f>IF($B258="","",INDEX('All CCC'!L$7:L$809,MATCH(WatchList!$B258,'All CCC'!$B$7:$B$809,0)))</f>
        <v/>
      </c>
      <c r="M258" s="844" t="str">
        <f>IF($B258="","",INDEX('All CCC'!M$7:M$809,MATCH(WatchList!$B258,'All CCC'!$B$7:$B$809,0)))</f>
        <v/>
      </c>
      <c r="N258" s="844" t="str">
        <f>IF($B258="","",INDEX('All CCC'!N$7:N$809,MATCH(WatchList!$B258,'All CCC'!$B$7:$B$809,0)))</f>
        <v/>
      </c>
      <c r="O258" s="844" t="str">
        <f>IF($B258="","",INDEX('All CCC'!O$7:O$809,MATCH(WatchList!$B258,'All CCC'!$B$7:$B$809,0)))</f>
        <v/>
      </c>
      <c r="P258" s="845" t="str">
        <f>IF($B258="","",INDEX('All CCC'!P$7:P$809,MATCH(WatchList!$B258,'All CCC'!$B$7:$B$809,0)))</f>
        <v/>
      </c>
      <c r="Q258" s="845" t="str">
        <f>IF($B258="","",INDEX('All CCC'!Q$7:Q$809,MATCH(WatchList!$B258,'All CCC'!$B$7:$B$809,0)))</f>
        <v/>
      </c>
      <c r="R258" s="844" t="str">
        <f>IF($B258="","",INDEX('All CCC'!R$7:R$809,MATCH(WatchList!$B258,'All CCC'!$B$7:$B$809,0)))</f>
        <v/>
      </c>
      <c r="S258" s="844" t="str">
        <f>IF($B258="","",INDEX('All CCC'!S$7:S$809,MATCH(WatchList!$B258,'All CCC'!$B$7:$B$809,0)))</f>
        <v/>
      </c>
      <c r="T258" s="844" t="str">
        <f>IF($B258="","",INDEX('All CCC'!T$7:T$809,MATCH(WatchList!$B258,'All CCC'!$B$7:$B$809,0)))</f>
        <v/>
      </c>
      <c r="U258" s="844" t="str">
        <f>IF($B258="","",INDEX('All CCC'!U$7:U$809,MATCH(WatchList!$B258,'All CCC'!$B$7:$B$809,0)))</f>
        <v/>
      </c>
      <c r="V258" s="844" t="str">
        <f>IF($B258="","",INDEX('All CCC'!V$7:V$809,MATCH(WatchList!$B258,'All CCC'!$B$7:$B$809,0)))</f>
        <v/>
      </c>
      <c r="W258" s="844" t="str">
        <f>IF($B258="","",INDEX('All CCC'!W$7:W$809,MATCH(WatchList!$B258,'All CCC'!$B$7:$B$809,0)))</f>
        <v/>
      </c>
      <c r="X258" s="844" t="str">
        <f>IF($B258="","",INDEX('All CCC'!X$7:X$809,MATCH(WatchList!$B258,'All CCC'!$B$7:$B$809,0)))</f>
        <v/>
      </c>
      <c r="Y258" s="844" t="str">
        <f>IF($B258="","",INDEX('All CCC'!Y$7:Y$809,MATCH(WatchList!$B258,'All CCC'!$B$7:$B$809,0)))</f>
        <v/>
      </c>
      <c r="Z258" s="844" t="str">
        <f>IF($B258="","",INDEX('All CCC'!Z$7:Z$809,MATCH(WatchList!$B258,'All CCC'!$B$7:$B$809,0)))</f>
        <v/>
      </c>
      <c r="AA258" s="844" t="str">
        <f>IF($B258="","",INDEX('All CCC'!AA$7:AA$809,MATCH(WatchList!$B258,'All CCC'!$B$7:$B$809,0)))</f>
        <v/>
      </c>
      <c r="AB258" s="844" t="str">
        <f>IF($B258="","",INDEX('All CCC'!AB$7:AB$809,MATCH(WatchList!$B258,'All CCC'!$B$7:$B$809,0)))</f>
        <v/>
      </c>
      <c r="AC258" s="844" t="str">
        <f>IF($B258="","",INDEX('All CCC'!AC$7:AC$809,MATCH(WatchList!$B258,'All CCC'!$B$7:$B$809,0)))</f>
        <v/>
      </c>
      <c r="AD258" s="844" t="str">
        <f>IF($B258="","",INDEX('All CCC'!AD$7:AD$809,MATCH(WatchList!$B258,'All CCC'!$B$7:$B$809,0)))</f>
        <v/>
      </c>
      <c r="AE258" s="844" t="str">
        <f>IF($B258="","",INDEX('All CCC'!AE$7:AE$809,MATCH(WatchList!$B258,'All CCC'!$B$7:$B$809,0)))</f>
        <v/>
      </c>
      <c r="AF258" s="844" t="str">
        <f>IF($B258="","",INDEX('All CCC'!AF$7:AF$809,MATCH(WatchList!$B258,'All CCC'!$B$7:$B$809,0)))</f>
        <v/>
      </c>
      <c r="AG258" s="844" t="str">
        <f>IF($B258="","",INDEX('All CCC'!AG$7:AG$809,MATCH(WatchList!$B258,'All CCC'!$B$7:$B$809,0)))</f>
        <v/>
      </c>
      <c r="AH258" s="844" t="str">
        <f>IF($B258="","",INDEX('All CCC'!AH$7:AH$809,MATCH(WatchList!$B258,'All CCC'!$B$7:$B$809,0)))</f>
        <v/>
      </c>
      <c r="AI258" s="844" t="str">
        <f>IF($B258="","",INDEX('All CCC'!AI$7:AI$809,MATCH(WatchList!$B258,'All CCC'!$B$7:$B$809,0)))</f>
        <v/>
      </c>
      <c r="AJ258" s="844" t="str">
        <f>IF($B258="","",INDEX('All CCC'!AJ$7:AJ$809,MATCH(WatchList!$B258,'All CCC'!$B$7:$B$809,0)))</f>
        <v/>
      </c>
      <c r="AK258" s="844" t="str">
        <f>IF($B258="","",INDEX('All CCC'!AK$7:AK$809,MATCH(WatchList!$B258,'All CCC'!$B$7:$B$809,0)))</f>
        <v/>
      </c>
      <c r="AL258" s="844" t="str">
        <f>IF($B258="","",INDEX('All CCC'!AL$7:AL$809,MATCH(WatchList!$B258,'All CCC'!$B$7:$B$809,0)))</f>
        <v/>
      </c>
      <c r="AM258" s="844" t="str">
        <f>IF($B258="","",INDEX('All CCC'!AM$7:AM$809,MATCH(WatchList!$B258,'All CCC'!$B$7:$B$809,0)))</f>
        <v/>
      </c>
      <c r="AN258" s="844" t="str">
        <f>IF($B258="","",INDEX('All CCC'!AN$7:AN$809,MATCH(WatchList!$B258,'All CCC'!$B$7:$B$809,0)))</f>
        <v/>
      </c>
      <c r="AO258" s="844" t="str">
        <f>IF($B258="","",INDEX('All CCC'!AO$7:AO$809,MATCH(WatchList!$B258,'All CCC'!$B$7:$B$809,0)))</f>
        <v/>
      </c>
      <c r="AP258" s="844" t="str">
        <f>IF($B258="","",INDEX('All CCC'!AP$7:AP$809,MATCH(WatchList!$B258,'All CCC'!$B$7:$B$809,0)))</f>
        <v/>
      </c>
      <c r="AQ258" s="844" t="str">
        <f>IF($B258="","",INDEX('All CCC'!AQ$7:AQ$809,MATCH(WatchList!$B258,'All CCC'!$B$7:$B$809,0)))</f>
        <v/>
      </c>
      <c r="AR258" s="844" t="str">
        <f>IF($B258="","",INDEX('All CCC'!AR$7:AR$809,MATCH(WatchList!$B258,'All CCC'!$B$7:$B$809,0)))</f>
        <v/>
      </c>
      <c r="AS258" s="844" t="str">
        <f>IF($B258="","",INDEX('All CCC'!AS$7:AS$809,MATCH(WatchList!$B258,'All CCC'!$B$7:$B$809,0)))</f>
        <v/>
      </c>
      <c r="AT258" s="844" t="str">
        <f>IF($B258="","",INDEX('All CCC'!AT$7:AT$809,MATCH(WatchList!$B258,'All CCC'!$B$7:$B$809,0)))</f>
        <v/>
      </c>
      <c r="AU258" s="844" t="str">
        <f>IF($B258="","",INDEX('All CCC'!AU$7:AU$809,MATCH(WatchList!$B258,'All CCC'!$B$7:$B$809,0)))</f>
        <v/>
      </c>
      <c r="AV258" s="844" t="str">
        <f>IF($B258="","",INDEX('All CCC'!AV$7:AV$809,MATCH(WatchList!$B258,'All CCC'!$B$7:$B$809,0)))</f>
        <v/>
      </c>
      <c r="AW258" s="844" t="str">
        <f>IF($B258="","",INDEX('All CCC'!AW$7:AW$809,MATCH(WatchList!$B258,'All CCC'!$B$7:$B$809,0)))</f>
        <v/>
      </c>
      <c r="AX258" s="844" t="str">
        <f>IF($B258="","",INDEX('All CCC'!AX$7:AX$809,MATCH(WatchList!$B258,'All CCC'!$B$7:$B$809,0)))</f>
        <v/>
      </c>
      <c r="AY258" s="844" t="str">
        <f>IF($B258="","",INDEX('All CCC'!AY$7:AY$809,MATCH(WatchList!$B258,'All CCC'!$B$7:$B$809,0)))</f>
        <v/>
      </c>
      <c r="AZ258" s="844" t="str">
        <f>IF($B258="","",INDEX('All CCC'!AZ$7:AZ$809,MATCH(WatchList!$B258,'All CCC'!$B$7:$B$809,0)))</f>
        <v/>
      </c>
      <c r="BA258" s="844" t="str">
        <f>IF($B258="","",INDEX('All CCC'!BA$7:BA$809,MATCH(WatchList!$B258,'All CCC'!$B$7:$B$809,0)))</f>
        <v/>
      </c>
      <c r="BB258" s="844" t="str">
        <f>IF($B258="","",INDEX('All CCC'!BB$7:BB$809,MATCH(WatchList!$B258,'All CCC'!$B$7:$B$809,0)))</f>
        <v/>
      </c>
      <c r="BC258" s="844" t="str">
        <f>IF($B258="","",INDEX('All CCC'!BC$7:BC$809,MATCH(WatchList!$B258,'All CCC'!$B$7:$B$809,0)))</f>
        <v/>
      </c>
      <c r="BD258" s="844" t="str">
        <f>IF($B258="","",INDEX('All CCC'!BD$7:BD$809,MATCH(WatchList!$B258,'All CCC'!$B$7:$B$809,0)))</f>
        <v/>
      </c>
      <c r="BE258" s="844" t="str">
        <f>IF($B258="","",INDEX('All CCC'!BE$7:BE$809,MATCH(WatchList!$B258,'All CCC'!$B$7:$B$809,0)))</f>
        <v/>
      </c>
      <c r="BF258" s="844" t="str">
        <f>IF($B258="","",INDEX('All CCC'!BF$7:BF$809,MATCH(WatchList!$B258,'All CCC'!$B$7:$B$809,0)))</f>
        <v/>
      </c>
      <c r="BG258" s="844" t="str">
        <f>IF($B258="","",INDEX('All CCC'!BG$7:BG$809,MATCH(WatchList!$B258,'All CCC'!$B$7:$B$809,0)))</f>
        <v/>
      </c>
    </row>
    <row r="259" spans="1:59" x14ac:dyDescent="0.2">
      <c r="A259" s="548" t="str">
        <f>IF($B259="","",INDEX('All CCC'!A$7:A$809,MATCH(WatchList!$B259,'All CCC'!$B$7:$B$809,0)))</f>
        <v/>
      </c>
      <c r="B259" s="31"/>
      <c r="C259" s="844" t="str">
        <f>IF($B259="","",INDEX('All CCC'!C$7:C$809,MATCH(WatchList!$B259,'All CCC'!$B$7:$B$809,0)))</f>
        <v/>
      </c>
      <c r="D259" s="844" t="str">
        <f>IF($B259="","",INDEX('All CCC'!D$7:D$809,MATCH(WatchList!$B259,'All CCC'!$B$7:$B$809,0)))</f>
        <v/>
      </c>
      <c r="E259" s="844" t="str">
        <f>IF($B259="","",INDEX('All CCC'!E$7:E$809,MATCH(WatchList!$B259,'All CCC'!$B$7:$B$809,0)))</f>
        <v/>
      </c>
      <c r="F259" s="844" t="str">
        <f>IF($B259="","",INDEX('All CCC'!F$7:F$809,MATCH(WatchList!$B259,'All CCC'!$B$7:$B$809,0)))</f>
        <v/>
      </c>
      <c r="G259" s="844" t="str">
        <f>IF($B259="","",INDEX('All CCC'!G$7:G$809,MATCH(WatchList!$B259,'All CCC'!$B$7:$B$809,0)))</f>
        <v/>
      </c>
      <c r="H259" s="844" t="str">
        <f>IF($B259="","",INDEX('All CCC'!H$7:H$809,MATCH(WatchList!$B259,'All CCC'!$B$7:$B$809,0)))</f>
        <v/>
      </c>
      <c r="I259" s="844" t="str">
        <f>IF($B259="","",INDEX('All CCC'!I$7:I$809,MATCH(WatchList!$B259,'All CCC'!$B$7:$B$809,0)))</f>
        <v/>
      </c>
      <c r="J259" s="844" t="str">
        <f>IF($B259="","",INDEX('All CCC'!J$7:J$809,MATCH(WatchList!$B259,'All CCC'!$B$7:$B$809,0)))</f>
        <v/>
      </c>
      <c r="K259" s="844" t="str">
        <f>IF($B259="","",INDEX('All CCC'!K$7:K$809,MATCH(WatchList!$B259,'All CCC'!$B$7:$B$809,0)))</f>
        <v/>
      </c>
      <c r="L259" s="844" t="str">
        <f>IF($B259="","",INDEX('All CCC'!L$7:L$809,MATCH(WatchList!$B259,'All CCC'!$B$7:$B$809,0)))</f>
        <v/>
      </c>
      <c r="M259" s="844" t="str">
        <f>IF($B259="","",INDEX('All CCC'!M$7:M$809,MATCH(WatchList!$B259,'All CCC'!$B$7:$B$809,0)))</f>
        <v/>
      </c>
      <c r="N259" s="844" t="str">
        <f>IF($B259="","",INDEX('All CCC'!N$7:N$809,MATCH(WatchList!$B259,'All CCC'!$B$7:$B$809,0)))</f>
        <v/>
      </c>
      <c r="O259" s="844" t="str">
        <f>IF($B259="","",INDEX('All CCC'!O$7:O$809,MATCH(WatchList!$B259,'All CCC'!$B$7:$B$809,0)))</f>
        <v/>
      </c>
      <c r="P259" s="845" t="str">
        <f>IF($B259="","",INDEX('All CCC'!P$7:P$809,MATCH(WatchList!$B259,'All CCC'!$B$7:$B$809,0)))</f>
        <v/>
      </c>
      <c r="Q259" s="845" t="str">
        <f>IF($B259="","",INDEX('All CCC'!Q$7:Q$809,MATCH(WatchList!$B259,'All CCC'!$B$7:$B$809,0)))</f>
        <v/>
      </c>
      <c r="R259" s="844" t="str">
        <f>IF($B259="","",INDEX('All CCC'!R$7:R$809,MATCH(WatchList!$B259,'All CCC'!$B$7:$B$809,0)))</f>
        <v/>
      </c>
      <c r="S259" s="844" t="str">
        <f>IF($B259="","",INDEX('All CCC'!S$7:S$809,MATCH(WatchList!$B259,'All CCC'!$B$7:$B$809,0)))</f>
        <v/>
      </c>
      <c r="T259" s="844" t="str">
        <f>IF($B259="","",INDEX('All CCC'!T$7:T$809,MATCH(WatchList!$B259,'All CCC'!$B$7:$B$809,0)))</f>
        <v/>
      </c>
      <c r="U259" s="844" t="str">
        <f>IF($B259="","",INDEX('All CCC'!U$7:U$809,MATCH(WatchList!$B259,'All CCC'!$B$7:$B$809,0)))</f>
        <v/>
      </c>
      <c r="V259" s="844" t="str">
        <f>IF($B259="","",INDEX('All CCC'!V$7:V$809,MATCH(WatchList!$B259,'All CCC'!$B$7:$B$809,0)))</f>
        <v/>
      </c>
      <c r="W259" s="844" t="str">
        <f>IF($B259="","",INDEX('All CCC'!W$7:W$809,MATCH(WatchList!$B259,'All CCC'!$B$7:$B$809,0)))</f>
        <v/>
      </c>
      <c r="X259" s="844" t="str">
        <f>IF($B259="","",INDEX('All CCC'!X$7:X$809,MATCH(WatchList!$B259,'All CCC'!$B$7:$B$809,0)))</f>
        <v/>
      </c>
      <c r="Y259" s="844" t="str">
        <f>IF($B259="","",INDEX('All CCC'!Y$7:Y$809,MATCH(WatchList!$B259,'All CCC'!$B$7:$B$809,0)))</f>
        <v/>
      </c>
      <c r="Z259" s="844" t="str">
        <f>IF($B259="","",INDEX('All CCC'!Z$7:Z$809,MATCH(WatchList!$B259,'All CCC'!$B$7:$B$809,0)))</f>
        <v/>
      </c>
      <c r="AA259" s="844" t="str">
        <f>IF($B259="","",INDEX('All CCC'!AA$7:AA$809,MATCH(WatchList!$B259,'All CCC'!$B$7:$B$809,0)))</f>
        <v/>
      </c>
      <c r="AB259" s="844" t="str">
        <f>IF($B259="","",INDEX('All CCC'!AB$7:AB$809,MATCH(WatchList!$B259,'All CCC'!$B$7:$B$809,0)))</f>
        <v/>
      </c>
      <c r="AC259" s="844" t="str">
        <f>IF($B259="","",INDEX('All CCC'!AC$7:AC$809,MATCH(WatchList!$B259,'All CCC'!$B$7:$B$809,0)))</f>
        <v/>
      </c>
      <c r="AD259" s="844" t="str">
        <f>IF($B259="","",INDEX('All CCC'!AD$7:AD$809,MATCH(WatchList!$B259,'All CCC'!$B$7:$B$809,0)))</f>
        <v/>
      </c>
      <c r="AE259" s="844" t="str">
        <f>IF($B259="","",INDEX('All CCC'!AE$7:AE$809,MATCH(WatchList!$B259,'All CCC'!$B$7:$B$809,0)))</f>
        <v/>
      </c>
      <c r="AF259" s="844" t="str">
        <f>IF($B259="","",INDEX('All CCC'!AF$7:AF$809,MATCH(WatchList!$B259,'All CCC'!$B$7:$B$809,0)))</f>
        <v/>
      </c>
      <c r="AG259" s="844" t="str">
        <f>IF($B259="","",INDEX('All CCC'!AG$7:AG$809,MATCH(WatchList!$B259,'All CCC'!$B$7:$B$809,0)))</f>
        <v/>
      </c>
      <c r="AH259" s="844" t="str">
        <f>IF($B259="","",INDEX('All CCC'!AH$7:AH$809,MATCH(WatchList!$B259,'All CCC'!$B$7:$B$809,0)))</f>
        <v/>
      </c>
      <c r="AI259" s="844" t="str">
        <f>IF($B259="","",INDEX('All CCC'!AI$7:AI$809,MATCH(WatchList!$B259,'All CCC'!$B$7:$B$809,0)))</f>
        <v/>
      </c>
      <c r="AJ259" s="844" t="str">
        <f>IF($B259="","",INDEX('All CCC'!AJ$7:AJ$809,MATCH(WatchList!$B259,'All CCC'!$B$7:$B$809,0)))</f>
        <v/>
      </c>
      <c r="AK259" s="844" t="str">
        <f>IF($B259="","",INDEX('All CCC'!AK$7:AK$809,MATCH(WatchList!$B259,'All CCC'!$B$7:$B$809,0)))</f>
        <v/>
      </c>
      <c r="AL259" s="844" t="str">
        <f>IF($B259="","",INDEX('All CCC'!AL$7:AL$809,MATCH(WatchList!$B259,'All CCC'!$B$7:$B$809,0)))</f>
        <v/>
      </c>
      <c r="AM259" s="844" t="str">
        <f>IF($B259="","",INDEX('All CCC'!AM$7:AM$809,MATCH(WatchList!$B259,'All CCC'!$B$7:$B$809,0)))</f>
        <v/>
      </c>
      <c r="AN259" s="844" t="str">
        <f>IF($B259="","",INDEX('All CCC'!AN$7:AN$809,MATCH(WatchList!$B259,'All CCC'!$B$7:$B$809,0)))</f>
        <v/>
      </c>
      <c r="AO259" s="844" t="str">
        <f>IF($B259="","",INDEX('All CCC'!AO$7:AO$809,MATCH(WatchList!$B259,'All CCC'!$B$7:$B$809,0)))</f>
        <v/>
      </c>
      <c r="AP259" s="844" t="str">
        <f>IF($B259="","",INDEX('All CCC'!AP$7:AP$809,MATCH(WatchList!$B259,'All CCC'!$B$7:$B$809,0)))</f>
        <v/>
      </c>
      <c r="AQ259" s="844" t="str">
        <f>IF($B259="","",INDEX('All CCC'!AQ$7:AQ$809,MATCH(WatchList!$B259,'All CCC'!$B$7:$B$809,0)))</f>
        <v/>
      </c>
      <c r="AR259" s="844" t="str">
        <f>IF($B259="","",INDEX('All CCC'!AR$7:AR$809,MATCH(WatchList!$B259,'All CCC'!$B$7:$B$809,0)))</f>
        <v/>
      </c>
      <c r="AS259" s="844" t="str">
        <f>IF($B259="","",INDEX('All CCC'!AS$7:AS$809,MATCH(WatchList!$B259,'All CCC'!$B$7:$B$809,0)))</f>
        <v/>
      </c>
      <c r="AT259" s="844" t="str">
        <f>IF($B259="","",INDEX('All CCC'!AT$7:AT$809,MATCH(WatchList!$B259,'All CCC'!$B$7:$B$809,0)))</f>
        <v/>
      </c>
      <c r="AU259" s="844" t="str">
        <f>IF($B259="","",INDEX('All CCC'!AU$7:AU$809,MATCH(WatchList!$B259,'All CCC'!$B$7:$B$809,0)))</f>
        <v/>
      </c>
      <c r="AV259" s="844" t="str">
        <f>IF($B259="","",INDEX('All CCC'!AV$7:AV$809,MATCH(WatchList!$B259,'All CCC'!$B$7:$B$809,0)))</f>
        <v/>
      </c>
      <c r="AW259" s="844" t="str">
        <f>IF($B259="","",INDEX('All CCC'!AW$7:AW$809,MATCH(WatchList!$B259,'All CCC'!$B$7:$B$809,0)))</f>
        <v/>
      </c>
      <c r="AX259" s="844" t="str">
        <f>IF($B259="","",INDEX('All CCC'!AX$7:AX$809,MATCH(WatchList!$B259,'All CCC'!$B$7:$B$809,0)))</f>
        <v/>
      </c>
      <c r="AY259" s="844" t="str">
        <f>IF($B259="","",INDEX('All CCC'!AY$7:AY$809,MATCH(WatchList!$B259,'All CCC'!$B$7:$B$809,0)))</f>
        <v/>
      </c>
      <c r="AZ259" s="844" t="str">
        <f>IF($B259="","",INDEX('All CCC'!AZ$7:AZ$809,MATCH(WatchList!$B259,'All CCC'!$B$7:$B$809,0)))</f>
        <v/>
      </c>
      <c r="BA259" s="844" t="str">
        <f>IF($B259="","",INDEX('All CCC'!BA$7:BA$809,MATCH(WatchList!$B259,'All CCC'!$B$7:$B$809,0)))</f>
        <v/>
      </c>
      <c r="BB259" s="844" t="str">
        <f>IF($B259="","",INDEX('All CCC'!BB$7:BB$809,MATCH(WatchList!$B259,'All CCC'!$B$7:$B$809,0)))</f>
        <v/>
      </c>
      <c r="BC259" s="844" t="str">
        <f>IF($B259="","",INDEX('All CCC'!BC$7:BC$809,MATCH(WatchList!$B259,'All CCC'!$B$7:$B$809,0)))</f>
        <v/>
      </c>
      <c r="BD259" s="844" t="str">
        <f>IF($B259="","",INDEX('All CCC'!BD$7:BD$809,MATCH(WatchList!$B259,'All CCC'!$B$7:$B$809,0)))</f>
        <v/>
      </c>
      <c r="BE259" s="844" t="str">
        <f>IF($B259="","",INDEX('All CCC'!BE$7:BE$809,MATCH(WatchList!$B259,'All CCC'!$B$7:$B$809,0)))</f>
        <v/>
      </c>
      <c r="BF259" s="844" t="str">
        <f>IF($B259="","",INDEX('All CCC'!BF$7:BF$809,MATCH(WatchList!$B259,'All CCC'!$B$7:$B$809,0)))</f>
        <v/>
      </c>
      <c r="BG259" s="844" t="str">
        <f>IF($B259="","",INDEX('All CCC'!BG$7:BG$809,MATCH(WatchList!$B259,'All CCC'!$B$7:$B$809,0)))</f>
        <v/>
      </c>
    </row>
    <row r="260" spans="1:59" x14ac:dyDescent="0.2">
      <c r="A260" s="548" t="str">
        <f>IF($B260="","",INDEX('All CCC'!A$7:A$809,MATCH(WatchList!$B260,'All CCC'!$B$7:$B$809,0)))</f>
        <v/>
      </c>
      <c r="B260" s="31"/>
      <c r="C260" s="844" t="str">
        <f>IF($B260="","",INDEX('All CCC'!C$7:C$809,MATCH(WatchList!$B260,'All CCC'!$B$7:$B$809,0)))</f>
        <v/>
      </c>
      <c r="D260" s="844" t="str">
        <f>IF($B260="","",INDEX('All CCC'!D$7:D$809,MATCH(WatchList!$B260,'All CCC'!$B$7:$B$809,0)))</f>
        <v/>
      </c>
      <c r="E260" s="844" t="str">
        <f>IF($B260="","",INDEX('All CCC'!E$7:E$809,MATCH(WatchList!$B260,'All CCC'!$B$7:$B$809,0)))</f>
        <v/>
      </c>
      <c r="F260" s="844" t="str">
        <f>IF($B260="","",INDEX('All CCC'!F$7:F$809,MATCH(WatchList!$B260,'All CCC'!$B$7:$B$809,0)))</f>
        <v/>
      </c>
      <c r="G260" s="844" t="str">
        <f>IF($B260="","",INDEX('All CCC'!G$7:G$809,MATCH(WatchList!$B260,'All CCC'!$B$7:$B$809,0)))</f>
        <v/>
      </c>
      <c r="H260" s="844" t="str">
        <f>IF($B260="","",INDEX('All CCC'!H$7:H$809,MATCH(WatchList!$B260,'All CCC'!$B$7:$B$809,0)))</f>
        <v/>
      </c>
      <c r="I260" s="844" t="str">
        <f>IF($B260="","",INDEX('All CCC'!I$7:I$809,MATCH(WatchList!$B260,'All CCC'!$B$7:$B$809,0)))</f>
        <v/>
      </c>
      <c r="J260" s="844" t="str">
        <f>IF($B260="","",INDEX('All CCC'!J$7:J$809,MATCH(WatchList!$B260,'All CCC'!$B$7:$B$809,0)))</f>
        <v/>
      </c>
      <c r="K260" s="844" t="str">
        <f>IF($B260="","",INDEX('All CCC'!K$7:K$809,MATCH(WatchList!$B260,'All CCC'!$B$7:$B$809,0)))</f>
        <v/>
      </c>
      <c r="L260" s="844" t="str">
        <f>IF($B260="","",INDEX('All CCC'!L$7:L$809,MATCH(WatchList!$B260,'All CCC'!$B$7:$B$809,0)))</f>
        <v/>
      </c>
      <c r="M260" s="844" t="str">
        <f>IF($B260="","",INDEX('All CCC'!M$7:M$809,MATCH(WatchList!$B260,'All CCC'!$B$7:$B$809,0)))</f>
        <v/>
      </c>
      <c r="N260" s="844" t="str">
        <f>IF($B260="","",INDEX('All CCC'!N$7:N$809,MATCH(WatchList!$B260,'All CCC'!$B$7:$B$809,0)))</f>
        <v/>
      </c>
      <c r="O260" s="844" t="str">
        <f>IF($B260="","",INDEX('All CCC'!O$7:O$809,MATCH(WatchList!$B260,'All CCC'!$B$7:$B$809,0)))</f>
        <v/>
      </c>
      <c r="P260" s="845" t="str">
        <f>IF($B260="","",INDEX('All CCC'!P$7:P$809,MATCH(WatchList!$B260,'All CCC'!$B$7:$B$809,0)))</f>
        <v/>
      </c>
      <c r="Q260" s="845" t="str">
        <f>IF($B260="","",INDEX('All CCC'!Q$7:Q$809,MATCH(WatchList!$B260,'All CCC'!$B$7:$B$809,0)))</f>
        <v/>
      </c>
      <c r="R260" s="844" t="str">
        <f>IF($B260="","",INDEX('All CCC'!R$7:R$809,MATCH(WatchList!$B260,'All CCC'!$B$7:$B$809,0)))</f>
        <v/>
      </c>
      <c r="S260" s="844" t="str">
        <f>IF($B260="","",INDEX('All CCC'!S$7:S$809,MATCH(WatchList!$B260,'All CCC'!$B$7:$B$809,0)))</f>
        <v/>
      </c>
      <c r="T260" s="844" t="str">
        <f>IF($B260="","",INDEX('All CCC'!T$7:T$809,MATCH(WatchList!$B260,'All CCC'!$B$7:$B$809,0)))</f>
        <v/>
      </c>
      <c r="U260" s="844" t="str">
        <f>IF($B260="","",INDEX('All CCC'!U$7:U$809,MATCH(WatchList!$B260,'All CCC'!$B$7:$B$809,0)))</f>
        <v/>
      </c>
      <c r="V260" s="844" t="str">
        <f>IF($B260="","",INDEX('All CCC'!V$7:V$809,MATCH(WatchList!$B260,'All CCC'!$B$7:$B$809,0)))</f>
        <v/>
      </c>
      <c r="W260" s="844" t="str">
        <f>IF($B260="","",INDEX('All CCC'!W$7:W$809,MATCH(WatchList!$B260,'All CCC'!$B$7:$B$809,0)))</f>
        <v/>
      </c>
      <c r="X260" s="844" t="str">
        <f>IF($B260="","",INDEX('All CCC'!X$7:X$809,MATCH(WatchList!$B260,'All CCC'!$B$7:$B$809,0)))</f>
        <v/>
      </c>
      <c r="Y260" s="844" t="str">
        <f>IF($B260="","",INDEX('All CCC'!Y$7:Y$809,MATCH(WatchList!$B260,'All CCC'!$B$7:$B$809,0)))</f>
        <v/>
      </c>
      <c r="Z260" s="844" t="str">
        <f>IF($B260="","",INDEX('All CCC'!Z$7:Z$809,MATCH(WatchList!$B260,'All CCC'!$B$7:$B$809,0)))</f>
        <v/>
      </c>
      <c r="AA260" s="844" t="str">
        <f>IF($B260="","",INDEX('All CCC'!AA$7:AA$809,MATCH(WatchList!$B260,'All CCC'!$B$7:$B$809,0)))</f>
        <v/>
      </c>
      <c r="AB260" s="844" t="str">
        <f>IF($B260="","",INDEX('All CCC'!AB$7:AB$809,MATCH(WatchList!$B260,'All CCC'!$B$7:$B$809,0)))</f>
        <v/>
      </c>
      <c r="AC260" s="844" t="str">
        <f>IF($B260="","",INDEX('All CCC'!AC$7:AC$809,MATCH(WatchList!$B260,'All CCC'!$B$7:$B$809,0)))</f>
        <v/>
      </c>
      <c r="AD260" s="844" t="str">
        <f>IF($B260="","",INDEX('All CCC'!AD$7:AD$809,MATCH(WatchList!$B260,'All CCC'!$B$7:$B$809,0)))</f>
        <v/>
      </c>
      <c r="AE260" s="844" t="str">
        <f>IF($B260="","",INDEX('All CCC'!AE$7:AE$809,MATCH(WatchList!$B260,'All CCC'!$B$7:$B$809,0)))</f>
        <v/>
      </c>
      <c r="AF260" s="844" t="str">
        <f>IF($B260="","",INDEX('All CCC'!AF$7:AF$809,MATCH(WatchList!$B260,'All CCC'!$B$7:$B$809,0)))</f>
        <v/>
      </c>
      <c r="AG260" s="844" t="str">
        <f>IF($B260="","",INDEX('All CCC'!AG$7:AG$809,MATCH(WatchList!$B260,'All CCC'!$B$7:$B$809,0)))</f>
        <v/>
      </c>
      <c r="AH260" s="844" t="str">
        <f>IF($B260="","",INDEX('All CCC'!AH$7:AH$809,MATCH(WatchList!$B260,'All CCC'!$B$7:$B$809,0)))</f>
        <v/>
      </c>
      <c r="AI260" s="844" t="str">
        <f>IF($B260="","",INDEX('All CCC'!AI$7:AI$809,MATCH(WatchList!$B260,'All CCC'!$B$7:$B$809,0)))</f>
        <v/>
      </c>
      <c r="AJ260" s="844" t="str">
        <f>IF($B260="","",INDEX('All CCC'!AJ$7:AJ$809,MATCH(WatchList!$B260,'All CCC'!$B$7:$B$809,0)))</f>
        <v/>
      </c>
      <c r="AK260" s="844" t="str">
        <f>IF($B260="","",INDEX('All CCC'!AK$7:AK$809,MATCH(WatchList!$B260,'All CCC'!$B$7:$B$809,0)))</f>
        <v/>
      </c>
      <c r="AL260" s="844" t="str">
        <f>IF($B260="","",INDEX('All CCC'!AL$7:AL$809,MATCH(WatchList!$B260,'All CCC'!$B$7:$B$809,0)))</f>
        <v/>
      </c>
      <c r="AM260" s="844" t="str">
        <f>IF($B260="","",INDEX('All CCC'!AM$7:AM$809,MATCH(WatchList!$B260,'All CCC'!$B$7:$B$809,0)))</f>
        <v/>
      </c>
      <c r="AN260" s="844" t="str">
        <f>IF($B260="","",INDEX('All CCC'!AN$7:AN$809,MATCH(WatchList!$B260,'All CCC'!$B$7:$B$809,0)))</f>
        <v/>
      </c>
      <c r="AO260" s="844" t="str">
        <f>IF($B260="","",INDEX('All CCC'!AO$7:AO$809,MATCH(WatchList!$B260,'All CCC'!$B$7:$B$809,0)))</f>
        <v/>
      </c>
      <c r="AP260" s="844" t="str">
        <f>IF($B260="","",INDEX('All CCC'!AP$7:AP$809,MATCH(WatchList!$B260,'All CCC'!$B$7:$B$809,0)))</f>
        <v/>
      </c>
      <c r="AQ260" s="844" t="str">
        <f>IF($B260="","",INDEX('All CCC'!AQ$7:AQ$809,MATCH(WatchList!$B260,'All CCC'!$B$7:$B$809,0)))</f>
        <v/>
      </c>
      <c r="AR260" s="844" t="str">
        <f>IF($B260="","",INDEX('All CCC'!AR$7:AR$809,MATCH(WatchList!$B260,'All CCC'!$B$7:$B$809,0)))</f>
        <v/>
      </c>
      <c r="AS260" s="844" t="str">
        <f>IF($B260="","",INDEX('All CCC'!AS$7:AS$809,MATCH(WatchList!$B260,'All CCC'!$B$7:$B$809,0)))</f>
        <v/>
      </c>
      <c r="AT260" s="844" t="str">
        <f>IF($B260="","",INDEX('All CCC'!AT$7:AT$809,MATCH(WatchList!$B260,'All CCC'!$B$7:$B$809,0)))</f>
        <v/>
      </c>
      <c r="AU260" s="844" t="str">
        <f>IF($B260="","",INDEX('All CCC'!AU$7:AU$809,MATCH(WatchList!$B260,'All CCC'!$B$7:$B$809,0)))</f>
        <v/>
      </c>
      <c r="AV260" s="844" t="str">
        <f>IF($B260="","",INDEX('All CCC'!AV$7:AV$809,MATCH(WatchList!$B260,'All CCC'!$B$7:$B$809,0)))</f>
        <v/>
      </c>
      <c r="AW260" s="844" t="str">
        <f>IF($B260="","",INDEX('All CCC'!AW$7:AW$809,MATCH(WatchList!$B260,'All CCC'!$B$7:$B$809,0)))</f>
        <v/>
      </c>
      <c r="AX260" s="844" t="str">
        <f>IF($B260="","",INDEX('All CCC'!AX$7:AX$809,MATCH(WatchList!$B260,'All CCC'!$B$7:$B$809,0)))</f>
        <v/>
      </c>
      <c r="AY260" s="844" t="str">
        <f>IF($B260="","",INDEX('All CCC'!AY$7:AY$809,MATCH(WatchList!$B260,'All CCC'!$B$7:$B$809,0)))</f>
        <v/>
      </c>
      <c r="AZ260" s="844" t="str">
        <f>IF($B260="","",INDEX('All CCC'!AZ$7:AZ$809,MATCH(WatchList!$B260,'All CCC'!$B$7:$B$809,0)))</f>
        <v/>
      </c>
      <c r="BA260" s="844" t="str">
        <f>IF($B260="","",INDEX('All CCC'!BA$7:BA$809,MATCH(WatchList!$B260,'All CCC'!$B$7:$B$809,0)))</f>
        <v/>
      </c>
      <c r="BB260" s="844" t="str">
        <f>IF($B260="","",INDEX('All CCC'!BB$7:BB$809,MATCH(WatchList!$B260,'All CCC'!$B$7:$B$809,0)))</f>
        <v/>
      </c>
      <c r="BC260" s="844" t="str">
        <f>IF($B260="","",INDEX('All CCC'!BC$7:BC$809,MATCH(WatchList!$B260,'All CCC'!$B$7:$B$809,0)))</f>
        <v/>
      </c>
      <c r="BD260" s="844" t="str">
        <f>IF($B260="","",INDEX('All CCC'!BD$7:BD$809,MATCH(WatchList!$B260,'All CCC'!$B$7:$B$809,0)))</f>
        <v/>
      </c>
      <c r="BE260" s="844" t="str">
        <f>IF($B260="","",INDEX('All CCC'!BE$7:BE$809,MATCH(WatchList!$B260,'All CCC'!$B$7:$B$809,0)))</f>
        <v/>
      </c>
      <c r="BF260" s="844" t="str">
        <f>IF($B260="","",INDEX('All CCC'!BF$7:BF$809,MATCH(WatchList!$B260,'All CCC'!$B$7:$B$809,0)))</f>
        <v/>
      </c>
      <c r="BG260" s="844" t="str">
        <f>IF($B260="","",INDEX('All CCC'!BG$7:BG$809,MATCH(WatchList!$B260,'All CCC'!$B$7:$B$809,0)))</f>
        <v/>
      </c>
    </row>
    <row r="261" spans="1:59" x14ac:dyDescent="0.2">
      <c r="A261" s="548" t="str">
        <f>IF($B261="","",INDEX('All CCC'!A$7:A$809,MATCH(WatchList!$B261,'All CCC'!$B$7:$B$809,0)))</f>
        <v/>
      </c>
      <c r="B261" s="31"/>
      <c r="C261" s="844" t="str">
        <f>IF($B261="","",INDEX('All CCC'!C$7:C$809,MATCH(WatchList!$B261,'All CCC'!$B$7:$B$809,0)))</f>
        <v/>
      </c>
      <c r="D261" s="844" t="str">
        <f>IF($B261="","",INDEX('All CCC'!D$7:D$809,MATCH(WatchList!$B261,'All CCC'!$B$7:$B$809,0)))</f>
        <v/>
      </c>
      <c r="E261" s="844" t="str">
        <f>IF($B261="","",INDEX('All CCC'!E$7:E$809,MATCH(WatchList!$B261,'All CCC'!$B$7:$B$809,0)))</f>
        <v/>
      </c>
      <c r="F261" s="844" t="str">
        <f>IF($B261="","",INDEX('All CCC'!F$7:F$809,MATCH(WatchList!$B261,'All CCC'!$B$7:$B$809,0)))</f>
        <v/>
      </c>
      <c r="G261" s="844" t="str">
        <f>IF($B261="","",INDEX('All CCC'!G$7:G$809,MATCH(WatchList!$B261,'All CCC'!$B$7:$B$809,0)))</f>
        <v/>
      </c>
      <c r="H261" s="844" t="str">
        <f>IF($B261="","",INDEX('All CCC'!H$7:H$809,MATCH(WatchList!$B261,'All CCC'!$B$7:$B$809,0)))</f>
        <v/>
      </c>
      <c r="I261" s="844" t="str">
        <f>IF($B261="","",INDEX('All CCC'!I$7:I$809,MATCH(WatchList!$B261,'All CCC'!$B$7:$B$809,0)))</f>
        <v/>
      </c>
      <c r="J261" s="844" t="str">
        <f>IF($B261="","",INDEX('All CCC'!J$7:J$809,MATCH(WatchList!$B261,'All CCC'!$B$7:$B$809,0)))</f>
        <v/>
      </c>
      <c r="K261" s="844" t="str">
        <f>IF($B261="","",INDEX('All CCC'!K$7:K$809,MATCH(WatchList!$B261,'All CCC'!$B$7:$B$809,0)))</f>
        <v/>
      </c>
      <c r="L261" s="844" t="str">
        <f>IF($B261="","",INDEX('All CCC'!L$7:L$809,MATCH(WatchList!$B261,'All CCC'!$B$7:$B$809,0)))</f>
        <v/>
      </c>
      <c r="M261" s="844" t="str">
        <f>IF($B261="","",INDEX('All CCC'!M$7:M$809,MATCH(WatchList!$B261,'All CCC'!$B$7:$B$809,0)))</f>
        <v/>
      </c>
      <c r="N261" s="844" t="str">
        <f>IF($B261="","",INDEX('All CCC'!N$7:N$809,MATCH(WatchList!$B261,'All CCC'!$B$7:$B$809,0)))</f>
        <v/>
      </c>
      <c r="O261" s="844" t="str">
        <f>IF($B261="","",INDEX('All CCC'!O$7:O$809,MATCH(WatchList!$B261,'All CCC'!$B$7:$B$809,0)))</f>
        <v/>
      </c>
      <c r="P261" s="845" t="str">
        <f>IF($B261="","",INDEX('All CCC'!P$7:P$809,MATCH(WatchList!$B261,'All CCC'!$B$7:$B$809,0)))</f>
        <v/>
      </c>
      <c r="Q261" s="845" t="str">
        <f>IF($B261="","",INDEX('All CCC'!Q$7:Q$809,MATCH(WatchList!$B261,'All CCC'!$B$7:$B$809,0)))</f>
        <v/>
      </c>
      <c r="R261" s="844" t="str">
        <f>IF($B261="","",INDEX('All CCC'!R$7:R$809,MATCH(WatchList!$B261,'All CCC'!$B$7:$B$809,0)))</f>
        <v/>
      </c>
      <c r="S261" s="844" t="str">
        <f>IF($B261="","",INDEX('All CCC'!S$7:S$809,MATCH(WatchList!$B261,'All CCC'!$B$7:$B$809,0)))</f>
        <v/>
      </c>
      <c r="T261" s="844" t="str">
        <f>IF($B261="","",INDEX('All CCC'!T$7:T$809,MATCH(WatchList!$B261,'All CCC'!$B$7:$B$809,0)))</f>
        <v/>
      </c>
      <c r="U261" s="844" t="str">
        <f>IF($B261="","",INDEX('All CCC'!U$7:U$809,MATCH(WatchList!$B261,'All CCC'!$B$7:$B$809,0)))</f>
        <v/>
      </c>
      <c r="V261" s="844" t="str">
        <f>IF($B261="","",INDEX('All CCC'!V$7:V$809,MATCH(WatchList!$B261,'All CCC'!$B$7:$B$809,0)))</f>
        <v/>
      </c>
      <c r="W261" s="844" t="str">
        <f>IF($B261="","",INDEX('All CCC'!W$7:W$809,MATCH(WatchList!$B261,'All CCC'!$B$7:$B$809,0)))</f>
        <v/>
      </c>
      <c r="X261" s="844" t="str">
        <f>IF($B261="","",INDEX('All CCC'!X$7:X$809,MATCH(WatchList!$B261,'All CCC'!$B$7:$B$809,0)))</f>
        <v/>
      </c>
      <c r="Y261" s="844" t="str">
        <f>IF($B261="","",INDEX('All CCC'!Y$7:Y$809,MATCH(WatchList!$B261,'All CCC'!$B$7:$B$809,0)))</f>
        <v/>
      </c>
      <c r="Z261" s="844" t="str">
        <f>IF($B261="","",INDEX('All CCC'!Z$7:Z$809,MATCH(WatchList!$B261,'All CCC'!$B$7:$B$809,0)))</f>
        <v/>
      </c>
      <c r="AA261" s="844" t="str">
        <f>IF($B261="","",INDEX('All CCC'!AA$7:AA$809,MATCH(WatchList!$B261,'All CCC'!$B$7:$B$809,0)))</f>
        <v/>
      </c>
      <c r="AB261" s="844" t="str">
        <f>IF($B261="","",INDEX('All CCC'!AB$7:AB$809,MATCH(WatchList!$B261,'All CCC'!$B$7:$B$809,0)))</f>
        <v/>
      </c>
      <c r="AC261" s="844" t="str">
        <f>IF($B261="","",INDEX('All CCC'!AC$7:AC$809,MATCH(WatchList!$B261,'All CCC'!$B$7:$B$809,0)))</f>
        <v/>
      </c>
      <c r="AD261" s="844" t="str">
        <f>IF($B261="","",INDEX('All CCC'!AD$7:AD$809,MATCH(WatchList!$B261,'All CCC'!$B$7:$B$809,0)))</f>
        <v/>
      </c>
      <c r="AE261" s="844" t="str">
        <f>IF($B261="","",INDEX('All CCC'!AE$7:AE$809,MATCH(WatchList!$B261,'All CCC'!$B$7:$B$809,0)))</f>
        <v/>
      </c>
      <c r="AF261" s="844" t="str">
        <f>IF($B261="","",INDEX('All CCC'!AF$7:AF$809,MATCH(WatchList!$B261,'All CCC'!$B$7:$B$809,0)))</f>
        <v/>
      </c>
      <c r="AG261" s="844" t="str">
        <f>IF($B261="","",INDEX('All CCC'!AG$7:AG$809,MATCH(WatchList!$B261,'All CCC'!$B$7:$B$809,0)))</f>
        <v/>
      </c>
      <c r="AH261" s="844" t="str">
        <f>IF($B261="","",INDEX('All CCC'!AH$7:AH$809,MATCH(WatchList!$B261,'All CCC'!$B$7:$B$809,0)))</f>
        <v/>
      </c>
      <c r="AI261" s="844" t="str">
        <f>IF($B261="","",INDEX('All CCC'!AI$7:AI$809,MATCH(WatchList!$B261,'All CCC'!$B$7:$B$809,0)))</f>
        <v/>
      </c>
      <c r="AJ261" s="844" t="str">
        <f>IF($B261="","",INDEX('All CCC'!AJ$7:AJ$809,MATCH(WatchList!$B261,'All CCC'!$B$7:$B$809,0)))</f>
        <v/>
      </c>
      <c r="AK261" s="844" t="str">
        <f>IF($B261="","",INDEX('All CCC'!AK$7:AK$809,MATCH(WatchList!$B261,'All CCC'!$B$7:$B$809,0)))</f>
        <v/>
      </c>
      <c r="AL261" s="844" t="str">
        <f>IF($B261="","",INDEX('All CCC'!AL$7:AL$809,MATCH(WatchList!$B261,'All CCC'!$B$7:$B$809,0)))</f>
        <v/>
      </c>
      <c r="AM261" s="844" t="str">
        <f>IF($B261="","",INDEX('All CCC'!AM$7:AM$809,MATCH(WatchList!$B261,'All CCC'!$B$7:$B$809,0)))</f>
        <v/>
      </c>
      <c r="AN261" s="844" t="str">
        <f>IF($B261="","",INDEX('All CCC'!AN$7:AN$809,MATCH(WatchList!$B261,'All CCC'!$B$7:$B$809,0)))</f>
        <v/>
      </c>
      <c r="AO261" s="844" t="str">
        <f>IF($B261="","",INDEX('All CCC'!AO$7:AO$809,MATCH(WatchList!$B261,'All CCC'!$B$7:$B$809,0)))</f>
        <v/>
      </c>
      <c r="AP261" s="844" t="str">
        <f>IF($B261="","",INDEX('All CCC'!AP$7:AP$809,MATCH(WatchList!$B261,'All CCC'!$B$7:$B$809,0)))</f>
        <v/>
      </c>
      <c r="AQ261" s="844" t="str">
        <f>IF($B261="","",INDEX('All CCC'!AQ$7:AQ$809,MATCH(WatchList!$B261,'All CCC'!$B$7:$B$809,0)))</f>
        <v/>
      </c>
      <c r="AR261" s="844" t="str">
        <f>IF($B261="","",INDEX('All CCC'!AR$7:AR$809,MATCH(WatchList!$B261,'All CCC'!$B$7:$B$809,0)))</f>
        <v/>
      </c>
      <c r="AS261" s="844" t="str">
        <f>IF($B261="","",INDEX('All CCC'!AS$7:AS$809,MATCH(WatchList!$B261,'All CCC'!$B$7:$B$809,0)))</f>
        <v/>
      </c>
      <c r="AT261" s="844" t="str">
        <f>IF($B261="","",INDEX('All CCC'!AT$7:AT$809,MATCH(WatchList!$B261,'All CCC'!$B$7:$B$809,0)))</f>
        <v/>
      </c>
      <c r="AU261" s="844" t="str">
        <f>IF($B261="","",INDEX('All CCC'!AU$7:AU$809,MATCH(WatchList!$B261,'All CCC'!$B$7:$B$809,0)))</f>
        <v/>
      </c>
      <c r="AV261" s="844" t="str">
        <f>IF($B261="","",INDEX('All CCC'!AV$7:AV$809,MATCH(WatchList!$B261,'All CCC'!$B$7:$B$809,0)))</f>
        <v/>
      </c>
      <c r="AW261" s="844" t="str">
        <f>IF($B261="","",INDEX('All CCC'!AW$7:AW$809,MATCH(WatchList!$B261,'All CCC'!$B$7:$B$809,0)))</f>
        <v/>
      </c>
      <c r="AX261" s="844" t="str">
        <f>IF($B261="","",INDEX('All CCC'!AX$7:AX$809,MATCH(WatchList!$B261,'All CCC'!$B$7:$B$809,0)))</f>
        <v/>
      </c>
      <c r="AY261" s="844" t="str">
        <f>IF($B261="","",INDEX('All CCC'!AY$7:AY$809,MATCH(WatchList!$B261,'All CCC'!$B$7:$B$809,0)))</f>
        <v/>
      </c>
      <c r="AZ261" s="844" t="str">
        <f>IF($B261="","",INDEX('All CCC'!AZ$7:AZ$809,MATCH(WatchList!$B261,'All CCC'!$B$7:$B$809,0)))</f>
        <v/>
      </c>
      <c r="BA261" s="844" t="str">
        <f>IF($B261="","",INDEX('All CCC'!BA$7:BA$809,MATCH(WatchList!$B261,'All CCC'!$B$7:$B$809,0)))</f>
        <v/>
      </c>
      <c r="BB261" s="844" t="str">
        <f>IF($B261="","",INDEX('All CCC'!BB$7:BB$809,MATCH(WatchList!$B261,'All CCC'!$B$7:$B$809,0)))</f>
        <v/>
      </c>
      <c r="BC261" s="844" t="str">
        <f>IF($B261="","",INDEX('All CCC'!BC$7:BC$809,MATCH(WatchList!$B261,'All CCC'!$B$7:$B$809,0)))</f>
        <v/>
      </c>
      <c r="BD261" s="844" t="str">
        <f>IF($B261="","",INDEX('All CCC'!BD$7:BD$809,MATCH(WatchList!$B261,'All CCC'!$B$7:$B$809,0)))</f>
        <v/>
      </c>
      <c r="BE261" s="844" t="str">
        <f>IF($B261="","",INDEX('All CCC'!BE$7:BE$809,MATCH(WatchList!$B261,'All CCC'!$B$7:$B$809,0)))</f>
        <v/>
      </c>
      <c r="BF261" s="844" t="str">
        <f>IF($B261="","",INDEX('All CCC'!BF$7:BF$809,MATCH(WatchList!$B261,'All CCC'!$B$7:$B$809,0)))</f>
        <v/>
      </c>
      <c r="BG261" s="844" t="str">
        <f>IF($B261="","",INDEX('All CCC'!BG$7:BG$809,MATCH(WatchList!$B261,'All CCC'!$B$7:$B$809,0)))</f>
        <v/>
      </c>
    </row>
    <row r="262" spans="1:59" x14ac:dyDescent="0.2">
      <c r="A262" s="548" t="str">
        <f>IF($B262="","",INDEX('All CCC'!A$7:A$809,MATCH(WatchList!$B262,'All CCC'!$B$7:$B$809,0)))</f>
        <v/>
      </c>
      <c r="B262" s="31"/>
      <c r="C262" s="844" t="str">
        <f>IF($B262="","",INDEX('All CCC'!C$7:C$809,MATCH(WatchList!$B262,'All CCC'!$B$7:$B$809,0)))</f>
        <v/>
      </c>
      <c r="D262" s="844" t="str">
        <f>IF($B262="","",INDEX('All CCC'!D$7:D$809,MATCH(WatchList!$B262,'All CCC'!$B$7:$B$809,0)))</f>
        <v/>
      </c>
      <c r="E262" s="844" t="str">
        <f>IF($B262="","",INDEX('All CCC'!E$7:E$809,MATCH(WatchList!$B262,'All CCC'!$B$7:$B$809,0)))</f>
        <v/>
      </c>
      <c r="F262" s="844" t="str">
        <f>IF($B262="","",INDEX('All CCC'!F$7:F$809,MATCH(WatchList!$B262,'All CCC'!$B$7:$B$809,0)))</f>
        <v/>
      </c>
      <c r="G262" s="844" t="str">
        <f>IF($B262="","",INDEX('All CCC'!G$7:G$809,MATCH(WatchList!$B262,'All CCC'!$B$7:$B$809,0)))</f>
        <v/>
      </c>
      <c r="H262" s="844" t="str">
        <f>IF($B262="","",INDEX('All CCC'!H$7:H$809,MATCH(WatchList!$B262,'All CCC'!$B$7:$B$809,0)))</f>
        <v/>
      </c>
      <c r="I262" s="844" t="str">
        <f>IF($B262="","",INDEX('All CCC'!I$7:I$809,MATCH(WatchList!$B262,'All CCC'!$B$7:$B$809,0)))</f>
        <v/>
      </c>
      <c r="J262" s="844" t="str">
        <f>IF($B262="","",INDEX('All CCC'!J$7:J$809,MATCH(WatchList!$B262,'All CCC'!$B$7:$B$809,0)))</f>
        <v/>
      </c>
      <c r="K262" s="844" t="str">
        <f>IF($B262="","",INDEX('All CCC'!K$7:K$809,MATCH(WatchList!$B262,'All CCC'!$B$7:$B$809,0)))</f>
        <v/>
      </c>
      <c r="L262" s="844" t="str">
        <f>IF($B262="","",INDEX('All CCC'!L$7:L$809,MATCH(WatchList!$B262,'All CCC'!$B$7:$B$809,0)))</f>
        <v/>
      </c>
      <c r="M262" s="844" t="str">
        <f>IF($B262="","",INDEX('All CCC'!M$7:M$809,MATCH(WatchList!$B262,'All CCC'!$B$7:$B$809,0)))</f>
        <v/>
      </c>
      <c r="N262" s="844" t="str">
        <f>IF($B262="","",INDEX('All CCC'!N$7:N$809,MATCH(WatchList!$B262,'All CCC'!$B$7:$B$809,0)))</f>
        <v/>
      </c>
      <c r="O262" s="844" t="str">
        <f>IF($B262="","",INDEX('All CCC'!O$7:O$809,MATCH(WatchList!$B262,'All CCC'!$B$7:$B$809,0)))</f>
        <v/>
      </c>
      <c r="P262" s="845" t="str">
        <f>IF($B262="","",INDEX('All CCC'!P$7:P$809,MATCH(WatchList!$B262,'All CCC'!$B$7:$B$809,0)))</f>
        <v/>
      </c>
      <c r="Q262" s="845" t="str">
        <f>IF($B262="","",INDEX('All CCC'!Q$7:Q$809,MATCH(WatchList!$B262,'All CCC'!$B$7:$B$809,0)))</f>
        <v/>
      </c>
      <c r="R262" s="844" t="str">
        <f>IF($B262="","",INDEX('All CCC'!R$7:R$809,MATCH(WatchList!$B262,'All CCC'!$B$7:$B$809,0)))</f>
        <v/>
      </c>
      <c r="S262" s="844" t="str">
        <f>IF($B262="","",INDEX('All CCC'!S$7:S$809,MATCH(WatchList!$B262,'All CCC'!$B$7:$B$809,0)))</f>
        <v/>
      </c>
      <c r="T262" s="844" t="str">
        <f>IF($B262="","",INDEX('All CCC'!T$7:T$809,MATCH(WatchList!$B262,'All CCC'!$B$7:$B$809,0)))</f>
        <v/>
      </c>
      <c r="U262" s="844" t="str">
        <f>IF($B262="","",INDEX('All CCC'!U$7:U$809,MATCH(WatchList!$B262,'All CCC'!$B$7:$B$809,0)))</f>
        <v/>
      </c>
      <c r="V262" s="844" t="str">
        <f>IF($B262="","",INDEX('All CCC'!V$7:V$809,MATCH(WatchList!$B262,'All CCC'!$B$7:$B$809,0)))</f>
        <v/>
      </c>
      <c r="W262" s="844" t="str">
        <f>IF($B262="","",INDEX('All CCC'!W$7:W$809,MATCH(WatchList!$B262,'All CCC'!$B$7:$B$809,0)))</f>
        <v/>
      </c>
      <c r="X262" s="844" t="str">
        <f>IF($B262="","",INDEX('All CCC'!X$7:X$809,MATCH(WatchList!$B262,'All CCC'!$B$7:$B$809,0)))</f>
        <v/>
      </c>
      <c r="Y262" s="844" t="str">
        <f>IF($B262="","",INDEX('All CCC'!Y$7:Y$809,MATCH(WatchList!$B262,'All CCC'!$B$7:$B$809,0)))</f>
        <v/>
      </c>
      <c r="Z262" s="844" t="str">
        <f>IF($B262="","",INDEX('All CCC'!Z$7:Z$809,MATCH(WatchList!$B262,'All CCC'!$B$7:$B$809,0)))</f>
        <v/>
      </c>
      <c r="AA262" s="844" t="str">
        <f>IF($B262="","",INDEX('All CCC'!AA$7:AA$809,MATCH(WatchList!$B262,'All CCC'!$B$7:$B$809,0)))</f>
        <v/>
      </c>
      <c r="AB262" s="844" t="str">
        <f>IF($B262="","",INDEX('All CCC'!AB$7:AB$809,MATCH(WatchList!$B262,'All CCC'!$B$7:$B$809,0)))</f>
        <v/>
      </c>
      <c r="AC262" s="844" t="str">
        <f>IF($B262="","",INDEX('All CCC'!AC$7:AC$809,MATCH(WatchList!$B262,'All CCC'!$B$7:$B$809,0)))</f>
        <v/>
      </c>
      <c r="AD262" s="844" t="str">
        <f>IF($B262="","",INDEX('All CCC'!AD$7:AD$809,MATCH(WatchList!$B262,'All CCC'!$B$7:$B$809,0)))</f>
        <v/>
      </c>
      <c r="AE262" s="844" t="str">
        <f>IF($B262="","",INDEX('All CCC'!AE$7:AE$809,MATCH(WatchList!$B262,'All CCC'!$B$7:$B$809,0)))</f>
        <v/>
      </c>
      <c r="AF262" s="844" t="str">
        <f>IF($B262="","",INDEX('All CCC'!AF$7:AF$809,MATCH(WatchList!$B262,'All CCC'!$B$7:$B$809,0)))</f>
        <v/>
      </c>
      <c r="AG262" s="844" t="str">
        <f>IF($B262="","",INDEX('All CCC'!AG$7:AG$809,MATCH(WatchList!$B262,'All CCC'!$B$7:$B$809,0)))</f>
        <v/>
      </c>
      <c r="AH262" s="844" t="str">
        <f>IF($B262="","",INDEX('All CCC'!AH$7:AH$809,MATCH(WatchList!$B262,'All CCC'!$B$7:$B$809,0)))</f>
        <v/>
      </c>
      <c r="AI262" s="844" t="str">
        <f>IF($B262="","",INDEX('All CCC'!AI$7:AI$809,MATCH(WatchList!$B262,'All CCC'!$B$7:$B$809,0)))</f>
        <v/>
      </c>
      <c r="AJ262" s="844" t="str">
        <f>IF($B262="","",INDEX('All CCC'!AJ$7:AJ$809,MATCH(WatchList!$B262,'All CCC'!$B$7:$B$809,0)))</f>
        <v/>
      </c>
      <c r="AK262" s="844" t="str">
        <f>IF($B262="","",INDEX('All CCC'!AK$7:AK$809,MATCH(WatchList!$B262,'All CCC'!$B$7:$B$809,0)))</f>
        <v/>
      </c>
      <c r="AL262" s="844" t="str">
        <f>IF($B262="","",INDEX('All CCC'!AL$7:AL$809,MATCH(WatchList!$B262,'All CCC'!$B$7:$B$809,0)))</f>
        <v/>
      </c>
      <c r="AM262" s="844" t="str">
        <f>IF($B262="","",INDEX('All CCC'!AM$7:AM$809,MATCH(WatchList!$B262,'All CCC'!$B$7:$B$809,0)))</f>
        <v/>
      </c>
      <c r="AN262" s="844" t="str">
        <f>IF($B262="","",INDEX('All CCC'!AN$7:AN$809,MATCH(WatchList!$B262,'All CCC'!$B$7:$B$809,0)))</f>
        <v/>
      </c>
      <c r="AO262" s="844" t="str">
        <f>IF($B262="","",INDEX('All CCC'!AO$7:AO$809,MATCH(WatchList!$B262,'All CCC'!$B$7:$B$809,0)))</f>
        <v/>
      </c>
      <c r="AP262" s="844" t="str">
        <f>IF($B262="","",INDEX('All CCC'!AP$7:AP$809,MATCH(WatchList!$B262,'All CCC'!$B$7:$B$809,0)))</f>
        <v/>
      </c>
      <c r="AQ262" s="844" t="str">
        <f>IF($B262="","",INDEX('All CCC'!AQ$7:AQ$809,MATCH(WatchList!$B262,'All CCC'!$B$7:$B$809,0)))</f>
        <v/>
      </c>
      <c r="AR262" s="844" t="str">
        <f>IF($B262="","",INDEX('All CCC'!AR$7:AR$809,MATCH(WatchList!$B262,'All CCC'!$B$7:$B$809,0)))</f>
        <v/>
      </c>
      <c r="AS262" s="844" t="str">
        <f>IF($B262="","",INDEX('All CCC'!AS$7:AS$809,MATCH(WatchList!$B262,'All CCC'!$B$7:$B$809,0)))</f>
        <v/>
      </c>
      <c r="AT262" s="844" t="str">
        <f>IF($B262="","",INDEX('All CCC'!AT$7:AT$809,MATCH(WatchList!$B262,'All CCC'!$B$7:$B$809,0)))</f>
        <v/>
      </c>
      <c r="AU262" s="844" t="str">
        <f>IF($B262="","",INDEX('All CCC'!AU$7:AU$809,MATCH(WatchList!$B262,'All CCC'!$B$7:$B$809,0)))</f>
        <v/>
      </c>
      <c r="AV262" s="844" t="str">
        <f>IF($B262="","",INDEX('All CCC'!AV$7:AV$809,MATCH(WatchList!$B262,'All CCC'!$B$7:$B$809,0)))</f>
        <v/>
      </c>
      <c r="AW262" s="844" t="str">
        <f>IF($B262="","",INDEX('All CCC'!AW$7:AW$809,MATCH(WatchList!$B262,'All CCC'!$B$7:$B$809,0)))</f>
        <v/>
      </c>
      <c r="AX262" s="844" t="str">
        <f>IF($B262="","",INDEX('All CCC'!AX$7:AX$809,MATCH(WatchList!$B262,'All CCC'!$B$7:$B$809,0)))</f>
        <v/>
      </c>
      <c r="AY262" s="844" t="str">
        <f>IF($B262="","",INDEX('All CCC'!AY$7:AY$809,MATCH(WatchList!$B262,'All CCC'!$B$7:$B$809,0)))</f>
        <v/>
      </c>
      <c r="AZ262" s="844" t="str">
        <f>IF($B262="","",INDEX('All CCC'!AZ$7:AZ$809,MATCH(WatchList!$B262,'All CCC'!$B$7:$B$809,0)))</f>
        <v/>
      </c>
      <c r="BA262" s="844" t="str">
        <f>IF($B262="","",INDEX('All CCC'!BA$7:BA$809,MATCH(WatchList!$B262,'All CCC'!$B$7:$B$809,0)))</f>
        <v/>
      </c>
      <c r="BB262" s="844" t="str">
        <f>IF($B262="","",INDEX('All CCC'!BB$7:BB$809,MATCH(WatchList!$B262,'All CCC'!$B$7:$B$809,0)))</f>
        <v/>
      </c>
      <c r="BC262" s="844" t="str">
        <f>IF($B262="","",INDEX('All CCC'!BC$7:BC$809,MATCH(WatchList!$B262,'All CCC'!$B$7:$B$809,0)))</f>
        <v/>
      </c>
      <c r="BD262" s="844" t="str">
        <f>IF($B262="","",INDEX('All CCC'!BD$7:BD$809,MATCH(WatchList!$B262,'All CCC'!$B$7:$B$809,0)))</f>
        <v/>
      </c>
      <c r="BE262" s="844" t="str">
        <f>IF($B262="","",INDEX('All CCC'!BE$7:BE$809,MATCH(WatchList!$B262,'All CCC'!$B$7:$B$809,0)))</f>
        <v/>
      </c>
      <c r="BF262" s="844" t="str">
        <f>IF($B262="","",INDEX('All CCC'!BF$7:BF$809,MATCH(WatchList!$B262,'All CCC'!$B$7:$B$809,0)))</f>
        <v/>
      </c>
      <c r="BG262" s="844" t="str">
        <f>IF($B262="","",INDEX('All CCC'!BG$7:BG$809,MATCH(WatchList!$B262,'All CCC'!$B$7:$B$809,0)))</f>
        <v/>
      </c>
    </row>
    <row r="263" spans="1:59" x14ac:dyDescent="0.2">
      <c r="A263" s="548" t="str">
        <f>IF($B263="","",INDEX('All CCC'!A$7:A$809,MATCH(WatchList!$B263,'All CCC'!$B$7:$B$809,0)))</f>
        <v/>
      </c>
      <c r="B263" s="31"/>
      <c r="C263" s="844" t="str">
        <f>IF($B263="","",INDEX('All CCC'!C$7:C$809,MATCH(WatchList!$B263,'All CCC'!$B$7:$B$809,0)))</f>
        <v/>
      </c>
      <c r="D263" s="844" t="str">
        <f>IF($B263="","",INDEX('All CCC'!D$7:D$809,MATCH(WatchList!$B263,'All CCC'!$B$7:$B$809,0)))</f>
        <v/>
      </c>
      <c r="E263" s="844" t="str">
        <f>IF($B263="","",INDEX('All CCC'!E$7:E$809,MATCH(WatchList!$B263,'All CCC'!$B$7:$B$809,0)))</f>
        <v/>
      </c>
      <c r="F263" s="844" t="str">
        <f>IF($B263="","",INDEX('All CCC'!F$7:F$809,MATCH(WatchList!$B263,'All CCC'!$B$7:$B$809,0)))</f>
        <v/>
      </c>
      <c r="G263" s="844" t="str">
        <f>IF($B263="","",INDEX('All CCC'!G$7:G$809,MATCH(WatchList!$B263,'All CCC'!$B$7:$B$809,0)))</f>
        <v/>
      </c>
      <c r="H263" s="844" t="str">
        <f>IF($B263="","",INDEX('All CCC'!H$7:H$809,MATCH(WatchList!$B263,'All CCC'!$B$7:$B$809,0)))</f>
        <v/>
      </c>
      <c r="I263" s="844" t="str">
        <f>IF($B263="","",INDEX('All CCC'!I$7:I$809,MATCH(WatchList!$B263,'All CCC'!$B$7:$B$809,0)))</f>
        <v/>
      </c>
      <c r="J263" s="844" t="str">
        <f>IF($B263="","",INDEX('All CCC'!J$7:J$809,MATCH(WatchList!$B263,'All CCC'!$B$7:$B$809,0)))</f>
        <v/>
      </c>
      <c r="K263" s="844" t="str">
        <f>IF($B263="","",INDEX('All CCC'!K$7:K$809,MATCH(WatchList!$B263,'All CCC'!$B$7:$B$809,0)))</f>
        <v/>
      </c>
      <c r="L263" s="844" t="str">
        <f>IF($B263="","",INDEX('All CCC'!L$7:L$809,MATCH(WatchList!$B263,'All CCC'!$B$7:$B$809,0)))</f>
        <v/>
      </c>
      <c r="M263" s="844" t="str">
        <f>IF($B263="","",INDEX('All CCC'!M$7:M$809,MATCH(WatchList!$B263,'All CCC'!$B$7:$B$809,0)))</f>
        <v/>
      </c>
      <c r="N263" s="844" t="str">
        <f>IF($B263="","",INDEX('All CCC'!N$7:N$809,MATCH(WatchList!$B263,'All CCC'!$B$7:$B$809,0)))</f>
        <v/>
      </c>
      <c r="O263" s="844" t="str">
        <f>IF($B263="","",INDEX('All CCC'!O$7:O$809,MATCH(WatchList!$B263,'All CCC'!$B$7:$B$809,0)))</f>
        <v/>
      </c>
      <c r="P263" s="845" t="str">
        <f>IF($B263="","",INDEX('All CCC'!P$7:P$809,MATCH(WatchList!$B263,'All CCC'!$B$7:$B$809,0)))</f>
        <v/>
      </c>
      <c r="Q263" s="845" t="str">
        <f>IF($B263="","",INDEX('All CCC'!Q$7:Q$809,MATCH(WatchList!$B263,'All CCC'!$B$7:$B$809,0)))</f>
        <v/>
      </c>
      <c r="R263" s="844" t="str">
        <f>IF($B263="","",INDEX('All CCC'!R$7:R$809,MATCH(WatchList!$B263,'All CCC'!$B$7:$B$809,0)))</f>
        <v/>
      </c>
      <c r="S263" s="844" t="str">
        <f>IF($B263="","",INDEX('All CCC'!S$7:S$809,MATCH(WatchList!$B263,'All CCC'!$B$7:$B$809,0)))</f>
        <v/>
      </c>
      <c r="T263" s="844" t="str">
        <f>IF($B263="","",INDEX('All CCC'!T$7:T$809,MATCH(WatchList!$B263,'All CCC'!$B$7:$B$809,0)))</f>
        <v/>
      </c>
      <c r="U263" s="844" t="str">
        <f>IF($B263="","",INDEX('All CCC'!U$7:U$809,MATCH(WatchList!$B263,'All CCC'!$B$7:$B$809,0)))</f>
        <v/>
      </c>
      <c r="V263" s="844" t="str">
        <f>IF($B263="","",INDEX('All CCC'!V$7:V$809,MATCH(WatchList!$B263,'All CCC'!$B$7:$B$809,0)))</f>
        <v/>
      </c>
      <c r="W263" s="844" t="str">
        <f>IF($B263="","",INDEX('All CCC'!W$7:W$809,MATCH(WatchList!$B263,'All CCC'!$B$7:$B$809,0)))</f>
        <v/>
      </c>
      <c r="X263" s="844" t="str">
        <f>IF($B263="","",INDEX('All CCC'!X$7:X$809,MATCH(WatchList!$B263,'All CCC'!$B$7:$B$809,0)))</f>
        <v/>
      </c>
      <c r="Y263" s="844" t="str">
        <f>IF($B263="","",INDEX('All CCC'!Y$7:Y$809,MATCH(WatchList!$B263,'All CCC'!$B$7:$B$809,0)))</f>
        <v/>
      </c>
      <c r="Z263" s="844" t="str">
        <f>IF($B263="","",INDEX('All CCC'!Z$7:Z$809,MATCH(WatchList!$B263,'All CCC'!$B$7:$B$809,0)))</f>
        <v/>
      </c>
      <c r="AA263" s="844" t="str">
        <f>IF($B263="","",INDEX('All CCC'!AA$7:AA$809,MATCH(WatchList!$B263,'All CCC'!$B$7:$B$809,0)))</f>
        <v/>
      </c>
      <c r="AB263" s="844" t="str">
        <f>IF($B263="","",INDEX('All CCC'!AB$7:AB$809,MATCH(WatchList!$B263,'All CCC'!$B$7:$B$809,0)))</f>
        <v/>
      </c>
      <c r="AC263" s="844" t="str">
        <f>IF($B263="","",INDEX('All CCC'!AC$7:AC$809,MATCH(WatchList!$B263,'All CCC'!$B$7:$B$809,0)))</f>
        <v/>
      </c>
      <c r="AD263" s="844" t="str">
        <f>IF($B263="","",INDEX('All CCC'!AD$7:AD$809,MATCH(WatchList!$B263,'All CCC'!$B$7:$B$809,0)))</f>
        <v/>
      </c>
      <c r="AE263" s="844" t="str">
        <f>IF($B263="","",INDEX('All CCC'!AE$7:AE$809,MATCH(WatchList!$B263,'All CCC'!$B$7:$B$809,0)))</f>
        <v/>
      </c>
      <c r="AF263" s="844" t="str">
        <f>IF($B263="","",INDEX('All CCC'!AF$7:AF$809,MATCH(WatchList!$B263,'All CCC'!$B$7:$B$809,0)))</f>
        <v/>
      </c>
      <c r="AG263" s="844" t="str">
        <f>IF($B263="","",INDEX('All CCC'!AG$7:AG$809,MATCH(WatchList!$B263,'All CCC'!$B$7:$B$809,0)))</f>
        <v/>
      </c>
      <c r="AH263" s="844" t="str">
        <f>IF($B263="","",INDEX('All CCC'!AH$7:AH$809,MATCH(WatchList!$B263,'All CCC'!$B$7:$B$809,0)))</f>
        <v/>
      </c>
      <c r="AI263" s="844" t="str">
        <f>IF($B263="","",INDEX('All CCC'!AI$7:AI$809,MATCH(WatchList!$B263,'All CCC'!$B$7:$B$809,0)))</f>
        <v/>
      </c>
      <c r="AJ263" s="844" t="str">
        <f>IF($B263="","",INDEX('All CCC'!AJ$7:AJ$809,MATCH(WatchList!$B263,'All CCC'!$B$7:$B$809,0)))</f>
        <v/>
      </c>
      <c r="AK263" s="844" t="str">
        <f>IF($B263="","",INDEX('All CCC'!AK$7:AK$809,MATCH(WatchList!$B263,'All CCC'!$B$7:$B$809,0)))</f>
        <v/>
      </c>
      <c r="AL263" s="844" t="str">
        <f>IF($B263="","",INDEX('All CCC'!AL$7:AL$809,MATCH(WatchList!$B263,'All CCC'!$B$7:$B$809,0)))</f>
        <v/>
      </c>
      <c r="AM263" s="844" t="str">
        <f>IF($B263="","",INDEX('All CCC'!AM$7:AM$809,MATCH(WatchList!$B263,'All CCC'!$B$7:$B$809,0)))</f>
        <v/>
      </c>
      <c r="AN263" s="844" t="str">
        <f>IF($B263="","",INDEX('All CCC'!AN$7:AN$809,MATCH(WatchList!$B263,'All CCC'!$B$7:$B$809,0)))</f>
        <v/>
      </c>
      <c r="AO263" s="844" t="str">
        <f>IF($B263="","",INDEX('All CCC'!AO$7:AO$809,MATCH(WatchList!$B263,'All CCC'!$B$7:$B$809,0)))</f>
        <v/>
      </c>
      <c r="AP263" s="844" t="str">
        <f>IF($B263="","",INDEX('All CCC'!AP$7:AP$809,MATCH(WatchList!$B263,'All CCC'!$B$7:$B$809,0)))</f>
        <v/>
      </c>
      <c r="AQ263" s="844" t="str">
        <f>IF($B263="","",INDEX('All CCC'!AQ$7:AQ$809,MATCH(WatchList!$B263,'All CCC'!$B$7:$B$809,0)))</f>
        <v/>
      </c>
      <c r="AR263" s="844" t="str">
        <f>IF($B263="","",INDEX('All CCC'!AR$7:AR$809,MATCH(WatchList!$B263,'All CCC'!$B$7:$B$809,0)))</f>
        <v/>
      </c>
      <c r="AS263" s="844" t="str">
        <f>IF($B263="","",INDEX('All CCC'!AS$7:AS$809,MATCH(WatchList!$B263,'All CCC'!$B$7:$B$809,0)))</f>
        <v/>
      </c>
      <c r="AT263" s="844" t="str">
        <f>IF($B263="","",INDEX('All CCC'!AT$7:AT$809,MATCH(WatchList!$B263,'All CCC'!$B$7:$B$809,0)))</f>
        <v/>
      </c>
      <c r="AU263" s="844" t="str">
        <f>IF($B263="","",INDEX('All CCC'!AU$7:AU$809,MATCH(WatchList!$B263,'All CCC'!$B$7:$B$809,0)))</f>
        <v/>
      </c>
      <c r="AV263" s="844" t="str">
        <f>IF($B263="","",INDEX('All CCC'!AV$7:AV$809,MATCH(WatchList!$B263,'All CCC'!$B$7:$B$809,0)))</f>
        <v/>
      </c>
      <c r="AW263" s="844" t="str">
        <f>IF($B263="","",INDEX('All CCC'!AW$7:AW$809,MATCH(WatchList!$B263,'All CCC'!$B$7:$B$809,0)))</f>
        <v/>
      </c>
      <c r="AX263" s="844" t="str">
        <f>IF($B263="","",INDEX('All CCC'!AX$7:AX$809,MATCH(WatchList!$B263,'All CCC'!$B$7:$B$809,0)))</f>
        <v/>
      </c>
      <c r="AY263" s="844" t="str">
        <f>IF($B263="","",INDEX('All CCC'!AY$7:AY$809,MATCH(WatchList!$B263,'All CCC'!$B$7:$B$809,0)))</f>
        <v/>
      </c>
      <c r="AZ263" s="844" t="str">
        <f>IF($B263="","",INDEX('All CCC'!AZ$7:AZ$809,MATCH(WatchList!$B263,'All CCC'!$B$7:$B$809,0)))</f>
        <v/>
      </c>
      <c r="BA263" s="844" t="str">
        <f>IF($B263="","",INDEX('All CCC'!BA$7:BA$809,MATCH(WatchList!$B263,'All CCC'!$B$7:$B$809,0)))</f>
        <v/>
      </c>
      <c r="BB263" s="844" t="str">
        <f>IF($B263="","",INDEX('All CCC'!BB$7:BB$809,MATCH(WatchList!$B263,'All CCC'!$B$7:$B$809,0)))</f>
        <v/>
      </c>
      <c r="BC263" s="844" t="str">
        <f>IF($B263="","",INDEX('All CCC'!BC$7:BC$809,MATCH(WatchList!$B263,'All CCC'!$B$7:$B$809,0)))</f>
        <v/>
      </c>
      <c r="BD263" s="844" t="str">
        <f>IF($B263="","",INDEX('All CCC'!BD$7:BD$809,MATCH(WatchList!$B263,'All CCC'!$B$7:$B$809,0)))</f>
        <v/>
      </c>
      <c r="BE263" s="844" t="str">
        <f>IF($B263="","",INDEX('All CCC'!BE$7:BE$809,MATCH(WatchList!$B263,'All CCC'!$B$7:$B$809,0)))</f>
        <v/>
      </c>
      <c r="BF263" s="844" t="str">
        <f>IF($B263="","",INDEX('All CCC'!BF$7:BF$809,MATCH(WatchList!$B263,'All CCC'!$B$7:$B$809,0)))</f>
        <v/>
      </c>
      <c r="BG263" s="844" t="str">
        <f>IF($B263="","",INDEX('All CCC'!BG$7:BG$809,MATCH(WatchList!$B263,'All CCC'!$B$7:$B$809,0)))</f>
        <v/>
      </c>
    </row>
    <row r="264" spans="1:59" x14ac:dyDescent="0.2">
      <c r="A264" s="548" t="str">
        <f>IF($B264="","",INDEX('All CCC'!A$7:A$809,MATCH(WatchList!$B264,'All CCC'!$B$7:$B$809,0)))</f>
        <v/>
      </c>
      <c r="B264" s="31"/>
      <c r="C264" s="844" t="str">
        <f>IF($B264="","",INDEX('All CCC'!C$7:C$809,MATCH(WatchList!$B264,'All CCC'!$B$7:$B$809,0)))</f>
        <v/>
      </c>
      <c r="D264" s="844" t="str">
        <f>IF($B264="","",INDEX('All CCC'!D$7:D$809,MATCH(WatchList!$B264,'All CCC'!$B$7:$B$809,0)))</f>
        <v/>
      </c>
      <c r="E264" s="844" t="str">
        <f>IF($B264="","",INDEX('All CCC'!E$7:E$809,MATCH(WatchList!$B264,'All CCC'!$B$7:$B$809,0)))</f>
        <v/>
      </c>
      <c r="F264" s="844" t="str">
        <f>IF($B264="","",INDEX('All CCC'!F$7:F$809,MATCH(WatchList!$B264,'All CCC'!$B$7:$B$809,0)))</f>
        <v/>
      </c>
      <c r="G264" s="844" t="str">
        <f>IF($B264="","",INDEX('All CCC'!G$7:G$809,MATCH(WatchList!$B264,'All CCC'!$B$7:$B$809,0)))</f>
        <v/>
      </c>
      <c r="H264" s="844" t="str">
        <f>IF($B264="","",INDEX('All CCC'!H$7:H$809,MATCH(WatchList!$B264,'All CCC'!$B$7:$B$809,0)))</f>
        <v/>
      </c>
      <c r="I264" s="844" t="str">
        <f>IF($B264="","",INDEX('All CCC'!I$7:I$809,MATCH(WatchList!$B264,'All CCC'!$B$7:$B$809,0)))</f>
        <v/>
      </c>
      <c r="J264" s="844" t="str">
        <f>IF($B264="","",INDEX('All CCC'!J$7:J$809,MATCH(WatchList!$B264,'All CCC'!$B$7:$B$809,0)))</f>
        <v/>
      </c>
      <c r="K264" s="844" t="str">
        <f>IF($B264="","",INDEX('All CCC'!K$7:K$809,MATCH(WatchList!$B264,'All CCC'!$B$7:$B$809,0)))</f>
        <v/>
      </c>
      <c r="L264" s="844" t="str">
        <f>IF($B264="","",INDEX('All CCC'!L$7:L$809,MATCH(WatchList!$B264,'All CCC'!$B$7:$B$809,0)))</f>
        <v/>
      </c>
      <c r="M264" s="844" t="str">
        <f>IF($B264="","",INDEX('All CCC'!M$7:M$809,MATCH(WatchList!$B264,'All CCC'!$B$7:$B$809,0)))</f>
        <v/>
      </c>
      <c r="N264" s="844" t="str">
        <f>IF($B264="","",INDEX('All CCC'!N$7:N$809,MATCH(WatchList!$B264,'All CCC'!$B$7:$B$809,0)))</f>
        <v/>
      </c>
      <c r="O264" s="844" t="str">
        <f>IF($B264="","",INDEX('All CCC'!O$7:O$809,MATCH(WatchList!$B264,'All CCC'!$B$7:$B$809,0)))</f>
        <v/>
      </c>
      <c r="P264" s="845" t="str">
        <f>IF($B264="","",INDEX('All CCC'!P$7:P$809,MATCH(WatchList!$B264,'All CCC'!$B$7:$B$809,0)))</f>
        <v/>
      </c>
      <c r="Q264" s="845" t="str">
        <f>IF($B264="","",INDEX('All CCC'!Q$7:Q$809,MATCH(WatchList!$B264,'All CCC'!$B$7:$B$809,0)))</f>
        <v/>
      </c>
      <c r="R264" s="844" t="str">
        <f>IF($B264="","",INDEX('All CCC'!R$7:R$809,MATCH(WatchList!$B264,'All CCC'!$B$7:$B$809,0)))</f>
        <v/>
      </c>
      <c r="S264" s="844" t="str">
        <f>IF($B264="","",INDEX('All CCC'!S$7:S$809,MATCH(WatchList!$B264,'All CCC'!$B$7:$B$809,0)))</f>
        <v/>
      </c>
      <c r="T264" s="844" t="str">
        <f>IF($B264="","",INDEX('All CCC'!T$7:T$809,MATCH(WatchList!$B264,'All CCC'!$B$7:$B$809,0)))</f>
        <v/>
      </c>
      <c r="U264" s="844" t="str">
        <f>IF($B264="","",INDEX('All CCC'!U$7:U$809,MATCH(WatchList!$B264,'All CCC'!$B$7:$B$809,0)))</f>
        <v/>
      </c>
      <c r="V264" s="844" t="str">
        <f>IF($B264="","",INDEX('All CCC'!V$7:V$809,MATCH(WatchList!$B264,'All CCC'!$B$7:$B$809,0)))</f>
        <v/>
      </c>
      <c r="W264" s="844" t="str">
        <f>IF($B264="","",INDEX('All CCC'!W$7:W$809,MATCH(WatchList!$B264,'All CCC'!$B$7:$B$809,0)))</f>
        <v/>
      </c>
      <c r="X264" s="844" t="str">
        <f>IF($B264="","",INDEX('All CCC'!X$7:X$809,MATCH(WatchList!$B264,'All CCC'!$B$7:$B$809,0)))</f>
        <v/>
      </c>
      <c r="Y264" s="844" t="str">
        <f>IF($B264="","",INDEX('All CCC'!Y$7:Y$809,MATCH(WatchList!$B264,'All CCC'!$B$7:$B$809,0)))</f>
        <v/>
      </c>
      <c r="Z264" s="844" t="str">
        <f>IF($B264="","",INDEX('All CCC'!Z$7:Z$809,MATCH(WatchList!$B264,'All CCC'!$B$7:$B$809,0)))</f>
        <v/>
      </c>
      <c r="AA264" s="844" t="str">
        <f>IF($B264="","",INDEX('All CCC'!AA$7:AA$809,MATCH(WatchList!$B264,'All CCC'!$B$7:$B$809,0)))</f>
        <v/>
      </c>
      <c r="AB264" s="844" t="str">
        <f>IF($B264="","",INDEX('All CCC'!AB$7:AB$809,MATCH(WatchList!$B264,'All CCC'!$B$7:$B$809,0)))</f>
        <v/>
      </c>
      <c r="AC264" s="844" t="str">
        <f>IF($B264="","",INDEX('All CCC'!AC$7:AC$809,MATCH(WatchList!$B264,'All CCC'!$B$7:$B$809,0)))</f>
        <v/>
      </c>
      <c r="AD264" s="844" t="str">
        <f>IF($B264="","",INDEX('All CCC'!AD$7:AD$809,MATCH(WatchList!$B264,'All CCC'!$B$7:$B$809,0)))</f>
        <v/>
      </c>
      <c r="AE264" s="844" t="str">
        <f>IF($B264="","",INDEX('All CCC'!AE$7:AE$809,MATCH(WatchList!$B264,'All CCC'!$B$7:$B$809,0)))</f>
        <v/>
      </c>
      <c r="AF264" s="844" t="str">
        <f>IF($B264="","",INDEX('All CCC'!AF$7:AF$809,MATCH(WatchList!$B264,'All CCC'!$B$7:$B$809,0)))</f>
        <v/>
      </c>
      <c r="AG264" s="844" t="str">
        <f>IF($B264="","",INDEX('All CCC'!AG$7:AG$809,MATCH(WatchList!$B264,'All CCC'!$B$7:$B$809,0)))</f>
        <v/>
      </c>
      <c r="AH264" s="844" t="str">
        <f>IF($B264="","",INDEX('All CCC'!AH$7:AH$809,MATCH(WatchList!$B264,'All CCC'!$B$7:$B$809,0)))</f>
        <v/>
      </c>
      <c r="AI264" s="844" t="str">
        <f>IF($B264="","",INDEX('All CCC'!AI$7:AI$809,MATCH(WatchList!$B264,'All CCC'!$B$7:$B$809,0)))</f>
        <v/>
      </c>
      <c r="AJ264" s="844" t="str">
        <f>IF($B264="","",INDEX('All CCC'!AJ$7:AJ$809,MATCH(WatchList!$B264,'All CCC'!$B$7:$B$809,0)))</f>
        <v/>
      </c>
      <c r="AK264" s="844" t="str">
        <f>IF($B264="","",INDEX('All CCC'!AK$7:AK$809,MATCH(WatchList!$B264,'All CCC'!$B$7:$B$809,0)))</f>
        <v/>
      </c>
      <c r="AL264" s="844" t="str">
        <f>IF($B264="","",INDEX('All CCC'!AL$7:AL$809,MATCH(WatchList!$B264,'All CCC'!$B$7:$B$809,0)))</f>
        <v/>
      </c>
      <c r="AM264" s="844" t="str">
        <f>IF($B264="","",INDEX('All CCC'!AM$7:AM$809,MATCH(WatchList!$B264,'All CCC'!$B$7:$B$809,0)))</f>
        <v/>
      </c>
      <c r="AN264" s="844" t="str">
        <f>IF($B264="","",INDEX('All CCC'!AN$7:AN$809,MATCH(WatchList!$B264,'All CCC'!$B$7:$B$809,0)))</f>
        <v/>
      </c>
      <c r="AO264" s="844" t="str">
        <f>IF($B264="","",INDEX('All CCC'!AO$7:AO$809,MATCH(WatchList!$B264,'All CCC'!$B$7:$B$809,0)))</f>
        <v/>
      </c>
      <c r="AP264" s="844" t="str">
        <f>IF($B264="","",INDEX('All CCC'!AP$7:AP$809,MATCH(WatchList!$B264,'All CCC'!$B$7:$B$809,0)))</f>
        <v/>
      </c>
      <c r="AQ264" s="844" t="str">
        <f>IF($B264="","",INDEX('All CCC'!AQ$7:AQ$809,MATCH(WatchList!$B264,'All CCC'!$B$7:$B$809,0)))</f>
        <v/>
      </c>
      <c r="AR264" s="844" t="str">
        <f>IF($B264="","",INDEX('All CCC'!AR$7:AR$809,MATCH(WatchList!$B264,'All CCC'!$B$7:$B$809,0)))</f>
        <v/>
      </c>
      <c r="AS264" s="844" t="str">
        <f>IF($B264="","",INDEX('All CCC'!AS$7:AS$809,MATCH(WatchList!$B264,'All CCC'!$B$7:$B$809,0)))</f>
        <v/>
      </c>
      <c r="AT264" s="844" t="str">
        <f>IF($B264="","",INDEX('All CCC'!AT$7:AT$809,MATCH(WatchList!$B264,'All CCC'!$B$7:$B$809,0)))</f>
        <v/>
      </c>
      <c r="AU264" s="844" t="str">
        <f>IF($B264="","",INDEX('All CCC'!AU$7:AU$809,MATCH(WatchList!$B264,'All CCC'!$B$7:$B$809,0)))</f>
        <v/>
      </c>
      <c r="AV264" s="844" t="str">
        <f>IF($B264="","",INDEX('All CCC'!AV$7:AV$809,MATCH(WatchList!$B264,'All CCC'!$B$7:$B$809,0)))</f>
        <v/>
      </c>
      <c r="AW264" s="844" t="str">
        <f>IF($B264="","",INDEX('All CCC'!AW$7:AW$809,MATCH(WatchList!$B264,'All CCC'!$B$7:$B$809,0)))</f>
        <v/>
      </c>
      <c r="AX264" s="844" t="str">
        <f>IF($B264="","",INDEX('All CCC'!AX$7:AX$809,MATCH(WatchList!$B264,'All CCC'!$B$7:$B$809,0)))</f>
        <v/>
      </c>
      <c r="AY264" s="844" t="str">
        <f>IF($B264="","",INDEX('All CCC'!AY$7:AY$809,MATCH(WatchList!$B264,'All CCC'!$B$7:$B$809,0)))</f>
        <v/>
      </c>
      <c r="AZ264" s="844" t="str">
        <f>IF($B264="","",INDEX('All CCC'!AZ$7:AZ$809,MATCH(WatchList!$B264,'All CCC'!$B$7:$B$809,0)))</f>
        <v/>
      </c>
      <c r="BA264" s="844" t="str">
        <f>IF($B264="","",INDEX('All CCC'!BA$7:BA$809,MATCH(WatchList!$B264,'All CCC'!$B$7:$B$809,0)))</f>
        <v/>
      </c>
      <c r="BB264" s="844" t="str">
        <f>IF($B264="","",INDEX('All CCC'!BB$7:BB$809,MATCH(WatchList!$B264,'All CCC'!$B$7:$B$809,0)))</f>
        <v/>
      </c>
      <c r="BC264" s="844" t="str">
        <f>IF($B264="","",INDEX('All CCC'!BC$7:BC$809,MATCH(WatchList!$B264,'All CCC'!$B$7:$B$809,0)))</f>
        <v/>
      </c>
      <c r="BD264" s="844" t="str">
        <f>IF($B264="","",INDEX('All CCC'!BD$7:BD$809,MATCH(WatchList!$B264,'All CCC'!$B$7:$B$809,0)))</f>
        <v/>
      </c>
      <c r="BE264" s="844" t="str">
        <f>IF($B264="","",INDEX('All CCC'!BE$7:BE$809,MATCH(WatchList!$B264,'All CCC'!$B$7:$B$809,0)))</f>
        <v/>
      </c>
      <c r="BF264" s="844" t="str">
        <f>IF($B264="","",INDEX('All CCC'!BF$7:BF$809,MATCH(WatchList!$B264,'All CCC'!$B$7:$B$809,0)))</f>
        <v/>
      </c>
      <c r="BG264" s="844" t="str">
        <f>IF($B264="","",INDEX('All CCC'!BG$7:BG$809,MATCH(WatchList!$B264,'All CCC'!$B$7:$B$809,0)))</f>
        <v/>
      </c>
    </row>
    <row r="265" spans="1:59" x14ac:dyDescent="0.2">
      <c r="A265" s="548" t="str">
        <f>IF($B265="","",INDEX('All CCC'!A$7:A$809,MATCH(WatchList!$B265,'All CCC'!$B$7:$B$809,0)))</f>
        <v/>
      </c>
      <c r="B265" s="31"/>
      <c r="C265" s="844" t="str">
        <f>IF($B265="","",INDEX('All CCC'!C$7:C$809,MATCH(WatchList!$B265,'All CCC'!$B$7:$B$809,0)))</f>
        <v/>
      </c>
      <c r="D265" s="844" t="str">
        <f>IF($B265="","",INDEX('All CCC'!D$7:D$809,MATCH(WatchList!$B265,'All CCC'!$B$7:$B$809,0)))</f>
        <v/>
      </c>
      <c r="E265" s="844" t="str">
        <f>IF($B265="","",INDEX('All CCC'!E$7:E$809,MATCH(WatchList!$B265,'All CCC'!$B$7:$B$809,0)))</f>
        <v/>
      </c>
      <c r="F265" s="844" t="str">
        <f>IF($B265="","",INDEX('All CCC'!F$7:F$809,MATCH(WatchList!$B265,'All CCC'!$B$7:$B$809,0)))</f>
        <v/>
      </c>
      <c r="G265" s="844" t="str">
        <f>IF($B265="","",INDEX('All CCC'!G$7:G$809,MATCH(WatchList!$B265,'All CCC'!$B$7:$B$809,0)))</f>
        <v/>
      </c>
      <c r="H265" s="844" t="str">
        <f>IF($B265="","",INDEX('All CCC'!H$7:H$809,MATCH(WatchList!$B265,'All CCC'!$B$7:$B$809,0)))</f>
        <v/>
      </c>
      <c r="I265" s="844" t="str">
        <f>IF($B265="","",INDEX('All CCC'!I$7:I$809,MATCH(WatchList!$B265,'All CCC'!$B$7:$B$809,0)))</f>
        <v/>
      </c>
      <c r="J265" s="844" t="str">
        <f>IF($B265="","",INDEX('All CCC'!J$7:J$809,MATCH(WatchList!$B265,'All CCC'!$B$7:$B$809,0)))</f>
        <v/>
      </c>
      <c r="K265" s="844" t="str">
        <f>IF($B265="","",INDEX('All CCC'!K$7:K$809,MATCH(WatchList!$B265,'All CCC'!$B$7:$B$809,0)))</f>
        <v/>
      </c>
      <c r="L265" s="844" t="str">
        <f>IF($B265="","",INDEX('All CCC'!L$7:L$809,MATCH(WatchList!$B265,'All CCC'!$B$7:$B$809,0)))</f>
        <v/>
      </c>
      <c r="M265" s="844" t="str">
        <f>IF($B265="","",INDEX('All CCC'!M$7:M$809,MATCH(WatchList!$B265,'All CCC'!$B$7:$B$809,0)))</f>
        <v/>
      </c>
      <c r="N265" s="844" t="str">
        <f>IF($B265="","",INDEX('All CCC'!N$7:N$809,MATCH(WatchList!$B265,'All CCC'!$B$7:$B$809,0)))</f>
        <v/>
      </c>
      <c r="O265" s="844" t="str">
        <f>IF($B265="","",INDEX('All CCC'!O$7:O$809,MATCH(WatchList!$B265,'All CCC'!$B$7:$B$809,0)))</f>
        <v/>
      </c>
      <c r="P265" s="845" t="str">
        <f>IF($B265="","",INDEX('All CCC'!P$7:P$809,MATCH(WatchList!$B265,'All CCC'!$B$7:$B$809,0)))</f>
        <v/>
      </c>
      <c r="Q265" s="845" t="str">
        <f>IF($B265="","",INDEX('All CCC'!Q$7:Q$809,MATCH(WatchList!$B265,'All CCC'!$B$7:$B$809,0)))</f>
        <v/>
      </c>
      <c r="R265" s="844" t="str">
        <f>IF($B265="","",INDEX('All CCC'!R$7:R$809,MATCH(WatchList!$B265,'All CCC'!$B$7:$B$809,0)))</f>
        <v/>
      </c>
      <c r="S265" s="844" t="str">
        <f>IF($B265="","",INDEX('All CCC'!S$7:S$809,MATCH(WatchList!$B265,'All CCC'!$B$7:$B$809,0)))</f>
        <v/>
      </c>
      <c r="T265" s="844" t="str">
        <f>IF($B265="","",INDEX('All CCC'!T$7:T$809,MATCH(WatchList!$B265,'All CCC'!$B$7:$B$809,0)))</f>
        <v/>
      </c>
      <c r="U265" s="844" t="str">
        <f>IF($B265="","",INDEX('All CCC'!U$7:U$809,MATCH(WatchList!$B265,'All CCC'!$B$7:$B$809,0)))</f>
        <v/>
      </c>
      <c r="V265" s="844" t="str">
        <f>IF($B265="","",INDEX('All CCC'!V$7:V$809,MATCH(WatchList!$B265,'All CCC'!$B$7:$B$809,0)))</f>
        <v/>
      </c>
      <c r="W265" s="844" t="str">
        <f>IF($B265="","",INDEX('All CCC'!W$7:W$809,MATCH(WatchList!$B265,'All CCC'!$B$7:$B$809,0)))</f>
        <v/>
      </c>
      <c r="X265" s="844" t="str">
        <f>IF($B265="","",INDEX('All CCC'!X$7:X$809,MATCH(WatchList!$B265,'All CCC'!$B$7:$B$809,0)))</f>
        <v/>
      </c>
      <c r="Y265" s="844" t="str">
        <f>IF($B265="","",INDEX('All CCC'!Y$7:Y$809,MATCH(WatchList!$B265,'All CCC'!$B$7:$B$809,0)))</f>
        <v/>
      </c>
      <c r="Z265" s="844" t="str">
        <f>IF($B265="","",INDEX('All CCC'!Z$7:Z$809,MATCH(WatchList!$B265,'All CCC'!$B$7:$B$809,0)))</f>
        <v/>
      </c>
      <c r="AA265" s="844" t="str">
        <f>IF($B265="","",INDEX('All CCC'!AA$7:AA$809,MATCH(WatchList!$B265,'All CCC'!$B$7:$B$809,0)))</f>
        <v/>
      </c>
      <c r="AB265" s="844" t="str">
        <f>IF($B265="","",INDEX('All CCC'!AB$7:AB$809,MATCH(WatchList!$B265,'All CCC'!$B$7:$B$809,0)))</f>
        <v/>
      </c>
      <c r="AC265" s="844" t="str">
        <f>IF($B265="","",INDEX('All CCC'!AC$7:AC$809,MATCH(WatchList!$B265,'All CCC'!$B$7:$B$809,0)))</f>
        <v/>
      </c>
      <c r="AD265" s="844" t="str">
        <f>IF($B265="","",INDEX('All CCC'!AD$7:AD$809,MATCH(WatchList!$B265,'All CCC'!$B$7:$B$809,0)))</f>
        <v/>
      </c>
      <c r="AE265" s="844" t="str">
        <f>IF($B265="","",INDEX('All CCC'!AE$7:AE$809,MATCH(WatchList!$B265,'All CCC'!$B$7:$B$809,0)))</f>
        <v/>
      </c>
      <c r="AF265" s="844" t="str">
        <f>IF($B265="","",INDEX('All CCC'!AF$7:AF$809,MATCH(WatchList!$B265,'All CCC'!$B$7:$B$809,0)))</f>
        <v/>
      </c>
      <c r="AG265" s="844" t="str">
        <f>IF($B265="","",INDEX('All CCC'!AG$7:AG$809,MATCH(WatchList!$B265,'All CCC'!$B$7:$B$809,0)))</f>
        <v/>
      </c>
      <c r="AH265" s="844" t="str">
        <f>IF($B265="","",INDEX('All CCC'!AH$7:AH$809,MATCH(WatchList!$B265,'All CCC'!$B$7:$B$809,0)))</f>
        <v/>
      </c>
      <c r="AI265" s="844" t="str">
        <f>IF($B265="","",INDEX('All CCC'!AI$7:AI$809,MATCH(WatchList!$B265,'All CCC'!$B$7:$B$809,0)))</f>
        <v/>
      </c>
      <c r="AJ265" s="844" t="str">
        <f>IF($B265="","",INDEX('All CCC'!AJ$7:AJ$809,MATCH(WatchList!$B265,'All CCC'!$B$7:$B$809,0)))</f>
        <v/>
      </c>
      <c r="AK265" s="844" t="str">
        <f>IF($B265="","",INDEX('All CCC'!AK$7:AK$809,MATCH(WatchList!$B265,'All CCC'!$B$7:$B$809,0)))</f>
        <v/>
      </c>
      <c r="AL265" s="844" t="str">
        <f>IF($B265="","",INDEX('All CCC'!AL$7:AL$809,MATCH(WatchList!$B265,'All CCC'!$B$7:$B$809,0)))</f>
        <v/>
      </c>
      <c r="AM265" s="844" t="str">
        <f>IF($B265="","",INDEX('All CCC'!AM$7:AM$809,MATCH(WatchList!$B265,'All CCC'!$B$7:$B$809,0)))</f>
        <v/>
      </c>
      <c r="AN265" s="844" t="str">
        <f>IF($B265="","",INDEX('All CCC'!AN$7:AN$809,MATCH(WatchList!$B265,'All CCC'!$B$7:$B$809,0)))</f>
        <v/>
      </c>
      <c r="AO265" s="844" t="str">
        <f>IF($B265="","",INDEX('All CCC'!AO$7:AO$809,MATCH(WatchList!$B265,'All CCC'!$B$7:$B$809,0)))</f>
        <v/>
      </c>
      <c r="AP265" s="844" t="str">
        <f>IF($B265="","",INDEX('All CCC'!AP$7:AP$809,MATCH(WatchList!$B265,'All CCC'!$B$7:$B$809,0)))</f>
        <v/>
      </c>
      <c r="AQ265" s="844" t="str">
        <f>IF($B265="","",INDEX('All CCC'!AQ$7:AQ$809,MATCH(WatchList!$B265,'All CCC'!$B$7:$B$809,0)))</f>
        <v/>
      </c>
      <c r="AR265" s="844" t="str">
        <f>IF($B265="","",INDEX('All CCC'!AR$7:AR$809,MATCH(WatchList!$B265,'All CCC'!$B$7:$B$809,0)))</f>
        <v/>
      </c>
      <c r="AS265" s="844" t="str">
        <f>IF($B265="","",INDEX('All CCC'!AS$7:AS$809,MATCH(WatchList!$B265,'All CCC'!$B$7:$B$809,0)))</f>
        <v/>
      </c>
      <c r="AT265" s="844" t="str">
        <f>IF($B265="","",INDEX('All CCC'!AT$7:AT$809,MATCH(WatchList!$B265,'All CCC'!$B$7:$B$809,0)))</f>
        <v/>
      </c>
      <c r="AU265" s="844" t="str">
        <f>IF($B265="","",INDEX('All CCC'!AU$7:AU$809,MATCH(WatchList!$B265,'All CCC'!$B$7:$B$809,0)))</f>
        <v/>
      </c>
      <c r="AV265" s="844" t="str">
        <f>IF($B265="","",INDEX('All CCC'!AV$7:AV$809,MATCH(WatchList!$B265,'All CCC'!$B$7:$B$809,0)))</f>
        <v/>
      </c>
      <c r="AW265" s="844" t="str">
        <f>IF($B265="","",INDEX('All CCC'!AW$7:AW$809,MATCH(WatchList!$B265,'All CCC'!$B$7:$B$809,0)))</f>
        <v/>
      </c>
      <c r="AX265" s="844" t="str">
        <f>IF($B265="","",INDEX('All CCC'!AX$7:AX$809,MATCH(WatchList!$B265,'All CCC'!$B$7:$B$809,0)))</f>
        <v/>
      </c>
      <c r="AY265" s="844" t="str">
        <f>IF($B265="","",INDEX('All CCC'!AY$7:AY$809,MATCH(WatchList!$B265,'All CCC'!$B$7:$B$809,0)))</f>
        <v/>
      </c>
      <c r="AZ265" s="844" t="str">
        <f>IF($B265="","",INDEX('All CCC'!AZ$7:AZ$809,MATCH(WatchList!$B265,'All CCC'!$B$7:$B$809,0)))</f>
        <v/>
      </c>
      <c r="BA265" s="844" t="str">
        <f>IF($B265="","",INDEX('All CCC'!BA$7:BA$809,MATCH(WatchList!$B265,'All CCC'!$B$7:$B$809,0)))</f>
        <v/>
      </c>
      <c r="BB265" s="844" t="str">
        <f>IF($B265="","",INDEX('All CCC'!BB$7:BB$809,MATCH(WatchList!$B265,'All CCC'!$B$7:$B$809,0)))</f>
        <v/>
      </c>
      <c r="BC265" s="844" t="str">
        <f>IF($B265="","",INDEX('All CCC'!BC$7:BC$809,MATCH(WatchList!$B265,'All CCC'!$B$7:$B$809,0)))</f>
        <v/>
      </c>
      <c r="BD265" s="844" t="str">
        <f>IF($B265="","",INDEX('All CCC'!BD$7:BD$809,MATCH(WatchList!$B265,'All CCC'!$B$7:$B$809,0)))</f>
        <v/>
      </c>
      <c r="BE265" s="844" t="str">
        <f>IF($B265="","",INDEX('All CCC'!BE$7:BE$809,MATCH(WatchList!$B265,'All CCC'!$B$7:$B$809,0)))</f>
        <v/>
      </c>
      <c r="BF265" s="844" t="str">
        <f>IF($B265="","",INDEX('All CCC'!BF$7:BF$809,MATCH(WatchList!$B265,'All CCC'!$B$7:$B$809,0)))</f>
        <v/>
      </c>
      <c r="BG265" s="844" t="str">
        <f>IF($B265="","",INDEX('All CCC'!BG$7:BG$809,MATCH(WatchList!$B265,'All CCC'!$B$7:$B$809,0)))</f>
        <v/>
      </c>
    </row>
    <row r="266" spans="1:59" x14ac:dyDescent="0.2">
      <c r="A266" s="548" t="str">
        <f>IF($B266="","",INDEX('All CCC'!A$7:A$809,MATCH(WatchList!$B266,'All CCC'!$B$7:$B$809,0)))</f>
        <v/>
      </c>
      <c r="B266" s="31"/>
      <c r="C266" s="844" t="str">
        <f>IF($B266="","",INDEX('All CCC'!C$7:C$809,MATCH(WatchList!$B266,'All CCC'!$B$7:$B$809,0)))</f>
        <v/>
      </c>
      <c r="D266" s="844" t="str">
        <f>IF($B266="","",INDEX('All CCC'!D$7:D$809,MATCH(WatchList!$B266,'All CCC'!$B$7:$B$809,0)))</f>
        <v/>
      </c>
      <c r="E266" s="844" t="str">
        <f>IF($B266="","",INDEX('All CCC'!E$7:E$809,MATCH(WatchList!$B266,'All CCC'!$B$7:$B$809,0)))</f>
        <v/>
      </c>
      <c r="F266" s="844" t="str">
        <f>IF($B266="","",INDEX('All CCC'!F$7:F$809,MATCH(WatchList!$B266,'All CCC'!$B$7:$B$809,0)))</f>
        <v/>
      </c>
      <c r="G266" s="844" t="str">
        <f>IF($B266="","",INDEX('All CCC'!G$7:G$809,MATCH(WatchList!$B266,'All CCC'!$B$7:$B$809,0)))</f>
        <v/>
      </c>
      <c r="H266" s="844" t="str">
        <f>IF($B266="","",INDEX('All CCC'!H$7:H$809,MATCH(WatchList!$B266,'All CCC'!$B$7:$B$809,0)))</f>
        <v/>
      </c>
      <c r="I266" s="844" t="str">
        <f>IF($B266="","",INDEX('All CCC'!I$7:I$809,MATCH(WatchList!$B266,'All CCC'!$B$7:$B$809,0)))</f>
        <v/>
      </c>
      <c r="J266" s="844" t="str">
        <f>IF($B266="","",INDEX('All CCC'!J$7:J$809,MATCH(WatchList!$B266,'All CCC'!$B$7:$B$809,0)))</f>
        <v/>
      </c>
      <c r="K266" s="844" t="str">
        <f>IF($B266="","",INDEX('All CCC'!K$7:K$809,MATCH(WatchList!$B266,'All CCC'!$B$7:$B$809,0)))</f>
        <v/>
      </c>
      <c r="L266" s="844" t="str">
        <f>IF($B266="","",INDEX('All CCC'!L$7:L$809,MATCH(WatchList!$B266,'All CCC'!$B$7:$B$809,0)))</f>
        <v/>
      </c>
      <c r="M266" s="844" t="str">
        <f>IF($B266="","",INDEX('All CCC'!M$7:M$809,MATCH(WatchList!$B266,'All CCC'!$B$7:$B$809,0)))</f>
        <v/>
      </c>
      <c r="N266" s="844" t="str">
        <f>IF($B266="","",INDEX('All CCC'!N$7:N$809,MATCH(WatchList!$B266,'All CCC'!$B$7:$B$809,0)))</f>
        <v/>
      </c>
      <c r="O266" s="844" t="str">
        <f>IF($B266="","",INDEX('All CCC'!O$7:O$809,MATCH(WatchList!$B266,'All CCC'!$B$7:$B$809,0)))</f>
        <v/>
      </c>
      <c r="P266" s="845" t="str">
        <f>IF($B266="","",INDEX('All CCC'!P$7:P$809,MATCH(WatchList!$B266,'All CCC'!$B$7:$B$809,0)))</f>
        <v/>
      </c>
      <c r="Q266" s="845" t="str">
        <f>IF($B266="","",INDEX('All CCC'!Q$7:Q$809,MATCH(WatchList!$B266,'All CCC'!$B$7:$B$809,0)))</f>
        <v/>
      </c>
      <c r="R266" s="844" t="str">
        <f>IF($B266="","",INDEX('All CCC'!R$7:R$809,MATCH(WatchList!$B266,'All CCC'!$B$7:$B$809,0)))</f>
        <v/>
      </c>
      <c r="S266" s="844" t="str">
        <f>IF($B266="","",INDEX('All CCC'!S$7:S$809,MATCH(WatchList!$B266,'All CCC'!$B$7:$B$809,0)))</f>
        <v/>
      </c>
      <c r="T266" s="844" t="str">
        <f>IF($B266="","",INDEX('All CCC'!T$7:T$809,MATCH(WatchList!$B266,'All CCC'!$B$7:$B$809,0)))</f>
        <v/>
      </c>
      <c r="U266" s="844" t="str">
        <f>IF($B266="","",INDEX('All CCC'!U$7:U$809,MATCH(WatchList!$B266,'All CCC'!$B$7:$B$809,0)))</f>
        <v/>
      </c>
      <c r="V266" s="844" t="str">
        <f>IF($B266="","",INDEX('All CCC'!V$7:V$809,MATCH(WatchList!$B266,'All CCC'!$B$7:$B$809,0)))</f>
        <v/>
      </c>
      <c r="W266" s="844" t="str">
        <f>IF($B266="","",INDEX('All CCC'!W$7:W$809,MATCH(WatchList!$B266,'All CCC'!$B$7:$B$809,0)))</f>
        <v/>
      </c>
      <c r="X266" s="844" t="str">
        <f>IF($B266="","",INDEX('All CCC'!X$7:X$809,MATCH(WatchList!$B266,'All CCC'!$B$7:$B$809,0)))</f>
        <v/>
      </c>
      <c r="Y266" s="844" t="str">
        <f>IF($B266="","",INDEX('All CCC'!Y$7:Y$809,MATCH(WatchList!$B266,'All CCC'!$B$7:$B$809,0)))</f>
        <v/>
      </c>
      <c r="Z266" s="844" t="str">
        <f>IF($B266="","",INDEX('All CCC'!Z$7:Z$809,MATCH(WatchList!$B266,'All CCC'!$B$7:$B$809,0)))</f>
        <v/>
      </c>
      <c r="AA266" s="844" t="str">
        <f>IF($B266="","",INDEX('All CCC'!AA$7:AA$809,MATCH(WatchList!$B266,'All CCC'!$B$7:$B$809,0)))</f>
        <v/>
      </c>
      <c r="AB266" s="844" t="str">
        <f>IF($B266="","",INDEX('All CCC'!AB$7:AB$809,MATCH(WatchList!$B266,'All CCC'!$B$7:$B$809,0)))</f>
        <v/>
      </c>
      <c r="AC266" s="844" t="str">
        <f>IF($B266="","",INDEX('All CCC'!AC$7:AC$809,MATCH(WatchList!$B266,'All CCC'!$B$7:$B$809,0)))</f>
        <v/>
      </c>
      <c r="AD266" s="844" t="str">
        <f>IF($B266="","",INDEX('All CCC'!AD$7:AD$809,MATCH(WatchList!$B266,'All CCC'!$B$7:$B$809,0)))</f>
        <v/>
      </c>
      <c r="AE266" s="844" t="str">
        <f>IF($B266="","",INDEX('All CCC'!AE$7:AE$809,MATCH(WatchList!$B266,'All CCC'!$B$7:$B$809,0)))</f>
        <v/>
      </c>
      <c r="AF266" s="844" t="str">
        <f>IF($B266="","",INDEX('All CCC'!AF$7:AF$809,MATCH(WatchList!$B266,'All CCC'!$B$7:$B$809,0)))</f>
        <v/>
      </c>
      <c r="AG266" s="844" t="str">
        <f>IF($B266="","",INDEX('All CCC'!AG$7:AG$809,MATCH(WatchList!$B266,'All CCC'!$B$7:$B$809,0)))</f>
        <v/>
      </c>
      <c r="AH266" s="844" t="str">
        <f>IF($B266="","",INDEX('All CCC'!AH$7:AH$809,MATCH(WatchList!$B266,'All CCC'!$B$7:$B$809,0)))</f>
        <v/>
      </c>
      <c r="AI266" s="844" t="str">
        <f>IF($B266="","",INDEX('All CCC'!AI$7:AI$809,MATCH(WatchList!$B266,'All CCC'!$B$7:$B$809,0)))</f>
        <v/>
      </c>
      <c r="AJ266" s="844" t="str">
        <f>IF($B266="","",INDEX('All CCC'!AJ$7:AJ$809,MATCH(WatchList!$B266,'All CCC'!$B$7:$B$809,0)))</f>
        <v/>
      </c>
      <c r="AK266" s="844" t="str">
        <f>IF($B266="","",INDEX('All CCC'!AK$7:AK$809,MATCH(WatchList!$B266,'All CCC'!$B$7:$B$809,0)))</f>
        <v/>
      </c>
      <c r="AL266" s="844" t="str">
        <f>IF($B266="","",INDEX('All CCC'!AL$7:AL$809,MATCH(WatchList!$B266,'All CCC'!$B$7:$B$809,0)))</f>
        <v/>
      </c>
      <c r="AM266" s="844" t="str">
        <f>IF($B266="","",INDEX('All CCC'!AM$7:AM$809,MATCH(WatchList!$B266,'All CCC'!$B$7:$B$809,0)))</f>
        <v/>
      </c>
      <c r="AN266" s="844" t="str">
        <f>IF($B266="","",INDEX('All CCC'!AN$7:AN$809,MATCH(WatchList!$B266,'All CCC'!$B$7:$B$809,0)))</f>
        <v/>
      </c>
      <c r="AO266" s="844" t="str">
        <f>IF($B266="","",INDEX('All CCC'!AO$7:AO$809,MATCH(WatchList!$B266,'All CCC'!$B$7:$B$809,0)))</f>
        <v/>
      </c>
      <c r="AP266" s="844" t="str">
        <f>IF($B266="","",INDEX('All CCC'!AP$7:AP$809,MATCH(WatchList!$B266,'All CCC'!$B$7:$B$809,0)))</f>
        <v/>
      </c>
      <c r="AQ266" s="844" t="str">
        <f>IF($B266="","",INDEX('All CCC'!AQ$7:AQ$809,MATCH(WatchList!$B266,'All CCC'!$B$7:$B$809,0)))</f>
        <v/>
      </c>
      <c r="AR266" s="844" t="str">
        <f>IF($B266="","",INDEX('All CCC'!AR$7:AR$809,MATCH(WatchList!$B266,'All CCC'!$B$7:$B$809,0)))</f>
        <v/>
      </c>
      <c r="AS266" s="844" t="str">
        <f>IF($B266="","",INDEX('All CCC'!AS$7:AS$809,MATCH(WatchList!$B266,'All CCC'!$B$7:$B$809,0)))</f>
        <v/>
      </c>
      <c r="AT266" s="844" t="str">
        <f>IF($B266="","",INDEX('All CCC'!AT$7:AT$809,MATCH(WatchList!$B266,'All CCC'!$B$7:$B$809,0)))</f>
        <v/>
      </c>
      <c r="AU266" s="844" t="str">
        <f>IF($B266="","",INDEX('All CCC'!AU$7:AU$809,MATCH(WatchList!$B266,'All CCC'!$B$7:$B$809,0)))</f>
        <v/>
      </c>
      <c r="AV266" s="844" t="str">
        <f>IF($B266="","",INDEX('All CCC'!AV$7:AV$809,MATCH(WatchList!$B266,'All CCC'!$B$7:$B$809,0)))</f>
        <v/>
      </c>
      <c r="AW266" s="844" t="str">
        <f>IF($B266="","",INDEX('All CCC'!AW$7:AW$809,MATCH(WatchList!$B266,'All CCC'!$B$7:$B$809,0)))</f>
        <v/>
      </c>
      <c r="AX266" s="844" t="str">
        <f>IF($B266="","",INDEX('All CCC'!AX$7:AX$809,MATCH(WatchList!$B266,'All CCC'!$B$7:$B$809,0)))</f>
        <v/>
      </c>
      <c r="AY266" s="844" t="str">
        <f>IF($B266="","",INDEX('All CCC'!AY$7:AY$809,MATCH(WatchList!$B266,'All CCC'!$B$7:$B$809,0)))</f>
        <v/>
      </c>
      <c r="AZ266" s="844" t="str">
        <f>IF($B266="","",INDEX('All CCC'!AZ$7:AZ$809,MATCH(WatchList!$B266,'All CCC'!$B$7:$B$809,0)))</f>
        <v/>
      </c>
      <c r="BA266" s="844" t="str">
        <f>IF($B266="","",INDEX('All CCC'!BA$7:BA$809,MATCH(WatchList!$B266,'All CCC'!$B$7:$B$809,0)))</f>
        <v/>
      </c>
      <c r="BB266" s="844" t="str">
        <f>IF($B266="","",INDEX('All CCC'!BB$7:BB$809,MATCH(WatchList!$B266,'All CCC'!$B$7:$B$809,0)))</f>
        <v/>
      </c>
      <c r="BC266" s="844" t="str">
        <f>IF($B266="","",INDEX('All CCC'!BC$7:BC$809,MATCH(WatchList!$B266,'All CCC'!$B$7:$B$809,0)))</f>
        <v/>
      </c>
      <c r="BD266" s="844" t="str">
        <f>IF($B266="","",INDEX('All CCC'!BD$7:BD$809,MATCH(WatchList!$B266,'All CCC'!$B$7:$B$809,0)))</f>
        <v/>
      </c>
      <c r="BE266" s="844" t="str">
        <f>IF($B266="","",INDEX('All CCC'!BE$7:BE$809,MATCH(WatchList!$B266,'All CCC'!$B$7:$B$809,0)))</f>
        <v/>
      </c>
      <c r="BF266" s="844" t="str">
        <f>IF($B266="","",INDEX('All CCC'!BF$7:BF$809,MATCH(WatchList!$B266,'All CCC'!$B$7:$B$809,0)))</f>
        <v/>
      </c>
      <c r="BG266" s="844" t="str">
        <f>IF($B266="","",INDEX('All CCC'!BG$7:BG$809,MATCH(WatchList!$B266,'All CCC'!$B$7:$B$809,0)))</f>
        <v/>
      </c>
    </row>
    <row r="267" spans="1:59" x14ac:dyDescent="0.2">
      <c r="A267" s="548" t="str">
        <f>IF($B267="","",INDEX('All CCC'!A$7:A$809,MATCH(WatchList!$B267,'All CCC'!$B$7:$B$809,0)))</f>
        <v/>
      </c>
      <c r="B267" s="31"/>
      <c r="C267" s="844" t="str">
        <f>IF($B267="","",INDEX('All CCC'!C$7:C$809,MATCH(WatchList!$B267,'All CCC'!$B$7:$B$809,0)))</f>
        <v/>
      </c>
      <c r="D267" s="844" t="str">
        <f>IF($B267="","",INDEX('All CCC'!D$7:D$809,MATCH(WatchList!$B267,'All CCC'!$B$7:$B$809,0)))</f>
        <v/>
      </c>
      <c r="E267" s="844" t="str">
        <f>IF($B267="","",INDEX('All CCC'!E$7:E$809,MATCH(WatchList!$B267,'All CCC'!$B$7:$B$809,0)))</f>
        <v/>
      </c>
      <c r="F267" s="844" t="str">
        <f>IF($B267="","",INDEX('All CCC'!F$7:F$809,MATCH(WatchList!$B267,'All CCC'!$B$7:$B$809,0)))</f>
        <v/>
      </c>
      <c r="G267" s="844" t="str">
        <f>IF($B267="","",INDEX('All CCC'!G$7:G$809,MATCH(WatchList!$B267,'All CCC'!$B$7:$B$809,0)))</f>
        <v/>
      </c>
      <c r="H267" s="844" t="str">
        <f>IF($B267="","",INDEX('All CCC'!H$7:H$809,MATCH(WatchList!$B267,'All CCC'!$B$7:$B$809,0)))</f>
        <v/>
      </c>
      <c r="I267" s="844" t="str">
        <f>IF($B267="","",INDEX('All CCC'!I$7:I$809,MATCH(WatchList!$B267,'All CCC'!$B$7:$B$809,0)))</f>
        <v/>
      </c>
      <c r="J267" s="844" t="str">
        <f>IF($B267="","",INDEX('All CCC'!J$7:J$809,MATCH(WatchList!$B267,'All CCC'!$B$7:$B$809,0)))</f>
        <v/>
      </c>
      <c r="K267" s="844" t="str">
        <f>IF($B267="","",INDEX('All CCC'!K$7:K$809,MATCH(WatchList!$B267,'All CCC'!$B$7:$B$809,0)))</f>
        <v/>
      </c>
      <c r="L267" s="844" t="str">
        <f>IF($B267="","",INDEX('All CCC'!L$7:L$809,MATCH(WatchList!$B267,'All CCC'!$B$7:$B$809,0)))</f>
        <v/>
      </c>
      <c r="M267" s="844" t="str">
        <f>IF($B267="","",INDEX('All CCC'!M$7:M$809,MATCH(WatchList!$B267,'All CCC'!$B$7:$B$809,0)))</f>
        <v/>
      </c>
      <c r="N267" s="844" t="str">
        <f>IF($B267="","",INDEX('All CCC'!N$7:N$809,MATCH(WatchList!$B267,'All CCC'!$B$7:$B$809,0)))</f>
        <v/>
      </c>
      <c r="O267" s="844" t="str">
        <f>IF($B267="","",INDEX('All CCC'!O$7:O$809,MATCH(WatchList!$B267,'All CCC'!$B$7:$B$809,0)))</f>
        <v/>
      </c>
      <c r="P267" s="845" t="str">
        <f>IF($B267="","",INDEX('All CCC'!P$7:P$809,MATCH(WatchList!$B267,'All CCC'!$B$7:$B$809,0)))</f>
        <v/>
      </c>
      <c r="Q267" s="845" t="str">
        <f>IF($B267="","",INDEX('All CCC'!Q$7:Q$809,MATCH(WatchList!$B267,'All CCC'!$B$7:$B$809,0)))</f>
        <v/>
      </c>
      <c r="R267" s="844" t="str">
        <f>IF($B267="","",INDEX('All CCC'!R$7:R$809,MATCH(WatchList!$B267,'All CCC'!$B$7:$B$809,0)))</f>
        <v/>
      </c>
      <c r="S267" s="844" t="str">
        <f>IF($B267="","",INDEX('All CCC'!S$7:S$809,MATCH(WatchList!$B267,'All CCC'!$B$7:$B$809,0)))</f>
        <v/>
      </c>
      <c r="T267" s="844" t="str">
        <f>IF($B267="","",INDEX('All CCC'!T$7:T$809,MATCH(WatchList!$B267,'All CCC'!$B$7:$B$809,0)))</f>
        <v/>
      </c>
      <c r="U267" s="844" t="str">
        <f>IF($B267="","",INDEX('All CCC'!U$7:U$809,MATCH(WatchList!$B267,'All CCC'!$B$7:$B$809,0)))</f>
        <v/>
      </c>
      <c r="V267" s="844" t="str">
        <f>IF($B267="","",INDEX('All CCC'!V$7:V$809,MATCH(WatchList!$B267,'All CCC'!$B$7:$B$809,0)))</f>
        <v/>
      </c>
      <c r="W267" s="844" t="str">
        <f>IF($B267="","",INDEX('All CCC'!W$7:W$809,MATCH(WatchList!$B267,'All CCC'!$B$7:$B$809,0)))</f>
        <v/>
      </c>
      <c r="X267" s="844" t="str">
        <f>IF($B267="","",INDEX('All CCC'!X$7:X$809,MATCH(WatchList!$B267,'All CCC'!$B$7:$B$809,0)))</f>
        <v/>
      </c>
      <c r="Y267" s="844" t="str">
        <f>IF($B267="","",INDEX('All CCC'!Y$7:Y$809,MATCH(WatchList!$B267,'All CCC'!$B$7:$B$809,0)))</f>
        <v/>
      </c>
      <c r="Z267" s="844" t="str">
        <f>IF($B267="","",INDEX('All CCC'!Z$7:Z$809,MATCH(WatchList!$B267,'All CCC'!$B$7:$B$809,0)))</f>
        <v/>
      </c>
      <c r="AA267" s="844" t="str">
        <f>IF($B267="","",INDEX('All CCC'!AA$7:AA$809,MATCH(WatchList!$B267,'All CCC'!$B$7:$B$809,0)))</f>
        <v/>
      </c>
      <c r="AB267" s="844" t="str">
        <f>IF($B267="","",INDEX('All CCC'!AB$7:AB$809,MATCH(WatchList!$B267,'All CCC'!$B$7:$B$809,0)))</f>
        <v/>
      </c>
      <c r="AC267" s="844" t="str">
        <f>IF($B267="","",INDEX('All CCC'!AC$7:AC$809,MATCH(WatchList!$B267,'All CCC'!$B$7:$B$809,0)))</f>
        <v/>
      </c>
      <c r="AD267" s="844" t="str">
        <f>IF($B267="","",INDEX('All CCC'!AD$7:AD$809,MATCH(WatchList!$B267,'All CCC'!$B$7:$B$809,0)))</f>
        <v/>
      </c>
      <c r="AE267" s="844" t="str">
        <f>IF($B267="","",INDEX('All CCC'!AE$7:AE$809,MATCH(WatchList!$B267,'All CCC'!$B$7:$B$809,0)))</f>
        <v/>
      </c>
      <c r="AF267" s="844" t="str">
        <f>IF($B267="","",INDEX('All CCC'!AF$7:AF$809,MATCH(WatchList!$B267,'All CCC'!$B$7:$B$809,0)))</f>
        <v/>
      </c>
      <c r="AG267" s="844" t="str">
        <f>IF($B267="","",INDEX('All CCC'!AG$7:AG$809,MATCH(WatchList!$B267,'All CCC'!$B$7:$B$809,0)))</f>
        <v/>
      </c>
      <c r="AH267" s="844" t="str">
        <f>IF($B267="","",INDEX('All CCC'!AH$7:AH$809,MATCH(WatchList!$B267,'All CCC'!$B$7:$B$809,0)))</f>
        <v/>
      </c>
      <c r="AI267" s="844" t="str">
        <f>IF($B267="","",INDEX('All CCC'!AI$7:AI$809,MATCH(WatchList!$B267,'All CCC'!$B$7:$B$809,0)))</f>
        <v/>
      </c>
      <c r="AJ267" s="844" t="str">
        <f>IF($B267="","",INDEX('All CCC'!AJ$7:AJ$809,MATCH(WatchList!$B267,'All CCC'!$B$7:$B$809,0)))</f>
        <v/>
      </c>
      <c r="AK267" s="844" t="str">
        <f>IF($B267="","",INDEX('All CCC'!AK$7:AK$809,MATCH(WatchList!$B267,'All CCC'!$B$7:$B$809,0)))</f>
        <v/>
      </c>
      <c r="AL267" s="844" t="str">
        <f>IF($B267="","",INDEX('All CCC'!AL$7:AL$809,MATCH(WatchList!$B267,'All CCC'!$B$7:$B$809,0)))</f>
        <v/>
      </c>
      <c r="AM267" s="844" t="str">
        <f>IF($B267="","",INDEX('All CCC'!AM$7:AM$809,MATCH(WatchList!$B267,'All CCC'!$B$7:$B$809,0)))</f>
        <v/>
      </c>
      <c r="AN267" s="844" t="str">
        <f>IF($B267="","",INDEX('All CCC'!AN$7:AN$809,MATCH(WatchList!$B267,'All CCC'!$B$7:$B$809,0)))</f>
        <v/>
      </c>
      <c r="AO267" s="844" t="str">
        <f>IF($B267="","",INDEX('All CCC'!AO$7:AO$809,MATCH(WatchList!$B267,'All CCC'!$B$7:$B$809,0)))</f>
        <v/>
      </c>
      <c r="AP267" s="844" t="str">
        <f>IF($B267="","",INDEX('All CCC'!AP$7:AP$809,MATCH(WatchList!$B267,'All CCC'!$B$7:$B$809,0)))</f>
        <v/>
      </c>
      <c r="AQ267" s="844" t="str">
        <f>IF($B267="","",INDEX('All CCC'!AQ$7:AQ$809,MATCH(WatchList!$B267,'All CCC'!$B$7:$B$809,0)))</f>
        <v/>
      </c>
      <c r="AR267" s="844" t="str">
        <f>IF($B267="","",INDEX('All CCC'!AR$7:AR$809,MATCH(WatchList!$B267,'All CCC'!$B$7:$B$809,0)))</f>
        <v/>
      </c>
      <c r="AS267" s="844" t="str">
        <f>IF($B267="","",INDEX('All CCC'!AS$7:AS$809,MATCH(WatchList!$B267,'All CCC'!$B$7:$B$809,0)))</f>
        <v/>
      </c>
      <c r="AT267" s="844" t="str">
        <f>IF($B267="","",INDEX('All CCC'!AT$7:AT$809,MATCH(WatchList!$B267,'All CCC'!$B$7:$B$809,0)))</f>
        <v/>
      </c>
      <c r="AU267" s="844" t="str">
        <f>IF($B267="","",INDEX('All CCC'!AU$7:AU$809,MATCH(WatchList!$B267,'All CCC'!$B$7:$B$809,0)))</f>
        <v/>
      </c>
      <c r="AV267" s="844" t="str">
        <f>IF($B267="","",INDEX('All CCC'!AV$7:AV$809,MATCH(WatchList!$B267,'All CCC'!$B$7:$B$809,0)))</f>
        <v/>
      </c>
      <c r="AW267" s="844" t="str">
        <f>IF($B267="","",INDEX('All CCC'!AW$7:AW$809,MATCH(WatchList!$B267,'All CCC'!$B$7:$B$809,0)))</f>
        <v/>
      </c>
      <c r="AX267" s="844" t="str">
        <f>IF($B267="","",INDEX('All CCC'!AX$7:AX$809,MATCH(WatchList!$B267,'All CCC'!$B$7:$B$809,0)))</f>
        <v/>
      </c>
      <c r="AY267" s="844" t="str">
        <f>IF($B267="","",INDEX('All CCC'!AY$7:AY$809,MATCH(WatchList!$B267,'All CCC'!$B$7:$B$809,0)))</f>
        <v/>
      </c>
      <c r="AZ267" s="844" t="str">
        <f>IF($B267="","",INDEX('All CCC'!AZ$7:AZ$809,MATCH(WatchList!$B267,'All CCC'!$B$7:$B$809,0)))</f>
        <v/>
      </c>
      <c r="BA267" s="844" t="str">
        <f>IF($B267="","",INDEX('All CCC'!BA$7:BA$809,MATCH(WatchList!$B267,'All CCC'!$B$7:$B$809,0)))</f>
        <v/>
      </c>
      <c r="BB267" s="844" t="str">
        <f>IF($B267="","",INDEX('All CCC'!BB$7:BB$809,MATCH(WatchList!$B267,'All CCC'!$B$7:$B$809,0)))</f>
        <v/>
      </c>
      <c r="BC267" s="844" t="str">
        <f>IF($B267="","",INDEX('All CCC'!BC$7:BC$809,MATCH(WatchList!$B267,'All CCC'!$B$7:$B$809,0)))</f>
        <v/>
      </c>
      <c r="BD267" s="844" t="str">
        <f>IF($B267="","",INDEX('All CCC'!BD$7:BD$809,MATCH(WatchList!$B267,'All CCC'!$B$7:$B$809,0)))</f>
        <v/>
      </c>
      <c r="BE267" s="844" t="str">
        <f>IF($B267="","",INDEX('All CCC'!BE$7:BE$809,MATCH(WatchList!$B267,'All CCC'!$B$7:$B$809,0)))</f>
        <v/>
      </c>
      <c r="BF267" s="844" t="str">
        <f>IF($B267="","",INDEX('All CCC'!BF$7:BF$809,MATCH(WatchList!$B267,'All CCC'!$B$7:$B$809,0)))</f>
        <v/>
      </c>
      <c r="BG267" s="844" t="str">
        <f>IF($B267="","",INDEX('All CCC'!BG$7:BG$809,MATCH(WatchList!$B267,'All CCC'!$B$7:$B$809,0)))</f>
        <v/>
      </c>
    </row>
    <row r="268" spans="1:59" x14ac:dyDescent="0.2">
      <c r="A268" s="548" t="str">
        <f>IF($B268="","",INDEX('All CCC'!A$7:A$809,MATCH(WatchList!$B268,'All CCC'!$B$7:$B$809,0)))</f>
        <v/>
      </c>
      <c r="B268" s="31"/>
      <c r="C268" s="844" t="str">
        <f>IF($B268="","",INDEX('All CCC'!C$7:C$809,MATCH(WatchList!$B268,'All CCC'!$B$7:$B$809,0)))</f>
        <v/>
      </c>
      <c r="D268" s="844" t="str">
        <f>IF($B268="","",INDEX('All CCC'!D$7:D$809,MATCH(WatchList!$B268,'All CCC'!$B$7:$B$809,0)))</f>
        <v/>
      </c>
      <c r="E268" s="844" t="str">
        <f>IF($B268="","",INDEX('All CCC'!E$7:E$809,MATCH(WatchList!$B268,'All CCC'!$B$7:$B$809,0)))</f>
        <v/>
      </c>
      <c r="F268" s="844" t="str">
        <f>IF($B268="","",INDEX('All CCC'!F$7:F$809,MATCH(WatchList!$B268,'All CCC'!$B$7:$B$809,0)))</f>
        <v/>
      </c>
      <c r="G268" s="844" t="str">
        <f>IF($B268="","",INDEX('All CCC'!G$7:G$809,MATCH(WatchList!$B268,'All CCC'!$B$7:$B$809,0)))</f>
        <v/>
      </c>
      <c r="H268" s="844" t="str">
        <f>IF($B268="","",INDEX('All CCC'!H$7:H$809,MATCH(WatchList!$B268,'All CCC'!$B$7:$B$809,0)))</f>
        <v/>
      </c>
      <c r="I268" s="844" t="str">
        <f>IF($B268="","",INDEX('All CCC'!I$7:I$809,MATCH(WatchList!$B268,'All CCC'!$B$7:$B$809,0)))</f>
        <v/>
      </c>
      <c r="J268" s="844" t="str">
        <f>IF($B268="","",INDEX('All CCC'!J$7:J$809,MATCH(WatchList!$B268,'All CCC'!$B$7:$B$809,0)))</f>
        <v/>
      </c>
      <c r="K268" s="844" t="str">
        <f>IF($B268="","",INDEX('All CCC'!K$7:K$809,MATCH(WatchList!$B268,'All CCC'!$B$7:$B$809,0)))</f>
        <v/>
      </c>
      <c r="L268" s="844" t="str">
        <f>IF($B268="","",INDEX('All CCC'!L$7:L$809,MATCH(WatchList!$B268,'All CCC'!$B$7:$B$809,0)))</f>
        <v/>
      </c>
      <c r="M268" s="844" t="str">
        <f>IF($B268="","",INDEX('All CCC'!M$7:M$809,MATCH(WatchList!$B268,'All CCC'!$B$7:$B$809,0)))</f>
        <v/>
      </c>
      <c r="N268" s="844" t="str">
        <f>IF($B268="","",INDEX('All CCC'!N$7:N$809,MATCH(WatchList!$B268,'All CCC'!$B$7:$B$809,0)))</f>
        <v/>
      </c>
      <c r="O268" s="844" t="str">
        <f>IF($B268="","",INDEX('All CCC'!O$7:O$809,MATCH(WatchList!$B268,'All CCC'!$B$7:$B$809,0)))</f>
        <v/>
      </c>
      <c r="P268" s="845" t="str">
        <f>IF($B268="","",INDEX('All CCC'!P$7:P$809,MATCH(WatchList!$B268,'All CCC'!$B$7:$B$809,0)))</f>
        <v/>
      </c>
      <c r="Q268" s="845" t="str">
        <f>IF($B268="","",INDEX('All CCC'!Q$7:Q$809,MATCH(WatchList!$B268,'All CCC'!$B$7:$B$809,0)))</f>
        <v/>
      </c>
      <c r="R268" s="844" t="str">
        <f>IF($B268="","",INDEX('All CCC'!R$7:R$809,MATCH(WatchList!$B268,'All CCC'!$B$7:$B$809,0)))</f>
        <v/>
      </c>
      <c r="S268" s="844" t="str">
        <f>IF($B268="","",INDEX('All CCC'!S$7:S$809,MATCH(WatchList!$B268,'All CCC'!$B$7:$B$809,0)))</f>
        <v/>
      </c>
      <c r="T268" s="844" t="str">
        <f>IF($B268="","",INDEX('All CCC'!T$7:T$809,MATCH(WatchList!$B268,'All CCC'!$B$7:$B$809,0)))</f>
        <v/>
      </c>
      <c r="U268" s="844" t="str">
        <f>IF($B268="","",INDEX('All CCC'!U$7:U$809,MATCH(WatchList!$B268,'All CCC'!$B$7:$B$809,0)))</f>
        <v/>
      </c>
      <c r="V268" s="844" t="str">
        <f>IF($B268="","",INDEX('All CCC'!V$7:V$809,MATCH(WatchList!$B268,'All CCC'!$B$7:$B$809,0)))</f>
        <v/>
      </c>
      <c r="W268" s="844" t="str">
        <f>IF($B268="","",INDEX('All CCC'!W$7:W$809,MATCH(WatchList!$B268,'All CCC'!$B$7:$B$809,0)))</f>
        <v/>
      </c>
      <c r="X268" s="844" t="str">
        <f>IF($B268="","",INDEX('All CCC'!X$7:X$809,MATCH(WatchList!$B268,'All CCC'!$B$7:$B$809,0)))</f>
        <v/>
      </c>
      <c r="Y268" s="844" t="str">
        <f>IF($B268="","",INDEX('All CCC'!Y$7:Y$809,MATCH(WatchList!$B268,'All CCC'!$B$7:$B$809,0)))</f>
        <v/>
      </c>
      <c r="Z268" s="844" t="str">
        <f>IF($B268="","",INDEX('All CCC'!Z$7:Z$809,MATCH(WatchList!$B268,'All CCC'!$B$7:$B$809,0)))</f>
        <v/>
      </c>
      <c r="AA268" s="844" t="str">
        <f>IF($B268="","",INDEX('All CCC'!AA$7:AA$809,MATCH(WatchList!$B268,'All CCC'!$B$7:$B$809,0)))</f>
        <v/>
      </c>
      <c r="AB268" s="844" t="str">
        <f>IF($B268="","",INDEX('All CCC'!AB$7:AB$809,MATCH(WatchList!$B268,'All CCC'!$B$7:$B$809,0)))</f>
        <v/>
      </c>
      <c r="AC268" s="844" t="str">
        <f>IF($B268="","",INDEX('All CCC'!AC$7:AC$809,MATCH(WatchList!$B268,'All CCC'!$B$7:$B$809,0)))</f>
        <v/>
      </c>
      <c r="AD268" s="844" t="str">
        <f>IF($B268="","",INDEX('All CCC'!AD$7:AD$809,MATCH(WatchList!$B268,'All CCC'!$B$7:$B$809,0)))</f>
        <v/>
      </c>
      <c r="AE268" s="844" t="str">
        <f>IF($B268="","",INDEX('All CCC'!AE$7:AE$809,MATCH(WatchList!$B268,'All CCC'!$B$7:$B$809,0)))</f>
        <v/>
      </c>
      <c r="AF268" s="844" t="str">
        <f>IF($B268="","",INDEX('All CCC'!AF$7:AF$809,MATCH(WatchList!$B268,'All CCC'!$B$7:$B$809,0)))</f>
        <v/>
      </c>
      <c r="AG268" s="844" t="str">
        <f>IF($B268="","",INDEX('All CCC'!AG$7:AG$809,MATCH(WatchList!$B268,'All CCC'!$B$7:$B$809,0)))</f>
        <v/>
      </c>
      <c r="AH268" s="844" t="str">
        <f>IF($B268="","",INDEX('All CCC'!AH$7:AH$809,MATCH(WatchList!$B268,'All CCC'!$B$7:$B$809,0)))</f>
        <v/>
      </c>
      <c r="AI268" s="844" t="str">
        <f>IF($B268="","",INDEX('All CCC'!AI$7:AI$809,MATCH(WatchList!$B268,'All CCC'!$B$7:$B$809,0)))</f>
        <v/>
      </c>
      <c r="AJ268" s="844" t="str">
        <f>IF($B268="","",INDEX('All CCC'!AJ$7:AJ$809,MATCH(WatchList!$B268,'All CCC'!$B$7:$B$809,0)))</f>
        <v/>
      </c>
      <c r="AK268" s="844" t="str">
        <f>IF($B268="","",INDEX('All CCC'!AK$7:AK$809,MATCH(WatchList!$B268,'All CCC'!$B$7:$B$809,0)))</f>
        <v/>
      </c>
      <c r="AL268" s="844" t="str">
        <f>IF($B268="","",INDEX('All CCC'!AL$7:AL$809,MATCH(WatchList!$B268,'All CCC'!$B$7:$B$809,0)))</f>
        <v/>
      </c>
      <c r="AM268" s="844" t="str">
        <f>IF($B268="","",INDEX('All CCC'!AM$7:AM$809,MATCH(WatchList!$B268,'All CCC'!$B$7:$B$809,0)))</f>
        <v/>
      </c>
      <c r="AN268" s="844" t="str">
        <f>IF($B268="","",INDEX('All CCC'!AN$7:AN$809,MATCH(WatchList!$B268,'All CCC'!$B$7:$B$809,0)))</f>
        <v/>
      </c>
      <c r="AO268" s="844" t="str">
        <f>IF($B268="","",INDEX('All CCC'!AO$7:AO$809,MATCH(WatchList!$B268,'All CCC'!$B$7:$B$809,0)))</f>
        <v/>
      </c>
      <c r="AP268" s="844" t="str">
        <f>IF($B268="","",INDEX('All CCC'!AP$7:AP$809,MATCH(WatchList!$B268,'All CCC'!$B$7:$B$809,0)))</f>
        <v/>
      </c>
      <c r="AQ268" s="844" t="str">
        <f>IF($B268="","",INDEX('All CCC'!AQ$7:AQ$809,MATCH(WatchList!$B268,'All CCC'!$B$7:$B$809,0)))</f>
        <v/>
      </c>
      <c r="AR268" s="844" t="str">
        <f>IF($B268="","",INDEX('All CCC'!AR$7:AR$809,MATCH(WatchList!$B268,'All CCC'!$B$7:$B$809,0)))</f>
        <v/>
      </c>
      <c r="AS268" s="844" t="str">
        <f>IF($B268="","",INDEX('All CCC'!AS$7:AS$809,MATCH(WatchList!$B268,'All CCC'!$B$7:$B$809,0)))</f>
        <v/>
      </c>
      <c r="AT268" s="844" t="str">
        <f>IF($B268="","",INDEX('All CCC'!AT$7:AT$809,MATCH(WatchList!$B268,'All CCC'!$B$7:$B$809,0)))</f>
        <v/>
      </c>
      <c r="AU268" s="844" t="str">
        <f>IF($B268="","",INDEX('All CCC'!AU$7:AU$809,MATCH(WatchList!$B268,'All CCC'!$B$7:$B$809,0)))</f>
        <v/>
      </c>
      <c r="AV268" s="844" t="str">
        <f>IF($B268="","",INDEX('All CCC'!AV$7:AV$809,MATCH(WatchList!$B268,'All CCC'!$B$7:$B$809,0)))</f>
        <v/>
      </c>
      <c r="AW268" s="844" t="str">
        <f>IF($B268="","",INDEX('All CCC'!AW$7:AW$809,MATCH(WatchList!$B268,'All CCC'!$B$7:$B$809,0)))</f>
        <v/>
      </c>
      <c r="AX268" s="844" t="str">
        <f>IF($B268="","",INDEX('All CCC'!AX$7:AX$809,MATCH(WatchList!$B268,'All CCC'!$B$7:$B$809,0)))</f>
        <v/>
      </c>
      <c r="AY268" s="844" t="str">
        <f>IF($B268="","",INDEX('All CCC'!AY$7:AY$809,MATCH(WatchList!$B268,'All CCC'!$B$7:$B$809,0)))</f>
        <v/>
      </c>
      <c r="AZ268" s="844" t="str">
        <f>IF($B268="","",INDEX('All CCC'!AZ$7:AZ$809,MATCH(WatchList!$B268,'All CCC'!$B$7:$B$809,0)))</f>
        <v/>
      </c>
      <c r="BA268" s="844" t="str">
        <f>IF($B268="","",INDEX('All CCC'!BA$7:BA$809,MATCH(WatchList!$B268,'All CCC'!$B$7:$B$809,0)))</f>
        <v/>
      </c>
      <c r="BB268" s="844" t="str">
        <f>IF($B268="","",INDEX('All CCC'!BB$7:BB$809,MATCH(WatchList!$B268,'All CCC'!$B$7:$B$809,0)))</f>
        <v/>
      </c>
      <c r="BC268" s="844" t="str">
        <f>IF($B268="","",INDEX('All CCC'!BC$7:BC$809,MATCH(WatchList!$B268,'All CCC'!$B$7:$B$809,0)))</f>
        <v/>
      </c>
      <c r="BD268" s="844" t="str">
        <f>IF($B268="","",INDEX('All CCC'!BD$7:BD$809,MATCH(WatchList!$B268,'All CCC'!$B$7:$B$809,0)))</f>
        <v/>
      </c>
      <c r="BE268" s="844" t="str">
        <f>IF($B268="","",INDEX('All CCC'!BE$7:BE$809,MATCH(WatchList!$B268,'All CCC'!$B$7:$B$809,0)))</f>
        <v/>
      </c>
      <c r="BF268" s="844" t="str">
        <f>IF($B268="","",INDEX('All CCC'!BF$7:BF$809,MATCH(WatchList!$B268,'All CCC'!$B$7:$B$809,0)))</f>
        <v/>
      </c>
      <c r="BG268" s="844" t="str">
        <f>IF($B268="","",INDEX('All CCC'!BG$7:BG$809,MATCH(WatchList!$B268,'All CCC'!$B$7:$B$809,0)))</f>
        <v/>
      </c>
    </row>
    <row r="269" spans="1:59" x14ac:dyDescent="0.2">
      <c r="A269" s="548" t="str">
        <f>IF($B269="","",INDEX('All CCC'!A$7:A$809,MATCH(WatchList!$B269,'All CCC'!$B$7:$B$809,0)))</f>
        <v/>
      </c>
      <c r="B269" s="31"/>
      <c r="C269" s="844" t="str">
        <f>IF($B269="","",INDEX('All CCC'!C$7:C$809,MATCH(WatchList!$B269,'All CCC'!$B$7:$B$809,0)))</f>
        <v/>
      </c>
      <c r="D269" s="844" t="str">
        <f>IF($B269="","",INDEX('All CCC'!D$7:D$809,MATCH(WatchList!$B269,'All CCC'!$B$7:$B$809,0)))</f>
        <v/>
      </c>
      <c r="E269" s="844" t="str">
        <f>IF($B269="","",INDEX('All CCC'!E$7:E$809,MATCH(WatchList!$B269,'All CCC'!$B$7:$B$809,0)))</f>
        <v/>
      </c>
      <c r="F269" s="844" t="str">
        <f>IF($B269="","",INDEX('All CCC'!F$7:F$809,MATCH(WatchList!$B269,'All CCC'!$B$7:$B$809,0)))</f>
        <v/>
      </c>
      <c r="G269" s="844" t="str">
        <f>IF($B269="","",INDEX('All CCC'!G$7:G$809,MATCH(WatchList!$B269,'All CCC'!$B$7:$B$809,0)))</f>
        <v/>
      </c>
      <c r="H269" s="844" t="str">
        <f>IF($B269="","",INDEX('All CCC'!H$7:H$809,MATCH(WatchList!$B269,'All CCC'!$B$7:$B$809,0)))</f>
        <v/>
      </c>
      <c r="I269" s="844" t="str">
        <f>IF($B269="","",INDEX('All CCC'!I$7:I$809,MATCH(WatchList!$B269,'All CCC'!$B$7:$B$809,0)))</f>
        <v/>
      </c>
      <c r="J269" s="844" t="str">
        <f>IF($B269="","",INDEX('All CCC'!J$7:J$809,MATCH(WatchList!$B269,'All CCC'!$B$7:$B$809,0)))</f>
        <v/>
      </c>
      <c r="K269" s="844" t="str">
        <f>IF($B269="","",INDEX('All CCC'!K$7:K$809,MATCH(WatchList!$B269,'All CCC'!$B$7:$B$809,0)))</f>
        <v/>
      </c>
      <c r="L269" s="844" t="str">
        <f>IF($B269="","",INDEX('All CCC'!L$7:L$809,MATCH(WatchList!$B269,'All CCC'!$B$7:$B$809,0)))</f>
        <v/>
      </c>
      <c r="M269" s="844" t="str">
        <f>IF($B269="","",INDEX('All CCC'!M$7:M$809,MATCH(WatchList!$B269,'All CCC'!$B$7:$B$809,0)))</f>
        <v/>
      </c>
      <c r="N269" s="844" t="str">
        <f>IF($B269="","",INDEX('All CCC'!N$7:N$809,MATCH(WatchList!$B269,'All CCC'!$B$7:$B$809,0)))</f>
        <v/>
      </c>
      <c r="O269" s="844" t="str">
        <f>IF($B269="","",INDEX('All CCC'!O$7:O$809,MATCH(WatchList!$B269,'All CCC'!$B$7:$B$809,0)))</f>
        <v/>
      </c>
      <c r="P269" s="845" t="str">
        <f>IF($B269="","",INDEX('All CCC'!P$7:P$809,MATCH(WatchList!$B269,'All CCC'!$B$7:$B$809,0)))</f>
        <v/>
      </c>
      <c r="Q269" s="845" t="str">
        <f>IF($B269="","",INDEX('All CCC'!Q$7:Q$809,MATCH(WatchList!$B269,'All CCC'!$B$7:$B$809,0)))</f>
        <v/>
      </c>
      <c r="R269" s="844" t="str">
        <f>IF($B269="","",INDEX('All CCC'!R$7:R$809,MATCH(WatchList!$B269,'All CCC'!$B$7:$B$809,0)))</f>
        <v/>
      </c>
      <c r="S269" s="844" t="str">
        <f>IF($B269="","",INDEX('All CCC'!S$7:S$809,MATCH(WatchList!$B269,'All CCC'!$B$7:$B$809,0)))</f>
        <v/>
      </c>
      <c r="T269" s="844" t="str">
        <f>IF($B269="","",INDEX('All CCC'!T$7:T$809,MATCH(WatchList!$B269,'All CCC'!$B$7:$B$809,0)))</f>
        <v/>
      </c>
      <c r="U269" s="844" t="str">
        <f>IF($B269="","",INDEX('All CCC'!U$7:U$809,MATCH(WatchList!$B269,'All CCC'!$B$7:$B$809,0)))</f>
        <v/>
      </c>
      <c r="V269" s="844" t="str">
        <f>IF($B269="","",INDEX('All CCC'!V$7:V$809,MATCH(WatchList!$B269,'All CCC'!$B$7:$B$809,0)))</f>
        <v/>
      </c>
      <c r="W269" s="844" t="str">
        <f>IF($B269="","",INDEX('All CCC'!W$7:W$809,MATCH(WatchList!$B269,'All CCC'!$B$7:$B$809,0)))</f>
        <v/>
      </c>
      <c r="X269" s="844" t="str">
        <f>IF($B269="","",INDEX('All CCC'!X$7:X$809,MATCH(WatchList!$B269,'All CCC'!$B$7:$B$809,0)))</f>
        <v/>
      </c>
      <c r="Y269" s="844" t="str">
        <f>IF($B269="","",INDEX('All CCC'!Y$7:Y$809,MATCH(WatchList!$B269,'All CCC'!$B$7:$B$809,0)))</f>
        <v/>
      </c>
      <c r="Z269" s="844" t="str">
        <f>IF($B269="","",INDEX('All CCC'!Z$7:Z$809,MATCH(WatchList!$B269,'All CCC'!$B$7:$B$809,0)))</f>
        <v/>
      </c>
      <c r="AA269" s="844" t="str">
        <f>IF($B269="","",INDEX('All CCC'!AA$7:AA$809,MATCH(WatchList!$B269,'All CCC'!$B$7:$B$809,0)))</f>
        <v/>
      </c>
      <c r="AB269" s="844" t="str">
        <f>IF($B269="","",INDEX('All CCC'!AB$7:AB$809,MATCH(WatchList!$B269,'All CCC'!$B$7:$B$809,0)))</f>
        <v/>
      </c>
      <c r="AC269" s="844" t="str">
        <f>IF($B269="","",INDEX('All CCC'!AC$7:AC$809,MATCH(WatchList!$B269,'All CCC'!$B$7:$B$809,0)))</f>
        <v/>
      </c>
      <c r="AD269" s="844" t="str">
        <f>IF($B269="","",INDEX('All CCC'!AD$7:AD$809,MATCH(WatchList!$B269,'All CCC'!$B$7:$B$809,0)))</f>
        <v/>
      </c>
      <c r="AE269" s="844" t="str">
        <f>IF($B269="","",INDEX('All CCC'!AE$7:AE$809,MATCH(WatchList!$B269,'All CCC'!$B$7:$B$809,0)))</f>
        <v/>
      </c>
      <c r="AF269" s="844" t="str">
        <f>IF($B269="","",INDEX('All CCC'!AF$7:AF$809,MATCH(WatchList!$B269,'All CCC'!$B$7:$B$809,0)))</f>
        <v/>
      </c>
      <c r="AG269" s="844" t="str">
        <f>IF($B269="","",INDEX('All CCC'!AG$7:AG$809,MATCH(WatchList!$B269,'All CCC'!$B$7:$B$809,0)))</f>
        <v/>
      </c>
      <c r="AH269" s="844" t="str">
        <f>IF($B269="","",INDEX('All CCC'!AH$7:AH$809,MATCH(WatchList!$B269,'All CCC'!$B$7:$B$809,0)))</f>
        <v/>
      </c>
      <c r="AI269" s="844" t="str">
        <f>IF($B269="","",INDEX('All CCC'!AI$7:AI$809,MATCH(WatchList!$B269,'All CCC'!$B$7:$B$809,0)))</f>
        <v/>
      </c>
      <c r="AJ269" s="844" t="str">
        <f>IF($B269="","",INDEX('All CCC'!AJ$7:AJ$809,MATCH(WatchList!$B269,'All CCC'!$B$7:$B$809,0)))</f>
        <v/>
      </c>
      <c r="AK269" s="844" t="str">
        <f>IF($B269="","",INDEX('All CCC'!AK$7:AK$809,MATCH(WatchList!$B269,'All CCC'!$B$7:$B$809,0)))</f>
        <v/>
      </c>
      <c r="AL269" s="844" t="str">
        <f>IF($B269="","",INDEX('All CCC'!AL$7:AL$809,MATCH(WatchList!$B269,'All CCC'!$B$7:$B$809,0)))</f>
        <v/>
      </c>
      <c r="AM269" s="844" t="str">
        <f>IF($B269="","",INDEX('All CCC'!AM$7:AM$809,MATCH(WatchList!$B269,'All CCC'!$B$7:$B$809,0)))</f>
        <v/>
      </c>
      <c r="AN269" s="844" t="str">
        <f>IF($B269="","",INDEX('All CCC'!AN$7:AN$809,MATCH(WatchList!$B269,'All CCC'!$B$7:$B$809,0)))</f>
        <v/>
      </c>
      <c r="AO269" s="844" t="str">
        <f>IF($B269="","",INDEX('All CCC'!AO$7:AO$809,MATCH(WatchList!$B269,'All CCC'!$B$7:$B$809,0)))</f>
        <v/>
      </c>
      <c r="AP269" s="844" t="str">
        <f>IF($B269="","",INDEX('All CCC'!AP$7:AP$809,MATCH(WatchList!$B269,'All CCC'!$B$7:$B$809,0)))</f>
        <v/>
      </c>
      <c r="AQ269" s="844" t="str">
        <f>IF($B269="","",INDEX('All CCC'!AQ$7:AQ$809,MATCH(WatchList!$B269,'All CCC'!$B$7:$B$809,0)))</f>
        <v/>
      </c>
      <c r="AR269" s="844" t="str">
        <f>IF($B269="","",INDEX('All CCC'!AR$7:AR$809,MATCH(WatchList!$B269,'All CCC'!$B$7:$B$809,0)))</f>
        <v/>
      </c>
      <c r="AS269" s="844" t="str">
        <f>IF($B269="","",INDEX('All CCC'!AS$7:AS$809,MATCH(WatchList!$B269,'All CCC'!$B$7:$B$809,0)))</f>
        <v/>
      </c>
      <c r="AT269" s="844" t="str">
        <f>IF($B269="","",INDEX('All CCC'!AT$7:AT$809,MATCH(WatchList!$B269,'All CCC'!$B$7:$B$809,0)))</f>
        <v/>
      </c>
      <c r="AU269" s="844" t="str">
        <f>IF($B269="","",INDEX('All CCC'!AU$7:AU$809,MATCH(WatchList!$B269,'All CCC'!$B$7:$B$809,0)))</f>
        <v/>
      </c>
      <c r="AV269" s="844" t="str">
        <f>IF($B269="","",INDEX('All CCC'!AV$7:AV$809,MATCH(WatchList!$B269,'All CCC'!$B$7:$B$809,0)))</f>
        <v/>
      </c>
      <c r="AW269" s="844" t="str">
        <f>IF($B269="","",INDEX('All CCC'!AW$7:AW$809,MATCH(WatchList!$B269,'All CCC'!$B$7:$B$809,0)))</f>
        <v/>
      </c>
      <c r="AX269" s="844" t="str">
        <f>IF($B269="","",INDEX('All CCC'!AX$7:AX$809,MATCH(WatchList!$B269,'All CCC'!$B$7:$B$809,0)))</f>
        <v/>
      </c>
      <c r="AY269" s="844" t="str">
        <f>IF($B269="","",INDEX('All CCC'!AY$7:AY$809,MATCH(WatchList!$B269,'All CCC'!$B$7:$B$809,0)))</f>
        <v/>
      </c>
      <c r="AZ269" s="844" t="str">
        <f>IF($B269="","",INDEX('All CCC'!AZ$7:AZ$809,MATCH(WatchList!$B269,'All CCC'!$B$7:$B$809,0)))</f>
        <v/>
      </c>
      <c r="BA269" s="844" t="str">
        <f>IF($B269="","",INDEX('All CCC'!BA$7:BA$809,MATCH(WatchList!$B269,'All CCC'!$B$7:$B$809,0)))</f>
        <v/>
      </c>
      <c r="BB269" s="844" t="str">
        <f>IF($B269="","",INDEX('All CCC'!BB$7:BB$809,MATCH(WatchList!$B269,'All CCC'!$B$7:$B$809,0)))</f>
        <v/>
      </c>
      <c r="BC269" s="844" t="str">
        <f>IF($B269="","",INDEX('All CCC'!BC$7:BC$809,MATCH(WatchList!$B269,'All CCC'!$B$7:$B$809,0)))</f>
        <v/>
      </c>
      <c r="BD269" s="844" t="str">
        <f>IF($B269="","",INDEX('All CCC'!BD$7:BD$809,MATCH(WatchList!$B269,'All CCC'!$B$7:$B$809,0)))</f>
        <v/>
      </c>
      <c r="BE269" s="844" t="str">
        <f>IF($B269="","",INDEX('All CCC'!BE$7:BE$809,MATCH(WatchList!$B269,'All CCC'!$B$7:$B$809,0)))</f>
        <v/>
      </c>
      <c r="BF269" s="844" t="str">
        <f>IF($B269="","",INDEX('All CCC'!BF$7:BF$809,MATCH(WatchList!$B269,'All CCC'!$B$7:$B$809,0)))</f>
        <v/>
      </c>
      <c r="BG269" s="844" t="str">
        <f>IF($B269="","",INDEX('All CCC'!BG$7:BG$809,MATCH(WatchList!$B269,'All CCC'!$B$7:$B$809,0)))</f>
        <v/>
      </c>
    </row>
    <row r="270" spans="1:59" x14ac:dyDescent="0.2">
      <c r="A270" s="548" t="str">
        <f>IF($B270="","",INDEX('All CCC'!A$7:A$809,MATCH(WatchList!$B270,'All CCC'!$B$7:$B$809,0)))</f>
        <v/>
      </c>
      <c r="B270" s="31"/>
      <c r="C270" s="844" t="str">
        <f>IF($B270="","",INDEX('All CCC'!C$7:C$809,MATCH(WatchList!$B270,'All CCC'!$B$7:$B$809,0)))</f>
        <v/>
      </c>
      <c r="D270" s="844" t="str">
        <f>IF($B270="","",INDEX('All CCC'!D$7:D$809,MATCH(WatchList!$B270,'All CCC'!$B$7:$B$809,0)))</f>
        <v/>
      </c>
      <c r="E270" s="844" t="str">
        <f>IF($B270="","",INDEX('All CCC'!E$7:E$809,MATCH(WatchList!$B270,'All CCC'!$B$7:$B$809,0)))</f>
        <v/>
      </c>
      <c r="F270" s="844" t="str">
        <f>IF($B270="","",INDEX('All CCC'!F$7:F$809,MATCH(WatchList!$B270,'All CCC'!$B$7:$B$809,0)))</f>
        <v/>
      </c>
      <c r="G270" s="844" t="str">
        <f>IF($B270="","",INDEX('All CCC'!G$7:G$809,MATCH(WatchList!$B270,'All CCC'!$B$7:$B$809,0)))</f>
        <v/>
      </c>
      <c r="H270" s="844" t="str">
        <f>IF($B270="","",INDEX('All CCC'!H$7:H$809,MATCH(WatchList!$B270,'All CCC'!$B$7:$B$809,0)))</f>
        <v/>
      </c>
      <c r="I270" s="844" t="str">
        <f>IF($B270="","",INDEX('All CCC'!I$7:I$809,MATCH(WatchList!$B270,'All CCC'!$B$7:$B$809,0)))</f>
        <v/>
      </c>
      <c r="J270" s="844" t="str">
        <f>IF($B270="","",INDEX('All CCC'!J$7:J$809,MATCH(WatchList!$B270,'All CCC'!$B$7:$B$809,0)))</f>
        <v/>
      </c>
      <c r="K270" s="844" t="str">
        <f>IF($B270="","",INDEX('All CCC'!K$7:K$809,MATCH(WatchList!$B270,'All CCC'!$B$7:$B$809,0)))</f>
        <v/>
      </c>
      <c r="L270" s="844" t="str">
        <f>IF($B270="","",INDEX('All CCC'!L$7:L$809,MATCH(WatchList!$B270,'All CCC'!$B$7:$B$809,0)))</f>
        <v/>
      </c>
      <c r="M270" s="844" t="str">
        <f>IF($B270="","",INDEX('All CCC'!M$7:M$809,MATCH(WatchList!$B270,'All CCC'!$B$7:$B$809,0)))</f>
        <v/>
      </c>
      <c r="N270" s="844" t="str">
        <f>IF($B270="","",INDEX('All CCC'!N$7:N$809,MATCH(WatchList!$B270,'All CCC'!$B$7:$B$809,0)))</f>
        <v/>
      </c>
      <c r="O270" s="844" t="str">
        <f>IF($B270="","",INDEX('All CCC'!O$7:O$809,MATCH(WatchList!$B270,'All CCC'!$B$7:$B$809,0)))</f>
        <v/>
      </c>
      <c r="P270" s="845" t="str">
        <f>IF($B270="","",INDEX('All CCC'!P$7:P$809,MATCH(WatchList!$B270,'All CCC'!$B$7:$B$809,0)))</f>
        <v/>
      </c>
      <c r="Q270" s="845" t="str">
        <f>IF($B270="","",INDEX('All CCC'!Q$7:Q$809,MATCH(WatchList!$B270,'All CCC'!$B$7:$B$809,0)))</f>
        <v/>
      </c>
      <c r="R270" s="844" t="str">
        <f>IF($B270="","",INDEX('All CCC'!R$7:R$809,MATCH(WatchList!$B270,'All CCC'!$B$7:$B$809,0)))</f>
        <v/>
      </c>
      <c r="S270" s="844" t="str">
        <f>IF($B270="","",INDEX('All CCC'!S$7:S$809,MATCH(WatchList!$B270,'All CCC'!$B$7:$B$809,0)))</f>
        <v/>
      </c>
      <c r="T270" s="844" t="str">
        <f>IF($B270="","",INDEX('All CCC'!T$7:T$809,MATCH(WatchList!$B270,'All CCC'!$B$7:$B$809,0)))</f>
        <v/>
      </c>
      <c r="U270" s="844" t="str">
        <f>IF($B270="","",INDEX('All CCC'!U$7:U$809,MATCH(WatchList!$B270,'All CCC'!$B$7:$B$809,0)))</f>
        <v/>
      </c>
      <c r="V270" s="844" t="str">
        <f>IF($B270="","",INDEX('All CCC'!V$7:V$809,MATCH(WatchList!$B270,'All CCC'!$B$7:$B$809,0)))</f>
        <v/>
      </c>
      <c r="W270" s="844" t="str">
        <f>IF($B270="","",INDEX('All CCC'!W$7:W$809,MATCH(WatchList!$B270,'All CCC'!$B$7:$B$809,0)))</f>
        <v/>
      </c>
      <c r="X270" s="844" t="str">
        <f>IF($B270="","",INDEX('All CCC'!X$7:X$809,MATCH(WatchList!$B270,'All CCC'!$B$7:$B$809,0)))</f>
        <v/>
      </c>
      <c r="Y270" s="844" t="str">
        <f>IF($B270="","",INDEX('All CCC'!Y$7:Y$809,MATCH(WatchList!$B270,'All CCC'!$B$7:$B$809,0)))</f>
        <v/>
      </c>
      <c r="Z270" s="844" t="str">
        <f>IF($B270="","",INDEX('All CCC'!Z$7:Z$809,MATCH(WatchList!$B270,'All CCC'!$B$7:$B$809,0)))</f>
        <v/>
      </c>
      <c r="AA270" s="844" t="str">
        <f>IF($B270="","",INDEX('All CCC'!AA$7:AA$809,MATCH(WatchList!$B270,'All CCC'!$B$7:$B$809,0)))</f>
        <v/>
      </c>
      <c r="AB270" s="844" t="str">
        <f>IF($B270="","",INDEX('All CCC'!AB$7:AB$809,MATCH(WatchList!$B270,'All CCC'!$B$7:$B$809,0)))</f>
        <v/>
      </c>
      <c r="AC270" s="844" t="str">
        <f>IF($B270="","",INDEX('All CCC'!AC$7:AC$809,MATCH(WatchList!$B270,'All CCC'!$B$7:$B$809,0)))</f>
        <v/>
      </c>
      <c r="AD270" s="844" t="str">
        <f>IF($B270="","",INDEX('All CCC'!AD$7:AD$809,MATCH(WatchList!$B270,'All CCC'!$B$7:$B$809,0)))</f>
        <v/>
      </c>
      <c r="AE270" s="844" t="str">
        <f>IF($B270="","",INDEX('All CCC'!AE$7:AE$809,MATCH(WatchList!$B270,'All CCC'!$B$7:$B$809,0)))</f>
        <v/>
      </c>
      <c r="AF270" s="844" t="str">
        <f>IF($B270="","",INDEX('All CCC'!AF$7:AF$809,MATCH(WatchList!$B270,'All CCC'!$B$7:$B$809,0)))</f>
        <v/>
      </c>
      <c r="AG270" s="844" t="str">
        <f>IF($B270="","",INDEX('All CCC'!AG$7:AG$809,MATCH(WatchList!$B270,'All CCC'!$B$7:$B$809,0)))</f>
        <v/>
      </c>
      <c r="AH270" s="844" t="str">
        <f>IF($B270="","",INDEX('All CCC'!AH$7:AH$809,MATCH(WatchList!$B270,'All CCC'!$B$7:$B$809,0)))</f>
        <v/>
      </c>
      <c r="AI270" s="844" t="str">
        <f>IF($B270="","",INDEX('All CCC'!AI$7:AI$809,MATCH(WatchList!$B270,'All CCC'!$B$7:$B$809,0)))</f>
        <v/>
      </c>
      <c r="AJ270" s="844" t="str">
        <f>IF($B270="","",INDEX('All CCC'!AJ$7:AJ$809,MATCH(WatchList!$B270,'All CCC'!$B$7:$B$809,0)))</f>
        <v/>
      </c>
      <c r="AK270" s="844" t="str">
        <f>IF($B270="","",INDEX('All CCC'!AK$7:AK$809,MATCH(WatchList!$B270,'All CCC'!$B$7:$B$809,0)))</f>
        <v/>
      </c>
      <c r="AL270" s="844" t="str">
        <f>IF($B270="","",INDEX('All CCC'!AL$7:AL$809,MATCH(WatchList!$B270,'All CCC'!$B$7:$B$809,0)))</f>
        <v/>
      </c>
      <c r="AM270" s="844" t="str">
        <f>IF($B270="","",INDEX('All CCC'!AM$7:AM$809,MATCH(WatchList!$B270,'All CCC'!$B$7:$B$809,0)))</f>
        <v/>
      </c>
      <c r="AN270" s="844" t="str">
        <f>IF($B270="","",INDEX('All CCC'!AN$7:AN$809,MATCH(WatchList!$B270,'All CCC'!$B$7:$B$809,0)))</f>
        <v/>
      </c>
      <c r="AO270" s="844" t="str">
        <f>IF($B270="","",INDEX('All CCC'!AO$7:AO$809,MATCH(WatchList!$B270,'All CCC'!$B$7:$B$809,0)))</f>
        <v/>
      </c>
      <c r="AP270" s="844" t="str">
        <f>IF($B270="","",INDEX('All CCC'!AP$7:AP$809,MATCH(WatchList!$B270,'All CCC'!$B$7:$B$809,0)))</f>
        <v/>
      </c>
      <c r="AQ270" s="844" t="str">
        <f>IF($B270="","",INDEX('All CCC'!AQ$7:AQ$809,MATCH(WatchList!$B270,'All CCC'!$B$7:$B$809,0)))</f>
        <v/>
      </c>
      <c r="AR270" s="844" t="str">
        <f>IF($B270="","",INDEX('All CCC'!AR$7:AR$809,MATCH(WatchList!$B270,'All CCC'!$B$7:$B$809,0)))</f>
        <v/>
      </c>
      <c r="AS270" s="844" t="str">
        <f>IF($B270="","",INDEX('All CCC'!AS$7:AS$809,MATCH(WatchList!$B270,'All CCC'!$B$7:$B$809,0)))</f>
        <v/>
      </c>
      <c r="AT270" s="844" t="str">
        <f>IF($B270="","",INDEX('All CCC'!AT$7:AT$809,MATCH(WatchList!$B270,'All CCC'!$B$7:$B$809,0)))</f>
        <v/>
      </c>
      <c r="AU270" s="844" t="str">
        <f>IF($B270="","",INDEX('All CCC'!AU$7:AU$809,MATCH(WatchList!$B270,'All CCC'!$B$7:$B$809,0)))</f>
        <v/>
      </c>
      <c r="AV270" s="844" t="str">
        <f>IF($B270="","",INDEX('All CCC'!AV$7:AV$809,MATCH(WatchList!$B270,'All CCC'!$B$7:$B$809,0)))</f>
        <v/>
      </c>
      <c r="AW270" s="844" t="str">
        <f>IF($B270="","",INDEX('All CCC'!AW$7:AW$809,MATCH(WatchList!$B270,'All CCC'!$B$7:$B$809,0)))</f>
        <v/>
      </c>
      <c r="AX270" s="844" t="str">
        <f>IF($B270="","",INDEX('All CCC'!AX$7:AX$809,MATCH(WatchList!$B270,'All CCC'!$B$7:$B$809,0)))</f>
        <v/>
      </c>
      <c r="AY270" s="844" t="str">
        <f>IF($B270="","",INDEX('All CCC'!AY$7:AY$809,MATCH(WatchList!$B270,'All CCC'!$B$7:$B$809,0)))</f>
        <v/>
      </c>
      <c r="AZ270" s="844" t="str">
        <f>IF($B270="","",INDEX('All CCC'!AZ$7:AZ$809,MATCH(WatchList!$B270,'All CCC'!$B$7:$B$809,0)))</f>
        <v/>
      </c>
      <c r="BA270" s="844" t="str">
        <f>IF($B270="","",INDEX('All CCC'!BA$7:BA$809,MATCH(WatchList!$B270,'All CCC'!$B$7:$B$809,0)))</f>
        <v/>
      </c>
      <c r="BB270" s="844" t="str">
        <f>IF($B270="","",INDEX('All CCC'!BB$7:BB$809,MATCH(WatchList!$B270,'All CCC'!$B$7:$B$809,0)))</f>
        <v/>
      </c>
      <c r="BC270" s="844" t="str">
        <f>IF($B270="","",INDEX('All CCC'!BC$7:BC$809,MATCH(WatchList!$B270,'All CCC'!$B$7:$B$809,0)))</f>
        <v/>
      </c>
      <c r="BD270" s="844" t="str">
        <f>IF($B270="","",INDEX('All CCC'!BD$7:BD$809,MATCH(WatchList!$B270,'All CCC'!$B$7:$B$809,0)))</f>
        <v/>
      </c>
      <c r="BE270" s="844" t="str">
        <f>IF($B270="","",INDEX('All CCC'!BE$7:BE$809,MATCH(WatchList!$B270,'All CCC'!$B$7:$B$809,0)))</f>
        <v/>
      </c>
      <c r="BF270" s="844" t="str">
        <f>IF($B270="","",INDEX('All CCC'!BF$7:BF$809,MATCH(WatchList!$B270,'All CCC'!$B$7:$B$809,0)))</f>
        <v/>
      </c>
      <c r="BG270" s="844" t="str">
        <f>IF($B270="","",INDEX('All CCC'!BG$7:BG$809,MATCH(WatchList!$B270,'All CCC'!$B$7:$B$809,0)))</f>
        <v/>
      </c>
    </row>
    <row r="271" spans="1:59" x14ac:dyDescent="0.2">
      <c r="A271" s="548" t="str">
        <f>IF($B271="","",INDEX('All CCC'!A$7:A$809,MATCH(WatchList!$B271,'All CCC'!$B$7:$B$809,0)))</f>
        <v/>
      </c>
      <c r="B271" s="31"/>
      <c r="C271" s="844" t="str">
        <f>IF($B271="","",INDEX('All CCC'!C$7:C$809,MATCH(WatchList!$B271,'All CCC'!$B$7:$B$809,0)))</f>
        <v/>
      </c>
      <c r="D271" s="844" t="str">
        <f>IF($B271="","",INDEX('All CCC'!D$7:D$809,MATCH(WatchList!$B271,'All CCC'!$B$7:$B$809,0)))</f>
        <v/>
      </c>
      <c r="E271" s="844" t="str">
        <f>IF($B271="","",INDEX('All CCC'!E$7:E$809,MATCH(WatchList!$B271,'All CCC'!$B$7:$B$809,0)))</f>
        <v/>
      </c>
      <c r="F271" s="844" t="str">
        <f>IF($B271="","",INDEX('All CCC'!F$7:F$809,MATCH(WatchList!$B271,'All CCC'!$B$7:$B$809,0)))</f>
        <v/>
      </c>
      <c r="G271" s="844" t="str">
        <f>IF($B271="","",INDEX('All CCC'!G$7:G$809,MATCH(WatchList!$B271,'All CCC'!$B$7:$B$809,0)))</f>
        <v/>
      </c>
      <c r="H271" s="844" t="str">
        <f>IF($B271="","",INDEX('All CCC'!H$7:H$809,MATCH(WatchList!$B271,'All CCC'!$B$7:$B$809,0)))</f>
        <v/>
      </c>
      <c r="I271" s="844" t="str">
        <f>IF($B271="","",INDEX('All CCC'!I$7:I$809,MATCH(WatchList!$B271,'All CCC'!$B$7:$B$809,0)))</f>
        <v/>
      </c>
      <c r="J271" s="844" t="str">
        <f>IF($B271="","",INDEX('All CCC'!J$7:J$809,MATCH(WatchList!$B271,'All CCC'!$B$7:$B$809,0)))</f>
        <v/>
      </c>
      <c r="K271" s="844" t="str">
        <f>IF($B271="","",INDEX('All CCC'!K$7:K$809,MATCH(WatchList!$B271,'All CCC'!$B$7:$B$809,0)))</f>
        <v/>
      </c>
      <c r="L271" s="844" t="str">
        <f>IF($B271="","",INDEX('All CCC'!L$7:L$809,MATCH(WatchList!$B271,'All CCC'!$B$7:$B$809,0)))</f>
        <v/>
      </c>
      <c r="M271" s="844" t="str">
        <f>IF($B271="","",INDEX('All CCC'!M$7:M$809,MATCH(WatchList!$B271,'All CCC'!$B$7:$B$809,0)))</f>
        <v/>
      </c>
      <c r="N271" s="844" t="str">
        <f>IF($B271="","",INDEX('All CCC'!N$7:N$809,MATCH(WatchList!$B271,'All CCC'!$B$7:$B$809,0)))</f>
        <v/>
      </c>
      <c r="O271" s="844" t="str">
        <f>IF($B271="","",INDEX('All CCC'!O$7:O$809,MATCH(WatchList!$B271,'All CCC'!$B$7:$B$809,0)))</f>
        <v/>
      </c>
      <c r="P271" s="845" t="str">
        <f>IF($B271="","",INDEX('All CCC'!P$7:P$809,MATCH(WatchList!$B271,'All CCC'!$B$7:$B$809,0)))</f>
        <v/>
      </c>
      <c r="Q271" s="845" t="str">
        <f>IF($B271="","",INDEX('All CCC'!Q$7:Q$809,MATCH(WatchList!$B271,'All CCC'!$B$7:$B$809,0)))</f>
        <v/>
      </c>
      <c r="R271" s="844" t="str">
        <f>IF($B271="","",INDEX('All CCC'!R$7:R$809,MATCH(WatchList!$B271,'All CCC'!$B$7:$B$809,0)))</f>
        <v/>
      </c>
      <c r="S271" s="844" t="str">
        <f>IF($B271="","",INDEX('All CCC'!S$7:S$809,MATCH(WatchList!$B271,'All CCC'!$B$7:$B$809,0)))</f>
        <v/>
      </c>
      <c r="T271" s="844" t="str">
        <f>IF($B271="","",INDEX('All CCC'!T$7:T$809,MATCH(WatchList!$B271,'All CCC'!$B$7:$B$809,0)))</f>
        <v/>
      </c>
      <c r="U271" s="844" t="str">
        <f>IF($B271="","",INDEX('All CCC'!U$7:U$809,MATCH(WatchList!$B271,'All CCC'!$B$7:$B$809,0)))</f>
        <v/>
      </c>
      <c r="V271" s="844" t="str">
        <f>IF($B271="","",INDEX('All CCC'!V$7:V$809,MATCH(WatchList!$B271,'All CCC'!$B$7:$B$809,0)))</f>
        <v/>
      </c>
      <c r="W271" s="844" t="str">
        <f>IF($B271="","",INDEX('All CCC'!W$7:W$809,MATCH(WatchList!$B271,'All CCC'!$B$7:$B$809,0)))</f>
        <v/>
      </c>
      <c r="X271" s="844" t="str">
        <f>IF($B271="","",INDEX('All CCC'!X$7:X$809,MATCH(WatchList!$B271,'All CCC'!$B$7:$B$809,0)))</f>
        <v/>
      </c>
      <c r="Y271" s="844" t="str">
        <f>IF($B271="","",INDEX('All CCC'!Y$7:Y$809,MATCH(WatchList!$B271,'All CCC'!$B$7:$B$809,0)))</f>
        <v/>
      </c>
      <c r="Z271" s="844" t="str">
        <f>IF($B271="","",INDEX('All CCC'!Z$7:Z$809,MATCH(WatchList!$B271,'All CCC'!$B$7:$B$809,0)))</f>
        <v/>
      </c>
      <c r="AA271" s="844" t="str">
        <f>IF($B271="","",INDEX('All CCC'!AA$7:AA$809,MATCH(WatchList!$B271,'All CCC'!$B$7:$B$809,0)))</f>
        <v/>
      </c>
      <c r="AB271" s="844" t="str">
        <f>IF($B271="","",INDEX('All CCC'!AB$7:AB$809,MATCH(WatchList!$B271,'All CCC'!$B$7:$B$809,0)))</f>
        <v/>
      </c>
      <c r="AC271" s="844" t="str">
        <f>IF($B271="","",INDEX('All CCC'!AC$7:AC$809,MATCH(WatchList!$B271,'All CCC'!$B$7:$B$809,0)))</f>
        <v/>
      </c>
      <c r="AD271" s="844" t="str">
        <f>IF($B271="","",INDEX('All CCC'!AD$7:AD$809,MATCH(WatchList!$B271,'All CCC'!$B$7:$B$809,0)))</f>
        <v/>
      </c>
      <c r="AE271" s="844" t="str">
        <f>IF($B271="","",INDEX('All CCC'!AE$7:AE$809,MATCH(WatchList!$B271,'All CCC'!$B$7:$B$809,0)))</f>
        <v/>
      </c>
      <c r="AF271" s="844" t="str">
        <f>IF($B271="","",INDEX('All CCC'!AF$7:AF$809,MATCH(WatchList!$B271,'All CCC'!$B$7:$B$809,0)))</f>
        <v/>
      </c>
      <c r="AG271" s="844" t="str">
        <f>IF($B271="","",INDEX('All CCC'!AG$7:AG$809,MATCH(WatchList!$B271,'All CCC'!$B$7:$B$809,0)))</f>
        <v/>
      </c>
      <c r="AH271" s="844" t="str">
        <f>IF($B271="","",INDEX('All CCC'!AH$7:AH$809,MATCH(WatchList!$B271,'All CCC'!$B$7:$B$809,0)))</f>
        <v/>
      </c>
      <c r="AI271" s="844" t="str">
        <f>IF($B271="","",INDEX('All CCC'!AI$7:AI$809,MATCH(WatchList!$B271,'All CCC'!$B$7:$B$809,0)))</f>
        <v/>
      </c>
      <c r="AJ271" s="844" t="str">
        <f>IF($B271="","",INDEX('All CCC'!AJ$7:AJ$809,MATCH(WatchList!$B271,'All CCC'!$B$7:$B$809,0)))</f>
        <v/>
      </c>
      <c r="AK271" s="844" t="str">
        <f>IF($B271="","",INDEX('All CCC'!AK$7:AK$809,MATCH(WatchList!$B271,'All CCC'!$B$7:$B$809,0)))</f>
        <v/>
      </c>
      <c r="AL271" s="844" t="str">
        <f>IF($B271="","",INDEX('All CCC'!AL$7:AL$809,MATCH(WatchList!$B271,'All CCC'!$B$7:$B$809,0)))</f>
        <v/>
      </c>
      <c r="AM271" s="844" t="str">
        <f>IF($B271="","",INDEX('All CCC'!AM$7:AM$809,MATCH(WatchList!$B271,'All CCC'!$B$7:$B$809,0)))</f>
        <v/>
      </c>
      <c r="AN271" s="844" t="str">
        <f>IF($B271="","",INDEX('All CCC'!AN$7:AN$809,MATCH(WatchList!$B271,'All CCC'!$B$7:$B$809,0)))</f>
        <v/>
      </c>
      <c r="AO271" s="844" t="str">
        <f>IF($B271="","",INDEX('All CCC'!AO$7:AO$809,MATCH(WatchList!$B271,'All CCC'!$B$7:$B$809,0)))</f>
        <v/>
      </c>
      <c r="AP271" s="844" t="str">
        <f>IF($B271="","",INDEX('All CCC'!AP$7:AP$809,MATCH(WatchList!$B271,'All CCC'!$B$7:$B$809,0)))</f>
        <v/>
      </c>
      <c r="AQ271" s="844" t="str">
        <f>IF($B271="","",INDEX('All CCC'!AQ$7:AQ$809,MATCH(WatchList!$B271,'All CCC'!$B$7:$B$809,0)))</f>
        <v/>
      </c>
      <c r="AR271" s="844" t="str">
        <f>IF($B271="","",INDEX('All CCC'!AR$7:AR$809,MATCH(WatchList!$B271,'All CCC'!$B$7:$B$809,0)))</f>
        <v/>
      </c>
      <c r="AS271" s="844" t="str">
        <f>IF($B271="","",INDEX('All CCC'!AS$7:AS$809,MATCH(WatchList!$B271,'All CCC'!$B$7:$B$809,0)))</f>
        <v/>
      </c>
      <c r="AT271" s="844" t="str">
        <f>IF($B271="","",INDEX('All CCC'!AT$7:AT$809,MATCH(WatchList!$B271,'All CCC'!$B$7:$B$809,0)))</f>
        <v/>
      </c>
      <c r="AU271" s="844" t="str">
        <f>IF($B271="","",INDEX('All CCC'!AU$7:AU$809,MATCH(WatchList!$B271,'All CCC'!$B$7:$B$809,0)))</f>
        <v/>
      </c>
      <c r="AV271" s="844" t="str">
        <f>IF($B271="","",INDEX('All CCC'!AV$7:AV$809,MATCH(WatchList!$B271,'All CCC'!$B$7:$B$809,0)))</f>
        <v/>
      </c>
      <c r="AW271" s="844" t="str">
        <f>IF($B271="","",INDEX('All CCC'!AW$7:AW$809,MATCH(WatchList!$B271,'All CCC'!$B$7:$B$809,0)))</f>
        <v/>
      </c>
      <c r="AX271" s="844" t="str">
        <f>IF($B271="","",INDEX('All CCC'!AX$7:AX$809,MATCH(WatchList!$B271,'All CCC'!$B$7:$B$809,0)))</f>
        <v/>
      </c>
      <c r="AY271" s="844" t="str">
        <f>IF($B271="","",INDEX('All CCC'!AY$7:AY$809,MATCH(WatchList!$B271,'All CCC'!$B$7:$B$809,0)))</f>
        <v/>
      </c>
      <c r="AZ271" s="844" t="str">
        <f>IF($B271="","",INDEX('All CCC'!AZ$7:AZ$809,MATCH(WatchList!$B271,'All CCC'!$B$7:$B$809,0)))</f>
        <v/>
      </c>
      <c r="BA271" s="844" t="str">
        <f>IF($B271="","",INDEX('All CCC'!BA$7:BA$809,MATCH(WatchList!$B271,'All CCC'!$B$7:$B$809,0)))</f>
        <v/>
      </c>
      <c r="BB271" s="844" t="str">
        <f>IF($B271="","",INDEX('All CCC'!BB$7:BB$809,MATCH(WatchList!$B271,'All CCC'!$B$7:$B$809,0)))</f>
        <v/>
      </c>
      <c r="BC271" s="844" t="str">
        <f>IF($B271="","",INDEX('All CCC'!BC$7:BC$809,MATCH(WatchList!$B271,'All CCC'!$B$7:$B$809,0)))</f>
        <v/>
      </c>
      <c r="BD271" s="844" t="str">
        <f>IF($B271="","",INDEX('All CCC'!BD$7:BD$809,MATCH(WatchList!$B271,'All CCC'!$B$7:$B$809,0)))</f>
        <v/>
      </c>
      <c r="BE271" s="844" t="str">
        <f>IF($B271="","",INDEX('All CCC'!BE$7:BE$809,MATCH(WatchList!$B271,'All CCC'!$B$7:$B$809,0)))</f>
        <v/>
      </c>
      <c r="BF271" s="844" t="str">
        <f>IF($B271="","",INDEX('All CCC'!BF$7:BF$809,MATCH(WatchList!$B271,'All CCC'!$B$7:$B$809,0)))</f>
        <v/>
      </c>
      <c r="BG271" s="844" t="str">
        <f>IF($B271="","",INDEX('All CCC'!BG$7:BG$809,MATCH(WatchList!$B271,'All CCC'!$B$7:$B$809,0)))</f>
        <v/>
      </c>
    </row>
    <row r="272" spans="1:59" x14ac:dyDescent="0.2">
      <c r="A272" s="548" t="str">
        <f>IF($B272="","",INDEX('All CCC'!A$7:A$809,MATCH(WatchList!$B272,'All CCC'!$B$7:$B$809,0)))</f>
        <v/>
      </c>
      <c r="B272" s="31"/>
      <c r="C272" s="844" t="str">
        <f>IF($B272="","",INDEX('All CCC'!C$7:C$809,MATCH(WatchList!$B272,'All CCC'!$B$7:$B$809,0)))</f>
        <v/>
      </c>
      <c r="D272" s="844" t="str">
        <f>IF($B272="","",INDEX('All CCC'!D$7:D$809,MATCH(WatchList!$B272,'All CCC'!$B$7:$B$809,0)))</f>
        <v/>
      </c>
      <c r="E272" s="844" t="str">
        <f>IF($B272="","",INDEX('All CCC'!E$7:E$809,MATCH(WatchList!$B272,'All CCC'!$B$7:$B$809,0)))</f>
        <v/>
      </c>
      <c r="F272" s="844" t="str">
        <f>IF($B272="","",INDEX('All CCC'!F$7:F$809,MATCH(WatchList!$B272,'All CCC'!$B$7:$B$809,0)))</f>
        <v/>
      </c>
      <c r="G272" s="844" t="str">
        <f>IF($B272="","",INDEX('All CCC'!G$7:G$809,MATCH(WatchList!$B272,'All CCC'!$B$7:$B$809,0)))</f>
        <v/>
      </c>
      <c r="H272" s="844" t="str">
        <f>IF($B272="","",INDEX('All CCC'!H$7:H$809,MATCH(WatchList!$B272,'All CCC'!$B$7:$B$809,0)))</f>
        <v/>
      </c>
      <c r="I272" s="844" t="str">
        <f>IF($B272="","",INDEX('All CCC'!I$7:I$809,MATCH(WatchList!$B272,'All CCC'!$B$7:$B$809,0)))</f>
        <v/>
      </c>
      <c r="J272" s="844" t="str">
        <f>IF($B272="","",INDEX('All CCC'!J$7:J$809,MATCH(WatchList!$B272,'All CCC'!$B$7:$B$809,0)))</f>
        <v/>
      </c>
      <c r="K272" s="844" t="str">
        <f>IF($B272="","",INDEX('All CCC'!K$7:K$809,MATCH(WatchList!$B272,'All CCC'!$B$7:$B$809,0)))</f>
        <v/>
      </c>
      <c r="L272" s="844" t="str">
        <f>IF($B272="","",INDEX('All CCC'!L$7:L$809,MATCH(WatchList!$B272,'All CCC'!$B$7:$B$809,0)))</f>
        <v/>
      </c>
      <c r="M272" s="844" t="str">
        <f>IF($B272="","",INDEX('All CCC'!M$7:M$809,MATCH(WatchList!$B272,'All CCC'!$B$7:$B$809,0)))</f>
        <v/>
      </c>
      <c r="N272" s="844" t="str">
        <f>IF($B272="","",INDEX('All CCC'!N$7:N$809,MATCH(WatchList!$B272,'All CCC'!$B$7:$B$809,0)))</f>
        <v/>
      </c>
      <c r="O272" s="844" t="str">
        <f>IF($B272="","",INDEX('All CCC'!O$7:O$809,MATCH(WatchList!$B272,'All CCC'!$B$7:$B$809,0)))</f>
        <v/>
      </c>
      <c r="P272" s="845" t="str">
        <f>IF($B272="","",INDEX('All CCC'!P$7:P$809,MATCH(WatchList!$B272,'All CCC'!$B$7:$B$809,0)))</f>
        <v/>
      </c>
      <c r="Q272" s="845" t="str">
        <f>IF($B272="","",INDEX('All CCC'!Q$7:Q$809,MATCH(WatchList!$B272,'All CCC'!$B$7:$B$809,0)))</f>
        <v/>
      </c>
      <c r="R272" s="844" t="str">
        <f>IF($B272="","",INDEX('All CCC'!R$7:R$809,MATCH(WatchList!$B272,'All CCC'!$B$7:$B$809,0)))</f>
        <v/>
      </c>
      <c r="S272" s="844" t="str">
        <f>IF($B272="","",INDEX('All CCC'!S$7:S$809,MATCH(WatchList!$B272,'All CCC'!$B$7:$B$809,0)))</f>
        <v/>
      </c>
      <c r="T272" s="844" t="str">
        <f>IF($B272="","",INDEX('All CCC'!T$7:T$809,MATCH(WatchList!$B272,'All CCC'!$B$7:$B$809,0)))</f>
        <v/>
      </c>
      <c r="U272" s="844" t="str">
        <f>IF($B272="","",INDEX('All CCC'!U$7:U$809,MATCH(WatchList!$B272,'All CCC'!$B$7:$B$809,0)))</f>
        <v/>
      </c>
      <c r="V272" s="844" t="str">
        <f>IF($B272="","",INDEX('All CCC'!V$7:V$809,MATCH(WatchList!$B272,'All CCC'!$B$7:$B$809,0)))</f>
        <v/>
      </c>
      <c r="W272" s="844" t="str">
        <f>IF($B272="","",INDEX('All CCC'!W$7:W$809,MATCH(WatchList!$B272,'All CCC'!$B$7:$B$809,0)))</f>
        <v/>
      </c>
      <c r="X272" s="844" t="str">
        <f>IF($B272="","",INDEX('All CCC'!X$7:X$809,MATCH(WatchList!$B272,'All CCC'!$B$7:$B$809,0)))</f>
        <v/>
      </c>
      <c r="Y272" s="844" t="str">
        <f>IF($B272="","",INDEX('All CCC'!Y$7:Y$809,MATCH(WatchList!$B272,'All CCC'!$B$7:$B$809,0)))</f>
        <v/>
      </c>
      <c r="Z272" s="844" t="str">
        <f>IF($B272="","",INDEX('All CCC'!Z$7:Z$809,MATCH(WatchList!$B272,'All CCC'!$B$7:$B$809,0)))</f>
        <v/>
      </c>
      <c r="AA272" s="844" t="str">
        <f>IF($B272="","",INDEX('All CCC'!AA$7:AA$809,MATCH(WatchList!$B272,'All CCC'!$B$7:$B$809,0)))</f>
        <v/>
      </c>
      <c r="AB272" s="844" t="str">
        <f>IF($B272="","",INDEX('All CCC'!AB$7:AB$809,MATCH(WatchList!$B272,'All CCC'!$B$7:$B$809,0)))</f>
        <v/>
      </c>
      <c r="AC272" s="844" t="str">
        <f>IF($B272="","",INDEX('All CCC'!AC$7:AC$809,MATCH(WatchList!$B272,'All CCC'!$B$7:$B$809,0)))</f>
        <v/>
      </c>
      <c r="AD272" s="844" t="str">
        <f>IF($B272="","",INDEX('All CCC'!AD$7:AD$809,MATCH(WatchList!$B272,'All CCC'!$B$7:$B$809,0)))</f>
        <v/>
      </c>
      <c r="AE272" s="844" t="str">
        <f>IF($B272="","",INDEX('All CCC'!AE$7:AE$809,MATCH(WatchList!$B272,'All CCC'!$B$7:$B$809,0)))</f>
        <v/>
      </c>
      <c r="AF272" s="844" t="str">
        <f>IF($B272="","",INDEX('All CCC'!AF$7:AF$809,MATCH(WatchList!$B272,'All CCC'!$B$7:$B$809,0)))</f>
        <v/>
      </c>
      <c r="AG272" s="844" t="str">
        <f>IF($B272="","",INDEX('All CCC'!AG$7:AG$809,MATCH(WatchList!$B272,'All CCC'!$B$7:$B$809,0)))</f>
        <v/>
      </c>
      <c r="AH272" s="844" t="str">
        <f>IF($B272="","",INDEX('All CCC'!AH$7:AH$809,MATCH(WatchList!$B272,'All CCC'!$B$7:$B$809,0)))</f>
        <v/>
      </c>
      <c r="AI272" s="844" t="str">
        <f>IF($B272="","",INDEX('All CCC'!AI$7:AI$809,MATCH(WatchList!$B272,'All CCC'!$B$7:$B$809,0)))</f>
        <v/>
      </c>
      <c r="AJ272" s="844" t="str">
        <f>IF($B272="","",INDEX('All CCC'!AJ$7:AJ$809,MATCH(WatchList!$B272,'All CCC'!$B$7:$B$809,0)))</f>
        <v/>
      </c>
      <c r="AK272" s="844" t="str">
        <f>IF($B272="","",INDEX('All CCC'!AK$7:AK$809,MATCH(WatchList!$B272,'All CCC'!$B$7:$B$809,0)))</f>
        <v/>
      </c>
      <c r="AL272" s="844" t="str">
        <f>IF($B272="","",INDEX('All CCC'!AL$7:AL$809,MATCH(WatchList!$B272,'All CCC'!$B$7:$B$809,0)))</f>
        <v/>
      </c>
      <c r="AM272" s="844" t="str">
        <f>IF($B272="","",INDEX('All CCC'!AM$7:AM$809,MATCH(WatchList!$B272,'All CCC'!$B$7:$B$809,0)))</f>
        <v/>
      </c>
      <c r="AN272" s="844" t="str">
        <f>IF($B272="","",INDEX('All CCC'!AN$7:AN$809,MATCH(WatchList!$B272,'All CCC'!$B$7:$B$809,0)))</f>
        <v/>
      </c>
      <c r="AO272" s="844" t="str">
        <f>IF($B272="","",INDEX('All CCC'!AO$7:AO$809,MATCH(WatchList!$B272,'All CCC'!$B$7:$B$809,0)))</f>
        <v/>
      </c>
      <c r="AP272" s="844" t="str">
        <f>IF($B272="","",INDEX('All CCC'!AP$7:AP$809,MATCH(WatchList!$B272,'All CCC'!$B$7:$B$809,0)))</f>
        <v/>
      </c>
      <c r="AQ272" s="844" t="str">
        <f>IF($B272="","",INDEX('All CCC'!AQ$7:AQ$809,MATCH(WatchList!$B272,'All CCC'!$B$7:$B$809,0)))</f>
        <v/>
      </c>
      <c r="AR272" s="844" t="str">
        <f>IF($B272="","",INDEX('All CCC'!AR$7:AR$809,MATCH(WatchList!$B272,'All CCC'!$B$7:$B$809,0)))</f>
        <v/>
      </c>
      <c r="AS272" s="844" t="str">
        <f>IF($B272="","",INDEX('All CCC'!AS$7:AS$809,MATCH(WatchList!$B272,'All CCC'!$B$7:$B$809,0)))</f>
        <v/>
      </c>
      <c r="AT272" s="844" t="str">
        <f>IF($B272="","",INDEX('All CCC'!AT$7:AT$809,MATCH(WatchList!$B272,'All CCC'!$B$7:$B$809,0)))</f>
        <v/>
      </c>
      <c r="AU272" s="844" t="str">
        <f>IF($B272="","",INDEX('All CCC'!AU$7:AU$809,MATCH(WatchList!$B272,'All CCC'!$B$7:$B$809,0)))</f>
        <v/>
      </c>
      <c r="AV272" s="844" t="str">
        <f>IF($B272="","",INDEX('All CCC'!AV$7:AV$809,MATCH(WatchList!$B272,'All CCC'!$B$7:$B$809,0)))</f>
        <v/>
      </c>
      <c r="AW272" s="844" t="str">
        <f>IF($B272="","",INDEX('All CCC'!AW$7:AW$809,MATCH(WatchList!$B272,'All CCC'!$B$7:$B$809,0)))</f>
        <v/>
      </c>
      <c r="AX272" s="844" t="str">
        <f>IF($B272="","",INDEX('All CCC'!AX$7:AX$809,MATCH(WatchList!$B272,'All CCC'!$B$7:$B$809,0)))</f>
        <v/>
      </c>
      <c r="AY272" s="844" t="str">
        <f>IF($B272="","",INDEX('All CCC'!AY$7:AY$809,MATCH(WatchList!$B272,'All CCC'!$B$7:$B$809,0)))</f>
        <v/>
      </c>
      <c r="AZ272" s="844" t="str">
        <f>IF($B272="","",INDEX('All CCC'!AZ$7:AZ$809,MATCH(WatchList!$B272,'All CCC'!$B$7:$B$809,0)))</f>
        <v/>
      </c>
      <c r="BA272" s="844" t="str">
        <f>IF($B272="","",INDEX('All CCC'!BA$7:BA$809,MATCH(WatchList!$B272,'All CCC'!$B$7:$B$809,0)))</f>
        <v/>
      </c>
      <c r="BB272" s="844" t="str">
        <f>IF($B272="","",INDEX('All CCC'!BB$7:BB$809,MATCH(WatchList!$B272,'All CCC'!$B$7:$B$809,0)))</f>
        <v/>
      </c>
      <c r="BC272" s="844" t="str">
        <f>IF($B272="","",INDEX('All CCC'!BC$7:BC$809,MATCH(WatchList!$B272,'All CCC'!$B$7:$B$809,0)))</f>
        <v/>
      </c>
      <c r="BD272" s="844" t="str">
        <f>IF($B272="","",INDEX('All CCC'!BD$7:BD$809,MATCH(WatchList!$B272,'All CCC'!$B$7:$B$809,0)))</f>
        <v/>
      </c>
      <c r="BE272" s="844" t="str">
        <f>IF($B272="","",INDEX('All CCC'!BE$7:BE$809,MATCH(WatchList!$B272,'All CCC'!$B$7:$B$809,0)))</f>
        <v/>
      </c>
      <c r="BF272" s="844" t="str">
        <f>IF($B272="","",INDEX('All CCC'!BF$7:BF$809,MATCH(WatchList!$B272,'All CCC'!$B$7:$B$809,0)))</f>
        <v/>
      </c>
      <c r="BG272" s="844" t="str">
        <f>IF($B272="","",INDEX('All CCC'!BG$7:BG$809,MATCH(WatchList!$B272,'All CCC'!$B$7:$B$809,0)))</f>
        <v/>
      </c>
    </row>
    <row r="273" spans="1:59" x14ac:dyDescent="0.2">
      <c r="A273" s="548" t="str">
        <f>IF($B273="","",INDEX('All CCC'!A$7:A$809,MATCH(WatchList!$B273,'All CCC'!$B$7:$B$809,0)))</f>
        <v/>
      </c>
      <c r="B273" s="31"/>
      <c r="C273" s="844" t="str">
        <f>IF($B273="","",INDEX('All CCC'!C$7:C$809,MATCH(WatchList!$B273,'All CCC'!$B$7:$B$809,0)))</f>
        <v/>
      </c>
      <c r="D273" s="844" t="str">
        <f>IF($B273="","",INDEX('All CCC'!D$7:D$809,MATCH(WatchList!$B273,'All CCC'!$B$7:$B$809,0)))</f>
        <v/>
      </c>
      <c r="E273" s="844" t="str">
        <f>IF($B273="","",INDEX('All CCC'!E$7:E$809,MATCH(WatchList!$B273,'All CCC'!$B$7:$B$809,0)))</f>
        <v/>
      </c>
      <c r="F273" s="844" t="str">
        <f>IF($B273="","",INDEX('All CCC'!F$7:F$809,MATCH(WatchList!$B273,'All CCC'!$B$7:$B$809,0)))</f>
        <v/>
      </c>
      <c r="G273" s="844" t="str">
        <f>IF($B273="","",INDEX('All CCC'!G$7:G$809,MATCH(WatchList!$B273,'All CCC'!$B$7:$B$809,0)))</f>
        <v/>
      </c>
      <c r="H273" s="844" t="str">
        <f>IF($B273="","",INDEX('All CCC'!H$7:H$809,MATCH(WatchList!$B273,'All CCC'!$B$7:$B$809,0)))</f>
        <v/>
      </c>
      <c r="I273" s="844" t="str">
        <f>IF($B273="","",INDEX('All CCC'!I$7:I$809,MATCH(WatchList!$B273,'All CCC'!$B$7:$B$809,0)))</f>
        <v/>
      </c>
      <c r="J273" s="844" t="str">
        <f>IF($B273="","",INDEX('All CCC'!J$7:J$809,MATCH(WatchList!$B273,'All CCC'!$B$7:$B$809,0)))</f>
        <v/>
      </c>
      <c r="K273" s="844" t="str">
        <f>IF($B273="","",INDEX('All CCC'!K$7:K$809,MATCH(WatchList!$B273,'All CCC'!$B$7:$B$809,0)))</f>
        <v/>
      </c>
      <c r="L273" s="844" t="str">
        <f>IF($B273="","",INDEX('All CCC'!L$7:L$809,MATCH(WatchList!$B273,'All CCC'!$B$7:$B$809,0)))</f>
        <v/>
      </c>
      <c r="M273" s="844" t="str">
        <f>IF($B273="","",INDEX('All CCC'!M$7:M$809,MATCH(WatchList!$B273,'All CCC'!$B$7:$B$809,0)))</f>
        <v/>
      </c>
      <c r="N273" s="844" t="str">
        <f>IF($B273="","",INDEX('All CCC'!N$7:N$809,MATCH(WatchList!$B273,'All CCC'!$B$7:$B$809,0)))</f>
        <v/>
      </c>
      <c r="O273" s="844" t="str">
        <f>IF($B273="","",INDEX('All CCC'!O$7:O$809,MATCH(WatchList!$B273,'All CCC'!$B$7:$B$809,0)))</f>
        <v/>
      </c>
      <c r="P273" s="845" t="str">
        <f>IF($B273="","",INDEX('All CCC'!P$7:P$809,MATCH(WatchList!$B273,'All CCC'!$B$7:$B$809,0)))</f>
        <v/>
      </c>
      <c r="Q273" s="845" t="str">
        <f>IF($B273="","",INDEX('All CCC'!Q$7:Q$809,MATCH(WatchList!$B273,'All CCC'!$B$7:$B$809,0)))</f>
        <v/>
      </c>
      <c r="R273" s="844" t="str">
        <f>IF($B273="","",INDEX('All CCC'!R$7:R$809,MATCH(WatchList!$B273,'All CCC'!$B$7:$B$809,0)))</f>
        <v/>
      </c>
      <c r="S273" s="844" t="str">
        <f>IF($B273="","",INDEX('All CCC'!S$7:S$809,MATCH(WatchList!$B273,'All CCC'!$B$7:$B$809,0)))</f>
        <v/>
      </c>
      <c r="T273" s="844" t="str">
        <f>IF($B273="","",INDEX('All CCC'!T$7:T$809,MATCH(WatchList!$B273,'All CCC'!$B$7:$B$809,0)))</f>
        <v/>
      </c>
      <c r="U273" s="844" t="str">
        <f>IF($B273="","",INDEX('All CCC'!U$7:U$809,MATCH(WatchList!$B273,'All CCC'!$B$7:$B$809,0)))</f>
        <v/>
      </c>
      <c r="V273" s="844" t="str">
        <f>IF($B273="","",INDEX('All CCC'!V$7:V$809,MATCH(WatchList!$B273,'All CCC'!$B$7:$B$809,0)))</f>
        <v/>
      </c>
      <c r="W273" s="844" t="str">
        <f>IF($B273="","",INDEX('All CCC'!W$7:W$809,MATCH(WatchList!$B273,'All CCC'!$B$7:$B$809,0)))</f>
        <v/>
      </c>
      <c r="X273" s="844" t="str">
        <f>IF($B273="","",INDEX('All CCC'!X$7:X$809,MATCH(WatchList!$B273,'All CCC'!$B$7:$B$809,0)))</f>
        <v/>
      </c>
      <c r="Y273" s="844" t="str">
        <f>IF($B273="","",INDEX('All CCC'!Y$7:Y$809,MATCH(WatchList!$B273,'All CCC'!$B$7:$B$809,0)))</f>
        <v/>
      </c>
      <c r="Z273" s="844" t="str">
        <f>IF($B273="","",INDEX('All CCC'!Z$7:Z$809,MATCH(WatchList!$B273,'All CCC'!$B$7:$B$809,0)))</f>
        <v/>
      </c>
      <c r="AA273" s="844" t="str">
        <f>IF($B273="","",INDEX('All CCC'!AA$7:AA$809,MATCH(WatchList!$B273,'All CCC'!$B$7:$B$809,0)))</f>
        <v/>
      </c>
      <c r="AB273" s="844" t="str">
        <f>IF($B273="","",INDEX('All CCC'!AB$7:AB$809,MATCH(WatchList!$B273,'All CCC'!$B$7:$B$809,0)))</f>
        <v/>
      </c>
      <c r="AC273" s="844" t="str">
        <f>IF($B273="","",INDEX('All CCC'!AC$7:AC$809,MATCH(WatchList!$B273,'All CCC'!$B$7:$B$809,0)))</f>
        <v/>
      </c>
      <c r="AD273" s="844" t="str">
        <f>IF($B273="","",INDEX('All CCC'!AD$7:AD$809,MATCH(WatchList!$B273,'All CCC'!$B$7:$B$809,0)))</f>
        <v/>
      </c>
      <c r="AE273" s="844" t="str">
        <f>IF($B273="","",INDEX('All CCC'!AE$7:AE$809,MATCH(WatchList!$B273,'All CCC'!$B$7:$B$809,0)))</f>
        <v/>
      </c>
      <c r="AF273" s="844" t="str">
        <f>IF($B273="","",INDEX('All CCC'!AF$7:AF$809,MATCH(WatchList!$B273,'All CCC'!$B$7:$B$809,0)))</f>
        <v/>
      </c>
      <c r="AG273" s="844" t="str">
        <f>IF($B273="","",INDEX('All CCC'!AG$7:AG$809,MATCH(WatchList!$B273,'All CCC'!$B$7:$B$809,0)))</f>
        <v/>
      </c>
      <c r="AH273" s="844" t="str">
        <f>IF($B273="","",INDEX('All CCC'!AH$7:AH$809,MATCH(WatchList!$B273,'All CCC'!$B$7:$B$809,0)))</f>
        <v/>
      </c>
      <c r="AI273" s="844" t="str">
        <f>IF($B273="","",INDEX('All CCC'!AI$7:AI$809,MATCH(WatchList!$B273,'All CCC'!$B$7:$B$809,0)))</f>
        <v/>
      </c>
      <c r="AJ273" s="844" t="str">
        <f>IF($B273="","",INDEX('All CCC'!AJ$7:AJ$809,MATCH(WatchList!$B273,'All CCC'!$B$7:$B$809,0)))</f>
        <v/>
      </c>
      <c r="AK273" s="844" t="str">
        <f>IF($B273="","",INDEX('All CCC'!AK$7:AK$809,MATCH(WatchList!$B273,'All CCC'!$B$7:$B$809,0)))</f>
        <v/>
      </c>
      <c r="AL273" s="844" t="str">
        <f>IF($B273="","",INDEX('All CCC'!AL$7:AL$809,MATCH(WatchList!$B273,'All CCC'!$B$7:$B$809,0)))</f>
        <v/>
      </c>
      <c r="AM273" s="844" t="str">
        <f>IF($B273="","",INDEX('All CCC'!AM$7:AM$809,MATCH(WatchList!$B273,'All CCC'!$B$7:$B$809,0)))</f>
        <v/>
      </c>
      <c r="AN273" s="844" t="str">
        <f>IF($B273="","",INDEX('All CCC'!AN$7:AN$809,MATCH(WatchList!$B273,'All CCC'!$B$7:$B$809,0)))</f>
        <v/>
      </c>
      <c r="AO273" s="844" t="str">
        <f>IF($B273="","",INDEX('All CCC'!AO$7:AO$809,MATCH(WatchList!$B273,'All CCC'!$B$7:$B$809,0)))</f>
        <v/>
      </c>
      <c r="AP273" s="844" t="str">
        <f>IF($B273="","",INDEX('All CCC'!AP$7:AP$809,MATCH(WatchList!$B273,'All CCC'!$B$7:$B$809,0)))</f>
        <v/>
      </c>
      <c r="AQ273" s="844" t="str">
        <f>IF($B273="","",INDEX('All CCC'!AQ$7:AQ$809,MATCH(WatchList!$B273,'All CCC'!$B$7:$B$809,0)))</f>
        <v/>
      </c>
      <c r="AR273" s="844" t="str">
        <f>IF($B273="","",INDEX('All CCC'!AR$7:AR$809,MATCH(WatchList!$B273,'All CCC'!$B$7:$B$809,0)))</f>
        <v/>
      </c>
      <c r="AS273" s="844" t="str">
        <f>IF($B273="","",INDEX('All CCC'!AS$7:AS$809,MATCH(WatchList!$B273,'All CCC'!$B$7:$B$809,0)))</f>
        <v/>
      </c>
      <c r="AT273" s="844" t="str">
        <f>IF($B273="","",INDEX('All CCC'!AT$7:AT$809,MATCH(WatchList!$B273,'All CCC'!$B$7:$B$809,0)))</f>
        <v/>
      </c>
      <c r="AU273" s="844" t="str">
        <f>IF($B273="","",INDEX('All CCC'!AU$7:AU$809,MATCH(WatchList!$B273,'All CCC'!$B$7:$B$809,0)))</f>
        <v/>
      </c>
      <c r="AV273" s="844" t="str">
        <f>IF($B273="","",INDEX('All CCC'!AV$7:AV$809,MATCH(WatchList!$B273,'All CCC'!$B$7:$B$809,0)))</f>
        <v/>
      </c>
      <c r="AW273" s="844" t="str">
        <f>IF($B273="","",INDEX('All CCC'!AW$7:AW$809,MATCH(WatchList!$B273,'All CCC'!$B$7:$B$809,0)))</f>
        <v/>
      </c>
      <c r="AX273" s="844" t="str">
        <f>IF($B273="","",INDEX('All CCC'!AX$7:AX$809,MATCH(WatchList!$B273,'All CCC'!$B$7:$B$809,0)))</f>
        <v/>
      </c>
      <c r="AY273" s="844" t="str">
        <f>IF($B273="","",INDEX('All CCC'!AY$7:AY$809,MATCH(WatchList!$B273,'All CCC'!$B$7:$B$809,0)))</f>
        <v/>
      </c>
      <c r="AZ273" s="844" t="str">
        <f>IF($B273="","",INDEX('All CCC'!AZ$7:AZ$809,MATCH(WatchList!$B273,'All CCC'!$B$7:$B$809,0)))</f>
        <v/>
      </c>
      <c r="BA273" s="844" t="str">
        <f>IF($B273="","",INDEX('All CCC'!BA$7:BA$809,MATCH(WatchList!$B273,'All CCC'!$B$7:$B$809,0)))</f>
        <v/>
      </c>
      <c r="BB273" s="844" t="str">
        <f>IF($B273="","",INDEX('All CCC'!BB$7:BB$809,MATCH(WatchList!$B273,'All CCC'!$B$7:$B$809,0)))</f>
        <v/>
      </c>
      <c r="BC273" s="844" t="str">
        <f>IF($B273="","",INDEX('All CCC'!BC$7:BC$809,MATCH(WatchList!$B273,'All CCC'!$B$7:$B$809,0)))</f>
        <v/>
      </c>
      <c r="BD273" s="844" t="str">
        <f>IF($B273="","",INDEX('All CCC'!BD$7:BD$809,MATCH(WatchList!$B273,'All CCC'!$B$7:$B$809,0)))</f>
        <v/>
      </c>
      <c r="BE273" s="844" t="str">
        <f>IF($B273="","",INDEX('All CCC'!BE$7:BE$809,MATCH(WatchList!$B273,'All CCC'!$B$7:$B$809,0)))</f>
        <v/>
      </c>
      <c r="BF273" s="844" t="str">
        <f>IF($B273="","",INDEX('All CCC'!BF$7:BF$809,MATCH(WatchList!$B273,'All CCC'!$B$7:$B$809,0)))</f>
        <v/>
      </c>
      <c r="BG273" s="844" t="str">
        <f>IF($B273="","",INDEX('All CCC'!BG$7:BG$809,MATCH(WatchList!$B273,'All CCC'!$B$7:$B$809,0)))</f>
        <v/>
      </c>
    </row>
    <row r="274" spans="1:59" x14ac:dyDescent="0.2">
      <c r="A274" s="548" t="str">
        <f>IF($B274="","",INDEX('All CCC'!A$7:A$809,MATCH(WatchList!$B274,'All CCC'!$B$7:$B$809,0)))</f>
        <v/>
      </c>
      <c r="B274" s="31"/>
      <c r="C274" s="844" t="str">
        <f>IF($B274="","",INDEX('All CCC'!C$7:C$809,MATCH(WatchList!$B274,'All CCC'!$B$7:$B$809,0)))</f>
        <v/>
      </c>
      <c r="D274" s="844" t="str">
        <f>IF($B274="","",INDEX('All CCC'!D$7:D$809,MATCH(WatchList!$B274,'All CCC'!$B$7:$B$809,0)))</f>
        <v/>
      </c>
      <c r="E274" s="844" t="str">
        <f>IF($B274="","",INDEX('All CCC'!E$7:E$809,MATCH(WatchList!$B274,'All CCC'!$B$7:$B$809,0)))</f>
        <v/>
      </c>
      <c r="F274" s="844" t="str">
        <f>IF($B274="","",INDEX('All CCC'!F$7:F$809,MATCH(WatchList!$B274,'All CCC'!$B$7:$B$809,0)))</f>
        <v/>
      </c>
      <c r="G274" s="844" t="str">
        <f>IF($B274="","",INDEX('All CCC'!G$7:G$809,MATCH(WatchList!$B274,'All CCC'!$B$7:$B$809,0)))</f>
        <v/>
      </c>
      <c r="H274" s="844" t="str">
        <f>IF($B274="","",INDEX('All CCC'!H$7:H$809,MATCH(WatchList!$B274,'All CCC'!$B$7:$B$809,0)))</f>
        <v/>
      </c>
      <c r="I274" s="844" t="str">
        <f>IF($B274="","",INDEX('All CCC'!I$7:I$809,MATCH(WatchList!$B274,'All CCC'!$B$7:$B$809,0)))</f>
        <v/>
      </c>
      <c r="J274" s="844" t="str">
        <f>IF($B274="","",INDEX('All CCC'!J$7:J$809,MATCH(WatchList!$B274,'All CCC'!$B$7:$B$809,0)))</f>
        <v/>
      </c>
      <c r="K274" s="844" t="str">
        <f>IF($B274="","",INDEX('All CCC'!K$7:K$809,MATCH(WatchList!$B274,'All CCC'!$B$7:$B$809,0)))</f>
        <v/>
      </c>
      <c r="L274" s="844" t="str">
        <f>IF($B274="","",INDEX('All CCC'!L$7:L$809,MATCH(WatchList!$B274,'All CCC'!$B$7:$B$809,0)))</f>
        <v/>
      </c>
      <c r="M274" s="844" t="str">
        <f>IF($B274="","",INDEX('All CCC'!M$7:M$809,MATCH(WatchList!$B274,'All CCC'!$B$7:$B$809,0)))</f>
        <v/>
      </c>
      <c r="N274" s="844" t="str">
        <f>IF($B274="","",INDEX('All CCC'!N$7:N$809,MATCH(WatchList!$B274,'All CCC'!$B$7:$B$809,0)))</f>
        <v/>
      </c>
      <c r="O274" s="844" t="str">
        <f>IF($B274="","",INDEX('All CCC'!O$7:O$809,MATCH(WatchList!$B274,'All CCC'!$B$7:$B$809,0)))</f>
        <v/>
      </c>
      <c r="P274" s="845" t="str">
        <f>IF($B274="","",INDEX('All CCC'!P$7:P$809,MATCH(WatchList!$B274,'All CCC'!$B$7:$B$809,0)))</f>
        <v/>
      </c>
      <c r="Q274" s="845" t="str">
        <f>IF($B274="","",INDEX('All CCC'!Q$7:Q$809,MATCH(WatchList!$B274,'All CCC'!$B$7:$B$809,0)))</f>
        <v/>
      </c>
      <c r="R274" s="844" t="str">
        <f>IF($B274="","",INDEX('All CCC'!R$7:R$809,MATCH(WatchList!$B274,'All CCC'!$B$7:$B$809,0)))</f>
        <v/>
      </c>
      <c r="S274" s="844" t="str">
        <f>IF($B274="","",INDEX('All CCC'!S$7:S$809,MATCH(WatchList!$B274,'All CCC'!$B$7:$B$809,0)))</f>
        <v/>
      </c>
      <c r="T274" s="844" t="str">
        <f>IF($B274="","",INDEX('All CCC'!T$7:T$809,MATCH(WatchList!$B274,'All CCC'!$B$7:$B$809,0)))</f>
        <v/>
      </c>
      <c r="U274" s="844" t="str">
        <f>IF($B274="","",INDEX('All CCC'!U$7:U$809,MATCH(WatchList!$B274,'All CCC'!$B$7:$B$809,0)))</f>
        <v/>
      </c>
      <c r="V274" s="844" t="str">
        <f>IF($B274="","",INDEX('All CCC'!V$7:V$809,MATCH(WatchList!$B274,'All CCC'!$B$7:$B$809,0)))</f>
        <v/>
      </c>
      <c r="W274" s="844" t="str">
        <f>IF($B274="","",INDEX('All CCC'!W$7:W$809,MATCH(WatchList!$B274,'All CCC'!$B$7:$B$809,0)))</f>
        <v/>
      </c>
      <c r="X274" s="844" t="str">
        <f>IF($B274="","",INDEX('All CCC'!X$7:X$809,MATCH(WatchList!$B274,'All CCC'!$B$7:$B$809,0)))</f>
        <v/>
      </c>
      <c r="Y274" s="844" t="str">
        <f>IF($B274="","",INDEX('All CCC'!Y$7:Y$809,MATCH(WatchList!$B274,'All CCC'!$B$7:$B$809,0)))</f>
        <v/>
      </c>
      <c r="Z274" s="844" t="str">
        <f>IF($B274="","",INDEX('All CCC'!Z$7:Z$809,MATCH(WatchList!$B274,'All CCC'!$B$7:$B$809,0)))</f>
        <v/>
      </c>
      <c r="AA274" s="844" t="str">
        <f>IF($B274="","",INDEX('All CCC'!AA$7:AA$809,MATCH(WatchList!$B274,'All CCC'!$B$7:$B$809,0)))</f>
        <v/>
      </c>
      <c r="AB274" s="844" t="str">
        <f>IF($B274="","",INDEX('All CCC'!AB$7:AB$809,MATCH(WatchList!$B274,'All CCC'!$B$7:$B$809,0)))</f>
        <v/>
      </c>
      <c r="AC274" s="844" t="str">
        <f>IF($B274="","",INDEX('All CCC'!AC$7:AC$809,MATCH(WatchList!$B274,'All CCC'!$B$7:$B$809,0)))</f>
        <v/>
      </c>
      <c r="AD274" s="844" t="str">
        <f>IF($B274="","",INDEX('All CCC'!AD$7:AD$809,MATCH(WatchList!$B274,'All CCC'!$B$7:$B$809,0)))</f>
        <v/>
      </c>
      <c r="AE274" s="844" t="str">
        <f>IF($B274="","",INDEX('All CCC'!AE$7:AE$809,MATCH(WatchList!$B274,'All CCC'!$B$7:$B$809,0)))</f>
        <v/>
      </c>
      <c r="AF274" s="844" t="str">
        <f>IF($B274="","",INDEX('All CCC'!AF$7:AF$809,MATCH(WatchList!$B274,'All CCC'!$B$7:$B$809,0)))</f>
        <v/>
      </c>
      <c r="AG274" s="844" t="str">
        <f>IF($B274="","",INDEX('All CCC'!AG$7:AG$809,MATCH(WatchList!$B274,'All CCC'!$B$7:$B$809,0)))</f>
        <v/>
      </c>
      <c r="AH274" s="844" t="str">
        <f>IF($B274="","",INDEX('All CCC'!AH$7:AH$809,MATCH(WatchList!$B274,'All CCC'!$B$7:$B$809,0)))</f>
        <v/>
      </c>
      <c r="AI274" s="844" t="str">
        <f>IF($B274="","",INDEX('All CCC'!AI$7:AI$809,MATCH(WatchList!$B274,'All CCC'!$B$7:$B$809,0)))</f>
        <v/>
      </c>
      <c r="AJ274" s="844" t="str">
        <f>IF($B274="","",INDEX('All CCC'!AJ$7:AJ$809,MATCH(WatchList!$B274,'All CCC'!$B$7:$B$809,0)))</f>
        <v/>
      </c>
      <c r="AK274" s="844" t="str">
        <f>IF($B274="","",INDEX('All CCC'!AK$7:AK$809,MATCH(WatchList!$B274,'All CCC'!$B$7:$B$809,0)))</f>
        <v/>
      </c>
      <c r="AL274" s="844" t="str">
        <f>IF($B274="","",INDEX('All CCC'!AL$7:AL$809,MATCH(WatchList!$B274,'All CCC'!$B$7:$B$809,0)))</f>
        <v/>
      </c>
      <c r="AM274" s="844" t="str">
        <f>IF($B274="","",INDEX('All CCC'!AM$7:AM$809,MATCH(WatchList!$B274,'All CCC'!$B$7:$B$809,0)))</f>
        <v/>
      </c>
      <c r="AN274" s="844" t="str">
        <f>IF($B274="","",INDEX('All CCC'!AN$7:AN$809,MATCH(WatchList!$B274,'All CCC'!$B$7:$B$809,0)))</f>
        <v/>
      </c>
      <c r="AO274" s="844" t="str">
        <f>IF($B274="","",INDEX('All CCC'!AO$7:AO$809,MATCH(WatchList!$B274,'All CCC'!$B$7:$B$809,0)))</f>
        <v/>
      </c>
      <c r="AP274" s="844" t="str">
        <f>IF($B274="","",INDEX('All CCC'!AP$7:AP$809,MATCH(WatchList!$B274,'All CCC'!$B$7:$B$809,0)))</f>
        <v/>
      </c>
      <c r="AQ274" s="844" t="str">
        <f>IF($B274="","",INDEX('All CCC'!AQ$7:AQ$809,MATCH(WatchList!$B274,'All CCC'!$B$7:$B$809,0)))</f>
        <v/>
      </c>
      <c r="AR274" s="844" t="str">
        <f>IF($B274="","",INDEX('All CCC'!AR$7:AR$809,MATCH(WatchList!$B274,'All CCC'!$B$7:$B$809,0)))</f>
        <v/>
      </c>
      <c r="AS274" s="844" t="str">
        <f>IF($B274="","",INDEX('All CCC'!AS$7:AS$809,MATCH(WatchList!$B274,'All CCC'!$B$7:$B$809,0)))</f>
        <v/>
      </c>
      <c r="AT274" s="844" t="str">
        <f>IF($B274="","",INDEX('All CCC'!AT$7:AT$809,MATCH(WatchList!$B274,'All CCC'!$B$7:$B$809,0)))</f>
        <v/>
      </c>
      <c r="AU274" s="844" t="str">
        <f>IF($B274="","",INDEX('All CCC'!AU$7:AU$809,MATCH(WatchList!$B274,'All CCC'!$B$7:$B$809,0)))</f>
        <v/>
      </c>
      <c r="AV274" s="844" t="str">
        <f>IF($B274="","",INDEX('All CCC'!AV$7:AV$809,MATCH(WatchList!$B274,'All CCC'!$B$7:$B$809,0)))</f>
        <v/>
      </c>
      <c r="AW274" s="844" t="str">
        <f>IF($B274="","",INDEX('All CCC'!AW$7:AW$809,MATCH(WatchList!$B274,'All CCC'!$B$7:$B$809,0)))</f>
        <v/>
      </c>
      <c r="AX274" s="844" t="str">
        <f>IF($B274="","",INDEX('All CCC'!AX$7:AX$809,MATCH(WatchList!$B274,'All CCC'!$B$7:$B$809,0)))</f>
        <v/>
      </c>
      <c r="AY274" s="844" t="str">
        <f>IF($B274="","",INDEX('All CCC'!AY$7:AY$809,MATCH(WatchList!$B274,'All CCC'!$B$7:$B$809,0)))</f>
        <v/>
      </c>
      <c r="AZ274" s="844" t="str">
        <f>IF($B274="","",INDEX('All CCC'!AZ$7:AZ$809,MATCH(WatchList!$B274,'All CCC'!$B$7:$B$809,0)))</f>
        <v/>
      </c>
      <c r="BA274" s="844" t="str">
        <f>IF($B274="","",INDEX('All CCC'!BA$7:BA$809,MATCH(WatchList!$B274,'All CCC'!$B$7:$B$809,0)))</f>
        <v/>
      </c>
      <c r="BB274" s="844" t="str">
        <f>IF($B274="","",INDEX('All CCC'!BB$7:BB$809,MATCH(WatchList!$B274,'All CCC'!$B$7:$B$809,0)))</f>
        <v/>
      </c>
      <c r="BC274" s="844" t="str">
        <f>IF($B274="","",INDEX('All CCC'!BC$7:BC$809,MATCH(WatchList!$B274,'All CCC'!$B$7:$B$809,0)))</f>
        <v/>
      </c>
      <c r="BD274" s="844" t="str">
        <f>IF($B274="","",INDEX('All CCC'!BD$7:BD$809,MATCH(WatchList!$B274,'All CCC'!$B$7:$B$809,0)))</f>
        <v/>
      </c>
      <c r="BE274" s="844" t="str">
        <f>IF($B274="","",INDEX('All CCC'!BE$7:BE$809,MATCH(WatchList!$B274,'All CCC'!$B$7:$B$809,0)))</f>
        <v/>
      </c>
      <c r="BF274" s="844" t="str">
        <f>IF($B274="","",INDEX('All CCC'!BF$7:BF$809,MATCH(WatchList!$B274,'All CCC'!$B$7:$B$809,0)))</f>
        <v/>
      </c>
      <c r="BG274" s="844" t="str">
        <f>IF($B274="","",INDEX('All CCC'!BG$7:BG$809,MATCH(WatchList!$B274,'All CCC'!$B$7:$B$809,0)))</f>
        <v/>
      </c>
    </row>
    <row r="275" spans="1:59" x14ac:dyDescent="0.2">
      <c r="A275" s="548" t="str">
        <f>IF($B275="","",INDEX('All CCC'!A$7:A$809,MATCH(WatchList!$B275,'All CCC'!$B$7:$B$809,0)))</f>
        <v/>
      </c>
      <c r="B275" s="31"/>
      <c r="C275" s="844" t="str">
        <f>IF($B275="","",INDEX('All CCC'!C$7:C$809,MATCH(WatchList!$B275,'All CCC'!$B$7:$B$809,0)))</f>
        <v/>
      </c>
      <c r="D275" s="844" t="str">
        <f>IF($B275="","",INDEX('All CCC'!D$7:D$809,MATCH(WatchList!$B275,'All CCC'!$B$7:$B$809,0)))</f>
        <v/>
      </c>
      <c r="E275" s="844" t="str">
        <f>IF($B275="","",INDEX('All CCC'!E$7:E$809,MATCH(WatchList!$B275,'All CCC'!$B$7:$B$809,0)))</f>
        <v/>
      </c>
      <c r="F275" s="844" t="str">
        <f>IF($B275="","",INDEX('All CCC'!F$7:F$809,MATCH(WatchList!$B275,'All CCC'!$B$7:$B$809,0)))</f>
        <v/>
      </c>
      <c r="G275" s="844" t="str">
        <f>IF($B275="","",INDEX('All CCC'!G$7:G$809,MATCH(WatchList!$B275,'All CCC'!$B$7:$B$809,0)))</f>
        <v/>
      </c>
      <c r="H275" s="844" t="str">
        <f>IF($B275="","",INDEX('All CCC'!H$7:H$809,MATCH(WatchList!$B275,'All CCC'!$B$7:$B$809,0)))</f>
        <v/>
      </c>
      <c r="I275" s="844" t="str">
        <f>IF($B275="","",INDEX('All CCC'!I$7:I$809,MATCH(WatchList!$B275,'All CCC'!$B$7:$B$809,0)))</f>
        <v/>
      </c>
      <c r="J275" s="844" t="str">
        <f>IF($B275="","",INDEX('All CCC'!J$7:J$809,MATCH(WatchList!$B275,'All CCC'!$B$7:$B$809,0)))</f>
        <v/>
      </c>
      <c r="K275" s="844" t="str">
        <f>IF($B275="","",INDEX('All CCC'!K$7:K$809,MATCH(WatchList!$B275,'All CCC'!$B$7:$B$809,0)))</f>
        <v/>
      </c>
      <c r="L275" s="844" t="str">
        <f>IF($B275="","",INDEX('All CCC'!L$7:L$809,MATCH(WatchList!$B275,'All CCC'!$B$7:$B$809,0)))</f>
        <v/>
      </c>
      <c r="M275" s="844" t="str">
        <f>IF($B275="","",INDEX('All CCC'!M$7:M$809,MATCH(WatchList!$B275,'All CCC'!$B$7:$B$809,0)))</f>
        <v/>
      </c>
      <c r="N275" s="844" t="str">
        <f>IF($B275="","",INDEX('All CCC'!N$7:N$809,MATCH(WatchList!$B275,'All CCC'!$B$7:$B$809,0)))</f>
        <v/>
      </c>
      <c r="O275" s="844" t="str">
        <f>IF($B275="","",INDEX('All CCC'!O$7:O$809,MATCH(WatchList!$B275,'All CCC'!$B$7:$B$809,0)))</f>
        <v/>
      </c>
      <c r="P275" s="845" t="str">
        <f>IF($B275="","",INDEX('All CCC'!P$7:P$809,MATCH(WatchList!$B275,'All CCC'!$B$7:$B$809,0)))</f>
        <v/>
      </c>
      <c r="Q275" s="845" t="str">
        <f>IF($B275="","",INDEX('All CCC'!Q$7:Q$809,MATCH(WatchList!$B275,'All CCC'!$B$7:$B$809,0)))</f>
        <v/>
      </c>
      <c r="R275" s="844" t="str">
        <f>IF($B275="","",INDEX('All CCC'!R$7:R$809,MATCH(WatchList!$B275,'All CCC'!$B$7:$B$809,0)))</f>
        <v/>
      </c>
      <c r="S275" s="844" t="str">
        <f>IF($B275="","",INDEX('All CCC'!S$7:S$809,MATCH(WatchList!$B275,'All CCC'!$B$7:$B$809,0)))</f>
        <v/>
      </c>
      <c r="T275" s="844" t="str">
        <f>IF($B275="","",INDEX('All CCC'!T$7:T$809,MATCH(WatchList!$B275,'All CCC'!$B$7:$B$809,0)))</f>
        <v/>
      </c>
      <c r="U275" s="844" t="str">
        <f>IF($B275="","",INDEX('All CCC'!U$7:U$809,MATCH(WatchList!$B275,'All CCC'!$B$7:$B$809,0)))</f>
        <v/>
      </c>
      <c r="V275" s="844" t="str">
        <f>IF($B275="","",INDEX('All CCC'!V$7:V$809,MATCH(WatchList!$B275,'All CCC'!$B$7:$B$809,0)))</f>
        <v/>
      </c>
      <c r="W275" s="844" t="str">
        <f>IF($B275="","",INDEX('All CCC'!W$7:W$809,MATCH(WatchList!$B275,'All CCC'!$B$7:$B$809,0)))</f>
        <v/>
      </c>
      <c r="X275" s="844" t="str">
        <f>IF($B275="","",INDEX('All CCC'!X$7:X$809,MATCH(WatchList!$B275,'All CCC'!$B$7:$B$809,0)))</f>
        <v/>
      </c>
      <c r="Y275" s="844" t="str">
        <f>IF($B275="","",INDEX('All CCC'!Y$7:Y$809,MATCH(WatchList!$B275,'All CCC'!$B$7:$B$809,0)))</f>
        <v/>
      </c>
      <c r="Z275" s="844" t="str">
        <f>IF($B275="","",INDEX('All CCC'!Z$7:Z$809,MATCH(WatchList!$B275,'All CCC'!$B$7:$B$809,0)))</f>
        <v/>
      </c>
      <c r="AA275" s="844" t="str">
        <f>IF($B275="","",INDEX('All CCC'!AA$7:AA$809,MATCH(WatchList!$B275,'All CCC'!$B$7:$B$809,0)))</f>
        <v/>
      </c>
      <c r="AB275" s="844" t="str">
        <f>IF($B275="","",INDEX('All CCC'!AB$7:AB$809,MATCH(WatchList!$B275,'All CCC'!$B$7:$B$809,0)))</f>
        <v/>
      </c>
      <c r="AC275" s="844" t="str">
        <f>IF($B275="","",INDEX('All CCC'!AC$7:AC$809,MATCH(WatchList!$B275,'All CCC'!$B$7:$B$809,0)))</f>
        <v/>
      </c>
      <c r="AD275" s="844" t="str">
        <f>IF($B275="","",INDEX('All CCC'!AD$7:AD$809,MATCH(WatchList!$B275,'All CCC'!$B$7:$B$809,0)))</f>
        <v/>
      </c>
      <c r="AE275" s="844" t="str">
        <f>IF($B275="","",INDEX('All CCC'!AE$7:AE$809,MATCH(WatchList!$B275,'All CCC'!$B$7:$B$809,0)))</f>
        <v/>
      </c>
      <c r="AF275" s="844" t="str">
        <f>IF($B275="","",INDEX('All CCC'!AF$7:AF$809,MATCH(WatchList!$B275,'All CCC'!$B$7:$B$809,0)))</f>
        <v/>
      </c>
      <c r="AG275" s="844" t="str">
        <f>IF($B275="","",INDEX('All CCC'!AG$7:AG$809,MATCH(WatchList!$B275,'All CCC'!$B$7:$B$809,0)))</f>
        <v/>
      </c>
      <c r="AH275" s="844" t="str">
        <f>IF($B275="","",INDEX('All CCC'!AH$7:AH$809,MATCH(WatchList!$B275,'All CCC'!$B$7:$B$809,0)))</f>
        <v/>
      </c>
      <c r="AI275" s="844" t="str">
        <f>IF($B275="","",INDEX('All CCC'!AI$7:AI$809,MATCH(WatchList!$B275,'All CCC'!$B$7:$B$809,0)))</f>
        <v/>
      </c>
      <c r="AJ275" s="844" t="str">
        <f>IF($B275="","",INDEX('All CCC'!AJ$7:AJ$809,MATCH(WatchList!$B275,'All CCC'!$B$7:$B$809,0)))</f>
        <v/>
      </c>
      <c r="AK275" s="844" t="str">
        <f>IF($B275="","",INDEX('All CCC'!AK$7:AK$809,MATCH(WatchList!$B275,'All CCC'!$B$7:$B$809,0)))</f>
        <v/>
      </c>
      <c r="AL275" s="844" t="str">
        <f>IF($B275="","",INDEX('All CCC'!AL$7:AL$809,MATCH(WatchList!$B275,'All CCC'!$B$7:$B$809,0)))</f>
        <v/>
      </c>
      <c r="AM275" s="844" t="str">
        <f>IF($B275="","",INDEX('All CCC'!AM$7:AM$809,MATCH(WatchList!$B275,'All CCC'!$B$7:$B$809,0)))</f>
        <v/>
      </c>
      <c r="AN275" s="844" t="str">
        <f>IF($B275="","",INDEX('All CCC'!AN$7:AN$809,MATCH(WatchList!$B275,'All CCC'!$B$7:$B$809,0)))</f>
        <v/>
      </c>
      <c r="AO275" s="844" t="str">
        <f>IF($B275="","",INDEX('All CCC'!AO$7:AO$809,MATCH(WatchList!$B275,'All CCC'!$B$7:$B$809,0)))</f>
        <v/>
      </c>
      <c r="AP275" s="844" t="str">
        <f>IF($B275="","",INDEX('All CCC'!AP$7:AP$809,MATCH(WatchList!$B275,'All CCC'!$B$7:$B$809,0)))</f>
        <v/>
      </c>
      <c r="AQ275" s="844" t="str">
        <f>IF($B275="","",INDEX('All CCC'!AQ$7:AQ$809,MATCH(WatchList!$B275,'All CCC'!$B$7:$B$809,0)))</f>
        <v/>
      </c>
      <c r="AR275" s="844" t="str">
        <f>IF($B275="","",INDEX('All CCC'!AR$7:AR$809,MATCH(WatchList!$B275,'All CCC'!$B$7:$B$809,0)))</f>
        <v/>
      </c>
      <c r="AS275" s="844" t="str">
        <f>IF($B275="","",INDEX('All CCC'!AS$7:AS$809,MATCH(WatchList!$B275,'All CCC'!$B$7:$B$809,0)))</f>
        <v/>
      </c>
      <c r="AT275" s="844" t="str">
        <f>IF($B275="","",INDEX('All CCC'!AT$7:AT$809,MATCH(WatchList!$B275,'All CCC'!$B$7:$B$809,0)))</f>
        <v/>
      </c>
      <c r="AU275" s="844" t="str">
        <f>IF($B275="","",INDEX('All CCC'!AU$7:AU$809,MATCH(WatchList!$B275,'All CCC'!$B$7:$B$809,0)))</f>
        <v/>
      </c>
      <c r="AV275" s="844" t="str">
        <f>IF($B275="","",INDEX('All CCC'!AV$7:AV$809,MATCH(WatchList!$B275,'All CCC'!$B$7:$B$809,0)))</f>
        <v/>
      </c>
      <c r="AW275" s="844" t="str">
        <f>IF($B275="","",INDEX('All CCC'!AW$7:AW$809,MATCH(WatchList!$B275,'All CCC'!$B$7:$B$809,0)))</f>
        <v/>
      </c>
      <c r="AX275" s="844" t="str">
        <f>IF($B275="","",INDEX('All CCC'!AX$7:AX$809,MATCH(WatchList!$B275,'All CCC'!$B$7:$B$809,0)))</f>
        <v/>
      </c>
      <c r="AY275" s="844" t="str">
        <f>IF($B275="","",INDEX('All CCC'!AY$7:AY$809,MATCH(WatchList!$B275,'All CCC'!$B$7:$B$809,0)))</f>
        <v/>
      </c>
      <c r="AZ275" s="844" t="str">
        <f>IF($B275="","",INDEX('All CCC'!AZ$7:AZ$809,MATCH(WatchList!$B275,'All CCC'!$B$7:$B$809,0)))</f>
        <v/>
      </c>
      <c r="BA275" s="844" t="str">
        <f>IF($B275="","",INDEX('All CCC'!BA$7:BA$809,MATCH(WatchList!$B275,'All CCC'!$B$7:$B$809,0)))</f>
        <v/>
      </c>
      <c r="BB275" s="844" t="str">
        <f>IF($B275="","",INDEX('All CCC'!BB$7:BB$809,MATCH(WatchList!$B275,'All CCC'!$B$7:$B$809,0)))</f>
        <v/>
      </c>
      <c r="BC275" s="844" t="str">
        <f>IF($B275="","",INDEX('All CCC'!BC$7:BC$809,MATCH(WatchList!$B275,'All CCC'!$B$7:$B$809,0)))</f>
        <v/>
      </c>
      <c r="BD275" s="844" t="str">
        <f>IF($B275="","",INDEX('All CCC'!BD$7:BD$809,MATCH(WatchList!$B275,'All CCC'!$B$7:$B$809,0)))</f>
        <v/>
      </c>
      <c r="BE275" s="844" t="str">
        <f>IF($B275="","",INDEX('All CCC'!BE$7:BE$809,MATCH(WatchList!$B275,'All CCC'!$B$7:$B$809,0)))</f>
        <v/>
      </c>
      <c r="BF275" s="844" t="str">
        <f>IF($B275="","",INDEX('All CCC'!BF$7:BF$809,MATCH(WatchList!$B275,'All CCC'!$B$7:$B$809,0)))</f>
        <v/>
      </c>
      <c r="BG275" s="844" t="str">
        <f>IF($B275="","",INDEX('All CCC'!BG$7:BG$809,MATCH(WatchList!$B275,'All CCC'!$B$7:$B$809,0)))</f>
        <v/>
      </c>
    </row>
    <row r="276" spans="1:59" x14ac:dyDescent="0.2">
      <c r="A276" s="548" t="str">
        <f>IF($B276="","",INDEX('All CCC'!A$7:A$809,MATCH(WatchList!$B276,'All CCC'!$B$7:$B$809,0)))</f>
        <v/>
      </c>
      <c r="B276" s="31"/>
      <c r="C276" s="844" t="str">
        <f>IF($B276="","",INDEX('All CCC'!C$7:C$809,MATCH(WatchList!$B276,'All CCC'!$B$7:$B$809,0)))</f>
        <v/>
      </c>
      <c r="D276" s="844" t="str">
        <f>IF($B276="","",INDEX('All CCC'!D$7:D$809,MATCH(WatchList!$B276,'All CCC'!$B$7:$B$809,0)))</f>
        <v/>
      </c>
      <c r="E276" s="844" t="str">
        <f>IF($B276="","",INDEX('All CCC'!E$7:E$809,MATCH(WatchList!$B276,'All CCC'!$B$7:$B$809,0)))</f>
        <v/>
      </c>
      <c r="F276" s="844" t="str">
        <f>IF($B276="","",INDEX('All CCC'!F$7:F$809,MATCH(WatchList!$B276,'All CCC'!$B$7:$B$809,0)))</f>
        <v/>
      </c>
      <c r="G276" s="844" t="str">
        <f>IF($B276="","",INDEX('All CCC'!G$7:G$809,MATCH(WatchList!$B276,'All CCC'!$B$7:$B$809,0)))</f>
        <v/>
      </c>
      <c r="H276" s="844" t="str">
        <f>IF($B276="","",INDEX('All CCC'!H$7:H$809,MATCH(WatchList!$B276,'All CCC'!$B$7:$B$809,0)))</f>
        <v/>
      </c>
      <c r="I276" s="844" t="str">
        <f>IF($B276="","",INDEX('All CCC'!I$7:I$809,MATCH(WatchList!$B276,'All CCC'!$B$7:$B$809,0)))</f>
        <v/>
      </c>
      <c r="J276" s="844" t="str">
        <f>IF($B276="","",INDEX('All CCC'!J$7:J$809,MATCH(WatchList!$B276,'All CCC'!$B$7:$B$809,0)))</f>
        <v/>
      </c>
      <c r="K276" s="844" t="str">
        <f>IF($B276="","",INDEX('All CCC'!K$7:K$809,MATCH(WatchList!$B276,'All CCC'!$B$7:$B$809,0)))</f>
        <v/>
      </c>
      <c r="L276" s="844" t="str">
        <f>IF($B276="","",INDEX('All CCC'!L$7:L$809,MATCH(WatchList!$B276,'All CCC'!$B$7:$B$809,0)))</f>
        <v/>
      </c>
      <c r="M276" s="844" t="str">
        <f>IF($B276="","",INDEX('All CCC'!M$7:M$809,MATCH(WatchList!$B276,'All CCC'!$B$7:$B$809,0)))</f>
        <v/>
      </c>
      <c r="N276" s="844" t="str">
        <f>IF($B276="","",INDEX('All CCC'!N$7:N$809,MATCH(WatchList!$B276,'All CCC'!$B$7:$B$809,0)))</f>
        <v/>
      </c>
      <c r="O276" s="844" t="str">
        <f>IF($B276="","",INDEX('All CCC'!O$7:O$809,MATCH(WatchList!$B276,'All CCC'!$B$7:$B$809,0)))</f>
        <v/>
      </c>
      <c r="P276" s="845" t="str">
        <f>IF($B276="","",INDEX('All CCC'!P$7:P$809,MATCH(WatchList!$B276,'All CCC'!$B$7:$B$809,0)))</f>
        <v/>
      </c>
      <c r="Q276" s="845" t="str">
        <f>IF($B276="","",INDEX('All CCC'!Q$7:Q$809,MATCH(WatchList!$B276,'All CCC'!$B$7:$B$809,0)))</f>
        <v/>
      </c>
      <c r="R276" s="844" t="str">
        <f>IF($B276="","",INDEX('All CCC'!R$7:R$809,MATCH(WatchList!$B276,'All CCC'!$B$7:$B$809,0)))</f>
        <v/>
      </c>
      <c r="S276" s="844" t="str">
        <f>IF($B276="","",INDEX('All CCC'!S$7:S$809,MATCH(WatchList!$B276,'All CCC'!$B$7:$B$809,0)))</f>
        <v/>
      </c>
      <c r="T276" s="844" t="str">
        <f>IF($B276="","",INDEX('All CCC'!T$7:T$809,MATCH(WatchList!$B276,'All CCC'!$B$7:$B$809,0)))</f>
        <v/>
      </c>
      <c r="U276" s="844" t="str">
        <f>IF($B276="","",INDEX('All CCC'!U$7:U$809,MATCH(WatchList!$B276,'All CCC'!$B$7:$B$809,0)))</f>
        <v/>
      </c>
      <c r="V276" s="844" t="str">
        <f>IF($B276="","",INDEX('All CCC'!V$7:V$809,MATCH(WatchList!$B276,'All CCC'!$B$7:$B$809,0)))</f>
        <v/>
      </c>
      <c r="W276" s="844" t="str">
        <f>IF($B276="","",INDEX('All CCC'!W$7:W$809,MATCH(WatchList!$B276,'All CCC'!$B$7:$B$809,0)))</f>
        <v/>
      </c>
      <c r="X276" s="844" t="str">
        <f>IF($B276="","",INDEX('All CCC'!X$7:X$809,MATCH(WatchList!$B276,'All CCC'!$B$7:$B$809,0)))</f>
        <v/>
      </c>
      <c r="Y276" s="844" t="str">
        <f>IF($B276="","",INDEX('All CCC'!Y$7:Y$809,MATCH(WatchList!$B276,'All CCC'!$B$7:$B$809,0)))</f>
        <v/>
      </c>
      <c r="Z276" s="844" t="str">
        <f>IF($B276="","",INDEX('All CCC'!Z$7:Z$809,MATCH(WatchList!$B276,'All CCC'!$B$7:$B$809,0)))</f>
        <v/>
      </c>
      <c r="AA276" s="844" t="str">
        <f>IF($B276="","",INDEX('All CCC'!AA$7:AA$809,MATCH(WatchList!$B276,'All CCC'!$B$7:$B$809,0)))</f>
        <v/>
      </c>
      <c r="AB276" s="844" t="str">
        <f>IF($B276="","",INDEX('All CCC'!AB$7:AB$809,MATCH(WatchList!$B276,'All CCC'!$B$7:$B$809,0)))</f>
        <v/>
      </c>
      <c r="AC276" s="844" t="str">
        <f>IF($B276="","",INDEX('All CCC'!AC$7:AC$809,MATCH(WatchList!$B276,'All CCC'!$B$7:$B$809,0)))</f>
        <v/>
      </c>
      <c r="AD276" s="844" t="str">
        <f>IF($B276="","",INDEX('All CCC'!AD$7:AD$809,MATCH(WatchList!$B276,'All CCC'!$B$7:$B$809,0)))</f>
        <v/>
      </c>
      <c r="AE276" s="844" t="str">
        <f>IF($B276="","",INDEX('All CCC'!AE$7:AE$809,MATCH(WatchList!$B276,'All CCC'!$B$7:$B$809,0)))</f>
        <v/>
      </c>
      <c r="AF276" s="844" t="str">
        <f>IF($B276="","",INDEX('All CCC'!AF$7:AF$809,MATCH(WatchList!$B276,'All CCC'!$B$7:$B$809,0)))</f>
        <v/>
      </c>
      <c r="AG276" s="844" t="str">
        <f>IF($B276="","",INDEX('All CCC'!AG$7:AG$809,MATCH(WatchList!$B276,'All CCC'!$B$7:$B$809,0)))</f>
        <v/>
      </c>
      <c r="AH276" s="844" t="str">
        <f>IF($B276="","",INDEX('All CCC'!AH$7:AH$809,MATCH(WatchList!$B276,'All CCC'!$B$7:$B$809,0)))</f>
        <v/>
      </c>
      <c r="AI276" s="844" t="str">
        <f>IF($B276="","",INDEX('All CCC'!AI$7:AI$809,MATCH(WatchList!$B276,'All CCC'!$B$7:$B$809,0)))</f>
        <v/>
      </c>
      <c r="AJ276" s="844" t="str">
        <f>IF($B276="","",INDEX('All CCC'!AJ$7:AJ$809,MATCH(WatchList!$B276,'All CCC'!$B$7:$B$809,0)))</f>
        <v/>
      </c>
      <c r="AK276" s="844" t="str">
        <f>IF($B276="","",INDEX('All CCC'!AK$7:AK$809,MATCH(WatchList!$B276,'All CCC'!$B$7:$B$809,0)))</f>
        <v/>
      </c>
      <c r="AL276" s="844" t="str">
        <f>IF($B276="","",INDEX('All CCC'!AL$7:AL$809,MATCH(WatchList!$B276,'All CCC'!$B$7:$B$809,0)))</f>
        <v/>
      </c>
      <c r="AM276" s="844" t="str">
        <f>IF($B276="","",INDEX('All CCC'!AM$7:AM$809,MATCH(WatchList!$B276,'All CCC'!$B$7:$B$809,0)))</f>
        <v/>
      </c>
      <c r="AN276" s="844" t="str">
        <f>IF($B276="","",INDEX('All CCC'!AN$7:AN$809,MATCH(WatchList!$B276,'All CCC'!$B$7:$B$809,0)))</f>
        <v/>
      </c>
      <c r="AO276" s="844" t="str">
        <f>IF($B276="","",INDEX('All CCC'!AO$7:AO$809,MATCH(WatchList!$B276,'All CCC'!$B$7:$B$809,0)))</f>
        <v/>
      </c>
      <c r="AP276" s="844" t="str">
        <f>IF($B276="","",INDEX('All CCC'!AP$7:AP$809,MATCH(WatchList!$B276,'All CCC'!$B$7:$B$809,0)))</f>
        <v/>
      </c>
      <c r="AQ276" s="844" t="str">
        <f>IF($B276="","",INDEX('All CCC'!AQ$7:AQ$809,MATCH(WatchList!$B276,'All CCC'!$B$7:$B$809,0)))</f>
        <v/>
      </c>
      <c r="AR276" s="844" t="str">
        <f>IF($B276="","",INDEX('All CCC'!AR$7:AR$809,MATCH(WatchList!$B276,'All CCC'!$B$7:$B$809,0)))</f>
        <v/>
      </c>
      <c r="AS276" s="844" t="str">
        <f>IF($B276="","",INDEX('All CCC'!AS$7:AS$809,MATCH(WatchList!$B276,'All CCC'!$B$7:$B$809,0)))</f>
        <v/>
      </c>
      <c r="AT276" s="844" t="str">
        <f>IF($B276="","",INDEX('All CCC'!AT$7:AT$809,MATCH(WatchList!$B276,'All CCC'!$B$7:$B$809,0)))</f>
        <v/>
      </c>
      <c r="AU276" s="844" t="str">
        <f>IF($B276="","",INDEX('All CCC'!AU$7:AU$809,MATCH(WatchList!$B276,'All CCC'!$B$7:$B$809,0)))</f>
        <v/>
      </c>
      <c r="AV276" s="844" t="str">
        <f>IF($B276="","",INDEX('All CCC'!AV$7:AV$809,MATCH(WatchList!$B276,'All CCC'!$B$7:$B$809,0)))</f>
        <v/>
      </c>
      <c r="AW276" s="844" t="str">
        <f>IF($B276="","",INDEX('All CCC'!AW$7:AW$809,MATCH(WatchList!$B276,'All CCC'!$B$7:$B$809,0)))</f>
        <v/>
      </c>
      <c r="AX276" s="844" t="str">
        <f>IF($B276="","",INDEX('All CCC'!AX$7:AX$809,MATCH(WatchList!$B276,'All CCC'!$B$7:$B$809,0)))</f>
        <v/>
      </c>
      <c r="AY276" s="844" t="str">
        <f>IF($B276="","",INDEX('All CCC'!AY$7:AY$809,MATCH(WatchList!$B276,'All CCC'!$B$7:$B$809,0)))</f>
        <v/>
      </c>
      <c r="AZ276" s="844" t="str">
        <f>IF($B276="","",INDEX('All CCC'!AZ$7:AZ$809,MATCH(WatchList!$B276,'All CCC'!$B$7:$B$809,0)))</f>
        <v/>
      </c>
      <c r="BA276" s="844" t="str">
        <f>IF($B276="","",INDEX('All CCC'!BA$7:BA$809,MATCH(WatchList!$B276,'All CCC'!$B$7:$B$809,0)))</f>
        <v/>
      </c>
      <c r="BB276" s="844" t="str">
        <f>IF($B276="","",INDEX('All CCC'!BB$7:BB$809,MATCH(WatchList!$B276,'All CCC'!$B$7:$B$809,0)))</f>
        <v/>
      </c>
      <c r="BC276" s="844" t="str">
        <f>IF($B276="","",INDEX('All CCC'!BC$7:BC$809,MATCH(WatchList!$B276,'All CCC'!$B$7:$B$809,0)))</f>
        <v/>
      </c>
      <c r="BD276" s="844" t="str">
        <f>IF($B276="","",INDEX('All CCC'!BD$7:BD$809,MATCH(WatchList!$B276,'All CCC'!$B$7:$B$809,0)))</f>
        <v/>
      </c>
      <c r="BE276" s="844" t="str">
        <f>IF($B276="","",INDEX('All CCC'!BE$7:BE$809,MATCH(WatchList!$B276,'All CCC'!$B$7:$B$809,0)))</f>
        <v/>
      </c>
      <c r="BF276" s="844" t="str">
        <f>IF($B276="","",INDEX('All CCC'!BF$7:BF$809,MATCH(WatchList!$B276,'All CCC'!$B$7:$B$809,0)))</f>
        <v/>
      </c>
      <c r="BG276" s="844" t="str">
        <f>IF($B276="","",INDEX('All CCC'!BG$7:BG$809,MATCH(WatchList!$B276,'All CCC'!$B$7:$B$809,0)))</f>
        <v/>
      </c>
    </row>
    <row r="277" spans="1:59" x14ac:dyDescent="0.2">
      <c r="A277" s="548" t="str">
        <f>IF($B277="","",INDEX('All CCC'!A$7:A$809,MATCH(WatchList!$B277,'All CCC'!$B$7:$B$809,0)))</f>
        <v/>
      </c>
      <c r="B277" s="31"/>
      <c r="C277" s="844" t="str">
        <f>IF($B277="","",INDEX('All CCC'!C$7:C$809,MATCH(WatchList!$B277,'All CCC'!$B$7:$B$809,0)))</f>
        <v/>
      </c>
      <c r="D277" s="844" t="str">
        <f>IF($B277="","",INDEX('All CCC'!D$7:D$809,MATCH(WatchList!$B277,'All CCC'!$B$7:$B$809,0)))</f>
        <v/>
      </c>
      <c r="E277" s="844" t="str">
        <f>IF($B277="","",INDEX('All CCC'!E$7:E$809,MATCH(WatchList!$B277,'All CCC'!$B$7:$B$809,0)))</f>
        <v/>
      </c>
      <c r="F277" s="844" t="str">
        <f>IF($B277="","",INDEX('All CCC'!F$7:F$809,MATCH(WatchList!$B277,'All CCC'!$B$7:$B$809,0)))</f>
        <v/>
      </c>
      <c r="G277" s="844" t="str">
        <f>IF($B277="","",INDEX('All CCC'!G$7:G$809,MATCH(WatchList!$B277,'All CCC'!$B$7:$B$809,0)))</f>
        <v/>
      </c>
      <c r="H277" s="844" t="str">
        <f>IF($B277="","",INDEX('All CCC'!H$7:H$809,MATCH(WatchList!$B277,'All CCC'!$B$7:$B$809,0)))</f>
        <v/>
      </c>
      <c r="I277" s="844" t="str">
        <f>IF($B277="","",INDEX('All CCC'!I$7:I$809,MATCH(WatchList!$B277,'All CCC'!$B$7:$B$809,0)))</f>
        <v/>
      </c>
      <c r="J277" s="844" t="str">
        <f>IF($B277="","",INDEX('All CCC'!J$7:J$809,MATCH(WatchList!$B277,'All CCC'!$B$7:$B$809,0)))</f>
        <v/>
      </c>
      <c r="K277" s="844" t="str">
        <f>IF($B277="","",INDEX('All CCC'!K$7:K$809,MATCH(WatchList!$B277,'All CCC'!$B$7:$B$809,0)))</f>
        <v/>
      </c>
      <c r="L277" s="844" t="str">
        <f>IF($B277="","",INDEX('All CCC'!L$7:L$809,MATCH(WatchList!$B277,'All CCC'!$B$7:$B$809,0)))</f>
        <v/>
      </c>
      <c r="M277" s="844" t="str">
        <f>IF($B277="","",INDEX('All CCC'!M$7:M$809,MATCH(WatchList!$B277,'All CCC'!$B$7:$B$809,0)))</f>
        <v/>
      </c>
      <c r="N277" s="844" t="str">
        <f>IF($B277="","",INDEX('All CCC'!N$7:N$809,MATCH(WatchList!$B277,'All CCC'!$B$7:$B$809,0)))</f>
        <v/>
      </c>
      <c r="O277" s="844" t="str">
        <f>IF($B277="","",INDEX('All CCC'!O$7:O$809,MATCH(WatchList!$B277,'All CCC'!$B$7:$B$809,0)))</f>
        <v/>
      </c>
      <c r="P277" s="845" t="str">
        <f>IF($B277="","",INDEX('All CCC'!P$7:P$809,MATCH(WatchList!$B277,'All CCC'!$B$7:$B$809,0)))</f>
        <v/>
      </c>
      <c r="Q277" s="845" t="str">
        <f>IF($B277="","",INDEX('All CCC'!Q$7:Q$809,MATCH(WatchList!$B277,'All CCC'!$B$7:$B$809,0)))</f>
        <v/>
      </c>
      <c r="R277" s="844" t="str">
        <f>IF($B277="","",INDEX('All CCC'!R$7:R$809,MATCH(WatchList!$B277,'All CCC'!$B$7:$B$809,0)))</f>
        <v/>
      </c>
      <c r="S277" s="844" t="str">
        <f>IF($B277="","",INDEX('All CCC'!S$7:S$809,MATCH(WatchList!$B277,'All CCC'!$B$7:$B$809,0)))</f>
        <v/>
      </c>
      <c r="T277" s="844" t="str">
        <f>IF($B277="","",INDEX('All CCC'!T$7:T$809,MATCH(WatchList!$B277,'All CCC'!$B$7:$B$809,0)))</f>
        <v/>
      </c>
      <c r="U277" s="844" t="str">
        <f>IF($B277="","",INDEX('All CCC'!U$7:U$809,MATCH(WatchList!$B277,'All CCC'!$B$7:$B$809,0)))</f>
        <v/>
      </c>
      <c r="V277" s="844" t="str">
        <f>IF($B277="","",INDEX('All CCC'!V$7:V$809,MATCH(WatchList!$B277,'All CCC'!$B$7:$B$809,0)))</f>
        <v/>
      </c>
      <c r="W277" s="844" t="str">
        <f>IF($B277="","",INDEX('All CCC'!W$7:W$809,MATCH(WatchList!$B277,'All CCC'!$B$7:$B$809,0)))</f>
        <v/>
      </c>
      <c r="X277" s="844" t="str">
        <f>IF($B277="","",INDEX('All CCC'!X$7:X$809,MATCH(WatchList!$B277,'All CCC'!$B$7:$B$809,0)))</f>
        <v/>
      </c>
      <c r="Y277" s="844" t="str">
        <f>IF($B277="","",INDEX('All CCC'!Y$7:Y$809,MATCH(WatchList!$B277,'All CCC'!$B$7:$B$809,0)))</f>
        <v/>
      </c>
      <c r="Z277" s="844" t="str">
        <f>IF($B277="","",INDEX('All CCC'!Z$7:Z$809,MATCH(WatchList!$B277,'All CCC'!$B$7:$B$809,0)))</f>
        <v/>
      </c>
      <c r="AA277" s="844" t="str">
        <f>IF($B277="","",INDEX('All CCC'!AA$7:AA$809,MATCH(WatchList!$B277,'All CCC'!$B$7:$B$809,0)))</f>
        <v/>
      </c>
      <c r="AB277" s="844" t="str">
        <f>IF($B277="","",INDEX('All CCC'!AB$7:AB$809,MATCH(WatchList!$B277,'All CCC'!$B$7:$B$809,0)))</f>
        <v/>
      </c>
      <c r="AC277" s="844" t="str">
        <f>IF($B277="","",INDEX('All CCC'!AC$7:AC$809,MATCH(WatchList!$B277,'All CCC'!$B$7:$B$809,0)))</f>
        <v/>
      </c>
      <c r="AD277" s="844" t="str">
        <f>IF($B277="","",INDEX('All CCC'!AD$7:AD$809,MATCH(WatchList!$B277,'All CCC'!$B$7:$B$809,0)))</f>
        <v/>
      </c>
      <c r="AE277" s="844" t="str">
        <f>IF($B277="","",INDEX('All CCC'!AE$7:AE$809,MATCH(WatchList!$B277,'All CCC'!$B$7:$B$809,0)))</f>
        <v/>
      </c>
      <c r="AF277" s="844" t="str">
        <f>IF($B277="","",INDEX('All CCC'!AF$7:AF$809,MATCH(WatchList!$B277,'All CCC'!$B$7:$B$809,0)))</f>
        <v/>
      </c>
      <c r="AG277" s="844" t="str">
        <f>IF($B277="","",INDEX('All CCC'!AG$7:AG$809,MATCH(WatchList!$B277,'All CCC'!$B$7:$B$809,0)))</f>
        <v/>
      </c>
      <c r="AH277" s="844" t="str">
        <f>IF($B277="","",INDEX('All CCC'!AH$7:AH$809,MATCH(WatchList!$B277,'All CCC'!$B$7:$B$809,0)))</f>
        <v/>
      </c>
      <c r="AI277" s="844" t="str">
        <f>IF($B277="","",INDEX('All CCC'!AI$7:AI$809,MATCH(WatchList!$B277,'All CCC'!$B$7:$B$809,0)))</f>
        <v/>
      </c>
      <c r="AJ277" s="844" t="str">
        <f>IF($B277="","",INDEX('All CCC'!AJ$7:AJ$809,MATCH(WatchList!$B277,'All CCC'!$B$7:$B$809,0)))</f>
        <v/>
      </c>
      <c r="AK277" s="844" t="str">
        <f>IF($B277="","",INDEX('All CCC'!AK$7:AK$809,MATCH(WatchList!$B277,'All CCC'!$B$7:$B$809,0)))</f>
        <v/>
      </c>
      <c r="AL277" s="844" t="str">
        <f>IF($B277="","",INDEX('All CCC'!AL$7:AL$809,MATCH(WatchList!$B277,'All CCC'!$B$7:$B$809,0)))</f>
        <v/>
      </c>
      <c r="AM277" s="844" t="str">
        <f>IF($B277="","",INDEX('All CCC'!AM$7:AM$809,MATCH(WatchList!$B277,'All CCC'!$B$7:$B$809,0)))</f>
        <v/>
      </c>
      <c r="AN277" s="844" t="str">
        <f>IF($B277="","",INDEX('All CCC'!AN$7:AN$809,MATCH(WatchList!$B277,'All CCC'!$B$7:$B$809,0)))</f>
        <v/>
      </c>
      <c r="AO277" s="844" t="str">
        <f>IF($B277="","",INDEX('All CCC'!AO$7:AO$809,MATCH(WatchList!$B277,'All CCC'!$B$7:$B$809,0)))</f>
        <v/>
      </c>
      <c r="AP277" s="844" t="str">
        <f>IF($B277="","",INDEX('All CCC'!AP$7:AP$809,MATCH(WatchList!$B277,'All CCC'!$B$7:$B$809,0)))</f>
        <v/>
      </c>
      <c r="AQ277" s="844" t="str">
        <f>IF($B277="","",INDEX('All CCC'!AQ$7:AQ$809,MATCH(WatchList!$B277,'All CCC'!$B$7:$B$809,0)))</f>
        <v/>
      </c>
      <c r="AR277" s="844" t="str">
        <f>IF($B277="","",INDEX('All CCC'!AR$7:AR$809,MATCH(WatchList!$B277,'All CCC'!$B$7:$B$809,0)))</f>
        <v/>
      </c>
      <c r="AS277" s="844" t="str">
        <f>IF($B277="","",INDEX('All CCC'!AS$7:AS$809,MATCH(WatchList!$B277,'All CCC'!$B$7:$B$809,0)))</f>
        <v/>
      </c>
      <c r="AT277" s="844" t="str">
        <f>IF($B277="","",INDEX('All CCC'!AT$7:AT$809,MATCH(WatchList!$B277,'All CCC'!$B$7:$B$809,0)))</f>
        <v/>
      </c>
      <c r="AU277" s="844" t="str">
        <f>IF($B277="","",INDEX('All CCC'!AU$7:AU$809,MATCH(WatchList!$B277,'All CCC'!$B$7:$B$809,0)))</f>
        <v/>
      </c>
      <c r="AV277" s="844" t="str">
        <f>IF($B277="","",INDEX('All CCC'!AV$7:AV$809,MATCH(WatchList!$B277,'All CCC'!$B$7:$B$809,0)))</f>
        <v/>
      </c>
      <c r="AW277" s="844" t="str">
        <f>IF($B277="","",INDEX('All CCC'!AW$7:AW$809,MATCH(WatchList!$B277,'All CCC'!$B$7:$B$809,0)))</f>
        <v/>
      </c>
      <c r="AX277" s="844" t="str">
        <f>IF($B277="","",INDEX('All CCC'!AX$7:AX$809,MATCH(WatchList!$B277,'All CCC'!$B$7:$B$809,0)))</f>
        <v/>
      </c>
      <c r="AY277" s="844" t="str">
        <f>IF($B277="","",INDEX('All CCC'!AY$7:AY$809,MATCH(WatchList!$B277,'All CCC'!$B$7:$B$809,0)))</f>
        <v/>
      </c>
      <c r="AZ277" s="844" t="str">
        <f>IF($B277="","",INDEX('All CCC'!AZ$7:AZ$809,MATCH(WatchList!$B277,'All CCC'!$B$7:$B$809,0)))</f>
        <v/>
      </c>
      <c r="BA277" s="844" t="str">
        <f>IF($B277="","",INDEX('All CCC'!BA$7:BA$809,MATCH(WatchList!$B277,'All CCC'!$B$7:$B$809,0)))</f>
        <v/>
      </c>
      <c r="BB277" s="844" t="str">
        <f>IF($B277="","",INDEX('All CCC'!BB$7:BB$809,MATCH(WatchList!$B277,'All CCC'!$B$7:$B$809,0)))</f>
        <v/>
      </c>
      <c r="BC277" s="844" t="str">
        <f>IF($B277="","",INDEX('All CCC'!BC$7:BC$809,MATCH(WatchList!$B277,'All CCC'!$B$7:$B$809,0)))</f>
        <v/>
      </c>
      <c r="BD277" s="844" t="str">
        <f>IF($B277="","",INDEX('All CCC'!BD$7:BD$809,MATCH(WatchList!$B277,'All CCC'!$B$7:$B$809,0)))</f>
        <v/>
      </c>
      <c r="BE277" s="844" t="str">
        <f>IF($B277="","",INDEX('All CCC'!BE$7:BE$809,MATCH(WatchList!$B277,'All CCC'!$B$7:$B$809,0)))</f>
        <v/>
      </c>
      <c r="BF277" s="844" t="str">
        <f>IF($B277="","",INDEX('All CCC'!BF$7:BF$809,MATCH(WatchList!$B277,'All CCC'!$B$7:$B$809,0)))</f>
        <v/>
      </c>
      <c r="BG277" s="844" t="str">
        <f>IF($B277="","",INDEX('All CCC'!BG$7:BG$809,MATCH(WatchList!$B277,'All CCC'!$B$7:$B$809,0)))</f>
        <v/>
      </c>
    </row>
    <row r="278" spans="1:59" x14ac:dyDescent="0.2">
      <c r="A278" s="548" t="str">
        <f>IF($B278="","",INDEX('All CCC'!A$7:A$809,MATCH(WatchList!$B278,'All CCC'!$B$7:$B$809,0)))</f>
        <v/>
      </c>
      <c r="B278" s="31"/>
      <c r="C278" s="844" t="str">
        <f>IF($B278="","",INDEX('All CCC'!C$7:C$809,MATCH(WatchList!$B278,'All CCC'!$B$7:$B$809,0)))</f>
        <v/>
      </c>
      <c r="D278" s="844" t="str">
        <f>IF($B278="","",INDEX('All CCC'!D$7:D$809,MATCH(WatchList!$B278,'All CCC'!$B$7:$B$809,0)))</f>
        <v/>
      </c>
      <c r="E278" s="844" t="str">
        <f>IF($B278="","",INDEX('All CCC'!E$7:E$809,MATCH(WatchList!$B278,'All CCC'!$B$7:$B$809,0)))</f>
        <v/>
      </c>
      <c r="F278" s="844" t="str">
        <f>IF($B278="","",INDEX('All CCC'!F$7:F$809,MATCH(WatchList!$B278,'All CCC'!$B$7:$B$809,0)))</f>
        <v/>
      </c>
      <c r="G278" s="844" t="str">
        <f>IF($B278="","",INDEX('All CCC'!G$7:G$809,MATCH(WatchList!$B278,'All CCC'!$B$7:$B$809,0)))</f>
        <v/>
      </c>
      <c r="H278" s="844" t="str">
        <f>IF($B278="","",INDEX('All CCC'!H$7:H$809,MATCH(WatchList!$B278,'All CCC'!$B$7:$B$809,0)))</f>
        <v/>
      </c>
      <c r="I278" s="844" t="str">
        <f>IF($B278="","",INDEX('All CCC'!I$7:I$809,MATCH(WatchList!$B278,'All CCC'!$B$7:$B$809,0)))</f>
        <v/>
      </c>
      <c r="J278" s="844" t="str">
        <f>IF($B278="","",INDEX('All CCC'!J$7:J$809,MATCH(WatchList!$B278,'All CCC'!$B$7:$B$809,0)))</f>
        <v/>
      </c>
      <c r="K278" s="844" t="str">
        <f>IF($B278="","",INDEX('All CCC'!K$7:K$809,MATCH(WatchList!$B278,'All CCC'!$B$7:$B$809,0)))</f>
        <v/>
      </c>
      <c r="L278" s="844" t="str">
        <f>IF($B278="","",INDEX('All CCC'!L$7:L$809,MATCH(WatchList!$B278,'All CCC'!$B$7:$B$809,0)))</f>
        <v/>
      </c>
      <c r="M278" s="844" t="str">
        <f>IF($B278="","",INDEX('All CCC'!M$7:M$809,MATCH(WatchList!$B278,'All CCC'!$B$7:$B$809,0)))</f>
        <v/>
      </c>
      <c r="N278" s="844" t="str">
        <f>IF($B278="","",INDEX('All CCC'!N$7:N$809,MATCH(WatchList!$B278,'All CCC'!$B$7:$B$809,0)))</f>
        <v/>
      </c>
      <c r="O278" s="844" t="str">
        <f>IF($B278="","",INDEX('All CCC'!O$7:O$809,MATCH(WatchList!$B278,'All CCC'!$B$7:$B$809,0)))</f>
        <v/>
      </c>
      <c r="P278" s="845" t="str">
        <f>IF($B278="","",INDEX('All CCC'!P$7:P$809,MATCH(WatchList!$B278,'All CCC'!$B$7:$B$809,0)))</f>
        <v/>
      </c>
      <c r="Q278" s="845" t="str">
        <f>IF($B278="","",INDEX('All CCC'!Q$7:Q$809,MATCH(WatchList!$B278,'All CCC'!$B$7:$B$809,0)))</f>
        <v/>
      </c>
      <c r="R278" s="844" t="str">
        <f>IF($B278="","",INDEX('All CCC'!R$7:R$809,MATCH(WatchList!$B278,'All CCC'!$B$7:$B$809,0)))</f>
        <v/>
      </c>
      <c r="S278" s="844" t="str">
        <f>IF($B278="","",INDEX('All CCC'!S$7:S$809,MATCH(WatchList!$B278,'All CCC'!$B$7:$B$809,0)))</f>
        <v/>
      </c>
      <c r="T278" s="844" t="str">
        <f>IF($B278="","",INDEX('All CCC'!T$7:T$809,MATCH(WatchList!$B278,'All CCC'!$B$7:$B$809,0)))</f>
        <v/>
      </c>
      <c r="U278" s="844" t="str">
        <f>IF($B278="","",INDEX('All CCC'!U$7:U$809,MATCH(WatchList!$B278,'All CCC'!$B$7:$B$809,0)))</f>
        <v/>
      </c>
      <c r="V278" s="844" t="str">
        <f>IF($B278="","",INDEX('All CCC'!V$7:V$809,MATCH(WatchList!$B278,'All CCC'!$B$7:$B$809,0)))</f>
        <v/>
      </c>
      <c r="W278" s="844" t="str">
        <f>IF($B278="","",INDEX('All CCC'!W$7:W$809,MATCH(WatchList!$B278,'All CCC'!$B$7:$B$809,0)))</f>
        <v/>
      </c>
      <c r="X278" s="844" t="str">
        <f>IF($B278="","",INDEX('All CCC'!X$7:X$809,MATCH(WatchList!$B278,'All CCC'!$B$7:$B$809,0)))</f>
        <v/>
      </c>
      <c r="Y278" s="844" t="str">
        <f>IF($B278="","",INDEX('All CCC'!Y$7:Y$809,MATCH(WatchList!$B278,'All CCC'!$B$7:$B$809,0)))</f>
        <v/>
      </c>
      <c r="Z278" s="844" t="str">
        <f>IF($B278="","",INDEX('All CCC'!Z$7:Z$809,MATCH(WatchList!$B278,'All CCC'!$B$7:$B$809,0)))</f>
        <v/>
      </c>
      <c r="AA278" s="844" t="str">
        <f>IF($B278="","",INDEX('All CCC'!AA$7:AA$809,MATCH(WatchList!$B278,'All CCC'!$B$7:$B$809,0)))</f>
        <v/>
      </c>
      <c r="AB278" s="844" t="str">
        <f>IF($B278="","",INDEX('All CCC'!AB$7:AB$809,MATCH(WatchList!$B278,'All CCC'!$B$7:$B$809,0)))</f>
        <v/>
      </c>
      <c r="AC278" s="844" t="str">
        <f>IF($B278="","",INDEX('All CCC'!AC$7:AC$809,MATCH(WatchList!$B278,'All CCC'!$B$7:$B$809,0)))</f>
        <v/>
      </c>
      <c r="AD278" s="844" t="str">
        <f>IF($B278="","",INDEX('All CCC'!AD$7:AD$809,MATCH(WatchList!$B278,'All CCC'!$B$7:$B$809,0)))</f>
        <v/>
      </c>
      <c r="AE278" s="844" t="str">
        <f>IF($B278="","",INDEX('All CCC'!AE$7:AE$809,MATCH(WatchList!$B278,'All CCC'!$B$7:$B$809,0)))</f>
        <v/>
      </c>
      <c r="AF278" s="844" t="str">
        <f>IF($B278="","",INDEX('All CCC'!AF$7:AF$809,MATCH(WatchList!$B278,'All CCC'!$B$7:$B$809,0)))</f>
        <v/>
      </c>
      <c r="AG278" s="844" t="str">
        <f>IF($B278="","",INDEX('All CCC'!AG$7:AG$809,MATCH(WatchList!$B278,'All CCC'!$B$7:$B$809,0)))</f>
        <v/>
      </c>
      <c r="AH278" s="844" t="str">
        <f>IF($B278="","",INDEX('All CCC'!AH$7:AH$809,MATCH(WatchList!$B278,'All CCC'!$B$7:$B$809,0)))</f>
        <v/>
      </c>
      <c r="AI278" s="844" t="str">
        <f>IF($B278="","",INDEX('All CCC'!AI$7:AI$809,MATCH(WatchList!$B278,'All CCC'!$B$7:$B$809,0)))</f>
        <v/>
      </c>
      <c r="AJ278" s="844" t="str">
        <f>IF($B278="","",INDEX('All CCC'!AJ$7:AJ$809,MATCH(WatchList!$B278,'All CCC'!$B$7:$B$809,0)))</f>
        <v/>
      </c>
      <c r="AK278" s="844" t="str">
        <f>IF($B278="","",INDEX('All CCC'!AK$7:AK$809,MATCH(WatchList!$B278,'All CCC'!$B$7:$B$809,0)))</f>
        <v/>
      </c>
      <c r="AL278" s="844" t="str">
        <f>IF($B278="","",INDEX('All CCC'!AL$7:AL$809,MATCH(WatchList!$B278,'All CCC'!$B$7:$B$809,0)))</f>
        <v/>
      </c>
      <c r="AM278" s="844" t="str">
        <f>IF($B278="","",INDEX('All CCC'!AM$7:AM$809,MATCH(WatchList!$B278,'All CCC'!$B$7:$B$809,0)))</f>
        <v/>
      </c>
      <c r="AN278" s="844" t="str">
        <f>IF($B278="","",INDEX('All CCC'!AN$7:AN$809,MATCH(WatchList!$B278,'All CCC'!$B$7:$B$809,0)))</f>
        <v/>
      </c>
      <c r="AO278" s="844" t="str">
        <f>IF($B278="","",INDEX('All CCC'!AO$7:AO$809,MATCH(WatchList!$B278,'All CCC'!$B$7:$B$809,0)))</f>
        <v/>
      </c>
      <c r="AP278" s="844" t="str">
        <f>IF($B278="","",INDEX('All CCC'!AP$7:AP$809,MATCH(WatchList!$B278,'All CCC'!$B$7:$B$809,0)))</f>
        <v/>
      </c>
      <c r="AQ278" s="844" t="str">
        <f>IF($B278="","",INDEX('All CCC'!AQ$7:AQ$809,MATCH(WatchList!$B278,'All CCC'!$B$7:$B$809,0)))</f>
        <v/>
      </c>
      <c r="AR278" s="844" t="str">
        <f>IF($B278="","",INDEX('All CCC'!AR$7:AR$809,MATCH(WatchList!$B278,'All CCC'!$B$7:$B$809,0)))</f>
        <v/>
      </c>
      <c r="AS278" s="844" t="str">
        <f>IF($B278="","",INDEX('All CCC'!AS$7:AS$809,MATCH(WatchList!$B278,'All CCC'!$B$7:$B$809,0)))</f>
        <v/>
      </c>
      <c r="AT278" s="844" t="str">
        <f>IF($B278="","",INDEX('All CCC'!AT$7:AT$809,MATCH(WatchList!$B278,'All CCC'!$B$7:$B$809,0)))</f>
        <v/>
      </c>
      <c r="AU278" s="844" t="str">
        <f>IF($B278="","",INDEX('All CCC'!AU$7:AU$809,MATCH(WatchList!$B278,'All CCC'!$B$7:$B$809,0)))</f>
        <v/>
      </c>
      <c r="AV278" s="844" t="str">
        <f>IF($B278="","",INDEX('All CCC'!AV$7:AV$809,MATCH(WatchList!$B278,'All CCC'!$B$7:$B$809,0)))</f>
        <v/>
      </c>
      <c r="AW278" s="844" t="str">
        <f>IF($B278="","",INDEX('All CCC'!AW$7:AW$809,MATCH(WatchList!$B278,'All CCC'!$B$7:$B$809,0)))</f>
        <v/>
      </c>
      <c r="AX278" s="844" t="str">
        <f>IF($B278="","",INDEX('All CCC'!AX$7:AX$809,MATCH(WatchList!$B278,'All CCC'!$B$7:$B$809,0)))</f>
        <v/>
      </c>
      <c r="AY278" s="844" t="str">
        <f>IF($B278="","",INDEX('All CCC'!AY$7:AY$809,MATCH(WatchList!$B278,'All CCC'!$B$7:$B$809,0)))</f>
        <v/>
      </c>
      <c r="AZ278" s="844" t="str">
        <f>IF($B278="","",INDEX('All CCC'!AZ$7:AZ$809,MATCH(WatchList!$B278,'All CCC'!$B$7:$B$809,0)))</f>
        <v/>
      </c>
      <c r="BA278" s="844" t="str">
        <f>IF($B278="","",INDEX('All CCC'!BA$7:BA$809,MATCH(WatchList!$B278,'All CCC'!$B$7:$B$809,0)))</f>
        <v/>
      </c>
      <c r="BB278" s="844" t="str">
        <f>IF($B278="","",INDEX('All CCC'!BB$7:BB$809,MATCH(WatchList!$B278,'All CCC'!$B$7:$B$809,0)))</f>
        <v/>
      </c>
      <c r="BC278" s="844" t="str">
        <f>IF($B278="","",INDEX('All CCC'!BC$7:BC$809,MATCH(WatchList!$B278,'All CCC'!$B$7:$B$809,0)))</f>
        <v/>
      </c>
      <c r="BD278" s="844" t="str">
        <f>IF($B278="","",INDEX('All CCC'!BD$7:BD$809,MATCH(WatchList!$B278,'All CCC'!$B$7:$B$809,0)))</f>
        <v/>
      </c>
      <c r="BE278" s="844" t="str">
        <f>IF($B278="","",INDEX('All CCC'!BE$7:BE$809,MATCH(WatchList!$B278,'All CCC'!$B$7:$B$809,0)))</f>
        <v/>
      </c>
      <c r="BF278" s="844" t="str">
        <f>IF($B278="","",INDEX('All CCC'!BF$7:BF$809,MATCH(WatchList!$B278,'All CCC'!$B$7:$B$809,0)))</f>
        <v/>
      </c>
      <c r="BG278" s="844" t="str">
        <f>IF($B278="","",INDEX('All CCC'!BG$7:BG$809,MATCH(WatchList!$B278,'All CCC'!$B$7:$B$809,0)))</f>
        <v/>
      </c>
    </row>
    <row r="279" spans="1:59" x14ac:dyDescent="0.2">
      <c r="A279" s="548" t="str">
        <f>IF($B279="","",INDEX('All CCC'!A$7:A$809,MATCH(WatchList!$B279,'All CCC'!$B$7:$B$809,0)))</f>
        <v/>
      </c>
      <c r="B279" s="31"/>
      <c r="C279" s="844" t="str">
        <f>IF($B279="","",INDEX('All CCC'!C$7:C$809,MATCH(WatchList!$B279,'All CCC'!$B$7:$B$809,0)))</f>
        <v/>
      </c>
      <c r="D279" s="844" t="str">
        <f>IF($B279="","",INDEX('All CCC'!D$7:D$809,MATCH(WatchList!$B279,'All CCC'!$B$7:$B$809,0)))</f>
        <v/>
      </c>
      <c r="E279" s="844" t="str">
        <f>IF($B279="","",INDEX('All CCC'!E$7:E$809,MATCH(WatchList!$B279,'All CCC'!$B$7:$B$809,0)))</f>
        <v/>
      </c>
      <c r="F279" s="844" t="str">
        <f>IF($B279="","",INDEX('All CCC'!F$7:F$809,MATCH(WatchList!$B279,'All CCC'!$B$7:$B$809,0)))</f>
        <v/>
      </c>
      <c r="G279" s="844" t="str">
        <f>IF($B279="","",INDEX('All CCC'!G$7:G$809,MATCH(WatchList!$B279,'All CCC'!$B$7:$B$809,0)))</f>
        <v/>
      </c>
      <c r="H279" s="844" t="str">
        <f>IF($B279="","",INDEX('All CCC'!H$7:H$809,MATCH(WatchList!$B279,'All CCC'!$B$7:$B$809,0)))</f>
        <v/>
      </c>
      <c r="I279" s="844" t="str">
        <f>IF($B279="","",INDEX('All CCC'!I$7:I$809,MATCH(WatchList!$B279,'All CCC'!$B$7:$B$809,0)))</f>
        <v/>
      </c>
      <c r="J279" s="844" t="str">
        <f>IF($B279="","",INDEX('All CCC'!J$7:J$809,MATCH(WatchList!$B279,'All CCC'!$B$7:$B$809,0)))</f>
        <v/>
      </c>
      <c r="K279" s="844" t="str">
        <f>IF($B279="","",INDEX('All CCC'!K$7:K$809,MATCH(WatchList!$B279,'All CCC'!$B$7:$B$809,0)))</f>
        <v/>
      </c>
      <c r="L279" s="844" t="str">
        <f>IF($B279="","",INDEX('All CCC'!L$7:L$809,MATCH(WatchList!$B279,'All CCC'!$B$7:$B$809,0)))</f>
        <v/>
      </c>
      <c r="M279" s="844" t="str">
        <f>IF($B279="","",INDEX('All CCC'!M$7:M$809,MATCH(WatchList!$B279,'All CCC'!$B$7:$B$809,0)))</f>
        <v/>
      </c>
      <c r="N279" s="844" t="str">
        <f>IF($B279="","",INDEX('All CCC'!N$7:N$809,MATCH(WatchList!$B279,'All CCC'!$B$7:$B$809,0)))</f>
        <v/>
      </c>
      <c r="O279" s="844" t="str">
        <f>IF($B279="","",INDEX('All CCC'!O$7:O$809,MATCH(WatchList!$B279,'All CCC'!$B$7:$B$809,0)))</f>
        <v/>
      </c>
      <c r="P279" s="845" t="str">
        <f>IF($B279="","",INDEX('All CCC'!P$7:P$809,MATCH(WatchList!$B279,'All CCC'!$B$7:$B$809,0)))</f>
        <v/>
      </c>
      <c r="Q279" s="845" t="str">
        <f>IF($B279="","",INDEX('All CCC'!Q$7:Q$809,MATCH(WatchList!$B279,'All CCC'!$B$7:$B$809,0)))</f>
        <v/>
      </c>
      <c r="R279" s="844" t="str">
        <f>IF($B279="","",INDEX('All CCC'!R$7:R$809,MATCH(WatchList!$B279,'All CCC'!$B$7:$B$809,0)))</f>
        <v/>
      </c>
      <c r="S279" s="844" t="str">
        <f>IF($B279="","",INDEX('All CCC'!S$7:S$809,MATCH(WatchList!$B279,'All CCC'!$B$7:$B$809,0)))</f>
        <v/>
      </c>
      <c r="T279" s="844" t="str">
        <f>IF($B279="","",INDEX('All CCC'!T$7:T$809,MATCH(WatchList!$B279,'All CCC'!$B$7:$B$809,0)))</f>
        <v/>
      </c>
      <c r="U279" s="844" t="str">
        <f>IF($B279="","",INDEX('All CCC'!U$7:U$809,MATCH(WatchList!$B279,'All CCC'!$B$7:$B$809,0)))</f>
        <v/>
      </c>
      <c r="V279" s="844" t="str">
        <f>IF($B279="","",INDEX('All CCC'!V$7:V$809,MATCH(WatchList!$B279,'All CCC'!$B$7:$B$809,0)))</f>
        <v/>
      </c>
      <c r="W279" s="844" t="str">
        <f>IF($B279="","",INDEX('All CCC'!W$7:W$809,MATCH(WatchList!$B279,'All CCC'!$B$7:$B$809,0)))</f>
        <v/>
      </c>
      <c r="X279" s="844" t="str">
        <f>IF($B279="","",INDEX('All CCC'!X$7:X$809,MATCH(WatchList!$B279,'All CCC'!$B$7:$B$809,0)))</f>
        <v/>
      </c>
      <c r="Y279" s="844" t="str">
        <f>IF($B279="","",INDEX('All CCC'!Y$7:Y$809,MATCH(WatchList!$B279,'All CCC'!$B$7:$B$809,0)))</f>
        <v/>
      </c>
      <c r="Z279" s="844" t="str">
        <f>IF($B279="","",INDEX('All CCC'!Z$7:Z$809,MATCH(WatchList!$B279,'All CCC'!$B$7:$B$809,0)))</f>
        <v/>
      </c>
      <c r="AA279" s="844" t="str">
        <f>IF($B279="","",INDEX('All CCC'!AA$7:AA$809,MATCH(WatchList!$B279,'All CCC'!$B$7:$B$809,0)))</f>
        <v/>
      </c>
      <c r="AB279" s="844" t="str">
        <f>IF($B279="","",INDEX('All CCC'!AB$7:AB$809,MATCH(WatchList!$B279,'All CCC'!$B$7:$B$809,0)))</f>
        <v/>
      </c>
      <c r="AC279" s="844" t="str">
        <f>IF($B279="","",INDEX('All CCC'!AC$7:AC$809,MATCH(WatchList!$B279,'All CCC'!$B$7:$B$809,0)))</f>
        <v/>
      </c>
      <c r="AD279" s="844" t="str">
        <f>IF($B279="","",INDEX('All CCC'!AD$7:AD$809,MATCH(WatchList!$B279,'All CCC'!$B$7:$B$809,0)))</f>
        <v/>
      </c>
      <c r="AE279" s="844" t="str">
        <f>IF($B279="","",INDEX('All CCC'!AE$7:AE$809,MATCH(WatchList!$B279,'All CCC'!$B$7:$B$809,0)))</f>
        <v/>
      </c>
      <c r="AF279" s="844" t="str">
        <f>IF($B279="","",INDEX('All CCC'!AF$7:AF$809,MATCH(WatchList!$B279,'All CCC'!$B$7:$B$809,0)))</f>
        <v/>
      </c>
      <c r="AG279" s="844" t="str">
        <f>IF($B279="","",INDEX('All CCC'!AG$7:AG$809,MATCH(WatchList!$B279,'All CCC'!$B$7:$B$809,0)))</f>
        <v/>
      </c>
      <c r="AH279" s="844" t="str">
        <f>IF($B279="","",INDEX('All CCC'!AH$7:AH$809,MATCH(WatchList!$B279,'All CCC'!$B$7:$B$809,0)))</f>
        <v/>
      </c>
      <c r="AI279" s="844" t="str">
        <f>IF($B279="","",INDEX('All CCC'!AI$7:AI$809,MATCH(WatchList!$B279,'All CCC'!$B$7:$B$809,0)))</f>
        <v/>
      </c>
      <c r="AJ279" s="844" t="str">
        <f>IF($B279="","",INDEX('All CCC'!AJ$7:AJ$809,MATCH(WatchList!$B279,'All CCC'!$B$7:$B$809,0)))</f>
        <v/>
      </c>
      <c r="AK279" s="844" t="str">
        <f>IF($B279="","",INDEX('All CCC'!AK$7:AK$809,MATCH(WatchList!$B279,'All CCC'!$B$7:$B$809,0)))</f>
        <v/>
      </c>
      <c r="AL279" s="844" t="str">
        <f>IF($B279="","",INDEX('All CCC'!AL$7:AL$809,MATCH(WatchList!$B279,'All CCC'!$B$7:$B$809,0)))</f>
        <v/>
      </c>
      <c r="AM279" s="844" t="str">
        <f>IF($B279="","",INDEX('All CCC'!AM$7:AM$809,MATCH(WatchList!$B279,'All CCC'!$B$7:$B$809,0)))</f>
        <v/>
      </c>
      <c r="AN279" s="844" t="str">
        <f>IF($B279="","",INDEX('All CCC'!AN$7:AN$809,MATCH(WatchList!$B279,'All CCC'!$B$7:$B$809,0)))</f>
        <v/>
      </c>
      <c r="AO279" s="844" t="str">
        <f>IF($B279="","",INDEX('All CCC'!AO$7:AO$809,MATCH(WatchList!$B279,'All CCC'!$B$7:$B$809,0)))</f>
        <v/>
      </c>
      <c r="AP279" s="844" t="str">
        <f>IF($B279="","",INDEX('All CCC'!AP$7:AP$809,MATCH(WatchList!$B279,'All CCC'!$B$7:$B$809,0)))</f>
        <v/>
      </c>
      <c r="AQ279" s="844" t="str">
        <f>IF($B279="","",INDEX('All CCC'!AQ$7:AQ$809,MATCH(WatchList!$B279,'All CCC'!$B$7:$B$809,0)))</f>
        <v/>
      </c>
      <c r="AR279" s="844" t="str">
        <f>IF($B279="","",INDEX('All CCC'!AR$7:AR$809,MATCH(WatchList!$B279,'All CCC'!$B$7:$B$809,0)))</f>
        <v/>
      </c>
      <c r="AS279" s="844" t="str">
        <f>IF($B279="","",INDEX('All CCC'!AS$7:AS$809,MATCH(WatchList!$B279,'All CCC'!$B$7:$B$809,0)))</f>
        <v/>
      </c>
      <c r="AT279" s="844" t="str">
        <f>IF($B279="","",INDEX('All CCC'!AT$7:AT$809,MATCH(WatchList!$B279,'All CCC'!$B$7:$B$809,0)))</f>
        <v/>
      </c>
      <c r="AU279" s="844" t="str">
        <f>IF($B279="","",INDEX('All CCC'!AU$7:AU$809,MATCH(WatchList!$B279,'All CCC'!$B$7:$B$809,0)))</f>
        <v/>
      </c>
      <c r="AV279" s="844" t="str">
        <f>IF($B279="","",INDEX('All CCC'!AV$7:AV$809,MATCH(WatchList!$B279,'All CCC'!$B$7:$B$809,0)))</f>
        <v/>
      </c>
      <c r="AW279" s="844" t="str">
        <f>IF($B279="","",INDEX('All CCC'!AW$7:AW$809,MATCH(WatchList!$B279,'All CCC'!$B$7:$B$809,0)))</f>
        <v/>
      </c>
      <c r="AX279" s="844" t="str">
        <f>IF($B279="","",INDEX('All CCC'!AX$7:AX$809,MATCH(WatchList!$B279,'All CCC'!$B$7:$B$809,0)))</f>
        <v/>
      </c>
      <c r="AY279" s="844" t="str">
        <f>IF($B279="","",INDEX('All CCC'!AY$7:AY$809,MATCH(WatchList!$B279,'All CCC'!$B$7:$B$809,0)))</f>
        <v/>
      </c>
      <c r="AZ279" s="844" t="str">
        <f>IF($B279="","",INDEX('All CCC'!AZ$7:AZ$809,MATCH(WatchList!$B279,'All CCC'!$B$7:$B$809,0)))</f>
        <v/>
      </c>
      <c r="BA279" s="844" t="str">
        <f>IF($B279="","",INDEX('All CCC'!BA$7:BA$809,MATCH(WatchList!$B279,'All CCC'!$B$7:$B$809,0)))</f>
        <v/>
      </c>
      <c r="BB279" s="844" t="str">
        <f>IF($B279="","",INDEX('All CCC'!BB$7:BB$809,MATCH(WatchList!$B279,'All CCC'!$B$7:$B$809,0)))</f>
        <v/>
      </c>
      <c r="BC279" s="844" t="str">
        <f>IF($B279="","",INDEX('All CCC'!BC$7:BC$809,MATCH(WatchList!$B279,'All CCC'!$B$7:$B$809,0)))</f>
        <v/>
      </c>
      <c r="BD279" s="844" t="str">
        <f>IF($B279="","",INDEX('All CCC'!BD$7:BD$809,MATCH(WatchList!$B279,'All CCC'!$B$7:$B$809,0)))</f>
        <v/>
      </c>
      <c r="BE279" s="844" t="str">
        <f>IF($B279="","",INDEX('All CCC'!BE$7:BE$809,MATCH(WatchList!$B279,'All CCC'!$B$7:$B$809,0)))</f>
        <v/>
      </c>
      <c r="BF279" s="844" t="str">
        <f>IF($B279="","",INDEX('All CCC'!BF$7:BF$809,MATCH(WatchList!$B279,'All CCC'!$B$7:$B$809,0)))</f>
        <v/>
      </c>
      <c r="BG279" s="844" t="str">
        <f>IF($B279="","",INDEX('All CCC'!BG$7:BG$809,MATCH(WatchList!$B279,'All CCC'!$B$7:$B$809,0)))</f>
        <v/>
      </c>
    </row>
    <row r="280" spans="1:59" x14ac:dyDescent="0.2">
      <c r="A280" s="548" t="str">
        <f>IF($B280="","",INDEX('All CCC'!A$7:A$809,MATCH(WatchList!$B280,'All CCC'!$B$7:$B$809,0)))</f>
        <v/>
      </c>
      <c r="B280" s="31"/>
      <c r="C280" s="844" t="str">
        <f>IF($B280="","",INDEX('All CCC'!C$7:C$809,MATCH(WatchList!$B280,'All CCC'!$B$7:$B$809,0)))</f>
        <v/>
      </c>
      <c r="D280" s="844" t="str">
        <f>IF($B280="","",INDEX('All CCC'!D$7:D$809,MATCH(WatchList!$B280,'All CCC'!$B$7:$B$809,0)))</f>
        <v/>
      </c>
      <c r="E280" s="844" t="str">
        <f>IF($B280="","",INDEX('All CCC'!E$7:E$809,MATCH(WatchList!$B280,'All CCC'!$B$7:$B$809,0)))</f>
        <v/>
      </c>
      <c r="F280" s="844" t="str">
        <f>IF($B280="","",INDEX('All CCC'!F$7:F$809,MATCH(WatchList!$B280,'All CCC'!$B$7:$B$809,0)))</f>
        <v/>
      </c>
      <c r="G280" s="844" t="str">
        <f>IF($B280="","",INDEX('All CCC'!G$7:G$809,MATCH(WatchList!$B280,'All CCC'!$B$7:$B$809,0)))</f>
        <v/>
      </c>
      <c r="H280" s="844" t="str">
        <f>IF($B280="","",INDEX('All CCC'!H$7:H$809,MATCH(WatchList!$B280,'All CCC'!$B$7:$B$809,0)))</f>
        <v/>
      </c>
      <c r="I280" s="844" t="str">
        <f>IF($B280="","",INDEX('All CCC'!I$7:I$809,MATCH(WatchList!$B280,'All CCC'!$B$7:$B$809,0)))</f>
        <v/>
      </c>
      <c r="J280" s="844" t="str">
        <f>IF($B280="","",INDEX('All CCC'!J$7:J$809,MATCH(WatchList!$B280,'All CCC'!$B$7:$B$809,0)))</f>
        <v/>
      </c>
      <c r="K280" s="844" t="str">
        <f>IF($B280="","",INDEX('All CCC'!K$7:K$809,MATCH(WatchList!$B280,'All CCC'!$B$7:$B$809,0)))</f>
        <v/>
      </c>
      <c r="L280" s="844" t="str">
        <f>IF($B280="","",INDEX('All CCC'!L$7:L$809,MATCH(WatchList!$B280,'All CCC'!$B$7:$B$809,0)))</f>
        <v/>
      </c>
      <c r="M280" s="844" t="str">
        <f>IF($B280="","",INDEX('All CCC'!M$7:M$809,MATCH(WatchList!$B280,'All CCC'!$B$7:$B$809,0)))</f>
        <v/>
      </c>
      <c r="N280" s="844" t="str">
        <f>IF($B280="","",INDEX('All CCC'!N$7:N$809,MATCH(WatchList!$B280,'All CCC'!$B$7:$B$809,0)))</f>
        <v/>
      </c>
      <c r="O280" s="844" t="str">
        <f>IF($B280="","",INDEX('All CCC'!O$7:O$809,MATCH(WatchList!$B280,'All CCC'!$B$7:$B$809,0)))</f>
        <v/>
      </c>
      <c r="P280" s="845" t="str">
        <f>IF($B280="","",INDEX('All CCC'!P$7:P$809,MATCH(WatchList!$B280,'All CCC'!$B$7:$B$809,0)))</f>
        <v/>
      </c>
      <c r="Q280" s="845" t="str">
        <f>IF($B280="","",INDEX('All CCC'!Q$7:Q$809,MATCH(WatchList!$B280,'All CCC'!$B$7:$B$809,0)))</f>
        <v/>
      </c>
      <c r="R280" s="844" t="str">
        <f>IF($B280="","",INDEX('All CCC'!R$7:R$809,MATCH(WatchList!$B280,'All CCC'!$B$7:$B$809,0)))</f>
        <v/>
      </c>
      <c r="S280" s="844" t="str">
        <f>IF($B280="","",INDEX('All CCC'!S$7:S$809,MATCH(WatchList!$B280,'All CCC'!$B$7:$B$809,0)))</f>
        <v/>
      </c>
      <c r="T280" s="844" t="str">
        <f>IF($B280="","",INDEX('All CCC'!T$7:T$809,MATCH(WatchList!$B280,'All CCC'!$B$7:$B$809,0)))</f>
        <v/>
      </c>
      <c r="U280" s="844" t="str">
        <f>IF($B280="","",INDEX('All CCC'!U$7:U$809,MATCH(WatchList!$B280,'All CCC'!$B$7:$B$809,0)))</f>
        <v/>
      </c>
      <c r="V280" s="844" t="str">
        <f>IF($B280="","",INDEX('All CCC'!V$7:V$809,MATCH(WatchList!$B280,'All CCC'!$B$7:$B$809,0)))</f>
        <v/>
      </c>
      <c r="W280" s="844" t="str">
        <f>IF($B280="","",INDEX('All CCC'!W$7:W$809,MATCH(WatchList!$B280,'All CCC'!$B$7:$B$809,0)))</f>
        <v/>
      </c>
      <c r="X280" s="844" t="str">
        <f>IF($B280="","",INDEX('All CCC'!X$7:X$809,MATCH(WatchList!$B280,'All CCC'!$B$7:$B$809,0)))</f>
        <v/>
      </c>
      <c r="Y280" s="844" t="str">
        <f>IF($B280="","",INDEX('All CCC'!Y$7:Y$809,MATCH(WatchList!$B280,'All CCC'!$B$7:$B$809,0)))</f>
        <v/>
      </c>
      <c r="Z280" s="844" t="str">
        <f>IF($B280="","",INDEX('All CCC'!Z$7:Z$809,MATCH(WatchList!$B280,'All CCC'!$B$7:$B$809,0)))</f>
        <v/>
      </c>
      <c r="AA280" s="844" t="str">
        <f>IF($B280="","",INDEX('All CCC'!AA$7:AA$809,MATCH(WatchList!$B280,'All CCC'!$B$7:$B$809,0)))</f>
        <v/>
      </c>
      <c r="AB280" s="844" t="str">
        <f>IF($B280="","",INDEX('All CCC'!AB$7:AB$809,MATCH(WatchList!$B280,'All CCC'!$B$7:$B$809,0)))</f>
        <v/>
      </c>
      <c r="AC280" s="844" t="str">
        <f>IF($B280="","",INDEX('All CCC'!AC$7:AC$809,MATCH(WatchList!$B280,'All CCC'!$B$7:$B$809,0)))</f>
        <v/>
      </c>
      <c r="AD280" s="844" t="str">
        <f>IF($B280="","",INDEX('All CCC'!AD$7:AD$809,MATCH(WatchList!$B280,'All CCC'!$B$7:$B$809,0)))</f>
        <v/>
      </c>
      <c r="AE280" s="844" t="str">
        <f>IF($B280="","",INDEX('All CCC'!AE$7:AE$809,MATCH(WatchList!$B280,'All CCC'!$B$7:$B$809,0)))</f>
        <v/>
      </c>
      <c r="AF280" s="844" t="str">
        <f>IF($B280="","",INDEX('All CCC'!AF$7:AF$809,MATCH(WatchList!$B280,'All CCC'!$B$7:$B$809,0)))</f>
        <v/>
      </c>
      <c r="AG280" s="844" t="str">
        <f>IF($B280="","",INDEX('All CCC'!AG$7:AG$809,MATCH(WatchList!$B280,'All CCC'!$B$7:$B$809,0)))</f>
        <v/>
      </c>
      <c r="AH280" s="844" t="str">
        <f>IF($B280="","",INDEX('All CCC'!AH$7:AH$809,MATCH(WatchList!$B280,'All CCC'!$B$7:$B$809,0)))</f>
        <v/>
      </c>
      <c r="AI280" s="844" t="str">
        <f>IF($B280="","",INDEX('All CCC'!AI$7:AI$809,MATCH(WatchList!$B280,'All CCC'!$B$7:$B$809,0)))</f>
        <v/>
      </c>
      <c r="AJ280" s="844" t="str">
        <f>IF($B280="","",INDEX('All CCC'!AJ$7:AJ$809,MATCH(WatchList!$B280,'All CCC'!$B$7:$B$809,0)))</f>
        <v/>
      </c>
      <c r="AK280" s="844" t="str">
        <f>IF($B280="","",INDEX('All CCC'!AK$7:AK$809,MATCH(WatchList!$B280,'All CCC'!$B$7:$B$809,0)))</f>
        <v/>
      </c>
      <c r="AL280" s="844" t="str">
        <f>IF($B280="","",INDEX('All CCC'!AL$7:AL$809,MATCH(WatchList!$B280,'All CCC'!$B$7:$B$809,0)))</f>
        <v/>
      </c>
      <c r="AM280" s="844" t="str">
        <f>IF($B280="","",INDEX('All CCC'!AM$7:AM$809,MATCH(WatchList!$B280,'All CCC'!$B$7:$B$809,0)))</f>
        <v/>
      </c>
      <c r="AN280" s="844" t="str">
        <f>IF($B280="","",INDEX('All CCC'!AN$7:AN$809,MATCH(WatchList!$B280,'All CCC'!$B$7:$B$809,0)))</f>
        <v/>
      </c>
      <c r="AO280" s="844" t="str">
        <f>IF($B280="","",INDEX('All CCC'!AO$7:AO$809,MATCH(WatchList!$B280,'All CCC'!$B$7:$B$809,0)))</f>
        <v/>
      </c>
      <c r="AP280" s="844" t="str">
        <f>IF($B280="","",INDEX('All CCC'!AP$7:AP$809,MATCH(WatchList!$B280,'All CCC'!$B$7:$B$809,0)))</f>
        <v/>
      </c>
      <c r="AQ280" s="844" t="str">
        <f>IF($B280="","",INDEX('All CCC'!AQ$7:AQ$809,MATCH(WatchList!$B280,'All CCC'!$B$7:$B$809,0)))</f>
        <v/>
      </c>
      <c r="AR280" s="844" t="str">
        <f>IF($B280="","",INDEX('All CCC'!AR$7:AR$809,MATCH(WatchList!$B280,'All CCC'!$B$7:$B$809,0)))</f>
        <v/>
      </c>
      <c r="AS280" s="844" t="str">
        <f>IF($B280="","",INDEX('All CCC'!AS$7:AS$809,MATCH(WatchList!$B280,'All CCC'!$B$7:$B$809,0)))</f>
        <v/>
      </c>
      <c r="AT280" s="844" t="str">
        <f>IF($B280="","",INDEX('All CCC'!AT$7:AT$809,MATCH(WatchList!$B280,'All CCC'!$B$7:$B$809,0)))</f>
        <v/>
      </c>
      <c r="AU280" s="844" t="str">
        <f>IF($B280="","",INDEX('All CCC'!AU$7:AU$809,MATCH(WatchList!$B280,'All CCC'!$B$7:$B$809,0)))</f>
        <v/>
      </c>
      <c r="AV280" s="844" t="str">
        <f>IF($B280="","",INDEX('All CCC'!AV$7:AV$809,MATCH(WatchList!$B280,'All CCC'!$B$7:$B$809,0)))</f>
        <v/>
      </c>
      <c r="AW280" s="844" t="str">
        <f>IF($B280="","",INDEX('All CCC'!AW$7:AW$809,MATCH(WatchList!$B280,'All CCC'!$B$7:$B$809,0)))</f>
        <v/>
      </c>
      <c r="AX280" s="844" t="str">
        <f>IF($B280="","",INDEX('All CCC'!AX$7:AX$809,MATCH(WatchList!$B280,'All CCC'!$B$7:$B$809,0)))</f>
        <v/>
      </c>
      <c r="AY280" s="844" t="str">
        <f>IF($B280="","",INDEX('All CCC'!AY$7:AY$809,MATCH(WatchList!$B280,'All CCC'!$B$7:$B$809,0)))</f>
        <v/>
      </c>
      <c r="AZ280" s="844" t="str">
        <f>IF($B280="","",INDEX('All CCC'!AZ$7:AZ$809,MATCH(WatchList!$B280,'All CCC'!$B$7:$B$809,0)))</f>
        <v/>
      </c>
      <c r="BA280" s="844" t="str">
        <f>IF($B280="","",INDEX('All CCC'!BA$7:BA$809,MATCH(WatchList!$B280,'All CCC'!$B$7:$B$809,0)))</f>
        <v/>
      </c>
      <c r="BB280" s="844" t="str">
        <f>IF($B280="","",INDEX('All CCC'!BB$7:BB$809,MATCH(WatchList!$B280,'All CCC'!$B$7:$B$809,0)))</f>
        <v/>
      </c>
      <c r="BC280" s="844" t="str">
        <f>IF($B280="","",INDEX('All CCC'!BC$7:BC$809,MATCH(WatchList!$B280,'All CCC'!$B$7:$B$809,0)))</f>
        <v/>
      </c>
      <c r="BD280" s="844" t="str">
        <f>IF($B280="","",INDEX('All CCC'!BD$7:BD$809,MATCH(WatchList!$B280,'All CCC'!$B$7:$B$809,0)))</f>
        <v/>
      </c>
      <c r="BE280" s="844" t="str">
        <f>IF($B280="","",INDEX('All CCC'!BE$7:BE$809,MATCH(WatchList!$B280,'All CCC'!$B$7:$B$809,0)))</f>
        <v/>
      </c>
      <c r="BF280" s="844" t="str">
        <f>IF($B280="","",INDEX('All CCC'!BF$7:BF$809,MATCH(WatchList!$B280,'All CCC'!$B$7:$B$809,0)))</f>
        <v/>
      </c>
      <c r="BG280" s="844" t="str">
        <f>IF($B280="","",INDEX('All CCC'!BG$7:BG$809,MATCH(WatchList!$B280,'All CCC'!$B$7:$B$809,0)))</f>
        <v/>
      </c>
    </row>
    <row r="281" spans="1:59" x14ac:dyDescent="0.2">
      <c r="A281" s="548" t="str">
        <f>IF($B281="","",INDEX('All CCC'!A$7:A$809,MATCH(WatchList!$B281,'All CCC'!$B$7:$B$809,0)))</f>
        <v/>
      </c>
      <c r="B281" s="31"/>
      <c r="C281" s="844" t="str">
        <f>IF($B281="","",INDEX('All CCC'!C$7:C$809,MATCH(WatchList!$B281,'All CCC'!$B$7:$B$809,0)))</f>
        <v/>
      </c>
      <c r="D281" s="844" t="str">
        <f>IF($B281="","",INDEX('All CCC'!D$7:D$809,MATCH(WatchList!$B281,'All CCC'!$B$7:$B$809,0)))</f>
        <v/>
      </c>
      <c r="E281" s="844" t="str">
        <f>IF($B281="","",INDEX('All CCC'!E$7:E$809,MATCH(WatchList!$B281,'All CCC'!$B$7:$B$809,0)))</f>
        <v/>
      </c>
      <c r="F281" s="844" t="str">
        <f>IF($B281="","",INDEX('All CCC'!F$7:F$809,MATCH(WatchList!$B281,'All CCC'!$B$7:$B$809,0)))</f>
        <v/>
      </c>
      <c r="G281" s="844" t="str">
        <f>IF($B281="","",INDEX('All CCC'!G$7:G$809,MATCH(WatchList!$B281,'All CCC'!$B$7:$B$809,0)))</f>
        <v/>
      </c>
      <c r="H281" s="844" t="str">
        <f>IF($B281="","",INDEX('All CCC'!H$7:H$809,MATCH(WatchList!$B281,'All CCC'!$B$7:$B$809,0)))</f>
        <v/>
      </c>
      <c r="I281" s="844" t="str">
        <f>IF($B281="","",INDEX('All CCC'!I$7:I$809,MATCH(WatchList!$B281,'All CCC'!$B$7:$B$809,0)))</f>
        <v/>
      </c>
      <c r="J281" s="844" t="str">
        <f>IF($B281="","",INDEX('All CCC'!J$7:J$809,MATCH(WatchList!$B281,'All CCC'!$B$7:$B$809,0)))</f>
        <v/>
      </c>
      <c r="K281" s="844" t="str">
        <f>IF($B281="","",INDEX('All CCC'!K$7:K$809,MATCH(WatchList!$B281,'All CCC'!$B$7:$B$809,0)))</f>
        <v/>
      </c>
      <c r="L281" s="844" t="str">
        <f>IF($B281="","",INDEX('All CCC'!L$7:L$809,MATCH(WatchList!$B281,'All CCC'!$B$7:$B$809,0)))</f>
        <v/>
      </c>
      <c r="M281" s="844" t="str">
        <f>IF($B281="","",INDEX('All CCC'!M$7:M$809,MATCH(WatchList!$B281,'All CCC'!$B$7:$B$809,0)))</f>
        <v/>
      </c>
      <c r="N281" s="844" t="str">
        <f>IF($B281="","",INDEX('All CCC'!N$7:N$809,MATCH(WatchList!$B281,'All CCC'!$B$7:$B$809,0)))</f>
        <v/>
      </c>
      <c r="O281" s="844" t="str">
        <f>IF($B281="","",INDEX('All CCC'!O$7:O$809,MATCH(WatchList!$B281,'All CCC'!$B$7:$B$809,0)))</f>
        <v/>
      </c>
      <c r="P281" s="845" t="str">
        <f>IF($B281="","",INDEX('All CCC'!P$7:P$809,MATCH(WatchList!$B281,'All CCC'!$B$7:$B$809,0)))</f>
        <v/>
      </c>
      <c r="Q281" s="845" t="str">
        <f>IF($B281="","",INDEX('All CCC'!Q$7:Q$809,MATCH(WatchList!$B281,'All CCC'!$B$7:$B$809,0)))</f>
        <v/>
      </c>
      <c r="R281" s="844" t="str">
        <f>IF($B281="","",INDEX('All CCC'!R$7:R$809,MATCH(WatchList!$B281,'All CCC'!$B$7:$B$809,0)))</f>
        <v/>
      </c>
      <c r="S281" s="844" t="str">
        <f>IF($B281="","",INDEX('All CCC'!S$7:S$809,MATCH(WatchList!$B281,'All CCC'!$B$7:$B$809,0)))</f>
        <v/>
      </c>
      <c r="T281" s="844" t="str">
        <f>IF($B281="","",INDEX('All CCC'!T$7:T$809,MATCH(WatchList!$B281,'All CCC'!$B$7:$B$809,0)))</f>
        <v/>
      </c>
      <c r="U281" s="844" t="str">
        <f>IF($B281="","",INDEX('All CCC'!U$7:U$809,MATCH(WatchList!$B281,'All CCC'!$B$7:$B$809,0)))</f>
        <v/>
      </c>
      <c r="V281" s="844" t="str">
        <f>IF($B281="","",INDEX('All CCC'!V$7:V$809,MATCH(WatchList!$B281,'All CCC'!$B$7:$B$809,0)))</f>
        <v/>
      </c>
      <c r="W281" s="844" t="str">
        <f>IF($B281="","",INDEX('All CCC'!W$7:W$809,MATCH(WatchList!$B281,'All CCC'!$B$7:$B$809,0)))</f>
        <v/>
      </c>
      <c r="X281" s="844" t="str">
        <f>IF($B281="","",INDEX('All CCC'!X$7:X$809,MATCH(WatchList!$B281,'All CCC'!$B$7:$B$809,0)))</f>
        <v/>
      </c>
      <c r="Y281" s="844" t="str">
        <f>IF($B281="","",INDEX('All CCC'!Y$7:Y$809,MATCH(WatchList!$B281,'All CCC'!$B$7:$B$809,0)))</f>
        <v/>
      </c>
      <c r="Z281" s="844" t="str">
        <f>IF($B281="","",INDEX('All CCC'!Z$7:Z$809,MATCH(WatchList!$B281,'All CCC'!$B$7:$B$809,0)))</f>
        <v/>
      </c>
      <c r="AA281" s="844" t="str">
        <f>IF($B281="","",INDEX('All CCC'!AA$7:AA$809,MATCH(WatchList!$B281,'All CCC'!$B$7:$B$809,0)))</f>
        <v/>
      </c>
      <c r="AB281" s="844" t="str">
        <f>IF($B281="","",INDEX('All CCC'!AB$7:AB$809,MATCH(WatchList!$B281,'All CCC'!$B$7:$B$809,0)))</f>
        <v/>
      </c>
      <c r="AC281" s="844" t="str">
        <f>IF($B281="","",INDEX('All CCC'!AC$7:AC$809,MATCH(WatchList!$B281,'All CCC'!$B$7:$B$809,0)))</f>
        <v/>
      </c>
      <c r="AD281" s="844" t="str">
        <f>IF($B281="","",INDEX('All CCC'!AD$7:AD$809,MATCH(WatchList!$B281,'All CCC'!$B$7:$B$809,0)))</f>
        <v/>
      </c>
      <c r="AE281" s="844" t="str">
        <f>IF($B281="","",INDEX('All CCC'!AE$7:AE$809,MATCH(WatchList!$B281,'All CCC'!$B$7:$B$809,0)))</f>
        <v/>
      </c>
      <c r="AF281" s="844" t="str">
        <f>IF($B281="","",INDEX('All CCC'!AF$7:AF$809,MATCH(WatchList!$B281,'All CCC'!$B$7:$B$809,0)))</f>
        <v/>
      </c>
      <c r="AG281" s="844" t="str">
        <f>IF($B281="","",INDEX('All CCC'!AG$7:AG$809,MATCH(WatchList!$B281,'All CCC'!$B$7:$B$809,0)))</f>
        <v/>
      </c>
      <c r="AH281" s="844" t="str">
        <f>IF($B281="","",INDEX('All CCC'!AH$7:AH$809,MATCH(WatchList!$B281,'All CCC'!$B$7:$B$809,0)))</f>
        <v/>
      </c>
      <c r="AI281" s="844" t="str">
        <f>IF($B281="","",INDEX('All CCC'!AI$7:AI$809,MATCH(WatchList!$B281,'All CCC'!$B$7:$B$809,0)))</f>
        <v/>
      </c>
      <c r="AJ281" s="844" t="str">
        <f>IF($B281="","",INDEX('All CCC'!AJ$7:AJ$809,MATCH(WatchList!$B281,'All CCC'!$B$7:$B$809,0)))</f>
        <v/>
      </c>
      <c r="AK281" s="844" t="str">
        <f>IF($B281="","",INDEX('All CCC'!AK$7:AK$809,MATCH(WatchList!$B281,'All CCC'!$B$7:$B$809,0)))</f>
        <v/>
      </c>
      <c r="AL281" s="844" t="str">
        <f>IF($B281="","",INDEX('All CCC'!AL$7:AL$809,MATCH(WatchList!$B281,'All CCC'!$B$7:$B$809,0)))</f>
        <v/>
      </c>
      <c r="AM281" s="844" t="str">
        <f>IF($B281="","",INDEX('All CCC'!AM$7:AM$809,MATCH(WatchList!$B281,'All CCC'!$B$7:$B$809,0)))</f>
        <v/>
      </c>
      <c r="AN281" s="844" t="str">
        <f>IF($B281="","",INDEX('All CCC'!AN$7:AN$809,MATCH(WatchList!$B281,'All CCC'!$B$7:$B$809,0)))</f>
        <v/>
      </c>
      <c r="AO281" s="844" t="str">
        <f>IF($B281="","",INDEX('All CCC'!AO$7:AO$809,MATCH(WatchList!$B281,'All CCC'!$B$7:$B$809,0)))</f>
        <v/>
      </c>
      <c r="AP281" s="844" t="str">
        <f>IF($B281="","",INDEX('All CCC'!AP$7:AP$809,MATCH(WatchList!$B281,'All CCC'!$B$7:$B$809,0)))</f>
        <v/>
      </c>
      <c r="AQ281" s="844" t="str">
        <f>IF($B281="","",INDEX('All CCC'!AQ$7:AQ$809,MATCH(WatchList!$B281,'All CCC'!$B$7:$B$809,0)))</f>
        <v/>
      </c>
      <c r="AR281" s="844" t="str">
        <f>IF($B281="","",INDEX('All CCC'!AR$7:AR$809,MATCH(WatchList!$B281,'All CCC'!$B$7:$B$809,0)))</f>
        <v/>
      </c>
      <c r="AS281" s="844" t="str">
        <f>IF($B281="","",INDEX('All CCC'!AS$7:AS$809,MATCH(WatchList!$B281,'All CCC'!$B$7:$B$809,0)))</f>
        <v/>
      </c>
      <c r="AT281" s="844" t="str">
        <f>IF($B281="","",INDEX('All CCC'!AT$7:AT$809,MATCH(WatchList!$B281,'All CCC'!$B$7:$B$809,0)))</f>
        <v/>
      </c>
      <c r="AU281" s="844" t="str">
        <f>IF($B281="","",INDEX('All CCC'!AU$7:AU$809,MATCH(WatchList!$B281,'All CCC'!$B$7:$B$809,0)))</f>
        <v/>
      </c>
      <c r="AV281" s="844" t="str">
        <f>IF($B281="","",INDEX('All CCC'!AV$7:AV$809,MATCH(WatchList!$B281,'All CCC'!$B$7:$B$809,0)))</f>
        <v/>
      </c>
      <c r="AW281" s="844" t="str">
        <f>IF($B281="","",INDEX('All CCC'!AW$7:AW$809,MATCH(WatchList!$B281,'All CCC'!$B$7:$B$809,0)))</f>
        <v/>
      </c>
      <c r="AX281" s="844" t="str">
        <f>IF($B281="","",INDEX('All CCC'!AX$7:AX$809,MATCH(WatchList!$B281,'All CCC'!$B$7:$B$809,0)))</f>
        <v/>
      </c>
      <c r="AY281" s="844" t="str">
        <f>IF($B281="","",INDEX('All CCC'!AY$7:AY$809,MATCH(WatchList!$B281,'All CCC'!$B$7:$B$809,0)))</f>
        <v/>
      </c>
      <c r="AZ281" s="844" t="str">
        <f>IF($B281="","",INDEX('All CCC'!AZ$7:AZ$809,MATCH(WatchList!$B281,'All CCC'!$B$7:$B$809,0)))</f>
        <v/>
      </c>
      <c r="BA281" s="844" t="str">
        <f>IF($B281="","",INDEX('All CCC'!BA$7:BA$809,MATCH(WatchList!$B281,'All CCC'!$B$7:$B$809,0)))</f>
        <v/>
      </c>
      <c r="BB281" s="844" t="str">
        <f>IF($B281="","",INDEX('All CCC'!BB$7:BB$809,MATCH(WatchList!$B281,'All CCC'!$B$7:$B$809,0)))</f>
        <v/>
      </c>
      <c r="BC281" s="844" t="str">
        <f>IF($B281="","",INDEX('All CCC'!BC$7:BC$809,MATCH(WatchList!$B281,'All CCC'!$B$7:$B$809,0)))</f>
        <v/>
      </c>
      <c r="BD281" s="844" t="str">
        <f>IF($B281="","",INDEX('All CCC'!BD$7:BD$809,MATCH(WatchList!$B281,'All CCC'!$B$7:$B$809,0)))</f>
        <v/>
      </c>
      <c r="BE281" s="844" t="str">
        <f>IF($B281="","",INDEX('All CCC'!BE$7:BE$809,MATCH(WatchList!$B281,'All CCC'!$B$7:$B$809,0)))</f>
        <v/>
      </c>
      <c r="BF281" s="844" t="str">
        <f>IF($B281="","",INDEX('All CCC'!BF$7:BF$809,MATCH(WatchList!$B281,'All CCC'!$B$7:$B$809,0)))</f>
        <v/>
      </c>
      <c r="BG281" s="844" t="str">
        <f>IF($B281="","",INDEX('All CCC'!BG$7:BG$809,MATCH(WatchList!$B281,'All CCC'!$B$7:$B$809,0)))</f>
        <v/>
      </c>
    </row>
    <row r="282" spans="1:59" x14ac:dyDescent="0.2">
      <c r="A282" s="548" t="str">
        <f>IF($B282="","",INDEX('All CCC'!A$7:A$809,MATCH(WatchList!$B282,'All CCC'!$B$7:$B$809,0)))</f>
        <v/>
      </c>
      <c r="B282" s="31"/>
      <c r="C282" s="844" t="str">
        <f>IF($B282="","",INDEX('All CCC'!C$7:C$809,MATCH(WatchList!$B282,'All CCC'!$B$7:$B$809,0)))</f>
        <v/>
      </c>
      <c r="D282" s="844" t="str">
        <f>IF($B282="","",INDEX('All CCC'!D$7:D$809,MATCH(WatchList!$B282,'All CCC'!$B$7:$B$809,0)))</f>
        <v/>
      </c>
      <c r="E282" s="844" t="str">
        <f>IF($B282="","",INDEX('All CCC'!E$7:E$809,MATCH(WatchList!$B282,'All CCC'!$B$7:$B$809,0)))</f>
        <v/>
      </c>
      <c r="F282" s="844" t="str">
        <f>IF($B282="","",INDEX('All CCC'!F$7:F$809,MATCH(WatchList!$B282,'All CCC'!$B$7:$B$809,0)))</f>
        <v/>
      </c>
      <c r="G282" s="844" t="str">
        <f>IF($B282="","",INDEX('All CCC'!G$7:G$809,MATCH(WatchList!$B282,'All CCC'!$B$7:$B$809,0)))</f>
        <v/>
      </c>
      <c r="H282" s="844" t="str">
        <f>IF($B282="","",INDEX('All CCC'!H$7:H$809,MATCH(WatchList!$B282,'All CCC'!$B$7:$B$809,0)))</f>
        <v/>
      </c>
      <c r="I282" s="844" t="str">
        <f>IF($B282="","",INDEX('All CCC'!I$7:I$809,MATCH(WatchList!$B282,'All CCC'!$B$7:$B$809,0)))</f>
        <v/>
      </c>
      <c r="J282" s="844" t="str">
        <f>IF($B282="","",INDEX('All CCC'!J$7:J$809,MATCH(WatchList!$B282,'All CCC'!$B$7:$B$809,0)))</f>
        <v/>
      </c>
      <c r="K282" s="844" t="str">
        <f>IF($B282="","",INDEX('All CCC'!K$7:K$809,MATCH(WatchList!$B282,'All CCC'!$B$7:$B$809,0)))</f>
        <v/>
      </c>
      <c r="L282" s="844" t="str">
        <f>IF($B282="","",INDEX('All CCC'!L$7:L$809,MATCH(WatchList!$B282,'All CCC'!$B$7:$B$809,0)))</f>
        <v/>
      </c>
      <c r="M282" s="844" t="str">
        <f>IF($B282="","",INDEX('All CCC'!M$7:M$809,MATCH(WatchList!$B282,'All CCC'!$B$7:$B$809,0)))</f>
        <v/>
      </c>
      <c r="N282" s="844" t="str">
        <f>IF($B282="","",INDEX('All CCC'!N$7:N$809,MATCH(WatchList!$B282,'All CCC'!$B$7:$B$809,0)))</f>
        <v/>
      </c>
      <c r="O282" s="844" t="str">
        <f>IF($B282="","",INDEX('All CCC'!O$7:O$809,MATCH(WatchList!$B282,'All CCC'!$B$7:$B$809,0)))</f>
        <v/>
      </c>
      <c r="P282" s="845" t="str">
        <f>IF($B282="","",INDEX('All CCC'!P$7:P$809,MATCH(WatchList!$B282,'All CCC'!$B$7:$B$809,0)))</f>
        <v/>
      </c>
      <c r="Q282" s="845" t="str">
        <f>IF($B282="","",INDEX('All CCC'!Q$7:Q$809,MATCH(WatchList!$B282,'All CCC'!$B$7:$B$809,0)))</f>
        <v/>
      </c>
      <c r="R282" s="844" t="str">
        <f>IF($B282="","",INDEX('All CCC'!R$7:R$809,MATCH(WatchList!$B282,'All CCC'!$B$7:$B$809,0)))</f>
        <v/>
      </c>
      <c r="S282" s="844" t="str">
        <f>IF($B282="","",INDEX('All CCC'!S$7:S$809,MATCH(WatchList!$B282,'All CCC'!$B$7:$B$809,0)))</f>
        <v/>
      </c>
      <c r="T282" s="844" t="str">
        <f>IF($B282="","",INDEX('All CCC'!T$7:T$809,MATCH(WatchList!$B282,'All CCC'!$B$7:$B$809,0)))</f>
        <v/>
      </c>
      <c r="U282" s="844" t="str">
        <f>IF($B282="","",INDEX('All CCC'!U$7:U$809,MATCH(WatchList!$B282,'All CCC'!$B$7:$B$809,0)))</f>
        <v/>
      </c>
      <c r="V282" s="844" t="str">
        <f>IF($B282="","",INDEX('All CCC'!V$7:V$809,MATCH(WatchList!$B282,'All CCC'!$B$7:$B$809,0)))</f>
        <v/>
      </c>
      <c r="W282" s="844" t="str">
        <f>IF($B282="","",INDEX('All CCC'!W$7:W$809,MATCH(WatchList!$B282,'All CCC'!$B$7:$B$809,0)))</f>
        <v/>
      </c>
      <c r="X282" s="844" t="str">
        <f>IF($B282="","",INDEX('All CCC'!X$7:X$809,MATCH(WatchList!$B282,'All CCC'!$B$7:$B$809,0)))</f>
        <v/>
      </c>
      <c r="Y282" s="844" t="str">
        <f>IF($B282="","",INDEX('All CCC'!Y$7:Y$809,MATCH(WatchList!$B282,'All CCC'!$B$7:$B$809,0)))</f>
        <v/>
      </c>
      <c r="Z282" s="844" t="str">
        <f>IF($B282="","",INDEX('All CCC'!Z$7:Z$809,MATCH(WatchList!$B282,'All CCC'!$B$7:$B$809,0)))</f>
        <v/>
      </c>
      <c r="AA282" s="844" t="str">
        <f>IF($B282="","",INDEX('All CCC'!AA$7:AA$809,MATCH(WatchList!$B282,'All CCC'!$B$7:$B$809,0)))</f>
        <v/>
      </c>
      <c r="AB282" s="844" t="str">
        <f>IF($B282="","",INDEX('All CCC'!AB$7:AB$809,MATCH(WatchList!$B282,'All CCC'!$B$7:$B$809,0)))</f>
        <v/>
      </c>
      <c r="AC282" s="844" t="str">
        <f>IF($B282="","",INDEX('All CCC'!AC$7:AC$809,MATCH(WatchList!$B282,'All CCC'!$B$7:$B$809,0)))</f>
        <v/>
      </c>
      <c r="AD282" s="844" t="str">
        <f>IF($B282="","",INDEX('All CCC'!AD$7:AD$809,MATCH(WatchList!$B282,'All CCC'!$B$7:$B$809,0)))</f>
        <v/>
      </c>
      <c r="AE282" s="844" t="str">
        <f>IF($B282="","",INDEX('All CCC'!AE$7:AE$809,MATCH(WatchList!$B282,'All CCC'!$B$7:$B$809,0)))</f>
        <v/>
      </c>
      <c r="AF282" s="844" t="str">
        <f>IF($B282="","",INDEX('All CCC'!AF$7:AF$809,MATCH(WatchList!$B282,'All CCC'!$B$7:$B$809,0)))</f>
        <v/>
      </c>
      <c r="AG282" s="844" t="str">
        <f>IF($B282="","",INDEX('All CCC'!AG$7:AG$809,MATCH(WatchList!$B282,'All CCC'!$B$7:$B$809,0)))</f>
        <v/>
      </c>
      <c r="AH282" s="844" t="str">
        <f>IF($B282="","",INDEX('All CCC'!AH$7:AH$809,MATCH(WatchList!$B282,'All CCC'!$B$7:$B$809,0)))</f>
        <v/>
      </c>
      <c r="AI282" s="844" t="str">
        <f>IF($B282="","",INDEX('All CCC'!AI$7:AI$809,MATCH(WatchList!$B282,'All CCC'!$B$7:$B$809,0)))</f>
        <v/>
      </c>
      <c r="AJ282" s="844" t="str">
        <f>IF($B282="","",INDEX('All CCC'!AJ$7:AJ$809,MATCH(WatchList!$B282,'All CCC'!$B$7:$B$809,0)))</f>
        <v/>
      </c>
      <c r="AK282" s="844" t="str">
        <f>IF($B282="","",INDEX('All CCC'!AK$7:AK$809,MATCH(WatchList!$B282,'All CCC'!$B$7:$B$809,0)))</f>
        <v/>
      </c>
      <c r="AL282" s="844" t="str">
        <f>IF($B282="","",INDEX('All CCC'!AL$7:AL$809,MATCH(WatchList!$B282,'All CCC'!$B$7:$B$809,0)))</f>
        <v/>
      </c>
      <c r="AM282" s="844" t="str">
        <f>IF($B282="","",INDEX('All CCC'!AM$7:AM$809,MATCH(WatchList!$B282,'All CCC'!$B$7:$B$809,0)))</f>
        <v/>
      </c>
      <c r="AN282" s="844" t="str">
        <f>IF($B282="","",INDEX('All CCC'!AN$7:AN$809,MATCH(WatchList!$B282,'All CCC'!$B$7:$B$809,0)))</f>
        <v/>
      </c>
      <c r="AO282" s="844" t="str">
        <f>IF($B282="","",INDEX('All CCC'!AO$7:AO$809,MATCH(WatchList!$B282,'All CCC'!$B$7:$B$809,0)))</f>
        <v/>
      </c>
      <c r="AP282" s="844" t="str">
        <f>IF($B282="","",INDEX('All CCC'!AP$7:AP$809,MATCH(WatchList!$B282,'All CCC'!$B$7:$B$809,0)))</f>
        <v/>
      </c>
      <c r="AQ282" s="844" t="str">
        <f>IF($B282="","",INDEX('All CCC'!AQ$7:AQ$809,MATCH(WatchList!$B282,'All CCC'!$B$7:$B$809,0)))</f>
        <v/>
      </c>
      <c r="AR282" s="844" t="str">
        <f>IF($B282="","",INDEX('All CCC'!AR$7:AR$809,MATCH(WatchList!$B282,'All CCC'!$B$7:$B$809,0)))</f>
        <v/>
      </c>
      <c r="AS282" s="844" t="str">
        <f>IF($B282="","",INDEX('All CCC'!AS$7:AS$809,MATCH(WatchList!$B282,'All CCC'!$B$7:$B$809,0)))</f>
        <v/>
      </c>
      <c r="AT282" s="844" t="str">
        <f>IF($B282="","",INDEX('All CCC'!AT$7:AT$809,MATCH(WatchList!$B282,'All CCC'!$B$7:$B$809,0)))</f>
        <v/>
      </c>
      <c r="AU282" s="844" t="str">
        <f>IF($B282="","",INDEX('All CCC'!AU$7:AU$809,MATCH(WatchList!$B282,'All CCC'!$B$7:$B$809,0)))</f>
        <v/>
      </c>
      <c r="AV282" s="844" t="str">
        <f>IF($B282="","",INDEX('All CCC'!AV$7:AV$809,MATCH(WatchList!$B282,'All CCC'!$B$7:$B$809,0)))</f>
        <v/>
      </c>
      <c r="AW282" s="844" t="str">
        <f>IF($B282="","",INDEX('All CCC'!AW$7:AW$809,MATCH(WatchList!$B282,'All CCC'!$B$7:$B$809,0)))</f>
        <v/>
      </c>
      <c r="AX282" s="844" t="str">
        <f>IF($B282="","",INDEX('All CCC'!AX$7:AX$809,MATCH(WatchList!$B282,'All CCC'!$B$7:$B$809,0)))</f>
        <v/>
      </c>
      <c r="AY282" s="844" t="str">
        <f>IF($B282="","",INDEX('All CCC'!AY$7:AY$809,MATCH(WatchList!$B282,'All CCC'!$B$7:$B$809,0)))</f>
        <v/>
      </c>
      <c r="AZ282" s="844" t="str">
        <f>IF($B282="","",INDEX('All CCC'!AZ$7:AZ$809,MATCH(WatchList!$B282,'All CCC'!$B$7:$B$809,0)))</f>
        <v/>
      </c>
      <c r="BA282" s="844" t="str">
        <f>IF($B282="","",INDEX('All CCC'!BA$7:BA$809,MATCH(WatchList!$B282,'All CCC'!$B$7:$B$809,0)))</f>
        <v/>
      </c>
      <c r="BB282" s="844" t="str">
        <f>IF($B282="","",INDEX('All CCC'!BB$7:BB$809,MATCH(WatchList!$B282,'All CCC'!$B$7:$B$809,0)))</f>
        <v/>
      </c>
      <c r="BC282" s="844" t="str">
        <f>IF($B282="","",INDEX('All CCC'!BC$7:BC$809,MATCH(WatchList!$B282,'All CCC'!$B$7:$B$809,0)))</f>
        <v/>
      </c>
      <c r="BD282" s="844" t="str">
        <f>IF($B282="","",INDEX('All CCC'!BD$7:BD$809,MATCH(WatchList!$B282,'All CCC'!$B$7:$B$809,0)))</f>
        <v/>
      </c>
      <c r="BE282" s="844" t="str">
        <f>IF($B282="","",INDEX('All CCC'!BE$7:BE$809,MATCH(WatchList!$B282,'All CCC'!$B$7:$B$809,0)))</f>
        <v/>
      </c>
      <c r="BF282" s="844" t="str">
        <f>IF($B282="","",INDEX('All CCC'!BF$7:BF$809,MATCH(WatchList!$B282,'All CCC'!$B$7:$B$809,0)))</f>
        <v/>
      </c>
      <c r="BG282" s="844" t="str">
        <f>IF($B282="","",INDEX('All CCC'!BG$7:BG$809,MATCH(WatchList!$B282,'All CCC'!$B$7:$B$809,0)))</f>
        <v/>
      </c>
    </row>
    <row r="283" spans="1:59" x14ac:dyDescent="0.2">
      <c r="A283" s="548" t="str">
        <f>IF($B283="","",INDEX('All CCC'!A$7:A$809,MATCH(WatchList!$B283,'All CCC'!$B$7:$B$809,0)))</f>
        <v/>
      </c>
      <c r="B283" s="31"/>
      <c r="C283" s="844" t="str">
        <f>IF($B283="","",INDEX('All CCC'!C$7:C$809,MATCH(WatchList!$B283,'All CCC'!$B$7:$B$809,0)))</f>
        <v/>
      </c>
      <c r="D283" s="844" t="str">
        <f>IF($B283="","",INDEX('All CCC'!D$7:D$809,MATCH(WatchList!$B283,'All CCC'!$B$7:$B$809,0)))</f>
        <v/>
      </c>
      <c r="E283" s="844" t="str">
        <f>IF($B283="","",INDEX('All CCC'!E$7:E$809,MATCH(WatchList!$B283,'All CCC'!$B$7:$B$809,0)))</f>
        <v/>
      </c>
      <c r="F283" s="844" t="str">
        <f>IF($B283="","",INDEX('All CCC'!F$7:F$809,MATCH(WatchList!$B283,'All CCC'!$B$7:$B$809,0)))</f>
        <v/>
      </c>
      <c r="G283" s="844" t="str">
        <f>IF($B283="","",INDEX('All CCC'!G$7:G$809,MATCH(WatchList!$B283,'All CCC'!$B$7:$B$809,0)))</f>
        <v/>
      </c>
      <c r="H283" s="844" t="str">
        <f>IF($B283="","",INDEX('All CCC'!H$7:H$809,MATCH(WatchList!$B283,'All CCC'!$B$7:$B$809,0)))</f>
        <v/>
      </c>
      <c r="I283" s="844" t="str">
        <f>IF($B283="","",INDEX('All CCC'!I$7:I$809,MATCH(WatchList!$B283,'All CCC'!$B$7:$B$809,0)))</f>
        <v/>
      </c>
      <c r="J283" s="844" t="str">
        <f>IF($B283="","",INDEX('All CCC'!J$7:J$809,MATCH(WatchList!$B283,'All CCC'!$B$7:$B$809,0)))</f>
        <v/>
      </c>
      <c r="K283" s="844" t="str">
        <f>IF($B283="","",INDEX('All CCC'!K$7:K$809,MATCH(WatchList!$B283,'All CCC'!$B$7:$B$809,0)))</f>
        <v/>
      </c>
      <c r="L283" s="844" t="str">
        <f>IF($B283="","",INDEX('All CCC'!L$7:L$809,MATCH(WatchList!$B283,'All CCC'!$B$7:$B$809,0)))</f>
        <v/>
      </c>
      <c r="M283" s="844" t="str">
        <f>IF($B283="","",INDEX('All CCC'!M$7:M$809,MATCH(WatchList!$B283,'All CCC'!$B$7:$B$809,0)))</f>
        <v/>
      </c>
      <c r="N283" s="844" t="str">
        <f>IF($B283="","",INDEX('All CCC'!N$7:N$809,MATCH(WatchList!$B283,'All CCC'!$B$7:$B$809,0)))</f>
        <v/>
      </c>
      <c r="O283" s="844" t="str">
        <f>IF($B283="","",INDEX('All CCC'!O$7:O$809,MATCH(WatchList!$B283,'All CCC'!$B$7:$B$809,0)))</f>
        <v/>
      </c>
      <c r="P283" s="845" t="str">
        <f>IF($B283="","",INDEX('All CCC'!P$7:P$809,MATCH(WatchList!$B283,'All CCC'!$B$7:$B$809,0)))</f>
        <v/>
      </c>
      <c r="Q283" s="845" t="str">
        <f>IF($B283="","",INDEX('All CCC'!Q$7:Q$809,MATCH(WatchList!$B283,'All CCC'!$B$7:$B$809,0)))</f>
        <v/>
      </c>
      <c r="R283" s="844" t="str">
        <f>IF($B283="","",INDEX('All CCC'!R$7:R$809,MATCH(WatchList!$B283,'All CCC'!$B$7:$B$809,0)))</f>
        <v/>
      </c>
      <c r="S283" s="844" t="str">
        <f>IF($B283="","",INDEX('All CCC'!S$7:S$809,MATCH(WatchList!$B283,'All CCC'!$B$7:$B$809,0)))</f>
        <v/>
      </c>
      <c r="T283" s="844" t="str">
        <f>IF($B283="","",INDEX('All CCC'!T$7:T$809,MATCH(WatchList!$B283,'All CCC'!$B$7:$B$809,0)))</f>
        <v/>
      </c>
      <c r="U283" s="844" t="str">
        <f>IF($B283="","",INDEX('All CCC'!U$7:U$809,MATCH(WatchList!$B283,'All CCC'!$B$7:$B$809,0)))</f>
        <v/>
      </c>
      <c r="V283" s="844" t="str">
        <f>IF($B283="","",INDEX('All CCC'!V$7:V$809,MATCH(WatchList!$B283,'All CCC'!$B$7:$B$809,0)))</f>
        <v/>
      </c>
      <c r="W283" s="844" t="str">
        <f>IF($B283="","",INDEX('All CCC'!W$7:W$809,MATCH(WatchList!$B283,'All CCC'!$B$7:$B$809,0)))</f>
        <v/>
      </c>
      <c r="X283" s="844" t="str">
        <f>IF($B283="","",INDEX('All CCC'!X$7:X$809,MATCH(WatchList!$B283,'All CCC'!$B$7:$B$809,0)))</f>
        <v/>
      </c>
      <c r="Y283" s="844" t="str">
        <f>IF($B283="","",INDEX('All CCC'!Y$7:Y$809,MATCH(WatchList!$B283,'All CCC'!$B$7:$B$809,0)))</f>
        <v/>
      </c>
      <c r="Z283" s="844" t="str">
        <f>IF($B283="","",INDEX('All CCC'!Z$7:Z$809,MATCH(WatchList!$B283,'All CCC'!$B$7:$B$809,0)))</f>
        <v/>
      </c>
      <c r="AA283" s="844" t="str">
        <f>IF($B283="","",INDEX('All CCC'!AA$7:AA$809,MATCH(WatchList!$B283,'All CCC'!$B$7:$B$809,0)))</f>
        <v/>
      </c>
      <c r="AB283" s="844" t="str">
        <f>IF($B283="","",INDEX('All CCC'!AB$7:AB$809,MATCH(WatchList!$B283,'All CCC'!$B$7:$B$809,0)))</f>
        <v/>
      </c>
      <c r="AC283" s="844" t="str">
        <f>IF($B283="","",INDEX('All CCC'!AC$7:AC$809,MATCH(WatchList!$B283,'All CCC'!$B$7:$B$809,0)))</f>
        <v/>
      </c>
      <c r="AD283" s="844" t="str">
        <f>IF($B283="","",INDEX('All CCC'!AD$7:AD$809,MATCH(WatchList!$B283,'All CCC'!$B$7:$B$809,0)))</f>
        <v/>
      </c>
      <c r="AE283" s="844" t="str">
        <f>IF($B283="","",INDEX('All CCC'!AE$7:AE$809,MATCH(WatchList!$B283,'All CCC'!$B$7:$B$809,0)))</f>
        <v/>
      </c>
      <c r="AF283" s="844" t="str">
        <f>IF($B283="","",INDEX('All CCC'!AF$7:AF$809,MATCH(WatchList!$B283,'All CCC'!$B$7:$B$809,0)))</f>
        <v/>
      </c>
      <c r="AG283" s="844" t="str">
        <f>IF($B283="","",INDEX('All CCC'!AG$7:AG$809,MATCH(WatchList!$B283,'All CCC'!$B$7:$B$809,0)))</f>
        <v/>
      </c>
      <c r="AH283" s="844" t="str">
        <f>IF($B283="","",INDEX('All CCC'!AH$7:AH$809,MATCH(WatchList!$B283,'All CCC'!$B$7:$B$809,0)))</f>
        <v/>
      </c>
      <c r="AI283" s="844" t="str">
        <f>IF($B283="","",INDEX('All CCC'!AI$7:AI$809,MATCH(WatchList!$B283,'All CCC'!$B$7:$B$809,0)))</f>
        <v/>
      </c>
      <c r="AJ283" s="844" t="str">
        <f>IF($B283="","",INDEX('All CCC'!AJ$7:AJ$809,MATCH(WatchList!$B283,'All CCC'!$B$7:$B$809,0)))</f>
        <v/>
      </c>
      <c r="AK283" s="844" t="str">
        <f>IF($B283="","",INDEX('All CCC'!AK$7:AK$809,MATCH(WatchList!$B283,'All CCC'!$B$7:$B$809,0)))</f>
        <v/>
      </c>
      <c r="AL283" s="844" t="str">
        <f>IF($B283="","",INDEX('All CCC'!AL$7:AL$809,MATCH(WatchList!$B283,'All CCC'!$B$7:$B$809,0)))</f>
        <v/>
      </c>
      <c r="AM283" s="844" t="str">
        <f>IF($B283="","",INDEX('All CCC'!AM$7:AM$809,MATCH(WatchList!$B283,'All CCC'!$B$7:$B$809,0)))</f>
        <v/>
      </c>
      <c r="AN283" s="844" t="str">
        <f>IF($B283="","",INDEX('All CCC'!AN$7:AN$809,MATCH(WatchList!$B283,'All CCC'!$B$7:$B$809,0)))</f>
        <v/>
      </c>
      <c r="AO283" s="844" t="str">
        <f>IF($B283="","",INDEX('All CCC'!AO$7:AO$809,MATCH(WatchList!$B283,'All CCC'!$B$7:$B$809,0)))</f>
        <v/>
      </c>
      <c r="AP283" s="844" t="str">
        <f>IF($B283="","",INDEX('All CCC'!AP$7:AP$809,MATCH(WatchList!$B283,'All CCC'!$B$7:$B$809,0)))</f>
        <v/>
      </c>
      <c r="AQ283" s="844" t="str">
        <f>IF($B283="","",INDEX('All CCC'!AQ$7:AQ$809,MATCH(WatchList!$B283,'All CCC'!$B$7:$B$809,0)))</f>
        <v/>
      </c>
      <c r="AR283" s="844" t="str">
        <f>IF($B283="","",INDEX('All CCC'!AR$7:AR$809,MATCH(WatchList!$B283,'All CCC'!$B$7:$B$809,0)))</f>
        <v/>
      </c>
      <c r="AS283" s="844" t="str">
        <f>IF($B283="","",INDEX('All CCC'!AS$7:AS$809,MATCH(WatchList!$B283,'All CCC'!$B$7:$B$809,0)))</f>
        <v/>
      </c>
      <c r="AT283" s="844" t="str">
        <f>IF($B283="","",INDEX('All CCC'!AT$7:AT$809,MATCH(WatchList!$B283,'All CCC'!$B$7:$B$809,0)))</f>
        <v/>
      </c>
      <c r="AU283" s="844" t="str">
        <f>IF($B283="","",INDEX('All CCC'!AU$7:AU$809,MATCH(WatchList!$B283,'All CCC'!$B$7:$B$809,0)))</f>
        <v/>
      </c>
      <c r="AV283" s="844" t="str">
        <f>IF($B283="","",INDEX('All CCC'!AV$7:AV$809,MATCH(WatchList!$B283,'All CCC'!$B$7:$B$809,0)))</f>
        <v/>
      </c>
      <c r="AW283" s="844" t="str">
        <f>IF($B283="","",INDEX('All CCC'!AW$7:AW$809,MATCH(WatchList!$B283,'All CCC'!$B$7:$B$809,0)))</f>
        <v/>
      </c>
      <c r="AX283" s="844" t="str">
        <f>IF($B283="","",INDEX('All CCC'!AX$7:AX$809,MATCH(WatchList!$B283,'All CCC'!$B$7:$B$809,0)))</f>
        <v/>
      </c>
      <c r="AY283" s="844" t="str">
        <f>IF($B283="","",INDEX('All CCC'!AY$7:AY$809,MATCH(WatchList!$B283,'All CCC'!$B$7:$B$809,0)))</f>
        <v/>
      </c>
      <c r="AZ283" s="844" t="str">
        <f>IF($B283="","",INDEX('All CCC'!AZ$7:AZ$809,MATCH(WatchList!$B283,'All CCC'!$B$7:$B$809,0)))</f>
        <v/>
      </c>
      <c r="BA283" s="844" t="str">
        <f>IF($B283="","",INDEX('All CCC'!BA$7:BA$809,MATCH(WatchList!$B283,'All CCC'!$B$7:$B$809,0)))</f>
        <v/>
      </c>
      <c r="BB283" s="844" t="str">
        <f>IF($B283="","",INDEX('All CCC'!BB$7:BB$809,MATCH(WatchList!$B283,'All CCC'!$B$7:$B$809,0)))</f>
        <v/>
      </c>
      <c r="BC283" s="844" t="str">
        <f>IF($B283="","",INDEX('All CCC'!BC$7:BC$809,MATCH(WatchList!$B283,'All CCC'!$B$7:$B$809,0)))</f>
        <v/>
      </c>
      <c r="BD283" s="844" t="str">
        <f>IF($B283="","",INDEX('All CCC'!BD$7:BD$809,MATCH(WatchList!$B283,'All CCC'!$B$7:$B$809,0)))</f>
        <v/>
      </c>
      <c r="BE283" s="844" t="str">
        <f>IF($B283="","",INDEX('All CCC'!BE$7:BE$809,MATCH(WatchList!$B283,'All CCC'!$B$7:$B$809,0)))</f>
        <v/>
      </c>
      <c r="BF283" s="844" t="str">
        <f>IF($B283="","",INDEX('All CCC'!BF$7:BF$809,MATCH(WatchList!$B283,'All CCC'!$B$7:$B$809,0)))</f>
        <v/>
      </c>
      <c r="BG283" s="844" t="str">
        <f>IF($B283="","",INDEX('All CCC'!BG$7:BG$809,MATCH(WatchList!$B283,'All CCC'!$B$7:$B$809,0)))</f>
        <v/>
      </c>
    </row>
    <row r="284" spans="1:59" x14ac:dyDescent="0.2">
      <c r="A284" s="548" t="str">
        <f>IF($B284="","",INDEX('All CCC'!A$7:A$809,MATCH(WatchList!$B284,'All CCC'!$B$7:$B$809,0)))</f>
        <v/>
      </c>
      <c r="B284" s="31"/>
      <c r="C284" s="844" t="str">
        <f>IF($B284="","",INDEX('All CCC'!C$7:C$809,MATCH(WatchList!$B284,'All CCC'!$B$7:$B$809,0)))</f>
        <v/>
      </c>
      <c r="D284" s="844" t="str">
        <f>IF($B284="","",INDEX('All CCC'!D$7:D$809,MATCH(WatchList!$B284,'All CCC'!$B$7:$B$809,0)))</f>
        <v/>
      </c>
      <c r="E284" s="844" t="str">
        <f>IF($B284="","",INDEX('All CCC'!E$7:E$809,MATCH(WatchList!$B284,'All CCC'!$B$7:$B$809,0)))</f>
        <v/>
      </c>
      <c r="F284" s="844" t="str">
        <f>IF($B284="","",INDEX('All CCC'!F$7:F$809,MATCH(WatchList!$B284,'All CCC'!$B$7:$B$809,0)))</f>
        <v/>
      </c>
      <c r="G284" s="844" t="str">
        <f>IF($B284="","",INDEX('All CCC'!G$7:G$809,MATCH(WatchList!$B284,'All CCC'!$B$7:$B$809,0)))</f>
        <v/>
      </c>
      <c r="H284" s="844" t="str">
        <f>IF($B284="","",INDEX('All CCC'!H$7:H$809,MATCH(WatchList!$B284,'All CCC'!$B$7:$B$809,0)))</f>
        <v/>
      </c>
      <c r="I284" s="844" t="str">
        <f>IF($B284="","",INDEX('All CCC'!I$7:I$809,MATCH(WatchList!$B284,'All CCC'!$B$7:$B$809,0)))</f>
        <v/>
      </c>
      <c r="J284" s="844" t="str">
        <f>IF($B284="","",INDEX('All CCC'!J$7:J$809,MATCH(WatchList!$B284,'All CCC'!$B$7:$B$809,0)))</f>
        <v/>
      </c>
      <c r="K284" s="844" t="str">
        <f>IF($B284="","",INDEX('All CCC'!K$7:K$809,MATCH(WatchList!$B284,'All CCC'!$B$7:$B$809,0)))</f>
        <v/>
      </c>
      <c r="L284" s="844" t="str">
        <f>IF($B284="","",INDEX('All CCC'!L$7:L$809,MATCH(WatchList!$B284,'All CCC'!$B$7:$B$809,0)))</f>
        <v/>
      </c>
      <c r="M284" s="844" t="str">
        <f>IF($B284="","",INDEX('All CCC'!M$7:M$809,MATCH(WatchList!$B284,'All CCC'!$B$7:$B$809,0)))</f>
        <v/>
      </c>
      <c r="N284" s="844" t="str">
        <f>IF($B284="","",INDEX('All CCC'!N$7:N$809,MATCH(WatchList!$B284,'All CCC'!$B$7:$B$809,0)))</f>
        <v/>
      </c>
      <c r="O284" s="844" t="str">
        <f>IF($B284="","",INDEX('All CCC'!O$7:O$809,MATCH(WatchList!$B284,'All CCC'!$B$7:$B$809,0)))</f>
        <v/>
      </c>
      <c r="P284" s="845" t="str">
        <f>IF($B284="","",INDEX('All CCC'!P$7:P$809,MATCH(WatchList!$B284,'All CCC'!$B$7:$B$809,0)))</f>
        <v/>
      </c>
      <c r="Q284" s="845" t="str">
        <f>IF($B284="","",INDEX('All CCC'!Q$7:Q$809,MATCH(WatchList!$B284,'All CCC'!$B$7:$B$809,0)))</f>
        <v/>
      </c>
      <c r="R284" s="844" t="str">
        <f>IF($B284="","",INDEX('All CCC'!R$7:R$809,MATCH(WatchList!$B284,'All CCC'!$B$7:$B$809,0)))</f>
        <v/>
      </c>
      <c r="S284" s="844" t="str">
        <f>IF($B284="","",INDEX('All CCC'!S$7:S$809,MATCH(WatchList!$B284,'All CCC'!$B$7:$B$809,0)))</f>
        <v/>
      </c>
      <c r="T284" s="844" t="str">
        <f>IF($B284="","",INDEX('All CCC'!T$7:T$809,MATCH(WatchList!$B284,'All CCC'!$B$7:$B$809,0)))</f>
        <v/>
      </c>
      <c r="U284" s="844" t="str">
        <f>IF($B284="","",INDEX('All CCC'!U$7:U$809,MATCH(WatchList!$B284,'All CCC'!$B$7:$B$809,0)))</f>
        <v/>
      </c>
      <c r="V284" s="844" t="str">
        <f>IF($B284="","",INDEX('All CCC'!V$7:V$809,MATCH(WatchList!$B284,'All CCC'!$B$7:$B$809,0)))</f>
        <v/>
      </c>
      <c r="W284" s="844" t="str">
        <f>IF($B284="","",INDEX('All CCC'!W$7:W$809,MATCH(WatchList!$B284,'All CCC'!$B$7:$B$809,0)))</f>
        <v/>
      </c>
      <c r="X284" s="844" t="str">
        <f>IF($B284="","",INDEX('All CCC'!X$7:X$809,MATCH(WatchList!$B284,'All CCC'!$B$7:$B$809,0)))</f>
        <v/>
      </c>
      <c r="Y284" s="844" t="str">
        <f>IF($B284="","",INDEX('All CCC'!Y$7:Y$809,MATCH(WatchList!$B284,'All CCC'!$B$7:$B$809,0)))</f>
        <v/>
      </c>
      <c r="Z284" s="844" t="str">
        <f>IF($B284="","",INDEX('All CCC'!Z$7:Z$809,MATCH(WatchList!$B284,'All CCC'!$B$7:$B$809,0)))</f>
        <v/>
      </c>
      <c r="AA284" s="844" t="str">
        <f>IF($B284="","",INDEX('All CCC'!AA$7:AA$809,MATCH(WatchList!$B284,'All CCC'!$B$7:$B$809,0)))</f>
        <v/>
      </c>
      <c r="AB284" s="844" t="str">
        <f>IF($B284="","",INDEX('All CCC'!AB$7:AB$809,MATCH(WatchList!$B284,'All CCC'!$B$7:$B$809,0)))</f>
        <v/>
      </c>
      <c r="AC284" s="844" t="str">
        <f>IF($B284="","",INDEX('All CCC'!AC$7:AC$809,MATCH(WatchList!$B284,'All CCC'!$B$7:$B$809,0)))</f>
        <v/>
      </c>
      <c r="AD284" s="844" t="str">
        <f>IF($B284="","",INDEX('All CCC'!AD$7:AD$809,MATCH(WatchList!$B284,'All CCC'!$B$7:$B$809,0)))</f>
        <v/>
      </c>
      <c r="AE284" s="844" t="str">
        <f>IF($B284="","",INDEX('All CCC'!AE$7:AE$809,MATCH(WatchList!$B284,'All CCC'!$B$7:$B$809,0)))</f>
        <v/>
      </c>
      <c r="AF284" s="844" t="str">
        <f>IF($B284="","",INDEX('All CCC'!AF$7:AF$809,MATCH(WatchList!$B284,'All CCC'!$B$7:$B$809,0)))</f>
        <v/>
      </c>
      <c r="AG284" s="844" t="str">
        <f>IF($B284="","",INDEX('All CCC'!AG$7:AG$809,MATCH(WatchList!$B284,'All CCC'!$B$7:$B$809,0)))</f>
        <v/>
      </c>
      <c r="AH284" s="844" t="str">
        <f>IF($B284="","",INDEX('All CCC'!AH$7:AH$809,MATCH(WatchList!$B284,'All CCC'!$B$7:$B$809,0)))</f>
        <v/>
      </c>
      <c r="AI284" s="844" t="str">
        <f>IF($B284="","",INDEX('All CCC'!AI$7:AI$809,MATCH(WatchList!$B284,'All CCC'!$B$7:$B$809,0)))</f>
        <v/>
      </c>
      <c r="AJ284" s="844" t="str">
        <f>IF($B284="","",INDEX('All CCC'!AJ$7:AJ$809,MATCH(WatchList!$B284,'All CCC'!$B$7:$B$809,0)))</f>
        <v/>
      </c>
      <c r="AK284" s="844" t="str">
        <f>IF($B284="","",INDEX('All CCC'!AK$7:AK$809,MATCH(WatchList!$B284,'All CCC'!$B$7:$B$809,0)))</f>
        <v/>
      </c>
      <c r="AL284" s="844" t="str">
        <f>IF($B284="","",INDEX('All CCC'!AL$7:AL$809,MATCH(WatchList!$B284,'All CCC'!$B$7:$B$809,0)))</f>
        <v/>
      </c>
      <c r="AM284" s="844" t="str">
        <f>IF($B284="","",INDEX('All CCC'!AM$7:AM$809,MATCH(WatchList!$B284,'All CCC'!$B$7:$B$809,0)))</f>
        <v/>
      </c>
      <c r="AN284" s="844" t="str">
        <f>IF($B284="","",INDEX('All CCC'!AN$7:AN$809,MATCH(WatchList!$B284,'All CCC'!$B$7:$B$809,0)))</f>
        <v/>
      </c>
      <c r="AO284" s="844" t="str">
        <f>IF($B284="","",INDEX('All CCC'!AO$7:AO$809,MATCH(WatchList!$B284,'All CCC'!$B$7:$B$809,0)))</f>
        <v/>
      </c>
      <c r="AP284" s="844" t="str">
        <f>IF($B284="","",INDEX('All CCC'!AP$7:AP$809,MATCH(WatchList!$B284,'All CCC'!$B$7:$B$809,0)))</f>
        <v/>
      </c>
      <c r="AQ284" s="844" t="str">
        <f>IF($B284="","",INDEX('All CCC'!AQ$7:AQ$809,MATCH(WatchList!$B284,'All CCC'!$B$7:$B$809,0)))</f>
        <v/>
      </c>
      <c r="AR284" s="844" t="str">
        <f>IF($B284="","",INDEX('All CCC'!AR$7:AR$809,MATCH(WatchList!$B284,'All CCC'!$B$7:$B$809,0)))</f>
        <v/>
      </c>
      <c r="AS284" s="844" t="str">
        <f>IF($B284="","",INDEX('All CCC'!AS$7:AS$809,MATCH(WatchList!$B284,'All CCC'!$B$7:$B$809,0)))</f>
        <v/>
      </c>
      <c r="AT284" s="844" t="str">
        <f>IF($B284="","",INDEX('All CCC'!AT$7:AT$809,MATCH(WatchList!$B284,'All CCC'!$B$7:$B$809,0)))</f>
        <v/>
      </c>
      <c r="AU284" s="844" t="str">
        <f>IF($B284="","",INDEX('All CCC'!AU$7:AU$809,MATCH(WatchList!$B284,'All CCC'!$B$7:$B$809,0)))</f>
        <v/>
      </c>
      <c r="AV284" s="844" t="str">
        <f>IF($B284="","",INDEX('All CCC'!AV$7:AV$809,MATCH(WatchList!$B284,'All CCC'!$B$7:$B$809,0)))</f>
        <v/>
      </c>
      <c r="AW284" s="844" t="str">
        <f>IF($B284="","",INDEX('All CCC'!AW$7:AW$809,MATCH(WatchList!$B284,'All CCC'!$B$7:$B$809,0)))</f>
        <v/>
      </c>
      <c r="AX284" s="844" t="str">
        <f>IF($B284="","",INDEX('All CCC'!AX$7:AX$809,MATCH(WatchList!$B284,'All CCC'!$B$7:$B$809,0)))</f>
        <v/>
      </c>
      <c r="AY284" s="844" t="str">
        <f>IF($B284="","",INDEX('All CCC'!AY$7:AY$809,MATCH(WatchList!$B284,'All CCC'!$B$7:$B$809,0)))</f>
        <v/>
      </c>
      <c r="AZ284" s="844" t="str">
        <f>IF($B284="","",INDEX('All CCC'!AZ$7:AZ$809,MATCH(WatchList!$B284,'All CCC'!$B$7:$B$809,0)))</f>
        <v/>
      </c>
      <c r="BA284" s="844" t="str">
        <f>IF($B284="","",INDEX('All CCC'!BA$7:BA$809,MATCH(WatchList!$B284,'All CCC'!$B$7:$B$809,0)))</f>
        <v/>
      </c>
      <c r="BB284" s="844" t="str">
        <f>IF($B284="","",INDEX('All CCC'!BB$7:BB$809,MATCH(WatchList!$B284,'All CCC'!$B$7:$B$809,0)))</f>
        <v/>
      </c>
      <c r="BC284" s="844" t="str">
        <f>IF($B284="","",INDEX('All CCC'!BC$7:BC$809,MATCH(WatchList!$B284,'All CCC'!$B$7:$B$809,0)))</f>
        <v/>
      </c>
      <c r="BD284" s="844" t="str">
        <f>IF($B284="","",INDEX('All CCC'!BD$7:BD$809,MATCH(WatchList!$B284,'All CCC'!$B$7:$B$809,0)))</f>
        <v/>
      </c>
      <c r="BE284" s="844" t="str">
        <f>IF($B284="","",INDEX('All CCC'!BE$7:BE$809,MATCH(WatchList!$B284,'All CCC'!$B$7:$B$809,0)))</f>
        <v/>
      </c>
      <c r="BF284" s="844" t="str">
        <f>IF($B284="","",INDEX('All CCC'!BF$7:BF$809,MATCH(WatchList!$B284,'All CCC'!$B$7:$B$809,0)))</f>
        <v/>
      </c>
      <c r="BG284" s="844" t="str">
        <f>IF($B284="","",INDEX('All CCC'!BG$7:BG$809,MATCH(WatchList!$B284,'All CCC'!$B$7:$B$809,0)))</f>
        <v/>
      </c>
    </row>
    <row r="285" spans="1:59" x14ac:dyDescent="0.2">
      <c r="A285" s="548" t="str">
        <f>IF($B285="","",INDEX('All CCC'!A$7:A$809,MATCH(WatchList!$B285,'All CCC'!$B$7:$B$809,0)))</f>
        <v/>
      </c>
      <c r="B285" s="31"/>
      <c r="C285" s="844" t="str">
        <f>IF($B285="","",INDEX('All CCC'!C$7:C$809,MATCH(WatchList!$B285,'All CCC'!$B$7:$B$809,0)))</f>
        <v/>
      </c>
      <c r="D285" s="844" t="str">
        <f>IF($B285="","",INDEX('All CCC'!D$7:D$809,MATCH(WatchList!$B285,'All CCC'!$B$7:$B$809,0)))</f>
        <v/>
      </c>
      <c r="E285" s="844" t="str">
        <f>IF($B285="","",INDEX('All CCC'!E$7:E$809,MATCH(WatchList!$B285,'All CCC'!$B$7:$B$809,0)))</f>
        <v/>
      </c>
      <c r="F285" s="844" t="str">
        <f>IF($B285="","",INDEX('All CCC'!F$7:F$809,MATCH(WatchList!$B285,'All CCC'!$B$7:$B$809,0)))</f>
        <v/>
      </c>
      <c r="G285" s="844" t="str">
        <f>IF($B285="","",INDEX('All CCC'!G$7:G$809,MATCH(WatchList!$B285,'All CCC'!$B$7:$B$809,0)))</f>
        <v/>
      </c>
      <c r="H285" s="844" t="str">
        <f>IF($B285="","",INDEX('All CCC'!H$7:H$809,MATCH(WatchList!$B285,'All CCC'!$B$7:$B$809,0)))</f>
        <v/>
      </c>
      <c r="I285" s="844" t="str">
        <f>IF($B285="","",INDEX('All CCC'!I$7:I$809,MATCH(WatchList!$B285,'All CCC'!$B$7:$B$809,0)))</f>
        <v/>
      </c>
      <c r="J285" s="844" t="str">
        <f>IF($B285="","",INDEX('All CCC'!J$7:J$809,MATCH(WatchList!$B285,'All CCC'!$B$7:$B$809,0)))</f>
        <v/>
      </c>
      <c r="K285" s="844" t="str">
        <f>IF($B285="","",INDEX('All CCC'!K$7:K$809,MATCH(WatchList!$B285,'All CCC'!$B$7:$B$809,0)))</f>
        <v/>
      </c>
      <c r="L285" s="844" t="str">
        <f>IF($B285="","",INDEX('All CCC'!L$7:L$809,MATCH(WatchList!$B285,'All CCC'!$B$7:$B$809,0)))</f>
        <v/>
      </c>
      <c r="M285" s="844" t="str">
        <f>IF($B285="","",INDEX('All CCC'!M$7:M$809,MATCH(WatchList!$B285,'All CCC'!$B$7:$B$809,0)))</f>
        <v/>
      </c>
      <c r="N285" s="844" t="str">
        <f>IF($B285="","",INDEX('All CCC'!N$7:N$809,MATCH(WatchList!$B285,'All CCC'!$B$7:$B$809,0)))</f>
        <v/>
      </c>
      <c r="O285" s="844" t="str">
        <f>IF($B285="","",INDEX('All CCC'!O$7:O$809,MATCH(WatchList!$B285,'All CCC'!$B$7:$B$809,0)))</f>
        <v/>
      </c>
      <c r="P285" s="845" t="str">
        <f>IF($B285="","",INDEX('All CCC'!P$7:P$809,MATCH(WatchList!$B285,'All CCC'!$B$7:$B$809,0)))</f>
        <v/>
      </c>
      <c r="Q285" s="845" t="str">
        <f>IF($B285="","",INDEX('All CCC'!Q$7:Q$809,MATCH(WatchList!$B285,'All CCC'!$B$7:$B$809,0)))</f>
        <v/>
      </c>
      <c r="R285" s="844" t="str">
        <f>IF($B285="","",INDEX('All CCC'!R$7:R$809,MATCH(WatchList!$B285,'All CCC'!$B$7:$B$809,0)))</f>
        <v/>
      </c>
      <c r="S285" s="844" t="str">
        <f>IF($B285="","",INDEX('All CCC'!S$7:S$809,MATCH(WatchList!$B285,'All CCC'!$B$7:$B$809,0)))</f>
        <v/>
      </c>
      <c r="T285" s="844" t="str">
        <f>IF($B285="","",INDEX('All CCC'!T$7:T$809,MATCH(WatchList!$B285,'All CCC'!$B$7:$B$809,0)))</f>
        <v/>
      </c>
      <c r="U285" s="844" t="str">
        <f>IF($B285="","",INDEX('All CCC'!U$7:U$809,MATCH(WatchList!$B285,'All CCC'!$B$7:$B$809,0)))</f>
        <v/>
      </c>
      <c r="V285" s="844" t="str">
        <f>IF($B285="","",INDEX('All CCC'!V$7:V$809,MATCH(WatchList!$B285,'All CCC'!$B$7:$B$809,0)))</f>
        <v/>
      </c>
      <c r="W285" s="844" t="str">
        <f>IF($B285="","",INDEX('All CCC'!W$7:W$809,MATCH(WatchList!$B285,'All CCC'!$B$7:$B$809,0)))</f>
        <v/>
      </c>
      <c r="X285" s="844" t="str">
        <f>IF($B285="","",INDEX('All CCC'!X$7:X$809,MATCH(WatchList!$B285,'All CCC'!$B$7:$B$809,0)))</f>
        <v/>
      </c>
      <c r="Y285" s="844" t="str">
        <f>IF($B285="","",INDEX('All CCC'!Y$7:Y$809,MATCH(WatchList!$B285,'All CCC'!$B$7:$B$809,0)))</f>
        <v/>
      </c>
      <c r="Z285" s="844" t="str">
        <f>IF($B285="","",INDEX('All CCC'!Z$7:Z$809,MATCH(WatchList!$B285,'All CCC'!$B$7:$B$809,0)))</f>
        <v/>
      </c>
      <c r="AA285" s="844" t="str">
        <f>IF($B285="","",INDEX('All CCC'!AA$7:AA$809,MATCH(WatchList!$B285,'All CCC'!$B$7:$B$809,0)))</f>
        <v/>
      </c>
      <c r="AB285" s="844" t="str">
        <f>IF($B285="","",INDEX('All CCC'!AB$7:AB$809,MATCH(WatchList!$B285,'All CCC'!$B$7:$B$809,0)))</f>
        <v/>
      </c>
      <c r="AC285" s="844" t="str">
        <f>IF($B285="","",INDEX('All CCC'!AC$7:AC$809,MATCH(WatchList!$B285,'All CCC'!$B$7:$B$809,0)))</f>
        <v/>
      </c>
      <c r="AD285" s="844" t="str">
        <f>IF($B285="","",INDEX('All CCC'!AD$7:AD$809,MATCH(WatchList!$B285,'All CCC'!$B$7:$B$809,0)))</f>
        <v/>
      </c>
      <c r="AE285" s="844" t="str">
        <f>IF($B285="","",INDEX('All CCC'!AE$7:AE$809,MATCH(WatchList!$B285,'All CCC'!$B$7:$B$809,0)))</f>
        <v/>
      </c>
      <c r="AF285" s="844" t="str">
        <f>IF($B285="","",INDEX('All CCC'!AF$7:AF$809,MATCH(WatchList!$B285,'All CCC'!$B$7:$B$809,0)))</f>
        <v/>
      </c>
      <c r="AG285" s="844" t="str">
        <f>IF($B285="","",INDEX('All CCC'!AG$7:AG$809,MATCH(WatchList!$B285,'All CCC'!$B$7:$B$809,0)))</f>
        <v/>
      </c>
      <c r="AH285" s="844" t="str">
        <f>IF($B285="","",INDEX('All CCC'!AH$7:AH$809,MATCH(WatchList!$B285,'All CCC'!$B$7:$B$809,0)))</f>
        <v/>
      </c>
      <c r="AI285" s="844" t="str">
        <f>IF($B285="","",INDEX('All CCC'!AI$7:AI$809,MATCH(WatchList!$B285,'All CCC'!$B$7:$B$809,0)))</f>
        <v/>
      </c>
      <c r="AJ285" s="844" t="str">
        <f>IF($B285="","",INDEX('All CCC'!AJ$7:AJ$809,MATCH(WatchList!$B285,'All CCC'!$B$7:$B$809,0)))</f>
        <v/>
      </c>
      <c r="AK285" s="844" t="str">
        <f>IF($B285="","",INDEX('All CCC'!AK$7:AK$809,MATCH(WatchList!$B285,'All CCC'!$B$7:$B$809,0)))</f>
        <v/>
      </c>
      <c r="AL285" s="844" t="str">
        <f>IF($B285="","",INDEX('All CCC'!AL$7:AL$809,MATCH(WatchList!$B285,'All CCC'!$B$7:$B$809,0)))</f>
        <v/>
      </c>
      <c r="AM285" s="844" t="str">
        <f>IF($B285="","",INDEX('All CCC'!AM$7:AM$809,MATCH(WatchList!$B285,'All CCC'!$B$7:$B$809,0)))</f>
        <v/>
      </c>
      <c r="AN285" s="844" t="str">
        <f>IF($B285="","",INDEX('All CCC'!AN$7:AN$809,MATCH(WatchList!$B285,'All CCC'!$B$7:$B$809,0)))</f>
        <v/>
      </c>
      <c r="AO285" s="844" t="str">
        <f>IF($B285="","",INDEX('All CCC'!AO$7:AO$809,MATCH(WatchList!$B285,'All CCC'!$B$7:$B$809,0)))</f>
        <v/>
      </c>
      <c r="AP285" s="844" t="str">
        <f>IF($B285="","",INDEX('All CCC'!AP$7:AP$809,MATCH(WatchList!$B285,'All CCC'!$B$7:$B$809,0)))</f>
        <v/>
      </c>
      <c r="AQ285" s="844" t="str">
        <f>IF($B285="","",INDEX('All CCC'!AQ$7:AQ$809,MATCH(WatchList!$B285,'All CCC'!$B$7:$B$809,0)))</f>
        <v/>
      </c>
      <c r="AR285" s="844" t="str">
        <f>IF($B285="","",INDEX('All CCC'!AR$7:AR$809,MATCH(WatchList!$B285,'All CCC'!$B$7:$B$809,0)))</f>
        <v/>
      </c>
      <c r="AS285" s="844" t="str">
        <f>IF($B285="","",INDEX('All CCC'!AS$7:AS$809,MATCH(WatchList!$B285,'All CCC'!$B$7:$B$809,0)))</f>
        <v/>
      </c>
      <c r="AT285" s="844" t="str">
        <f>IF($B285="","",INDEX('All CCC'!AT$7:AT$809,MATCH(WatchList!$B285,'All CCC'!$B$7:$B$809,0)))</f>
        <v/>
      </c>
      <c r="AU285" s="844" t="str">
        <f>IF($B285="","",INDEX('All CCC'!AU$7:AU$809,MATCH(WatchList!$B285,'All CCC'!$B$7:$B$809,0)))</f>
        <v/>
      </c>
      <c r="AV285" s="844" t="str">
        <f>IF($B285="","",INDEX('All CCC'!AV$7:AV$809,MATCH(WatchList!$B285,'All CCC'!$B$7:$B$809,0)))</f>
        <v/>
      </c>
      <c r="AW285" s="844" t="str">
        <f>IF($B285="","",INDEX('All CCC'!AW$7:AW$809,MATCH(WatchList!$B285,'All CCC'!$B$7:$B$809,0)))</f>
        <v/>
      </c>
      <c r="AX285" s="844" t="str">
        <f>IF($B285="","",INDEX('All CCC'!AX$7:AX$809,MATCH(WatchList!$B285,'All CCC'!$B$7:$B$809,0)))</f>
        <v/>
      </c>
      <c r="AY285" s="844" t="str">
        <f>IF($B285="","",INDEX('All CCC'!AY$7:AY$809,MATCH(WatchList!$B285,'All CCC'!$B$7:$B$809,0)))</f>
        <v/>
      </c>
      <c r="AZ285" s="844" t="str">
        <f>IF($B285="","",INDEX('All CCC'!AZ$7:AZ$809,MATCH(WatchList!$B285,'All CCC'!$B$7:$B$809,0)))</f>
        <v/>
      </c>
      <c r="BA285" s="844" t="str">
        <f>IF($B285="","",INDEX('All CCC'!BA$7:BA$809,MATCH(WatchList!$B285,'All CCC'!$B$7:$B$809,0)))</f>
        <v/>
      </c>
      <c r="BB285" s="844" t="str">
        <f>IF($B285="","",INDEX('All CCC'!BB$7:BB$809,MATCH(WatchList!$B285,'All CCC'!$B$7:$B$809,0)))</f>
        <v/>
      </c>
      <c r="BC285" s="844" t="str">
        <f>IF($B285="","",INDEX('All CCC'!BC$7:BC$809,MATCH(WatchList!$B285,'All CCC'!$B$7:$B$809,0)))</f>
        <v/>
      </c>
      <c r="BD285" s="844" t="str">
        <f>IF($B285="","",INDEX('All CCC'!BD$7:BD$809,MATCH(WatchList!$B285,'All CCC'!$B$7:$B$809,0)))</f>
        <v/>
      </c>
      <c r="BE285" s="844" t="str">
        <f>IF($B285="","",INDEX('All CCC'!BE$7:BE$809,MATCH(WatchList!$B285,'All CCC'!$B$7:$B$809,0)))</f>
        <v/>
      </c>
      <c r="BF285" s="844" t="str">
        <f>IF($B285="","",INDEX('All CCC'!BF$7:BF$809,MATCH(WatchList!$B285,'All CCC'!$B$7:$B$809,0)))</f>
        <v/>
      </c>
      <c r="BG285" s="844" t="str">
        <f>IF($B285="","",INDEX('All CCC'!BG$7:BG$809,MATCH(WatchList!$B285,'All CCC'!$B$7:$B$809,0)))</f>
        <v/>
      </c>
    </row>
    <row r="286" spans="1:59" x14ac:dyDescent="0.2">
      <c r="A286" s="548" t="str">
        <f>IF($B286="","",INDEX('All CCC'!A$7:A$809,MATCH(WatchList!$B286,'All CCC'!$B$7:$B$809,0)))</f>
        <v/>
      </c>
      <c r="B286" s="31"/>
      <c r="C286" s="844" t="str">
        <f>IF($B286="","",INDEX('All CCC'!C$7:C$809,MATCH(WatchList!$B286,'All CCC'!$B$7:$B$809,0)))</f>
        <v/>
      </c>
      <c r="D286" s="844" t="str">
        <f>IF($B286="","",INDEX('All CCC'!D$7:D$809,MATCH(WatchList!$B286,'All CCC'!$B$7:$B$809,0)))</f>
        <v/>
      </c>
      <c r="E286" s="844" t="str">
        <f>IF($B286="","",INDEX('All CCC'!E$7:E$809,MATCH(WatchList!$B286,'All CCC'!$B$7:$B$809,0)))</f>
        <v/>
      </c>
      <c r="F286" s="844" t="str">
        <f>IF($B286="","",INDEX('All CCC'!F$7:F$809,MATCH(WatchList!$B286,'All CCC'!$B$7:$B$809,0)))</f>
        <v/>
      </c>
      <c r="G286" s="844" t="str">
        <f>IF($B286="","",INDEX('All CCC'!G$7:G$809,MATCH(WatchList!$B286,'All CCC'!$B$7:$B$809,0)))</f>
        <v/>
      </c>
      <c r="H286" s="844" t="str">
        <f>IF($B286="","",INDEX('All CCC'!H$7:H$809,MATCH(WatchList!$B286,'All CCC'!$B$7:$B$809,0)))</f>
        <v/>
      </c>
      <c r="I286" s="844" t="str">
        <f>IF($B286="","",INDEX('All CCC'!I$7:I$809,MATCH(WatchList!$B286,'All CCC'!$B$7:$B$809,0)))</f>
        <v/>
      </c>
      <c r="J286" s="844" t="str">
        <f>IF($B286="","",INDEX('All CCC'!J$7:J$809,MATCH(WatchList!$B286,'All CCC'!$B$7:$B$809,0)))</f>
        <v/>
      </c>
      <c r="K286" s="844" t="str">
        <f>IF($B286="","",INDEX('All CCC'!K$7:K$809,MATCH(WatchList!$B286,'All CCC'!$B$7:$B$809,0)))</f>
        <v/>
      </c>
      <c r="L286" s="844" t="str">
        <f>IF($B286="","",INDEX('All CCC'!L$7:L$809,MATCH(WatchList!$B286,'All CCC'!$B$7:$B$809,0)))</f>
        <v/>
      </c>
      <c r="M286" s="844" t="str">
        <f>IF($B286="","",INDEX('All CCC'!M$7:M$809,MATCH(WatchList!$B286,'All CCC'!$B$7:$B$809,0)))</f>
        <v/>
      </c>
      <c r="N286" s="844" t="str">
        <f>IF($B286="","",INDEX('All CCC'!N$7:N$809,MATCH(WatchList!$B286,'All CCC'!$B$7:$B$809,0)))</f>
        <v/>
      </c>
      <c r="O286" s="844" t="str">
        <f>IF($B286="","",INDEX('All CCC'!O$7:O$809,MATCH(WatchList!$B286,'All CCC'!$B$7:$B$809,0)))</f>
        <v/>
      </c>
      <c r="P286" s="845" t="str">
        <f>IF($B286="","",INDEX('All CCC'!P$7:P$809,MATCH(WatchList!$B286,'All CCC'!$B$7:$B$809,0)))</f>
        <v/>
      </c>
      <c r="Q286" s="845" t="str">
        <f>IF($B286="","",INDEX('All CCC'!Q$7:Q$809,MATCH(WatchList!$B286,'All CCC'!$B$7:$B$809,0)))</f>
        <v/>
      </c>
      <c r="R286" s="844" t="str">
        <f>IF($B286="","",INDEX('All CCC'!R$7:R$809,MATCH(WatchList!$B286,'All CCC'!$B$7:$B$809,0)))</f>
        <v/>
      </c>
      <c r="S286" s="844" t="str">
        <f>IF($B286="","",INDEX('All CCC'!S$7:S$809,MATCH(WatchList!$B286,'All CCC'!$B$7:$B$809,0)))</f>
        <v/>
      </c>
      <c r="T286" s="844" t="str">
        <f>IF($B286="","",INDEX('All CCC'!T$7:T$809,MATCH(WatchList!$B286,'All CCC'!$B$7:$B$809,0)))</f>
        <v/>
      </c>
      <c r="U286" s="844" t="str">
        <f>IF($B286="","",INDEX('All CCC'!U$7:U$809,MATCH(WatchList!$B286,'All CCC'!$B$7:$B$809,0)))</f>
        <v/>
      </c>
      <c r="V286" s="844" t="str">
        <f>IF($B286="","",INDEX('All CCC'!V$7:V$809,MATCH(WatchList!$B286,'All CCC'!$B$7:$B$809,0)))</f>
        <v/>
      </c>
      <c r="W286" s="844" t="str">
        <f>IF($B286="","",INDEX('All CCC'!W$7:W$809,MATCH(WatchList!$B286,'All CCC'!$B$7:$B$809,0)))</f>
        <v/>
      </c>
      <c r="X286" s="844" t="str">
        <f>IF($B286="","",INDEX('All CCC'!X$7:X$809,MATCH(WatchList!$B286,'All CCC'!$B$7:$B$809,0)))</f>
        <v/>
      </c>
      <c r="Y286" s="844" t="str">
        <f>IF($B286="","",INDEX('All CCC'!Y$7:Y$809,MATCH(WatchList!$B286,'All CCC'!$B$7:$B$809,0)))</f>
        <v/>
      </c>
      <c r="Z286" s="844" t="str">
        <f>IF($B286="","",INDEX('All CCC'!Z$7:Z$809,MATCH(WatchList!$B286,'All CCC'!$B$7:$B$809,0)))</f>
        <v/>
      </c>
      <c r="AA286" s="844" t="str">
        <f>IF($B286="","",INDEX('All CCC'!AA$7:AA$809,MATCH(WatchList!$B286,'All CCC'!$B$7:$B$809,0)))</f>
        <v/>
      </c>
      <c r="AB286" s="844" t="str">
        <f>IF($B286="","",INDEX('All CCC'!AB$7:AB$809,MATCH(WatchList!$B286,'All CCC'!$B$7:$B$809,0)))</f>
        <v/>
      </c>
      <c r="AC286" s="844" t="str">
        <f>IF($B286="","",INDEX('All CCC'!AC$7:AC$809,MATCH(WatchList!$B286,'All CCC'!$B$7:$B$809,0)))</f>
        <v/>
      </c>
      <c r="AD286" s="844" t="str">
        <f>IF($B286="","",INDEX('All CCC'!AD$7:AD$809,MATCH(WatchList!$B286,'All CCC'!$B$7:$B$809,0)))</f>
        <v/>
      </c>
      <c r="AE286" s="844" t="str">
        <f>IF($B286="","",INDEX('All CCC'!AE$7:AE$809,MATCH(WatchList!$B286,'All CCC'!$B$7:$B$809,0)))</f>
        <v/>
      </c>
      <c r="AF286" s="844" t="str">
        <f>IF($B286="","",INDEX('All CCC'!AF$7:AF$809,MATCH(WatchList!$B286,'All CCC'!$B$7:$B$809,0)))</f>
        <v/>
      </c>
      <c r="AG286" s="844" t="str">
        <f>IF($B286="","",INDEX('All CCC'!AG$7:AG$809,MATCH(WatchList!$B286,'All CCC'!$B$7:$B$809,0)))</f>
        <v/>
      </c>
      <c r="AH286" s="844" t="str">
        <f>IF($B286="","",INDEX('All CCC'!AH$7:AH$809,MATCH(WatchList!$B286,'All CCC'!$B$7:$B$809,0)))</f>
        <v/>
      </c>
      <c r="AI286" s="844" t="str">
        <f>IF($B286="","",INDEX('All CCC'!AI$7:AI$809,MATCH(WatchList!$B286,'All CCC'!$B$7:$B$809,0)))</f>
        <v/>
      </c>
      <c r="AJ286" s="844" t="str">
        <f>IF($B286="","",INDEX('All CCC'!AJ$7:AJ$809,MATCH(WatchList!$B286,'All CCC'!$B$7:$B$809,0)))</f>
        <v/>
      </c>
      <c r="AK286" s="844" t="str">
        <f>IF($B286="","",INDEX('All CCC'!AK$7:AK$809,MATCH(WatchList!$B286,'All CCC'!$B$7:$B$809,0)))</f>
        <v/>
      </c>
      <c r="AL286" s="844" t="str">
        <f>IF($B286="","",INDEX('All CCC'!AL$7:AL$809,MATCH(WatchList!$B286,'All CCC'!$B$7:$B$809,0)))</f>
        <v/>
      </c>
      <c r="AM286" s="844" t="str">
        <f>IF($B286="","",INDEX('All CCC'!AM$7:AM$809,MATCH(WatchList!$B286,'All CCC'!$B$7:$B$809,0)))</f>
        <v/>
      </c>
      <c r="AN286" s="844" t="str">
        <f>IF($B286="","",INDEX('All CCC'!AN$7:AN$809,MATCH(WatchList!$B286,'All CCC'!$B$7:$B$809,0)))</f>
        <v/>
      </c>
      <c r="AO286" s="844" t="str">
        <f>IF($B286="","",INDEX('All CCC'!AO$7:AO$809,MATCH(WatchList!$B286,'All CCC'!$B$7:$B$809,0)))</f>
        <v/>
      </c>
      <c r="AP286" s="844" t="str">
        <f>IF($B286="","",INDEX('All CCC'!AP$7:AP$809,MATCH(WatchList!$B286,'All CCC'!$B$7:$B$809,0)))</f>
        <v/>
      </c>
      <c r="AQ286" s="844" t="str">
        <f>IF($B286="","",INDEX('All CCC'!AQ$7:AQ$809,MATCH(WatchList!$B286,'All CCC'!$B$7:$B$809,0)))</f>
        <v/>
      </c>
      <c r="AR286" s="844" t="str">
        <f>IF($B286="","",INDEX('All CCC'!AR$7:AR$809,MATCH(WatchList!$B286,'All CCC'!$B$7:$B$809,0)))</f>
        <v/>
      </c>
      <c r="AS286" s="844" t="str">
        <f>IF($B286="","",INDEX('All CCC'!AS$7:AS$809,MATCH(WatchList!$B286,'All CCC'!$B$7:$B$809,0)))</f>
        <v/>
      </c>
      <c r="AT286" s="844" t="str">
        <f>IF($B286="","",INDEX('All CCC'!AT$7:AT$809,MATCH(WatchList!$B286,'All CCC'!$B$7:$B$809,0)))</f>
        <v/>
      </c>
      <c r="AU286" s="844" t="str">
        <f>IF($B286="","",INDEX('All CCC'!AU$7:AU$809,MATCH(WatchList!$B286,'All CCC'!$B$7:$B$809,0)))</f>
        <v/>
      </c>
      <c r="AV286" s="844" t="str">
        <f>IF($B286="","",INDEX('All CCC'!AV$7:AV$809,MATCH(WatchList!$B286,'All CCC'!$B$7:$B$809,0)))</f>
        <v/>
      </c>
      <c r="AW286" s="844" t="str">
        <f>IF($B286="","",INDEX('All CCC'!AW$7:AW$809,MATCH(WatchList!$B286,'All CCC'!$B$7:$B$809,0)))</f>
        <v/>
      </c>
      <c r="AX286" s="844" t="str">
        <f>IF($B286="","",INDEX('All CCC'!AX$7:AX$809,MATCH(WatchList!$B286,'All CCC'!$B$7:$B$809,0)))</f>
        <v/>
      </c>
      <c r="AY286" s="844" t="str">
        <f>IF($B286="","",INDEX('All CCC'!AY$7:AY$809,MATCH(WatchList!$B286,'All CCC'!$B$7:$B$809,0)))</f>
        <v/>
      </c>
      <c r="AZ286" s="844" t="str">
        <f>IF($B286="","",INDEX('All CCC'!AZ$7:AZ$809,MATCH(WatchList!$B286,'All CCC'!$B$7:$B$809,0)))</f>
        <v/>
      </c>
      <c r="BA286" s="844" t="str">
        <f>IF($B286="","",INDEX('All CCC'!BA$7:BA$809,MATCH(WatchList!$B286,'All CCC'!$B$7:$B$809,0)))</f>
        <v/>
      </c>
      <c r="BB286" s="844" t="str">
        <f>IF($B286="","",INDEX('All CCC'!BB$7:BB$809,MATCH(WatchList!$B286,'All CCC'!$B$7:$B$809,0)))</f>
        <v/>
      </c>
      <c r="BC286" s="844" t="str">
        <f>IF($B286="","",INDEX('All CCC'!BC$7:BC$809,MATCH(WatchList!$B286,'All CCC'!$B$7:$B$809,0)))</f>
        <v/>
      </c>
      <c r="BD286" s="844" t="str">
        <f>IF($B286="","",INDEX('All CCC'!BD$7:BD$809,MATCH(WatchList!$B286,'All CCC'!$B$7:$B$809,0)))</f>
        <v/>
      </c>
      <c r="BE286" s="844" t="str">
        <f>IF($B286="","",INDEX('All CCC'!BE$7:BE$809,MATCH(WatchList!$B286,'All CCC'!$B$7:$B$809,0)))</f>
        <v/>
      </c>
      <c r="BF286" s="844" t="str">
        <f>IF($B286="","",INDEX('All CCC'!BF$7:BF$809,MATCH(WatchList!$B286,'All CCC'!$B$7:$B$809,0)))</f>
        <v/>
      </c>
      <c r="BG286" s="844" t="str">
        <f>IF($B286="","",INDEX('All CCC'!BG$7:BG$809,MATCH(WatchList!$B286,'All CCC'!$B$7:$B$809,0)))</f>
        <v/>
      </c>
    </row>
    <row r="287" spans="1:59" x14ac:dyDescent="0.2">
      <c r="A287" s="548" t="str">
        <f>IF($B287="","",INDEX('All CCC'!A$7:A$809,MATCH(WatchList!$B287,'All CCC'!$B$7:$B$809,0)))</f>
        <v/>
      </c>
      <c r="B287" s="31"/>
      <c r="C287" s="844" t="str">
        <f>IF($B287="","",INDEX('All CCC'!C$7:C$809,MATCH(WatchList!$B287,'All CCC'!$B$7:$B$809,0)))</f>
        <v/>
      </c>
      <c r="D287" s="844" t="str">
        <f>IF($B287="","",INDEX('All CCC'!D$7:D$809,MATCH(WatchList!$B287,'All CCC'!$B$7:$B$809,0)))</f>
        <v/>
      </c>
      <c r="E287" s="844" t="str">
        <f>IF($B287="","",INDEX('All CCC'!E$7:E$809,MATCH(WatchList!$B287,'All CCC'!$B$7:$B$809,0)))</f>
        <v/>
      </c>
      <c r="F287" s="844" t="str">
        <f>IF($B287="","",INDEX('All CCC'!F$7:F$809,MATCH(WatchList!$B287,'All CCC'!$B$7:$B$809,0)))</f>
        <v/>
      </c>
      <c r="G287" s="844" t="str">
        <f>IF($B287="","",INDEX('All CCC'!G$7:G$809,MATCH(WatchList!$B287,'All CCC'!$B$7:$B$809,0)))</f>
        <v/>
      </c>
      <c r="H287" s="844" t="str">
        <f>IF($B287="","",INDEX('All CCC'!H$7:H$809,MATCH(WatchList!$B287,'All CCC'!$B$7:$B$809,0)))</f>
        <v/>
      </c>
      <c r="I287" s="844" t="str">
        <f>IF($B287="","",INDEX('All CCC'!I$7:I$809,MATCH(WatchList!$B287,'All CCC'!$B$7:$B$809,0)))</f>
        <v/>
      </c>
      <c r="J287" s="844" t="str">
        <f>IF($B287="","",INDEX('All CCC'!J$7:J$809,MATCH(WatchList!$B287,'All CCC'!$B$7:$B$809,0)))</f>
        <v/>
      </c>
      <c r="K287" s="844" t="str">
        <f>IF($B287="","",INDEX('All CCC'!K$7:K$809,MATCH(WatchList!$B287,'All CCC'!$B$7:$B$809,0)))</f>
        <v/>
      </c>
      <c r="L287" s="844" t="str">
        <f>IF($B287="","",INDEX('All CCC'!L$7:L$809,MATCH(WatchList!$B287,'All CCC'!$B$7:$B$809,0)))</f>
        <v/>
      </c>
      <c r="M287" s="844" t="str">
        <f>IF($B287="","",INDEX('All CCC'!M$7:M$809,MATCH(WatchList!$B287,'All CCC'!$B$7:$B$809,0)))</f>
        <v/>
      </c>
      <c r="N287" s="844" t="str">
        <f>IF($B287="","",INDEX('All CCC'!N$7:N$809,MATCH(WatchList!$B287,'All CCC'!$B$7:$B$809,0)))</f>
        <v/>
      </c>
      <c r="O287" s="844" t="str">
        <f>IF($B287="","",INDEX('All CCC'!O$7:O$809,MATCH(WatchList!$B287,'All CCC'!$B$7:$B$809,0)))</f>
        <v/>
      </c>
      <c r="P287" s="845" t="str">
        <f>IF($B287="","",INDEX('All CCC'!P$7:P$809,MATCH(WatchList!$B287,'All CCC'!$B$7:$B$809,0)))</f>
        <v/>
      </c>
      <c r="Q287" s="845" t="str">
        <f>IF($B287="","",INDEX('All CCC'!Q$7:Q$809,MATCH(WatchList!$B287,'All CCC'!$B$7:$B$809,0)))</f>
        <v/>
      </c>
      <c r="R287" s="844" t="str">
        <f>IF($B287="","",INDEX('All CCC'!R$7:R$809,MATCH(WatchList!$B287,'All CCC'!$B$7:$B$809,0)))</f>
        <v/>
      </c>
      <c r="S287" s="844" t="str">
        <f>IF($B287="","",INDEX('All CCC'!S$7:S$809,MATCH(WatchList!$B287,'All CCC'!$B$7:$B$809,0)))</f>
        <v/>
      </c>
      <c r="T287" s="844" t="str">
        <f>IF($B287="","",INDEX('All CCC'!T$7:T$809,MATCH(WatchList!$B287,'All CCC'!$B$7:$B$809,0)))</f>
        <v/>
      </c>
      <c r="U287" s="844" t="str">
        <f>IF($B287="","",INDEX('All CCC'!U$7:U$809,MATCH(WatchList!$B287,'All CCC'!$B$7:$B$809,0)))</f>
        <v/>
      </c>
      <c r="V287" s="844" t="str">
        <f>IF($B287="","",INDEX('All CCC'!V$7:V$809,MATCH(WatchList!$B287,'All CCC'!$B$7:$B$809,0)))</f>
        <v/>
      </c>
      <c r="W287" s="844" t="str">
        <f>IF($B287="","",INDEX('All CCC'!W$7:W$809,MATCH(WatchList!$B287,'All CCC'!$B$7:$B$809,0)))</f>
        <v/>
      </c>
      <c r="X287" s="844" t="str">
        <f>IF($B287="","",INDEX('All CCC'!X$7:X$809,MATCH(WatchList!$B287,'All CCC'!$B$7:$B$809,0)))</f>
        <v/>
      </c>
      <c r="Y287" s="844" t="str">
        <f>IF($B287="","",INDEX('All CCC'!Y$7:Y$809,MATCH(WatchList!$B287,'All CCC'!$B$7:$B$809,0)))</f>
        <v/>
      </c>
      <c r="Z287" s="844" t="str">
        <f>IF($B287="","",INDEX('All CCC'!Z$7:Z$809,MATCH(WatchList!$B287,'All CCC'!$B$7:$B$809,0)))</f>
        <v/>
      </c>
      <c r="AA287" s="844" t="str">
        <f>IF($B287="","",INDEX('All CCC'!AA$7:AA$809,MATCH(WatchList!$B287,'All CCC'!$B$7:$B$809,0)))</f>
        <v/>
      </c>
      <c r="AB287" s="844" t="str">
        <f>IF($B287="","",INDEX('All CCC'!AB$7:AB$809,MATCH(WatchList!$B287,'All CCC'!$B$7:$B$809,0)))</f>
        <v/>
      </c>
      <c r="AC287" s="844" t="str">
        <f>IF($B287="","",INDEX('All CCC'!AC$7:AC$809,MATCH(WatchList!$B287,'All CCC'!$B$7:$B$809,0)))</f>
        <v/>
      </c>
      <c r="AD287" s="844" t="str">
        <f>IF($B287="","",INDEX('All CCC'!AD$7:AD$809,MATCH(WatchList!$B287,'All CCC'!$B$7:$B$809,0)))</f>
        <v/>
      </c>
      <c r="AE287" s="844" t="str">
        <f>IF($B287="","",INDEX('All CCC'!AE$7:AE$809,MATCH(WatchList!$B287,'All CCC'!$B$7:$B$809,0)))</f>
        <v/>
      </c>
      <c r="AF287" s="844" t="str">
        <f>IF($B287="","",INDEX('All CCC'!AF$7:AF$809,MATCH(WatchList!$B287,'All CCC'!$B$7:$B$809,0)))</f>
        <v/>
      </c>
      <c r="AG287" s="844" t="str">
        <f>IF($B287="","",INDEX('All CCC'!AG$7:AG$809,MATCH(WatchList!$B287,'All CCC'!$B$7:$B$809,0)))</f>
        <v/>
      </c>
      <c r="AH287" s="844" t="str">
        <f>IF($B287="","",INDEX('All CCC'!AH$7:AH$809,MATCH(WatchList!$B287,'All CCC'!$B$7:$B$809,0)))</f>
        <v/>
      </c>
      <c r="AI287" s="844" t="str">
        <f>IF($B287="","",INDEX('All CCC'!AI$7:AI$809,MATCH(WatchList!$B287,'All CCC'!$B$7:$B$809,0)))</f>
        <v/>
      </c>
      <c r="AJ287" s="844" t="str">
        <f>IF($B287="","",INDEX('All CCC'!AJ$7:AJ$809,MATCH(WatchList!$B287,'All CCC'!$B$7:$B$809,0)))</f>
        <v/>
      </c>
      <c r="AK287" s="844" t="str">
        <f>IF($B287="","",INDEX('All CCC'!AK$7:AK$809,MATCH(WatchList!$B287,'All CCC'!$B$7:$B$809,0)))</f>
        <v/>
      </c>
      <c r="AL287" s="844" t="str">
        <f>IF($B287="","",INDEX('All CCC'!AL$7:AL$809,MATCH(WatchList!$B287,'All CCC'!$B$7:$B$809,0)))</f>
        <v/>
      </c>
      <c r="AM287" s="844" t="str">
        <f>IF($B287="","",INDEX('All CCC'!AM$7:AM$809,MATCH(WatchList!$B287,'All CCC'!$B$7:$B$809,0)))</f>
        <v/>
      </c>
      <c r="AN287" s="844" t="str">
        <f>IF($B287="","",INDEX('All CCC'!AN$7:AN$809,MATCH(WatchList!$B287,'All CCC'!$B$7:$B$809,0)))</f>
        <v/>
      </c>
      <c r="AO287" s="844" t="str">
        <f>IF($B287="","",INDEX('All CCC'!AO$7:AO$809,MATCH(WatchList!$B287,'All CCC'!$B$7:$B$809,0)))</f>
        <v/>
      </c>
      <c r="AP287" s="844" t="str">
        <f>IF($B287="","",INDEX('All CCC'!AP$7:AP$809,MATCH(WatchList!$B287,'All CCC'!$B$7:$B$809,0)))</f>
        <v/>
      </c>
      <c r="AQ287" s="844" t="str">
        <f>IF($B287="","",INDEX('All CCC'!AQ$7:AQ$809,MATCH(WatchList!$B287,'All CCC'!$B$7:$B$809,0)))</f>
        <v/>
      </c>
      <c r="AR287" s="844" t="str">
        <f>IF($B287="","",INDEX('All CCC'!AR$7:AR$809,MATCH(WatchList!$B287,'All CCC'!$B$7:$B$809,0)))</f>
        <v/>
      </c>
      <c r="AS287" s="844" t="str">
        <f>IF($B287="","",INDEX('All CCC'!AS$7:AS$809,MATCH(WatchList!$B287,'All CCC'!$B$7:$B$809,0)))</f>
        <v/>
      </c>
      <c r="AT287" s="844" t="str">
        <f>IF($B287="","",INDEX('All CCC'!AT$7:AT$809,MATCH(WatchList!$B287,'All CCC'!$B$7:$B$809,0)))</f>
        <v/>
      </c>
      <c r="AU287" s="844" t="str">
        <f>IF($B287="","",INDEX('All CCC'!AU$7:AU$809,MATCH(WatchList!$B287,'All CCC'!$B$7:$B$809,0)))</f>
        <v/>
      </c>
      <c r="AV287" s="844" t="str">
        <f>IF($B287="","",INDEX('All CCC'!AV$7:AV$809,MATCH(WatchList!$B287,'All CCC'!$B$7:$B$809,0)))</f>
        <v/>
      </c>
      <c r="AW287" s="844" t="str">
        <f>IF($B287="","",INDEX('All CCC'!AW$7:AW$809,MATCH(WatchList!$B287,'All CCC'!$B$7:$B$809,0)))</f>
        <v/>
      </c>
      <c r="AX287" s="844" t="str">
        <f>IF($B287="","",INDEX('All CCC'!AX$7:AX$809,MATCH(WatchList!$B287,'All CCC'!$B$7:$B$809,0)))</f>
        <v/>
      </c>
      <c r="AY287" s="844" t="str">
        <f>IF($B287="","",INDEX('All CCC'!AY$7:AY$809,MATCH(WatchList!$B287,'All CCC'!$B$7:$B$809,0)))</f>
        <v/>
      </c>
      <c r="AZ287" s="844" t="str">
        <f>IF($B287="","",INDEX('All CCC'!AZ$7:AZ$809,MATCH(WatchList!$B287,'All CCC'!$B$7:$B$809,0)))</f>
        <v/>
      </c>
      <c r="BA287" s="844" t="str">
        <f>IF($B287="","",INDEX('All CCC'!BA$7:BA$809,MATCH(WatchList!$B287,'All CCC'!$B$7:$B$809,0)))</f>
        <v/>
      </c>
      <c r="BB287" s="844" t="str">
        <f>IF($B287="","",INDEX('All CCC'!BB$7:BB$809,MATCH(WatchList!$B287,'All CCC'!$B$7:$B$809,0)))</f>
        <v/>
      </c>
      <c r="BC287" s="844" t="str">
        <f>IF($B287="","",INDEX('All CCC'!BC$7:BC$809,MATCH(WatchList!$B287,'All CCC'!$B$7:$B$809,0)))</f>
        <v/>
      </c>
      <c r="BD287" s="844" t="str">
        <f>IF($B287="","",INDEX('All CCC'!BD$7:BD$809,MATCH(WatchList!$B287,'All CCC'!$B$7:$B$809,0)))</f>
        <v/>
      </c>
      <c r="BE287" s="844" t="str">
        <f>IF($B287="","",INDEX('All CCC'!BE$7:BE$809,MATCH(WatchList!$B287,'All CCC'!$B$7:$B$809,0)))</f>
        <v/>
      </c>
      <c r="BF287" s="844" t="str">
        <f>IF($B287="","",INDEX('All CCC'!BF$7:BF$809,MATCH(WatchList!$B287,'All CCC'!$B$7:$B$809,0)))</f>
        <v/>
      </c>
      <c r="BG287" s="844" t="str">
        <f>IF($B287="","",INDEX('All CCC'!BG$7:BG$809,MATCH(WatchList!$B287,'All CCC'!$B$7:$B$809,0)))</f>
        <v/>
      </c>
    </row>
    <row r="288" spans="1:59" x14ac:dyDescent="0.2">
      <c r="A288" s="548" t="str">
        <f>IF($B288="","",INDEX('All CCC'!A$7:A$809,MATCH(WatchList!$B288,'All CCC'!$B$7:$B$809,0)))</f>
        <v/>
      </c>
      <c r="B288" s="31"/>
      <c r="C288" s="844" t="str">
        <f>IF($B288="","",INDEX('All CCC'!C$7:C$809,MATCH(WatchList!$B288,'All CCC'!$B$7:$B$809,0)))</f>
        <v/>
      </c>
      <c r="D288" s="844" t="str">
        <f>IF($B288="","",INDEX('All CCC'!D$7:D$809,MATCH(WatchList!$B288,'All CCC'!$B$7:$B$809,0)))</f>
        <v/>
      </c>
      <c r="E288" s="844" t="str">
        <f>IF($B288="","",INDEX('All CCC'!E$7:E$809,MATCH(WatchList!$B288,'All CCC'!$B$7:$B$809,0)))</f>
        <v/>
      </c>
      <c r="F288" s="844" t="str">
        <f>IF($B288="","",INDEX('All CCC'!F$7:F$809,MATCH(WatchList!$B288,'All CCC'!$B$7:$B$809,0)))</f>
        <v/>
      </c>
      <c r="G288" s="844" t="str">
        <f>IF($B288="","",INDEX('All CCC'!G$7:G$809,MATCH(WatchList!$B288,'All CCC'!$B$7:$B$809,0)))</f>
        <v/>
      </c>
      <c r="H288" s="844" t="str">
        <f>IF($B288="","",INDEX('All CCC'!H$7:H$809,MATCH(WatchList!$B288,'All CCC'!$B$7:$B$809,0)))</f>
        <v/>
      </c>
      <c r="I288" s="844" t="str">
        <f>IF($B288="","",INDEX('All CCC'!I$7:I$809,MATCH(WatchList!$B288,'All CCC'!$B$7:$B$809,0)))</f>
        <v/>
      </c>
      <c r="J288" s="844" t="str">
        <f>IF($B288="","",INDEX('All CCC'!J$7:J$809,MATCH(WatchList!$B288,'All CCC'!$B$7:$B$809,0)))</f>
        <v/>
      </c>
      <c r="K288" s="844" t="str">
        <f>IF($B288="","",INDEX('All CCC'!K$7:K$809,MATCH(WatchList!$B288,'All CCC'!$B$7:$B$809,0)))</f>
        <v/>
      </c>
      <c r="L288" s="844" t="str">
        <f>IF($B288="","",INDEX('All CCC'!L$7:L$809,MATCH(WatchList!$B288,'All CCC'!$B$7:$B$809,0)))</f>
        <v/>
      </c>
      <c r="M288" s="844" t="str">
        <f>IF($B288="","",INDEX('All CCC'!M$7:M$809,MATCH(WatchList!$B288,'All CCC'!$B$7:$B$809,0)))</f>
        <v/>
      </c>
      <c r="N288" s="844" t="str">
        <f>IF($B288="","",INDEX('All CCC'!N$7:N$809,MATCH(WatchList!$B288,'All CCC'!$B$7:$B$809,0)))</f>
        <v/>
      </c>
      <c r="O288" s="844" t="str">
        <f>IF($B288="","",INDEX('All CCC'!O$7:O$809,MATCH(WatchList!$B288,'All CCC'!$B$7:$B$809,0)))</f>
        <v/>
      </c>
      <c r="P288" s="845" t="str">
        <f>IF($B288="","",INDEX('All CCC'!P$7:P$809,MATCH(WatchList!$B288,'All CCC'!$B$7:$B$809,0)))</f>
        <v/>
      </c>
      <c r="Q288" s="845" t="str">
        <f>IF($B288="","",INDEX('All CCC'!Q$7:Q$809,MATCH(WatchList!$B288,'All CCC'!$B$7:$B$809,0)))</f>
        <v/>
      </c>
      <c r="R288" s="844" t="str">
        <f>IF($B288="","",INDEX('All CCC'!R$7:R$809,MATCH(WatchList!$B288,'All CCC'!$B$7:$B$809,0)))</f>
        <v/>
      </c>
      <c r="S288" s="844" t="str">
        <f>IF($B288="","",INDEX('All CCC'!S$7:S$809,MATCH(WatchList!$B288,'All CCC'!$B$7:$B$809,0)))</f>
        <v/>
      </c>
      <c r="T288" s="844" t="str">
        <f>IF($B288="","",INDEX('All CCC'!T$7:T$809,MATCH(WatchList!$B288,'All CCC'!$B$7:$B$809,0)))</f>
        <v/>
      </c>
      <c r="U288" s="844" t="str">
        <f>IF($B288="","",INDEX('All CCC'!U$7:U$809,MATCH(WatchList!$B288,'All CCC'!$B$7:$B$809,0)))</f>
        <v/>
      </c>
      <c r="V288" s="844" t="str">
        <f>IF($B288="","",INDEX('All CCC'!V$7:V$809,MATCH(WatchList!$B288,'All CCC'!$B$7:$B$809,0)))</f>
        <v/>
      </c>
      <c r="W288" s="844" t="str">
        <f>IF($B288="","",INDEX('All CCC'!W$7:W$809,MATCH(WatchList!$B288,'All CCC'!$B$7:$B$809,0)))</f>
        <v/>
      </c>
      <c r="X288" s="844" t="str">
        <f>IF($B288="","",INDEX('All CCC'!X$7:X$809,MATCH(WatchList!$B288,'All CCC'!$B$7:$B$809,0)))</f>
        <v/>
      </c>
      <c r="Y288" s="844" t="str">
        <f>IF($B288="","",INDEX('All CCC'!Y$7:Y$809,MATCH(WatchList!$B288,'All CCC'!$B$7:$B$809,0)))</f>
        <v/>
      </c>
      <c r="Z288" s="844" t="str">
        <f>IF($B288="","",INDEX('All CCC'!Z$7:Z$809,MATCH(WatchList!$B288,'All CCC'!$B$7:$B$809,0)))</f>
        <v/>
      </c>
      <c r="AA288" s="844" t="str">
        <f>IF($B288="","",INDEX('All CCC'!AA$7:AA$809,MATCH(WatchList!$B288,'All CCC'!$B$7:$B$809,0)))</f>
        <v/>
      </c>
      <c r="AB288" s="844" t="str">
        <f>IF($B288="","",INDEX('All CCC'!AB$7:AB$809,MATCH(WatchList!$B288,'All CCC'!$B$7:$B$809,0)))</f>
        <v/>
      </c>
      <c r="AC288" s="844" t="str">
        <f>IF($B288="","",INDEX('All CCC'!AC$7:AC$809,MATCH(WatchList!$B288,'All CCC'!$B$7:$B$809,0)))</f>
        <v/>
      </c>
      <c r="AD288" s="844" t="str">
        <f>IF($B288="","",INDEX('All CCC'!AD$7:AD$809,MATCH(WatchList!$B288,'All CCC'!$B$7:$B$809,0)))</f>
        <v/>
      </c>
      <c r="AE288" s="844" t="str">
        <f>IF($B288="","",INDEX('All CCC'!AE$7:AE$809,MATCH(WatchList!$B288,'All CCC'!$B$7:$B$809,0)))</f>
        <v/>
      </c>
      <c r="AF288" s="844" t="str">
        <f>IF($B288="","",INDEX('All CCC'!AF$7:AF$809,MATCH(WatchList!$B288,'All CCC'!$B$7:$B$809,0)))</f>
        <v/>
      </c>
      <c r="AG288" s="844" t="str">
        <f>IF($B288="","",INDEX('All CCC'!AG$7:AG$809,MATCH(WatchList!$B288,'All CCC'!$B$7:$B$809,0)))</f>
        <v/>
      </c>
      <c r="AH288" s="844" t="str">
        <f>IF($B288="","",INDEX('All CCC'!AH$7:AH$809,MATCH(WatchList!$B288,'All CCC'!$B$7:$B$809,0)))</f>
        <v/>
      </c>
      <c r="AI288" s="844" t="str">
        <f>IF($B288="","",INDEX('All CCC'!AI$7:AI$809,MATCH(WatchList!$B288,'All CCC'!$B$7:$B$809,0)))</f>
        <v/>
      </c>
      <c r="AJ288" s="844" t="str">
        <f>IF($B288="","",INDEX('All CCC'!AJ$7:AJ$809,MATCH(WatchList!$B288,'All CCC'!$B$7:$B$809,0)))</f>
        <v/>
      </c>
      <c r="AK288" s="844" t="str">
        <f>IF($B288="","",INDEX('All CCC'!AK$7:AK$809,MATCH(WatchList!$B288,'All CCC'!$B$7:$B$809,0)))</f>
        <v/>
      </c>
      <c r="AL288" s="844" t="str">
        <f>IF($B288="","",INDEX('All CCC'!AL$7:AL$809,MATCH(WatchList!$B288,'All CCC'!$B$7:$B$809,0)))</f>
        <v/>
      </c>
      <c r="AM288" s="844" t="str">
        <f>IF($B288="","",INDEX('All CCC'!AM$7:AM$809,MATCH(WatchList!$B288,'All CCC'!$B$7:$B$809,0)))</f>
        <v/>
      </c>
      <c r="AN288" s="844" t="str">
        <f>IF($B288="","",INDEX('All CCC'!AN$7:AN$809,MATCH(WatchList!$B288,'All CCC'!$B$7:$B$809,0)))</f>
        <v/>
      </c>
      <c r="AO288" s="844" t="str">
        <f>IF($B288="","",INDEX('All CCC'!AO$7:AO$809,MATCH(WatchList!$B288,'All CCC'!$B$7:$B$809,0)))</f>
        <v/>
      </c>
      <c r="AP288" s="844" t="str">
        <f>IF($B288="","",INDEX('All CCC'!AP$7:AP$809,MATCH(WatchList!$B288,'All CCC'!$B$7:$B$809,0)))</f>
        <v/>
      </c>
      <c r="AQ288" s="844" t="str">
        <f>IF($B288="","",INDEX('All CCC'!AQ$7:AQ$809,MATCH(WatchList!$B288,'All CCC'!$B$7:$B$809,0)))</f>
        <v/>
      </c>
      <c r="AR288" s="844" t="str">
        <f>IF($B288="","",INDEX('All CCC'!AR$7:AR$809,MATCH(WatchList!$B288,'All CCC'!$B$7:$B$809,0)))</f>
        <v/>
      </c>
      <c r="AS288" s="844" t="str">
        <f>IF($B288="","",INDEX('All CCC'!AS$7:AS$809,MATCH(WatchList!$B288,'All CCC'!$B$7:$B$809,0)))</f>
        <v/>
      </c>
      <c r="AT288" s="844" t="str">
        <f>IF($B288="","",INDEX('All CCC'!AT$7:AT$809,MATCH(WatchList!$B288,'All CCC'!$B$7:$B$809,0)))</f>
        <v/>
      </c>
      <c r="AU288" s="844" t="str">
        <f>IF($B288="","",INDEX('All CCC'!AU$7:AU$809,MATCH(WatchList!$B288,'All CCC'!$B$7:$B$809,0)))</f>
        <v/>
      </c>
      <c r="AV288" s="844" t="str">
        <f>IF($B288="","",INDEX('All CCC'!AV$7:AV$809,MATCH(WatchList!$B288,'All CCC'!$B$7:$B$809,0)))</f>
        <v/>
      </c>
      <c r="AW288" s="844" t="str">
        <f>IF($B288="","",INDEX('All CCC'!AW$7:AW$809,MATCH(WatchList!$B288,'All CCC'!$B$7:$B$809,0)))</f>
        <v/>
      </c>
      <c r="AX288" s="844" t="str">
        <f>IF($B288="","",INDEX('All CCC'!AX$7:AX$809,MATCH(WatchList!$B288,'All CCC'!$B$7:$B$809,0)))</f>
        <v/>
      </c>
      <c r="AY288" s="844" t="str">
        <f>IF($B288="","",INDEX('All CCC'!AY$7:AY$809,MATCH(WatchList!$B288,'All CCC'!$B$7:$B$809,0)))</f>
        <v/>
      </c>
      <c r="AZ288" s="844" t="str">
        <f>IF($B288="","",INDEX('All CCC'!AZ$7:AZ$809,MATCH(WatchList!$B288,'All CCC'!$B$7:$B$809,0)))</f>
        <v/>
      </c>
      <c r="BA288" s="844" t="str">
        <f>IF($B288="","",INDEX('All CCC'!BA$7:BA$809,MATCH(WatchList!$B288,'All CCC'!$B$7:$B$809,0)))</f>
        <v/>
      </c>
      <c r="BB288" s="844" t="str">
        <f>IF($B288="","",INDEX('All CCC'!BB$7:BB$809,MATCH(WatchList!$B288,'All CCC'!$B$7:$B$809,0)))</f>
        <v/>
      </c>
      <c r="BC288" s="844" t="str">
        <f>IF($B288="","",INDEX('All CCC'!BC$7:BC$809,MATCH(WatchList!$B288,'All CCC'!$B$7:$B$809,0)))</f>
        <v/>
      </c>
      <c r="BD288" s="844" t="str">
        <f>IF($B288="","",INDEX('All CCC'!BD$7:BD$809,MATCH(WatchList!$B288,'All CCC'!$B$7:$B$809,0)))</f>
        <v/>
      </c>
      <c r="BE288" s="844" t="str">
        <f>IF($B288="","",INDEX('All CCC'!BE$7:BE$809,MATCH(WatchList!$B288,'All CCC'!$B$7:$B$809,0)))</f>
        <v/>
      </c>
      <c r="BF288" s="844" t="str">
        <f>IF($B288="","",INDEX('All CCC'!BF$7:BF$809,MATCH(WatchList!$B288,'All CCC'!$B$7:$B$809,0)))</f>
        <v/>
      </c>
      <c r="BG288" s="844" t="str">
        <f>IF($B288="","",INDEX('All CCC'!BG$7:BG$809,MATCH(WatchList!$B288,'All CCC'!$B$7:$B$809,0)))</f>
        <v/>
      </c>
    </row>
    <row r="289" spans="1:59" x14ac:dyDescent="0.2">
      <c r="A289" s="548" t="str">
        <f>IF($B289="","",INDEX('All CCC'!A$7:A$809,MATCH(WatchList!$B289,'All CCC'!$B$7:$B$809,0)))</f>
        <v/>
      </c>
      <c r="B289" s="31"/>
      <c r="C289" s="844" t="str">
        <f>IF($B289="","",INDEX('All CCC'!C$7:C$809,MATCH(WatchList!$B289,'All CCC'!$B$7:$B$809,0)))</f>
        <v/>
      </c>
      <c r="D289" s="844" t="str">
        <f>IF($B289="","",INDEX('All CCC'!D$7:D$809,MATCH(WatchList!$B289,'All CCC'!$B$7:$B$809,0)))</f>
        <v/>
      </c>
      <c r="E289" s="844" t="str">
        <f>IF($B289="","",INDEX('All CCC'!E$7:E$809,MATCH(WatchList!$B289,'All CCC'!$B$7:$B$809,0)))</f>
        <v/>
      </c>
      <c r="F289" s="844" t="str">
        <f>IF($B289="","",INDEX('All CCC'!F$7:F$809,MATCH(WatchList!$B289,'All CCC'!$B$7:$B$809,0)))</f>
        <v/>
      </c>
      <c r="G289" s="844" t="str">
        <f>IF($B289="","",INDEX('All CCC'!G$7:G$809,MATCH(WatchList!$B289,'All CCC'!$B$7:$B$809,0)))</f>
        <v/>
      </c>
      <c r="H289" s="844" t="str">
        <f>IF($B289="","",INDEX('All CCC'!H$7:H$809,MATCH(WatchList!$B289,'All CCC'!$B$7:$B$809,0)))</f>
        <v/>
      </c>
      <c r="I289" s="844" t="str">
        <f>IF($B289="","",INDEX('All CCC'!I$7:I$809,MATCH(WatchList!$B289,'All CCC'!$B$7:$B$809,0)))</f>
        <v/>
      </c>
      <c r="J289" s="844" t="str">
        <f>IF($B289="","",INDEX('All CCC'!J$7:J$809,MATCH(WatchList!$B289,'All CCC'!$B$7:$B$809,0)))</f>
        <v/>
      </c>
      <c r="K289" s="844" t="str">
        <f>IF($B289="","",INDEX('All CCC'!K$7:K$809,MATCH(WatchList!$B289,'All CCC'!$B$7:$B$809,0)))</f>
        <v/>
      </c>
      <c r="L289" s="844" t="str">
        <f>IF($B289="","",INDEX('All CCC'!L$7:L$809,MATCH(WatchList!$B289,'All CCC'!$B$7:$B$809,0)))</f>
        <v/>
      </c>
      <c r="M289" s="844" t="str">
        <f>IF($B289="","",INDEX('All CCC'!M$7:M$809,MATCH(WatchList!$B289,'All CCC'!$B$7:$B$809,0)))</f>
        <v/>
      </c>
      <c r="N289" s="844" t="str">
        <f>IF($B289="","",INDEX('All CCC'!N$7:N$809,MATCH(WatchList!$B289,'All CCC'!$B$7:$B$809,0)))</f>
        <v/>
      </c>
      <c r="O289" s="844" t="str">
        <f>IF($B289="","",INDEX('All CCC'!O$7:O$809,MATCH(WatchList!$B289,'All CCC'!$B$7:$B$809,0)))</f>
        <v/>
      </c>
      <c r="P289" s="845" t="str">
        <f>IF($B289="","",INDEX('All CCC'!P$7:P$809,MATCH(WatchList!$B289,'All CCC'!$B$7:$B$809,0)))</f>
        <v/>
      </c>
      <c r="Q289" s="845" t="str">
        <f>IF($B289="","",INDEX('All CCC'!Q$7:Q$809,MATCH(WatchList!$B289,'All CCC'!$B$7:$B$809,0)))</f>
        <v/>
      </c>
      <c r="R289" s="844" t="str">
        <f>IF($B289="","",INDEX('All CCC'!R$7:R$809,MATCH(WatchList!$B289,'All CCC'!$B$7:$B$809,0)))</f>
        <v/>
      </c>
      <c r="S289" s="844" t="str">
        <f>IF($B289="","",INDEX('All CCC'!S$7:S$809,MATCH(WatchList!$B289,'All CCC'!$B$7:$B$809,0)))</f>
        <v/>
      </c>
      <c r="T289" s="844" t="str">
        <f>IF($B289="","",INDEX('All CCC'!T$7:T$809,MATCH(WatchList!$B289,'All CCC'!$B$7:$B$809,0)))</f>
        <v/>
      </c>
      <c r="U289" s="844" t="str">
        <f>IF($B289="","",INDEX('All CCC'!U$7:U$809,MATCH(WatchList!$B289,'All CCC'!$B$7:$B$809,0)))</f>
        <v/>
      </c>
      <c r="V289" s="844" t="str">
        <f>IF($B289="","",INDEX('All CCC'!V$7:V$809,MATCH(WatchList!$B289,'All CCC'!$B$7:$B$809,0)))</f>
        <v/>
      </c>
      <c r="W289" s="844" t="str">
        <f>IF($B289="","",INDEX('All CCC'!W$7:W$809,MATCH(WatchList!$B289,'All CCC'!$B$7:$B$809,0)))</f>
        <v/>
      </c>
      <c r="X289" s="844" t="str">
        <f>IF($B289="","",INDEX('All CCC'!X$7:X$809,MATCH(WatchList!$B289,'All CCC'!$B$7:$B$809,0)))</f>
        <v/>
      </c>
      <c r="Y289" s="844" t="str">
        <f>IF($B289="","",INDEX('All CCC'!Y$7:Y$809,MATCH(WatchList!$B289,'All CCC'!$B$7:$B$809,0)))</f>
        <v/>
      </c>
      <c r="Z289" s="844" t="str">
        <f>IF($B289="","",INDEX('All CCC'!Z$7:Z$809,MATCH(WatchList!$B289,'All CCC'!$B$7:$B$809,0)))</f>
        <v/>
      </c>
      <c r="AA289" s="844" t="str">
        <f>IF($B289="","",INDEX('All CCC'!AA$7:AA$809,MATCH(WatchList!$B289,'All CCC'!$B$7:$B$809,0)))</f>
        <v/>
      </c>
      <c r="AB289" s="844" t="str">
        <f>IF($B289="","",INDEX('All CCC'!AB$7:AB$809,MATCH(WatchList!$B289,'All CCC'!$B$7:$B$809,0)))</f>
        <v/>
      </c>
      <c r="AC289" s="844" t="str">
        <f>IF($B289="","",INDEX('All CCC'!AC$7:AC$809,MATCH(WatchList!$B289,'All CCC'!$B$7:$B$809,0)))</f>
        <v/>
      </c>
      <c r="AD289" s="844" t="str">
        <f>IF($B289="","",INDEX('All CCC'!AD$7:AD$809,MATCH(WatchList!$B289,'All CCC'!$B$7:$B$809,0)))</f>
        <v/>
      </c>
      <c r="AE289" s="844" t="str">
        <f>IF($B289="","",INDEX('All CCC'!AE$7:AE$809,MATCH(WatchList!$B289,'All CCC'!$B$7:$B$809,0)))</f>
        <v/>
      </c>
      <c r="AF289" s="844" t="str">
        <f>IF($B289="","",INDEX('All CCC'!AF$7:AF$809,MATCH(WatchList!$B289,'All CCC'!$B$7:$B$809,0)))</f>
        <v/>
      </c>
      <c r="AG289" s="844" t="str">
        <f>IF($B289="","",INDEX('All CCC'!AG$7:AG$809,MATCH(WatchList!$B289,'All CCC'!$B$7:$B$809,0)))</f>
        <v/>
      </c>
      <c r="AH289" s="844" t="str">
        <f>IF($B289="","",INDEX('All CCC'!AH$7:AH$809,MATCH(WatchList!$B289,'All CCC'!$B$7:$B$809,0)))</f>
        <v/>
      </c>
      <c r="AI289" s="844" t="str">
        <f>IF($B289="","",INDEX('All CCC'!AI$7:AI$809,MATCH(WatchList!$B289,'All CCC'!$B$7:$B$809,0)))</f>
        <v/>
      </c>
      <c r="AJ289" s="844" t="str">
        <f>IF($B289="","",INDEX('All CCC'!AJ$7:AJ$809,MATCH(WatchList!$B289,'All CCC'!$B$7:$B$809,0)))</f>
        <v/>
      </c>
      <c r="AK289" s="844" t="str">
        <f>IF($B289="","",INDEX('All CCC'!AK$7:AK$809,MATCH(WatchList!$B289,'All CCC'!$B$7:$B$809,0)))</f>
        <v/>
      </c>
      <c r="AL289" s="844" t="str">
        <f>IF($B289="","",INDEX('All CCC'!AL$7:AL$809,MATCH(WatchList!$B289,'All CCC'!$B$7:$B$809,0)))</f>
        <v/>
      </c>
      <c r="AM289" s="844" t="str">
        <f>IF($B289="","",INDEX('All CCC'!AM$7:AM$809,MATCH(WatchList!$B289,'All CCC'!$B$7:$B$809,0)))</f>
        <v/>
      </c>
      <c r="AN289" s="844" t="str">
        <f>IF($B289="","",INDEX('All CCC'!AN$7:AN$809,MATCH(WatchList!$B289,'All CCC'!$B$7:$B$809,0)))</f>
        <v/>
      </c>
      <c r="AO289" s="844" t="str">
        <f>IF($B289="","",INDEX('All CCC'!AO$7:AO$809,MATCH(WatchList!$B289,'All CCC'!$B$7:$B$809,0)))</f>
        <v/>
      </c>
      <c r="AP289" s="844" t="str">
        <f>IF($B289="","",INDEX('All CCC'!AP$7:AP$809,MATCH(WatchList!$B289,'All CCC'!$B$7:$B$809,0)))</f>
        <v/>
      </c>
      <c r="AQ289" s="844" t="str">
        <f>IF($B289="","",INDEX('All CCC'!AQ$7:AQ$809,MATCH(WatchList!$B289,'All CCC'!$B$7:$B$809,0)))</f>
        <v/>
      </c>
      <c r="AR289" s="844" t="str">
        <f>IF($B289="","",INDEX('All CCC'!AR$7:AR$809,MATCH(WatchList!$B289,'All CCC'!$B$7:$B$809,0)))</f>
        <v/>
      </c>
      <c r="AS289" s="844" t="str">
        <f>IF($B289="","",INDEX('All CCC'!AS$7:AS$809,MATCH(WatchList!$B289,'All CCC'!$B$7:$B$809,0)))</f>
        <v/>
      </c>
      <c r="AT289" s="844" t="str">
        <f>IF($B289="","",INDEX('All CCC'!AT$7:AT$809,MATCH(WatchList!$B289,'All CCC'!$B$7:$B$809,0)))</f>
        <v/>
      </c>
      <c r="AU289" s="844" t="str">
        <f>IF($B289="","",INDEX('All CCC'!AU$7:AU$809,MATCH(WatchList!$B289,'All CCC'!$B$7:$B$809,0)))</f>
        <v/>
      </c>
      <c r="AV289" s="844" t="str">
        <f>IF($B289="","",INDEX('All CCC'!AV$7:AV$809,MATCH(WatchList!$B289,'All CCC'!$B$7:$B$809,0)))</f>
        <v/>
      </c>
      <c r="AW289" s="844" t="str">
        <f>IF($B289="","",INDEX('All CCC'!AW$7:AW$809,MATCH(WatchList!$B289,'All CCC'!$B$7:$B$809,0)))</f>
        <v/>
      </c>
      <c r="AX289" s="844" t="str">
        <f>IF($B289="","",INDEX('All CCC'!AX$7:AX$809,MATCH(WatchList!$B289,'All CCC'!$B$7:$B$809,0)))</f>
        <v/>
      </c>
      <c r="AY289" s="844" t="str">
        <f>IF($B289="","",INDEX('All CCC'!AY$7:AY$809,MATCH(WatchList!$B289,'All CCC'!$B$7:$B$809,0)))</f>
        <v/>
      </c>
      <c r="AZ289" s="844" t="str">
        <f>IF($B289="","",INDEX('All CCC'!AZ$7:AZ$809,MATCH(WatchList!$B289,'All CCC'!$B$7:$B$809,0)))</f>
        <v/>
      </c>
      <c r="BA289" s="844" t="str">
        <f>IF($B289="","",INDEX('All CCC'!BA$7:BA$809,MATCH(WatchList!$B289,'All CCC'!$B$7:$B$809,0)))</f>
        <v/>
      </c>
      <c r="BB289" s="844" t="str">
        <f>IF($B289="","",INDEX('All CCC'!BB$7:BB$809,MATCH(WatchList!$B289,'All CCC'!$B$7:$B$809,0)))</f>
        <v/>
      </c>
      <c r="BC289" s="844" t="str">
        <f>IF($B289="","",INDEX('All CCC'!BC$7:BC$809,MATCH(WatchList!$B289,'All CCC'!$B$7:$B$809,0)))</f>
        <v/>
      </c>
      <c r="BD289" s="844" t="str">
        <f>IF($B289="","",INDEX('All CCC'!BD$7:BD$809,MATCH(WatchList!$B289,'All CCC'!$B$7:$B$809,0)))</f>
        <v/>
      </c>
      <c r="BE289" s="844" t="str">
        <f>IF($B289="","",INDEX('All CCC'!BE$7:BE$809,MATCH(WatchList!$B289,'All CCC'!$B$7:$B$809,0)))</f>
        <v/>
      </c>
      <c r="BF289" s="844" t="str">
        <f>IF($B289="","",INDEX('All CCC'!BF$7:BF$809,MATCH(WatchList!$B289,'All CCC'!$B$7:$B$809,0)))</f>
        <v/>
      </c>
      <c r="BG289" s="844" t="str">
        <f>IF($B289="","",INDEX('All CCC'!BG$7:BG$809,MATCH(WatchList!$B289,'All CCC'!$B$7:$B$809,0)))</f>
        <v/>
      </c>
    </row>
    <row r="290" spans="1:59" x14ac:dyDescent="0.2">
      <c r="A290" s="548" t="str">
        <f>IF($B290="","",INDEX('All CCC'!A$7:A$809,MATCH(WatchList!$B290,'All CCC'!$B$7:$B$809,0)))</f>
        <v/>
      </c>
      <c r="B290" s="31"/>
      <c r="C290" s="844" t="str">
        <f>IF($B290="","",INDEX('All CCC'!C$7:C$809,MATCH(WatchList!$B290,'All CCC'!$B$7:$B$809,0)))</f>
        <v/>
      </c>
      <c r="D290" s="844" t="str">
        <f>IF($B290="","",INDEX('All CCC'!D$7:D$809,MATCH(WatchList!$B290,'All CCC'!$B$7:$B$809,0)))</f>
        <v/>
      </c>
      <c r="E290" s="844" t="str">
        <f>IF($B290="","",INDEX('All CCC'!E$7:E$809,MATCH(WatchList!$B290,'All CCC'!$B$7:$B$809,0)))</f>
        <v/>
      </c>
      <c r="F290" s="844" t="str">
        <f>IF($B290="","",INDEX('All CCC'!F$7:F$809,MATCH(WatchList!$B290,'All CCC'!$B$7:$B$809,0)))</f>
        <v/>
      </c>
      <c r="G290" s="844" t="str">
        <f>IF($B290="","",INDEX('All CCC'!G$7:G$809,MATCH(WatchList!$B290,'All CCC'!$B$7:$B$809,0)))</f>
        <v/>
      </c>
      <c r="H290" s="844" t="str">
        <f>IF($B290="","",INDEX('All CCC'!H$7:H$809,MATCH(WatchList!$B290,'All CCC'!$B$7:$B$809,0)))</f>
        <v/>
      </c>
      <c r="I290" s="844" t="str">
        <f>IF($B290="","",INDEX('All CCC'!I$7:I$809,MATCH(WatchList!$B290,'All CCC'!$B$7:$B$809,0)))</f>
        <v/>
      </c>
      <c r="J290" s="844" t="str">
        <f>IF($B290="","",INDEX('All CCC'!J$7:J$809,MATCH(WatchList!$B290,'All CCC'!$B$7:$B$809,0)))</f>
        <v/>
      </c>
      <c r="K290" s="844" t="str">
        <f>IF($B290="","",INDEX('All CCC'!K$7:K$809,MATCH(WatchList!$B290,'All CCC'!$B$7:$B$809,0)))</f>
        <v/>
      </c>
      <c r="L290" s="844" t="str">
        <f>IF($B290="","",INDEX('All CCC'!L$7:L$809,MATCH(WatchList!$B290,'All CCC'!$B$7:$B$809,0)))</f>
        <v/>
      </c>
      <c r="M290" s="844" t="str">
        <f>IF($B290="","",INDEX('All CCC'!M$7:M$809,MATCH(WatchList!$B290,'All CCC'!$B$7:$B$809,0)))</f>
        <v/>
      </c>
      <c r="N290" s="844" t="str">
        <f>IF($B290="","",INDEX('All CCC'!N$7:N$809,MATCH(WatchList!$B290,'All CCC'!$B$7:$B$809,0)))</f>
        <v/>
      </c>
      <c r="O290" s="844" t="str">
        <f>IF($B290="","",INDEX('All CCC'!O$7:O$809,MATCH(WatchList!$B290,'All CCC'!$B$7:$B$809,0)))</f>
        <v/>
      </c>
      <c r="P290" s="845" t="str">
        <f>IF($B290="","",INDEX('All CCC'!P$7:P$809,MATCH(WatchList!$B290,'All CCC'!$B$7:$B$809,0)))</f>
        <v/>
      </c>
      <c r="Q290" s="845" t="str">
        <f>IF($B290="","",INDEX('All CCC'!Q$7:Q$809,MATCH(WatchList!$B290,'All CCC'!$B$7:$B$809,0)))</f>
        <v/>
      </c>
      <c r="R290" s="844" t="str">
        <f>IF($B290="","",INDEX('All CCC'!R$7:R$809,MATCH(WatchList!$B290,'All CCC'!$B$7:$B$809,0)))</f>
        <v/>
      </c>
      <c r="S290" s="844" t="str">
        <f>IF($B290="","",INDEX('All CCC'!S$7:S$809,MATCH(WatchList!$B290,'All CCC'!$B$7:$B$809,0)))</f>
        <v/>
      </c>
      <c r="T290" s="844" t="str">
        <f>IF($B290="","",INDEX('All CCC'!T$7:T$809,MATCH(WatchList!$B290,'All CCC'!$B$7:$B$809,0)))</f>
        <v/>
      </c>
      <c r="U290" s="844" t="str">
        <f>IF($B290="","",INDEX('All CCC'!U$7:U$809,MATCH(WatchList!$B290,'All CCC'!$B$7:$B$809,0)))</f>
        <v/>
      </c>
      <c r="V290" s="844" t="str">
        <f>IF($B290="","",INDEX('All CCC'!V$7:V$809,MATCH(WatchList!$B290,'All CCC'!$B$7:$B$809,0)))</f>
        <v/>
      </c>
      <c r="W290" s="844" t="str">
        <f>IF($B290="","",INDEX('All CCC'!W$7:W$809,MATCH(WatchList!$B290,'All CCC'!$B$7:$B$809,0)))</f>
        <v/>
      </c>
      <c r="X290" s="844" t="str">
        <f>IF($B290="","",INDEX('All CCC'!X$7:X$809,MATCH(WatchList!$B290,'All CCC'!$B$7:$B$809,0)))</f>
        <v/>
      </c>
      <c r="Y290" s="844" t="str">
        <f>IF($B290="","",INDEX('All CCC'!Y$7:Y$809,MATCH(WatchList!$B290,'All CCC'!$B$7:$B$809,0)))</f>
        <v/>
      </c>
      <c r="Z290" s="844" t="str">
        <f>IF($B290="","",INDEX('All CCC'!Z$7:Z$809,MATCH(WatchList!$B290,'All CCC'!$B$7:$B$809,0)))</f>
        <v/>
      </c>
      <c r="AA290" s="844" t="str">
        <f>IF($B290="","",INDEX('All CCC'!AA$7:AA$809,MATCH(WatchList!$B290,'All CCC'!$B$7:$B$809,0)))</f>
        <v/>
      </c>
      <c r="AB290" s="844" t="str">
        <f>IF($B290="","",INDEX('All CCC'!AB$7:AB$809,MATCH(WatchList!$B290,'All CCC'!$B$7:$B$809,0)))</f>
        <v/>
      </c>
      <c r="AC290" s="844" t="str">
        <f>IF($B290="","",INDEX('All CCC'!AC$7:AC$809,MATCH(WatchList!$B290,'All CCC'!$B$7:$B$809,0)))</f>
        <v/>
      </c>
      <c r="AD290" s="844" t="str">
        <f>IF($B290="","",INDEX('All CCC'!AD$7:AD$809,MATCH(WatchList!$B290,'All CCC'!$B$7:$B$809,0)))</f>
        <v/>
      </c>
      <c r="AE290" s="844" t="str">
        <f>IF($B290="","",INDEX('All CCC'!AE$7:AE$809,MATCH(WatchList!$B290,'All CCC'!$B$7:$B$809,0)))</f>
        <v/>
      </c>
      <c r="AF290" s="844" t="str">
        <f>IF($B290="","",INDEX('All CCC'!AF$7:AF$809,MATCH(WatchList!$B290,'All CCC'!$B$7:$B$809,0)))</f>
        <v/>
      </c>
      <c r="AG290" s="844" t="str">
        <f>IF($B290="","",INDEX('All CCC'!AG$7:AG$809,MATCH(WatchList!$B290,'All CCC'!$B$7:$B$809,0)))</f>
        <v/>
      </c>
      <c r="AH290" s="844" t="str">
        <f>IF($B290="","",INDEX('All CCC'!AH$7:AH$809,MATCH(WatchList!$B290,'All CCC'!$B$7:$B$809,0)))</f>
        <v/>
      </c>
      <c r="AI290" s="844" t="str">
        <f>IF($B290="","",INDEX('All CCC'!AI$7:AI$809,MATCH(WatchList!$B290,'All CCC'!$B$7:$B$809,0)))</f>
        <v/>
      </c>
      <c r="AJ290" s="844" t="str">
        <f>IF($B290="","",INDEX('All CCC'!AJ$7:AJ$809,MATCH(WatchList!$B290,'All CCC'!$B$7:$B$809,0)))</f>
        <v/>
      </c>
      <c r="AK290" s="844" t="str">
        <f>IF($B290="","",INDEX('All CCC'!AK$7:AK$809,MATCH(WatchList!$B290,'All CCC'!$B$7:$B$809,0)))</f>
        <v/>
      </c>
      <c r="AL290" s="844" t="str">
        <f>IF($B290="","",INDEX('All CCC'!AL$7:AL$809,MATCH(WatchList!$B290,'All CCC'!$B$7:$B$809,0)))</f>
        <v/>
      </c>
      <c r="AM290" s="844" t="str">
        <f>IF($B290="","",INDEX('All CCC'!AM$7:AM$809,MATCH(WatchList!$B290,'All CCC'!$B$7:$B$809,0)))</f>
        <v/>
      </c>
      <c r="AN290" s="844" t="str">
        <f>IF($B290="","",INDEX('All CCC'!AN$7:AN$809,MATCH(WatchList!$B290,'All CCC'!$B$7:$B$809,0)))</f>
        <v/>
      </c>
      <c r="AO290" s="844" t="str">
        <f>IF($B290="","",INDEX('All CCC'!AO$7:AO$809,MATCH(WatchList!$B290,'All CCC'!$B$7:$B$809,0)))</f>
        <v/>
      </c>
      <c r="AP290" s="844" t="str">
        <f>IF($B290="","",INDEX('All CCC'!AP$7:AP$809,MATCH(WatchList!$B290,'All CCC'!$B$7:$B$809,0)))</f>
        <v/>
      </c>
      <c r="AQ290" s="844" t="str">
        <f>IF($B290="","",INDEX('All CCC'!AQ$7:AQ$809,MATCH(WatchList!$B290,'All CCC'!$B$7:$B$809,0)))</f>
        <v/>
      </c>
      <c r="AR290" s="844" t="str">
        <f>IF($B290="","",INDEX('All CCC'!AR$7:AR$809,MATCH(WatchList!$B290,'All CCC'!$B$7:$B$809,0)))</f>
        <v/>
      </c>
      <c r="AS290" s="844" t="str">
        <f>IF($B290="","",INDEX('All CCC'!AS$7:AS$809,MATCH(WatchList!$B290,'All CCC'!$B$7:$B$809,0)))</f>
        <v/>
      </c>
      <c r="AT290" s="844" t="str">
        <f>IF($B290="","",INDEX('All CCC'!AT$7:AT$809,MATCH(WatchList!$B290,'All CCC'!$B$7:$B$809,0)))</f>
        <v/>
      </c>
      <c r="AU290" s="844" t="str">
        <f>IF($B290="","",INDEX('All CCC'!AU$7:AU$809,MATCH(WatchList!$B290,'All CCC'!$B$7:$B$809,0)))</f>
        <v/>
      </c>
      <c r="AV290" s="844" t="str">
        <f>IF($B290="","",INDEX('All CCC'!AV$7:AV$809,MATCH(WatchList!$B290,'All CCC'!$B$7:$B$809,0)))</f>
        <v/>
      </c>
      <c r="AW290" s="844" t="str">
        <f>IF($B290="","",INDEX('All CCC'!AW$7:AW$809,MATCH(WatchList!$B290,'All CCC'!$B$7:$B$809,0)))</f>
        <v/>
      </c>
      <c r="AX290" s="844" t="str">
        <f>IF($B290="","",INDEX('All CCC'!AX$7:AX$809,MATCH(WatchList!$B290,'All CCC'!$B$7:$B$809,0)))</f>
        <v/>
      </c>
      <c r="AY290" s="844" t="str">
        <f>IF($B290="","",INDEX('All CCC'!AY$7:AY$809,MATCH(WatchList!$B290,'All CCC'!$B$7:$B$809,0)))</f>
        <v/>
      </c>
      <c r="AZ290" s="844" t="str">
        <f>IF($B290="","",INDEX('All CCC'!AZ$7:AZ$809,MATCH(WatchList!$B290,'All CCC'!$B$7:$B$809,0)))</f>
        <v/>
      </c>
      <c r="BA290" s="844" t="str">
        <f>IF($B290="","",INDEX('All CCC'!BA$7:BA$809,MATCH(WatchList!$B290,'All CCC'!$B$7:$B$809,0)))</f>
        <v/>
      </c>
      <c r="BB290" s="844" t="str">
        <f>IF($B290="","",INDEX('All CCC'!BB$7:BB$809,MATCH(WatchList!$B290,'All CCC'!$B$7:$B$809,0)))</f>
        <v/>
      </c>
      <c r="BC290" s="844" t="str">
        <f>IF($B290="","",INDEX('All CCC'!BC$7:BC$809,MATCH(WatchList!$B290,'All CCC'!$B$7:$B$809,0)))</f>
        <v/>
      </c>
      <c r="BD290" s="844" t="str">
        <f>IF($B290="","",INDEX('All CCC'!BD$7:BD$809,MATCH(WatchList!$B290,'All CCC'!$B$7:$B$809,0)))</f>
        <v/>
      </c>
      <c r="BE290" s="844" t="str">
        <f>IF($B290="","",INDEX('All CCC'!BE$7:BE$809,MATCH(WatchList!$B290,'All CCC'!$B$7:$B$809,0)))</f>
        <v/>
      </c>
      <c r="BF290" s="844" t="str">
        <f>IF($B290="","",INDEX('All CCC'!BF$7:BF$809,MATCH(WatchList!$B290,'All CCC'!$B$7:$B$809,0)))</f>
        <v/>
      </c>
      <c r="BG290" s="844" t="str">
        <f>IF($B290="","",INDEX('All CCC'!BG$7:BG$809,MATCH(WatchList!$B290,'All CCC'!$B$7:$B$809,0)))</f>
        <v/>
      </c>
    </row>
    <row r="291" spans="1:59" x14ac:dyDescent="0.2">
      <c r="A291" s="548" t="str">
        <f>IF($B291="","",INDEX('All CCC'!A$7:A$809,MATCH(WatchList!$B291,'All CCC'!$B$7:$B$809,0)))</f>
        <v/>
      </c>
      <c r="B291" s="31"/>
      <c r="C291" s="844" t="str">
        <f>IF($B291="","",INDEX('All CCC'!C$7:C$809,MATCH(WatchList!$B291,'All CCC'!$B$7:$B$809,0)))</f>
        <v/>
      </c>
      <c r="D291" s="844" t="str">
        <f>IF($B291="","",INDEX('All CCC'!D$7:D$809,MATCH(WatchList!$B291,'All CCC'!$B$7:$B$809,0)))</f>
        <v/>
      </c>
      <c r="E291" s="844" t="str">
        <f>IF($B291="","",INDEX('All CCC'!E$7:E$809,MATCH(WatchList!$B291,'All CCC'!$B$7:$B$809,0)))</f>
        <v/>
      </c>
      <c r="F291" s="844" t="str">
        <f>IF($B291="","",INDEX('All CCC'!F$7:F$809,MATCH(WatchList!$B291,'All CCC'!$B$7:$B$809,0)))</f>
        <v/>
      </c>
      <c r="G291" s="844" t="str">
        <f>IF($B291="","",INDEX('All CCC'!G$7:G$809,MATCH(WatchList!$B291,'All CCC'!$B$7:$B$809,0)))</f>
        <v/>
      </c>
      <c r="H291" s="844" t="str">
        <f>IF($B291="","",INDEX('All CCC'!H$7:H$809,MATCH(WatchList!$B291,'All CCC'!$B$7:$B$809,0)))</f>
        <v/>
      </c>
      <c r="I291" s="844" t="str">
        <f>IF($B291="","",INDEX('All CCC'!I$7:I$809,MATCH(WatchList!$B291,'All CCC'!$B$7:$B$809,0)))</f>
        <v/>
      </c>
      <c r="J291" s="844" t="str">
        <f>IF($B291="","",INDEX('All CCC'!J$7:J$809,MATCH(WatchList!$B291,'All CCC'!$B$7:$B$809,0)))</f>
        <v/>
      </c>
      <c r="K291" s="844" t="str">
        <f>IF($B291="","",INDEX('All CCC'!K$7:K$809,MATCH(WatchList!$B291,'All CCC'!$B$7:$B$809,0)))</f>
        <v/>
      </c>
      <c r="L291" s="844" t="str">
        <f>IF($B291="","",INDEX('All CCC'!L$7:L$809,MATCH(WatchList!$B291,'All CCC'!$B$7:$B$809,0)))</f>
        <v/>
      </c>
      <c r="M291" s="844" t="str">
        <f>IF($B291="","",INDEX('All CCC'!M$7:M$809,MATCH(WatchList!$B291,'All CCC'!$B$7:$B$809,0)))</f>
        <v/>
      </c>
      <c r="N291" s="844" t="str">
        <f>IF($B291="","",INDEX('All CCC'!N$7:N$809,MATCH(WatchList!$B291,'All CCC'!$B$7:$B$809,0)))</f>
        <v/>
      </c>
      <c r="O291" s="844" t="str">
        <f>IF($B291="","",INDEX('All CCC'!O$7:O$809,MATCH(WatchList!$B291,'All CCC'!$B$7:$B$809,0)))</f>
        <v/>
      </c>
      <c r="P291" s="845" t="str">
        <f>IF($B291="","",INDEX('All CCC'!P$7:P$809,MATCH(WatchList!$B291,'All CCC'!$B$7:$B$809,0)))</f>
        <v/>
      </c>
      <c r="Q291" s="845" t="str">
        <f>IF($B291="","",INDEX('All CCC'!Q$7:Q$809,MATCH(WatchList!$B291,'All CCC'!$B$7:$B$809,0)))</f>
        <v/>
      </c>
      <c r="R291" s="844" t="str">
        <f>IF($B291="","",INDEX('All CCC'!R$7:R$809,MATCH(WatchList!$B291,'All CCC'!$B$7:$B$809,0)))</f>
        <v/>
      </c>
      <c r="S291" s="844" t="str">
        <f>IF($B291="","",INDEX('All CCC'!S$7:S$809,MATCH(WatchList!$B291,'All CCC'!$B$7:$B$809,0)))</f>
        <v/>
      </c>
      <c r="T291" s="844" t="str">
        <f>IF($B291="","",INDEX('All CCC'!T$7:T$809,MATCH(WatchList!$B291,'All CCC'!$B$7:$B$809,0)))</f>
        <v/>
      </c>
      <c r="U291" s="844" t="str">
        <f>IF($B291="","",INDEX('All CCC'!U$7:U$809,MATCH(WatchList!$B291,'All CCC'!$B$7:$B$809,0)))</f>
        <v/>
      </c>
      <c r="V291" s="844" t="str">
        <f>IF($B291="","",INDEX('All CCC'!V$7:V$809,MATCH(WatchList!$B291,'All CCC'!$B$7:$B$809,0)))</f>
        <v/>
      </c>
      <c r="W291" s="844" t="str">
        <f>IF($B291="","",INDEX('All CCC'!W$7:W$809,MATCH(WatchList!$B291,'All CCC'!$B$7:$B$809,0)))</f>
        <v/>
      </c>
      <c r="X291" s="844" t="str">
        <f>IF($B291="","",INDEX('All CCC'!X$7:X$809,MATCH(WatchList!$B291,'All CCC'!$B$7:$B$809,0)))</f>
        <v/>
      </c>
      <c r="Y291" s="844" t="str">
        <f>IF($B291="","",INDEX('All CCC'!Y$7:Y$809,MATCH(WatchList!$B291,'All CCC'!$B$7:$B$809,0)))</f>
        <v/>
      </c>
      <c r="Z291" s="844" t="str">
        <f>IF($B291="","",INDEX('All CCC'!Z$7:Z$809,MATCH(WatchList!$B291,'All CCC'!$B$7:$B$809,0)))</f>
        <v/>
      </c>
      <c r="AA291" s="844" t="str">
        <f>IF($B291="","",INDEX('All CCC'!AA$7:AA$809,MATCH(WatchList!$B291,'All CCC'!$B$7:$B$809,0)))</f>
        <v/>
      </c>
      <c r="AB291" s="844" t="str">
        <f>IF($B291="","",INDEX('All CCC'!AB$7:AB$809,MATCH(WatchList!$B291,'All CCC'!$B$7:$B$809,0)))</f>
        <v/>
      </c>
      <c r="AC291" s="844" t="str">
        <f>IF($B291="","",INDEX('All CCC'!AC$7:AC$809,MATCH(WatchList!$B291,'All CCC'!$B$7:$B$809,0)))</f>
        <v/>
      </c>
      <c r="AD291" s="844" t="str">
        <f>IF($B291="","",INDEX('All CCC'!AD$7:AD$809,MATCH(WatchList!$B291,'All CCC'!$B$7:$B$809,0)))</f>
        <v/>
      </c>
      <c r="AE291" s="844" t="str">
        <f>IF($B291="","",INDEX('All CCC'!AE$7:AE$809,MATCH(WatchList!$B291,'All CCC'!$B$7:$B$809,0)))</f>
        <v/>
      </c>
      <c r="AF291" s="844" t="str">
        <f>IF($B291="","",INDEX('All CCC'!AF$7:AF$809,MATCH(WatchList!$B291,'All CCC'!$B$7:$B$809,0)))</f>
        <v/>
      </c>
      <c r="AG291" s="844" t="str">
        <f>IF($B291="","",INDEX('All CCC'!AG$7:AG$809,MATCH(WatchList!$B291,'All CCC'!$B$7:$B$809,0)))</f>
        <v/>
      </c>
      <c r="AH291" s="844" t="str">
        <f>IF($B291="","",INDEX('All CCC'!AH$7:AH$809,MATCH(WatchList!$B291,'All CCC'!$B$7:$B$809,0)))</f>
        <v/>
      </c>
      <c r="AI291" s="844" t="str">
        <f>IF($B291="","",INDEX('All CCC'!AI$7:AI$809,MATCH(WatchList!$B291,'All CCC'!$B$7:$B$809,0)))</f>
        <v/>
      </c>
      <c r="AJ291" s="844" t="str">
        <f>IF($B291="","",INDEX('All CCC'!AJ$7:AJ$809,MATCH(WatchList!$B291,'All CCC'!$B$7:$B$809,0)))</f>
        <v/>
      </c>
      <c r="AK291" s="844" t="str">
        <f>IF($B291="","",INDEX('All CCC'!AK$7:AK$809,MATCH(WatchList!$B291,'All CCC'!$B$7:$B$809,0)))</f>
        <v/>
      </c>
      <c r="AL291" s="844" t="str">
        <f>IF($B291="","",INDEX('All CCC'!AL$7:AL$809,MATCH(WatchList!$B291,'All CCC'!$B$7:$B$809,0)))</f>
        <v/>
      </c>
      <c r="AM291" s="844" t="str">
        <f>IF($B291="","",INDEX('All CCC'!AM$7:AM$809,MATCH(WatchList!$B291,'All CCC'!$B$7:$B$809,0)))</f>
        <v/>
      </c>
      <c r="AN291" s="844" t="str">
        <f>IF($B291="","",INDEX('All CCC'!AN$7:AN$809,MATCH(WatchList!$B291,'All CCC'!$B$7:$B$809,0)))</f>
        <v/>
      </c>
      <c r="AO291" s="844" t="str">
        <f>IF($B291="","",INDEX('All CCC'!AO$7:AO$809,MATCH(WatchList!$B291,'All CCC'!$B$7:$B$809,0)))</f>
        <v/>
      </c>
      <c r="AP291" s="844" t="str">
        <f>IF($B291="","",INDEX('All CCC'!AP$7:AP$809,MATCH(WatchList!$B291,'All CCC'!$B$7:$B$809,0)))</f>
        <v/>
      </c>
      <c r="AQ291" s="844" t="str">
        <f>IF($B291="","",INDEX('All CCC'!AQ$7:AQ$809,MATCH(WatchList!$B291,'All CCC'!$B$7:$B$809,0)))</f>
        <v/>
      </c>
      <c r="AR291" s="844" t="str">
        <f>IF($B291="","",INDEX('All CCC'!AR$7:AR$809,MATCH(WatchList!$B291,'All CCC'!$B$7:$B$809,0)))</f>
        <v/>
      </c>
      <c r="AS291" s="844" t="str">
        <f>IF($B291="","",INDEX('All CCC'!AS$7:AS$809,MATCH(WatchList!$B291,'All CCC'!$B$7:$B$809,0)))</f>
        <v/>
      </c>
      <c r="AT291" s="844" t="str">
        <f>IF($B291="","",INDEX('All CCC'!AT$7:AT$809,MATCH(WatchList!$B291,'All CCC'!$B$7:$B$809,0)))</f>
        <v/>
      </c>
      <c r="AU291" s="844" t="str">
        <f>IF($B291="","",INDEX('All CCC'!AU$7:AU$809,MATCH(WatchList!$B291,'All CCC'!$B$7:$B$809,0)))</f>
        <v/>
      </c>
      <c r="AV291" s="844" t="str">
        <f>IF($B291="","",INDEX('All CCC'!AV$7:AV$809,MATCH(WatchList!$B291,'All CCC'!$B$7:$B$809,0)))</f>
        <v/>
      </c>
      <c r="AW291" s="844" t="str">
        <f>IF($B291="","",INDEX('All CCC'!AW$7:AW$809,MATCH(WatchList!$B291,'All CCC'!$B$7:$B$809,0)))</f>
        <v/>
      </c>
      <c r="AX291" s="844" t="str">
        <f>IF($B291="","",INDEX('All CCC'!AX$7:AX$809,MATCH(WatchList!$B291,'All CCC'!$B$7:$B$809,0)))</f>
        <v/>
      </c>
      <c r="AY291" s="844" t="str">
        <f>IF($B291="","",INDEX('All CCC'!AY$7:AY$809,MATCH(WatchList!$B291,'All CCC'!$B$7:$B$809,0)))</f>
        <v/>
      </c>
      <c r="AZ291" s="844" t="str">
        <f>IF($B291="","",INDEX('All CCC'!AZ$7:AZ$809,MATCH(WatchList!$B291,'All CCC'!$B$7:$B$809,0)))</f>
        <v/>
      </c>
      <c r="BA291" s="844" t="str">
        <f>IF($B291="","",INDEX('All CCC'!BA$7:BA$809,MATCH(WatchList!$B291,'All CCC'!$B$7:$B$809,0)))</f>
        <v/>
      </c>
      <c r="BB291" s="844" t="str">
        <f>IF($B291="","",INDEX('All CCC'!BB$7:BB$809,MATCH(WatchList!$B291,'All CCC'!$B$7:$B$809,0)))</f>
        <v/>
      </c>
      <c r="BC291" s="844" t="str">
        <f>IF($B291="","",INDEX('All CCC'!BC$7:BC$809,MATCH(WatchList!$B291,'All CCC'!$B$7:$B$809,0)))</f>
        <v/>
      </c>
      <c r="BD291" s="844" t="str">
        <f>IF($B291="","",INDEX('All CCC'!BD$7:BD$809,MATCH(WatchList!$B291,'All CCC'!$B$7:$B$809,0)))</f>
        <v/>
      </c>
      <c r="BE291" s="844" t="str">
        <f>IF($B291="","",INDEX('All CCC'!BE$7:BE$809,MATCH(WatchList!$B291,'All CCC'!$B$7:$B$809,0)))</f>
        <v/>
      </c>
      <c r="BF291" s="844" t="str">
        <f>IF($B291="","",INDEX('All CCC'!BF$7:BF$809,MATCH(WatchList!$B291,'All CCC'!$B$7:$B$809,0)))</f>
        <v/>
      </c>
      <c r="BG291" s="844" t="str">
        <f>IF($B291="","",INDEX('All CCC'!BG$7:BG$809,MATCH(WatchList!$B291,'All CCC'!$B$7:$B$809,0)))</f>
        <v/>
      </c>
    </row>
    <row r="292" spans="1:59" x14ac:dyDescent="0.2">
      <c r="A292" s="548" t="str">
        <f>IF($B292="","",INDEX('All CCC'!A$7:A$809,MATCH(WatchList!$B292,'All CCC'!$B$7:$B$809,0)))</f>
        <v/>
      </c>
      <c r="B292" s="31"/>
      <c r="C292" s="844" t="str">
        <f>IF($B292="","",INDEX('All CCC'!C$7:C$809,MATCH(WatchList!$B292,'All CCC'!$B$7:$B$809,0)))</f>
        <v/>
      </c>
      <c r="D292" s="844" t="str">
        <f>IF($B292="","",INDEX('All CCC'!D$7:D$809,MATCH(WatchList!$B292,'All CCC'!$B$7:$B$809,0)))</f>
        <v/>
      </c>
      <c r="E292" s="844" t="str">
        <f>IF($B292="","",INDEX('All CCC'!E$7:E$809,MATCH(WatchList!$B292,'All CCC'!$B$7:$B$809,0)))</f>
        <v/>
      </c>
      <c r="F292" s="844" t="str">
        <f>IF($B292="","",INDEX('All CCC'!F$7:F$809,MATCH(WatchList!$B292,'All CCC'!$B$7:$B$809,0)))</f>
        <v/>
      </c>
      <c r="G292" s="844" t="str">
        <f>IF($B292="","",INDEX('All CCC'!G$7:G$809,MATCH(WatchList!$B292,'All CCC'!$B$7:$B$809,0)))</f>
        <v/>
      </c>
      <c r="H292" s="844" t="str">
        <f>IF($B292="","",INDEX('All CCC'!H$7:H$809,MATCH(WatchList!$B292,'All CCC'!$B$7:$B$809,0)))</f>
        <v/>
      </c>
      <c r="I292" s="844" t="str">
        <f>IF($B292="","",INDEX('All CCC'!I$7:I$809,MATCH(WatchList!$B292,'All CCC'!$B$7:$B$809,0)))</f>
        <v/>
      </c>
      <c r="J292" s="844" t="str">
        <f>IF($B292="","",INDEX('All CCC'!J$7:J$809,MATCH(WatchList!$B292,'All CCC'!$B$7:$B$809,0)))</f>
        <v/>
      </c>
      <c r="K292" s="844" t="str">
        <f>IF($B292="","",INDEX('All CCC'!K$7:K$809,MATCH(WatchList!$B292,'All CCC'!$B$7:$B$809,0)))</f>
        <v/>
      </c>
      <c r="L292" s="844" t="str">
        <f>IF($B292="","",INDEX('All CCC'!L$7:L$809,MATCH(WatchList!$B292,'All CCC'!$B$7:$B$809,0)))</f>
        <v/>
      </c>
      <c r="M292" s="844" t="str">
        <f>IF($B292="","",INDEX('All CCC'!M$7:M$809,MATCH(WatchList!$B292,'All CCC'!$B$7:$B$809,0)))</f>
        <v/>
      </c>
      <c r="N292" s="844" t="str">
        <f>IF($B292="","",INDEX('All CCC'!N$7:N$809,MATCH(WatchList!$B292,'All CCC'!$B$7:$B$809,0)))</f>
        <v/>
      </c>
      <c r="O292" s="844" t="str">
        <f>IF($B292="","",INDEX('All CCC'!O$7:O$809,MATCH(WatchList!$B292,'All CCC'!$B$7:$B$809,0)))</f>
        <v/>
      </c>
      <c r="P292" s="845" t="str">
        <f>IF($B292="","",INDEX('All CCC'!P$7:P$809,MATCH(WatchList!$B292,'All CCC'!$B$7:$B$809,0)))</f>
        <v/>
      </c>
      <c r="Q292" s="845" t="str">
        <f>IF($B292="","",INDEX('All CCC'!Q$7:Q$809,MATCH(WatchList!$B292,'All CCC'!$B$7:$B$809,0)))</f>
        <v/>
      </c>
      <c r="R292" s="844" t="str">
        <f>IF($B292="","",INDEX('All CCC'!R$7:R$809,MATCH(WatchList!$B292,'All CCC'!$B$7:$B$809,0)))</f>
        <v/>
      </c>
      <c r="S292" s="844" t="str">
        <f>IF($B292="","",INDEX('All CCC'!S$7:S$809,MATCH(WatchList!$B292,'All CCC'!$B$7:$B$809,0)))</f>
        <v/>
      </c>
      <c r="T292" s="844" t="str">
        <f>IF($B292="","",INDEX('All CCC'!T$7:T$809,MATCH(WatchList!$B292,'All CCC'!$B$7:$B$809,0)))</f>
        <v/>
      </c>
      <c r="U292" s="844" t="str">
        <f>IF($B292="","",INDEX('All CCC'!U$7:U$809,MATCH(WatchList!$B292,'All CCC'!$B$7:$B$809,0)))</f>
        <v/>
      </c>
      <c r="V292" s="844" t="str">
        <f>IF($B292="","",INDEX('All CCC'!V$7:V$809,MATCH(WatchList!$B292,'All CCC'!$B$7:$B$809,0)))</f>
        <v/>
      </c>
      <c r="W292" s="844" t="str">
        <f>IF($B292="","",INDEX('All CCC'!W$7:W$809,MATCH(WatchList!$B292,'All CCC'!$B$7:$B$809,0)))</f>
        <v/>
      </c>
      <c r="X292" s="844" t="str">
        <f>IF($B292="","",INDEX('All CCC'!X$7:X$809,MATCH(WatchList!$B292,'All CCC'!$B$7:$B$809,0)))</f>
        <v/>
      </c>
      <c r="Y292" s="844" t="str">
        <f>IF($B292="","",INDEX('All CCC'!Y$7:Y$809,MATCH(WatchList!$B292,'All CCC'!$B$7:$B$809,0)))</f>
        <v/>
      </c>
      <c r="Z292" s="844" t="str">
        <f>IF($B292="","",INDEX('All CCC'!Z$7:Z$809,MATCH(WatchList!$B292,'All CCC'!$B$7:$B$809,0)))</f>
        <v/>
      </c>
      <c r="AA292" s="844" t="str">
        <f>IF($B292="","",INDEX('All CCC'!AA$7:AA$809,MATCH(WatchList!$B292,'All CCC'!$B$7:$B$809,0)))</f>
        <v/>
      </c>
      <c r="AB292" s="844" t="str">
        <f>IF($B292="","",INDEX('All CCC'!AB$7:AB$809,MATCH(WatchList!$B292,'All CCC'!$B$7:$B$809,0)))</f>
        <v/>
      </c>
      <c r="AC292" s="844" t="str">
        <f>IF($B292="","",INDEX('All CCC'!AC$7:AC$809,MATCH(WatchList!$B292,'All CCC'!$B$7:$B$809,0)))</f>
        <v/>
      </c>
      <c r="AD292" s="844" t="str">
        <f>IF($B292="","",INDEX('All CCC'!AD$7:AD$809,MATCH(WatchList!$B292,'All CCC'!$B$7:$B$809,0)))</f>
        <v/>
      </c>
      <c r="AE292" s="844" t="str">
        <f>IF($B292="","",INDEX('All CCC'!AE$7:AE$809,MATCH(WatchList!$B292,'All CCC'!$B$7:$B$809,0)))</f>
        <v/>
      </c>
      <c r="AF292" s="844" t="str">
        <f>IF($B292="","",INDEX('All CCC'!AF$7:AF$809,MATCH(WatchList!$B292,'All CCC'!$B$7:$B$809,0)))</f>
        <v/>
      </c>
      <c r="AG292" s="844" t="str">
        <f>IF($B292="","",INDEX('All CCC'!AG$7:AG$809,MATCH(WatchList!$B292,'All CCC'!$B$7:$B$809,0)))</f>
        <v/>
      </c>
      <c r="AH292" s="844" t="str">
        <f>IF($B292="","",INDEX('All CCC'!AH$7:AH$809,MATCH(WatchList!$B292,'All CCC'!$B$7:$B$809,0)))</f>
        <v/>
      </c>
      <c r="AI292" s="844" t="str">
        <f>IF($B292="","",INDEX('All CCC'!AI$7:AI$809,MATCH(WatchList!$B292,'All CCC'!$B$7:$B$809,0)))</f>
        <v/>
      </c>
      <c r="AJ292" s="844" t="str">
        <f>IF($B292="","",INDEX('All CCC'!AJ$7:AJ$809,MATCH(WatchList!$B292,'All CCC'!$B$7:$B$809,0)))</f>
        <v/>
      </c>
      <c r="AK292" s="844" t="str">
        <f>IF($B292="","",INDEX('All CCC'!AK$7:AK$809,MATCH(WatchList!$B292,'All CCC'!$B$7:$B$809,0)))</f>
        <v/>
      </c>
      <c r="AL292" s="844" t="str">
        <f>IF($B292="","",INDEX('All CCC'!AL$7:AL$809,MATCH(WatchList!$B292,'All CCC'!$B$7:$B$809,0)))</f>
        <v/>
      </c>
      <c r="AM292" s="844" t="str">
        <f>IF($B292="","",INDEX('All CCC'!AM$7:AM$809,MATCH(WatchList!$B292,'All CCC'!$B$7:$B$809,0)))</f>
        <v/>
      </c>
      <c r="AN292" s="844" t="str">
        <f>IF($B292="","",INDEX('All CCC'!AN$7:AN$809,MATCH(WatchList!$B292,'All CCC'!$B$7:$B$809,0)))</f>
        <v/>
      </c>
      <c r="AO292" s="844" t="str">
        <f>IF($B292="","",INDEX('All CCC'!AO$7:AO$809,MATCH(WatchList!$B292,'All CCC'!$B$7:$B$809,0)))</f>
        <v/>
      </c>
      <c r="AP292" s="844" t="str">
        <f>IF($B292="","",INDEX('All CCC'!AP$7:AP$809,MATCH(WatchList!$B292,'All CCC'!$B$7:$B$809,0)))</f>
        <v/>
      </c>
      <c r="AQ292" s="844" t="str">
        <f>IF($B292="","",INDEX('All CCC'!AQ$7:AQ$809,MATCH(WatchList!$B292,'All CCC'!$B$7:$B$809,0)))</f>
        <v/>
      </c>
      <c r="AR292" s="844" t="str">
        <f>IF($B292="","",INDEX('All CCC'!AR$7:AR$809,MATCH(WatchList!$B292,'All CCC'!$B$7:$B$809,0)))</f>
        <v/>
      </c>
      <c r="AS292" s="844" t="str">
        <f>IF($B292="","",INDEX('All CCC'!AS$7:AS$809,MATCH(WatchList!$B292,'All CCC'!$B$7:$B$809,0)))</f>
        <v/>
      </c>
      <c r="AT292" s="844" t="str">
        <f>IF($B292="","",INDEX('All CCC'!AT$7:AT$809,MATCH(WatchList!$B292,'All CCC'!$B$7:$B$809,0)))</f>
        <v/>
      </c>
      <c r="AU292" s="844" t="str">
        <f>IF($B292="","",INDEX('All CCC'!AU$7:AU$809,MATCH(WatchList!$B292,'All CCC'!$B$7:$B$809,0)))</f>
        <v/>
      </c>
      <c r="AV292" s="844" t="str">
        <f>IF($B292="","",INDEX('All CCC'!AV$7:AV$809,MATCH(WatchList!$B292,'All CCC'!$B$7:$B$809,0)))</f>
        <v/>
      </c>
      <c r="AW292" s="844" t="str">
        <f>IF($B292="","",INDEX('All CCC'!AW$7:AW$809,MATCH(WatchList!$B292,'All CCC'!$B$7:$B$809,0)))</f>
        <v/>
      </c>
      <c r="AX292" s="844" t="str">
        <f>IF($B292="","",INDEX('All CCC'!AX$7:AX$809,MATCH(WatchList!$B292,'All CCC'!$B$7:$B$809,0)))</f>
        <v/>
      </c>
      <c r="AY292" s="844" t="str">
        <f>IF($B292="","",INDEX('All CCC'!AY$7:AY$809,MATCH(WatchList!$B292,'All CCC'!$B$7:$B$809,0)))</f>
        <v/>
      </c>
      <c r="AZ292" s="844" t="str">
        <f>IF($B292="","",INDEX('All CCC'!AZ$7:AZ$809,MATCH(WatchList!$B292,'All CCC'!$B$7:$B$809,0)))</f>
        <v/>
      </c>
      <c r="BA292" s="844" t="str">
        <f>IF($B292="","",INDEX('All CCC'!BA$7:BA$809,MATCH(WatchList!$B292,'All CCC'!$B$7:$B$809,0)))</f>
        <v/>
      </c>
      <c r="BB292" s="844" t="str">
        <f>IF($B292="","",INDEX('All CCC'!BB$7:BB$809,MATCH(WatchList!$B292,'All CCC'!$B$7:$B$809,0)))</f>
        <v/>
      </c>
      <c r="BC292" s="844" t="str">
        <f>IF($B292="","",INDEX('All CCC'!BC$7:BC$809,MATCH(WatchList!$B292,'All CCC'!$B$7:$B$809,0)))</f>
        <v/>
      </c>
      <c r="BD292" s="844" t="str">
        <f>IF($B292="","",INDEX('All CCC'!BD$7:BD$809,MATCH(WatchList!$B292,'All CCC'!$B$7:$B$809,0)))</f>
        <v/>
      </c>
      <c r="BE292" s="844" t="str">
        <f>IF($B292="","",INDEX('All CCC'!BE$7:BE$809,MATCH(WatchList!$B292,'All CCC'!$B$7:$B$809,0)))</f>
        <v/>
      </c>
      <c r="BF292" s="844" t="str">
        <f>IF($B292="","",INDEX('All CCC'!BF$7:BF$809,MATCH(WatchList!$B292,'All CCC'!$B$7:$B$809,0)))</f>
        <v/>
      </c>
      <c r="BG292" s="844" t="str">
        <f>IF($B292="","",INDEX('All CCC'!BG$7:BG$809,MATCH(WatchList!$B292,'All CCC'!$B$7:$B$809,0)))</f>
        <v/>
      </c>
    </row>
    <row r="293" spans="1:59" x14ac:dyDescent="0.2">
      <c r="A293" s="548" t="str">
        <f>IF($B293="","",INDEX('All CCC'!A$7:A$809,MATCH(WatchList!$B293,'All CCC'!$B$7:$B$809,0)))</f>
        <v/>
      </c>
      <c r="B293" s="31"/>
      <c r="C293" s="844" t="str">
        <f>IF($B293="","",INDEX('All CCC'!C$7:C$809,MATCH(WatchList!$B293,'All CCC'!$B$7:$B$809,0)))</f>
        <v/>
      </c>
      <c r="D293" s="844" t="str">
        <f>IF($B293="","",INDEX('All CCC'!D$7:D$809,MATCH(WatchList!$B293,'All CCC'!$B$7:$B$809,0)))</f>
        <v/>
      </c>
      <c r="E293" s="844" t="str">
        <f>IF($B293="","",INDEX('All CCC'!E$7:E$809,MATCH(WatchList!$B293,'All CCC'!$B$7:$B$809,0)))</f>
        <v/>
      </c>
      <c r="F293" s="844" t="str">
        <f>IF($B293="","",INDEX('All CCC'!F$7:F$809,MATCH(WatchList!$B293,'All CCC'!$B$7:$B$809,0)))</f>
        <v/>
      </c>
      <c r="G293" s="844" t="str">
        <f>IF($B293="","",INDEX('All CCC'!G$7:G$809,MATCH(WatchList!$B293,'All CCC'!$B$7:$B$809,0)))</f>
        <v/>
      </c>
      <c r="H293" s="844" t="str">
        <f>IF($B293="","",INDEX('All CCC'!H$7:H$809,MATCH(WatchList!$B293,'All CCC'!$B$7:$B$809,0)))</f>
        <v/>
      </c>
      <c r="I293" s="844" t="str">
        <f>IF($B293="","",INDEX('All CCC'!I$7:I$809,MATCH(WatchList!$B293,'All CCC'!$B$7:$B$809,0)))</f>
        <v/>
      </c>
      <c r="J293" s="844" t="str">
        <f>IF($B293="","",INDEX('All CCC'!J$7:J$809,MATCH(WatchList!$B293,'All CCC'!$B$7:$B$809,0)))</f>
        <v/>
      </c>
      <c r="K293" s="844" t="str">
        <f>IF($B293="","",INDEX('All CCC'!K$7:K$809,MATCH(WatchList!$B293,'All CCC'!$B$7:$B$809,0)))</f>
        <v/>
      </c>
      <c r="L293" s="844" t="str">
        <f>IF($B293="","",INDEX('All CCC'!L$7:L$809,MATCH(WatchList!$B293,'All CCC'!$B$7:$B$809,0)))</f>
        <v/>
      </c>
      <c r="M293" s="844" t="str">
        <f>IF($B293="","",INDEX('All CCC'!M$7:M$809,MATCH(WatchList!$B293,'All CCC'!$B$7:$B$809,0)))</f>
        <v/>
      </c>
      <c r="N293" s="844" t="str">
        <f>IF($B293="","",INDEX('All CCC'!N$7:N$809,MATCH(WatchList!$B293,'All CCC'!$B$7:$B$809,0)))</f>
        <v/>
      </c>
      <c r="O293" s="844" t="str">
        <f>IF($B293="","",INDEX('All CCC'!O$7:O$809,MATCH(WatchList!$B293,'All CCC'!$B$7:$B$809,0)))</f>
        <v/>
      </c>
      <c r="P293" s="845" t="str">
        <f>IF($B293="","",INDEX('All CCC'!P$7:P$809,MATCH(WatchList!$B293,'All CCC'!$B$7:$B$809,0)))</f>
        <v/>
      </c>
      <c r="Q293" s="845" t="str">
        <f>IF($B293="","",INDEX('All CCC'!Q$7:Q$809,MATCH(WatchList!$B293,'All CCC'!$B$7:$B$809,0)))</f>
        <v/>
      </c>
      <c r="R293" s="844" t="str">
        <f>IF($B293="","",INDEX('All CCC'!R$7:R$809,MATCH(WatchList!$B293,'All CCC'!$B$7:$B$809,0)))</f>
        <v/>
      </c>
      <c r="S293" s="844" t="str">
        <f>IF($B293="","",INDEX('All CCC'!S$7:S$809,MATCH(WatchList!$B293,'All CCC'!$B$7:$B$809,0)))</f>
        <v/>
      </c>
      <c r="T293" s="844" t="str">
        <f>IF($B293="","",INDEX('All CCC'!T$7:T$809,MATCH(WatchList!$B293,'All CCC'!$B$7:$B$809,0)))</f>
        <v/>
      </c>
      <c r="U293" s="844" t="str">
        <f>IF($B293="","",INDEX('All CCC'!U$7:U$809,MATCH(WatchList!$B293,'All CCC'!$B$7:$B$809,0)))</f>
        <v/>
      </c>
      <c r="V293" s="844" t="str">
        <f>IF($B293="","",INDEX('All CCC'!V$7:V$809,MATCH(WatchList!$B293,'All CCC'!$B$7:$B$809,0)))</f>
        <v/>
      </c>
      <c r="W293" s="844" t="str">
        <f>IF($B293="","",INDEX('All CCC'!W$7:W$809,MATCH(WatchList!$B293,'All CCC'!$B$7:$B$809,0)))</f>
        <v/>
      </c>
      <c r="X293" s="844" t="str">
        <f>IF($B293="","",INDEX('All CCC'!X$7:X$809,MATCH(WatchList!$B293,'All CCC'!$B$7:$B$809,0)))</f>
        <v/>
      </c>
      <c r="Y293" s="844" t="str">
        <f>IF($B293="","",INDEX('All CCC'!Y$7:Y$809,MATCH(WatchList!$B293,'All CCC'!$B$7:$B$809,0)))</f>
        <v/>
      </c>
      <c r="Z293" s="844" t="str">
        <f>IF($B293="","",INDEX('All CCC'!Z$7:Z$809,MATCH(WatchList!$B293,'All CCC'!$B$7:$B$809,0)))</f>
        <v/>
      </c>
      <c r="AA293" s="844" t="str">
        <f>IF($B293="","",INDEX('All CCC'!AA$7:AA$809,MATCH(WatchList!$B293,'All CCC'!$B$7:$B$809,0)))</f>
        <v/>
      </c>
      <c r="AB293" s="844" t="str">
        <f>IF($B293="","",INDEX('All CCC'!AB$7:AB$809,MATCH(WatchList!$B293,'All CCC'!$B$7:$B$809,0)))</f>
        <v/>
      </c>
      <c r="AC293" s="844" t="str">
        <f>IF($B293="","",INDEX('All CCC'!AC$7:AC$809,MATCH(WatchList!$B293,'All CCC'!$B$7:$B$809,0)))</f>
        <v/>
      </c>
      <c r="AD293" s="844" t="str">
        <f>IF($B293="","",INDEX('All CCC'!AD$7:AD$809,MATCH(WatchList!$B293,'All CCC'!$B$7:$B$809,0)))</f>
        <v/>
      </c>
      <c r="AE293" s="844" t="str">
        <f>IF($B293="","",INDEX('All CCC'!AE$7:AE$809,MATCH(WatchList!$B293,'All CCC'!$B$7:$B$809,0)))</f>
        <v/>
      </c>
      <c r="AF293" s="844" t="str">
        <f>IF($B293="","",INDEX('All CCC'!AF$7:AF$809,MATCH(WatchList!$B293,'All CCC'!$B$7:$B$809,0)))</f>
        <v/>
      </c>
      <c r="AG293" s="844" t="str">
        <f>IF($B293="","",INDEX('All CCC'!AG$7:AG$809,MATCH(WatchList!$B293,'All CCC'!$B$7:$B$809,0)))</f>
        <v/>
      </c>
      <c r="AH293" s="844" t="str">
        <f>IF($B293="","",INDEX('All CCC'!AH$7:AH$809,MATCH(WatchList!$B293,'All CCC'!$B$7:$B$809,0)))</f>
        <v/>
      </c>
      <c r="AI293" s="844" t="str">
        <f>IF($B293="","",INDEX('All CCC'!AI$7:AI$809,MATCH(WatchList!$B293,'All CCC'!$B$7:$B$809,0)))</f>
        <v/>
      </c>
      <c r="AJ293" s="844" t="str">
        <f>IF($B293="","",INDEX('All CCC'!AJ$7:AJ$809,MATCH(WatchList!$B293,'All CCC'!$B$7:$B$809,0)))</f>
        <v/>
      </c>
      <c r="AK293" s="844" t="str">
        <f>IF($B293="","",INDEX('All CCC'!AK$7:AK$809,MATCH(WatchList!$B293,'All CCC'!$B$7:$B$809,0)))</f>
        <v/>
      </c>
      <c r="AL293" s="844" t="str">
        <f>IF($B293="","",INDEX('All CCC'!AL$7:AL$809,MATCH(WatchList!$B293,'All CCC'!$B$7:$B$809,0)))</f>
        <v/>
      </c>
      <c r="AM293" s="844" t="str">
        <f>IF($B293="","",INDEX('All CCC'!AM$7:AM$809,MATCH(WatchList!$B293,'All CCC'!$B$7:$B$809,0)))</f>
        <v/>
      </c>
      <c r="AN293" s="844" t="str">
        <f>IF($B293="","",INDEX('All CCC'!AN$7:AN$809,MATCH(WatchList!$B293,'All CCC'!$B$7:$B$809,0)))</f>
        <v/>
      </c>
      <c r="AO293" s="844" t="str">
        <f>IF($B293="","",INDEX('All CCC'!AO$7:AO$809,MATCH(WatchList!$B293,'All CCC'!$B$7:$B$809,0)))</f>
        <v/>
      </c>
      <c r="AP293" s="844" t="str">
        <f>IF($B293="","",INDEX('All CCC'!AP$7:AP$809,MATCH(WatchList!$B293,'All CCC'!$B$7:$B$809,0)))</f>
        <v/>
      </c>
      <c r="AQ293" s="844" t="str">
        <f>IF($B293="","",INDEX('All CCC'!AQ$7:AQ$809,MATCH(WatchList!$B293,'All CCC'!$B$7:$B$809,0)))</f>
        <v/>
      </c>
      <c r="AR293" s="844" t="str">
        <f>IF($B293="","",INDEX('All CCC'!AR$7:AR$809,MATCH(WatchList!$B293,'All CCC'!$B$7:$B$809,0)))</f>
        <v/>
      </c>
      <c r="AS293" s="844" t="str">
        <f>IF($B293="","",INDEX('All CCC'!AS$7:AS$809,MATCH(WatchList!$B293,'All CCC'!$B$7:$B$809,0)))</f>
        <v/>
      </c>
      <c r="AT293" s="844" t="str">
        <f>IF($B293="","",INDEX('All CCC'!AT$7:AT$809,MATCH(WatchList!$B293,'All CCC'!$B$7:$B$809,0)))</f>
        <v/>
      </c>
      <c r="AU293" s="844" t="str">
        <f>IF($B293="","",INDEX('All CCC'!AU$7:AU$809,MATCH(WatchList!$B293,'All CCC'!$B$7:$B$809,0)))</f>
        <v/>
      </c>
      <c r="AV293" s="844" t="str">
        <f>IF($B293="","",INDEX('All CCC'!AV$7:AV$809,MATCH(WatchList!$B293,'All CCC'!$B$7:$B$809,0)))</f>
        <v/>
      </c>
      <c r="AW293" s="844" t="str">
        <f>IF($B293="","",INDEX('All CCC'!AW$7:AW$809,MATCH(WatchList!$B293,'All CCC'!$B$7:$B$809,0)))</f>
        <v/>
      </c>
      <c r="AX293" s="844" t="str">
        <f>IF($B293="","",INDEX('All CCC'!AX$7:AX$809,MATCH(WatchList!$B293,'All CCC'!$B$7:$B$809,0)))</f>
        <v/>
      </c>
      <c r="AY293" s="844" t="str">
        <f>IF($B293="","",INDEX('All CCC'!AY$7:AY$809,MATCH(WatchList!$B293,'All CCC'!$B$7:$B$809,0)))</f>
        <v/>
      </c>
      <c r="AZ293" s="844" t="str">
        <f>IF($B293="","",INDEX('All CCC'!AZ$7:AZ$809,MATCH(WatchList!$B293,'All CCC'!$B$7:$B$809,0)))</f>
        <v/>
      </c>
      <c r="BA293" s="844" t="str">
        <f>IF($B293="","",INDEX('All CCC'!BA$7:BA$809,MATCH(WatchList!$B293,'All CCC'!$B$7:$B$809,0)))</f>
        <v/>
      </c>
      <c r="BB293" s="844" t="str">
        <f>IF($B293="","",INDEX('All CCC'!BB$7:BB$809,MATCH(WatchList!$B293,'All CCC'!$B$7:$B$809,0)))</f>
        <v/>
      </c>
      <c r="BC293" s="844" t="str">
        <f>IF($B293="","",INDEX('All CCC'!BC$7:BC$809,MATCH(WatchList!$B293,'All CCC'!$B$7:$B$809,0)))</f>
        <v/>
      </c>
      <c r="BD293" s="844" t="str">
        <f>IF($B293="","",INDEX('All CCC'!BD$7:BD$809,MATCH(WatchList!$B293,'All CCC'!$B$7:$B$809,0)))</f>
        <v/>
      </c>
      <c r="BE293" s="844" t="str">
        <f>IF($B293="","",INDEX('All CCC'!BE$7:BE$809,MATCH(WatchList!$B293,'All CCC'!$B$7:$B$809,0)))</f>
        <v/>
      </c>
      <c r="BF293" s="844" t="str">
        <f>IF($B293="","",INDEX('All CCC'!BF$7:BF$809,MATCH(WatchList!$B293,'All CCC'!$B$7:$B$809,0)))</f>
        <v/>
      </c>
      <c r="BG293" s="844" t="str">
        <f>IF($B293="","",INDEX('All CCC'!BG$7:BG$809,MATCH(WatchList!$B293,'All CCC'!$B$7:$B$809,0)))</f>
        <v/>
      </c>
    </row>
    <row r="294" spans="1:59" x14ac:dyDescent="0.2">
      <c r="A294" s="548" t="str">
        <f>IF($B294="","",INDEX('All CCC'!A$7:A$809,MATCH(WatchList!$B294,'All CCC'!$B$7:$B$809,0)))</f>
        <v/>
      </c>
      <c r="B294" s="31"/>
      <c r="C294" s="844" t="str">
        <f>IF($B294="","",INDEX('All CCC'!C$7:C$809,MATCH(WatchList!$B294,'All CCC'!$B$7:$B$809,0)))</f>
        <v/>
      </c>
      <c r="D294" s="844" t="str">
        <f>IF($B294="","",INDEX('All CCC'!D$7:D$809,MATCH(WatchList!$B294,'All CCC'!$B$7:$B$809,0)))</f>
        <v/>
      </c>
      <c r="E294" s="844" t="str">
        <f>IF($B294="","",INDEX('All CCC'!E$7:E$809,MATCH(WatchList!$B294,'All CCC'!$B$7:$B$809,0)))</f>
        <v/>
      </c>
      <c r="F294" s="844" t="str">
        <f>IF($B294="","",INDEX('All CCC'!F$7:F$809,MATCH(WatchList!$B294,'All CCC'!$B$7:$B$809,0)))</f>
        <v/>
      </c>
      <c r="G294" s="844" t="str">
        <f>IF($B294="","",INDEX('All CCC'!G$7:G$809,MATCH(WatchList!$B294,'All CCC'!$B$7:$B$809,0)))</f>
        <v/>
      </c>
      <c r="H294" s="844" t="str">
        <f>IF($B294="","",INDEX('All CCC'!H$7:H$809,MATCH(WatchList!$B294,'All CCC'!$B$7:$B$809,0)))</f>
        <v/>
      </c>
      <c r="I294" s="844" t="str">
        <f>IF($B294="","",INDEX('All CCC'!I$7:I$809,MATCH(WatchList!$B294,'All CCC'!$B$7:$B$809,0)))</f>
        <v/>
      </c>
      <c r="J294" s="844" t="str">
        <f>IF($B294="","",INDEX('All CCC'!J$7:J$809,MATCH(WatchList!$B294,'All CCC'!$B$7:$B$809,0)))</f>
        <v/>
      </c>
      <c r="K294" s="844" t="str">
        <f>IF($B294="","",INDEX('All CCC'!K$7:K$809,MATCH(WatchList!$B294,'All CCC'!$B$7:$B$809,0)))</f>
        <v/>
      </c>
      <c r="L294" s="844" t="str">
        <f>IF($B294="","",INDEX('All CCC'!L$7:L$809,MATCH(WatchList!$B294,'All CCC'!$B$7:$B$809,0)))</f>
        <v/>
      </c>
      <c r="M294" s="844" t="str">
        <f>IF($B294="","",INDEX('All CCC'!M$7:M$809,MATCH(WatchList!$B294,'All CCC'!$B$7:$B$809,0)))</f>
        <v/>
      </c>
      <c r="N294" s="844" t="str">
        <f>IF($B294="","",INDEX('All CCC'!N$7:N$809,MATCH(WatchList!$B294,'All CCC'!$B$7:$B$809,0)))</f>
        <v/>
      </c>
      <c r="O294" s="844" t="str">
        <f>IF($B294="","",INDEX('All CCC'!O$7:O$809,MATCH(WatchList!$B294,'All CCC'!$B$7:$B$809,0)))</f>
        <v/>
      </c>
      <c r="P294" s="845" t="str">
        <f>IF($B294="","",INDEX('All CCC'!P$7:P$809,MATCH(WatchList!$B294,'All CCC'!$B$7:$B$809,0)))</f>
        <v/>
      </c>
      <c r="Q294" s="845" t="str">
        <f>IF($B294="","",INDEX('All CCC'!Q$7:Q$809,MATCH(WatchList!$B294,'All CCC'!$B$7:$B$809,0)))</f>
        <v/>
      </c>
      <c r="R294" s="844" t="str">
        <f>IF($B294="","",INDEX('All CCC'!R$7:R$809,MATCH(WatchList!$B294,'All CCC'!$B$7:$B$809,0)))</f>
        <v/>
      </c>
      <c r="S294" s="844" t="str">
        <f>IF($B294="","",INDEX('All CCC'!S$7:S$809,MATCH(WatchList!$B294,'All CCC'!$B$7:$B$809,0)))</f>
        <v/>
      </c>
      <c r="T294" s="844" t="str">
        <f>IF($B294="","",INDEX('All CCC'!T$7:T$809,MATCH(WatchList!$B294,'All CCC'!$B$7:$B$809,0)))</f>
        <v/>
      </c>
      <c r="U294" s="844" t="str">
        <f>IF($B294="","",INDEX('All CCC'!U$7:U$809,MATCH(WatchList!$B294,'All CCC'!$B$7:$B$809,0)))</f>
        <v/>
      </c>
      <c r="V294" s="844" t="str">
        <f>IF($B294="","",INDEX('All CCC'!V$7:V$809,MATCH(WatchList!$B294,'All CCC'!$B$7:$B$809,0)))</f>
        <v/>
      </c>
      <c r="W294" s="844" t="str">
        <f>IF($B294="","",INDEX('All CCC'!W$7:W$809,MATCH(WatchList!$B294,'All CCC'!$B$7:$B$809,0)))</f>
        <v/>
      </c>
      <c r="X294" s="844" t="str">
        <f>IF($B294="","",INDEX('All CCC'!X$7:X$809,MATCH(WatchList!$B294,'All CCC'!$B$7:$B$809,0)))</f>
        <v/>
      </c>
      <c r="Y294" s="844" t="str">
        <f>IF($B294="","",INDEX('All CCC'!Y$7:Y$809,MATCH(WatchList!$B294,'All CCC'!$B$7:$B$809,0)))</f>
        <v/>
      </c>
      <c r="Z294" s="844" t="str">
        <f>IF($B294="","",INDEX('All CCC'!Z$7:Z$809,MATCH(WatchList!$B294,'All CCC'!$B$7:$B$809,0)))</f>
        <v/>
      </c>
      <c r="AA294" s="844" t="str">
        <f>IF($B294="","",INDEX('All CCC'!AA$7:AA$809,MATCH(WatchList!$B294,'All CCC'!$B$7:$B$809,0)))</f>
        <v/>
      </c>
      <c r="AB294" s="844" t="str">
        <f>IF($B294="","",INDEX('All CCC'!AB$7:AB$809,MATCH(WatchList!$B294,'All CCC'!$B$7:$B$809,0)))</f>
        <v/>
      </c>
      <c r="AC294" s="844" t="str">
        <f>IF($B294="","",INDEX('All CCC'!AC$7:AC$809,MATCH(WatchList!$B294,'All CCC'!$B$7:$B$809,0)))</f>
        <v/>
      </c>
      <c r="AD294" s="844" t="str">
        <f>IF($B294="","",INDEX('All CCC'!AD$7:AD$809,MATCH(WatchList!$B294,'All CCC'!$B$7:$B$809,0)))</f>
        <v/>
      </c>
      <c r="AE294" s="844" t="str">
        <f>IF($B294="","",INDEX('All CCC'!AE$7:AE$809,MATCH(WatchList!$B294,'All CCC'!$B$7:$B$809,0)))</f>
        <v/>
      </c>
      <c r="AF294" s="844" t="str">
        <f>IF($B294="","",INDEX('All CCC'!AF$7:AF$809,MATCH(WatchList!$B294,'All CCC'!$B$7:$B$809,0)))</f>
        <v/>
      </c>
      <c r="AG294" s="844" t="str">
        <f>IF($B294="","",INDEX('All CCC'!AG$7:AG$809,MATCH(WatchList!$B294,'All CCC'!$B$7:$B$809,0)))</f>
        <v/>
      </c>
      <c r="AH294" s="844" t="str">
        <f>IF($B294="","",INDEX('All CCC'!AH$7:AH$809,MATCH(WatchList!$B294,'All CCC'!$B$7:$B$809,0)))</f>
        <v/>
      </c>
      <c r="AI294" s="844" t="str">
        <f>IF($B294="","",INDEX('All CCC'!AI$7:AI$809,MATCH(WatchList!$B294,'All CCC'!$B$7:$B$809,0)))</f>
        <v/>
      </c>
      <c r="AJ294" s="844" t="str">
        <f>IF($B294="","",INDEX('All CCC'!AJ$7:AJ$809,MATCH(WatchList!$B294,'All CCC'!$B$7:$B$809,0)))</f>
        <v/>
      </c>
      <c r="AK294" s="844" t="str">
        <f>IF($B294="","",INDEX('All CCC'!AK$7:AK$809,MATCH(WatchList!$B294,'All CCC'!$B$7:$B$809,0)))</f>
        <v/>
      </c>
      <c r="AL294" s="844" t="str">
        <f>IF($B294="","",INDEX('All CCC'!AL$7:AL$809,MATCH(WatchList!$B294,'All CCC'!$B$7:$B$809,0)))</f>
        <v/>
      </c>
      <c r="AM294" s="844" t="str">
        <f>IF($B294="","",INDEX('All CCC'!AM$7:AM$809,MATCH(WatchList!$B294,'All CCC'!$B$7:$B$809,0)))</f>
        <v/>
      </c>
      <c r="AN294" s="844" t="str">
        <f>IF($B294="","",INDEX('All CCC'!AN$7:AN$809,MATCH(WatchList!$B294,'All CCC'!$B$7:$B$809,0)))</f>
        <v/>
      </c>
      <c r="AO294" s="844" t="str">
        <f>IF($B294="","",INDEX('All CCC'!AO$7:AO$809,MATCH(WatchList!$B294,'All CCC'!$B$7:$B$809,0)))</f>
        <v/>
      </c>
      <c r="AP294" s="844" t="str">
        <f>IF($B294="","",INDEX('All CCC'!AP$7:AP$809,MATCH(WatchList!$B294,'All CCC'!$B$7:$B$809,0)))</f>
        <v/>
      </c>
      <c r="AQ294" s="844" t="str">
        <f>IF($B294="","",INDEX('All CCC'!AQ$7:AQ$809,MATCH(WatchList!$B294,'All CCC'!$B$7:$B$809,0)))</f>
        <v/>
      </c>
      <c r="AR294" s="844" t="str">
        <f>IF($B294="","",INDEX('All CCC'!AR$7:AR$809,MATCH(WatchList!$B294,'All CCC'!$B$7:$B$809,0)))</f>
        <v/>
      </c>
      <c r="AS294" s="844" t="str">
        <f>IF($B294="","",INDEX('All CCC'!AS$7:AS$809,MATCH(WatchList!$B294,'All CCC'!$B$7:$B$809,0)))</f>
        <v/>
      </c>
      <c r="AT294" s="844" t="str">
        <f>IF($B294="","",INDEX('All CCC'!AT$7:AT$809,MATCH(WatchList!$B294,'All CCC'!$B$7:$B$809,0)))</f>
        <v/>
      </c>
      <c r="AU294" s="844" t="str">
        <f>IF($B294="","",INDEX('All CCC'!AU$7:AU$809,MATCH(WatchList!$B294,'All CCC'!$B$7:$B$809,0)))</f>
        <v/>
      </c>
      <c r="AV294" s="844" t="str">
        <f>IF($B294="","",INDEX('All CCC'!AV$7:AV$809,MATCH(WatchList!$B294,'All CCC'!$B$7:$B$809,0)))</f>
        <v/>
      </c>
      <c r="AW294" s="844" t="str">
        <f>IF($B294="","",INDEX('All CCC'!AW$7:AW$809,MATCH(WatchList!$B294,'All CCC'!$B$7:$B$809,0)))</f>
        <v/>
      </c>
      <c r="AX294" s="844" t="str">
        <f>IF($B294="","",INDEX('All CCC'!AX$7:AX$809,MATCH(WatchList!$B294,'All CCC'!$B$7:$B$809,0)))</f>
        <v/>
      </c>
      <c r="AY294" s="844" t="str">
        <f>IF($B294="","",INDEX('All CCC'!AY$7:AY$809,MATCH(WatchList!$B294,'All CCC'!$B$7:$B$809,0)))</f>
        <v/>
      </c>
      <c r="AZ294" s="844" t="str">
        <f>IF($B294="","",INDEX('All CCC'!AZ$7:AZ$809,MATCH(WatchList!$B294,'All CCC'!$B$7:$B$809,0)))</f>
        <v/>
      </c>
      <c r="BA294" s="844" t="str">
        <f>IF($B294="","",INDEX('All CCC'!BA$7:BA$809,MATCH(WatchList!$B294,'All CCC'!$B$7:$B$809,0)))</f>
        <v/>
      </c>
      <c r="BB294" s="844" t="str">
        <f>IF($B294="","",INDEX('All CCC'!BB$7:BB$809,MATCH(WatchList!$B294,'All CCC'!$B$7:$B$809,0)))</f>
        <v/>
      </c>
      <c r="BC294" s="844" t="str">
        <f>IF($B294="","",INDEX('All CCC'!BC$7:BC$809,MATCH(WatchList!$B294,'All CCC'!$B$7:$B$809,0)))</f>
        <v/>
      </c>
      <c r="BD294" s="844" t="str">
        <f>IF($B294="","",INDEX('All CCC'!BD$7:BD$809,MATCH(WatchList!$B294,'All CCC'!$B$7:$B$809,0)))</f>
        <v/>
      </c>
      <c r="BE294" s="844" t="str">
        <f>IF($B294="","",INDEX('All CCC'!BE$7:BE$809,MATCH(WatchList!$B294,'All CCC'!$B$7:$B$809,0)))</f>
        <v/>
      </c>
      <c r="BF294" s="844" t="str">
        <f>IF($B294="","",INDEX('All CCC'!BF$7:BF$809,MATCH(WatchList!$B294,'All CCC'!$B$7:$B$809,0)))</f>
        <v/>
      </c>
      <c r="BG294" s="844" t="str">
        <f>IF($B294="","",INDEX('All CCC'!BG$7:BG$809,MATCH(WatchList!$B294,'All CCC'!$B$7:$B$809,0)))</f>
        <v/>
      </c>
    </row>
    <row r="295" spans="1:59" x14ac:dyDescent="0.2">
      <c r="A295" s="548" t="str">
        <f>IF($B295="","",INDEX('All CCC'!A$7:A$809,MATCH(WatchList!$B295,'All CCC'!$B$7:$B$809,0)))</f>
        <v/>
      </c>
      <c r="B295" s="31"/>
      <c r="C295" s="844" t="str">
        <f>IF($B295="","",INDEX('All CCC'!C$7:C$809,MATCH(WatchList!$B295,'All CCC'!$B$7:$B$809,0)))</f>
        <v/>
      </c>
      <c r="D295" s="844" t="str">
        <f>IF($B295="","",INDEX('All CCC'!D$7:D$809,MATCH(WatchList!$B295,'All CCC'!$B$7:$B$809,0)))</f>
        <v/>
      </c>
      <c r="E295" s="844" t="str">
        <f>IF($B295="","",INDEX('All CCC'!E$7:E$809,MATCH(WatchList!$B295,'All CCC'!$B$7:$B$809,0)))</f>
        <v/>
      </c>
      <c r="F295" s="844" t="str">
        <f>IF($B295="","",INDEX('All CCC'!F$7:F$809,MATCH(WatchList!$B295,'All CCC'!$B$7:$B$809,0)))</f>
        <v/>
      </c>
      <c r="G295" s="844" t="str">
        <f>IF($B295="","",INDEX('All CCC'!G$7:G$809,MATCH(WatchList!$B295,'All CCC'!$B$7:$B$809,0)))</f>
        <v/>
      </c>
      <c r="H295" s="844" t="str">
        <f>IF($B295="","",INDEX('All CCC'!H$7:H$809,MATCH(WatchList!$B295,'All CCC'!$B$7:$B$809,0)))</f>
        <v/>
      </c>
      <c r="I295" s="844" t="str">
        <f>IF($B295="","",INDEX('All CCC'!I$7:I$809,MATCH(WatchList!$B295,'All CCC'!$B$7:$B$809,0)))</f>
        <v/>
      </c>
      <c r="J295" s="844" t="str">
        <f>IF($B295="","",INDEX('All CCC'!J$7:J$809,MATCH(WatchList!$B295,'All CCC'!$B$7:$B$809,0)))</f>
        <v/>
      </c>
      <c r="K295" s="844" t="str">
        <f>IF($B295="","",INDEX('All CCC'!K$7:K$809,MATCH(WatchList!$B295,'All CCC'!$B$7:$B$809,0)))</f>
        <v/>
      </c>
      <c r="L295" s="844" t="str">
        <f>IF($B295="","",INDEX('All CCC'!L$7:L$809,MATCH(WatchList!$B295,'All CCC'!$B$7:$B$809,0)))</f>
        <v/>
      </c>
      <c r="M295" s="844" t="str">
        <f>IF($B295="","",INDEX('All CCC'!M$7:M$809,MATCH(WatchList!$B295,'All CCC'!$B$7:$B$809,0)))</f>
        <v/>
      </c>
      <c r="N295" s="844" t="str">
        <f>IF($B295="","",INDEX('All CCC'!N$7:N$809,MATCH(WatchList!$B295,'All CCC'!$B$7:$B$809,0)))</f>
        <v/>
      </c>
      <c r="O295" s="844" t="str">
        <f>IF($B295="","",INDEX('All CCC'!O$7:O$809,MATCH(WatchList!$B295,'All CCC'!$B$7:$B$809,0)))</f>
        <v/>
      </c>
      <c r="P295" s="845" t="str">
        <f>IF($B295="","",INDEX('All CCC'!P$7:P$809,MATCH(WatchList!$B295,'All CCC'!$B$7:$B$809,0)))</f>
        <v/>
      </c>
      <c r="Q295" s="845" t="str">
        <f>IF($B295="","",INDEX('All CCC'!Q$7:Q$809,MATCH(WatchList!$B295,'All CCC'!$B$7:$B$809,0)))</f>
        <v/>
      </c>
      <c r="R295" s="844" t="str">
        <f>IF($B295="","",INDEX('All CCC'!R$7:R$809,MATCH(WatchList!$B295,'All CCC'!$B$7:$B$809,0)))</f>
        <v/>
      </c>
      <c r="S295" s="844" t="str">
        <f>IF($B295="","",INDEX('All CCC'!S$7:S$809,MATCH(WatchList!$B295,'All CCC'!$B$7:$B$809,0)))</f>
        <v/>
      </c>
      <c r="T295" s="844" t="str">
        <f>IF($B295="","",INDEX('All CCC'!T$7:T$809,MATCH(WatchList!$B295,'All CCC'!$B$7:$B$809,0)))</f>
        <v/>
      </c>
      <c r="U295" s="844" t="str">
        <f>IF($B295="","",INDEX('All CCC'!U$7:U$809,MATCH(WatchList!$B295,'All CCC'!$B$7:$B$809,0)))</f>
        <v/>
      </c>
      <c r="V295" s="844" t="str">
        <f>IF($B295="","",INDEX('All CCC'!V$7:V$809,MATCH(WatchList!$B295,'All CCC'!$B$7:$B$809,0)))</f>
        <v/>
      </c>
      <c r="W295" s="844" t="str">
        <f>IF($B295="","",INDEX('All CCC'!W$7:W$809,MATCH(WatchList!$B295,'All CCC'!$B$7:$B$809,0)))</f>
        <v/>
      </c>
      <c r="X295" s="844" t="str">
        <f>IF($B295="","",INDEX('All CCC'!X$7:X$809,MATCH(WatchList!$B295,'All CCC'!$B$7:$B$809,0)))</f>
        <v/>
      </c>
      <c r="Y295" s="844" t="str">
        <f>IF($B295="","",INDEX('All CCC'!Y$7:Y$809,MATCH(WatchList!$B295,'All CCC'!$B$7:$B$809,0)))</f>
        <v/>
      </c>
      <c r="Z295" s="844" t="str">
        <f>IF($B295="","",INDEX('All CCC'!Z$7:Z$809,MATCH(WatchList!$B295,'All CCC'!$B$7:$B$809,0)))</f>
        <v/>
      </c>
      <c r="AA295" s="844" t="str">
        <f>IF($B295="","",INDEX('All CCC'!AA$7:AA$809,MATCH(WatchList!$B295,'All CCC'!$B$7:$B$809,0)))</f>
        <v/>
      </c>
      <c r="AB295" s="844" t="str">
        <f>IF($B295="","",INDEX('All CCC'!AB$7:AB$809,MATCH(WatchList!$B295,'All CCC'!$B$7:$B$809,0)))</f>
        <v/>
      </c>
      <c r="AC295" s="844" t="str">
        <f>IF($B295="","",INDEX('All CCC'!AC$7:AC$809,MATCH(WatchList!$B295,'All CCC'!$B$7:$B$809,0)))</f>
        <v/>
      </c>
      <c r="AD295" s="844" t="str">
        <f>IF($B295="","",INDEX('All CCC'!AD$7:AD$809,MATCH(WatchList!$B295,'All CCC'!$B$7:$B$809,0)))</f>
        <v/>
      </c>
      <c r="AE295" s="844" t="str">
        <f>IF($B295="","",INDEX('All CCC'!AE$7:AE$809,MATCH(WatchList!$B295,'All CCC'!$B$7:$B$809,0)))</f>
        <v/>
      </c>
      <c r="AF295" s="844" t="str">
        <f>IF($B295="","",INDEX('All CCC'!AF$7:AF$809,MATCH(WatchList!$B295,'All CCC'!$B$7:$B$809,0)))</f>
        <v/>
      </c>
      <c r="AG295" s="844" t="str">
        <f>IF($B295="","",INDEX('All CCC'!AG$7:AG$809,MATCH(WatchList!$B295,'All CCC'!$B$7:$B$809,0)))</f>
        <v/>
      </c>
      <c r="AH295" s="844" t="str">
        <f>IF($B295="","",INDEX('All CCC'!AH$7:AH$809,MATCH(WatchList!$B295,'All CCC'!$B$7:$B$809,0)))</f>
        <v/>
      </c>
      <c r="AI295" s="844" t="str">
        <f>IF($B295="","",INDEX('All CCC'!AI$7:AI$809,MATCH(WatchList!$B295,'All CCC'!$B$7:$B$809,0)))</f>
        <v/>
      </c>
      <c r="AJ295" s="844" t="str">
        <f>IF($B295="","",INDEX('All CCC'!AJ$7:AJ$809,MATCH(WatchList!$B295,'All CCC'!$B$7:$B$809,0)))</f>
        <v/>
      </c>
      <c r="AK295" s="844" t="str">
        <f>IF($B295="","",INDEX('All CCC'!AK$7:AK$809,MATCH(WatchList!$B295,'All CCC'!$B$7:$B$809,0)))</f>
        <v/>
      </c>
      <c r="AL295" s="844" t="str">
        <f>IF($B295="","",INDEX('All CCC'!AL$7:AL$809,MATCH(WatchList!$B295,'All CCC'!$B$7:$B$809,0)))</f>
        <v/>
      </c>
      <c r="AM295" s="844" t="str">
        <f>IF($B295="","",INDEX('All CCC'!AM$7:AM$809,MATCH(WatchList!$B295,'All CCC'!$B$7:$B$809,0)))</f>
        <v/>
      </c>
      <c r="AN295" s="844" t="str">
        <f>IF($B295="","",INDEX('All CCC'!AN$7:AN$809,MATCH(WatchList!$B295,'All CCC'!$B$7:$B$809,0)))</f>
        <v/>
      </c>
      <c r="AO295" s="844" t="str">
        <f>IF($B295="","",INDEX('All CCC'!AO$7:AO$809,MATCH(WatchList!$B295,'All CCC'!$B$7:$B$809,0)))</f>
        <v/>
      </c>
      <c r="AP295" s="844" t="str">
        <f>IF($B295="","",INDEX('All CCC'!AP$7:AP$809,MATCH(WatchList!$B295,'All CCC'!$B$7:$B$809,0)))</f>
        <v/>
      </c>
      <c r="AQ295" s="844" t="str">
        <f>IF($B295="","",INDEX('All CCC'!AQ$7:AQ$809,MATCH(WatchList!$B295,'All CCC'!$B$7:$B$809,0)))</f>
        <v/>
      </c>
      <c r="AR295" s="844" t="str">
        <f>IF($B295="","",INDEX('All CCC'!AR$7:AR$809,MATCH(WatchList!$B295,'All CCC'!$B$7:$B$809,0)))</f>
        <v/>
      </c>
      <c r="AS295" s="844" t="str">
        <f>IF($B295="","",INDEX('All CCC'!AS$7:AS$809,MATCH(WatchList!$B295,'All CCC'!$B$7:$B$809,0)))</f>
        <v/>
      </c>
      <c r="AT295" s="844" t="str">
        <f>IF($B295="","",INDEX('All CCC'!AT$7:AT$809,MATCH(WatchList!$B295,'All CCC'!$B$7:$B$809,0)))</f>
        <v/>
      </c>
      <c r="AU295" s="844" t="str">
        <f>IF($B295="","",INDEX('All CCC'!AU$7:AU$809,MATCH(WatchList!$B295,'All CCC'!$B$7:$B$809,0)))</f>
        <v/>
      </c>
      <c r="AV295" s="844" t="str">
        <f>IF($B295="","",INDEX('All CCC'!AV$7:AV$809,MATCH(WatchList!$B295,'All CCC'!$B$7:$B$809,0)))</f>
        <v/>
      </c>
      <c r="AW295" s="844" t="str">
        <f>IF($B295="","",INDEX('All CCC'!AW$7:AW$809,MATCH(WatchList!$B295,'All CCC'!$B$7:$B$809,0)))</f>
        <v/>
      </c>
      <c r="AX295" s="844" t="str">
        <f>IF($B295="","",INDEX('All CCC'!AX$7:AX$809,MATCH(WatchList!$B295,'All CCC'!$B$7:$B$809,0)))</f>
        <v/>
      </c>
      <c r="AY295" s="844" t="str">
        <f>IF($B295="","",INDEX('All CCC'!AY$7:AY$809,MATCH(WatchList!$B295,'All CCC'!$B$7:$B$809,0)))</f>
        <v/>
      </c>
      <c r="AZ295" s="844" t="str">
        <f>IF($B295="","",INDEX('All CCC'!AZ$7:AZ$809,MATCH(WatchList!$B295,'All CCC'!$B$7:$B$809,0)))</f>
        <v/>
      </c>
      <c r="BA295" s="844" t="str">
        <f>IF($B295="","",INDEX('All CCC'!BA$7:BA$809,MATCH(WatchList!$B295,'All CCC'!$B$7:$B$809,0)))</f>
        <v/>
      </c>
      <c r="BB295" s="844" t="str">
        <f>IF($B295="","",INDEX('All CCC'!BB$7:BB$809,MATCH(WatchList!$B295,'All CCC'!$B$7:$B$809,0)))</f>
        <v/>
      </c>
      <c r="BC295" s="844" t="str">
        <f>IF($B295="","",INDEX('All CCC'!BC$7:BC$809,MATCH(WatchList!$B295,'All CCC'!$B$7:$B$809,0)))</f>
        <v/>
      </c>
      <c r="BD295" s="844" t="str">
        <f>IF($B295="","",INDEX('All CCC'!BD$7:BD$809,MATCH(WatchList!$B295,'All CCC'!$B$7:$B$809,0)))</f>
        <v/>
      </c>
      <c r="BE295" s="844" t="str">
        <f>IF($B295="","",INDEX('All CCC'!BE$7:BE$809,MATCH(WatchList!$B295,'All CCC'!$B$7:$B$809,0)))</f>
        <v/>
      </c>
      <c r="BF295" s="844" t="str">
        <f>IF($B295="","",INDEX('All CCC'!BF$7:BF$809,MATCH(WatchList!$B295,'All CCC'!$B$7:$B$809,0)))</f>
        <v/>
      </c>
      <c r="BG295" s="844" t="str">
        <f>IF($B295="","",INDEX('All CCC'!BG$7:BG$809,MATCH(WatchList!$B295,'All CCC'!$B$7:$B$809,0)))</f>
        <v/>
      </c>
    </row>
    <row r="296" spans="1:59" x14ac:dyDescent="0.2">
      <c r="A296" s="548" t="str">
        <f>IF($B296="","",INDEX('All CCC'!A$7:A$809,MATCH(WatchList!$B296,'All CCC'!$B$7:$B$809,0)))</f>
        <v/>
      </c>
      <c r="B296" s="31"/>
      <c r="C296" s="844" t="str">
        <f>IF($B296="","",INDEX('All CCC'!C$7:C$809,MATCH(WatchList!$B296,'All CCC'!$B$7:$B$809,0)))</f>
        <v/>
      </c>
      <c r="D296" s="844" t="str">
        <f>IF($B296="","",INDEX('All CCC'!D$7:D$809,MATCH(WatchList!$B296,'All CCC'!$B$7:$B$809,0)))</f>
        <v/>
      </c>
      <c r="E296" s="844" t="str">
        <f>IF($B296="","",INDEX('All CCC'!E$7:E$809,MATCH(WatchList!$B296,'All CCC'!$B$7:$B$809,0)))</f>
        <v/>
      </c>
      <c r="F296" s="844" t="str">
        <f>IF($B296="","",INDEX('All CCC'!F$7:F$809,MATCH(WatchList!$B296,'All CCC'!$B$7:$B$809,0)))</f>
        <v/>
      </c>
      <c r="G296" s="844" t="str">
        <f>IF($B296="","",INDEX('All CCC'!G$7:G$809,MATCH(WatchList!$B296,'All CCC'!$B$7:$B$809,0)))</f>
        <v/>
      </c>
      <c r="H296" s="844" t="str">
        <f>IF($B296="","",INDEX('All CCC'!H$7:H$809,MATCH(WatchList!$B296,'All CCC'!$B$7:$B$809,0)))</f>
        <v/>
      </c>
      <c r="I296" s="844" t="str">
        <f>IF($B296="","",INDEX('All CCC'!I$7:I$809,MATCH(WatchList!$B296,'All CCC'!$B$7:$B$809,0)))</f>
        <v/>
      </c>
      <c r="J296" s="844" t="str">
        <f>IF($B296="","",INDEX('All CCC'!J$7:J$809,MATCH(WatchList!$B296,'All CCC'!$B$7:$B$809,0)))</f>
        <v/>
      </c>
      <c r="K296" s="844" t="str">
        <f>IF($B296="","",INDEX('All CCC'!K$7:K$809,MATCH(WatchList!$B296,'All CCC'!$B$7:$B$809,0)))</f>
        <v/>
      </c>
      <c r="L296" s="844" t="str">
        <f>IF($B296="","",INDEX('All CCC'!L$7:L$809,MATCH(WatchList!$B296,'All CCC'!$B$7:$B$809,0)))</f>
        <v/>
      </c>
      <c r="M296" s="844" t="str">
        <f>IF($B296="","",INDEX('All CCC'!M$7:M$809,MATCH(WatchList!$B296,'All CCC'!$B$7:$B$809,0)))</f>
        <v/>
      </c>
      <c r="N296" s="844" t="str">
        <f>IF($B296="","",INDEX('All CCC'!N$7:N$809,MATCH(WatchList!$B296,'All CCC'!$B$7:$B$809,0)))</f>
        <v/>
      </c>
      <c r="O296" s="844" t="str">
        <f>IF($B296="","",INDEX('All CCC'!O$7:O$809,MATCH(WatchList!$B296,'All CCC'!$B$7:$B$809,0)))</f>
        <v/>
      </c>
      <c r="P296" s="845" t="str">
        <f>IF($B296="","",INDEX('All CCC'!P$7:P$809,MATCH(WatchList!$B296,'All CCC'!$B$7:$B$809,0)))</f>
        <v/>
      </c>
      <c r="Q296" s="845" t="str">
        <f>IF($B296="","",INDEX('All CCC'!Q$7:Q$809,MATCH(WatchList!$B296,'All CCC'!$B$7:$B$809,0)))</f>
        <v/>
      </c>
      <c r="R296" s="844" t="str">
        <f>IF($B296="","",INDEX('All CCC'!R$7:R$809,MATCH(WatchList!$B296,'All CCC'!$B$7:$B$809,0)))</f>
        <v/>
      </c>
      <c r="S296" s="844" t="str">
        <f>IF($B296="","",INDEX('All CCC'!S$7:S$809,MATCH(WatchList!$B296,'All CCC'!$B$7:$B$809,0)))</f>
        <v/>
      </c>
      <c r="T296" s="844" t="str">
        <f>IF($B296="","",INDEX('All CCC'!T$7:T$809,MATCH(WatchList!$B296,'All CCC'!$B$7:$B$809,0)))</f>
        <v/>
      </c>
      <c r="U296" s="844" t="str">
        <f>IF($B296="","",INDEX('All CCC'!U$7:U$809,MATCH(WatchList!$B296,'All CCC'!$B$7:$B$809,0)))</f>
        <v/>
      </c>
      <c r="V296" s="844" t="str">
        <f>IF($B296="","",INDEX('All CCC'!V$7:V$809,MATCH(WatchList!$B296,'All CCC'!$B$7:$B$809,0)))</f>
        <v/>
      </c>
      <c r="W296" s="844" t="str">
        <f>IF($B296="","",INDEX('All CCC'!W$7:W$809,MATCH(WatchList!$B296,'All CCC'!$B$7:$B$809,0)))</f>
        <v/>
      </c>
      <c r="X296" s="844" t="str">
        <f>IF($B296="","",INDEX('All CCC'!X$7:X$809,MATCH(WatchList!$B296,'All CCC'!$B$7:$B$809,0)))</f>
        <v/>
      </c>
      <c r="Y296" s="844" t="str">
        <f>IF($B296="","",INDEX('All CCC'!Y$7:Y$809,MATCH(WatchList!$B296,'All CCC'!$B$7:$B$809,0)))</f>
        <v/>
      </c>
      <c r="Z296" s="844" t="str">
        <f>IF($B296="","",INDEX('All CCC'!Z$7:Z$809,MATCH(WatchList!$B296,'All CCC'!$B$7:$B$809,0)))</f>
        <v/>
      </c>
      <c r="AA296" s="844" t="str">
        <f>IF($B296="","",INDEX('All CCC'!AA$7:AA$809,MATCH(WatchList!$B296,'All CCC'!$B$7:$B$809,0)))</f>
        <v/>
      </c>
      <c r="AB296" s="844" t="str">
        <f>IF($B296="","",INDEX('All CCC'!AB$7:AB$809,MATCH(WatchList!$B296,'All CCC'!$B$7:$B$809,0)))</f>
        <v/>
      </c>
      <c r="AC296" s="844" t="str">
        <f>IF($B296="","",INDEX('All CCC'!AC$7:AC$809,MATCH(WatchList!$B296,'All CCC'!$B$7:$B$809,0)))</f>
        <v/>
      </c>
      <c r="AD296" s="844" t="str">
        <f>IF($B296="","",INDEX('All CCC'!AD$7:AD$809,MATCH(WatchList!$B296,'All CCC'!$B$7:$B$809,0)))</f>
        <v/>
      </c>
      <c r="AE296" s="844" t="str">
        <f>IF($B296="","",INDEX('All CCC'!AE$7:AE$809,MATCH(WatchList!$B296,'All CCC'!$B$7:$B$809,0)))</f>
        <v/>
      </c>
      <c r="AF296" s="844" t="str">
        <f>IF($B296="","",INDEX('All CCC'!AF$7:AF$809,MATCH(WatchList!$B296,'All CCC'!$B$7:$B$809,0)))</f>
        <v/>
      </c>
      <c r="AG296" s="844" t="str">
        <f>IF($B296="","",INDEX('All CCC'!AG$7:AG$809,MATCH(WatchList!$B296,'All CCC'!$B$7:$B$809,0)))</f>
        <v/>
      </c>
      <c r="AH296" s="844" t="str">
        <f>IF($B296="","",INDEX('All CCC'!AH$7:AH$809,MATCH(WatchList!$B296,'All CCC'!$B$7:$B$809,0)))</f>
        <v/>
      </c>
      <c r="AI296" s="844" t="str">
        <f>IF($B296="","",INDEX('All CCC'!AI$7:AI$809,MATCH(WatchList!$B296,'All CCC'!$B$7:$B$809,0)))</f>
        <v/>
      </c>
      <c r="AJ296" s="844" t="str">
        <f>IF($B296="","",INDEX('All CCC'!AJ$7:AJ$809,MATCH(WatchList!$B296,'All CCC'!$B$7:$B$809,0)))</f>
        <v/>
      </c>
      <c r="AK296" s="844" t="str">
        <f>IF($B296="","",INDEX('All CCC'!AK$7:AK$809,MATCH(WatchList!$B296,'All CCC'!$B$7:$B$809,0)))</f>
        <v/>
      </c>
      <c r="AL296" s="844" t="str">
        <f>IF($B296="","",INDEX('All CCC'!AL$7:AL$809,MATCH(WatchList!$B296,'All CCC'!$B$7:$B$809,0)))</f>
        <v/>
      </c>
      <c r="AM296" s="844" t="str">
        <f>IF($B296="","",INDEX('All CCC'!AM$7:AM$809,MATCH(WatchList!$B296,'All CCC'!$B$7:$B$809,0)))</f>
        <v/>
      </c>
      <c r="AN296" s="844" t="str">
        <f>IF($B296="","",INDEX('All CCC'!AN$7:AN$809,MATCH(WatchList!$B296,'All CCC'!$B$7:$B$809,0)))</f>
        <v/>
      </c>
      <c r="AO296" s="844" t="str">
        <f>IF($B296="","",INDEX('All CCC'!AO$7:AO$809,MATCH(WatchList!$B296,'All CCC'!$B$7:$B$809,0)))</f>
        <v/>
      </c>
      <c r="AP296" s="844" t="str">
        <f>IF($B296="","",INDEX('All CCC'!AP$7:AP$809,MATCH(WatchList!$B296,'All CCC'!$B$7:$B$809,0)))</f>
        <v/>
      </c>
      <c r="AQ296" s="844" t="str">
        <f>IF($B296="","",INDEX('All CCC'!AQ$7:AQ$809,MATCH(WatchList!$B296,'All CCC'!$B$7:$B$809,0)))</f>
        <v/>
      </c>
      <c r="AR296" s="844" t="str">
        <f>IF($B296="","",INDEX('All CCC'!AR$7:AR$809,MATCH(WatchList!$B296,'All CCC'!$B$7:$B$809,0)))</f>
        <v/>
      </c>
      <c r="AS296" s="844" t="str">
        <f>IF($B296="","",INDEX('All CCC'!AS$7:AS$809,MATCH(WatchList!$B296,'All CCC'!$B$7:$B$809,0)))</f>
        <v/>
      </c>
      <c r="AT296" s="844" t="str">
        <f>IF($B296="","",INDEX('All CCC'!AT$7:AT$809,MATCH(WatchList!$B296,'All CCC'!$B$7:$B$809,0)))</f>
        <v/>
      </c>
      <c r="AU296" s="844" t="str">
        <f>IF($B296="","",INDEX('All CCC'!AU$7:AU$809,MATCH(WatchList!$B296,'All CCC'!$B$7:$B$809,0)))</f>
        <v/>
      </c>
      <c r="AV296" s="844" t="str">
        <f>IF($B296="","",INDEX('All CCC'!AV$7:AV$809,MATCH(WatchList!$B296,'All CCC'!$B$7:$B$809,0)))</f>
        <v/>
      </c>
      <c r="AW296" s="844" t="str">
        <f>IF($B296="","",INDEX('All CCC'!AW$7:AW$809,MATCH(WatchList!$B296,'All CCC'!$B$7:$B$809,0)))</f>
        <v/>
      </c>
      <c r="AX296" s="844" t="str">
        <f>IF($B296="","",INDEX('All CCC'!AX$7:AX$809,MATCH(WatchList!$B296,'All CCC'!$B$7:$B$809,0)))</f>
        <v/>
      </c>
      <c r="AY296" s="844" t="str">
        <f>IF($B296="","",INDEX('All CCC'!AY$7:AY$809,MATCH(WatchList!$B296,'All CCC'!$B$7:$B$809,0)))</f>
        <v/>
      </c>
      <c r="AZ296" s="844" t="str">
        <f>IF($B296="","",INDEX('All CCC'!AZ$7:AZ$809,MATCH(WatchList!$B296,'All CCC'!$B$7:$B$809,0)))</f>
        <v/>
      </c>
      <c r="BA296" s="844" t="str">
        <f>IF($B296="","",INDEX('All CCC'!BA$7:BA$809,MATCH(WatchList!$B296,'All CCC'!$B$7:$B$809,0)))</f>
        <v/>
      </c>
      <c r="BB296" s="844" t="str">
        <f>IF($B296="","",INDEX('All CCC'!BB$7:BB$809,MATCH(WatchList!$B296,'All CCC'!$B$7:$B$809,0)))</f>
        <v/>
      </c>
      <c r="BC296" s="844" t="str">
        <f>IF($B296="","",INDEX('All CCC'!BC$7:BC$809,MATCH(WatchList!$B296,'All CCC'!$B$7:$B$809,0)))</f>
        <v/>
      </c>
      <c r="BD296" s="844" t="str">
        <f>IF($B296="","",INDEX('All CCC'!BD$7:BD$809,MATCH(WatchList!$B296,'All CCC'!$B$7:$B$809,0)))</f>
        <v/>
      </c>
      <c r="BE296" s="844" t="str">
        <f>IF($B296="","",INDEX('All CCC'!BE$7:BE$809,MATCH(WatchList!$B296,'All CCC'!$B$7:$B$809,0)))</f>
        <v/>
      </c>
      <c r="BF296" s="844" t="str">
        <f>IF($B296="","",INDEX('All CCC'!BF$7:BF$809,MATCH(WatchList!$B296,'All CCC'!$B$7:$B$809,0)))</f>
        <v/>
      </c>
      <c r="BG296" s="844" t="str">
        <f>IF($B296="","",INDEX('All CCC'!BG$7:BG$809,MATCH(WatchList!$B296,'All CCC'!$B$7:$B$809,0)))</f>
        <v/>
      </c>
    </row>
    <row r="297" spans="1:59" x14ac:dyDescent="0.2">
      <c r="A297" s="548" t="str">
        <f>IF($B297="","",INDEX('All CCC'!A$7:A$809,MATCH(WatchList!$B297,'All CCC'!$B$7:$B$809,0)))</f>
        <v/>
      </c>
      <c r="B297" s="31"/>
      <c r="C297" s="844" t="str">
        <f>IF($B297="","",INDEX('All CCC'!C$7:C$809,MATCH(WatchList!$B297,'All CCC'!$B$7:$B$809,0)))</f>
        <v/>
      </c>
      <c r="D297" s="844" t="str">
        <f>IF($B297="","",INDEX('All CCC'!D$7:D$809,MATCH(WatchList!$B297,'All CCC'!$B$7:$B$809,0)))</f>
        <v/>
      </c>
      <c r="E297" s="844" t="str">
        <f>IF($B297="","",INDEX('All CCC'!E$7:E$809,MATCH(WatchList!$B297,'All CCC'!$B$7:$B$809,0)))</f>
        <v/>
      </c>
      <c r="F297" s="844" t="str">
        <f>IF($B297="","",INDEX('All CCC'!F$7:F$809,MATCH(WatchList!$B297,'All CCC'!$B$7:$B$809,0)))</f>
        <v/>
      </c>
      <c r="G297" s="844" t="str">
        <f>IF($B297="","",INDEX('All CCC'!G$7:G$809,MATCH(WatchList!$B297,'All CCC'!$B$7:$B$809,0)))</f>
        <v/>
      </c>
      <c r="H297" s="844" t="str">
        <f>IF($B297="","",INDEX('All CCC'!H$7:H$809,MATCH(WatchList!$B297,'All CCC'!$B$7:$B$809,0)))</f>
        <v/>
      </c>
      <c r="I297" s="844" t="str">
        <f>IF($B297="","",INDEX('All CCC'!I$7:I$809,MATCH(WatchList!$B297,'All CCC'!$B$7:$B$809,0)))</f>
        <v/>
      </c>
      <c r="J297" s="844" t="str">
        <f>IF($B297="","",INDEX('All CCC'!J$7:J$809,MATCH(WatchList!$B297,'All CCC'!$B$7:$B$809,0)))</f>
        <v/>
      </c>
      <c r="K297" s="844" t="str">
        <f>IF($B297="","",INDEX('All CCC'!K$7:K$809,MATCH(WatchList!$B297,'All CCC'!$B$7:$B$809,0)))</f>
        <v/>
      </c>
      <c r="L297" s="844" t="str">
        <f>IF($B297="","",INDEX('All CCC'!L$7:L$809,MATCH(WatchList!$B297,'All CCC'!$B$7:$B$809,0)))</f>
        <v/>
      </c>
      <c r="M297" s="844" t="str">
        <f>IF($B297="","",INDEX('All CCC'!M$7:M$809,MATCH(WatchList!$B297,'All CCC'!$B$7:$B$809,0)))</f>
        <v/>
      </c>
      <c r="N297" s="844" t="str">
        <f>IF($B297="","",INDEX('All CCC'!N$7:N$809,MATCH(WatchList!$B297,'All CCC'!$B$7:$B$809,0)))</f>
        <v/>
      </c>
      <c r="O297" s="844" t="str">
        <f>IF($B297="","",INDEX('All CCC'!O$7:O$809,MATCH(WatchList!$B297,'All CCC'!$B$7:$B$809,0)))</f>
        <v/>
      </c>
      <c r="P297" s="845" t="str">
        <f>IF($B297="","",INDEX('All CCC'!P$7:P$809,MATCH(WatchList!$B297,'All CCC'!$B$7:$B$809,0)))</f>
        <v/>
      </c>
      <c r="Q297" s="845" t="str">
        <f>IF($B297="","",INDEX('All CCC'!Q$7:Q$809,MATCH(WatchList!$B297,'All CCC'!$B$7:$B$809,0)))</f>
        <v/>
      </c>
      <c r="R297" s="844" t="str">
        <f>IF($B297="","",INDEX('All CCC'!R$7:R$809,MATCH(WatchList!$B297,'All CCC'!$B$7:$B$809,0)))</f>
        <v/>
      </c>
      <c r="S297" s="844" t="str">
        <f>IF($B297="","",INDEX('All CCC'!S$7:S$809,MATCH(WatchList!$B297,'All CCC'!$B$7:$B$809,0)))</f>
        <v/>
      </c>
      <c r="T297" s="844" t="str">
        <f>IF($B297="","",INDEX('All CCC'!T$7:T$809,MATCH(WatchList!$B297,'All CCC'!$B$7:$B$809,0)))</f>
        <v/>
      </c>
      <c r="U297" s="844" t="str">
        <f>IF($B297="","",INDEX('All CCC'!U$7:U$809,MATCH(WatchList!$B297,'All CCC'!$B$7:$B$809,0)))</f>
        <v/>
      </c>
      <c r="V297" s="844" t="str">
        <f>IF($B297="","",INDEX('All CCC'!V$7:V$809,MATCH(WatchList!$B297,'All CCC'!$B$7:$B$809,0)))</f>
        <v/>
      </c>
      <c r="W297" s="844" t="str">
        <f>IF($B297="","",INDEX('All CCC'!W$7:W$809,MATCH(WatchList!$B297,'All CCC'!$B$7:$B$809,0)))</f>
        <v/>
      </c>
      <c r="X297" s="844" t="str">
        <f>IF($B297="","",INDEX('All CCC'!X$7:X$809,MATCH(WatchList!$B297,'All CCC'!$B$7:$B$809,0)))</f>
        <v/>
      </c>
      <c r="Y297" s="844" t="str">
        <f>IF($B297="","",INDEX('All CCC'!Y$7:Y$809,MATCH(WatchList!$B297,'All CCC'!$B$7:$B$809,0)))</f>
        <v/>
      </c>
      <c r="Z297" s="844" t="str">
        <f>IF($B297="","",INDEX('All CCC'!Z$7:Z$809,MATCH(WatchList!$B297,'All CCC'!$B$7:$B$809,0)))</f>
        <v/>
      </c>
      <c r="AA297" s="844" t="str">
        <f>IF($B297="","",INDEX('All CCC'!AA$7:AA$809,MATCH(WatchList!$B297,'All CCC'!$B$7:$B$809,0)))</f>
        <v/>
      </c>
      <c r="AB297" s="844" t="str">
        <f>IF($B297="","",INDEX('All CCC'!AB$7:AB$809,MATCH(WatchList!$B297,'All CCC'!$B$7:$B$809,0)))</f>
        <v/>
      </c>
      <c r="AC297" s="844" t="str">
        <f>IF($B297="","",INDEX('All CCC'!AC$7:AC$809,MATCH(WatchList!$B297,'All CCC'!$B$7:$B$809,0)))</f>
        <v/>
      </c>
      <c r="AD297" s="844" t="str">
        <f>IF($B297="","",INDEX('All CCC'!AD$7:AD$809,MATCH(WatchList!$B297,'All CCC'!$B$7:$B$809,0)))</f>
        <v/>
      </c>
      <c r="AE297" s="844" t="str">
        <f>IF($B297="","",INDEX('All CCC'!AE$7:AE$809,MATCH(WatchList!$B297,'All CCC'!$B$7:$B$809,0)))</f>
        <v/>
      </c>
      <c r="AF297" s="844" t="str">
        <f>IF($B297="","",INDEX('All CCC'!AF$7:AF$809,MATCH(WatchList!$B297,'All CCC'!$B$7:$B$809,0)))</f>
        <v/>
      </c>
      <c r="AG297" s="844" t="str">
        <f>IF($B297="","",INDEX('All CCC'!AG$7:AG$809,MATCH(WatchList!$B297,'All CCC'!$B$7:$B$809,0)))</f>
        <v/>
      </c>
      <c r="AH297" s="844" t="str">
        <f>IF($B297="","",INDEX('All CCC'!AH$7:AH$809,MATCH(WatchList!$B297,'All CCC'!$B$7:$B$809,0)))</f>
        <v/>
      </c>
      <c r="AI297" s="844" t="str">
        <f>IF($B297="","",INDEX('All CCC'!AI$7:AI$809,MATCH(WatchList!$B297,'All CCC'!$B$7:$B$809,0)))</f>
        <v/>
      </c>
      <c r="AJ297" s="844" t="str">
        <f>IF($B297="","",INDEX('All CCC'!AJ$7:AJ$809,MATCH(WatchList!$B297,'All CCC'!$B$7:$B$809,0)))</f>
        <v/>
      </c>
      <c r="AK297" s="844" t="str">
        <f>IF($B297="","",INDEX('All CCC'!AK$7:AK$809,MATCH(WatchList!$B297,'All CCC'!$B$7:$B$809,0)))</f>
        <v/>
      </c>
      <c r="AL297" s="844" t="str">
        <f>IF($B297="","",INDEX('All CCC'!AL$7:AL$809,MATCH(WatchList!$B297,'All CCC'!$B$7:$B$809,0)))</f>
        <v/>
      </c>
      <c r="AM297" s="844" t="str">
        <f>IF($B297="","",INDEX('All CCC'!AM$7:AM$809,MATCH(WatchList!$B297,'All CCC'!$B$7:$B$809,0)))</f>
        <v/>
      </c>
      <c r="AN297" s="844" t="str">
        <f>IF($B297="","",INDEX('All CCC'!AN$7:AN$809,MATCH(WatchList!$B297,'All CCC'!$B$7:$B$809,0)))</f>
        <v/>
      </c>
      <c r="AO297" s="844" t="str">
        <f>IF($B297="","",INDEX('All CCC'!AO$7:AO$809,MATCH(WatchList!$B297,'All CCC'!$B$7:$B$809,0)))</f>
        <v/>
      </c>
      <c r="AP297" s="844" t="str">
        <f>IF($B297="","",INDEX('All CCC'!AP$7:AP$809,MATCH(WatchList!$B297,'All CCC'!$B$7:$B$809,0)))</f>
        <v/>
      </c>
      <c r="AQ297" s="844" t="str">
        <f>IF($B297="","",INDEX('All CCC'!AQ$7:AQ$809,MATCH(WatchList!$B297,'All CCC'!$B$7:$B$809,0)))</f>
        <v/>
      </c>
      <c r="AR297" s="844" t="str">
        <f>IF($B297="","",INDEX('All CCC'!AR$7:AR$809,MATCH(WatchList!$B297,'All CCC'!$B$7:$B$809,0)))</f>
        <v/>
      </c>
      <c r="AS297" s="844" t="str">
        <f>IF($B297="","",INDEX('All CCC'!AS$7:AS$809,MATCH(WatchList!$B297,'All CCC'!$B$7:$B$809,0)))</f>
        <v/>
      </c>
      <c r="AT297" s="844" t="str">
        <f>IF($B297="","",INDEX('All CCC'!AT$7:AT$809,MATCH(WatchList!$B297,'All CCC'!$B$7:$B$809,0)))</f>
        <v/>
      </c>
      <c r="AU297" s="844" t="str">
        <f>IF($B297="","",INDEX('All CCC'!AU$7:AU$809,MATCH(WatchList!$B297,'All CCC'!$B$7:$B$809,0)))</f>
        <v/>
      </c>
      <c r="AV297" s="844" t="str">
        <f>IF($B297="","",INDEX('All CCC'!AV$7:AV$809,MATCH(WatchList!$B297,'All CCC'!$B$7:$B$809,0)))</f>
        <v/>
      </c>
      <c r="AW297" s="844" t="str">
        <f>IF($B297="","",INDEX('All CCC'!AW$7:AW$809,MATCH(WatchList!$B297,'All CCC'!$B$7:$B$809,0)))</f>
        <v/>
      </c>
      <c r="AX297" s="844" t="str">
        <f>IF($B297="","",INDEX('All CCC'!AX$7:AX$809,MATCH(WatchList!$B297,'All CCC'!$B$7:$B$809,0)))</f>
        <v/>
      </c>
      <c r="AY297" s="844" t="str">
        <f>IF($B297="","",INDEX('All CCC'!AY$7:AY$809,MATCH(WatchList!$B297,'All CCC'!$B$7:$B$809,0)))</f>
        <v/>
      </c>
      <c r="AZ297" s="844" t="str">
        <f>IF($B297="","",INDEX('All CCC'!AZ$7:AZ$809,MATCH(WatchList!$B297,'All CCC'!$B$7:$B$809,0)))</f>
        <v/>
      </c>
      <c r="BA297" s="844" t="str">
        <f>IF($B297="","",INDEX('All CCC'!BA$7:BA$809,MATCH(WatchList!$B297,'All CCC'!$B$7:$B$809,0)))</f>
        <v/>
      </c>
      <c r="BB297" s="844" t="str">
        <f>IF($B297="","",INDEX('All CCC'!BB$7:BB$809,MATCH(WatchList!$B297,'All CCC'!$B$7:$B$809,0)))</f>
        <v/>
      </c>
      <c r="BC297" s="844" t="str">
        <f>IF($B297="","",INDEX('All CCC'!BC$7:BC$809,MATCH(WatchList!$B297,'All CCC'!$B$7:$B$809,0)))</f>
        <v/>
      </c>
      <c r="BD297" s="844" t="str">
        <f>IF($B297="","",INDEX('All CCC'!BD$7:BD$809,MATCH(WatchList!$B297,'All CCC'!$B$7:$B$809,0)))</f>
        <v/>
      </c>
      <c r="BE297" s="844" t="str">
        <f>IF($B297="","",INDEX('All CCC'!BE$7:BE$809,MATCH(WatchList!$B297,'All CCC'!$B$7:$B$809,0)))</f>
        <v/>
      </c>
      <c r="BF297" s="844" t="str">
        <f>IF($B297="","",INDEX('All CCC'!BF$7:BF$809,MATCH(WatchList!$B297,'All CCC'!$B$7:$B$809,0)))</f>
        <v/>
      </c>
      <c r="BG297" s="844" t="str">
        <f>IF($B297="","",INDEX('All CCC'!BG$7:BG$809,MATCH(WatchList!$B297,'All CCC'!$B$7:$B$809,0)))</f>
        <v/>
      </c>
    </row>
    <row r="298" spans="1:59" x14ac:dyDescent="0.2">
      <c r="A298" s="548" t="str">
        <f>IF($B298="","",INDEX('All CCC'!A$7:A$809,MATCH(WatchList!$B298,'All CCC'!$B$7:$B$809,0)))</f>
        <v/>
      </c>
      <c r="B298" s="31"/>
      <c r="C298" s="844" t="str">
        <f>IF($B298="","",INDEX('All CCC'!C$7:C$809,MATCH(WatchList!$B298,'All CCC'!$B$7:$B$809,0)))</f>
        <v/>
      </c>
      <c r="D298" s="844" t="str">
        <f>IF($B298="","",INDEX('All CCC'!D$7:D$809,MATCH(WatchList!$B298,'All CCC'!$B$7:$B$809,0)))</f>
        <v/>
      </c>
      <c r="E298" s="844" t="str">
        <f>IF($B298="","",INDEX('All CCC'!E$7:E$809,MATCH(WatchList!$B298,'All CCC'!$B$7:$B$809,0)))</f>
        <v/>
      </c>
      <c r="F298" s="844" t="str">
        <f>IF($B298="","",INDEX('All CCC'!F$7:F$809,MATCH(WatchList!$B298,'All CCC'!$B$7:$B$809,0)))</f>
        <v/>
      </c>
      <c r="G298" s="844" t="str">
        <f>IF($B298="","",INDEX('All CCC'!G$7:G$809,MATCH(WatchList!$B298,'All CCC'!$B$7:$B$809,0)))</f>
        <v/>
      </c>
      <c r="H298" s="844" t="str">
        <f>IF($B298="","",INDEX('All CCC'!H$7:H$809,MATCH(WatchList!$B298,'All CCC'!$B$7:$B$809,0)))</f>
        <v/>
      </c>
      <c r="I298" s="844" t="str">
        <f>IF($B298="","",INDEX('All CCC'!I$7:I$809,MATCH(WatchList!$B298,'All CCC'!$B$7:$B$809,0)))</f>
        <v/>
      </c>
      <c r="J298" s="844" t="str">
        <f>IF($B298="","",INDEX('All CCC'!J$7:J$809,MATCH(WatchList!$B298,'All CCC'!$B$7:$B$809,0)))</f>
        <v/>
      </c>
      <c r="K298" s="844" t="str">
        <f>IF($B298="","",INDEX('All CCC'!K$7:K$809,MATCH(WatchList!$B298,'All CCC'!$B$7:$B$809,0)))</f>
        <v/>
      </c>
      <c r="L298" s="844" t="str">
        <f>IF($B298="","",INDEX('All CCC'!L$7:L$809,MATCH(WatchList!$B298,'All CCC'!$B$7:$B$809,0)))</f>
        <v/>
      </c>
      <c r="M298" s="844" t="str">
        <f>IF($B298="","",INDEX('All CCC'!M$7:M$809,MATCH(WatchList!$B298,'All CCC'!$B$7:$B$809,0)))</f>
        <v/>
      </c>
      <c r="N298" s="844" t="str">
        <f>IF($B298="","",INDEX('All CCC'!N$7:N$809,MATCH(WatchList!$B298,'All CCC'!$B$7:$B$809,0)))</f>
        <v/>
      </c>
      <c r="O298" s="844" t="str">
        <f>IF($B298="","",INDEX('All CCC'!O$7:O$809,MATCH(WatchList!$B298,'All CCC'!$B$7:$B$809,0)))</f>
        <v/>
      </c>
      <c r="P298" s="845" t="str">
        <f>IF($B298="","",INDEX('All CCC'!P$7:P$809,MATCH(WatchList!$B298,'All CCC'!$B$7:$B$809,0)))</f>
        <v/>
      </c>
      <c r="Q298" s="845" t="str">
        <f>IF($B298="","",INDEX('All CCC'!Q$7:Q$809,MATCH(WatchList!$B298,'All CCC'!$B$7:$B$809,0)))</f>
        <v/>
      </c>
      <c r="R298" s="844" t="str">
        <f>IF($B298="","",INDEX('All CCC'!R$7:R$809,MATCH(WatchList!$B298,'All CCC'!$B$7:$B$809,0)))</f>
        <v/>
      </c>
      <c r="S298" s="844" t="str">
        <f>IF($B298="","",INDEX('All CCC'!S$7:S$809,MATCH(WatchList!$B298,'All CCC'!$B$7:$B$809,0)))</f>
        <v/>
      </c>
      <c r="T298" s="844" t="str">
        <f>IF($B298="","",INDEX('All CCC'!T$7:T$809,MATCH(WatchList!$B298,'All CCC'!$B$7:$B$809,0)))</f>
        <v/>
      </c>
      <c r="U298" s="844" t="str">
        <f>IF($B298="","",INDEX('All CCC'!U$7:U$809,MATCH(WatchList!$B298,'All CCC'!$B$7:$B$809,0)))</f>
        <v/>
      </c>
      <c r="V298" s="844" t="str">
        <f>IF($B298="","",INDEX('All CCC'!V$7:V$809,MATCH(WatchList!$B298,'All CCC'!$B$7:$B$809,0)))</f>
        <v/>
      </c>
      <c r="W298" s="844" t="str">
        <f>IF($B298="","",INDEX('All CCC'!W$7:W$809,MATCH(WatchList!$B298,'All CCC'!$B$7:$B$809,0)))</f>
        <v/>
      </c>
      <c r="X298" s="844" t="str">
        <f>IF($B298="","",INDEX('All CCC'!X$7:X$809,MATCH(WatchList!$B298,'All CCC'!$B$7:$B$809,0)))</f>
        <v/>
      </c>
      <c r="Y298" s="844" t="str">
        <f>IF($B298="","",INDEX('All CCC'!Y$7:Y$809,MATCH(WatchList!$B298,'All CCC'!$B$7:$B$809,0)))</f>
        <v/>
      </c>
      <c r="Z298" s="844" t="str">
        <f>IF($B298="","",INDEX('All CCC'!Z$7:Z$809,MATCH(WatchList!$B298,'All CCC'!$B$7:$B$809,0)))</f>
        <v/>
      </c>
      <c r="AA298" s="844" t="str">
        <f>IF($B298="","",INDEX('All CCC'!AA$7:AA$809,MATCH(WatchList!$B298,'All CCC'!$B$7:$B$809,0)))</f>
        <v/>
      </c>
      <c r="AB298" s="844" t="str">
        <f>IF($B298="","",INDEX('All CCC'!AB$7:AB$809,MATCH(WatchList!$B298,'All CCC'!$B$7:$B$809,0)))</f>
        <v/>
      </c>
      <c r="AC298" s="844" t="str">
        <f>IF($B298="","",INDEX('All CCC'!AC$7:AC$809,MATCH(WatchList!$B298,'All CCC'!$B$7:$B$809,0)))</f>
        <v/>
      </c>
      <c r="AD298" s="844" t="str">
        <f>IF($B298="","",INDEX('All CCC'!AD$7:AD$809,MATCH(WatchList!$B298,'All CCC'!$B$7:$B$809,0)))</f>
        <v/>
      </c>
      <c r="AE298" s="844" t="str">
        <f>IF($B298="","",INDEX('All CCC'!AE$7:AE$809,MATCH(WatchList!$B298,'All CCC'!$B$7:$B$809,0)))</f>
        <v/>
      </c>
      <c r="AF298" s="844" t="str">
        <f>IF($B298="","",INDEX('All CCC'!AF$7:AF$809,MATCH(WatchList!$B298,'All CCC'!$B$7:$B$809,0)))</f>
        <v/>
      </c>
      <c r="AG298" s="844" t="str">
        <f>IF($B298="","",INDEX('All CCC'!AG$7:AG$809,MATCH(WatchList!$B298,'All CCC'!$B$7:$B$809,0)))</f>
        <v/>
      </c>
      <c r="AH298" s="844" t="str">
        <f>IF($B298="","",INDEX('All CCC'!AH$7:AH$809,MATCH(WatchList!$B298,'All CCC'!$B$7:$B$809,0)))</f>
        <v/>
      </c>
      <c r="AI298" s="844" t="str">
        <f>IF($B298="","",INDEX('All CCC'!AI$7:AI$809,MATCH(WatchList!$B298,'All CCC'!$B$7:$B$809,0)))</f>
        <v/>
      </c>
      <c r="AJ298" s="844" t="str">
        <f>IF($B298="","",INDEX('All CCC'!AJ$7:AJ$809,MATCH(WatchList!$B298,'All CCC'!$B$7:$B$809,0)))</f>
        <v/>
      </c>
      <c r="AK298" s="844" t="str">
        <f>IF($B298="","",INDEX('All CCC'!AK$7:AK$809,MATCH(WatchList!$B298,'All CCC'!$B$7:$B$809,0)))</f>
        <v/>
      </c>
      <c r="AL298" s="844" t="str">
        <f>IF($B298="","",INDEX('All CCC'!AL$7:AL$809,MATCH(WatchList!$B298,'All CCC'!$B$7:$B$809,0)))</f>
        <v/>
      </c>
      <c r="AM298" s="844" t="str">
        <f>IF($B298="","",INDEX('All CCC'!AM$7:AM$809,MATCH(WatchList!$B298,'All CCC'!$B$7:$B$809,0)))</f>
        <v/>
      </c>
      <c r="AN298" s="844" t="str">
        <f>IF($B298="","",INDEX('All CCC'!AN$7:AN$809,MATCH(WatchList!$B298,'All CCC'!$B$7:$B$809,0)))</f>
        <v/>
      </c>
      <c r="AO298" s="844" t="str">
        <f>IF($B298="","",INDEX('All CCC'!AO$7:AO$809,MATCH(WatchList!$B298,'All CCC'!$B$7:$B$809,0)))</f>
        <v/>
      </c>
      <c r="AP298" s="844" t="str">
        <f>IF($B298="","",INDEX('All CCC'!AP$7:AP$809,MATCH(WatchList!$B298,'All CCC'!$B$7:$B$809,0)))</f>
        <v/>
      </c>
      <c r="AQ298" s="844" t="str">
        <f>IF($B298="","",INDEX('All CCC'!AQ$7:AQ$809,MATCH(WatchList!$B298,'All CCC'!$B$7:$B$809,0)))</f>
        <v/>
      </c>
      <c r="AR298" s="844" t="str">
        <f>IF($B298="","",INDEX('All CCC'!AR$7:AR$809,MATCH(WatchList!$B298,'All CCC'!$B$7:$B$809,0)))</f>
        <v/>
      </c>
      <c r="AS298" s="844" t="str">
        <f>IF($B298="","",INDEX('All CCC'!AS$7:AS$809,MATCH(WatchList!$B298,'All CCC'!$B$7:$B$809,0)))</f>
        <v/>
      </c>
      <c r="AT298" s="844" t="str">
        <f>IF($B298="","",INDEX('All CCC'!AT$7:AT$809,MATCH(WatchList!$B298,'All CCC'!$B$7:$B$809,0)))</f>
        <v/>
      </c>
      <c r="AU298" s="844" t="str">
        <f>IF($B298="","",INDEX('All CCC'!AU$7:AU$809,MATCH(WatchList!$B298,'All CCC'!$B$7:$B$809,0)))</f>
        <v/>
      </c>
      <c r="AV298" s="844" t="str">
        <f>IF($B298="","",INDEX('All CCC'!AV$7:AV$809,MATCH(WatchList!$B298,'All CCC'!$B$7:$B$809,0)))</f>
        <v/>
      </c>
      <c r="AW298" s="844" t="str">
        <f>IF($B298="","",INDEX('All CCC'!AW$7:AW$809,MATCH(WatchList!$B298,'All CCC'!$B$7:$B$809,0)))</f>
        <v/>
      </c>
      <c r="AX298" s="844" t="str">
        <f>IF($B298="","",INDEX('All CCC'!AX$7:AX$809,MATCH(WatchList!$B298,'All CCC'!$B$7:$B$809,0)))</f>
        <v/>
      </c>
      <c r="AY298" s="844" t="str">
        <f>IF($B298="","",INDEX('All CCC'!AY$7:AY$809,MATCH(WatchList!$B298,'All CCC'!$B$7:$B$809,0)))</f>
        <v/>
      </c>
      <c r="AZ298" s="844" t="str">
        <f>IF($B298="","",INDEX('All CCC'!AZ$7:AZ$809,MATCH(WatchList!$B298,'All CCC'!$B$7:$B$809,0)))</f>
        <v/>
      </c>
      <c r="BA298" s="844" t="str">
        <f>IF($B298="","",INDEX('All CCC'!BA$7:BA$809,MATCH(WatchList!$B298,'All CCC'!$B$7:$B$809,0)))</f>
        <v/>
      </c>
      <c r="BB298" s="844" t="str">
        <f>IF($B298="","",INDEX('All CCC'!BB$7:BB$809,MATCH(WatchList!$B298,'All CCC'!$B$7:$B$809,0)))</f>
        <v/>
      </c>
      <c r="BC298" s="844" t="str">
        <f>IF($B298="","",INDEX('All CCC'!BC$7:BC$809,MATCH(WatchList!$B298,'All CCC'!$B$7:$B$809,0)))</f>
        <v/>
      </c>
      <c r="BD298" s="844" t="str">
        <f>IF($B298="","",INDEX('All CCC'!BD$7:BD$809,MATCH(WatchList!$B298,'All CCC'!$B$7:$B$809,0)))</f>
        <v/>
      </c>
      <c r="BE298" s="844" t="str">
        <f>IF($B298="","",INDEX('All CCC'!BE$7:BE$809,MATCH(WatchList!$B298,'All CCC'!$B$7:$B$809,0)))</f>
        <v/>
      </c>
      <c r="BF298" s="844" t="str">
        <f>IF($B298="","",INDEX('All CCC'!BF$7:BF$809,MATCH(WatchList!$B298,'All CCC'!$B$7:$B$809,0)))</f>
        <v/>
      </c>
      <c r="BG298" s="844" t="str">
        <f>IF($B298="","",INDEX('All CCC'!BG$7:BG$809,MATCH(WatchList!$B298,'All CCC'!$B$7:$B$809,0)))</f>
        <v/>
      </c>
    </row>
    <row r="299" spans="1:59" x14ac:dyDescent="0.2">
      <c r="A299" s="548" t="str">
        <f>IF($B299="","",INDEX('All CCC'!A$7:A$809,MATCH(WatchList!$B299,'All CCC'!$B$7:$B$809,0)))</f>
        <v/>
      </c>
      <c r="B299" s="31"/>
      <c r="C299" s="844" t="str">
        <f>IF($B299="","",INDEX('All CCC'!C$7:C$809,MATCH(WatchList!$B299,'All CCC'!$B$7:$B$809,0)))</f>
        <v/>
      </c>
      <c r="D299" s="844" t="str">
        <f>IF($B299="","",INDEX('All CCC'!D$7:D$809,MATCH(WatchList!$B299,'All CCC'!$B$7:$B$809,0)))</f>
        <v/>
      </c>
      <c r="E299" s="844" t="str">
        <f>IF($B299="","",INDEX('All CCC'!E$7:E$809,MATCH(WatchList!$B299,'All CCC'!$B$7:$B$809,0)))</f>
        <v/>
      </c>
      <c r="F299" s="844" t="str">
        <f>IF($B299="","",INDEX('All CCC'!F$7:F$809,MATCH(WatchList!$B299,'All CCC'!$B$7:$B$809,0)))</f>
        <v/>
      </c>
      <c r="G299" s="844" t="str">
        <f>IF($B299="","",INDEX('All CCC'!G$7:G$809,MATCH(WatchList!$B299,'All CCC'!$B$7:$B$809,0)))</f>
        <v/>
      </c>
      <c r="H299" s="844" t="str">
        <f>IF($B299="","",INDEX('All CCC'!H$7:H$809,MATCH(WatchList!$B299,'All CCC'!$B$7:$B$809,0)))</f>
        <v/>
      </c>
      <c r="I299" s="844" t="str">
        <f>IF($B299="","",INDEX('All CCC'!I$7:I$809,MATCH(WatchList!$B299,'All CCC'!$B$7:$B$809,0)))</f>
        <v/>
      </c>
      <c r="J299" s="844" t="str">
        <f>IF($B299="","",INDEX('All CCC'!J$7:J$809,MATCH(WatchList!$B299,'All CCC'!$B$7:$B$809,0)))</f>
        <v/>
      </c>
      <c r="K299" s="844" t="str">
        <f>IF($B299="","",INDEX('All CCC'!K$7:K$809,MATCH(WatchList!$B299,'All CCC'!$B$7:$B$809,0)))</f>
        <v/>
      </c>
      <c r="L299" s="844" t="str">
        <f>IF($B299="","",INDEX('All CCC'!L$7:L$809,MATCH(WatchList!$B299,'All CCC'!$B$7:$B$809,0)))</f>
        <v/>
      </c>
      <c r="M299" s="844" t="str">
        <f>IF($B299="","",INDEX('All CCC'!M$7:M$809,MATCH(WatchList!$B299,'All CCC'!$B$7:$B$809,0)))</f>
        <v/>
      </c>
      <c r="N299" s="844" t="str">
        <f>IF($B299="","",INDEX('All CCC'!N$7:N$809,MATCH(WatchList!$B299,'All CCC'!$B$7:$B$809,0)))</f>
        <v/>
      </c>
      <c r="O299" s="844" t="str">
        <f>IF($B299="","",INDEX('All CCC'!O$7:O$809,MATCH(WatchList!$B299,'All CCC'!$B$7:$B$809,0)))</f>
        <v/>
      </c>
      <c r="P299" s="845" t="str">
        <f>IF($B299="","",INDEX('All CCC'!P$7:P$809,MATCH(WatchList!$B299,'All CCC'!$B$7:$B$809,0)))</f>
        <v/>
      </c>
      <c r="Q299" s="845" t="str">
        <f>IF($B299="","",INDEX('All CCC'!Q$7:Q$809,MATCH(WatchList!$B299,'All CCC'!$B$7:$B$809,0)))</f>
        <v/>
      </c>
      <c r="R299" s="844" t="str">
        <f>IF($B299="","",INDEX('All CCC'!R$7:R$809,MATCH(WatchList!$B299,'All CCC'!$B$7:$B$809,0)))</f>
        <v/>
      </c>
      <c r="S299" s="844" t="str">
        <f>IF($B299="","",INDEX('All CCC'!S$7:S$809,MATCH(WatchList!$B299,'All CCC'!$B$7:$B$809,0)))</f>
        <v/>
      </c>
      <c r="T299" s="844" t="str">
        <f>IF($B299="","",INDEX('All CCC'!T$7:T$809,MATCH(WatchList!$B299,'All CCC'!$B$7:$B$809,0)))</f>
        <v/>
      </c>
      <c r="U299" s="844" t="str">
        <f>IF($B299="","",INDEX('All CCC'!U$7:U$809,MATCH(WatchList!$B299,'All CCC'!$B$7:$B$809,0)))</f>
        <v/>
      </c>
      <c r="V299" s="844" t="str">
        <f>IF($B299="","",INDEX('All CCC'!V$7:V$809,MATCH(WatchList!$B299,'All CCC'!$B$7:$B$809,0)))</f>
        <v/>
      </c>
      <c r="W299" s="844" t="str">
        <f>IF($B299="","",INDEX('All CCC'!W$7:W$809,MATCH(WatchList!$B299,'All CCC'!$B$7:$B$809,0)))</f>
        <v/>
      </c>
      <c r="X299" s="844" t="str">
        <f>IF($B299="","",INDEX('All CCC'!X$7:X$809,MATCH(WatchList!$B299,'All CCC'!$B$7:$B$809,0)))</f>
        <v/>
      </c>
      <c r="Y299" s="844" t="str">
        <f>IF($B299="","",INDEX('All CCC'!Y$7:Y$809,MATCH(WatchList!$B299,'All CCC'!$B$7:$B$809,0)))</f>
        <v/>
      </c>
      <c r="Z299" s="844" t="str">
        <f>IF($B299="","",INDEX('All CCC'!Z$7:Z$809,MATCH(WatchList!$B299,'All CCC'!$B$7:$B$809,0)))</f>
        <v/>
      </c>
      <c r="AA299" s="844" t="str">
        <f>IF($B299="","",INDEX('All CCC'!AA$7:AA$809,MATCH(WatchList!$B299,'All CCC'!$B$7:$B$809,0)))</f>
        <v/>
      </c>
      <c r="AB299" s="844" t="str">
        <f>IF($B299="","",INDEX('All CCC'!AB$7:AB$809,MATCH(WatchList!$B299,'All CCC'!$B$7:$B$809,0)))</f>
        <v/>
      </c>
      <c r="AC299" s="844" t="str">
        <f>IF($B299="","",INDEX('All CCC'!AC$7:AC$809,MATCH(WatchList!$B299,'All CCC'!$B$7:$B$809,0)))</f>
        <v/>
      </c>
      <c r="AD299" s="844" t="str">
        <f>IF($B299="","",INDEX('All CCC'!AD$7:AD$809,MATCH(WatchList!$B299,'All CCC'!$B$7:$B$809,0)))</f>
        <v/>
      </c>
      <c r="AE299" s="844" t="str">
        <f>IF($B299="","",INDEX('All CCC'!AE$7:AE$809,MATCH(WatchList!$B299,'All CCC'!$B$7:$B$809,0)))</f>
        <v/>
      </c>
      <c r="AF299" s="844" t="str">
        <f>IF($B299="","",INDEX('All CCC'!AF$7:AF$809,MATCH(WatchList!$B299,'All CCC'!$B$7:$B$809,0)))</f>
        <v/>
      </c>
      <c r="AG299" s="844" t="str">
        <f>IF($B299="","",INDEX('All CCC'!AG$7:AG$809,MATCH(WatchList!$B299,'All CCC'!$B$7:$B$809,0)))</f>
        <v/>
      </c>
      <c r="AH299" s="844" t="str">
        <f>IF($B299="","",INDEX('All CCC'!AH$7:AH$809,MATCH(WatchList!$B299,'All CCC'!$B$7:$B$809,0)))</f>
        <v/>
      </c>
      <c r="AI299" s="844" t="str">
        <f>IF($B299="","",INDEX('All CCC'!AI$7:AI$809,MATCH(WatchList!$B299,'All CCC'!$B$7:$B$809,0)))</f>
        <v/>
      </c>
      <c r="AJ299" s="844" t="str">
        <f>IF($B299="","",INDEX('All CCC'!AJ$7:AJ$809,MATCH(WatchList!$B299,'All CCC'!$B$7:$B$809,0)))</f>
        <v/>
      </c>
      <c r="AK299" s="844" t="str">
        <f>IF($B299="","",INDEX('All CCC'!AK$7:AK$809,MATCH(WatchList!$B299,'All CCC'!$B$7:$B$809,0)))</f>
        <v/>
      </c>
      <c r="AL299" s="844" t="str">
        <f>IF($B299="","",INDEX('All CCC'!AL$7:AL$809,MATCH(WatchList!$B299,'All CCC'!$B$7:$B$809,0)))</f>
        <v/>
      </c>
      <c r="AM299" s="844" t="str">
        <f>IF($B299="","",INDEX('All CCC'!AM$7:AM$809,MATCH(WatchList!$B299,'All CCC'!$B$7:$B$809,0)))</f>
        <v/>
      </c>
      <c r="AN299" s="844" t="str">
        <f>IF($B299="","",INDEX('All CCC'!AN$7:AN$809,MATCH(WatchList!$B299,'All CCC'!$B$7:$B$809,0)))</f>
        <v/>
      </c>
      <c r="AO299" s="844" t="str">
        <f>IF($B299="","",INDEX('All CCC'!AO$7:AO$809,MATCH(WatchList!$B299,'All CCC'!$B$7:$B$809,0)))</f>
        <v/>
      </c>
      <c r="AP299" s="844" t="str">
        <f>IF($B299="","",INDEX('All CCC'!AP$7:AP$809,MATCH(WatchList!$B299,'All CCC'!$B$7:$B$809,0)))</f>
        <v/>
      </c>
      <c r="AQ299" s="844" t="str">
        <f>IF($B299="","",INDEX('All CCC'!AQ$7:AQ$809,MATCH(WatchList!$B299,'All CCC'!$B$7:$B$809,0)))</f>
        <v/>
      </c>
      <c r="AR299" s="844" t="str">
        <f>IF($B299="","",INDEX('All CCC'!AR$7:AR$809,MATCH(WatchList!$B299,'All CCC'!$B$7:$B$809,0)))</f>
        <v/>
      </c>
      <c r="AS299" s="844" t="str">
        <f>IF($B299="","",INDEX('All CCC'!AS$7:AS$809,MATCH(WatchList!$B299,'All CCC'!$B$7:$B$809,0)))</f>
        <v/>
      </c>
      <c r="AT299" s="844" t="str">
        <f>IF($B299="","",INDEX('All CCC'!AT$7:AT$809,MATCH(WatchList!$B299,'All CCC'!$B$7:$B$809,0)))</f>
        <v/>
      </c>
      <c r="AU299" s="844" t="str">
        <f>IF($B299="","",INDEX('All CCC'!AU$7:AU$809,MATCH(WatchList!$B299,'All CCC'!$B$7:$B$809,0)))</f>
        <v/>
      </c>
      <c r="AV299" s="844" t="str">
        <f>IF($B299="","",INDEX('All CCC'!AV$7:AV$809,MATCH(WatchList!$B299,'All CCC'!$B$7:$B$809,0)))</f>
        <v/>
      </c>
      <c r="AW299" s="844" t="str">
        <f>IF($B299="","",INDEX('All CCC'!AW$7:AW$809,MATCH(WatchList!$B299,'All CCC'!$B$7:$B$809,0)))</f>
        <v/>
      </c>
      <c r="AX299" s="844" t="str">
        <f>IF($B299="","",INDEX('All CCC'!AX$7:AX$809,MATCH(WatchList!$B299,'All CCC'!$B$7:$B$809,0)))</f>
        <v/>
      </c>
      <c r="AY299" s="844" t="str">
        <f>IF($B299="","",INDEX('All CCC'!AY$7:AY$809,MATCH(WatchList!$B299,'All CCC'!$B$7:$B$809,0)))</f>
        <v/>
      </c>
      <c r="AZ299" s="844" t="str">
        <f>IF($B299="","",INDEX('All CCC'!AZ$7:AZ$809,MATCH(WatchList!$B299,'All CCC'!$B$7:$B$809,0)))</f>
        <v/>
      </c>
      <c r="BA299" s="844" t="str">
        <f>IF($B299="","",INDEX('All CCC'!BA$7:BA$809,MATCH(WatchList!$B299,'All CCC'!$B$7:$B$809,0)))</f>
        <v/>
      </c>
      <c r="BB299" s="844" t="str">
        <f>IF($B299="","",INDEX('All CCC'!BB$7:BB$809,MATCH(WatchList!$B299,'All CCC'!$B$7:$B$809,0)))</f>
        <v/>
      </c>
      <c r="BC299" s="844" t="str">
        <f>IF($B299="","",INDEX('All CCC'!BC$7:BC$809,MATCH(WatchList!$B299,'All CCC'!$B$7:$B$809,0)))</f>
        <v/>
      </c>
      <c r="BD299" s="844" t="str">
        <f>IF($B299="","",INDEX('All CCC'!BD$7:BD$809,MATCH(WatchList!$B299,'All CCC'!$B$7:$B$809,0)))</f>
        <v/>
      </c>
      <c r="BE299" s="844" t="str">
        <f>IF($B299="","",INDEX('All CCC'!BE$7:BE$809,MATCH(WatchList!$B299,'All CCC'!$B$7:$B$809,0)))</f>
        <v/>
      </c>
      <c r="BF299" s="844" t="str">
        <f>IF($B299="","",INDEX('All CCC'!BF$7:BF$809,MATCH(WatchList!$B299,'All CCC'!$B$7:$B$809,0)))</f>
        <v/>
      </c>
      <c r="BG299" s="844" t="str">
        <f>IF($B299="","",INDEX('All CCC'!BG$7:BG$809,MATCH(WatchList!$B299,'All CCC'!$B$7:$B$809,0)))</f>
        <v/>
      </c>
    </row>
    <row r="300" spans="1:59" x14ac:dyDescent="0.2">
      <c r="A300" s="548" t="str">
        <f>IF($B300="","",INDEX('All CCC'!A$7:A$809,MATCH(WatchList!$B300,'All CCC'!$B$7:$B$809,0)))</f>
        <v/>
      </c>
      <c r="B300" s="31"/>
      <c r="C300" s="844" t="str">
        <f>IF($B300="","",INDEX('All CCC'!C$7:C$809,MATCH(WatchList!$B300,'All CCC'!$B$7:$B$809,0)))</f>
        <v/>
      </c>
      <c r="D300" s="844" t="str">
        <f>IF($B300="","",INDEX('All CCC'!D$7:D$809,MATCH(WatchList!$B300,'All CCC'!$B$7:$B$809,0)))</f>
        <v/>
      </c>
      <c r="E300" s="844" t="str">
        <f>IF($B300="","",INDEX('All CCC'!E$7:E$809,MATCH(WatchList!$B300,'All CCC'!$B$7:$B$809,0)))</f>
        <v/>
      </c>
      <c r="F300" s="844" t="str">
        <f>IF($B300="","",INDEX('All CCC'!F$7:F$809,MATCH(WatchList!$B300,'All CCC'!$B$7:$B$809,0)))</f>
        <v/>
      </c>
      <c r="G300" s="844" t="str">
        <f>IF($B300="","",INDEX('All CCC'!G$7:G$809,MATCH(WatchList!$B300,'All CCC'!$B$7:$B$809,0)))</f>
        <v/>
      </c>
      <c r="H300" s="844" t="str">
        <f>IF($B300="","",INDEX('All CCC'!H$7:H$809,MATCH(WatchList!$B300,'All CCC'!$B$7:$B$809,0)))</f>
        <v/>
      </c>
      <c r="I300" s="844" t="str">
        <f>IF($B300="","",INDEX('All CCC'!I$7:I$809,MATCH(WatchList!$B300,'All CCC'!$B$7:$B$809,0)))</f>
        <v/>
      </c>
      <c r="J300" s="844" t="str">
        <f>IF($B300="","",INDEX('All CCC'!J$7:J$809,MATCH(WatchList!$B300,'All CCC'!$B$7:$B$809,0)))</f>
        <v/>
      </c>
      <c r="K300" s="844" t="str">
        <f>IF($B300="","",INDEX('All CCC'!K$7:K$809,MATCH(WatchList!$B300,'All CCC'!$B$7:$B$809,0)))</f>
        <v/>
      </c>
      <c r="L300" s="844" t="str">
        <f>IF($B300="","",INDEX('All CCC'!L$7:L$809,MATCH(WatchList!$B300,'All CCC'!$B$7:$B$809,0)))</f>
        <v/>
      </c>
      <c r="M300" s="844" t="str">
        <f>IF($B300="","",INDEX('All CCC'!M$7:M$809,MATCH(WatchList!$B300,'All CCC'!$B$7:$B$809,0)))</f>
        <v/>
      </c>
      <c r="N300" s="844" t="str">
        <f>IF($B300="","",INDEX('All CCC'!N$7:N$809,MATCH(WatchList!$B300,'All CCC'!$B$7:$B$809,0)))</f>
        <v/>
      </c>
      <c r="O300" s="844" t="str">
        <f>IF($B300="","",INDEX('All CCC'!O$7:O$809,MATCH(WatchList!$B300,'All CCC'!$B$7:$B$809,0)))</f>
        <v/>
      </c>
      <c r="P300" s="845" t="str">
        <f>IF($B300="","",INDEX('All CCC'!P$7:P$809,MATCH(WatchList!$B300,'All CCC'!$B$7:$B$809,0)))</f>
        <v/>
      </c>
      <c r="Q300" s="845" t="str">
        <f>IF($B300="","",INDEX('All CCC'!Q$7:Q$809,MATCH(WatchList!$B300,'All CCC'!$B$7:$B$809,0)))</f>
        <v/>
      </c>
      <c r="R300" s="844" t="str">
        <f>IF($B300="","",INDEX('All CCC'!R$7:R$809,MATCH(WatchList!$B300,'All CCC'!$B$7:$B$809,0)))</f>
        <v/>
      </c>
      <c r="S300" s="844" t="str">
        <f>IF($B300="","",INDEX('All CCC'!S$7:S$809,MATCH(WatchList!$B300,'All CCC'!$B$7:$B$809,0)))</f>
        <v/>
      </c>
      <c r="T300" s="844" t="str">
        <f>IF($B300="","",INDEX('All CCC'!T$7:T$809,MATCH(WatchList!$B300,'All CCC'!$B$7:$B$809,0)))</f>
        <v/>
      </c>
      <c r="U300" s="844" t="str">
        <f>IF($B300="","",INDEX('All CCC'!U$7:U$809,MATCH(WatchList!$B300,'All CCC'!$B$7:$B$809,0)))</f>
        <v/>
      </c>
      <c r="V300" s="844" t="str">
        <f>IF($B300="","",INDEX('All CCC'!V$7:V$809,MATCH(WatchList!$B300,'All CCC'!$B$7:$B$809,0)))</f>
        <v/>
      </c>
      <c r="W300" s="844" t="str">
        <f>IF($B300="","",INDEX('All CCC'!W$7:W$809,MATCH(WatchList!$B300,'All CCC'!$B$7:$B$809,0)))</f>
        <v/>
      </c>
      <c r="X300" s="844" t="str">
        <f>IF($B300="","",INDEX('All CCC'!X$7:X$809,MATCH(WatchList!$B300,'All CCC'!$B$7:$B$809,0)))</f>
        <v/>
      </c>
      <c r="Y300" s="844" t="str">
        <f>IF($B300="","",INDEX('All CCC'!Y$7:Y$809,MATCH(WatchList!$B300,'All CCC'!$B$7:$B$809,0)))</f>
        <v/>
      </c>
      <c r="Z300" s="844" t="str">
        <f>IF($B300="","",INDEX('All CCC'!Z$7:Z$809,MATCH(WatchList!$B300,'All CCC'!$B$7:$B$809,0)))</f>
        <v/>
      </c>
      <c r="AA300" s="844" t="str">
        <f>IF($B300="","",INDEX('All CCC'!AA$7:AA$809,MATCH(WatchList!$B300,'All CCC'!$B$7:$B$809,0)))</f>
        <v/>
      </c>
      <c r="AB300" s="844" t="str">
        <f>IF($B300="","",INDEX('All CCC'!AB$7:AB$809,MATCH(WatchList!$B300,'All CCC'!$B$7:$B$809,0)))</f>
        <v/>
      </c>
      <c r="AC300" s="844" t="str">
        <f>IF($B300="","",INDEX('All CCC'!AC$7:AC$809,MATCH(WatchList!$B300,'All CCC'!$B$7:$B$809,0)))</f>
        <v/>
      </c>
      <c r="AD300" s="844" t="str">
        <f>IF($B300="","",INDEX('All CCC'!AD$7:AD$809,MATCH(WatchList!$B300,'All CCC'!$B$7:$B$809,0)))</f>
        <v/>
      </c>
      <c r="AE300" s="844" t="str">
        <f>IF($B300="","",INDEX('All CCC'!AE$7:AE$809,MATCH(WatchList!$B300,'All CCC'!$B$7:$B$809,0)))</f>
        <v/>
      </c>
      <c r="AF300" s="844" t="str">
        <f>IF($B300="","",INDEX('All CCC'!AF$7:AF$809,MATCH(WatchList!$B300,'All CCC'!$B$7:$B$809,0)))</f>
        <v/>
      </c>
      <c r="AG300" s="844" t="str">
        <f>IF($B300="","",INDEX('All CCC'!AG$7:AG$809,MATCH(WatchList!$B300,'All CCC'!$B$7:$B$809,0)))</f>
        <v/>
      </c>
      <c r="AH300" s="844" t="str">
        <f>IF($B300="","",INDEX('All CCC'!AH$7:AH$809,MATCH(WatchList!$B300,'All CCC'!$B$7:$B$809,0)))</f>
        <v/>
      </c>
      <c r="AI300" s="844" t="str">
        <f>IF($B300="","",INDEX('All CCC'!AI$7:AI$809,MATCH(WatchList!$B300,'All CCC'!$B$7:$B$809,0)))</f>
        <v/>
      </c>
      <c r="AJ300" s="844" t="str">
        <f>IF($B300="","",INDEX('All CCC'!AJ$7:AJ$809,MATCH(WatchList!$B300,'All CCC'!$B$7:$B$809,0)))</f>
        <v/>
      </c>
      <c r="AK300" s="844" t="str">
        <f>IF($B300="","",INDEX('All CCC'!AK$7:AK$809,MATCH(WatchList!$B300,'All CCC'!$B$7:$B$809,0)))</f>
        <v/>
      </c>
      <c r="AL300" s="844" t="str">
        <f>IF($B300="","",INDEX('All CCC'!AL$7:AL$809,MATCH(WatchList!$B300,'All CCC'!$B$7:$B$809,0)))</f>
        <v/>
      </c>
      <c r="AM300" s="844" t="str">
        <f>IF($B300="","",INDEX('All CCC'!AM$7:AM$809,MATCH(WatchList!$B300,'All CCC'!$B$7:$B$809,0)))</f>
        <v/>
      </c>
      <c r="AN300" s="844" t="str">
        <f>IF($B300="","",INDEX('All CCC'!AN$7:AN$809,MATCH(WatchList!$B300,'All CCC'!$B$7:$B$809,0)))</f>
        <v/>
      </c>
      <c r="AO300" s="844" t="str">
        <f>IF($B300="","",INDEX('All CCC'!AO$7:AO$809,MATCH(WatchList!$B300,'All CCC'!$B$7:$B$809,0)))</f>
        <v/>
      </c>
      <c r="AP300" s="844" t="str">
        <f>IF($B300="","",INDEX('All CCC'!AP$7:AP$809,MATCH(WatchList!$B300,'All CCC'!$B$7:$B$809,0)))</f>
        <v/>
      </c>
      <c r="AQ300" s="844" t="str">
        <f>IF($B300="","",INDEX('All CCC'!AQ$7:AQ$809,MATCH(WatchList!$B300,'All CCC'!$B$7:$B$809,0)))</f>
        <v/>
      </c>
      <c r="AR300" s="844" t="str">
        <f>IF($B300="","",INDEX('All CCC'!AR$7:AR$809,MATCH(WatchList!$B300,'All CCC'!$B$7:$B$809,0)))</f>
        <v/>
      </c>
      <c r="AS300" s="844" t="str">
        <f>IF($B300="","",INDEX('All CCC'!AS$7:AS$809,MATCH(WatchList!$B300,'All CCC'!$B$7:$B$809,0)))</f>
        <v/>
      </c>
      <c r="AT300" s="844" t="str">
        <f>IF($B300="","",INDEX('All CCC'!AT$7:AT$809,MATCH(WatchList!$B300,'All CCC'!$B$7:$B$809,0)))</f>
        <v/>
      </c>
      <c r="AU300" s="844" t="str">
        <f>IF($B300="","",INDEX('All CCC'!AU$7:AU$809,MATCH(WatchList!$B300,'All CCC'!$B$7:$B$809,0)))</f>
        <v/>
      </c>
      <c r="AV300" s="844" t="str">
        <f>IF($B300="","",INDEX('All CCC'!AV$7:AV$809,MATCH(WatchList!$B300,'All CCC'!$B$7:$B$809,0)))</f>
        <v/>
      </c>
      <c r="AW300" s="844" t="str">
        <f>IF($B300="","",INDEX('All CCC'!AW$7:AW$809,MATCH(WatchList!$B300,'All CCC'!$B$7:$B$809,0)))</f>
        <v/>
      </c>
      <c r="AX300" s="844" t="str">
        <f>IF($B300="","",INDEX('All CCC'!AX$7:AX$809,MATCH(WatchList!$B300,'All CCC'!$B$7:$B$809,0)))</f>
        <v/>
      </c>
      <c r="AY300" s="844" t="str">
        <f>IF($B300="","",INDEX('All CCC'!AY$7:AY$809,MATCH(WatchList!$B300,'All CCC'!$B$7:$B$809,0)))</f>
        <v/>
      </c>
      <c r="AZ300" s="844" t="str">
        <f>IF($B300="","",INDEX('All CCC'!AZ$7:AZ$809,MATCH(WatchList!$B300,'All CCC'!$B$7:$B$809,0)))</f>
        <v/>
      </c>
      <c r="BA300" s="844" t="str">
        <f>IF($B300="","",INDEX('All CCC'!BA$7:BA$809,MATCH(WatchList!$B300,'All CCC'!$B$7:$B$809,0)))</f>
        <v/>
      </c>
      <c r="BB300" s="844" t="str">
        <f>IF($B300="","",INDEX('All CCC'!BB$7:BB$809,MATCH(WatchList!$B300,'All CCC'!$B$7:$B$809,0)))</f>
        <v/>
      </c>
      <c r="BC300" s="844" t="str">
        <f>IF($B300="","",INDEX('All CCC'!BC$7:BC$809,MATCH(WatchList!$B300,'All CCC'!$B$7:$B$809,0)))</f>
        <v/>
      </c>
      <c r="BD300" s="844" t="str">
        <f>IF($B300="","",INDEX('All CCC'!BD$7:BD$809,MATCH(WatchList!$B300,'All CCC'!$B$7:$B$809,0)))</f>
        <v/>
      </c>
      <c r="BE300" s="844" t="str">
        <f>IF($B300="","",INDEX('All CCC'!BE$7:BE$809,MATCH(WatchList!$B300,'All CCC'!$B$7:$B$809,0)))</f>
        <v/>
      </c>
      <c r="BF300" s="844" t="str">
        <f>IF($B300="","",INDEX('All CCC'!BF$7:BF$809,MATCH(WatchList!$B300,'All CCC'!$B$7:$B$809,0)))</f>
        <v/>
      </c>
      <c r="BG300" s="844" t="str">
        <f>IF($B300="","",INDEX('All CCC'!BG$7:BG$809,MATCH(WatchList!$B300,'All CCC'!$B$7:$B$809,0)))</f>
        <v/>
      </c>
    </row>
    <row r="301" spans="1:59" x14ac:dyDescent="0.2">
      <c r="A301" s="548" t="str">
        <f>IF($B301="","",INDEX('All CCC'!A$7:A$809,MATCH(WatchList!$B301,'All CCC'!$B$7:$B$809,0)))</f>
        <v/>
      </c>
      <c r="B301" s="31"/>
      <c r="C301" s="844" t="str">
        <f>IF($B301="","",INDEX('All CCC'!C$7:C$809,MATCH(WatchList!$B301,'All CCC'!$B$7:$B$809,0)))</f>
        <v/>
      </c>
      <c r="D301" s="844" t="str">
        <f>IF($B301="","",INDEX('All CCC'!D$7:D$809,MATCH(WatchList!$B301,'All CCC'!$B$7:$B$809,0)))</f>
        <v/>
      </c>
      <c r="E301" s="844" t="str">
        <f>IF($B301="","",INDEX('All CCC'!E$7:E$809,MATCH(WatchList!$B301,'All CCC'!$B$7:$B$809,0)))</f>
        <v/>
      </c>
      <c r="F301" s="844" t="str">
        <f>IF($B301="","",INDEX('All CCC'!F$7:F$809,MATCH(WatchList!$B301,'All CCC'!$B$7:$B$809,0)))</f>
        <v/>
      </c>
      <c r="G301" s="844" t="str">
        <f>IF($B301="","",INDEX('All CCC'!G$7:G$809,MATCH(WatchList!$B301,'All CCC'!$B$7:$B$809,0)))</f>
        <v/>
      </c>
      <c r="H301" s="844" t="str">
        <f>IF($B301="","",INDEX('All CCC'!H$7:H$809,MATCH(WatchList!$B301,'All CCC'!$B$7:$B$809,0)))</f>
        <v/>
      </c>
      <c r="I301" s="844" t="str">
        <f>IF($B301="","",INDEX('All CCC'!I$7:I$809,MATCH(WatchList!$B301,'All CCC'!$B$7:$B$809,0)))</f>
        <v/>
      </c>
      <c r="J301" s="844" t="str">
        <f>IF($B301="","",INDEX('All CCC'!J$7:J$809,MATCH(WatchList!$B301,'All CCC'!$B$7:$B$809,0)))</f>
        <v/>
      </c>
      <c r="K301" s="844" t="str">
        <f>IF($B301="","",INDEX('All CCC'!K$7:K$809,MATCH(WatchList!$B301,'All CCC'!$B$7:$B$809,0)))</f>
        <v/>
      </c>
      <c r="L301" s="844" t="str">
        <f>IF($B301="","",INDEX('All CCC'!L$7:L$809,MATCH(WatchList!$B301,'All CCC'!$B$7:$B$809,0)))</f>
        <v/>
      </c>
      <c r="M301" s="844" t="str">
        <f>IF($B301="","",INDEX('All CCC'!M$7:M$809,MATCH(WatchList!$B301,'All CCC'!$B$7:$B$809,0)))</f>
        <v/>
      </c>
      <c r="N301" s="844" t="str">
        <f>IF($B301="","",INDEX('All CCC'!N$7:N$809,MATCH(WatchList!$B301,'All CCC'!$B$7:$B$809,0)))</f>
        <v/>
      </c>
      <c r="O301" s="844" t="str">
        <f>IF($B301="","",INDEX('All CCC'!O$7:O$809,MATCH(WatchList!$B301,'All CCC'!$B$7:$B$809,0)))</f>
        <v/>
      </c>
      <c r="P301" s="845" t="str">
        <f>IF($B301="","",INDEX('All CCC'!P$7:P$809,MATCH(WatchList!$B301,'All CCC'!$B$7:$B$809,0)))</f>
        <v/>
      </c>
      <c r="Q301" s="845" t="str">
        <f>IF($B301="","",INDEX('All CCC'!Q$7:Q$809,MATCH(WatchList!$B301,'All CCC'!$B$7:$B$809,0)))</f>
        <v/>
      </c>
      <c r="R301" s="844" t="str">
        <f>IF($B301="","",INDEX('All CCC'!R$7:R$809,MATCH(WatchList!$B301,'All CCC'!$B$7:$B$809,0)))</f>
        <v/>
      </c>
      <c r="S301" s="844" t="str">
        <f>IF($B301="","",INDEX('All CCC'!S$7:S$809,MATCH(WatchList!$B301,'All CCC'!$B$7:$B$809,0)))</f>
        <v/>
      </c>
      <c r="T301" s="844" t="str">
        <f>IF($B301="","",INDEX('All CCC'!T$7:T$809,MATCH(WatchList!$B301,'All CCC'!$B$7:$B$809,0)))</f>
        <v/>
      </c>
      <c r="U301" s="844" t="str">
        <f>IF($B301="","",INDEX('All CCC'!U$7:U$809,MATCH(WatchList!$B301,'All CCC'!$B$7:$B$809,0)))</f>
        <v/>
      </c>
      <c r="V301" s="844" t="str">
        <f>IF($B301="","",INDEX('All CCC'!V$7:V$809,MATCH(WatchList!$B301,'All CCC'!$B$7:$B$809,0)))</f>
        <v/>
      </c>
      <c r="W301" s="844" t="str">
        <f>IF($B301="","",INDEX('All CCC'!W$7:W$809,MATCH(WatchList!$B301,'All CCC'!$B$7:$B$809,0)))</f>
        <v/>
      </c>
      <c r="X301" s="844" t="str">
        <f>IF($B301="","",INDEX('All CCC'!X$7:X$809,MATCH(WatchList!$B301,'All CCC'!$B$7:$B$809,0)))</f>
        <v/>
      </c>
      <c r="Y301" s="844" t="str">
        <f>IF($B301="","",INDEX('All CCC'!Y$7:Y$809,MATCH(WatchList!$B301,'All CCC'!$B$7:$B$809,0)))</f>
        <v/>
      </c>
      <c r="Z301" s="844" t="str">
        <f>IF($B301="","",INDEX('All CCC'!Z$7:Z$809,MATCH(WatchList!$B301,'All CCC'!$B$7:$B$809,0)))</f>
        <v/>
      </c>
      <c r="AA301" s="844" t="str">
        <f>IF($B301="","",INDEX('All CCC'!AA$7:AA$809,MATCH(WatchList!$B301,'All CCC'!$B$7:$B$809,0)))</f>
        <v/>
      </c>
      <c r="AB301" s="844" t="str">
        <f>IF($B301="","",INDEX('All CCC'!AB$7:AB$809,MATCH(WatchList!$B301,'All CCC'!$B$7:$B$809,0)))</f>
        <v/>
      </c>
      <c r="AC301" s="844" t="str">
        <f>IF($B301="","",INDEX('All CCC'!AC$7:AC$809,MATCH(WatchList!$B301,'All CCC'!$B$7:$B$809,0)))</f>
        <v/>
      </c>
      <c r="AD301" s="844" t="str">
        <f>IF($B301="","",INDEX('All CCC'!AD$7:AD$809,MATCH(WatchList!$B301,'All CCC'!$B$7:$B$809,0)))</f>
        <v/>
      </c>
      <c r="AE301" s="844" t="str">
        <f>IF($B301="","",INDEX('All CCC'!AE$7:AE$809,MATCH(WatchList!$B301,'All CCC'!$B$7:$B$809,0)))</f>
        <v/>
      </c>
      <c r="AF301" s="844" t="str">
        <f>IF($B301="","",INDEX('All CCC'!AF$7:AF$809,MATCH(WatchList!$B301,'All CCC'!$B$7:$B$809,0)))</f>
        <v/>
      </c>
      <c r="AG301" s="844" t="str">
        <f>IF($B301="","",INDEX('All CCC'!AG$7:AG$809,MATCH(WatchList!$B301,'All CCC'!$B$7:$B$809,0)))</f>
        <v/>
      </c>
      <c r="AH301" s="844" t="str">
        <f>IF($B301="","",INDEX('All CCC'!AH$7:AH$809,MATCH(WatchList!$B301,'All CCC'!$B$7:$B$809,0)))</f>
        <v/>
      </c>
      <c r="AI301" s="844" t="str">
        <f>IF($B301="","",INDEX('All CCC'!AI$7:AI$809,MATCH(WatchList!$B301,'All CCC'!$B$7:$B$809,0)))</f>
        <v/>
      </c>
      <c r="AJ301" s="844" t="str">
        <f>IF($B301="","",INDEX('All CCC'!AJ$7:AJ$809,MATCH(WatchList!$B301,'All CCC'!$B$7:$B$809,0)))</f>
        <v/>
      </c>
      <c r="AK301" s="844" t="str">
        <f>IF($B301="","",INDEX('All CCC'!AK$7:AK$809,MATCH(WatchList!$B301,'All CCC'!$B$7:$B$809,0)))</f>
        <v/>
      </c>
      <c r="AL301" s="844" t="str">
        <f>IF($B301="","",INDEX('All CCC'!AL$7:AL$809,MATCH(WatchList!$B301,'All CCC'!$B$7:$B$809,0)))</f>
        <v/>
      </c>
      <c r="AM301" s="844" t="str">
        <f>IF($B301="","",INDEX('All CCC'!AM$7:AM$809,MATCH(WatchList!$B301,'All CCC'!$B$7:$B$809,0)))</f>
        <v/>
      </c>
      <c r="AN301" s="844" t="str">
        <f>IF($B301="","",INDEX('All CCC'!AN$7:AN$809,MATCH(WatchList!$B301,'All CCC'!$B$7:$B$809,0)))</f>
        <v/>
      </c>
      <c r="AO301" s="844" t="str">
        <f>IF($B301="","",INDEX('All CCC'!AO$7:AO$809,MATCH(WatchList!$B301,'All CCC'!$B$7:$B$809,0)))</f>
        <v/>
      </c>
      <c r="AP301" s="844" t="str">
        <f>IF($B301="","",INDEX('All CCC'!AP$7:AP$809,MATCH(WatchList!$B301,'All CCC'!$B$7:$B$809,0)))</f>
        <v/>
      </c>
      <c r="AQ301" s="844" t="str">
        <f>IF($B301="","",INDEX('All CCC'!AQ$7:AQ$809,MATCH(WatchList!$B301,'All CCC'!$B$7:$B$809,0)))</f>
        <v/>
      </c>
      <c r="AR301" s="844" t="str">
        <f>IF($B301="","",INDEX('All CCC'!AR$7:AR$809,MATCH(WatchList!$B301,'All CCC'!$B$7:$B$809,0)))</f>
        <v/>
      </c>
      <c r="AS301" s="844" t="str">
        <f>IF($B301="","",INDEX('All CCC'!AS$7:AS$809,MATCH(WatchList!$B301,'All CCC'!$B$7:$B$809,0)))</f>
        <v/>
      </c>
      <c r="AT301" s="844" t="str">
        <f>IF($B301="","",INDEX('All CCC'!AT$7:AT$809,MATCH(WatchList!$B301,'All CCC'!$B$7:$B$809,0)))</f>
        <v/>
      </c>
      <c r="AU301" s="844" t="str">
        <f>IF($B301="","",INDEX('All CCC'!AU$7:AU$809,MATCH(WatchList!$B301,'All CCC'!$B$7:$B$809,0)))</f>
        <v/>
      </c>
      <c r="AV301" s="844" t="str">
        <f>IF($B301="","",INDEX('All CCC'!AV$7:AV$809,MATCH(WatchList!$B301,'All CCC'!$B$7:$B$809,0)))</f>
        <v/>
      </c>
      <c r="AW301" s="844" t="str">
        <f>IF($B301="","",INDEX('All CCC'!AW$7:AW$809,MATCH(WatchList!$B301,'All CCC'!$B$7:$B$809,0)))</f>
        <v/>
      </c>
      <c r="AX301" s="844" t="str">
        <f>IF($B301="","",INDEX('All CCC'!AX$7:AX$809,MATCH(WatchList!$B301,'All CCC'!$B$7:$B$809,0)))</f>
        <v/>
      </c>
      <c r="AY301" s="844" t="str">
        <f>IF($B301="","",INDEX('All CCC'!AY$7:AY$809,MATCH(WatchList!$B301,'All CCC'!$B$7:$B$809,0)))</f>
        <v/>
      </c>
      <c r="AZ301" s="844" t="str">
        <f>IF($B301="","",INDEX('All CCC'!AZ$7:AZ$809,MATCH(WatchList!$B301,'All CCC'!$B$7:$B$809,0)))</f>
        <v/>
      </c>
      <c r="BA301" s="844" t="str">
        <f>IF($B301="","",INDEX('All CCC'!BA$7:BA$809,MATCH(WatchList!$B301,'All CCC'!$B$7:$B$809,0)))</f>
        <v/>
      </c>
      <c r="BB301" s="844" t="str">
        <f>IF($B301="","",INDEX('All CCC'!BB$7:BB$809,MATCH(WatchList!$B301,'All CCC'!$B$7:$B$809,0)))</f>
        <v/>
      </c>
      <c r="BC301" s="844" t="str">
        <f>IF($B301="","",INDEX('All CCC'!BC$7:BC$809,MATCH(WatchList!$B301,'All CCC'!$B$7:$B$809,0)))</f>
        <v/>
      </c>
      <c r="BD301" s="844" t="str">
        <f>IF($B301="","",INDEX('All CCC'!BD$7:BD$809,MATCH(WatchList!$B301,'All CCC'!$B$7:$B$809,0)))</f>
        <v/>
      </c>
      <c r="BE301" s="844" t="str">
        <f>IF($B301="","",INDEX('All CCC'!BE$7:BE$809,MATCH(WatchList!$B301,'All CCC'!$B$7:$B$809,0)))</f>
        <v/>
      </c>
      <c r="BF301" s="844" t="str">
        <f>IF($B301="","",INDEX('All CCC'!BF$7:BF$809,MATCH(WatchList!$B301,'All CCC'!$B$7:$B$809,0)))</f>
        <v/>
      </c>
      <c r="BG301" s="844" t="str">
        <f>IF($B301="","",INDEX('All CCC'!BG$7:BG$809,MATCH(WatchList!$B301,'All CCC'!$B$7:$B$809,0)))</f>
        <v/>
      </c>
    </row>
    <row r="302" spans="1:59" x14ac:dyDescent="0.2">
      <c r="A302" s="548" t="str">
        <f>IF($B302="","",INDEX('All CCC'!A$7:A$809,MATCH(WatchList!$B302,'All CCC'!$B$7:$B$809,0)))</f>
        <v/>
      </c>
      <c r="B302" s="31"/>
      <c r="C302" s="844" t="str">
        <f>IF($B302="","",INDEX('All CCC'!C$7:C$809,MATCH(WatchList!$B302,'All CCC'!$B$7:$B$809,0)))</f>
        <v/>
      </c>
      <c r="D302" s="844" t="str">
        <f>IF($B302="","",INDEX('All CCC'!D$7:D$809,MATCH(WatchList!$B302,'All CCC'!$B$7:$B$809,0)))</f>
        <v/>
      </c>
      <c r="E302" s="844" t="str">
        <f>IF($B302="","",INDEX('All CCC'!E$7:E$809,MATCH(WatchList!$B302,'All CCC'!$B$7:$B$809,0)))</f>
        <v/>
      </c>
      <c r="F302" s="844" t="str">
        <f>IF($B302="","",INDEX('All CCC'!F$7:F$809,MATCH(WatchList!$B302,'All CCC'!$B$7:$B$809,0)))</f>
        <v/>
      </c>
      <c r="G302" s="844" t="str">
        <f>IF($B302="","",INDEX('All CCC'!G$7:G$809,MATCH(WatchList!$B302,'All CCC'!$B$7:$B$809,0)))</f>
        <v/>
      </c>
      <c r="H302" s="844" t="str">
        <f>IF($B302="","",INDEX('All CCC'!H$7:H$809,MATCH(WatchList!$B302,'All CCC'!$B$7:$B$809,0)))</f>
        <v/>
      </c>
      <c r="I302" s="844" t="str">
        <f>IF($B302="","",INDEX('All CCC'!I$7:I$809,MATCH(WatchList!$B302,'All CCC'!$B$7:$B$809,0)))</f>
        <v/>
      </c>
      <c r="J302" s="844" t="str">
        <f>IF($B302="","",INDEX('All CCC'!J$7:J$809,MATCH(WatchList!$B302,'All CCC'!$B$7:$B$809,0)))</f>
        <v/>
      </c>
      <c r="K302" s="844" t="str">
        <f>IF($B302="","",INDEX('All CCC'!K$7:K$809,MATCH(WatchList!$B302,'All CCC'!$B$7:$B$809,0)))</f>
        <v/>
      </c>
      <c r="L302" s="844" t="str">
        <f>IF($B302="","",INDEX('All CCC'!L$7:L$809,MATCH(WatchList!$B302,'All CCC'!$B$7:$B$809,0)))</f>
        <v/>
      </c>
      <c r="M302" s="844" t="str">
        <f>IF($B302="","",INDEX('All CCC'!M$7:M$809,MATCH(WatchList!$B302,'All CCC'!$B$7:$B$809,0)))</f>
        <v/>
      </c>
      <c r="N302" s="844" t="str">
        <f>IF($B302="","",INDEX('All CCC'!N$7:N$809,MATCH(WatchList!$B302,'All CCC'!$B$7:$B$809,0)))</f>
        <v/>
      </c>
      <c r="O302" s="844" t="str">
        <f>IF($B302="","",INDEX('All CCC'!O$7:O$809,MATCH(WatchList!$B302,'All CCC'!$B$7:$B$809,0)))</f>
        <v/>
      </c>
      <c r="P302" s="845" t="str">
        <f>IF($B302="","",INDEX('All CCC'!P$7:P$809,MATCH(WatchList!$B302,'All CCC'!$B$7:$B$809,0)))</f>
        <v/>
      </c>
      <c r="Q302" s="845" t="str">
        <f>IF($B302="","",INDEX('All CCC'!Q$7:Q$809,MATCH(WatchList!$B302,'All CCC'!$B$7:$B$809,0)))</f>
        <v/>
      </c>
      <c r="R302" s="844" t="str">
        <f>IF($B302="","",INDEX('All CCC'!R$7:R$809,MATCH(WatchList!$B302,'All CCC'!$B$7:$B$809,0)))</f>
        <v/>
      </c>
      <c r="S302" s="844" t="str">
        <f>IF($B302="","",INDEX('All CCC'!S$7:S$809,MATCH(WatchList!$B302,'All CCC'!$B$7:$B$809,0)))</f>
        <v/>
      </c>
      <c r="T302" s="844" t="str">
        <f>IF($B302="","",INDEX('All CCC'!T$7:T$809,MATCH(WatchList!$B302,'All CCC'!$B$7:$B$809,0)))</f>
        <v/>
      </c>
      <c r="U302" s="844" t="str">
        <f>IF($B302="","",INDEX('All CCC'!U$7:U$809,MATCH(WatchList!$B302,'All CCC'!$B$7:$B$809,0)))</f>
        <v/>
      </c>
      <c r="V302" s="844" t="str">
        <f>IF($B302="","",INDEX('All CCC'!V$7:V$809,MATCH(WatchList!$B302,'All CCC'!$B$7:$B$809,0)))</f>
        <v/>
      </c>
      <c r="W302" s="844" t="str">
        <f>IF($B302="","",INDEX('All CCC'!W$7:W$809,MATCH(WatchList!$B302,'All CCC'!$B$7:$B$809,0)))</f>
        <v/>
      </c>
      <c r="X302" s="844" t="str">
        <f>IF($B302="","",INDEX('All CCC'!X$7:X$809,MATCH(WatchList!$B302,'All CCC'!$B$7:$B$809,0)))</f>
        <v/>
      </c>
      <c r="Y302" s="844" t="str">
        <f>IF($B302="","",INDEX('All CCC'!Y$7:Y$809,MATCH(WatchList!$B302,'All CCC'!$B$7:$B$809,0)))</f>
        <v/>
      </c>
      <c r="Z302" s="844" t="str">
        <f>IF($B302="","",INDEX('All CCC'!Z$7:Z$809,MATCH(WatchList!$B302,'All CCC'!$B$7:$B$809,0)))</f>
        <v/>
      </c>
      <c r="AA302" s="844" t="str">
        <f>IF($B302="","",INDEX('All CCC'!AA$7:AA$809,MATCH(WatchList!$B302,'All CCC'!$B$7:$B$809,0)))</f>
        <v/>
      </c>
      <c r="AB302" s="844" t="str">
        <f>IF($B302="","",INDEX('All CCC'!AB$7:AB$809,MATCH(WatchList!$B302,'All CCC'!$B$7:$B$809,0)))</f>
        <v/>
      </c>
      <c r="AC302" s="844" t="str">
        <f>IF($B302="","",INDEX('All CCC'!AC$7:AC$809,MATCH(WatchList!$B302,'All CCC'!$B$7:$B$809,0)))</f>
        <v/>
      </c>
      <c r="AD302" s="844" t="str">
        <f>IF($B302="","",INDEX('All CCC'!AD$7:AD$809,MATCH(WatchList!$B302,'All CCC'!$B$7:$B$809,0)))</f>
        <v/>
      </c>
      <c r="AE302" s="844" t="str">
        <f>IF($B302="","",INDEX('All CCC'!AE$7:AE$809,MATCH(WatchList!$B302,'All CCC'!$B$7:$B$809,0)))</f>
        <v/>
      </c>
      <c r="AF302" s="844" t="str">
        <f>IF($B302="","",INDEX('All CCC'!AF$7:AF$809,MATCH(WatchList!$B302,'All CCC'!$B$7:$B$809,0)))</f>
        <v/>
      </c>
      <c r="AG302" s="844" t="str">
        <f>IF($B302="","",INDEX('All CCC'!AG$7:AG$809,MATCH(WatchList!$B302,'All CCC'!$B$7:$B$809,0)))</f>
        <v/>
      </c>
      <c r="AH302" s="844" t="str">
        <f>IF($B302="","",INDEX('All CCC'!AH$7:AH$809,MATCH(WatchList!$B302,'All CCC'!$B$7:$B$809,0)))</f>
        <v/>
      </c>
      <c r="AI302" s="844" t="str">
        <f>IF($B302="","",INDEX('All CCC'!AI$7:AI$809,MATCH(WatchList!$B302,'All CCC'!$B$7:$B$809,0)))</f>
        <v/>
      </c>
      <c r="AJ302" s="844" t="str">
        <f>IF($B302="","",INDEX('All CCC'!AJ$7:AJ$809,MATCH(WatchList!$B302,'All CCC'!$B$7:$B$809,0)))</f>
        <v/>
      </c>
      <c r="AK302" s="844" t="str">
        <f>IF($B302="","",INDEX('All CCC'!AK$7:AK$809,MATCH(WatchList!$B302,'All CCC'!$B$7:$B$809,0)))</f>
        <v/>
      </c>
      <c r="AL302" s="844" t="str">
        <f>IF($B302="","",INDEX('All CCC'!AL$7:AL$809,MATCH(WatchList!$B302,'All CCC'!$B$7:$B$809,0)))</f>
        <v/>
      </c>
      <c r="AM302" s="844" t="str">
        <f>IF($B302="","",INDEX('All CCC'!AM$7:AM$809,MATCH(WatchList!$B302,'All CCC'!$B$7:$B$809,0)))</f>
        <v/>
      </c>
      <c r="AN302" s="844" t="str">
        <f>IF($B302="","",INDEX('All CCC'!AN$7:AN$809,MATCH(WatchList!$B302,'All CCC'!$B$7:$B$809,0)))</f>
        <v/>
      </c>
      <c r="AO302" s="844" t="str">
        <f>IF($B302="","",INDEX('All CCC'!AO$7:AO$809,MATCH(WatchList!$B302,'All CCC'!$B$7:$B$809,0)))</f>
        <v/>
      </c>
      <c r="AP302" s="844" t="str">
        <f>IF($B302="","",INDEX('All CCC'!AP$7:AP$809,MATCH(WatchList!$B302,'All CCC'!$B$7:$B$809,0)))</f>
        <v/>
      </c>
      <c r="AQ302" s="844" t="str">
        <f>IF($B302="","",INDEX('All CCC'!AQ$7:AQ$809,MATCH(WatchList!$B302,'All CCC'!$B$7:$B$809,0)))</f>
        <v/>
      </c>
      <c r="AR302" s="844" t="str">
        <f>IF($B302="","",INDEX('All CCC'!AR$7:AR$809,MATCH(WatchList!$B302,'All CCC'!$B$7:$B$809,0)))</f>
        <v/>
      </c>
      <c r="AS302" s="844" t="str">
        <f>IF($B302="","",INDEX('All CCC'!AS$7:AS$809,MATCH(WatchList!$B302,'All CCC'!$B$7:$B$809,0)))</f>
        <v/>
      </c>
      <c r="AT302" s="844" t="str">
        <f>IF($B302="","",INDEX('All CCC'!AT$7:AT$809,MATCH(WatchList!$B302,'All CCC'!$B$7:$B$809,0)))</f>
        <v/>
      </c>
      <c r="AU302" s="844" t="str">
        <f>IF($B302="","",INDEX('All CCC'!AU$7:AU$809,MATCH(WatchList!$B302,'All CCC'!$B$7:$B$809,0)))</f>
        <v/>
      </c>
      <c r="AV302" s="844" t="str">
        <f>IF($B302="","",INDEX('All CCC'!AV$7:AV$809,MATCH(WatchList!$B302,'All CCC'!$B$7:$B$809,0)))</f>
        <v/>
      </c>
      <c r="AW302" s="844" t="str">
        <f>IF($B302="","",INDEX('All CCC'!AW$7:AW$809,MATCH(WatchList!$B302,'All CCC'!$B$7:$B$809,0)))</f>
        <v/>
      </c>
      <c r="AX302" s="844" t="str">
        <f>IF($B302="","",INDEX('All CCC'!AX$7:AX$809,MATCH(WatchList!$B302,'All CCC'!$B$7:$B$809,0)))</f>
        <v/>
      </c>
      <c r="AY302" s="844" t="str">
        <f>IF($B302="","",INDEX('All CCC'!AY$7:AY$809,MATCH(WatchList!$B302,'All CCC'!$B$7:$B$809,0)))</f>
        <v/>
      </c>
      <c r="AZ302" s="844" t="str">
        <f>IF($B302="","",INDEX('All CCC'!AZ$7:AZ$809,MATCH(WatchList!$B302,'All CCC'!$B$7:$B$809,0)))</f>
        <v/>
      </c>
      <c r="BA302" s="844" t="str">
        <f>IF($B302="","",INDEX('All CCC'!BA$7:BA$809,MATCH(WatchList!$B302,'All CCC'!$B$7:$B$809,0)))</f>
        <v/>
      </c>
      <c r="BB302" s="844" t="str">
        <f>IF($B302="","",INDEX('All CCC'!BB$7:BB$809,MATCH(WatchList!$B302,'All CCC'!$B$7:$B$809,0)))</f>
        <v/>
      </c>
      <c r="BC302" s="844" t="str">
        <f>IF($B302="","",INDEX('All CCC'!BC$7:BC$809,MATCH(WatchList!$B302,'All CCC'!$B$7:$B$809,0)))</f>
        <v/>
      </c>
      <c r="BD302" s="844" t="str">
        <f>IF($B302="","",INDEX('All CCC'!BD$7:BD$809,MATCH(WatchList!$B302,'All CCC'!$B$7:$B$809,0)))</f>
        <v/>
      </c>
      <c r="BE302" s="844" t="str">
        <f>IF($B302="","",INDEX('All CCC'!BE$7:BE$809,MATCH(WatchList!$B302,'All CCC'!$B$7:$B$809,0)))</f>
        <v/>
      </c>
      <c r="BF302" s="844" t="str">
        <f>IF($B302="","",INDEX('All CCC'!BF$7:BF$809,MATCH(WatchList!$B302,'All CCC'!$B$7:$B$809,0)))</f>
        <v/>
      </c>
      <c r="BG302" s="844" t="str">
        <f>IF($B302="","",INDEX('All CCC'!BG$7:BG$809,MATCH(WatchList!$B302,'All CCC'!$B$7:$B$809,0)))</f>
        <v/>
      </c>
    </row>
    <row r="303" spans="1:59" x14ac:dyDescent="0.2">
      <c r="A303" s="548" t="str">
        <f>IF($B303="","",INDEX('All CCC'!A$7:A$809,MATCH(WatchList!$B303,'All CCC'!$B$7:$B$809,0)))</f>
        <v/>
      </c>
      <c r="B303" s="31"/>
      <c r="C303" s="844" t="str">
        <f>IF($B303="","",INDEX('All CCC'!C$7:C$809,MATCH(WatchList!$B303,'All CCC'!$B$7:$B$809,0)))</f>
        <v/>
      </c>
      <c r="D303" s="844" t="str">
        <f>IF($B303="","",INDEX('All CCC'!D$7:D$809,MATCH(WatchList!$B303,'All CCC'!$B$7:$B$809,0)))</f>
        <v/>
      </c>
      <c r="E303" s="844" t="str">
        <f>IF($B303="","",INDEX('All CCC'!E$7:E$809,MATCH(WatchList!$B303,'All CCC'!$B$7:$B$809,0)))</f>
        <v/>
      </c>
      <c r="F303" s="844" t="str">
        <f>IF($B303="","",INDEX('All CCC'!F$7:F$809,MATCH(WatchList!$B303,'All CCC'!$B$7:$B$809,0)))</f>
        <v/>
      </c>
      <c r="G303" s="844" t="str">
        <f>IF($B303="","",INDEX('All CCC'!G$7:G$809,MATCH(WatchList!$B303,'All CCC'!$B$7:$B$809,0)))</f>
        <v/>
      </c>
      <c r="H303" s="844" t="str">
        <f>IF($B303="","",INDEX('All CCC'!H$7:H$809,MATCH(WatchList!$B303,'All CCC'!$B$7:$B$809,0)))</f>
        <v/>
      </c>
      <c r="I303" s="844" t="str">
        <f>IF($B303="","",INDEX('All CCC'!I$7:I$809,MATCH(WatchList!$B303,'All CCC'!$B$7:$B$809,0)))</f>
        <v/>
      </c>
      <c r="J303" s="844" t="str">
        <f>IF($B303="","",INDEX('All CCC'!J$7:J$809,MATCH(WatchList!$B303,'All CCC'!$B$7:$B$809,0)))</f>
        <v/>
      </c>
      <c r="K303" s="844" t="str">
        <f>IF($B303="","",INDEX('All CCC'!K$7:K$809,MATCH(WatchList!$B303,'All CCC'!$B$7:$B$809,0)))</f>
        <v/>
      </c>
      <c r="L303" s="844" t="str">
        <f>IF($B303="","",INDEX('All CCC'!L$7:L$809,MATCH(WatchList!$B303,'All CCC'!$B$7:$B$809,0)))</f>
        <v/>
      </c>
      <c r="M303" s="844" t="str">
        <f>IF($B303="","",INDEX('All CCC'!M$7:M$809,MATCH(WatchList!$B303,'All CCC'!$B$7:$B$809,0)))</f>
        <v/>
      </c>
      <c r="N303" s="844" t="str">
        <f>IF($B303="","",INDEX('All CCC'!N$7:N$809,MATCH(WatchList!$B303,'All CCC'!$B$7:$B$809,0)))</f>
        <v/>
      </c>
      <c r="O303" s="844" t="str">
        <f>IF($B303="","",INDEX('All CCC'!O$7:O$809,MATCH(WatchList!$B303,'All CCC'!$B$7:$B$809,0)))</f>
        <v/>
      </c>
      <c r="P303" s="845" t="str">
        <f>IF($B303="","",INDEX('All CCC'!P$7:P$809,MATCH(WatchList!$B303,'All CCC'!$B$7:$B$809,0)))</f>
        <v/>
      </c>
      <c r="Q303" s="845" t="str">
        <f>IF($B303="","",INDEX('All CCC'!Q$7:Q$809,MATCH(WatchList!$B303,'All CCC'!$B$7:$B$809,0)))</f>
        <v/>
      </c>
      <c r="R303" s="844" t="str">
        <f>IF($B303="","",INDEX('All CCC'!R$7:R$809,MATCH(WatchList!$B303,'All CCC'!$B$7:$B$809,0)))</f>
        <v/>
      </c>
      <c r="S303" s="844" t="str">
        <f>IF($B303="","",INDEX('All CCC'!S$7:S$809,MATCH(WatchList!$B303,'All CCC'!$B$7:$B$809,0)))</f>
        <v/>
      </c>
      <c r="T303" s="844" t="str">
        <f>IF($B303="","",INDEX('All CCC'!T$7:T$809,MATCH(WatchList!$B303,'All CCC'!$B$7:$B$809,0)))</f>
        <v/>
      </c>
      <c r="U303" s="844" t="str">
        <f>IF($B303="","",INDEX('All CCC'!U$7:U$809,MATCH(WatchList!$B303,'All CCC'!$B$7:$B$809,0)))</f>
        <v/>
      </c>
      <c r="V303" s="844" t="str">
        <f>IF($B303="","",INDEX('All CCC'!V$7:V$809,MATCH(WatchList!$B303,'All CCC'!$B$7:$B$809,0)))</f>
        <v/>
      </c>
      <c r="W303" s="844" t="str">
        <f>IF($B303="","",INDEX('All CCC'!W$7:W$809,MATCH(WatchList!$B303,'All CCC'!$B$7:$B$809,0)))</f>
        <v/>
      </c>
      <c r="X303" s="844" t="str">
        <f>IF($B303="","",INDEX('All CCC'!X$7:X$809,MATCH(WatchList!$B303,'All CCC'!$B$7:$B$809,0)))</f>
        <v/>
      </c>
      <c r="Y303" s="844" t="str">
        <f>IF($B303="","",INDEX('All CCC'!Y$7:Y$809,MATCH(WatchList!$B303,'All CCC'!$B$7:$B$809,0)))</f>
        <v/>
      </c>
      <c r="Z303" s="844" t="str">
        <f>IF($B303="","",INDEX('All CCC'!Z$7:Z$809,MATCH(WatchList!$B303,'All CCC'!$B$7:$B$809,0)))</f>
        <v/>
      </c>
      <c r="AA303" s="844" t="str">
        <f>IF($B303="","",INDEX('All CCC'!AA$7:AA$809,MATCH(WatchList!$B303,'All CCC'!$B$7:$B$809,0)))</f>
        <v/>
      </c>
      <c r="AB303" s="844" t="str">
        <f>IF($B303="","",INDEX('All CCC'!AB$7:AB$809,MATCH(WatchList!$B303,'All CCC'!$B$7:$B$809,0)))</f>
        <v/>
      </c>
      <c r="AC303" s="844" t="str">
        <f>IF($B303="","",INDEX('All CCC'!AC$7:AC$809,MATCH(WatchList!$B303,'All CCC'!$B$7:$B$809,0)))</f>
        <v/>
      </c>
      <c r="AD303" s="844" t="str">
        <f>IF($B303="","",INDEX('All CCC'!AD$7:AD$809,MATCH(WatchList!$B303,'All CCC'!$B$7:$B$809,0)))</f>
        <v/>
      </c>
      <c r="AE303" s="844" t="str">
        <f>IF($B303="","",INDEX('All CCC'!AE$7:AE$809,MATCH(WatchList!$B303,'All CCC'!$B$7:$B$809,0)))</f>
        <v/>
      </c>
      <c r="AF303" s="844" t="str">
        <f>IF($B303="","",INDEX('All CCC'!AF$7:AF$809,MATCH(WatchList!$B303,'All CCC'!$B$7:$B$809,0)))</f>
        <v/>
      </c>
      <c r="AG303" s="844" t="str">
        <f>IF($B303="","",INDEX('All CCC'!AG$7:AG$809,MATCH(WatchList!$B303,'All CCC'!$B$7:$B$809,0)))</f>
        <v/>
      </c>
      <c r="AH303" s="844" t="str">
        <f>IF($B303="","",INDEX('All CCC'!AH$7:AH$809,MATCH(WatchList!$B303,'All CCC'!$B$7:$B$809,0)))</f>
        <v/>
      </c>
      <c r="AI303" s="844" t="str">
        <f>IF($B303="","",INDEX('All CCC'!AI$7:AI$809,MATCH(WatchList!$B303,'All CCC'!$B$7:$B$809,0)))</f>
        <v/>
      </c>
      <c r="AJ303" s="844" t="str">
        <f>IF($B303="","",INDEX('All CCC'!AJ$7:AJ$809,MATCH(WatchList!$B303,'All CCC'!$B$7:$B$809,0)))</f>
        <v/>
      </c>
      <c r="AK303" s="844" t="str">
        <f>IF($B303="","",INDEX('All CCC'!AK$7:AK$809,MATCH(WatchList!$B303,'All CCC'!$B$7:$B$809,0)))</f>
        <v/>
      </c>
      <c r="AL303" s="844" t="str">
        <f>IF($B303="","",INDEX('All CCC'!AL$7:AL$809,MATCH(WatchList!$B303,'All CCC'!$B$7:$B$809,0)))</f>
        <v/>
      </c>
      <c r="AM303" s="844" t="str">
        <f>IF($B303="","",INDEX('All CCC'!AM$7:AM$809,MATCH(WatchList!$B303,'All CCC'!$B$7:$B$809,0)))</f>
        <v/>
      </c>
      <c r="AN303" s="844" t="str">
        <f>IF($B303="","",INDEX('All CCC'!AN$7:AN$809,MATCH(WatchList!$B303,'All CCC'!$B$7:$B$809,0)))</f>
        <v/>
      </c>
      <c r="AO303" s="844" t="str">
        <f>IF($B303="","",INDEX('All CCC'!AO$7:AO$809,MATCH(WatchList!$B303,'All CCC'!$B$7:$B$809,0)))</f>
        <v/>
      </c>
      <c r="AP303" s="844" t="str">
        <f>IF($B303="","",INDEX('All CCC'!AP$7:AP$809,MATCH(WatchList!$B303,'All CCC'!$B$7:$B$809,0)))</f>
        <v/>
      </c>
      <c r="AQ303" s="844" t="str">
        <f>IF($B303="","",INDEX('All CCC'!AQ$7:AQ$809,MATCH(WatchList!$B303,'All CCC'!$B$7:$B$809,0)))</f>
        <v/>
      </c>
      <c r="AR303" s="844" t="str">
        <f>IF($B303="","",INDEX('All CCC'!AR$7:AR$809,MATCH(WatchList!$B303,'All CCC'!$B$7:$B$809,0)))</f>
        <v/>
      </c>
      <c r="AS303" s="844" t="str">
        <f>IF($B303="","",INDEX('All CCC'!AS$7:AS$809,MATCH(WatchList!$B303,'All CCC'!$B$7:$B$809,0)))</f>
        <v/>
      </c>
      <c r="AT303" s="844" t="str">
        <f>IF($B303="","",INDEX('All CCC'!AT$7:AT$809,MATCH(WatchList!$B303,'All CCC'!$B$7:$B$809,0)))</f>
        <v/>
      </c>
      <c r="AU303" s="844" t="str">
        <f>IF($B303="","",INDEX('All CCC'!AU$7:AU$809,MATCH(WatchList!$B303,'All CCC'!$B$7:$B$809,0)))</f>
        <v/>
      </c>
      <c r="AV303" s="844" t="str">
        <f>IF($B303="","",INDEX('All CCC'!AV$7:AV$809,MATCH(WatchList!$B303,'All CCC'!$B$7:$B$809,0)))</f>
        <v/>
      </c>
      <c r="AW303" s="844" t="str">
        <f>IF($B303="","",INDEX('All CCC'!AW$7:AW$809,MATCH(WatchList!$B303,'All CCC'!$B$7:$B$809,0)))</f>
        <v/>
      </c>
      <c r="AX303" s="844" t="str">
        <f>IF($B303="","",INDEX('All CCC'!AX$7:AX$809,MATCH(WatchList!$B303,'All CCC'!$B$7:$B$809,0)))</f>
        <v/>
      </c>
      <c r="AY303" s="844" t="str">
        <f>IF($B303="","",INDEX('All CCC'!AY$7:AY$809,MATCH(WatchList!$B303,'All CCC'!$B$7:$B$809,0)))</f>
        <v/>
      </c>
      <c r="AZ303" s="844" t="str">
        <f>IF($B303="","",INDEX('All CCC'!AZ$7:AZ$809,MATCH(WatchList!$B303,'All CCC'!$B$7:$B$809,0)))</f>
        <v/>
      </c>
      <c r="BA303" s="844" t="str">
        <f>IF($B303="","",INDEX('All CCC'!BA$7:BA$809,MATCH(WatchList!$B303,'All CCC'!$B$7:$B$809,0)))</f>
        <v/>
      </c>
      <c r="BB303" s="844" t="str">
        <f>IF($B303="","",INDEX('All CCC'!BB$7:BB$809,MATCH(WatchList!$B303,'All CCC'!$B$7:$B$809,0)))</f>
        <v/>
      </c>
      <c r="BC303" s="844" t="str">
        <f>IF($B303="","",INDEX('All CCC'!BC$7:BC$809,MATCH(WatchList!$B303,'All CCC'!$B$7:$B$809,0)))</f>
        <v/>
      </c>
      <c r="BD303" s="844" t="str">
        <f>IF($B303="","",INDEX('All CCC'!BD$7:BD$809,MATCH(WatchList!$B303,'All CCC'!$B$7:$B$809,0)))</f>
        <v/>
      </c>
      <c r="BE303" s="844" t="str">
        <f>IF($B303="","",INDEX('All CCC'!BE$7:BE$809,MATCH(WatchList!$B303,'All CCC'!$B$7:$B$809,0)))</f>
        <v/>
      </c>
      <c r="BF303" s="844" t="str">
        <f>IF($B303="","",INDEX('All CCC'!BF$7:BF$809,MATCH(WatchList!$B303,'All CCC'!$B$7:$B$809,0)))</f>
        <v/>
      </c>
      <c r="BG303" s="844" t="str">
        <f>IF($B303="","",INDEX('All CCC'!BG$7:BG$809,MATCH(WatchList!$B303,'All CCC'!$B$7:$B$809,0)))</f>
        <v/>
      </c>
    </row>
    <row r="304" spans="1:59" x14ac:dyDescent="0.2">
      <c r="A304" s="548" t="str">
        <f>IF($B304="","",INDEX('All CCC'!A$7:A$809,MATCH(WatchList!$B304,'All CCC'!$B$7:$B$809,0)))</f>
        <v/>
      </c>
      <c r="B304" s="31"/>
      <c r="C304" s="844" t="str">
        <f>IF($B304="","",INDEX('All CCC'!C$7:C$809,MATCH(WatchList!$B304,'All CCC'!$B$7:$B$809,0)))</f>
        <v/>
      </c>
      <c r="D304" s="844" t="str">
        <f>IF($B304="","",INDEX('All CCC'!D$7:D$809,MATCH(WatchList!$B304,'All CCC'!$B$7:$B$809,0)))</f>
        <v/>
      </c>
      <c r="E304" s="844" t="str">
        <f>IF($B304="","",INDEX('All CCC'!E$7:E$809,MATCH(WatchList!$B304,'All CCC'!$B$7:$B$809,0)))</f>
        <v/>
      </c>
      <c r="F304" s="844" t="str">
        <f>IF($B304="","",INDEX('All CCC'!F$7:F$809,MATCH(WatchList!$B304,'All CCC'!$B$7:$B$809,0)))</f>
        <v/>
      </c>
      <c r="G304" s="844" t="str">
        <f>IF($B304="","",INDEX('All CCC'!G$7:G$809,MATCH(WatchList!$B304,'All CCC'!$B$7:$B$809,0)))</f>
        <v/>
      </c>
      <c r="H304" s="844" t="str">
        <f>IF($B304="","",INDEX('All CCC'!H$7:H$809,MATCH(WatchList!$B304,'All CCC'!$B$7:$B$809,0)))</f>
        <v/>
      </c>
      <c r="I304" s="844" t="str">
        <f>IF($B304="","",INDEX('All CCC'!I$7:I$809,MATCH(WatchList!$B304,'All CCC'!$B$7:$B$809,0)))</f>
        <v/>
      </c>
      <c r="J304" s="844" t="str">
        <f>IF($B304="","",INDEX('All CCC'!J$7:J$809,MATCH(WatchList!$B304,'All CCC'!$B$7:$B$809,0)))</f>
        <v/>
      </c>
      <c r="K304" s="844" t="str">
        <f>IF($B304="","",INDEX('All CCC'!K$7:K$809,MATCH(WatchList!$B304,'All CCC'!$B$7:$B$809,0)))</f>
        <v/>
      </c>
      <c r="L304" s="844" t="str">
        <f>IF($B304="","",INDEX('All CCC'!L$7:L$809,MATCH(WatchList!$B304,'All CCC'!$B$7:$B$809,0)))</f>
        <v/>
      </c>
      <c r="M304" s="844" t="str">
        <f>IF($B304="","",INDEX('All CCC'!M$7:M$809,MATCH(WatchList!$B304,'All CCC'!$B$7:$B$809,0)))</f>
        <v/>
      </c>
      <c r="N304" s="844" t="str">
        <f>IF($B304="","",INDEX('All CCC'!N$7:N$809,MATCH(WatchList!$B304,'All CCC'!$B$7:$B$809,0)))</f>
        <v/>
      </c>
      <c r="O304" s="844" t="str">
        <f>IF($B304="","",INDEX('All CCC'!O$7:O$809,MATCH(WatchList!$B304,'All CCC'!$B$7:$B$809,0)))</f>
        <v/>
      </c>
      <c r="P304" s="845" t="str">
        <f>IF($B304="","",INDEX('All CCC'!P$7:P$809,MATCH(WatchList!$B304,'All CCC'!$B$7:$B$809,0)))</f>
        <v/>
      </c>
      <c r="Q304" s="845" t="str">
        <f>IF($B304="","",INDEX('All CCC'!Q$7:Q$809,MATCH(WatchList!$B304,'All CCC'!$B$7:$B$809,0)))</f>
        <v/>
      </c>
      <c r="R304" s="844" t="str">
        <f>IF($B304="","",INDEX('All CCC'!R$7:R$809,MATCH(WatchList!$B304,'All CCC'!$B$7:$B$809,0)))</f>
        <v/>
      </c>
      <c r="S304" s="844" t="str">
        <f>IF($B304="","",INDEX('All CCC'!S$7:S$809,MATCH(WatchList!$B304,'All CCC'!$B$7:$B$809,0)))</f>
        <v/>
      </c>
      <c r="T304" s="844" t="str">
        <f>IF($B304="","",INDEX('All CCC'!T$7:T$809,MATCH(WatchList!$B304,'All CCC'!$B$7:$B$809,0)))</f>
        <v/>
      </c>
      <c r="U304" s="844" t="str">
        <f>IF($B304="","",INDEX('All CCC'!U$7:U$809,MATCH(WatchList!$B304,'All CCC'!$B$7:$B$809,0)))</f>
        <v/>
      </c>
      <c r="V304" s="844" t="str">
        <f>IF($B304="","",INDEX('All CCC'!V$7:V$809,MATCH(WatchList!$B304,'All CCC'!$B$7:$B$809,0)))</f>
        <v/>
      </c>
      <c r="W304" s="844" t="str">
        <f>IF($B304="","",INDEX('All CCC'!W$7:W$809,MATCH(WatchList!$B304,'All CCC'!$B$7:$B$809,0)))</f>
        <v/>
      </c>
      <c r="X304" s="844" t="str">
        <f>IF($B304="","",INDEX('All CCC'!X$7:X$809,MATCH(WatchList!$B304,'All CCC'!$B$7:$B$809,0)))</f>
        <v/>
      </c>
      <c r="Y304" s="844" t="str">
        <f>IF($B304="","",INDEX('All CCC'!Y$7:Y$809,MATCH(WatchList!$B304,'All CCC'!$B$7:$B$809,0)))</f>
        <v/>
      </c>
      <c r="Z304" s="844" t="str">
        <f>IF($B304="","",INDEX('All CCC'!Z$7:Z$809,MATCH(WatchList!$B304,'All CCC'!$B$7:$B$809,0)))</f>
        <v/>
      </c>
      <c r="AA304" s="844" t="str">
        <f>IF($B304="","",INDEX('All CCC'!AA$7:AA$809,MATCH(WatchList!$B304,'All CCC'!$B$7:$B$809,0)))</f>
        <v/>
      </c>
      <c r="AB304" s="844" t="str">
        <f>IF($B304="","",INDEX('All CCC'!AB$7:AB$809,MATCH(WatchList!$B304,'All CCC'!$B$7:$B$809,0)))</f>
        <v/>
      </c>
      <c r="AC304" s="844" t="str">
        <f>IF($B304="","",INDEX('All CCC'!AC$7:AC$809,MATCH(WatchList!$B304,'All CCC'!$B$7:$B$809,0)))</f>
        <v/>
      </c>
      <c r="AD304" s="844" t="str">
        <f>IF($B304="","",INDEX('All CCC'!AD$7:AD$809,MATCH(WatchList!$B304,'All CCC'!$B$7:$B$809,0)))</f>
        <v/>
      </c>
      <c r="AE304" s="844" t="str">
        <f>IF($B304="","",INDEX('All CCC'!AE$7:AE$809,MATCH(WatchList!$B304,'All CCC'!$B$7:$B$809,0)))</f>
        <v/>
      </c>
      <c r="AF304" s="844" t="str">
        <f>IF($B304="","",INDEX('All CCC'!AF$7:AF$809,MATCH(WatchList!$B304,'All CCC'!$B$7:$B$809,0)))</f>
        <v/>
      </c>
      <c r="AG304" s="844" t="str">
        <f>IF($B304="","",INDEX('All CCC'!AG$7:AG$809,MATCH(WatchList!$B304,'All CCC'!$B$7:$B$809,0)))</f>
        <v/>
      </c>
      <c r="AH304" s="844" t="str">
        <f>IF($B304="","",INDEX('All CCC'!AH$7:AH$809,MATCH(WatchList!$B304,'All CCC'!$B$7:$B$809,0)))</f>
        <v/>
      </c>
      <c r="AI304" s="844" t="str">
        <f>IF($B304="","",INDEX('All CCC'!AI$7:AI$809,MATCH(WatchList!$B304,'All CCC'!$B$7:$B$809,0)))</f>
        <v/>
      </c>
      <c r="AJ304" s="844" t="str">
        <f>IF($B304="","",INDEX('All CCC'!AJ$7:AJ$809,MATCH(WatchList!$B304,'All CCC'!$B$7:$B$809,0)))</f>
        <v/>
      </c>
      <c r="AK304" s="844" t="str">
        <f>IF($B304="","",INDEX('All CCC'!AK$7:AK$809,MATCH(WatchList!$B304,'All CCC'!$B$7:$B$809,0)))</f>
        <v/>
      </c>
      <c r="AL304" s="844" t="str">
        <f>IF($B304="","",INDEX('All CCC'!AL$7:AL$809,MATCH(WatchList!$B304,'All CCC'!$B$7:$B$809,0)))</f>
        <v/>
      </c>
      <c r="AM304" s="844" t="str">
        <f>IF($B304="","",INDEX('All CCC'!AM$7:AM$809,MATCH(WatchList!$B304,'All CCC'!$B$7:$B$809,0)))</f>
        <v/>
      </c>
      <c r="AN304" s="844" t="str">
        <f>IF($B304="","",INDEX('All CCC'!AN$7:AN$809,MATCH(WatchList!$B304,'All CCC'!$B$7:$B$809,0)))</f>
        <v/>
      </c>
      <c r="AO304" s="844" t="str">
        <f>IF($B304="","",INDEX('All CCC'!AO$7:AO$809,MATCH(WatchList!$B304,'All CCC'!$B$7:$B$809,0)))</f>
        <v/>
      </c>
      <c r="AP304" s="844" t="str">
        <f>IF($B304="","",INDEX('All CCC'!AP$7:AP$809,MATCH(WatchList!$B304,'All CCC'!$B$7:$B$809,0)))</f>
        <v/>
      </c>
      <c r="AQ304" s="844" t="str">
        <f>IF($B304="","",INDEX('All CCC'!AQ$7:AQ$809,MATCH(WatchList!$B304,'All CCC'!$B$7:$B$809,0)))</f>
        <v/>
      </c>
      <c r="AR304" s="844" t="str">
        <f>IF($B304="","",INDEX('All CCC'!AR$7:AR$809,MATCH(WatchList!$B304,'All CCC'!$B$7:$B$809,0)))</f>
        <v/>
      </c>
      <c r="AS304" s="844" t="str">
        <f>IF($B304="","",INDEX('All CCC'!AS$7:AS$809,MATCH(WatchList!$B304,'All CCC'!$B$7:$B$809,0)))</f>
        <v/>
      </c>
      <c r="AT304" s="844" t="str">
        <f>IF($B304="","",INDEX('All CCC'!AT$7:AT$809,MATCH(WatchList!$B304,'All CCC'!$B$7:$B$809,0)))</f>
        <v/>
      </c>
      <c r="AU304" s="844" t="str">
        <f>IF($B304="","",INDEX('All CCC'!AU$7:AU$809,MATCH(WatchList!$B304,'All CCC'!$B$7:$B$809,0)))</f>
        <v/>
      </c>
      <c r="AV304" s="844" t="str">
        <f>IF($B304="","",INDEX('All CCC'!AV$7:AV$809,MATCH(WatchList!$B304,'All CCC'!$B$7:$B$809,0)))</f>
        <v/>
      </c>
      <c r="AW304" s="844" t="str">
        <f>IF($B304="","",INDEX('All CCC'!AW$7:AW$809,MATCH(WatchList!$B304,'All CCC'!$B$7:$B$809,0)))</f>
        <v/>
      </c>
      <c r="AX304" s="844" t="str">
        <f>IF($B304="","",INDEX('All CCC'!AX$7:AX$809,MATCH(WatchList!$B304,'All CCC'!$B$7:$B$809,0)))</f>
        <v/>
      </c>
      <c r="AY304" s="844" t="str">
        <f>IF($B304="","",INDEX('All CCC'!AY$7:AY$809,MATCH(WatchList!$B304,'All CCC'!$B$7:$B$809,0)))</f>
        <v/>
      </c>
      <c r="AZ304" s="844" t="str">
        <f>IF($B304="","",INDEX('All CCC'!AZ$7:AZ$809,MATCH(WatchList!$B304,'All CCC'!$B$7:$B$809,0)))</f>
        <v/>
      </c>
      <c r="BA304" s="844" t="str">
        <f>IF($B304="","",INDEX('All CCC'!BA$7:BA$809,MATCH(WatchList!$B304,'All CCC'!$B$7:$B$809,0)))</f>
        <v/>
      </c>
      <c r="BB304" s="844" t="str">
        <f>IF($B304="","",INDEX('All CCC'!BB$7:BB$809,MATCH(WatchList!$B304,'All CCC'!$B$7:$B$809,0)))</f>
        <v/>
      </c>
      <c r="BC304" s="844" t="str">
        <f>IF($B304="","",INDEX('All CCC'!BC$7:BC$809,MATCH(WatchList!$B304,'All CCC'!$B$7:$B$809,0)))</f>
        <v/>
      </c>
      <c r="BD304" s="844" t="str">
        <f>IF($B304="","",INDEX('All CCC'!BD$7:BD$809,MATCH(WatchList!$B304,'All CCC'!$B$7:$B$809,0)))</f>
        <v/>
      </c>
      <c r="BE304" s="844" t="str">
        <f>IF($B304="","",INDEX('All CCC'!BE$7:BE$809,MATCH(WatchList!$B304,'All CCC'!$B$7:$B$809,0)))</f>
        <v/>
      </c>
      <c r="BF304" s="844" t="str">
        <f>IF($B304="","",INDEX('All CCC'!BF$7:BF$809,MATCH(WatchList!$B304,'All CCC'!$B$7:$B$809,0)))</f>
        <v/>
      </c>
      <c r="BG304" s="844" t="str">
        <f>IF($B304="","",INDEX('All CCC'!BG$7:BG$809,MATCH(WatchList!$B304,'All CCC'!$B$7:$B$809,0)))</f>
        <v/>
      </c>
    </row>
    <row r="305" spans="1:59" s="601" customFormat="1" x14ac:dyDescent="0.2">
      <c r="A305" s="549" t="str">
        <f>IF($B305="","",INDEX('All CCC'!A$7:A$809,MATCH(WatchList!$B305,'All CCC'!$B$7:$B$809,0)))</f>
        <v/>
      </c>
      <c r="B305" s="568"/>
      <c r="C305" s="846" t="str">
        <f>IF($B305="","",INDEX('All CCC'!C$7:C$809,MATCH(WatchList!$B305,'All CCC'!$B$7:$B$809,0)))</f>
        <v/>
      </c>
      <c r="D305" s="846" t="str">
        <f>IF($B305="","",INDEX('All CCC'!D$7:D$809,MATCH(WatchList!$B305,'All CCC'!$B$7:$B$809,0)))</f>
        <v/>
      </c>
      <c r="E305" s="846" t="str">
        <f>IF($B305="","",INDEX('All CCC'!E$7:E$809,MATCH(WatchList!$B305,'All CCC'!$B$7:$B$809,0)))</f>
        <v/>
      </c>
      <c r="F305" s="846" t="str">
        <f>IF($B305="","",INDEX('All CCC'!F$7:F$809,MATCH(WatchList!$B305,'All CCC'!$B$7:$B$809,0)))</f>
        <v/>
      </c>
      <c r="G305" s="846" t="str">
        <f>IF($B305="","",INDEX('All CCC'!G$7:G$809,MATCH(WatchList!$B305,'All CCC'!$B$7:$B$809,0)))</f>
        <v/>
      </c>
      <c r="H305" s="846" t="str">
        <f>IF($B305="","",INDEX('All CCC'!H$7:H$809,MATCH(WatchList!$B305,'All CCC'!$B$7:$B$809,0)))</f>
        <v/>
      </c>
      <c r="I305" s="846" t="str">
        <f>IF($B305="","",INDEX('All CCC'!I$7:I$809,MATCH(WatchList!$B305,'All CCC'!$B$7:$B$809,0)))</f>
        <v/>
      </c>
      <c r="J305" s="846" t="str">
        <f>IF($B305="","",INDEX('All CCC'!J$7:J$809,MATCH(WatchList!$B305,'All CCC'!$B$7:$B$809,0)))</f>
        <v/>
      </c>
      <c r="K305" s="846" t="str">
        <f>IF($B305="","",INDEX('All CCC'!K$7:K$809,MATCH(WatchList!$B305,'All CCC'!$B$7:$B$809,0)))</f>
        <v/>
      </c>
      <c r="L305" s="846" t="str">
        <f>IF($B305="","",INDEX('All CCC'!L$7:L$809,MATCH(WatchList!$B305,'All CCC'!$B$7:$B$809,0)))</f>
        <v/>
      </c>
      <c r="M305" s="846" t="str">
        <f>IF($B305="","",INDEX('All CCC'!M$7:M$809,MATCH(WatchList!$B305,'All CCC'!$B$7:$B$809,0)))</f>
        <v/>
      </c>
      <c r="N305" s="846" t="str">
        <f>IF($B305="","",INDEX('All CCC'!N$7:N$809,MATCH(WatchList!$B305,'All CCC'!$B$7:$B$809,0)))</f>
        <v/>
      </c>
      <c r="O305" s="846" t="str">
        <f>IF($B305="","",INDEX('All CCC'!O$7:O$809,MATCH(WatchList!$B305,'All CCC'!$B$7:$B$809,0)))</f>
        <v/>
      </c>
      <c r="P305" s="847" t="str">
        <f>IF($B305="","",INDEX('All CCC'!P$7:P$809,MATCH(WatchList!$B305,'All CCC'!$B$7:$B$809,0)))</f>
        <v/>
      </c>
      <c r="Q305" s="847" t="str">
        <f>IF($B305="","",INDEX('All CCC'!Q$7:Q$809,MATCH(WatchList!$B305,'All CCC'!$B$7:$B$809,0)))</f>
        <v/>
      </c>
      <c r="R305" s="846" t="str">
        <f>IF($B305="","",INDEX('All CCC'!R$7:R$809,MATCH(WatchList!$B305,'All CCC'!$B$7:$B$809,0)))</f>
        <v/>
      </c>
      <c r="S305" s="846" t="str">
        <f>IF($B305="","",INDEX('All CCC'!S$7:S$809,MATCH(WatchList!$B305,'All CCC'!$B$7:$B$809,0)))</f>
        <v/>
      </c>
      <c r="T305" s="846" t="str">
        <f>IF($B305="","",INDEX('All CCC'!T$7:T$809,MATCH(WatchList!$B305,'All CCC'!$B$7:$B$809,0)))</f>
        <v/>
      </c>
      <c r="U305" s="846" t="str">
        <f>IF($B305="","",INDEX('All CCC'!U$7:U$809,MATCH(WatchList!$B305,'All CCC'!$B$7:$B$809,0)))</f>
        <v/>
      </c>
      <c r="V305" s="846" t="str">
        <f>IF($B305="","",INDEX('All CCC'!V$7:V$809,MATCH(WatchList!$B305,'All CCC'!$B$7:$B$809,0)))</f>
        <v/>
      </c>
      <c r="W305" s="846" t="str">
        <f>IF($B305="","",INDEX('All CCC'!W$7:W$809,MATCH(WatchList!$B305,'All CCC'!$B$7:$B$809,0)))</f>
        <v/>
      </c>
      <c r="X305" s="846" t="str">
        <f>IF($B305="","",INDEX('All CCC'!X$7:X$809,MATCH(WatchList!$B305,'All CCC'!$B$7:$B$809,0)))</f>
        <v/>
      </c>
      <c r="Y305" s="846" t="str">
        <f>IF($B305="","",INDEX('All CCC'!Y$7:Y$809,MATCH(WatchList!$B305,'All CCC'!$B$7:$B$809,0)))</f>
        <v/>
      </c>
      <c r="Z305" s="846" t="str">
        <f>IF($B305="","",INDEX('All CCC'!Z$7:Z$809,MATCH(WatchList!$B305,'All CCC'!$B$7:$B$809,0)))</f>
        <v/>
      </c>
      <c r="AA305" s="846" t="str">
        <f>IF($B305="","",INDEX('All CCC'!AA$7:AA$809,MATCH(WatchList!$B305,'All CCC'!$B$7:$B$809,0)))</f>
        <v/>
      </c>
      <c r="AB305" s="846" t="str">
        <f>IF($B305="","",INDEX('All CCC'!AB$7:AB$809,MATCH(WatchList!$B305,'All CCC'!$B$7:$B$809,0)))</f>
        <v/>
      </c>
      <c r="AC305" s="846" t="str">
        <f>IF($B305="","",INDEX('All CCC'!AC$7:AC$809,MATCH(WatchList!$B305,'All CCC'!$B$7:$B$809,0)))</f>
        <v/>
      </c>
      <c r="AD305" s="846" t="str">
        <f>IF($B305="","",INDEX('All CCC'!AD$7:AD$809,MATCH(WatchList!$B305,'All CCC'!$B$7:$B$809,0)))</f>
        <v/>
      </c>
      <c r="AE305" s="846" t="str">
        <f>IF($B305="","",INDEX('All CCC'!AE$7:AE$809,MATCH(WatchList!$B305,'All CCC'!$B$7:$B$809,0)))</f>
        <v/>
      </c>
      <c r="AF305" s="846" t="str">
        <f>IF($B305="","",INDEX('All CCC'!AF$7:AF$809,MATCH(WatchList!$B305,'All CCC'!$B$7:$B$809,0)))</f>
        <v/>
      </c>
      <c r="AG305" s="846" t="str">
        <f>IF($B305="","",INDEX('All CCC'!AG$7:AG$809,MATCH(WatchList!$B305,'All CCC'!$B$7:$B$809,0)))</f>
        <v/>
      </c>
      <c r="AH305" s="846" t="str">
        <f>IF($B305="","",INDEX('All CCC'!AH$7:AH$809,MATCH(WatchList!$B305,'All CCC'!$B$7:$B$809,0)))</f>
        <v/>
      </c>
      <c r="AI305" s="846" t="str">
        <f>IF($B305="","",INDEX('All CCC'!AI$7:AI$809,MATCH(WatchList!$B305,'All CCC'!$B$7:$B$809,0)))</f>
        <v/>
      </c>
      <c r="AJ305" s="846" t="str">
        <f>IF($B305="","",INDEX('All CCC'!AJ$7:AJ$809,MATCH(WatchList!$B305,'All CCC'!$B$7:$B$809,0)))</f>
        <v/>
      </c>
      <c r="AK305" s="846" t="str">
        <f>IF($B305="","",INDEX('All CCC'!AK$7:AK$809,MATCH(WatchList!$B305,'All CCC'!$B$7:$B$809,0)))</f>
        <v/>
      </c>
      <c r="AL305" s="846" t="str">
        <f>IF($B305="","",INDEX('All CCC'!AL$7:AL$809,MATCH(WatchList!$B305,'All CCC'!$B$7:$B$809,0)))</f>
        <v/>
      </c>
      <c r="AM305" s="846" t="str">
        <f>IF($B305="","",INDEX('All CCC'!AM$7:AM$809,MATCH(WatchList!$B305,'All CCC'!$B$7:$B$809,0)))</f>
        <v/>
      </c>
      <c r="AN305" s="846" t="str">
        <f>IF($B305="","",INDEX('All CCC'!AN$7:AN$809,MATCH(WatchList!$B305,'All CCC'!$B$7:$B$809,0)))</f>
        <v/>
      </c>
      <c r="AO305" s="846" t="str">
        <f>IF($B305="","",INDEX('All CCC'!AO$7:AO$809,MATCH(WatchList!$B305,'All CCC'!$B$7:$B$809,0)))</f>
        <v/>
      </c>
      <c r="AP305" s="846" t="str">
        <f>IF($B305="","",INDEX('All CCC'!AP$7:AP$809,MATCH(WatchList!$B305,'All CCC'!$B$7:$B$809,0)))</f>
        <v/>
      </c>
      <c r="AQ305" s="846" t="str">
        <f>IF($B305="","",INDEX('All CCC'!AQ$7:AQ$809,MATCH(WatchList!$B305,'All CCC'!$B$7:$B$809,0)))</f>
        <v/>
      </c>
      <c r="AR305" s="846" t="str">
        <f>IF($B305="","",INDEX('All CCC'!AR$7:AR$809,MATCH(WatchList!$B305,'All CCC'!$B$7:$B$809,0)))</f>
        <v/>
      </c>
      <c r="AS305" s="846" t="str">
        <f>IF($B305="","",INDEX('All CCC'!AS$7:AS$809,MATCH(WatchList!$B305,'All CCC'!$B$7:$B$809,0)))</f>
        <v/>
      </c>
      <c r="AT305" s="846" t="str">
        <f>IF($B305="","",INDEX('All CCC'!AT$7:AT$809,MATCH(WatchList!$B305,'All CCC'!$B$7:$B$809,0)))</f>
        <v/>
      </c>
      <c r="AU305" s="846" t="str">
        <f>IF($B305="","",INDEX('All CCC'!AU$7:AU$809,MATCH(WatchList!$B305,'All CCC'!$B$7:$B$809,0)))</f>
        <v/>
      </c>
      <c r="AV305" s="846" t="str">
        <f>IF($B305="","",INDEX('All CCC'!AV$7:AV$809,MATCH(WatchList!$B305,'All CCC'!$B$7:$B$809,0)))</f>
        <v/>
      </c>
      <c r="AW305" s="846" t="str">
        <f>IF($B305="","",INDEX('All CCC'!AW$7:AW$809,MATCH(WatchList!$B305,'All CCC'!$B$7:$B$809,0)))</f>
        <v/>
      </c>
      <c r="AX305" s="846" t="str">
        <f>IF($B305="","",INDEX('All CCC'!AX$7:AX$809,MATCH(WatchList!$B305,'All CCC'!$B$7:$B$809,0)))</f>
        <v/>
      </c>
      <c r="AY305" s="846" t="str">
        <f>IF($B305="","",INDEX('All CCC'!AY$7:AY$809,MATCH(WatchList!$B305,'All CCC'!$B$7:$B$809,0)))</f>
        <v/>
      </c>
      <c r="AZ305" s="846" t="str">
        <f>IF($B305="","",INDEX('All CCC'!AZ$7:AZ$809,MATCH(WatchList!$B305,'All CCC'!$B$7:$B$809,0)))</f>
        <v/>
      </c>
      <c r="BA305" s="846" t="str">
        <f>IF($B305="","",INDEX('All CCC'!BA$7:BA$809,MATCH(WatchList!$B305,'All CCC'!$B$7:$B$809,0)))</f>
        <v/>
      </c>
      <c r="BB305" s="846" t="str">
        <f>IF($B305="","",INDEX('All CCC'!BB$7:BB$809,MATCH(WatchList!$B305,'All CCC'!$B$7:$B$809,0)))</f>
        <v/>
      </c>
      <c r="BC305" s="846" t="str">
        <f>IF($B305="","",INDEX('All CCC'!BC$7:BC$809,MATCH(WatchList!$B305,'All CCC'!$B$7:$B$809,0)))</f>
        <v/>
      </c>
      <c r="BD305" s="846" t="str">
        <f>IF($B305="","",INDEX('All CCC'!BD$7:BD$809,MATCH(WatchList!$B305,'All CCC'!$B$7:$B$809,0)))</f>
        <v/>
      </c>
      <c r="BE305" s="846" t="str">
        <f>IF($B305="","",INDEX('All CCC'!BE$7:BE$809,MATCH(WatchList!$B305,'All CCC'!$B$7:$B$809,0)))</f>
        <v/>
      </c>
      <c r="BF305" s="846" t="str">
        <f>IF($B305="","",INDEX('All CCC'!BF$7:BF$809,MATCH(WatchList!$B305,'All CCC'!$B$7:$B$809,0)))</f>
        <v/>
      </c>
      <c r="BG305" s="846" t="str">
        <f>IF($B305="","",INDEX('All CCC'!BG$7:BG$809,MATCH(WatchList!$B305,'All CCC'!$B$7:$B$809,0)))</f>
        <v/>
      </c>
    </row>
    <row r="306" spans="1:59" x14ac:dyDescent="0.2">
      <c r="A306" s="803" t="s">
        <v>4048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Y1151"/>
  <sheetViews>
    <sheetView workbookViewId="0"/>
  </sheetViews>
  <sheetFormatPr defaultColWidth="8.85546875" defaultRowHeight="12.75" x14ac:dyDescent="0.2"/>
  <cols>
    <col min="1" max="1" customWidth="true" width="19.5703125"/>
    <col min="2" max="2" customWidth="true" width="6.5703125"/>
    <col min="3" max="3" customWidth="true" width="4.140625"/>
    <col min="4" max="4" customWidth="true" width="7.5703125"/>
    <col min="5" max="8" customWidth="true" width="5.5703125"/>
    <col min="9" max="9" customWidth="true" width="37.5703125"/>
    <col min="10" max="10" bestFit="true" customWidth="true" width="10.7109375"/>
    <col min="11" max="12" bestFit="true" customWidth="true" width="10.28515625"/>
  </cols>
  <sheetData>
    <row r="1" spans="1:14" x14ac:dyDescent="0.2">
      <c r="A1" s="128" t="s">
        <v>1773</v>
      </c>
      <c r="B1" s="101"/>
      <c r="C1" s="10"/>
      <c r="D1" s="10"/>
      <c r="E1" s="10"/>
      <c r="F1" s="148" t="s">
        <v>1774</v>
      </c>
      <c r="G1" s="10"/>
      <c r="H1" s="10"/>
      <c r="I1" s="10"/>
    </row>
    <row r="2" spans="1:14" ht="11.1" customHeight="1" x14ac:dyDescent="0.2">
      <c r="A2" s="129" t="s">
        <v>1775</v>
      </c>
      <c r="B2" s="10"/>
      <c r="C2" s="10"/>
      <c r="D2" s="10"/>
      <c r="E2" s="10"/>
      <c r="F2" s="148"/>
      <c r="G2" s="10"/>
      <c r="H2" s="10"/>
      <c r="I2" s="10"/>
    </row>
    <row r="3" spans="1:14" ht="11.1" customHeight="1" x14ac:dyDescent="0.2">
      <c r="A3" s="130" t="s">
        <v>1776</v>
      </c>
      <c r="B3" s="10"/>
      <c r="C3" s="10"/>
      <c r="D3" s="10"/>
      <c r="E3" s="10"/>
      <c r="F3" s="148"/>
      <c r="G3" s="10"/>
      <c r="H3" s="10"/>
      <c r="I3" s="10"/>
    </row>
    <row r="4" spans="1:14" ht="11.1" customHeight="1" x14ac:dyDescent="0.2">
      <c r="A4" s="131" t="s">
        <v>1777</v>
      </c>
      <c r="B4" s="101"/>
      <c r="C4" s="10"/>
      <c r="D4" s="10"/>
      <c r="E4" s="10"/>
      <c r="F4" s="148"/>
      <c r="G4" s="10"/>
      <c r="H4" s="10"/>
      <c r="I4" s="10"/>
    </row>
    <row r="5" spans="1:14" ht="11.1" customHeight="1" x14ac:dyDescent="0.2">
      <c r="A5" s="132" t="s">
        <v>1778</v>
      </c>
      <c r="B5" s="10"/>
      <c r="C5" s="10"/>
      <c r="D5" s="10"/>
      <c r="E5" s="10"/>
      <c r="F5" s="148"/>
      <c r="G5" s="10"/>
      <c r="H5" s="10"/>
      <c r="I5" s="10"/>
    </row>
    <row r="6" spans="1:14" x14ac:dyDescent="0.2">
      <c r="A6" s="29"/>
      <c r="B6" s="18"/>
      <c r="C6" s="56" t="s">
        <v>22</v>
      </c>
      <c r="D6" s="21" t="s">
        <v>1779</v>
      </c>
      <c r="E6" s="37" t="s">
        <v>1780</v>
      </c>
      <c r="F6" s="21" t="s">
        <v>1781</v>
      </c>
      <c r="G6" s="38" t="s">
        <v>1782</v>
      </c>
      <c r="H6" s="21"/>
      <c r="I6" s="30"/>
    </row>
    <row r="7" spans="1:14" x14ac:dyDescent="0.2">
      <c r="A7" s="82" t="s">
        <v>20</v>
      </c>
      <c r="B7" s="49" t="s">
        <v>55</v>
      </c>
      <c r="C7" s="70" t="s">
        <v>57</v>
      </c>
      <c r="D7" s="1011" t="s">
        <v>1783</v>
      </c>
      <c r="E7" s="1011" t="s">
        <v>1784</v>
      </c>
      <c r="F7" s="1011" t="s">
        <v>1785</v>
      </c>
      <c r="G7" s="43" t="s">
        <v>1786</v>
      </c>
      <c r="H7" s="46" t="s">
        <v>1787</v>
      </c>
      <c r="I7" s="75" t="s">
        <v>1788</v>
      </c>
    </row>
    <row r="8" spans="1:14" s="803" customFormat="1" x14ac:dyDescent="0.2">
      <c r="A8" s="826" t="s">
        <v>4793</v>
      </c>
      <c r="B8" s="830" t="s">
        <v>1135</v>
      </c>
      <c r="C8" s="815">
        <v>11</v>
      </c>
      <c r="D8" s="998">
        <v>44985</v>
      </c>
      <c r="E8" s="807"/>
      <c r="F8" s="807"/>
      <c r="G8" s="807" t="s">
        <v>1791</v>
      </c>
      <c r="H8" s="807"/>
      <c r="I8" s="857" t="s">
        <v>2456</v>
      </c>
    </row>
    <row r="9" spans="1:14" s="803" customFormat="1" x14ac:dyDescent="0.2">
      <c r="A9" s="826" t="s">
        <v>4848</v>
      </c>
      <c r="B9" s="830" t="s">
        <v>605</v>
      </c>
      <c r="C9" s="815">
        <v>20</v>
      </c>
      <c r="D9" s="998">
        <v>44985</v>
      </c>
      <c r="E9" s="807" t="s">
        <v>1791</v>
      </c>
      <c r="F9" s="807"/>
      <c r="G9" s="807"/>
      <c r="H9" s="807"/>
      <c r="I9" s="857" t="s">
        <v>4246</v>
      </c>
    </row>
    <row r="10" spans="1:14" s="803" customFormat="1" x14ac:dyDescent="0.2">
      <c r="A10" s="148" t="s">
        <v>4882</v>
      </c>
      <c r="B10" s="567" t="s">
        <v>2333</v>
      </c>
      <c r="C10" s="699">
        <v>8</v>
      </c>
      <c r="D10" s="998">
        <v>44985</v>
      </c>
      <c r="E10" s="807" t="s">
        <v>1791</v>
      </c>
      <c r="F10" s="807"/>
      <c r="G10" s="807"/>
      <c r="H10" s="807"/>
      <c r="I10" s="857"/>
    </row>
    <row r="11" spans="1:14" s="803" customFormat="1" x14ac:dyDescent="0.2">
      <c r="A11" s="148" t="s">
        <v>5074</v>
      </c>
      <c r="B11" s="793" t="s">
        <v>771</v>
      </c>
      <c r="C11" s="699">
        <v>24</v>
      </c>
      <c r="D11" s="998">
        <v>44985</v>
      </c>
      <c r="E11" s="807"/>
      <c r="F11" s="807"/>
      <c r="G11" s="807" t="s">
        <v>1791</v>
      </c>
      <c r="H11" s="807"/>
      <c r="I11" s="857" t="s">
        <v>5388</v>
      </c>
    </row>
    <row r="12" spans="1:14" s="803" customFormat="1" x14ac:dyDescent="0.2">
      <c r="A12" s="148" t="s">
        <v>5094</v>
      </c>
      <c r="B12" s="793" t="s">
        <v>4314</v>
      </c>
      <c r="C12" s="699">
        <v>8</v>
      </c>
      <c r="D12" s="998">
        <v>44985</v>
      </c>
      <c r="E12" s="807"/>
      <c r="F12" s="807"/>
      <c r="G12" s="807" t="s">
        <v>1791</v>
      </c>
      <c r="H12" s="807"/>
      <c r="I12" s="857" t="s">
        <v>5389</v>
      </c>
    </row>
    <row r="13" spans="1:14" s="803" customFormat="1" x14ac:dyDescent="0.2">
      <c r="A13" s="819" t="s">
        <v>5148</v>
      </c>
      <c r="B13" s="575" t="s">
        <v>373</v>
      </c>
      <c r="C13" s="699">
        <v>50</v>
      </c>
      <c r="D13" s="998">
        <v>44985</v>
      </c>
      <c r="E13" s="807" t="s">
        <v>1791</v>
      </c>
      <c r="F13" s="807"/>
      <c r="G13" s="807"/>
      <c r="H13" s="807"/>
      <c r="I13" s="814"/>
    </row>
    <row r="14" spans="1:14" x14ac:dyDescent="0.2">
      <c r="A14" s="479" t="s">
        <v>4506</v>
      </c>
      <c r="B14" s="468" t="s">
        <v>4496</v>
      </c>
      <c r="C14" s="979">
        <v>14</v>
      </c>
      <c r="D14" s="998">
        <v>44957</v>
      </c>
      <c r="E14" s="807" t="s">
        <v>1791</v>
      </c>
      <c r="F14" s="875"/>
      <c r="G14" s="32"/>
      <c r="H14" s="38"/>
      <c r="I14" s="1016"/>
      <c r="K14" s="803"/>
      <c r="N14" s="803"/>
    </row>
    <row r="15" spans="1:14" s="803" customFormat="1" x14ac:dyDescent="0.2">
      <c r="A15" s="819" t="s">
        <v>5199</v>
      </c>
      <c r="B15" s="819" t="s">
        <v>5194</v>
      </c>
      <c r="C15" s="569">
        <v>5</v>
      </c>
      <c r="D15" s="998">
        <v>44925</v>
      </c>
      <c r="E15" s="807"/>
      <c r="F15" s="875"/>
      <c r="G15" s="812" t="s">
        <v>1791</v>
      </c>
      <c r="H15" s="807"/>
      <c r="I15" s="857" t="s">
        <v>5345</v>
      </c>
    </row>
    <row r="16" spans="1:14" s="803" customFormat="1" x14ac:dyDescent="0.2">
      <c r="A16" s="819" t="s">
        <v>5200</v>
      </c>
      <c r="B16" s="819" t="s">
        <v>5195</v>
      </c>
      <c r="C16" s="699">
        <v>6</v>
      </c>
      <c r="D16" s="998">
        <v>44925</v>
      </c>
      <c r="E16" s="807" t="s">
        <v>1791</v>
      </c>
      <c r="F16" s="875"/>
      <c r="G16" s="812"/>
      <c r="H16" s="807"/>
      <c r="I16" s="857"/>
    </row>
    <row r="17" spans="1:9" s="803" customFormat="1" x14ac:dyDescent="0.2">
      <c r="A17" s="819" t="s">
        <v>1598</v>
      </c>
      <c r="B17" s="819" t="s">
        <v>1599</v>
      </c>
      <c r="C17" s="569">
        <v>11</v>
      </c>
      <c r="D17" s="998">
        <v>44925</v>
      </c>
      <c r="E17" s="807" t="s">
        <v>1791</v>
      </c>
      <c r="F17" s="875"/>
      <c r="G17" s="812"/>
      <c r="H17" s="807"/>
      <c r="I17" s="857"/>
    </row>
    <row r="18" spans="1:9" s="803" customFormat="1" x14ac:dyDescent="0.2">
      <c r="A18" s="819" t="s">
        <v>5325</v>
      </c>
      <c r="B18" s="819" t="s">
        <v>5324</v>
      </c>
      <c r="C18" s="569">
        <v>10</v>
      </c>
      <c r="D18" s="998">
        <v>44925</v>
      </c>
      <c r="E18" s="807" t="s">
        <v>1791</v>
      </c>
      <c r="F18" s="875"/>
      <c r="G18" s="812"/>
      <c r="H18" s="807"/>
      <c r="I18" s="857"/>
    </row>
    <row r="19" spans="1:9" s="803" customFormat="1" x14ac:dyDescent="0.2">
      <c r="A19" s="819" t="s">
        <v>4791</v>
      </c>
      <c r="B19" s="819" t="s">
        <v>1180</v>
      </c>
      <c r="C19" s="569">
        <v>10</v>
      </c>
      <c r="D19" s="998">
        <v>44925</v>
      </c>
      <c r="E19" s="807" t="s">
        <v>1791</v>
      </c>
      <c r="F19" s="875"/>
      <c r="G19" s="812"/>
      <c r="H19" s="807"/>
      <c r="I19" s="857" t="s">
        <v>5346</v>
      </c>
    </row>
    <row r="20" spans="1:9" s="803" customFormat="1" x14ac:dyDescent="0.2">
      <c r="A20" s="819" t="s">
        <v>4811</v>
      </c>
      <c r="B20" s="819" t="s">
        <v>4594</v>
      </c>
      <c r="C20" s="569">
        <v>6</v>
      </c>
      <c r="D20" s="998">
        <v>44925</v>
      </c>
      <c r="E20" s="807"/>
      <c r="F20" s="875"/>
      <c r="G20" s="812"/>
      <c r="H20" s="807" t="s">
        <v>1791</v>
      </c>
      <c r="I20" s="857" t="s">
        <v>5344</v>
      </c>
    </row>
    <row r="21" spans="1:9" s="803" customFormat="1" x14ac:dyDescent="0.2">
      <c r="A21" s="819" t="s">
        <v>4498</v>
      </c>
      <c r="B21" s="819" t="s">
        <v>4490</v>
      </c>
      <c r="C21" s="569">
        <v>7</v>
      </c>
      <c r="D21" s="998">
        <v>44925</v>
      </c>
      <c r="E21" s="807"/>
      <c r="F21" s="875"/>
      <c r="G21" s="812"/>
      <c r="H21" s="807" t="s">
        <v>1791</v>
      </c>
      <c r="I21" s="857" t="s">
        <v>5344</v>
      </c>
    </row>
    <row r="22" spans="1:9" s="803" customFormat="1" x14ac:dyDescent="0.2">
      <c r="A22" s="819" t="s">
        <v>4582</v>
      </c>
      <c r="B22" s="819" t="s">
        <v>4583</v>
      </c>
      <c r="C22" s="569">
        <v>6</v>
      </c>
      <c r="D22" s="998">
        <v>44925</v>
      </c>
      <c r="E22" s="807"/>
      <c r="F22" s="875"/>
      <c r="G22" s="812"/>
      <c r="H22" s="807" t="s">
        <v>1791</v>
      </c>
      <c r="I22" s="857" t="s">
        <v>5344</v>
      </c>
    </row>
    <row r="23" spans="1:9" s="803" customFormat="1" x14ac:dyDescent="0.2">
      <c r="A23" s="819" t="s">
        <v>5182</v>
      </c>
      <c r="B23" s="819" t="s">
        <v>2915</v>
      </c>
      <c r="C23" s="569">
        <v>7</v>
      </c>
      <c r="D23" s="998">
        <v>44925</v>
      </c>
      <c r="E23" s="807"/>
      <c r="F23" s="875" t="s">
        <v>1791</v>
      </c>
      <c r="G23" s="812"/>
      <c r="H23" s="807"/>
      <c r="I23" s="857"/>
    </row>
    <row r="24" spans="1:9" s="803" customFormat="1" x14ac:dyDescent="0.2">
      <c r="A24" s="819" t="s">
        <v>4663</v>
      </c>
      <c r="B24" s="819" t="s">
        <v>854</v>
      </c>
      <c r="C24" s="569">
        <v>12</v>
      </c>
      <c r="D24" s="998">
        <v>44895</v>
      </c>
      <c r="E24" s="807"/>
      <c r="F24" s="875" t="s">
        <v>1791</v>
      </c>
      <c r="G24" s="812"/>
      <c r="H24" s="807"/>
      <c r="I24" s="857"/>
    </row>
    <row r="25" spans="1:9" s="803" customFormat="1" x14ac:dyDescent="0.2">
      <c r="A25" s="819" t="s">
        <v>545</v>
      </c>
      <c r="B25" s="819" t="s">
        <v>546</v>
      </c>
      <c r="C25" s="569">
        <v>26</v>
      </c>
      <c r="D25" s="998">
        <v>44895</v>
      </c>
      <c r="E25" s="807"/>
      <c r="F25" s="875"/>
      <c r="G25" s="812"/>
      <c r="H25" s="807" t="s">
        <v>1791</v>
      </c>
      <c r="I25" s="857" t="s">
        <v>5344</v>
      </c>
    </row>
    <row r="26" spans="1:9" s="803" customFormat="1" x14ac:dyDescent="0.2">
      <c r="A26" s="819" t="s">
        <v>4744</v>
      </c>
      <c r="B26" s="819" t="s">
        <v>199</v>
      </c>
      <c r="C26" s="699">
        <v>51</v>
      </c>
      <c r="D26" s="998">
        <v>44895</v>
      </c>
      <c r="E26" s="807"/>
      <c r="F26" s="875"/>
      <c r="G26" s="812" t="s">
        <v>1791</v>
      </c>
      <c r="H26" s="807"/>
      <c r="I26" s="857" t="s">
        <v>5343</v>
      </c>
    </row>
    <row r="27" spans="1:9" s="803" customFormat="1" x14ac:dyDescent="0.2">
      <c r="A27" s="819" t="s">
        <v>4589</v>
      </c>
      <c r="B27" s="819" t="s">
        <v>2203</v>
      </c>
      <c r="C27" s="699">
        <v>5</v>
      </c>
      <c r="D27" s="998">
        <v>44895</v>
      </c>
      <c r="E27" s="807"/>
      <c r="F27" s="875" t="s">
        <v>1791</v>
      </c>
      <c r="G27" s="812"/>
      <c r="H27" s="807"/>
      <c r="I27" s="857"/>
    </row>
    <row r="28" spans="1:9" s="803" customFormat="1" x14ac:dyDescent="0.2">
      <c r="A28" s="819" t="s">
        <v>5053</v>
      </c>
      <c r="B28" s="819" t="s">
        <v>3814</v>
      </c>
      <c r="C28" s="699">
        <v>8</v>
      </c>
      <c r="D28" s="998">
        <v>44895</v>
      </c>
      <c r="E28" s="807"/>
      <c r="F28" s="875" t="s">
        <v>1791</v>
      </c>
      <c r="G28" s="812"/>
      <c r="H28" s="807"/>
      <c r="I28" s="857"/>
    </row>
    <row r="29" spans="1:9" s="803" customFormat="1" x14ac:dyDescent="0.2">
      <c r="A29" s="836" t="s">
        <v>4484</v>
      </c>
      <c r="B29" s="819" t="s">
        <v>4481</v>
      </c>
      <c r="C29" s="699">
        <v>6</v>
      </c>
      <c r="D29" s="998">
        <v>44895</v>
      </c>
      <c r="E29" s="807"/>
      <c r="F29" s="875" t="s">
        <v>1791</v>
      </c>
      <c r="G29" s="812"/>
      <c r="H29" s="807"/>
      <c r="I29" s="857"/>
    </row>
    <row r="30" spans="1:9" s="803" customFormat="1" x14ac:dyDescent="0.2">
      <c r="A30" s="819" t="s">
        <v>4699</v>
      </c>
      <c r="B30" s="830" t="s">
        <v>3747</v>
      </c>
      <c r="C30" s="699">
        <v>8</v>
      </c>
      <c r="D30" s="998">
        <v>44865</v>
      </c>
      <c r="E30" s="807"/>
      <c r="F30" s="875" t="s">
        <v>1791</v>
      </c>
      <c r="G30" s="812"/>
      <c r="H30" s="807"/>
      <c r="I30" s="857"/>
    </row>
    <row r="31" spans="1:9" s="803" customFormat="1" x14ac:dyDescent="0.2">
      <c r="A31" s="819" t="s">
        <v>5067</v>
      </c>
      <c r="B31" s="819" t="s">
        <v>1604</v>
      </c>
      <c r="C31" s="983">
        <v>9</v>
      </c>
      <c r="D31" s="998">
        <v>44865</v>
      </c>
      <c r="E31" s="807"/>
      <c r="F31" s="875" t="s">
        <v>1791</v>
      </c>
      <c r="G31" s="812"/>
      <c r="H31" s="807"/>
      <c r="I31" s="857"/>
    </row>
    <row r="32" spans="1:9" s="803" customFormat="1" x14ac:dyDescent="0.2">
      <c r="A32" s="819" t="s">
        <v>4359</v>
      </c>
      <c r="B32" s="819" t="s">
        <v>4338</v>
      </c>
      <c r="C32" s="699">
        <v>7</v>
      </c>
      <c r="D32" s="998">
        <v>44865</v>
      </c>
      <c r="E32" s="807"/>
      <c r="F32" s="875"/>
      <c r="G32" s="812" t="s">
        <v>1791</v>
      </c>
      <c r="H32" s="807"/>
      <c r="I32" s="857" t="s">
        <v>5339</v>
      </c>
    </row>
    <row r="33" spans="1:9" s="803" customFormat="1" x14ac:dyDescent="0.2">
      <c r="A33" s="819" t="s">
        <v>5248</v>
      </c>
      <c r="B33" s="819" t="s">
        <v>5238</v>
      </c>
      <c r="C33" s="699">
        <v>5</v>
      </c>
      <c r="D33" s="998">
        <v>44834</v>
      </c>
      <c r="E33" s="807"/>
      <c r="F33" s="875"/>
      <c r="G33" s="812" t="s">
        <v>1791</v>
      </c>
      <c r="H33" s="807"/>
      <c r="I33" s="857" t="s">
        <v>5332</v>
      </c>
    </row>
    <row r="34" spans="1:9" s="803" customFormat="1" x14ac:dyDescent="0.2">
      <c r="A34" s="819" t="s">
        <v>4667</v>
      </c>
      <c r="B34" s="819" t="s">
        <v>935</v>
      </c>
      <c r="C34" s="699">
        <v>10</v>
      </c>
      <c r="D34" s="998">
        <v>44834</v>
      </c>
      <c r="E34" s="807"/>
      <c r="F34" s="875" t="s">
        <v>1791</v>
      </c>
      <c r="G34" s="812"/>
      <c r="H34" s="807"/>
      <c r="I34" s="857"/>
    </row>
    <row r="35" spans="1:9" s="803" customFormat="1" x14ac:dyDescent="0.2">
      <c r="A35" s="819" t="s">
        <v>4477</v>
      </c>
      <c r="B35" s="819" t="s">
        <v>4475</v>
      </c>
      <c r="C35" s="699">
        <v>6</v>
      </c>
      <c r="D35" s="998">
        <v>44834</v>
      </c>
      <c r="E35" s="807"/>
      <c r="F35" s="875" t="s">
        <v>1791</v>
      </c>
      <c r="G35" s="812"/>
      <c r="H35" s="807"/>
      <c r="I35" s="857"/>
    </row>
    <row r="36" spans="1:9" s="803" customFormat="1" x14ac:dyDescent="0.2">
      <c r="A36" s="819" t="s">
        <v>4690</v>
      </c>
      <c r="B36" s="819" t="s">
        <v>956</v>
      </c>
      <c r="C36" s="699">
        <v>11</v>
      </c>
      <c r="D36" s="998">
        <v>44834</v>
      </c>
      <c r="E36" s="807"/>
      <c r="F36" s="875" t="s">
        <v>1791</v>
      </c>
      <c r="G36" s="812"/>
      <c r="H36" s="807"/>
      <c r="I36" s="857"/>
    </row>
    <row r="37" spans="1:9" s="803" customFormat="1" x14ac:dyDescent="0.2">
      <c r="A37" s="819" t="s">
        <v>4836</v>
      </c>
      <c r="B37" s="819" t="s">
        <v>1194</v>
      </c>
      <c r="C37" s="699">
        <v>11</v>
      </c>
      <c r="D37" s="998">
        <v>44834</v>
      </c>
      <c r="E37" s="807"/>
      <c r="F37" s="875" t="s">
        <v>1791</v>
      </c>
      <c r="G37" s="812"/>
      <c r="H37" s="807"/>
      <c r="I37" s="857"/>
    </row>
    <row r="38" spans="1:9" s="803" customFormat="1" x14ac:dyDescent="0.2">
      <c r="A38" s="819" t="s">
        <v>4801</v>
      </c>
      <c r="B38" s="819" t="s">
        <v>1160</v>
      </c>
      <c r="C38" s="699">
        <v>10</v>
      </c>
      <c r="D38" s="998">
        <v>44834</v>
      </c>
      <c r="E38" s="807"/>
      <c r="F38" s="875" t="s">
        <v>1791</v>
      </c>
      <c r="G38" s="812"/>
      <c r="H38" s="807"/>
      <c r="I38" s="857"/>
    </row>
    <row r="39" spans="1:9" s="803" customFormat="1" x14ac:dyDescent="0.2">
      <c r="A39" s="819" t="s">
        <v>4729</v>
      </c>
      <c r="B39" s="819" t="s">
        <v>1056</v>
      </c>
      <c r="C39" s="983">
        <v>12</v>
      </c>
      <c r="D39" s="998">
        <v>44834</v>
      </c>
      <c r="E39" s="807"/>
      <c r="F39" s="875" t="s">
        <v>1791</v>
      </c>
      <c r="G39" s="812"/>
      <c r="H39" s="807"/>
      <c r="I39" s="857"/>
    </row>
    <row r="40" spans="1:9" s="803" customFormat="1" x14ac:dyDescent="0.2">
      <c r="A40" s="819" t="s">
        <v>4940</v>
      </c>
      <c r="B40" s="819" t="s">
        <v>284</v>
      </c>
      <c r="C40" s="983">
        <v>35</v>
      </c>
      <c r="D40" s="998">
        <v>44804</v>
      </c>
      <c r="E40" s="875" t="s">
        <v>1791</v>
      </c>
      <c r="F40" s="1012"/>
      <c r="G40" s="812"/>
      <c r="H40" s="807"/>
      <c r="I40" s="857"/>
    </row>
    <row r="41" spans="1:9" s="803" customFormat="1" x14ac:dyDescent="0.2">
      <c r="A41" s="819" t="s">
        <v>5323</v>
      </c>
      <c r="B41" s="819" t="s">
        <v>1437</v>
      </c>
      <c r="C41" s="983">
        <v>11</v>
      </c>
      <c r="D41" s="998">
        <v>44771</v>
      </c>
      <c r="E41" s="807"/>
      <c r="F41" s="875"/>
      <c r="G41" s="812" t="s">
        <v>1791</v>
      </c>
      <c r="H41" s="807"/>
      <c r="I41" s="857" t="s">
        <v>5322</v>
      </c>
    </row>
    <row r="42" spans="1:9" s="803" customFormat="1" x14ac:dyDescent="0.2">
      <c r="A42" s="819" t="s">
        <v>4750</v>
      </c>
      <c r="B42" s="819" t="s">
        <v>1073</v>
      </c>
      <c r="C42" s="983">
        <v>11</v>
      </c>
      <c r="D42" s="998">
        <v>44771</v>
      </c>
      <c r="E42" s="807" t="s">
        <v>1791</v>
      </c>
      <c r="F42" s="875"/>
      <c r="G42" s="812"/>
      <c r="H42" s="807"/>
      <c r="I42" s="857" t="s">
        <v>4246</v>
      </c>
    </row>
    <row r="43" spans="1:9" s="803" customFormat="1" x14ac:dyDescent="0.2">
      <c r="A43" s="819" t="s">
        <v>4712</v>
      </c>
      <c r="B43" s="819" t="s">
        <v>4414</v>
      </c>
      <c r="C43" s="983">
        <v>6</v>
      </c>
      <c r="D43" s="998">
        <v>44771</v>
      </c>
      <c r="E43" s="807"/>
      <c r="F43" s="875"/>
      <c r="G43" s="812" t="s">
        <v>1791</v>
      </c>
      <c r="H43" s="807"/>
      <c r="I43" s="857" t="s">
        <v>5321</v>
      </c>
    </row>
    <row r="44" spans="1:9" s="803" customFormat="1" x14ac:dyDescent="0.2">
      <c r="A44" s="819" t="s">
        <v>4419</v>
      </c>
      <c r="B44" s="819" t="s">
        <v>4413</v>
      </c>
      <c r="C44" s="983">
        <v>7</v>
      </c>
      <c r="D44" s="998">
        <v>44712</v>
      </c>
      <c r="E44" s="807"/>
      <c r="F44" s="875"/>
      <c r="G44" s="812" t="s">
        <v>1791</v>
      </c>
      <c r="H44" s="807"/>
      <c r="I44" s="857" t="s">
        <v>5313</v>
      </c>
    </row>
    <row r="45" spans="1:9" s="803" customFormat="1" x14ac:dyDescent="0.2">
      <c r="A45" s="819" t="s">
        <v>1074</v>
      </c>
      <c r="B45" s="819" t="s">
        <v>1075</v>
      </c>
      <c r="C45" s="983">
        <v>9</v>
      </c>
      <c r="D45" s="998">
        <v>44681</v>
      </c>
      <c r="E45" s="807"/>
      <c r="F45" s="875"/>
      <c r="G45" s="812" t="s">
        <v>1791</v>
      </c>
      <c r="H45" s="807"/>
      <c r="I45" s="857" t="s">
        <v>5286</v>
      </c>
    </row>
    <row r="46" spans="1:9" s="803" customFormat="1" x14ac:dyDescent="0.2">
      <c r="A46" s="819" t="s">
        <v>5264</v>
      </c>
      <c r="B46" s="819" t="s">
        <v>5257</v>
      </c>
      <c r="C46" s="983">
        <v>5</v>
      </c>
      <c r="D46" s="998">
        <v>44681</v>
      </c>
      <c r="E46" s="807"/>
      <c r="F46" s="875"/>
      <c r="G46" s="812" t="s">
        <v>1791</v>
      </c>
      <c r="H46" s="807"/>
      <c r="I46" s="857" t="s">
        <v>5288</v>
      </c>
    </row>
    <row r="47" spans="1:9" s="803" customFormat="1" x14ac:dyDescent="0.2">
      <c r="A47" s="819" t="s">
        <v>4888</v>
      </c>
      <c r="B47" s="819" t="s">
        <v>1295</v>
      </c>
      <c r="C47" s="983">
        <v>11</v>
      </c>
      <c r="D47" s="998">
        <v>44681</v>
      </c>
      <c r="E47" s="807"/>
      <c r="F47" s="875"/>
      <c r="G47" s="812" t="s">
        <v>1791</v>
      </c>
      <c r="H47" s="807"/>
      <c r="I47" s="857" t="s">
        <v>5287</v>
      </c>
    </row>
    <row r="48" spans="1:9" s="803" customFormat="1" x14ac:dyDescent="0.2">
      <c r="A48" s="819" t="s">
        <v>5009</v>
      </c>
      <c r="B48" s="819" t="s">
        <v>313</v>
      </c>
      <c r="C48" s="983">
        <v>29</v>
      </c>
      <c r="D48" s="998">
        <v>44681</v>
      </c>
      <c r="E48" s="807"/>
      <c r="F48" s="875"/>
      <c r="G48" s="812" t="s">
        <v>1791</v>
      </c>
      <c r="H48" s="807"/>
      <c r="I48" s="857" t="s">
        <v>5275</v>
      </c>
    </row>
    <row r="49" spans="1:9" s="803" customFormat="1" x14ac:dyDescent="0.2">
      <c r="A49" s="819" t="s">
        <v>5033</v>
      </c>
      <c r="B49" s="819" t="s">
        <v>722</v>
      </c>
      <c r="C49" s="983">
        <v>20</v>
      </c>
      <c r="D49" s="998">
        <v>44620</v>
      </c>
      <c r="E49" s="807" t="s">
        <v>1791</v>
      </c>
      <c r="F49" s="875"/>
      <c r="G49" s="812"/>
      <c r="H49" s="807"/>
      <c r="I49" s="857"/>
    </row>
    <row r="50" spans="1:9" s="803" customFormat="1" x14ac:dyDescent="0.2">
      <c r="A50" s="819" t="s">
        <v>3766</v>
      </c>
      <c r="B50" s="819" t="s">
        <v>3767</v>
      </c>
      <c r="C50" s="983">
        <v>8</v>
      </c>
      <c r="D50" s="998">
        <v>44620</v>
      </c>
      <c r="E50" s="807"/>
      <c r="F50" s="875"/>
      <c r="G50" s="812" t="s">
        <v>1791</v>
      </c>
      <c r="H50" s="807"/>
      <c r="I50" s="857" t="s">
        <v>5255</v>
      </c>
    </row>
    <row r="51" spans="1:9" s="803" customFormat="1" x14ac:dyDescent="0.2">
      <c r="A51" s="819" t="s">
        <v>4693</v>
      </c>
      <c r="B51" s="819" t="s">
        <v>990</v>
      </c>
      <c r="C51" s="983">
        <v>11</v>
      </c>
      <c r="D51" s="998">
        <v>44592</v>
      </c>
      <c r="E51" s="807"/>
      <c r="F51" s="875"/>
      <c r="G51" s="812" t="s">
        <v>1791</v>
      </c>
      <c r="H51" s="807"/>
      <c r="I51" s="857" t="s">
        <v>5227</v>
      </c>
    </row>
    <row r="52" spans="1:9" s="803" customFormat="1" x14ac:dyDescent="0.2">
      <c r="A52" s="826" t="s">
        <v>4736</v>
      </c>
      <c r="B52" s="575" t="s">
        <v>1063</v>
      </c>
      <c r="C52" s="983">
        <v>11</v>
      </c>
      <c r="D52" s="998">
        <v>44592</v>
      </c>
      <c r="E52" s="807"/>
      <c r="F52" s="875"/>
      <c r="G52" s="812" t="s">
        <v>1791</v>
      </c>
      <c r="H52" s="807"/>
      <c r="I52" s="857" t="s">
        <v>5228</v>
      </c>
    </row>
    <row r="53" spans="1:9" s="803" customFormat="1" x14ac:dyDescent="0.2">
      <c r="A53" s="836" t="s">
        <v>4409</v>
      </c>
      <c r="B53" s="575" t="s">
        <v>4404</v>
      </c>
      <c r="C53" s="983">
        <v>6</v>
      </c>
      <c r="D53" s="998">
        <v>44592</v>
      </c>
      <c r="E53" s="807"/>
      <c r="F53" s="875"/>
      <c r="G53" s="812" t="s">
        <v>1791</v>
      </c>
      <c r="H53" s="807"/>
      <c r="I53" s="857" t="s">
        <v>2723</v>
      </c>
    </row>
    <row r="54" spans="1:9" s="803" customFormat="1" x14ac:dyDescent="0.2">
      <c r="A54" s="819" t="s">
        <v>4682</v>
      </c>
      <c r="B54" s="819" t="s">
        <v>3955</v>
      </c>
      <c r="C54" s="983">
        <v>6</v>
      </c>
      <c r="D54" s="998">
        <v>44561</v>
      </c>
      <c r="E54" s="807" t="s">
        <v>1791</v>
      </c>
      <c r="F54" s="875"/>
      <c r="G54" s="812"/>
      <c r="H54" s="807"/>
      <c r="I54" s="857"/>
    </row>
    <row r="55" spans="1:9" s="803" customFormat="1" x14ac:dyDescent="0.2">
      <c r="A55" s="826" t="s">
        <v>1066</v>
      </c>
      <c r="B55" s="575" t="s">
        <v>1067</v>
      </c>
      <c r="C55" s="983">
        <v>10</v>
      </c>
      <c r="D55" s="998">
        <v>44561</v>
      </c>
      <c r="E55" s="807"/>
      <c r="F55" s="875"/>
      <c r="G55" s="812" t="s">
        <v>1791</v>
      </c>
      <c r="H55" s="807"/>
      <c r="I55" s="857" t="s">
        <v>5214</v>
      </c>
    </row>
    <row r="56" spans="1:9" s="803" customFormat="1" x14ac:dyDescent="0.2">
      <c r="A56" s="819" t="s">
        <v>4751</v>
      </c>
      <c r="B56" s="575" t="s">
        <v>997</v>
      </c>
      <c r="C56" s="983">
        <v>9</v>
      </c>
      <c r="D56" s="998">
        <v>44561</v>
      </c>
      <c r="E56" s="807"/>
      <c r="F56" s="875" t="s">
        <v>1791</v>
      </c>
      <c r="G56" s="812"/>
      <c r="H56" s="807"/>
      <c r="I56" s="857"/>
    </row>
    <row r="57" spans="1:9" s="803" customFormat="1" x14ac:dyDescent="0.2">
      <c r="A57" s="826" t="s">
        <v>4863</v>
      </c>
      <c r="B57" s="830" t="s">
        <v>1241</v>
      </c>
      <c r="C57" s="699">
        <v>11</v>
      </c>
      <c r="D57" s="998">
        <v>44561</v>
      </c>
      <c r="E57" s="807"/>
      <c r="F57" s="875"/>
      <c r="G57" s="812" t="s">
        <v>1791</v>
      </c>
      <c r="H57" s="807"/>
      <c r="I57" s="857" t="s">
        <v>5215</v>
      </c>
    </row>
    <row r="58" spans="1:9" s="803" customFormat="1" x14ac:dyDescent="0.2">
      <c r="A58" s="819" t="s">
        <v>4887</v>
      </c>
      <c r="B58" s="830" t="s">
        <v>625</v>
      </c>
      <c r="C58" s="699">
        <v>16</v>
      </c>
      <c r="D58" s="998">
        <v>44561</v>
      </c>
      <c r="E58" s="875"/>
      <c r="F58" s="875" t="s">
        <v>1791</v>
      </c>
      <c r="G58" s="812"/>
      <c r="H58" s="807"/>
      <c r="I58" s="857"/>
    </row>
    <row r="59" spans="1:9" s="803" customFormat="1" x14ac:dyDescent="0.2">
      <c r="A59" s="819" t="s">
        <v>5166</v>
      </c>
      <c r="B59" s="830" t="s">
        <v>1742</v>
      </c>
      <c r="C59" s="699">
        <v>10</v>
      </c>
      <c r="D59" s="998">
        <v>44561</v>
      </c>
      <c r="E59" s="807" t="s">
        <v>1791</v>
      </c>
      <c r="F59" s="875"/>
      <c r="G59" s="812"/>
      <c r="H59" s="807"/>
      <c r="I59" s="857"/>
    </row>
    <row r="60" spans="1:9" s="803" customFormat="1" x14ac:dyDescent="0.2">
      <c r="A60" s="826" t="s">
        <v>4624</v>
      </c>
      <c r="B60" s="830" t="s">
        <v>881</v>
      </c>
      <c r="C60" s="699">
        <v>8</v>
      </c>
      <c r="D60" s="998">
        <v>44530</v>
      </c>
      <c r="E60" s="807"/>
      <c r="F60" s="875" t="s">
        <v>1791</v>
      </c>
      <c r="G60" s="812"/>
      <c r="H60" s="807"/>
      <c r="I60" s="857"/>
    </row>
    <row r="61" spans="1:9" s="803" customFormat="1" x14ac:dyDescent="0.2">
      <c r="A61" s="836" t="s">
        <v>5201</v>
      </c>
      <c r="B61" s="830" t="s">
        <v>5196</v>
      </c>
      <c r="C61" s="699">
        <v>6</v>
      </c>
      <c r="D61" s="998">
        <v>44530</v>
      </c>
      <c r="E61" s="807"/>
      <c r="F61" s="875" t="s">
        <v>1791</v>
      </c>
      <c r="G61" s="812"/>
      <c r="H61" s="807"/>
      <c r="I61" s="857"/>
    </row>
    <row r="62" spans="1:9" s="803" customFormat="1" x14ac:dyDescent="0.2">
      <c r="A62" s="836" t="s">
        <v>4761</v>
      </c>
      <c r="B62" s="830" t="s">
        <v>3741</v>
      </c>
      <c r="C62" s="699">
        <v>7</v>
      </c>
      <c r="D62" s="998">
        <v>44530</v>
      </c>
      <c r="E62" s="807"/>
      <c r="F62" s="875"/>
      <c r="G62" s="812"/>
      <c r="H62" s="807" t="s">
        <v>1791</v>
      </c>
      <c r="I62" s="857" t="s">
        <v>5213</v>
      </c>
    </row>
    <row r="63" spans="1:9" s="803" customFormat="1" x14ac:dyDescent="0.2">
      <c r="A63" s="836" t="s">
        <v>4375</v>
      </c>
      <c r="B63" s="830" t="s">
        <v>3784</v>
      </c>
      <c r="C63" s="699">
        <v>7</v>
      </c>
      <c r="D63" s="998">
        <v>44530</v>
      </c>
      <c r="E63" s="807"/>
      <c r="F63" s="875"/>
      <c r="G63" s="812" t="s">
        <v>1791</v>
      </c>
      <c r="H63" s="807"/>
      <c r="I63" s="857" t="s">
        <v>5209</v>
      </c>
    </row>
    <row r="64" spans="1:9" s="803" customFormat="1" x14ac:dyDescent="0.2">
      <c r="A64" s="836" t="s">
        <v>4422</v>
      </c>
      <c r="B64" s="830" t="s">
        <v>4416</v>
      </c>
      <c r="C64" s="569">
        <v>5</v>
      </c>
      <c r="D64" s="998">
        <v>44530</v>
      </c>
      <c r="E64" s="807"/>
      <c r="F64" s="875" t="s">
        <v>1791</v>
      </c>
      <c r="G64" s="812"/>
      <c r="H64" s="807"/>
      <c r="I64" s="857"/>
    </row>
    <row r="65" spans="1:9" s="803" customFormat="1" x14ac:dyDescent="0.2">
      <c r="A65" s="819" t="s">
        <v>4777</v>
      </c>
      <c r="B65" s="830" t="s">
        <v>1109</v>
      </c>
      <c r="C65" s="699">
        <v>10</v>
      </c>
      <c r="D65" s="998">
        <v>44530</v>
      </c>
      <c r="E65" s="807"/>
      <c r="F65" s="875" t="s">
        <v>1791</v>
      </c>
      <c r="G65" s="812"/>
      <c r="H65" s="807"/>
      <c r="I65" s="857"/>
    </row>
    <row r="66" spans="1:9" s="803" customFormat="1" x14ac:dyDescent="0.2">
      <c r="A66" s="836" t="s">
        <v>4392</v>
      </c>
      <c r="B66" s="830" t="s">
        <v>4388</v>
      </c>
      <c r="C66" s="699">
        <v>5</v>
      </c>
      <c r="D66" s="998">
        <v>44530</v>
      </c>
      <c r="E66" s="807"/>
      <c r="F66" s="875" t="s">
        <v>1791</v>
      </c>
      <c r="G66" s="812"/>
      <c r="H66" s="807"/>
      <c r="I66" s="857"/>
    </row>
    <row r="67" spans="1:9" s="803" customFormat="1" x14ac:dyDescent="0.2">
      <c r="A67" s="826" t="s">
        <v>4789</v>
      </c>
      <c r="B67" s="830" t="s">
        <v>1127</v>
      </c>
      <c r="C67" s="699">
        <v>8</v>
      </c>
      <c r="D67" s="998">
        <v>44530</v>
      </c>
      <c r="E67" s="807"/>
      <c r="F67" s="875" t="s">
        <v>1791</v>
      </c>
      <c r="G67" s="812"/>
      <c r="H67" s="807"/>
      <c r="I67" s="857"/>
    </row>
    <row r="68" spans="1:9" s="803" customFormat="1" x14ac:dyDescent="0.2">
      <c r="A68" s="826" t="s">
        <v>4859</v>
      </c>
      <c r="B68" s="830" t="s">
        <v>3762</v>
      </c>
      <c r="C68" s="699">
        <v>7</v>
      </c>
      <c r="D68" s="998">
        <v>44530</v>
      </c>
      <c r="E68" s="807"/>
      <c r="F68" s="875" t="s">
        <v>1791</v>
      </c>
      <c r="G68" s="812"/>
      <c r="H68" s="807"/>
      <c r="I68" s="857"/>
    </row>
    <row r="69" spans="1:9" s="803" customFormat="1" x14ac:dyDescent="0.2">
      <c r="A69" s="826" t="s">
        <v>4866</v>
      </c>
      <c r="B69" s="830" t="s">
        <v>1234</v>
      </c>
      <c r="C69" s="699">
        <v>8</v>
      </c>
      <c r="D69" s="998">
        <v>44530</v>
      </c>
      <c r="E69" s="807"/>
      <c r="F69" s="875" t="s">
        <v>1791</v>
      </c>
      <c r="G69" s="812"/>
      <c r="H69" s="807"/>
      <c r="I69" s="857"/>
    </row>
    <row r="70" spans="1:9" s="803" customFormat="1" x14ac:dyDescent="0.2">
      <c r="A70" s="720" t="s">
        <v>4908</v>
      </c>
      <c r="B70" s="743" t="s">
        <v>646</v>
      </c>
      <c r="C70" s="721">
        <v>13</v>
      </c>
      <c r="D70" s="998">
        <v>44530</v>
      </c>
      <c r="E70" s="807"/>
      <c r="F70" s="875" t="s">
        <v>1791</v>
      </c>
      <c r="G70" s="812"/>
      <c r="H70" s="807"/>
      <c r="I70" s="857"/>
    </row>
    <row r="71" spans="1:9" s="803" customFormat="1" x14ac:dyDescent="0.2">
      <c r="A71" s="826" t="s">
        <v>4935</v>
      </c>
      <c r="B71" s="830" t="s">
        <v>3777</v>
      </c>
      <c r="C71" s="699">
        <v>7</v>
      </c>
      <c r="D71" s="998">
        <v>44530</v>
      </c>
      <c r="E71" s="807"/>
      <c r="F71" s="875" t="s">
        <v>1791</v>
      </c>
      <c r="G71" s="812"/>
      <c r="H71" s="807"/>
      <c r="I71" s="857"/>
    </row>
    <row r="72" spans="1:9" s="803" customFormat="1" x14ac:dyDescent="0.2">
      <c r="A72" s="826" t="s">
        <v>4956</v>
      </c>
      <c r="B72" s="830" t="s">
        <v>1392</v>
      </c>
      <c r="C72" s="699">
        <v>10</v>
      </c>
      <c r="D72" s="998">
        <v>44530</v>
      </c>
      <c r="E72" s="807"/>
      <c r="F72" s="875" t="s">
        <v>1791</v>
      </c>
      <c r="G72" s="812"/>
      <c r="H72" s="807"/>
      <c r="I72" s="857"/>
    </row>
    <row r="73" spans="1:9" s="803" customFormat="1" x14ac:dyDescent="0.2">
      <c r="A73" s="819" t="s">
        <v>5031</v>
      </c>
      <c r="B73" s="830" t="s">
        <v>1502</v>
      </c>
      <c r="C73" s="699">
        <v>9</v>
      </c>
      <c r="D73" s="998">
        <v>44530</v>
      </c>
      <c r="E73" s="807"/>
      <c r="F73" s="875" t="s">
        <v>1791</v>
      </c>
      <c r="G73" s="812"/>
      <c r="H73" s="807"/>
      <c r="I73" s="857"/>
    </row>
    <row r="74" spans="1:9" s="803" customFormat="1" x14ac:dyDescent="0.2">
      <c r="A74" s="826" t="s">
        <v>5044</v>
      </c>
      <c r="B74" s="830" t="s">
        <v>1126</v>
      </c>
      <c r="C74" s="699">
        <v>8</v>
      </c>
      <c r="D74" s="998">
        <v>44530</v>
      </c>
      <c r="E74" s="807"/>
      <c r="F74" s="875" t="s">
        <v>1791</v>
      </c>
      <c r="G74" s="812"/>
      <c r="H74" s="807"/>
      <c r="I74" s="857"/>
    </row>
    <row r="75" spans="1:9" s="803" customFormat="1" x14ac:dyDescent="0.2">
      <c r="A75" s="836" t="s">
        <v>4381</v>
      </c>
      <c r="B75" s="830" t="s">
        <v>4353</v>
      </c>
      <c r="C75" s="699">
        <v>6</v>
      </c>
      <c r="D75" s="998">
        <v>44530</v>
      </c>
      <c r="E75" s="807"/>
      <c r="F75" s="875" t="s">
        <v>1791</v>
      </c>
      <c r="G75" s="812"/>
      <c r="H75" s="807"/>
      <c r="I75" s="857"/>
    </row>
    <row r="76" spans="1:9" s="803" customFormat="1" x14ac:dyDescent="0.2">
      <c r="A76" s="826" t="s">
        <v>5106</v>
      </c>
      <c r="B76" s="830" t="s">
        <v>1655</v>
      </c>
      <c r="C76" s="699">
        <v>11</v>
      </c>
      <c r="D76" s="998">
        <v>44530</v>
      </c>
      <c r="E76" s="807"/>
      <c r="F76" s="875" t="s">
        <v>1791</v>
      </c>
      <c r="G76" s="812"/>
      <c r="H76" s="807"/>
      <c r="I76" s="857"/>
    </row>
    <row r="77" spans="1:9" s="803" customFormat="1" x14ac:dyDescent="0.2">
      <c r="A77" s="819" t="s">
        <v>5149</v>
      </c>
      <c r="B77" s="830" t="s">
        <v>1706</v>
      </c>
      <c r="C77" s="699">
        <v>10</v>
      </c>
      <c r="D77" s="998">
        <v>44530</v>
      </c>
      <c r="E77" s="807"/>
      <c r="F77" s="875" t="s">
        <v>1791</v>
      </c>
      <c r="G77" s="812"/>
      <c r="H77" s="807"/>
      <c r="I77" s="857"/>
    </row>
    <row r="78" spans="1:9" s="803" customFormat="1" x14ac:dyDescent="0.2">
      <c r="A78" s="819" t="s">
        <v>5161</v>
      </c>
      <c r="B78" s="830" t="s">
        <v>385</v>
      </c>
      <c r="C78" s="699">
        <v>39</v>
      </c>
      <c r="D78" s="998">
        <v>44530</v>
      </c>
      <c r="E78" s="807"/>
      <c r="F78" s="875" t="s">
        <v>1791</v>
      </c>
      <c r="G78" s="812"/>
      <c r="H78" s="807"/>
      <c r="I78" s="857"/>
    </row>
    <row r="79" spans="1:9" s="803" customFormat="1" x14ac:dyDescent="0.2">
      <c r="A79" s="826" t="s">
        <v>3840</v>
      </c>
      <c r="B79" s="830" t="s">
        <v>3841</v>
      </c>
      <c r="C79" s="699">
        <v>7</v>
      </c>
      <c r="D79" s="998">
        <v>44530</v>
      </c>
      <c r="E79" s="807"/>
      <c r="F79" s="875" t="s">
        <v>1791</v>
      </c>
      <c r="G79" s="812"/>
      <c r="H79" s="807"/>
      <c r="I79" s="857"/>
    </row>
    <row r="80" spans="1:9" s="803" customFormat="1" x14ac:dyDescent="0.2">
      <c r="A80" s="826" t="s">
        <v>5178</v>
      </c>
      <c r="B80" s="830" t="s">
        <v>1709</v>
      </c>
      <c r="C80" s="699">
        <v>8</v>
      </c>
      <c r="D80" s="998">
        <v>44530</v>
      </c>
      <c r="E80" s="807"/>
      <c r="F80" s="875" t="s">
        <v>1791</v>
      </c>
      <c r="G80" s="812"/>
      <c r="H80" s="807"/>
      <c r="I80" s="857"/>
    </row>
    <row r="81" spans="1:9" s="803" customFormat="1" x14ac:dyDescent="0.2">
      <c r="A81" s="819" t="s">
        <v>4460</v>
      </c>
      <c r="B81" s="830" t="s">
        <v>4459</v>
      </c>
      <c r="C81" s="699">
        <v>7</v>
      </c>
      <c r="D81" s="998">
        <v>44498</v>
      </c>
      <c r="E81" s="807"/>
      <c r="F81" s="875"/>
      <c r="G81" s="812" t="s">
        <v>1791</v>
      </c>
      <c r="H81" s="807"/>
      <c r="I81" s="857" t="s">
        <v>5203</v>
      </c>
    </row>
    <row r="82" spans="1:9" s="803" customFormat="1" x14ac:dyDescent="0.2">
      <c r="A82" s="819" t="s">
        <v>884</v>
      </c>
      <c r="B82" s="830" t="s">
        <v>885</v>
      </c>
      <c r="C82" s="699">
        <v>9</v>
      </c>
      <c r="D82" s="998">
        <v>44498</v>
      </c>
      <c r="E82" s="807"/>
      <c r="F82" s="875" t="s">
        <v>1791</v>
      </c>
      <c r="G82" s="812"/>
      <c r="H82" s="807"/>
      <c r="I82" s="857"/>
    </row>
    <row r="83" spans="1:9" s="803" customFormat="1" x14ac:dyDescent="0.2">
      <c r="A83" s="835" t="s">
        <v>4678</v>
      </c>
      <c r="B83" s="830" t="s">
        <v>957</v>
      </c>
      <c r="C83" s="699">
        <v>8</v>
      </c>
      <c r="D83" s="998">
        <v>44498</v>
      </c>
      <c r="E83" s="807"/>
      <c r="F83" s="875" t="s">
        <v>1791</v>
      </c>
      <c r="G83" s="812"/>
      <c r="H83" s="807"/>
      <c r="I83" s="857"/>
    </row>
    <row r="84" spans="1:9" s="803" customFormat="1" x14ac:dyDescent="0.2">
      <c r="A84" s="836" t="s">
        <v>4304</v>
      </c>
      <c r="B84" s="830" t="s">
        <v>4302</v>
      </c>
      <c r="C84" s="699">
        <v>6</v>
      </c>
      <c r="D84" s="998">
        <v>44498</v>
      </c>
      <c r="E84" s="807"/>
      <c r="F84" s="875" t="s">
        <v>1791</v>
      </c>
      <c r="G84" s="812"/>
      <c r="H84" s="807"/>
      <c r="I84" s="857"/>
    </row>
    <row r="85" spans="1:9" s="803" customFormat="1" x14ac:dyDescent="0.2">
      <c r="A85" s="826" t="s">
        <v>4717</v>
      </c>
      <c r="B85" s="830" t="s">
        <v>3738</v>
      </c>
      <c r="C85" s="699">
        <v>7</v>
      </c>
      <c r="D85" s="998">
        <v>44498</v>
      </c>
      <c r="E85" s="807"/>
      <c r="F85" s="875" t="s">
        <v>1791</v>
      </c>
      <c r="G85" s="812"/>
      <c r="H85" s="807"/>
      <c r="I85" s="857"/>
    </row>
    <row r="86" spans="1:9" s="803" customFormat="1" x14ac:dyDescent="0.2">
      <c r="A86" s="826" t="s">
        <v>4795</v>
      </c>
      <c r="B86" s="830" t="s">
        <v>1153</v>
      </c>
      <c r="C86" s="699">
        <v>8</v>
      </c>
      <c r="D86" s="998">
        <v>44498</v>
      </c>
      <c r="E86" s="807"/>
      <c r="F86" s="875" t="s">
        <v>1791</v>
      </c>
      <c r="G86" s="812"/>
      <c r="H86" s="807"/>
      <c r="I86" s="857"/>
    </row>
    <row r="87" spans="1:9" s="803" customFormat="1" x14ac:dyDescent="0.2">
      <c r="A87" s="835" t="s">
        <v>4810</v>
      </c>
      <c r="B87" s="830" t="s">
        <v>1134</v>
      </c>
      <c r="C87" s="699">
        <v>9</v>
      </c>
      <c r="D87" s="998">
        <v>44498</v>
      </c>
      <c r="E87" s="807"/>
      <c r="F87" s="875" t="s">
        <v>1791</v>
      </c>
      <c r="G87" s="812"/>
      <c r="H87" s="807"/>
      <c r="I87" s="857"/>
    </row>
    <row r="88" spans="1:9" s="803" customFormat="1" x14ac:dyDescent="0.2">
      <c r="A88" s="826" t="s">
        <v>4829</v>
      </c>
      <c r="B88" s="830" t="s">
        <v>3761</v>
      </c>
      <c r="C88" s="569">
        <v>7</v>
      </c>
      <c r="D88" s="998">
        <v>44498</v>
      </c>
      <c r="E88" s="807"/>
      <c r="F88" s="875" t="s">
        <v>1791</v>
      </c>
      <c r="G88" s="812"/>
      <c r="H88" s="807"/>
      <c r="I88" s="857"/>
    </row>
    <row r="89" spans="1:9" s="803" customFormat="1" x14ac:dyDescent="0.2">
      <c r="A89" s="835" t="s">
        <v>4831</v>
      </c>
      <c r="B89" s="830" t="s">
        <v>3856</v>
      </c>
      <c r="C89" s="699">
        <v>7</v>
      </c>
      <c r="D89" s="998">
        <v>44498</v>
      </c>
      <c r="E89" s="807"/>
      <c r="F89" s="875" t="s">
        <v>1791</v>
      </c>
      <c r="G89" s="812"/>
      <c r="H89" s="807"/>
      <c r="I89" s="857"/>
    </row>
    <row r="90" spans="1:9" s="803" customFormat="1" x14ac:dyDescent="0.2">
      <c r="A90" s="826" t="s">
        <v>4883</v>
      </c>
      <c r="B90" s="830" t="s">
        <v>1288</v>
      </c>
      <c r="C90" s="699">
        <v>11</v>
      </c>
      <c r="D90" s="998">
        <v>44498</v>
      </c>
      <c r="E90" s="807" t="s">
        <v>1791</v>
      </c>
      <c r="F90" s="875"/>
      <c r="G90" s="812"/>
      <c r="H90" s="807"/>
      <c r="I90" s="857"/>
    </row>
    <row r="91" spans="1:9" s="803" customFormat="1" x14ac:dyDescent="0.2">
      <c r="A91" s="882" t="s">
        <v>4897</v>
      </c>
      <c r="B91" s="743" t="s">
        <v>4303</v>
      </c>
      <c r="C91" s="721">
        <v>6</v>
      </c>
      <c r="D91" s="998">
        <v>44498</v>
      </c>
      <c r="E91" s="807"/>
      <c r="F91" s="875" t="s">
        <v>1791</v>
      </c>
      <c r="G91" s="812"/>
      <c r="H91" s="807"/>
      <c r="I91" s="857"/>
    </row>
    <row r="92" spans="1:9" s="803" customFormat="1" x14ac:dyDescent="0.2">
      <c r="A92" s="826" t="s">
        <v>4963</v>
      </c>
      <c r="B92" s="830" t="s">
        <v>672</v>
      </c>
      <c r="C92" s="699">
        <v>18</v>
      </c>
      <c r="D92" s="998">
        <v>44498</v>
      </c>
      <c r="E92" s="807"/>
      <c r="F92" s="875" t="s">
        <v>1791</v>
      </c>
      <c r="G92" s="812"/>
      <c r="H92" s="807"/>
      <c r="I92" s="857"/>
    </row>
    <row r="93" spans="1:9" s="803" customFormat="1" x14ac:dyDescent="0.2">
      <c r="A93" s="826" t="s">
        <v>4999</v>
      </c>
      <c r="B93" s="830" t="s">
        <v>709</v>
      </c>
      <c r="C93" s="699">
        <v>18</v>
      </c>
      <c r="D93" s="998">
        <v>44498</v>
      </c>
      <c r="E93" s="807"/>
      <c r="F93" s="875" t="s">
        <v>1791</v>
      </c>
      <c r="G93" s="812"/>
      <c r="H93" s="807"/>
      <c r="I93" s="857"/>
    </row>
    <row r="94" spans="1:9" s="803" customFormat="1" x14ac:dyDescent="0.2">
      <c r="A94" s="826" t="s">
        <v>5000</v>
      </c>
      <c r="B94" s="830" t="s">
        <v>710</v>
      </c>
      <c r="C94" s="699">
        <v>18</v>
      </c>
      <c r="D94" s="998">
        <v>44498</v>
      </c>
      <c r="E94" s="807"/>
      <c r="F94" s="875" t="s">
        <v>1791</v>
      </c>
      <c r="G94" s="812"/>
      <c r="H94" s="807"/>
      <c r="I94" s="857"/>
    </row>
    <row r="95" spans="1:9" s="803" customFormat="1" x14ac:dyDescent="0.2">
      <c r="A95" s="826" t="s">
        <v>1500</v>
      </c>
      <c r="B95" s="830" t="s">
        <v>1501</v>
      </c>
      <c r="C95" s="699">
        <v>8</v>
      </c>
      <c r="D95" s="998">
        <v>44498</v>
      </c>
      <c r="E95" s="807"/>
      <c r="F95" s="875" t="s">
        <v>1791</v>
      </c>
      <c r="G95" s="812"/>
      <c r="H95" s="807"/>
      <c r="I95" s="857"/>
    </row>
    <row r="96" spans="1:9" s="803" customFormat="1" x14ac:dyDescent="0.2">
      <c r="A96" s="613" t="s">
        <v>5051</v>
      </c>
      <c r="B96" s="743" t="s">
        <v>4430</v>
      </c>
      <c r="C96" s="721">
        <v>11</v>
      </c>
      <c r="D96" s="998">
        <v>44498</v>
      </c>
      <c r="E96" s="807"/>
      <c r="F96" s="875" t="s">
        <v>1791</v>
      </c>
      <c r="G96" s="812"/>
      <c r="H96" s="807"/>
      <c r="I96" s="857"/>
    </row>
    <row r="97" spans="1:9" s="803" customFormat="1" x14ac:dyDescent="0.2">
      <c r="A97" s="836" t="s">
        <v>5064</v>
      </c>
      <c r="B97" s="830" t="s">
        <v>1996</v>
      </c>
      <c r="C97" s="699">
        <v>5</v>
      </c>
      <c r="D97" s="998">
        <v>44498</v>
      </c>
      <c r="E97" s="807"/>
      <c r="F97" s="875" t="s">
        <v>1791</v>
      </c>
      <c r="G97" s="812"/>
      <c r="H97" s="807"/>
      <c r="I97" s="857"/>
    </row>
    <row r="98" spans="1:9" s="803" customFormat="1" x14ac:dyDescent="0.2">
      <c r="A98" s="819" t="s">
        <v>5071</v>
      </c>
      <c r="B98" s="830" t="s">
        <v>1583</v>
      </c>
      <c r="C98" s="699">
        <v>8</v>
      </c>
      <c r="D98" s="998">
        <v>44498</v>
      </c>
      <c r="E98" s="807" t="s">
        <v>1791</v>
      </c>
      <c r="F98" s="875"/>
      <c r="G98" s="812"/>
      <c r="H98" s="807"/>
      <c r="I98" s="857"/>
    </row>
    <row r="99" spans="1:9" s="803" customFormat="1" x14ac:dyDescent="0.2">
      <c r="A99" s="835" t="s">
        <v>5091</v>
      </c>
      <c r="B99" s="830" t="s">
        <v>3897</v>
      </c>
      <c r="C99" s="699">
        <v>7</v>
      </c>
      <c r="D99" s="998">
        <v>44498</v>
      </c>
      <c r="E99" s="807"/>
      <c r="F99" s="875" t="s">
        <v>1791</v>
      </c>
      <c r="G99" s="812"/>
      <c r="H99" s="807"/>
      <c r="I99" s="857"/>
    </row>
    <row r="100" spans="1:9" s="803" customFormat="1" x14ac:dyDescent="0.2">
      <c r="A100" s="613" t="s">
        <v>5157</v>
      </c>
      <c r="B100" s="743" t="s">
        <v>1722</v>
      </c>
      <c r="C100" s="721">
        <v>10</v>
      </c>
      <c r="D100" s="998">
        <v>44498</v>
      </c>
      <c r="E100" s="807"/>
      <c r="F100" s="875" t="s">
        <v>1791</v>
      </c>
      <c r="G100" s="812"/>
      <c r="H100" s="807"/>
      <c r="I100" s="857"/>
    </row>
    <row r="101" spans="1:9" s="803" customFormat="1" x14ac:dyDescent="0.2">
      <c r="A101" s="826" t="s">
        <v>4649</v>
      </c>
      <c r="B101" s="830" t="s">
        <v>422</v>
      </c>
      <c r="C101" s="699">
        <v>18</v>
      </c>
      <c r="D101" s="998">
        <v>44469</v>
      </c>
      <c r="E101" s="807"/>
      <c r="F101" s="875" t="s">
        <v>1791</v>
      </c>
      <c r="G101" s="812"/>
      <c r="H101" s="807"/>
      <c r="I101" s="857"/>
    </row>
    <row r="102" spans="1:9" s="803" customFormat="1" x14ac:dyDescent="0.2">
      <c r="A102" s="826" t="s">
        <v>1061</v>
      </c>
      <c r="B102" s="830" t="s">
        <v>1062</v>
      </c>
      <c r="C102" s="699">
        <v>10</v>
      </c>
      <c r="D102" s="998">
        <v>44469</v>
      </c>
      <c r="E102" s="874"/>
      <c r="F102" s="812"/>
      <c r="G102" s="812" t="s">
        <v>1791</v>
      </c>
      <c r="H102" s="807"/>
      <c r="I102" s="857" t="s">
        <v>4737</v>
      </c>
    </row>
    <row r="103" spans="1:9" s="803" customFormat="1" x14ac:dyDescent="0.2">
      <c r="A103" s="836" t="s">
        <v>4295</v>
      </c>
      <c r="B103" s="830" t="s">
        <v>4290</v>
      </c>
      <c r="C103" s="699">
        <v>8</v>
      </c>
      <c r="D103" s="998">
        <v>44469</v>
      </c>
      <c r="E103" s="874"/>
      <c r="F103" s="812" t="s">
        <v>1791</v>
      </c>
      <c r="G103" s="812"/>
      <c r="H103" s="807"/>
      <c r="I103" s="857"/>
    </row>
    <row r="104" spans="1:9" s="803" customFormat="1" x14ac:dyDescent="0.2">
      <c r="A104" s="819" t="s">
        <v>4757</v>
      </c>
      <c r="B104" s="575" t="s">
        <v>1092</v>
      </c>
      <c r="C104" s="721">
        <v>10</v>
      </c>
      <c r="D104" s="998">
        <v>44469</v>
      </c>
      <c r="E104" s="874"/>
      <c r="F104" s="812" t="s">
        <v>1791</v>
      </c>
      <c r="G104" s="812"/>
      <c r="H104" s="807"/>
      <c r="I104" s="857"/>
    </row>
    <row r="105" spans="1:9" s="803" customFormat="1" x14ac:dyDescent="0.2">
      <c r="A105" s="826" t="s">
        <v>4775</v>
      </c>
      <c r="B105" s="830" t="s">
        <v>3884</v>
      </c>
      <c r="C105" s="699">
        <v>8</v>
      </c>
      <c r="D105" s="998">
        <v>44469</v>
      </c>
      <c r="E105" s="874"/>
      <c r="F105" s="812" t="s">
        <v>1791</v>
      </c>
      <c r="G105" s="812"/>
      <c r="H105" s="807"/>
      <c r="I105" s="857"/>
    </row>
    <row r="106" spans="1:9" s="803" customFormat="1" x14ac:dyDescent="0.2">
      <c r="A106" s="835" t="s">
        <v>4809</v>
      </c>
      <c r="B106" s="830" t="s">
        <v>1169</v>
      </c>
      <c r="C106" s="699">
        <v>8</v>
      </c>
      <c r="D106" s="998">
        <v>44469</v>
      </c>
      <c r="E106" s="874"/>
      <c r="F106" s="812" t="s">
        <v>1791</v>
      </c>
      <c r="G106" s="812"/>
      <c r="H106" s="807"/>
      <c r="I106" s="857"/>
    </row>
    <row r="107" spans="1:9" s="803" customFormat="1" x14ac:dyDescent="0.2">
      <c r="A107" s="836" t="s">
        <v>4406</v>
      </c>
      <c r="B107" s="830" t="s">
        <v>4401</v>
      </c>
      <c r="C107" s="699">
        <v>6</v>
      </c>
      <c r="D107" s="998">
        <v>44469</v>
      </c>
      <c r="E107" s="874"/>
      <c r="F107" s="812"/>
      <c r="G107" s="812" t="s">
        <v>1791</v>
      </c>
      <c r="H107" s="807"/>
      <c r="I107" s="857" t="s">
        <v>4838</v>
      </c>
    </row>
    <row r="108" spans="1:9" s="803" customFormat="1" x14ac:dyDescent="0.2">
      <c r="A108" s="819" t="s">
        <v>4844</v>
      </c>
      <c r="B108" s="830" t="s">
        <v>1262</v>
      </c>
      <c r="C108" s="699">
        <v>10</v>
      </c>
      <c r="D108" s="998">
        <v>44469</v>
      </c>
      <c r="E108" s="874"/>
      <c r="F108" s="812" t="s">
        <v>1791</v>
      </c>
      <c r="G108" s="812"/>
      <c r="H108" s="807"/>
      <c r="I108" s="857"/>
    </row>
    <row r="109" spans="1:9" s="803" customFormat="1" x14ac:dyDescent="0.2">
      <c r="A109" s="836" t="s">
        <v>4383</v>
      </c>
      <c r="B109" s="830" t="s">
        <v>4354</v>
      </c>
      <c r="C109" s="699">
        <v>5</v>
      </c>
      <c r="D109" s="998">
        <v>44469</v>
      </c>
      <c r="E109" s="874"/>
      <c r="F109" s="812" t="s">
        <v>1791</v>
      </c>
      <c r="G109" s="812"/>
      <c r="H109" s="807"/>
      <c r="I109" s="857"/>
    </row>
    <row r="110" spans="1:9" s="803" customFormat="1" x14ac:dyDescent="0.2">
      <c r="A110" s="819" t="s">
        <v>4885</v>
      </c>
      <c r="B110" s="830" t="s">
        <v>1296</v>
      </c>
      <c r="C110" s="699">
        <v>10</v>
      </c>
      <c r="D110" s="998">
        <v>44469</v>
      </c>
      <c r="E110" s="874"/>
      <c r="F110" s="812" t="s">
        <v>1791</v>
      </c>
      <c r="G110" s="812"/>
      <c r="H110" s="807"/>
      <c r="I110" s="857"/>
    </row>
    <row r="111" spans="1:9" s="803" customFormat="1" x14ac:dyDescent="0.2">
      <c r="A111" s="826" t="s">
        <v>4902</v>
      </c>
      <c r="B111" s="830" t="s">
        <v>1318</v>
      </c>
      <c r="C111" s="699">
        <v>10</v>
      </c>
      <c r="D111" s="998">
        <v>44469</v>
      </c>
      <c r="E111" s="874"/>
      <c r="F111" s="812" t="s">
        <v>1791</v>
      </c>
      <c r="G111" s="812"/>
      <c r="H111" s="807"/>
      <c r="I111" s="857"/>
    </row>
    <row r="112" spans="1:9" s="803" customFormat="1" x14ac:dyDescent="0.2">
      <c r="A112" s="819" t="s">
        <v>653</v>
      </c>
      <c r="B112" s="830" t="s">
        <v>654</v>
      </c>
      <c r="C112" s="699">
        <v>21</v>
      </c>
      <c r="D112" s="998">
        <v>44469</v>
      </c>
      <c r="E112" s="874"/>
      <c r="F112" s="812" t="s">
        <v>1791</v>
      </c>
      <c r="G112" s="812"/>
      <c r="H112" s="807"/>
      <c r="I112" s="857"/>
    </row>
    <row r="113" spans="1:9" s="803" customFormat="1" x14ac:dyDescent="0.2">
      <c r="A113" s="835" t="s">
        <v>4944</v>
      </c>
      <c r="B113" s="830" t="s">
        <v>1375</v>
      </c>
      <c r="C113" s="699">
        <v>8</v>
      </c>
      <c r="D113" s="998">
        <v>44469</v>
      </c>
      <c r="E113" s="874"/>
      <c r="F113" s="812"/>
      <c r="G113" s="812" t="s">
        <v>1791</v>
      </c>
      <c r="H113" s="807"/>
      <c r="I113" s="857" t="s">
        <v>5190</v>
      </c>
    </row>
    <row r="114" spans="1:9" s="803" customFormat="1" x14ac:dyDescent="0.2">
      <c r="A114" s="826" t="s">
        <v>4976</v>
      </c>
      <c r="B114" s="830" t="s">
        <v>681</v>
      </c>
      <c r="C114" s="699">
        <v>17</v>
      </c>
      <c r="D114" s="998">
        <v>44469</v>
      </c>
      <c r="E114" s="874"/>
      <c r="F114" s="812" t="s">
        <v>1791</v>
      </c>
      <c r="G114" s="812"/>
      <c r="H114" s="807"/>
      <c r="I114" s="857"/>
    </row>
    <row r="115" spans="1:9" s="803" customFormat="1" x14ac:dyDescent="0.2">
      <c r="A115" s="826" t="s">
        <v>4986</v>
      </c>
      <c r="B115" s="830" t="s">
        <v>1448</v>
      </c>
      <c r="C115" s="699">
        <v>9</v>
      </c>
      <c r="D115" s="998">
        <v>44469</v>
      </c>
      <c r="E115" s="874"/>
      <c r="F115" s="812" t="s">
        <v>1791</v>
      </c>
      <c r="G115" s="812"/>
      <c r="H115" s="807"/>
      <c r="I115" s="857"/>
    </row>
    <row r="116" spans="1:9" s="803" customFormat="1" x14ac:dyDescent="0.2">
      <c r="A116" s="826" t="s">
        <v>5019</v>
      </c>
      <c r="B116" s="830" t="s">
        <v>3805</v>
      </c>
      <c r="C116" s="699">
        <v>7</v>
      </c>
      <c r="D116" s="998">
        <v>44469</v>
      </c>
      <c r="E116" s="874"/>
      <c r="F116" s="812" t="s">
        <v>1791</v>
      </c>
      <c r="G116" s="812"/>
      <c r="H116" s="807"/>
      <c r="I116" s="857"/>
    </row>
    <row r="117" spans="1:9" s="803" customFormat="1" x14ac:dyDescent="0.2">
      <c r="A117" s="819" t="s">
        <v>5039</v>
      </c>
      <c r="B117" s="830" t="s">
        <v>3813</v>
      </c>
      <c r="C117" s="699">
        <v>8</v>
      </c>
      <c r="D117" s="998">
        <v>44469</v>
      </c>
      <c r="E117" s="874"/>
      <c r="F117" s="812"/>
      <c r="G117" s="812" t="s">
        <v>1791</v>
      </c>
      <c r="H117" s="807"/>
      <c r="I117" s="857" t="s">
        <v>5189</v>
      </c>
    </row>
    <row r="118" spans="1:9" s="803" customFormat="1" x14ac:dyDescent="0.2">
      <c r="A118" s="819" t="s">
        <v>136</v>
      </c>
      <c r="B118" s="830" t="s">
        <v>137</v>
      </c>
      <c r="C118" s="699">
        <v>36</v>
      </c>
      <c r="D118" s="998">
        <v>44469</v>
      </c>
      <c r="E118" s="874"/>
      <c r="F118" s="812" t="s">
        <v>1791</v>
      </c>
      <c r="G118" s="812"/>
      <c r="H118" s="807"/>
      <c r="I118" s="857"/>
    </row>
    <row r="119" spans="1:9" s="803" customFormat="1" x14ac:dyDescent="0.2">
      <c r="A119" s="826" t="s">
        <v>5151</v>
      </c>
      <c r="B119" s="830" t="s">
        <v>825</v>
      </c>
      <c r="C119" s="699">
        <v>17</v>
      </c>
      <c r="D119" s="998">
        <v>44469</v>
      </c>
      <c r="E119" s="874"/>
      <c r="F119" s="812" t="s">
        <v>1791</v>
      </c>
      <c r="G119" s="812"/>
      <c r="H119" s="807"/>
      <c r="I119" s="857"/>
    </row>
    <row r="120" spans="1:9" s="803" customFormat="1" x14ac:dyDescent="0.2">
      <c r="A120" s="826" t="s">
        <v>986</v>
      </c>
      <c r="B120" s="830" t="s">
        <v>987</v>
      </c>
      <c r="C120" s="699">
        <v>8</v>
      </c>
      <c r="D120" s="998">
        <v>44407</v>
      </c>
      <c r="E120" s="874"/>
      <c r="F120" s="812"/>
      <c r="G120" s="812" t="s">
        <v>1791</v>
      </c>
      <c r="H120" s="807"/>
      <c r="I120" s="857" t="s">
        <v>4611</v>
      </c>
    </row>
    <row r="121" spans="1:9" s="803" customFormat="1" x14ac:dyDescent="0.2">
      <c r="A121" s="826" t="s">
        <v>598</v>
      </c>
      <c r="B121" s="830" t="s">
        <v>599</v>
      </c>
      <c r="C121" s="699">
        <v>17</v>
      </c>
      <c r="D121" s="998">
        <v>44407</v>
      </c>
      <c r="E121" s="874"/>
      <c r="F121" s="812" t="s">
        <v>1791</v>
      </c>
      <c r="G121" s="812"/>
      <c r="H121" s="807"/>
      <c r="I121" s="857"/>
    </row>
    <row r="122" spans="1:9" s="803" customFormat="1" x14ac:dyDescent="0.2">
      <c r="A122" s="826" t="s">
        <v>3898</v>
      </c>
      <c r="B122" s="830" t="s">
        <v>3899</v>
      </c>
      <c r="C122" s="699">
        <v>6</v>
      </c>
      <c r="D122" s="998">
        <v>44407</v>
      </c>
      <c r="E122" s="874" t="s">
        <v>1791</v>
      </c>
      <c r="F122" s="812"/>
      <c r="G122" s="812"/>
      <c r="H122" s="807"/>
      <c r="I122" s="857"/>
    </row>
    <row r="123" spans="1:9" s="803" customFormat="1" x14ac:dyDescent="0.2">
      <c r="A123" s="826" t="s">
        <v>677</v>
      </c>
      <c r="B123" s="830" t="s">
        <v>678</v>
      </c>
      <c r="C123" s="983">
        <v>18</v>
      </c>
      <c r="D123" s="998">
        <v>44377</v>
      </c>
      <c r="E123" s="874" t="s">
        <v>1791</v>
      </c>
      <c r="F123" s="812"/>
      <c r="G123" s="812"/>
      <c r="H123" s="807"/>
      <c r="I123" s="857"/>
    </row>
    <row r="124" spans="1:9" s="803" customFormat="1" x14ac:dyDescent="0.2">
      <c r="A124" s="826" t="s">
        <v>4306</v>
      </c>
      <c r="B124" s="830" t="s">
        <v>4307</v>
      </c>
      <c r="C124" s="983">
        <v>9</v>
      </c>
      <c r="D124" s="998">
        <v>44377</v>
      </c>
      <c r="E124" s="874"/>
      <c r="F124" s="812"/>
      <c r="G124" s="812" t="s">
        <v>1791</v>
      </c>
      <c r="H124" s="807"/>
      <c r="I124" s="857" t="s">
        <v>4598</v>
      </c>
    </row>
    <row r="125" spans="1:9" s="803" customFormat="1" x14ac:dyDescent="0.2">
      <c r="A125" s="826" t="s">
        <v>1136</v>
      </c>
      <c r="B125" s="830" t="s">
        <v>1137</v>
      </c>
      <c r="C125" s="983">
        <v>11</v>
      </c>
      <c r="D125" s="998">
        <v>44344</v>
      </c>
      <c r="E125" s="874"/>
      <c r="F125" s="812"/>
      <c r="G125" s="812" t="s">
        <v>1791</v>
      </c>
      <c r="H125" s="807"/>
      <c r="I125" s="857" t="s">
        <v>4592</v>
      </c>
    </row>
    <row r="126" spans="1:9" s="803" customFormat="1" x14ac:dyDescent="0.2">
      <c r="A126" s="826" t="s">
        <v>390</v>
      </c>
      <c r="B126" s="830" t="s">
        <v>391</v>
      </c>
      <c r="C126" s="983">
        <v>17</v>
      </c>
      <c r="D126" s="998">
        <v>44286</v>
      </c>
      <c r="E126" s="874" t="s">
        <v>1791</v>
      </c>
      <c r="F126" s="812"/>
      <c r="G126" s="812"/>
      <c r="H126" s="807"/>
      <c r="I126" s="857" t="s">
        <v>4563</v>
      </c>
    </row>
    <row r="127" spans="1:9" s="803" customFormat="1" x14ac:dyDescent="0.2">
      <c r="A127" s="826" t="s">
        <v>213</v>
      </c>
      <c r="B127" s="575" t="s">
        <v>214</v>
      </c>
      <c r="C127" s="983">
        <v>40</v>
      </c>
      <c r="D127" s="998">
        <v>44286</v>
      </c>
      <c r="E127" s="874"/>
      <c r="F127" s="812"/>
      <c r="G127" s="812" t="s">
        <v>1791</v>
      </c>
      <c r="H127" s="807"/>
      <c r="I127" s="857" t="s">
        <v>4562</v>
      </c>
    </row>
    <row r="128" spans="1:9" s="803" customFormat="1" x14ac:dyDescent="0.2">
      <c r="A128" s="819" t="s">
        <v>845</v>
      </c>
      <c r="B128" s="830" t="s">
        <v>846</v>
      </c>
      <c r="C128" s="699">
        <v>18</v>
      </c>
      <c r="D128" s="998">
        <v>44253</v>
      </c>
      <c r="E128" s="874"/>
      <c r="F128" s="812"/>
      <c r="G128" s="812" t="s">
        <v>1791</v>
      </c>
      <c r="H128" s="807"/>
      <c r="I128" s="857" t="s">
        <v>4552</v>
      </c>
    </row>
    <row r="129" spans="1:14" s="803" customFormat="1" x14ac:dyDescent="0.2">
      <c r="A129" s="826" t="s">
        <v>801</v>
      </c>
      <c r="B129" s="575" t="s">
        <v>802</v>
      </c>
      <c r="C129" s="699">
        <v>18</v>
      </c>
      <c r="D129" s="998">
        <v>44225</v>
      </c>
      <c r="E129" s="874"/>
      <c r="F129" s="812"/>
      <c r="G129" s="812" t="s">
        <v>1791</v>
      </c>
      <c r="H129" s="807"/>
      <c r="I129" s="857" t="s">
        <v>4527</v>
      </c>
    </row>
    <row r="130" spans="1:14" s="803" customFormat="1" x14ac:dyDescent="0.2">
      <c r="A130" s="819" t="s">
        <v>919</v>
      </c>
      <c r="B130" s="830" t="s">
        <v>4018</v>
      </c>
      <c r="C130" s="699">
        <v>7</v>
      </c>
      <c r="D130" s="998">
        <v>44165</v>
      </c>
      <c r="E130" s="874"/>
      <c r="F130" s="812" t="s">
        <v>1791</v>
      </c>
      <c r="G130" s="812"/>
      <c r="H130" s="807"/>
      <c r="I130" s="857"/>
    </row>
    <row r="131" spans="1:14" s="803" customFormat="1" x14ac:dyDescent="0.2">
      <c r="A131" s="835" t="s">
        <v>4231</v>
      </c>
      <c r="B131" s="567" t="s">
        <v>3728</v>
      </c>
      <c r="C131" s="699">
        <v>6</v>
      </c>
      <c r="D131" s="998">
        <v>44165</v>
      </c>
      <c r="E131" s="874"/>
      <c r="F131" s="812" t="s">
        <v>1791</v>
      </c>
      <c r="G131" s="812"/>
      <c r="H131" s="807"/>
      <c r="I131" s="857"/>
    </row>
    <row r="132" spans="1:14" s="803" customFormat="1" x14ac:dyDescent="0.2">
      <c r="A132" s="819" t="s">
        <v>3729</v>
      </c>
      <c r="B132" s="575" t="s">
        <v>3730</v>
      </c>
      <c r="C132" s="699">
        <v>6</v>
      </c>
      <c r="D132" s="998">
        <v>44165</v>
      </c>
      <c r="E132" s="874"/>
      <c r="F132" s="812" t="s">
        <v>1791</v>
      </c>
      <c r="G132" s="812"/>
      <c r="H132" s="807"/>
      <c r="I132" s="857"/>
      <c r="L132" s="819"/>
      <c r="M132" s="819"/>
    </row>
    <row r="133" spans="1:14" s="803" customFormat="1" x14ac:dyDescent="0.2">
      <c r="A133" s="835" t="s">
        <v>1004</v>
      </c>
      <c r="B133" s="567" t="s">
        <v>1005</v>
      </c>
      <c r="C133" s="699">
        <v>7</v>
      </c>
      <c r="D133" s="998">
        <v>44165</v>
      </c>
      <c r="E133" s="874"/>
      <c r="F133" s="812" t="s">
        <v>1791</v>
      </c>
      <c r="G133" s="812"/>
      <c r="H133" s="807"/>
      <c r="I133" s="857"/>
      <c r="M133" s="826"/>
      <c r="N133" s="819"/>
    </row>
    <row r="134" spans="1:14" s="803" customFormat="1" x14ac:dyDescent="0.2">
      <c r="A134" s="819" t="s">
        <v>1053</v>
      </c>
      <c r="B134" s="830" t="s">
        <v>1054</v>
      </c>
      <c r="C134" s="699">
        <v>9</v>
      </c>
      <c r="D134" s="998">
        <v>44165</v>
      </c>
      <c r="E134" s="874"/>
      <c r="F134" s="812" t="s">
        <v>1791</v>
      </c>
      <c r="G134" s="812"/>
      <c r="H134" s="807"/>
      <c r="I134" s="857"/>
    </row>
    <row r="135" spans="1:14" s="803" customFormat="1" x14ac:dyDescent="0.2">
      <c r="A135" s="826" t="s">
        <v>531</v>
      </c>
      <c r="B135" s="830" t="s">
        <v>532</v>
      </c>
      <c r="C135" s="699">
        <v>17</v>
      </c>
      <c r="D135" s="998">
        <v>44165</v>
      </c>
      <c r="E135" s="874" t="s">
        <v>1791</v>
      </c>
      <c r="F135" s="812"/>
      <c r="G135" s="812"/>
      <c r="H135" s="807"/>
      <c r="I135" s="857"/>
    </row>
    <row r="136" spans="1:14" s="803" customFormat="1" x14ac:dyDescent="0.2">
      <c r="A136" s="835" t="s">
        <v>4367</v>
      </c>
      <c r="B136" s="567" t="s">
        <v>4343</v>
      </c>
      <c r="C136" s="699">
        <v>5</v>
      </c>
      <c r="D136" s="998">
        <v>44165</v>
      </c>
      <c r="E136" s="875"/>
      <c r="F136" s="812" t="s">
        <v>1791</v>
      </c>
      <c r="G136" s="812"/>
      <c r="H136" s="807"/>
      <c r="I136" s="857"/>
    </row>
    <row r="137" spans="1:14" s="803" customFormat="1" x14ac:dyDescent="0.2">
      <c r="A137" s="819" t="s">
        <v>3754</v>
      </c>
      <c r="B137" s="830" t="s">
        <v>3755</v>
      </c>
      <c r="C137" s="699">
        <v>6</v>
      </c>
      <c r="D137" s="998">
        <v>44165</v>
      </c>
      <c r="E137" s="875"/>
      <c r="F137" s="812" t="s">
        <v>1791</v>
      </c>
      <c r="G137" s="812"/>
      <c r="H137" s="807"/>
      <c r="I137" s="857"/>
    </row>
    <row r="138" spans="1:14" s="803" customFormat="1" x14ac:dyDescent="0.2">
      <c r="A138" s="819" t="s">
        <v>1174</v>
      </c>
      <c r="B138" s="830" t="s">
        <v>1175</v>
      </c>
      <c r="C138" s="699">
        <v>9</v>
      </c>
      <c r="D138" s="998">
        <v>44165</v>
      </c>
      <c r="E138" s="875"/>
      <c r="F138" s="812" t="s">
        <v>1791</v>
      </c>
      <c r="G138" s="812"/>
      <c r="H138" s="807"/>
      <c r="I138" s="857"/>
    </row>
    <row r="139" spans="1:14" s="803" customFormat="1" x14ac:dyDescent="0.2">
      <c r="A139" s="819" t="s">
        <v>603</v>
      </c>
      <c r="B139" s="830" t="s">
        <v>604</v>
      </c>
      <c r="C139" s="699">
        <v>18</v>
      </c>
      <c r="D139" s="998">
        <v>44165</v>
      </c>
      <c r="E139" s="875" t="s">
        <v>1791</v>
      </c>
      <c r="F139" s="812"/>
      <c r="G139" s="812"/>
      <c r="H139" s="807"/>
      <c r="I139" s="857"/>
    </row>
    <row r="140" spans="1:14" s="803" customFormat="1" x14ac:dyDescent="0.2">
      <c r="A140" s="819" t="s">
        <v>1359</v>
      </c>
      <c r="B140" s="830" t="s">
        <v>1360</v>
      </c>
      <c r="C140" s="699">
        <v>11</v>
      </c>
      <c r="D140" s="998">
        <v>44165</v>
      </c>
      <c r="E140" s="875"/>
      <c r="F140" s="812" t="s">
        <v>1791</v>
      </c>
      <c r="G140" s="812"/>
      <c r="H140" s="807"/>
      <c r="I140" s="857"/>
    </row>
    <row r="141" spans="1:14" s="803" customFormat="1" x14ac:dyDescent="0.2">
      <c r="A141" s="819" t="s">
        <v>675</v>
      </c>
      <c r="B141" s="830" t="s">
        <v>676</v>
      </c>
      <c r="C141" s="699">
        <v>20</v>
      </c>
      <c r="D141" s="998">
        <v>44165</v>
      </c>
      <c r="E141" s="875"/>
      <c r="F141" s="812" t="s">
        <v>1791</v>
      </c>
      <c r="G141" s="812"/>
      <c r="H141" s="807"/>
      <c r="I141" s="814"/>
    </row>
    <row r="142" spans="1:14" s="803" customFormat="1" x14ac:dyDescent="0.2">
      <c r="A142" s="835" t="s">
        <v>1455</v>
      </c>
      <c r="B142" s="567" t="s">
        <v>1456</v>
      </c>
      <c r="C142" s="699">
        <v>8</v>
      </c>
      <c r="D142" s="998">
        <v>44165</v>
      </c>
      <c r="E142" s="875"/>
      <c r="F142" s="812" t="s">
        <v>1791</v>
      </c>
      <c r="G142" s="812"/>
      <c r="H142" s="807"/>
      <c r="I142" s="857"/>
    </row>
    <row r="143" spans="1:14" s="803" customFormat="1" x14ac:dyDescent="0.2">
      <c r="A143" s="835" t="s">
        <v>4164</v>
      </c>
      <c r="B143" s="567" t="s">
        <v>4160</v>
      </c>
      <c r="C143" s="699">
        <v>6</v>
      </c>
      <c r="D143" s="998">
        <v>44165</v>
      </c>
      <c r="E143" s="875"/>
      <c r="F143" s="812" t="s">
        <v>1791</v>
      </c>
      <c r="G143" s="812"/>
      <c r="H143" s="807"/>
      <c r="I143" s="857"/>
    </row>
    <row r="144" spans="1:14" s="803" customFormat="1" x14ac:dyDescent="0.2">
      <c r="A144" s="819" t="s">
        <v>1527</v>
      </c>
      <c r="B144" s="830" t="s">
        <v>1528</v>
      </c>
      <c r="C144" s="699">
        <v>9</v>
      </c>
      <c r="D144" s="998">
        <v>44165</v>
      </c>
      <c r="E144" s="875"/>
      <c r="F144" s="812" t="s">
        <v>1791</v>
      </c>
      <c r="G144" s="812"/>
      <c r="H144" s="807"/>
      <c r="I144" s="857"/>
    </row>
    <row r="145" spans="1:13" s="803" customFormat="1" x14ac:dyDescent="0.2">
      <c r="A145" s="819" t="s">
        <v>4120</v>
      </c>
      <c r="B145" s="830" t="s">
        <v>3812</v>
      </c>
      <c r="C145" s="699">
        <v>6</v>
      </c>
      <c r="D145" s="998">
        <v>44165</v>
      </c>
      <c r="E145" s="875"/>
      <c r="F145" s="812" t="s">
        <v>1791</v>
      </c>
      <c r="G145" s="812"/>
      <c r="H145" s="807"/>
      <c r="I145" s="857"/>
    </row>
    <row r="146" spans="1:13" s="803" customFormat="1" x14ac:dyDescent="0.2">
      <c r="A146" s="819" t="s">
        <v>4435</v>
      </c>
      <c r="B146" s="830" t="s">
        <v>4434</v>
      </c>
      <c r="C146" s="699">
        <v>26</v>
      </c>
      <c r="D146" s="998">
        <v>44165</v>
      </c>
      <c r="E146" s="875"/>
      <c r="F146" s="812" t="s">
        <v>1791</v>
      </c>
      <c r="G146" s="812"/>
      <c r="H146" s="807"/>
      <c r="I146" s="857"/>
    </row>
    <row r="147" spans="1:13" s="803" customFormat="1" x14ac:dyDescent="0.2">
      <c r="A147" s="835" t="s">
        <v>1594</v>
      </c>
      <c r="B147" s="567" t="s">
        <v>1595</v>
      </c>
      <c r="C147" s="699">
        <v>9</v>
      </c>
      <c r="D147" s="998">
        <v>44165</v>
      </c>
      <c r="E147" s="875"/>
      <c r="F147" s="812" t="s">
        <v>1791</v>
      </c>
      <c r="G147" s="812"/>
      <c r="H147" s="807"/>
      <c r="I147" s="857"/>
    </row>
    <row r="148" spans="1:13" s="803" customFormat="1" x14ac:dyDescent="0.2">
      <c r="A148" s="819" t="s">
        <v>4112</v>
      </c>
      <c r="B148" s="830" t="s">
        <v>4070</v>
      </c>
      <c r="C148" s="699">
        <v>6</v>
      </c>
      <c r="D148" s="998">
        <v>44165</v>
      </c>
      <c r="E148" s="875"/>
      <c r="F148" s="812" t="s">
        <v>1791</v>
      </c>
      <c r="G148" s="812"/>
      <c r="H148" s="807"/>
      <c r="I148" s="857"/>
    </row>
    <row r="149" spans="1:13" s="803" customFormat="1" x14ac:dyDescent="0.2">
      <c r="A149" s="819" t="s">
        <v>1572</v>
      </c>
      <c r="B149" s="830" t="s">
        <v>1573</v>
      </c>
      <c r="C149" s="699">
        <v>8</v>
      </c>
      <c r="D149" s="998">
        <v>44165</v>
      </c>
      <c r="E149" s="875"/>
      <c r="F149" s="812" t="s">
        <v>1791</v>
      </c>
      <c r="G149" s="812"/>
      <c r="H149" s="807"/>
      <c r="I149" s="857"/>
    </row>
    <row r="150" spans="1:13" s="803" customFormat="1" x14ac:dyDescent="0.2">
      <c r="A150" s="826" t="s">
        <v>1692</v>
      </c>
      <c r="B150" s="830" t="s">
        <v>1693</v>
      </c>
      <c r="C150" s="699">
        <v>7</v>
      </c>
      <c r="D150" s="998">
        <v>44165</v>
      </c>
      <c r="E150" s="875" t="s">
        <v>1791</v>
      </c>
      <c r="F150" s="812"/>
      <c r="G150" s="812"/>
      <c r="H150" s="807"/>
      <c r="I150" s="857"/>
    </row>
    <row r="151" spans="1:13" s="803" customFormat="1" x14ac:dyDescent="0.2">
      <c r="A151" s="819" t="s">
        <v>1686</v>
      </c>
      <c r="B151" s="830" t="s">
        <v>1687</v>
      </c>
      <c r="C151" s="699">
        <v>9</v>
      </c>
      <c r="D151" s="998">
        <v>44165</v>
      </c>
      <c r="E151" s="875"/>
      <c r="F151" s="812" t="s">
        <v>1791</v>
      </c>
      <c r="G151" s="812"/>
      <c r="H151" s="807"/>
      <c r="I151" s="857"/>
    </row>
    <row r="152" spans="1:13" s="803" customFormat="1" x14ac:dyDescent="0.2">
      <c r="A152" s="819" t="s">
        <v>1646</v>
      </c>
      <c r="B152" s="830" t="s">
        <v>1647</v>
      </c>
      <c r="C152" s="699">
        <v>10</v>
      </c>
      <c r="D152" s="998">
        <v>44134</v>
      </c>
      <c r="E152" s="875"/>
      <c r="F152" s="812"/>
      <c r="G152" s="812" t="s">
        <v>1791</v>
      </c>
      <c r="H152" s="807"/>
      <c r="I152" s="857" t="s">
        <v>4480</v>
      </c>
    </row>
    <row r="153" spans="1:13" s="803" customFormat="1" x14ac:dyDescent="0.2">
      <c r="A153" s="819" t="s">
        <v>958</v>
      </c>
      <c r="B153" s="830" t="s">
        <v>959</v>
      </c>
      <c r="C153" s="699">
        <v>9</v>
      </c>
      <c r="D153" s="998">
        <v>44134</v>
      </c>
      <c r="E153" s="875"/>
      <c r="F153" s="812" t="s">
        <v>1791</v>
      </c>
      <c r="G153" s="812"/>
      <c r="H153" s="807"/>
      <c r="I153" s="857"/>
    </row>
    <row r="154" spans="1:13" s="803" customFormat="1" x14ac:dyDescent="0.2">
      <c r="A154" s="826" t="s">
        <v>1195</v>
      </c>
      <c r="B154" s="830" t="s">
        <v>1196</v>
      </c>
      <c r="C154" s="699">
        <v>8</v>
      </c>
      <c r="D154" s="998">
        <v>44134</v>
      </c>
      <c r="E154" s="875" t="s">
        <v>1791</v>
      </c>
      <c r="F154" s="812"/>
      <c r="G154" s="812"/>
      <c r="H154" s="807"/>
      <c r="I154" s="857"/>
    </row>
    <row r="155" spans="1:13" s="803" customFormat="1" x14ac:dyDescent="0.2">
      <c r="A155" s="826" t="s">
        <v>4001</v>
      </c>
      <c r="B155" s="830" t="s">
        <v>4002</v>
      </c>
      <c r="C155" s="699">
        <v>6</v>
      </c>
      <c r="D155" s="998">
        <v>44134</v>
      </c>
      <c r="E155" s="875"/>
      <c r="F155" s="812" t="s">
        <v>1791</v>
      </c>
      <c r="G155" s="812"/>
      <c r="H155" s="807"/>
      <c r="I155" s="857"/>
    </row>
    <row r="156" spans="1:13" s="803" customFormat="1" x14ac:dyDescent="0.2">
      <c r="A156" s="819" t="s">
        <v>1250</v>
      </c>
      <c r="B156" s="830" t="s">
        <v>1251</v>
      </c>
      <c r="C156" s="699">
        <v>8</v>
      </c>
      <c r="D156" s="998">
        <v>44134</v>
      </c>
      <c r="E156" s="875"/>
      <c r="F156" s="812" t="s">
        <v>1791</v>
      </c>
      <c r="G156" s="812"/>
      <c r="H156" s="807"/>
      <c r="I156" s="857"/>
    </row>
    <row r="157" spans="1:13" s="803" customFormat="1" x14ac:dyDescent="0.2">
      <c r="A157" s="826" t="s">
        <v>1421</v>
      </c>
      <c r="B157" s="830" t="s">
        <v>1422</v>
      </c>
      <c r="C157" s="699">
        <v>9</v>
      </c>
      <c r="D157" s="998">
        <v>44134</v>
      </c>
      <c r="E157" s="875"/>
      <c r="F157" s="812" t="s">
        <v>1791</v>
      </c>
      <c r="G157" s="812"/>
      <c r="H157" s="807"/>
      <c r="I157" s="857"/>
    </row>
    <row r="158" spans="1:13" s="803" customFormat="1" x14ac:dyDescent="0.2">
      <c r="A158" s="826" t="s">
        <v>3823</v>
      </c>
      <c r="B158" s="830" t="s">
        <v>3824</v>
      </c>
      <c r="C158" s="699">
        <v>6</v>
      </c>
      <c r="D158" s="998">
        <v>44134</v>
      </c>
      <c r="E158" s="875"/>
      <c r="F158" s="812" t="s">
        <v>1791</v>
      </c>
      <c r="G158" s="812"/>
      <c r="H158" s="807"/>
      <c r="I158" s="857"/>
    </row>
    <row r="159" spans="1:13" s="803" customFormat="1" x14ac:dyDescent="0.2">
      <c r="A159" s="819" t="s">
        <v>4425</v>
      </c>
      <c r="B159" s="830" t="s">
        <v>4426</v>
      </c>
      <c r="C159" s="699">
        <v>8</v>
      </c>
      <c r="D159" s="998">
        <v>44134</v>
      </c>
      <c r="E159" s="875"/>
      <c r="F159" s="812" t="s">
        <v>1791</v>
      </c>
      <c r="G159" s="812"/>
      <c r="H159" s="807"/>
      <c r="I159" s="857"/>
    </row>
    <row r="160" spans="1:13" s="803" customFormat="1" x14ac:dyDescent="0.2">
      <c r="A160" s="826" t="s">
        <v>395</v>
      </c>
      <c r="B160" s="831" t="s">
        <v>396</v>
      </c>
      <c r="C160" s="699">
        <v>16</v>
      </c>
      <c r="D160" s="998">
        <v>44104</v>
      </c>
      <c r="E160" s="875"/>
      <c r="F160" s="812" t="s">
        <v>1791</v>
      </c>
      <c r="G160" s="812"/>
      <c r="H160" s="807"/>
      <c r="I160" s="857"/>
      <c r="M160" s="1025"/>
    </row>
    <row r="161" spans="1:9" s="803" customFormat="1" x14ac:dyDescent="0.2">
      <c r="A161" s="826" t="s">
        <v>1763</v>
      </c>
      <c r="B161" s="830" t="s">
        <v>1764</v>
      </c>
      <c r="C161" s="699">
        <v>6</v>
      </c>
      <c r="D161" s="998">
        <v>44104</v>
      </c>
      <c r="E161" s="875"/>
      <c r="F161" s="812" t="s">
        <v>1791</v>
      </c>
      <c r="G161" s="812"/>
      <c r="H161" s="807"/>
      <c r="I161" s="857"/>
    </row>
    <row r="162" spans="1:9" s="803" customFormat="1" x14ac:dyDescent="0.2">
      <c r="A162" s="826" t="s">
        <v>472</v>
      </c>
      <c r="B162" s="830" t="s">
        <v>473</v>
      </c>
      <c r="C162" s="699">
        <v>19</v>
      </c>
      <c r="D162" s="998">
        <v>44104</v>
      </c>
      <c r="E162" s="875"/>
      <c r="F162" s="812" t="s">
        <v>1791</v>
      </c>
      <c r="G162" s="812"/>
      <c r="H162" s="807"/>
      <c r="I162" s="857"/>
    </row>
    <row r="163" spans="1:9" s="803" customFormat="1" x14ac:dyDescent="0.2">
      <c r="A163" s="819" t="s">
        <v>945</v>
      </c>
      <c r="B163" s="830" t="s">
        <v>946</v>
      </c>
      <c r="C163" s="1024">
        <v>9</v>
      </c>
      <c r="D163" s="998">
        <v>44104</v>
      </c>
      <c r="E163" s="875"/>
      <c r="F163" s="812" t="s">
        <v>1791</v>
      </c>
      <c r="G163" s="812"/>
      <c r="H163" s="807"/>
      <c r="I163" s="857"/>
    </row>
    <row r="164" spans="1:9" s="803" customFormat="1" x14ac:dyDescent="0.2">
      <c r="A164" s="819" t="s">
        <v>3901</v>
      </c>
      <c r="B164" s="830" t="s">
        <v>3900</v>
      </c>
      <c r="C164" s="699">
        <v>6</v>
      </c>
      <c r="D164" s="998">
        <v>44104</v>
      </c>
      <c r="E164" s="875" t="s">
        <v>1791</v>
      </c>
      <c r="F164" s="812"/>
      <c r="G164" s="812"/>
      <c r="H164" s="807"/>
      <c r="I164" s="857"/>
    </row>
    <row r="165" spans="1:9" s="803" customFormat="1" x14ac:dyDescent="0.2">
      <c r="A165" s="613" t="s">
        <v>575</v>
      </c>
      <c r="B165" s="743" t="s">
        <v>576</v>
      </c>
      <c r="C165" s="721">
        <v>18</v>
      </c>
      <c r="D165" s="998">
        <v>44104</v>
      </c>
      <c r="E165" s="875"/>
      <c r="F165" s="812" t="s">
        <v>1791</v>
      </c>
      <c r="G165" s="812"/>
      <c r="H165" s="807"/>
      <c r="I165" s="857"/>
    </row>
    <row r="166" spans="1:9" s="803" customFormat="1" x14ac:dyDescent="0.2">
      <c r="A166" s="826" t="s">
        <v>1367</v>
      </c>
      <c r="B166" s="830" t="s">
        <v>1368</v>
      </c>
      <c r="C166" s="699">
        <v>7</v>
      </c>
      <c r="D166" s="998">
        <v>44104</v>
      </c>
      <c r="E166" s="875"/>
      <c r="F166" s="812" t="s">
        <v>1791</v>
      </c>
      <c r="G166" s="812"/>
      <c r="H166" s="807"/>
      <c r="I166" s="857"/>
    </row>
    <row r="167" spans="1:9" s="803" customFormat="1" x14ac:dyDescent="0.2">
      <c r="A167" s="819" t="s">
        <v>1386</v>
      </c>
      <c r="B167" s="830" t="s">
        <v>1387</v>
      </c>
      <c r="C167" s="699">
        <v>9</v>
      </c>
      <c r="D167" s="998">
        <v>44104</v>
      </c>
      <c r="E167" s="875"/>
      <c r="F167" s="812" t="s">
        <v>1791</v>
      </c>
      <c r="G167" s="812"/>
      <c r="H167" s="807"/>
      <c r="I167" s="857"/>
    </row>
    <row r="168" spans="1:9" s="803" customFormat="1" x14ac:dyDescent="0.2">
      <c r="A168" s="882" t="s">
        <v>4382</v>
      </c>
      <c r="B168" s="743" t="s">
        <v>3857</v>
      </c>
      <c r="C168" s="721">
        <v>5</v>
      </c>
      <c r="D168" s="998">
        <v>44104</v>
      </c>
      <c r="E168" s="875"/>
      <c r="F168" s="812" t="s">
        <v>1791</v>
      </c>
      <c r="G168" s="812"/>
      <c r="H168" s="807"/>
      <c r="I168" s="857"/>
    </row>
    <row r="169" spans="1:9" s="803" customFormat="1" x14ac:dyDescent="0.2">
      <c r="A169" s="819" t="s">
        <v>1474</v>
      </c>
      <c r="B169" s="830" t="s">
        <v>1475</v>
      </c>
      <c r="C169" s="699">
        <v>9</v>
      </c>
      <c r="D169" s="998">
        <v>44104</v>
      </c>
      <c r="E169" s="875"/>
      <c r="F169" s="812" t="s">
        <v>1791</v>
      </c>
      <c r="G169" s="812"/>
      <c r="H169" s="807"/>
      <c r="I169" s="857"/>
    </row>
    <row r="170" spans="1:9" s="803" customFormat="1" x14ac:dyDescent="0.2">
      <c r="A170" s="819" t="s">
        <v>3808</v>
      </c>
      <c r="B170" s="830" t="s">
        <v>3809</v>
      </c>
      <c r="C170" s="699">
        <v>6</v>
      </c>
      <c r="D170" s="998">
        <v>44104</v>
      </c>
      <c r="E170" s="875"/>
      <c r="F170" s="812" t="s">
        <v>1791</v>
      </c>
      <c r="G170" s="812"/>
      <c r="H170" s="807"/>
      <c r="I170" s="857"/>
    </row>
    <row r="171" spans="1:9" s="803" customFormat="1" x14ac:dyDescent="0.2">
      <c r="A171" s="826" t="s">
        <v>1476</v>
      </c>
      <c r="B171" s="830" t="s">
        <v>1477</v>
      </c>
      <c r="C171" s="699">
        <v>9</v>
      </c>
      <c r="D171" s="998">
        <v>44104</v>
      </c>
      <c r="E171" s="875"/>
      <c r="F171" s="812" t="s">
        <v>1791</v>
      </c>
      <c r="G171" s="812"/>
      <c r="H171" s="807"/>
      <c r="I171" s="857"/>
    </row>
    <row r="172" spans="1:9" s="803" customFormat="1" x14ac:dyDescent="0.2">
      <c r="A172" s="836" t="s">
        <v>4369</v>
      </c>
      <c r="B172" s="830" t="s">
        <v>4345</v>
      </c>
      <c r="C172" s="699">
        <v>5</v>
      </c>
      <c r="D172" s="998">
        <v>44104</v>
      </c>
      <c r="E172" s="875"/>
      <c r="F172" s="812" t="s">
        <v>1791</v>
      </c>
      <c r="G172" s="812"/>
      <c r="H172" s="807"/>
      <c r="I172" s="857"/>
    </row>
    <row r="173" spans="1:9" s="803" customFormat="1" x14ac:dyDescent="0.2">
      <c r="A173" s="826" t="s">
        <v>1349</v>
      </c>
      <c r="B173" s="830" t="s">
        <v>1350</v>
      </c>
      <c r="C173" s="699">
        <v>9</v>
      </c>
      <c r="D173" s="998">
        <v>44074</v>
      </c>
      <c r="E173" s="875"/>
      <c r="F173" s="812"/>
      <c r="G173" s="812" t="s">
        <v>1791</v>
      </c>
      <c r="H173" s="807"/>
      <c r="I173" s="857" t="s">
        <v>4468</v>
      </c>
    </row>
    <row r="174" spans="1:9" s="803" customFormat="1" x14ac:dyDescent="0.2">
      <c r="A174" s="826" t="s">
        <v>1047</v>
      </c>
      <c r="B174" s="830" t="s">
        <v>1048</v>
      </c>
      <c r="C174" s="699">
        <v>9</v>
      </c>
      <c r="D174" s="998">
        <v>44043</v>
      </c>
      <c r="E174" s="875" t="s">
        <v>1791</v>
      </c>
      <c r="F174" s="812"/>
      <c r="G174" s="812"/>
      <c r="H174" s="807"/>
      <c r="I174" s="857"/>
    </row>
    <row r="175" spans="1:9" s="803" customFormat="1" x14ac:dyDescent="0.2">
      <c r="A175" s="819" t="s">
        <v>1105</v>
      </c>
      <c r="B175" s="830" t="s">
        <v>1106</v>
      </c>
      <c r="C175" s="699">
        <v>10</v>
      </c>
      <c r="D175" s="998">
        <v>44043</v>
      </c>
      <c r="E175" s="875"/>
      <c r="F175" s="812"/>
      <c r="G175" s="812" t="s">
        <v>1791</v>
      </c>
      <c r="H175" s="807"/>
      <c r="I175" s="857" t="s">
        <v>4461</v>
      </c>
    </row>
    <row r="176" spans="1:9" s="803" customFormat="1" x14ac:dyDescent="0.2">
      <c r="A176" s="836" t="s">
        <v>4393</v>
      </c>
      <c r="B176" s="830" t="s">
        <v>4390</v>
      </c>
      <c r="C176" s="699">
        <v>5</v>
      </c>
      <c r="D176" s="998">
        <v>44043</v>
      </c>
      <c r="E176" s="875"/>
      <c r="F176" s="812"/>
      <c r="G176" s="812" t="s">
        <v>1791</v>
      </c>
      <c r="H176" s="807"/>
      <c r="I176" s="857" t="s">
        <v>4454</v>
      </c>
    </row>
    <row r="177" spans="1:9" s="803" customFormat="1" x14ac:dyDescent="0.2">
      <c r="A177" s="819" t="s">
        <v>1305</v>
      </c>
      <c r="B177" s="830" t="s">
        <v>1306</v>
      </c>
      <c r="C177" s="699">
        <v>9</v>
      </c>
      <c r="D177" s="998">
        <v>44043</v>
      </c>
      <c r="E177" s="875" t="s">
        <v>1791</v>
      </c>
      <c r="F177" s="812"/>
      <c r="G177" s="812"/>
      <c r="H177" s="807"/>
      <c r="I177" s="857"/>
    </row>
    <row r="178" spans="1:9" s="803" customFormat="1" x14ac:dyDescent="0.2">
      <c r="A178" s="826" t="s">
        <v>3785</v>
      </c>
      <c r="B178" s="830" t="s">
        <v>3786</v>
      </c>
      <c r="C178" s="699">
        <v>7</v>
      </c>
      <c r="D178" s="998">
        <v>44043</v>
      </c>
      <c r="E178" s="875"/>
      <c r="F178" s="812"/>
      <c r="G178" s="812" t="s">
        <v>1791</v>
      </c>
      <c r="H178" s="807"/>
      <c r="I178" s="857" t="s">
        <v>4455</v>
      </c>
    </row>
    <row r="179" spans="1:9" s="803" customFormat="1" x14ac:dyDescent="0.2">
      <c r="A179" s="819" t="s">
        <v>659</v>
      </c>
      <c r="B179" s="830" t="s">
        <v>660</v>
      </c>
      <c r="C179" s="699">
        <v>18</v>
      </c>
      <c r="D179" s="998">
        <v>44043</v>
      </c>
      <c r="E179" s="875"/>
      <c r="F179" s="812"/>
      <c r="G179" s="812" t="s">
        <v>1791</v>
      </c>
      <c r="H179" s="807"/>
      <c r="I179" s="857" t="s">
        <v>2397</v>
      </c>
    </row>
    <row r="180" spans="1:9" s="803" customFormat="1" x14ac:dyDescent="0.2">
      <c r="A180" s="826" t="s">
        <v>1725</v>
      </c>
      <c r="B180" s="830" t="s">
        <v>1726</v>
      </c>
      <c r="C180" s="699">
        <v>9</v>
      </c>
      <c r="D180" s="998">
        <v>44043</v>
      </c>
      <c r="E180" s="875" t="s">
        <v>1791</v>
      </c>
      <c r="F180" s="812"/>
      <c r="G180" s="812"/>
      <c r="H180" s="807"/>
      <c r="I180" s="857"/>
    </row>
    <row r="181" spans="1:9" s="803" customFormat="1" x14ac:dyDescent="0.2">
      <c r="A181" s="835" t="s">
        <v>4116</v>
      </c>
      <c r="B181" s="575" t="s">
        <v>4115</v>
      </c>
      <c r="C181" s="699">
        <v>11</v>
      </c>
      <c r="D181" s="998">
        <v>44043</v>
      </c>
      <c r="E181" s="875" t="s">
        <v>1791</v>
      </c>
      <c r="F181" s="812"/>
      <c r="G181" s="812"/>
      <c r="H181" s="807"/>
      <c r="I181" s="857"/>
    </row>
    <row r="182" spans="1:9" s="803" customFormat="1" x14ac:dyDescent="0.2">
      <c r="A182" s="826" t="s">
        <v>427</v>
      </c>
      <c r="B182" s="575" t="s">
        <v>428</v>
      </c>
      <c r="C182" s="699">
        <v>15</v>
      </c>
      <c r="D182" s="998">
        <v>44012</v>
      </c>
      <c r="E182" s="875" t="s">
        <v>1791</v>
      </c>
      <c r="F182" s="812"/>
      <c r="G182" s="812"/>
      <c r="H182" s="807"/>
      <c r="I182" s="857"/>
    </row>
    <row r="183" spans="1:9" s="803" customFormat="1" x14ac:dyDescent="0.2">
      <c r="A183" s="836" t="s">
        <v>3909</v>
      </c>
      <c r="B183" s="575" t="s">
        <v>3910</v>
      </c>
      <c r="C183" s="699">
        <v>6</v>
      </c>
      <c r="D183" s="998">
        <v>44012</v>
      </c>
      <c r="E183" s="875"/>
      <c r="F183" s="812"/>
      <c r="G183" s="812" t="s">
        <v>1791</v>
      </c>
      <c r="H183" s="807"/>
      <c r="I183" s="857" t="s">
        <v>4453</v>
      </c>
    </row>
    <row r="184" spans="1:9" s="803" customFormat="1" x14ac:dyDescent="0.2">
      <c r="A184" s="819" t="s">
        <v>1592</v>
      </c>
      <c r="B184" s="575" t="s">
        <v>1593</v>
      </c>
      <c r="C184" s="699">
        <v>10</v>
      </c>
      <c r="D184" s="998">
        <v>44012</v>
      </c>
      <c r="E184" s="875" t="s">
        <v>1791</v>
      </c>
      <c r="F184" s="812"/>
      <c r="G184" s="812"/>
      <c r="H184" s="807"/>
      <c r="I184" s="857"/>
    </row>
    <row r="185" spans="1:9" s="803" customFormat="1" x14ac:dyDescent="0.2">
      <c r="A185" s="826" t="s">
        <v>1644</v>
      </c>
      <c r="B185" s="830" t="s">
        <v>1645</v>
      </c>
      <c r="C185" s="699">
        <v>10</v>
      </c>
      <c r="D185" s="998">
        <v>44012</v>
      </c>
      <c r="E185" s="875" t="s">
        <v>1791</v>
      </c>
      <c r="F185" s="812"/>
      <c r="G185" s="812"/>
      <c r="H185" s="807"/>
      <c r="I185" s="857"/>
    </row>
    <row r="186" spans="1:9" s="803" customFormat="1" x14ac:dyDescent="0.2">
      <c r="A186" s="826" t="s">
        <v>815</v>
      </c>
      <c r="B186" s="575" t="s">
        <v>816</v>
      </c>
      <c r="C186" s="699">
        <v>26</v>
      </c>
      <c r="D186" s="998">
        <v>44012</v>
      </c>
      <c r="E186" s="875" t="s">
        <v>1791</v>
      </c>
      <c r="F186" s="812"/>
      <c r="G186" s="812"/>
      <c r="H186" s="807"/>
      <c r="I186" s="857"/>
    </row>
    <row r="187" spans="1:9" s="803" customFormat="1" x14ac:dyDescent="0.2">
      <c r="A187" s="836" t="s">
        <v>4385</v>
      </c>
      <c r="B187" s="575" t="s">
        <v>4356</v>
      </c>
      <c r="C187" s="699">
        <v>5</v>
      </c>
      <c r="D187" s="998">
        <v>44012</v>
      </c>
      <c r="E187" s="875" t="s">
        <v>1791</v>
      </c>
      <c r="F187" s="812"/>
      <c r="G187" s="812"/>
      <c r="H187" s="807"/>
      <c r="I187" s="857"/>
    </row>
    <row r="188" spans="1:9" s="803" customFormat="1" x14ac:dyDescent="0.2">
      <c r="A188" s="819" t="s">
        <v>1707</v>
      </c>
      <c r="B188" s="830" t="s">
        <v>1708</v>
      </c>
      <c r="C188" s="699">
        <v>9</v>
      </c>
      <c r="D188" s="998">
        <v>44012</v>
      </c>
      <c r="E188" s="875" t="s">
        <v>1791</v>
      </c>
      <c r="F188" s="812"/>
      <c r="G188" s="812"/>
      <c r="H188" s="807"/>
      <c r="I188" s="857"/>
    </row>
    <row r="189" spans="1:9" s="803" customFormat="1" x14ac:dyDescent="0.2">
      <c r="A189" s="670" t="s">
        <v>3838</v>
      </c>
      <c r="B189" s="745" t="s">
        <v>3839</v>
      </c>
      <c r="C189" s="699">
        <v>6</v>
      </c>
      <c r="D189" s="998">
        <v>44012</v>
      </c>
      <c r="E189" s="875"/>
      <c r="F189" s="812"/>
      <c r="G189" s="812" t="s">
        <v>1791</v>
      </c>
      <c r="H189" s="807"/>
      <c r="I189" s="857" t="s">
        <v>4450</v>
      </c>
    </row>
    <row r="190" spans="1:9" s="803" customFormat="1" x14ac:dyDescent="0.2">
      <c r="A190" s="819" t="s">
        <v>920</v>
      </c>
      <c r="B190" s="830" t="s">
        <v>921</v>
      </c>
      <c r="C190" s="699">
        <v>8</v>
      </c>
      <c r="D190" s="998">
        <v>43980</v>
      </c>
      <c r="E190" s="875" t="s">
        <v>1791</v>
      </c>
      <c r="F190" s="812"/>
      <c r="G190" s="812"/>
      <c r="H190" s="807"/>
      <c r="I190" s="857"/>
    </row>
    <row r="191" spans="1:9" s="803" customFormat="1" x14ac:dyDescent="0.2">
      <c r="A191" s="819" t="s">
        <v>4379</v>
      </c>
      <c r="B191" s="575" t="s">
        <v>4351</v>
      </c>
      <c r="C191" s="699">
        <v>5</v>
      </c>
      <c r="D191" s="998">
        <v>43980</v>
      </c>
      <c r="E191" s="875" t="s">
        <v>1791</v>
      </c>
      <c r="F191" s="812"/>
      <c r="G191" s="812"/>
      <c r="H191" s="807"/>
      <c r="I191" s="857"/>
    </row>
    <row r="192" spans="1:9" s="803" customFormat="1" x14ac:dyDescent="0.2">
      <c r="A192" s="819" t="s">
        <v>852</v>
      </c>
      <c r="B192" s="575" t="s">
        <v>853</v>
      </c>
      <c r="C192" s="699">
        <v>7</v>
      </c>
      <c r="D192" s="998">
        <v>43980</v>
      </c>
      <c r="E192" s="875" t="s">
        <v>1791</v>
      </c>
      <c r="F192" s="812"/>
      <c r="G192" s="812"/>
      <c r="H192" s="807"/>
      <c r="I192" s="857"/>
    </row>
    <row r="193" spans="1:9" s="803" customFormat="1" x14ac:dyDescent="0.2">
      <c r="A193" s="819" t="s">
        <v>1519</v>
      </c>
      <c r="B193" s="575" t="s">
        <v>1520</v>
      </c>
      <c r="C193" s="699">
        <v>9</v>
      </c>
      <c r="D193" s="998">
        <v>43980</v>
      </c>
      <c r="E193" s="875" t="s">
        <v>1791</v>
      </c>
      <c r="F193" s="812"/>
      <c r="G193" s="812"/>
      <c r="H193" s="807"/>
      <c r="I193" s="814"/>
    </row>
    <row r="194" spans="1:9" s="803" customFormat="1" x14ac:dyDescent="0.2">
      <c r="A194" s="819" t="s">
        <v>980</v>
      </c>
      <c r="B194" s="575" t="s">
        <v>981</v>
      </c>
      <c r="C194" s="699">
        <v>7</v>
      </c>
      <c r="D194" s="998">
        <v>43980</v>
      </c>
      <c r="E194" s="875" t="s">
        <v>1791</v>
      </c>
      <c r="F194" s="812"/>
      <c r="G194" s="812"/>
      <c r="H194" s="807"/>
      <c r="I194" s="814"/>
    </row>
    <row r="195" spans="1:9" s="803" customFormat="1" x14ac:dyDescent="0.2">
      <c r="A195" s="819" t="s">
        <v>1023</v>
      </c>
      <c r="B195" s="830" t="s">
        <v>1024</v>
      </c>
      <c r="C195" s="699">
        <v>8</v>
      </c>
      <c r="D195" s="1010">
        <v>43980</v>
      </c>
      <c r="E195" s="875" t="s">
        <v>1791</v>
      </c>
      <c r="F195" s="812"/>
      <c r="G195" s="812"/>
      <c r="H195" s="807"/>
      <c r="I195" s="814"/>
    </row>
    <row r="196" spans="1:9" s="803" customFormat="1" x14ac:dyDescent="0.2">
      <c r="A196" s="819" t="s">
        <v>4073</v>
      </c>
      <c r="B196" s="830" t="s">
        <v>3850</v>
      </c>
      <c r="C196" s="699">
        <v>8</v>
      </c>
      <c r="D196" s="1010">
        <v>43980</v>
      </c>
      <c r="E196" s="875"/>
      <c r="F196" s="812"/>
      <c r="G196" s="812" t="s">
        <v>1791</v>
      </c>
      <c r="H196" s="807"/>
      <c r="I196" s="1012" t="s">
        <v>1977</v>
      </c>
    </row>
    <row r="197" spans="1:9" s="803" customFormat="1" x14ac:dyDescent="0.2">
      <c r="A197" s="819" t="s">
        <v>1029</v>
      </c>
      <c r="B197" s="830" t="s">
        <v>1030</v>
      </c>
      <c r="C197" s="699">
        <v>11</v>
      </c>
      <c r="D197" s="1010">
        <v>43980</v>
      </c>
      <c r="E197" s="875" t="s">
        <v>1791</v>
      </c>
      <c r="F197" s="812"/>
      <c r="G197" s="812"/>
      <c r="H197" s="807"/>
      <c r="I197" s="1012"/>
    </row>
    <row r="198" spans="1:9" s="803" customFormat="1" x14ac:dyDescent="0.2">
      <c r="A198" s="819" t="s">
        <v>1000</v>
      </c>
      <c r="B198" s="830" t="s">
        <v>1001</v>
      </c>
      <c r="C198" s="699">
        <v>11</v>
      </c>
      <c r="D198" s="1010">
        <v>43980</v>
      </c>
      <c r="E198" s="875" t="s">
        <v>1791</v>
      </c>
      <c r="F198" s="812"/>
      <c r="G198" s="812"/>
      <c r="H198" s="807"/>
      <c r="I198" s="1012"/>
    </row>
    <row r="199" spans="1:9" s="803" customFormat="1" x14ac:dyDescent="0.2">
      <c r="A199" s="819" t="s">
        <v>1002</v>
      </c>
      <c r="B199" s="830" t="s">
        <v>1003</v>
      </c>
      <c r="C199" s="699">
        <v>8</v>
      </c>
      <c r="D199" s="1010">
        <v>43980</v>
      </c>
      <c r="E199" s="875" t="s">
        <v>1791</v>
      </c>
      <c r="F199" s="812"/>
      <c r="G199" s="812"/>
      <c r="H199" s="807"/>
      <c r="I199" s="1013"/>
    </row>
    <row r="200" spans="1:9" s="803" customFormat="1" x14ac:dyDescent="0.2">
      <c r="A200" s="819" t="s">
        <v>1710</v>
      </c>
      <c r="B200" s="830" t="s">
        <v>1711</v>
      </c>
      <c r="C200" s="699">
        <v>9</v>
      </c>
      <c r="D200" s="1010">
        <v>43980</v>
      </c>
      <c r="E200" s="875" t="s">
        <v>1791</v>
      </c>
      <c r="F200" s="812"/>
      <c r="G200" s="812"/>
      <c r="H200" s="807"/>
      <c r="I200" s="1013"/>
    </row>
    <row r="201" spans="1:9" s="803" customFormat="1" x14ac:dyDescent="0.2">
      <c r="A201" s="819" t="s">
        <v>1112</v>
      </c>
      <c r="B201" s="830" t="s">
        <v>1113</v>
      </c>
      <c r="C201" s="699">
        <v>10</v>
      </c>
      <c r="D201" s="1010">
        <v>43980</v>
      </c>
      <c r="E201" s="875" t="s">
        <v>1791</v>
      </c>
      <c r="F201" s="812"/>
      <c r="G201" s="812"/>
      <c r="H201" s="807"/>
      <c r="I201" s="1013"/>
    </row>
    <row r="202" spans="1:9" s="803" customFormat="1" x14ac:dyDescent="0.2">
      <c r="A202" s="819" t="s">
        <v>1128</v>
      </c>
      <c r="B202" s="830" t="s">
        <v>1129</v>
      </c>
      <c r="C202" s="699">
        <v>8</v>
      </c>
      <c r="D202" s="1010">
        <v>43980</v>
      </c>
      <c r="E202" s="875" t="s">
        <v>1791</v>
      </c>
      <c r="F202" s="812"/>
      <c r="G202" s="812"/>
      <c r="H202" s="807"/>
      <c r="I202" s="1012"/>
    </row>
    <row r="203" spans="1:9" s="803" customFormat="1" x14ac:dyDescent="0.2">
      <c r="A203" s="819" t="s">
        <v>1176</v>
      </c>
      <c r="B203" s="830" t="s">
        <v>1177</v>
      </c>
      <c r="C203" s="699">
        <v>10</v>
      </c>
      <c r="D203" s="1010">
        <v>43980</v>
      </c>
      <c r="E203" s="875" t="s">
        <v>1791</v>
      </c>
      <c r="F203" s="812"/>
      <c r="G203" s="812"/>
      <c r="H203" s="807"/>
      <c r="I203" s="1013"/>
    </row>
    <row r="204" spans="1:9" s="803" customFormat="1" x14ac:dyDescent="0.2">
      <c r="A204" s="819" t="s">
        <v>1202</v>
      </c>
      <c r="B204" s="830" t="s">
        <v>1203</v>
      </c>
      <c r="C204" s="699">
        <v>10</v>
      </c>
      <c r="D204" s="1010">
        <v>43980</v>
      </c>
      <c r="E204" s="875" t="s">
        <v>1791</v>
      </c>
      <c r="F204" s="812"/>
      <c r="G204" s="812"/>
      <c r="H204" s="807"/>
      <c r="I204" s="1012"/>
    </row>
    <row r="205" spans="1:9" s="803" customFormat="1" x14ac:dyDescent="0.2">
      <c r="A205" s="819" t="s">
        <v>4233</v>
      </c>
      <c r="B205" s="830" t="s">
        <v>3756</v>
      </c>
      <c r="C205" s="699">
        <v>6</v>
      </c>
      <c r="D205" s="1010">
        <v>43980</v>
      </c>
      <c r="E205" s="875" t="s">
        <v>1791</v>
      </c>
      <c r="F205" s="812"/>
      <c r="G205" s="812"/>
      <c r="H205" s="807"/>
      <c r="I205" s="1013"/>
    </row>
    <row r="206" spans="1:9" s="803" customFormat="1" x14ac:dyDescent="0.2">
      <c r="A206" s="819" t="s">
        <v>1228</v>
      </c>
      <c r="B206" s="830" t="s">
        <v>1229</v>
      </c>
      <c r="C206" s="699">
        <v>10</v>
      </c>
      <c r="D206" s="1010">
        <v>43980</v>
      </c>
      <c r="E206" s="875" t="s">
        <v>1791</v>
      </c>
      <c r="F206" s="812"/>
      <c r="G206" s="812"/>
      <c r="H206" s="807"/>
      <c r="I206" s="1013"/>
    </row>
    <row r="207" spans="1:9" s="803" customFormat="1" x14ac:dyDescent="0.2">
      <c r="A207" s="819" t="s">
        <v>3960</v>
      </c>
      <c r="B207" s="830" t="s">
        <v>3961</v>
      </c>
      <c r="C207" s="699">
        <v>10</v>
      </c>
      <c r="D207" s="1010">
        <v>43980</v>
      </c>
      <c r="E207" s="875" t="s">
        <v>1791</v>
      </c>
      <c r="F207" s="812"/>
      <c r="G207" s="812"/>
      <c r="H207" s="807"/>
      <c r="I207" s="1013"/>
    </row>
    <row r="208" spans="1:9" s="803" customFormat="1" x14ac:dyDescent="0.2">
      <c r="A208" s="819" t="s">
        <v>1280</v>
      </c>
      <c r="B208" s="830" t="s">
        <v>1281</v>
      </c>
      <c r="C208" s="699">
        <v>11</v>
      </c>
      <c r="D208" s="1010">
        <v>43980</v>
      </c>
      <c r="E208" s="875" t="s">
        <v>1791</v>
      </c>
      <c r="F208" s="812"/>
      <c r="G208" s="812"/>
      <c r="H208" s="807"/>
      <c r="I208" s="1012"/>
    </row>
    <row r="209" spans="1:9" s="803" customFormat="1" x14ac:dyDescent="0.2">
      <c r="A209" s="819" t="s">
        <v>4371</v>
      </c>
      <c r="B209" s="830" t="s">
        <v>3773</v>
      </c>
      <c r="C209" s="699">
        <v>5</v>
      </c>
      <c r="D209" s="1010">
        <v>43980</v>
      </c>
      <c r="E209" s="875" t="s">
        <v>1791</v>
      </c>
      <c r="F209" s="812"/>
      <c r="G209" s="812"/>
      <c r="H209" s="807"/>
      <c r="I209" s="1013"/>
    </row>
    <row r="210" spans="1:9" s="803" customFormat="1" x14ac:dyDescent="0.2">
      <c r="A210" s="819" t="s">
        <v>3774</v>
      </c>
      <c r="B210" s="830" t="s">
        <v>3775</v>
      </c>
      <c r="C210" s="699">
        <v>7</v>
      </c>
      <c r="D210" s="1010">
        <v>43980</v>
      </c>
      <c r="E210" s="875" t="s">
        <v>1791</v>
      </c>
      <c r="F210" s="812"/>
      <c r="G210" s="812"/>
      <c r="H210" s="807"/>
      <c r="I210" s="1013"/>
    </row>
    <row r="211" spans="1:9" s="803" customFormat="1" x14ac:dyDescent="0.2">
      <c r="A211" s="819" t="s">
        <v>4373</v>
      </c>
      <c r="B211" s="830" t="s">
        <v>4347</v>
      </c>
      <c r="C211" s="699">
        <v>6</v>
      </c>
      <c r="D211" s="1010">
        <v>43980</v>
      </c>
      <c r="E211" s="875" t="s">
        <v>1791</v>
      </c>
      <c r="F211" s="812"/>
      <c r="G211" s="812"/>
      <c r="H211" s="807"/>
      <c r="I211" s="814"/>
    </row>
    <row r="212" spans="1:9" s="803" customFormat="1" x14ac:dyDescent="0.2">
      <c r="A212" s="819" t="s">
        <v>1488</v>
      </c>
      <c r="B212" s="830" t="s">
        <v>1489</v>
      </c>
      <c r="C212" s="699">
        <v>10</v>
      </c>
      <c r="D212" s="1010">
        <v>43980</v>
      </c>
      <c r="E212" s="875" t="s">
        <v>1791</v>
      </c>
      <c r="F212" s="812"/>
      <c r="G212" s="812"/>
      <c r="H212" s="807"/>
      <c r="I212" s="814"/>
    </row>
    <row r="213" spans="1:9" s="803" customFormat="1" x14ac:dyDescent="0.2">
      <c r="A213" s="819" t="s">
        <v>3806</v>
      </c>
      <c r="B213" s="830" t="s">
        <v>3807</v>
      </c>
      <c r="C213" s="699">
        <v>6</v>
      </c>
      <c r="D213" s="1010">
        <v>43980</v>
      </c>
      <c r="E213" s="875" t="s">
        <v>1791</v>
      </c>
      <c r="F213" s="812"/>
      <c r="G213" s="812"/>
      <c r="H213" s="807"/>
      <c r="I213" s="814"/>
    </row>
    <row r="214" spans="1:9" s="803" customFormat="1" x14ac:dyDescent="0.2">
      <c r="A214" s="819" t="s">
        <v>3736</v>
      </c>
      <c r="B214" s="830" t="s">
        <v>3737</v>
      </c>
      <c r="C214" s="699">
        <v>6</v>
      </c>
      <c r="D214" s="1010">
        <v>43980</v>
      </c>
      <c r="E214" s="875" t="s">
        <v>1791</v>
      </c>
      <c r="F214" s="812"/>
      <c r="G214" s="812"/>
      <c r="H214" s="807"/>
      <c r="I214" s="857"/>
    </row>
    <row r="215" spans="1:9" s="803" customFormat="1" x14ac:dyDescent="0.2">
      <c r="A215" s="819" t="s">
        <v>1556</v>
      </c>
      <c r="B215" s="830" t="s">
        <v>1557</v>
      </c>
      <c r="C215" s="699">
        <v>9</v>
      </c>
      <c r="D215" s="1010">
        <v>43980</v>
      </c>
      <c r="E215" s="875" t="s">
        <v>1791</v>
      </c>
      <c r="F215" s="812"/>
      <c r="G215" s="812"/>
      <c r="H215" s="807"/>
      <c r="I215" s="814"/>
    </row>
    <row r="216" spans="1:9" s="803" customFormat="1" x14ac:dyDescent="0.2">
      <c r="A216" s="819" t="s">
        <v>757</v>
      </c>
      <c r="B216" s="830" t="s">
        <v>758</v>
      </c>
      <c r="C216" s="699">
        <v>26</v>
      </c>
      <c r="D216" s="1010">
        <v>43980</v>
      </c>
      <c r="E216" s="875" t="s">
        <v>1791</v>
      </c>
      <c r="F216" s="812"/>
      <c r="G216" s="812"/>
      <c r="H216" s="807"/>
      <c r="I216" s="814"/>
    </row>
    <row r="217" spans="1:9" s="803" customFormat="1" x14ac:dyDescent="0.2">
      <c r="A217" s="836" t="s">
        <v>3953</v>
      </c>
      <c r="B217" s="830" t="s">
        <v>3954</v>
      </c>
      <c r="C217" s="699">
        <v>5</v>
      </c>
      <c r="D217" s="1010">
        <v>43980</v>
      </c>
      <c r="E217" s="875" t="s">
        <v>1791</v>
      </c>
      <c r="F217" s="812"/>
      <c r="G217" s="812"/>
      <c r="H217" s="807"/>
      <c r="I217" s="857"/>
    </row>
    <row r="218" spans="1:9" s="803" customFormat="1" x14ac:dyDescent="0.2">
      <c r="A218" s="819" t="s">
        <v>787</v>
      </c>
      <c r="B218" s="830" t="s">
        <v>788</v>
      </c>
      <c r="C218" s="699">
        <v>27</v>
      </c>
      <c r="D218" s="1010">
        <v>43980</v>
      </c>
      <c r="E218" s="875" t="s">
        <v>1791</v>
      </c>
      <c r="F218" s="812"/>
      <c r="G218" s="812"/>
      <c r="H218" s="807"/>
      <c r="I218" s="814"/>
    </row>
    <row r="219" spans="1:9" s="803" customFormat="1" x14ac:dyDescent="0.2">
      <c r="A219" s="819" t="s">
        <v>1622</v>
      </c>
      <c r="B219" s="830" t="s">
        <v>1623</v>
      </c>
      <c r="C219" s="699">
        <v>11</v>
      </c>
      <c r="D219" s="1010">
        <v>43980</v>
      </c>
      <c r="E219" s="875" t="s">
        <v>1791</v>
      </c>
      <c r="F219" s="812"/>
      <c r="G219" s="812"/>
      <c r="H219" s="807"/>
      <c r="I219" s="857"/>
    </row>
    <row r="220" spans="1:9" s="803" customFormat="1" x14ac:dyDescent="0.2">
      <c r="A220" s="819" t="s">
        <v>3743</v>
      </c>
      <c r="B220" s="830" t="s">
        <v>3744</v>
      </c>
      <c r="C220" s="569">
        <v>6</v>
      </c>
      <c r="D220" s="1010">
        <v>43980</v>
      </c>
      <c r="E220" s="875" t="s">
        <v>1791</v>
      </c>
      <c r="F220" s="812"/>
      <c r="G220" s="812"/>
      <c r="H220" s="807"/>
      <c r="I220" s="814"/>
    </row>
    <row r="221" spans="1:9" s="803" customFormat="1" x14ac:dyDescent="0.2">
      <c r="A221" s="819" t="s">
        <v>796</v>
      </c>
      <c r="B221" s="830" t="s">
        <v>797</v>
      </c>
      <c r="C221" s="569">
        <v>18</v>
      </c>
      <c r="D221" s="1010">
        <v>43980</v>
      </c>
      <c r="E221" s="875" t="s">
        <v>1791</v>
      </c>
      <c r="F221" s="809"/>
      <c r="G221" s="812"/>
      <c r="H221" s="807"/>
      <c r="I221" s="857"/>
    </row>
    <row r="222" spans="1:9" s="803" customFormat="1" x14ac:dyDescent="0.2">
      <c r="A222" s="819" t="s">
        <v>803</v>
      </c>
      <c r="B222" s="830" t="s">
        <v>804</v>
      </c>
      <c r="C222" s="569">
        <v>23</v>
      </c>
      <c r="D222" s="1010">
        <v>43980</v>
      </c>
      <c r="E222" s="875" t="s">
        <v>1791</v>
      </c>
      <c r="F222" s="812"/>
      <c r="G222" s="812"/>
      <c r="H222" s="807"/>
      <c r="I222" s="814"/>
    </row>
    <row r="223" spans="1:9" s="803" customFormat="1" x14ac:dyDescent="0.2">
      <c r="A223" s="819" t="s">
        <v>1088</v>
      </c>
      <c r="B223" s="830" t="s">
        <v>1089</v>
      </c>
      <c r="C223" s="569">
        <v>10</v>
      </c>
      <c r="D223" s="1010">
        <v>43980</v>
      </c>
      <c r="E223" s="875" t="s">
        <v>1791</v>
      </c>
      <c r="F223" s="809"/>
      <c r="G223" s="812"/>
      <c r="H223" s="807"/>
      <c r="I223" s="814"/>
    </row>
    <row r="224" spans="1:9" s="803" customFormat="1" x14ac:dyDescent="0.2">
      <c r="A224" s="670" t="s">
        <v>1759</v>
      </c>
      <c r="B224" s="745" t="s">
        <v>1760</v>
      </c>
      <c r="C224" s="569">
        <v>7</v>
      </c>
      <c r="D224" s="1010">
        <v>43980</v>
      </c>
      <c r="E224" s="875" t="s">
        <v>1791</v>
      </c>
      <c r="F224" s="809"/>
      <c r="G224" s="812"/>
      <c r="H224" s="807"/>
      <c r="I224" s="857"/>
    </row>
    <row r="225" spans="1:9" s="803" customFormat="1" x14ac:dyDescent="0.2">
      <c r="A225" s="819" t="s">
        <v>1727</v>
      </c>
      <c r="B225" s="830" t="s">
        <v>1728</v>
      </c>
      <c r="C225" s="569">
        <v>10</v>
      </c>
      <c r="D225" s="1010">
        <v>43980</v>
      </c>
      <c r="E225" s="875" t="s">
        <v>1791</v>
      </c>
      <c r="F225" s="809"/>
      <c r="G225" s="812"/>
      <c r="H225" s="807"/>
      <c r="I225" s="814"/>
    </row>
    <row r="226" spans="1:9" s="803" customFormat="1" x14ac:dyDescent="0.2">
      <c r="A226" s="819" t="s">
        <v>1736</v>
      </c>
      <c r="B226" s="830" t="s">
        <v>1737</v>
      </c>
      <c r="C226" s="569">
        <v>11</v>
      </c>
      <c r="D226" s="1010">
        <v>43980</v>
      </c>
      <c r="E226" s="875" t="s">
        <v>1791</v>
      </c>
      <c r="F226" s="809"/>
      <c r="G226" s="812"/>
      <c r="H226" s="807"/>
      <c r="I226" s="857"/>
    </row>
    <row r="227" spans="1:9" s="803" customFormat="1" x14ac:dyDescent="0.2">
      <c r="A227" s="819" t="s">
        <v>1738</v>
      </c>
      <c r="B227" s="830" t="s">
        <v>1739</v>
      </c>
      <c r="C227" s="983">
        <v>9</v>
      </c>
      <c r="D227" s="1010">
        <v>43980</v>
      </c>
      <c r="E227" s="875" t="s">
        <v>1791</v>
      </c>
      <c r="F227" s="809"/>
      <c r="G227" s="812"/>
      <c r="H227" s="807"/>
      <c r="I227" s="814"/>
    </row>
    <row r="228" spans="1:9" s="803" customFormat="1" x14ac:dyDescent="0.2">
      <c r="A228" s="819" t="s">
        <v>879</v>
      </c>
      <c r="B228" s="830" t="s">
        <v>880</v>
      </c>
      <c r="C228" s="699">
        <v>9</v>
      </c>
      <c r="D228" s="1010">
        <v>43951</v>
      </c>
      <c r="E228" s="875" t="s">
        <v>1791</v>
      </c>
      <c r="F228" s="809"/>
      <c r="G228" s="812"/>
      <c r="H228" s="807"/>
      <c r="I228" s="814"/>
    </row>
    <row r="229" spans="1:9" s="803" customFormat="1" x14ac:dyDescent="0.2">
      <c r="A229" s="819" t="s">
        <v>933</v>
      </c>
      <c r="B229" s="830" t="s">
        <v>934</v>
      </c>
      <c r="C229" s="983">
        <v>10</v>
      </c>
      <c r="D229" s="1010">
        <v>43951</v>
      </c>
      <c r="E229" s="875" t="s">
        <v>1791</v>
      </c>
      <c r="F229" s="809"/>
      <c r="G229" s="812"/>
      <c r="H229" s="807"/>
      <c r="I229" s="814"/>
    </row>
    <row r="230" spans="1:9" s="803" customFormat="1" x14ac:dyDescent="0.2">
      <c r="A230" s="819" t="s">
        <v>864</v>
      </c>
      <c r="B230" s="830" t="s">
        <v>865</v>
      </c>
      <c r="C230" s="699">
        <v>9</v>
      </c>
      <c r="D230" s="1010">
        <v>43951</v>
      </c>
      <c r="E230" s="875"/>
      <c r="F230" s="812"/>
      <c r="G230" s="812" t="s">
        <v>1791</v>
      </c>
      <c r="H230" s="807"/>
      <c r="I230" s="577" t="s">
        <v>4431</v>
      </c>
    </row>
    <row r="231" spans="1:9" s="803" customFormat="1" x14ac:dyDescent="0.2">
      <c r="A231" s="819" t="s">
        <v>960</v>
      </c>
      <c r="B231" s="830" t="s">
        <v>961</v>
      </c>
      <c r="C231" s="699">
        <v>9</v>
      </c>
      <c r="D231" s="1010">
        <v>43951</v>
      </c>
      <c r="E231" s="875" t="s">
        <v>1791</v>
      </c>
      <c r="F231" s="812"/>
      <c r="G231" s="812"/>
      <c r="H231" s="807"/>
      <c r="I231" s="1013"/>
    </row>
    <row r="232" spans="1:9" s="803" customFormat="1" x14ac:dyDescent="0.2">
      <c r="A232" s="819" t="s">
        <v>4358</v>
      </c>
      <c r="B232" s="830" t="s">
        <v>3990</v>
      </c>
      <c r="C232" s="983">
        <v>5</v>
      </c>
      <c r="D232" s="1010">
        <v>43951</v>
      </c>
      <c r="E232" s="875" t="s">
        <v>1791</v>
      </c>
      <c r="F232" s="809"/>
      <c r="G232" s="812"/>
      <c r="H232" s="807"/>
      <c r="I232" s="814"/>
    </row>
    <row r="233" spans="1:9" s="803" customFormat="1" x14ac:dyDescent="0.2">
      <c r="A233" s="819" t="s">
        <v>492</v>
      </c>
      <c r="B233" s="830" t="s">
        <v>493</v>
      </c>
      <c r="C233" s="699">
        <v>15</v>
      </c>
      <c r="D233" s="1010">
        <v>43951</v>
      </c>
      <c r="E233" s="875" t="s">
        <v>1791</v>
      </c>
      <c r="F233" s="812"/>
      <c r="G233" s="812"/>
      <c r="H233" s="807"/>
      <c r="I233" s="1013"/>
    </row>
    <row r="234" spans="1:9" s="803" customFormat="1" x14ac:dyDescent="0.2">
      <c r="A234" s="819" t="s">
        <v>4376</v>
      </c>
      <c r="B234" s="830" t="s">
        <v>4349</v>
      </c>
      <c r="C234" s="699">
        <v>6</v>
      </c>
      <c r="D234" s="1010">
        <v>43951</v>
      </c>
      <c r="E234" s="875" t="s">
        <v>1791</v>
      </c>
      <c r="F234" s="812"/>
      <c r="G234" s="812"/>
      <c r="H234" s="807"/>
      <c r="I234" s="1013"/>
    </row>
    <row r="235" spans="1:9" s="803" customFormat="1" x14ac:dyDescent="0.2">
      <c r="A235" s="819" t="s">
        <v>508</v>
      </c>
      <c r="B235" s="830" t="s">
        <v>509</v>
      </c>
      <c r="C235" s="699">
        <v>15</v>
      </c>
      <c r="D235" s="1010">
        <v>43951</v>
      </c>
      <c r="E235" s="875" t="s">
        <v>1791</v>
      </c>
      <c r="F235" s="812"/>
      <c r="G235" s="812"/>
      <c r="H235" s="807"/>
      <c r="I235" s="1013"/>
    </row>
    <row r="236" spans="1:9" s="803" customFormat="1" x14ac:dyDescent="0.2">
      <c r="A236" s="819" t="s">
        <v>4016</v>
      </c>
      <c r="B236" s="830" t="s">
        <v>4017</v>
      </c>
      <c r="C236" s="699">
        <v>6</v>
      </c>
      <c r="D236" s="1010">
        <v>43951</v>
      </c>
      <c r="E236" s="875" t="s">
        <v>1791</v>
      </c>
      <c r="F236" s="812"/>
      <c r="G236" s="812"/>
      <c r="H236" s="807"/>
      <c r="I236" s="1013"/>
    </row>
    <row r="237" spans="1:9" s="803" customFormat="1" x14ac:dyDescent="0.2">
      <c r="A237" s="819" t="s">
        <v>1095</v>
      </c>
      <c r="B237" s="830" t="s">
        <v>1096</v>
      </c>
      <c r="C237" s="699">
        <v>9</v>
      </c>
      <c r="D237" s="1010">
        <v>43951</v>
      </c>
      <c r="E237" s="875" t="s">
        <v>1791</v>
      </c>
      <c r="F237" s="812"/>
      <c r="G237" s="812"/>
      <c r="H237" s="807"/>
      <c r="I237" s="1013"/>
    </row>
    <row r="238" spans="1:9" s="803" customFormat="1" x14ac:dyDescent="0.2">
      <c r="A238" s="819" t="s">
        <v>1120</v>
      </c>
      <c r="B238" s="830" t="s">
        <v>1121</v>
      </c>
      <c r="C238" s="699">
        <v>10</v>
      </c>
      <c r="D238" s="1010">
        <v>43951</v>
      </c>
      <c r="E238" s="875" t="s">
        <v>1791</v>
      </c>
      <c r="F238" s="812"/>
      <c r="G238" s="812"/>
      <c r="H238" s="807"/>
      <c r="I238" s="814"/>
    </row>
    <row r="239" spans="1:9" s="803" customFormat="1" x14ac:dyDescent="0.2">
      <c r="A239" s="819" t="s">
        <v>1012</v>
      </c>
      <c r="B239" s="830" t="s">
        <v>1013</v>
      </c>
      <c r="C239" s="699">
        <v>9</v>
      </c>
      <c r="D239" s="1010">
        <v>43951</v>
      </c>
      <c r="E239" s="875" t="s">
        <v>1791</v>
      </c>
      <c r="F239" s="812"/>
      <c r="G239" s="812"/>
      <c r="H239" s="807"/>
      <c r="I239" s="814"/>
    </row>
    <row r="240" spans="1:9" s="803" customFormat="1" x14ac:dyDescent="0.2">
      <c r="A240" s="819" t="s">
        <v>1214</v>
      </c>
      <c r="B240" s="830" t="s">
        <v>1215</v>
      </c>
      <c r="C240" s="699">
        <v>11</v>
      </c>
      <c r="D240" s="1010">
        <v>43951</v>
      </c>
      <c r="E240" s="875" t="s">
        <v>1791</v>
      </c>
      <c r="F240" s="812"/>
      <c r="G240" s="812"/>
      <c r="H240" s="807"/>
      <c r="I240" s="814"/>
    </row>
    <row r="241" spans="1:9" s="803" customFormat="1" x14ac:dyDescent="0.2">
      <c r="A241" s="819" t="s">
        <v>3882</v>
      </c>
      <c r="B241" s="830" t="s">
        <v>3883</v>
      </c>
      <c r="C241" s="699">
        <v>5</v>
      </c>
      <c r="D241" s="1010">
        <v>43951</v>
      </c>
      <c r="E241" s="875" t="s">
        <v>1791</v>
      </c>
      <c r="F241" s="812"/>
      <c r="G241" s="812"/>
      <c r="H241" s="807"/>
      <c r="I241" s="814"/>
    </row>
    <row r="242" spans="1:9" s="803" customFormat="1" x14ac:dyDescent="0.2">
      <c r="A242" s="819" t="s">
        <v>1210</v>
      </c>
      <c r="B242" s="830" t="s">
        <v>1211</v>
      </c>
      <c r="C242" s="699">
        <v>7</v>
      </c>
      <c r="D242" s="1010">
        <v>43951</v>
      </c>
      <c r="E242" s="875" t="s">
        <v>1791</v>
      </c>
      <c r="F242" s="812"/>
      <c r="G242" s="812"/>
      <c r="H242" s="807"/>
      <c r="I242" s="814"/>
    </row>
    <row r="243" spans="1:9" s="803" customFormat="1" x14ac:dyDescent="0.2">
      <c r="A243" s="819" t="s">
        <v>4013</v>
      </c>
      <c r="B243" s="830" t="s">
        <v>4012</v>
      </c>
      <c r="C243" s="699">
        <v>5</v>
      </c>
      <c r="D243" s="1010">
        <v>43951</v>
      </c>
      <c r="E243" s="875" t="s">
        <v>1791</v>
      </c>
      <c r="F243" s="812"/>
      <c r="G243" s="812"/>
      <c r="H243" s="807"/>
      <c r="I243" s="814"/>
    </row>
    <row r="244" spans="1:9" s="803" customFormat="1" x14ac:dyDescent="0.2">
      <c r="A244" s="819" t="s">
        <v>611</v>
      </c>
      <c r="B244" s="830" t="s">
        <v>612</v>
      </c>
      <c r="C244" s="699">
        <v>15</v>
      </c>
      <c r="D244" s="1010">
        <v>43951</v>
      </c>
      <c r="E244" s="875" t="s">
        <v>1791</v>
      </c>
      <c r="F244" s="812"/>
      <c r="G244" s="812"/>
      <c r="H244" s="807"/>
      <c r="I244" s="814"/>
    </row>
    <row r="245" spans="1:9" s="803" customFormat="1" x14ac:dyDescent="0.2">
      <c r="A245" s="819" t="s">
        <v>1224</v>
      </c>
      <c r="B245" s="830" t="s">
        <v>1225</v>
      </c>
      <c r="C245" s="699">
        <v>10</v>
      </c>
      <c r="D245" s="1010">
        <v>43951</v>
      </c>
      <c r="E245" s="875" t="s">
        <v>1791</v>
      </c>
      <c r="F245" s="812"/>
      <c r="G245" s="812"/>
      <c r="H245" s="807"/>
      <c r="I245" s="814"/>
    </row>
    <row r="246" spans="1:9" s="803" customFormat="1" x14ac:dyDescent="0.2">
      <c r="A246" s="819" t="s">
        <v>250</v>
      </c>
      <c r="B246" s="830" t="s">
        <v>251</v>
      </c>
      <c r="C246" s="569">
        <v>47</v>
      </c>
      <c r="D246" s="1010">
        <v>43951</v>
      </c>
      <c r="E246" s="875" t="s">
        <v>1791</v>
      </c>
      <c r="F246" s="812"/>
      <c r="G246" s="812"/>
      <c r="H246" s="807"/>
      <c r="I246" s="814"/>
    </row>
    <row r="247" spans="1:9" s="803" customFormat="1" x14ac:dyDescent="0.2">
      <c r="A247" s="819" t="s">
        <v>4365</v>
      </c>
      <c r="B247" s="830" t="s">
        <v>4341</v>
      </c>
      <c r="C247" s="569">
        <v>5</v>
      </c>
      <c r="D247" s="1010">
        <v>43951</v>
      </c>
      <c r="E247" s="875" t="s">
        <v>1791</v>
      </c>
      <c r="F247" s="809"/>
      <c r="G247" s="812"/>
      <c r="H247" s="807"/>
      <c r="I247" s="814"/>
    </row>
    <row r="248" spans="1:9" s="803" customFormat="1" x14ac:dyDescent="0.2">
      <c r="A248" s="819" t="s">
        <v>1293</v>
      </c>
      <c r="B248" s="830" t="s">
        <v>1294</v>
      </c>
      <c r="C248" s="569">
        <v>10</v>
      </c>
      <c r="D248" s="1010">
        <v>43951</v>
      </c>
      <c r="E248" s="875" t="s">
        <v>1791</v>
      </c>
      <c r="F248" s="812"/>
      <c r="G248" s="812"/>
      <c r="H248" s="807"/>
      <c r="I248" s="814"/>
    </row>
    <row r="249" spans="1:9" s="803" customFormat="1" x14ac:dyDescent="0.2">
      <c r="A249" s="819" t="s">
        <v>1331</v>
      </c>
      <c r="B249" s="830" t="s">
        <v>1332</v>
      </c>
      <c r="C249" s="569">
        <v>10</v>
      </c>
      <c r="D249" s="1010">
        <v>43951</v>
      </c>
      <c r="E249" s="875" t="s">
        <v>1791</v>
      </c>
      <c r="F249" s="809"/>
      <c r="G249" s="812"/>
      <c r="H249" s="807"/>
      <c r="I249" s="814"/>
    </row>
    <row r="250" spans="1:9" s="803" customFormat="1" x14ac:dyDescent="0.2">
      <c r="A250" s="836" t="s">
        <v>1611</v>
      </c>
      <c r="B250" s="830" t="s">
        <v>1612</v>
      </c>
      <c r="C250" s="569">
        <v>8</v>
      </c>
      <c r="D250" s="1010">
        <v>43951</v>
      </c>
      <c r="E250" s="875" t="s">
        <v>1791</v>
      </c>
      <c r="F250" s="809"/>
      <c r="G250" s="812"/>
      <c r="H250" s="807"/>
      <c r="I250" s="857"/>
    </row>
    <row r="251" spans="1:9" s="803" customFormat="1" x14ac:dyDescent="0.2">
      <c r="A251" s="819" t="s">
        <v>1343</v>
      </c>
      <c r="B251" s="830" t="s">
        <v>1344</v>
      </c>
      <c r="C251" s="569">
        <v>9</v>
      </c>
      <c r="D251" s="1010">
        <v>43951</v>
      </c>
      <c r="E251" s="875" t="s">
        <v>1791</v>
      </c>
      <c r="F251" s="809"/>
      <c r="G251" s="812"/>
      <c r="H251" s="807"/>
      <c r="I251" s="814"/>
    </row>
    <row r="252" spans="1:9" s="803" customFormat="1" x14ac:dyDescent="0.2">
      <c r="A252" s="819" t="s">
        <v>3787</v>
      </c>
      <c r="B252" s="830" t="s">
        <v>3788</v>
      </c>
      <c r="C252" s="569">
        <v>7</v>
      </c>
      <c r="D252" s="1010">
        <v>43951</v>
      </c>
      <c r="E252" s="875" t="s">
        <v>1791</v>
      </c>
      <c r="F252" s="809"/>
      <c r="G252" s="812"/>
      <c r="H252" s="807"/>
      <c r="I252" s="814"/>
    </row>
    <row r="253" spans="1:9" s="803" customFormat="1" x14ac:dyDescent="0.2">
      <c r="A253" s="819" t="s">
        <v>3778</v>
      </c>
      <c r="B253" s="830" t="s">
        <v>3779</v>
      </c>
      <c r="C253" s="983">
        <v>7</v>
      </c>
      <c r="D253" s="1010">
        <v>43951</v>
      </c>
      <c r="E253" s="875" t="s">
        <v>1791</v>
      </c>
      <c r="F253" s="809"/>
      <c r="G253" s="812"/>
      <c r="H253" s="807"/>
      <c r="I253" s="814"/>
    </row>
    <row r="254" spans="1:9" s="803" customFormat="1" x14ac:dyDescent="0.2">
      <c r="A254" s="819" t="s">
        <v>663</v>
      </c>
      <c r="B254" s="830" t="s">
        <v>664</v>
      </c>
      <c r="C254" s="699">
        <v>27</v>
      </c>
      <c r="D254" s="1010">
        <v>43951</v>
      </c>
      <c r="E254" s="875" t="s">
        <v>1791</v>
      </c>
      <c r="F254" s="809"/>
      <c r="G254" s="812"/>
      <c r="H254" s="807"/>
      <c r="I254" s="814"/>
    </row>
    <row r="255" spans="1:9" s="803" customFormat="1" x14ac:dyDescent="0.2">
      <c r="A255" s="819" t="s">
        <v>1409</v>
      </c>
      <c r="B255" s="830" t="s">
        <v>1410</v>
      </c>
      <c r="C255" s="983">
        <v>9</v>
      </c>
      <c r="D255" s="1010">
        <v>43951</v>
      </c>
      <c r="E255" s="875" t="s">
        <v>1791</v>
      </c>
      <c r="F255" s="809"/>
      <c r="G255" s="812"/>
      <c r="H255" s="807"/>
      <c r="I255" s="814"/>
    </row>
    <row r="256" spans="1:9" s="803" customFormat="1" x14ac:dyDescent="0.2">
      <c r="A256" s="819" t="s">
        <v>3791</v>
      </c>
      <c r="B256" s="830" t="s">
        <v>3792</v>
      </c>
      <c r="C256" s="983">
        <v>6</v>
      </c>
      <c r="D256" s="1010">
        <v>43951</v>
      </c>
      <c r="E256" s="875"/>
      <c r="F256" s="809"/>
      <c r="G256" s="812" t="s">
        <v>1791</v>
      </c>
      <c r="H256" s="807"/>
      <c r="I256" s="857" t="s">
        <v>4437</v>
      </c>
    </row>
    <row r="257" spans="1:9" s="803" customFormat="1" x14ac:dyDescent="0.2">
      <c r="A257" s="819" t="s">
        <v>1237</v>
      </c>
      <c r="B257" s="830" t="s">
        <v>1238</v>
      </c>
      <c r="C257" s="569">
        <v>8</v>
      </c>
      <c r="D257" s="1010">
        <v>43951</v>
      </c>
      <c r="E257" s="875" t="s">
        <v>1791</v>
      </c>
      <c r="F257" s="809"/>
      <c r="G257" s="812"/>
      <c r="H257" s="807"/>
      <c r="I257" s="814"/>
    </row>
    <row r="258" spans="1:9" s="803" customFormat="1" x14ac:dyDescent="0.2">
      <c r="A258" s="819" t="s">
        <v>3893</v>
      </c>
      <c r="B258" s="830" t="s">
        <v>3894</v>
      </c>
      <c r="C258" s="569">
        <v>5</v>
      </c>
      <c r="D258" s="1010">
        <v>43951</v>
      </c>
      <c r="E258" s="875" t="s">
        <v>1791</v>
      </c>
      <c r="F258" s="809"/>
      <c r="G258" s="812"/>
      <c r="H258" s="807"/>
      <c r="I258" s="814"/>
    </row>
    <row r="259" spans="1:9" s="803" customFormat="1" x14ac:dyDescent="0.2">
      <c r="A259" s="819" t="s">
        <v>1704</v>
      </c>
      <c r="B259" s="830" t="s">
        <v>1705</v>
      </c>
      <c r="C259" s="569">
        <v>9</v>
      </c>
      <c r="D259" s="1010">
        <v>43951</v>
      </c>
      <c r="E259" s="875" t="s">
        <v>1791</v>
      </c>
      <c r="F259" s="809"/>
      <c r="G259" s="812"/>
      <c r="H259" s="807"/>
      <c r="I259" s="814"/>
    </row>
    <row r="260" spans="1:9" s="803" customFormat="1" x14ac:dyDescent="0.2">
      <c r="A260" s="819" t="s">
        <v>1552</v>
      </c>
      <c r="B260" s="830" t="s">
        <v>1553</v>
      </c>
      <c r="C260" s="569">
        <v>11</v>
      </c>
      <c r="D260" s="1010">
        <v>43951</v>
      </c>
      <c r="E260" s="875" t="s">
        <v>1791</v>
      </c>
      <c r="F260" s="809"/>
      <c r="G260" s="812"/>
      <c r="H260" s="807"/>
      <c r="I260" s="814"/>
    </row>
    <row r="261" spans="1:9" s="803" customFormat="1" x14ac:dyDescent="0.2">
      <c r="A261" s="819" t="s">
        <v>753</v>
      </c>
      <c r="B261" s="830" t="s">
        <v>754</v>
      </c>
      <c r="C261" s="983">
        <v>18</v>
      </c>
      <c r="D261" s="1010">
        <v>43951</v>
      </c>
      <c r="E261" s="875" t="s">
        <v>1791</v>
      </c>
      <c r="F261" s="809"/>
      <c r="G261" s="812"/>
      <c r="H261" s="807"/>
      <c r="I261" s="814"/>
    </row>
    <row r="262" spans="1:9" s="803" customFormat="1" x14ac:dyDescent="0.2">
      <c r="A262" s="819" t="s">
        <v>733</v>
      </c>
      <c r="B262" s="830" t="s">
        <v>734</v>
      </c>
      <c r="C262" s="699">
        <v>15</v>
      </c>
      <c r="D262" s="1010">
        <v>43951</v>
      </c>
      <c r="E262" s="875"/>
      <c r="F262" s="809"/>
      <c r="G262" s="812" t="s">
        <v>1791</v>
      </c>
      <c r="H262" s="807"/>
      <c r="I262" s="814" t="s">
        <v>4436</v>
      </c>
    </row>
    <row r="263" spans="1:9" s="803" customFormat="1" x14ac:dyDescent="0.2">
      <c r="A263" s="819" t="s">
        <v>1558</v>
      </c>
      <c r="B263" s="830" t="s">
        <v>1559</v>
      </c>
      <c r="C263" s="983">
        <v>8</v>
      </c>
      <c r="D263" s="1010">
        <v>43951</v>
      </c>
      <c r="E263" s="875" t="s">
        <v>1791</v>
      </c>
      <c r="F263" s="809"/>
      <c r="G263" s="812"/>
      <c r="H263" s="807"/>
      <c r="I263" s="814"/>
    </row>
    <row r="264" spans="1:9" s="803" customFormat="1" x14ac:dyDescent="0.2">
      <c r="A264" s="819" t="s">
        <v>1613</v>
      </c>
      <c r="B264" s="830" t="s">
        <v>1614</v>
      </c>
      <c r="C264" s="983">
        <v>8</v>
      </c>
      <c r="D264" s="1010">
        <v>43951</v>
      </c>
      <c r="E264" s="875"/>
      <c r="F264" s="809"/>
      <c r="G264" s="812" t="s">
        <v>1791</v>
      </c>
      <c r="H264" s="807"/>
      <c r="I264" s="857" t="s">
        <v>4433</v>
      </c>
    </row>
    <row r="265" spans="1:9" s="803" customFormat="1" x14ac:dyDescent="0.2">
      <c r="A265" s="819" t="s">
        <v>4421</v>
      </c>
      <c r="B265" s="830" t="s">
        <v>4415</v>
      </c>
      <c r="C265" s="569">
        <v>5</v>
      </c>
      <c r="D265" s="1010">
        <v>43951</v>
      </c>
      <c r="E265" s="875" t="s">
        <v>1791</v>
      </c>
      <c r="F265" s="809"/>
      <c r="G265" s="812"/>
      <c r="H265" s="807"/>
      <c r="I265" s="814"/>
    </row>
    <row r="266" spans="1:9" s="803" customFormat="1" x14ac:dyDescent="0.2">
      <c r="A266" s="819" t="s">
        <v>1651</v>
      </c>
      <c r="B266" s="830" t="s">
        <v>1652</v>
      </c>
      <c r="C266" s="569">
        <v>8</v>
      </c>
      <c r="D266" s="1010">
        <v>43951</v>
      </c>
      <c r="E266" s="875" t="s">
        <v>1791</v>
      </c>
      <c r="F266" s="809"/>
      <c r="G266" s="812"/>
      <c r="H266" s="807"/>
      <c r="I266" s="814"/>
    </row>
    <row r="267" spans="1:9" s="803" customFormat="1" x14ac:dyDescent="0.2">
      <c r="A267" s="819" t="s">
        <v>4283</v>
      </c>
      <c r="B267" s="830" t="s">
        <v>4284</v>
      </c>
      <c r="C267" s="569">
        <v>5</v>
      </c>
      <c r="D267" s="1010">
        <v>43951</v>
      </c>
      <c r="E267" s="875"/>
      <c r="F267" s="809"/>
      <c r="G267" s="812" t="s">
        <v>1791</v>
      </c>
      <c r="H267" s="807"/>
      <c r="I267" s="857" t="s">
        <v>4432</v>
      </c>
    </row>
    <row r="268" spans="1:9" s="803" customFormat="1" x14ac:dyDescent="0.2">
      <c r="A268" s="819" t="s">
        <v>3924</v>
      </c>
      <c r="B268" s="830" t="s">
        <v>3925</v>
      </c>
      <c r="C268" s="569">
        <v>6</v>
      </c>
      <c r="D268" s="1010">
        <v>43951</v>
      </c>
      <c r="E268" s="875" t="s">
        <v>1791</v>
      </c>
      <c r="F268" s="809"/>
      <c r="G268" s="812"/>
      <c r="H268" s="807"/>
      <c r="I268" s="814"/>
    </row>
    <row r="269" spans="1:9" s="803" customFormat="1" x14ac:dyDescent="0.2">
      <c r="A269" s="604" t="s">
        <v>1702</v>
      </c>
      <c r="B269" s="1012" t="s">
        <v>1703</v>
      </c>
      <c r="C269" s="983">
        <v>10</v>
      </c>
      <c r="D269" s="1010">
        <v>43951</v>
      </c>
      <c r="E269" s="875" t="s">
        <v>1791</v>
      </c>
      <c r="F269" s="809"/>
      <c r="G269" s="812"/>
      <c r="H269" s="807"/>
      <c r="I269" s="857"/>
    </row>
    <row r="270" spans="1:9" s="803" customFormat="1" x14ac:dyDescent="0.2">
      <c r="A270" s="819" t="s">
        <v>4278</v>
      </c>
      <c r="B270" s="830" t="s">
        <v>836</v>
      </c>
      <c r="C270" s="699">
        <v>8</v>
      </c>
      <c r="D270" s="1010">
        <v>43951</v>
      </c>
      <c r="E270" s="875" t="s">
        <v>1791</v>
      </c>
      <c r="F270" s="809"/>
      <c r="G270" s="812"/>
      <c r="H270" s="807"/>
      <c r="I270" s="814"/>
    </row>
    <row r="271" spans="1:9" s="803" customFormat="1" x14ac:dyDescent="0.2">
      <c r="A271" s="819" t="s">
        <v>1746</v>
      </c>
      <c r="B271" s="830" t="s">
        <v>1747</v>
      </c>
      <c r="C271" s="983">
        <v>10</v>
      </c>
      <c r="D271" s="1010">
        <v>43951</v>
      </c>
      <c r="E271" s="875" t="s">
        <v>1791</v>
      </c>
      <c r="F271" s="809"/>
      <c r="G271" s="812"/>
      <c r="H271" s="807"/>
      <c r="I271" s="814"/>
    </row>
    <row r="272" spans="1:9" s="803" customFormat="1" x14ac:dyDescent="0.2">
      <c r="A272" s="819" t="s">
        <v>3902</v>
      </c>
      <c r="B272" s="830" t="s">
        <v>3903</v>
      </c>
      <c r="C272" s="699">
        <v>6</v>
      </c>
      <c r="D272" s="1010">
        <v>43951</v>
      </c>
      <c r="E272" s="875" t="s">
        <v>1791</v>
      </c>
      <c r="F272" s="809"/>
      <c r="G272" s="812"/>
      <c r="H272" s="807"/>
      <c r="I272" s="814"/>
    </row>
    <row r="273" spans="1:9" s="803" customFormat="1" x14ac:dyDescent="0.2">
      <c r="A273" s="819" t="s">
        <v>866</v>
      </c>
      <c r="B273" s="830" t="s">
        <v>867</v>
      </c>
      <c r="C273" s="983">
        <v>8</v>
      </c>
      <c r="D273" s="1010">
        <v>43921</v>
      </c>
      <c r="E273" s="875" t="s">
        <v>1791</v>
      </c>
      <c r="F273" s="809"/>
      <c r="G273" s="812"/>
      <c r="H273" s="807"/>
      <c r="I273" s="814"/>
    </row>
    <row r="274" spans="1:9" s="803" customFormat="1" x14ac:dyDescent="0.2">
      <c r="A274" s="819" t="s">
        <v>967</v>
      </c>
      <c r="B274" s="830" t="s">
        <v>968</v>
      </c>
      <c r="C274" s="569">
        <v>8</v>
      </c>
      <c r="D274" s="998">
        <v>43921</v>
      </c>
      <c r="E274" s="870" t="s">
        <v>1791</v>
      </c>
      <c r="F274" s="809"/>
      <c r="G274" s="812"/>
      <c r="H274" s="807"/>
      <c r="I274" s="814"/>
    </row>
    <row r="275" spans="1:9" s="803" customFormat="1" x14ac:dyDescent="0.2">
      <c r="A275" s="819" t="s">
        <v>3962</v>
      </c>
      <c r="B275" s="830" t="s">
        <v>3963</v>
      </c>
      <c r="C275" s="569">
        <v>6</v>
      </c>
      <c r="D275" s="998">
        <v>43921</v>
      </c>
      <c r="E275" s="870" t="s">
        <v>1791</v>
      </c>
      <c r="F275" s="809"/>
      <c r="G275" s="812"/>
      <c r="H275" s="807"/>
      <c r="I275" s="814"/>
    </row>
    <row r="276" spans="1:9" s="803" customFormat="1" x14ac:dyDescent="0.2">
      <c r="A276" s="819" t="s">
        <v>519</v>
      </c>
      <c r="B276" s="830" t="s">
        <v>520</v>
      </c>
      <c r="C276" s="569">
        <v>17</v>
      </c>
      <c r="D276" s="998">
        <v>43921</v>
      </c>
      <c r="E276" s="870" t="s">
        <v>1791</v>
      </c>
      <c r="F276" s="809"/>
      <c r="G276" s="812"/>
      <c r="H276" s="807"/>
      <c r="I276" s="814"/>
    </row>
    <row r="277" spans="1:9" s="803" customFormat="1" x14ac:dyDescent="0.2">
      <c r="A277" s="819" t="s">
        <v>1078</v>
      </c>
      <c r="B277" s="830" t="s">
        <v>1079</v>
      </c>
      <c r="C277" s="983">
        <v>7</v>
      </c>
      <c r="D277" s="998">
        <v>43921</v>
      </c>
      <c r="E277" s="870" t="s">
        <v>1791</v>
      </c>
      <c r="F277" s="809"/>
      <c r="G277" s="812"/>
      <c r="H277" s="807"/>
      <c r="I277" s="814"/>
    </row>
    <row r="278" spans="1:9" s="803" customFormat="1" x14ac:dyDescent="0.2">
      <c r="A278" s="819" t="s">
        <v>1114</v>
      </c>
      <c r="B278" s="830" t="s">
        <v>1115</v>
      </c>
      <c r="C278" s="699">
        <v>8</v>
      </c>
      <c r="D278" s="998">
        <v>43921</v>
      </c>
      <c r="E278" s="870" t="s">
        <v>1791</v>
      </c>
      <c r="F278" s="809"/>
      <c r="G278" s="812"/>
      <c r="H278" s="807"/>
      <c r="I278" s="814"/>
    </row>
    <row r="279" spans="1:9" s="803" customFormat="1" x14ac:dyDescent="0.2">
      <c r="A279" s="819" t="s">
        <v>1345</v>
      </c>
      <c r="B279" s="830" t="s">
        <v>1346</v>
      </c>
      <c r="C279" s="983">
        <v>10</v>
      </c>
      <c r="D279" s="998">
        <v>43921</v>
      </c>
      <c r="E279" s="870" t="s">
        <v>1791</v>
      </c>
      <c r="F279" s="809"/>
      <c r="G279" s="812"/>
      <c r="H279" s="807"/>
      <c r="I279" s="814"/>
    </row>
    <row r="280" spans="1:9" s="803" customFormat="1" x14ac:dyDescent="0.2">
      <c r="A280" s="819" t="s">
        <v>1335</v>
      </c>
      <c r="B280" s="830" t="s">
        <v>1336</v>
      </c>
      <c r="C280" s="983">
        <v>8</v>
      </c>
      <c r="D280" s="998">
        <v>43921</v>
      </c>
      <c r="E280" s="870" t="s">
        <v>1791</v>
      </c>
      <c r="F280" s="809"/>
      <c r="G280" s="812"/>
      <c r="H280" s="807"/>
      <c r="I280" s="814"/>
    </row>
    <row r="281" spans="1:9" s="803" customFormat="1" x14ac:dyDescent="0.2">
      <c r="A281" s="819" t="s">
        <v>1373</v>
      </c>
      <c r="B281" s="830" t="s">
        <v>1374</v>
      </c>
      <c r="C281" s="983">
        <v>10</v>
      </c>
      <c r="D281" s="998">
        <v>43921</v>
      </c>
      <c r="E281" s="870" t="s">
        <v>1791</v>
      </c>
      <c r="F281" s="809"/>
      <c r="G281" s="812"/>
      <c r="H281" s="807"/>
      <c r="I281" s="814"/>
    </row>
    <row r="282" spans="1:9" s="803" customFormat="1" x14ac:dyDescent="0.2">
      <c r="A282" s="819" t="s">
        <v>1395</v>
      </c>
      <c r="B282" s="830" t="s">
        <v>1396</v>
      </c>
      <c r="C282" s="983">
        <v>10</v>
      </c>
      <c r="D282" s="998">
        <v>43921</v>
      </c>
      <c r="E282" s="870" t="s">
        <v>1791</v>
      </c>
      <c r="F282" s="809"/>
      <c r="G282" s="812"/>
      <c r="H282" s="807"/>
      <c r="I282" s="814"/>
    </row>
    <row r="283" spans="1:9" s="803" customFormat="1" x14ac:dyDescent="0.2">
      <c r="A283" s="819" t="s">
        <v>1470</v>
      </c>
      <c r="B283" s="830" t="s">
        <v>1471</v>
      </c>
      <c r="C283" s="983">
        <v>9</v>
      </c>
      <c r="D283" s="998">
        <v>43921</v>
      </c>
      <c r="E283" s="870" t="s">
        <v>1791</v>
      </c>
      <c r="F283" s="809"/>
      <c r="G283" s="812"/>
      <c r="H283" s="807"/>
      <c r="I283" s="814"/>
    </row>
    <row r="284" spans="1:9" s="803" customFormat="1" x14ac:dyDescent="0.2">
      <c r="A284" s="819" t="s">
        <v>702</v>
      </c>
      <c r="B284" s="830" t="s">
        <v>703</v>
      </c>
      <c r="C284" s="983">
        <v>16</v>
      </c>
      <c r="D284" s="998">
        <v>43921</v>
      </c>
      <c r="E284" s="870" t="s">
        <v>1791</v>
      </c>
      <c r="F284" s="809"/>
      <c r="G284" s="812"/>
      <c r="H284" s="807"/>
      <c r="I284" s="814"/>
    </row>
    <row r="285" spans="1:9" s="803" customFormat="1" x14ac:dyDescent="0.2">
      <c r="A285" s="819" t="s">
        <v>1560</v>
      </c>
      <c r="B285" s="830" t="s">
        <v>1561</v>
      </c>
      <c r="C285" s="983">
        <v>8</v>
      </c>
      <c r="D285" s="998">
        <v>43921</v>
      </c>
      <c r="E285" s="870" t="s">
        <v>1791</v>
      </c>
      <c r="F285" s="809"/>
      <c r="G285" s="812"/>
      <c r="H285" s="807"/>
      <c r="I285" s="814"/>
    </row>
    <row r="286" spans="1:9" s="803" customFormat="1" x14ac:dyDescent="0.2">
      <c r="A286" s="819" t="s">
        <v>1634</v>
      </c>
      <c r="B286" s="830" t="s">
        <v>1635</v>
      </c>
      <c r="C286" s="983">
        <v>9</v>
      </c>
      <c r="D286" s="998">
        <v>43921</v>
      </c>
      <c r="E286" s="870" t="s">
        <v>1791</v>
      </c>
      <c r="F286" s="809"/>
      <c r="G286" s="812"/>
      <c r="H286" s="807"/>
      <c r="I286" s="814"/>
    </row>
    <row r="287" spans="1:9" s="803" customFormat="1" x14ac:dyDescent="0.2">
      <c r="A287" s="819" t="s">
        <v>1588</v>
      </c>
      <c r="B287" s="830" t="s">
        <v>1589</v>
      </c>
      <c r="C287" s="983">
        <v>9</v>
      </c>
      <c r="D287" s="998">
        <v>43921</v>
      </c>
      <c r="E287" s="870" t="s">
        <v>1791</v>
      </c>
      <c r="F287" s="809"/>
      <c r="G287" s="812"/>
      <c r="H287" s="807"/>
      <c r="I287" s="814"/>
    </row>
    <row r="288" spans="1:9" s="803" customFormat="1" x14ac:dyDescent="0.2">
      <c r="A288" s="819" t="s">
        <v>3875</v>
      </c>
      <c r="B288" s="830" t="s">
        <v>3827</v>
      </c>
      <c r="C288" s="983">
        <v>7</v>
      </c>
      <c r="D288" s="998">
        <v>43921</v>
      </c>
      <c r="E288" s="870" t="s">
        <v>1791</v>
      </c>
      <c r="F288" s="809"/>
      <c r="G288" s="812"/>
      <c r="H288" s="807"/>
      <c r="I288" s="814"/>
    </row>
    <row r="289" spans="1:9" s="803" customFormat="1" x14ac:dyDescent="0.2">
      <c r="A289" s="819" t="s">
        <v>1602</v>
      </c>
      <c r="B289" s="830" t="s">
        <v>1603</v>
      </c>
      <c r="C289" s="983">
        <v>9</v>
      </c>
      <c r="D289" s="998">
        <v>43921</v>
      </c>
      <c r="E289" s="870" t="s">
        <v>1791</v>
      </c>
      <c r="F289" s="809"/>
      <c r="G289" s="812"/>
      <c r="H289" s="807"/>
      <c r="I289" s="814"/>
    </row>
    <row r="290" spans="1:9" s="803" customFormat="1" x14ac:dyDescent="0.2">
      <c r="A290" s="819" t="s">
        <v>4326</v>
      </c>
      <c r="B290" s="830" t="s">
        <v>4325</v>
      </c>
      <c r="C290" s="983">
        <v>8</v>
      </c>
      <c r="D290" s="998">
        <v>43921</v>
      </c>
      <c r="E290" s="870" t="s">
        <v>1791</v>
      </c>
      <c r="F290" s="809"/>
      <c r="G290" s="812"/>
      <c r="H290" s="807"/>
      <c r="I290" s="814"/>
    </row>
    <row r="291" spans="1:9" s="803" customFormat="1" x14ac:dyDescent="0.2">
      <c r="A291" s="819" t="s">
        <v>1656</v>
      </c>
      <c r="B291" s="830" t="s">
        <v>1657</v>
      </c>
      <c r="C291" s="983">
        <v>9</v>
      </c>
      <c r="D291" s="998">
        <v>43921</v>
      </c>
      <c r="E291" s="870" t="s">
        <v>1791</v>
      </c>
      <c r="F291" s="809"/>
      <c r="G291" s="812"/>
      <c r="H291" s="807"/>
      <c r="I291" s="814"/>
    </row>
    <row r="292" spans="1:9" s="803" customFormat="1" x14ac:dyDescent="0.2">
      <c r="A292" s="819" t="s">
        <v>819</v>
      </c>
      <c r="B292" s="830" t="s">
        <v>820</v>
      </c>
      <c r="C292" s="983">
        <v>20</v>
      </c>
      <c r="D292" s="998">
        <v>43921</v>
      </c>
      <c r="E292" s="870" t="s">
        <v>1791</v>
      </c>
      <c r="F292" s="809"/>
      <c r="G292" s="812"/>
      <c r="H292" s="807"/>
      <c r="I292" s="814"/>
    </row>
    <row r="293" spans="1:9" s="803" customFormat="1" x14ac:dyDescent="0.2">
      <c r="A293" s="819" t="s">
        <v>4368</v>
      </c>
      <c r="B293" s="830" t="s">
        <v>4344</v>
      </c>
      <c r="C293" s="983">
        <v>5</v>
      </c>
      <c r="D293" s="998">
        <v>43889</v>
      </c>
      <c r="E293" s="870" t="s">
        <v>1791</v>
      </c>
      <c r="F293" s="809"/>
      <c r="G293" s="812"/>
      <c r="H293" s="807"/>
      <c r="I293" s="814"/>
    </row>
    <row r="294" spans="1:9" s="803" customFormat="1" x14ac:dyDescent="0.2">
      <c r="A294" s="819" t="s">
        <v>4332</v>
      </c>
      <c r="B294" s="830" t="s">
        <v>2229</v>
      </c>
      <c r="C294" s="983">
        <v>6</v>
      </c>
      <c r="D294" s="998">
        <v>43889</v>
      </c>
      <c r="E294" s="870" t="s">
        <v>1791</v>
      </c>
      <c r="F294" s="809"/>
      <c r="G294" s="812"/>
      <c r="H294" s="807"/>
      <c r="I294" s="814"/>
    </row>
    <row r="295" spans="1:9" s="803" customFormat="1" x14ac:dyDescent="0.2">
      <c r="A295" s="819" t="s">
        <v>3757</v>
      </c>
      <c r="B295" s="830" t="s">
        <v>3758</v>
      </c>
      <c r="C295" s="983">
        <v>6</v>
      </c>
      <c r="D295" s="998">
        <v>43889</v>
      </c>
      <c r="E295" s="870" t="s">
        <v>1791</v>
      </c>
      <c r="F295" s="809"/>
      <c r="G295" s="812"/>
      <c r="H295" s="807"/>
      <c r="I295" s="814"/>
    </row>
    <row r="296" spans="1:9" s="803" customFormat="1" x14ac:dyDescent="0.2">
      <c r="A296" s="819" t="s">
        <v>1388</v>
      </c>
      <c r="B296" s="830" t="s">
        <v>1389</v>
      </c>
      <c r="C296" s="983">
        <v>7</v>
      </c>
      <c r="D296" s="998">
        <v>43889</v>
      </c>
      <c r="E296" s="870" t="s">
        <v>1791</v>
      </c>
      <c r="F296" s="809"/>
      <c r="G296" s="812"/>
      <c r="H296" s="807"/>
      <c r="I296" s="814"/>
    </row>
    <row r="297" spans="1:9" s="803" customFormat="1" x14ac:dyDescent="0.2">
      <c r="A297" s="819" t="s">
        <v>1596</v>
      </c>
      <c r="B297" s="830" t="s">
        <v>1597</v>
      </c>
      <c r="C297" s="983">
        <v>10</v>
      </c>
      <c r="D297" s="998">
        <v>43889</v>
      </c>
      <c r="E297" s="870" t="s">
        <v>1791</v>
      </c>
      <c r="F297" s="809"/>
      <c r="G297" s="812"/>
      <c r="H297" s="807"/>
      <c r="I297" s="814"/>
    </row>
    <row r="298" spans="1:9" s="803" customFormat="1" x14ac:dyDescent="0.2">
      <c r="A298" s="819" t="s">
        <v>3888</v>
      </c>
      <c r="B298" s="830" t="s">
        <v>3889</v>
      </c>
      <c r="C298" s="983">
        <v>6</v>
      </c>
      <c r="D298" s="998">
        <v>43889</v>
      </c>
      <c r="E298" s="870"/>
      <c r="F298" s="809"/>
      <c r="G298" s="812" t="s">
        <v>1791</v>
      </c>
      <c r="H298" s="807"/>
      <c r="I298" s="814" t="s">
        <v>4411</v>
      </c>
    </row>
    <row r="299" spans="1:9" s="803" customFormat="1" x14ac:dyDescent="0.2">
      <c r="A299" s="819" t="s">
        <v>839</v>
      </c>
      <c r="B299" s="830" t="s">
        <v>840</v>
      </c>
      <c r="C299" s="983">
        <v>17</v>
      </c>
      <c r="D299" s="998">
        <v>43889</v>
      </c>
      <c r="E299" s="870" t="s">
        <v>1791</v>
      </c>
      <c r="F299" s="809"/>
      <c r="G299" s="812"/>
      <c r="H299" s="807"/>
      <c r="I299" s="814"/>
    </row>
    <row r="300" spans="1:9" s="803" customFormat="1" x14ac:dyDescent="0.2">
      <c r="A300" s="819" t="s">
        <v>1678</v>
      </c>
      <c r="B300" s="830" t="s">
        <v>1679</v>
      </c>
      <c r="C300" s="983">
        <v>7</v>
      </c>
      <c r="D300" s="998">
        <v>43861</v>
      </c>
      <c r="E300" s="870"/>
      <c r="F300" s="809"/>
      <c r="G300" s="812" t="s">
        <v>1791</v>
      </c>
      <c r="H300" s="807"/>
      <c r="I300" s="814" t="s">
        <v>4394</v>
      </c>
    </row>
    <row r="301" spans="1:9" s="803" customFormat="1" x14ac:dyDescent="0.2">
      <c r="A301" s="819" t="s">
        <v>3731</v>
      </c>
      <c r="B301" s="830" t="s">
        <v>3732</v>
      </c>
      <c r="C301" s="983">
        <v>5</v>
      </c>
      <c r="D301" s="998">
        <v>43830</v>
      </c>
      <c r="E301" s="870"/>
      <c r="F301" s="809" t="s">
        <v>1791</v>
      </c>
      <c r="G301" s="812"/>
      <c r="H301" s="807"/>
      <c r="I301" s="814"/>
    </row>
    <row r="302" spans="1:9" s="803" customFormat="1" x14ac:dyDescent="0.2">
      <c r="A302" s="850" t="s">
        <v>1172</v>
      </c>
      <c r="B302" s="819" t="s">
        <v>1173</v>
      </c>
      <c r="C302" s="983">
        <v>8</v>
      </c>
      <c r="D302" s="984">
        <v>43830</v>
      </c>
      <c r="E302" s="807"/>
      <c r="F302" s="809" t="s">
        <v>1791</v>
      </c>
      <c r="G302" s="812"/>
      <c r="H302" s="807"/>
      <c r="I302" s="814"/>
    </row>
    <row r="303" spans="1:9" s="803" customFormat="1" x14ac:dyDescent="0.2">
      <c r="A303" s="850" t="s">
        <v>1319</v>
      </c>
      <c r="B303" s="850" t="s">
        <v>1320</v>
      </c>
      <c r="C303" s="982">
        <v>6</v>
      </c>
      <c r="D303" s="984">
        <v>43830</v>
      </c>
      <c r="E303" s="807" t="s">
        <v>1791</v>
      </c>
      <c r="F303" s="809"/>
      <c r="G303" s="812"/>
      <c r="H303" s="807"/>
      <c r="I303" s="814"/>
    </row>
    <row r="304" spans="1:9" s="803" customFormat="1" x14ac:dyDescent="0.2">
      <c r="A304" s="850" t="s">
        <v>1327</v>
      </c>
      <c r="B304" s="850" t="s">
        <v>1328</v>
      </c>
      <c r="C304" s="982">
        <v>5</v>
      </c>
      <c r="D304" s="984">
        <v>43830</v>
      </c>
      <c r="E304" s="807"/>
      <c r="F304" s="809" t="s">
        <v>1791</v>
      </c>
      <c r="G304" s="812"/>
      <c r="H304" s="807"/>
      <c r="I304" s="814"/>
    </row>
    <row r="305" spans="1:25" s="803" customFormat="1" x14ac:dyDescent="0.2">
      <c r="A305" s="850" t="s">
        <v>1314</v>
      </c>
      <c r="B305" s="850" t="s">
        <v>1315</v>
      </c>
      <c r="C305" s="982">
        <v>8</v>
      </c>
      <c r="D305" s="984">
        <v>43830</v>
      </c>
      <c r="E305" s="807"/>
      <c r="F305" s="809" t="s">
        <v>1791</v>
      </c>
      <c r="G305" s="812"/>
      <c r="H305" s="807"/>
      <c r="I305" s="814"/>
    </row>
    <row r="306" spans="1:25" s="803" customFormat="1" x14ac:dyDescent="0.2">
      <c r="A306" s="850" t="s">
        <v>3793</v>
      </c>
      <c r="B306" s="850" t="s">
        <v>3794</v>
      </c>
      <c r="C306" s="982">
        <v>5</v>
      </c>
      <c r="D306" s="984">
        <v>43830</v>
      </c>
      <c r="E306" s="807"/>
      <c r="F306" s="809" t="s">
        <v>1791</v>
      </c>
      <c r="G306" s="812"/>
      <c r="H306" s="807"/>
      <c r="I306" s="814"/>
    </row>
    <row r="307" spans="1:25" x14ac:dyDescent="0.2">
      <c r="A307" s="850" t="s">
        <v>3952</v>
      </c>
      <c r="B307" s="850" t="s">
        <v>3795</v>
      </c>
      <c r="C307" s="982">
        <v>5</v>
      </c>
      <c r="D307" s="984">
        <v>43830</v>
      </c>
      <c r="E307" s="807" t="s">
        <v>1791</v>
      </c>
      <c r="F307" s="809"/>
      <c r="G307" s="812"/>
      <c r="H307" s="807"/>
      <c r="I307" s="814"/>
      <c r="J307" s="803"/>
      <c r="K307" s="803"/>
      <c r="L307" s="803"/>
      <c r="M307" s="803"/>
      <c r="N307" s="803"/>
      <c r="O307" s="803"/>
      <c r="P307" s="803"/>
      <c r="Q307" s="803"/>
      <c r="R307" s="803"/>
      <c r="S307" s="803"/>
      <c r="T307" s="803"/>
      <c r="U307" s="803"/>
      <c r="V307" s="803"/>
      <c r="W307" s="803"/>
      <c r="X307" s="803"/>
      <c r="Y307" s="803"/>
    </row>
    <row r="308" spans="1:25" s="803" customFormat="1" x14ac:dyDescent="0.2">
      <c r="A308" s="850" t="s">
        <v>3801</v>
      </c>
      <c r="B308" s="850" t="s">
        <v>3802</v>
      </c>
      <c r="C308" s="982">
        <v>6</v>
      </c>
      <c r="D308" s="984">
        <v>43830</v>
      </c>
      <c r="E308" s="807"/>
      <c r="F308" s="809"/>
      <c r="G308" s="812" t="s">
        <v>1791</v>
      </c>
      <c r="H308" s="807"/>
      <c r="I308" s="814" t="s">
        <v>4386</v>
      </c>
      <c r="L308" s="826"/>
      <c r="M308" s="819"/>
      <c r="X308"/>
      <c r="Y308"/>
    </row>
    <row r="309" spans="1:25" s="803" customFormat="1" x14ac:dyDescent="0.2">
      <c r="A309" s="850" t="s">
        <v>1642</v>
      </c>
      <c r="B309" s="850" t="s">
        <v>1643</v>
      </c>
      <c r="C309" s="982">
        <v>9</v>
      </c>
      <c r="D309" s="984">
        <v>43830</v>
      </c>
      <c r="E309" s="807"/>
      <c r="F309" s="809"/>
      <c r="G309" s="812" t="s">
        <v>1791</v>
      </c>
      <c r="H309" s="807"/>
      <c r="I309" s="814" t="s">
        <v>4335</v>
      </c>
    </row>
    <row r="310" spans="1:25" s="803" customFormat="1" x14ac:dyDescent="0.2">
      <c r="A310" s="850" t="s">
        <v>1723</v>
      </c>
      <c r="B310" s="850" t="s">
        <v>1724</v>
      </c>
      <c r="C310" s="982">
        <v>8</v>
      </c>
      <c r="D310" s="984">
        <v>43830</v>
      </c>
      <c r="E310" s="807"/>
      <c r="F310" s="809" t="s">
        <v>1791</v>
      </c>
      <c r="G310" s="812"/>
      <c r="H310" s="807"/>
      <c r="I310" s="814"/>
    </row>
    <row r="311" spans="1:25" s="803" customFormat="1" x14ac:dyDescent="0.2">
      <c r="A311" s="850" t="s">
        <v>3723</v>
      </c>
      <c r="B311" s="850" t="s">
        <v>3724</v>
      </c>
      <c r="C311" s="982">
        <v>5</v>
      </c>
      <c r="D311" s="984">
        <v>43798</v>
      </c>
      <c r="E311" s="807"/>
      <c r="F311" s="809" t="s">
        <v>1791</v>
      </c>
      <c r="G311" s="812"/>
      <c r="H311" s="807"/>
      <c r="I311" s="814"/>
    </row>
    <row r="312" spans="1:25" s="803" customFormat="1" x14ac:dyDescent="0.2">
      <c r="A312" s="850" t="s">
        <v>974</v>
      </c>
      <c r="B312" s="850" t="s">
        <v>975</v>
      </c>
      <c r="C312" s="982">
        <v>6</v>
      </c>
      <c r="D312" s="984">
        <v>43798</v>
      </c>
      <c r="E312" s="807"/>
      <c r="F312" s="809" t="s">
        <v>1791</v>
      </c>
      <c r="G312" s="812"/>
      <c r="H312" s="807"/>
      <c r="I312" s="814"/>
    </row>
    <row r="313" spans="1:25" s="803" customFormat="1" x14ac:dyDescent="0.2">
      <c r="A313" s="925" t="s">
        <v>972</v>
      </c>
      <c r="B313" s="850" t="s">
        <v>973</v>
      </c>
      <c r="C313" s="983">
        <v>6</v>
      </c>
      <c r="D313" s="984">
        <v>43798</v>
      </c>
      <c r="E313" s="807"/>
      <c r="F313" s="809" t="s">
        <v>1791</v>
      </c>
      <c r="G313" s="812"/>
      <c r="H313" s="807"/>
      <c r="I313" s="814"/>
    </row>
    <row r="314" spans="1:25" s="803" customFormat="1" x14ac:dyDescent="0.2">
      <c r="A314" s="540" t="s">
        <v>4262</v>
      </c>
      <c r="B314" s="817" t="s">
        <v>3735</v>
      </c>
      <c r="C314" s="569">
        <v>5</v>
      </c>
      <c r="D314" s="816">
        <v>43798</v>
      </c>
      <c r="E314" s="811"/>
      <c r="F314" s="809" t="s">
        <v>1791</v>
      </c>
      <c r="G314" s="812"/>
      <c r="H314" s="807"/>
      <c r="I314" s="814"/>
    </row>
    <row r="315" spans="1:25" s="803" customFormat="1" x14ac:dyDescent="0.2">
      <c r="A315" s="818" t="s">
        <v>1035</v>
      </c>
      <c r="B315" s="817" t="s">
        <v>1036</v>
      </c>
      <c r="C315" s="569">
        <v>6</v>
      </c>
      <c r="D315" s="816">
        <v>43798</v>
      </c>
      <c r="E315" s="811"/>
      <c r="F315" s="809" t="s">
        <v>1791</v>
      </c>
      <c r="G315" s="812"/>
      <c r="H315" s="807"/>
      <c r="I315" s="814"/>
    </row>
    <row r="316" spans="1:25" s="803" customFormat="1" x14ac:dyDescent="0.2">
      <c r="A316" s="819" t="s">
        <v>1118</v>
      </c>
      <c r="B316" s="830" t="s">
        <v>1119</v>
      </c>
      <c r="C316" s="569">
        <v>9</v>
      </c>
      <c r="D316" s="816">
        <v>43798</v>
      </c>
      <c r="E316" s="811"/>
      <c r="F316" s="809" t="s">
        <v>1791</v>
      </c>
      <c r="G316" s="812"/>
      <c r="H316" s="807"/>
      <c r="I316" s="814"/>
      <c r="W316"/>
    </row>
    <row r="317" spans="1:25" s="803" customFormat="1" x14ac:dyDescent="0.2">
      <c r="A317" s="826" t="s">
        <v>4168</v>
      </c>
      <c r="B317" s="830" t="s">
        <v>4167</v>
      </c>
      <c r="C317" s="699">
        <v>13</v>
      </c>
      <c r="D317" s="816">
        <v>43798</v>
      </c>
      <c r="E317" s="811"/>
      <c r="F317" s="809" t="s">
        <v>1791</v>
      </c>
      <c r="G317" s="812"/>
      <c r="H317" s="807"/>
      <c r="I317" s="814"/>
    </row>
    <row r="318" spans="1:25" s="803" customFormat="1" x14ac:dyDescent="0.2">
      <c r="A318" s="835" t="s">
        <v>1110</v>
      </c>
      <c r="B318" s="830" t="s">
        <v>1111</v>
      </c>
      <c r="C318" s="569">
        <v>6</v>
      </c>
      <c r="D318" s="816">
        <v>43798</v>
      </c>
      <c r="E318" s="811"/>
      <c r="F318" s="809" t="s">
        <v>1791</v>
      </c>
      <c r="G318" s="812"/>
      <c r="H318" s="807"/>
      <c r="I318" s="814"/>
      <c r="V318"/>
    </row>
    <row r="319" spans="1:25" s="803" customFormat="1" x14ac:dyDescent="0.2">
      <c r="A319" s="826" t="s">
        <v>1220</v>
      </c>
      <c r="B319" s="575" t="s">
        <v>1221</v>
      </c>
      <c r="C319" s="699">
        <v>6</v>
      </c>
      <c r="D319" s="816">
        <v>43798</v>
      </c>
      <c r="E319" s="811"/>
      <c r="F319" s="809" t="s">
        <v>1791</v>
      </c>
      <c r="G319" s="812"/>
      <c r="H319" s="807"/>
      <c r="I319" s="814"/>
    </row>
    <row r="320" spans="1:25" s="803" customFormat="1" x14ac:dyDescent="0.2">
      <c r="A320" s="826" t="s">
        <v>3825</v>
      </c>
      <c r="B320" s="830" t="s">
        <v>3826</v>
      </c>
      <c r="C320" s="569">
        <v>5</v>
      </c>
      <c r="D320" s="816">
        <v>43798</v>
      </c>
      <c r="E320" s="811"/>
      <c r="F320" s="809" t="s">
        <v>1791</v>
      </c>
      <c r="G320" s="812"/>
      <c r="H320" s="807"/>
      <c r="I320" s="814"/>
    </row>
    <row r="321" spans="1:21" s="803" customFormat="1" x14ac:dyDescent="0.2">
      <c r="A321" s="826" t="s">
        <v>1301</v>
      </c>
      <c r="B321" s="830" t="s">
        <v>1302</v>
      </c>
      <c r="C321" s="569">
        <v>7</v>
      </c>
      <c r="D321" s="816">
        <v>43798</v>
      </c>
      <c r="E321" s="811"/>
      <c r="F321" s="809" t="s">
        <v>1791</v>
      </c>
      <c r="G321" s="812"/>
      <c r="H321" s="807"/>
      <c r="I321" s="814"/>
    </row>
    <row r="322" spans="1:21" s="803" customFormat="1" x14ac:dyDescent="0.2">
      <c r="A322" s="819" t="s">
        <v>1323</v>
      </c>
      <c r="B322" s="830" t="s">
        <v>1324</v>
      </c>
      <c r="C322" s="699">
        <v>8</v>
      </c>
      <c r="D322" s="816">
        <v>43798</v>
      </c>
      <c r="E322" s="811"/>
      <c r="F322" s="809" t="s">
        <v>1791</v>
      </c>
      <c r="G322" s="812"/>
      <c r="H322" s="807"/>
      <c r="I322" s="814"/>
    </row>
    <row r="323" spans="1:21" s="803" customFormat="1" x14ac:dyDescent="0.2">
      <c r="A323" s="819" t="s">
        <v>1347</v>
      </c>
      <c r="B323" s="830" t="s">
        <v>1348</v>
      </c>
      <c r="C323" s="699">
        <v>9</v>
      </c>
      <c r="D323" s="816">
        <v>43798</v>
      </c>
      <c r="E323" s="811"/>
      <c r="F323" s="809"/>
      <c r="G323" s="812" t="s">
        <v>1791</v>
      </c>
      <c r="H323" s="807"/>
      <c r="I323" s="814" t="s">
        <v>4330</v>
      </c>
      <c r="L323" s="826"/>
      <c r="M323" s="819"/>
    </row>
    <row r="324" spans="1:21" s="803" customFormat="1" x14ac:dyDescent="0.2">
      <c r="A324" s="836" t="s">
        <v>1444</v>
      </c>
      <c r="B324" s="830" t="s">
        <v>1445</v>
      </c>
      <c r="C324" s="699">
        <v>6</v>
      </c>
      <c r="D324" s="816">
        <v>43798</v>
      </c>
      <c r="E324" s="811" t="s">
        <v>1791</v>
      </c>
      <c r="F324" s="809"/>
      <c r="G324" s="812"/>
      <c r="H324" s="807"/>
      <c r="I324" s="814"/>
      <c r="L324" s="826"/>
      <c r="M324" s="819"/>
    </row>
    <row r="325" spans="1:21" s="803" customFormat="1" x14ac:dyDescent="0.2">
      <c r="A325" s="850" t="s">
        <v>1462</v>
      </c>
      <c r="B325" s="850" t="s">
        <v>1463</v>
      </c>
      <c r="C325" s="982">
        <v>8</v>
      </c>
      <c r="D325" s="816">
        <v>43798</v>
      </c>
      <c r="E325" s="811"/>
      <c r="F325" s="809" t="s">
        <v>1791</v>
      </c>
      <c r="G325" s="812"/>
      <c r="H325" s="807"/>
      <c r="I325" s="814"/>
    </row>
    <row r="326" spans="1:21" s="803" customFormat="1" x14ac:dyDescent="0.2">
      <c r="A326" s="826" t="s">
        <v>1480</v>
      </c>
      <c r="B326" s="830" t="s">
        <v>1481</v>
      </c>
      <c r="C326" s="983">
        <v>5</v>
      </c>
      <c r="D326" s="816">
        <v>43798</v>
      </c>
      <c r="E326" s="811"/>
      <c r="F326" s="809" t="s">
        <v>1791</v>
      </c>
      <c r="G326" s="812"/>
      <c r="H326" s="807"/>
      <c r="I326" s="814"/>
    </row>
    <row r="327" spans="1:21" s="803" customFormat="1" x14ac:dyDescent="0.2">
      <c r="A327" s="670" t="s">
        <v>4033</v>
      </c>
      <c r="B327" s="745" t="s">
        <v>2621</v>
      </c>
      <c r="C327" s="983">
        <v>7</v>
      </c>
      <c r="D327" s="816">
        <v>43798</v>
      </c>
      <c r="E327" s="811"/>
      <c r="F327" s="809" t="s">
        <v>1791</v>
      </c>
      <c r="G327" s="812"/>
      <c r="H327" s="807"/>
      <c r="I327" s="814"/>
    </row>
    <row r="328" spans="1:21" s="803" customFormat="1" x14ac:dyDescent="0.2">
      <c r="A328" s="835" t="s">
        <v>1750</v>
      </c>
      <c r="B328" s="830" t="s">
        <v>3860</v>
      </c>
      <c r="C328" s="699">
        <v>9</v>
      </c>
      <c r="D328" s="816">
        <v>43798</v>
      </c>
      <c r="E328" s="811"/>
      <c r="F328" s="809" t="s">
        <v>1791</v>
      </c>
      <c r="G328" s="812"/>
      <c r="H328" s="807"/>
      <c r="I328" s="814"/>
    </row>
    <row r="329" spans="1:21" s="803" customFormat="1" x14ac:dyDescent="0.2">
      <c r="A329" s="819" t="s">
        <v>940</v>
      </c>
      <c r="B329" s="830" t="s">
        <v>941</v>
      </c>
      <c r="C329" s="699">
        <v>9</v>
      </c>
      <c r="D329" s="816">
        <v>43769</v>
      </c>
      <c r="E329" s="811"/>
      <c r="F329" s="809" t="s">
        <v>1791</v>
      </c>
      <c r="G329" s="812"/>
      <c r="H329" s="807"/>
      <c r="I329" s="814"/>
      <c r="U329"/>
    </row>
    <row r="330" spans="1:21" s="803" customFormat="1" x14ac:dyDescent="0.2">
      <c r="A330" s="819" t="s">
        <v>201</v>
      </c>
      <c r="B330" s="830" t="s">
        <v>202</v>
      </c>
      <c r="C330" s="699">
        <v>50</v>
      </c>
      <c r="D330" s="816">
        <v>43769</v>
      </c>
      <c r="E330" s="811"/>
      <c r="F330" s="809"/>
      <c r="G330" s="812" t="s">
        <v>1791</v>
      </c>
      <c r="H330" s="807"/>
      <c r="I330" s="814" t="s">
        <v>4324</v>
      </c>
    </row>
    <row r="331" spans="1:21" s="803" customFormat="1" x14ac:dyDescent="0.2">
      <c r="A331" s="819" t="s">
        <v>461</v>
      </c>
      <c r="B331" s="830" t="s">
        <v>462</v>
      </c>
      <c r="C331" s="699">
        <v>13</v>
      </c>
      <c r="D331" s="816">
        <v>43769</v>
      </c>
      <c r="E331" s="811"/>
      <c r="F331" s="809" t="s">
        <v>1791</v>
      </c>
      <c r="G331" s="812"/>
      <c r="H331" s="807"/>
      <c r="I331" s="814"/>
    </row>
    <row r="332" spans="1:21" s="803" customFormat="1" x14ac:dyDescent="0.2">
      <c r="A332" s="819" t="s">
        <v>623</v>
      </c>
      <c r="B332" s="830" t="s">
        <v>624</v>
      </c>
      <c r="C332" s="699">
        <v>14</v>
      </c>
      <c r="D332" s="816">
        <v>43769</v>
      </c>
      <c r="E332" s="811"/>
      <c r="F332" s="809"/>
      <c r="G332" s="812" t="s">
        <v>1791</v>
      </c>
      <c r="H332" s="807"/>
      <c r="I332" s="814" t="s">
        <v>4328</v>
      </c>
      <c r="L332" s="826"/>
      <c r="M332" s="819"/>
    </row>
    <row r="333" spans="1:21" s="803" customFormat="1" x14ac:dyDescent="0.2">
      <c r="A333" s="826" t="s">
        <v>1357</v>
      </c>
      <c r="B333" s="830" t="s">
        <v>1358</v>
      </c>
      <c r="C333" s="699">
        <v>6</v>
      </c>
      <c r="D333" s="816">
        <v>43769</v>
      </c>
      <c r="E333" s="811"/>
      <c r="F333" s="809" t="s">
        <v>1791</v>
      </c>
      <c r="G333" s="812"/>
      <c r="H333" s="807"/>
      <c r="I333" s="814"/>
    </row>
    <row r="334" spans="1:21" s="803" customFormat="1" x14ac:dyDescent="0.2">
      <c r="A334" s="819" t="s">
        <v>1525</v>
      </c>
      <c r="B334" s="830" t="s">
        <v>1526</v>
      </c>
      <c r="C334" s="983">
        <v>8</v>
      </c>
      <c r="D334" s="122">
        <v>43769</v>
      </c>
      <c r="E334" s="811"/>
      <c r="F334" s="809" t="s">
        <v>1791</v>
      </c>
      <c r="G334" s="812"/>
      <c r="H334" s="807"/>
      <c r="I334" s="814"/>
    </row>
    <row r="335" spans="1:21" s="803" customFormat="1" x14ac:dyDescent="0.2">
      <c r="A335" s="461" t="s">
        <v>3992</v>
      </c>
      <c r="B335" s="817" t="s">
        <v>3993</v>
      </c>
      <c r="C335" s="569">
        <v>6</v>
      </c>
      <c r="D335" s="816">
        <v>43769</v>
      </c>
      <c r="E335" s="811"/>
      <c r="F335" s="809" t="s">
        <v>1791</v>
      </c>
      <c r="G335" s="812"/>
      <c r="H335" s="807"/>
      <c r="I335" s="814"/>
      <c r="T335"/>
    </row>
    <row r="336" spans="1:21" s="803" customFormat="1" x14ac:dyDescent="0.2">
      <c r="A336" s="461" t="s">
        <v>1478</v>
      </c>
      <c r="B336" s="817" t="s">
        <v>1479</v>
      </c>
      <c r="C336" s="569">
        <v>6</v>
      </c>
      <c r="D336" s="816">
        <v>43769</v>
      </c>
      <c r="E336" s="811"/>
      <c r="F336" s="809" t="s">
        <v>1791</v>
      </c>
      <c r="G336" s="812"/>
      <c r="H336" s="807"/>
      <c r="I336" s="814"/>
    </row>
    <row r="337" spans="1:19" s="803" customFormat="1" x14ac:dyDescent="0.2">
      <c r="A337" s="461" t="s">
        <v>1564</v>
      </c>
      <c r="B337" s="817" t="s">
        <v>1565</v>
      </c>
      <c r="C337" s="569">
        <v>8</v>
      </c>
      <c r="D337" s="816">
        <v>43769</v>
      </c>
      <c r="E337" s="811"/>
      <c r="F337" s="809" t="s">
        <v>1791</v>
      </c>
      <c r="G337" s="812"/>
      <c r="H337" s="807"/>
      <c r="I337" s="814"/>
      <c r="S337"/>
    </row>
    <row r="338" spans="1:19" s="803" customFormat="1" x14ac:dyDescent="0.2">
      <c r="A338" s="461" t="s">
        <v>1284</v>
      </c>
      <c r="B338" s="817" t="s">
        <v>1285</v>
      </c>
      <c r="C338" s="569">
        <v>9</v>
      </c>
      <c r="D338" s="816">
        <v>43769</v>
      </c>
      <c r="E338" s="811"/>
      <c r="F338" s="809" t="s">
        <v>1791</v>
      </c>
      <c r="G338" s="812"/>
      <c r="H338" s="807"/>
      <c r="I338" s="814"/>
    </row>
    <row r="339" spans="1:19" s="803" customFormat="1" x14ac:dyDescent="0.2">
      <c r="A339" s="461" t="s">
        <v>1423</v>
      </c>
      <c r="B339" s="817" t="s">
        <v>1424</v>
      </c>
      <c r="C339" s="569">
        <v>7</v>
      </c>
      <c r="D339" s="816">
        <v>43769</v>
      </c>
      <c r="E339" s="811"/>
      <c r="F339" s="809"/>
      <c r="G339" s="812" t="s">
        <v>1791</v>
      </c>
      <c r="H339" s="807"/>
      <c r="I339" s="814" t="s">
        <v>4327</v>
      </c>
    </row>
    <row r="340" spans="1:19" s="803" customFormat="1" x14ac:dyDescent="0.2">
      <c r="A340" s="461" t="s">
        <v>4313</v>
      </c>
      <c r="B340" s="817" t="s">
        <v>1735</v>
      </c>
      <c r="C340" s="569">
        <v>8</v>
      </c>
      <c r="D340" s="816">
        <v>43769</v>
      </c>
      <c r="E340" s="811"/>
      <c r="F340" s="809" t="s">
        <v>1791</v>
      </c>
      <c r="G340" s="812"/>
      <c r="H340" s="807"/>
      <c r="I340" s="814"/>
    </row>
    <row r="341" spans="1:19" s="803" customFormat="1" x14ac:dyDescent="0.2">
      <c r="A341" s="461" t="s">
        <v>874</v>
      </c>
      <c r="B341" s="817" t="s">
        <v>875</v>
      </c>
      <c r="C341" s="569">
        <v>7</v>
      </c>
      <c r="D341" s="816">
        <v>43738</v>
      </c>
      <c r="E341" s="811"/>
      <c r="F341" s="809" t="s">
        <v>1791</v>
      </c>
      <c r="G341" s="812"/>
      <c r="H341" s="807"/>
      <c r="I341" s="814"/>
      <c r="J341"/>
      <c r="M341"/>
      <c r="N341"/>
      <c r="O341"/>
      <c r="P341"/>
      <c r="Q341"/>
      <c r="R341"/>
    </row>
    <row r="342" spans="1:19" s="803" customFormat="1" x14ac:dyDescent="0.2">
      <c r="A342" s="461" t="s">
        <v>408</v>
      </c>
      <c r="B342" s="817" t="s">
        <v>409</v>
      </c>
      <c r="C342" s="569">
        <v>14</v>
      </c>
      <c r="D342" s="816">
        <v>43738</v>
      </c>
      <c r="E342" s="811"/>
      <c r="F342" s="809"/>
      <c r="G342" s="812" t="s">
        <v>1791</v>
      </c>
      <c r="H342" s="807"/>
      <c r="I342" s="814" t="s">
        <v>4318</v>
      </c>
    </row>
    <row r="343" spans="1:19" s="803" customFormat="1" x14ac:dyDescent="0.2">
      <c r="A343" s="461" t="s">
        <v>1107</v>
      </c>
      <c r="B343" s="817" t="s">
        <v>1108</v>
      </c>
      <c r="C343" s="569">
        <v>9</v>
      </c>
      <c r="D343" s="816">
        <v>43738</v>
      </c>
      <c r="E343" s="811"/>
      <c r="F343" s="809"/>
      <c r="G343" s="812" t="s">
        <v>1791</v>
      </c>
      <c r="H343" s="807"/>
      <c r="I343" s="814" t="s">
        <v>4317</v>
      </c>
    </row>
    <row r="344" spans="1:19" s="803" customFormat="1" x14ac:dyDescent="0.2">
      <c r="A344" s="461" t="s">
        <v>591</v>
      </c>
      <c r="B344" s="817" t="s">
        <v>592</v>
      </c>
      <c r="C344" s="569">
        <v>15</v>
      </c>
      <c r="D344" s="816">
        <v>43738</v>
      </c>
      <c r="E344" s="811"/>
      <c r="F344" s="809" t="s">
        <v>1791</v>
      </c>
      <c r="G344" s="812"/>
      <c r="H344" s="807"/>
      <c r="I344" s="814"/>
    </row>
    <row r="345" spans="1:19" s="803" customFormat="1" x14ac:dyDescent="0.2">
      <c r="A345" s="461" t="s">
        <v>1472</v>
      </c>
      <c r="B345" s="817" t="s">
        <v>1473</v>
      </c>
      <c r="C345" s="569">
        <v>6</v>
      </c>
      <c r="D345" s="816">
        <v>43738</v>
      </c>
      <c r="E345" s="811"/>
      <c r="F345" s="809" t="s">
        <v>1791</v>
      </c>
      <c r="G345" s="812"/>
      <c r="H345" s="807"/>
      <c r="I345" s="814"/>
    </row>
    <row r="346" spans="1:19" s="803" customFormat="1" x14ac:dyDescent="0.2">
      <c r="A346" s="461" t="s">
        <v>4243</v>
      </c>
      <c r="B346" s="817" t="s">
        <v>3772</v>
      </c>
      <c r="C346" s="569">
        <v>6</v>
      </c>
      <c r="D346" s="816">
        <v>43738</v>
      </c>
      <c r="E346" s="811"/>
      <c r="F346" s="809" t="s">
        <v>1791</v>
      </c>
      <c r="G346" s="812"/>
      <c r="H346" s="807"/>
      <c r="I346" s="814"/>
    </row>
    <row r="347" spans="1:19" s="803" customFormat="1" x14ac:dyDescent="0.2">
      <c r="A347" s="461" t="s">
        <v>1440</v>
      </c>
      <c r="B347" s="817" t="s">
        <v>1441</v>
      </c>
      <c r="C347" s="569">
        <v>6</v>
      </c>
      <c r="D347" s="816">
        <v>43738</v>
      </c>
      <c r="E347" s="811"/>
      <c r="F347" s="809" t="s">
        <v>1791</v>
      </c>
      <c r="G347" s="812"/>
      <c r="H347" s="807"/>
      <c r="I347" s="814"/>
    </row>
    <row r="348" spans="1:19" s="803" customFormat="1" x14ac:dyDescent="0.2">
      <c r="A348" s="461" t="s">
        <v>1482</v>
      </c>
      <c r="B348" s="817" t="s">
        <v>1483</v>
      </c>
      <c r="C348" s="569">
        <v>9</v>
      </c>
      <c r="D348" s="816">
        <v>43738</v>
      </c>
      <c r="E348" s="811"/>
      <c r="F348" s="809" t="s">
        <v>1791</v>
      </c>
      <c r="G348" s="812"/>
      <c r="H348" s="807"/>
      <c r="I348" s="814"/>
    </row>
    <row r="349" spans="1:19" s="803" customFormat="1" x14ac:dyDescent="0.2">
      <c r="A349" s="461" t="s">
        <v>1566</v>
      </c>
      <c r="B349" s="817" t="s">
        <v>1567</v>
      </c>
      <c r="C349" s="569">
        <v>6</v>
      </c>
      <c r="D349" s="816">
        <v>43738</v>
      </c>
      <c r="E349" s="811"/>
      <c r="F349" s="809" t="s">
        <v>1791</v>
      </c>
      <c r="G349" s="812"/>
      <c r="H349" s="807"/>
      <c r="I349" s="814"/>
    </row>
    <row r="350" spans="1:19" s="803" customFormat="1" x14ac:dyDescent="0.2">
      <c r="A350" s="461" t="s">
        <v>900</v>
      </c>
      <c r="B350" s="817" t="s">
        <v>901</v>
      </c>
      <c r="C350" s="569">
        <v>8</v>
      </c>
      <c r="D350" s="816">
        <v>43708</v>
      </c>
      <c r="E350" s="811"/>
      <c r="F350" s="809"/>
      <c r="G350" s="812" t="s">
        <v>1791</v>
      </c>
      <c r="H350" s="807"/>
      <c r="I350" s="814" t="s">
        <v>4305</v>
      </c>
    </row>
    <row r="351" spans="1:19" s="803" customFormat="1" x14ac:dyDescent="0.2">
      <c r="A351" s="461" t="s">
        <v>1316</v>
      </c>
      <c r="B351" s="817" t="s">
        <v>1317</v>
      </c>
      <c r="C351" s="569">
        <v>6</v>
      </c>
      <c r="D351" s="816">
        <v>43708</v>
      </c>
      <c r="E351" s="811" t="s">
        <v>1791</v>
      </c>
      <c r="F351" s="809"/>
      <c r="G351" s="812"/>
      <c r="H351" s="807"/>
      <c r="I351" s="814" t="s">
        <v>4310</v>
      </c>
    </row>
    <row r="352" spans="1:19" s="803" customFormat="1" x14ac:dyDescent="0.2">
      <c r="A352" s="461" t="s">
        <v>1325</v>
      </c>
      <c r="B352" s="817" t="s">
        <v>1326</v>
      </c>
      <c r="C352" s="569">
        <v>8</v>
      </c>
      <c r="D352" s="816">
        <v>43708</v>
      </c>
      <c r="E352" s="811" t="s">
        <v>1791</v>
      </c>
      <c r="F352" s="809"/>
      <c r="G352" s="812"/>
      <c r="H352" s="807"/>
      <c r="I352" s="814"/>
    </row>
    <row r="353" spans="1:25" s="803" customFormat="1" x14ac:dyDescent="0.2">
      <c r="A353" s="461" t="s">
        <v>640</v>
      </c>
      <c r="B353" s="817" t="s">
        <v>641</v>
      </c>
      <c r="C353" s="699">
        <v>16</v>
      </c>
      <c r="D353" s="816">
        <v>43677</v>
      </c>
      <c r="E353" s="811"/>
      <c r="F353" s="809"/>
      <c r="G353" s="812" t="s">
        <v>1791</v>
      </c>
      <c r="H353" s="807"/>
      <c r="I353" s="814" t="s">
        <v>4300</v>
      </c>
    </row>
    <row r="354" spans="1:25" s="803" customFormat="1" x14ac:dyDescent="0.2">
      <c r="A354" s="813" t="s">
        <v>153</v>
      </c>
      <c r="B354" s="804" t="s">
        <v>154</v>
      </c>
      <c r="C354" s="854">
        <v>36</v>
      </c>
      <c r="D354" s="816">
        <v>43644</v>
      </c>
      <c r="E354" s="811"/>
      <c r="F354" s="809"/>
      <c r="G354" s="812" t="s">
        <v>1791</v>
      </c>
      <c r="H354" s="807"/>
      <c r="I354" s="814" t="s">
        <v>4296</v>
      </c>
      <c r="K354" s="819"/>
      <c r="L354" s="819"/>
    </row>
    <row r="355" spans="1:25" s="803" customFormat="1" x14ac:dyDescent="0.2">
      <c r="A355" s="461" t="s">
        <v>1299</v>
      </c>
      <c r="B355" s="817" t="s">
        <v>1300</v>
      </c>
      <c r="C355" s="699">
        <v>9</v>
      </c>
      <c r="D355" s="816">
        <v>43616</v>
      </c>
      <c r="E355" s="811" t="s">
        <v>1791</v>
      </c>
      <c r="F355" s="809"/>
      <c r="G355" s="812"/>
      <c r="H355" s="807"/>
      <c r="I355" s="814"/>
    </row>
    <row r="356" spans="1:25" s="803" customFormat="1" x14ac:dyDescent="0.2">
      <c r="A356" s="818" t="s">
        <v>1178</v>
      </c>
      <c r="B356" s="817" t="s">
        <v>1179</v>
      </c>
      <c r="C356" s="572">
        <v>7</v>
      </c>
      <c r="D356" s="816">
        <v>43585</v>
      </c>
      <c r="E356" s="811" t="s">
        <v>1791</v>
      </c>
      <c r="F356" s="809"/>
      <c r="G356" s="812"/>
      <c r="H356" s="807"/>
      <c r="I356" s="814"/>
    </row>
    <row r="357" spans="1:25" s="803" customFormat="1" x14ac:dyDescent="0.2">
      <c r="A357" s="448" t="s">
        <v>3975</v>
      </c>
      <c r="B357" s="817" t="s">
        <v>3976</v>
      </c>
      <c r="C357" s="572">
        <v>7</v>
      </c>
      <c r="D357" s="816">
        <v>43585</v>
      </c>
      <c r="E357" s="811"/>
      <c r="F357" s="809"/>
      <c r="G357" s="812" t="s">
        <v>1791</v>
      </c>
      <c r="H357" s="807"/>
      <c r="I357" s="804" t="s">
        <v>4285</v>
      </c>
    </row>
    <row r="358" spans="1:25" s="803" customFormat="1" x14ac:dyDescent="0.2">
      <c r="A358" s="819" t="s">
        <v>1355</v>
      </c>
      <c r="B358" s="830" t="s">
        <v>1356</v>
      </c>
      <c r="C358" s="699">
        <v>9</v>
      </c>
      <c r="D358" s="816">
        <v>43555</v>
      </c>
      <c r="E358" s="811" t="s">
        <v>1791</v>
      </c>
      <c r="F358" s="809"/>
      <c r="G358" s="812"/>
      <c r="H358" s="807"/>
      <c r="I358" s="814"/>
    </row>
    <row r="359" spans="1:25" s="803" customFormat="1" x14ac:dyDescent="0.2">
      <c r="A359" s="826" t="s">
        <v>1403</v>
      </c>
      <c r="B359" s="830" t="s">
        <v>1404</v>
      </c>
      <c r="C359" s="699">
        <v>7</v>
      </c>
      <c r="D359" s="816">
        <v>43555</v>
      </c>
      <c r="E359" s="811"/>
      <c r="F359" s="809"/>
      <c r="G359" s="812" t="s">
        <v>1791</v>
      </c>
      <c r="H359" s="807"/>
      <c r="I359" s="814" t="s">
        <v>4280</v>
      </c>
    </row>
    <row r="360" spans="1:25" s="803" customFormat="1" x14ac:dyDescent="0.2">
      <c r="A360" s="826" t="s">
        <v>807</v>
      </c>
      <c r="B360" s="830" t="s">
        <v>808</v>
      </c>
      <c r="C360" s="569">
        <v>14</v>
      </c>
      <c r="D360" s="816">
        <v>43555</v>
      </c>
      <c r="E360" s="811"/>
      <c r="F360" s="809"/>
      <c r="G360" s="812" t="s">
        <v>1791</v>
      </c>
      <c r="H360" s="807"/>
      <c r="I360" s="814" t="s">
        <v>4279</v>
      </c>
    </row>
    <row r="361" spans="1:25" s="803" customFormat="1" x14ac:dyDescent="0.2">
      <c r="A361" s="10" t="s">
        <v>4114</v>
      </c>
      <c r="B361" s="567" t="s">
        <v>4113</v>
      </c>
      <c r="C361" s="189">
        <v>6</v>
      </c>
      <c r="D361" s="816">
        <v>43524</v>
      </c>
      <c r="E361" s="811" t="s">
        <v>1791</v>
      </c>
      <c r="F361" s="809"/>
      <c r="G361" s="812"/>
      <c r="H361" s="807"/>
      <c r="I361" s="804"/>
    </row>
    <row r="362" spans="1:25" s="803" customFormat="1" x14ac:dyDescent="0.2">
      <c r="A362" s="909" t="s">
        <v>1333</v>
      </c>
      <c r="B362" s="908" t="s">
        <v>1334</v>
      </c>
      <c r="C362" s="189">
        <v>6</v>
      </c>
      <c r="D362" s="816">
        <v>43524</v>
      </c>
      <c r="E362" s="811" t="s">
        <v>1791</v>
      </c>
      <c r="F362" s="809"/>
      <c r="G362" s="812"/>
      <c r="H362" s="807"/>
      <c r="I362" s="804"/>
    </row>
    <row r="363" spans="1:25" s="803" customFormat="1" x14ac:dyDescent="0.2">
      <c r="A363" s="909" t="s">
        <v>371</v>
      </c>
      <c r="B363" s="908" t="s">
        <v>372</v>
      </c>
      <c r="C363" s="871">
        <v>59</v>
      </c>
      <c r="D363" s="816">
        <v>43524</v>
      </c>
      <c r="E363" s="811"/>
      <c r="F363" s="809"/>
      <c r="G363" s="812" t="s">
        <v>1791</v>
      </c>
      <c r="H363" s="807"/>
      <c r="I363" s="804" t="s">
        <v>4268</v>
      </c>
    </row>
    <row r="364" spans="1:25" s="803" customFormat="1" x14ac:dyDescent="0.2">
      <c r="A364" s="10" t="s">
        <v>835</v>
      </c>
      <c r="B364" s="567" t="s">
        <v>836</v>
      </c>
      <c r="C364" s="189">
        <v>12</v>
      </c>
      <c r="D364" s="816">
        <v>43524</v>
      </c>
      <c r="E364" s="811"/>
      <c r="F364" s="809"/>
      <c r="G364" s="812" t="s">
        <v>1791</v>
      </c>
      <c r="H364" s="807"/>
      <c r="I364" s="804" t="s">
        <v>4267</v>
      </c>
    </row>
    <row r="365" spans="1:25" s="803" customFormat="1" x14ac:dyDescent="0.2">
      <c r="A365" s="819" t="s">
        <v>991</v>
      </c>
      <c r="B365" s="830" t="s">
        <v>992</v>
      </c>
      <c r="C365" s="699">
        <v>8</v>
      </c>
      <c r="D365" s="816">
        <v>43496</v>
      </c>
      <c r="E365" s="811"/>
      <c r="F365" s="809" t="s">
        <v>1791</v>
      </c>
      <c r="G365" s="812"/>
      <c r="H365" s="807"/>
      <c r="I365" s="79"/>
    </row>
    <row r="366" spans="1:25" s="803" customFormat="1" x14ac:dyDescent="0.2">
      <c r="A366" s="819" t="s">
        <v>1018</v>
      </c>
      <c r="B366" s="830" t="s">
        <v>1019</v>
      </c>
      <c r="C366" s="699">
        <v>7</v>
      </c>
      <c r="D366" s="816">
        <v>43496</v>
      </c>
      <c r="E366" s="811"/>
      <c r="F366" s="809" t="s">
        <v>1791</v>
      </c>
      <c r="G366" s="812"/>
      <c r="H366" s="807"/>
      <c r="I366" s="79"/>
    </row>
    <row r="367" spans="1:25" x14ac:dyDescent="0.2">
      <c r="A367" s="826" t="s">
        <v>539</v>
      </c>
      <c r="B367" s="830" t="s">
        <v>540</v>
      </c>
      <c r="C367" s="699">
        <v>12</v>
      </c>
      <c r="D367" s="816">
        <v>43496</v>
      </c>
      <c r="E367" s="811"/>
      <c r="F367" s="809"/>
      <c r="G367" s="812"/>
      <c r="H367" s="807" t="s">
        <v>1791</v>
      </c>
      <c r="I367" s="814" t="s">
        <v>4253</v>
      </c>
      <c r="J367" s="803"/>
      <c r="K367" s="803"/>
      <c r="L367" s="803"/>
      <c r="M367" s="803"/>
      <c r="N367" s="803"/>
      <c r="O367" s="803"/>
      <c r="P367" s="803"/>
      <c r="Q367" s="803"/>
      <c r="R367" s="803"/>
      <c r="S367" s="803"/>
      <c r="T367" s="803"/>
      <c r="U367" s="803"/>
      <c r="V367" s="803"/>
      <c r="W367" s="803"/>
      <c r="X367" s="803"/>
      <c r="Y367" s="803"/>
    </row>
    <row r="368" spans="1:25" x14ac:dyDescent="0.2">
      <c r="A368" s="826" t="s">
        <v>1216</v>
      </c>
      <c r="B368" s="830" t="s">
        <v>1217</v>
      </c>
      <c r="C368" s="569">
        <v>6</v>
      </c>
      <c r="D368" s="816">
        <v>43496</v>
      </c>
      <c r="E368" s="811"/>
      <c r="F368" s="809"/>
      <c r="G368" s="812" t="s">
        <v>1791</v>
      </c>
      <c r="H368" s="807"/>
      <c r="I368" s="814" t="s">
        <v>4264</v>
      </c>
      <c r="J368" s="803"/>
      <c r="K368" s="803"/>
      <c r="L368" s="803"/>
      <c r="M368" s="803"/>
      <c r="N368" s="803"/>
      <c r="O368" s="803"/>
      <c r="P368" s="803"/>
      <c r="Q368" s="803"/>
      <c r="R368" s="803"/>
      <c r="S368" s="803"/>
      <c r="T368" s="803"/>
      <c r="U368" s="803"/>
      <c r="V368" s="803"/>
      <c r="W368" s="803"/>
    </row>
    <row r="369" spans="1:25" x14ac:dyDescent="0.2">
      <c r="A369" s="819" t="s">
        <v>767</v>
      </c>
      <c r="B369" s="830" t="s">
        <v>768</v>
      </c>
      <c r="C369" s="569">
        <v>15</v>
      </c>
      <c r="D369" s="816">
        <v>43496</v>
      </c>
      <c r="E369" s="811"/>
      <c r="F369" s="809"/>
      <c r="G369" s="812" t="s">
        <v>1791</v>
      </c>
      <c r="H369" s="807"/>
      <c r="I369" s="814" t="s">
        <v>4254</v>
      </c>
      <c r="J369" s="803"/>
      <c r="K369" s="803"/>
      <c r="L369" s="803"/>
      <c r="M369" s="803"/>
      <c r="N369" s="803"/>
      <c r="O369" s="803"/>
      <c r="P369" s="803"/>
      <c r="Q369" s="803"/>
      <c r="R369" s="803"/>
      <c r="S369" s="803"/>
      <c r="T369" s="803"/>
      <c r="U369" s="803"/>
      <c r="V369" s="803"/>
      <c r="W369" s="803"/>
    </row>
    <row r="370" spans="1:25" s="803" customFormat="1" ht="13.5" thickBot="1" x14ac:dyDescent="0.25">
      <c r="A370" s="819" t="s">
        <v>3836</v>
      </c>
      <c r="B370" s="830" t="s">
        <v>3837</v>
      </c>
      <c r="C370" s="569">
        <v>5</v>
      </c>
      <c r="D370" s="816">
        <v>43496</v>
      </c>
      <c r="E370" s="811"/>
      <c r="F370" s="809"/>
      <c r="G370" s="812" t="s">
        <v>1791</v>
      </c>
      <c r="H370" s="807"/>
      <c r="I370" s="814" t="s">
        <v>4255</v>
      </c>
      <c r="X370"/>
      <c r="Y370"/>
    </row>
    <row r="371" spans="1:25" s="803" customFormat="1" x14ac:dyDescent="0.2">
      <c r="A371" s="826" t="s">
        <v>927</v>
      </c>
      <c r="B371" s="971" t="s">
        <v>928</v>
      </c>
      <c r="C371" s="883">
        <v>6</v>
      </c>
      <c r="D371" s="816">
        <v>43465</v>
      </c>
      <c r="E371" s="811" t="s">
        <v>1791</v>
      </c>
      <c r="F371" s="809"/>
      <c r="G371" s="812"/>
      <c r="H371" s="807"/>
      <c r="I371" s="814" t="s">
        <v>4246</v>
      </c>
      <c r="K371" s="604"/>
      <c r="L371" s="604"/>
    </row>
    <row r="372" spans="1:25" s="803" customFormat="1" x14ac:dyDescent="0.2">
      <c r="A372" s="148" t="s">
        <v>779</v>
      </c>
      <c r="B372" s="567" t="s">
        <v>780</v>
      </c>
      <c r="C372" s="699">
        <v>12</v>
      </c>
      <c r="D372" s="816">
        <v>43465</v>
      </c>
      <c r="E372" s="811"/>
      <c r="F372" s="809"/>
      <c r="G372" s="812" t="s">
        <v>1791</v>
      </c>
      <c r="H372" s="807"/>
      <c r="I372" s="814" t="s">
        <v>2729</v>
      </c>
      <c r="K372" s="604"/>
      <c r="L372" s="604"/>
    </row>
    <row r="373" spans="1:25" s="803" customFormat="1" x14ac:dyDescent="0.2">
      <c r="A373" s="826" t="s">
        <v>1638</v>
      </c>
      <c r="B373" s="830" t="s">
        <v>1639</v>
      </c>
      <c r="C373" s="854">
        <v>7</v>
      </c>
      <c r="D373" s="816">
        <v>43465</v>
      </c>
      <c r="E373" s="811"/>
      <c r="F373" s="809" t="s">
        <v>1791</v>
      </c>
      <c r="G373" s="812"/>
      <c r="H373" s="807"/>
      <c r="I373" s="814"/>
    </row>
    <row r="374" spans="1:25" x14ac:dyDescent="0.2">
      <c r="A374" s="819" t="s">
        <v>470</v>
      </c>
      <c r="B374" s="830" t="s">
        <v>471</v>
      </c>
      <c r="C374" s="699">
        <v>22</v>
      </c>
      <c r="D374" s="816">
        <v>43434</v>
      </c>
      <c r="E374" s="811" t="s">
        <v>1791</v>
      </c>
      <c r="F374" s="809"/>
      <c r="G374" s="812"/>
      <c r="H374" s="807"/>
      <c r="I374" s="814"/>
      <c r="J374" s="803"/>
      <c r="K374" s="803"/>
      <c r="L374" s="803"/>
      <c r="M374" s="803"/>
      <c r="N374" s="803"/>
      <c r="O374" s="803"/>
      <c r="P374" s="803"/>
      <c r="Q374" s="803"/>
      <c r="R374" s="803"/>
      <c r="S374" s="803"/>
      <c r="T374" s="803"/>
      <c r="U374" s="803"/>
      <c r="V374" s="803"/>
      <c r="W374" s="803"/>
      <c r="X374" s="803"/>
      <c r="Y374" s="803"/>
    </row>
    <row r="375" spans="1:25" s="796" customFormat="1" x14ac:dyDescent="0.2">
      <c r="A375" s="826" t="s">
        <v>1008</v>
      </c>
      <c r="B375" s="830" t="s">
        <v>1009</v>
      </c>
      <c r="C375" s="699">
        <v>7</v>
      </c>
      <c r="D375" s="816">
        <v>43434</v>
      </c>
      <c r="E375" s="811"/>
      <c r="F375" s="809" t="s">
        <v>1791</v>
      </c>
      <c r="G375" s="812"/>
      <c r="H375" s="807"/>
      <c r="I375" s="814"/>
      <c r="J375" s="803"/>
      <c r="K375" s="803"/>
      <c r="L375" s="803"/>
      <c r="M375" s="803"/>
      <c r="N375" s="803"/>
      <c r="O375" s="803"/>
      <c r="P375" s="803"/>
      <c r="Q375" s="803"/>
      <c r="R375" s="803"/>
      <c r="S375" s="803"/>
      <c r="T375" s="803"/>
      <c r="U375" s="803"/>
      <c r="V375" s="803"/>
      <c r="W375" s="803"/>
      <c r="X375"/>
      <c r="Y375"/>
    </row>
    <row r="376" spans="1:25" s="799" customFormat="1" x14ac:dyDescent="0.2">
      <c r="A376" s="819" t="s">
        <v>1020</v>
      </c>
      <c r="B376" s="830" t="s">
        <v>1021</v>
      </c>
      <c r="C376" s="699">
        <v>8</v>
      </c>
      <c r="D376" s="816">
        <v>43434</v>
      </c>
      <c r="E376" s="811"/>
      <c r="F376" s="809" t="s">
        <v>1791</v>
      </c>
      <c r="G376" s="812"/>
      <c r="H376" s="807"/>
      <c r="I376" s="814"/>
      <c r="J376" s="803"/>
      <c r="K376" s="803"/>
      <c r="L376" s="803"/>
      <c r="M376" s="803"/>
      <c r="N376" s="803"/>
      <c r="O376" s="803"/>
      <c r="P376" s="803"/>
      <c r="Q376" s="803"/>
      <c r="R376" s="803"/>
      <c r="S376" s="803"/>
      <c r="T376" s="803"/>
      <c r="U376" s="803"/>
      <c r="V376" s="803"/>
      <c r="W376"/>
      <c r="X376" s="796"/>
      <c r="Y376" s="796"/>
    </row>
    <row r="377" spans="1:25" s="801" customFormat="1" x14ac:dyDescent="0.2">
      <c r="A377" s="826" t="s">
        <v>514</v>
      </c>
      <c r="B377" s="830" t="s">
        <v>515</v>
      </c>
      <c r="C377" s="699">
        <v>14</v>
      </c>
      <c r="D377" s="816">
        <v>43434</v>
      </c>
      <c r="E377" s="811"/>
      <c r="F377" s="809" t="s">
        <v>1791</v>
      </c>
      <c r="G377" s="812"/>
      <c r="H377" s="807"/>
      <c r="I377" s="814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803"/>
      <c r="V377" s="803"/>
      <c r="W377"/>
      <c r="X377" s="799"/>
      <c r="Y377" s="799"/>
    </row>
    <row r="378" spans="1:25" s="798" customFormat="1" x14ac:dyDescent="0.2">
      <c r="A378" s="826" t="s">
        <v>1116</v>
      </c>
      <c r="B378" s="830" t="s">
        <v>1117</v>
      </c>
      <c r="C378" s="699">
        <v>8</v>
      </c>
      <c r="D378" s="816">
        <v>43434</v>
      </c>
      <c r="E378" s="811"/>
      <c r="F378" s="809" t="s">
        <v>1791</v>
      </c>
      <c r="G378" s="812"/>
      <c r="H378" s="807"/>
      <c r="I378" s="814"/>
      <c r="J378" s="803"/>
      <c r="K378" s="803"/>
      <c r="L378" s="803"/>
      <c r="M378" s="803"/>
      <c r="N378" s="803"/>
      <c r="O378" s="803"/>
      <c r="P378" s="803"/>
      <c r="Q378" s="803"/>
      <c r="R378" s="803"/>
      <c r="S378" s="803"/>
      <c r="T378" s="803"/>
      <c r="U378" s="803"/>
      <c r="V378"/>
      <c r="W378"/>
      <c r="X378" s="801"/>
      <c r="Y378" s="801"/>
    </row>
    <row r="379" spans="1:25" s="797" customFormat="1" x14ac:dyDescent="0.2">
      <c r="A379" s="720" t="s">
        <v>582</v>
      </c>
      <c r="B379" s="743" t="s">
        <v>583</v>
      </c>
      <c r="C379" s="721">
        <v>16</v>
      </c>
      <c r="D379" s="816">
        <v>43434</v>
      </c>
      <c r="E379" s="811"/>
      <c r="F379" s="809" t="s">
        <v>1791</v>
      </c>
      <c r="G379" s="812"/>
      <c r="H379" s="807"/>
      <c r="I379" s="814"/>
      <c r="J379" s="803"/>
      <c r="K379" s="803"/>
      <c r="L379" s="803"/>
      <c r="M379" s="803"/>
      <c r="N379" s="803"/>
      <c r="O379" s="803"/>
      <c r="P379" s="803"/>
      <c r="Q379" s="803"/>
      <c r="R379" s="803"/>
      <c r="S379" s="803"/>
      <c r="T379" s="803"/>
      <c r="U379" s="803"/>
      <c r="V379"/>
      <c r="W379" s="803"/>
      <c r="X379" s="798"/>
      <c r="Y379" s="798"/>
    </row>
    <row r="380" spans="1:25" s="803" customFormat="1" x14ac:dyDescent="0.2">
      <c r="A380" s="826" t="s">
        <v>1187</v>
      </c>
      <c r="B380" s="830" t="s">
        <v>1188</v>
      </c>
      <c r="C380" s="699">
        <v>6</v>
      </c>
      <c r="D380" s="816">
        <v>43434</v>
      </c>
      <c r="E380" s="811"/>
      <c r="F380" s="809" t="s">
        <v>1791</v>
      </c>
      <c r="G380" s="812"/>
      <c r="H380" s="807"/>
      <c r="I380" s="814"/>
      <c r="V380"/>
      <c r="X380" s="797"/>
      <c r="Y380" s="797"/>
    </row>
    <row r="381" spans="1:25" s="803" customFormat="1" x14ac:dyDescent="0.2">
      <c r="A381" s="819" t="s">
        <v>1369</v>
      </c>
      <c r="B381" s="830" t="s">
        <v>1370</v>
      </c>
      <c r="C381" s="699">
        <v>8</v>
      </c>
      <c r="D381" s="816">
        <v>43434</v>
      </c>
      <c r="E381" s="811"/>
      <c r="F381" s="809" t="s">
        <v>1791</v>
      </c>
      <c r="G381" s="812"/>
      <c r="H381" s="807"/>
      <c r="I381" s="814"/>
    </row>
    <row r="382" spans="1:25" s="803" customFormat="1" x14ac:dyDescent="0.2">
      <c r="A382" s="720" t="s">
        <v>1419</v>
      </c>
      <c r="B382" s="743" t="s">
        <v>1420</v>
      </c>
      <c r="C382" s="721">
        <v>8</v>
      </c>
      <c r="D382" s="816">
        <v>43434</v>
      </c>
      <c r="E382" s="811"/>
      <c r="F382" s="809" t="s">
        <v>1791</v>
      </c>
      <c r="G382" s="812"/>
      <c r="H382" s="807"/>
      <c r="I382" s="814"/>
    </row>
    <row r="383" spans="1:25" s="803" customFormat="1" x14ac:dyDescent="0.2">
      <c r="A383" s="720" t="s">
        <v>1457</v>
      </c>
      <c r="B383" s="743" t="s">
        <v>1458</v>
      </c>
      <c r="C383" s="699">
        <v>5</v>
      </c>
      <c r="D383" s="816">
        <v>43434</v>
      </c>
      <c r="E383" s="811"/>
      <c r="F383" s="809" t="s">
        <v>1791</v>
      </c>
      <c r="G383" s="812"/>
      <c r="H383" s="807"/>
      <c r="I383" s="814"/>
      <c r="W383"/>
    </row>
    <row r="384" spans="1:25" s="803" customFormat="1" x14ac:dyDescent="0.2">
      <c r="A384" s="826" t="s">
        <v>1503</v>
      </c>
      <c r="B384" s="830" t="s">
        <v>1504</v>
      </c>
      <c r="C384" s="699">
        <v>5</v>
      </c>
      <c r="D384" s="816">
        <v>43434</v>
      </c>
      <c r="E384" s="811"/>
      <c r="F384" s="809"/>
      <c r="G384" s="812" t="s">
        <v>1791</v>
      </c>
      <c r="H384" s="807"/>
      <c r="I384" s="814" t="s">
        <v>4234</v>
      </c>
      <c r="W384" s="796"/>
    </row>
    <row r="385" spans="1:25" s="803" customFormat="1" x14ac:dyDescent="0.2">
      <c r="A385" s="819" t="s">
        <v>1617</v>
      </c>
      <c r="B385" s="830" t="s">
        <v>1618</v>
      </c>
      <c r="C385" s="699">
        <v>5</v>
      </c>
      <c r="D385" s="816">
        <v>43434</v>
      </c>
      <c r="E385" s="811"/>
      <c r="F385" s="809" t="s">
        <v>1791</v>
      </c>
      <c r="G385" s="812"/>
      <c r="H385" s="807"/>
      <c r="I385" s="814"/>
      <c r="V385"/>
      <c r="W385" s="799"/>
    </row>
    <row r="386" spans="1:25" x14ac:dyDescent="0.2">
      <c r="A386" s="819" t="s">
        <v>833</v>
      </c>
      <c r="B386" s="830" t="s">
        <v>3965</v>
      </c>
      <c r="C386" s="699">
        <v>14</v>
      </c>
      <c r="D386" s="816">
        <v>43434</v>
      </c>
      <c r="E386" s="811"/>
      <c r="F386" s="809" t="s">
        <v>1791</v>
      </c>
      <c r="G386" s="812"/>
      <c r="H386" s="807"/>
      <c r="I386" s="814"/>
      <c r="J386" s="803"/>
      <c r="K386" s="803"/>
      <c r="L386" s="803"/>
      <c r="M386" s="803"/>
      <c r="N386" s="803"/>
      <c r="O386" s="803"/>
      <c r="P386" s="803"/>
      <c r="Q386" s="803"/>
      <c r="R386" s="803"/>
      <c r="S386" s="803"/>
      <c r="T386" s="803"/>
      <c r="U386" s="803"/>
      <c r="V386" s="796"/>
      <c r="W386" s="801"/>
      <c r="X386" s="803"/>
      <c r="Y386" s="803"/>
    </row>
    <row r="387" spans="1:25" x14ac:dyDescent="0.2">
      <c r="A387" s="826" t="s">
        <v>416</v>
      </c>
      <c r="B387" s="830" t="s">
        <v>417</v>
      </c>
      <c r="C387" s="699">
        <v>12</v>
      </c>
      <c r="D387" s="816">
        <v>43404</v>
      </c>
      <c r="E387" s="811" t="s">
        <v>1791</v>
      </c>
      <c r="F387" s="809"/>
      <c r="G387" s="812"/>
      <c r="H387" s="807"/>
      <c r="I387" s="814"/>
      <c r="J387" s="803"/>
      <c r="K387" s="819"/>
      <c r="L387" s="819"/>
      <c r="M387" s="803"/>
      <c r="N387" s="803"/>
      <c r="O387" s="803"/>
      <c r="P387" s="803"/>
      <c r="Q387" s="803"/>
      <c r="R387" s="803"/>
      <c r="S387" s="803"/>
      <c r="T387" s="803"/>
      <c r="U387" s="803"/>
      <c r="V387" s="799"/>
      <c r="W387" s="798"/>
    </row>
    <row r="388" spans="1:25" x14ac:dyDescent="0.2">
      <c r="A388" s="826" t="s">
        <v>898</v>
      </c>
      <c r="B388" s="830" t="s">
        <v>899</v>
      </c>
      <c r="C388" s="699">
        <v>6</v>
      </c>
      <c r="D388" s="816">
        <v>43404</v>
      </c>
      <c r="E388" s="811"/>
      <c r="F388" s="809"/>
      <c r="G388" s="812" t="s">
        <v>1791</v>
      </c>
      <c r="H388" s="807"/>
      <c r="I388" s="814" t="s">
        <v>4171</v>
      </c>
      <c r="J388" s="803"/>
      <c r="K388" s="803"/>
      <c r="L388" s="803"/>
      <c r="M388" s="803"/>
      <c r="N388" s="803"/>
      <c r="O388" s="803"/>
      <c r="P388" s="803"/>
      <c r="Q388" s="803"/>
      <c r="R388" s="803"/>
      <c r="S388" s="803"/>
      <c r="T388" s="803"/>
      <c r="U388" s="803"/>
      <c r="V388" s="801"/>
      <c r="W388" s="797"/>
    </row>
    <row r="389" spans="1:25" x14ac:dyDescent="0.2">
      <c r="A389" s="835" t="s">
        <v>915</v>
      </c>
      <c r="B389" s="830" t="s">
        <v>916</v>
      </c>
      <c r="C389" s="699">
        <v>5</v>
      </c>
      <c r="D389" s="816">
        <v>43404</v>
      </c>
      <c r="E389" s="811" t="s">
        <v>1791</v>
      </c>
      <c r="F389" s="857"/>
      <c r="G389" s="812"/>
      <c r="H389" s="807"/>
      <c r="I389" s="814"/>
      <c r="J389" s="803"/>
      <c r="K389" s="803"/>
      <c r="L389" s="803"/>
      <c r="M389" s="803"/>
      <c r="N389" s="803"/>
      <c r="O389" s="803"/>
      <c r="P389" s="803"/>
      <c r="Q389" s="803"/>
      <c r="R389" s="803"/>
      <c r="S389" s="803"/>
      <c r="T389" s="803"/>
      <c r="V389" s="798"/>
      <c r="W389" s="803"/>
    </row>
    <row r="390" spans="1:25" x14ac:dyDescent="0.2">
      <c r="A390" s="835" t="s">
        <v>943</v>
      </c>
      <c r="B390" s="830" t="s">
        <v>944</v>
      </c>
      <c r="C390" s="699">
        <v>6</v>
      </c>
      <c r="D390" s="816">
        <v>43404</v>
      </c>
      <c r="E390" s="811"/>
      <c r="F390" s="809" t="s">
        <v>1791</v>
      </c>
      <c r="G390" s="812"/>
      <c r="H390" s="807"/>
      <c r="I390" s="814" t="s">
        <v>4166</v>
      </c>
      <c r="J390" s="803"/>
      <c r="K390" s="803"/>
      <c r="L390" s="803"/>
      <c r="M390" s="803"/>
      <c r="N390" s="803"/>
      <c r="O390" s="803"/>
      <c r="P390" s="803"/>
      <c r="Q390" s="803"/>
      <c r="R390" s="803"/>
      <c r="S390" s="803"/>
      <c r="T390" s="803"/>
      <c r="V390" s="797"/>
      <c r="W390" s="803"/>
    </row>
    <row r="391" spans="1:25" x14ac:dyDescent="0.2">
      <c r="A391" s="826" t="s">
        <v>976</v>
      </c>
      <c r="B391" s="830" t="s">
        <v>977</v>
      </c>
      <c r="C391" s="699">
        <v>6</v>
      </c>
      <c r="D391" s="816">
        <v>43404</v>
      </c>
      <c r="E391" s="811"/>
      <c r="F391" s="809" t="s">
        <v>1791</v>
      </c>
      <c r="G391" s="812"/>
      <c r="H391" s="807"/>
      <c r="I391" s="814" t="s">
        <v>4166</v>
      </c>
      <c r="J391" s="803"/>
      <c r="K391" s="803"/>
      <c r="L391" s="803"/>
      <c r="M391" s="803"/>
      <c r="N391" s="803"/>
      <c r="O391" s="803"/>
      <c r="P391" s="803"/>
      <c r="Q391" s="803"/>
      <c r="R391" s="803"/>
      <c r="S391" s="803"/>
      <c r="T391" s="803"/>
      <c r="V391" s="803"/>
      <c r="W391" s="803"/>
    </row>
    <row r="392" spans="1:25" x14ac:dyDescent="0.2">
      <c r="A392" s="826" t="s">
        <v>1045</v>
      </c>
      <c r="B392" s="830" t="s">
        <v>1046</v>
      </c>
      <c r="C392" s="699">
        <v>7</v>
      </c>
      <c r="D392" s="816">
        <v>43404</v>
      </c>
      <c r="E392" s="811"/>
      <c r="F392" s="809"/>
      <c r="G392" s="812" t="s">
        <v>1791</v>
      </c>
      <c r="H392" s="807"/>
      <c r="I392" s="814" t="s">
        <v>4172</v>
      </c>
      <c r="J392" s="803"/>
      <c r="K392" s="803"/>
      <c r="L392" s="803"/>
      <c r="M392" s="803"/>
      <c r="N392" s="803"/>
      <c r="O392" s="803"/>
      <c r="P392" s="803"/>
      <c r="Q392" s="803"/>
      <c r="R392" s="803"/>
      <c r="S392" s="803"/>
      <c r="T392" s="803"/>
      <c r="U392" s="803"/>
      <c r="V392" s="803"/>
      <c r="W392" s="803"/>
    </row>
    <row r="393" spans="1:25" x14ac:dyDescent="0.2">
      <c r="A393" s="670" t="s">
        <v>4030</v>
      </c>
      <c r="B393" s="745" t="s">
        <v>4027</v>
      </c>
      <c r="C393" s="699">
        <v>5</v>
      </c>
      <c r="D393" s="816">
        <v>43404</v>
      </c>
      <c r="E393" s="811"/>
      <c r="F393" s="809"/>
      <c r="G393" s="812" t="s">
        <v>1791</v>
      </c>
      <c r="H393" s="807"/>
      <c r="I393" s="814" t="s">
        <v>4173</v>
      </c>
      <c r="J393" s="803"/>
      <c r="K393" s="803"/>
      <c r="L393" s="803"/>
      <c r="M393" s="803"/>
      <c r="N393" s="803"/>
      <c r="O393" s="803"/>
      <c r="P393" s="803"/>
      <c r="Q393" s="803"/>
      <c r="R393" s="803"/>
      <c r="S393" s="803"/>
      <c r="T393" s="803"/>
      <c r="U393" s="803"/>
      <c r="V393" s="803"/>
      <c r="W393" s="803"/>
    </row>
    <row r="394" spans="1:25" x14ac:dyDescent="0.2">
      <c r="A394" s="826" t="s">
        <v>1059</v>
      </c>
      <c r="B394" s="830" t="s">
        <v>1060</v>
      </c>
      <c r="C394" s="699">
        <v>7</v>
      </c>
      <c r="D394" s="816">
        <v>43404</v>
      </c>
      <c r="E394" s="811"/>
      <c r="F394" s="809"/>
      <c r="G394" s="812" t="s">
        <v>1791</v>
      </c>
      <c r="H394" s="807"/>
      <c r="I394" s="814" t="s">
        <v>4174</v>
      </c>
      <c r="J394" s="803"/>
      <c r="K394" s="803"/>
      <c r="L394" s="803"/>
      <c r="M394" s="803"/>
      <c r="N394" s="803"/>
      <c r="O394" s="803"/>
      <c r="P394" s="803"/>
      <c r="Q394" s="803"/>
      <c r="R394" s="803"/>
      <c r="S394" s="803"/>
      <c r="T394" s="803"/>
      <c r="U394" s="803"/>
      <c r="V394" s="803"/>
      <c r="W394" s="803"/>
    </row>
    <row r="395" spans="1:25" x14ac:dyDescent="0.2">
      <c r="A395" s="826" t="s">
        <v>527</v>
      </c>
      <c r="B395" s="830" t="s">
        <v>528</v>
      </c>
      <c r="C395" s="699">
        <v>14</v>
      </c>
      <c r="D395" s="816">
        <v>43404</v>
      </c>
      <c r="E395" s="811"/>
      <c r="F395" s="809" t="s">
        <v>1791</v>
      </c>
      <c r="G395" s="812"/>
      <c r="H395" s="807"/>
      <c r="I395" s="814" t="s">
        <v>4166</v>
      </c>
      <c r="J395" s="803"/>
      <c r="K395" s="803"/>
      <c r="L395" s="803"/>
      <c r="M395" s="803"/>
      <c r="N395" s="803"/>
      <c r="O395" s="803"/>
      <c r="P395" s="803"/>
      <c r="Q395" s="803"/>
      <c r="R395" s="803"/>
      <c r="S395" s="803"/>
      <c r="U395" s="803"/>
      <c r="V395" s="803"/>
    </row>
    <row r="396" spans="1:25" x14ac:dyDescent="0.2">
      <c r="A396" s="819" t="s">
        <v>1103</v>
      </c>
      <c r="B396" s="830" t="s">
        <v>1104</v>
      </c>
      <c r="C396" s="699">
        <v>7</v>
      </c>
      <c r="D396" s="816">
        <v>43404</v>
      </c>
      <c r="E396" s="811"/>
      <c r="F396" s="809"/>
      <c r="G396" s="812" t="s">
        <v>1791</v>
      </c>
      <c r="H396" s="807"/>
      <c r="I396" s="814" t="s">
        <v>1920</v>
      </c>
      <c r="J396" s="803"/>
      <c r="K396" s="803"/>
      <c r="L396" s="803"/>
      <c r="M396" s="803"/>
      <c r="N396" s="803"/>
      <c r="O396" s="803"/>
      <c r="P396" s="803"/>
      <c r="Q396" s="803"/>
      <c r="R396" s="803"/>
      <c r="S396" s="803"/>
      <c r="V396" s="803"/>
    </row>
    <row r="397" spans="1:25" x14ac:dyDescent="0.2">
      <c r="A397" s="826" t="s">
        <v>1122</v>
      </c>
      <c r="B397" s="830" t="s">
        <v>1123</v>
      </c>
      <c r="C397" s="699">
        <v>7</v>
      </c>
      <c r="D397" s="816">
        <v>43404</v>
      </c>
      <c r="E397" s="811"/>
      <c r="F397" s="809" t="s">
        <v>1791</v>
      </c>
      <c r="G397" s="812"/>
      <c r="H397" s="807"/>
      <c r="I397" s="814" t="s">
        <v>4166</v>
      </c>
      <c r="J397" s="803"/>
      <c r="K397" s="803"/>
      <c r="L397" s="803"/>
      <c r="M397" s="803"/>
      <c r="N397" s="803"/>
      <c r="O397" s="803"/>
      <c r="P397" s="803"/>
      <c r="Q397" s="803"/>
      <c r="R397" s="803"/>
      <c r="U397" s="796"/>
    </row>
    <row r="398" spans="1:25" x14ac:dyDescent="0.2">
      <c r="A398" s="819" t="s">
        <v>547</v>
      </c>
      <c r="B398" s="830" t="s">
        <v>548</v>
      </c>
      <c r="C398" s="699">
        <v>16</v>
      </c>
      <c r="D398" s="816">
        <v>43404</v>
      </c>
      <c r="E398" s="811"/>
      <c r="F398" s="809"/>
      <c r="G398" s="812" t="s">
        <v>1791</v>
      </c>
      <c r="H398" s="807"/>
      <c r="I398" s="814" t="s">
        <v>4169</v>
      </c>
      <c r="J398" s="803"/>
      <c r="K398" s="803"/>
      <c r="L398" s="803"/>
      <c r="M398" s="803"/>
      <c r="N398" s="803"/>
      <c r="O398" s="803"/>
      <c r="P398" s="803"/>
      <c r="Q398" s="803"/>
      <c r="R398" s="803"/>
      <c r="T398" s="803"/>
      <c r="U398" s="799"/>
    </row>
    <row r="399" spans="1:25" x14ac:dyDescent="0.2">
      <c r="A399" s="826" t="s">
        <v>3748</v>
      </c>
      <c r="B399" s="830" t="s">
        <v>3749</v>
      </c>
      <c r="C399" s="699">
        <v>5</v>
      </c>
      <c r="D399" s="816">
        <v>43404</v>
      </c>
      <c r="E399" s="811"/>
      <c r="F399" s="809"/>
      <c r="G399" s="812" t="s">
        <v>1791</v>
      </c>
      <c r="H399" s="807"/>
      <c r="I399" s="814" t="s">
        <v>4170</v>
      </c>
      <c r="J399" s="803"/>
      <c r="K399" s="803"/>
      <c r="L399" s="803"/>
      <c r="M399" s="803"/>
      <c r="N399" s="803"/>
      <c r="O399" s="803"/>
      <c r="P399" s="803"/>
      <c r="Q399" s="803"/>
      <c r="R399" s="803"/>
      <c r="T399" s="803"/>
      <c r="U399" s="801"/>
    </row>
    <row r="400" spans="1:25" x14ac:dyDescent="0.2">
      <c r="A400" s="826" t="s">
        <v>588</v>
      </c>
      <c r="B400" s="830" t="s">
        <v>589</v>
      </c>
      <c r="C400" s="569">
        <v>11</v>
      </c>
      <c r="D400" s="816">
        <v>43404</v>
      </c>
      <c r="E400" s="811"/>
      <c r="F400" s="809" t="s">
        <v>1791</v>
      </c>
      <c r="G400" s="812"/>
      <c r="H400" s="807"/>
      <c r="I400" s="814" t="s">
        <v>4166</v>
      </c>
      <c r="J400" s="803"/>
      <c r="K400" s="803"/>
      <c r="L400" s="803"/>
      <c r="M400" s="803"/>
      <c r="N400" s="803"/>
      <c r="O400" s="803"/>
      <c r="P400" s="803"/>
      <c r="Q400" s="803"/>
      <c r="R400" s="803"/>
      <c r="S400" s="803"/>
      <c r="T400" s="803"/>
      <c r="U400" s="798"/>
    </row>
    <row r="401" spans="1:21" x14ac:dyDescent="0.2">
      <c r="A401" s="826" t="s">
        <v>1141</v>
      </c>
      <c r="B401" s="830" t="s">
        <v>1142</v>
      </c>
      <c r="C401" s="569">
        <v>7</v>
      </c>
      <c r="D401" s="816">
        <v>43404</v>
      </c>
      <c r="E401" s="811"/>
      <c r="F401" s="809" t="s">
        <v>1791</v>
      </c>
      <c r="G401" s="812"/>
      <c r="H401" s="807"/>
      <c r="I401" s="814" t="s">
        <v>4166</v>
      </c>
      <c r="S401" s="803"/>
      <c r="T401" s="803"/>
      <c r="U401" s="797"/>
    </row>
    <row r="402" spans="1:21" x14ac:dyDescent="0.2">
      <c r="A402" s="826" t="s">
        <v>1676</v>
      </c>
      <c r="B402" s="831" t="s">
        <v>1677</v>
      </c>
      <c r="C402" s="699">
        <v>6</v>
      </c>
      <c r="D402" s="816">
        <v>43404</v>
      </c>
      <c r="E402" s="811"/>
      <c r="F402" s="809" t="s">
        <v>1791</v>
      </c>
      <c r="G402" s="812"/>
      <c r="H402" s="807"/>
      <c r="I402" s="814" t="s">
        <v>4166</v>
      </c>
      <c r="S402" s="803"/>
      <c r="U402" s="803"/>
    </row>
    <row r="403" spans="1:21" x14ac:dyDescent="0.2">
      <c r="A403" s="826" t="s">
        <v>1222</v>
      </c>
      <c r="B403" s="830" t="s">
        <v>1223</v>
      </c>
      <c r="C403" s="699">
        <v>5</v>
      </c>
      <c r="D403" s="816">
        <v>43404</v>
      </c>
      <c r="E403" s="811"/>
      <c r="F403" s="809" t="s">
        <v>1791</v>
      </c>
      <c r="G403" s="812"/>
      <c r="H403" s="807"/>
      <c r="I403" s="814" t="s">
        <v>4166</v>
      </c>
      <c r="K403" s="803"/>
      <c r="L403" s="803"/>
      <c r="S403" s="803"/>
      <c r="T403" s="796"/>
      <c r="U403" s="803"/>
    </row>
    <row r="404" spans="1:21" x14ac:dyDescent="0.2">
      <c r="A404" s="720" t="s">
        <v>1218</v>
      </c>
      <c r="B404" s="743" t="s">
        <v>1219</v>
      </c>
      <c r="C404" s="721">
        <v>5</v>
      </c>
      <c r="D404" s="816">
        <v>43404</v>
      </c>
      <c r="E404" s="811"/>
      <c r="F404" s="809" t="s">
        <v>1791</v>
      </c>
      <c r="G404" s="812"/>
      <c r="H404" s="807"/>
      <c r="I404" s="814" t="s">
        <v>4166</v>
      </c>
      <c r="J404" s="803"/>
      <c r="K404" s="803"/>
      <c r="L404" s="803"/>
      <c r="M404" s="803"/>
      <c r="N404" s="803"/>
      <c r="O404" s="803"/>
      <c r="P404" s="803"/>
      <c r="Q404" s="803"/>
      <c r="R404" s="803"/>
      <c r="T404" s="799"/>
      <c r="U404" s="803"/>
    </row>
    <row r="405" spans="1:21" x14ac:dyDescent="0.2">
      <c r="A405" s="613" t="s">
        <v>1378</v>
      </c>
      <c r="B405" s="743" t="s">
        <v>1379</v>
      </c>
      <c r="C405" s="721">
        <v>7</v>
      </c>
      <c r="D405" s="816">
        <v>43404</v>
      </c>
      <c r="E405" s="811"/>
      <c r="F405" s="809" t="s">
        <v>1791</v>
      </c>
      <c r="G405" s="812"/>
      <c r="H405" s="807"/>
      <c r="I405" s="814" t="s">
        <v>4166</v>
      </c>
      <c r="J405" s="803"/>
      <c r="K405" s="803"/>
      <c r="L405" s="803"/>
      <c r="M405" s="803"/>
      <c r="N405" s="803"/>
      <c r="O405" s="803"/>
      <c r="P405" s="803"/>
      <c r="Q405" s="803"/>
      <c r="R405" s="803"/>
      <c r="S405" s="796"/>
      <c r="T405" s="801"/>
      <c r="U405" s="803"/>
    </row>
    <row r="406" spans="1:21" x14ac:dyDescent="0.2">
      <c r="A406" s="826" t="s">
        <v>1435</v>
      </c>
      <c r="B406" s="830" t="s">
        <v>1436</v>
      </c>
      <c r="C406" s="699">
        <v>5</v>
      </c>
      <c r="D406" s="816">
        <v>43404</v>
      </c>
      <c r="E406" s="811"/>
      <c r="F406" s="809" t="s">
        <v>1791</v>
      </c>
      <c r="G406" s="812"/>
      <c r="H406" s="807"/>
      <c r="I406" s="814" t="s">
        <v>4166</v>
      </c>
      <c r="J406" s="803"/>
      <c r="K406" s="803"/>
      <c r="L406" s="803"/>
      <c r="M406" s="803"/>
      <c r="N406" s="803"/>
      <c r="O406" s="803"/>
      <c r="P406" s="803"/>
      <c r="Q406" s="803"/>
      <c r="R406" s="803"/>
      <c r="S406" s="799"/>
      <c r="T406" s="798"/>
      <c r="U406" s="803"/>
    </row>
    <row r="407" spans="1:21" x14ac:dyDescent="0.2">
      <c r="A407" s="819" t="s">
        <v>711</v>
      </c>
      <c r="B407" s="830" t="s">
        <v>712</v>
      </c>
      <c r="C407" s="699">
        <v>21</v>
      </c>
      <c r="D407" s="816">
        <v>43404</v>
      </c>
      <c r="E407" s="811" t="s">
        <v>1791</v>
      </c>
      <c r="F407" s="809"/>
      <c r="G407" s="812"/>
      <c r="H407" s="807"/>
      <c r="I407" s="422"/>
      <c r="J407" s="803"/>
      <c r="K407" s="803"/>
      <c r="L407" s="803"/>
      <c r="M407" s="803"/>
      <c r="N407" s="803"/>
      <c r="O407" s="803"/>
      <c r="P407" s="803"/>
      <c r="Q407" s="803"/>
      <c r="R407" s="803"/>
      <c r="S407" s="801"/>
      <c r="T407" s="797"/>
      <c r="U407" s="803"/>
    </row>
    <row r="408" spans="1:21" x14ac:dyDescent="0.2">
      <c r="A408" s="826" t="s">
        <v>1486</v>
      </c>
      <c r="B408" s="830" t="s">
        <v>1487</v>
      </c>
      <c r="C408" s="699">
        <v>5</v>
      </c>
      <c r="D408" s="816">
        <v>43404</v>
      </c>
      <c r="E408" s="811"/>
      <c r="F408" s="809" t="s">
        <v>1791</v>
      </c>
      <c r="G408" s="812"/>
      <c r="H408" s="807"/>
      <c r="I408" s="814" t="s">
        <v>4166</v>
      </c>
      <c r="K408" s="803"/>
      <c r="L408" s="803"/>
      <c r="S408" s="798"/>
      <c r="T408" s="803"/>
    </row>
    <row r="409" spans="1:21" x14ac:dyDescent="0.2">
      <c r="A409" s="720" t="s">
        <v>1532</v>
      </c>
      <c r="B409" s="743" t="s">
        <v>1533</v>
      </c>
      <c r="C409" s="721">
        <v>8</v>
      </c>
      <c r="D409" s="816">
        <v>43404</v>
      </c>
      <c r="E409" s="811"/>
      <c r="F409" s="809" t="s">
        <v>1791</v>
      </c>
      <c r="G409" s="812"/>
      <c r="H409" s="807"/>
      <c r="I409" s="814" t="s">
        <v>4166</v>
      </c>
      <c r="J409" s="796"/>
      <c r="K409" s="803"/>
      <c r="L409" s="803"/>
      <c r="M409" s="796"/>
      <c r="N409" s="796"/>
      <c r="O409" s="796"/>
      <c r="P409" s="796"/>
      <c r="Q409" s="796"/>
      <c r="R409" s="796"/>
      <c r="S409" s="797"/>
      <c r="T409" s="803"/>
    </row>
    <row r="410" spans="1:21" x14ac:dyDescent="0.2">
      <c r="A410" s="720" t="s">
        <v>1538</v>
      </c>
      <c r="B410" s="743" t="s">
        <v>1539</v>
      </c>
      <c r="C410" s="721">
        <v>5</v>
      </c>
      <c r="D410" s="816">
        <v>43404</v>
      </c>
      <c r="E410" s="811"/>
      <c r="F410" s="809" t="s">
        <v>1791</v>
      </c>
      <c r="G410" s="812"/>
      <c r="H410" s="807"/>
      <c r="I410" s="814" t="s">
        <v>4166</v>
      </c>
      <c r="J410" s="799"/>
      <c r="K410" s="799"/>
      <c r="L410" s="799"/>
      <c r="M410" s="799"/>
      <c r="N410" s="799"/>
      <c r="O410" s="799"/>
      <c r="P410" s="799"/>
      <c r="Q410" s="799"/>
      <c r="R410" s="799"/>
      <c r="S410" s="803"/>
      <c r="T410" s="803"/>
    </row>
    <row r="411" spans="1:21" x14ac:dyDescent="0.2">
      <c r="A411" s="826" t="s">
        <v>1578</v>
      </c>
      <c r="B411" s="830" t="s">
        <v>1579</v>
      </c>
      <c r="C411" s="699">
        <v>6</v>
      </c>
      <c r="D411" s="816">
        <v>43404</v>
      </c>
      <c r="E411" s="811"/>
      <c r="F411" s="809" t="s">
        <v>1791</v>
      </c>
      <c r="G411" s="812"/>
      <c r="H411" s="807"/>
      <c r="I411" s="814" t="s">
        <v>4166</v>
      </c>
      <c r="J411" s="801"/>
      <c r="K411" s="803"/>
      <c r="L411" s="803"/>
      <c r="M411" s="801"/>
      <c r="N411" s="801"/>
      <c r="O411" s="801"/>
      <c r="P411" s="801"/>
      <c r="Q411" s="801"/>
      <c r="R411" s="801"/>
      <c r="S411" s="803"/>
      <c r="T411" s="803"/>
    </row>
    <row r="412" spans="1:21" x14ac:dyDescent="0.2">
      <c r="A412" s="819" t="s">
        <v>1640</v>
      </c>
      <c r="B412" s="830" t="s">
        <v>1641</v>
      </c>
      <c r="C412" s="699">
        <v>6</v>
      </c>
      <c r="D412" s="816">
        <v>43404</v>
      </c>
      <c r="E412" s="811"/>
      <c r="F412" s="809" t="s">
        <v>1791</v>
      </c>
      <c r="G412" s="812"/>
      <c r="H412" s="807"/>
      <c r="I412" s="814" t="s">
        <v>4166</v>
      </c>
      <c r="J412" s="798"/>
      <c r="K412" s="798"/>
      <c r="L412" s="798"/>
      <c r="M412" s="798"/>
      <c r="N412" s="798"/>
      <c r="O412" s="798"/>
      <c r="P412" s="798"/>
      <c r="Q412" s="798"/>
      <c r="R412" s="798"/>
      <c r="S412" s="803"/>
      <c r="T412" s="803"/>
    </row>
    <row r="413" spans="1:21" x14ac:dyDescent="0.2">
      <c r="A413" s="826" t="s">
        <v>1690</v>
      </c>
      <c r="B413" s="830" t="s">
        <v>1691</v>
      </c>
      <c r="C413" s="699">
        <v>6</v>
      </c>
      <c r="D413" s="816">
        <v>43404</v>
      </c>
      <c r="E413" s="811"/>
      <c r="F413" s="809" t="s">
        <v>1791</v>
      </c>
      <c r="G413" s="812"/>
      <c r="H413" s="807"/>
      <c r="I413" s="814" t="s">
        <v>4166</v>
      </c>
      <c r="J413" s="797"/>
      <c r="K413" s="803"/>
      <c r="L413" s="797"/>
      <c r="M413" s="797"/>
      <c r="N413" s="797"/>
      <c r="O413" s="797"/>
      <c r="P413" s="797"/>
      <c r="Q413" s="797"/>
      <c r="R413" s="797"/>
      <c r="S413" s="803"/>
      <c r="T413" s="803"/>
    </row>
    <row r="414" spans="1:21" x14ac:dyDescent="0.2">
      <c r="A414" s="835" t="s">
        <v>1757</v>
      </c>
      <c r="B414" s="830" t="s">
        <v>1758</v>
      </c>
      <c r="C414" s="699">
        <v>6</v>
      </c>
      <c r="D414" s="816">
        <v>43404</v>
      </c>
      <c r="E414" s="811"/>
      <c r="F414" s="809" t="s">
        <v>1791</v>
      </c>
      <c r="G414" s="812"/>
      <c r="H414" s="807"/>
      <c r="I414" s="814" t="s">
        <v>4166</v>
      </c>
      <c r="J414" s="803"/>
      <c r="K414" s="803"/>
      <c r="L414" s="803"/>
      <c r="M414" s="803"/>
      <c r="N414" s="803"/>
      <c r="O414" s="803"/>
      <c r="P414" s="803"/>
      <c r="Q414" s="803"/>
      <c r="R414" s="803"/>
      <c r="S414" s="803"/>
    </row>
    <row r="415" spans="1:21" x14ac:dyDescent="0.2">
      <c r="A415" s="826" t="s">
        <v>1156</v>
      </c>
      <c r="B415" s="830" t="s">
        <v>1157</v>
      </c>
      <c r="C415" s="854">
        <v>5</v>
      </c>
      <c r="D415" s="816">
        <v>43371</v>
      </c>
      <c r="E415" s="811"/>
      <c r="F415" s="809"/>
      <c r="G415" s="812" t="s">
        <v>1791</v>
      </c>
      <c r="H415" s="807"/>
      <c r="I415" s="814" t="s">
        <v>4142</v>
      </c>
      <c r="J415" s="803"/>
      <c r="K415" s="803"/>
      <c r="L415" s="803"/>
      <c r="M415" s="803"/>
      <c r="N415" s="803"/>
      <c r="O415" s="803"/>
      <c r="P415" s="803"/>
      <c r="Q415" s="803"/>
      <c r="R415" s="803"/>
      <c r="S415" s="803"/>
    </row>
    <row r="416" spans="1:21" x14ac:dyDescent="0.2">
      <c r="A416" s="613" t="s">
        <v>1191</v>
      </c>
      <c r="B416" s="743" t="s">
        <v>1192</v>
      </c>
      <c r="C416" s="871">
        <v>8</v>
      </c>
      <c r="D416" s="816">
        <v>43371</v>
      </c>
      <c r="E416" s="809"/>
      <c r="F416" s="807"/>
      <c r="G416" s="870" t="s">
        <v>1791</v>
      </c>
      <c r="H416" s="807"/>
      <c r="I416" s="814" t="s">
        <v>4140</v>
      </c>
      <c r="J416" s="803"/>
      <c r="K416" s="803"/>
      <c r="L416" s="803"/>
      <c r="M416" s="803"/>
      <c r="N416" s="803"/>
      <c r="O416" s="803"/>
      <c r="P416" s="803"/>
      <c r="Q416" s="803"/>
      <c r="R416" s="803"/>
    </row>
    <row r="417" spans="1:18" x14ac:dyDescent="0.2">
      <c r="A417" s="961" t="s">
        <v>4138</v>
      </c>
      <c r="B417" s="817" t="s">
        <v>1619</v>
      </c>
      <c r="C417" s="815">
        <v>5</v>
      </c>
      <c r="D417" s="816">
        <v>43371</v>
      </c>
      <c r="E417" s="811" t="s">
        <v>1791</v>
      </c>
      <c r="F417" s="809"/>
      <c r="G417" s="812"/>
      <c r="H417" s="807"/>
      <c r="I417" s="814" t="s">
        <v>4139</v>
      </c>
      <c r="J417" s="803"/>
      <c r="K417" s="803"/>
      <c r="L417" s="803"/>
      <c r="M417" s="803"/>
      <c r="N417" s="803"/>
      <c r="O417" s="803"/>
      <c r="P417" s="803"/>
      <c r="Q417" s="803"/>
      <c r="R417" s="803"/>
    </row>
    <row r="418" spans="1:18" x14ac:dyDescent="0.2">
      <c r="A418" s="448" t="s">
        <v>1753</v>
      </c>
      <c r="B418" s="817" t="s">
        <v>1754</v>
      </c>
      <c r="C418" s="815">
        <v>5</v>
      </c>
      <c r="D418" s="816">
        <v>43371</v>
      </c>
      <c r="E418" s="811"/>
      <c r="F418" s="809"/>
      <c r="G418" s="812" t="s">
        <v>1791</v>
      </c>
      <c r="H418" s="807"/>
      <c r="I418" s="814" t="s">
        <v>4141</v>
      </c>
      <c r="J418" s="803"/>
      <c r="K418" s="803"/>
      <c r="L418" s="803"/>
      <c r="M418" s="803"/>
      <c r="N418" s="803"/>
      <c r="O418" s="803"/>
      <c r="P418" s="803"/>
      <c r="Q418" s="803"/>
      <c r="R418" s="803"/>
    </row>
    <row r="419" spans="1:18" x14ac:dyDescent="0.2">
      <c r="A419" s="813" t="s">
        <v>4076</v>
      </c>
      <c r="B419" s="804" t="s">
        <v>4077</v>
      </c>
      <c r="C419" s="815">
        <v>5</v>
      </c>
      <c r="D419" s="816">
        <v>43343</v>
      </c>
      <c r="E419" s="811"/>
      <c r="F419" s="809"/>
      <c r="G419" s="812" t="s">
        <v>1791</v>
      </c>
      <c r="H419" s="807"/>
      <c r="I419" s="814" t="s">
        <v>4078</v>
      </c>
      <c r="J419" s="803"/>
      <c r="K419" s="803"/>
      <c r="L419" s="803"/>
      <c r="M419" s="803"/>
      <c r="N419" s="803"/>
      <c r="O419" s="803"/>
      <c r="P419" s="803"/>
      <c r="Q419" s="803"/>
      <c r="R419" s="803"/>
    </row>
    <row r="420" spans="1:18" x14ac:dyDescent="0.2">
      <c r="A420" s="148" t="s">
        <v>4079</v>
      </c>
      <c r="B420" s="858" t="s">
        <v>4080</v>
      </c>
      <c r="C420" s="815">
        <v>5</v>
      </c>
      <c r="D420" s="816">
        <v>43343</v>
      </c>
      <c r="E420" s="811"/>
      <c r="F420" s="809"/>
      <c r="G420" s="812" t="s">
        <v>1791</v>
      </c>
      <c r="H420" s="807"/>
      <c r="I420" s="814" t="s">
        <v>4081</v>
      </c>
    </row>
    <row r="421" spans="1:18" x14ac:dyDescent="0.2">
      <c r="A421" s="148" t="s">
        <v>4074</v>
      </c>
      <c r="B421" s="858" t="s">
        <v>4075</v>
      </c>
      <c r="C421" s="815">
        <v>9</v>
      </c>
      <c r="D421" s="816">
        <v>43343</v>
      </c>
      <c r="E421" s="811" t="s">
        <v>1791</v>
      </c>
      <c r="F421" s="809"/>
      <c r="G421" s="812"/>
      <c r="H421" s="807"/>
      <c r="I421" s="814"/>
      <c r="K421" s="803"/>
    </row>
    <row r="422" spans="1:18" x14ac:dyDescent="0.2">
      <c r="A422" s="819" t="s">
        <v>4083</v>
      </c>
      <c r="B422" s="858" t="s">
        <v>4082</v>
      </c>
      <c r="C422" s="815">
        <v>8</v>
      </c>
      <c r="D422" s="816">
        <v>43312</v>
      </c>
      <c r="E422" s="811"/>
      <c r="F422" s="809"/>
      <c r="G422" s="812" t="s">
        <v>1791</v>
      </c>
      <c r="H422" s="807"/>
      <c r="I422" s="814" t="s">
        <v>4084</v>
      </c>
      <c r="K422" s="803"/>
      <c r="L422" s="803"/>
    </row>
    <row r="423" spans="1:18" x14ac:dyDescent="0.2">
      <c r="A423" s="826" t="s">
        <v>4097</v>
      </c>
      <c r="B423" s="580" t="s">
        <v>4098</v>
      </c>
      <c r="C423" s="815">
        <v>11</v>
      </c>
      <c r="D423" s="816">
        <v>43312</v>
      </c>
      <c r="E423" s="811"/>
      <c r="F423" s="809"/>
      <c r="G423" s="812" t="s">
        <v>1791</v>
      </c>
      <c r="H423" s="807"/>
      <c r="I423" s="814" t="s">
        <v>4099</v>
      </c>
    </row>
    <row r="424" spans="1:18" x14ac:dyDescent="0.2">
      <c r="A424" s="461" t="s">
        <v>4085</v>
      </c>
      <c r="B424" s="580" t="s">
        <v>4086</v>
      </c>
      <c r="C424" s="815">
        <v>7</v>
      </c>
      <c r="D424" s="816">
        <v>43312</v>
      </c>
      <c r="E424" s="811"/>
      <c r="F424" s="809"/>
      <c r="G424" s="812" t="s">
        <v>1791</v>
      </c>
      <c r="H424" s="807"/>
      <c r="I424" s="814" t="s">
        <v>4087</v>
      </c>
      <c r="K424" s="819"/>
      <c r="L424" s="819"/>
    </row>
    <row r="425" spans="1:18" x14ac:dyDescent="0.2">
      <c r="A425" s="818" t="s">
        <v>4088</v>
      </c>
      <c r="B425" s="817" t="s">
        <v>4089</v>
      </c>
      <c r="C425" s="815">
        <v>15</v>
      </c>
      <c r="D425" s="816">
        <v>43312</v>
      </c>
      <c r="E425" s="811"/>
      <c r="F425" s="809"/>
      <c r="G425" s="812" t="s">
        <v>1791</v>
      </c>
      <c r="H425" s="807"/>
      <c r="I425" s="814" t="s">
        <v>4090</v>
      </c>
    </row>
    <row r="426" spans="1:18" x14ac:dyDescent="0.2">
      <c r="A426" s="447" t="s">
        <v>4094</v>
      </c>
      <c r="B426" s="802" t="s">
        <v>4095</v>
      </c>
      <c r="C426" s="815">
        <v>6</v>
      </c>
      <c r="D426" s="816">
        <v>43312</v>
      </c>
      <c r="E426" s="811"/>
      <c r="F426" s="809"/>
      <c r="G426" s="812" t="s">
        <v>1791</v>
      </c>
      <c r="H426" s="807"/>
      <c r="I426" s="814" t="s">
        <v>4096</v>
      </c>
    </row>
    <row r="427" spans="1:18" x14ac:dyDescent="0.2">
      <c r="A427" s="461" t="s">
        <v>4091</v>
      </c>
      <c r="B427" s="817" t="s">
        <v>4092</v>
      </c>
      <c r="C427" s="815">
        <v>43</v>
      </c>
      <c r="D427" s="816">
        <v>43312</v>
      </c>
      <c r="E427" s="811"/>
      <c r="F427" s="809"/>
      <c r="G427" s="812" t="s">
        <v>1791</v>
      </c>
      <c r="H427" s="807"/>
      <c r="I427" s="814" t="s">
        <v>4093</v>
      </c>
    </row>
    <row r="428" spans="1:18" x14ac:dyDescent="0.2">
      <c r="A428" s="814" t="s">
        <v>4108</v>
      </c>
      <c r="B428" s="808" t="s">
        <v>4109</v>
      </c>
      <c r="C428" s="815">
        <v>7</v>
      </c>
      <c r="D428" s="816">
        <v>43281</v>
      </c>
      <c r="E428" s="811"/>
      <c r="F428" s="809"/>
      <c r="G428" s="812" t="s">
        <v>1791</v>
      </c>
      <c r="H428" s="807"/>
      <c r="I428" s="814" t="s">
        <v>4111</v>
      </c>
      <c r="K428" s="803"/>
      <c r="L428" s="803"/>
    </row>
    <row r="429" spans="1:18" x14ac:dyDescent="0.2">
      <c r="A429" s="33" t="s">
        <v>4104</v>
      </c>
      <c r="B429" s="810" t="s">
        <v>4105</v>
      </c>
      <c r="C429" s="815">
        <v>17</v>
      </c>
      <c r="D429" s="816">
        <v>43281</v>
      </c>
      <c r="E429" s="811" t="s">
        <v>1791</v>
      </c>
      <c r="F429" s="809"/>
      <c r="G429" s="812"/>
      <c r="H429" s="807"/>
      <c r="I429" s="814"/>
    </row>
    <row r="430" spans="1:18" x14ac:dyDescent="0.2">
      <c r="A430" s="810" t="s">
        <v>4106</v>
      </c>
      <c r="B430" s="806" t="s">
        <v>4107</v>
      </c>
      <c r="C430" s="815">
        <v>13</v>
      </c>
      <c r="D430" s="816">
        <v>43281</v>
      </c>
      <c r="E430" s="811"/>
      <c r="F430" s="809"/>
      <c r="G430" s="812" t="s">
        <v>1791</v>
      </c>
      <c r="H430" s="807"/>
      <c r="I430" s="814" t="s">
        <v>4110</v>
      </c>
    </row>
    <row r="431" spans="1:18" x14ac:dyDescent="0.2">
      <c r="A431" s="818" t="s">
        <v>4100</v>
      </c>
      <c r="B431" s="817" t="s">
        <v>4101</v>
      </c>
      <c r="C431" s="815">
        <v>7</v>
      </c>
      <c r="D431" s="816">
        <v>43255</v>
      </c>
      <c r="E431" s="811"/>
      <c r="F431" s="809" t="s">
        <v>1791</v>
      </c>
      <c r="G431" s="812"/>
      <c r="H431" s="807"/>
      <c r="I431" s="814" t="s">
        <v>1799</v>
      </c>
    </row>
    <row r="432" spans="1:18" x14ac:dyDescent="0.2">
      <c r="A432" s="805" t="s">
        <v>789</v>
      </c>
      <c r="B432" s="59" t="s">
        <v>790</v>
      </c>
      <c r="C432" s="815">
        <v>18</v>
      </c>
      <c r="D432" s="816">
        <v>43255</v>
      </c>
      <c r="E432" s="811" t="s">
        <v>1791</v>
      </c>
      <c r="F432" s="809"/>
      <c r="G432" s="812"/>
      <c r="H432" s="807"/>
      <c r="I432" s="814"/>
      <c r="K432" s="803"/>
      <c r="L432" s="803"/>
    </row>
    <row r="433" spans="1:16" x14ac:dyDescent="0.2">
      <c r="A433" s="795" t="s">
        <v>4102</v>
      </c>
      <c r="B433" s="808" t="s">
        <v>4103</v>
      </c>
      <c r="C433" s="815">
        <v>5</v>
      </c>
      <c r="D433" s="816">
        <v>43255</v>
      </c>
      <c r="E433" s="811" t="s">
        <v>1791</v>
      </c>
      <c r="F433" s="809"/>
      <c r="G433" s="812"/>
      <c r="H433" s="807"/>
      <c r="I433" s="814"/>
    </row>
    <row r="434" spans="1:16" x14ac:dyDescent="0.2">
      <c r="A434" s="814" t="s">
        <v>1147</v>
      </c>
      <c r="B434" s="804" t="s">
        <v>1148</v>
      </c>
      <c r="C434" s="815">
        <v>5</v>
      </c>
      <c r="D434" s="816">
        <v>43220</v>
      </c>
      <c r="E434" s="811"/>
      <c r="F434" s="809"/>
      <c r="G434" s="812" t="s">
        <v>1791</v>
      </c>
      <c r="H434" s="807"/>
      <c r="I434" s="814" t="s">
        <v>3994</v>
      </c>
    </row>
    <row r="435" spans="1:16" x14ac:dyDescent="0.2">
      <c r="A435" s="813" t="s">
        <v>1384</v>
      </c>
      <c r="B435" s="804" t="s">
        <v>1385</v>
      </c>
      <c r="C435" s="815">
        <v>6</v>
      </c>
      <c r="D435" s="816">
        <v>43191</v>
      </c>
      <c r="E435" s="811"/>
      <c r="F435" s="809"/>
      <c r="G435" s="812" t="s">
        <v>1791</v>
      </c>
      <c r="H435" s="807"/>
      <c r="I435" s="814" t="s">
        <v>3988</v>
      </c>
    </row>
    <row r="436" spans="1:16" x14ac:dyDescent="0.2">
      <c r="A436" s="813" t="s">
        <v>617</v>
      </c>
      <c r="B436" s="804" t="s">
        <v>618</v>
      </c>
      <c r="C436" s="815">
        <v>13</v>
      </c>
      <c r="D436" s="816">
        <v>43168</v>
      </c>
      <c r="E436" s="811" t="s">
        <v>1791</v>
      </c>
      <c r="F436" s="809"/>
      <c r="G436" s="812"/>
      <c r="H436" s="807"/>
      <c r="I436" s="814"/>
    </row>
    <row r="437" spans="1:16" x14ac:dyDescent="0.2">
      <c r="A437" s="813" t="s">
        <v>1576</v>
      </c>
      <c r="B437" s="804" t="s">
        <v>1577</v>
      </c>
      <c r="C437" s="815">
        <v>7</v>
      </c>
      <c r="D437" s="816">
        <v>43165</v>
      </c>
      <c r="E437" s="811"/>
      <c r="F437" s="809"/>
      <c r="G437" s="812" t="s">
        <v>1791</v>
      </c>
      <c r="H437" s="807"/>
      <c r="I437" s="804" t="s">
        <v>3969</v>
      </c>
      <c r="K437" s="803"/>
      <c r="L437" s="803"/>
    </row>
    <row r="438" spans="1:16" x14ac:dyDescent="0.2">
      <c r="A438" s="82" t="s">
        <v>1376</v>
      </c>
      <c r="B438" s="810" t="s">
        <v>1377</v>
      </c>
      <c r="C438" s="138">
        <v>7</v>
      </c>
      <c r="D438" s="139">
        <v>43162</v>
      </c>
      <c r="E438" s="47" t="s">
        <v>1791</v>
      </c>
      <c r="F438" s="46"/>
      <c r="G438" s="49"/>
      <c r="H438" s="43"/>
      <c r="I438" s="810" t="s">
        <v>3968</v>
      </c>
      <c r="K438" s="803"/>
      <c r="L438" s="803"/>
      <c r="O438" s="803"/>
      <c r="P438" s="803"/>
    </row>
    <row r="439" spans="1:16" x14ac:dyDescent="0.2">
      <c r="A439" s="29" t="s">
        <v>669</v>
      </c>
      <c r="B439" s="805" t="s">
        <v>670</v>
      </c>
      <c r="C439" s="133">
        <v>15</v>
      </c>
      <c r="D439" s="134">
        <v>43102</v>
      </c>
      <c r="E439" s="37"/>
      <c r="F439" s="21"/>
      <c r="G439" s="32" t="s">
        <v>1791</v>
      </c>
      <c r="H439" s="32"/>
      <c r="I439" s="808" t="s">
        <v>3874</v>
      </c>
    </row>
    <row r="440" spans="1:16" x14ac:dyDescent="0.2">
      <c r="A440" s="31" t="s">
        <v>163</v>
      </c>
      <c r="B440" s="804" t="s">
        <v>164</v>
      </c>
      <c r="C440" s="815">
        <v>46</v>
      </c>
      <c r="D440" s="816">
        <v>43098</v>
      </c>
      <c r="E440" s="811"/>
      <c r="F440" s="809"/>
      <c r="G440" s="812" t="s">
        <v>1791</v>
      </c>
      <c r="H440" s="812"/>
      <c r="I440" s="81" t="s">
        <v>3859</v>
      </c>
    </row>
    <row r="441" spans="1:16" x14ac:dyDescent="0.2">
      <c r="A441" s="813" t="s">
        <v>1934</v>
      </c>
      <c r="B441" s="804" t="s">
        <v>1935</v>
      </c>
      <c r="C441" s="815">
        <v>11</v>
      </c>
      <c r="D441" s="816">
        <v>43067</v>
      </c>
      <c r="E441" s="811"/>
      <c r="F441" s="809" t="s">
        <v>1791</v>
      </c>
      <c r="G441" s="812"/>
      <c r="H441" s="812"/>
      <c r="I441" s="81" t="s">
        <v>1936</v>
      </c>
    </row>
    <row r="442" spans="1:16" x14ac:dyDescent="0.2">
      <c r="A442" s="435" t="s">
        <v>2463</v>
      </c>
      <c r="B442" s="436" t="s">
        <v>2464</v>
      </c>
      <c r="C442" s="815">
        <v>6</v>
      </c>
      <c r="D442" s="816">
        <v>43060</v>
      </c>
      <c r="E442" s="811"/>
      <c r="F442" s="809" t="s">
        <v>1791</v>
      </c>
      <c r="G442" s="812"/>
      <c r="H442" s="812"/>
      <c r="I442" s="81" t="s">
        <v>3881</v>
      </c>
    </row>
    <row r="443" spans="1:16" x14ac:dyDescent="0.2">
      <c r="A443" s="964" t="s">
        <v>2253</v>
      </c>
      <c r="B443" s="810" t="s">
        <v>2254</v>
      </c>
      <c r="C443" s="138">
        <v>5</v>
      </c>
      <c r="D443" s="139">
        <v>43055</v>
      </c>
      <c r="E443" s="47"/>
      <c r="F443" s="46" t="s">
        <v>1791</v>
      </c>
      <c r="G443" s="49"/>
      <c r="H443" s="49"/>
      <c r="I443" s="808" t="s">
        <v>1799</v>
      </c>
    </row>
    <row r="444" spans="1:16" x14ac:dyDescent="0.2">
      <c r="A444" s="966" t="s">
        <v>2746</v>
      </c>
      <c r="B444" s="930" t="s">
        <v>2747</v>
      </c>
      <c r="C444" s="133">
        <v>5</v>
      </c>
      <c r="D444" s="134">
        <v>43054</v>
      </c>
      <c r="E444" s="37"/>
      <c r="F444" s="21" t="s">
        <v>1791</v>
      </c>
      <c r="G444" s="32"/>
      <c r="H444" s="38"/>
      <c r="I444" s="805" t="s">
        <v>3881</v>
      </c>
    </row>
    <row r="445" spans="1:16" x14ac:dyDescent="0.2">
      <c r="A445" s="31" t="s">
        <v>2376</v>
      </c>
      <c r="B445" s="804" t="s">
        <v>2377</v>
      </c>
      <c r="C445" s="815">
        <v>6</v>
      </c>
      <c r="D445" s="816">
        <v>43049</v>
      </c>
      <c r="E445" s="811"/>
      <c r="F445" s="809" t="s">
        <v>1791</v>
      </c>
      <c r="G445" s="812"/>
      <c r="H445" s="807"/>
      <c r="I445" s="814" t="s">
        <v>1799</v>
      </c>
    </row>
    <row r="446" spans="1:16" x14ac:dyDescent="0.2">
      <c r="A446" s="31" t="s">
        <v>2562</v>
      </c>
      <c r="B446" s="804" t="s">
        <v>2563</v>
      </c>
      <c r="C446" s="815">
        <v>7</v>
      </c>
      <c r="D446" s="816">
        <v>43049</v>
      </c>
      <c r="E446" s="811"/>
      <c r="F446" s="809" t="s">
        <v>1791</v>
      </c>
      <c r="G446" s="812"/>
      <c r="H446" s="807"/>
      <c r="I446" s="814" t="s">
        <v>1799</v>
      </c>
    </row>
    <row r="447" spans="1:16" x14ac:dyDescent="0.2">
      <c r="A447" s="813" t="s">
        <v>2301</v>
      </c>
      <c r="B447" s="804" t="s">
        <v>2302</v>
      </c>
      <c r="C447" s="815">
        <v>6</v>
      </c>
      <c r="D447" s="816">
        <v>43048</v>
      </c>
      <c r="E447" s="811"/>
      <c r="F447" s="809" t="s">
        <v>1791</v>
      </c>
      <c r="G447" s="812"/>
      <c r="H447" s="807"/>
      <c r="I447" s="814" t="s">
        <v>1799</v>
      </c>
      <c r="K447" s="803"/>
      <c r="L447" s="803"/>
    </row>
    <row r="448" spans="1:16" x14ac:dyDescent="0.2">
      <c r="A448" s="33" t="s">
        <v>2615</v>
      </c>
      <c r="B448" s="810" t="s">
        <v>2616</v>
      </c>
      <c r="C448" s="138">
        <v>6</v>
      </c>
      <c r="D448" s="139">
        <v>43042</v>
      </c>
      <c r="E448" s="47"/>
      <c r="F448" s="46" t="s">
        <v>1791</v>
      </c>
      <c r="G448" s="49"/>
      <c r="H448" s="43"/>
      <c r="I448" s="810" t="s">
        <v>1799</v>
      </c>
      <c r="K448" s="803"/>
      <c r="L448" s="803"/>
    </row>
    <row r="449" spans="1:12" x14ac:dyDescent="0.2">
      <c r="A449" s="29" t="s">
        <v>2356</v>
      </c>
      <c r="B449" s="805" t="s">
        <v>2357</v>
      </c>
      <c r="C449" s="133">
        <v>6</v>
      </c>
      <c r="D449" s="134">
        <v>43040</v>
      </c>
      <c r="E449" s="37"/>
      <c r="F449" s="21" t="s">
        <v>1791</v>
      </c>
      <c r="G449" s="32"/>
      <c r="H449" s="32"/>
      <c r="I449" s="59" t="s">
        <v>1799</v>
      </c>
      <c r="K449" s="803"/>
      <c r="L449" s="803"/>
    </row>
    <row r="450" spans="1:12" x14ac:dyDescent="0.2">
      <c r="A450" s="31" t="s">
        <v>2570</v>
      </c>
      <c r="B450" s="804" t="s">
        <v>2571</v>
      </c>
      <c r="C450" s="815">
        <v>6</v>
      </c>
      <c r="D450" s="816">
        <v>43039</v>
      </c>
      <c r="E450" s="811"/>
      <c r="F450" s="809"/>
      <c r="G450" s="812" t="s">
        <v>1791</v>
      </c>
      <c r="H450" s="812"/>
      <c r="I450" s="814" t="s">
        <v>2572</v>
      </c>
    </row>
    <row r="451" spans="1:12" x14ac:dyDescent="0.2">
      <c r="A451" s="904" t="s">
        <v>1858</v>
      </c>
      <c r="B451" s="135" t="s">
        <v>1856</v>
      </c>
      <c r="C451" s="815">
        <v>7</v>
      </c>
      <c r="D451" s="816">
        <v>43038</v>
      </c>
      <c r="E451" s="811"/>
      <c r="F451" s="809"/>
      <c r="G451" s="812"/>
      <c r="H451" s="812" t="s">
        <v>1791</v>
      </c>
      <c r="I451" s="814"/>
      <c r="K451" s="803"/>
      <c r="L451" s="803"/>
    </row>
    <row r="452" spans="1:12" x14ac:dyDescent="0.2">
      <c r="A452" s="31" t="s">
        <v>2548</v>
      </c>
      <c r="B452" s="804" t="s">
        <v>2549</v>
      </c>
      <c r="C452" s="815">
        <v>5</v>
      </c>
      <c r="D452" s="816">
        <v>43035</v>
      </c>
      <c r="E452" s="811"/>
      <c r="F452" s="809" t="s">
        <v>1791</v>
      </c>
      <c r="G452" s="812"/>
      <c r="H452" s="812"/>
      <c r="I452" s="814" t="s">
        <v>1799</v>
      </c>
      <c r="K452" s="803"/>
      <c r="L452" s="803"/>
    </row>
    <row r="453" spans="1:12" x14ac:dyDescent="0.2">
      <c r="A453" s="33" t="s">
        <v>1797</v>
      </c>
      <c r="B453" s="810" t="s">
        <v>1798</v>
      </c>
      <c r="C453" s="138">
        <v>6</v>
      </c>
      <c r="D453" s="139">
        <v>43034</v>
      </c>
      <c r="E453" s="47"/>
      <c r="F453" s="46" t="s">
        <v>1791</v>
      </c>
      <c r="G453" s="49"/>
      <c r="H453" s="49"/>
      <c r="I453" s="96" t="s">
        <v>1799</v>
      </c>
    </row>
    <row r="454" spans="1:12" x14ac:dyDescent="0.2">
      <c r="A454" s="54" t="s">
        <v>2413</v>
      </c>
      <c r="B454" s="805" t="s">
        <v>2414</v>
      </c>
      <c r="C454" s="133">
        <v>6</v>
      </c>
      <c r="D454" s="134">
        <v>43034</v>
      </c>
      <c r="E454" s="37"/>
      <c r="F454" s="21" t="s">
        <v>1791</v>
      </c>
      <c r="G454" s="32"/>
      <c r="H454" s="32"/>
      <c r="I454" s="18" t="s">
        <v>1799</v>
      </c>
      <c r="K454" s="803"/>
      <c r="L454" s="803"/>
    </row>
    <row r="455" spans="1:12" x14ac:dyDescent="0.2">
      <c r="A455" s="435" t="s">
        <v>2167</v>
      </c>
      <c r="B455" s="436" t="s">
        <v>2168</v>
      </c>
      <c r="C455" s="815">
        <v>6</v>
      </c>
      <c r="D455" s="816">
        <v>43028</v>
      </c>
      <c r="E455" s="811"/>
      <c r="F455" s="809" t="s">
        <v>1791</v>
      </c>
      <c r="G455" s="812"/>
      <c r="H455" s="812"/>
      <c r="I455" s="81" t="s">
        <v>3881</v>
      </c>
    </row>
    <row r="456" spans="1:12" x14ac:dyDescent="0.2">
      <c r="A456" s="813" t="s">
        <v>2169</v>
      </c>
      <c r="B456" s="804" t="s">
        <v>2170</v>
      </c>
      <c r="C456" s="815">
        <v>6</v>
      </c>
      <c r="D456" s="816">
        <v>43028</v>
      </c>
      <c r="E456" s="811"/>
      <c r="F456" s="809" t="s">
        <v>1791</v>
      </c>
      <c r="G456" s="812"/>
      <c r="H456" s="812"/>
      <c r="I456" s="81" t="s">
        <v>1799</v>
      </c>
    </row>
    <row r="457" spans="1:12" x14ac:dyDescent="0.2">
      <c r="A457" s="31" t="s">
        <v>2251</v>
      </c>
      <c r="B457" s="804" t="s">
        <v>2252</v>
      </c>
      <c r="C457" s="815">
        <v>6</v>
      </c>
      <c r="D457" s="816">
        <v>43027</v>
      </c>
      <c r="E457" s="811"/>
      <c r="F457" s="809" t="s">
        <v>1791</v>
      </c>
      <c r="G457" s="812"/>
      <c r="H457" s="812"/>
      <c r="I457" s="81" t="s">
        <v>1799</v>
      </c>
    </row>
    <row r="458" spans="1:12" x14ac:dyDescent="0.2">
      <c r="A458" s="33" t="s">
        <v>1930</v>
      </c>
      <c r="B458" s="810" t="s">
        <v>1931</v>
      </c>
      <c r="C458" s="138">
        <v>5</v>
      </c>
      <c r="D458" s="139">
        <v>43026</v>
      </c>
      <c r="E458" s="47"/>
      <c r="F458" s="46" t="s">
        <v>1791</v>
      </c>
      <c r="G458" s="49"/>
      <c r="H458" s="49"/>
      <c r="I458" s="806" t="s">
        <v>1799</v>
      </c>
      <c r="K458" s="803"/>
      <c r="L458" s="803"/>
    </row>
    <row r="459" spans="1:12" x14ac:dyDescent="0.2">
      <c r="A459" s="29" t="s">
        <v>2783</v>
      </c>
      <c r="B459" s="805" t="s">
        <v>2784</v>
      </c>
      <c r="C459" s="133">
        <v>6</v>
      </c>
      <c r="D459" s="134">
        <v>43026</v>
      </c>
      <c r="E459" s="37"/>
      <c r="F459" s="21" t="s">
        <v>1791</v>
      </c>
      <c r="G459" s="32"/>
      <c r="H459" s="32"/>
      <c r="I459" s="18" t="s">
        <v>1799</v>
      </c>
    </row>
    <row r="460" spans="1:12" x14ac:dyDescent="0.2">
      <c r="A460" s="442" t="s">
        <v>2243</v>
      </c>
      <c r="B460" s="434" t="s">
        <v>2244</v>
      </c>
      <c r="C460" s="815">
        <v>14</v>
      </c>
      <c r="D460" s="816">
        <v>43020</v>
      </c>
      <c r="E460" s="811" t="s">
        <v>1791</v>
      </c>
      <c r="F460" s="809"/>
      <c r="G460" s="812"/>
      <c r="H460" s="812"/>
      <c r="I460" s="808" t="s">
        <v>3876</v>
      </c>
    </row>
    <row r="461" spans="1:12" x14ac:dyDescent="0.2">
      <c r="A461" s="31" t="s">
        <v>1924</v>
      </c>
      <c r="B461" s="804" t="s">
        <v>1925</v>
      </c>
      <c r="C461" s="815">
        <v>6</v>
      </c>
      <c r="D461" s="816">
        <v>43010</v>
      </c>
      <c r="E461" s="811" t="s">
        <v>1791</v>
      </c>
      <c r="F461" s="809"/>
      <c r="G461" s="812"/>
      <c r="H461" s="812"/>
      <c r="I461" s="81" t="s">
        <v>1926</v>
      </c>
    </row>
    <row r="462" spans="1:12" x14ac:dyDescent="0.2">
      <c r="A462" s="31" t="s">
        <v>2890</v>
      </c>
      <c r="B462" s="804" t="s">
        <v>2891</v>
      </c>
      <c r="C462" s="815">
        <v>6</v>
      </c>
      <c r="D462" s="816">
        <v>43010</v>
      </c>
      <c r="E462" s="811"/>
      <c r="F462" s="809" t="s">
        <v>1791</v>
      </c>
      <c r="G462" s="812"/>
      <c r="H462" s="812"/>
      <c r="I462" s="81" t="s">
        <v>2892</v>
      </c>
    </row>
    <row r="463" spans="1:12" x14ac:dyDescent="0.2">
      <c r="A463" s="33" t="s">
        <v>2825</v>
      </c>
      <c r="B463" s="810" t="s">
        <v>2826</v>
      </c>
      <c r="C463" s="138">
        <v>7</v>
      </c>
      <c r="D463" s="139">
        <v>43007</v>
      </c>
      <c r="E463" s="47"/>
      <c r="F463" s="46" t="s">
        <v>1791</v>
      </c>
      <c r="G463" s="49"/>
      <c r="H463" s="49"/>
      <c r="I463" s="806" t="s">
        <v>2827</v>
      </c>
    </row>
    <row r="464" spans="1:12" x14ac:dyDescent="0.2">
      <c r="A464" s="54" t="s">
        <v>2606</v>
      </c>
      <c r="B464" s="805" t="s">
        <v>2607</v>
      </c>
      <c r="C464" s="133">
        <v>5</v>
      </c>
      <c r="D464" s="134">
        <v>43005</v>
      </c>
      <c r="E464" s="37"/>
      <c r="F464" s="21" t="s">
        <v>1791</v>
      </c>
      <c r="G464" s="32"/>
      <c r="H464" s="32"/>
      <c r="I464" s="55" t="s">
        <v>1799</v>
      </c>
    </row>
    <row r="465" spans="1:13" x14ac:dyDescent="0.2">
      <c r="A465" s="813" t="s">
        <v>2106</v>
      </c>
      <c r="B465" s="804" t="s">
        <v>2107</v>
      </c>
      <c r="C465" s="815">
        <v>12</v>
      </c>
      <c r="D465" s="816">
        <v>42998</v>
      </c>
      <c r="E465" s="811"/>
      <c r="F465" s="809"/>
      <c r="G465" s="812" t="s">
        <v>1791</v>
      </c>
      <c r="H465" s="812"/>
      <c r="I465" s="81" t="s">
        <v>2108</v>
      </c>
    </row>
    <row r="466" spans="1:13" x14ac:dyDescent="0.2">
      <c r="A466" s="31" t="s">
        <v>2001</v>
      </c>
      <c r="B466" s="804" t="s">
        <v>2002</v>
      </c>
      <c r="C466" s="815">
        <v>7</v>
      </c>
      <c r="D466" s="816">
        <v>42996</v>
      </c>
      <c r="E466" s="811"/>
      <c r="F466" s="809" t="s">
        <v>1791</v>
      </c>
      <c r="G466" s="812"/>
      <c r="H466" s="812"/>
      <c r="I466" s="81" t="s">
        <v>1799</v>
      </c>
      <c r="L466" s="803"/>
      <c r="M466" s="803"/>
    </row>
    <row r="467" spans="1:13" x14ac:dyDescent="0.2">
      <c r="A467" s="813" t="s">
        <v>2116</v>
      </c>
      <c r="B467" s="804" t="s">
        <v>2117</v>
      </c>
      <c r="C467" s="815">
        <v>5</v>
      </c>
      <c r="D467" s="816">
        <v>42996</v>
      </c>
      <c r="E467" s="811"/>
      <c r="F467" s="809" t="s">
        <v>1791</v>
      </c>
      <c r="G467" s="812"/>
      <c r="H467" s="812"/>
      <c r="I467" s="808" t="s">
        <v>1799</v>
      </c>
      <c r="L467" s="803"/>
      <c r="M467" s="803"/>
    </row>
    <row r="468" spans="1:13" x14ac:dyDescent="0.2">
      <c r="A468" s="82" t="s">
        <v>1881</v>
      </c>
      <c r="B468" s="810" t="s">
        <v>1882</v>
      </c>
      <c r="C468" s="138">
        <v>19</v>
      </c>
      <c r="D468" s="139">
        <v>42993</v>
      </c>
      <c r="E468" s="47" t="s">
        <v>1791</v>
      </c>
      <c r="F468" s="46"/>
      <c r="G468" s="49"/>
      <c r="H468" s="49"/>
      <c r="I468" s="806"/>
    </row>
    <row r="469" spans="1:13" x14ac:dyDescent="0.2">
      <c r="A469" s="29" t="s">
        <v>2384</v>
      </c>
      <c r="B469" s="805" t="s">
        <v>2385</v>
      </c>
      <c r="C469" s="133">
        <v>7</v>
      </c>
      <c r="D469" s="134">
        <v>42993</v>
      </c>
      <c r="E469" s="37"/>
      <c r="F469" s="21" t="s">
        <v>1791</v>
      </c>
      <c r="G469" s="32"/>
      <c r="H469" s="32"/>
      <c r="I469" s="975" t="s">
        <v>3991</v>
      </c>
    </row>
    <row r="470" spans="1:13" x14ac:dyDescent="0.2">
      <c r="A470" s="31" t="s">
        <v>2650</v>
      </c>
      <c r="B470" s="804" t="s">
        <v>2651</v>
      </c>
      <c r="C470" s="815">
        <v>7</v>
      </c>
      <c r="D470" s="816">
        <v>42993</v>
      </c>
      <c r="E470" s="811"/>
      <c r="F470" s="809" t="s">
        <v>1791</v>
      </c>
      <c r="G470" s="812"/>
      <c r="H470" s="812"/>
      <c r="I470" s="808" t="s">
        <v>1799</v>
      </c>
      <c r="K470" s="803"/>
      <c r="L470" s="803"/>
    </row>
    <row r="471" spans="1:13" x14ac:dyDescent="0.2">
      <c r="A471" s="813" t="s">
        <v>2132</v>
      </c>
      <c r="B471" s="804" t="s">
        <v>2133</v>
      </c>
      <c r="C471" s="815">
        <v>8</v>
      </c>
      <c r="D471" s="816">
        <v>42992</v>
      </c>
      <c r="E471" s="811"/>
      <c r="F471" s="809"/>
      <c r="G471" s="812" t="s">
        <v>1791</v>
      </c>
      <c r="H471" s="812"/>
      <c r="I471" s="81" t="s">
        <v>2134</v>
      </c>
    </row>
    <row r="472" spans="1:13" x14ac:dyDescent="0.2">
      <c r="A472" s="813" t="s">
        <v>2667</v>
      </c>
      <c r="B472" s="804" t="s">
        <v>2668</v>
      </c>
      <c r="C472" s="815">
        <v>6</v>
      </c>
      <c r="D472" s="816">
        <v>42983</v>
      </c>
      <c r="E472" s="811"/>
      <c r="F472" s="809" t="s">
        <v>1791</v>
      </c>
      <c r="G472" s="812"/>
      <c r="H472" s="812"/>
      <c r="I472" s="808" t="s">
        <v>1799</v>
      </c>
    </row>
    <row r="473" spans="1:13" x14ac:dyDescent="0.2">
      <c r="A473" s="954" t="s">
        <v>2716</v>
      </c>
      <c r="B473" s="137" t="s">
        <v>2717</v>
      </c>
      <c r="C473" s="138">
        <v>11</v>
      </c>
      <c r="D473" s="139">
        <v>42983</v>
      </c>
      <c r="E473" s="47"/>
      <c r="F473" s="46"/>
      <c r="G473" s="49"/>
      <c r="H473" s="49" t="s">
        <v>1791</v>
      </c>
      <c r="I473" s="806"/>
      <c r="K473" s="803"/>
      <c r="L473" s="803"/>
    </row>
    <row r="474" spans="1:13" x14ac:dyDescent="0.2">
      <c r="A474" s="29" t="s">
        <v>1817</v>
      </c>
      <c r="B474" s="805" t="s">
        <v>1818</v>
      </c>
      <c r="C474" s="133">
        <v>6</v>
      </c>
      <c r="D474" s="134">
        <v>42978</v>
      </c>
      <c r="E474" s="37"/>
      <c r="F474" s="21" t="s">
        <v>1791</v>
      </c>
      <c r="G474" s="32"/>
      <c r="H474" s="32"/>
      <c r="I474" s="18" t="s">
        <v>1799</v>
      </c>
      <c r="K474" s="819"/>
      <c r="L474" s="819"/>
    </row>
    <row r="475" spans="1:13" x14ac:dyDescent="0.2">
      <c r="A475" s="31" t="s">
        <v>2121</v>
      </c>
      <c r="B475" s="804" t="s">
        <v>2122</v>
      </c>
      <c r="C475" s="815">
        <v>5</v>
      </c>
      <c r="D475" s="816">
        <v>42978</v>
      </c>
      <c r="E475" s="811"/>
      <c r="F475" s="809"/>
      <c r="G475" s="812" t="s">
        <v>1791</v>
      </c>
      <c r="H475" s="812"/>
      <c r="I475" s="808" t="s">
        <v>2123</v>
      </c>
      <c r="K475" s="803"/>
      <c r="L475" s="803"/>
    </row>
    <row r="476" spans="1:13" x14ac:dyDescent="0.2">
      <c r="A476" s="31" t="s">
        <v>2916</v>
      </c>
      <c r="B476" s="804" t="s">
        <v>2917</v>
      </c>
      <c r="C476" s="815">
        <v>7</v>
      </c>
      <c r="D476" s="816">
        <v>42975</v>
      </c>
      <c r="E476" s="811"/>
      <c r="F476" s="809"/>
      <c r="G476" s="812" t="s">
        <v>1791</v>
      </c>
      <c r="H476" s="812"/>
      <c r="I476" s="81" t="s">
        <v>2918</v>
      </c>
    </row>
    <row r="477" spans="1:13" x14ac:dyDescent="0.2">
      <c r="A477" s="956" t="s">
        <v>2231</v>
      </c>
      <c r="B477" s="436" t="s">
        <v>2232</v>
      </c>
      <c r="C477" s="815">
        <v>12</v>
      </c>
      <c r="D477" s="816">
        <v>42957</v>
      </c>
      <c r="E477" s="811"/>
      <c r="F477" s="809" t="s">
        <v>1791</v>
      </c>
      <c r="G477" s="812"/>
      <c r="H477" s="812"/>
      <c r="I477" s="81" t="s">
        <v>3881</v>
      </c>
    </row>
    <row r="478" spans="1:13" x14ac:dyDescent="0.2">
      <c r="A478" s="82" t="s">
        <v>2457</v>
      </c>
      <c r="B478" s="810" t="s">
        <v>2458</v>
      </c>
      <c r="C478" s="138">
        <v>16</v>
      </c>
      <c r="D478" s="139">
        <v>42957</v>
      </c>
      <c r="E478" s="47"/>
      <c r="F478" s="46" t="s">
        <v>1791</v>
      </c>
      <c r="G478" s="49"/>
      <c r="H478" s="49"/>
      <c r="I478" s="806" t="s">
        <v>2459</v>
      </c>
    </row>
    <row r="479" spans="1:13" x14ac:dyDescent="0.2">
      <c r="A479" s="965" t="s">
        <v>2334</v>
      </c>
      <c r="B479" s="163" t="s">
        <v>2335</v>
      </c>
      <c r="C479" s="133">
        <v>7</v>
      </c>
      <c r="D479" s="134">
        <v>42956</v>
      </c>
      <c r="E479" s="37"/>
      <c r="F479" s="21"/>
      <c r="G479" s="32"/>
      <c r="H479" s="32" t="s">
        <v>1791</v>
      </c>
      <c r="I479" s="805"/>
      <c r="L479" s="803"/>
      <c r="M479" s="803"/>
    </row>
    <row r="480" spans="1:13" x14ac:dyDescent="0.2">
      <c r="A480" s="31" t="s">
        <v>2392</v>
      </c>
      <c r="B480" s="804" t="s">
        <v>2393</v>
      </c>
      <c r="C480" s="815">
        <v>6</v>
      </c>
      <c r="D480" s="816">
        <v>42955</v>
      </c>
      <c r="E480" s="811"/>
      <c r="F480" s="809" t="s">
        <v>1791</v>
      </c>
      <c r="G480" s="812"/>
      <c r="H480" s="812"/>
      <c r="I480" s="804" t="s">
        <v>1799</v>
      </c>
    </row>
    <row r="481" spans="1:13" x14ac:dyDescent="0.2">
      <c r="A481" s="142" t="s">
        <v>2620</v>
      </c>
      <c r="B481" s="69" t="s">
        <v>2621</v>
      </c>
      <c r="C481" s="815">
        <v>6</v>
      </c>
      <c r="D481" s="816">
        <v>42955</v>
      </c>
      <c r="E481" s="811"/>
      <c r="F481" s="809" t="s">
        <v>1791</v>
      </c>
      <c r="G481" s="812"/>
      <c r="H481" s="812"/>
      <c r="I481" s="804" t="s">
        <v>2622</v>
      </c>
    </row>
    <row r="482" spans="1:13" x14ac:dyDescent="0.2">
      <c r="A482" s="31" t="s">
        <v>2469</v>
      </c>
      <c r="B482" s="804" t="s">
        <v>2468</v>
      </c>
      <c r="C482" s="815">
        <v>7</v>
      </c>
      <c r="D482" s="816">
        <v>42954</v>
      </c>
      <c r="E482" s="811"/>
      <c r="F482" s="809" t="s">
        <v>1791</v>
      </c>
      <c r="G482" s="812"/>
      <c r="H482" s="812"/>
      <c r="I482" s="804" t="s">
        <v>1799</v>
      </c>
    </row>
    <row r="483" spans="1:13" x14ac:dyDescent="0.2">
      <c r="A483" s="33" t="s">
        <v>2213</v>
      </c>
      <c r="B483" s="810" t="s">
        <v>2214</v>
      </c>
      <c r="C483" s="138">
        <v>6</v>
      </c>
      <c r="D483" s="139">
        <v>42951</v>
      </c>
      <c r="E483" s="47"/>
      <c r="F483" s="46" t="s">
        <v>1791</v>
      </c>
      <c r="G483" s="49"/>
      <c r="H483" s="49"/>
      <c r="I483" s="810" t="s">
        <v>1799</v>
      </c>
      <c r="K483" s="803"/>
      <c r="L483" s="803"/>
    </row>
    <row r="484" spans="1:13" x14ac:dyDescent="0.2">
      <c r="A484" s="957" t="s">
        <v>2233</v>
      </c>
      <c r="B484" s="930" t="s">
        <v>2234</v>
      </c>
      <c r="C484" s="133">
        <v>7</v>
      </c>
      <c r="D484" s="134">
        <v>42951</v>
      </c>
      <c r="E484" s="37"/>
      <c r="F484" s="21" t="s">
        <v>1791</v>
      </c>
      <c r="G484" s="32"/>
      <c r="H484" s="32"/>
      <c r="I484" s="18" t="s">
        <v>3881</v>
      </c>
    </row>
    <row r="485" spans="1:13" x14ac:dyDescent="0.2">
      <c r="A485" s="31" t="s">
        <v>2695</v>
      </c>
      <c r="B485" s="804" t="s">
        <v>2696</v>
      </c>
      <c r="C485" s="815">
        <v>6</v>
      </c>
      <c r="D485" s="816">
        <v>42951</v>
      </c>
      <c r="E485" s="811"/>
      <c r="F485" s="809" t="s">
        <v>1791</v>
      </c>
      <c r="G485" s="812"/>
      <c r="H485" s="812"/>
      <c r="I485" s="808" t="s">
        <v>1799</v>
      </c>
    </row>
    <row r="486" spans="1:13" x14ac:dyDescent="0.2">
      <c r="A486" s="813" t="s">
        <v>2701</v>
      </c>
      <c r="B486" s="804" t="s">
        <v>2702</v>
      </c>
      <c r="C486" s="815">
        <v>6</v>
      </c>
      <c r="D486" s="816">
        <v>42951</v>
      </c>
      <c r="E486" s="811"/>
      <c r="F486" s="809" t="s">
        <v>1791</v>
      </c>
      <c r="G486" s="812"/>
      <c r="H486" s="812"/>
      <c r="I486" s="808" t="s">
        <v>1799</v>
      </c>
    </row>
    <row r="487" spans="1:13" x14ac:dyDescent="0.2">
      <c r="A487" s="813" t="s">
        <v>2909</v>
      </c>
      <c r="B487" s="804" t="s">
        <v>2910</v>
      </c>
      <c r="C487" s="815">
        <v>5</v>
      </c>
      <c r="D487" s="816">
        <v>42950</v>
      </c>
      <c r="E487" s="811"/>
      <c r="F487" s="809" t="s">
        <v>1791</v>
      </c>
      <c r="G487" s="812"/>
      <c r="H487" s="812"/>
      <c r="I487" s="808" t="s">
        <v>1799</v>
      </c>
    </row>
    <row r="488" spans="1:13" x14ac:dyDescent="0.2">
      <c r="A488" s="33" t="s">
        <v>2836</v>
      </c>
      <c r="B488" s="810" t="s">
        <v>2837</v>
      </c>
      <c r="C488" s="138">
        <v>6</v>
      </c>
      <c r="D488" s="139">
        <v>42949</v>
      </c>
      <c r="E488" s="47"/>
      <c r="F488" s="46" t="s">
        <v>1791</v>
      </c>
      <c r="G488" s="49"/>
      <c r="H488" s="49"/>
      <c r="I488" s="806" t="s">
        <v>1799</v>
      </c>
      <c r="L488" s="803"/>
      <c r="M488" s="803"/>
    </row>
    <row r="489" spans="1:13" x14ac:dyDescent="0.2">
      <c r="A489" s="54" t="s">
        <v>2661</v>
      </c>
      <c r="B489" s="805" t="s">
        <v>2662</v>
      </c>
      <c r="C489" s="133">
        <v>13</v>
      </c>
      <c r="D489" s="134">
        <v>42948</v>
      </c>
      <c r="E489" s="37"/>
      <c r="F489" s="21"/>
      <c r="G489" s="32" t="s">
        <v>1791</v>
      </c>
      <c r="H489" s="32"/>
      <c r="I489" s="805" t="s">
        <v>2663</v>
      </c>
      <c r="K489" s="803"/>
      <c r="L489" s="803"/>
    </row>
    <row r="490" spans="1:13" x14ac:dyDescent="0.2">
      <c r="A490" s="813" t="s">
        <v>1829</v>
      </c>
      <c r="B490" s="804" t="s">
        <v>1830</v>
      </c>
      <c r="C490" s="815">
        <v>11</v>
      </c>
      <c r="D490" s="816">
        <v>42916</v>
      </c>
      <c r="E490" s="811"/>
      <c r="F490" s="809"/>
      <c r="G490" s="812" t="s">
        <v>1791</v>
      </c>
      <c r="H490" s="812"/>
      <c r="I490" s="814" t="s">
        <v>1831</v>
      </c>
    </row>
    <row r="491" spans="1:13" x14ac:dyDescent="0.2">
      <c r="A491" s="813" t="s">
        <v>1810</v>
      </c>
      <c r="B491" s="804" t="s">
        <v>1811</v>
      </c>
      <c r="C491" s="815">
        <v>5</v>
      </c>
      <c r="D491" s="816">
        <v>42909</v>
      </c>
      <c r="E491" s="811"/>
      <c r="F491" s="809"/>
      <c r="G491" s="812" t="s">
        <v>1812</v>
      </c>
      <c r="H491" s="812"/>
      <c r="I491" s="814" t="s">
        <v>1813</v>
      </c>
    </row>
    <row r="492" spans="1:13" x14ac:dyDescent="0.2">
      <c r="A492" s="813" t="s">
        <v>2724</v>
      </c>
      <c r="B492" s="804" t="s">
        <v>2725</v>
      </c>
      <c r="C492" s="815">
        <v>18</v>
      </c>
      <c r="D492" s="816">
        <v>42902</v>
      </c>
      <c r="E492" s="811"/>
      <c r="F492" s="809"/>
      <c r="G492" s="812" t="s">
        <v>1791</v>
      </c>
      <c r="H492" s="812"/>
      <c r="I492" s="814" t="s">
        <v>2726</v>
      </c>
    </row>
    <row r="493" spans="1:13" x14ac:dyDescent="0.2">
      <c r="A493" s="82" t="s">
        <v>2428</v>
      </c>
      <c r="B493" s="810" t="s">
        <v>2429</v>
      </c>
      <c r="C493" s="138">
        <v>8</v>
      </c>
      <c r="D493" s="139">
        <v>42900</v>
      </c>
      <c r="E493" s="47"/>
      <c r="F493" s="46"/>
      <c r="G493" s="49" t="s">
        <v>1791</v>
      </c>
      <c r="H493" s="49"/>
      <c r="I493" s="96" t="s">
        <v>2430</v>
      </c>
    </row>
    <row r="494" spans="1:13" x14ac:dyDescent="0.2">
      <c r="A494" s="54" t="s">
        <v>2342</v>
      </c>
      <c r="B494" s="805" t="s">
        <v>2343</v>
      </c>
      <c r="C494" s="133">
        <v>6</v>
      </c>
      <c r="D494" s="134">
        <v>42887</v>
      </c>
      <c r="E494" s="37"/>
      <c r="F494" s="21"/>
      <c r="G494" s="32" t="s">
        <v>1791</v>
      </c>
      <c r="H494" s="21"/>
      <c r="I494" s="55" t="s">
        <v>2344</v>
      </c>
    </row>
    <row r="495" spans="1:13" x14ac:dyDescent="0.2">
      <c r="A495" s="813" t="s">
        <v>2874</v>
      </c>
      <c r="B495" s="804" t="s">
        <v>2875</v>
      </c>
      <c r="C495" s="815">
        <v>39</v>
      </c>
      <c r="D495" s="816">
        <v>42886</v>
      </c>
      <c r="E495" s="811"/>
      <c r="F495" s="809"/>
      <c r="G495" s="812" t="s">
        <v>1791</v>
      </c>
      <c r="H495" s="809"/>
      <c r="I495" s="81" t="s">
        <v>2876</v>
      </c>
    </row>
    <row r="496" spans="1:13" x14ac:dyDescent="0.2">
      <c r="A496" s="813" t="s">
        <v>2911</v>
      </c>
      <c r="B496" s="804" t="s">
        <v>2912</v>
      </c>
      <c r="C496" s="815">
        <v>5</v>
      </c>
      <c r="D496" s="816">
        <v>42886</v>
      </c>
      <c r="E496" s="811"/>
      <c r="F496" s="809"/>
      <c r="G496" s="812" t="s">
        <v>1791</v>
      </c>
      <c r="H496" s="809"/>
      <c r="I496" s="81" t="s">
        <v>2913</v>
      </c>
    </row>
    <row r="497" spans="1:13" x14ac:dyDescent="0.2">
      <c r="A497" s="148" t="s">
        <v>2733</v>
      </c>
      <c r="B497" s="804" t="s">
        <v>2734</v>
      </c>
      <c r="C497" s="64">
        <v>7</v>
      </c>
      <c r="D497" s="149">
        <v>42873</v>
      </c>
      <c r="E497" s="809" t="s">
        <v>1791</v>
      </c>
      <c r="F497" s="809"/>
      <c r="G497" s="809"/>
      <c r="H497" s="809"/>
      <c r="I497" s="804"/>
    </row>
    <row r="498" spans="1:13" x14ac:dyDescent="0.2">
      <c r="A498" s="82" t="s">
        <v>2043</v>
      </c>
      <c r="B498" s="810" t="s">
        <v>2044</v>
      </c>
      <c r="C498" s="138">
        <v>6</v>
      </c>
      <c r="D498" s="139">
        <v>42856</v>
      </c>
      <c r="E498" s="47"/>
      <c r="F498" s="46"/>
      <c r="G498" s="49" t="s">
        <v>1791</v>
      </c>
      <c r="H498" s="46"/>
      <c r="I498" s="85" t="s">
        <v>2045</v>
      </c>
    </row>
    <row r="499" spans="1:13" x14ac:dyDescent="0.2">
      <c r="A499" s="54" t="s">
        <v>2154</v>
      </c>
      <c r="B499" s="805" t="s">
        <v>2155</v>
      </c>
      <c r="C499" s="133">
        <v>10</v>
      </c>
      <c r="D499" s="134">
        <v>42853</v>
      </c>
      <c r="E499" s="37" t="s">
        <v>1791</v>
      </c>
      <c r="F499" s="21"/>
      <c r="G499" s="32"/>
      <c r="H499" s="32"/>
      <c r="I499" s="18"/>
    </row>
    <row r="500" spans="1:13" x14ac:dyDescent="0.2">
      <c r="A500" s="813" t="s">
        <v>1975</v>
      </c>
      <c r="B500" s="804" t="s">
        <v>1976</v>
      </c>
      <c r="C500" s="815">
        <v>8</v>
      </c>
      <c r="D500" s="816">
        <v>42849</v>
      </c>
      <c r="E500" s="811"/>
      <c r="F500" s="809"/>
      <c r="G500" s="812" t="s">
        <v>1791</v>
      </c>
      <c r="H500" s="812"/>
      <c r="I500" s="81" t="s">
        <v>1977</v>
      </c>
      <c r="K500" s="803"/>
      <c r="L500" s="803"/>
    </row>
    <row r="501" spans="1:13" x14ac:dyDescent="0.2">
      <c r="A501" s="813" t="s">
        <v>2703</v>
      </c>
      <c r="B501" s="804" t="s">
        <v>2704</v>
      </c>
      <c r="C501" s="815">
        <v>6</v>
      </c>
      <c r="D501" s="816">
        <v>42836</v>
      </c>
      <c r="E501" s="811" t="s">
        <v>1791</v>
      </c>
      <c r="F501" s="809"/>
      <c r="G501" s="812"/>
      <c r="H501" s="812"/>
      <c r="I501" s="808"/>
    </row>
    <row r="502" spans="1:13" x14ac:dyDescent="0.2">
      <c r="A502" s="813" t="s">
        <v>1982</v>
      </c>
      <c r="B502" s="804" t="s">
        <v>1983</v>
      </c>
      <c r="C502" s="815">
        <v>6</v>
      </c>
      <c r="D502" s="816">
        <v>42832</v>
      </c>
      <c r="E502" s="811"/>
      <c r="F502" s="809"/>
      <c r="G502" s="812" t="s">
        <v>1791</v>
      </c>
      <c r="H502" s="812"/>
      <c r="I502" s="81" t="s">
        <v>1984</v>
      </c>
      <c r="K502" s="803"/>
      <c r="L502" s="803"/>
    </row>
    <row r="503" spans="1:13" x14ac:dyDescent="0.2">
      <c r="A503" s="82" t="s">
        <v>2225</v>
      </c>
      <c r="B503" s="810" t="s">
        <v>2226</v>
      </c>
      <c r="C503" s="138">
        <v>11</v>
      </c>
      <c r="D503" s="139">
        <v>42828</v>
      </c>
      <c r="E503" s="47"/>
      <c r="F503" s="46"/>
      <c r="G503" s="49" t="s">
        <v>1791</v>
      </c>
      <c r="H503" s="49"/>
      <c r="I503" s="81" t="s">
        <v>2227</v>
      </c>
      <c r="K503" s="803"/>
      <c r="L503" s="803"/>
    </row>
    <row r="504" spans="1:13" x14ac:dyDescent="0.2">
      <c r="A504" s="54" t="s">
        <v>2156</v>
      </c>
      <c r="B504" s="805" t="s">
        <v>2157</v>
      </c>
      <c r="C504" s="133">
        <v>6</v>
      </c>
      <c r="D504" s="134">
        <v>42822</v>
      </c>
      <c r="E504" s="37"/>
      <c r="F504" s="21"/>
      <c r="G504" s="32" t="s">
        <v>1791</v>
      </c>
      <c r="H504" s="38"/>
      <c r="I504" s="59" t="s">
        <v>2158</v>
      </c>
    </row>
    <row r="505" spans="1:13" x14ac:dyDescent="0.2">
      <c r="A505" s="813" t="s">
        <v>2273</v>
      </c>
      <c r="B505" s="804" t="s">
        <v>2274</v>
      </c>
      <c r="C505" s="64">
        <v>6</v>
      </c>
      <c r="D505" s="816">
        <v>42804</v>
      </c>
      <c r="E505" s="811"/>
      <c r="F505" s="809"/>
      <c r="G505" s="812" t="s">
        <v>1791</v>
      </c>
      <c r="H505" s="807"/>
      <c r="I505" s="814" t="s">
        <v>2275</v>
      </c>
    </row>
    <row r="506" spans="1:13" x14ac:dyDescent="0.2">
      <c r="A506" s="813" t="s">
        <v>2395</v>
      </c>
      <c r="B506" s="804" t="s">
        <v>2396</v>
      </c>
      <c r="C506" s="64">
        <v>25</v>
      </c>
      <c r="D506" s="816">
        <v>42804</v>
      </c>
      <c r="E506" s="811"/>
      <c r="F506" s="809"/>
      <c r="G506" s="812" t="s">
        <v>1791</v>
      </c>
      <c r="H506" s="807"/>
      <c r="I506" s="814" t="s">
        <v>2397</v>
      </c>
    </row>
    <row r="507" spans="1:13" x14ac:dyDescent="0.2">
      <c r="A507" s="813" t="s">
        <v>2020</v>
      </c>
      <c r="B507" s="804" t="s">
        <v>2021</v>
      </c>
      <c r="C507" s="64">
        <v>33</v>
      </c>
      <c r="D507" s="816">
        <v>42795</v>
      </c>
      <c r="E507" s="811"/>
      <c r="F507" s="809"/>
      <c r="G507" s="812" t="s">
        <v>1791</v>
      </c>
      <c r="H507" s="807"/>
      <c r="I507" s="814" t="s">
        <v>2022</v>
      </c>
    </row>
    <row r="508" spans="1:13" x14ac:dyDescent="0.2">
      <c r="A508" s="82" t="s">
        <v>2727</v>
      </c>
      <c r="B508" s="810" t="s">
        <v>2728</v>
      </c>
      <c r="C508" s="70">
        <v>7</v>
      </c>
      <c r="D508" s="139">
        <v>42793</v>
      </c>
      <c r="E508" s="47"/>
      <c r="F508" s="46"/>
      <c r="G508" s="49" t="s">
        <v>1791</v>
      </c>
      <c r="H508" s="43"/>
      <c r="I508" s="810" t="s">
        <v>2729</v>
      </c>
      <c r="L508" s="803"/>
      <c r="M508" s="803"/>
    </row>
    <row r="509" spans="1:13" x14ac:dyDescent="0.2">
      <c r="A509" s="54" t="s">
        <v>2248</v>
      </c>
      <c r="B509" s="805" t="s">
        <v>2249</v>
      </c>
      <c r="C509" s="56">
        <v>5</v>
      </c>
      <c r="D509" s="134">
        <v>42782</v>
      </c>
      <c r="E509" s="37" t="s">
        <v>1791</v>
      </c>
      <c r="F509" s="21"/>
      <c r="G509" s="32"/>
      <c r="H509" s="32"/>
      <c r="I509" s="808" t="s">
        <v>2250</v>
      </c>
    </row>
    <row r="510" spans="1:13" x14ac:dyDescent="0.2">
      <c r="A510" s="813" t="s">
        <v>2613</v>
      </c>
      <c r="B510" s="804" t="s">
        <v>2614</v>
      </c>
      <c r="C510" s="64">
        <v>5</v>
      </c>
      <c r="D510" s="816">
        <v>42754</v>
      </c>
      <c r="E510" s="811" t="s">
        <v>1791</v>
      </c>
      <c r="F510" s="809"/>
      <c r="G510" s="812"/>
      <c r="H510" s="812"/>
      <c r="I510" s="81"/>
    </row>
    <row r="511" spans="1:13" x14ac:dyDescent="0.2">
      <c r="A511" s="813" t="s">
        <v>2039</v>
      </c>
      <c r="B511" s="804" t="s">
        <v>2040</v>
      </c>
      <c r="C511" s="64">
        <v>7</v>
      </c>
      <c r="D511" s="816">
        <v>42745</v>
      </c>
      <c r="E511" s="811"/>
      <c r="F511" s="809"/>
      <c r="G511" s="812" t="s">
        <v>1791</v>
      </c>
      <c r="H511" s="812"/>
      <c r="I511" s="81" t="s">
        <v>2041</v>
      </c>
    </row>
    <row r="512" spans="1:13" x14ac:dyDescent="0.2">
      <c r="A512" s="813" t="s">
        <v>2730</v>
      </c>
      <c r="B512" s="804" t="s">
        <v>2731</v>
      </c>
      <c r="C512" s="64">
        <v>6</v>
      </c>
      <c r="D512" s="816">
        <v>42739</v>
      </c>
      <c r="E512" s="811"/>
      <c r="F512" s="809"/>
      <c r="G512" s="812" t="s">
        <v>1791</v>
      </c>
      <c r="H512" s="812"/>
      <c r="I512" s="81" t="s">
        <v>2732</v>
      </c>
      <c r="K512" s="819"/>
      <c r="L512" s="819"/>
    </row>
    <row r="513" spans="1:13" x14ac:dyDescent="0.2">
      <c r="A513" s="848" t="s">
        <v>2941</v>
      </c>
      <c r="B513" s="438" t="s">
        <v>2942</v>
      </c>
      <c r="C513" s="70">
        <v>13</v>
      </c>
      <c r="D513" s="139">
        <v>42725</v>
      </c>
      <c r="E513" s="47"/>
      <c r="F513" s="46"/>
      <c r="G513" s="49"/>
      <c r="H513" s="49" t="s">
        <v>1791</v>
      </c>
      <c r="I513" s="85" t="s">
        <v>3904</v>
      </c>
      <c r="K513" s="803"/>
      <c r="L513" s="803"/>
    </row>
    <row r="514" spans="1:13" x14ac:dyDescent="0.2">
      <c r="A514" s="54" t="s">
        <v>2069</v>
      </c>
      <c r="B514" s="805" t="s">
        <v>2070</v>
      </c>
      <c r="C514" s="56">
        <v>5</v>
      </c>
      <c r="D514" s="134">
        <v>42712</v>
      </c>
      <c r="E514" s="37" t="s">
        <v>1791</v>
      </c>
      <c r="F514" s="21"/>
      <c r="G514" s="32"/>
      <c r="H514" s="32"/>
      <c r="I514" s="18"/>
    </row>
    <row r="515" spans="1:13" x14ac:dyDescent="0.2">
      <c r="A515" s="31" t="s">
        <v>2617</v>
      </c>
      <c r="B515" s="804" t="s">
        <v>2618</v>
      </c>
      <c r="C515" s="64">
        <v>6</v>
      </c>
      <c r="D515" s="816">
        <v>42705</v>
      </c>
      <c r="E515" s="811"/>
      <c r="F515" s="809"/>
      <c r="G515" s="812" t="s">
        <v>1791</v>
      </c>
      <c r="H515" s="812"/>
      <c r="I515" s="81" t="s">
        <v>2619</v>
      </c>
      <c r="K515" s="803"/>
      <c r="L515" s="803"/>
    </row>
    <row r="516" spans="1:13" x14ac:dyDescent="0.2">
      <c r="A516" s="813" t="s">
        <v>2205</v>
      </c>
      <c r="B516" s="804" t="s">
        <v>2206</v>
      </c>
      <c r="C516" s="64">
        <v>15</v>
      </c>
      <c r="D516" s="816">
        <v>42697</v>
      </c>
      <c r="E516" s="811"/>
      <c r="F516" s="809" t="s">
        <v>1791</v>
      </c>
      <c r="G516" s="812"/>
      <c r="H516" s="812"/>
      <c r="I516" s="81" t="s">
        <v>1792</v>
      </c>
      <c r="K516" s="803"/>
      <c r="L516" s="803"/>
    </row>
    <row r="517" spans="1:13" x14ac:dyDescent="0.2">
      <c r="A517" s="140" t="s">
        <v>2127</v>
      </c>
      <c r="B517" s="69" t="s">
        <v>2128</v>
      </c>
      <c r="C517" s="64">
        <v>5</v>
      </c>
      <c r="D517" s="816">
        <v>42696</v>
      </c>
      <c r="E517" s="811"/>
      <c r="F517" s="809" t="s">
        <v>1791</v>
      </c>
      <c r="G517" s="812"/>
      <c r="H517" s="812"/>
      <c r="I517" s="81" t="s">
        <v>3971</v>
      </c>
      <c r="K517" s="803"/>
      <c r="L517" s="803"/>
      <c r="M517" s="803"/>
    </row>
    <row r="518" spans="1:13" x14ac:dyDescent="0.2">
      <c r="A518" s="82" t="s">
        <v>2521</v>
      </c>
      <c r="B518" s="810" t="s">
        <v>2522</v>
      </c>
      <c r="C518" s="70">
        <v>6</v>
      </c>
      <c r="D518" s="139">
        <v>42690</v>
      </c>
      <c r="E518" s="47"/>
      <c r="F518" s="46" t="s">
        <v>1791</v>
      </c>
      <c r="G518" s="49"/>
      <c r="H518" s="49"/>
      <c r="I518" s="85" t="s">
        <v>1792</v>
      </c>
    </row>
    <row r="519" spans="1:13" x14ac:dyDescent="0.2">
      <c r="A519" s="54" t="s">
        <v>2578</v>
      </c>
      <c r="B519" s="805" t="s">
        <v>2579</v>
      </c>
      <c r="C519" s="56">
        <v>10</v>
      </c>
      <c r="D519" s="134">
        <v>42690</v>
      </c>
      <c r="E519" s="37"/>
      <c r="F519" s="21" t="s">
        <v>1791</v>
      </c>
      <c r="G519" s="32"/>
      <c r="H519" s="32"/>
      <c r="I519" s="55" t="s">
        <v>1792</v>
      </c>
    </row>
    <row r="520" spans="1:13" x14ac:dyDescent="0.2">
      <c r="A520" s="813" t="s">
        <v>2080</v>
      </c>
      <c r="B520" s="804" t="s">
        <v>2081</v>
      </c>
      <c r="C520" s="64">
        <v>5</v>
      </c>
      <c r="D520" s="816">
        <v>42688</v>
      </c>
      <c r="E520" s="811"/>
      <c r="F520" s="809" t="s">
        <v>1791</v>
      </c>
      <c r="G520" s="812"/>
      <c r="H520" s="812"/>
      <c r="I520" s="81" t="s">
        <v>1792</v>
      </c>
    </row>
    <row r="521" spans="1:13" x14ac:dyDescent="0.2">
      <c r="A521" s="813" t="s">
        <v>2112</v>
      </c>
      <c r="B521" s="804" t="s">
        <v>2113</v>
      </c>
      <c r="C521" s="64">
        <v>10</v>
      </c>
      <c r="D521" s="816">
        <v>42688</v>
      </c>
      <c r="E521" s="811"/>
      <c r="F521" s="809" t="s">
        <v>1791</v>
      </c>
      <c r="G521" s="812"/>
      <c r="H521" s="812"/>
      <c r="I521" s="81" t="s">
        <v>1792</v>
      </c>
      <c r="K521" s="803"/>
      <c r="L521" s="803"/>
    </row>
    <row r="522" spans="1:13" x14ac:dyDescent="0.2">
      <c r="A522" s="140" t="s">
        <v>1901</v>
      </c>
      <c r="B522" s="69" t="s">
        <v>1902</v>
      </c>
      <c r="C522" s="64">
        <v>6</v>
      </c>
      <c r="D522" s="816">
        <v>42685</v>
      </c>
      <c r="E522" s="811"/>
      <c r="F522" s="809" t="s">
        <v>1791</v>
      </c>
      <c r="G522" s="812"/>
      <c r="H522" s="812"/>
      <c r="I522" s="81" t="s">
        <v>1903</v>
      </c>
    </row>
    <row r="523" spans="1:13" x14ac:dyDescent="0.2">
      <c r="A523" s="82" t="s">
        <v>2479</v>
      </c>
      <c r="B523" s="810" t="s">
        <v>2480</v>
      </c>
      <c r="C523" s="70">
        <v>12</v>
      </c>
      <c r="D523" s="139">
        <v>42684</v>
      </c>
      <c r="E523" s="47"/>
      <c r="F523" s="46"/>
      <c r="G523" s="49" t="s">
        <v>1791</v>
      </c>
      <c r="H523" s="49"/>
      <c r="I523" s="85" t="s">
        <v>2481</v>
      </c>
      <c r="K523" s="803"/>
      <c r="L523" s="803"/>
    </row>
    <row r="524" spans="1:13" x14ac:dyDescent="0.2">
      <c r="A524" s="54" t="s">
        <v>2509</v>
      </c>
      <c r="B524" s="805" t="s">
        <v>2510</v>
      </c>
      <c r="C524" s="56">
        <v>5</v>
      </c>
      <c r="D524" s="134">
        <v>42684</v>
      </c>
      <c r="E524" s="37"/>
      <c r="F524" s="21" t="s">
        <v>1791</v>
      </c>
      <c r="G524" s="32"/>
      <c r="H524" s="32"/>
      <c r="I524" s="55" t="s">
        <v>2511</v>
      </c>
      <c r="L524" s="803"/>
      <c r="M524" s="803"/>
    </row>
    <row r="525" spans="1:13" x14ac:dyDescent="0.2">
      <c r="A525" s="140" t="s">
        <v>1985</v>
      </c>
      <c r="B525" s="69" t="s">
        <v>1986</v>
      </c>
      <c r="C525" s="64">
        <v>5</v>
      </c>
      <c r="D525" s="816">
        <v>42682</v>
      </c>
      <c r="E525" s="811"/>
      <c r="F525" s="809" t="s">
        <v>1791</v>
      </c>
      <c r="G525" s="812"/>
      <c r="H525" s="812"/>
      <c r="I525" s="81" t="s">
        <v>1987</v>
      </c>
      <c r="L525" s="803"/>
      <c r="M525" s="803"/>
    </row>
    <row r="526" spans="1:13" x14ac:dyDescent="0.2">
      <c r="A526" s="813" t="s">
        <v>2309</v>
      </c>
      <c r="B526" s="804" t="s">
        <v>2310</v>
      </c>
      <c r="C526" s="64">
        <v>5</v>
      </c>
      <c r="D526" s="816">
        <v>42681</v>
      </c>
      <c r="E526" s="811"/>
      <c r="F526" s="809" t="s">
        <v>1791</v>
      </c>
      <c r="G526" s="812"/>
      <c r="H526" s="812"/>
      <c r="I526" s="814" t="s">
        <v>2311</v>
      </c>
      <c r="L526" s="803"/>
      <c r="M526" s="803"/>
    </row>
    <row r="527" spans="1:13" x14ac:dyDescent="0.2">
      <c r="A527" s="813" t="s">
        <v>2284</v>
      </c>
      <c r="B527" s="804" t="s">
        <v>2285</v>
      </c>
      <c r="C527" s="64">
        <v>31</v>
      </c>
      <c r="D527" s="816">
        <v>42678</v>
      </c>
      <c r="E527" s="811"/>
      <c r="F527" s="809"/>
      <c r="G527" s="812"/>
      <c r="H527" s="812" t="s">
        <v>1791</v>
      </c>
      <c r="I527" s="808" t="s">
        <v>2286</v>
      </c>
    </row>
    <row r="528" spans="1:13" x14ac:dyDescent="0.2">
      <c r="A528" s="947" t="s">
        <v>1853</v>
      </c>
      <c r="B528" s="955" t="s">
        <v>1854</v>
      </c>
      <c r="C528" s="70">
        <v>6</v>
      </c>
      <c r="D528" s="139">
        <v>42677</v>
      </c>
      <c r="E528" s="47"/>
      <c r="F528" s="46" t="s">
        <v>1791</v>
      </c>
      <c r="G528" s="49"/>
      <c r="H528" s="49"/>
      <c r="I528" s="85" t="s">
        <v>3920</v>
      </c>
    </row>
    <row r="529" spans="1:16" x14ac:dyDescent="0.2">
      <c r="A529" s="59" t="s">
        <v>1940</v>
      </c>
      <c r="B529" s="18" t="s">
        <v>1941</v>
      </c>
      <c r="C529" s="56">
        <v>5</v>
      </c>
      <c r="D529" s="134">
        <v>42676</v>
      </c>
      <c r="E529" s="37"/>
      <c r="F529" s="21" t="s">
        <v>1791</v>
      </c>
      <c r="G529" s="32"/>
      <c r="H529" s="32"/>
      <c r="I529" s="59" t="s">
        <v>1792</v>
      </c>
      <c r="K529" s="819"/>
      <c r="L529" s="819"/>
    </row>
    <row r="530" spans="1:16" x14ac:dyDescent="0.2">
      <c r="A530" s="814" t="s">
        <v>2390</v>
      </c>
      <c r="B530" s="10" t="s">
        <v>2391</v>
      </c>
      <c r="C530" s="64">
        <v>5</v>
      </c>
      <c r="D530" s="816">
        <v>42675</v>
      </c>
      <c r="E530" s="811"/>
      <c r="F530" s="809" t="s">
        <v>1791</v>
      </c>
      <c r="G530" s="812"/>
      <c r="H530" s="812"/>
      <c r="I530" s="814" t="s">
        <v>1792</v>
      </c>
      <c r="K530" s="803"/>
      <c r="L530" s="803"/>
    </row>
    <row r="531" spans="1:16" x14ac:dyDescent="0.2">
      <c r="A531" s="814" t="s">
        <v>2573</v>
      </c>
      <c r="B531" s="10" t="s">
        <v>2574</v>
      </c>
      <c r="C531" s="64">
        <v>5</v>
      </c>
      <c r="D531" s="816">
        <v>42675</v>
      </c>
      <c r="E531" s="811"/>
      <c r="F531" s="809" t="s">
        <v>1791</v>
      </c>
      <c r="G531" s="812"/>
      <c r="H531" s="812"/>
      <c r="I531" s="814" t="s">
        <v>1792</v>
      </c>
      <c r="K531" s="803"/>
      <c r="L531" s="803"/>
      <c r="O531" s="803"/>
      <c r="P531" s="803"/>
    </row>
    <row r="532" spans="1:16" x14ac:dyDescent="0.2">
      <c r="A532" s="814" t="s">
        <v>2689</v>
      </c>
      <c r="B532" s="808" t="s">
        <v>2690</v>
      </c>
      <c r="C532" s="64">
        <v>6</v>
      </c>
      <c r="D532" s="816">
        <v>42675</v>
      </c>
      <c r="E532" s="811"/>
      <c r="F532" s="809" t="s">
        <v>1791</v>
      </c>
      <c r="G532" s="812"/>
      <c r="H532" s="812"/>
      <c r="I532" s="814" t="s">
        <v>2691</v>
      </c>
    </row>
    <row r="533" spans="1:16" x14ac:dyDescent="0.2">
      <c r="A533" s="96" t="s">
        <v>1916</v>
      </c>
      <c r="B533" s="20" t="s">
        <v>1917</v>
      </c>
      <c r="C533" s="70">
        <v>8</v>
      </c>
      <c r="D533" s="139">
        <v>42674</v>
      </c>
      <c r="E533" s="47"/>
      <c r="F533" s="46" t="s">
        <v>1791</v>
      </c>
      <c r="G533" s="49"/>
      <c r="H533" s="49"/>
      <c r="I533" s="96" t="s">
        <v>1792</v>
      </c>
    </row>
    <row r="534" spans="1:16" x14ac:dyDescent="0.2">
      <c r="A534" s="59" t="s">
        <v>2327</v>
      </c>
      <c r="B534" s="18" t="s">
        <v>2328</v>
      </c>
      <c r="C534" s="56">
        <v>5</v>
      </c>
      <c r="D534" s="134">
        <v>42671</v>
      </c>
      <c r="E534" s="37"/>
      <c r="F534" s="21" t="s">
        <v>1791</v>
      </c>
      <c r="G534" s="32"/>
      <c r="H534" s="32"/>
      <c r="I534" s="55" t="s">
        <v>1792</v>
      </c>
      <c r="K534" s="803"/>
      <c r="L534" s="803"/>
    </row>
    <row r="535" spans="1:16" x14ac:dyDescent="0.2">
      <c r="A535" s="814" t="s">
        <v>1963</v>
      </c>
      <c r="B535" s="10" t="s">
        <v>1964</v>
      </c>
      <c r="C535" s="64">
        <v>6</v>
      </c>
      <c r="D535" s="816">
        <v>42670</v>
      </c>
      <c r="E535" s="811"/>
      <c r="F535" s="809" t="s">
        <v>1791</v>
      </c>
      <c r="G535" s="812"/>
      <c r="H535" s="812"/>
      <c r="I535" s="81" t="s">
        <v>1792</v>
      </c>
    </row>
    <row r="536" spans="1:16" x14ac:dyDescent="0.2">
      <c r="A536" s="814" t="s">
        <v>2099</v>
      </c>
      <c r="B536" s="808" t="s">
        <v>2100</v>
      </c>
      <c r="C536" s="64">
        <v>10</v>
      </c>
      <c r="D536" s="816">
        <v>42670</v>
      </c>
      <c r="E536" s="811"/>
      <c r="F536" s="809" t="s">
        <v>1791</v>
      </c>
      <c r="G536" s="812"/>
      <c r="H536" s="812"/>
      <c r="I536" s="81" t="s">
        <v>1792</v>
      </c>
    </row>
    <row r="537" spans="1:16" x14ac:dyDescent="0.2">
      <c r="A537" s="814" t="s">
        <v>2544</v>
      </c>
      <c r="B537" s="808" t="s">
        <v>2545</v>
      </c>
      <c r="C537" s="64">
        <v>5</v>
      </c>
      <c r="D537" s="816">
        <v>42670</v>
      </c>
      <c r="E537" s="811" t="s">
        <v>1791</v>
      </c>
      <c r="F537" s="809"/>
      <c r="G537" s="812"/>
      <c r="H537" s="812"/>
      <c r="I537" s="808"/>
      <c r="K537" s="803"/>
      <c r="L537" s="803"/>
      <c r="M537" s="803"/>
    </row>
    <row r="538" spans="1:16" x14ac:dyDescent="0.2">
      <c r="A538" s="96" t="s">
        <v>2751</v>
      </c>
      <c r="B538" s="806" t="s">
        <v>2752</v>
      </c>
      <c r="C538" s="70">
        <v>11</v>
      </c>
      <c r="D538" s="139">
        <v>42670</v>
      </c>
      <c r="E538" s="47" t="s">
        <v>1791</v>
      </c>
      <c r="F538" s="46"/>
      <c r="G538" s="49"/>
      <c r="H538" s="49"/>
      <c r="I538" s="806"/>
      <c r="K538" s="803"/>
      <c r="L538" s="803"/>
    </row>
    <row r="539" spans="1:16" x14ac:dyDescent="0.2">
      <c r="A539" s="59" t="s">
        <v>2420</v>
      </c>
      <c r="B539" s="18" t="s">
        <v>2421</v>
      </c>
      <c r="C539" s="56">
        <v>5</v>
      </c>
      <c r="D539" s="134">
        <v>42669</v>
      </c>
      <c r="E539" s="37" t="s">
        <v>1791</v>
      </c>
      <c r="F539" s="21"/>
      <c r="G539" s="32"/>
      <c r="H539" s="32"/>
      <c r="I539" s="18"/>
    </row>
    <row r="540" spans="1:16" x14ac:dyDescent="0.2">
      <c r="A540" s="804" t="s">
        <v>2078</v>
      </c>
      <c r="B540" s="808" t="s">
        <v>2079</v>
      </c>
      <c r="C540" s="64">
        <v>11</v>
      </c>
      <c r="D540" s="816">
        <v>42668</v>
      </c>
      <c r="E540" s="811"/>
      <c r="F540" s="809" t="s">
        <v>1791</v>
      </c>
      <c r="G540" s="812"/>
      <c r="H540" s="812"/>
      <c r="I540" s="81" t="s">
        <v>1792</v>
      </c>
      <c r="K540" s="803"/>
      <c r="L540" s="803"/>
      <c r="M540" s="803"/>
    </row>
    <row r="541" spans="1:16" x14ac:dyDescent="0.2">
      <c r="A541" s="79" t="s">
        <v>2523</v>
      </c>
      <c r="B541" s="152" t="s">
        <v>2524</v>
      </c>
      <c r="C541" s="64">
        <v>14</v>
      </c>
      <c r="D541" s="816">
        <v>42668</v>
      </c>
      <c r="E541" s="811"/>
      <c r="F541" s="809" t="s">
        <v>1791</v>
      </c>
      <c r="G541" s="812"/>
      <c r="H541" s="812"/>
      <c r="I541" s="81" t="s">
        <v>3887</v>
      </c>
    </row>
    <row r="542" spans="1:16" x14ac:dyDescent="0.2">
      <c r="A542" s="814" t="s">
        <v>2585</v>
      </c>
      <c r="B542" s="808" t="s">
        <v>2586</v>
      </c>
      <c r="C542" s="64">
        <v>5</v>
      </c>
      <c r="D542" s="816">
        <v>42668</v>
      </c>
      <c r="E542" s="811"/>
      <c r="F542" s="809" t="s">
        <v>1791</v>
      </c>
      <c r="G542" s="812"/>
      <c r="H542" s="812"/>
      <c r="I542" s="81" t="s">
        <v>2587</v>
      </c>
      <c r="L542" s="803"/>
      <c r="M542" s="803"/>
    </row>
    <row r="543" spans="1:16" x14ac:dyDescent="0.2">
      <c r="A543" s="962" t="s">
        <v>2923</v>
      </c>
      <c r="B543" s="856" t="s">
        <v>2924</v>
      </c>
      <c r="C543" s="70">
        <v>6</v>
      </c>
      <c r="D543" s="139">
        <v>42668</v>
      </c>
      <c r="E543" s="47"/>
      <c r="F543" s="46" t="s">
        <v>1791</v>
      </c>
      <c r="G543" s="49"/>
      <c r="H543" s="49"/>
      <c r="I543" s="85" t="s">
        <v>4006</v>
      </c>
    </row>
    <row r="544" spans="1:16" x14ac:dyDescent="0.2">
      <c r="A544" s="59" t="s">
        <v>1888</v>
      </c>
      <c r="B544" s="7" t="s">
        <v>1889</v>
      </c>
      <c r="C544" s="56">
        <v>5</v>
      </c>
      <c r="D544" s="134">
        <v>42662</v>
      </c>
      <c r="E544" s="37"/>
      <c r="F544" s="21" t="s">
        <v>1791</v>
      </c>
      <c r="G544" s="32"/>
      <c r="H544" s="32"/>
      <c r="I544" s="55" t="s">
        <v>1792</v>
      </c>
    </row>
    <row r="545" spans="1:13" x14ac:dyDescent="0.2">
      <c r="A545" s="814" t="s">
        <v>2138</v>
      </c>
      <c r="B545" s="10" t="s">
        <v>2139</v>
      </c>
      <c r="C545" s="64">
        <v>5</v>
      </c>
      <c r="D545" s="816">
        <v>42662</v>
      </c>
      <c r="E545" s="811"/>
      <c r="F545" s="809" t="s">
        <v>1791</v>
      </c>
      <c r="G545" s="812"/>
      <c r="H545" s="812"/>
      <c r="I545" s="81" t="s">
        <v>1792</v>
      </c>
      <c r="L545" s="803"/>
      <c r="M545" s="803"/>
    </row>
    <row r="546" spans="1:13" x14ac:dyDescent="0.2">
      <c r="A546" s="813" t="s">
        <v>2553</v>
      </c>
      <c r="B546" s="804" t="s">
        <v>2554</v>
      </c>
      <c r="C546" s="64">
        <v>10</v>
      </c>
      <c r="D546" s="816">
        <v>42662</v>
      </c>
      <c r="E546" s="811"/>
      <c r="F546" s="809" t="s">
        <v>1791</v>
      </c>
      <c r="G546" s="812"/>
      <c r="H546" s="812"/>
      <c r="I546" s="81" t="s">
        <v>2555</v>
      </c>
    </row>
    <row r="547" spans="1:13" x14ac:dyDescent="0.2">
      <c r="A547" s="814" t="s">
        <v>1789</v>
      </c>
      <c r="B547" s="10" t="s">
        <v>1790</v>
      </c>
      <c r="C547" s="64">
        <v>8</v>
      </c>
      <c r="D547" s="816">
        <v>42657</v>
      </c>
      <c r="E547" s="811"/>
      <c r="F547" s="809" t="s">
        <v>1791</v>
      </c>
      <c r="G547" s="812"/>
      <c r="H547" s="812"/>
      <c r="I547" s="81" t="s">
        <v>3943</v>
      </c>
    </row>
    <row r="548" spans="1:13" x14ac:dyDescent="0.2">
      <c r="A548" s="108" t="s">
        <v>2282</v>
      </c>
      <c r="B548" s="970" t="s">
        <v>2283</v>
      </c>
      <c r="C548" s="70">
        <v>6</v>
      </c>
      <c r="D548" s="139">
        <v>42656</v>
      </c>
      <c r="E548" s="47"/>
      <c r="F548" s="46" t="s">
        <v>1791</v>
      </c>
      <c r="G548" s="49"/>
      <c r="H548" s="49"/>
      <c r="I548" s="85" t="s">
        <v>3956</v>
      </c>
    </row>
    <row r="549" spans="1:13" x14ac:dyDescent="0.2">
      <c r="A549" s="54" t="s">
        <v>2338</v>
      </c>
      <c r="B549" s="805" t="s">
        <v>2339</v>
      </c>
      <c r="C549" s="95">
        <v>12</v>
      </c>
      <c r="D549" s="134">
        <v>42655</v>
      </c>
      <c r="E549" s="37"/>
      <c r="F549" s="21"/>
      <c r="G549" s="32" t="s">
        <v>1791</v>
      </c>
      <c r="H549" s="32"/>
      <c r="I549" s="18" t="s">
        <v>2340</v>
      </c>
      <c r="K549" s="803"/>
      <c r="L549" s="803"/>
    </row>
    <row r="550" spans="1:13" x14ac:dyDescent="0.2">
      <c r="A550" s="813" t="s">
        <v>2065</v>
      </c>
      <c r="B550" s="804" t="s">
        <v>2066</v>
      </c>
      <c r="C550" s="93">
        <v>8</v>
      </c>
      <c r="D550" s="816">
        <v>42654</v>
      </c>
      <c r="E550" s="811"/>
      <c r="F550" s="809" t="s">
        <v>1791</v>
      </c>
      <c r="G550" s="812"/>
      <c r="H550" s="812"/>
      <c r="I550" s="814" t="s">
        <v>1792</v>
      </c>
    </row>
    <row r="551" spans="1:13" x14ac:dyDescent="0.2">
      <c r="A551" s="813" t="s">
        <v>2556</v>
      </c>
      <c r="B551" s="804" t="s">
        <v>2557</v>
      </c>
      <c r="C551" s="93">
        <v>8</v>
      </c>
      <c r="D551" s="816">
        <v>42653</v>
      </c>
      <c r="E551" s="811"/>
      <c r="F551" s="809" t="s">
        <v>1791</v>
      </c>
      <c r="G551" s="812"/>
      <c r="H551" s="812"/>
      <c r="I551" s="81" t="s">
        <v>1792</v>
      </c>
    </row>
    <row r="552" spans="1:13" x14ac:dyDescent="0.2">
      <c r="A552" s="813" t="s">
        <v>2439</v>
      </c>
      <c r="B552" s="804" t="s">
        <v>2440</v>
      </c>
      <c r="C552" s="93">
        <v>13</v>
      </c>
      <c r="D552" s="816">
        <v>42646</v>
      </c>
      <c r="E552" s="811"/>
      <c r="F552" s="809" t="s">
        <v>1791</v>
      </c>
      <c r="G552" s="812"/>
      <c r="H552" s="812"/>
      <c r="I552" s="814" t="s">
        <v>1792</v>
      </c>
    </row>
    <row r="553" spans="1:13" x14ac:dyDescent="0.2">
      <c r="A553" s="82" t="s">
        <v>2603</v>
      </c>
      <c r="B553" s="810" t="s">
        <v>2604</v>
      </c>
      <c r="C553" s="97">
        <v>38</v>
      </c>
      <c r="D553" s="139">
        <v>42646</v>
      </c>
      <c r="E553" s="47"/>
      <c r="F553" s="46"/>
      <c r="G553" s="49" t="s">
        <v>1791</v>
      </c>
      <c r="H553" s="49"/>
      <c r="I553" s="85" t="s">
        <v>2605</v>
      </c>
      <c r="L553" s="803"/>
      <c r="M553" s="803"/>
    </row>
    <row r="554" spans="1:13" x14ac:dyDescent="0.2">
      <c r="A554" s="905" t="s">
        <v>1805</v>
      </c>
      <c r="B554" s="90" t="s">
        <v>1806</v>
      </c>
      <c r="C554" s="56">
        <v>5</v>
      </c>
      <c r="D554" s="134">
        <v>42643</v>
      </c>
      <c r="E554" s="37"/>
      <c r="F554" s="21" t="s">
        <v>1791</v>
      </c>
      <c r="G554" s="32"/>
      <c r="H554" s="32"/>
      <c r="I554" s="55" t="s">
        <v>3877</v>
      </c>
    </row>
    <row r="555" spans="1:13" x14ac:dyDescent="0.2">
      <c r="A555" s="956" t="s">
        <v>2179</v>
      </c>
      <c r="B555" s="436" t="s">
        <v>2180</v>
      </c>
      <c r="C555" s="93">
        <v>15</v>
      </c>
      <c r="D555" s="816">
        <v>42641</v>
      </c>
      <c r="E555" s="811"/>
      <c r="F555" s="809" t="s">
        <v>1791</v>
      </c>
      <c r="G555" s="812"/>
      <c r="H555" s="812"/>
      <c r="I555" s="81" t="s">
        <v>3855</v>
      </c>
      <c r="K555" s="803"/>
      <c r="L555" s="803"/>
    </row>
    <row r="556" spans="1:13" x14ac:dyDescent="0.2">
      <c r="A556" s="956" t="s">
        <v>2218</v>
      </c>
      <c r="B556" s="69" t="s">
        <v>2219</v>
      </c>
      <c r="C556" s="93">
        <v>5</v>
      </c>
      <c r="D556" s="816">
        <v>42641</v>
      </c>
      <c r="E556" s="811"/>
      <c r="F556" s="809" t="s">
        <v>1791</v>
      </c>
      <c r="G556" s="812"/>
      <c r="H556" s="812"/>
      <c r="I556" s="81" t="s">
        <v>2199</v>
      </c>
    </row>
    <row r="557" spans="1:13" x14ac:dyDescent="0.2">
      <c r="A557" s="813" t="s">
        <v>2034</v>
      </c>
      <c r="B557" s="804" t="s">
        <v>2035</v>
      </c>
      <c r="C557" s="93">
        <v>9</v>
      </c>
      <c r="D557" s="816">
        <v>42635</v>
      </c>
      <c r="E557" s="811"/>
      <c r="F557" s="809"/>
      <c r="G557" s="812"/>
      <c r="H557" s="812" t="s">
        <v>1791</v>
      </c>
      <c r="I557" s="81" t="s">
        <v>2036</v>
      </c>
    </row>
    <row r="558" spans="1:13" x14ac:dyDescent="0.2">
      <c r="A558" s="82" t="s">
        <v>2073</v>
      </c>
      <c r="B558" s="810" t="s">
        <v>2074</v>
      </c>
      <c r="C558" s="97">
        <v>5</v>
      </c>
      <c r="D558" s="139">
        <v>42635</v>
      </c>
      <c r="E558" s="47"/>
      <c r="F558" s="46" t="s">
        <v>1791</v>
      </c>
      <c r="G558" s="49"/>
      <c r="H558" s="49"/>
      <c r="I558" s="85" t="s">
        <v>1792</v>
      </c>
    </row>
    <row r="559" spans="1:13" x14ac:dyDescent="0.2">
      <c r="A559" s="966" t="s">
        <v>2903</v>
      </c>
      <c r="B559" s="930" t="s">
        <v>2904</v>
      </c>
      <c r="C559" s="95">
        <v>5</v>
      </c>
      <c r="D559" s="134">
        <v>42635</v>
      </c>
      <c r="E559" s="37"/>
      <c r="F559" s="21" t="s">
        <v>1791</v>
      </c>
      <c r="G559" s="32"/>
      <c r="H559" s="32"/>
      <c r="I559" s="55" t="s">
        <v>3855</v>
      </c>
      <c r="L559" s="803"/>
      <c r="M559" s="803"/>
    </row>
    <row r="560" spans="1:13" x14ac:dyDescent="0.2">
      <c r="A560" s="813" t="s">
        <v>2738</v>
      </c>
      <c r="B560" s="804" t="s">
        <v>2739</v>
      </c>
      <c r="C560" s="93">
        <v>7</v>
      </c>
      <c r="D560" s="816">
        <v>42634</v>
      </c>
      <c r="E560" s="811"/>
      <c r="F560" s="809"/>
      <c r="G560" s="812" t="s">
        <v>1791</v>
      </c>
      <c r="H560" s="812"/>
      <c r="I560" s="81" t="s">
        <v>2740</v>
      </c>
    </row>
    <row r="561" spans="1:13" x14ac:dyDescent="0.2">
      <c r="A561" s="813" t="s">
        <v>2879</v>
      </c>
      <c r="B561" s="804" t="s">
        <v>2880</v>
      </c>
      <c r="C561" s="93">
        <v>6</v>
      </c>
      <c r="D561" s="816">
        <v>42634</v>
      </c>
      <c r="E561" s="811" t="s">
        <v>1791</v>
      </c>
      <c r="F561" s="809"/>
      <c r="G561" s="812"/>
      <c r="H561" s="812"/>
      <c r="I561" s="81" t="s">
        <v>2881</v>
      </c>
    </row>
    <row r="562" spans="1:13" x14ac:dyDescent="0.2">
      <c r="A562" s="140" t="s">
        <v>2197</v>
      </c>
      <c r="B562" s="69" t="s">
        <v>2198</v>
      </c>
      <c r="C562" s="93">
        <v>5</v>
      </c>
      <c r="D562" s="816">
        <v>42633</v>
      </c>
      <c r="E562" s="811"/>
      <c r="F562" s="809" t="s">
        <v>1791</v>
      </c>
      <c r="G562" s="812"/>
      <c r="H562" s="812"/>
      <c r="I562" s="81" t="s">
        <v>2199</v>
      </c>
    </row>
    <row r="563" spans="1:13" x14ac:dyDescent="0.2">
      <c r="A563" s="82" t="s">
        <v>1937</v>
      </c>
      <c r="B563" s="810" t="s">
        <v>1938</v>
      </c>
      <c r="C563" s="97">
        <v>43</v>
      </c>
      <c r="D563" s="139">
        <v>42632</v>
      </c>
      <c r="E563" s="47">
        <v>43</v>
      </c>
      <c r="F563" s="46" t="s">
        <v>1791</v>
      </c>
      <c r="G563" s="49"/>
      <c r="H563" s="49"/>
      <c r="I563" s="85" t="s">
        <v>1939</v>
      </c>
    </row>
    <row r="564" spans="1:13" x14ac:dyDescent="0.2">
      <c r="A564" s="59" t="s">
        <v>2610</v>
      </c>
      <c r="B564" s="18" t="s">
        <v>2611</v>
      </c>
      <c r="C564" s="95">
        <v>14</v>
      </c>
      <c r="D564" s="134">
        <v>42630</v>
      </c>
      <c r="E564" s="37" t="s">
        <v>1791</v>
      </c>
      <c r="F564" s="21"/>
      <c r="G564" s="32"/>
      <c r="H564" s="32"/>
      <c r="I564" s="805" t="s">
        <v>2612</v>
      </c>
    </row>
    <row r="565" spans="1:13" x14ac:dyDescent="0.2">
      <c r="A565" s="814" t="s">
        <v>2641</v>
      </c>
      <c r="B565" s="808" t="s">
        <v>2642</v>
      </c>
      <c r="C565" s="93">
        <v>37</v>
      </c>
      <c r="D565" s="816">
        <v>42629</v>
      </c>
      <c r="E565" s="811"/>
      <c r="F565" s="809"/>
      <c r="G565" s="812" t="s">
        <v>1791</v>
      </c>
      <c r="H565" s="812"/>
      <c r="I565" s="814" t="s">
        <v>2643</v>
      </c>
    </row>
    <row r="566" spans="1:13" x14ac:dyDescent="0.2">
      <c r="A566" s="814" t="s">
        <v>1871</v>
      </c>
      <c r="B566" s="808" t="s">
        <v>1872</v>
      </c>
      <c r="C566" s="93">
        <v>5</v>
      </c>
      <c r="D566" s="816">
        <v>42628</v>
      </c>
      <c r="E566" s="811"/>
      <c r="F566" s="809" t="s">
        <v>1791</v>
      </c>
      <c r="G566" s="812"/>
      <c r="H566" s="812"/>
      <c r="I566" s="81" t="s">
        <v>1792</v>
      </c>
      <c r="K566" s="803"/>
      <c r="L566" s="803"/>
    </row>
    <row r="567" spans="1:13" x14ac:dyDescent="0.2">
      <c r="A567" s="814" t="s">
        <v>2307</v>
      </c>
      <c r="B567" s="808" t="s">
        <v>2308</v>
      </c>
      <c r="C567" s="93">
        <v>5</v>
      </c>
      <c r="D567" s="816">
        <v>42628</v>
      </c>
      <c r="E567" s="811"/>
      <c r="F567" s="809" t="s">
        <v>1791</v>
      </c>
      <c r="G567" s="812"/>
      <c r="H567" s="812"/>
      <c r="I567" s="81" t="s">
        <v>1792</v>
      </c>
    </row>
    <row r="568" spans="1:13" x14ac:dyDescent="0.2">
      <c r="A568" s="108" t="s">
        <v>2240</v>
      </c>
      <c r="B568" s="432" t="s">
        <v>2241</v>
      </c>
      <c r="C568" s="97">
        <v>5</v>
      </c>
      <c r="D568" s="139">
        <v>42622</v>
      </c>
      <c r="E568" s="47"/>
      <c r="F568" s="46" t="s">
        <v>1791</v>
      </c>
      <c r="G568" s="49"/>
      <c r="H568" s="49"/>
      <c r="I568" s="96" t="s">
        <v>2242</v>
      </c>
      <c r="K568" s="803"/>
      <c r="L568" s="803"/>
      <c r="M568" s="803"/>
    </row>
    <row r="569" spans="1:13" x14ac:dyDescent="0.2">
      <c r="A569" s="59" t="s">
        <v>1868</v>
      </c>
      <c r="B569" s="7" t="s">
        <v>1869</v>
      </c>
      <c r="C569" s="56">
        <v>7</v>
      </c>
      <c r="D569" s="134">
        <v>42621</v>
      </c>
      <c r="E569" s="37"/>
      <c r="F569" s="21"/>
      <c r="G569" s="32" t="s">
        <v>1791</v>
      </c>
      <c r="H569" s="32"/>
      <c r="I569" s="55" t="s">
        <v>1870</v>
      </c>
      <c r="K569" s="803"/>
      <c r="L569" s="803"/>
    </row>
    <row r="570" spans="1:13" x14ac:dyDescent="0.2">
      <c r="A570" s="814" t="s">
        <v>1672</v>
      </c>
      <c r="B570" s="10" t="s">
        <v>1673</v>
      </c>
      <c r="C570" s="64">
        <v>5</v>
      </c>
      <c r="D570" s="816">
        <v>42621</v>
      </c>
      <c r="E570" s="155" t="s">
        <v>1791</v>
      </c>
      <c r="F570" s="809"/>
      <c r="G570" s="812"/>
      <c r="H570" s="812"/>
      <c r="I570" s="158" t="s">
        <v>2475</v>
      </c>
    </row>
    <row r="571" spans="1:13" x14ac:dyDescent="0.2">
      <c r="A571" s="813" t="s">
        <v>2623</v>
      </c>
      <c r="B571" s="804" t="s">
        <v>2624</v>
      </c>
      <c r="C571" s="64">
        <v>5</v>
      </c>
      <c r="D571" s="816">
        <v>42620</v>
      </c>
      <c r="E571" s="811"/>
      <c r="F571" s="809" t="s">
        <v>1791</v>
      </c>
      <c r="G571" s="812"/>
      <c r="H571" s="812"/>
      <c r="I571" s="81" t="s">
        <v>2625</v>
      </c>
      <c r="L571" s="803"/>
      <c r="M571" s="803"/>
    </row>
    <row r="572" spans="1:13" x14ac:dyDescent="0.2">
      <c r="A572" s="813" t="s">
        <v>2872</v>
      </c>
      <c r="B572" s="804" t="s">
        <v>2873</v>
      </c>
      <c r="C572" s="64">
        <v>14</v>
      </c>
      <c r="D572" s="816">
        <v>42620</v>
      </c>
      <c r="E572" s="811"/>
      <c r="F572" s="809" t="s">
        <v>1791</v>
      </c>
      <c r="G572" s="812"/>
      <c r="H572" s="812"/>
      <c r="I572" s="81" t="s">
        <v>1792</v>
      </c>
      <c r="K572" s="803"/>
      <c r="L572" s="803"/>
    </row>
    <row r="573" spans="1:13" x14ac:dyDescent="0.2">
      <c r="A573" s="96" t="s">
        <v>1980</v>
      </c>
      <c r="B573" s="20" t="s">
        <v>1981</v>
      </c>
      <c r="C573" s="70">
        <v>5</v>
      </c>
      <c r="D573" s="139">
        <v>42615</v>
      </c>
      <c r="E573" s="47"/>
      <c r="F573" s="46" t="s">
        <v>1791</v>
      </c>
      <c r="G573" s="49"/>
      <c r="H573" s="49"/>
      <c r="I573" s="85" t="s">
        <v>1792</v>
      </c>
    </row>
    <row r="574" spans="1:13" x14ac:dyDescent="0.2">
      <c r="A574" s="54" t="s">
        <v>2101</v>
      </c>
      <c r="B574" s="805" t="s">
        <v>2102</v>
      </c>
      <c r="C574" s="56">
        <v>12</v>
      </c>
      <c r="D574" s="134">
        <v>42615</v>
      </c>
      <c r="E574" s="37"/>
      <c r="F574" s="21" t="s">
        <v>1791</v>
      </c>
      <c r="G574" s="32"/>
      <c r="H574" s="32"/>
      <c r="I574" s="55" t="s">
        <v>1792</v>
      </c>
      <c r="K574" s="803"/>
      <c r="L574" s="803"/>
    </row>
    <row r="575" spans="1:13" x14ac:dyDescent="0.2">
      <c r="A575" s="140" t="s">
        <v>2200</v>
      </c>
      <c r="B575" s="69" t="s">
        <v>2201</v>
      </c>
      <c r="C575" s="64">
        <v>5</v>
      </c>
      <c r="D575" s="816">
        <v>42615</v>
      </c>
      <c r="E575" s="811"/>
      <c r="F575" s="809" t="s">
        <v>1791</v>
      </c>
      <c r="G575" s="812"/>
      <c r="H575" s="812"/>
      <c r="I575" s="81" t="s">
        <v>3956</v>
      </c>
    </row>
    <row r="576" spans="1:13" x14ac:dyDescent="0.2">
      <c r="A576" s="813" t="s">
        <v>2655</v>
      </c>
      <c r="B576" s="804" t="s">
        <v>2656</v>
      </c>
      <c r="C576" s="64">
        <v>29</v>
      </c>
      <c r="D576" s="816">
        <v>42615</v>
      </c>
      <c r="E576" s="811"/>
      <c r="F576" s="809" t="s">
        <v>1791</v>
      </c>
      <c r="G576" s="812"/>
      <c r="H576" s="812"/>
      <c r="I576" s="81" t="s">
        <v>1792</v>
      </c>
      <c r="K576" s="819"/>
      <c r="L576" s="819"/>
    </row>
    <row r="577" spans="1:16" x14ac:dyDescent="0.2">
      <c r="A577" s="813" t="s">
        <v>2741</v>
      </c>
      <c r="B577" s="804" t="s">
        <v>2742</v>
      </c>
      <c r="C577" s="64">
        <v>7</v>
      </c>
      <c r="D577" s="816">
        <v>42615</v>
      </c>
      <c r="E577" s="811"/>
      <c r="F577" s="809" t="s">
        <v>1791</v>
      </c>
      <c r="G577" s="812"/>
      <c r="H577" s="812"/>
      <c r="I577" s="81" t="s">
        <v>1792</v>
      </c>
      <c r="K577" s="819"/>
      <c r="L577" s="819"/>
      <c r="O577" s="826"/>
      <c r="P577" s="819"/>
    </row>
    <row r="578" spans="1:16" x14ac:dyDescent="0.2">
      <c r="A578" s="82" t="s">
        <v>2843</v>
      </c>
      <c r="B578" s="810" t="s">
        <v>2844</v>
      </c>
      <c r="C578" s="70">
        <v>6</v>
      </c>
      <c r="D578" s="139">
        <v>42615</v>
      </c>
      <c r="E578" s="47"/>
      <c r="F578" s="46" t="s">
        <v>1791</v>
      </c>
      <c r="G578" s="49"/>
      <c r="H578" s="49"/>
      <c r="I578" s="85" t="s">
        <v>1792</v>
      </c>
    </row>
    <row r="579" spans="1:16" x14ac:dyDescent="0.2">
      <c r="A579" s="54" t="s">
        <v>2845</v>
      </c>
      <c r="B579" s="805" t="s">
        <v>2846</v>
      </c>
      <c r="C579" s="56">
        <v>9</v>
      </c>
      <c r="D579" s="134">
        <v>42613</v>
      </c>
      <c r="E579" s="37"/>
      <c r="F579" s="21"/>
      <c r="G579" s="32" t="s">
        <v>1791</v>
      </c>
      <c r="H579" s="32"/>
      <c r="I579" s="59" t="s">
        <v>2847</v>
      </c>
    </row>
    <row r="580" spans="1:16" x14ac:dyDescent="0.2">
      <c r="A580" s="31" t="s">
        <v>2465</v>
      </c>
      <c r="B580" s="804" t="s">
        <v>2466</v>
      </c>
      <c r="C580" s="64">
        <v>19</v>
      </c>
      <c r="D580" s="816">
        <v>42585</v>
      </c>
      <c r="E580" s="811" t="s">
        <v>1791</v>
      </c>
      <c r="F580" s="809"/>
      <c r="G580" s="812"/>
      <c r="H580" s="812"/>
      <c r="I580" s="804"/>
    </row>
    <row r="581" spans="1:16" x14ac:dyDescent="0.2">
      <c r="A581" s="441" t="s">
        <v>2921</v>
      </c>
      <c r="B581" s="441" t="s">
        <v>2922</v>
      </c>
      <c r="C581" s="64">
        <v>12</v>
      </c>
      <c r="D581" s="816">
        <v>42585</v>
      </c>
      <c r="E581" s="811" t="s">
        <v>1791</v>
      </c>
      <c r="F581" s="809"/>
      <c r="G581" s="812"/>
      <c r="H581" s="812"/>
      <c r="I581" s="814" t="s">
        <v>3949</v>
      </c>
      <c r="K581" s="803"/>
      <c r="L581" s="803"/>
      <c r="M581" s="803"/>
    </row>
    <row r="582" spans="1:16" x14ac:dyDescent="0.2">
      <c r="A582" s="813" t="s">
        <v>2431</v>
      </c>
      <c r="B582" s="31" t="s">
        <v>2432</v>
      </c>
      <c r="C582" s="64">
        <v>5</v>
      </c>
      <c r="D582" s="816">
        <v>42584</v>
      </c>
      <c r="E582" s="811" t="s">
        <v>1791</v>
      </c>
      <c r="F582" s="809"/>
      <c r="G582" s="812"/>
      <c r="H582" s="812"/>
      <c r="I582" s="804"/>
    </row>
    <row r="583" spans="1:16" x14ac:dyDescent="0.2">
      <c r="A583" s="954" t="s">
        <v>2114</v>
      </c>
      <c r="B583" s="137" t="s">
        <v>2115</v>
      </c>
      <c r="C583" s="70">
        <v>6</v>
      </c>
      <c r="D583" s="139">
        <v>42583</v>
      </c>
      <c r="E583" s="47"/>
      <c r="F583" s="46"/>
      <c r="G583" s="49"/>
      <c r="H583" s="49" t="s">
        <v>1791</v>
      </c>
      <c r="I583" s="810"/>
    </row>
    <row r="584" spans="1:16" x14ac:dyDescent="0.2">
      <c r="A584" s="54" t="s">
        <v>2215</v>
      </c>
      <c r="B584" s="805" t="s">
        <v>2216</v>
      </c>
      <c r="C584" s="56">
        <v>5</v>
      </c>
      <c r="D584" s="134">
        <v>42552</v>
      </c>
      <c r="E584" s="37"/>
      <c r="F584" s="21"/>
      <c r="G584" s="32" t="s">
        <v>1791</v>
      </c>
      <c r="H584" s="21"/>
      <c r="I584" s="55" t="s">
        <v>2217</v>
      </c>
    </row>
    <row r="585" spans="1:16" x14ac:dyDescent="0.2">
      <c r="A585" s="813" t="s">
        <v>1807</v>
      </c>
      <c r="B585" s="804" t="s">
        <v>1808</v>
      </c>
      <c r="C585" s="64">
        <v>14</v>
      </c>
      <c r="D585" s="816">
        <v>42551</v>
      </c>
      <c r="E585" s="811"/>
      <c r="F585" s="809"/>
      <c r="G585" s="812" t="s">
        <v>1791</v>
      </c>
      <c r="H585" s="809"/>
      <c r="I585" s="81" t="s">
        <v>1809</v>
      </c>
    </row>
    <row r="586" spans="1:16" x14ac:dyDescent="0.2">
      <c r="A586" s="813" t="s">
        <v>2454</v>
      </c>
      <c r="B586" s="804" t="s">
        <v>2455</v>
      </c>
      <c r="C586" s="64">
        <v>6</v>
      </c>
      <c r="D586" s="816">
        <v>42545</v>
      </c>
      <c r="E586" s="811"/>
      <c r="F586" s="809"/>
      <c r="G586" s="812" t="s">
        <v>1791</v>
      </c>
      <c r="H586" s="809"/>
      <c r="I586" s="81" t="s">
        <v>2456</v>
      </c>
      <c r="L586" s="803"/>
      <c r="M586" s="803"/>
    </row>
    <row r="587" spans="1:16" x14ac:dyDescent="0.2">
      <c r="A587" s="813" t="s">
        <v>2091</v>
      </c>
      <c r="B587" s="804" t="s">
        <v>2092</v>
      </c>
      <c r="C587" s="64">
        <v>11</v>
      </c>
      <c r="D587" s="816">
        <v>42538</v>
      </c>
      <c r="E587" s="811" t="s">
        <v>1791</v>
      </c>
      <c r="F587" s="809"/>
      <c r="G587" s="812"/>
      <c r="H587" s="809"/>
      <c r="I587" s="81" t="s">
        <v>2093</v>
      </c>
      <c r="K587" s="803"/>
      <c r="L587" s="803"/>
    </row>
    <row r="588" spans="1:16" x14ac:dyDescent="0.2">
      <c r="A588" s="33" t="s">
        <v>1814</v>
      </c>
      <c r="B588" s="810" t="s">
        <v>1815</v>
      </c>
      <c r="C588" s="70">
        <v>13</v>
      </c>
      <c r="D588" s="139">
        <v>42513</v>
      </c>
      <c r="E588" s="47"/>
      <c r="F588" s="46"/>
      <c r="G588" s="49" t="s">
        <v>1791</v>
      </c>
      <c r="H588" s="46"/>
      <c r="I588" s="85" t="s">
        <v>1816</v>
      </c>
    </row>
    <row r="589" spans="1:16" x14ac:dyDescent="0.2">
      <c r="A589" s="54" t="s">
        <v>2838</v>
      </c>
      <c r="B589" s="805" t="s">
        <v>2839</v>
      </c>
      <c r="C589" s="56">
        <v>9</v>
      </c>
      <c r="D589" s="134">
        <v>42494</v>
      </c>
      <c r="E589" s="37" t="s">
        <v>1791</v>
      </c>
      <c r="F589" s="21"/>
      <c r="G589" s="32"/>
      <c r="H589" s="21"/>
      <c r="I589" s="18" t="s">
        <v>2840</v>
      </c>
      <c r="K589" s="803"/>
      <c r="L589" s="803"/>
    </row>
    <row r="590" spans="1:16" x14ac:dyDescent="0.2">
      <c r="A590" s="813" t="s">
        <v>1866</v>
      </c>
      <c r="B590" s="804" t="s">
        <v>1867</v>
      </c>
      <c r="C590" s="64">
        <v>9</v>
      </c>
      <c r="D590" s="816">
        <v>42493</v>
      </c>
      <c r="E590" s="811" t="s">
        <v>1791</v>
      </c>
      <c r="F590" s="809"/>
      <c r="G590" s="812"/>
      <c r="H590" s="809"/>
      <c r="I590" s="808"/>
    </row>
    <row r="591" spans="1:16" x14ac:dyDescent="0.2">
      <c r="A591" s="813" t="s">
        <v>1802</v>
      </c>
      <c r="B591" s="804" t="s">
        <v>1803</v>
      </c>
      <c r="C591" s="64">
        <v>5</v>
      </c>
      <c r="D591" s="816">
        <v>42489</v>
      </c>
      <c r="E591" s="811"/>
      <c r="F591" s="809"/>
      <c r="G591" s="812" t="s">
        <v>1791</v>
      </c>
      <c r="H591" s="809"/>
      <c r="I591" s="81" t="s">
        <v>1804</v>
      </c>
    </row>
    <row r="592" spans="1:16" x14ac:dyDescent="0.2">
      <c r="A592" s="929" t="s">
        <v>1825</v>
      </c>
      <c r="B592" s="87" t="s">
        <v>1826</v>
      </c>
      <c r="C592" s="64">
        <v>10</v>
      </c>
      <c r="D592" s="816">
        <v>42486</v>
      </c>
      <c r="E592" s="811" t="s">
        <v>1791</v>
      </c>
      <c r="F592" s="809"/>
      <c r="G592" s="812"/>
      <c r="H592" s="809"/>
      <c r="I592" s="808" t="s">
        <v>3905</v>
      </c>
      <c r="K592" s="803"/>
      <c r="L592" s="803"/>
      <c r="M592" s="803"/>
    </row>
    <row r="593" spans="1:13" x14ac:dyDescent="0.2">
      <c r="A593" s="968" t="s">
        <v>1827</v>
      </c>
      <c r="B593" s="150" t="s">
        <v>1828</v>
      </c>
      <c r="C593" s="70">
        <v>13</v>
      </c>
      <c r="D593" s="139">
        <v>42486</v>
      </c>
      <c r="E593" s="47" t="s">
        <v>1791</v>
      </c>
      <c r="F593" s="46"/>
      <c r="G593" s="49"/>
      <c r="H593" s="46"/>
      <c r="I593" s="806" t="s">
        <v>3905</v>
      </c>
      <c r="K593" s="803"/>
      <c r="L593" s="803"/>
    </row>
    <row r="594" spans="1:13" x14ac:dyDescent="0.2">
      <c r="A594" s="54" t="s">
        <v>1848</v>
      </c>
      <c r="B594" s="805" t="s">
        <v>1849</v>
      </c>
      <c r="C594" s="56">
        <v>5</v>
      </c>
      <c r="D594" s="134">
        <v>42485</v>
      </c>
      <c r="E594" s="37" t="s">
        <v>1791</v>
      </c>
      <c r="F594" s="21"/>
      <c r="G594" s="32"/>
      <c r="H594" s="32"/>
      <c r="I594" s="18"/>
    </row>
    <row r="595" spans="1:13" x14ac:dyDescent="0.2">
      <c r="A595" s="813" t="s">
        <v>2287</v>
      </c>
      <c r="B595" s="804" t="s">
        <v>2288</v>
      </c>
      <c r="C595" s="64">
        <v>5</v>
      </c>
      <c r="D595" s="816">
        <v>42482</v>
      </c>
      <c r="E595" s="811"/>
      <c r="F595" s="809"/>
      <c r="G595" s="812" t="s">
        <v>1791</v>
      </c>
      <c r="H595" s="812"/>
      <c r="I595" s="81" t="s">
        <v>2289</v>
      </c>
    </row>
    <row r="596" spans="1:13" x14ac:dyDescent="0.2">
      <c r="A596" s="813" t="s">
        <v>2512</v>
      </c>
      <c r="B596" s="804" t="s">
        <v>2513</v>
      </c>
      <c r="C596" s="64">
        <v>5</v>
      </c>
      <c r="D596" s="816">
        <v>42481</v>
      </c>
      <c r="E596" s="811" t="s">
        <v>1791</v>
      </c>
      <c r="F596" s="809"/>
      <c r="G596" s="812"/>
      <c r="H596" s="812"/>
      <c r="I596" s="808"/>
    </row>
    <row r="597" spans="1:13" x14ac:dyDescent="0.2">
      <c r="A597" s="813" t="s">
        <v>2345</v>
      </c>
      <c r="B597" s="804" t="s">
        <v>2346</v>
      </c>
      <c r="C597" s="64">
        <v>6</v>
      </c>
      <c r="D597" s="816">
        <v>42480</v>
      </c>
      <c r="E597" s="811" t="s">
        <v>1791</v>
      </c>
      <c r="F597" s="809"/>
      <c r="G597" s="812"/>
      <c r="H597" s="812"/>
      <c r="I597" s="808"/>
    </row>
    <row r="598" spans="1:13" x14ac:dyDescent="0.2">
      <c r="A598" s="82" t="s">
        <v>2023</v>
      </c>
      <c r="B598" s="810" t="s">
        <v>2024</v>
      </c>
      <c r="C598" s="70">
        <v>6</v>
      </c>
      <c r="D598" s="139">
        <v>42473</v>
      </c>
      <c r="E598" s="47"/>
      <c r="F598" s="46"/>
      <c r="G598" s="49" t="s">
        <v>1812</v>
      </c>
      <c r="H598" s="49"/>
      <c r="I598" s="85" t="s">
        <v>2025</v>
      </c>
      <c r="K598" s="803"/>
      <c r="L598" s="803"/>
    </row>
    <row r="599" spans="1:13" x14ac:dyDescent="0.2">
      <c r="A599" s="54" t="s">
        <v>2482</v>
      </c>
      <c r="B599" s="805" t="s">
        <v>2483</v>
      </c>
      <c r="C599" s="56">
        <v>7</v>
      </c>
      <c r="D599" s="134">
        <v>42472</v>
      </c>
      <c r="E599" s="37" t="s">
        <v>1791</v>
      </c>
      <c r="F599" s="21"/>
      <c r="G599" s="32"/>
      <c r="H599" s="32"/>
      <c r="I599" s="18"/>
    </row>
    <row r="600" spans="1:13" x14ac:dyDescent="0.2">
      <c r="A600" s="813" t="s">
        <v>2582</v>
      </c>
      <c r="B600" s="804" t="s">
        <v>2583</v>
      </c>
      <c r="C600" s="64">
        <v>22</v>
      </c>
      <c r="D600" s="816">
        <v>42447</v>
      </c>
      <c r="E600" s="811"/>
      <c r="F600" s="809"/>
      <c r="G600" s="812" t="s">
        <v>1791</v>
      </c>
      <c r="H600" s="812"/>
      <c r="I600" s="81" t="s">
        <v>2584</v>
      </c>
    </row>
    <row r="601" spans="1:13" x14ac:dyDescent="0.2">
      <c r="A601" s="813" t="s">
        <v>2735</v>
      </c>
      <c r="B601" s="804" t="s">
        <v>2736</v>
      </c>
      <c r="C601" s="64">
        <v>17</v>
      </c>
      <c r="D601" s="816">
        <v>42436</v>
      </c>
      <c r="E601" s="811"/>
      <c r="F601" s="809"/>
      <c r="G601" s="812" t="s">
        <v>1791</v>
      </c>
      <c r="H601" s="812"/>
      <c r="I601" s="808" t="s">
        <v>2737</v>
      </c>
    </row>
    <row r="602" spans="1:13" x14ac:dyDescent="0.2">
      <c r="A602" s="813" t="s">
        <v>2718</v>
      </c>
      <c r="B602" s="804" t="s">
        <v>2719</v>
      </c>
      <c r="C602" s="64">
        <v>7</v>
      </c>
      <c r="D602" s="816">
        <v>42432</v>
      </c>
      <c r="E602" s="811"/>
      <c r="F602" s="809"/>
      <c r="G602" s="812" t="s">
        <v>1791</v>
      </c>
      <c r="H602" s="812"/>
      <c r="I602" s="81" t="s">
        <v>2720</v>
      </c>
    </row>
    <row r="603" spans="1:13" x14ac:dyDescent="0.2">
      <c r="A603" s="82" t="s">
        <v>2015</v>
      </c>
      <c r="B603" s="810" t="s">
        <v>2016</v>
      </c>
      <c r="C603" s="70">
        <v>6</v>
      </c>
      <c r="D603" s="139">
        <v>42423</v>
      </c>
      <c r="E603" s="47" t="s">
        <v>1791</v>
      </c>
      <c r="F603" s="46"/>
      <c r="G603" s="49"/>
      <c r="H603" s="49"/>
      <c r="I603" s="806"/>
      <c r="K603" s="819"/>
      <c r="L603" s="819"/>
    </row>
    <row r="604" spans="1:13" x14ac:dyDescent="0.2">
      <c r="A604" s="928" t="s">
        <v>1914</v>
      </c>
      <c r="B604" s="440" t="s">
        <v>1915</v>
      </c>
      <c r="C604" s="56">
        <v>13</v>
      </c>
      <c r="D604" s="134">
        <v>42422</v>
      </c>
      <c r="E604" s="37" t="s">
        <v>1791</v>
      </c>
      <c r="F604" s="21"/>
      <c r="G604" s="32"/>
      <c r="H604" s="32"/>
      <c r="I604" s="18" t="s">
        <v>3970</v>
      </c>
    </row>
    <row r="605" spans="1:13" x14ac:dyDescent="0.2">
      <c r="A605" s="442" t="s">
        <v>1912</v>
      </c>
      <c r="B605" s="434" t="s">
        <v>1913</v>
      </c>
      <c r="C605" s="64">
        <v>13</v>
      </c>
      <c r="D605" s="816">
        <v>42422</v>
      </c>
      <c r="E605" s="811" t="s">
        <v>1791</v>
      </c>
      <c r="F605" s="809"/>
      <c r="G605" s="812"/>
      <c r="H605" s="812"/>
      <c r="I605" s="808" t="s">
        <v>3970</v>
      </c>
    </row>
    <row r="606" spans="1:13" x14ac:dyDescent="0.2">
      <c r="A606" s="813" t="s">
        <v>2773</v>
      </c>
      <c r="B606" s="804" t="s">
        <v>2774</v>
      </c>
      <c r="C606" s="64">
        <v>14</v>
      </c>
      <c r="D606" s="816">
        <v>42422</v>
      </c>
      <c r="E606" s="811"/>
      <c r="F606" s="809"/>
      <c r="G606" s="812" t="s">
        <v>1791</v>
      </c>
      <c r="H606" s="812"/>
      <c r="I606" s="81" t="s">
        <v>2775</v>
      </c>
    </row>
    <row r="607" spans="1:13" x14ac:dyDescent="0.2">
      <c r="A607" s="813" t="s">
        <v>2785</v>
      </c>
      <c r="B607" s="804" t="s">
        <v>2786</v>
      </c>
      <c r="C607" s="64">
        <v>9</v>
      </c>
      <c r="D607" s="816">
        <v>42417</v>
      </c>
      <c r="E607" s="811"/>
      <c r="F607" s="809"/>
      <c r="G607" s="812" t="s">
        <v>1791</v>
      </c>
      <c r="H607" s="812"/>
      <c r="I607" s="81" t="s">
        <v>2787</v>
      </c>
      <c r="L607" s="803"/>
      <c r="M607" s="803"/>
    </row>
    <row r="608" spans="1:13" x14ac:dyDescent="0.2">
      <c r="A608" s="848" t="s">
        <v>2110</v>
      </c>
      <c r="B608" s="438" t="s">
        <v>2111</v>
      </c>
      <c r="C608" s="70">
        <v>5</v>
      </c>
      <c r="D608" s="139">
        <v>42416</v>
      </c>
      <c r="E608" s="47" t="s">
        <v>1791</v>
      </c>
      <c r="F608" s="46"/>
      <c r="G608" s="49"/>
      <c r="H608" s="49"/>
      <c r="I608" s="806" t="s">
        <v>3959</v>
      </c>
      <c r="L608" s="803"/>
      <c r="M608" s="803"/>
    </row>
    <row r="609" spans="1:13" x14ac:dyDescent="0.2">
      <c r="A609" s="54" t="s">
        <v>2770</v>
      </c>
      <c r="B609" s="805" t="s">
        <v>2771</v>
      </c>
      <c r="C609" s="56">
        <v>6</v>
      </c>
      <c r="D609" s="134">
        <v>42412</v>
      </c>
      <c r="E609" s="37"/>
      <c r="F609" s="21"/>
      <c r="G609" s="32" t="s">
        <v>1791</v>
      </c>
      <c r="H609" s="32"/>
      <c r="I609" s="18" t="s">
        <v>2772</v>
      </c>
      <c r="L609" s="803"/>
      <c r="M609" s="803"/>
    </row>
    <row r="610" spans="1:13" x14ac:dyDescent="0.2">
      <c r="A610" s="31" t="s">
        <v>1945</v>
      </c>
      <c r="B610" s="804" t="s">
        <v>1946</v>
      </c>
      <c r="C610" s="64">
        <v>5</v>
      </c>
      <c r="D610" s="816">
        <v>42409</v>
      </c>
      <c r="E610" s="811" t="s">
        <v>1791</v>
      </c>
      <c r="F610" s="809"/>
      <c r="G610" s="812"/>
      <c r="H610" s="812"/>
      <c r="I610" s="808" t="s">
        <v>1947</v>
      </c>
    </row>
    <row r="611" spans="1:13" x14ac:dyDescent="0.2">
      <c r="A611" s="442" t="s">
        <v>2052</v>
      </c>
      <c r="B611" s="434" t="s">
        <v>2053</v>
      </c>
      <c r="C611" s="64">
        <v>15</v>
      </c>
      <c r="D611" s="816">
        <v>42404</v>
      </c>
      <c r="E611" s="811" t="s">
        <v>1791</v>
      </c>
      <c r="F611" s="809"/>
      <c r="G611" s="812"/>
      <c r="H611" s="812"/>
      <c r="I611" s="808" t="s">
        <v>3905</v>
      </c>
    </row>
    <row r="612" spans="1:13" x14ac:dyDescent="0.2">
      <c r="A612" s="813" t="s">
        <v>2659</v>
      </c>
      <c r="B612" s="804" t="s">
        <v>2660</v>
      </c>
      <c r="C612" s="64">
        <v>6</v>
      </c>
      <c r="D612" s="816">
        <v>42401</v>
      </c>
      <c r="E612" s="811" t="s">
        <v>1791</v>
      </c>
      <c r="F612" s="809"/>
      <c r="G612" s="812"/>
      <c r="H612" s="812"/>
      <c r="I612" s="808"/>
    </row>
    <row r="613" spans="1:13" x14ac:dyDescent="0.2">
      <c r="A613" s="33" t="s">
        <v>1950</v>
      </c>
      <c r="B613" s="810" t="s">
        <v>1951</v>
      </c>
      <c r="C613" s="70">
        <v>6</v>
      </c>
      <c r="D613" s="139">
        <v>42398</v>
      </c>
      <c r="E613" s="47"/>
      <c r="F613" s="46"/>
      <c r="G613" s="49" t="s">
        <v>1791</v>
      </c>
      <c r="H613" s="49"/>
      <c r="I613" s="85" t="s">
        <v>1952</v>
      </c>
    </row>
    <row r="614" spans="1:13" x14ac:dyDescent="0.2">
      <c r="A614" s="54" t="s">
        <v>2246</v>
      </c>
      <c r="B614" s="805" t="s">
        <v>2247</v>
      </c>
      <c r="C614" s="56">
        <v>6</v>
      </c>
      <c r="D614" s="134">
        <v>42397</v>
      </c>
      <c r="E614" s="37" t="s">
        <v>1791</v>
      </c>
      <c r="F614" s="21"/>
      <c r="G614" s="32"/>
      <c r="H614" s="32"/>
      <c r="I614" s="18"/>
    </row>
    <row r="615" spans="1:13" x14ac:dyDescent="0.2">
      <c r="A615" s="813" t="s">
        <v>1918</v>
      </c>
      <c r="B615" s="804" t="s">
        <v>1919</v>
      </c>
      <c r="C615" s="64">
        <v>5</v>
      </c>
      <c r="D615" s="816">
        <v>42396</v>
      </c>
      <c r="E615" s="811"/>
      <c r="F615" s="809"/>
      <c r="G615" s="812" t="s">
        <v>1791</v>
      </c>
      <c r="H615" s="812"/>
      <c r="I615" s="808" t="s">
        <v>1920</v>
      </c>
    </row>
    <row r="616" spans="1:13" x14ac:dyDescent="0.2">
      <c r="A616" s="441" t="s">
        <v>2519</v>
      </c>
      <c r="B616" s="434" t="s">
        <v>2520</v>
      </c>
      <c r="C616" s="64">
        <v>5</v>
      </c>
      <c r="D616" s="816">
        <v>42395</v>
      </c>
      <c r="E616" s="811" t="s">
        <v>1791</v>
      </c>
      <c r="F616" s="809"/>
      <c r="G616" s="812"/>
      <c r="H616" s="812"/>
      <c r="I616" s="808" t="s">
        <v>3959</v>
      </c>
      <c r="K616" s="803"/>
      <c r="L616" s="803"/>
    </row>
    <row r="617" spans="1:13" x14ac:dyDescent="0.2">
      <c r="A617" s="813" t="s">
        <v>2085</v>
      </c>
      <c r="B617" s="804" t="s">
        <v>2086</v>
      </c>
      <c r="C617" s="64">
        <v>5</v>
      </c>
      <c r="D617" s="816">
        <v>42391</v>
      </c>
      <c r="E617" s="811" t="s">
        <v>1791</v>
      </c>
      <c r="F617" s="809"/>
      <c r="G617" s="812"/>
      <c r="H617" s="812"/>
      <c r="I617" s="808" t="s">
        <v>2087</v>
      </c>
      <c r="K617" s="803"/>
      <c r="L617" s="803"/>
      <c r="M617" s="803"/>
    </row>
    <row r="618" spans="1:13" x14ac:dyDescent="0.2">
      <c r="A618" s="33" t="s">
        <v>2013</v>
      </c>
      <c r="B618" s="810" t="s">
        <v>498</v>
      </c>
      <c r="C618" s="70">
        <v>33</v>
      </c>
      <c r="D618" s="139">
        <v>42383</v>
      </c>
      <c r="E618" s="47"/>
      <c r="F618" s="46"/>
      <c r="G618" s="49" t="s">
        <v>1791</v>
      </c>
      <c r="H618" s="49"/>
      <c r="I618" s="806" t="s">
        <v>2014</v>
      </c>
    </row>
    <row r="619" spans="1:13" x14ac:dyDescent="0.2">
      <c r="A619" s="29" t="s">
        <v>1834</v>
      </c>
      <c r="B619" s="805" t="s">
        <v>1835</v>
      </c>
      <c r="C619" s="56">
        <v>9</v>
      </c>
      <c r="D619" s="134">
        <v>42366</v>
      </c>
      <c r="E619" s="37"/>
      <c r="F619" s="21"/>
      <c r="G619" s="32" t="s">
        <v>1791</v>
      </c>
      <c r="H619" s="32"/>
      <c r="I619" s="18" t="s">
        <v>1836</v>
      </c>
    </row>
    <row r="620" spans="1:13" x14ac:dyDescent="0.2">
      <c r="A620" s="813" t="s">
        <v>2797</v>
      </c>
      <c r="B620" s="804" t="s">
        <v>2798</v>
      </c>
      <c r="C620" s="64">
        <v>11</v>
      </c>
      <c r="D620" s="816">
        <v>42355</v>
      </c>
      <c r="E620" s="811" t="s">
        <v>1791</v>
      </c>
      <c r="F620" s="809"/>
      <c r="G620" s="812"/>
      <c r="H620" s="812"/>
      <c r="I620" s="808"/>
      <c r="K620" s="803"/>
      <c r="L620" s="803"/>
    </row>
    <row r="621" spans="1:13" x14ac:dyDescent="0.2">
      <c r="A621" s="813" t="s">
        <v>2799</v>
      </c>
      <c r="B621" s="804" t="s">
        <v>2800</v>
      </c>
      <c r="C621" s="64">
        <v>9</v>
      </c>
      <c r="D621" s="816">
        <v>42355</v>
      </c>
      <c r="E621" s="811" t="s">
        <v>1791</v>
      </c>
      <c r="F621" s="809"/>
      <c r="G621" s="812"/>
      <c r="H621" s="812"/>
      <c r="I621" s="808"/>
      <c r="K621" s="803"/>
      <c r="L621" s="803"/>
    </row>
    <row r="622" spans="1:13" x14ac:dyDescent="0.2">
      <c r="A622" s="31" t="s">
        <v>2697</v>
      </c>
      <c r="B622" s="804" t="s">
        <v>2698</v>
      </c>
      <c r="C622" s="64">
        <v>5</v>
      </c>
      <c r="D622" s="816">
        <v>42354</v>
      </c>
      <c r="E622" s="811"/>
      <c r="F622" s="809" t="s">
        <v>1791</v>
      </c>
      <c r="G622" s="812"/>
      <c r="H622" s="812"/>
      <c r="I622" s="808" t="s">
        <v>1939</v>
      </c>
    </row>
    <row r="623" spans="1:13" x14ac:dyDescent="0.2">
      <c r="A623" s="145" t="s">
        <v>2407</v>
      </c>
      <c r="B623" s="83" t="s">
        <v>2408</v>
      </c>
      <c r="C623" s="70">
        <v>13</v>
      </c>
      <c r="D623" s="139">
        <v>42352</v>
      </c>
      <c r="E623" s="47"/>
      <c r="F623" s="46" t="s">
        <v>1791</v>
      </c>
      <c r="G623" s="49"/>
      <c r="H623" s="49"/>
      <c r="I623" s="85" t="s">
        <v>2409</v>
      </c>
    </row>
    <row r="624" spans="1:13" x14ac:dyDescent="0.2">
      <c r="A624" s="54" t="s">
        <v>2822</v>
      </c>
      <c r="B624" s="805" t="s">
        <v>2823</v>
      </c>
      <c r="C624" s="56">
        <v>5</v>
      </c>
      <c r="D624" s="134">
        <v>42348</v>
      </c>
      <c r="E624" s="37"/>
      <c r="F624" s="21"/>
      <c r="G624" s="32" t="s">
        <v>1791</v>
      </c>
      <c r="H624" s="32"/>
      <c r="I624" s="59" t="s">
        <v>2824</v>
      </c>
      <c r="L624" s="803"/>
      <c r="M624" s="803"/>
    </row>
    <row r="625" spans="1:13" x14ac:dyDescent="0.2">
      <c r="A625" s="442" t="s">
        <v>2361</v>
      </c>
      <c r="B625" s="434" t="s">
        <v>2362</v>
      </c>
      <c r="C625" s="64">
        <v>5</v>
      </c>
      <c r="D625" s="816">
        <v>42346</v>
      </c>
      <c r="E625" s="811" t="s">
        <v>1791</v>
      </c>
      <c r="F625" s="809"/>
      <c r="G625" s="812"/>
      <c r="H625" s="812"/>
      <c r="I625" s="804" t="s">
        <v>3995</v>
      </c>
    </row>
    <row r="626" spans="1:13" x14ac:dyDescent="0.2">
      <c r="A626" s="813" t="s">
        <v>2647</v>
      </c>
      <c r="B626" s="804" t="s">
        <v>2648</v>
      </c>
      <c r="C626" s="64">
        <v>5</v>
      </c>
      <c r="D626" s="816">
        <v>42346</v>
      </c>
      <c r="E626" s="811" t="s">
        <v>1791</v>
      </c>
      <c r="F626" s="809"/>
      <c r="G626" s="812"/>
      <c r="H626" s="812"/>
      <c r="I626" s="814" t="s">
        <v>2649</v>
      </c>
    </row>
    <row r="627" spans="1:13" x14ac:dyDescent="0.2">
      <c r="A627" s="813" t="s">
        <v>2410</v>
      </c>
      <c r="B627" s="804" t="s">
        <v>2411</v>
      </c>
      <c r="C627" s="64">
        <v>5</v>
      </c>
      <c r="D627" s="816">
        <v>42342</v>
      </c>
      <c r="E627" s="811"/>
      <c r="F627" s="809"/>
      <c r="G627" s="812" t="s">
        <v>1791</v>
      </c>
      <c r="H627" s="812"/>
      <c r="I627" s="804" t="s">
        <v>2412</v>
      </c>
    </row>
    <row r="628" spans="1:13" x14ac:dyDescent="0.2">
      <c r="A628" s="82" t="s">
        <v>2710</v>
      </c>
      <c r="B628" s="810" t="s">
        <v>2711</v>
      </c>
      <c r="C628" s="70">
        <v>38</v>
      </c>
      <c r="D628" s="139">
        <v>42331</v>
      </c>
      <c r="E628" s="47"/>
      <c r="F628" s="46"/>
      <c r="G628" s="49" t="s">
        <v>1791</v>
      </c>
      <c r="H628" s="49"/>
      <c r="I628" s="810" t="s">
        <v>2712</v>
      </c>
    </row>
    <row r="629" spans="1:13" x14ac:dyDescent="0.2">
      <c r="A629" s="163" t="s">
        <v>2762</v>
      </c>
      <c r="B629" s="163" t="s">
        <v>2763</v>
      </c>
      <c r="C629" s="56">
        <v>9</v>
      </c>
      <c r="D629" s="134">
        <v>42325</v>
      </c>
      <c r="E629" s="37"/>
      <c r="F629" s="21"/>
      <c r="G629" s="32"/>
      <c r="H629" s="32" t="s">
        <v>1791</v>
      </c>
      <c r="I629" s="805"/>
    </row>
    <row r="630" spans="1:13" x14ac:dyDescent="0.2">
      <c r="A630" s="135" t="s">
        <v>1961</v>
      </c>
      <c r="B630" s="135" t="s">
        <v>1962</v>
      </c>
      <c r="C630" s="64">
        <v>7</v>
      </c>
      <c r="D630" s="816">
        <v>42320</v>
      </c>
      <c r="E630" s="811"/>
      <c r="F630" s="809"/>
      <c r="G630" s="812"/>
      <c r="H630" s="812" t="s">
        <v>1791</v>
      </c>
      <c r="I630" s="804"/>
      <c r="K630" s="803"/>
      <c r="L630" s="803"/>
    </row>
    <row r="631" spans="1:13" x14ac:dyDescent="0.2">
      <c r="A631" s="804" t="s">
        <v>2031</v>
      </c>
      <c r="B631" s="804" t="s">
        <v>2032</v>
      </c>
      <c r="C631" s="64">
        <v>6</v>
      </c>
      <c r="D631" s="816">
        <v>42320</v>
      </c>
      <c r="E631" s="811"/>
      <c r="F631" s="809" t="s">
        <v>1791</v>
      </c>
      <c r="G631" s="812"/>
      <c r="H631" s="812"/>
      <c r="I631" s="814" t="s">
        <v>2033</v>
      </c>
    </row>
    <row r="632" spans="1:13" x14ac:dyDescent="0.2">
      <c r="A632" s="814" t="s">
        <v>2778</v>
      </c>
      <c r="B632" s="804" t="s">
        <v>2779</v>
      </c>
      <c r="C632" s="64">
        <v>5</v>
      </c>
      <c r="D632" s="816">
        <v>42313</v>
      </c>
      <c r="E632" s="811" t="s">
        <v>1791</v>
      </c>
      <c r="F632" s="809"/>
      <c r="G632" s="812"/>
      <c r="H632" s="812"/>
      <c r="I632" s="804"/>
    </row>
    <row r="633" spans="1:13" x14ac:dyDescent="0.2">
      <c r="A633" s="96" t="s">
        <v>2919</v>
      </c>
      <c r="B633" s="810" t="s">
        <v>2920</v>
      </c>
      <c r="C633" s="70">
        <v>5</v>
      </c>
      <c r="D633" s="139">
        <v>42313</v>
      </c>
      <c r="E633" s="47" t="s">
        <v>1791</v>
      </c>
      <c r="F633" s="46"/>
      <c r="G633" s="49"/>
      <c r="H633" s="49"/>
      <c r="I633" s="810"/>
    </row>
    <row r="634" spans="1:13" x14ac:dyDescent="0.2">
      <c r="A634" s="59" t="s">
        <v>2817</v>
      </c>
      <c r="B634" s="805" t="s">
        <v>2818</v>
      </c>
      <c r="C634" s="56">
        <v>8</v>
      </c>
      <c r="D634" s="134">
        <v>42311</v>
      </c>
      <c r="E634" s="37" t="s">
        <v>1791</v>
      </c>
      <c r="F634" s="21"/>
      <c r="G634" s="32"/>
      <c r="H634" s="32"/>
      <c r="I634" s="805" t="s">
        <v>1991</v>
      </c>
    </row>
    <row r="635" spans="1:13" x14ac:dyDescent="0.2">
      <c r="A635" s="135" t="s">
        <v>1899</v>
      </c>
      <c r="B635" s="135" t="s">
        <v>1900</v>
      </c>
      <c r="C635" s="64">
        <v>5</v>
      </c>
      <c r="D635" s="816">
        <v>42307</v>
      </c>
      <c r="E635" s="811"/>
      <c r="F635" s="809"/>
      <c r="G635" s="812"/>
      <c r="H635" s="812" t="s">
        <v>1791</v>
      </c>
      <c r="I635" s="804"/>
    </row>
    <row r="636" spans="1:13" x14ac:dyDescent="0.2">
      <c r="A636" s="814" t="s">
        <v>2368</v>
      </c>
      <c r="B636" s="804" t="s">
        <v>2369</v>
      </c>
      <c r="C636" s="64">
        <v>5</v>
      </c>
      <c r="D636" s="816">
        <v>42306</v>
      </c>
      <c r="E636" s="811" t="s">
        <v>1791</v>
      </c>
      <c r="F636" s="809"/>
      <c r="G636" s="812"/>
      <c r="H636" s="812"/>
      <c r="I636" s="804" t="s">
        <v>2370</v>
      </c>
    </row>
    <row r="637" spans="1:13" x14ac:dyDescent="0.2">
      <c r="A637" s="804" t="s">
        <v>2405</v>
      </c>
      <c r="B637" s="804" t="s">
        <v>2406</v>
      </c>
      <c r="C637" s="64">
        <v>5</v>
      </c>
      <c r="D637" s="816">
        <v>42306</v>
      </c>
      <c r="E637" s="811" t="s">
        <v>1791</v>
      </c>
      <c r="F637" s="809"/>
      <c r="G637" s="812"/>
      <c r="H637" s="812"/>
      <c r="I637" s="804"/>
      <c r="K637" s="803"/>
      <c r="L637" s="803"/>
    </row>
    <row r="638" spans="1:13" x14ac:dyDescent="0.2">
      <c r="A638" s="932" t="s">
        <v>2814</v>
      </c>
      <c r="B638" s="137" t="s">
        <v>2815</v>
      </c>
      <c r="C638" s="70">
        <v>15</v>
      </c>
      <c r="D638" s="139">
        <v>42306</v>
      </c>
      <c r="E638" s="47"/>
      <c r="F638" s="46"/>
      <c r="G638" s="49"/>
      <c r="H638" s="49" t="s">
        <v>1791</v>
      </c>
      <c r="I638" s="810" t="s">
        <v>2816</v>
      </c>
    </row>
    <row r="639" spans="1:13" x14ac:dyDescent="0.2">
      <c r="A639" s="805" t="s">
        <v>2279</v>
      </c>
      <c r="B639" s="805" t="s">
        <v>2280</v>
      </c>
      <c r="C639" s="56">
        <v>18</v>
      </c>
      <c r="D639" s="134">
        <v>42304</v>
      </c>
      <c r="E639" s="37"/>
      <c r="F639" s="21"/>
      <c r="G639" s="32" t="s">
        <v>1791</v>
      </c>
      <c r="H639" s="32"/>
      <c r="I639" s="18" t="s">
        <v>2281</v>
      </c>
      <c r="K639" s="803"/>
      <c r="L639" s="803"/>
    </row>
    <row r="640" spans="1:13" x14ac:dyDescent="0.2">
      <c r="A640" s="436" t="s">
        <v>2558</v>
      </c>
      <c r="B640" s="436" t="s">
        <v>2559</v>
      </c>
      <c r="C640" s="64">
        <v>6</v>
      </c>
      <c r="D640" s="816">
        <v>42303</v>
      </c>
      <c r="E640" s="811"/>
      <c r="F640" s="809" t="s">
        <v>1791</v>
      </c>
      <c r="G640" s="812"/>
      <c r="H640" s="812"/>
      <c r="I640" s="81" t="s">
        <v>3906</v>
      </c>
      <c r="K640" s="803"/>
      <c r="L640" s="803"/>
      <c r="M640" s="803"/>
    </row>
    <row r="641" spans="1:16" x14ac:dyDescent="0.2">
      <c r="A641" s="804" t="s">
        <v>2812</v>
      </c>
      <c r="B641" s="804" t="s">
        <v>2813</v>
      </c>
      <c r="C641" s="64">
        <v>6</v>
      </c>
      <c r="D641" s="816">
        <v>42303</v>
      </c>
      <c r="E641" s="811"/>
      <c r="F641" s="809" t="s">
        <v>1791</v>
      </c>
      <c r="G641" s="812"/>
      <c r="H641" s="812"/>
      <c r="I641" s="81" t="s">
        <v>1862</v>
      </c>
      <c r="L641" s="803"/>
      <c r="M641" s="803"/>
    </row>
    <row r="642" spans="1:16" x14ac:dyDescent="0.2">
      <c r="A642" s="814" t="s">
        <v>1965</v>
      </c>
      <c r="B642" s="804" t="s">
        <v>1966</v>
      </c>
      <c r="C642" s="64">
        <v>5</v>
      </c>
      <c r="D642" s="816">
        <v>42300</v>
      </c>
      <c r="E642" s="811"/>
      <c r="F642" s="809" t="s">
        <v>1791</v>
      </c>
      <c r="G642" s="812"/>
      <c r="H642" s="812"/>
      <c r="I642" s="81" t="s">
        <v>1862</v>
      </c>
      <c r="K642" s="803"/>
      <c r="L642" s="803"/>
      <c r="M642" s="803"/>
    </row>
    <row r="643" spans="1:16" x14ac:dyDescent="0.2">
      <c r="A643" s="810" t="s">
        <v>2425</v>
      </c>
      <c r="B643" s="810" t="s">
        <v>2426</v>
      </c>
      <c r="C643" s="70">
        <v>5</v>
      </c>
      <c r="D643" s="139">
        <v>42292</v>
      </c>
      <c r="E643" s="47"/>
      <c r="F643" s="46" t="s">
        <v>1791</v>
      </c>
      <c r="G643" s="49"/>
      <c r="H643" s="49"/>
      <c r="I643" s="85" t="s">
        <v>2427</v>
      </c>
      <c r="K643" s="803"/>
      <c r="L643" s="803"/>
      <c r="O643" s="803"/>
      <c r="P643" s="803"/>
    </row>
    <row r="644" spans="1:16" x14ac:dyDescent="0.2">
      <c r="A644" s="805" t="s">
        <v>2303</v>
      </c>
      <c r="B644" s="805" t="s">
        <v>2304</v>
      </c>
      <c r="C644" s="56">
        <v>5</v>
      </c>
      <c r="D644" s="134">
        <v>42284</v>
      </c>
      <c r="E644" s="37"/>
      <c r="F644" s="21"/>
      <c r="G644" s="32" t="s">
        <v>1791</v>
      </c>
      <c r="H644" s="21"/>
      <c r="I644" s="18" t="s">
        <v>2305</v>
      </c>
    </row>
    <row r="645" spans="1:16" x14ac:dyDescent="0.2">
      <c r="A645" s="161" t="s">
        <v>2680</v>
      </c>
      <c r="B645" s="135" t="s">
        <v>2681</v>
      </c>
      <c r="C645" s="64">
        <v>5</v>
      </c>
      <c r="D645" s="816">
        <v>42279</v>
      </c>
      <c r="E645" s="811"/>
      <c r="F645" s="809"/>
      <c r="G645" s="812"/>
      <c r="H645" s="809" t="s">
        <v>1791</v>
      </c>
      <c r="I645" s="808"/>
      <c r="L645" s="803"/>
      <c r="M645" s="803"/>
    </row>
    <row r="646" spans="1:16" x14ac:dyDescent="0.2">
      <c r="A646" s="814" t="s">
        <v>2591</v>
      </c>
      <c r="B646" s="804" t="s">
        <v>2592</v>
      </c>
      <c r="C646" s="64">
        <v>5</v>
      </c>
      <c r="D646" s="816">
        <v>42268</v>
      </c>
      <c r="E646" s="811" t="s">
        <v>1791</v>
      </c>
      <c r="F646" s="809"/>
      <c r="G646" s="812"/>
      <c r="H646" s="809"/>
      <c r="I646" s="808"/>
    </row>
    <row r="647" spans="1:16" x14ac:dyDescent="0.2">
      <c r="A647" s="814" t="s">
        <v>2096</v>
      </c>
      <c r="B647" s="804" t="s">
        <v>2097</v>
      </c>
      <c r="C647" s="64">
        <v>10</v>
      </c>
      <c r="D647" s="816">
        <v>42264</v>
      </c>
      <c r="E647" s="811"/>
      <c r="F647" s="809" t="s">
        <v>1791</v>
      </c>
      <c r="G647" s="812"/>
      <c r="H647" s="809"/>
      <c r="I647" s="81" t="s">
        <v>2098</v>
      </c>
    </row>
    <row r="648" spans="1:16" x14ac:dyDescent="0.2">
      <c r="A648" s="810" t="s">
        <v>1860</v>
      </c>
      <c r="B648" s="810" t="s">
        <v>1861</v>
      </c>
      <c r="C648" s="70">
        <v>5</v>
      </c>
      <c r="D648" s="139">
        <v>42257</v>
      </c>
      <c r="E648" s="47"/>
      <c r="F648" s="46" t="s">
        <v>1791</v>
      </c>
      <c r="G648" s="49"/>
      <c r="H648" s="46"/>
      <c r="I648" s="85" t="s">
        <v>1862</v>
      </c>
      <c r="K648" s="803"/>
      <c r="L648" s="803"/>
    </row>
    <row r="649" spans="1:16" x14ac:dyDescent="0.2">
      <c r="A649" s="90" t="s">
        <v>2444</v>
      </c>
      <c r="B649" s="90" t="s">
        <v>2445</v>
      </c>
      <c r="C649" s="56">
        <v>12</v>
      </c>
      <c r="D649" s="134">
        <v>42249</v>
      </c>
      <c r="E649" s="37"/>
      <c r="F649" s="21" t="s">
        <v>1791</v>
      </c>
      <c r="G649" s="32"/>
      <c r="H649" s="21"/>
      <c r="I649" s="55" t="s">
        <v>2446</v>
      </c>
    </row>
    <row r="650" spans="1:16" x14ac:dyDescent="0.2">
      <c r="A650" s="814" t="s">
        <v>2470</v>
      </c>
      <c r="B650" s="804" t="s">
        <v>2471</v>
      </c>
      <c r="C650" s="64">
        <v>5</v>
      </c>
      <c r="D650" s="816">
        <v>42249</v>
      </c>
      <c r="E650" s="811"/>
      <c r="F650" s="809" t="s">
        <v>1791</v>
      </c>
      <c r="G650" s="812"/>
      <c r="H650" s="809"/>
      <c r="I650" s="81" t="s">
        <v>2472</v>
      </c>
      <c r="L650" s="803"/>
      <c r="M650" s="803"/>
    </row>
    <row r="651" spans="1:16" x14ac:dyDescent="0.2">
      <c r="A651" s="804" t="s">
        <v>2575</v>
      </c>
      <c r="B651" s="804" t="s">
        <v>2576</v>
      </c>
      <c r="C651" s="64">
        <v>10</v>
      </c>
      <c r="D651" s="816">
        <v>42248</v>
      </c>
      <c r="E651" s="811"/>
      <c r="F651" s="809"/>
      <c r="G651" s="812" t="s">
        <v>1791</v>
      </c>
      <c r="H651" s="809"/>
      <c r="I651" s="808" t="s">
        <v>2577</v>
      </c>
    </row>
    <row r="652" spans="1:16" x14ac:dyDescent="0.2">
      <c r="A652" s="135" t="s">
        <v>1800</v>
      </c>
      <c r="B652" s="135" t="s">
        <v>1801</v>
      </c>
      <c r="C652" s="64">
        <v>6</v>
      </c>
      <c r="D652" s="816">
        <v>42247</v>
      </c>
      <c r="E652" s="811"/>
      <c r="F652" s="809"/>
      <c r="G652" s="812"/>
      <c r="H652" s="809" t="s">
        <v>1791</v>
      </c>
      <c r="I652" s="808"/>
    </row>
    <row r="653" spans="1:16" x14ac:dyDescent="0.2">
      <c r="A653" s="137" t="s">
        <v>1886</v>
      </c>
      <c r="B653" s="137" t="s">
        <v>1887</v>
      </c>
      <c r="C653" s="70">
        <v>6</v>
      </c>
      <c r="D653" s="139">
        <v>42247</v>
      </c>
      <c r="E653" s="47"/>
      <c r="F653" s="46"/>
      <c r="G653" s="49"/>
      <c r="H653" s="46" t="s">
        <v>1791</v>
      </c>
      <c r="I653" s="806"/>
      <c r="K653" s="819"/>
      <c r="L653" s="819"/>
    </row>
    <row r="654" spans="1:16" x14ac:dyDescent="0.2">
      <c r="A654" s="163" t="s">
        <v>1897</v>
      </c>
      <c r="B654" s="163" t="s">
        <v>1898</v>
      </c>
      <c r="C654" s="56">
        <v>5</v>
      </c>
      <c r="D654" s="134">
        <v>42247</v>
      </c>
      <c r="E654" s="37"/>
      <c r="F654" s="21"/>
      <c r="G654" s="32"/>
      <c r="H654" s="32" t="s">
        <v>1791</v>
      </c>
      <c r="I654" s="805"/>
    </row>
    <row r="655" spans="1:16" x14ac:dyDescent="0.2">
      <c r="A655" s="804" t="s">
        <v>2220</v>
      </c>
      <c r="B655" s="804" t="s">
        <v>2221</v>
      </c>
      <c r="C655" s="64">
        <v>8</v>
      </c>
      <c r="D655" s="816">
        <v>42242</v>
      </c>
      <c r="E655" s="811"/>
      <c r="F655" s="809"/>
      <c r="G655" s="812" t="s">
        <v>1791</v>
      </c>
      <c r="H655" s="812"/>
      <c r="I655" s="804" t="s">
        <v>2222</v>
      </c>
      <c r="L655" s="803"/>
      <c r="M655" s="803"/>
    </row>
    <row r="656" spans="1:16" x14ac:dyDescent="0.2">
      <c r="A656" s="804" t="s">
        <v>2550</v>
      </c>
      <c r="B656" s="804" t="s">
        <v>2551</v>
      </c>
      <c r="C656" s="64">
        <v>5</v>
      </c>
      <c r="D656" s="816">
        <v>42234</v>
      </c>
      <c r="E656" s="811"/>
      <c r="F656" s="809"/>
      <c r="G656" s="812" t="s">
        <v>1791</v>
      </c>
      <c r="H656" s="812"/>
      <c r="I656" s="814" t="s">
        <v>2552</v>
      </c>
      <c r="K656" s="803"/>
      <c r="L656" s="803"/>
    </row>
    <row r="657" spans="1:13" x14ac:dyDescent="0.2">
      <c r="A657" s="135" t="s">
        <v>2807</v>
      </c>
      <c r="B657" s="135" t="s">
        <v>2808</v>
      </c>
      <c r="C657" s="64">
        <v>5</v>
      </c>
      <c r="D657" s="816">
        <v>42223</v>
      </c>
      <c r="E657" s="811"/>
      <c r="F657" s="809"/>
      <c r="G657" s="812"/>
      <c r="H657" s="812" t="s">
        <v>1791</v>
      </c>
      <c r="I657" s="804"/>
    </row>
    <row r="658" spans="1:13" x14ac:dyDescent="0.2">
      <c r="A658" s="932" t="s">
        <v>1970</v>
      </c>
      <c r="B658" s="137" t="s">
        <v>1971</v>
      </c>
      <c r="C658" s="70">
        <v>14</v>
      </c>
      <c r="D658" s="139">
        <v>42222</v>
      </c>
      <c r="E658" s="47"/>
      <c r="F658" s="46"/>
      <c r="G658" s="49"/>
      <c r="H658" s="49" t="s">
        <v>1791</v>
      </c>
      <c r="I658" s="810"/>
      <c r="K658" s="803"/>
      <c r="L658" s="803"/>
    </row>
    <row r="659" spans="1:13" x14ac:dyDescent="0.2">
      <c r="A659" s="163" t="s">
        <v>1948</v>
      </c>
      <c r="B659" s="163" t="s">
        <v>1949</v>
      </c>
      <c r="C659" s="56">
        <v>10</v>
      </c>
      <c r="D659" s="134">
        <v>42217</v>
      </c>
      <c r="E659" s="37"/>
      <c r="F659" s="21"/>
      <c r="G659" s="32"/>
      <c r="H659" s="32" t="s">
        <v>1791</v>
      </c>
      <c r="I659" s="55"/>
      <c r="K659" s="803"/>
      <c r="L659" s="803"/>
    </row>
    <row r="660" spans="1:13" x14ac:dyDescent="0.2">
      <c r="A660" s="804" t="s">
        <v>2186</v>
      </c>
      <c r="B660" s="804" t="s">
        <v>2187</v>
      </c>
      <c r="C660" s="64">
        <v>7</v>
      </c>
      <c r="D660" s="816">
        <v>42217</v>
      </c>
      <c r="E660" s="811"/>
      <c r="F660" s="809"/>
      <c r="G660" s="812" t="s">
        <v>1791</v>
      </c>
      <c r="H660" s="812"/>
      <c r="I660" s="81" t="s">
        <v>2188</v>
      </c>
    </row>
    <row r="661" spans="1:13" x14ac:dyDescent="0.2">
      <c r="A661" s="135" t="s">
        <v>2315</v>
      </c>
      <c r="B661" s="135" t="s">
        <v>2316</v>
      </c>
      <c r="C661" s="64">
        <v>22</v>
      </c>
      <c r="D661" s="816">
        <v>42217</v>
      </c>
      <c r="E661" s="811"/>
      <c r="F661" s="809"/>
      <c r="G661" s="812"/>
      <c r="H661" s="812" t="s">
        <v>1791</v>
      </c>
      <c r="I661" s="808" t="s">
        <v>2317</v>
      </c>
    </row>
    <row r="662" spans="1:13" x14ac:dyDescent="0.2">
      <c r="A662" s="814" t="s">
        <v>2460</v>
      </c>
      <c r="B662" s="804" t="s">
        <v>2461</v>
      </c>
      <c r="C662" s="64">
        <v>5</v>
      </c>
      <c r="D662" s="816">
        <v>42217</v>
      </c>
      <c r="E662" s="811"/>
      <c r="F662" s="809"/>
      <c r="G662" s="812" t="s">
        <v>1791</v>
      </c>
      <c r="H662" s="812"/>
      <c r="I662" s="808" t="s">
        <v>2462</v>
      </c>
      <c r="L662" s="803"/>
      <c r="M662" s="803"/>
    </row>
    <row r="663" spans="1:13" x14ac:dyDescent="0.2">
      <c r="A663" s="810" t="s">
        <v>1989</v>
      </c>
      <c r="B663" s="810" t="s">
        <v>1990</v>
      </c>
      <c r="C663" s="70">
        <v>6</v>
      </c>
      <c r="D663" s="139">
        <v>42215</v>
      </c>
      <c r="E663" s="47" t="s">
        <v>1791</v>
      </c>
      <c r="F663" s="46"/>
      <c r="G663" s="49"/>
      <c r="H663" s="49"/>
      <c r="I663" s="810" t="s">
        <v>1991</v>
      </c>
      <c r="L663" s="803"/>
      <c r="M663" s="803"/>
    </row>
    <row r="664" spans="1:13" x14ac:dyDescent="0.2">
      <c r="A664" s="805" t="s">
        <v>1904</v>
      </c>
      <c r="B664" s="805" t="s">
        <v>1905</v>
      </c>
      <c r="C664" s="56">
        <v>8</v>
      </c>
      <c r="D664" s="134">
        <v>42214</v>
      </c>
      <c r="E664" s="37"/>
      <c r="F664" s="21"/>
      <c r="G664" s="32"/>
      <c r="H664" s="32" t="s">
        <v>1791</v>
      </c>
      <c r="I664" s="55" t="s">
        <v>1906</v>
      </c>
    </row>
    <row r="665" spans="1:13" x14ac:dyDescent="0.2">
      <c r="A665" s="804" t="s">
        <v>2398</v>
      </c>
      <c r="B665" s="804" t="s">
        <v>2399</v>
      </c>
      <c r="C665" s="64">
        <v>8</v>
      </c>
      <c r="D665" s="816">
        <v>42167</v>
      </c>
      <c r="E665" s="811"/>
      <c r="F665" s="809"/>
      <c r="G665" s="812" t="s">
        <v>1791</v>
      </c>
      <c r="H665" s="812"/>
      <c r="I665" s="808" t="s">
        <v>2400</v>
      </c>
    </row>
    <row r="666" spans="1:13" x14ac:dyDescent="0.2">
      <c r="A666" s="161" t="s">
        <v>1873</v>
      </c>
      <c r="B666" s="135" t="s">
        <v>1874</v>
      </c>
      <c r="C666" s="64">
        <v>5</v>
      </c>
      <c r="D666" s="816">
        <v>42139</v>
      </c>
      <c r="E666" s="811"/>
      <c r="F666" s="809"/>
      <c r="G666" s="812"/>
      <c r="H666" s="812" t="s">
        <v>1791</v>
      </c>
      <c r="I666" s="808"/>
    </row>
    <row r="667" spans="1:13" x14ac:dyDescent="0.2">
      <c r="A667" s="161" t="s">
        <v>2805</v>
      </c>
      <c r="B667" s="135" t="s">
        <v>2806</v>
      </c>
      <c r="C667" s="64">
        <v>5</v>
      </c>
      <c r="D667" s="816">
        <v>42139</v>
      </c>
      <c r="E667" s="811"/>
      <c r="F667" s="809"/>
      <c r="G667" s="812"/>
      <c r="H667" s="812" t="s">
        <v>1791</v>
      </c>
      <c r="I667" s="808"/>
      <c r="K667" s="803"/>
      <c r="L667" s="803"/>
      <c r="M667" s="803"/>
    </row>
    <row r="668" spans="1:13" x14ac:dyDescent="0.2">
      <c r="A668" s="932" t="s">
        <v>1793</v>
      </c>
      <c r="B668" s="137" t="s">
        <v>1794</v>
      </c>
      <c r="C668" s="70">
        <v>5</v>
      </c>
      <c r="D668" s="139">
        <v>42117</v>
      </c>
      <c r="E668" s="47"/>
      <c r="F668" s="46"/>
      <c r="G668" s="49"/>
      <c r="H668" s="49" t="s">
        <v>1791</v>
      </c>
      <c r="I668" s="85"/>
      <c r="K668" s="803"/>
      <c r="L668" s="803"/>
    </row>
    <row r="669" spans="1:13" x14ac:dyDescent="0.2">
      <c r="A669" s="163" t="s">
        <v>1820</v>
      </c>
      <c r="B669" s="163" t="s">
        <v>1821</v>
      </c>
      <c r="C669" s="56">
        <v>5</v>
      </c>
      <c r="D669" s="134">
        <v>42117</v>
      </c>
      <c r="E669" s="37"/>
      <c r="F669" s="21"/>
      <c r="G669" s="32"/>
      <c r="H669" s="32" t="s">
        <v>1791</v>
      </c>
      <c r="I669" s="18"/>
      <c r="K669" s="803"/>
      <c r="L669" s="803"/>
    </row>
    <row r="670" spans="1:13" x14ac:dyDescent="0.2">
      <c r="A670" s="161" t="s">
        <v>2504</v>
      </c>
      <c r="B670" s="135" t="s">
        <v>2505</v>
      </c>
      <c r="C670" s="64">
        <v>14</v>
      </c>
      <c r="D670" s="816">
        <v>42117</v>
      </c>
      <c r="E670" s="811"/>
      <c r="F670" s="809"/>
      <c r="G670" s="812"/>
      <c r="H670" s="812" t="s">
        <v>1791</v>
      </c>
      <c r="I670" s="808"/>
    </row>
    <row r="671" spans="1:13" x14ac:dyDescent="0.2">
      <c r="A671" s="135" t="s">
        <v>2530</v>
      </c>
      <c r="B671" s="135" t="s">
        <v>2531</v>
      </c>
      <c r="C671" s="64">
        <v>14</v>
      </c>
      <c r="D671" s="816">
        <v>42094</v>
      </c>
      <c r="E671" s="811"/>
      <c r="F671" s="809"/>
      <c r="G671" s="812"/>
      <c r="H671" s="812" t="s">
        <v>1791</v>
      </c>
      <c r="I671" s="808"/>
      <c r="K671" s="803"/>
      <c r="L671" s="803"/>
    </row>
    <row r="672" spans="1:13" x14ac:dyDescent="0.2">
      <c r="A672" s="814" t="s">
        <v>1972</v>
      </c>
      <c r="B672" s="804" t="s">
        <v>1973</v>
      </c>
      <c r="C672" s="64">
        <v>14</v>
      </c>
      <c r="D672" s="816">
        <v>42080</v>
      </c>
      <c r="E672" s="811" t="s">
        <v>1791</v>
      </c>
      <c r="F672" s="809"/>
      <c r="G672" s="812"/>
      <c r="H672" s="812"/>
      <c r="I672" s="81" t="s">
        <v>1974</v>
      </c>
      <c r="K672" s="803"/>
      <c r="L672" s="803"/>
    </row>
    <row r="673" spans="1:16" x14ac:dyDescent="0.2">
      <c r="A673" s="810" t="s">
        <v>2595</v>
      </c>
      <c r="B673" s="810" t="s">
        <v>2596</v>
      </c>
      <c r="C673" s="70">
        <v>6</v>
      </c>
      <c r="D673" s="139">
        <v>42074</v>
      </c>
      <c r="E673" s="47"/>
      <c r="F673" s="46"/>
      <c r="G673" s="49" t="s">
        <v>1791</v>
      </c>
      <c r="H673" s="49"/>
      <c r="I673" s="806" t="s">
        <v>2597</v>
      </c>
      <c r="K673" s="803"/>
      <c r="L673" s="803"/>
      <c r="M673" s="803"/>
    </row>
    <row r="674" spans="1:16" x14ac:dyDescent="0.2">
      <c r="A674" s="805" t="s">
        <v>2888</v>
      </c>
      <c r="B674" s="805" t="s">
        <v>2889</v>
      </c>
      <c r="C674" s="56">
        <v>5</v>
      </c>
      <c r="D674" s="134">
        <v>42067</v>
      </c>
      <c r="E674" s="37" t="s">
        <v>1791</v>
      </c>
      <c r="F674" s="21"/>
      <c r="G674" s="32"/>
      <c r="H674" s="32"/>
      <c r="I674" s="18"/>
      <c r="K674" s="803"/>
      <c r="L674" s="803"/>
      <c r="M674" s="803"/>
    </row>
    <row r="675" spans="1:16" x14ac:dyDescent="0.2">
      <c r="A675" s="804" t="s">
        <v>2171</v>
      </c>
      <c r="B675" s="804" t="s">
        <v>2172</v>
      </c>
      <c r="C675" s="64">
        <v>5</v>
      </c>
      <c r="D675" s="816">
        <v>42061</v>
      </c>
      <c r="E675" s="811" t="s">
        <v>1791</v>
      </c>
      <c r="F675" s="809"/>
      <c r="G675" s="812"/>
      <c r="H675" s="812"/>
      <c r="I675" s="808" t="s">
        <v>1991</v>
      </c>
      <c r="K675" s="803"/>
      <c r="L675" s="803"/>
      <c r="M675" s="803"/>
      <c r="O675" s="803"/>
      <c r="P675" s="803"/>
    </row>
    <row r="676" spans="1:16" x14ac:dyDescent="0.2">
      <c r="A676" s="804" t="s">
        <v>2877</v>
      </c>
      <c r="B676" s="804" t="s">
        <v>2878</v>
      </c>
      <c r="C676" s="64">
        <v>7</v>
      </c>
      <c r="D676" s="816">
        <v>42052</v>
      </c>
      <c r="E676" s="811" t="s">
        <v>1791</v>
      </c>
      <c r="F676" s="809"/>
      <c r="G676" s="812"/>
      <c r="H676" s="812"/>
      <c r="I676" s="808" t="s">
        <v>1944</v>
      </c>
    </row>
    <row r="677" spans="1:16" x14ac:dyDescent="0.2">
      <c r="A677" s="434" t="s">
        <v>2060</v>
      </c>
      <c r="B677" s="434" t="s">
        <v>2061</v>
      </c>
      <c r="C677" s="64">
        <v>5</v>
      </c>
      <c r="D677" s="816">
        <v>42046</v>
      </c>
      <c r="E677" s="811" t="s">
        <v>1791</v>
      </c>
      <c r="F677" s="809"/>
      <c r="G677" s="812"/>
      <c r="H677" s="812"/>
      <c r="I677" s="808" t="s">
        <v>3964</v>
      </c>
      <c r="K677" s="803"/>
      <c r="L677" s="803"/>
    </row>
    <row r="678" spans="1:16" x14ac:dyDescent="0.2">
      <c r="A678" s="810" t="s">
        <v>2184</v>
      </c>
      <c r="B678" s="810" t="s">
        <v>2185</v>
      </c>
      <c r="C678" s="70">
        <v>8</v>
      </c>
      <c r="D678" s="139">
        <v>42037</v>
      </c>
      <c r="E678" s="47" t="s">
        <v>1791</v>
      </c>
      <c r="F678" s="46"/>
      <c r="G678" s="49"/>
      <c r="H678" s="49"/>
      <c r="I678" s="806" t="s">
        <v>1991</v>
      </c>
      <c r="L678" s="803"/>
      <c r="M678" s="803"/>
    </row>
    <row r="679" spans="1:16" x14ac:dyDescent="0.2">
      <c r="A679" s="805" t="s">
        <v>2191</v>
      </c>
      <c r="B679" s="805" t="s">
        <v>2192</v>
      </c>
      <c r="C679" s="56">
        <v>38</v>
      </c>
      <c r="D679" s="134">
        <v>42037</v>
      </c>
      <c r="E679" s="37"/>
      <c r="F679" s="21"/>
      <c r="G679" s="32" t="s">
        <v>1791</v>
      </c>
      <c r="H679" s="32"/>
      <c r="I679" s="18" t="s">
        <v>2193</v>
      </c>
    </row>
    <row r="680" spans="1:16" x14ac:dyDescent="0.2">
      <c r="A680" s="814" t="s">
        <v>2634</v>
      </c>
      <c r="B680" s="804" t="s">
        <v>2635</v>
      </c>
      <c r="C680" s="64">
        <v>5</v>
      </c>
      <c r="D680" s="816">
        <v>42037</v>
      </c>
      <c r="E680" s="811"/>
      <c r="F680" s="809"/>
      <c r="G680" s="812" t="s">
        <v>1791</v>
      </c>
      <c r="H680" s="812"/>
      <c r="I680" s="81" t="s">
        <v>2636</v>
      </c>
      <c r="K680" s="803"/>
      <c r="L680" s="803"/>
    </row>
    <row r="681" spans="1:16" x14ac:dyDescent="0.2">
      <c r="A681" s="804" t="s">
        <v>2692</v>
      </c>
      <c r="B681" s="804" t="s">
        <v>2693</v>
      </c>
      <c r="C681" s="64">
        <v>10</v>
      </c>
      <c r="D681" s="816">
        <v>42037</v>
      </c>
      <c r="E681" s="811"/>
      <c r="F681" s="809"/>
      <c r="G681" s="812" t="s">
        <v>1791</v>
      </c>
      <c r="H681" s="812"/>
      <c r="I681" s="81" t="s">
        <v>2694</v>
      </c>
      <c r="K681" s="803"/>
      <c r="L681" s="803"/>
    </row>
    <row r="682" spans="1:16" x14ac:dyDescent="0.2">
      <c r="A682" s="804" t="s">
        <v>2925</v>
      </c>
      <c r="B682" s="804" t="s">
        <v>2924</v>
      </c>
      <c r="C682" s="64">
        <v>10</v>
      </c>
      <c r="D682" s="816">
        <v>42037</v>
      </c>
      <c r="E682" s="811"/>
      <c r="F682" s="809"/>
      <c r="G682" s="812" t="s">
        <v>1791</v>
      </c>
      <c r="H682" s="812"/>
      <c r="I682" s="808" t="s">
        <v>2926</v>
      </c>
      <c r="L682" s="803"/>
      <c r="M682" s="803"/>
    </row>
    <row r="683" spans="1:16" x14ac:dyDescent="0.2">
      <c r="A683" s="810" t="s">
        <v>2075</v>
      </c>
      <c r="B683" s="810" t="s">
        <v>2076</v>
      </c>
      <c r="C683" s="70">
        <v>8</v>
      </c>
      <c r="D683" s="139">
        <v>42032</v>
      </c>
      <c r="E683" s="47"/>
      <c r="F683" s="46"/>
      <c r="G683" s="49" t="s">
        <v>1791</v>
      </c>
      <c r="H683" s="49"/>
      <c r="I683" s="806" t="s">
        <v>2077</v>
      </c>
    </row>
    <row r="684" spans="1:16" x14ac:dyDescent="0.2">
      <c r="A684" s="805" t="s">
        <v>2049</v>
      </c>
      <c r="B684" s="805" t="s">
        <v>2050</v>
      </c>
      <c r="C684" s="56">
        <v>6</v>
      </c>
      <c r="D684" s="134">
        <v>42008</v>
      </c>
      <c r="E684" s="37"/>
      <c r="F684" s="21" t="s">
        <v>1791</v>
      </c>
      <c r="G684" s="32"/>
      <c r="H684" s="32"/>
      <c r="I684" s="55" t="s">
        <v>2051</v>
      </c>
    </row>
    <row r="685" spans="1:16" x14ac:dyDescent="0.2">
      <c r="A685" s="804" t="s">
        <v>1942</v>
      </c>
      <c r="B685" s="804" t="s">
        <v>1943</v>
      </c>
      <c r="C685" s="64">
        <v>6</v>
      </c>
      <c r="D685" s="816">
        <v>42006</v>
      </c>
      <c r="E685" s="811" t="s">
        <v>1791</v>
      </c>
      <c r="F685" s="809"/>
      <c r="G685" s="812"/>
      <c r="H685" s="812"/>
      <c r="I685" s="808" t="s">
        <v>1944</v>
      </c>
    </row>
    <row r="686" spans="1:16" x14ac:dyDescent="0.2">
      <c r="A686" s="804" t="s">
        <v>2664</v>
      </c>
      <c r="B686" s="804" t="s">
        <v>2665</v>
      </c>
      <c r="C686" s="64">
        <v>6</v>
      </c>
      <c r="D686" s="816">
        <v>41985</v>
      </c>
      <c r="E686" s="811"/>
      <c r="F686" s="809" t="s">
        <v>1791</v>
      </c>
      <c r="G686" s="812"/>
      <c r="H686" s="812"/>
      <c r="I686" s="81" t="s">
        <v>2666</v>
      </c>
      <c r="K686" s="803"/>
      <c r="L686" s="803"/>
      <c r="M686" s="803"/>
    </row>
    <row r="687" spans="1:16" x14ac:dyDescent="0.2">
      <c r="A687" s="804" t="s">
        <v>2819</v>
      </c>
      <c r="B687" s="804" t="s">
        <v>2820</v>
      </c>
      <c r="C687" s="64">
        <v>9</v>
      </c>
      <c r="D687" s="816">
        <v>41985</v>
      </c>
      <c r="E687" s="811"/>
      <c r="F687" s="809"/>
      <c r="G687" s="812" t="s">
        <v>1791</v>
      </c>
      <c r="H687" s="812"/>
      <c r="I687" s="808" t="s">
        <v>2821</v>
      </c>
      <c r="K687" s="803"/>
      <c r="L687" s="803"/>
    </row>
    <row r="688" spans="1:16" x14ac:dyDescent="0.2">
      <c r="A688" s="137" t="s">
        <v>2707</v>
      </c>
      <c r="B688" s="137" t="s">
        <v>2708</v>
      </c>
      <c r="C688" s="70">
        <v>11</v>
      </c>
      <c r="D688" s="139">
        <v>41984</v>
      </c>
      <c r="E688" s="47"/>
      <c r="F688" s="46"/>
      <c r="G688" s="49"/>
      <c r="H688" s="49" t="s">
        <v>1791</v>
      </c>
      <c r="I688" s="806"/>
      <c r="K688" s="803"/>
      <c r="L688" s="803"/>
    </row>
    <row r="689" spans="1:16" x14ac:dyDescent="0.2">
      <c r="A689" s="84" t="s">
        <v>2631</v>
      </c>
      <c r="B689" s="84" t="s">
        <v>2632</v>
      </c>
      <c r="C689" s="56">
        <v>5</v>
      </c>
      <c r="D689" s="134">
        <v>41981</v>
      </c>
      <c r="E689" s="949" t="s">
        <v>1791</v>
      </c>
      <c r="F689" s="21"/>
      <c r="G689" s="32"/>
      <c r="H689" s="32"/>
      <c r="I689" s="892" t="s">
        <v>2633</v>
      </c>
    </row>
    <row r="690" spans="1:16" x14ac:dyDescent="0.2">
      <c r="A690" s="79" t="s">
        <v>2914</v>
      </c>
      <c r="B690" s="69" t="s">
        <v>2915</v>
      </c>
      <c r="C690" s="64">
        <v>5</v>
      </c>
      <c r="D690" s="816">
        <v>41978</v>
      </c>
      <c r="E690" s="811"/>
      <c r="F690" s="809" t="s">
        <v>1791</v>
      </c>
      <c r="G690" s="812"/>
      <c r="H690" s="812"/>
      <c r="I690" s="81" t="s">
        <v>2654</v>
      </c>
      <c r="K690" s="803"/>
      <c r="L690" s="803"/>
      <c r="M690" s="803"/>
    </row>
    <row r="691" spans="1:16" x14ac:dyDescent="0.2">
      <c r="A691" s="804" t="s">
        <v>2146</v>
      </c>
      <c r="B691" s="804" t="s">
        <v>2147</v>
      </c>
      <c r="C691" s="64">
        <v>6</v>
      </c>
      <c r="D691" s="816">
        <v>41969</v>
      </c>
      <c r="E691" s="811"/>
      <c r="F691" s="809"/>
      <c r="G691" s="812" t="s">
        <v>1791</v>
      </c>
      <c r="H691" s="812"/>
      <c r="I691" s="81" t="s">
        <v>2148</v>
      </c>
      <c r="K691" s="803"/>
      <c r="L691" s="803"/>
    </row>
    <row r="692" spans="1:16" x14ac:dyDescent="0.2">
      <c r="A692" s="804" t="s">
        <v>2359</v>
      </c>
      <c r="B692" s="804" t="s">
        <v>2360</v>
      </c>
      <c r="C692" s="64">
        <v>18</v>
      </c>
      <c r="D692" s="816">
        <v>41969</v>
      </c>
      <c r="E692" s="811"/>
      <c r="F692" s="809"/>
      <c r="G692" s="812" t="s">
        <v>1791</v>
      </c>
      <c r="H692" s="807"/>
      <c r="I692" s="814" t="s">
        <v>2148</v>
      </c>
      <c r="K692" s="803"/>
      <c r="L692" s="803"/>
    </row>
    <row r="693" spans="1:16" x14ac:dyDescent="0.2">
      <c r="A693" s="804" t="s">
        <v>2699</v>
      </c>
      <c r="B693" s="804" t="s">
        <v>2700</v>
      </c>
      <c r="C693" s="64">
        <v>5</v>
      </c>
      <c r="D693" s="816">
        <v>41969</v>
      </c>
      <c r="E693" s="811" t="s">
        <v>1791</v>
      </c>
      <c r="F693" s="809"/>
      <c r="G693" s="812"/>
      <c r="H693" s="812"/>
      <c r="I693" s="81"/>
      <c r="K693" s="803"/>
      <c r="L693" s="803"/>
    </row>
    <row r="694" spans="1:16" x14ac:dyDescent="0.2">
      <c r="A694" s="96" t="s">
        <v>2862</v>
      </c>
      <c r="B694" s="810" t="s">
        <v>2863</v>
      </c>
      <c r="C694" s="70">
        <v>5</v>
      </c>
      <c r="D694" s="139">
        <v>41967</v>
      </c>
      <c r="E694" s="47" t="s">
        <v>1791</v>
      </c>
      <c r="F694" s="46"/>
      <c r="G694" s="49"/>
      <c r="H694" s="49"/>
      <c r="I694" s="81"/>
      <c r="K694" s="803"/>
      <c r="L694" s="803"/>
      <c r="O694" s="803"/>
      <c r="P694" s="803"/>
    </row>
    <row r="695" spans="1:16" x14ac:dyDescent="0.2">
      <c r="A695" s="805" t="s">
        <v>2294</v>
      </c>
      <c r="B695" s="805" t="s">
        <v>2295</v>
      </c>
      <c r="C695" s="56">
        <v>6</v>
      </c>
      <c r="D695" s="134">
        <v>41949</v>
      </c>
      <c r="E695" s="37"/>
      <c r="F695" s="21" t="s">
        <v>1791</v>
      </c>
      <c r="G695" s="32"/>
      <c r="H695" s="38"/>
      <c r="I695" s="59" t="s">
        <v>2059</v>
      </c>
    </row>
    <row r="696" spans="1:16" x14ac:dyDescent="0.2">
      <c r="A696" s="804" t="s">
        <v>2539</v>
      </c>
      <c r="B696" s="804" t="s">
        <v>2540</v>
      </c>
      <c r="C696" s="64">
        <v>8</v>
      </c>
      <c r="D696" s="816">
        <v>41943</v>
      </c>
      <c r="E696" s="811"/>
      <c r="F696" s="809" t="s">
        <v>1791</v>
      </c>
      <c r="G696" s="812"/>
      <c r="H696" s="807"/>
      <c r="I696" s="814" t="s">
        <v>3932</v>
      </c>
      <c r="K696" s="819"/>
      <c r="L696" s="819"/>
      <c r="M696" s="803"/>
    </row>
    <row r="697" spans="1:16" x14ac:dyDescent="0.2">
      <c r="A697" s="153" t="s">
        <v>2756</v>
      </c>
      <c r="B697" s="87" t="s">
        <v>2757</v>
      </c>
      <c r="C697" s="64">
        <v>5</v>
      </c>
      <c r="D697" s="816">
        <v>41941</v>
      </c>
      <c r="E697" s="811" t="s">
        <v>1791</v>
      </c>
      <c r="F697" s="809"/>
      <c r="G697" s="812"/>
      <c r="H697" s="807"/>
      <c r="I697" s="814" t="s">
        <v>2758</v>
      </c>
      <c r="K697" s="803"/>
      <c r="L697" s="803"/>
      <c r="M697" s="803"/>
    </row>
    <row r="698" spans="1:16" x14ac:dyDescent="0.2">
      <c r="A698" s="810" t="s">
        <v>2499</v>
      </c>
      <c r="B698" s="810" t="s">
        <v>2500</v>
      </c>
      <c r="C698" s="70">
        <v>6</v>
      </c>
      <c r="D698" s="139">
        <v>41935</v>
      </c>
      <c r="E698" s="47"/>
      <c r="F698" s="46" t="s">
        <v>1791</v>
      </c>
      <c r="G698" s="49"/>
      <c r="H698" s="43"/>
      <c r="I698" s="96" t="s">
        <v>2059</v>
      </c>
    </row>
    <row r="699" spans="1:16" x14ac:dyDescent="0.2">
      <c r="A699" s="59" t="s">
        <v>2159</v>
      </c>
      <c r="B699" s="805" t="s">
        <v>2160</v>
      </c>
      <c r="C699" s="56">
        <v>32</v>
      </c>
      <c r="D699" s="134">
        <v>41933</v>
      </c>
      <c r="E699" s="37" t="s">
        <v>1791</v>
      </c>
      <c r="F699" s="21"/>
      <c r="G699" s="32"/>
      <c r="H699" s="32"/>
      <c r="I699" s="81" t="s">
        <v>2161</v>
      </c>
    </row>
    <row r="700" spans="1:16" x14ac:dyDescent="0.2">
      <c r="A700" s="804" t="s">
        <v>2118</v>
      </c>
      <c r="B700" s="804" t="s">
        <v>2119</v>
      </c>
      <c r="C700" s="64">
        <v>60</v>
      </c>
      <c r="D700" s="816">
        <v>41928</v>
      </c>
      <c r="E700" s="811"/>
      <c r="F700" s="809" t="s">
        <v>1791</v>
      </c>
      <c r="G700" s="812"/>
      <c r="H700" s="812"/>
      <c r="I700" s="81" t="s">
        <v>2120</v>
      </c>
    </row>
    <row r="701" spans="1:16" x14ac:dyDescent="0.2">
      <c r="A701" s="814" t="s">
        <v>2176</v>
      </c>
      <c r="B701" s="804" t="s">
        <v>2177</v>
      </c>
      <c r="C701" s="64">
        <v>6</v>
      </c>
      <c r="D701" s="816">
        <v>41928</v>
      </c>
      <c r="E701" s="811"/>
      <c r="F701" s="809"/>
      <c r="G701" s="812" t="s">
        <v>1791</v>
      </c>
      <c r="H701" s="812"/>
      <c r="I701" s="81" t="s">
        <v>2178</v>
      </c>
    </row>
    <row r="702" spans="1:16" x14ac:dyDescent="0.2">
      <c r="A702" s="804" t="s">
        <v>2705</v>
      </c>
      <c r="B702" s="804" t="s">
        <v>2706</v>
      </c>
      <c r="C702" s="64">
        <v>10</v>
      </c>
      <c r="D702" s="816">
        <v>41918</v>
      </c>
      <c r="E702" s="811"/>
      <c r="F702" s="809" t="s">
        <v>1791</v>
      </c>
      <c r="G702" s="812"/>
      <c r="H702" s="812"/>
      <c r="I702" s="81" t="s">
        <v>2059</v>
      </c>
      <c r="K702" s="604"/>
      <c r="L702" s="604"/>
    </row>
    <row r="703" spans="1:16" x14ac:dyDescent="0.2">
      <c r="A703" s="96" t="s">
        <v>2006</v>
      </c>
      <c r="B703" s="810" t="s">
        <v>2007</v>
      </c>
      <c r="C703" s="70">
        <v>8</v>
      </c>
      <c r="D703" s="139">
        <v>41904</v>
      </c>
      <c r="E703" s="47" t="s">
        <v>1791</v>
      </c>
      <c r="F703" s="46"/>
      <c r="G703" s="49"/>
      <c r="H703" s="49"/>
      <c r="I703" s="85"/>
      <c r="K703" s="803"/>
      <c r="L703" s="803"/>
    </row>
    <row r="704" spans="1:16" x14ac:dyDescent="0.2">
      <c r="A704" s="805" t="s">
        <v>2008</v>
      </c>
      <c r="B704" s="805" t="s">
        <v>2009</v>
      </c>
      <c r="C704" s="56">
        <v>5</v>
      </c>
      <c r="D704" s="134">
        <v>41904</v>
      </c>
      <c r="E704" s="37" t="s">
        <v>1791</v>
      </c>
      <c r="F704" s="21"/>
      <c r="G704" s="32"/>
      <c r="H704" s="32"/>
      <c r="I704" s="55"/>
      <c r="K704" s="803"/>
      <c r="L704" s="803"/>
    </row>
    <row r="705" spans="1:13" x14ac:dyDescent="0.2">
      <c r="A705" s="135" t="s">
        <v>1907</v>
      </c>
      <c r="B705" s="135" t="s">
        <v>1908</v>
      </c>
      <c r="C705" s="64">
        <v>5</v>
      </c>
      <c r="D705" s="816">
        <v>41898</v>
      </c>
      <c r="E705" s="811"/>
      <c r="F705" s="809"/>
      <c r="G705" s="812"/>
      <c r="H705" s="812" t="s">
        <v>1791</v>
      </c>
      <c r="I705" s="81"/>
      <c r="L705" s="803"/>
      <c r="M705" s="803"/>
    </row>
    <row r="706" spans="1:13" x14ac:dyDescent="0.2">
      <c r="A706" s="135" t="s">
        <v>2675</v>
      </c>
      <c r="B706" s="135" t="s">
        <v>2676</v>
      </c>
      <c r="C706" s="64">
        <v>9</v>
      </c>
      <c r="D706" s="816">
        <v>41898</v>
      </c>
      <c r="E706" s="811"/>
      <c r="F706" s="809"/>
      <c r="G706" s="812"/>
      <c r="H706" s="812" t="s">
        <v>1791</v>
      </c>
      <c r="I706" s="81"/>
    </row>
    <row r="707" spans="1:13" x14ac:dyDescent="0.2">
      <c r="A707" s="814" t="s">
        <v>2898</v>
      </c>
      <c r="B707" s="804" t="s">
        <v>2899</v>
      </c>
      <c r="C707" s="64">
        <v>11</v>
      </c>
      <c r="D707" s="816">
        <v>41898</v>
      </c>
      <c r="E707" s="811"/>
      <c r="F707" s="809"/>
      <c r="G707" s="812" t="s">
        <v>1791</v>
      </c>
      <c r="H707" s="812"/>
      <c r="I707" s="81" t="s">
        <v>2900</v>
      </c>
      <c r="K707" s="803"/>
      <c r="L707" s="803"/>
    </row>
    <row r="708" spans="1:13" x14ac:dyDescent="0.2">
      <c r="A708" s="83" t="s">
        <v>2332</v>
      </c>
      <c r="B708" s="83" t="s">
        <v>2333</v>
      </c>
      <c r="C708" s="70">
        <v>10</v>
      </c>
      <c r="D708" s="139">
        <v>41894</v>
      </c>
      <c r="E708" s="47"/>
      <c r="F708" s="46" t="s">
        <v>1791</v>
      </c>
      <c r="G708" s="49"/>
      <c r="H708" s="49"/>
      <c r="I708" s="85" t="s">
        <v>3896</v>
      </c>
      <c r="K708" s="803"/>
      <c r="L708" s="803"/>
    </row>
    <row r="709" spans="1:13" x14ac:dyDescent="0.2">
      <c r="A709" s="805" t="s">
        <v>2046</v>
      </c>
      <c r="B709" s="805" t="s">
        <v>2047</v>
      </c>
      <c r="C709" s="56">
        <v>11</v>
      </c>
      <c r="D709" s="134">
        <v>41885</v>
      </c>
      <c r="E709" s="37"/>
      <c r="F709" s="21" t="s">
        <v>1791</v>
      </c>
      <c r="G709" s="32"/>
      <c r="H709" s="32"/>
      <c r="I709" s="59" t="s">
        <v>2048</v>
      </c>
      <c r="L709" s="803"/>
      <c r="M709" s="803"/>
    </row>
    <row r="710" spans="1:13" x14ac:dyDescent="0.2">
      <c r="A710" s="814" t="s">
        <v>2866</v>
      </c>
      <c r="B710" s="804" t="s">
        <v>2867</v>
      </c>
      <c r="C710" s="64">
        <v>15</v>
      </c>
      <c r="D710" s="816">
        <v>41880</v>
      </c>
      <c r="E710" s="811"/>
      <c r="F710" s="809"/>
      <c r="G710" s="812" t="s">
        <v>1791</v>
      </c>
      <c r="H710" s="812"/>
      <c r="I710" s="814" t="s">
        <v>2868</v>
      </c>
    </row>
    <row r="711" spans="1:13" x14ac:dyDescent="0.2">
      <c r="A711" s="804" t="s">
        <v>2057</v>
      </c>
      <c r="B711" s="804" t="s">
        <v>2058</v>
      </c>
      <c r="C711" s="64">
        <v>7</v>
      </c>
      <c r="D711" s="816">
        <v>41853</v>
      </c>
      <c r="E711" s="811"/>
      <c r="F711" s="809" t="s">
        <v>1791</v>
      </c>
      <c r="G711" s="812"/>
      <c r="H711" s="812"/>
      <c r="I711" s="814" t="s">
        <v>2059</v>
      </c>
      <c r="K711" s="803"/>
      <c r="L711" s="803"/>
    </row>
    <row r="712" spans="1:13" x14ac:dyDescent="0.2">
      <c r="A712" s="107" t="s">
        <v>767</v>
      </c>
      <c r="B712" s="107" t="s">
        <v>768</v>
      </c>
      <c r="C712" s="64">
        <v>11</v>
      </c>
      <c r="D712" s="816">
        <v>41849</v>
      </c>
      <c r="E712" s="811"/>
      <c r="F712" s="809"/>
      <c r="G712" s="933" t="s">
        <v>1791</v>
      </c>
      <c r="H712" s="812"/>
      <c r="I712" s="73" t="s">
        <v>2709</v>
      </c>
      <c r="K712" s="803"/>
      <c r="L712" s="803"/>
    </row>
    <row r="713" spans="1:13" x14ac:dyDescent="0.2">
      <c r="A713" s="810" t="s">
        <v>2788</v>
      </c>
      <c r="B713" s="810" t="s">
        <v>2789</v>
      </c>
      <c r="C713" s="70">
        <v>12</v>
      </c>
      <c r="D713" s="139">
        <v>41791</v>
      </c>
      <c r="E713" s="47"/>
      <c r="F713" s="46"/>
      <c r="G713" s="49" t="s">
        <v>1791</v>
      </c>
      <c r="H713" s="49"/>
      <c r="I713" s="96" t="s">
        <v>2790</v>
      </c>
    </row>
    <row r="714" spans="1:13" x14ac:dyDescent="0.2">
      <c r="A714" s="84" t="s">
        <v>2859</v>
      </c>
      <c r="B714" s="84" t="s">
        <v>2860</v>
      </c>
      <c r="C714" s="56">
        <v>8</v>
      </c>
      <c r="D714" s="134">
        <v>41765</v>
      </c>
      <c r="E714" s="37"/>
      <c r="F714" s="443" t="s">
        <v>1791</v>
      </c>
      <c r="G714" s="32"/>
      <c r="H714" s="32"/>
      <c r="I714" s="973" t="s">
        <v>2861</v>
      </c>
    </row>
    <row r="715" spans="1:13" x14ac:dyDescent="0.2">
      <c r="A715" s="804" t="s">
        <v>2644</v>
      </c>
      <c r="B715" s="804" t="s">
        <v>2645</v>
      </c>
      <c r="C715" s="64">
        <v>6</v>
      </c>
      <c r="D715" s="816">
        <v>41761</v>
      </c>
      <c r="E715" s="811"/>
      <c r="F715" s="809"/>
      <c r="G715" s="812" t="s">
        <v>1791</v>
      </c>
      <c r="H715" s="812"/>
      <c r="I715" s="81" t="s">
        <v>2646</v>
      </c>
    </row>
    <row r="716" spans="1:13" x14ac:dyDescent="0.2">
      <c r="A716" s="79" t="s">
        <v>2652</v>
      </c>
      <c r="B716" s="69" t="s">
        <v>2653</v>
      </c>
      <c r="C716" s="64">
        <v>7</v>
      </c>
      <c r="D716" s="816">
        <v>41751</v>
      </c>
      <c r="E716" s="811"/>
      <c r="F716" s="809" t="s">
        <v>1791</v>
      </c>
      <c r="G716" s="812"/>
      <c r="H716" s="812"/>
      <c r="I716" s="81" t="s">
        <v>2654</v>
      </c>
      <c r="K716" s="803"/>
      <c r="L716" s="803"/>
    </row>
    <row r="717" spans="1:13" x14ac:dyDescent="0.2">
      <c r="A717" s="804" t="s">
        <v>1932</v>
      </c>
      <c r="B717" s="804" t="s">
        <v>1933</v>
      </c>
      <c r="C717" s="64">
        <v>8</v>
      </c>
      <c r="D717" s="816">
        <v>41680</v>
      </c>
      <c r="E717" s="811" t="s">
        <v>1791</v>
      </c>
      <c r="F717" s="809"/>
      <c r="G717" s="812"/>
      <c r="H717" s="812"/>
      <c r="I717" s="81"/>
    </row>
    <row r="718" spans="1:13" x14ac:dyDescent="0.2">
      <c r="A718" s="810" t="s">
        <v>1850</v>
      </c>
      <c r="B718" s="810" t="s">
        <v>1851</v>
      </c>
      <c r="C718" s="70">
        <v>5</v>
      </c>
      <c r="D718" s="139">
        <v>41675</v>
      </c>
      <c r="E718" s="47"/>
      <c r="F718" s="46" t="s">
        <v>1791</v>
      </c>
      <c r="G718" s="49"/>
      <c r="H718" s="49"/>
      <c r="I718" s="806" t="s">
        <v>1852</v>
      </c>
      <c r="K718" s="803"/>
      <c r="L718" s="803"/>
    </row>
    <row r="719" spans="1:13" x14ac:dyDescent="0.2">
      <c r="A719" s="29" t="s">
        <v>2748</v>
      </c>
      <c r="B719" s="805" t="s">
        <v>2749</v>
      </c>
      <c r="C719" s="197">
        <v>5</v>
      </c>
      <c r="D719" s="164">
        <v>41631</v>
      </c>
      <c r="E719" s="38"/>
      <c r="F719" s="21"/>
      <c r="G719" s="38" t="s">
        <v>1791</v>
      </c>
      <c r="H719" s="21"/>
      <c r="I719" s="18" t="s">
        <v>2750</v>
      </c>
      <c r="K719" s="803"/>
      <c r="L719" s="803"/>
    </row>
    <row r="720" spans="1:13" x14ac:dyDescent="0.2">
      <c r="A720" s="31" t="s">
        <v>2541</v>
      </c>
      <c r="B720" s="804" t="s">
        <v>2542</v>
      </c>
      <c r="C720" s="189">
        <v>7</v>
      </c>
      <c r="D720" s="149">
        <v>41627</v>
      </c>
      <c r="E720" s="807"/>
      <c r="F720" s="809"/>
      <c r="G720" s="807" t="s">
        <v>1791</v>
      </c>
      <c r="H720" s="809"/>
      <c r="I720" s="808" t="s">
        <v>2543</v>
      </c>
      <c r="K720" s="803"/>
      <c r="L720" s="803"/>
    </row>
    <row r="721" spans="1:12" x14ac:dyDescent="0.2">
      <c r="A721" s="141" t="s">
        <v>2514</v>
      </c>
      <c r="B721" s="135" t="s">
        <v>2515</v>
      </c>
      <c r="C721" s="189">
        <v>11</v>
      </c>
      <c r="D721" s="149">
        <v>41618</v>
      </c>
      <c r="E721" s="807"/>
      <c r="F721" s="809"/>
      <c r="G721" s="807"/>
      <c r="H721" s="809" t="s">
        <v>1791</v>
      </c>
      <c r="I721" s="81"/>
    </row>
    <row r="722" spans="1:12" x14ac:dyDescent="0.2">
      <c r="A722" s="31" t="s">
        <v>2447</v>
      </c>
      <c r="B722" s="804" t="s">
        <v>2448</v>
      </c>
      <c r="C722" s="189">
        <v>10</v>
      </c>
      <c r="D722" s="149">
        <v>41617</v>
      </c>
      <c r="E722" s="807"/>
      <c r="F722" s="809"/>
      <c r="G722" s="807" t="s">
        <v>1791</v>
      </c>
      <c r="H722" s="809"/>
      <c r="I722" s="808" t="s">
        <v>2450</v>
      </c>
      <c r="K722" s="803"/>
      <c r="L722" s="803"/>
    </row>
    <row r="723" spans="1:12" x14ac:dyDescent="0.2">
      <c r="A723" s="963" t="s">
        <v>2535</v>
      </c>
      <c r="B723" s="137" t="s">
        <v>2536</v>
      </c>
      <c r="C723" s="169">
        <v>11</v>
      </c>
      <c r="D723" s="165">
        <v>41607</v>
      </c>
      <c r="E723" s="43"/>
      <c r="F723" s="46"/>
      <c r="G723" s="43"/>
      <c r="H723" s="46" t="s">
        <v>1791</v>
      </c>
      <c r="I723" s="806"/>
    </row>
    <row r="724" spans="1:12" x14ac:dyDescent="0.2">
      <c r="A724" s="436" t="s">
        <v>2451</v>
      </c>
      <c r="B724" s="69" t="s">
        <v>2452</v>
      </c>
      <c r="C724" s="64">
        <v>5</v>
      </c>
      <c r="D724" s="816">
        <v>41592</v>
      </c>
      <c r="E724" s="811"/>
      <c r="F724" s="809" t="s">
        <v>1791</v>
      </c>
      <c r="G724" s="812"/>
      <c r="H724" s="812"/>
      <c r="I724" s="81" t="s">
        <v>2453</v>
      </c>
      <c r="K724" s="803"/>
      <c r="L724" s="803"/>
    </row>
    <row r="725" spans="1:12" x14ac:dyDescent="0.2">
      <c r="A725" s="804" t="s">
        <v>1959</v>
      </c>
      <c r="B725" s="804" t="s">
        <v>1960</v>
      </c>
      <c r="C725" s="64">
        <v>5</v>
      </c>
      <c r="D725" s="816">
        <v>41586</v>
      </c>
      <c r="E725" s="811"/>
      <c r="F725" s="809" t="s">
        <v>1791</v>
      </c>
      <c r="G725" s="812"/>
      <c r="H725" s="812"/>
      <c r="I725" s="81" t="s">
        <v>1923</v>
      </c>
    </row>
    <row r="726" spans="1:12" x14ac:dyDescent="0.2">
      <c r="A726" s="804" t="s">
        <v>2351</v>
      </c>
      <c r="B726" s="804" t="s">
        <v>2352</v>
      </c>
      <c r="C726" s="64">
        <v>22</v>
      </c>
      <c r="D726" s="816">
        <v>41578</v>
      </c>
      <c r="E726" s="811"/>
      <c r="F726" s="809" t="s">
        <v>1791</v>
      </c>
      <c r="G726" s="812"/>
      <c r="H726" s="812"/>
      <c r="I726" s="81" t="s">
        <v>1923</v>
      </c>
      <c r="K726" s="803"/>
      <c r="L726" s="803"/>
    </row>
    <row r="727" spans="1:12" x14ac:dyDescent="0.2">
      <c r="A727" s="69" t="s">
        <v>2476</v>
      </c>
      <c r="B727" s="69" t="s">
        <v>2477</v>
      </c>
      <c r="C727" s="64">
        <v>10</v>
      </c>
      <c r="D727" s="816">
        <v>41578</v>
      </c>
      <c r="E727" s="811"/>
      <c r="F727" s="809" t="s">
        <v>1791</v>
      </c>
      <c r="G727" s="812"/>
      <c r="H727" s="812"/>
      <c r="I727" s="81" t="s">
        <v>2478</v>
      </c>
    </row>
    <row r="728" spans="1:12" x14ac:dyDescent="0.2">
      <c r="A728" s="810" t="s">
        <v>2473</v>
      </c>
      <c r="B728" s="810" t="s">
        <v>2474</v>
      </c>
      <c r="C728" s="70">
        <v>6</v>
      </c>
      <c r="D728" s="139">
        <v>41578</v>
      </c>
      <c r="E728" s="47"/>
      <c r="F728" s="46" t="s">
        <v>1791</v>
      </c>
      <c r="G728" s="49"/>
      <c r="H728" s="49"/>
      <c r="I728" s="85" t="s">
        <v>3972</v>
      </c>
    </row>
    <row r="729" spans="1:12" x14ac:dyDescent="0.2">
      <c r="A729" s="805" t="s">
        <v>2537</v>
      </c>
      <c r="B729" s="805" t="s">
        <v>2538</v>
      </c>
      <c r="C729" s="56">
        <v>12</v>
      </c>
      <c r="D729" s="134">
        <v>41578</v>
      </c>
      <c r="E729" s="37"/>
      <c r="F729" s="21" t="s">
        <v>1791</v>
      </c>
      <c r="G729" s="32"/>
      <c r="H729" s="32"/>
      <c r="I729" s="55" t="s">
        <v>3933</v>
      </c>
    </row>
    <row r="730" spans="1:12" x14ac:dyDescent="0.2">
      <c r="A730" s="69" t="s">
        <v>2791</v>
      </c>
      <c r="B730" s="69" t="s">
        <v>2792</v>
      </c>
      <c r="C730" s="64">
        <v>6</v>
      </c>
      <c r="D730" s="816">
        <v>41577</v>
      </c>
      <c r="E730" s="811"/>
      <c r="F730" s="809" t="s">
        <v>1791</v>
      </c>
      <c r="G730" s="812"/>
      <c r="H730" s="812"/>
      <c r="I730" s="81" t="s">
        <v>2793</v>
      </c>
      <c r="K730" s="819"/>
      <c r="L730" s="819"/>
    </row>
    <row r="731" spans="1:12" x14ac:dyDescent="0.2">
      <c r="A731" s="814" t="s">
        <v>2496</v>
      </c>
      <c r="B731" s="804" t="s">
        <v>2497</v>
      </c>
      <c r="C731" s="64">
        <v>10</v>
      </c>
      <c r="D731" s="816">
        <v>41569</v>
      </c>
      <c r="E731" s="811"/>
      <c r="F731" s="809" t="s">
        <v>1791</v>
      </c>
      <c r="G731" s="812"/>
      <c r="H731" s="812"/>
      <c r="I731" s="81" t="s">
        <v>2498</v>
      </c>
      <c r="K731" s="803"/>
      <c r="L731" s="803"/>
    </row>
    <row r="732" spans="1:12" x14ac:dyDescent="0.2">
      <c r="A732" s="814" t="s">
        <v>2082</v>
      </c>
      <c r="B732" s="804" t="s">
        <v>2083</v>
      </c>
      <c r="C732" s="64">
        <v>6</v>
      </c>
      <c r="D732" s="816">
        <v>41554</v>
      </c>
      <c r="E732" s="811"/>
      <c r="F732" s="809"/>
      <c r="G732" s="812" t="s">
        <v>1791</v>
      </c>
      <c r="H732" s="812"/>
      <c r="I732" s="81" t="s">
        <v>2084</v>
      </c>
      <c r="K732" s="803"/>
      <c r="L732" s="803"/>
    </row>
    <row r="733" spans="1:12" x14ac:dyDescent="0.2">
      <c r="A733" s="810" t="s">
        <v>1921</v>
      </c>
      <c r="B733" s="810" t="s">
        <v>1922</v>
      </c>
      <c r="C733" s="70">
        <v>9</v>
      </c>
      <c r="D733" s="139">
        <v>41535</v>
      </c>
      <c r="E733" s="47"/>
      <c r="F733" s="46" t="s">
        <v>1791</v>
      </c>
      <c r="G733" s="49"/>
      <c r="H733" s="49"/>
      <c r="I733" s="85" t="s">
        <v>1923</v>
      </c>
      <c r="K733" s="803"/>
      <c r="L733" s="803"/>
    </row>
    <row r="734" spans="1:12" x14ac:dyDescent="0.2">
      <c r="A734" s="805" t="s">
        <v>2135</v>
      </c>
      <c r="B734" s="18" t="s">
        <v>2136</v>
      </c>
      <c r="C734" s="56">
        <v>5</v>
      </c>
      <c r="D734" s="134">
        <v>41534</v>
      </c>
      <c r="E734" s="37" t="s">
        <v>1791</v>
      </c>
      <c r="F734" s="21"/>
      <c r="G734" s="32"/>
      <c r="H734" s="32"/>
      <c r="I734" s="55" t="s">
        <v>2137</v>
      </c>
    </row>
    <row r="735" spans="1:12" x14ac:dyDescent="0.2">
      <c r="A735" s="804" t="s">
        <v>2353</v>
      </c>
      <c r="B735" s="808" t="s">
        <v>2354</v>
      </c>
      <c r="C735" s="64">
        <v>6</v>
      </c>
      <c r="D735" s="816">
        <v>41526</v>
      </c>
      <c r="E735" s="811"/>
      <c r="F735" s="809" t="s">
        <v>1791</v>
      </c>
      <c r="G735" s="812"/>
      <c r="H735" s="812"/>
      <c r="I735" s="81" t="s">
        <v>2355</v>
      </c>
      <c r="K735" s="803"/>
      <c r="L735" s="803"/>
    </row>
    <row r="736" spans="1:12" x14ac:dyDescent="0.2">
      <c r="A736" s="814" t="s">
        <v>2588</v>
      </c>
      <c r="B736" s="808" t="s">
        <v>2589</v>
      </c>
      <c r="C736" s="64">
        <v>6</v>
      </c>
      <c r="D736" s="816">
        <v>41521</v>
      </c>
      <c r="E736" s="811"/>
      <c r="F736" s="809" t="s">
        <v>1791</v>
      </c>
      <c r="G736" s="812"/>
      <c r="H736" s="812"/>
      <c r="I736" s="81" t="s">
        <v>2590</v>
      </c>
      <c r="K736" s="819"/>
      <c r="L736" s="819"/>
    </row>
    <row r="737" spans="1:12" x14ac:dyDescent="0.2">
      <c r="A737" s="804" t="s">
        <v>2441</v>
      </c>
      <c r="B737" s="808" t="s">
        <v>2442</v>
      </c>
      <c r="C737" s="64">
        <v>12</v>
      </c>
      <c r="D737" s="816">
        <v>41518</v>
      </c>
      <c r="E737" s="811"/>
      <c r="F737" s="809"/>
      <c r="G737" s="812" t="s">
        <v>1791</v>
      </c>
      <c r="H737" s="812"/>
      <c r="I737" s="808" t="s">
        <v>2443</v>
      </c>
    </row>
    <row r="738" spans="1:12" x14ac:dyDescent="0.2">
      <c r="A738" s="810" t="s">
        <v>2363</v>
      </c>
      <c r="B738" s="806" t="s">
        <v>2364</v>
      </c>
      <c r="C738" s="70">
        <v>5</v>
      </c>
      <c r="D738" s="139">
        <v>41495</v>
      </c>
      <c r="E738" s="47" t="s">
        <v>1791</v>
      </c>
      <c r="F738" s="46"/>
      <c r="G738" s="49"/>
      <c r="H738" s="49"/>
      <c r="I738" s="806"/>
      <c r="K738" s="803"/>
      <c r="L738" s="803"/>
    </row>
    <row r="739" spans="1:12" x14ac:dyDescent="0.2">
      <c r="A739" s="805" t="s">
        <v>1876</v>
      </c>
      <c r="B739" s="18" t="s">
        <v>1877</v>
      </c>
      <c r="C739" s="56">
        <v>9</v>
      </c>
      <c r="D739" s="134">
        <v>41488</v>
      </c>
      <c r="E739" s="37" t="s">
        <v>1791</v>
      </c>
      <c r="F739" s="21"/>
      <c r="G739" s="32"/>
      <c r="H739" s="32"/>
      <c r="I739" s="55"/>
      <c r="K739" s="803"/>
      <c r="L739" s="803"/>
    </row>
    <row r="740" spans="1:12" x14ac:dyDescent="0.2">
      <c r="A740" s="804" t="s">
        <v>2828</v>
      </c>
      <c r="B740" s="808" t="s">
        <v>2829</v>
      </c>
      <c r="C740" s="64">
        <v>6</v>
      </c>
      <c r="D740" s="816">
        <v>41452</v>
      </c>
      <c r="E740" s="811"/>
      <c r="F740" s="809"/>
      <c r="G740" s="812" t="s">
        <v>1791</v>
      </c>
      <c r="H740" s="812"/>
      <c r="I740" s="808" t="s">
        <v>2830</v>
      </c>
    </row>
    <row r="741" spans="1:12" x14ac:dyDescent="0.2">
      <c r="A741" s="814" t="s">
        <v>2490</v>
      </c>
      <c r="B741" s="808" t="s">
        <v>2491</v>
      </c>
      <c r="C741" s="64">
        <v>9</v>
      </c>
      <c r="D741" s="816">
        <v>41449</v>
      </c>
      <c r="E741" s="811"/>
      <c r="F741" s="809"/>
      <c r="G741" s="812"/>
      <c r="H741" s="812" t="s">
        <v>1791</v>
      </c>
      <c r="I741" s="81" t="s">
        <v>2492</v>
      </c>
      <c r="K741" s="803"/>
      <c r="L741" s="803"/>
    </row>
    <row r="742" spans="1:12" x14ac:dyDescent="0.2">
      <c r="A742" s="804" t="s">
        <v>2262</v>
      </c>
      <c r="B742" s="808" t="s">
        <v>2263</v>
      </c>
      <c r="C742" s="64">
        <v>9</v>
      </c>
      <c r="D742" s="816">
        <v>41432</v>
      </c>
      <c r="E742" s="811"/>
      <c r="F742" s="809"/>
      <c r="G742" s="812" t="s">
        <v>1791</v>
      </c>
      <c r="H742" s="812"/>
      <c r="I742" s="81" t="s">
        <v>2264</v>
      </c>
    </row>
    <row r="743" spans="1:12" x14ac:dyDescent="0.2">
      <c r="A743" s="810" t="s">
        <v>2721</v>
      </c>
      <c r="B743" s="806" t="s">
        <v>2722</v>
      </c>
      <c r="C743" s="70">
        <v>8</v>
      </c>
      <c r="D743" s="139">
        <v>41426</v>
      </c>
      <c r="E743" s="47"/>
      <c r="F743" s="46"/>
      <c r="G743" s="49" t="s">
        <v>1791</v>
      </c>
      <c r="H743" s="49"/>
      <c r="I743" s="806" t="s">
        <v>2723</v>
      </c>
      <c r="K743" s="803"/>
      <c r="L743" s="803"/>
    </row>
    <row r="744" spans="1:12" x14ac:dyDescent="0.2">
      <c r="A744" s="90" t="s">
        <v>1967</v>
      </c>
      <c r="B744" s="151" t="s">
        <v>1968</v>
      </c>
      <c r="C744" s="56">
        <v>8</v>
      </c>
      <c r="D744" s="134">
        <v>41418</v>
      </c>
      <c r="E744" s="37"/>
      <c r="F744" s="21" t="s">
        <v>1791</v>
      </c>
      <c r="G744" s="32"/>
      <c r="H744" s="32"/>
      <c r="I744" s="55" t="s">
        <v>1969</v>
      </c>
    </row>
    <row r="745" spans="1:12" x14ac:dyDescent="0.2">
      <c r="A745" s="804" t="s">
        <v>2381</v>
      </c>
      <c r="B745" s="808" t="s">
        <v>2382</v>
      </c>
      <c r="C745" s="64">
        <v>9</v>
      </c>
      <c r="D745" s="816">
        <v>41409</v>
      </c>
      <c r="E745" s="811"/>
      <c r="F745" s="809" t="s">
        <v>1791</v>
      </c>
      <c r="G745" s="812"/>
      <c r="H745" s="812"/>
      <c r="I745" s="81" t="s">
        <v>2383</v>
      </c>
      <c r="K745" s="803"/>
      <c r="L745" s="803"/>
    </row>
    <row r="746" spans="1:12" x14ac:dyDescent="0.2">
      <c r="A746" s="804" t="s">
        <v>1837</v>
      </c>
      <c r="B746" s="808" t="s">
        <v>1838</v>
      </c>
      <c r="C746" s="64">
        <v>12</v>
      </c>
      <c r="D746" s="816">
        <v>41395</v>
      </c>
      <c r="E746" s="811"/>
      <c r="F746" s="809"/>
      <c r="G746" s="812" t="s">
        <v>1791</v>
      </c>
      <c r="H746" s="812"/>
      <c r="I746" s="808" t="s">
        <v>1839</v>
      </c>
    </row>
    <row r="747" spans="1:12" x14ac:dyDescent="0.2">
      <c r="A747" s="804" t="s">
        <v>2608</v>
      </c>
      <c r="B747" s="808" t="s">
        <v>2609</v>
      </c>
      <c r="C747" s="64">
        <v>30</v>
      </c>
      <c r="D747" s="816">
        <v>41394</v>
      </c>
      <c r="E747" s="811" t="s">
        <v>1791</v>
      </c>
      <c r="F747" s="809"/>
      <c r="G747" s="812"/>
      <c r="H747" s="812"/>
      <c r="I747" s="808"/>
    </row>
    <row r="748" spans="1:12" x14ac:dyDescent="0.2">
      <c r="A748" s="810" t="s">
        <v>1449</v>
      </c>
      <c r="B748" s="806" t="s">
        <v>1450</v>
      </c>
      <c r="C748" s="70">
        <v>5</v>
      </c>
      <c r="D748" s="139">
        <v>41389</v>
      </c>
      <c r="E748" s="47"/>
      <c r="F748" s="46"/>
      <c r="G748" s="49"/>
      <c r="H748" s="49" t="s">
        <v>1791</v>
      </c>
      <c r="I748" s="85" t="s">
        <v>2526</v>
      </c>
      <c r="K748" s="803"/>
      <c r="L748" s="803"/>
    </row>
    <row r="749" spans="1:12" x14ac:dyDescent="0.2">
      <c r="A749" s="59" t="s">
        <v>2037</v>
      </c>
      <c r="B749" s="18" t="s">
        <v>2038</v>
      </c>
      <c r="C749" s="56">
        <v>9</v>
      </c>
      <c r="D749" s="134">
        <v>41381</v>
      </c>
      <c r="E749" s="37" t="s">
        <v>1791</v>
      </c>
      <c r="F749" s="21"/>
      <c r="G749" s="32"/>
      <c r="H749" s="32"/>
      <c r="I749" s="18"/>
      <c r="K749" s="803"/>
      <c r="L749" s="803"/>
    </row>
    <row r="750" spans="1:12" x14ac:dyDescent="0.2">
      <c r="A750" s="161" t="s">
        <v>2527</v>
      </c>
      <c r="B750" s="160" t="s">
        <v>2528</v>
      </c>
      <c r="C750" s="64">
        <v>12</v>
      </c>
      <c r="D750" s="816">
        <v>41370</v>
      </c>
      <c r="E750" s="811"/>
      <c r="F750" s="809"/>
      <c r="G750" s="812"/>
      <c r="H750" s="812" t="s">
        <v>1791</v>
      </c>
      <c r="I750" s="81" t="s">
        <v>2529</v>
      </c>
    </row>
    <row r="751" spans="1:12" x14ac:dyDescent="0.2">
      <c r="A751" s="804" t="s">
        <v>2181</v>
      </c>
      <c r="B751" s="808" t="s">
        <v>2182</v>
      </c>
      <c r="C751" s="64">
        <v>6</v>
      </c>
      <c r="D751" s="816">
        <v>41366</v>
      </c>
      <c r="E751" s="811"/>
      <c r="F751" s="809"/>
      <c r="G751" s="812" t="s">
        <v>1791</v>
      </c>
      <c r="H751" s="812"/>
      <c r="I751" s="808" t="s">
        <v>2183</v>
      </c>
      <c r="K751" s="803"/>
      <c r="L751" s="803"/>
    </row>
    <row r="752" spans="1:12" x14ac:dyDescent="0.2">
      <c r="A752" s="814" t="s">
        <v>1822</v>
      </c>
      <c r="B752" s="808" t="s">
        <v>1823</v>
      </c>
      <c r="C752" s="64">
        <v>7</v>
      </c>
      <c r="D752" s="816">
        <v>41341</v>
      </c>
      <c r="E752" s="811"/>
      <c r="F752" s="809"/>
      <c r="G752" s="812" t="s">
        <v>1791</v>
      </c>
      <c r="H752" s="812"/>
      <c r="I752" s="81" t="s">
        <v>1824</v>
      </c>
    </row>
    <row r="753" spans="1:13" x14ac:dyDescent="0.2">
      <c r="A753" s="96" t="s">
        <v>2669</v>
      </c>
      <c r="B753" s="806" t="s">
        <v>2670</v>
      </c>
      <c r="C753" s="70">
        <v>6</v>
      </c>
      <c r="D753" s="139">
        <v>41325</v>
      </c>
      <c r="E753" s="47"/>
      <c r="F753" s="46"/>
      <c r="G753" s="49" t="s">
        <v>1791</v>
      </c>
      <c r="H753" s="49"/>
      <c r="I753" s="85" t="s">
        <v>2671</v>
      </c>
      <c r="K753" s="803"/>
      <c r="L753" s="803"/>
    </row>
    <row r="754" spans="1:13" x14ac:dyDescent="0.2">
      <c r="A754" s="805" t="s">
        <v>573</v>
      </c>
      <c r="B754" s="18" t="s">
        <v>574</v>
      </c>
      <c r="C754" s="56">
        <v>13</v>
      </c>
      <c r="D754" s="134">
        <v>41290</v>
      </c>
      <c r="E754" s="949" t="s">
        <v>1791</v>
      </c>
      <c r="F754" s="21"/>
      <c r="G754" s="32"/>
      <c r="H754" s="32"/>
      <c r="I754" s="892" t="s">
        <v>2194</v>
      </c>
    </row>
    <row r="755" spans="1:13" x14ac:dyDescent="0.2">
      <c r="A755" s="153" t="s">
        <v>2901</v>
      </c>
      <c r="B755" s="154" t="s">
        <v>2902</v>
      </c>
      <c r="C755" s="64">
        <v>11</v>
      </c>
      <c r="D755" s="816">
        <v>41285</v>
      </c>
      <c r="E755" s="811" t="s">
        <v>1791</v>
      </c>
      <c r="F755" s="809"/>
      <c r="G755" s="812"/>
      <c r="H755" s="812"/>
      <c r="I755" s="147" t="s">
        <v>3886</v>
      </c>
    </row>
    <row r="756" spans="1:13" x14ac:dyDescent="0.2">
      <c r="A756" s="804" t="s">
        <v>1795</v>
      </c>
      <c r="B756" s="808" t="s">
        <v>1796</v>
      </c>
      <c r="C756" s="64">
        <v>40</v>
      </c>
      <c r="D756" s="816">
        <v>41262</v>
      </c>
      <c r="E756" s="811"/>
      <c r="F756" s="809"/>
      <c r="G756" s="812"/>
      <c r="H756" s="812" t="s">
        <v>1791</v>
      </c>
      <c r="I756" s="976" t="s">
        <v>3858</v>
      </c>
      <c r="K756" s="803"/>
      <c r="L756" s="803"/>
    </row>
    <row r="757" spans="1:13" x14ac:dyDescent="0.2">
      <c r="A757" s="161" t="s">
        <v>2144</v>
      </c>
      <c r="B757" s="160" t="s">
        <v>2145</v>
      </c>
      <c r="C757" s="64">
        <v>13</v>
      </c>
      <c r="D757" s="816">
        <v>41259</v>
      </c>
      <c r="E757" s="811"/>
      <c r="F757" s="809"/>
      <c r="G757" s="812"/>
      <c r="H757" s="812" t="s">
        <v>1791</v>
      </c>
      <c r="I757" s="808"/>
    </row>
    <row r="758" spans="1:13" x14ac:dyDescent="0.2">
      <c r="A758" s="96" t="s">
        <v>2433</v>
      </c>
      <c r="B758" s="806" t="s">
        <v>2434</v>
      </c>
      <c r="C758" s="70">
        <v>5</v>
      </c>
      <c r="D758" s="139">
        <v>41254</v>
      </c>
      <c r="E758" s="47"/>
      <c r="F758" s="46"/>
      <c r="G758" s="49" t="s">
        <v>1791</v>
      </c>
      <c r="H758" s="49"/>
      <c r="I758" s="806" t="s">
        <v>2435</v>
      </c>
      <c r="K758" s="803"/>
      <c r="L758" s="803"/>
    </row>
    <row r="759" spans="1:13" x14ac:dyDescent="0.2">
      <c r="A759" s="59" t="s">
        <v>1845</v>
      </c>
      <c r="B759" s="18" t="s">
        <v>1846</v>
      </c>
      <c r="C759" s="56">
        <v>8</v>
      </c>
      <c r="D759" s="134">
        <v>41250</v>
      </c>
      <c r="E759" s="37"/>
      <c r="F759" s="21" t="s">
        <v>1791</v>
      </c>
      <c r="G759" s="32"/>
      <c r="H759" s="32"/>
      <c r="I759" s="55" t="s">
        <v>1847</v>
      </c>
    </row>
    <row r="760" spans="1:13" x14ac:dyDescent="0.2">
      <c r="A760" s="135" t="s">
        <v>2850</v>
      </c>
      <c r="B760" s="160" t="s">
        <v>2851</v>
      </c>
      <c r="C760" s="64">
        <v>12</v>
      </c>
      <c r="D760" s="816">
        <v>41250</v>
      </c>
      <c r="E760" s="811"/>
      <c r="F760" s="809"/>
      <c r="G760" s="812"/>
      <c r="H760" s="812" t="s">
        <v>1791</v>
      </c>
      <c r="I760" s="81" t="s">
        <v>4005</v>
      </c>
    </row>
    <row r="761" spans="1:13" x14ac:dyDescent="0.2">
      <c r="A761" s="135" t="s">
        <v>2848</v>
      </c>
      <c r="B761" s="160" t="s">
        <v>2849</v>
      </c>
      <c r="C761" s="64">
        <v>12</v>
      </c>
      <c r="D761" s="816">
        <v>41250</v>
      </c>
      <c r="E761" s="811"/>
      <c r="F761" s="809"/>
      <c r="G761" s="812"/>
      <c r="H761" s="812" t="s">
        <v>1791</v>
      </c>
      <c r="I761" s="81" t="s">
        <v>4005</v>
      </c>
    </row>
    <row r="762" spans="1:13" x14ac:dyDescent="0.2">
      <c r="A762" s="434" t="s">
        <v>2257</v>
      </c>
      <c r="B762" s="969" t="s">
        <v>2258</v>
      </c>
      <c r="C762" s="64">
        <v>8</v>
      </c>
      <c r="D762" s="816">
        <v>41247</v>
      </c>
      <c r="E762" s="811" t="s">
        <v>1791</v>
      </c>
      <c r="F762" s="809"/>
      <c r="G762" s="812"/>
      <c r="H762" s="812"/>
      <c r="I762" s="81" t="s">
        <v>3959</v>
      </c>
    </row>
    <row r="763" spans="1:13" x14ac:dyDescent="0.2">
      <c r="A763" s="810" t="s">
        <v>2780</v>
      </c>
      <c r="B763" s="806" t="s">
        <v>2781</v>
      </c>
      <c r="C763" s="70">
        <v>6</v>
      </c>
      <c r="D763" s="139">
        <v>41247</v>
      </c>
      <c r="E763" s="47"/>
      <c r="F763" s="46" t="s">
        <v>1791</v>
      </c>
      <c r="G763" s="49"/>
      <c r="H763" s="49"/>
      <c r="I763" s="85" t="s">
        <v>2782</v>
      </c>
      <c r="K763" s="803"/>
      <c r="L763" s="803"/>
    </row>
    <row r="764" spans="1:13" x14ac:dyDescent="0.2">
      <c r="A764" s="94" t="s">
        <v>2017</v>
      </c>
      <c r="B764" s="151" t="s">
        <v>2018</v>
      </c>
      <c r="C764" s="56">
        <v>11</v>
      </c>
      <c r="D764" s="134">
        <v>41243</v>
      </c>
      <c r="E764" s="37"/>
      <c r="F764" s="21" t="s">
        <v>1791</v>
      </c>
      <c r="G764" s="32"/>
      <c r="H764" s="32"/>
      <c r="I764" s="55" t="s">
        <v>2019</v>
      </c>
    </row>
    <row r="765" spans="1:13" x14ac:dyDescent="0.2">
      <c r="A765" s="804" t="s">
        <v>653</v>
      </c>
      <c r="B765" s="808" t="s">
        <v>654</v>
      </c>
      <c r="C765" s="64">
        <v>12</v>
      </c>
      <c r="D765" s="816">
        <v>41243</v>
      </c>
      <c r="E765" s="811"/>
      <c r="F765" s="809"/>
      <c r="G765" s="812"/>
      <c r="H765" s="933" t="s">
        <v>1791</v>
      </c>
      <c r="I765" s="144" t="s">
        <v>2401</v>
      </c>
    </row>
    <row r="766" spans="1:13" x14ac:dyDescent="0.2">
      <c r="A766" s="69" t="s">
        <v>2259</v>
      </c>
      <c r="B766" s="152" t="s">
        <v>2260</v>
      </c>
      <c r="C766" s="64">
        <v>6</v>
      </c>
      <c r="D766" s="816">
        <v>41241</v>
      </c>
      <c r="E766" s="811"/>
      <c r="F766" s="809" t="s">
        <v>1791</v>
      </c>
      <c r="G766" s="812"/>
      <c r="H766" s="812"/>
      <c r="I766" s="81" t="s">
        <v>2261</v>
      </c>
    </row>
    <row r="767" spans="1:13" x14ac:dyDescent="0.2">
      <c r="A767" s="69" t="s">
        <v>2202</v>
      </c>
      <c r="B767" s="152" t="s">
        <v>2203</v>
      </c>
      <c r="C767" s="64">
        <v>10</v>
      </c>
      <c r="D767" s="816">
        <v>41234</v>
      </c>
      <c r="E767" s="811"/>
      <c r="F767" s="809" t="s">
        <v>1791</v>
      </c>
      <c r="G767" s="812"/>
      <c r="H767" s="812"/>
      <c r="I767" s="81" t="s">
        <v>3948</v>
      </c>
    </row>
    <row r="768" spans="1:13" x14ac:dyDescent="0.2">
      <c r="A768" s="137" t="s">
        <v>2831</v>
      </c>
      <c r="B768" s="159" t="s">
        <v>2832</v>
      </c>
      <c r="C768" s="70">
        <v>6</v>
      </c>
      <c r="D768" s="139">
        <v>41229</v>
      </c>
      <c r="E768" s="47"/>
      <c r="F768" s="46"/>
      <c r="G768" s="49"/>
      <c r="H768" s="49" t="s">
        <v>1791</v>
      </c>
      <c r="I768" s="806"/>
      <c r="L768" s="803"/>
      <c r="M768" s="803"/>
    </row>
    <row r="769" spans="1:12" x14ac:dyDescent="0.2">
      <c r="A769" s="143" t="s">
        <v>2753</v>
      </c>
      <c r="B769" s="162" t="s">
        <v>2754</v>
      </c>
      <c r="C769" s="56">
        <v>8</v>
      </c>
      <c r="D769" s="134">
        <v>41222</v>
      </c>
      <c r="E769" s="37"/>
      <c r="F769" s="21" t="s">
        <v>1791</v>
      </c>
      <c r="G769" s="32"/>
      <c r="H769" s="32"/>
      <c r="I769" s="55" t="s">
        <v>2755</v>
      </c>
    </row>
    <row r="770" spans="1:12" x14ac:dyDescent="0.2">
      <c r="A770" s="814" t="s">
        <v>2365</v>
      </c>
      <c r="B770" s="808" t="s">
        <v>2366</v>
      </c>
      <c r="C770" s="64">
        <v>7</v>
      </c>
      <c r="D770" s="816">
        <v>41221</v>
      </c>
      <c r="E770" s="811"/>
      <c r="F770" s="809" t="s">
        <v>1791</v>
      </c>
      <c r="G770" s="812"/>
      <c r="H770" s="812"/>
      <c r="I770" s="81" t="s">
        <v>2367</v>
      </c>
      <c r="K770" s="803"/>
      <c r="L770" s="803"/>
    </row>
    <row r="771" spans="1:12" x14ac:dyDescent="0.2">
      <c r="A771" s="814" t="s">
        <v>2141</v>
      </c>
      <c r="B771" s="808" t="s">
        <v>2142</v>
      </c>
      <c r="C771" s="64">
        <v>6</v>
      </c>
      <c r="D771" s="816">
        <v>41218</v>
      </c>
      <c r="E771" s="811"/>
      <c r="F771" s="809" t="s">
        <v>1791</v>
      </c>
      <c r="G771" s="812"/>
      <c r="H771" s="812"/>
      <c r="I771" s="81" t="s">
        <v>2143</v>
      </c>
      <c r="K771" s="803"/>
      <c r="L771" s="803"/>
    </row>
    <row r="772" spans="1:12" x14ac:dyDescent="0.2">
      <c r="A772" s="814" t="s">
        <v>2759</v>
      </c>
      <c r="B772" s="808" t="s">
        <v>2760</v>
      </c>
      <c r="C772" s="64">
        <v>14</v>
      </c>
      <c r="D772" s="816">
        <v>41215</v>
      </c>
      <c r="E772" s="811"/>
      <c r="F772" s="809" t="s">
        <v>1791</v>
      </c>
      <c r="G772" s="812"/>
      <c r="H772" s="812"/>
      <c r="I772" s="81" t="s">
        <v>2761</v>
      </c>
    </row>
    <row r="773" spans="1:12" x14ac:dyDescent="0.2">
      <c r="A773" s="810" t="s">
        <v>1884</v>
      </c>
      <c r="B773" s="806" t="s">
        <v>1885</v>
      </c>
      <c r="C773" s="70">
        <v>22</v>
      </c>
      <c r="D773" s="139">
        <v>41214</v>
      </c>
      <c r="E773" s="47" t="s">
        <v>1791</v>
      </c>
      <c r="F773" s="46"/>
      <c r="G773" s="49"/>
      <c r="H773" s="49"/>
      <c r="I773" s="85"/>
    </row>
    <row r="774" spans="1:12" x14ac:dyDescent="0.2">
      <c r="A774" s="931" t="s">
        <v>2378</v>
      </c>
      <c r="B774" s="162" t="s">
        <v>2379</v>
      </c>
      <c r="C774" s="56">
        <v>6</v>
      </c>
      <c r="D774" s="134">
        <v>41209</v>
      </c>
      <c r="E774" s="37" t="s">
        <v>1791</v>
      </c>
      <c r="F774" s="21"/>
      <c r="G774" s="32"/>
      <c r="H774" s="32"/>
      <c r="I774" s="55" t="s">
        <v>3934</v>
      </c>
      <c r="K774" s="803"/>
      <c r="L774" s="803"/>
    </row>
    <row r="775" spans="1:12" x14ac:dyDescent="0.2">
      <c r="A775" s="804" t="s">
        <v>2857</v>
      </c>
      <c r="B775" s="808" t="s">
        <v>2858</v>
      </c>
      <c r="C775" s="64">
        <v>6</v>
      </c>
      <c r="D775" s="816">
        <v>41180</v>
      </c>
      <c r="E775" s="811" t="s">
        <v>1791</v>
      </c>
      <c r="F775" s="809"/>
      <c r="G775" s="812"/>
      <c r="H775" s="812"/>
      <c r="I775" s="808" t="s">
        <v>2314</v>
      </c>
    </row>
    <row r="776" spans="1:12" x14ac:dyDescent="0.2">
      <c r="A776" s="69" t="s">
        <v>1566</v>
      </c>
      <c r="B776" s="152" t="s">
        <v>1567</v>
      </c>
      <c r="C776" s="64">
        <v>9</v>
      </c>
      <c r="D776" s="816">
        <v>41172</v>
      </c>
      <c r="E776" s="811"/>
      <c r="F776" s="809" t="s">
        <v>1791</v>
      </c>
      <c r="G776" s="812"/>
      <c r="H776" s="812"/>
      <c r="I776" s="147" t="s">
        <v>2042</v>
      </c>
      <c r="K776" s="803"/>
      <c r="L776" s="803"/>
    </row>
    <row r="777" spans="1:12" x14ac:dyDescent="0.2">
      <c r="A777" s="804" t="s">
        <v>2598</v>
      </c>
      <c r="B777" s="808" t="s">
        <v>2599</v>
      </c>
      <c r="C777" s="64">
        <v>6</v>
      </c>
      <c r="D777" s="816">
        <v>41171</v>
      </c>
      <c r="E777" s="811"/>
      <c r="F777" s="809" t="s">
        <v>1791</v>
      </c>
      <c r="G777" s="812"/>
      <c r="H777" s="812"/>
      <c r="I777" s="81" t="s">
        <v>2367</v>
      </c>
      <c r="K777" s="803"/>
      <c r="L777" s="803"/>
    </row>
    <row r="778" spans="1:12" x14ac:dyDescent="0.2">
      <c r="A778" s="96" t="s">
        <v>2255</v>
      </c>
      <c r="B778" s="806" t="s">
        <v>2256</v>
      </c>
      <c r="C778" s="70">
        <v>7</v>
      </c>
      <c r="D778" s="139">
        <v>41152</v>
      </c>
      <c r="E778" s="47"/>
      <c r="F778" s="46" t="s">
        <v>1791</v>
      </c>
      <c r="G778" s="49"/>
      <c r="H778" s="49"/>
      <c r="I778" s="85" t="s">
        <v>1880</v>
      </c>
      <c r="K778" s="803"/>
      <c r="L778" s="803"/>
    </row>
    <row r="779" spans="1:12" x14ac:dyDescent="0.2">
      <c r="A779" s="931" t="s">
        <v>2028</v>
      </c>
      <c r="B779" s="162" t="s">
        <v>2029</v>
      </c>
      <c r="C779" s="56">
        <v>7</v>
      </c>
      <c r="D779" s="134">
        <v>41149</v>
      </c>
      <c r="E779" s="37" t="s">
        <v>1791</v>
      </c>
      <c r="F779" s="21"/>
      <c r="G779" s="32"/>
      <c r="H779" s="32"/>
      <c r="I779" s="55" t="s">
        <v>2030</v>
      </c>
    </row>
    <row r="780" spans="1:12" x14ac:dyDescent="0.2">
      <c r="A780" s="804" t="s">
        <v>1878</v>
      </c>
      <c r="B780" s="808" t="s">
        <v>1879</v>
      </c>
      <c r="C780" s="64">
        <v>7</v>
      </c>
      <c r="D780" s="816">
        <v>41142</v>
      </c>
      <c r="E780" s="811"/>
      <c r="F780" s="809" t="s">
        <v>1791</v>
      </c>
      <c r="G780" s="812"/>
      <c r="H780" s="812"/>
      <c r="I780" s="81" t="s">
        <v>1880</v>
      </c>
    </row>
    <row r="781" spans="1:12" x14ac:dyDescent="0.2">
      <c r="A781" s="814" t="s">
        <v>2371</v>
      </c>
      <c r="B781" s="808" t="s">
        <v>2372</v>
      </c>
      <c r="C781" s="64">
        <v>8</v>
      </c>
      <c r="D781" s="816">
        <v>41122</v>
      </c>
      <c r="E781" s="811" t="s">
        <v>1791</v>
      </c>
      <c r="F781" s="809"/>
      <c r="G781" s="812"/>
      <c r="H781" s="812"/>
      <c r="I781" s="81"/>
      <c r="K781" s="803"/>
      <c r="L781" s="803"/>
    </row>
    <row r="782" spans="1:12" x14ac:dyDescent="0.2">
      <c r="A782" s="804" t="s">
        <v>2833</v>
      </c>
      <c r="B782" s="808" t="s">
        <v>2834</v>
      </c>
      <c r="C782" s="64">
        <v>21</v>
      </c>
      <c r="D782" s="816">
        <v>41121</v>
      </c>
      <c r="E782" s="811"/>
      <c r="F782" s="809"/>
      <c r="G782" s="812" t="s">
        <v>1791</v>
      </c>
      <c r="H782" s="812"/>
      <c r="I782" s="81" t="s">
        <v>2835</v>
      </c>
      <c r="K782" s="803"/>
      <c r="L782" s="803"/>
    </row>
    <row r="783" spans="1:12" x14ac:dyDescent="0.2">
      <c r="A783" s="810" t="s">
        <v>2895</v>
      </c>
      <c r="B783" s="806" t="s">
        <v>2896</v>
      </c>
      <c r="C783" s="70">
        <v>39</v>
      </c>
      <c r="D783" s="139">
        <v>41116</v>
      </c>
      <c r="E783" s="47" t="s">
        <v>1791</v>
      </c>
      <c r="F783" s="46"/>
      <c r="G783" s="49"/>
      <c r="H783" s="49"/>
      <c r="I783" s="85"/>
    </row>
    <row r="784" spans="1:12" x14ac:dyDescent="0.2">
      <c r="A784" s="805" t="s">
        <v>2103</v>
      </c>
      <c r="B784" s="805" t="s">
        <v>2104</v>
      </c>
      <c r="C784" s="56">
        <v>11</v>
      </c>
      <c r="D784" s="134">
        <v>41060</v>
      </c>
      <c r="E784" s="37"/>
      <c r="F784" s="21"/>
      <c r="G784" s="32" t="s">
        <v>1791</v>
      </c>
      <c r="H784" s="32"/>
      <c r="I784" s="18" t="s">
        <v>2105</v>
      </c>
      <c r="K784" s="803"/>
      <c r="L784" s="803"/>
    </row>
    <row r="785" spans="1:16" x14ac:dyDescent="0.2">
      <c r="A785" s="814" t="s">
        <v>2152</v>
      </c>
      <c r="B785" s="804" t="s">
        <v>2153</v>
      </c>
      <c r="C785" s="64">
        <v>8</v>
      </c>
      <c r="D785" s="816">
        <v>41031</v>
      </c>
      <c r="E785" s="811" t="s">
        <v>1791</v>
      </c>
      <c r="F785" s="809"/>
      <c r="G785" s="812"/>
      <c r="H785" s="812"/>
      <c r="I785" s="81"/>
    </row>
    <row r="786" spans="1:16" x14ac:dyDescent="0.2">
      <c r="A786" s="804" t="s">
        <v>1863</v>
      </c>
      <c r="B786" s="804" t="s">
        <v>1864</v>
      </c>
      <c r="C786" s="64">
        <v>8</v>
      </c>
      <c r="D786" s="816">
        <v>41030</v>
      </c>
      <c r="E786" s="811" t="s">
        <v>1791</v>
      </c>
      <c r="F786" s="809"/>
      <c r="G786" s="812"/>
      <c r="H786" s="812"/>
      <c r="I786" s="808" t="s">
        <v>1865</v>
      </c>
    </row>
    <row r="787" spans="1:16" x14ac:dyDescent="0.2">
      <c r="A787" s="804" t="s">
        <v>2265</v>
      </c>
      <c r="B787" s="804" t="s">
        <v>2266</v>
      </c>
      <c r="C787" s="64">
        <v>25</v>
      </c>
      <c r="D787" s="816">
        <v>41030</v>
      </c>
      <c r="E787" s="811"/>
      <c r="F787" s="809"/>
      <c r="G787" s="812" t="s">
        <v>1791</v>
      </c>
      <c r="H787" s="812"/>
      <c r="I787" s="81" t="s">
        <v>2267</v>
      </c>
      <c r="K787" s="803"/>
      <c r="L787" s="803"/>
    </row>
    <row r="788" spans="1:16" x14ac:dyDescent="0.2">
      <c r="A788" s="810" t="s">
        <v>2322</v>
      </c>
      <c r="B788" s="810" t="s">
        <v>2323</v>
      </c>
      <c r="C788" s="70">
        <v>10</v>
      </c>
      <c r="D788" s="139">
        <v>41025</v>
      </c>
      <c r="E788" s="47" t="s">
        <v>1791</v>
      </c>
      <c r="F788" s="46"/>
      <c r="G788" s="49"/>
      <c r="H788" s="49"/>
      <c r="I788" s="85" t="s">
        <v>2324</v>
      </c>
      <c r="K788" s="803"/>
      <c r="L788" s="803"/>
    </row>
    <row r="789" spans="1:16" x14ac:dyDescent="0.2">
      <c r="A789" s="805" t="s">
        <v>2532</v>
      </c>
      <c r="B789" s="805" t="s">
        <v>2533</v>
      </c>
      <c r="C789" s="56">
        <v>14</v>
      </c>
      <c r="D789" s="134">
        <v>41008</v>
      </c>
      <c r="E789" s="37"/>
      <c r="F789" s="21"/>
      <c r="G789" s="32" t="s">
        <v>1791</v>
      </c>
      <c r="H789" s="32"/>
      <c r="I789" s="18" t="s">
        <v>2534</v>
      </c>
      <c r="L789" s="803"/>
      <c r="M789" s="803"/>
    </row>
    <row r="790" spans="1:16" x14ac:dyDescent="0.2">
      <c r="A790" s="153" t="s">
        <v>2003</v>
      </c>
      <c r="B790" s="87" t="s">
        <v>2004</v>
      </c>
      <c r="C790" s="64">
        <v>8</v>
      </c>
      <c r="D790" s="816">
        <v>40962</v>
      </c>
      <c r="E790" s="811" t="s">
        <v>1791</v>
      </c>
      <c r="F790" s="809"/>
      <c r="G790" s="812"/>
      <c r="H790" s="812"/>
      <c r="I790" s="81" t="s">
        <v>2005</v>
      </c>
      <c r="L790" s="803"/>
      <c r="M790" s="803"/>
    </row>
    <row r="791" spans="1:16" x14ac:dyDescent="0.2">
      <c r="A791" s="153" t="s">
        <v>2487</v>
      </c>
      <c r="B791" s="87" t="s">
        <v>2488</v>
      </c>
      <c r="C791" s="64">
        <v>8</v>
      </c>
      <c r="D791" s="816">
        <v>40960</v>
      </c>
      <c r="E791" s="811" t="s">
        <v>1791</v>
      </c>
      <c r="F791" s="809"/>
      <c r="G791" s="812"/>
      <c r="H791" s="812"/>
      <c r="I791" s="81" t="s">
        <v>2489</v>
      </c>
    </row>
    <row r="792" spans="1:16" x14ac:dyDescent="0.2">
      <c r="A792" s="434" t="s">
        <v>2516</v>
      </c>
      <c r="B792" s="87" t="s">
        <v>2517</v>
      </c>
      <c r="C792" s="64">
        <v>8</v>
      </c>
      <c r="D792" s="816">
        <v>40942</v>
      </c>
      <c r="E792" s="811" t="s">
        <v>1791</v>
      </c>
      <c r="F792" s="809"/>
      <c r="G792" s="812"/>
      <c r="H792" s="812"/>
      <c r="I792" s="81" t="s">
        <v>2518</v>
      </c>
      <c r="K792" s="803"/>
      <c r="L792" s="803"/>
    </row>
    <row r="793" spans="1:16" x14ac:dyDescent="0.2">
      <c r="A793" s="96" t="s">
        <v>2067</v>
      </c>
      <c r="B793" s="810" t="s">
        <v>2068</v>
      </c>
      <c r="C793" s="70">
        <v>13</v>
      </c>
      <c r="D793" s="139">
        <v>40920</v>
      </c>
      <c r="E793" s="47" t="s">
        <v>1791</v>
      </c>
      <c r="F793" s="46"/>
      <c r="G793" s="49"/>
      <c r="H793" s="49"/>
      <c r="I793" s="806"/>
      <c r="K793" s="803"/>
      <c r="L793" s="803"/>
    </row>
    <row r="794" spans="1:16" x14ac:dyDescent="0.2">
      <c r="A794" s="59" t="s">
        <v>2803</v>
      </c>
      <c r="B794" s="805" t="s">
        <v>2804</v>
      </c>
      <c r="C794" s="56">
        <v>9</v>
      </c>
      <c r="D794" s="134">
        <v>40892</v>
      </c>
      <c r="E794" s="37" t="s">
        <v>1791</v>
      </c>
      <c r="F794" s="21"/>
      <c r="G794" s="32"/>
      <c r="H794" s="32"/>
      <c r="I794" s="55"/>
      <c r="K794" s="803"/>
      <c r="L794" s="803"/>
    </row>
    <row r="795" spans="1:16" x14ac:dyDescent="0.2">
      <c r="A795" s="814" t="s">
        <v>2235</v>
      </c>
      <c r="B795" s="804" t="s">
        <v>2236</v>
      </c>
      <c r="C795" s="64">
        <v>5</v>
      </c>
      <c r="D795" s="816">
        <v>40879</v>
      </c>
      <c r="E795" s="811"/>
      <c r="F795" s="809" t="s">
        <v>1791</v>
      </c>
      <c r="G795" s="812"/>
      <c r="H795" s="812"/>
      <c r="I795" s="81" t="s">
        <v>2237</v>
      </c>
      <c r="K795" s="803"/>
      <c r="L795" s="803"/>
    </row>
    <row r="796" spans="1:16" x14ac:dyDescent="0.2">
      <c r="A796" s="804" t="s">
        <v>2325</v>
      </c>
      <c r="B796" s="804" t="s">
        <v>2326</v>
      </c>
      <c r="C796" s="64">
        <v>15</v>
      </c>
      <c r="D796" s="816">
        <v>40879</v>
      </c>
      <c r="E796" s="811" t="s">
        <v>1791</v>
      </c>
      <c r="F796" s="809"/>
      <c r="G796" s="812"/>
      <c r="H796" s="812"/>
      <c r="I796" s="808"/>
      <c r="K796" s="803"/>
      <c r="L796" s="803"/>
    </row>
    <row r="797" spans="1:16" x14ac:dyDescent="0.2">
      <c r="A797" s="804" t="s">
        <v>2124</v>
      </c>
      <c r="B797" s="804" t="s">
        <v>2125</v>
      </c>
      <c r="C797" s="64">
        <v>6</v>
      </c>
      <c r="D797" s="816">
        <v>40877</v>
      </c>
      <c r="E797" s="811"/>
      <c r="F797" s="809"/>
      <c r="G797" s="812" t="s">
        <v>1791</v>
      </c>
      <c r="H797" s="812"/>
      <c r="I797" s="81" t="s">
        <v>2126</v>
      </c>
    </row>
    <row r="798" spans="1:16" x14ac:dyDescent="0.2">
      <c r="A798" s="810" t="s">
        <v>2600</v>
      </c>
      <c r="B798" s="810" t="s">
        <v>2601</v>
      </c>
      <c r="C798" s="70">
        <v>6</v>
      </c>
      <c r="D798" s="139">
        <v>40877</v>
      </c>
      <c r="E798" s="47"/>
      <c r="F798" s="46"/>
      <c r="G798" s="49" t="s">
        <v>1791</v>
      </c>
      <c r="H798" s="49"/>
      <c r="I798" s="85" t="s">
        <v>2602</v>
      </c>
    </row>
    <row r="799" spans="1:16" x14ac:dyDescent="0.2">
      <c r="A799" s="59" t="s">
        <v>1992</v>
      </c>
      <c r="B799" s="804" t="s">
        <v>1993</v>
      </c>
      <c r="C799" s="64">
        <v>37</v>
      </c>
      <c r="D799" s="816">
        <v>40862</v>
      </c>
      <c r="E799" s="811"/>
      <c r="F799" s="809" t="s">
        <v>1791</v>
      </c>
      <c r="G799" s="812"/>
      <c r="H799" s="812"/>
      <c r="I799" s="81" t="s">
        <v>1994</v>
      </c>
      <c r="K799" s="803"/>
      <c r="L799" s="803"/>
    </row>
    <row r="800" spans="1:16" x14ac:dyDescent="0.2">
      <c r="A800" s="79" t="s">
        <v>2637</v>
      </c>
      <c r="B800" s="69" t="s">
        <v>33</v>
      </c>
      <c r="C800" s="64">
        <v>7</v>
      </c>
      <c r="D800" s="816">
        <v>40862</v>
      </c>
      <c r="E800" s="811"/>
      <c r="F800" s="809" t="s">
        <v>1791</v>
      </c>
      <c r="G800" s="812"/>
      <c r="H800" s="812"/>
      <c r="I800" s="147" t="s">
        <v>1859</v>
      </c>
      <c r="K800" s="819"/>
      <c r="L800" s="819"/>
      <c r="O800" s="803"/>
      <c r="P800" s="803"/>
    </row>
    <row r="801" spans="1:16" x14ac:dyDescent="0.2">
      <c r="A801" s="814" t="s">
        <v>2436</v>
      </c>
      <c r="B801" s="804" t="s">
        <v>2437</v>
      </c>
      <c r="C801" s="64">
        <v>19</v>
      </c>
      <c r="D801" s="816">
        <v>40857</v>
      </c>
      <c r="E801" s="811"/>
      <c r="F801" s="809" t="s">
        <v>1791</v>
      </c>
      <c r="G801" s="812"/>
      <c r="H801" s="812"/>
      <c r="I801" s="81" t="s">
        <v>2438</v>
      </c>
      <c r="K801" s="803"/>
      <c r="L801" s="803"/>
      <c r="O801" s="803"/>
      <c r="P801" s="803"/>
    </row>
    <row r="802" spans="1:16" x14ac:dyDescent="0.2">
      <c r="A802" s="804" t="s">
        <v>1297</v>
      </c>
      <c r="B802" s="804" t="s">
        <v>1298</v>
      </c>
      <c r="C802" s="64">
        <v>8</v>
      </c>
      <c r="D802" s="816">
        <v>40855</v>
      </c>
      <c r="E802" s="811"/>
      <c r="F802" s="809"/>
      <c r="G802" s="812"/>
      <c r="H802" s="812" t="s">
        <v>1791</v>
      </c>
      <c r="I802" s="147" t="s">
        <v>2341</v>
      </c>
      <c r="L802" s="803"/>
      <c r="M802" s="803"/>
    </row>
    <row r="803" spans="1:16" x14ac:dyDescent="0.2">
      <c r="A803" s="83" t="s">
        <v>1057</v>
      </c>
      <c r="B803" s="69" t="s">
        <v>1058</v>
      </c>
      <c r="C803" s="64">
        <v>6</v>
      </c>
      <c r="D803" s="816">
        <v>40850</v>
      </c>
      <c r="E803" s="811"/>
      <c r="F803" s="809" t="s">
        <v>1791</v>
      </c>
      <c r="G803" s="812"/>
      <c r="H803" s="812"/>
      <c r="I803" s="147" t="s">
        <v>2042</v>
      </c>
    </row>
    <row r="804" spans="1:16" x14ac:dyDescent="0.2">
      <c r="A804" s="931" t="s">
        <v>2560</v>
      </c>
      <c r="B804" s="162" t="s">
        <v>2561</v>
      </c>
      <c r="C804" s="56">
        <v>11</v>
      </c>
      <c r="D804" s="134">
        <v>40848</v>
      </c>
      <c r="E804" s="37" t="s">
        <v>1791</v>
      </c>
      <c r="F804" s="21"/>
      <c r="G804" s="32"/>
      <c r="H804" s="32"/>
      <c r="I804" s="55" t="s">
        <v>3996</v>
      </c>
      <c r="K804" s="803"/>
      <c r="L804" s="803"/>
      <c r="O804" s="803"/>
      <c r="P804" s="803"/>
    </row>
    <row r="805" spans="1:16" x14ac:dyDescent="0.2">
      <c r="A805" s="79" t="s">
        <v>2682</v>
      </c>
      <c r="B805" s="152" t="s">
        <v>2683</v>
      </c>
      <c r="C805" s="64">
        <v>5</v>
      </c>
      <c r="D805" s="816">
        <v>40844</v>
      </c>
      <c r="E805" s="811"/>
      <c r="F805" s="809" t="s">
        <v>1791</v>
      </c>
      <c r="G805" s="812"/>
      <c r="H805" s="812"/>
      <c r="I805" s="81" t="s">
        <v>2684</v>
      </c>
      <c r="K805" s="803"/>
      <c r="L805" s="803"/>
    </row>
    <row r="806" spans="1:16" x14ac:dyDescent="0.2">
      <c r="A806" s="79" t="s">
        <v>2685</v>
      </c>
      <c r="B806" s="147" t="s">
        <v>2686</v>
      </c>
      <c r="C806" s="64">
        <v>5</v>
      </c>
      <c r="D806" s="816">
        <v>40844</v>
      </c>
      <c r="E806" s="811"/>
      <c r="F806" s="809" t="s">
        <v>1791</v>
      </c>
      <c r="G806" s="812"/>
      <c r="H806" s="812"/>
      <c r="I806" s="81" t="s">
        <v>2684</v>
      </c>
      <c r="K806" s="803"/>
      <c r="L806" s="803"/>
      <c r="O806" s="803"/>
      <c r="P806" s="803"/>
    </row>
    <row r="807" spans="1:16" x14ac:dyDescent="0.2">
      <c r="A807" s="69" t="s">
        <v>1582</v>
      </c>
      <c r="B807" s="152" t="s">
        <v>1583</v>
      </c>
      <c r="C807" s="64">
        <v>14</v>
      </c>
      <c r="D807" s="816">
        <v>40836</v>
      </c>
      <c r="E807" s="811"/>
      <c r="F807" s="809" t="s">
        <v>1791</v>
      </c>
      <c r="G807" s="812"/>
      <c r="H807" s="812"/>
      <c r="I807" s="147" t="s">
        <v>2042</v>
      </c>
      <c r="K807" s="803"/>
      <c r="L807" s="803"/>
      <c r="O807" s="803"/>
      <c r="P807" s="803"/>
    </row>
    <row r="808" spans="1:16" x14ac:dyDescent="0.2">
      <c r="A808" s="83" t="s">
        <v>2271</v>
      </c>
      <c r="B808" s="432" t="s">
        <v>2272</v>
      </c>
      <c r="C808" s="70">
        <v>22</v>
      </c>
      <c r="D808" s="139">
        <v>40835</v>
      </c>
      <c r="E808" s="47"/>
      <c r="F808" s="46" t="s">
        <v>1791</v>
      </c>
      <c r="G808" s="49"/>
      <c r="H808" s="49"/>
      <c r="I808" s="85" t="s">
        <v>3890</v>
      </c>
    </row>
    <row r="809" spans="1:16" x14ac:dyDescent="0.2">
      <c r="A809" s="805" t="s">
        <v>2546</v>
      </c>
      <c r="B809" s="18" t="s">
        <v>2547</v>
      </c>
      <c r="C809" s="56">
        <v>15</v>
      </c>
      <c r="D809" s="134">
        <v>40834</v>
      </c>
      <c r="E809" s="37"/>
      <c r="F809" s="21" t="s">
        <v>1791</v>
      </c>
      <c r="G809" s="32"/>
      <c r="H809" s="32"/>
      <c r="I809" s="55" t="s">
        <v>2278</v>
      </c>
      <c r="K809" s="803"/>
      <c r="L809" s="803"/>
    </row>
    <row r="810" spans="1:16" x14ac:dyDescent="0.2">
      <c r="A810" s="79" t="s">
        <v>2864</v>
      </c>
      <c r="B810" s="152" t="s">
        <v>1699</v>
      </c>
      <c r="C810" s="64">
        <v>16</v>
      </c>
      <c r="D810" s="816">
        <v>40830</v>
      </c>
      <c r="E810" s="811"/>
      <c r="F810" s="809" t="s">
        <v>1791</v>
      </c>
      <c r="G810" s="812"/>
      <c r="H810" s="812"/>
      <c r="I810" s="81" t="s">
        <v>2865</v>
      </c>
      <c r="K810" s="803"/>
      <c r="L810" s="803"/>
      <c r="O810" s="803"/>
      <c r="P810" s="803"/>
    </row>
    <row r="811" spans="1:16" x14ac:dyDescent="0.2">
      <c r="A811" s="69" t="s">
        <v>2054</v>
      </c>
      <c r="B811" s="152" t="s">
        <v>2055</v>
      </c>
      <c r="C811" s="64">
        <v>13</v>
      </c>
      <c r="D811" s="816">
        <v>40826</v>
      </c>
      <c r="E811" s="811"/>
      <c r="F811" s="809" t="s">
        <v>1791</v>
      </c>
      <c r="G811" s="812"/>
      <c r="H811" s="812"/>
      <c r="I811" s="808" t="s">
        <v>2056</v>
      </c>
      <c r="K811" s="803"/>
      <c r="L811" s="803"/>
    </row>
    <row r="812" spans="1:16" x14ac:dyDescent="0.2">
      <c r="A812" s="804" t="s">
        <v>2276</v>
      </c>
      <c r="B812" s="808" t="s">
        <v>2277</v>
      </c>
      <c r="C812" s="64">
        <v>16</v>
      </c>
      <c r="D812" s="816">
        <v>40826</v>
      </c>
      <c r="E812" s="811"/>
      <c r="F812" s="809" t="s">
        <v>1791</v>
      </c>
      <c r="G812" s="812"/>
      <c r="H812" s="812"/>
      <c r="I812" s="808" t="s">
        <v>2278</v>
      </c>
      <c r="K812" s="803"/>
      <c r="L812" s="803"/>
      <c r="O812" s="803"/>
      <c r="P812" s="803"/>
    </row>
    <row r="813" spans="1:16" x14ac:dyDescent="0.2">
      <c r="A813" s="438" t="s">
        <v>1200</v>
      </c>
      <c r="B813" s="948" t="s">
        <v>1201</v>
      </c>
      <c r="C813" s="70">
        <v>11</v>
      </c>
      <c r="D813" s="139">
        <v>40809</v>
      </c>
      <c r="E813" s="47" t="s">
        <v>1791</v>
      </c>
      <c r="F813" s="46"/>
      <c r="G813" s="49"/>
      <c r="H813" s="49"/>
      <c r="I813" s="146" t="s">
        <v>2042</v>
      </c>
    </row>
    <row r="814" spans="1:16" x14ac:dyDescent="0.2">
      <c r="A814" s="805" t="s">
        <v>2493</v>
      </c>
      <c r="B814" s="18" t="s">
        <v>2494</v>
      </c>
      <c r="C814" s="56">
        <v>6</v>
      </c>
      <c r="D814" s="134">
        <v>40807</v>
      </c>
      <c r="E814" s="37"/>
      <c r="F814" s="21"/>
      <c r="G814" s="32" t="s">
        <v>1791</v>
      </c>
      <c r="H814" s="32"/>
      <c r="I814" s="18" t="s">
        <v>2495</v>
      </c>
      <c r="K814" s="803"/>
      <c r="L814" s="803"/>
      <c r="O814" s="803"/>
      <c r="P814" s="803"/>
    </row>
    <row r="815" spans="1:16" x14ac:dyDescent="0.2">
      <c r="A815" s="814" t="s">
        <v>2129</v>
      </c>
      <c r="B815" s="808" t="s">
        <v>2130</v>
      </c>
      <c r="C815" s="64">
        <v>5</v>
      </c>
      <c r="D815" s="816">
        <v>40793</v>
      </c>
      <c r="E815" s="811"/>
      <c r="F815" s="809"/>
      <c r="G815" s="812" t="s">
        <v>1791</v>
      </c>
      <c r="H815" s="812"/>
      <c r="I815" s="81" t="s">
        <v>2131</v>
      </c>
    </row>
    <row r="816" spans="1:16" x14ac:dyDescent="0.2">
      <c r="A816" s="804" t="s">
        <v>1832</v>
      </c>
      <c r="B816" s="808" t="s">
        <v>1830</v>
      </c>
      <c r="C816" s="64">
        <v>5</v>
      </c>
      <c r="D816" s="816">
        <v>40773</v>
      </c>
      <c r="E816" s="811"/>
      <c r="F816" s="809"/>
      <c r="G816" s="812"/>
      <c r="H816" s="933" t="s">
        <v>1791</v>
      </c>
      <c r="I816" s="144" t="s">
        <v>1833</v>
      </c>
      <c r="K816" s="803"/>
      <c r="L816" s="803"/>
    </row>
    <row r="817" spans="1:16" x14ac:dyDescent="0.2">
      <c r="A817" s="814" t="s">
        <v>1909</v>
      </c>
      <c r="B817" s="808" t="s">
        <v>1910</v>
      </c>
      <c r="C817" s="64">
        <v>17</v>
      </c>
      <c r="D817" s="816">
        <v>40731</v>
      </c>
      <c r="E817" s="811"/>
      <c r="F817" s="809"/>
      <c r="G817" s="812" t="s">
        <v>1791</v>
      </c>
      <c r="H817" s="812"/>
      <c r="I817" s="81" t="s">
        <v>1911</v>
      </c>
      <c r="K817" s="803"/>
      <c r="L817" s="803"/>
      <c r="O817" s="803"/>
      <c r="P817" s="803"/>
    </row>
    <row r="818" spans="1:16" x14ac:dyDescent="0.2">
      <c r="A818" s="810" t="s">
        <v>2336</v>
      </c>
      <c r="B818" s="806" t="s">
        <v>2337</v>
      </c>
      <c r="C818" s="70">
        <v>39</v>
      </c>
      <c r="D818" s="139">
        <v>40724</v>
      </c>
      <c r="E818" s="47" t="s">
        <v>1791</v>
      </c>
      <c r="F818" s="46"/>
      <c r="G818" s="49"/>
      <c r="H818" s="49"/>
      <c r="I818" s="810"/>
    </row>
    <row r="819" spans="1:16" x14ac:dyDescent="0.2">
      <c r="A819" s="805" t="s">
        <v>2906</v>
      </c>
      <c r="B819" s="18" t="s">
        <v>2907</v>
      </c>
      <c r="C819" s="56">
        <v>39</v>
      </c>
      <c r="D819" s="134">
        <v>40718</v>
      </c>
      <c r="E819" s="37"/>
      <c r="F819" s="21"/>
      <c r="G819" s="32" t="s">
        <v>1791</v>
      </c>
      <c r="H819" s="32"/>
      <c r="I819" s="55" t="s">
        <v>2908</v>
      </c>
      <c r="K819" s="803"/>
      <c r="L819" s="803"/>
    </row>
    <row r="820" spans="1:16" x14ac:dyDescent="0.2">
      <c r="A820" s="804" t="s">
        <v>2312</v>
      </c>
      <c r="B820" s="808" t="s">
        <v>2313</v>
      </c>
      <c r="C820" s="64">
        <v>12</v>
      </c>
      <c r="D820" s="816">
        <v>40653</v>
      </c>
      <c r="E820" s="811" t="s">
        <v>1791</v>
      </c>
      <c r="F820" s="809"/>
      <c r="G820" s="812"/>
      <c r="H820" s="812"/>
      <c r="I820" s="808" t="s">
        <v>2314</v>
      </c>
      <c r="K820" s="803"/>
      <c r="L820" s="803"/>
    </row>
    <row r="821" spans="1:16" x14ac:dyDescent="0.2">
      <c r="A821" s="153" t="s">
        <v>2882</v>
      </c>
      <c r="B821" s="154" t="s">
        <v>2883</v>
      </c>
      <c r="C821" s="64">
        <v>8</v>
      </c>
      <c r="D821" s="816">
        <v>40620</v>
      </c>
      <c r="E821" s="811" t="s">
        <v>1791</v>
      </c>
      <c r="F821" s="809"/>
      <c r="G821" s="812"/>
      <c r="H821" s="812"/>
      <c r="I821" s="81" t="s">
        <v>2884</v>
      </c>
      <c r="K821" s="803"/>
      <c r="L821" s="803"/>
    </row>
    <row r="822" spans="1:16" x14ac:dyDescent="0.2">
      <c r="A822" s="87" t="s">
        <v>2290</v>
      </c>
      <c r="B822" s="154" t="s">
        <v>2291</v>
      </c>
      <c r="C822" s="64">
        <v>6</v>
      </c>
      <c r="D822" s="816">
        <v>40598</v>
      </c>
      <c r="E822" s="811" t="s">
        <v>1791</v>
      </c>
      <c r="F822" s="809"/>
      <c r="G822" s="812"/>
      <c r="H822" s="812"/>
      <c r="I822" s="81" t="s">
        <v>2292</v>
      </c>
      <c r="K822" s="803"/>
      <c r="L822" s="803"/>
    </row>
    <row r="823" spans="1:16" x14ac:dyDescent="0.2">
      <c r="A823" s="108" t="s">
        <v>1409</v>
      </c>
      <c r="B823" s="432" t="s">
        <v>1410</v>
      </c>
      <c r="C823" s="70">
        <v>7</v>
      </c>
      <c r="D823" s="139">
        <v>40506</v>
      </c>
      <c r="E823" s="47"/>
      <c r="F823" s="46" t="s">
        <v>1791</v>
      </c>
      <c r="G823" s="49"/>
      <c r="H823" s="49"/>
      <c r="I823" s="146" t="s">
        <v>1819</v>
      </c>
    </row>
    <row r="824" spans="1:16" x14ac:dyDescent="0.2">
      <c r="A824" s="805" t="s">
        <v>2348</v>
      </c>
      <c r="B824" s="18" t="s">
        <v>2349</v>
      </c>
      <c r="C824" s="56">
        <v>5</v>
      </c>
      <c r="D824" s="134">
        <v>40505</v>
      </c>
      <c r="E824" s="37"/>
      <c r="F824" s="21" t="s">
        <v>1791</v>
      </c>
      <c r="G824" s="32"/>
      <c r="H824" s="32"/>
      <c r="I824" s="55" t="s">
        <v>2350</v>
      </c>
    </row>
    <row r="825" spans="1:16" x14ac:dyDescent="0.2">
      <c r="A825" s="69" t="s">
        <v>1534</v>
      </c>
      <c r="B825" s="152" t="s">
        <v>1535</v>
      </c>
      <c r="C825" s="64">
        <v>14</v>
      </c>
      <c r="D825" s="816">
        <v>40505</v>
      </c>
      <c r="E825" s="811"/>
      <c r="F825" s="809" t="s">
        <v>1791</v>
      </c>
      <c r="G825" s="812"/>
      <c r="H825" s="812"/>
      <c r="I825" s="147" t="s">
        <v>1819</v>
      </c>
    </row>
    <row r="826" spans="1:16" x14ac:dyDescent="0.2">
      <c r="A826" s="69" t="s">
        <v>2088</v>
      </c>
      <c r="B826" s="152" t="s">
        <v>2089</v>
      </c>
      <c r="C826" s="64">
        <v>7</v>
      </c>
      <c r="D826" s="816">
        <v>40499</v>
      </c>
      <c r="E826" s="811"/>
      <c r="F826" s="809" t="s">
        <v>1791</v>
      </c>
      <c r="G826" s="812"/>
      <c r="H826" s="812"/>
      <c r="I826" s="81" t="s">
        <v>2090</v>
      </c>
      <c r="K826" s="803"/>
      <c r="L826" s="803"/>
      <c r="O826" s="803"/>
      <c r="P826" s="803"/>
    </row>
    <row r="827" spans="1:16" x14ac:dyDescent="0.2">
      <c r="A827" s="804" t="s">
        <v>2071</v>
      </c>
      <c r="B827" s="808" t="s">
        <v>2072</v>
      </c>
      <c r="C827" s="64">
        <v>15</v>
      </c>
      <c r="D827" s="816">
        <v>40497</v>
      </c>
      <c r="E827" s="811"/>
      <c r="F827" s="809" t="s">
        <v>1791</v>
      </c>
      <c r="G827" s="812"/>
      <c r="H827" s="812"/>
      <c r="I827" s="808" t="s">
        <v>1896</v>
      </c>
      <c r="K827" s="803"/>
      <c r="L827" s="803"/>
    </row>
    <row r="828" spans="1:16" x14ac:dyDescent="0.2">
      <c r="A828" s="96" t="s">
        <v>680</v>
      </c>
      <c r="B828" s="806" t="s">
        <v>681</v>
      </c>
      <c r="C828" s="70">
        <v>7</v>
      </c>
      <c r="D828" s="139">
        <v>40497</v>
      </c>
      <c r="E828" s="972" t="s">
        <v>1791</v>
      </c>
      <c r="F828" s="46"/>
      <c r="G828" s="49"/>
      <c r="H828" s="49"/>
      <c r="I828" s="977" t="s">
        <v>2475</v>
      </c>
      <c r="K828" s="803"/>
      <c r="L828" s="803"/>
    </row>
    <row r="829" spans="1:16" x14ac:dyDescent="0.2">
      <c r="A829" s="94" t="s">
        <v>2418</v>
      </c>
      <c r="B829" s="151" t="s">
        <v>2419</v>
      </c>
      <c r="C829" s="56">
        <v>16</v>
      </c>
      <c r="D829" s="134">
        <v>40493</v>
      </c>
      <c r="E829" s="37"/>
      <c r="F829" s="21" t="s">
        <v>1791</v>
      </c>
      <c r="G829" s="32"/>
      <c r="H829" s="38"/>
      <c r="I829" s="59" t="s">
        <v>3950</v>
      </c>
    </row>
    <row r="830" spans="1:16" x14ac:dyDescent="0.2">
      <c r="A830" s="804" t="s">
        <v>2852</v>
      </c>
      <c r="B830" s="808" t="s">
        <v>2853</v>
      </c>
      <c r="C830" s="64">
        <v>14</v>
      </c>
      <c r="D830" s="816">
        <v>40492</v>
      </c>
      <c r="E830" s="811"/>
      <c r="F830" s="809" t="s">
        <v>1791</v>
      </c>
      <c r="G830" s="812"/>
      <c r="H830" s="807"/>
      <c r="I830" s="814" t="s">
        <v>2854</v>
      </c>
      <c r="K830" s="803"/>
      <c r="L830" s="803"/>
    </row>
    <row r="831" spans="1:16" x14ac:dyDescent="0.2">
      <c r="A831" s="804" t="s">
        <v>2026</v>
      </c>
      <c r="B831" s="808" t="s">
        <v>2027</v>
      </c>
      <c r="C831" s="64">
        <v>18</v>
      </c>
      <c r="D831" s="816">
        <v>40491</v>
      </c>
      <c r="E831" s="811"/>
      <c r="F831" s="809" t="s">
        <v>1791</v>
      </c>
      <c r="G831" s="812"/>
      <c r="H831" s="807"/>
      <c r="I831" s="804" t="s">
        <v>1896</v>
      </c>
      <c r="K831" s="819"/>
      <c r="L831" s="819"/>
    </row>
    <row r="832" spans="1:16" x14ac:dyDescent="0.2">
      <c r="A832" s="69" t="s">
        <v>1515</v>
      </c>
      <c r="B832" s="152" t="s">
        <v>1516</v>
      </c>
      <c r="C832" s="64">
        <v>6</v>
      </c>
      <c r="D832" s="816">
        <v>40486</v>
      </c>
      <c r="E832" s="811"/>
      <c r="F832" s="809" t="s">
        <v>1791</v>
      </c>
      <c r="G832" s="812"/>
      <c r="H832" s="807"/>
      <c r="I832" s="79" t="s">
        <v>1819</v>
      </c>
    </row>
    <row r="833" spans="1:16" x14ac:dyDescent="0.2">
      <c r="A833" s="83" t="s">
        <v>2306</v>
      </c>
      <c r="B833" s="432" t="s">
        <v>1249</v>
      </c>
      <c r="C833" s="70">
        <v>5</v>
      </c>
      <c r="D833" s="139">
        <v>40480</v>
      </c>
      <c r="E833" s="47"/>
      <c r="F833" s="46" t="s">
        <v>1791</v>
      </c>
      <c r="G833" s="49"/>
      <c r="H833" s="43"/>
      <c r="I833" s="108" t="s">
        <v>1819</v>
      </c>
      <c r="K833" s="803"/>
      <c r="L833" s="803"/>
      <c r="O833" s="803"/>
      <c r="P833" s="803"/>
    </row>
    <row r="834" spans="1:16" x14ac:dyDescent="0.2">
      <c r="A834" s="90" t="s">
        <v>2939</v>
      </c>
      <c r="B834" s="151" t="s">
        <v>2940</v>
      </c>
      <c r="C834" s="56">
        <v>10</v>
      </c>
      <c r="D834" s="134">
        <v>40480</v>
      </c>
      <c r="E834" s="37"/>
      <c r="F834" s="21" t="s">
        <v>1791</v>
      </c>
      <c r="G834" s="32"/>
      <c r="H834" s="38"/>
      <c r="I834" s="94" t="s">
        <v>3886</v>
      </c>
      <c r="K834" s="803"/>
      <c r="L834" s="803"/>
    </row>
    <row r="835" spans="1:16" x14ac:dyDescent="0.2">
      <c r="A835" s="436" t="s">
        <v>2162</v>
      </c>
      <c r="B835" s="152" t="s">
        <v>548</v>
      </c>
      <c r="C835" s="64">
        <v>12</v>
      </c>
      <c r="D835" s="816">
        <v>40479</v>
      </c>
      <c r="E835" s="811"/>
      <c r="F835" s="809" t="s">
        <v>1791</v>
      </c>
      <c r="G835" s="812"/>
      <c r="H835" s="807"/>
      <c r="I835" s="814" t="s">
        <v>2163</v>
      </c>
    </row>
    <row r="836" spans="1:16" x14ac:dyDescent="0.2">
      <c r="A836" s="79" t="s">
        <v>2195</v>
      </c>
      <c r="B836" s="152" t="s">
        <v>2196</v>
      </c>
      <c r="C836" s="64">
        <v>13</v>
      </c>
      <c r="D836" s="816">
        <v>40479</v>
      </c>
      <c r="E836" s="811"/>
      <c r="F836" s="809" t="s">
        <v>1791</v>
      </c>
      <c r="G836" s="812"/>
      <c r="H836" s="807"/>
      <c r="I836" s="814" t="s">
        <v>4014</v>
      </c>
    </row>
    <row r="837" spans="1:16" x14ac:dyDescent="0.2">
      <c r="A837" s="69" t="s">
        <v>2410</v>
      </c>
      <c r="B837" s="152" t="s">
        <v>2411</v>
      </c>
      <c r="C837" s="64">
        <v>7</v>
      </c>
      <c r="D837" s="816">
        <v>40478</v>
      </c>
      <c r="E837" s="811"/>
      <c r="F837" s="809" t="s">
        <v>1791</v>
      </c>
      <c r="G837" s="812"/>
      <c r="H837" s="807"/>
      <c r="I837" s="79" t="s">
        <v>1819</v>
      </c>
      <c r="K837" s="803"/>
      <c r="L837" s="803"/>
    </row>
    <row r="838" spans="1:16" x14ac:dyDescent="0.2">
      <c r="A838" s="96" t="s">
        <v>2638</v>
      </c>
      <c r="B838" s="806" t="s">
        <v>2639</v>
      </c>
      <c r="C838" s="70">
        <v>7</v>
      </c>
      <c r="D838" s="139">
        <v>40478</v>
      </c>
      <c r="E838" s="47"/>
      <c r="F838" s="46" t="s">
        <v>1791</v>
      </c>
      <c r="G838" s="49"/>
      <c r="H838" s="43"/>
      <c r="I838" s="96" t="s">
        <v>2640</v>
      </c>
    </row>
    <row r="839" spans="1:16" x14ac:dyDescent="0.2">
      <c r="A839" s="90" t="s">
        <v>2420</v>
      </c>
      <c r="B839" s="151" t="s">
        <v>2421</v>
      </c>
      <c r="C839" s="56">
        <v>7</v>
      </c>
      <c r="D839" s="134">
        <v>40477</v>
      </c>
      <c r="E839" s="37"/>
      <c r="F839" s="21" t="s">
        <v>1791</v>
      </c>
      <c r="G839" s="32"/>
      <c r="H839" s="38"/>
      <c r="I839" s="94" t="s">
        <v>1819</v>
      </c>
      <c r="K839" s="803"/>
      <c r="L839" s="803"/>
    </row>
    <row r="840" spans="1:16" x14ac:dyDescent="0.2">
      <c r="A840" s="422" t="s">
        <v>2519</v>
      </c>
      <c r="B840" s="152" t="s">
        <v>2520</v>
      </c>
      <c r="C840" s="64">
        <v>7</v>
      </c>
      <c r="D840" s="816">
        <v>40477</v>
      </c>
      <c r="E840" s="811"/>
      <c r="F840" s="809" t="s">
        <v>1791</v>
      </c>
      <c r="G840" s="812"/>
      <c r="H840" s="807"/>
      <c r="I840" s="79" t="s">
        <v>1819</v>
      </c>
      <c r="M840" s="803"/>
    </row>
    <row r="841" spans="1:16" x14ac:dyDescent="0.2">
      <c r="A841" s="804" t="s">
        <v>1995</v>
      </c>
      <c r="B841" s="808" t="s">
        <v>1996</v>
      </c>
      <c r="C841" s="64">
        <v>7</v>
      </c>
      <c r="D841" s="816">
        <v>40477</v>
      </c>
      <c r="E841" s="811"/>
      <c r="F841" s="809" t="s">
        <v>1791</v>
      </c>
      <c r="G841" s="812"/>
      <c r="H841" s="807"/>
      <c r="I841" s="804" t="s">
        <v>1896</v>
      </c>
    </row>
    <row r="842" spans="1:16" x14ac:dyDescent="0.2">
      <c r="A842" s="804" t="s">
        <v>2801</v>
      </c>
      <c r="B842" s="808" t="s">
        <v>2802</v>
      </c>
      <c r="C842" s="64">
        <v>31</v>
      </c>
      <c r="D842" s="816">
        <v>40477</v>
      </c>
      <c r="E842" s="811"/>
      <c r="F842" s="809" t="s">
        <v>1791</v>
      </c>
      <c r="G842" s="812"/>
      <c r="H842" s="807"/>
      <c r="I842" s="804" t="s">
        <v>1896</v>
      </c>
      <c r="K842" s="803"/>
      <c r="L842" s="803"/>
    </row>
    <row r="843" spans="1:16" x14ac:dyDescent="0.2">
      <c r="A843" s="83" t="s">
        <v>967</v>
      </c>
      <c r="B843" s="432" t="s">
        <v>968</v>
      </c>
      <c r="C843" s="70">
        <v>6</v>
      </c>
      <c r="D843" s="139">
        <v>40476</v>
      </c>
      <c r="E843" s="47"/>
      <c r="F843" s="46" t="s">
        <v>1791</v>
      </c>
      <c r="G843" s="49"/>
      <c r="H843" s="43"/>
      <c r="I843" s="108" t="s">
        <v>1859</v>
      </c>
      <c r="K843" s="803"/>
      <c r="L843" s="803"/>
    </row>
    <row r="844" spans="1:16" x14ac:dyDescent="0.2">
      <c r="A844" s="805" t="s">
        <v>1894</v>
      </c>
      <c r="B844" s="18" t="s">
        <v>1895</v>
      </c>
      <c r="C844" s="56">
        <v>30</v>
      </c>
      <c r="D844" s="134">
        <v>40476</v>
      </c>
      <c r="E844" s="37"/>
      <c r="F844" s="21" t="s">
        <v>1791</v>
      </c>
      <c r="G844" s="32"/>
      <c r="H844" s="38"/>
      <c r="I844" s="805" t="s">
        <v>1896</v>
      </c>
    </row>
    <row r="845" spans="1:16" x14ac:dyDescent="0.2">
      <c r="A845" s="69" t="s">
        <v>2672</v>
      </c>
      <c r="B845" s="152" t="s">
        <v>2673</v>
      </c>
      <c r="C845" s="64">
        <v>6</v>
      </c>
      <c r="D845" s="816">
        <v>40476</v>
      </c>
      <c r="E845" s="811"/>
      <c r="F845" s="809" t="s">
        <v>1791</v>
      </c>
      <c r="G845" s="812"/>
      <c r="H845" s="807"/>
      <c r="I845" s="814" t="s">
        <v>2674</v>
      </c>
      <c r="K845" s="803"/>
      <c r="L845" s="803"/>
    </row>
    <row r="846" spans="1:16" x14ac:dyDescent="0.2">
      <c r="A846" s="107" t="s">
        <v>1189</v>
      </c>
      <c r="B846" s="158" t="s">
        <v>2238</v>
      </c>
      <c r="C846" s="64">
        <v>5</v>
      </c>
      <c r="D846" s="816">
        <v>40473</v>
      </c>
      <c r="E846" s="811"/>
      <c r="F846" s="156" t="s">
        <v>1791</v>
      </c>
      <c r="G846" s="812"/>
      <c r="H846" s="807"/>
      <c r="I846" s="73" t="s">
        <v>2239</v>
      </c>
      <c r="K846" s="803"/>
      <c r="L846" s="803"/>
    </row>
    <row r="847" spans="1:16" x14ac:dyDescent="0.2">
      <c r="A847" s="69" t="s">
        <v>870</v>
      </c>
      <c r="B847" s="152" t="s">
        <v>871</v>
      </c>
      <c r="C847" s="64">
        <v>8</v>
      </c>
      <c r="D847" s="816">
        <v>40471</v>
      </c>
      <c r="E847" s="811"/>
      <c r="F847" s="809" t="s">
        <v>1791</v>
      </c>
      <c r="G847" s="812"/>
      <c r="H847" s="807"/>
      <c r="I847" s="79" t="s">
        <v>1819</v>
      </c>
      <c r="K847" s="803"/>
      <c r="L847" s="803"/>
    </row>
    <row r="848" spans="1:16" x14ac:dyDescent="0.2">
      <c r="A848" s="83" t="s">
        <v>2380</v>
      </c>
      <c r="B848" s="432" t="s">
        <v>1340</v>
      </c>
      <c r="C848" s="70">
        <v>13</v>
      </c>
      <c r="D848" s="139">
        <v>40471</v>
      </c>
      <c r="E848" s="47"/>
      <c r="F848" s="46" t="s">
        <v>1791</v>
      </c>
      <c r="G848" s="49"/>
      <c r="H848" s="43"/>
      <c r="I848" s="108" t="s">
        <v>1859</v>
      </c>
    </row>
    <row r="849" spans="1:14" x14ac:dyDescent="0.2">
      <c r="A849" s="90" t="s">
        <v>2149</v>
      </c>
      <c r="B849" s="151" t="s">
        <v>2150</v>
      </c>
      <c r="C849" s="56">
        <v>42</v>
      </c>
      <c r="D849" s="134">
        <v>40469</v>
      </c>
      <c r="E849" s="37"/>
      <c r="F849" s="21" t="s">
        <v>1791</v>
      </c>
      <c r="G849" s="32"/>
      <c r="H849" s="32"/>
      <c r="I849" s="55" t="s">
        <v>2151</v>
      </c>
      <c r="K849" s="803"/>
      <c r="L849" s="803"/>
    </row>
    <row r="850" spans="1:14" x14ac:dyDescent="0.2">
      <c r="A850" s="804" t="s">
        <v>2329</v>
      </c>
      <c r="B850" s="808" t="s">
        <v>2330</v>
      </c>
      <c r="C850" s="64">
        <v>51</v>
      </c>
      <c r="D850" s="816">
        <v>40465</v>
      </c>
      <c r="E850" s="811"/>
      <c r="F850" s="809" t="s">
        <v>1791</v>
      </c>
      <c r="G850" s="812"/>
      <c r="H850" s="812"/>
      <c r="I850" s="81" t="s">
        <v>2331</v>
      </c>
    </row>
    <row r="851" spans="1:14" x14ac:dyDescent="0.2">
      <c r="A851" s="804" t="s">
        <v>2062</v>
      </c>
      <c r="B851" s="808" t="s">
        <v>2063</v>
      </c>
      <c r="C851" s="64">
        <v>5</v>
      </c>
      <c r="D851" s="816">
        <v>40464</v>
      </c>
      <c r="E851" s="811"/>
      <c r="F851" s="809" t="s">
        <v>1791</v>
      </c>
      <c r="G851" s="812"/>
      <c r="H851" s="812"/>
      <c r="I851" s="81" t="s">
        <v>2064</v>
      </c>
    </row>
    <row r="852" spans="1:14" x14ac:dyDescent="0.2">
      <c r="A852" s="69" t="s">
        <v>1484</v>
      </c>
      <c r="B852" s="152" t="s">
        <v>1485</v>
      </c>
      <c r="C852" s="64">
        <v>20</v>
      </c>
      <c r="D852" s="816">
        <v>40464</v>
      </c>
      <c r="E852" s="811"/>
      <c r="F852" s="809" t="s">
        <v>1791</v>
      </c>
      <c r="G852" s="812"/>
      <c r="H852" s="812"/>
      <c r="I852" s="147" t="s">
        <v>1819</v>
      </c>
      <c r="K852" s="819"/>
      <c r="L852" s="819"/>
    </row>
    <row r="853" spans="1:14" x14ac:dyDescent="0.2">
      <c r="A853" s="810" t="s">
        <v>1978</v>
      </c>
      <c r="B853" s="806" t="s">
        <v>1979</v>
      </c>
      <c r="C853" s="70">
        <v>6</v>
      </c>
      <c r="D853" s="139">
        <v>40463</v>
      </c>
      <c r="E853" s="47"/>
      <c r="F853" s="46" t="s">
        <v>1791</v>
      </c>
      <c r="G853" s="49"/>
      <c r="H853" s="49"/>
      <c r="I853" s="806" t="s">
        <v>1896</v>
      </c>
      <c r="K853" s="819"/>
      <c r="L853" s="819"/>
    </row>
    <row r="854" spans="1:14" x14ac:dyDescent="0.2">
      <c r="A854" s="90" t="s">
        <v>1037</v>
      </c>
      <c r="B854" s="151" t="s">
        <v>1038</v>
      </c>
      <c r="C854" s="56">
        <v>7</v>
      </c>
      <c r="D854" s="134">
        <v>40458</v>
      </c>
      <c r="E854" s="37"/>
      <c r="F854" s="21" t="s">
        <v>1791</v>
      </c>
      <c r="G854" s="32"/>
      <c r="H854" s="32"/>
      <c r="I854" s="157" t="s">
        <v>1859</v>
      </c>
      <c r="K854" s="803"/>
      <c r="L854" s="803"/>
    </row>
    <row r="855" spans="1:14" x14ac:dyDescent="0.2">
      <c r="A855" s="436" t="s">
        <v>907</v>
      </c>
      <c r="B855" s="152" t="s">
        <v>908</v>
      </c>
      <c r="C855" s="64">
        <v>8</v>
      </c>
      <c r="D855" s="816">
        <v>40457</v>
      </c>
      <c r="E855" s="811"/>
      <c r="F855" s="809" t="s">
        <v>1791</v>
      </c>
      <c r="G855" s="812"/>
      <c r="H855" s="812"/>
      <c r="I855" s="147" t="s">
        <v>1859</v>
      </c>
      <c r="K855" s="819"/>
      <c r="L855" s="819"/>
    </row>
    <row r="856" spans="1:14" x14ac:dyDescent="0.2">
      <c r="A856" s="804" t="s">
        <v>2794</v>
      </c>
      <c r="B856" s="808" t="s">
        <v>2795</v>
      </c>
      <c r="C856" s="64">
        <v>7</v>
      </c>
      <c r="D856" s="816">
        <v>40456</v>
      </c>
      <c r="E856" s="811"/>
      <c r="F856" s="809" t="s">
        <v>1791</v>
      </c>
      <c r="G856" s="812"/>
      <c r="H856" s="812"/>
      <c r="I856" s="81" t="s">
        <v>2796</v>
      </c>
    </row>
    <row r="857" spans="1:14" x14ac:dyDescent="0.2">
      <c r="A857" s="814" t="s">
        <v>2447</v>
      </c>
      <c r="B857" s="808" t="s">
        <v>2448</v>
      </c>
      <c r="C857" s="64">
        <v>5</v>
      </c>
      <c r="D857" s="816">
        <v>40450</v>
      </c>
      <c r="E857" s="811"/>
      <c r="F857" s="156" t="s">
        <v>1791</v>
      </c>
      <c r="G857" s="812"/>
      <c r="H857" s="812"/>
      <c r="I857" s="144" t="s">
        <v>2449</v>
      </c>
    </row>
    <row r="858" spans="1:14" x14ac:dyDescent="0.2">
      <c r="A858" s="810" t="s">
        <v>1953</v>
      </c>
      <c r="B858" s="806" t="s">
        <v>1954</v>
      </c>
      <c r="C858" s="70">
        <v>5</v>
      </c>
      <c r="D858" s="139">
        <v>40444</v>
      </c>
      <c r="E858" s="47"/>
      <c r="F858" s="46"/>
      <c r="G858" s="49" t="s">
        <v>1791</v>
      </c>
      <c r="H858" s="49"/>
      <c r="I858" s="85" t="s">
        <v>1955</v>
      </c>
    </row>
    <row r="859" spans="1:14" x14ac:dyDescent="0.2">
      <c r="A859" s="94" t="s">
        <v>2010</v>
      </c>
      <c r="B859" s="151" t="s">
        <v>2011</v>
      </c>
      <c r="C859" s="56">
        <v>6</v>
      </c>
      <c r="D859" s="134">
        <v>40444</v>
      </c>
      <c r="E859" s="37"/>
      <c r="F859" s="21" t="s">
        <v>1791</v>
      </c>
      <c r="G859" s="32"/>
      <c r="H859" s="32"/>
      <c r="I859" s="55" t="s">
        <v>2012</v>
      </c>
    </row>
    <row r="860" spans="1:14" x14ac:dyDescent="0.2">
      <c r="A860" s="79" t="s">
        <v>1956</v>
      </c>
      <c r="B860" s="152" t="s">
        <v>1957</v>
      </c>
      <c r="C860" s="64">
        <v>7</v>
      </c>
      <c r="D860" s="816">
        <v>40442</v>
      </c>
      <c r="E860" s="811"/>
      <c r="F860" s="809" t="s">
        <v>1791</v>
      </c>
      <c r="G860" s="812"/>
      <c r="H860" s="812"/>
      <c r="I860" s="81" t="s">
        <v>1958</v>
      </c>
    </row>
    <row r="861" spans="1:14" x14ac:dyDescent="0.2">
      <c r="A861" s="814" t="s">
        <v>2501</v>
      </c>
      <c r="B861" s="808" t="s">
        <v>2502</v>
      </c>
      <c r="C861" s="64">
        <v>9</v>
      </c>
      <c r="D861" s="816">
        <v>40442</v>
      </c>
      <c r="E861" s="811"/>
      <c r="F861" s="809" t="s">
        <v>1791</v>
      </c>
      <c r="G861" s="812"/>
      <c r="H861" s="812"/>
      <c r="I861" s="81" t="s">
        <v>2503</v>
      </c>
    </row>
    <row r="862" spans="1:14" x14ac:dyDescent="0.2">
      <c r="A862" s="107" t="s">
        <v>2567</v>
      </c>
      <c r="B862" s="158" t="s">
        <v>2568</v>
      </c>
      <c r="C862" s="64">
        <v>5</v>
      </c>
      <c r="D862" s="816">
        <v>40442</v>
      </c>
      <c r="E862" s="811"/>
      <c r="F862" s="156" t="s">
        <v>1791</v>
      </c>
      <c r="G862" s="812"/>
      <c r="H862" s="812"/>
      <c r="I862" s="144" t="s">
        <v>2569</v>
      </c>
    </row>
    <row r="863" spans="1:14" x14ac:dyDescent="0.2">
      <c r="A863" s="96" t="s">
        <v>2626</v>
      </c>
      <c r="B863" s="806" t="s">
        <v>2627</v>
      </c>
      <c r="C863" s="70">
        <v>21</v>
      </c>
      <c r="D863" s="139">
        <v>40438</v>
      </c>
      <c r="E863" s="47"/>
      <c r="F863" s="46" t="s">
        <v>1791</v>
      </c>
      <c r="G863" s="49"/>
      <c r="H863" s="49"/>
      <c r="I863" s="85" t="s">
        <v>2628</v>
      </c>
      <c r="L863" s="803"/>
      <c r="M863" s="803"/>
    </row>
    <row r="864" spans="1:14" x14ac:dyDescent="0.2">
      <c r="A864" s="94" t="s">
        <v>2897</v>
      </c>
      <c r="B864" s="151" t="s">
        <v>1715</v>
      </c>
      <c r="C864" s="56">
        <v>16</v>
      </c>
      <c r="D864" s="134">
        <v>40438</v>
      </c>
      <c r="E864" s="37"/>
      <c r="F864" s="21" t="s">
        <v>1791</v>
      </c>
      <c r="G864" s="32"/>
      <c r="H864" s="32"/>
      <c r="I864" s="157" t="s">
        <v>1819</v>
      </c>
      <c r="M864" s="803"/>
      <c r="N864" s="803"/>
    </row>
    <row r="865" spans="1:13" x14ac:dyDescent="0.2">
      <c r="A865" s="79" t="s">
        <v>2318</v>
      </c>
      <c r="B865" s="152" t="s">
        <v>1274</v>
      </c>
      <c r="C865" s="64">
        <v>8</v>
      </c>
      <c r="D865" s="816">
        <v>40437</v>
      </c>
      <c r="E865" s="811"/>
      <c r="F865" s="809" t="s">
        <v>1791</v>
      </c>
      <c r="G865" s="812"/>
      <c r="H865" s="812"/>
      <c r="I865" s="147" t="s">
        <v>1819</v>
      </c>
    </row>
    <row r="866" spans="1:13" x14ac:dyDescent="0.2">
      <c r="A866" s="69" t="s">
        <v>1276</v>
      </c>
      <c r="B866" s="152" t="s">
        <v>1277</v>
      </c>
      <c r="C866" s="64">
        <v>6</v>
      </c>
      <c r="D866" s="816">
        <v>40436</v>
      </c>
      <c r="E866" s="811"/>
      <c r="F866" s="809" t="s">
        <v>1791</v>
      </c>
      <c r="G866" s="812"/>
      <c r="H866" s="812"/>
      <c r="I866" s="147" t="s">
        <v>1819</v>
      </c>
    </row>
    <row r="867" spans="1:13" x14ac:dyDescent="0.2">
      <c r="A867" s="804" t="s">
        <v>2173</v>
      </c>
      <c r="B867" s="808" t="s">
        <v>2174</v>
      </c>
      <c r="C867" s="64">
        <v>6</v>
      </c>
      <c r="D867" s="816">
        <v>40433</v>
      </c>
      <c r="E867" s="811"/>
      <c r="F867" s="809"/>
      <c r="G867" s="812" t="s">
        <v>1791</v>
      </c>
      <c r="H867" s="812"/>
      <c r="I867" s="81" t="s">
        <v>2175</v>
      </c>
    </row>
    <row r="868" spans="1:13" x14ac:dyDescent="0.2">
      <c r="A868" s="810" t="s">
        <v>1842</v>
      </c>
      <c r="B868" s="806" t="s">
        <v>1843</v>
      </c>
      <c r="C868" s="70">
        <v>7</v>
      </c>
      <c r="D868" s="139">
        <v>40431</v>
      </c>
      <c r="E868" s="47"/>
      <c r="F868" s="46" t="s">
        <v>1791</v>
      </c>
      <c r="G868" s="49"/>
      <c r="H868" s="49"/>
      <c r="I868" s="85" t="s">
        <v>1844</v>
      </c>
    </row>
    <row r="869" spans="1:13" x14ac:dyDescent="0.2">
      <c r="A869" s="90" t="s">
        <v>1817</v>
      </c>
      <c r="B869" s="151" t="s">
        <v>1818</v>
      </c>
      <c r="C869" s="56">
        <v>8</v>
      </c>
      <c r="D869" s="134">
        <v>40431</v>
      </c>
      <c r="E869" s="37"/>
      <c r="F869" s="21" t="s">
        <v>1791</v>
      </c>
      <c r="G869" s="32"/>
      <c r="H869" s="32"/>
      <c r="I869" s="157" t="s">
        <v>1819</v>
      </c>
      <c r="K869" s="803"/>
      <c r="L869" s="803"/>
    </row>
    <row r="870" spans="1:13" x14ac:dyDescent="0.2">
      <c r="A870" s="69" t="s">
        <v>1998</v>
      </c>
      <c r="B870" s="152" t="s">
        <v>1999</v>
      </c>
      <c r="C870" s="64">
        <v>7</v>
      </c>
      <c r="D870" s="816">
        <v>40431</v>
      </c>
      <c r="E870" s="811"/>
      <c r="F870" s="809" t="s">
        <v>1791</v>
      </c>
      <c r="G870" s="812"/>
      <c r="H870" s="812"/>
      <c r="I870" s="81" t="s">
        <v>2000</v>
      </c>
      <c r="K870" s="803"/>
      <c r="L870" s="803"/>
    </row>
    <row r="871" spans="1:13" x14ac:dyDescent="0.2">
      <c r="A871" s="69" t="s">
        <v>1176</v>
      </c>
      <c r="B871" s="152" t="s">
        <v>1177</v>
      </c>
      <c r="C871" s="64">
        <v>7</v>
      </c>
      <c r="D871" s="816">
        <v>40431</v>
      </c>
      <c r="E871" s="811"/>
      <c r="F871" s="809" t="s">
        <v>1791</v>
      </c>
      <c r="G871" s="812"/>
      <c r="H871" s="812"/>
      <c r="I871" s="147" t="s">
        <v>1819</v>
      </c>
    </row>
    <row r="872" spans="1:13" x14ac:dyDescent="0.2">
      <c r="A872" s="436" t="s">
        <v>1193</v>
      </c>
      <c r="B872" s="152" t="s">
        <v>1194</v>
      </c>
      <c r="C872" s="64">
        <v>7</v>
      </c>
      <c r="D872" s="816">
        <v>40431</v>
      </c>
      <c r="E872" s="811"/>
      <c r="F872" s="809" t="s">
        <v>1791</v>
      </c>
      <c r="G872" s="812"/>
      <c r="H872" s="812"/>
      <c r="I872" s="147" t="s">
        <v>1819</v>
      </c>
      <c r="K872" s="803"/>
      <c r="L872" s="803"/>
    </row>
    <row r="873" spans="1:13" x14ac:dyDescent="0.2">
      <c r="A873" s="108" t="s">
        <v>1927</v>
      </c>
      <c r="B873" s="432" t="s">
        <v>1928</v>
      </c>
      <c r="C873" s="70">
        <v>12</v>
      </c>
      <c r="D873" s="139">
        <v>40431</v>
      </c>
      <c r="E873" s="47"/>
      <c r="F873" s="46" t="s">
        <v>1791</v>
      </c>
      <c r="G873" s="49"/>
      <c r="H873" s="49"/>
      <c r="I873" s="85" t="s">
        <v>1929</v>
      </c>
      <c r="K873" s="803"/>
      <c r="L873" s="803"/>
    </row>
    <row r="874" spans="1:13" x14ac:dyDescent="0.2">
      <c r="A874" s="805" t="s">
        <v>2373</v>
      </c>
      <c r="B874" s="18" t="s">
        <v>2374</v>
      </c>
      <c r="C874" s="56">
        <v>8</v>
      </c>
      <c r="D874" s="134">
        <v>40431</v>
      </c>
      <c r="E874" s="37"/>
      <c r="F874" s="21" t="s">
        <v>1791</v>
      </c>
      <c r="G874" s="32"/>
      <c r="H874" s="32"/>
      <c r="I874" s="55" t="s">
        <v>2375</v>
      </c>
    </row>
    <row r="875" spans="1:13" x14ac:dyDescent="0.2">
      <c r="A875" s="69" t="s">
        <v>1672</v>
      </c>
      <c r="B875" s="152" t="s">
        <v>1673</v>
      </c>
      <c r="C875" s="64">
        <v>5</v>
      </c>
      <c r="D875" s="816">
        <v>40431</v>
      </c>
      <c r="E875" s="811"/>
      <c r="F875" s="809" t="s">
        <v>1791</v>
      </c>
      <c r="G875" s="812"/>
      <c r="H875" s="812"/>
      <c r="I875" s="147" t="s">
        <v>1819</v>
      </c>
    </row>
    <row r="876" spans="1:13" x14ac:dyDescent="0.2">
      <c r="A876" s="69" t="s">
        <v>2927</v>
      </c>
      <c r="B876" s="152" t="s">
        <v>2928</v>
      </c>
      <c r="C876" s="64">
        <v>7</v>
      </c>
      <c r="D876" s="816">
        <v>40431</v>
      </c>
      <c r="E876" s="811"/>
      <c r="F876" s="809" t="s">
        <v>1791</v>
      </c>
      <c r="G876" s="812"/>
      <c r="H876" s="812"/>
      <c r="I876" s="147" t="s">
        <v>2929</v>
      </c>
    </row>
    <row r="877" spans="1:13" x14ac:dyDescent="0.2">
      <c r="A877" s="79" t="s">
        <v>2933</v>
      </c>
      <c r="B877" s="152" t="s">
        <v>2934</v>
      </c>
      <c r="C877" s="64">
        <v>15</v>
      </c>
      <c r="D877" s="816">
        <v>40431</v>
      </c>
      <c r="E877" s="811"/>
      <c r="F877" s="809" t="s">
        <v>1791</v>
      </c>
      <c r="G877" s="812"/>
      <c r="H877" s="812"/>
      <c r="I877" s="81" t="s">
        <v>2935</v>
      </c>
    </row>
    <row r="878" spans="1:13" x14ac:dyDescent="0.2">
      <c r="A878" s="83" t="s">
        <v>2109</v>
      </c>
      <c r="B878" s="432" t="s">
        <v>1081</v>
      </c>
      <c r="C878" s="70">
        <v>7</v>
      </c>
      <c r="D878" s="139">
        <v>40431</v>
      </c>
      <c r="E878" s="47"/>
      <c r="F878" s="46" t="s">
        <v>1791</v>
      </c>
      <c r="G878" s="49"/>
      <c r="H878" s="49"/>
      <c r="I878" s="146" t="s">
        <v>1859</v>
      </c>
      <c r="L878" s="803"/>
      <c r="M878" s="803"/>
    </row>
    <row r="879" spans="1:13" x14ac:dyDescent="0.2">
      <c r="A879" s="143" t="s">
        <v>950</v>
      </c>
      <c r="B879" s="162" t="s">
        <v>951</v>
      </c>
      <c r="C879" s="56">
        <v>25</v>
      </c>
      <c r="D879" s="134">
        <v>40426</v>
      </c>
      <c r="E879" s="37"/>
      <c r="F879" s="21" t="s">
        <v>1791</v>
      </c>
      <c r="G879" s="32"/>
      <c r="H879" s="32"/>
      <c r="I879" s="55" t="s">
        <v>1890</v>
      </c>
    </row>
    <row r="880" spans="1:13" x14ac:dyDescent="0.2">
      <c r="A880" s="814" t="s">
        <v>2506</v>
      </c>
      <c r="B880" s="808" t="s">
        <v>2507</v>
      </c>
      <c r="C880" s="64">
        <v>5</v>
      </c>
      <c r="D880" s="816">
        <v>40422</v>
      </c>
      <c r="E880" s="811"/>
      <c r="F880" s="809"/>
      <c r="G880" s="812" t="s">
        <v>1791</v>
      </c>
      <c r="H880" s="812"/>
      <c r="I880" s="81" t="s">
        <v>2508</v>
      </c>
    </row>
    <row r="881" spans="1:12" x14ac:dyDescent="0.2">
      <c r="A881" s="804" t="s">
        <v>2580</v>
      </c>
      <c r="B881" s="808" t="s">
        <v>2581</v>
      </c>
      <c r="C881" s="64">
        <v>20</v>
      </c>
      <c r="D881" s="816">
        <v>40412</v>
      </c>
      <c r="E881" s="811"/>
      <c r="F881" s="809" t="s">
        <v>1791</v>
      </c>
      <c r="G881" s="812"/>
      <c r="H881" s="812"/>
      <c r="I881" s="808" t="s">
        <v>2388</v>
      </c>
    </row>
    <row r="882" spans="1:12" x14ac:dyDescent="0.2">
      <c r="A882" s="79" t="s">
        <v>1636</v>
      </c>
      <c r="B882" s="152" t="s">
        <v>1637</v>
      </c>
      <c r="C882" s="64">
        <v>13</v>
      </c>
      <c r="D882" s="816">
        <v>40407</v>
      </c>
      <c r="E882" s="811"/>
      <c r="F882" s="809" t="s">
        <v>1791</v>
      </c>
      <c r="G882" s="812"/>
      <c r="H882" s="812"/>
      <c r="I882" s="147" t="s">
        <v>2293</v>
      </c>
    </row>
    <row r="883" spans="1:12" x14ac:dyDescent="0.2">
      <c r="A883" s="96" t="s">
        <v>2319</v>
      </c>
      <c r="B883" s="806" t="s">
        <v>2320</v>
      </c>
      <c r="C883" s="70">
        <v>6</v>
      </c>
      <c r="D883" s="139">
        <v>40400</v>
      </c>
      <c r="E883" s="47"/>
      <c r="F883" s="46"/>
      <c r="G883" s="49" t="s">
        <v>1791</v>
      </c>
      <c r="H883" s="49"/>
      <c r="I883" s="85" t="s">
        <v>2321</v>
      </c>
    </row>
    <row r="884" spans="1:12" x14ac:dyDescent="0.2">
      <c r="A884" s="94" t="s">
        <v>2299</v>
      </c>
      <c r="B884" s="151" t="s">
        <v>2300</v>
      </c>
      <c r="C884" s="56">
        <v>16</v>
      </c>
      <c r="D884" s="134">
        <v>40395</v>
      </c>
      <c r="E884" s="37"/>
      <c r="F884" s="21" t="s">
        <v>1791</v>
      </c>
      <c r="G884" s="32"/>
      <c r="H884" s="32"/>
      <c r="I884" s="157" t="s">
        <v>1819</v>
      </c>
    </row>
    <row r="885" spans="1:12" x14ac:dyDescent="0.2">
      <c r="A885" s="79" t="s">
        <v>2204</v>
      </c>
      <c r="B885" s="152" t="s">
        <v>1159</v>
      </c>
      <c r="C885" s="64">
        <v>23</v>
      </c>
      <c r="D885" s="816">
        <v>40386</v>
      </c>
      <c r="E885" s="811"/>
      <c r="F885" s="809" t="s">
        <v>1791</v>
      </c>
      <c r="G885" s="812"/>
      <c r="H885" s="812"/>
      <c r="I885" s="147" t="s">
        <v>1819</v>
      </c>
    </row>
    <row r="886" spans="1:12" x14ac:dyDescent="0.2">
      <c r="A886" s="79" t="s">
        <v>922</v>
      </c>
      <c r="B886" s="152" t="s">
        <v>923</v>
      </c>
      <c r="C886" s="64">
        <v>23</v>
      </c>
      <c r="D886" s="816">
        <v>40382</v>
      </c>
      <c r="E886" s="811"/>
      <c r="F886" s="809" t="s">
        <v>1791</v>
      </c>
      <c r="G886" s="812"/>
      <c r="H886" s="812"/>
      <c r="I886" s="147" t="s">
        <v>1819</v>
      </c>
    </row>
    <row r="887" spans="1:12" x14ac:dyDescent="0.2">
      <c r="A887" s="69" t="s">
        <v>2140</v>
      </c>
      <c r="B887" s="152" t="s">
        <v>1098</v>
      </c>
      <c r="C887" s="64">
        <v>16</v>
      </c>
      <c r="D887" s="816">
        <v>40375</v>
      </c>
      <c r="E887" s="811"/>
      <c r="F887" s="809" t="s">
        <v>1791</v>
      </c>
      <c r="G887" s="812"/>
      <c r="H887" s="812"/>
      <c r="I887" s="147" t="s">
        <v>1859</v>
      </c>
    </row>
    <row r="888" spans="1:12" x14ac:dyDescent="0.2">
      <c r="A888" s="150" t="s">
        <v>2869</v>
      </c>
      <c r="B888" s="948" t="s">
        <v>2870</v>
      </c>
      <c r="C888" s="70">
        <v>18</v>
      </c>
      <c r="D888" s="139">
        <v>40371</v>
      </c>
      <c r="E888" s="47" t="s">
        <v>1791</v>
      </c>
      <c r="F888" s="46"/>
      <c r="G888" s="49"/>
      <c r="H888" s="49"/>
      <c r="I888" s="85" t="s">
        <v>2871</v>
      </c>
      <c r="K888" s="803"/>
      <c r="L888" s="803"/>
    </row>
    <row r="889" spans="1:12" x14ac:dyDescent="0.2">
      <c r="A889" s="90" t="s">
        <v>2525</v>
      </c>
      <c r="B889" s="151" t="s">
        <v>1448</v>
      </c>
      <c r="C889" s="56">
        <v>22</v>
      </c>
      <c r="D889" s="134">
        <v>40147</v>
      </c>
      <c r="E889" s="37"/>
      <c r="F889" s="21" t="s">
        <v>1791</v>
      </c>
      <c r="G889" s="32"/>
      <c r="H889" s="32"/>
      <c r="I889" s="157" t="s">
        <v>1859</v>
      </c>
    </row>
    <row r="890" spans="1:12" x14ac:dyDescent="0.2">
      <c r="A890" s="69" t="s">
        <v>1242</v>
      </c>
      <c r="B890" s="152" t="s">
        <v>1243</v>
      </c>
      <c r="C890" s="64">
        <v>19</v>
      </c>
      <c r="D890" s="816">
        <v>40135</v>
      </c>
      <c r="E890" s="811"/>
      <c r="F890" s="809" t="s">
        <v>1791</v>
      </c>
      <c r="G890" s="812"/>
      <c r="H890" s="812"/>
      <c r="I890" s="147" t="s">
        <v>1819</v>
      </c>
    </row>
    <row r="891" spans="1:12" x14ac:dyDescent="0.2">
      <c r="A891" s="69" t="s">
        <v>2402</v>
      </c>
      <c r="B891" s="152" t="s">
        <v>2403</v>
      </c>
      <c r="C891" s="64">
        <v>27</v>
      </c>
      <c r="D891" s="816">
        <v>40134</v>
      </c>
      <c r="E891" s="811"/>
      <c r="F891" s="809" t="s">
        <v>1791</v>
      </c>
      <c r="G891" s="812"/>
      <c r="H891" s="812"/>
      <c r="I891" s="81" t="s">
        <v>2404</v>
      </c>
    </row>
    <row r="892" spans="1:12" x14ac:dyDescent="0.2">
      <c r="A892" s="804" t="s">
        <v>2386</v>
      </c>
      <c r="B892" s="808" t="s">
        <v>2387</v>
      </c>
      <c r="C892" s="64">
        <v>23</v>
      </c>
      <c r="D892" s="816">
        <v>40127</v>
      </c>
      <c r="E892" s="811"/>
      <c r="F892" s="809" t="s">
        <v>1791</v>
      </c>
      <c r="G892" s="812"/>
      <c r="H892" s="812"/>
      <c r="I892" s="808" t="s">
        <v>2388</v>
      </c>
    </row>
    <row r="893" spans="1:12" x14ac:dyDescent="0.2">
      <c r="A893" s="810" t="s">
        <v>2743</v>
      </c>
      <c r="B893" s="806" t="s">
        <v>2744</v>
      </c>
      <c r="C893" s="70">
        <v>16</v>
      </c>
      <c r="D893" s="139">
        <v>40123</v>
      </c>
      <c r="E893" s="47"/>
      <c r="F893" s="46" t="s">
        <v>1791</v>
      </c>
      <c r="G893" s="49"/>
      <c r="H893" s="49"/>
      <c r="I893" s="85" t="s">
        <v>2745</v>
      </c>
    </row>
    <row r="894" spans="1:12" x14ac:dyDescent="0.2">
      <c r="A894" s="90" t="s">
        <v>2564</v>
      </c>
      <c r="B894" s="90" t="s">
        <v>2565</v>
      </c>
      <c r="C894" s="56">
        <v>33</v>
      </c>
      <c r="D894" s="164">
        <v>40116</v>
      </c>
      <c r="E894" s="21"/>
      <c r="F894" s="21" t="s">
        <v>1791</v>
      </c>
      <c r="G894" s="21"/>
      <c r="H894" s="21"/>
      <c r="I894" s="59" t="s">
        <v>2566</v>
      </c>
      <c r="K894" s="803"/>
      <c r="L894" s="803"/>
    </row>
    <row r="895" spans="1:12" x14ac:dyDescent="0.2">
      <c r="A895" s="804" t="s">
        <v>2841</v>
      </c>
      <c r="B895" s="804" t="s">
        <v>2842</v>
      </c>
      <c r="C895" s="64">
        <v>25</v>
      </c>
      <c r="D895" s="149">
        <v>40116</v>
      </c>
      <c r="E895" s="809"/>
      <c r="F895" s="809" t="s">
        <v>1791</v>
      </c>
      <c r="G895" s="809"/>
      <c r="H895" s="809"/>
      <c r="I895" s="804" t="s">
        <v>2388</v>
      </c>
    </row>
    <row r="896" spans="1:12" x14ac:dyDescent="0.2">
      <c r="A896" s="804" t="s">
        <v>2210</v>
      </c>
      <c r="B896" s="804" t="s">
        <v>2211</v>
      </c>
      <c r="C896" s="64">
        <v>40</v>
      </c>
      <c r="D896" s="149">
        <v>40115</v>
      </c>
      <c r="E896" s="809"/>
      <c r="F896" s="809"/>
      <c r="G896" s="809" t="s">
        <v>1791</v>
      </c>
      <c r="H896" s="809"/>
      <c r="I896" s="814" t="s">
        <v>2212</v>
      </c>
      <c r="K896" s="803"/>
      <c r="L896" s="803"/>
    </row>
    <row r="897" spans="1:25" x14ac:dyDescent="0.2">
      <c r="A897" s="87" t="s">
        <v>1997</v>
      </c>
      <c r="B897" s="87" t="s">
        <v>1028</v>
      </c>
      <c r="C897" s="64">
        <v>34</v>
      </c>
      <c r="D897" s="149">
        <v>40112</v>
      </c>
      <c r="E897" s="809"/>
      <c r="F897" s="809" t="s">
        <v>1791</v>
      </c>
      <c r="G897" s="809"/>
      <c r="H897" s="809"/>
      <c r="I897" s="79" t="s">
        <v>1859</v>
      </c>
    </row>
    <row r="898" spans="1:25" x14ac:dyDescent="0.2">
      <c r="A898" s="810" t="s">
        <v>2809</v>
      </c>
      <c r="B898" s="810" t="s">
        <v>2810</v>
      </c>
      <c r="C898" s="70">
        <v>16</v>
      </c>
      <c r="D898" s="165">
        <v>40112</v>
      </c>
      <c r="E898" s="46"/>
      <c r="F898" s="46"/>
      <c r="G898" s="46" t="s">
        <v>1791</v>
      </c>
      <c r="H898" s="46"/>
      <c r="I898" s="96" t="s">
        <v>2811</v>
      </c>
    </row>
    <row r="899" spans="1:25" x14ac:dyDescent="0.2">
      <c r="A899" s="804" t="s">
        <v>2764</v>
      </c>
      <c r="B899" s="804" t="s">
        <v>2765</v>
      </c>
      <c r="C899" s="64">
        <v>35</v>
      </c>
      <c r="D899" s="149">
        <v>40106</v>
      </c>
      <c r="E899" s="809" t="s">
        <v>1791</v>
      </c>
      <c r="F899" s="809"/>
      <c r="G899" s="809"/>
      <c r="H899" s="809"/>
      <c r="I899" s="804" t="s">
        <v>2766</v>
      </c>
    </row>
    <row r="900" spans="1:25" x14ac:dyDescent="0.2">
      <c r="A900" s="69" t="s">
        <v>1239</v>
      </c>
      <c r="B900" s="69" t="s">
        <v>1240</v>
      </c>
      <c r="C900" s="64">
        <v>33</v>
      </c>
      <c r="D900" s="149">
        <v>40105</v>
      </c>
      <c r="E900" s="809"/>
      <c r="F900" s="809" t="s">
        <v>1791</v>
      </c>
      <c r="G900" s="809"/>
      <c r="H900" s="809"/>
      <c r="I900" s="79" t="s">
        <v>2293</v>
      </c>
    </row>
    <row r="901" spans="1:25" s="803" customFormat="1" x14ac:dyDescent="0.2">
      <c r="A901" s="69" t="s">
        <v>2245</v>
      </c>
      <c r="B901" s="69" t="s">
        <v>1205</v>
      </c>
      <c r="C901" s="64">
        <v>16</v>
      </c>
      <c r="D901" s="149">
        <v>40087</v>
      </c>
      <c r="E901" s="809"/>
      <c r="F901" s="809" t="s">
        <v>1791</v>
      </c>
      <c r="G901" s="809"/>
      <c r="H901" s="809"/>
      <c r="I901" s="79" t="s">
        <v>1859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</row>
    <row r="902" spans="1:25" x14ac:dyDescent="0.2">
      <c r="A902" s="69" t="s">
        <v>2094</v>
      </c>
      <c r="B902" s="69" t="s">
        <v>2095</v>
      </c>
      <c r="C902" s="64">
        <v>15</v>
      </c>
      <c r="D902" s="149">
        <v>40085</v>
      </c>
      <c r="E902" s="809"/>
      <c r="F902" s="809" t="s">
        <v>1791</v>
      </c>
      <c r="G902" s="809"/>
      <c r="H902" s="809"/>
      <c r="I902" s="79" t="s">
        <v>3886</v>
      </c>
      <c r="K902" s="803"/>
      <c r="L902" s="803"/>
      <c r="X902" s="803"/>
      <c r="Y902" s="803"/>
    </row>
    <row r="903" spans="1:25" x14ac:dyDescent="0.2">
      <c r="A903" s="69" t="s">
        <v>2347</v>
      </c>
      <c r="B903" s="69" t="s">
        <v>1302</v>
      </c>
      <c r="C903" s="64">
        <v>33</v>
      </c>
      <c r="D903" s="149">
        <v>40085</v>
      </c>
      <c r="E903" s="809"/>
      <c r="F903" s="809" t="s">
        <v>1791</v>
      </c>
      <c r="G903" s="809"/>
      <c r="H903" s="809"/>
      <c r="I903" s="79" t="s">
        <v>1819</v>
      </c>
    </row>
    <row r="904" spans="1:25" x14ac:dyDescent="0.2">
      <c r="A904" s="440" t="s">
        <v>2358</v>
      </c>
      <c r="B904" s="143" t="s">
        <v>1324</v>
      </c>
      <c r="C904" s="56">
        <v>15</v>
      </c>
      <c r="D904" s="164">
        <v>40085</v>
      </c>
      <c r="E904" s="21" t="s">
        <v>1791</v>
      </c>
      <c r="F904" s="21"/>
      <c r="G904" s="21"/>
      <c r="H904" s="21"/>
      <c r="I904" s="94" t="s">
        <v>1819</v>
      </c>
    </row>
    <row r="905" spans="1:25" x14ac:dyDescent="0.2">
      <c r="A905" s="69" t="s">
        <v>2467</v>
      </c>
      <c r="B905" s="69" t="s">
        <v>2468</v>
      </c>
      <c r="C905" s="64">
        <v>30</v>
      </c>
      <c r="D905" s="149">
        <v>40085</v>
      </c>
      <c r="E905" s="809"/>
      <c r="F905" s="809" t="s">
        <v>1791</v>
      </c>
      <c r="G905" s="809"/>
      <c r="H905" s="809"/>
      <c r="I905" s="79" t="s">
        <v>2293</v>
      </c>
    </row>
    <row r="906" spans="1:25" x14ac:dyDescent="0.2">
      <c r="A906" s="804" t="s">
        <v>2855</v>
      </c>
      <c r="B906" s="804" t="s">
        <v>365</v>
      </c>
      <c r="C906" s="64">
        <v>35</v>
      </c>
      <c r="D906" s="149">
        <v>40085</v>
      </c>
      <c r="E906" s="809"/>
      <c r="F906" s="156" t="s">
        <v>1791</v>
      </c>
      <c r="G906" s="809"/>
      <c r="H906" s="809"/>
      <c r="I906" s="73" t="s">
        <v>2856</v>
      </c>
    </row>
    <row r="907" spans="1:25" x14ac:dyDescent="0.2">
      <c r="A907" s="87" t="s">
        <v>2687</v>
      </c>
      <c r="B907" s="87" t="s">
        <v>1563</v>
      </c>
      <c r="C907" s="64">
        <v>18</v>
      </c>
      <c r="D907" s="149">
        <v>40067</v>
      </c>
      <c r="E907" s="809" t="s">
        <v>1791</v>
      </c>
      <c r="F907" s="809"/>
      <c r="G907" s="809"/>
      <c r="H907" s="809"/>
      <c r="I907" s="814" t="s">
        <v>2688</v>
      </c>
    </row>
    <row r="908" spans="1:25" x14ac:dyDescent="0.2">
      <c r="A908" s="150" t="s">
        <v>2593</v>
      </c>
      <c r="B908" s="150" t="s">
        <v>2594</v>
      </c>
      <c r="C908" s="70">
        <v>43</v>
      </c>
      <c r="D908" s="165">
        <v>40054</v>
      </c>
      <c r="E908" s="46" t="s">
        <v>1791</v>
      </c>
      <c r="F908" s="46"/>
      <c r="G908" s="46"/>
      <c r="H908" s="46"/>
      <c r="I908" s="96" t="s">
        <v>4009</v>
      </c>
    </row>
    <row r="909" spans="1:25" x14ac:dyDescent="0.2">
      <c r="A909" s="143" t="s">
        <v>2905</v>
      </c>
      <c r="B909" s="143" t="s">
        <v>1730</v>
      </c>
      <c r="C909" s="56">
        <v>22</v>
      </c>
      <c r="D909" s="164">
        <v>40054</v>
      </c>
      <c r="E909" s="21" t="s">
        <v>1791</v>
      </c>
      <c r="F909" s="21"/>
      <c r="G909" s="21"/>
      <c r="H909" s="21"/>
      <c r="I909" s="94" t="s">
        <v>1819</v>
      </c>
    </row>
    <row r="910" spans="1:25" x14ac:dyDescent="0.2">
      <c r="A910" s="87" t="s">
        <v>1883</v>
      </c>
      <c r="B910" s="87" t="s">
        <v>937</v>
      </c>
      <c r="C910" s="64">
        <v>32</v>
      </c>
      <c r="D910" s="149">
        <v>40029</v>
      </c>
      <c r="E910" s="809" t="s">
        <v>1791</v>
      </c>
      <c r="F910" s="809"/>
      <c r="G910" s="809"/>
      <c r="H910" s="809"/>
      <c r="I910" s="79" t="s">
        <v>1819</v>
      </c>
      <c r="W910" s="803"/>
    </row>
    <row r="911" spans="1:25" x14ac:dyDescent="0.2">
      <c r="A911" s="87" t="s">
        <v>2885</v>
      </c>
      <c r="B911" s="87" t="s">
        <v>2886</v>
      </c>
      <c r="C911" s="64">
        <v>15</v>
      </c>
      <c r="D911" s="149">
        <v>39975</v>
      </c>
      <c r="E911" s="809" t="s">
        <v>1791</v>
      </c>
      <c r="F911" s="809"/>
      <c r="G911" s="809"/>
      <c r="H911" s="809"/>
      <c r="I911" s="814" t="s">
        <v>2887</v>
      </c>
    </row>
    <row r="912" spans="1:25" x14ac:dyDescent="0.2">
      <c r="A912" s="87" t="s">
        <v>1684</v>
      </c>
      <c r="B912" s="87" t="s">
        <v>1685</v>
      </c>
      <c r="C912" s="64">
        <v>32</v>
      </c>
      <c r="D912" s="149">
        <v>39959</v>
      </c>
      <c r="E912" s="809" t="s">
        <v>1791</v>
      </c>
      <c r="F912" s="809"/>
      <c r="G912" s="809"/>
      <c r="H912" s="809"/>
      <c r="I912" s="79" t="s">
        <v>1819</v>
      </c>
      <c r="V912" s="803"/>
    </row>
    <row r="913" spans="1:25" x14ac:dyDescent="0.2">
      <c r="A913" s="438" t="s">
        <v>963</v>
      </c>
      <c r="B913" s="150" t="s">
        <v>964</v>
      </c>
      <c r="C913" s="70">
        <v>37</v>
      </c>
      <c r="D913" s="165">
        <v>39944</v>
      </c>
      <c r="E913" s="46" t="s">
        <v>1791</v>
      </c>
      <c r="F913" s="46"/>
      <c r="G913" s="46"/>
      <c r="H913" s="46"/>
      <c r="I913" s="108" t="s">
        <v>1859</v>
      </c>
    </row>
    <row r="914" spans="1:25" x14ac:dyDescent="0.2">
      <c r="A914" s="143" t="s">
        <v>2389</v>
      </c>
      <c r="B914" s="143" t="s">
        <v>1350</v>
      </c>
      <c r="C914" s="56">
        <v>27</v>
      </c>
      <c r="D914" s="164">
        <v>39937</v>
      </c>
      <c r="E914" s="21" t="s">
        <v>1791</v>
      </c>
      <c r="F914" s="21"/>
      <c r="G914" s="21"/>
      <c r="H914" s="21"/>
      <c r="I914" s="94" t="s">
        <v>1819</v>
      </c>
    </row>
    <row r="915" spans="1:25" x14ac:dyDescent="0.2">
      <c r="A915" s="87" t="s">
        <v>2548</v>
      </c>
      <c r="B915" s="87" t="s">
        <v>2549</v>
      </c>
      <c r="C915" s="64">
        <v>26</v>
      </c>
      <c r="D915" s="149">
        <v>39930</v>
      </c>
      <c r="E915" s="809" t="s">
        <v>1791</v>
      </c>
      <c r="F915" s="809"/>
      <c r="G915" s="809"/>
      <c r="H915" s="809"/>
      <c r="I915" s="79" t="s">
        <v>1859</v>
      </c>
    </row>
    <row r="916" spans="1:25" x14ac:dyDescent="0.2">
      <c r="A916" s="87" t="s">
        <v>2484</v>
      </c>
      <c r="B916" s="87" t="s">
        <v>2485</v>
      </c>
      <c r="C916" s="64">
        <v>31</v>
      </c>
      <c r="D916" s="149">
        <v>39927</v>
      </c>
      <c r="E916" s="809" t="s">
        <v>1791</v>
      </c>
      <c r="F916" s="809"/>
      <c r="G916" s="809"/>
      <c r="H916" s="809"/>
      <c r="I916" s="814" t="s">
        <v>2486</v>
      </c>
    </row>
    <row r="917" spans="1:25" x14ac:dyDescent="0.2">
      <c r="A917" s="87" t="s">
        <v>929</v>
      </c>
      <c r="B917" s="87" t="s">
        <v>1875</v>
      </c>
      <c r="C917" s="64">
        <v>38</v>
      </c>
      <c r="D917" s="149">
        <v>39924</v>
      </c>
      <c r="E917" s="809" t="s">
        <v>1791</v>
      </c>
      <c r="F917" s="809"/>
      <c r="G917" s="809"/>
      <c r="H917" s="809"/>
      <c r="I917" s="79" t="s">
        <v>1859</v>
      </c>
    </row>
    <row r="918" spans="1:25" x14ac:dyDescent="0.2">
      <c r="A918" s="150" t="s">
        <v>2767</v>
      </c>
      <c r="B918" s="150" t="s">
        <v>2768</v>
      </c>
      <c r="C918" s="70">
        <v>26</v>
      </c>
      <c r="D918" s="165">
        <v>39918</v>
      </c>
      <c r="E918" s="46" t="s">
        <v>1791</v>
      </c>
      <c r="F918" s="46"/>
      <c r="G918" s="46"/>
      <c r="H918" s="46"/>
      <c r="I918" s="96" t="s">
        <v>2769</v>
      </c>
    </row>
    <row r="919" spans="1:25" x14ac:dyDescent="0.2">
      <c r="A919" s="143" t="s">
        <v>2422</v>
      </c>
      <c r="B919" s="143" t="s">
        <v>2423</v>
      </c>
      <c r="C919" s="56">
        <v>50</v>
      </c>
      <c r="D919" s="164">
        <v>39899</v>
      </c>
      <c r="E919" s="21" t="s">
        <v>1791</v>
      </c>
      <c r="F919" s="21"/>
      <c r="G919" s="21"/>
      <c r="H919" s="21"/>
      <c r="I919" s="59" t="s">
        <v>2424</v>
      </c>
    </row>
    <row r="920" spans="1:25" x14ac:dyDescent="0.2">
      <c r="A920" s="87" t="s">
        <v>2223</v>
      </c>
      <c r="B920" s="87" t="s">
        <v>2224</v>
      </c>
      <c r="C920" s="64">
        <v>32</v>
      </c>
      <c r="D920" s="149">
        <v>39889</v>
      </c>
      <c r="E920" s="809" t="s">
        <v>1791</v>
      </c>
      <c r="F920" s="809"/>
      <c r="G920" s="809"/>
      <c r="H920" s="809"/>
      <c r="I920" s="814" t="s">
        <v>3979</v>
      </c>
    </row>
    <row r="921" spans="1:25" x14ac:dyDescent="0.2">
      <c r="A921" s="804" t="s">
        <v>1012</v>
      </c>
      <c r="B921" s="804" t="s">
        <v>1013</v>
      </c>
      <c r="C921" s="64">
        <v>20</v>
      </c>
      <c r="D921" s="149">
        <v>39881</v>
      </c>
      <c r="E921" s="809" t="s">
        <v>1791</v>
      </c>
      <c r="F921" s="809"/>
      <c r="G921" s="809"/>
      <c r="H921" s="809"/>
      <c r="I921" s="814" t="s">
        <v>1988</v>
      </c>
      <c r="K921" s="803"/>
      <c r="L921" s="803"/>
    </row>
    <row r="922" spans="1:25" x14ac:dyDescent="0.2">
      <c r="A922" s="804" t="s">
        <v>2677</v>
      </c>
      <c r="B922" s="804" t="s">
        <v>2678</v>
      </c>
      <c r="C922" s="64">
        <v>31</v>
      </c>
      <c r="D922" s="149">
        <v>39881</v>
      </c>
      <c r="E922" s="809"/>
      <c r="F922" s="809"/>
      <c r="G922" s="809" t="s">
        <v>1791</v>
      </c>
      <c r="H922" s="809"/>
      <c r="I922" s="814" t="s">
        <v>2679</v>
      </c>
      <c r="L922" s="803"/>
      <c r="M922" s="803"/>
    </row>
    <row r="923" spans="1:25" x14ac:dyDescent="0.2">
      <c r="A923" s="150" t="s">
        <v>1725</v>
      </c>
      <c r="B923" s="150" t="s">
        <v>1726</v>
      </c>
      <c r="C923" s="70">
        <v>20</v>
      </c>
      <c r="D923" s="165">
        <v>39878</v>
      </c>
      <c r="E923" s="46" t="s">
        <v>1791</v>
      </c>
      <c r="F923" s="46"/>
      <c r="G923" s="46"/>
      <c r="H923" s="46"/>
      <c r="I923" s="108" t="s">
        <v>1819</v>
      </c>
      <c r="L923" s="803"/>
      <c r="M923" s="803"/>
      <c r="U923" s="803"/>
    </row>
    <row r="924" spans="1:25" x14ac:dyDescent="0.2">
      <c r="A924" s="143" t="s">
        <v>1682</v>
      </c>
      <c r="B924" s="143" t="s">
        <v>1683</v>
      </c>
      <c r="C924" s="56">
        <v>36</v>
      </c>
      <c r="D924" s="164">
        <v>39876</v>
      </c>
      <c r="E924" s="21" t="s">
        <v>1791</v>
      </c>
      <c r="F924" s="21"/>
      <c r="G924" s="21"/>
      <c r="H924" s="21"/>
      <c r="I924" s="94" t="s">
        <v>1819</v>
      </c>
      <c r="L924" s="803"/>
      <c r="M924" s="803"/>
    </row>
    <row r="925" spans="1:25" x14ac:dyDescent="0.2">
      <c r="A925" s="433" t="s">
        <v>2240</v>
      </c>
      <c r="B925" s="87" t="s">
        <v>2241</v>
      </c>
      <c r="C925" s="64">
        <v>32</v>
      </c>
      <c r="D925" s="149">
        <v>39871</v>
      </c>
      <c r="E925" s="809" t="s">
        <v>1791</v>
      </c>
      <c r="F925" s="809"/>
      <c r="G925" s="809"/>
      <c r="H925" s="809"/>
      <c r="I925" s="79" t="s">
        <v>1819</v>
      </c>
    </row>
    <row r="926" spans="1:25" x14ac:dyDescent="0.2">
      <c r="A926" s="434" t="s">
        <v>2228</v>
      </c>
      <c r="B926" s="87" t="s">
        <v>2229</v>
      </c>
      <c r="C926" s="64">
        <v>39</v>
      </c>
      <c r="D926" s="149">
        <v>39869</v>
      </c>
      <c r="E926" s="809" t="s">
        <v>1791</v>
      </c>
      <c r="F926" s="809"/>
      <c r="G926" s="809"/>
      <c r="H926" s="809"/>
      <c r="I926" s="814" t="s">
        <v>2230</v>
      </c>
    </row>
    <row r="927" spans="1:25" x14ac:dyDescent="0.2">
      <c r="A927" s="804" t="s">
        <v>2189</v>
      </c>
      <c r="B927" s="804" t="s">
        <v>2190</v>
      </c>
      <c r="C927" s="64">
        <v>35</v>
      </c>
      <c r="D927" s="149">
        <v>39862</v>
      </c>
      <c r="E927" s="809" t="s">
        <v>1791</v>
      </c>
      <c r="F927" s="809"/>
      <c r="G927" s="809"/>
      <c r="H927" s="809"/>
      <c r="I927" s="804"/>
    </row>
    <row r="928" spans="1:25" s="803" customFormat="1" x14ac:dyDescent="0.2">
      <c r="A928" s="150" t="s">
        <v>1630</v>
      </c>
      <c r="B928" s="150" t="s">
        <v>1631</v>
      </c>
      <c r="C928" s="70">
        <v>27</v>
      </c>
      <c r="D928" s="165">
        <v>39849</v>
      </c>
      <c r="E928" s="46" t="s">
        <v>1791</v>
      </c>
      <c r="F928" s="46"/>
      <c r="G928" s="46"/>
      <c r="H928" s="46"/>
      <c r="I928" s="108" t="s">
        <v>1819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</row>
    <row r="929" spans="1:25" x14ac:dyDescent="0.2">
      <c r="A929" s="805" t="s">
        <v>2930</v>
      </c>
      <c r="B929" s="805" t="s">
        <v>2931</v>
      </c>
      <c r="C929" s="56">
        <v>27</v>
      </c>
      <c r="D929" s="164">
        <v>39849</v>
      </c>
      <c r="E929" s="21" t="s">
        <v>1791</v>
      </c>
      <c r="F929" s="21"/>
      <c r="G929" s="21"/>
      <c r="H929" s="21"/>
      <c r="I929" s="805" t="s">
        <v>2932</v>
      </c>
      <c r="T929" s="803"/>
      <c r="X929" s="803"/>
      <c r="Y929" s="803"/>
    </row>
    <row r="930" spans="1:25" x14ac:dyDescent="0.2">
      <c r="A930" s="87" t="s">
        <v>2893</v>
      </c>
      <c r="B930" s="87" t="s">
        <v>2894</v>
      </c>
      <c r="C930" s="64">
        <v>25</v>
      </c>
      <c r="D930" s="149">
        <v>39843</v>
      </c>
      <c r="E930" s="809" t="s">
        <v>1791</v>
      </c>
      <c r="F930" s="809"/>
      <c r="G930" s="809"/>
      <c r="H930" s="809"/>
      <c r="I930" s="79" t="s">
        <v>1819</v>
      </c>
      <c r="M930" s="803"/>
    </row>
    <row r="931" spans="1:25" x14ac:dyDescent="0.2">
      <c r="A931" s="87" t="s">
        <v>1496</v>
      </c>
      <c r="B931" s="87" t="s">
        <v>1497</v>
      </c>
      <c r="C931" s="64">
        <v>41</v>
      </c>
      <c r="D931" s="149">
        <v>39839</v>
      </c>
      <c r="E931" s="809" t="s">
        <v>1791</v>
      </c>
      <c r="F931" s="809"/>
      <c r="G931" s="809"/>
      <c r="H931" s="809"/>
      <c r="I931" s="79" t="s">
        <v>1819</v>
      </c>
      <c r="S931" s="803"/>
    </row>
    <row r="932" spans="1:25" x14ac:dyDescent="0.2">
      <c r="A932" s="87" t="s">
        <v>1642</v>
      </c>
      <c r="B932" s="87" t="s">
        <v>1643</v>
      </c>
      <c r="C932" s="64">
        <v>22</v>
      </c>
      <c r="D932" s="149">
        <v>39835</v>
      </c>
      <c r="E932" s="809" t="s">
        <v>1791</v>
      </c>
      <c r="F932" s="809"/>
      <c r="G932" s="809"/>
      <c r="H932" s="809"/>
      <c r="I932" s="79" t="s">
        <v>1819</v>
      </c>
      <c r="K932" s="819"/>
      <c r="L932" s="819"/>
    </row>
    <row r="933" spans="1:25" x14ac:dyDescent="0.2">
      <c r="A933" s="810" t="s">
        <v>2415</v>
      </c>
      <c r="B933" s="810" t="s">
        <v>2416</v>
      </c>
      <c r="C933" s="70">
        <v>36</v>
      </c>
      <c r="D933" s="165">
        <v>39828</v>
      </c>
      <c r="E933" s="46" t="s">
        <v>1791</v>
      </c>
      <c r="F933" s="46"/>
      <c r="G933" s="46"/>
      <c r="H933" s="46"/>
      <c r="I933" s="810" t="s">
        <v>2417</v>
      </c>
    </row>
    <row r="934" spans="1:25" x14ac:dyDescent="0.2">
      <c r="A934" s="90" t="s">
        <v>2207</v>
      </c>
      <c r="B934" s="90" t="s">
        <v>2208</v>
      </c>
      <c r="C934" s="56">
        <v>24</v>
      </c>
      <c r="D934" s="164">
        <v>39772</v>
      </c>
      <c r="E934" s="21"/>
      <c r="F934" s="21" t="s">
        <v>1791</v>
      </c>
      <c r="G934" s="21"/>
      <c r="H934" s="21"/>
      <c r="I934" s="59" t="s">
        <v>2209</v>
      </c>
    </row>
    <row r="935" spans="1:25" x14ac:dyDescent="0.2">
      <c r="A935" s="814" t="s">
        <v>1855</v>
      </c>
      <c r="B935" s="804" t="s">
        <v>1856</v>
      </c>
      <c r="C935" s="64">
        <v>31</v>
      </c>
      <c r="D935" s="149">
        <v>39770</v>
      </c>
      <c r="E935" s="809"/>
      <c r="F935" s="809"/>
      <c r="G935" s="809" t="s">
        <v>1791</v>
      </c>
      <c r="H935" s="809"/>
      <c r="I935" s="814" t="s">
        <v>1857</v>
      </c>
      <c r="J935" s="803"/>
      <c r="K935" s="803"/>
      <c r="L935" s="803"/>
      <c r="M935" s="803"/>
      <c r="N935" s="803"/>
      <c r="O935" s="803"/>
      <c r="P935" s="803"/>
      <c r="Q935" s="803"/>
      <c r="R935" s="803"/>
    </row>
    <row r="936" spans="1:25" x14ac:dyDescent="0.2">
      <c r="A936" s="804" t="s">
        <v>2268</v>
      </c>
      <c r="B936" s="804" t="s">
        <v>2269</v>
      </c>
      <c r="C936" s="64">
        <v>27</v>
      </c>
      <c r="D936" s="149">
        <v>39769</v>
      </c>
      <c r="E936" s="809"/>
      <c r="F936" s="809" t="s">
        <v>1791</v>
      </c>
      <c r="G936" s="809"/>
      <c r="H936" s="809"/>
      <c r="I936" s="814" t="s">
        <v>2270</v>
      </c>
    </row>
    <row r="937" spans="1:25" x14ac:dyDescent="0.2">
      <c r="A937" s="87" t="s">
        <v>2394</v>
      </c>
      <c r="B937" s="87" t="s">
        <v>1362</v>
      </c>
      <c r="C937" s="64">
        <v>25</v>
      </c>
      <c r="D937" s="149">
        <v>39752</v>
      </c>
      <c r="E937" s="809" t="s">
        <v>1791</v>
      </c>
      <c r="F937" s="809"/>
      <c r="G937" s="809"/>
      <c r="H937" s="809"/>
      <c r="I937" s="79" t="s">
        <v>1819</v>
      </c>
      <c r="W937" s="803"/>
    </row>
    <row r="938" spans="1:25" x14ac:dyDescent="0.2">
      <c r="A938" s="810" t="s">
        <v>2164</v>
      </c>
      <c r="B938" s="810" t="s">
        <v>2165</v>
      </c>
      <c r="C938" s="70">
        <v>33</v>
      </c>
      <c r="D938" s="165">
        <v>39729</v>
      </c>
      <c r="E938" s="46"/>
      <c r="F938" s="46"/>
      <c r="G938" s="46" t="s">
        <v>1791</v>
      </c>
      <c r="H938" s="46"/>
      <c r="I938" s="96" t="s">
        <v>2166</v>
      </c>
    </row>
    <row r="939" spans="1:25" x14ac:dyDescent="0.2">
      <c r="A939" s="805" t="s">
        <v>2936</v>
      </c>
      <c r="B939" s="805" t="s">
        <v>2937</v>
      </c>
      <c r="C939" s="56">
        <v>28</v>
      </c>
      <c r="D939" s="164">
        <v>39729</v>
      </c>
      <c r="E939" s="21"/>
      <c r="F939" s="21"/>
      <c r="G939" s="21" t="s">
        <v>1791</v>
      </c>
      <c r="H939" s="21"/>
      <c r="I939" s="59" t="s">
        <v>2938</v>
      </c>
      <c r="V939" s="803"/>
    </row>
    <row r="940" spans="1:25" x14ac:dyDescent="0.2">
      <c r="A940" s="87" t="s">
        <v>1891</v>
      </c>
      <c r="B940" s="87" t="s">
        <v>1892</v>
      </c>
      <c r="C940" s="64">
        <v>30</v>
      </c>
      <c r="D940" s="149">
        <v>39727</v>
      </c>
      <c r="E940" s="809" t="s">
        <v>1791</v>
      </c>
      <c r="F940" s="809"/>
      <c r="G940" s="809"/>
      <c r="H940" s="809"/>
      <c r="I940" s="814" t="s">
        <v>1893</v>
      </c>
    </row>
    <row r="941" spans="1:25" x14ac:dyDescent="0.2">
      <c r="A941" s="434" t="s">
        <v>1055</v>
      </c>
      <c r="B941" s="87" t="s">
        <v>1056</v>
      </c>
      <c r="C941" s="64">
        <v>39</v>
      </c>
      <c r="D941" s="149">
        <v>39727</v>
      </c>
      <c r="E941" s="809" t="s">
        <v>1791</v>
      </c>
      <c r="F941" s="809"/>
      <c r="G941" s="809"/>
      <c r="H941" s="809"/>
      <c r="I941" s="79" t="s">
        <v>1819</v>
      </c>
    </row>
    <row r="942" spans="1:25" x14ac:dyDescent="0.2">
      <c r="A942" s="87" t="s">
        <v>2776</v>
      </c>
      <c r="B942" s="87" t="s">
        <v>2777</v>
      </c>
      <c r="C942" s="64">
        <v>30</v>
      </c>
      <c r="D942" s="149">
        <v>39701</v>
      </c>
      <c r="E942" s="809" t="s">
        <v>1791</v>
      </c>
      <c r="F942" s="809"/>
      <c r="G942" s="809"/>
      <c r="H942" s="809"/>
      <c r="I942" s="79" t="s">
        <v>3886</v>
      </c>
    </row>
    <row r="943" spans="1:25" x14ac:dyDescent="0.2">
      <c r="A943" s="150" t="s">
        <v>2657</v>
      </c>
      <c r="B943" s="150" t="s">
        <v>1543</v>
      </c>
      <c r="C943" s="70">
        <v>37</v>
      </c>
      <c r="D943" s="165">
        <v>39651</v>
      </c>
      <c r="E943" s="46" t="s">
        <v>1791</v>
      </c>
      <c r="F943" s="46"/>
      <c r="G943" s="46"/>
      <c r="H943" s="46"/>
      <c r="I943" s="96" t="s">
        <v>2658</v>
      </c>
    </row>
    <row r="944" spans="1:25" x14ac:dyDescent="0.2">
      <c r="A944" s="143" t="s">
        <v>2197</v>
      </c>
      <c r="B944" s="87" t="s">
        <v>2198</v>
      </c>
      <c r="C944" s="64">
        <v>34</v>
      </c>
      <c r="D944" s="149">
        <v>39617</v>
      </c>
      <c r="E944" s="809" t="s">
        <v>1791</v>
      </c>
      <c r="F944" s="809"/>
      <c r="G944" s="809"/>
      <c r="H944" s="809"/>
      <c r="I944" s="79" t="s">
        <v>1819</v>
      </c>
      <c r="K944" s="803"/>
      <c r="L944" s="803"/>
    </row>
    <row r="945" spans="1:21" x14ac:dyDescent="0.2">
      <c r="A945" s="87" t="s">
        <v>1321</v>
      </c>
      <c r="B945" s="87" t="s">
        <v>1322</v>
      </c>
      <c r="C945" s="64">
        <v>43</v>
      </c>
      <c r="D945" s="149">
        <v>39617</v>
      </c>
      <c r="E945" s="809" t="s">
        <v>1791</v>
      </c>
      <c r="F945" s="809"/>
      <c r="G945" s="809"/>
      <c r="H945" s="809"/>
      <c r="I945" s="79" t="s">
        <v>1819</v>
      </c>
      <c r="K945" s="803"/>
      <c r="L945" s="803"/>
    </row>
    <row r="946" spans="1:21" x14ac:dyDescent="0.2">
      <c r="A946" s="804" t="s">
        <v>2296</v>
      </c>
      <c r="B946" s="804" t="s">
        <v>2297</v>
      </c>
      <c r="C946" s="64">
        <v>35</v>
      </c>
      <c r="D946" s="149">
        <v>39538</v>
      </c>
      <c r="E946" s="809"/>
      <c r="F946" s="809"/>
      <c r="G946" s="809"/>
      <c r="H946" s="809" t="s">
        <v>1791</v>
      </c>
      <c r="I946" s="804" t="s">
        <v>2298</v>
      </c>
    </row>
    <row r="947" spans="1:21" x14ac:dyDescent="0.2">
      <c r="A947" s="87" t="s">
        <v>1335</v>
      </c>
      <c r="B947" s="87" t="s">
        <v>1336</v>
      </c>
      <c r="C947" s="64">
        <v>25</v>
      </c>
      <c r="D947" s="149">
        <v>39497</v>
      </c>
      <c r="E947" s="809" t="s">
        <v>1791</v>
      </c>
      <c r="F947" s="809"/>
      <c r="G947" s="809"/>
      <c r="H947" s="809"/>
      <c r="I947" s="79" t="s">
        <v>1859</v>
      </c>
    </row>
    <row r="948" spans="1:21" x14ac:dyDescent="0.2">
      <c r="A948" s="804" t="s">
        <v>1840</v>
      </c>
      <c r="B948" s="804" t="s">
        <v>124</v>
      </c>
      <c r="C948" s="64">
        <v>39</v>
      </c>
      <c r="D948" s="149">
        <v>39477</v>
      </c>
      <c r="E948" s="809"/>
      <c r="F948" s="809"/>
      <c r="G948" s="809"/>
      <c r="H948" s="156" t="s">
        <v>1791</v>
      </c>
      <c r="I948" s="73" t="s">
        <v>1841</v>
      </c>
    </row>
    <row r="949" spans="1:21" x14ac:dyDescent="0.2">
      <c r="A949" s="87" t="s">
        <v>2629</v>
      </c>
      <c r="B949" s="87" t="s">
        <v>2630</v>
      </c>
      <c r="C949" s="64">
        <v>36</v>
      </c>
      <c r="D949" s="149">
        <v>39477</v>
      </c>
      <c r="E949" s="809" t="s">
        <v>1791</v>
      </c>
      <c r="F949" s="809"/>
      <c r="G949" s="809"/>
      <c r="H949" s="809"/>
      <c r="I949" s="814" t="s">
        <v>3913</v>
      </c>
    </row>
    <row r="950" spans="1:21" x14ac:dyDescent="0.2">
      <c r="A950" s="967" t="s">
        <v>2713</v>
      </c>
      <c r="B950" s="967" t="s">
        <v>2714</v>
      </c>
      <c r="C950" s="70">
        <v>26</v>
      </c>
      <c r="D950" s="165">
        <v>39448</v>
      </c>
      <c r="E950" s="950" t="s">
        <v>1791</v>
      </c>
      <c r="F950" s="46"/>
      <c r="G950" s="46"/>
      <c r="H950" s="46"/>
      <c r="I950" s="974" t="s">
        <v>2715</v>
      </c>
      <c r="U950" s="803"/>
    </row>
    <row r="951" spans="1:21" x14ac:dyDescent="0.2">
      <c r="A951" s="848"/>
      <c r="B951" s="856"/>
      <c r="C951" s="169"/>
      <c r="D951" s="170"/>
      <c r="E951" s="43"/>
      <c r="F951" s="43"/>
      <c r="G951" s="43"/>
      <c r="H951" s="43"/>
      <c r="I951" s="85"/>
    </row>
    <row r="952" spans="1:21" x14ac:dyDescent="0.2">
      <c r="A952" s="28" t="s">
        <v>2943</v>
      </c>
      <c r="B952" s="41">
        <f>COUNTA(B14:B950)</f>
        <v>937</v>
      </c>
      <c r="C952" s="166"/>
      <c r="D952" s="167"/>
      <c r="E952" s="41">
        <f>COUNTA(E14:E950)</f>
        <v>288</v>
      </c>
      <c r="F952" s="41">
        <f>COUNTA(F14:F950)</f>
        <v>401</v>
      </c>
      <c r="G952" s="41">
        <f>COUNTA(G14:G950)</f>
        <v>199</v>
      </c>
      <c r="H952" s="41">
        <f>COUNTA(H14:H950)</f>
        <v>50</v>
      </c>
      <c r="I952" s="168" t="s">
        <v>2944</v>
      </c>
    </row>
    <row r="953" spans="1:21" x14ac:dyDescent="0.2">
      <c r="A953" s="82" t="s">
        <v>2945</v>
      </c>
      <c r="B953" s="43">
        <f>B952-5</f>
        <v>932</v>
      </c>
      <c r="C953" s="169"/>
      <c r="D953" s="170"/>
      <c r="E953" s="43">
        <f>E952-2</f>
        <v>286</v>
      </c>
      <c r="F953" s="43">
        <f>F952-3</f>
        <v>398</v>
      </c>
      <c r="G953" s="43">
        <f>G952</f>
        <v>199</v>
      </c>
      <c r="H953" s="43">
        <f>H952</f>
        <v>50</v>
      </c>
      <c r="I953" s="171" t="s">
        <v>2946</v>
      </c>
    </row>
    <row r="954" spans="1:21" x14ac:dyDescent="0.2">
      <c r="A954" s="82" t="s">
        <v>2947</v>
      </c>
      <c r="B954" s="43">
        <f>B953-9</f>
        <v>923</v>
      </c>
      <c r="C954" s="169"/>
      <c r="D954" s="170"/>
      <c r="E954" s="43">
        <f>E953-3</f>
        <v>283</v>
      </c>
      <c r="F954" s="43">
        <f>F953-2</f>
        <v>396</v>
      </c>
      <c r="G954" s="43">
        <f>G953-1</f>
        <v>198</v>
      </c>
      <c r="H954" s="43">
        <f>H953-3</f>
        <v>47</v>
      </c>
      <c r="I954" s="171" t="s">
        <v>2948</v>
      </c>
    </row>
    <row r="955" spans="1:21" x14ac:dyDescent="0.2">
      <c r="A955" s="33" t="s">
        <v>2949</v>
      </c>
      <c r="B955" s="172">
        <v>100</v>
      </c>
      <c r="C955" s="173"/>
      <c r="D955" s="127"/>
      <c r="E955" s="173">
        <f>E954/$B954*100</f>
        <v>30.660888407367281</v>
      </c>
      <c r="F955" s="173">
        <f>F954/$B954*100</f>
        <v>42.903575297941494</v>
      </c>
      <c r="G955" s="173">
        <f>G954/$B954*100</f>
        <v>21.451787648970747</v>
      </c>
      <c r="H955" s="173">
        <f>H954/$B954*100</f>
        <v>5.0920910075839654</v>
      </c>
      <c r="I955" s="34"/>
    </row>
    <row r="956" spans="1:21" x14ac:dyDescent="0.2">
      <c r="A956" s="33" t="s">
        <v>2950</v>
      </c>
      <c r="B956" s="20"/>
      <c r="C956" s="173">
        <f>AVERAGE(C14:C950)</f>
        <v>11.294557097118464</v>
      </c>
      <c r="D956" s="174">
        <f>AVERAGE(D14:D950)</f>
        <v>42729.880469583775</v>
      </c>
      <c r="E956" s="43"/>
      <c r="F956" s="43"/>
      <c r="G956" s="43"/>
      <c r="H956" s="43"/>
      <c r="I956" s="34"/>
      <c r="T956" s="803"/>
    </row>
    <row r="957" spans="1:21" x14ac:dyDescent="0.2">
      <c r="A957" s="148" t="s">
        <v>2951</v>
      </c>
      <c r="B957" s="101"/>
      <c r="C957" s="175"/>
      <c r="D957" s="123"/>
      <c r="E957" s="109"/>
      <c r="F957" s="109"/>
      <c r="G957" s="109"/>
      <c r="H957" s="109"/>
      <c r="I957" s="101"/>
    </row>
    <row r="958" spans="1:21" x14ac:dyDescent="0.2">
      <c r="A958" s="100"/>
      <c r="B958" s="101"/>
      <c r="C958" s="175"/>
      <c r="D958" s="123"/>
      <c r="E958" s="109"/>
      <c r="F958" s="109"/>
      <c r="G958" s="109"/>
      <c r="H958" s="109"/>
      <c r="I958" s="101"/>
      <c r="S958" s="803"/>
    </row>
    <row r="959" spans="1:21" x14ac:dyDescent="0.2">
      <c r="A959" s="176" t="s">
        <v>2952</v>
      </c>
      <c r="B959" s="16"/>
      <c r="C959" s="177" t="s">
        <v>22</v>
      </c>
      <c r="D959" s="178" t="s">
        <v>2953</v>
      </c>
      <c r="E959" s="40" t="s">
        <v>1784</v>
      </c>
      <c r="F959" s="39" t="s">
        <v>2954</v>
      </c>
      <c r="G959" s="42" t="s">
        <v>2955</v>
      </c>
      <c r="H959" s="42" t="s">
        <v>1787</v>
      </c>
      <c r="I959" s="179" t="s">
        <v>1788</v>
      </c>
    </row>
    <row r="960" spans="1:21" x14ac:dyDescent="0.2">
      <c r="A960" s="74" t="s">
        <v>2956</v>
      </c>
      <c r="B960" s="10"/>
      <c r="C960" s="136">
        <f>SUM(E960:H960)</f>
        <v>156</v>
      </c>
      <c r="D960" s="180">
        <f>C960/C964*100</f>
        <v>16.901408450704224</v>
      </c>
      <c r="E960" s="437">
        <v>61</v>
      </c>
      <c r="F960" s="181">
        <v>92</v>
      </c>
      <c r="G960" s="58">
        <v>0</v>
      </c>
      <c r="H960" s="439">
        <v>3</v>
      </c>
      <c r="I960" s="182" t="s">
        <v>2957</v>
      </c>
    </row>
    <row r="961" spans="1:25" x14ac:dyDescent="0.2">
      <c r="A961" s="74" t="s">
        <v>2958</v>
      </c>
      <c r="B961" s="10"/>
      <c r="C961" s="136">
        <f>SUM(E961:H961)</f>
        <v>30</v>
      </c>
      <c r="D961" s="180">
        <f>C961/C964*100</f>
        <v>3.2502708559046587</v>
      </c>
      <c r="E961" s="44" t="s">
        <v>2959</v>
      </c>
      <c r="F961" s="44" t="s">
        <v>2959</v>
      </c>
      <c r="G961" s="44" t="s">
        <v>2959</v>
      </c>
      <c r="H961" s="183">
        <v>30</v>
      </c>
      <c r="I961" s="184" t="s">
        <v>2960</v>
      </c>
    </row>
    <row r="962" spans="1:25" x14ac:dyDescent="0.2">
      <c r="A962" s="74" t="s">
        <v>2961</v>
      </c>
      <c r="B962" s="10"/>
      <c r="C962" s="136">
        <f>SUM(E962:H962)</f>
        <v>124</v>
      </c>
      <c r="D962" s="180">
        <f>C962/C964*100</f>
        <v>13.434452871072589</v>
      </c>
      <c r="E962" s="57">
        <v>3</v>
      </c>
      <c r="F962" s="44">
        <v>7</v>
      </c>
      <c r="G962" s="58">
        <v>112</v>
      </c>
      <c r="H962" s="58">
        <v>2</v>
      </c>
      <c r="I962" s="101"/>
      <c r="J962" s="803"/>
      <c r="K962" s="803"/>
      <c r="L962" s="803"/>
      <c r="M962" s="803"/>
      <c r="N962" s="803"/>
      <c r="O962" s="803"/>
      <c r="P962" s="803"/>
      <c r="Q962" s="803"/>
      <c r="R962" s="803"/>
    </row>
    <row r="963" spans="1:25" s="803" customFormat="1" x14ac:dyDescent="0.2">
      <c r="A963" s="74" t="s">
        <v>2962</v>
      </c>
      <c r="B963" s="10"/>
      <c r="C963" s="136">
        <f>C964-C960-C962-C961</f>
        <v>613</v>
      </c>
      <c r="D963" s="180">
        <f>D964-D960-D962-D961</f>
        <v>66.413867822318522</v>
      </c>
      <c r="E963" s="57">
        <f>E964-E960-E962</f>
        <v>219</v>
      </c>
      <c r="F963" s="44">
        <f>F964-F960-F962</f>
        <v>297</v>
      </c>
      <c r="G963" s="44" t="s">
        <v>2959</v>
      </c>
      <c r="H963" s="58">
        <f>H964-H960-H962-H961</f>
        <v>12</v>
      </c>
      <c r="I963" s="101"/>
      <c r="J963" s="569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</row>
    <row r="964" spans="1:25" x14ac:dyDescent="0.2">
      <c r="A964" s="28" t="s">
        <v>2943</v>
      </c>
      <c r="B964" s="16"/>
      <c r="C964" s="177">
        <f>B954</f>
        <v>923</v>
      </c>
      <c r="D964" s="185">
        <v>100</v>
      </c>
      <c r="E964" s="177">
        <f>E954</f>
        <v>283</v>
      </c>
      <c r="F964" s="186">
        <f>F954</f>
        <v>396</v>
      </c>
      <c r="G964" s="187">
        <f>G954</f>
        <v>198</v>
      </c>
      <c r="H964" s="187">
        <f>H954</f>
        <v>47</v>
      </c>
      <c r="I964" s="101"/>
      <c r="X964" s="803"/>
      <c r="Y964" s="803"/>
    </row>
    <row r="965" spans="1:25" x14ac:dyDescent="0.2">
      <c r="A965" s="100"/>
      <c r="B965" s="101"/>
      <c r="C965" s="175"/>
      <c r="D965" s="123"/>
      <c r="E965" s="109"/>
      <c r="F965" s="109"/>
      <c r="G965" s="109"/>
      <c r="H965" s="109"/>
      <c r="I965" s="101"/>
    </row>
    <row r="966" spans="1:25" x14ac:dyDescent="0.2">
      <c r="A966" s="176" t="s">
        <v>2963</v>
      </c>
      <c r="B966" s="17"/>
      <c r="C966" s="166" t="s">
        <v>22</v>
      </c>
      <c r="D966" s="178" t="s">
        <v>2953</v>
      </c>
      <c r="E966" s="39" t="s">
        <v>1784</v>
      </c>
      <c r="F966" s="42" t="s">
        <v>2954</v>
      </c>
      <c r="G966" s="42" t="s">
        <v>2955</v>
      </c>
      <c r="H966" s="42" t="s">
        <v>1787</v>
      </c>
      <c r="I966" s="168" t="s">
        <v>1788</v>
      </c>
      <c r="K966" s="907" t="s">
        <v>849</v>
      </c>
      <c r="L966" s="168" t="s">
        <v>387</v>
      </c>
      <c r="M966" s="168" t="s">
        <v>386</v>
      </c>
      <c r="N966" s="168" t="s">
        <v>3175</v>
      </c>
      <c r="O966" s="826" t="s">
        <v>4256</v>
      </c>
    </row>
    <row r="967" spans="1:25" x14ac:dyDescent="0.2">
      <c r="A967" s="879">
        <v>2008</v>
      </c>
      <c r="B967" s="7"/>
      <c r="C967" s="133">
        <f t="shared" ref="C967:C976" si="0">SUM(E967:H967)</f>
        <v>15</v>
      </c>
      <c r="D967" s="195">
        <f t="shared" ref="D967:D981" si="1">C967/C$982*100</f>
        <v>2.6501766784452299</v>
      </c>
      <c r="E967" s="21">
        <v>9</v>
      </c>
      <c r="F967" s="32">
        <v>2</v>
      </c>
      <c r="G967" s="32">
        <v>3</v>
      </c>
      <c r="H967" s="32">
        <v>1</v>
      </c>
      <c r="I967" s="100" t="s">
        <v>2964</v>
      </c>
      <c r="J967">
        <v>2008</v>
      </c>
      <c r="K967" s="873">
        <f t="shared" ref="K967:K981" si="2">COUNTIFS($D$14:$D$950,"&gt;=1/1/"&amp;$A967,$D$14:$D$950,"&lt;=12/31/"&amp;$A967,$C$14:$C$950,"&gt;=5",$C$14:$C$950,"&lt;10")</f>
        <v>0</v>
      </c>
      <c r="L967" s="873">
        <f t="shared" ref="L967:L981" si="3">COUNTIFS($D$14:$D$950,"&gt;=1/1/"&amp;$A967,$D$14:$D$950,"&lt;=12/31/"&amp;$A967,$C$14:$C$950,"&gt;=10",$C$14:$C$950,"&lt;25")</f>
        <v>1</v>
      </c>
      <c r="M967" s="873">
        <f t="shared" ref="M967:M981" si="4">COUNTIFS($D$14:$D$950,"&gt;=1/1/"&amp;$A967,$D$14:$D$950,"&lt;=12/31/"&amp;$A967,$C$14:$C$950,"&gt;=25")</f>
        <v>16</v>
      </c>
      <c r="N967" s="906">
        <f t="shared" ref="N967:N979" si="5">SUM(K967:M967)</f>
        <v>17</v>
      </c>
    </row>
    <row r="968" spans="1:25" x14ac:dyDescent="0.2">
      <c r="A968" s="880">
        <v>2009</v>
      </c>
      <c r="B968" s="10"/>
      <c r="C968" s="136">
        <f t="shared" si="0"/>
        <v>44</v>
      </c>
      <c r="D968" s="180">
        <f t="shared" si="1"/>
        <v>7.7738515901060072</v>
      </c>
      <c r="E968" s="44">
        <v>28</v>
      </c>
      <c r="F968" s="58">
        <v>13</v>
      </c>
      <c r="G968" s="58">
        <v>3</v>
      </c>
      <c r="H968" s="58">
        <v>0</v>
      </c>
      <c r="I968" s="100" t="s">
        <v>2964</v>
      </c>
      <c r="J968">
        <v>2009</v>
      </c>
      <c r="K968" s="873">
        <f t="shared" si="2"/>
        <v>0</v>
      </c>
      <c r="L968" s="873">
        <f t="shared" si="3"/>
        <v>14</v>
      </c>
      <c r="M968" s="873">
        <f t="shared" si="4"/>
        <v>31</v>
      </c>
      <c r="N968" s="906">
        <f t="shared" si="5"/>
        <v>45</v>
      </c>
    </row>
    <row r="969" spans="1:25" x14ac:dyDescent="0.2">
      <c r="A969" s="880">
        <v>2010</v>
      </c>
      <c r="B969" s="10"/>
      <c r="C969" s="136">
        <f t="shared" si="0"/>
        <v>62</v>
      </c>
      <c r="D969" s="180">
        <f t="shared" si="1"/>
        <v>10.954063604240282</v>
      </c>
      <c r="E969" s="44">
        <v>1</v>
      </c>
      <c r="F969" s="58">
        <v>57</v>
      </c>
      <c r="G969" s="58">
        <v>4</v>
      </c>
      <c r="H969" s="58">
        <v>0</v>
      </c>
      <c r="I969" s="100" t="s">
        <v>2965</v>
      </c>
      <c r="J969">
        <v>2010</v>
      </c>
      <c r="K969" s="873">
        <f t="shared" si="2"/>
        <v>40</v>
      </c>
      <c r="L969" s="873">
        <f t="shared" si="3"/>
        <v>21</v>
      </c>
      <c r="M969" s="873">
        <f t="shared" si="4"/>
        <v>5</v>
      </c>
      <c r="N969" s="906">
        <f t="shared" si="5"/>
        <v>66</v>
      </c>
    </row>
    <row r="970" spans="1:25" x14ac:dyDescent="0.2">
      <c r="A970" s="880">
        <v>2011</v>
      </c>
      <c r="B970" s="10"/>
      <c r="C970" s="136">
        <f t="shared" si="0"/>
        <v>28</v>
      </c>
      <c r="D970" s="180">
        <f t="shared" si="1"/>
        <v>4.946996466431095</v>
      </c>
      <c r="E970" s="44">
        <v>8</v>
      </c>
      <c r="F970" s="58">
        <v>13</v>
      </c>
      <c r="G970" s="58">
        <v>6</v>
      </c>
      <c r="H970" s="58">
        <v>1</v>
      </c>
      <c r="I970" s="101"/>
      <c r="J970">
        <v>2011</v>
      </c>
      <c r="K970" s="873">
        <f t="shared" si="2"/>
        <v>14</v>
      </c>
      <c r="L970" s="873">
        <f t="shared" si="3"/>
        <v>12</v>
      </c>
      <c r="M970" s="873">
        <f t="shared" si="4"/>
        <v>3</v>
      </c>
      <c r="N970" s="906">
        <f t="shared" si="5"/>
        <v>29</v>
      </c>
    </row>
    <row r="971" spans="1:25" x14ac:dyDescent="0.2">
      <c r="A971" s="880">
        <v>2012</v>
      </c>
      <c r="B971" s="10"/>
      <c r="C971" s="136">
        <f t="shared" si="0"/>
        <v>37</v>
      </c>
      <c r="D971" s="180">
        <f t="shared" si="1"/>
        <v>6.5371024734982335</v>
      </c>
      <c r="E971" s="44">
        <v>14</v>
      </c>
      <c r="F971" s="58">
        <v>13</v>
      </c>
      <c r="G971" s="58">
        <v>5</v>
      </c>
      <c r="H971" s="58">
        <v>5</v>
      </c>
      <c r="I971" s="101"/>
      <c r="J971">
        <v>2012</v>
      </c>
      <c r="K971" s="873">
        <f t="shared" si="2"/>
        <v>22</v>
      </c>
      <c r="L971" s="873">
        <f t="shared" si="3"/>
        <v>13</v>
      </c>
      <c r="M971" s="873">
        <f t="shared" si="4"/>
        <v>3</v>
      </c>
      <c r="N971" s="906">
        <f t="shared" si="5"/>
        <v>38</v>
      </c>
    </row>
    <row r="972" spans="1:25" x14ac:dyDescent="0.2">
      <c r="A972" s="880">
        <v>2013</v>
      </c>
      <c r="B972" s="10"/>
      <c r="C972" s="136">
        <f t="shared" si="0"/>
        <v>36</v>
      </c>
      <c r="D972" s="180">
        <f t="shared" si="1"/>
        <v>6.3604240282685502</v>
      </c>
      <c r="E972" s="44">
        <v>6</v>
      </c>
      <c r="F972" s="58">
        <v>13</v>
      </c>
      <c r="G972" s="58">
        <v>12</v>
      </c>
      <c r="H972" s="58">
        <v>5</v>
      </c>
      <c r="I972" s="101"/>
      <c r="J972">
        <v>2013</v>
      </c>
      <c r="K972" s="873">
        <f t="shared" si="2"/>
        <v>24</v>
      </c>
      <c r="L972" s="873">
        <f t="shared" si="3"/>
        <v>12</v>
      </c>
      <c r="M972" s="873">
        <f t="shared" si="4"/>
        <v>1</v>
      </c>
      <c r="N972" s="906">
        <f t="shared" si="5"/>
        <v>37</v>
      </c>
      <c r="W972" s="803"/>
    </row>
    <row r="973" spans="1:25" x14ac:dyDescent="0.2">
      <c r="A973" s="880">
        <v>2014</v>
      </c>
      <c r="B973" s="10"/>
      <c r="C973" s="136">
        <f t="shared" si="0"/>
        <v>30</v>
      </c>
      <c r="D973" s="180">
        <f t="shared" si="1"/>
        <v>5.3003533568904597</v>
      </c>
      <c r="E973" s="44">
        <v>7</v>
      </c>
      <c r="F973" s="58">
        <v>12</v>
      </c>
      <c r="G973" s="58">
        <v>8</v>
      </c>
      <c r="H973" s="58">
        <v>3</v>
      </c>
      <c r="I973" s="101"/>
      <c r="J973">
        <v>2014</v>
      </c>
      <c r="K973" s="873">
        <f t="shared" si="2"/>
        <v>22</v>
      </c>
      <c r="L973" s="873">
        <f t="shared" si="3"/>
        <v>9</v>
      </c>
      <c r="M973" s="873">
        <f t="shared" si="4"/>
        <v>2</v>
      </c>
      <c r="N973" s="906">
        <f t="shared" si="5"/>
        <v>33</v>
      </c>
    </row>
    <row r="974" spans="1:25" x14ac:dyDescent="0.2">
      <c r="A974" s="881">
        <v>2015</v>
      </c>
      <c r="B974" s="819"/>
      <c r="C974" s="572">
        <f t="shared" si="0"/>
        <v>67</v>
      </c>
      <c r="D974" s="180">
        <f t="shared" si="1"/>
        <v>11.837455830388691</v>
      </c>
      <c r="E974" s="44">
        <v>18</v>
      </c>
      <c r="F974" s="58">
        <v>12</v>
      </c>
      <c r="G974" s="58">
        <v>18</v>
      </c>
      <c r="H974" s="58">
        <v>19</v>
      </c>
      <c r="I974" s="101"/>
      <c r="J974">
        <v>2015</v>
      </c>
      <c r="K974" s="873">
        <f t="shared" si="2"/>
        <v>50</v>
      </c>
      <c r="L974" s="873">
        <f t="shared" si="3"/>
        <v>15</v>
      </c>
      <c r="M974" s="873">
        <f t="shared" si="4"/>
        <v>2</v>
      </c>
      <c r="N974" s="906">
        <f t="shared" si="5"/>
        <v>67</v>
      </c>
      <c r="V974" s="803"/>
    </row>
    <row r="975" spans="1:25" x14ac:dyDescent="0.2">
      <c r="A975" s="570">
        <v>2016</v>
      </c>
      <c r="B975" s="575"/>
      <c r="C975" s="876">
        <f t="shared" si="0"/>
        <v>105</v>
      </c>
      <c r="D975" s="180">
        <f t="shared" si="1"/>
        <v>18.551236749116608</v>
      </c>
      <c r="E975" s="811">
        <v>28</v>
      </c>
      <c r="F975" s="872">
        <v>49</v>
      </c>
      <c r="G975" s="872">
        <v>24</v>
      </c>
      <c r="H975" s="870">
        <v>4</v>
      </c>
      <c r="I975" s="101"/>
      <c r="J975">
        <v>2016</v>
      </c>
      <c r="K975" s="873">
        <f t="shared" si="2"/>
        <v>71</v>
      </c>
      <c r="L975" s="873">
        <f t="shared" si="3"/>
        <v>29</v>
      </c>
      <c r="M975" s="873">
        <f t="shared" si="4"/>
        <v>6</v>
      </c>
      <c r="N975" s="906">
        <f t="shared" si="5"/>
        <v>106</v>
      </c>
    </row>
    <row r="976" spans="1:25" x14ac:dyDescent="0.2">
      <c r="A976" s="570">
        <v>2017</v>
      </c>
      <c r="B976" s="575"/>
      <c r="C976" s="876">
        <f t="shared" si="0"/>
        <v>73</v>
      </c>
      <c r="D976" s="180">
        <f t="shared" si="1"/>
        <v>12.897526501766784</v>
      </c>
      <c r="E976" s="875">
        <f t="shared" ref="E976:H981" si="6">COUNTIFS($D$14:$D$950,"&gt;=1/1/"&amp;$A976,$D$14:$D$950,"&lt;=12/31/"&amp;$A976,E$14:E$950,"X")</f>
        <v>8</v>
      </c>
      <c r="F976" s="874">
        <f t="shared" si="6"/>
        <v>37</v>
      </c>
      <c r="G976" s="874">
        <f t="shared" si="6"/>
        <v>25</v>
      </c>
      <c r="H976" s="874">
        <f t="shared" si="6"/>
        <v>3</v>
      </c>
      <c r="I976" s="101"/>
      <c r="J976">
        <v>2017</v>
      </c>
      <c r="K976" s="873">
        <f t="shared" si="2"/>
        <v>57</v>
      </c>
      <c r="L976" s="873">
        <f t="shared" si="3"/>
        <v>12</v>
      </c>
      <c r="M976" s="873">
        <f t="shared" si="4"/>
        <v>4</v>
      </c>
      <c r="N976" s="906">
        <f t="shared" si="5"/>
        <v>73</v>
      </c>
    </row>
    <row r="977" spans="1:21" x14ac:dyDescent="0.2">
      <c r="A977" s="570">
        <v>2018</v>
      </c>
      <c r="B977" s="575"/>
      <c r="C977" s="877">
        <f>SUM(E977:H977)</f>
        <v>69</v>
      </c>
      <c r="D977" s="191">
        <f t="shared" si="1"/>
        <v>12.190812720848058</v>
      </c>
      <c r="E977" s="873">
        <f t="shared" si="6"/>
        <v>12</v>
      </c>
      <c r="F977" s="873">
        <f t="shared" si="6"/>
        <v>31</v>
      </c>
      <c r="G977" s="873">
        <f t="shared" si="6"/>
        <v>26</v>
      </c>
      <c r="H977" s="872">
        <f t="shared" si="6"/>
        <v>0</v>
      </c>
      <c r="I977" s="793"/>
      <c r="J977">
        <v>2018</v>
      </c>
      <c r="K977" s="872">
        <f t="shared" si="2"/>
        <v>51</v>
      </c>
      <c r="L977" s="872">
        <f t="shared" si="3"/>
        <v>17</v>
      </c>
      <c r="M977" s="872">
        <f t="shared" si="4"/>
        <v>1</v>
      </c>
      <c r="N977" s="906">
        <f t="shared" si="5"/>
        <v>69</v>
      </c>
    </row>
    <row r="978" spans="1:21" x14ac:dyDescent="0.2">
      <c r="A978" s="570">
        <v>2019</v>
      </c>
      <c r="B978" s="575"/>
      <c r="C978" s="877">
        <f>SUM(E978:H978)</f>
        <v>70</v>
      </c>
      <c r="D978" s="191">
        <f t="shared" si="1"/>
        <v>12.367491166077739</v>
      </c>
      <c r="E978" s="873">
        <f t="shared" si="6"/>
        <v>10</v>
      </c>
      <c r="F978" s="873">
        <f t="shared" si="6"/>
        <v>40</v>
      </c>
      <c r="G978" s="873">
        <f t="shared" si="6"/>
        <v>19</v>
      </c>
      <c r="H978" s="910">
        <f t="shared" si="6"/>
        <v>1</v>
      </c>
      <c r="I978" s="10"/>
      <c r="J978" s="803">
        <v>2019</v>
      </c>
      <c r="K978" s="910">
        <f t="shared" si="2"/>
        <v>57</v>
      </c>
      <c r="L978" s="910">
        <f t="shared" si="3"/>
        <v>10</v>
      </c>
      <c r="M978" s="910">
        <f t="shared" si="4"/>
        <v>3</v>
      </c>
      <c r="N978" s="911">
        <f t="shared" si="5"/>
        <v>70</v>
      </c>
      <c r="O978" s="803"/>
      <c r="P978" s="803"/>
      <c r="Q978" s="803"/>
      <c r="R978" s="803"/>
    </row>
    <row r="979" spans="1:21" s="803" customFormat="1" x14ac:dyDescent="0.2">
      <c r="A979" s="570">
        <v>2020</v>
      </c>
      <c r="B979" s="575"/>
      <c r="C979" s="877">
        <f>SUM(E979:H979)</f>
        <v>171</v>
      </c>
      <c r="D979" s="191">
        <f t="shared" si="1"/>
        <v>30.212014134275616</v>
      </c>
      <c r="E979" s="873">
        <f t="shared" si="6"/>
        <v>118</v>
      </c>
      <c r="F979" s="873">
        <f t="shared" si="6"/>
        <v>37</v>
      </c>
      <c r="G979" s="873">
        <f t="shared" si="6"/>
        <v>16</v>
      </c>
      <c r="H979" s="910">
        <f t="shared" si="6"/>
        <v>0</v>
      </c>
      <c r="I979" s="10"/>
      <c r="J979" s="803">
        <v>2020</v>
      </c>
      <c r="K979" s="910">
        <f t="shared" si="2"/>
        <v>114</v>
      </c>
      <c r="L979" s="910">
        <f t="shared" si="3"/>
        <v>51</v>
      </c>
      <c r="M979" s="910">
        <f t="shared" si="4"/>
        <v>6</v>
      </c>
      <c r="N979" s="911">
        <f t="shared" si="5"/>
        <v>171</v>
      </c>
    </row>
    <row r="980" spans="1:21" s="803" customFormat="1" x14ac:dyDescent="0.2">
      <c r="A980" s="570">
        <v>2021</v>
      </c>
      <c r="B980" s="575"/>
      <c r="C980" s="877">
        <f>SUM(E980:H980)</f>
        <v>76</v>
      </c>
      <c r="D980" s="191">
        <f t="shared" si="1"/>
        <v>13.427561837455832</v>
      </c>
      <c r="E980" s="873">
        <f t="shared" si="6"/>
        <v>7</v>
      </c>
      <c r="F980" s="873">
        <f t="shared" si="6"/>
        <v>54</v>
      </c>
      <c r="G980" s="873">
        <f t="shared" si="6"/>
        <v>14</v>
      </c>
      <c r="H980" s="910">
        <f t="shared" si="6"/>
        <v>1</v>
      </c>
      <c r="I980" s="10"/>
      <c r="J980" s="803">
        <v>2021</v>
      </c>
      <c r="K980" s="910">
        <f t="shared" si="2"/>
        <v>43</v>
      </c>
      <c r="L980" s="910">
        <f t="shared" si="3"/>
        <v>30</v>
      </c>
      <c r="M980" s="910">
        <f t="shared" si="4"/>
        <v>3</v>
      </c>
      <c r="N980" s="911">
        <f t="shared" ref="N980" si="7">SUM(K980:M980)</f>
        <v>76</v>
      </c>
    </row>
    <row r="981" spans="1:21" s="803" customFormat="1" x14ac:dyDescent="0.2">
      <c r="A981" s="570">
        <v>2022</v>
      </c>
      <c r="B981" s="575"/>
      <c r="C981" s="877">
        <f>SUM(E981:H981)</f>
        <v>39</v>
      </c>
      <c r="D981" s="191">
        <f t="shared" si="1"/>
        <v>6.8904593639575973</v>
      </c>
      <c r="E981" s="873">
        <f t="shared" si="6"/>
        <v>7</v>
      </c>
      <c r="F981" s="873">
        <f t="shared" si="6"/>
        <v>13</v>
      </c>
      <c r="G981" s="873">
        <f t="shared" si="6"/>
        <v>15</v>
      </c>
      <c r="H981" s="910">
        <f t="shared" si="6"/>
        <v>4</v>
      </c>
      <c r="I981" s="10"/>
      <c r="J981" s="803">
        <v>2022</v>
      </c>
      <c r="K981" s="910">
        <f t="shared" si="2"/>
        <v>20</v>
      </c>
      <c r="L981" s="910">
        <f t="shared" si="3"/>
        <v>15</v>
      </c>
      <c r="M981" s="910">
        <f t="shared" si="4"/>
        <v>4</v>
      </c>
      <c r="N981" s="911">
        <f t="shared" ref="N981" si="8">SUM(K981:M981)</f>
        <v>39</v>
      </c>
    </row>
    <row r="982" spans="1:21" x14ac:dyDescent="0.2">
      <c r="A982" s="547" t="s">
        <v>2943</v>
      </c>
      <c r="B982" s="575"/>
      <c r="C982" s="878">
        <f t="shared" ref="C982:H982" si="9">SUM(C967:C977)</f>
        <v>566</v>
      </c>
      <c r="D982" s="192">
        <f t="shared" si="9"/>
        <v>99.999999999999986</v>
      </c>
      <c r="E982" s="186">
        <f>SUM(E967:E977)</f>
        <v>139</v>
      </c>
      <c r="F982" s="186">
        <f t="shared" si="9"/>
        <v>252</v>
      </c>
      <c r="G982" s="177">
        <f t="shared" si="9"/>
        <v>134</v>
      </c>
      <c r="H982" s="70">
        <f t="shared" si="9"/>
        <v>41</v>
      </c>
      <c r="I982" s="101"/>
    </row>
    <row r="983" spans="1:21" x14ac:dyDescent="0.2">
      <c r="A983" s="547"/>
      <c r="B983" s="575"/>
      <c r="C983" s="569"/>
      <c r="D983" s="193"/>
      <c r="E983" s="189"/>
      <c r="F983" s="189"/>
      <c r="G983" s="189"/>
      <c r="H983" s="189"/>
      <c r="I983" s="101"/>
    </row>
    <row r="984" spans="1:21" x14ac:dyDescent="0.2">
      <c r="A984" s="574" t="s">
        <v>2966</v>
      </c>
      <c r="B984" s="575"/>
      <c r="C984" s="878" t="s">
        <v>22</v>
      </c>
      <c r="D984" s="194" t="s">
        <v>2953</v>
      </c>
      <c r="E984" s="40" t="s">
        <v>1784</v>
      </c>
      <c r="F984" s="39" t="s">
        <v>2954</v>
      </c>
      <c r="G984" s="42" t="s">
        <v>2955</v>
      </c>
      <c r="H984" s="42" t="s">
        <v>1787</v>
      </c>
      <c r="I984" s="101"/>
    </row>
    <row r="985" spans="1:21" x14ac:dyDescent="0.2">
      <c r="A985" s="570" t="s">
        <v>2967</v>
      </c>
      <c r="B985" s="575"/>
      <c r="C985" s="876">
        <f t="shared" ref="C985:C994" si="10">SUM(E985:H985)</f>
        <v>296</v>
      </c>
      <c r="D985" s="180">
        <f t="shared" ref="D985:D994" si="11">C985/C$995*100</f>
        <v>58.846918489065601</v>
      </c>
      <c r="E985" s="37">
        <v>63</v>
      </c>
      <c r="F985" s="21">
        <v>143</v>
      </c>
      <c r="G985" s="32">
        <v>67</v>
      </c>
      <c r="H985" s="32">
        <v>23</v>
      </c>
      <c r="I985" s="101"/>
    </row>
    <row r="986" spans="1:21" x14ac:dyDescent="0.2">
      <c r="A986" s="570" t="s">
        <v>2968</v>
      </c>
      <c r="B986" s="575"/>
      <c r="C986" s="876">
        <f t="shared" si="10"/>
        <v>84</v>
      </c>
      <c r="D986" s="180">
        <f t="shared" si="11"/>
        <v>16.699801192842941</v>
      </c>
      <c r="E986" s="57">
        <v>19</v>
      </c>
      <c r="F986" s="44">
        <v>33</v>
      </c>
      <c r="G986" s="58">
        <v>19</v>
      </c>
      <c r="H986" s="58">
        <v>13</v>
      </c>
      <c r="I986" s="101"/>
    </row>
    <row r="987" spans="1:21" x14ac:dyDescent="0.2">
      <c r="A987" s="570" t="s">
        <v>2969</v>
      </c>
      <c r="B987" s="575"/>
      <c r="C987" s="876">
        <f t="shared" si="10"/>
        <v>35</v>
      </c>
      <c r="D987" s="180">
        <f t="shared" si="11"/>
        <v>6.9582504970178931</v>
      </c>
      <c r="E987" s="57">
        <v>8</v>
      </c>
      <c r="F987" s="44">
        <v>18</v>
      </c>
      <c r="G987" s="58">
        <v>8</v>
      </c>
      <c r="H987" s="58">
        <v>1</v>
      </c>
      <c r="I987" s="101"/>
      <c r="K987" s="803"/>
      <c r="L987" s="803"/>
    </row>
    <row r="988" spans="1:21" x14ac:dyDescent="0.2">
      <c r="A988" s="570" t="s">
        <v>2970</v>
      </c>
      <c r="B988" s="575"/>
      <c r="C988" s="876">
        <f t="shared" si="10"/>
        <v>18</v>
      </c>
      <c r="D988" s="180">
        <f t="shared" si="11"/>
        <v>3.5785288270377733</v>
      </c>
      <c r="E988" s="57">
        <v>5</v>
      </c>
      <c r="F988" s="44">
        <v>10</v>
      </c>
      <c r="G988" s="58">
        <v>2</v>
      </c>
      <c r="H988" s="58">
        <v>1</v>
      </c>
      <c r="I988" s="101"/>
      <c r="U988" s="803"/>
    </row>
    <row r="989" spans="1:21" x14ac:dyDescent="0.2">
      <c r="A989" s="570" t="s">
        <v>2971</v>
      </c>
      <c r="B989" s="575"/>
      <c r="C989" s="876">
        <f t="shared" si="10"/>
        <v>16</v>
      </c>
      <c r="D989" s="180">
        <f t="shared" si="11"/>
        <v>3.180914512922465</v>
      </c>
      <c r="E989" s="57">
        <v>8</v>
      </c>
      <c r="F989" s="44">
        <v>5</v>
      </c>
      <c r="G989" s="58">
        <v>3</v>
      </c>
      <c r="H989" s="58">
        <v>0</v>
      </c>
      <c r="I989" s="101"/>
    </row>
    <row r="990" spans="1:21" x14ac:dyDescent="0.2">
      <c r="A990" s="570" t="s">
        <v>2972</v>
      </c>
      <c r="B990" s="575"/>
      <c r="C990" s="876">
        <f t="shared" si="10"/>
        <v>23</v>
      </c>
      <c r="D990" s="180">
        <f t="shared" si="11"/>
        <v>4.5725646123260439</v>
      </c>
      <c r="E990" s="57">
        <v>10</v>
      </c>
      <c r="F990" s="44">
        <v>7</v>
      </c>
      <c r="G990" s="58">
        <v>5</v>
      </c>
      <c r="H990" s="58">
        <v>1</v>
      </c>
      <c r="I990" s="101"/>
    </row>
    <row r="991" spans="1:21" x14ac:dyDescent="0.2">
      <c r="A991" s="570" t="s">
        <v>2973</v>
      </c>
      <c r="B991" s="575"/>
      <c r="C991" s="876">
        <f t="shared" si="10"/>
        <v>20</v>
      </c>
      <c r="D991" s="180">
        <f t="shared" si="11"/>
        <v>3.9761431411530817</v>
      </c>
      <c r="E991" s="57">
        <v>12</v>
      </c>
      <c r="F991" s="44">
        <v>1</v>
      </c>
      <c r="G991" s="58">
        <v>6</v>
      </c>
      <c r="H991" s="58">
        <v>1</v>
      </c>
      <c r="I991" s="101"/>
    </row>
    <row r="992" spans="1:21" x14ac:dyDescent="0.2">
      <c r="A992" s="570" t="s">
        <v>2974</v>
      </c>
      <c r="B992" s="575"/>
      <c r="C992" s="876">
        <f t="shared" si="10"/>
        <v>7</v>
      </c>
      <c r="D992" s="180">
        <f t="shared" si="11"/>
        <v>1.3916500994035785</v>
      </c>
      <c r="E992" s="57">
        <v>3</v>
      </c>
      <c r="F992" s="44">
        <v>2</v>
      </c>
      <c r="G992" s="58">
        <v>1</v>
      </c>
      <c r="H992" s="58">
        <v>1</v>
      </c>
      <c r="I992" s="101"/>
    </row>
    <row r="993" spans="1:20" x14ac:dyDescent="0.2">
      <c r="A993" s="570" t="s">
        <v>2975</v>
      </c>
      <c r="B993" s="575"/>
      <c r="C993" s="876">
        <f t="shared" si="10"/>
        <v>1</v>
      </c>
      <c r="D993" s="180">
        <f t="shared" si="11"/>
        <v>0.19880715705765406</v>
      </c>
      <c r="E993" s="57">
        <v>0</v>
      </c>
      <c r="F993" s="44">
        <v>0</v>
      </c>
      <c r="G993" s="58">
        <v>1</v>
      </c>
      <c r="H993" s="58">
        <v>0</v>
      </c>
      <c r="I993" s="101"/>
    </row>
    <row r="994" spans="1:20" x14ac:dyDescent="0.2">
      <c r="A994" s="573" t="s">
        <v>2976</v>
      </c>
      <c r="B994" s="578"/>
      <c r="C994" s="572">
        <f t="shared" si="10"/>
        <v>3</v>
      </c>
      <c r="D994" s="180">
        <f t="shared" si="11"/>
        <v>0.59642147117296218</v>
      </c>
      <c r="E994" s="47">
        <v>1</v>
      </c>
      <c r="F994" s="46">
        <v>2</v>
      </c>
      <c r="G994" s="49">
        <v>0</v>
      </c>
      <c r="H994" s="49">
        <v>0</v>
      </c>
      <c r="I994" s="101"/>
      <c r="T994" s="803"/>
    </row>
    <row r="995" spans="1:20" x14ac:dyDescent="0.2">
      <c r="A995" s="28" t="s">
        <v>2943</v>
      </c>
      <c r="B995" s="579"/>
      <c r="C995" s="186">
        <f t="shared" ref="C995:H995" si="12">SUM(C985:C994)</f>
        <v>503</v>
      </c>
      <c r="D995" s="192">
        <f t="shared" si="12"/>
        <v>100.00000000000001</v>
      </c>
      <c r="E995" s="177">
        <f t="shared" si="12"/>
        <v>129</v>
      </c>
      <c r="F995" s="186">
        <f t="shared" si="12"/>
        <v>221</v>
      </c>
      <c r="G995" s="187">
        <f t="shared" si="12"/>
        <v>112</v>
      </c>
      <c r="H995" s="187">
        <f t="shared" si="12"/>
        <v>41</v>
      </c>
      <c r="I995" s="101"/>
    </row>
    <row r="996" spans="1:20" x14ac:dyDescent="0.2">
      <c r="A996" s="176" t="s">
        <v>2977</v>
      </c>
      <c r="B996" s="16"/>
      <c r="C996" s="186" t="s">
        <v>22</v>
      </c>
      <c r="D996" s="194" t="s">
        <v>2953</v>
      </c>
      <c r="E996" s="40" t="s">
        <v>1784</v>
      </c>
      <c r="F996" s="39" t="s">
        <v>2954</v>
      </c>
      <c r="G996" s="42" t="s">
        <v>2955</v>
      </c>
      <c r="H996" s="42" t="s">
        <v>1787</v>
      </c>
      <c r="I996" s="101"/>
      <c r="S996" s="803"/>
    </row>
    <row r="997" spans="1:20" x14ac:dyDescent="0.2">
      <c r="A997" s="188" t="s">
        <v>849</v>
      </c>
      <c r="B997" s="7"/>
      <c r="C997" s="136">
        <f>C985</f>
        <v>296</v>
      </c>
      <c r="D997" s="195">
        <f>C997/C$1000*100</f>
        <v>58.846918489065601</v>
      </c>
      <c r="E997" s="37">
        <f>E985</f>
        <v>63</v>
      </c>
      <c r="F997" s="37">
        <f>F985</f>
        <v>143</v>
      </c>
      <c r="G997" s="37">
        <f>G985</f>
        <v>67</v>
      </c>
      <c r="H997" s="21">
        <f>H985</f>
        <v>23</v>
      </c>
      <c r="I997" s="100" t="s">
        <v>2978</v>
      </c>
    </row>
    <row r="998" spans="1:20" x14ac:dyDescent="0.2">
      <c r="A998" s="190" t="s">
        <v>387</v>
      </c>
      <c r="B998" s="10"/>
      <c r="C998" s="136">
        <f>SUM(E986:H988)</f>
        <v>137</v>
      </c>
      <c r="D998" s="180">
        <f>C998/C$995*100</f>
        <v>27.236580516898606</v>
      </c>
      <c r="E998" s="57">
        <f>SUM(E986:E988)</f>
        <v>32</v>
      </c>
      <c r="F998" s="57">
        <f>SUM(F986:F988)</f>
        <v>61</v>
      </c>
      <c r="G998" s="57">
        <f>SUM(G986:G988)</f>
        <v>29</v>
      </c>
      <c r="H998" s="44">
        <f>SUM(H986:H988)</f>
        <v>15</v>
      </c>
      <c r="I998" s="100" t="s">
        <v>2979</v>
      </c>
    </row>
    <row r="999" spans="1:20" x14ac:dyDescent="0.2">
      <c r="A999" s="190" t="s">
        <v>386</v>
      </c>
      <c r="B999" s="10"/>
      <c r="C999" s="136">
        <f>SUM(E989:H994)</f>
        <v>70</v>
      </c>
      <c r="D999" s="191">
        <f>C999/C$995*100</f>
        <v>13.916500994035786</v>
      </c>
      <c r="E999" s="47">
        <f>SUM(E989:E994)</f>
        <v>34</v>
      </c>
      <c r="F999" s="47">
        <f>SUM(F989:F994)</f>
        <v>17</v>
      </c>
      <c r="G999" s="47">
        <f>SUM(G989:G994)</f>
        <v>16</v>
      </c>
      <c r="H999" s="46">
        <f>SUM(H989:H994)</f>
        <v>3</v>
      </c>
      <c r="I999" s="100" t="s">
        <v>2980</v>
      </c>
    </row>
    <row r="1000" spans="1:20" x14ac:dyDescent="0.2">
      <c r="A1000" s="28" t="s">
        <v>2943</v>
      </c>
      <c r="B1000" s="16"/>
      <c r="C1000" s="186">
        <f t="shared" ref="C1000:H1000" si="13">SUM(C997:C999)</f>
        <v>503</v>
      </c>
      <c r="D1000" s="192">
        <f t="shared" si="13"/>
        <v>99.999999999999986</v>
      </c>
      <c r="E1000" s="177">
        <f t="shared" si="13"/>
        <v>129</v>
      </c>
      <c r="F1000" s="186">
        <f t="shared" si="13"/>
        <v>221</v>
      </c>
      <c r="G1000" s="186">
        <f t="shared" si="13"/>
        <v>112</v>
      </c>
      <c r="H1000" s="187">
        <f t="shared" si="13"/>
        <v>41</v>
      </c>
      <c r="I1000" s="101"/>
      <c r="J1000" s="803"/>
      <c r="K1000" s="803"/>
      <c r="L1000" s="803"/>
      <c r="M1000" s="803"/>
      <c r="N1000" s="803"/>
      <c r="O1000" s="803"/>
      <c r="P1000" s="803"/>
      <c r="Q1000" s="803"/>
      <c r="R1000" s="803"/>
    </row>
    <row r="1001" spans="1:20" x14ac:dyDescent="0.2">
      <c r="A1001" s="148"/>
      <c r="B1001" s="10"/>
      <c r="C1001" s="189"/>
      <c r="D1001" s="193"/>
      <c r="E1001" s="189"/>
      <c r="F1001" s="189"/>
      <c r="G1001" s="189"/>
      <c r="H1001" s="189"/>
      <c r="I1001" s="101"/>
    </row>
    <row r="1002" spans="1:20" x14ac:dyDescent="0.2">
      <c r="A1002" s="196" t="s">
        <v>2981</v>
      </c>
      <c r="B1002" s="10"/>
      <c r="C1002" s="189"/>
      <c r="D1002" s="193"/>
      <c r="E1002" s="189"/>
      <c r="F1002" s="189"/>
      <c r="G1002" s="189"/>
      <c r="H1002" s="189"/>
      <c r="I1002" s="101"/>
    </row>
    <row r="1003" spans="1:20" x14ac:dyDescent="0.2">
      <c r="A1003" s="29" t="s">
        <v>20</v>
      </c>
      <c r="B1003" s="32" t="s">
        <v>21</v>
      </c>
      <c r="C1003" s="133" t="s">
        <v>63</v>
      </c>
      <c r="D1003" s="21" t="s">
        <v>1779</v>
      </c>
      <c r="E1003" s="95" t="s">
        <v>64</v>
      </c>
      <c r="F1003" s="133"/>
      <c r="G1003" s="197"/>
      <c r="H1003" s="197"/>
      <c r="I1003" s="18"/>
    </row>
    <row r="1004" spans="1:20" x14ac:dyDescent="0.2">
      <c r="A1004" s="82" t="s">
        <v>54</v>
      </c>
      <c r="B1004" s="49" t="s">
        <v>55</v>
      </c>
      <c r="C1004" s="138" t="s">
        <v>57</v>
      </c>
      <c r="D1004" s="46" t="s">
        <v>2982</v>
      </c>
      <c r="E1004" s="97" t="s">
        <v>57</v>
      </c>
      <c r="F1004" s="198" t="s">
        <v>2983</v>
      </c>
      <c r="G1004" s="169"/>
      <c r="H1004" s="169"/>
      <c r="I1004" s="34"/>
    </row>
    <row r="1005" spans="1:20" x14ac:dyDescent="0.2">
      <c r="A1005" s="59" t="s">
        <v>390</v>
      </c>
      <c r="B1005" s="30" t="s">
        <v>391</v>
      </c>
      <c r="C1005" s="133">
        <v>7</v>
      </c>
      <c r="D1005" s="119">
        <v>40856</v>
      </c>
      <c r="E1005" s="95">
        <v>9</v>
      </c>
      <c r="F1005" s="199" t="s">
        <v>2984</v>
      </c>
      <c r="G1005" s="197"/>
      <c r="H1005" s="197"/>
      <c r="I1005" s="18"/>
    </row>
    <row r="1006" spans="1:20" x14ac:dyDescent="0.2">
      <c r="A1006" s="75" t="s">
        <v>392</v>
      </c>
      <c r="B1006" s="19" t="s">
        <v>393</v>
      </c>
      <c r="C1006" s="136">
        <v>6</v>
      </c>
      <c r="D1006" s="121">
        <v>41091</v>
      </c>
      <c r="E1006" s="93">
        <v>7</v>
      </c>
      <c r="F1006" s="200" t="s">
        <v>2985</v>
      </c>
      <c r="G1006" s="189"/>
      <c r="H1006" s="189"/>
      <c r="I1006" s="36"/>
    </row>
    <row r="1007" spans="1:20" x14ac:dyDescent="0.2">
      <c r="A1007" s="75" t="s">
        <v>1840</v>
      </c>
      <c r="B1007" s="19" t="s">
        <v>124</v>
      </c>
      <c r="C1007" s="136">
        <v>45</v>
      </c>
      <c r="D1007" s="121">
        <v>41729</v>
      </c>
      <c r="E1007" s="93">
        <v>44</v>
      </c>
      <c r="F1007" s="148" t="s">
        <v>2986</v>
      </c>
      <c r="G1007" s="189"/>
      <c r="H1007" s="189"/>
      <c r="I1007" s="36"/>
    </row>
    <row r="1008" spans="1:20" x14ac:dyDescent="0.2">
      <c r="A1008" s="75" t="s">
        <v>139</v>
      </c>
      <c r="B1008" s="19" t="s">
        <v>140</v>
      </c>
      <c r="C1008" s="136">
        <v>25</v>
      </c>
      <c r="D1008" s="121">
        <v>41308</v>
      </c>
      <c r="E1008" s="93">
        <v>29</v>
      </c>
      <c r="F1008" s="200" t="s">
        <v>2987</v>
      </c>
      <c r="G1008" s="189"/>
      <c r="H1008" s="189"/>
      <c r="I1008" s="36"/>
    </row>
    <row r="1009" spans="1:25" x14ac:dyDescent="0.2">
      <c r="A1009" s="96" t="s">
        <v>455</v>
      </c>
      <c r="B1009" s="50" t="s">
        <v>456</v>
      </c>
      <c r="C1009" s="138">
        <v>15</v>
      </c>
      <c r="D1009" s="201">
        <v>43021</v>
      </c>
      <c r="E1009" s="97">
        <v>14</v>
      </c>
      <c r="F1009" s="202" t="s">
        <v>2984</v>
      </c>
      <c r="G1009" s="169"/>
      <c r="H1009" s="169"/>
      <c r="I1009" s="34"/>
    </row>
    <row r="1010" spans="1:25" x14ac:dyDescent="0.2">
      <c r="A1010" s="75" t="s">
        <v>1937</v>
      </c>
      <c r="B1010" s="19" t="s">
        <v>2988</v>
      </c>
      <c r="C1010" s="136">
        <v>39</v>
      </c>
      <c r="D1010" s="121">
        <v>41086</v>
      </c>
      <c r="E1010" s="93">
        <v>40</v>
      </c>
      <c r="F1010" s="148" t="s">
        <v>2989</v>
      </c>
      <c r="G1010" s="189"/>
      <c r="H1010" s="189"/>
      <c r="I1010" s="36"/>
    </row>
    <row r="1011" spans="1:25" x14ac:dyDescent="0.2">
      <c r="A1011" s="31" t="s">
        <v>481</v>
      </c>
      <c r="B1011" s="19" t="s">
        <v>482</v>
      </c>
      <c r="C1011" s="136">
        <v>23</v>
      </c>
      <c r="D1011" s="121">
        <v>41032</v>
      </c>
      <c r="E1011" s="93">
        <v>16</v>
      </c>
      <c r="F1011" s="200" t="s">
        <v>2985</v>
      </c>
      <c r="G1011" s="189"/>
      <c r="H1011" s="189"/>
      <c r="I1011" s="36"/>
    </row>
    <row r="1012" spans="1:25" x14ac:dyDescent="0.2">
      <c r="A1012" s="75" t="s">
        <v>173</v>
      </c>
      <c r="B1012" s="19" t="s">
        <v>174</v>
      </c>
      <c r="C1012" s="136">
        <v>24</v>
      </c>
      <c r="D1012" s="121">
        <v>42586</v>
      </c>
      <c r="E1012" s="93">
        <v>25</v>
      </c>
      <c r="F1012" s="148" t="s">
        <v>2990</v>
      </c>
      <c r="G1012" s="189"/>
      <c r="H1012" s="189"/>
      <c r="I1012" s="36"/>
    </row>
    <row r="1013" spans="1:25" x14ac:dyDescent="0.2">
      <c r="A1013" s="75" t="s">
        <v>2013</v>
      </c>
      <c r="B1013" s="19" t="s">
        <v>498</v>
      </c>
      <c r="C1013" s="136">
        <v>49</v>
      </c>
      <c r="D1013" s="121">
        <v>41701</v>
      </c>
      <c r="E1013" s="93">
        <v>32</v>
      </c>
      <c r="F1013" s="148" t="s">
        <v>2991</v>
      </c>
      <c r="G1013" s="189"/>
      <c r="H1013" s="189"/>
      <c r="I1013" s="36"/>
    </row>
    <row r="1014" spans="1:25" s="803" customFormat="1" x14ac:dyDescent="0.2">
      <c r="A1014" s="75" t="s">
        <v>2020</v>
      </c>
      <c r="B1014" s="19" t="s">
        <v>2021</v>
      </c>
      <c r="C1014" s="136">
        <v>26</v>
      </c>
      <c r="D1014" s="121">
        <v>40308</v>
      </c>
      <c r="E1014" s="93">
        <v>45</v>
      </c>
      <c r="F1014" s="148" t="s">
        <v>2992</v>
      </c>
      <c r="G1014" s="189"/>
      <c r="H1014" s="189"/>
      <c r="I1014" s="36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</row>
    <row r="1015" spans="1:25" s="803" customFormat="1" x14ac:dyDescent="0.2">
      <c r="A1015" s="59" t="s">
        <v>2020</v>
      </c>
      <c r="B1015" s="30" t="s">
        <v>2021</v>
      </c>
      <c r="C1015" s="133">
        <v>48</v>
      </c>
      <c r="D1015" s="119">
        <v>41548</v>
      </c>
      <c r="E1015" s="95">
        <v>30</v>
      </c>
      <c r="F1015" s="203" t="s">
        <v>2993</v>
      </c>
      <c r="G1015" s="197"/>
      <c r="H1015" s="197"/>
      <c r="I1015" s="18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</row>
    <row r="1016" spans="1:25" x14ac:dyDescent="0.2">
      <c r="A1016" s="819" t="s">
        <v>478</v>
      </c>
      <c r="B1016" s="830" t="s">
        <v>479</v>
      </c>
      <c r="C1016" s="815">
        <v>21</v>
      </c>
      <c r="D1016" s="121">
        <v>43496</v>
      </c>
      <c r="E1016" s="93">
        <v>24</v>
      </c>
      <c r="F1016" s="148" t="s">
        <v>2984</v>
      </c>
      <c r="G1016" s="189"/>
      <c r="H1016" s="189"/>
      <c r="I1016" s="808"/>
      <c r="X1016" s="803"/>
      <c r="Y1016" s="803"/>
    </row>
    <row r="1017" spans="1:25" x14ac:dyDescent="0.2">
      <c r="A1017" s="74" t="s">
        <v>198</v>
      </c>
      <c r="B1017" s="19" t="s">
        <v>199</v>
      </c>
      <c r="C1017" s="136">
        <v>25</v>
      </c>
      <c r="D1017" s="121">
        <v>41750</v>
      </c>
      <c r="E1017" s="93">
        <v>42</v>
      </c>
      <c r="F1017" s="148" t="s">
        <v>2986</v>
      </c>
      <c r="G1017" s="189"/>
      <c r="H1017" s="189"/>
      <c r="I1017" s="36"/>
    </row>
    <row r="1018" spans="1:25" x14ac:dyDescent="0.2">
      <c r="A1018" s="74" t="s">
        <v>211</v>
      </c>
      <c r="B1018" s="19" t="s">
        <v>212</v>
      </c>
      <c r="C1018" s="136">
        <v>7</v>
      </c>
      <c r="D1018" s="121">
        <v>40832</v>
      </c>
      <c r="E1018" s="93">
        <v>24</v>
      </c>
      <c r="F1018" s="200" t="s">
        <v>2984</v>
      </c>
      <c r="G1018" s="189"/>
      <c r="H1018" s="189"/>
      <c r="I1018" s="36"/>
    </row>
    <row r="1019" spans="1:25" x14ac:dyDescent="0.2">
      <c r="A1019" s="75" t="s">
        <v>552</v>
      </c>
      <c r="B1019" s="19" t="s">
        <v>553</v>
      </c>
      <c r="C1019" s="136">
        <v>26</v>
      </c>
      <c r="D1019" s="121">
        <v>44074</v>
      </c>
      <c r="E1019" s="93">
        <v>28</v>
      </c>
      <c r="F1019" s="200" t="s">
        <v>2984</v>
      </c>
      <c r="G1019" s="189"/>
      <c r="H1019" s="189"/>
      <c r="I1019" s="36"/>
    </row>
    <row r="1020" spans="1:25" s="803" customFormat="1" x14ac:dyDescent="0.2">
      <c r="A1020" s="813" t="s">
        <v>578</v>
      </c>
      <c r="B1020" s="804" t="s">
        <v>579</v>
      </c>
      <c r="C1020" s="815">
        <v>14</v>
      </c>
      <c r="D1020" s="121">
        <v>44225</v>
      </c>
      <c r="E1020" s="93">
        <v>31</v>
      </c>
      <c r="F1020" s="200" t="s">
        <v>2985</v>
      </c>
      <c r="G1020" s="189"/>
      <c r="H1020" s="189"/>
      <c r="I1020" s="808"/>
    </row>
    <row r="1021" spans="1:25" s="803" customFormat="1" x14ac:dyDescent="0.2">
      <c r="A1021" s="82" t="s">
        <v>226</v>
      </c>
      <c r="B1021" s="50" t="s">
        <v>227</v>
      </c>
      <c r="C1021" s="138">
        <v>17</v>
      </c>
      <c r="D1021" s="201">
        <v>42194</v>
      </c>
      <c r="E1021" s="97">
        <v>50</v>
      </c>
      <c r="F1021" s="99" t="s">
        <v>2986</v>
      </c>
      <c r="G1021" s="169"/>
      <c r="H1021" s="169"/>
      <c r="I1021" s="34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</row>
    <row r="1022" spans="1:25" x14ac:dyDescent="0.2">
      <c r="A1022" s="75" t="s">
        <v>231</v>
      </c>
      <c r="B1022" s="19" t="s">
        <v>232</v>
      </c>
      <c r="C1022" s="136">
        <v>25</v>
      </c>
      <c r="D1022" s="121">
        <v>41780</v>
      </c>
      <c r="E1022" s="93">
        <v>26</v>
      </c>
      <c r="F1022" s="148" t="s">
        <v>2986</v>
      </c>
      <c r="G1022" s="189"/>
      <c r="H1022" s="189"/>
      <c r="I1022" s="36"/>
      <c r="X1022" s="803"/>
      <c r="Y1022" s="803"/>
    </row>
    <row r="1023" spans="1:25" x14ac:dyDescent="0.2">
      <c r="A1023" s="75" t="s">
        <v>231</v>
      </c>
      <c r="B1023" s="19" t="s">
        <v>232</v>
      </c>
      <c r="C1023" s="136">
        <v>27</v>
      </c>
      <c r="D1023" s="121">
        <v>42519</v>
      </c>
      <c r="E1023" s="93">
        <v>28</v>
      </c>
      <c r="F1023" s="148" t="s">
        <v>2986</v>
      </c>
      <c r="G1023" s="189"/>
      <c r="H1023" s="189"/>
      <c r="I1023" s="36"/>
    </row>
    <row r="1024" spans="1:25" x14ac:dyDescent="0.2">
      <c r="A1024" s="75" t="s">
        <v>239</v>
      </c>
      <c r="B1024" s="19" t="s">
        <v>240</v>
      </c>
      <c r="C1024" s="136">
        <v>17</v>
      </c>
      <c r="D1024" s="121">
        <v>40393</v>
      </c>
      <c r="E1024" s="93">
        <v>19</v>
      </c>
      <c r="F1024" s="148" t="s">
        <v>2994</v>
      </c>
      <c r="G1024" s="189"/>
      <c r="H1024" s="189"/>
      <c r="I1024" s="36"/>
      <c r="W1024" s="803"/>
    </row>
    <row r="1025" spans="1:25" x14ac:dyDescent="0.2">
      <c r="A1025" s="31" t="s">
        <v>245</v>
      </c>
      <c r="B1025" s="19" t="s">
        <v>246</v>
      </c>
      <c r="C1025" s="136">
        <v>35</v>
      </c>
      <c r="D1025" s="121">
        <v>40308</v>
      </c>
      <c r="E1025" s="93">
        <v>37</v>
      </c>
      <c r="F1025" s="200" t="s">
        <v>2986</v>
      </c>
      <c r="G1025" s="189"/>
      <c r="H1025" s="189"/>
      <c r="I1025" s="36"/>
      <c r="W1025" s="803"/>
    </row>
    <row r="1026" spans="1:25" x14ac:dyDescent="0.2">
      <c r="A1026" s="75" t="s">
        <v>2262</v>
      </c>
      <c r="B1026" s="19" t="s">
        <v>2263</v>
      </c>
      <c r="C1026" s="136">
        <v>7</v>
      </c>
      <c r="D1026" s="121">
        <v>40778</v>
      </c>
      <c r="E1026" s="93">
        <v>8</v>
      </c>
      <c r="F1026" s="148" t="s">
        <v>2992</v>
      </c>
      <c r="G1026" s="189"/>
      <c r="H1026" s="189"/>
      <c r="I1026" s="36"/>
      <c r="V1026" s="803"/>
    </row>
    <row r="1027" spans="1:25" x14ac:dyDescent="0.2">
      <c r="A1027" s="54" t="s">
        <v>1228</v>
      </c>
      <c r="B1027" s="30" t="s">
        <v>1229</v>
      </c>
      <c r="C1027" s="133">
        <v>7</v>
      </c>
      <c r="D1027" s="119">
        <v>43160</v>
      </c>
      <c r="E1027" s="95">
        <v>9</v>
      </c>
      <c r="F1027" s="199" t="s">
        <v>2985</v>
      </c>
      <c r="G1027" s="197"/>
      <c r="H1027" s="197"/>
      <c r="I1027" s="18"/>
      <c r="V1027" s="803"/>
    </row>
    <row r="1028" spans="1:25" x14ac:dyDescent="0.2">
      <c r="A1028" s="75" t="s">
        <v>603</v>
      </c>
      <c r="B1028" s="19" t="s">
        <v>604</v>
      </c>
      <c r="C1028" s="136">
        <v>11</v>
      </c>
      <c r="D1028" s="121">
        <v>42144</v>
      </c>
      <c r="E1028" s="93">
        <v>14</v>
      </c>
      <c r="F1028" s="148" t="s">
        <v>2985</v>
      </c>
      <c r="G1028" s="189"/>
      <c r="H1028" s="189"/>
      <c r="I1028" s="36"/>
    </row>
    <row r="1029" spans="1:25" x14ac:dyDescent="0.2">
      <c r="A1029" s="75" t="s">
        <v>2995</v>
      </c>
      <c r="B1029" s="19" t="s">
        <v>834</v>
      </c>
      <c r="C1029" s="136">
        <v>7</v>
      </c>
      <c r="D1029" s="121">
        <v>41794</v>
      </c>
      <c r="E1029" s="93">
        <v>11</v>
      </c>
      <c r="F1029" s="148" t="s">
        <v>2996</v>
      </c>
      <c r="G1029" s="189"/>
      <c r="H1029" s="189"/>
      <c r="I1029" s="36"/>
    </row>
    <row r="1030" spans="1:25" x14ac:dyDescent="0.2">
      <c r="A1030" s="74" t="s">
        <v>608</v>
      </c>
      <c r="B1030" s="19" t="s">
        <v>609</v>
      </c>
      <c r="C1030" s="136">
        <v>17</v>
      </c>
      <c r="D1030" s="121">
        <v>41074</v>
      </c>
      <c r="E1030" s="93">
        <v>18</v>
      </c>
      <c r="F1030" s="200" t="s">
        <v>2985</v>
      </c>
      <c r="G1030" s="189"/>
      <c r="H1030" s="189"/>
      <c r="I1030" s="36"/>
      <c r="W1030" s="803"/>
    </row>
    <row r="1031" spans="1:25" x14ac:dyDescent="0.2">
      <c r="A1031" s="96" t="s">
        <v>608</v>
      </c>
      <c r="B1031" s="50" t="s">
        <v>609</v>
      </c>
      <c r="C1031" s="138">
        <v>21</v>
      </c>
      <c r="D1031" s="201">
        <v>41969</v>
      </c>
      <c r="E1031" s="97">
        <v>7</v>
      </c>
      <c r="F1031" s="99" t="s">
        <v>2997</v>
      </c>
      <c r="G1031" s="169"/>
      <c r="H1031" s="169"/>
      <c r="I1031" s="34"/>
    </row>
    <row r="1032" spans="1:25" x14ac:dyDescent="0.2">
      <c r="A1032" s="31" t="s">
        <v>254</v>
      </c>
      <c r="B1032" s="19" t="s">
        <v>255</v>
      </c>
      <c r="C1032" s="136">
        <v>49</v>
      </c>
      <c r="D1032" s="121">
        <v>41381</v>
      </c>
      <c r="E1032" s="93">
        <v>38</v>
      </c>
      <c r="F1032" s="200" t="s">
        <v>2987</v>
      </c>
      <c r="G1032" s="189"/>
      <c r="H1032" s="189"/>
      <c r="I1032" s="36"/>
      <c r="V1032" s="803"/>
    </row>
    <row r="1033" spans="1:25" x14ac:dyDescent="0.2">
      <c r="A1033" s="19" t="s">
        <v>626</v>
      </c>
      <c r="B1033" s="19" t="s">
        <v>627</v>
      </c>
      <c r="C1033" s="136">
        <v>13</v>
      </c>
      <c r="D1033" s="121">
        <v>41142</v>
      </c>
      <c r="E1033" s="93">
        <v>15</v>
      </c>
      <c r="F1033" s="200" t="s">
        <v>2985</v>
      </c>
      <c r="G1033" s="189"/>
      <c r="H1033" s="189"/>
      <c r="I1033" s="36"/>
    </row>
    <row r="1034" spans="1:25" x14ac:dyDescent="0.2">
      <c r="A1034" s="75" t="s">
        <v>256</v>
      </c>
      <c r="B1034" s="19" t="s">
        <v>257</v>
      </c>
      <c r="C1034" s="136">
        <v>24</v>
      </c>
      <c r="D1034" s="121">
        <v>42416</v>
      </c>
      <c r="E1034" s="93">
        <v>26</v>
      </c>
      <c r="F1034" s="148" t="s">
        <v>2998</v>
      </c>
      <c r="G1034" s="189"/>
      <c r="H1034" s="189"/>
      <c r="I1034" s="36"/>
    </row>
    <row r="1035" spans="1:25" x14ac:dyDescent="0.2">
      <c r="A1035" s="74" t="s">
        <v>2381</v>
      </c>
      <c r="B1035" s="19" t="s">
        <v>2382</v>
      </c>
      <c r="C1035" s="136">
        <v>10</v>
      </c>
      <c r="D1035" s="121">
        <v>41409</v>
      </c>
      <c r="E1035" s="93">
        <v>9</v>
      </c>
      <c r="F1035" s="148" t="s">
        <v>2999</v>
      </c>
      <c r="G1035" s="189"/>
      <c r="H1035" s="189"/>
      <c r="I1035" s="36"/>
    </row>
    <row r="1036" spans="1:25" s="803" customFormat="1" x14ac:dyDescent="0.2">
      <c r="A1036" s="19" t="s">
        <v>2407</v>
      </c>
      <c r="B1036" s="19" t="s">
        <v>2408</v>
      </c>
      <c r="C1036" s="136">
        <v>10</v>
      </c>
      <c r="D1036" s="121">
        <v>41956</v>
      </c>
      <c r="E1036" s="93">
        <v>13</v>
      </c>
      <c r="F1036" s="148" t="s">
        <v>2992</v>
      </c>
      <c r="G1036" s="189"/>
      <c r="H1036" s="189"/>
      <c r="I1036" s="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</row>
    <row r="1037" spans="1:25" x14ac:dyDescent="0.2">
      <c r="A1037" s="59" t="s">
        <v>273</v>
      </c>
      <c r="B1037" s="30" t="s">
        <v>274</v>
      </c>
      <c r="C1037" s="133">
        <v>37</v>
      </c>
      <c r="D1037" s="119">
        <v>41535</v>
      </c>
      <c r="E1037" s="95">
        <v>38</v>
      </c>
      <c r="F1037" s="203" t="s">
        <v>3000</v>
      </c>
      <c r="G1037" s="197"/>
      <c r="H1037" s="197"/>
      <c r="I1037" s="18"/>
      <c r="U1037" s="803"/>
      <c r="X1037" s="803"/>
      <c r="Y1037" s="803"/>
    </row>
    <row r="1038" spans="1:25" x14ac:dyDescent="0.2">
      <c r="A1038" s="75" t="s">
        <v>3001</v>
      </c>
      <c r="B1038" s="19" t="s">
        <v>287</v>
      </c>
      <c r="C1038" s="136">
        <v>37</v>
      </c>
      <c r="D1038" s="121">
        <v>41628</v>
      </c>
      <c r="E1038" s="93">
        <v>38</v>
      </c>
      <c r="F1038" s="148" t="s">
        <v>2986</v>
      </c>
      <c r="G1038" s="189"/>
      <c r="H1038" s="189"/>
      <c r="I1038" s="36"/>
      <c r="U1038" s="803"/>
    </row>
    <row r="1039" spans="1:25" x14ac:dyDescent="0.2">
      <c r="A1039" s="75" t="s">
        <v>667</v>
      </c>
      <c r="B1039" s="19" t="s">
        <v>668</v>
      </c>
      <c r="C1039" s="136">
        <v>8</v>
      </c>
      <c r="D1039" s="121">
        <v>41175</v>
      </c>
      <c r="E1039" s="93">
        <v>10</v>
      </c>
      <c r="F1039" s="200" t="s">
        <v>2998</v>
      </c>
      <c r="G1039" s="189"/>
      <c r="H1039" s="189"/>
      <c r="I1039" s="36"/>
    </row>
    <row r="1040" spans="1:25" x14ac:dyDescent="0.2">
      <c r="A1040" s="75" t="s">
        <v>667</v>
      </c>
      <c r="B1040" s="19" t="s">
        <v>668</v>
      </c>
      <c r="C1040" s="136">
        <v>12</v>
      </c>
      <c r="D1040" s="121">
        <v>42114</v>
      </c>
      <c r="E1040" s="93">
        <v>12</v>
      </c>
      <c r="F1040" s="148" t="s">
        <v>2998</v>
      </c>
      <c r="G1040" s="189"/>
      <c r="H1040" s="189"/>
      <c r="I1040" s="36"/>
    </row>
    <row r="1041" spans="1:25" s="803" customFormat="1" x14ac:dyDescent="0.2">
      <c r="A1041" s="96" t="s">
        <v>688</v>
      </c>
      <c r="B1041" s="50" t="s">
        <v>689</v>
      </c>
      <c r="C1041" s="138">
        <v>11</v>
      </c>
      <c r="D1041" s="201">
        <v>41599</v>
      </c>
      <c r="E1041" s="97">
        <v>12</v>
      </c>
      <c r="F1041" s="99" t="s">
        <v>2986</v>
      </c>
      <c r="G1041" s="169"/>
      <c r="H1041" s="169"/>
      <c r="I1041" s="34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</row>
    <row r="1042" spans="1:25" x14ac:dyDescent="0.2">
      <c r="A1042" s="74" t="s">
        <v>308</v>
      </c>
      <c r="B1042" s="19" t="s">
        <v>309</v>
      </c>
      <c r="C1042" s="136">
        <v>58</v>
      </c>
      <c r="D1042" s="121">
        <v>42116</v>
      </c>
      <c r="E1042" s="93">
        <v>59</v>
      </c>
      <c r="F1042" s="148" t="s">
        <v>2998</v>
      </c>
      <c r="G1042" s="189"/>
      <c r="H1042" s="189"/>
      <c r="I1042" s="36"/>
      <c r="X1042" s="803"/>
      <c r="Y1042" s="803"/>
    </row>
    <row r="1043" spans="1:25" x14ac:dyDescent="0.2">
      <c r="A1043" s="75" t="s">
        <v>312</v>
      </c>
      <c r="B1043" s="19" t="s">
        <v>313</v>
      </c>
      <c r="C1043" s="136">
        <v>18</v>
      </c>
      <c r="D1043" s="121">
        <v>40655</v>
      </c>
      <c r="E1043" s="93">
        <v>19</v>
      </c>
      <c r="F1043" s="200" t="s">
        <v>2984</v>
      </c>
      <c r="G1043" s="189"/>
      <c r="H1043" s="189"/>
      <c r="I1043" s="36"/>
      <c r="T1043" s="803"/>
      <c r="U1043" s="803"/>
    </row>
    <row r="1044" spans="1:25" x14ac:dyDescent="0.2">
      <c r="A1044" s="75" t="s">
        <v>725</v>
      </c>
      <c r="B1044" s="19" t="s">
        <v>726</v>
      </c>
      <c r="C1044" s="136">
        <v>9</v>
      </c>
      <c r="D1044" s="121">
        <v>41449</v>
      </c>
      <c r="E1044" s="93">
        <v>20</v>
      </c>
      <c r="F1044" s="200" t="s">
        <v>2986</v>
      </c>
      <c r="G1044" s="189"/>
      <c r="H1044" s="189"/>
      <c r="I1044" s="36"/>
      <c r="T1044" s="803"/>
    </row>
    <row r="1045" spans="1:25" s="803" customFormat="1" x14ac:dyDescent="0.2">
      <c r="A1045" s="74" t="s">
        <v>3002</v>
      </c>
      <c r="B1045" s="19" t="s">
        <v>1583</v>
      </c>
      <c r="C1045" s="136">
        <v>10</v>
      </c>
      <c r="D1045" s="121">
        <v>40473</v>
      </c>
      <c r="E1045" s="93">
        <v>14</v>
      </c>
      <c r="F1045" s="148" t="s">
        <v>2992</v>
      </c>
      <c r="G1045" s="189"/>
      <c r="H1045" s="189"/>
      <c r="I1045" s="36"/>
      <c r="J1045"/>
      <c r="K1045"/>
      <c r="L1045"/>
      <c r="M1045"/>
      <c r="N1045"/>
      <c r="O1045"/>
      <c r="P1045"/>
      <c r="Q1045"/>
      <c r="R1045"/>
      <c r="T1045"/>
      <c r="U1045"/>
      <c r="V1045"/>
      <c r="X1045"/>
      <c r="Y1045"/>
    </row>
    <row r="1046" spans="1:25" x14ac:dyDescent="0.2">
      <c r="A1046" s="19" t="s">
        <v>335</v>
      </c>
      <c r="B1046" s="19" t="s">
        <v>336</v>
      </c>
      <c r="C1046" s="136">
        <v>29</v>
      </c>
      <c r="D1046" s="121">
        <v>41017</v>
      </c>
      <c r="E1046" s="93">
        <v>30</v>
      </c>
      <c r="F1046" s="200" t="s">
        <v>2986</v>
      </c>
      <c r="G1046" s="189"/>
      <c r="H1046" s="189"/>
      <c r="I1046" s="36"/>
      <c r="S1046" s="803"/>
      <c r="X1046" s="803"/>
      <c r="Y1046" s="803"/>
    </row>
    <row r="1047" spans="1:25" x14ac:dyDescent="0.2">
      <c r="A1047" s="59" t="s">
        <v>772</v>
      </c>
      <c r="B1047" s="30" t="s">
        <v>773</v>
      </c>
      <c r="C1047" s="133">
        <v>13</v>
      </c>
      <c r="D1047" s="119">
        <v>42045</v>
      </c>
      <c r="E1047" s="95">
        <v>14</v>
      </c>
      <c r="F1047" s="203" t="s">
        <v>3003</v>
      </c>
      <c r="G1047" s="197"/>
      <c r="H1047" s="197"/>
      <c r="I1047" s="18"/>
      <c r="V1047" s="803"/>
    </row>
    <row r="1048" spans="1:25" x14ac:dyDescent="0.2">
      <c r="A1048" s="75" t="s">
        <v>3004</v>
      </c>
      <c r="B1048" s="19" t="s">
        <v>347</v>
      </c>
      <c r="C1048" s="136">
        <v>28</v>
      </c>
      <c r="D1048" s="121">
        <v>42054</v>
      </c>
      <c r="E1048" s="93">
        <v>29</v>
      </c>
      <c r="F1048" s="148" t="s">
        <v>2986</v>
      </c>
      <c r="G1048" s="189"/>
      <c r="H1048" s="189"/>
      <c r="I1048" s="36"/>
    </row>
    <row r="1049" spans="1:25" x14ac:dyDescent="0.2">
      <c r="A1049" s="75" t="s">
        <v>2803</v>
      </c>
      <c r="B1049" s="19" t="s">
        <v>2804</v>
      </c>
      <c r="C1049" s="136">
        <v>5</v>
      </c>
      <c r="D1049" s="121">
        <v>40553</v>
      </c>
      <c r="E1049" s="93">
        <v>8</v>
      </c>
      <c r="F1049" s="148" t="s">
        <v>3005</v>
      </c>
      <c r="G1049" s="189"/>
      <c r="H1049" s="189"/>
      <c r="I1049" s="36"/>
      <c r="J1049" s="803"/>
      <c r="K1049" s="803"/>
      <c r="L1049" s="803"/>
      <c r="M1049" s="803"/>
      <c r="N1049" s="803"/>
      <c r="O1049" s="803"/>
      <c r="P1049" s="803"/>
      <c r="Q1049" s="803"/>
      <c r="R1049" s="803"/>
      <c r="T1049" s="803"/>
    </row>
    <row r="1050" spans="1:25" x14ac:dyDescent="0.2">
      <c r="A1050" s="75" t="s">
        <v>794</v>
      </c>
      <c r="B1050" s="19" t="s">
        <v>795</v>
      </c>
      <c r="C1050" s="136">
        <v>9</v>
      </c>
      <c r="D1050" s="121">
        <v>41614</v>
      </c>
      <c r="E1050" s="93">
        <v>10</v>
      </c>
      <c r="F1050" s="148" t="s">
        <v>2986</v>
      </c>
      <c r="G1050" s="189"/>
      <c r="H1050" s="189"/>
      <c r="I1050" s="36"/>
      <c r="J1050" s="803"/>
      <c r="K1050" s="803"/>
      <c r="L1050" s="803"/>
      <c r="M1050" s="803"/>
      <c r="N1050" s="803"/>
      <c r="O1050" s="803"/>
      <c r="P1050" s="803"/>
      <c r="Q1050" s="803"/>
      <c r="R1050" s="803"/>
      <c r="W1050" s="803"/>
    </row>
    <row r="1051" spans="1:25" x14ac:dyDescent="0.2">
      <c r="A1051" s="96" t="s">
        <v>3006</v>
      </c>
      <c r="B1051" s="50" t="s">
        <v>797</v>
      </c>
      <c r="C1051" s="138">
        <v>9</v>
      </c>
      <c r="D1051" s="201">
        <v>41075</v>
      </c>
      <c r="E1051" s="97">
        <v>13</v>
      </c>
      <c r="F1051" s="202" t="s">
        <v>2985</v>
      </c>
      <c r="G1051" s="169"/>
      <c r="H1051" s="169"/>
      <c r="I1051" s="34"/>
      <c r="S1051" s="803"/>
    </row>
    <row r="1052" spans="1:25" x14ac:dyDescent="0.2">
      <c r="A1052" s="75" t="s">
        <v>3006</v>
      </c>
      <c r="B1052" s="19" t="s">
        <v>797</v>
      </c>
      <c r="C1052" s="136">
        <v>15</v>
      </c>
      <c r="D1052" s="121">
        <v>41782</v>
      </c>
      <c r="E1052" s="93">
        <v>13</v>
      </c>
      <c r="F1052" s="148" t="s">
        <v>2986</v>
      </c>
      <c r="G1052" s="189"/>
      <c r="H1052" s="189"/>
      <c r="I1052" s="36"/>
      <c r="V1052" s="803"/>
    </row>
    <row r="1053" spans="1:25" x14ac:dyDescent="0.2">
      <c r="A1053" s="74" t="s">
        <v>809</v>
      </c>
      <c r="B1053" s="19" t="s">
        <v>810</v>
      </c>
      <c r="C1053" s="136">
        <v>23</v>
      </c>
      <c r="D1053" s="121">
        <v>40412</v>
      </c>
      <c r="E1053" s="93">
        <v>6</v>
      </c>
      <c r="F1053" s="200" t="s">
        <v>3007</v>
      </c>
      <c r="G1053" s="189"/>
      <c r="H1053" s="189"/>
      <c r="I1053" s="36"/>
    </row>
    <row r="1054" spans="1:25" x14ac:dyDescent="0.2">
      <c r="A1054" s="74" t="s">
        <v>813</v>
      </c>
      <c r="B1054" s="19" t="s">
        <v>814</v>
      </c>
      <c r="C1054" s="136">
        <v>18</v>
      </c>
      <c r="D1054" s="121">
        <v>41074</v>
      </c>
      <c r="E1054" s="93">
        <v>19</v>
      </c>
      <c r="F1054" s="200" t="s">
        <v>2985</v>
      </c>
      <c r="G1054" s="189"/>
      <c r="H1054" s="189"/>
      <c r="I1054" s="36"/>
      <c r="W1054" s="803"/>
    </row>
    <row r="1055" spans="1:25" s="803" customFormat="1" x14ac:dyDescent="0.2">
      <c r="A1055" s="75" t="s">
        <v>369</v>
      </c>
      <c r="B1055" s="19" t="s">
        <v>370</v>
      </c>
      <c r="C1055" s="136">
        <v>24</v>
      </c>
      <c r="D1055" s="121">
        <v>41068</v>
      </c>
      <c r="E1055" s="93">
        <v>26</v>
      </c>
      <c r="F1055" s="200" t="s">
        <v>2985</v>
      </c>
      <c r="G1055" s="189"/>
      <c r="H1055" s="189"/>
      <c r="I1055" s="36"/>
      <c r="S1055"/>
      <c r="T1055"/>
      <c r="U1055"/>
      <c r="V1055"/>
      <c r="W1055"/>
      <c r="X1055"/>
      <c r="Y1055"/>
    </row>
    <row r="1056" spans="1:25" s="803" customFormat="1" x14ac:dyDescent="0.2">
      <c r="A1056" s="813" t="s">
        <v>367</v>
      </c>
      <c r="B1056" s="804" t="s">
        <v>368</v>
      </c>
      <c r="C1056" s="815">
        <v>49</v>
      </c>
      <c r="D1056" s="121">
        <v>44225</v>
      </c>
      <c r="E1056" s="93">
        <v>50</v>
      </c>
      <c r="F1056" s="200" t="s">
        <v>2986</v>
      </c>
      <c r="G1056" s="189"/>
      <c r="H1056" s="189"/>
      <c r="I1056" s="808"/>
    </row>
    <row r="1057" spans="1:25" x14ac:dyDescent="0.2">
      <c r="A1057" s="74" t="s">
        <v>2874</v>
      </c>
      <c r="B1057" s="19" t="s">
        <v>2875</v>
      </c>
      <c r="C1057" s="136">
        <v>30</v>
      </c>
      <c r="D1057" s="121">
        <v>40869</v>
      </c>
      <c r="E1057" s="93">
        <v>33</v>
      </c>
      <c r="F1057" s="200" t="s">
        <v>2986</v>
      </c>
      <c r="G1057" s="189"/>
      <c r="H1057" s="189"/>
      <c r="I1057" s="36"/>
      <c r="V1057" s="803"/>
      <c r="X1057" s="803"/>
      <c r="Y1057" s="803"/>
    </row>
    <row r="1058" spans="1:25" x14ac:dyDescent="0.2">
      <c r="A1058" s="82" t="s">
        <v>3008</v>
      </c>
      <c r="B1058" s="50" t="s">
        <v>378</v>
      </c>
      <c r="C1058" s="138">
        <v>40</v>
      </c>
      <c r="D1058" s="201">
        <v>41690</v>
      </c>
      <c r="E1058" s="97">
        <v>41</v>
      </c>
      <c r="F1058" s="99" t="s">
        <v>2986</v>
      </c>
      <c r="G1058" s="169"/>
      <c r="H1058" s="169"/>
      <c r="I1058" s="34"/>
    </row>
    <row r="1059" spans="1:25" x14ac:dyDescent="0.2">
      <c r="A1059" s="148" t="s">
        <v>3009</v>
      </c>
      <c r="B1059" s="10"/>
      <c r="C1059" s="189"/>
      <c r="D1059" s="204"/>
      <c r="E1059" s="189"/>
      <c r="F1059" s="148"/>
      <c r="G1059" s="189"/>
      <c r="H1059" s="189"/>
      <c r="I1059" s="10"/>
      <c r="U1059" s="803"/>
    </row>
    <row r="1060" spans="1:25" s="803" customFormat="1" x14ac:dyDescent="0.2">
      <c r="A1060" s="148"/>
      <c r="B1060" s="10"/>
      <c r="C1060" s="189"/>
      <c r="D1060" s="193"/>
      <c r="E1060" s="189"/>
      <c r="F1060" s="200"/>
      <c r="G1060" s="189"/>
      <c r="H1060" s="189"/>
      <c r="I1060" s="101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</row>
    <row r="1061" spans="1:25" x14ac:dyDescent="0.2">
      <c r="A1061" s="196" t="s">
        <v>3010</v>
      </c>
      <c r="B1061" s="10"/>
      <c r="C1061" s="189"/>
      <c r="D1061" s="193"/>
      <c r="E1061" s="189"/>
      <c r="F1061" s="200"/>
      <c r="G1061" s="189"/>
      <c r="H1061" s="189"/>
      <c r="I1061" s="101"/>
      <c r="X1061" s="803"/>
      <c r="Y1061" s="803"/>
    </row>
    <row r="1062" spans="1:25" x14ac:dyDescent="0.2">
      <c r="A1062" s="30" t="s">
        <v>63</v>
      </c>
      <c r="B1062" s="21" t="s">
        <v>63</v>
      </c>
      <c r="C1062" s="56"/>
      <c r="D1062" s="37" t="s">
        <v>1779</v>
      </c>
      <c r="E1062" s="21" t="s">
        <v>64</v>
      </c>
      <c r="F1062" s="205" t="s">
        <v>64</v>
      </c>
      <c r="G1062" s="197"/>
      <c r="H1062" s="197"/>
      <c r="I1062" s="30"/>
    </row>
    <row r="1063" spans="1:25" s="803" customFormat="1" x14ac:dyDescent="0.2">
      <c r="A1063" s="96" t="s">
        <v>20</v>
      </c>
      <c r="B1063" s="46" t="s">
        <v>55</v>
      </c>
      <c r="C1063" s="70" t="s">
        <v>3011</v>
      </c>
      <c r="D1063" s="47" t="s">
        <v>2982</v>
      </c>
      <c r="E1063" s="51" t="s">
        <v>55</v>
      </c>
      <c r="F1063" s="206" t="s">
        <v>20</v>
      </c>
      <c r="G1063" s="169"/>
      <c r="H1063" s="169"/>
      <c r="I1063" s="50" t="s">
        <v>69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</row>
    <row r="1064" spans="1:25" x14ac:dyDescent="0.2">
      <c r="A1064" s="59" t="s">
        <v>3012</v>
      </c>
      <c r="B1064" s="30" t="s">
        <v>3013</v>
      </c>
      <c r="C1064" s="21" t="s">
        <v>3011</v>
      </c>
      <c r="D1064" s="118">
        <v>42037</v>
      </c>
      <c r="E1064" s="89" t="s">
        <v>2924</v>
      </c>
      <c r="F1064" s="54" t="s">
        <v>2923</v>
      </c>
      <c r="G1064" s="38"/>
      <c r="H1064" s="38"/>
      <c r="I1064" s="30" t="s">
        <v>3014</v>
      </c>
      <c r="U1064" s="803"/>
      <c r="X1064" s="803"/>
      <c r="Y1064" s="803"/>
    </row>
    <row r="1065" spans="1:25" x14ac:dyDescent="0.2">
      <c r="A1065" s="75" t="s">
        <v>3015</v>
      </c>
      <c r="B1065" s="19" t="s">
        <v>3016</v>
      </c>
      <c r="C1065" s="44"/>
      <c r="D1065" s="120">
        <v>42383</v>
      </c>
      <c r="E1065" s="106" t="s">
        <v>498</v>
      </c>
      <c r="F1065" s="74" t="s">
        <v>497</v>
      </c>
      <c r="G1065" s="35"/>
      <c r="H1065" s="35"/>
      <c r="I1065" s="19" t="s">
        <v>3017</v>
      </c>
      <c r="T1065" s="803"/>
      <c r="W1065" s="803"/>
    </row>
    <row r="1066" spans="1:25" s="803" customFormat="1" x14ac:dyDescent="0.2">
      <c r="A1066" s="814" t="s">
        <v>4650</v>
      </c>
      <c r="B1066" s="804" t="s">
        <v>902</v>
      </c>
      <c r="C1066" s="809"/>
      <c r="D1066" s="120">
        <v>44740</v>
      </c>
      <c r="E1066" s="106" t="s">
        <v>5316</v>
      </c>
      <c r="F1066" s="813" t="s">
        <v>5315</v>
      </c>
      <c r="G1066" s="807"/>
      <c r="H1066" s="807"/>
      <c r="I1066" s="804" t="s">
        <v>2986</v>
      </c>
    </row>
    <row r="1067" spans="1:25" x14ac:dyDescent="0.2">
      <c r="A1067" s="814" t="s">
        <v>805</v>
      </c>
      <c r="B1067" s="804" t="s">
        <v>806</v>
      </c>
      <c r="C1067" s="809"/>
      <c r="D1067" s="120">
        <v>43685</v>
      </c>
      <c r="E1067" s="106" t="s">
        <v>4308</v>
      </c>
      <c r="F1067" s="813" t="s">
        <v>4311</v>
      </c>
      <c r="G1067" s="807"/>
      <c r="H1067" s="807"/>
      <c r="I1067" s="804"/>
    </row>
    <row r="1068" spans="1:25" x14ac:dyDescent="0.2">
      <c r="A1068" s="814" t="s">
        <v>1027</v>
      </c>
      <c r="B1068" s="804" t="s">
        <v>1028</v>
      </c>
      <c r="C1068" s="809"/>
      <c r="D1068" s="120">
        <v>43678</v>
      </c>
      <c r="E1068" s="106" t="s">
        <v>4307</v>
      </c>
      <c r="F1068" s="813" t="s">
        <v>4306</v>
      </c>
      <c r="G1068" s="807"/>
      <c r="H1068" s="807"/>
      <c r="I1068" s="804" t="s">
        <v>3014</v>
      </c>
      <c r="S1068" s="803"/>
      <c r="V1068" s="803"/>
    </row>
    <row r="1069" spans="1:25" s="803" customFormat="1" x14ac:dyDescent="0.2">
      <c r="A1069" s="814" t="s">
        <v>905</v>
      </c>
      <c r="B1069" s="804" t="s">
        <v>906</v>
      </c>
      <c r="C1069" s="809"/>
      <c r="D1069" s="120">
        <v>44225</v>
      </c>
      <c r="E1069" s="106" t="s">
        <v>4530</v>
      </c>
      <c r="F1069" s="813" t="s">
        <v>4529</v>
      </c>
      <c r="G1069" s="807"/>
      <c r="H1069" s="807"/>
      <c r="I1069" s="804" t="s">
        <v>4531</v>
      </c>
    </row>
    <row r="1070" spans="1:25" x14ac:dyDescent="0.2">
      <c r="A1070" s="75" t="s">
        <v>1807</v>
      </c>
      <c r="B1070" s="19" t="s">
        <v>3018</v>
      </c>
      <c r="C1070" s="44" t="s">
        <v>3011</v>
      </c>
      <c r="D1070" s="120">
        <v>40893</v>
      </c>
      <c r="E1070" s="106" t="s">
        <v>1808</v>
      </c>
      <c r="F1070" s="74" t="s">
        <v>1807</v>
      </c>
      <c r="G1070" s="35"/>
      <c r="H1070" s="35"/>
      <c r="I1070" s="19" t="s">
        <v>2986</v>
      </c>
      <c r="U1070" s="803"/>
    </row>
    <row r="1071" spans="1:25" x14ac:dyDescent="0.2">
      <c r="A1071" s="106" t="s">
        <v>3019</v>
      </c>
      <c r="B1071" s="19" t="s">
        <v>1882</v>
      </c>
      <c r="C1071" s="44"/>
      <c r="D1071" s="120">
        <v>42612</v>
      </c>
      <c r="E1071" s="19" t="s">
        <v>1882</v>
      </c>
      <c r="F1071" s="106" t="s">
        <v>1881</v>
      </c>
      <c r="G1071" s="35"/>
      <c r="H1071" s="35"/>
      <c r="I1071" s="19" t="s">
        <v>2986</v>
      </c>
      <c r="W1071" s="803"/>
    </row>
    <row r="1072" spans="1:25" x14ac:dyDescent="0.2">
      <c r="A1072" s="207" t="s">
        <v>3020</v>
      </c>
      <c r="B1072" s="50" t="s">
        <v>925</v>
      </c>
      <c r="C1072" s="46"/>
      <c r="D1072" s="208">
        <v>42671</v>
      </c>
      <c r="E1072" s="50" t="s">
        <v>925</v>
      </c>
      <c r="F1072" s="207" t="s">
        <v>924</v>
      </c>
      <c r="G1072" s="43"/>
      <c r="H1072" s="43"/>
      <c r="I1072" s="50" t="s">
        <v>2986</v>
      </c>
      <c r="T1072" s="803"/>
    </row>
    <row r="1073" spans="1:25" x14ac:dyDescent="0.2">
      <c r="A1073" s="75" t="s">
        <v>3021</v>
      </c>
      <c r="B1073" s="19" t="s">
        <v>983</v>
      </c>
      <c r="C1073" s="44"/>
      <c r="D1073" s="120">
        <v>42398</v>
      </c>
      <c r="E1073" s="106" t="s">
        <v>983</v>
      </c>
      <c r="F1073" s="75" t="s">
        <v>982</v>
      </c>
      <c r="G1073" s="35"/>
      <c r="H1073" s="35"/>
      <c r="I1073" s="75" t="s">
        <v>3022</v>
      </c>
      <c r="J1073" s="803"/>
      <c r="K1073" s="803"/>
      <c r="L1073" s="803"/>
      <c r="M1073" s="803"/>
      <c r="N1073" s="803"/>
      <c r="O1073" s="803"/>
      <c r="P1073" s="803"/>
      <c r="Q1073" s="803"/>
      <c r="R1073" s="803"/>
      <c r="V1073" s="803"/>
    </row>
    <row r="1074" spans="1:25" x14ac:dyDescent="0.2">
      <c r="A1074" s="814" t="s">
        <v>4336</v>
      </c>
      <c r="B1074" s="804" t="s">
        <v>964</v>
      </c>
      <c r="C1074" s="809"/>
      <c r="D1074" s="120">
        <v>43808</v>
      </c>
      <c r="E1074" s="106" t="s">
        <v>4334</v>
      </c>
      <c r="F1074" s="814" t="s">
        <v>4333</v>
      </c>
      <c r="G1074" s="807"/>
      <c r="H1074" s="807"/>
      <c r="I1074" s="814" t="s">
        <v>3014</v>
      </c>
      <c r="S1074" s="803"/>
      <c r="W1074" s="803"/>
    </row>
    <row r="1075" spans="1:25" x14ac:dyDescent="0.2">
      <c r="A1075" s="75" t="s">
        <v>451</v>
      </c>
      <c r="B1075" s="19" t="s">
        <v>3023</v>
      </c>
      <c r="C1075" s="44"/>
      <c r="D1075" s="120">
        <v>42175</v>
      </c>
      <c r="E1075" s="106" t="s">
        <v>452</v>
      </c>
      <c r="F1075" s="75" t="s">
        <v>451</v>
      </c>
      <c r="G1075" s="35"/>
      <c r="H1075" s="35"/>
      <c r="I1075" s="19" t="s">
        <v>2986</v>
      </c>
    </row>
    <row r="1076" spans="1:25" x14ac:dyDescent="0.2">
      <c r="A1076" s="74" t="s">
        <v>1937</v>
      </c>
      <c r="B1076" s="19" t="s">
        <v>1938</v>
      </c>
      <c r="C1076" s="44" t="s">
        <v>3011</v>
      </c>
      <c r="D1076" s="120">
        <v>40982</v>
      </c>
      <c r="E1076" s="106" t="s">
        <v>2988</v>
      </c>
      <c r="F1076" s="74" t="s">
        <v>1937</v>
      </c>
      <c r="G1076" s="35"/>
      <c r="H1076" s="35"/>
      <c r="I1076" s="19" t="s">
        <v>3024</v>
      </c>
      <c r="T1076" s="803"/>
      <c r="V1076" s="803"/>
    </row>
    <row r="1077" spans="1:25" s="803" customFormat="1" x14ac:dyDescent="0.2">
      <c r="A1077" s="813" t="s">
        <v>4701</v>
      </c>
      <c r="B1077" s="804" t="s">
        <v>951</v>
      </c>
      <c r="C1077" s="809"/>
      <c r="D1077" s="120">
        <v>44498</v>
      </c>
      <c r="E1077" s="106" t="s">
        <v>5211</v>
      </c>
      <c r="F1077" s="813" t="s">
        <v>5210</v>
      </c>
      <c r="G1077" s="807"/>
      <c r="H1077" s="807"/>
      <c r="I1077" s="804" t="s">
        <v>3014</v>
      </c>
    </row>
    <row r="1078" spans="1:25" x14ac:dyDescent="0.2">
      <c r="A1078" s="74" t="s">
        <v>1000</v>
      </c>
      <c r="B1078" s="19" t="s">
        <v>3025</v>
      </c>
      <c r="C1078" s="44"/>
      <c r="D1078" s="120">
        <v>42709</v>
      </c>
      <c r="E1078" s="19" t="s">
        <v>1001</v>
      </c>
      <c r="F1078" s="74" t="s">
        <v>1000</v>
      </c>
      <c r="G1078" s="35"/>
      <c r="H1078" s="35"/>
      <c r="I1078" s="19" t="s">
        <v>2986</v>
      </c>
    </row>
    <row r="1079" spans="1:25" x14ac:dyDescent="0.2">
      <c r="A1079" s="74" t="s">
        <v>3026</v>
      </c>
      <c r="B1079" s="19" t="s">
        <v>1993</v>
      </c>
      <c r="C1079" s="44" t="s">
        <v>3011</v>
      </c>
      <c r="D1079" s="120">
        <v>39995</v>
      </c>
      <c r="E1079" s="106" t="s">
        <v>1993</v>
      </c>
      <c r="F1079" s="209" t="s">
        <v>1992</v>
      </c>
      <c r="G1079" s="35"/>
      <c r="H1079" s="35"/>
      <c r="I1079" s="19" t="s">
        <v>3027</v>
      </c>
      <c r="J1079" s="803"/>
      <c r="K1079" s="803"/>
      <c r="L1079" s="803"/>
      <c r="M1079" s="803"/>
      <c r="N1079" s="803"/>
      <c r="O1079" s="803"/>
      <c r="P1079" s="803"/>
      <c r="Q1079" s="803"/>
      <c r="R1079" s="803"/>
      <c r="S1079" s="803"/>
    </row>
    <row r="1080" spans="1:25" x14ac:dyDescent="0.2">
      <c r="A1080" s="205" t="s">
        <v>3028</v>
      </c>
      <c r="B1080" s="30" t="s">
        <v>2035</v>
      </c>
      <c r="C1080" s="21" t="s">
        <v>3011</v>
      </c>
      <c r="D1080" s="118">
        <v>42522</v>
      </c>
      <c r="E1080" s="89" t="s">
        <v>2035</v>
      </c>
      <c r="F1080" s="54" t="s">
        <v>2034</v>
      </c>
      <c r="G1080" s="38"/>
      <c r="H1080" s="38"/>
      <c r="I1080" s="30" t="s">
        <v>3029</v>
      </c>
    </row>
    <row r="1081" spans="1:25" x14ac:dyDescent="0.2">
      <c r="A1081" s="74" t="s">
        <v>3030</v>
      </c>
      <c r="B1081" s="19" t="s">
        <v>2040</v>
      </c>
      <c r="C1081" s="44" t="s">
        <v>3011</v>
      </c>
      <c r="D1081" s="120">
        <v>42132</v>
      </c>
      <c r="E1081" s="106" t="s">
        <v>2040</v>
      </c>
      <c r="F1081" s="74" t="s">
        <v>2039</v>
      </c>
      <c r="G1081" s="35"/>
      <c r="H1081" s="35"/>
      <c r="I1081" s="19" t="s">
        <v>2986</v>
      </c>
      <c r="U1081" s="803"/>
    </row>
    <row r="1082" spans="1:25" s="803" customFormat="1" x14ac:dyDescent="0.2">
      <c r="A1082" s="813" t="s">
        <v>4031</v>
      </c>
      <c r="B1082" s="804" t="s">
        <v>4028</v>
      </c>
      <c r="C1082" s="809"/>
      <c r="D1082" s="120">
        <v>43962</v>
      </c>
      <c r="E1082" s="106" t="s">
        <v>4028</v>
      </c>
      <c r="F1082" s="813" t="s">
        <v>4585</v>
      </c>
      <c r="G1082" s="807"/>
      <c r="H1082" s="807"/>
      <c r="I1082" s="804" t="s">
        <v>2986</v>
      </c>
    </row>
    <row r="1083" spans="1:25" x14ac:dyDescent="0.2">
      <c r="A1083" s="31" t="s">
        <v>1072</v>
      </c>
      <c r="B1083" s="19" t="s">
        <v>3031</v>
      </c>
      <c r="C1083" s="44"/>
      <c r="D1083" s="120">
        <v>42941</v>
      </c>
      <c r="E1083" s="106" t="s">
        <v>1073</v>
      </c>
      <c r="F1083" s="31" t="s">
        <v>1072</v>
      </c>
      <c r="G1083" s="35"/>
      <c r="H1083" s="35"/>
      <c r="I1083" s="19" t="s">
        <v>2986</v>
      </c>
    </row>
    <row r="1084" spans="1:25" s="803" customFormat="1" x14ac:dyDescent="0.2">
      <c r="A1084" s="74" t="s">
        <v>3032</v>
      </c>
      <c r="B1084" s="19" t="s">
        <v>528</v>
      </c>
      <c r="C1084" s="44"/>
      <c r="D1084" s="120">
        <v>41891</v>
      </c>
      <c r="E1084" s="106" t="s">
        <v>528</v>
      </c>
      <c r="F1084" s="74" t="s">
        <v>527</v>
      </c>
      <c r="G1084" s="35"/>
      <c r="H1084" s="35"/>
      <c r="I1084" s="19" t="s">
        <v>2986</v>
      </c>
      <c r="S1084"/>
      <c r="T1084"/>
      <c r="U1084"/>
      <c r="V1084"/>
      <c r="W1084"/>
      <c r="X1084"/>
      <c r="Y1084"/>
    </row>
    <row r="1085" spans="1:25" x14ac:dyDescent="0.2">
      <c r="A1085" s="96" t="s">
        <v>3033</v>
      </c>
      <c r="B1085" s="50" t="s">
        <v>2113</v>
      </c>
      <c r="C1085" s="46" t="s">
        <v>3011</v>
      </c>
      <c r="D1085" s="208">
        <v>41950</v>
      </c>
      <c r="E1085" s="207" t="s">
        <v>2113</v>
      </c>
      <c r="F1085" s="82" t="s">
        <v>2112</v>
      </c>
      <c r="G1085" s="43"/>
      <c r="H1085" s="43"/>
      <c r="I1085" s="50" t="s">
        <v>2986</v>
      </c>
      <c r="X1085" s="803"/>
      <c r="Y1085" s="803"/>
    </row>
    <row r="1086" spans="1:25" s="803" customFormat="1" x14ac:dyDescent="0.2">
      <c r="A1086" s="75" t="s">
        <v>3034</v>
      </c>
      <c r="B1086" s="19" t="s">
        <v>532</v>
      </c>
      <c r="C1086" s="44"/>
      <c r="D1086" s="120">
        <v>42865</v>
      </c>
      <c r="E1086" s="19" t="s">
        <v>532</v>
      </c>
      <c r="F1086" s="106" t="s">
        <v>531</v>
      </c>
      <c r="G1086" s="35"/>
      <c r="H1086" s="35"/>
      <c r="I1086" s="19" t="s">
        <v>2986</v>
      </c>
      <c r="J1086"/>
      <c r="K1086"/>
      <c r="L1086"/>
      <c r="M1086"/>
      <c r="N1086"/>
      <c r="O1086"/>
      <c r="P1086"/>
      <c r="Q1086"/>
      <c r="R1086"/>
      <c r="S1086"/>
      <c r="T1086"/>
      <c r="V1086"/>
      <c r="W1086"/>
      <c r="X1086"/>
      <c r="Y1086"/>
    </row>
    <row r="1087" spans="1:25" x14ac:dyDescent="0.2">
      <c r="A1087" s="75" t="s">
        <v>3035</v>
      </c>
      <c r="B1087" s="19" t="s">
        <v>3036</v>
      </c>
      <c r="C1087" s="44" t="s">
        <v>3011</v>
      </c>
      <c r="D1087" s="120">
        <v>42312</v>
      </c>
      <c r="E1087" s="106" t="s">
        <v>1867</v>
      </c>
      <c r="F1087" s="74" t="s">
        <v>1866</v>
      </c>
      <c r="G1087" s="35"/>
      <c r="H1087" s="35"/>
      <c r="I1087" s="19" t="s">
        <v>2986</v>
      </c>
      <c r="X1087" s="803"/>
      <c r="Y1087" s="803"/>
    </row>
    <row r="1088" spans="1:25" s="803" customFormat="1" x14ac:dyDescent="0.2">
      <c r="A1088" s="814" t="s">
        <v>1154</v>
      </c>
      <c r="B1088" s="804" t="s">
        <v>1155</v>
      </c>
      <c r="C1088" s="809"/>
      <c r="D1088" s="120">
        <v>44001</v>
      </c>
      <c r="E1088" s="106" t="s">
        <v>4451</v>
      </c>
      <c r="F1088" s="813" t="s">
        <v>4452</v>
      </c>
      <c r="G1088" s="807"/>
      <c r="H1088" s="807"/>
      <c r="I1088" s="804" t="s">
        <v>2986</v>
      </c>
    </row>
    <row r="1089" spans="1:25" s="803" customFormat="1" x14ac:dyDescent="0.2">
      <c r="A1089" s="75" t="s">
        <v>3037</v>
      </c>
      <c r="B1089" s="19" t="s">
        <v>3038</v>
      </c>
      <c r="C1089" s="44"/>
      <c r="D1089" s="120">
        <v>40352</v>
      </c>
      <c r="E1089" s="106" t="s">
        <v>687</v>
      </c>
      <c r="F1089" s="209" t="s">
        <v>686</v>
      </c>
      <c r="G1089" s="35"/>
      <c r="H1089" s="35"/>
      <c r="I1089" s="19" t="s">
        <v>2986</v>
      </c>
      <c r="J1089"/>
      <c r="K1089"/>
      <c r="L1089"/>
      <c r="M1089"/>
      <c r="N1089"/>
      <c r="O1089"/>
      <c r="P1089"/>
      <c r="Q1089"/>
      <c r="R1089"/>
      <c r="S1089"/>
      <c r="U1089"/>
      <c r="V1089"/>
      <c r="W1089"/>
      <c r="X1089"/>
      <c r="Y1089"/>
    </row>
    <row r="1090" spans="1:25" s="803" customFormat="1" x14ac:dyDescent="0.2">
      <c r="A1090" s="75" t="s">
        <v>2225</v>
      </c>
      <c r="B1090" s="19" t="s">
        <v>3039</v>
      </c>
      <c r="C1090" s="44" t="s">
        <v>3011</v>
      </c>
      <c r="D1090" s="120">
        <v>41267</v>
      </c>
      <c r="E1090" s="106" t="s">
        <v>2226</v>
      </c>
      <c r="F1090" s="74" t="s">
        <v>2225</v>
      </c>
      <c r="G1090" s="35"/>
      <c r="H1090" s="35"/>
      <c r="I1090" s="19" t="s">
        <v>2986</v>
      </c>
      <c r="J1090"/>
      <c r="K1090"/>
      <c r="L1090"/>
      <c r="M1090"/>
      <c r="N1090"/>
      <c r="O1090"/>
      <c r="P1090"/>
      <c r="Q1090"/>
      <c r="R1090"/>
      <c r="S1090"/>
      <c r="T1090"/>
      <c r="V1090"/>
      <c r="W1090"/>
    </row>
    <row r="1091" spans="1:25" x14ac:dyDescent="0.2">
      <c r="A1091" s="106" t="s">
        <v>1189</v>
      </c>
      <c r="B1091" s="19" t="s">
        <v>2238</v>
      </c>
      <c r="C1091" s="44"/>
      <c r="D1091" s="120">
        <v>42552</v>
      </c>
      <c r="E1091" s="106" t="s">
        <v>1190</v>
      </c>
      <c r="F1091" s="209" t="s">
        <v>1189</v>
      </c>
      <c r="G1091" s="35"/>
      <c r="H1091" s="35"/>
      <c r="I1091" s="19" t="s">
        <v>2986</v>
      </c>
      <c r="S1091" s="803"/>
      <c r="X1091" s="803"/>
      <c r="Y1091" s="803"/>
    </row>
    <row r="1092" spans="1:25" x14ac:dyDescent="0.2">
      <c r="A1092" s="106" t="s">
        <v>4149</v>
      </c>
      <c r="B1092" s="804" t="s">
        <v>4109</v>
      </c>
      <c r="C1092" s="809"/>
      <c r="D1092" s="120">
        <v>43256</v>
      </c>
      <c r="E1092" s="106" t="s">
        <v>4123</v>
      </c>
      <c r="F1092" s="209" t="s">
        <v>4124</v>
      </c>
      <c r="G1092" s="807"/>
      <c r="H1092" s="807"/>
      <c r="I1092" s="804" t="s">
        <v>4150</v>
      </c>
    </row>
    <row r="1093" spans="1:25" x14ac:dyDescent="0.2">
      <c r="A1093" s="59" t="s">
        <v>2257</v>
      </c>
      <c r="B1093" s="30" t="s">
        <v>3040</v>
      </c>
      <c r="C1093" s="21" t="s">
        <v>3011</v>
      </c>
      <c r="D1093" s="118">
        <v>40982</v>
      </c>
      <c r="E1093" s="89" t="s">
        <v>2258</v>
      </c>
      <c r="F1093" s="54" t="s">
        <v>2257</v>
      </c>
      <c r="G1093" s="38"/>
      <c r="H1093" s="38"/>
      <c r="I1093" s="30" t="s">
        <v>3024</v>
      </c>
      <c r="T1093" s="803"/>
    </row>
    <row r="1094" spans="1:25" x14ac:dyDescent="0.2">
      <c r="A1094" s="75" t="s">
        <v>2995</v>
      </c>
      <c r="B1094" s="19" t="s">
        <v>834</v>
      </c>
      <c r="C1094" s="44"/>
      <c r="D1094" s="120">
        <v>42291</v>
      </c>
      <c r="E1094" s="106" t="s">
        <v>834</v>
      </c>
      <c r="F1094" s="74" t="s">
        <v>833</v>
      </c>
      <c r="G1094" s="35"/>
      <c r="H1094" s="35"/>
      <c r="I1094" s="19" t="s">
        <v>2986</v>
      </c>
      <c r="W1094" s="803"/>
    </row>
    <row r="1095" spans="1:25" x14ac:dyDescent="0.2">
      <c r="A1095" s="75" t="s">
        <v>1230</v>
      </c>
      <c r="B1095" s="19" t="s">
        <v>1231</v>
      </c>
      <c r="C1095" s="44"/>
      <c r="D1095" s="120">
        <v>43102</v>
      </c>
      <c r="E1095" s="106" t="s">
        <v>3884</v>
      </c>
      <c r="F1095" s="74" t="s">
        <v>3885</v>
      </c>
      <c r="G1095" s="35"/>
      <c r="H1095" s="35"/>
      <c r="I1095" s="19" t="s">
        <v>2986</v>
      </c>
      <c r="J1095" s="803"/>
      <c r="K1095" s="803"/>
      <c r="L1095" s="803"/>
      <c r="M1095" s="803"/>
      <c r="N1095" s="803"/>
      <c r="O1095" s="803"/>
      <c r="P1095" s="803"/>
      <c r="Q1095" s="803"/>
      <c r="R1095" s="803"/>
      <c r="S1095" s="803"/>
    </row>
    <row r="1096" spans="1:25" x14ac:dyDescent="0.2">
      <c r="A1096" s="75" t="s">
        <v>3041</v>
      </c>
      <c r="B1096" s="19" t="s">
        <v>1259</v>
      </c>
      <c r="C1096" s="44"/>
      <c r="D1096" s="120">
        <v>42310</v>
      </c>
      <c r="E1096" s="106" t="s">
        <v>1259</v>
      </c>
      <c r="F1096" s="74" t="s">
        <v>1258</v>
      </c>
      <c r="G1096" s="35"/>
      <c r="H1096" s="35"/>
      <c r="I1096" s="19" t="s">
        <v>2986</v>
      </c>
      <c r="T1096" s="803"/>
      <c r="V1096" s="803"/>
      <c r="W1096" s="803"/>
    </row>
    <row r="1097" spans="1:25" x14ac:dyDescent="0.2">
      <c r="A1097" s="814" t="s">
        <v>1256</v>
      </c>
      <c r="B1097" s="804" t="s">
        <v>1257</v>
      </c>
      <c r="C1097" s="809"/>
      <c r="D1097" s="120">
        <v>43728</v>
      </c>
      <c r="E1097" s="106" t="s">
        <v>4325</v>
      </c>
      <c r="F1097" s="813" t="s">
        <v>4326</v>
      </c>
      <c r="G1097" s="807"/>
      <c r="H1097" s="807"/>
      <c r="I1097" s="804" t="s">
        <v>2986</v>
      </c>
    </row>
    <row r="1098" spans="1:25" x14ac:dyDescent="0.2">
      <c r="A1098" s="96" t="s">
        <v>3042</v>
      </c>
      <c r="B1098" s="50" t="s">
        <v>3043</v>
      </c>
      <c r="C1098" s="46" t="s">
        <v>3011</v>
      </c>
      <c r="D1098" s="208">
        <v>41767</v>
      </c>
      <c r="E1098" s="207" t="s">
        <v>2177</v>
      </c>
      <c r="F1098" s="82" t="s">
        <v>2176</v>
      </c>
      <c r="G1098" s="43"/>
      <c r="H1098" s="43"/>
      <c r="I1098" s="50" t="s">
        <v>2986</v>
      </c>
      <c r="S1098" s="803"/>
      <c r="V1098" s="803"/>
      <c r="W1098" s="803"/>
    </row>
    <row r="1099" spans="1:25" x14ac:dyDescent="0.2">
      <c r="A1099" s="75" t="s">
        <v>615</v>
      </c>
      <c r="B1099" s="19" t="s">
        <v>3044</v>
      </c>
      <c r="C1099" s="44"/>
      <c r="D1099" s="120">
        <v>40980</v>
      </c>
      <c r="E1099" s="106" t="s">
        <v>3045</v>
      </c>
      <c r="F1099" s="74" t="s">
        <v>615</v>
      </c>
      <c r="G1099" s="35"/>
      <c r="H1099" s="35"/>
      <c r="I1099" s="19" t="s">
        <v>3046</v>
      </c>
      <c r="J1099" s="803"/>
      <c r="K1099" s="803"/>
      <c r="L1099" s="803"/>
      <c r="M1099" s="803"/>
      <c r="N1099" s="803"/>
      <c r="O1099" s="803"/>
      <c r="P1099" s="803"/>
      <c r="Q1099" s="803"/>
      <c r="R1099" s="803"/>
      <c r="W1099" s="803"/>
    </row>
    <row r="1100" spans="1:25" x14ac:dyDescent="0.2">
      <c r="A1100" s="75" t="s">
        <v>615</v>
      </c>
      <c r="B1100" s="19" t="s">
        <v>3047</v>
      </c>
      <c r="C1100" s="44"/>
      <c r="D1100" s="120">
        <v>42368</v>
      </c>
      <c r="E1100" s="106" t="s">
        <v>616</v>
      </c>
      <c r="F1100" s="75" t="s">
        <v>615</v>
      </c>
      <c r="G1100" s="35"/>
      <c r="H1100" s="35"/>
      <c r="I1100" s="19" t="s">
        <v>3048</v>
      </c>
      <c r="V1100" s="803"/>
    </row>
    <row r="1101" spans="1:25" x14ac:dyDescent="0.2">
      <c r="A1101" s="814" t="s">
        <v>4427</v>
      </c>
      <c r="B1101" s="804" t="s">
        <v>1275</v>
      </c>
      <c r="C1101" s="809"/>
      <c r="D1101" s="120">
        <v>43921</v>
      </c>
      <c r="E1101" s="106" t="s">
        <v>4426</v>
      </c>
      <c r="F1101" s="813" t="s">
        <v>4425</v>
      </c>
      <c r="G1101" s="807"/>
      <c r="H1101" s="807"/>
      <c r="I1101" s="810" t="s">
        <v>2986</v>
      </c>
      <c r="V1101" s="803"/>
    </row>
    <row r="1102" spans="1:25" x14ac:dyDescent="0.2">
      <c r="A1102" s="106" t="s">
        <v>3049</v>
      </c>
      <c r="B1102" s="19" t="s">
        <v>1302</v>
      </c>
      <c r="C1102" s="44"/>
      <c r="D1102" s="120">
        <v>42613</v>
      </c>
      <c r="E1102" s="19" t="s">
        <v>1302</v>
      </c>
      <c r="F1102" s="209" t="s">
        <v>1301</v>
      </c>
      <c r="G1102" s="35"/>
      <c r="H1102" s="35"/>
      <c r="I1102" s="19" t="s">
        <v>2986</v>
      </c>
      <c r="J1102" s="803"/>
      <c r="K1102" s="803"/>
      <c r="L1102" s="803"/>
      <c r="M1102" s="803"/>
      <c r="N1102" s="803"/>
      <c r="O1102" s="803"/>
      <c r="P1102" s="803"/>
      <c r="Q1102" s="803"/>
      <c r="R1102" s="803"/>
    </row>
    <row r="1103" spans="1:25" s="803" customFormat="1" x14ac:dyDescent="0.2">
      <c r="A1103" s="803" t="s">
        <v>4895</v>
      </c>
      <c r="B1103" s="804" t="s">
        <v>634</v>
      </c>
      <c r="C1103" s="809"/>
      <c r="D1103" s="120">
        <v>44652</v>
      </c>
      <c r="E1103" s="209" t="s">
        <v>5274</v>
      </c>
      <c r="F1103" s="803" t="s">
        <v>4895</v>
      </c>
      <c r="G1103" s="807"/>
      <c r="H1103" s="807"/>
      <c r="I1103" s="804" t="s">
        <v>2986</v>
      </c>
    </row>
    <row r="1104" spans="1:25" x14ac:dyDescent="0.2">
      <c r="A1104" s="75" t="s">
        <v>3050</v>
      </c>
      <c r="B1104" s="19" t="s">
        <v>641</v>
      </c>
      <c r="C1104" s="44"/>
      <c r="D1104" s="120">
        <v>42768</v>
      </c>
      <c r="E1104" s="19" t="s">
        <v>641</v>
      </c>
      <c r="F1104" s="74" t="s">
        <v>640</v>
      </c>
      <c r="G1104" s="35"/>
      <c r="H1104" s="35"/>
      <c r="I1104" s="19" t="s">
        <v>2986</v>
      </c>
    </row>
    <row r="1105" spans="1:25" x14ac:dyDescent="0.2">
      <c r="A1105" s="106" t="s">
        <v>3051</v>
      </c>
      <c r="B1105" s="19" t="s">
        <v>3052</v>
      </c>
      <c r="C1105" s="44"/>
      <c r="D1105" s="120">
        <v>42492</v>
      </c>
      <c r="E1105" s="106" t="s">
        <v>783</v>
      </c>
      <c r="F1105" s="74" t="s">
        <v>782</v>
      </c>
      <c r="G1105" s="35"/>
      <c r="H1105" s="35"/>
      <c r="I1105" s="19" t="s">
        <v>2986</v>
      </c>
    </row>
    <row r="1106" spans="1:25" s="803" customFormat="1" x14ac:dyDescent="0.2">
      <c r="A1106" s="59" t="s">
        <v>3053</v>
      </c>
      <c r="B1106" s="30" t="s">
        <v>3054</v>
      </c>
      <c r="C1106" s="21"/>
      <c r="D1106" s="118">
        <v>41408</v>
      </c>
      <c r="E1106" s="89" t="s">
        <v>3055</v>
      </c>
      <c r="F1106" s="205" t="s">
        <v>3056</v>
      </c>
      <c r="G1106" s="38"/>
      <c r="H1106" s="38"/>
      <c r="I1106" s="30" t="s">
        <v>2986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</row>
    <row r="1107" spans="1:25" x14ac:dyDescent="0.2">
      <c r="A1107" s="106" t="s">
        <v>3056</v>
      </c>
      <c r="B1107" s="19" t="s">
        <v>3055</v>
      </c>
      <c r="C1107" s="44"/>
      <c r="D1107" s="120">
        <v>42492</v>
      </c>
      <c r="E1107" s="106" t="s">
        <v>327</v>
      </c>
      <c r="F1107" s="74" t="s">
        <v>326</v>
      </c>
      <c r="G1107" s="35"/>
      <c r="H1107" s="35"/>
      <c r="I1107" s="19" t="s">
        <v>2986</v>
      </c>
      <c r="X1107" s="803"/>
      <c r="Y1107" s="803"/>
    </row>
    <row r="1108" spans="1:25" x14ac:dyDescent="0.2">
      <c r="A1108" s="75" t="s">
        <v>2431</v>
      </c>
      <c r="B1108" s="19" t="s">
        <v>3057</v>
      </c>
      <c r="C1108" s="44" t="s">
        <v>3011</v>
      </c>
      <c r="D1108" s="120">
        <v>42513</v>
      </c>
      <c r="E1108" s="106" t="s">
        <v>2432</v>
      </c>
      <c r="F1108" s="74" t="s">
        <v>2431</v>
      </c>
      <c r="G1108" s="35"/>
      <c r="H1108" s="35"/>
      <c r="I1108" s="19" t="s">
        <v>2986</v>
      </c>
      <c r="U1108" s="803"/>
    </row>
    <row r="1109" spans="1:25" x14ac:dyDescent="0.2">
      <c r="A1109" s="75" t="s">
        <v>3058</v>
      </c>
      <c r="B1109" s="19" t="s">
        <v>281</v>
      </c>
      <c r="C1109" s="44"/>
      <c r="D1109" s="120">
        <v>42032</v>
      </c>
      <c r="E1109" s="106" t="s">
        <v>281</v>
      </c>
      <c r="F1109" s="75" t="s">
        <v>280</v>
      </c>
      <c r="G1109" s="35"/>
      <c r="H1109" s="35"/>
      <c r="I1109" s="19" t="s">
        <v>3059</v>
      </c>
    </row>
    <row r="1110" spans="1:25" x14ac:dyDescent="0.2">
      <c r="A1110" s="96" t="s">
        <v>3060</v>
      </c>
      <c r="B1110" s="50" t="s">
        <v>291</v>
      </c>
      <c r="C1110" s="46"/>
      <c r="D1110" s="208">
        <v>41736</v>
      </c>
      <c r="E1110" s="207" t="s">
        <v>291</v>
      </c>
      <c r="F1110" s="82" t="s">
        <v>290</v>
      </c>
      <c r="G1110" s="43"/>
      <c r="H1110" s="43"/>
      <c r="I1110" s="50" t="s">
        <v>2986</v>
      </c>
      <c r="U1110" s="803"/>
    </row>
    <row r="1111" spans="1:25" x14ac:dyDescent="0.2">
      <c r="A1111" s="19" t="s">
        <v>3999</v>
      </c>
      <c r="B1111" s="19" t="s">
        <v>671</v>
      </c>
      <c r="C1111" s="44"/>
      <c r="D1111" s="120">
        <v>43209</v>
      </c>
      <c r="E1111" s="106" t="s">
        <v>671</v>
      </c>
      <c r="F1111" s="31" t="s">
        <v>4000</v>
      </c>
      <c r="G1111" s="35"/>
      <c r="H1111" s="35"/>
      <c r="I1111" s="19" t="s">
        <v>2986</v>
      </c>
    </row>
    <row r="1112" spans="1:25" x14ac:dyDescent="0.2">
      <c r="A1112" s="31" t="s">
        <v>4232</v>
      </c>
      <c r="B1112" s="804" t="s">
        <v>3796</v>
      </c>
      <c r="C1112" s="809"/>
      <c r="D1112" s="120">
        <v>43788</v>
      </c>
      <c r="E1112" s="106" t="s">
        <v>2229</v>
      </c>
      <c r="F1112" s="836" t="s">
        <v>4332</v>
      </c>
      <c r="G1112" s="807"/>
      <c r="H1112" s="807"/>
      <c r="I1112" s="804" t="s">
        <v>3014</v>
      </c>
      <c r="U1112" s="803"/>
    </row>
    <row r="1113" spans="1:25" x14ac:dyDescent="0.2">
      <c r="A1113" s="74" t="s">
        <v>2490</v>
      </c>
      <c r="B1113" s="19" t="s">
        <v>2491</v>
      </c>
      <c r="C1113" s="44"/>
      <c r="D1113" s="120">
        <v>41423</v>
      </c>
      <c r="E1113" s="106" t="s">
        <v>3061</v>
      </c>
      <c r="F1113" s="74" t="s">
        <v>3062</v>
      </c>
      <c r="G1113" s="35"/>
      <c r="H1113" s="35"/>
      <c r="I1113" s="19" t="s">
        <v>3063</v>
      </c>
      <c r="U1113" s="803"/>
    </row>
    <row r="1114" spans="1:25" x14ac:dyDescent="0.2">
      <c r="A1114" s="209" t="s">
        <v>3064</v>
      </c>
      <c r="B1114" s="19" t="s">
        <v>2510</v>
      </c>
      <c r="C1114" s="44"/>
      <c r="D1114" s="120">
        <v>42593</v>
      </c>
      <c r="E1114" s="19" t="s">
        <v>2510</v>
      </c>
      <c r="F1114" s="209" t="s">
        <v>2509</v>
      </c>
      <c r="G1114" s="35"/>
      <c r="H1114" s="35"/>
      <c r="I1114" s="19" t="s">
        <v>2986</v>
      </c>
      <c r="T1114" s="803"/>
    </row>
    <row r="1115" spans="1:25" x14ac:dyDescent="0.2">
      <c r="A1115" s="74" t="s">
        <v>3065</v>
      </c>
      <c r="B1115" s="19" t="s">
        <v>3066</v>
      </c>
      <c r="C1115" s="44"/>
      <c r="D1115" s="120">
        <v>42054</v>
      </c>
      <c r="E1115" s="106" t="s">
        <v>565</v>
      </c>
      <c r="F1115" s="74" t="s">
        <v>564</v>
      </c>
      <c r="G1115" s="35"/>
      <c r="H1115" s="35"/>
      <c r="I1115" s="19" t="s">
        <v>2986</v>
      </c>
      <c r="W1115" s="803"/>
    </row>
    <row r="1116" spans="1:25" x14ac:dyDescent="0.2">
      <c r="A1116" s="813" t="s">
        <v>4147</v>
      </c>
      <c r="B1116" s="804" t="s">
        <v>3944</v>
      </c>
      <c r="C1116" s="809"/>
      <c r="D1116" s="120">
        <v>43343</v>
      </c>
      <c r="E1116" s="106" t="s">
        <v>4113</v>
      </c>
      <c r="F1116" s="813" t="s">
        <v>4148</v>
      </c>
      <c r="G1116" s="807"/>
      <c r="H1116" s="807"/>
      <c r="I1116" s="804" t="s">
        <v>3083</v>
      </c>
      <c r="K1116" s="819"/>
      <c r="S1116" s="803"/>
      <c r="T1116" s="803"/>
    </row>
    <row r="1117" spans="1:25" x14ac:dyDescent="0.2">
      <c r="A1117" s="74" t="s">
        <v>3067</v>
      </c>
      <c r="B1117" s="19" t="s">
        <v>311</v>
      </c>
      <c r="C1117" s="44"/>
      <c r="D1117" s="120">
        <v>41218</v>
      </c>
      <c r="E1117" s="106" t="s">
        <v>311</v>
      </c>
      <c r="F1117" s="74" t="s">
        <v>310</v>
      </c>
      <c r="G1117" s="35"/>
      <c r="H1117" s="35"/>
      <c r="I1117" s="19" t="s">
        <v>3068</v>
      </c>
      <c r="V1117" s="803"/>
    </row>
    <row r="1118" spans="1:25" s="803" customFormat="1" x14ac:dyDescent="0.2">
      <c r="A1118" s="819" t="s">
        <v>1513</v>
      </c>
      <c r="B1118" s="830" t="s">
        <v>1514</v>
      </c>
      <c r="C1118" s="809"/>
      <c r="D1118" s="120">
        <v>44013</v>
      </c>
      <c r="E1118" s="106" t="s">
        <v>4456</v>
      </c>
      <c r="F1118" s="813" t="s">
        <v>4457</v>
      </c>
      <c r="G1118" s="807"/>
      <c r="H1118" s="807"/>
      <c r="I1118" s="804" t="s">
        <v>2986</v>
      </c>
    </row>
    <row r="1119" spans="1:25" s="803" customFormat="1" x14ac:dyDescent="0.2">
      <c r="A1119" s="54" t="s">
        <v>723</v>
      </c>
      <c r="B1119" s="30" t="s">
        <v>3069</v>
      </c>
      <c r="C1119" s="21"/>
      <c r="D1119" s="118">
        <v>40905</v>
      </c>
      <c r="E1119" s="89" t="s">
        <v>724</v>
      </c>
      <c r="F1119" s="54" t="s">
        <v>723</v>
      </c>
      <c r="G1119" s="38"/>
      <c r="H1119" s="38"/>
      <c r="I1119" s="30" t="s">
        <v>2986</v>
      </c>
      <c r="J1119"/>
      <c r="K1119"/>
      <c r="L1119"/>
      <c r="M1119"/>
      <c r="N1119"/>
      <c r="O1119"/>
      <c r="P1119"/>
      <c r="Q1119"/>
      <c r="R1119"/>
      <c r="V1119"/>
      <c r="W1119"/>
      <c r="X1119"/>
      <c r="Y1119"/>
    </row>
    <row r="1120" spans="1:25" s="803" customFormat="1" x14ac:dyDescent="0.2">
      <c r="A1120" s="836" t="s">
        <v>4010</v>
      </c>
      <c r="B1120" s="830" t="s">
        <v>4011</v>
      </c>
      <c r="C1120" s="809"/>
      <c r="D1120" s="120">
        <v>44014</v>
      </c>
      <c r="E1120" s="106" t="s">
        <v>4459</v>
      </c>
      <c r="F1120" s="813" t="s">
        <v>4460</v>
      </c>
      <c r="G1120" s="807"/>
      <c r="H1120" s="807"/>
      <c r="I1120" s="805" t="s">
        <v>2986</v>
      </c>
    </row>
    <row r="1121" spans="1:25" x14ac:dyDescent="0.2">
      <c r="A1121" s="813" t="s">
        <v>4240</v>
      </c>
      <c r="B1121" s="804" t="s">
        <v>4239</v>
      </c>
      <c r="C1121" s="809"/>
      <c r="D1121" s="120">
        <v>43404</v>
      </c>
      <c r="E1121" s="106" t="s">
        <v>4236</v>
      </c>
      <c r="F1121" s="813" t="s">
        <v>4235</v>
      </c>
      <c r="G1121" s="807"/>
      <c r="H1121" s="807"/>
      <c r="I1121" s="804" t="s">
        <v>3083</v>
      </c>
      <c r="T1121" s="803"/>
      <c r="X1121" s="803"/>
      <c r="Y1121" s="803"/>
    </row>
    <row r="1122" spans="1:25" x14ac:dyDescent="0.2">
      <c r="A1122" s="74" t="s">
        <v>2641</v>
      </c>
      <c r="B1122" s="19" t="s">
        <v>2642</v>
      </c>
      <c r="C1122" s="44" t="s">
        <v>3011</v>
      </c>
      <c r="D1122" s="120">
        <v>40358</v>
      </c>
      <c r="E1122" s="106" t="s">
        <v>2642</v>
      </c>
      <c r="F1122" s="209" t="s">
        <v>3070</v>
      </c>
      <c r="G1122" s="35"/>
      <c r="H1122" s="35"/>
      <c r="I1122" s="19" t="s">
        <v>3071</v>
      </c>
      <c r="J1122" s="803"/>
      <c r="K1122" s="803"/>
      <c r="L1122" s="803"/>
      <c r="M1122" s="803"/>
      <c r="N1122" s="803"/>
      <c r="O1122" s="803"/>
      <c r="P1122" s="803"/>
      <c r="Q1122" s="803"/>
      <c r="R1122" s="803"/>
      <c r="S1122" s="803"/>
    </row>
    <row r="1123" spans="1:25" s="803" customFormat="1" x14ac:dyDescent="0.2">
      <c r="A1123" s="813" t="s">
        <v>4423</v>
      </c>
      <c r="B1123" s="804" t="s">
        <v>4417</v>
      </c>
      <c r="C1123" s="809"/>
      <c r="D1123" s="120">
        <v>44368</v>
      </c>
      <c r="E1123" s="106" t="s">
        <v>4599</v>
      </c>
      <c r="F1123" s="209" t="s">
        <v>4600</v>
      </c>
      <c r="G1123" s="807"/>
      <c r="H1123" s="807"/>
      <c r="I1123" s="804" t="s">
        <v>2986</v>
      </c>
    </row>
    <row r="1124" spans="1:25" s="803" customFormat="1" x14ac:dyDescent="0.2">
      <c r="A1124" s="813" t="s">
        <v>5042</v>
      </c>
      <c r="B1124" s="804" t="s">
        <v>738</v>
      </c>
      <c r="C1124" s="809"/>
      <c r="D1124" s="120">
        <v>44481</v>
      </c>
      <c r="E1124" s="106" t="s">
        <v>5204</v>
      </c>
      <c r="F1124" s="209" t="s">
        <v>5205</v>
      </c>
      <c r="G1124" s="807"/>
      <c r="H1124" s="807"/>
      <c r="I1124" s="804" t="s">
        <v>3014</v>
      </c>
    </row>
    <row r="1125" spans="1:25" x14ac:dyDescent="0.2">
      <c r="A1125" s="813" t="s">
        <v>1550</v>
      </c>
      <c r="B1125" s="804" t="s">
        <v>1551</v>
      </c>
      <c r="C1125" s="809"/>
      <c r="D1125" s="120">
        <v>43920</v>
      </c>
      <c r="E1125" s="106" t="s">
        <v>4430</v>
      </c>
      <c r="F1125" s="813" t="s">
        <v>1550</v>
      </c>
      <c r="G1125" s="807"/>
      <c r="H1125" s="807"/>
      <c r="I1125" s="804" t="s">
        <v>2986</v>
      </c>
      <c r="J1125" s="803"/>
      <c r="K1125" s="803"/>
      <c r="L1125" s="803"/>
      <c r="M1125" s="803"/>
      <c r="N1125" s="803"/>
      <c r="O1125" s="803"/>
      <c r="P1125" s="803"/>
      <c r="Q1125" s="803"/>
      <c r="R1125" s="803"/>
      <c r="S1125" s="803"/>
      <c r="T1125" s="803"/>
    </row>
    <row r="1126" spans="1:25" x14ac:dyDescent="0.2">
      <c r="A1126" s="74" t="s">
        <v>3072</v>
      </c>
      <c r="B1126" s="19" t="s">
        <v>3073</v>
      </c>
      <c r="C1126" s="44"/>
      <c r="D1126" s="120">
        <v>42192</v>
      </c>
      <c r="E1126" s="106" t="s">
        <v>1737</v>
      </c>
      <c r="F1126" s="74" t="s">
        <v>3074</v>
      </c>
      <c r="G1126" s="35"/>
      <c r="H1126" s="35"/>
      <c r="I1126" s="19" t="s">
        <v>3075</v>
      </c>
      <c r="S1126" s="803"/>
    </row>
    <row r="1127" spans="1:25" x14ac:dyDescent="0.2">
      <c r="A1127" s="74" t="s">
        <v>3076</v>
      </c>
      <c r="B1127" s="19" t="s">
        <v>3077</v>
      </c>
      <c r="C1127" s="44"/>
      <c r="D1127" s="120">
        <v>42361</v>
      </c>
      <c r="E1127" s="106" t="s">
        <v>756</v>
      </c>
      <c r="F1127" s="74" t="s">
        <v>755</v>
      </c>
      <c r="G1127" s="35"/>
      <c r="H1127" s="35"/>
      <c r="I1127" s="19" t="s">
        <v>2986</v>
      </c>
      <c r="J1127" s="803"/>
      <c r="K1127" s="803"/>
      <c r="L1127" s="803"/>
      <c r="M1127" s="803"/>
      <c r="N1127" s="803"/>
      <c r="O1127" s="803"/>
      <c r="P1127" s="803"/>
      <c r="Q1127" s="803"/>
      <c r="R1127" s="803"/>
    </row>
    <row r="1128" spans="1:25" x14ac:dyDescent="0.2">
      <c r="A1128" s="82" t="s">
        <v>3078</v>
      </c>
      <c r="B1128" s="50" t="s">
        <v>1637</v>
      </c>
      <c r="C1128" s="46"/>
      <c r="D1128" s="208">
        <v>41962</v>
      </c>
      <c r="E1128" s="207" t="s">
        <v>1637</v>
      </c>
      <c r="F1128" s="82" t="s">
        <v>1636</v>
      </c>
      <c r="G1128" s="43"/>
      <c r="H1128" s="43"/>
      <c r="I1128" s="50" t="s">
        <v>2986</v>
      </c>
    </row>
    <row r="1129" spans="1:25" x14ac:dyDescent="0.2">
      <c r="A1129" s="74" t="s">
        <v>767</v>
      </c>
      <c r="B1129" s="19" t="s">
        <v>3079</v>
      </c>
      <c r="C1129" s="44"/>
      <c r="D1129" s="120">
        <v>41101</v>
      </c>
      <c r="E1129" s="106" t="s">
        <v>768</v>
      </c>
      <c r="F1129" s="74" t="s">
        <v>767</v>
      </c>
      <c r="G1129" s="35"/>
      <c r="H1129" s="35"/>
      <c r="I1129" s="19" t="s">
        <v>2986</v>
      </c>
      <c r="J1129" s="803"/>
      <c r="K1129" s="803"/>
      <c r="L1129" s="803"/>
      <c r="M1129" s="803"/>
      <c r="N1129" s="803"/>
      <c r="O1129" s="803"/>
      <c r="P1129" s="803"/>
      <c r="Q1129" s="803"/>
      <c r="R1129" s="803"/>
    </row>
    <row r="1130" spans="1:25" s="803" customFormat="1" x14ac:dyDescent="0.2">
      <c r="A1130" s="813" t="s">
        <v>4500</v>
      </c>
      <c r="B1130" s="804" t="s">
        <v>4491</v>
      </c>
      <c r="C1130" s="809"/>
      <c r="D1130" s="120">
        <v>44287</v>
      </c>
      <c r="E1130" s="106" t="s">
        <v>4583</v>
      </c>
      <c r="F1130" s="813" t="s">
        <v>4582</v>
      </c>
      <c r="G1130" s="807"/>
      <c r="H1130" s="807"/>
      <c r="I1130" s="804" t="s">
        <v>2986</v>
      </c>
    </row>
    <row r="1131" spans="1:25" x14ac:dyDescent="0.2">
      <c r="A1131" s="106" t="s">
        <v>3080</v>
      </c>
      <c r="B1131" s="19" t="s">
        <v>785</v>
      </c>
      <c r="C1131" s="44"/>
      <c r="D1131" s="120">
        <v>42593</v>
      </c>
      <c r="E1131" s="19" t="s">
        <v>785</v>
      </c>
      <c r="F1131" s="106" t="s">
        <v>784</v>
      </c>
      <c r="G1131" s="35"/>
      <c r="H1131" s="35"/>
      <c r="I1131" s="19" t="s">
        <v>2986</v>
      </c>
      <c r="J1131" s="803"/>
      <c r="K1131" s="803"/>
      <c r="L1131" s="803"/>
      <c r="M1131" s="803"/>
      <c r="N1131" s="803"/>
      <c r="O1131" s="803"/>
      <c r="P1131" s="803"/>
      <c r="Q1131" s="803"/>
      <c r="R1131" s="803"/>
    </row>
    <row r="1132" spans="1:25" x14ac:dyDescent="0.2">
      <c r="A1132" s="75" t="s">
        <v>3081</v>
      </c>
      <c r="B1132" s="19" t="s">
        <v>3082</v>
      </c>
      <c r="C1132" s="44"/>
      <c r="D1132" s="120">
        <v>42857</v>
      </c>
      <c r="E1132" s="106" t="s">
        <v>548</v>
      </c>
      <c r="F1132" s="74" t="s">
        <v>547</v>
      </c>
      <c r="G1132" s="35"/>
      <c r="H1132" s="35"/>
      <c r="I1132" s="19" t="s">
        <v>3083</v>
      </c>
      <c r="W1132" s="803"/>
    </row>
    <row r="1133" spans="1:25" x14ac:dyDescent="0.2">
      <c r="A1133" s="74" t="s">
        <v>789</v>
      </c>
      <c r="B1133" s="19" t="s">
        <v>3084</v>
      </c>
      <c r="C1133" s="44"/>
      <c r="D1133" s="120">
        <v>40893</v>
      </c>
      <c r="E1133" s="106" t="s">
        <v>790</v>
      </c>
      <c r="F1133" s="74" t="s">
        <v>789</v>
      </c>
      <c r="G1133" s="35"/>
      <c r="H1133" s="35"/>
      <c r="I1133" s="19" t="s">
        <v>2986</v>
      </c>
    </row>
    <row r="1134" spans="1:25" x14ac:dyDescent="0.2">
      <c r="A1134" s="75" t="s">
        <v>3085</v>
      </c>
      <c r="B1134" s="19" t="s">
        <v>1917</v>
      </c>
      <c r="C1134" s="44" t="s">
        <v>3011</v>
      </c>
      <c r="D1134" s="120">
        <v>42306</v>
      </c>
      <c r="E1134" s="106" t="s">
        <v>1917</v>
      </c>
      <c r="F1134" s="74" t="s">
        <v>1916</v>
      </c>
      <c r="G1134" s="35"/>
      <c r="H1134" s="35"/>
      <c r="I1134" s="19" t="s">
        <v>2986</v>
      </c>
      <c r="V1134" s="803"/>
    </row>
    <row r="1135" spans="1:25" x14ac:dyDescent="0.2">
      <c r="A1135" s="59" t="s">
        <v>3086</v>
      </c>
      <c r="B1135" s="30" t="s">
        <v>3087</v>
      </c>
      <c r="C1135" s="21"/>
      <c r="D1135" s="118">
        <v>42948</v>
      </c>
      <c r="E1135" s="89" t="s">
        <v>899</v>
      </c>
      <c r="F1135" s="54" t="s">
        <v>898</v>
      </c>
      <c r="G1135" s="38"/>
      <c r="H1135" s="38"/>
      <c r="I1135" s="30" t="s">
        <v>3014</v>
      </c>
      <c r="U1135" s="803"/>
    </row>
    <row r="1136" spans="1:25" x14ac:dyDescent="0.2">
      <c r="A1136" s="75" t="s">
        <v>3088</v>
      </c>
      <c r="B1136" s="19" t="s">
        <v>3089</v>
      </c>
      <c r="C1136" s="44"/>
      <c r="D1136" s="120">
        <v>42961</v>
      </c>
      <c r="E1136" s="106" t="s">
        <v>901</v>
      </c>
      <c r="F1136" s="74" t="s">
        <v>900</v>
      </c>
      <c r="G1136" s="35"/>
      <c r="H1136" s="35"/>
      <c r="I1136" s="75" t="s">
        <v>3014</v>
      </c>
    </row>
    <row r="1137" spans="1:20" s="803" customFormat="1" x14ac:dyDescent="0.2">
      <c r="A1137" s="814" t="s">
        <v>1698</v>
      </c>
      <c r="B1137" s="804" t="s">
        <v>1699</v>
      </c>
      <c r="C1137" s="809"/>
      <c r="D1137" s="120">
        <v>43951</v>
      </c>
      <c r="E1137" s="106" t="s">
        <v>1699</v>
      </c>
      <c r="F1137" s="813" t="s">
        <v>4555</v>
      </c>
      <c r="G1137" s="807"/>
      <c r="H1137" s="807"/>
      <c r="I1137" s="804" t="s">
        <v>2986</v>
      </c>
    </row>
    <row r="1138" spans="1:20" x14ac:dyDescent="0.2">
      <c r="A1138" s="75" t="s">
        <v>3090</v>
      </c>
      <c r="B1138" s="19" t="s">
        <v>2867</v>
      </c>
      <c r="C1138" s="44" t="s">
        <v>3011</v>
      </c>
      <c r="D1138" s="120">
        <v>41124</v>
      </c>
      <c r="E1138" s="106" t="s">
        <v>2867</v>
      </c>
      <c r="F1138" s="75" t="s">
        <v>2866</v>
      </c>
      <c r="G1138" s="35"/>
      <c r="H1138" s="35"/>
      <c r="I1138" s="19" t="s">
        <v>2986</v>
      </c>
    </row>
    <row r="1139" spans="1:20" x14ac:dyDescent="0.2">
      <c r="A1139" s="814" t="s">
        <v>813</v>
      </c>
      <c r="B1139" s="804" t="s">
        <v>814</v>
      </c>
      <c r="C1139" s="809"/>
      <c r="D1139" s="120">
        <v>43924</v>
      </c>
      <c r="E1139" s="106" t="s">
        <v>4434</v>
      </c>
      <c r="F1139" s="813" t="s">
        <v>4435</v>
      </c>
      <c r="G1139" s="807"/>
      <c r="H1139" s="807"/>
      <c r="I1139" s="814" t="s">
        <v>3014</v>
      </c>
      <c r="J1139" s="803"/>
      <c r="K1139" s="803"/>
      <c r="L1139" s="803"/>
      <c r="M1139" s="803"/>
      <c r="N1139" s="803"/>
      <c r="O1139" s="803"/>
      <c r="P1139" s="803"/>
      <c r="Q1139" s="803"/>
      <c r="R1139" s="803"/>
      <c r="S1139" s="803"/>
      <c r="T1139" s="803"/>
    </row>
    <row r="1140" spans="1:20" x14ac:dyDescent="0.2">
      <c r="A1140" s="75" t="s">
        <v>3091</v>
      </c>
      <c r="B1140" s="19" t="s">
        <v>827</v>
      </c>
      <c r="C1140" s="44"/>
      <c r="D1140" s="120">
        <v>41166</v>
      </c>
      <c r="E1140" s="106" t="s">
        <v>827</v>
      </c>
      <c r="F1140" s="74" t="s">
        <v>826</v>
      </c>
      <c r="G1140" s="35"/>
      <c r="H1140" s="35"/>
      <c r="I1140" s="19" t="s">
        <v>3092</v>
      </c>
    </row>
    <row r="1141" spans="1:20" x14ac:dyDescent="0.2">
      <c r="A1141" s="96" t="s">
        <v>3093</v>
      </c>
      <c r="B1141" s="50" t="s">
        <v>3094</v>
      </c>
      <c r="C1141" s="46"/>
      <c r="D1141" s="208">
        <v>42005</v>
      </c>
      <c r="E1141" s="207" t="s">
        <v>380</v>
      </c>
      <c r="F1141" s="96" t="s">
        <v>3095</v>
      </c>
      <c r="G1141" s="43"/>
      <c r="H1141" s="43"/>
      <c r="I1141" s="96" t="s">
        <v>3014</v>
      </c>
    </row>
    <row r="1142" spans="1:20" x14ac:dyDescent="0.2">
      <c r="A1142" s="19" t="s">
        <v>377</v>
      </c>
      <c r="B1142" s="19" t="s">
        <v>378</v>
      </c>
      <c r="C1142" s="44"/>
      <c r="D1142" s="120">
        <v>43132</v>
      </c>
      <c r="E1142" s="106" t="s">
        <v>378</v>
      </c>
      <c r="F1142" s="19" t="s">
        <v>3921</v>
      </c>
      <c r="G1142" s="35"/>
      <c r="H1142" s="35"/>
      <c r="I1142" s="19" t="s">
        <v>2986</v>
      </c>
    </row>
    <row r="1143" spans="1:20" x14ac:dyDescent="0.2">
      <c r="A1143" s="75" t="s">
        <v>833</v>
      </c>
      <c r="B1143" s="19" t="s">
        <v>834</v>
      </c>
      <c r="C1143" s="44"/>
      <c r="D1143" s="120">
        <v>43160</v>
      </c>
      <c r="E1143" s="106" t="s">
        <v>3965</v>
      </c>
      <c r="F1143" s="75" t="s">
        <v>833</v>
      </c>
      <c r="G1143" s="35"/>
      <c r="H1143" s="35"/>
      <c r="I1143" s="19" t="s">
        <v>2986</v>
      </c>
    </row>
    <row r="1144" spans="1:20" x14ac:dyDescent="0.2">
      <c r="A1144" s="814" t="s">
        <v>4106</v>
      </c>
      <c r="B1144" s="804" t="s">
        <v>4107</v>
      </c>
      <c r="C1144" s="809"/>
      <c r="D1144" s="120">
        <v>43256</v>
      </c>
      <c r="E1144" s="106" t="s">
        <v>4123</v>
      </c>
      <c r="F1144" s="813" t="s">
        <v>4124</v>
      </c>
      <c r="G1144" s="807"/>
      <c r="H1144" s="807"/>
      <c r="I1144" s="804" t="s">
        <v>3083</v>
      </c>
    </row>
    <row r="1145" spans="1:20" x14ac:dyDescent="0.2">
      <c r="A1145" s="75" t="s">
        <v>3096</v>
      </c>
      <c r="B1145" s="19" t="s">
        <v>832</v>
      </c>
      <c r="C1145" s="44"/>
      <c r="D1145" s="120">
        <v>42856</v>
      </c>
      <c r="E1145" s="19" t="s">
        <v>832</v>
      </c>
      <c r="F1145" s="74" t="s">
        <v>831</v>
      </c>
      <c r="G1145" s="35"/>
      <c r="H1145" s="35"/>
      <c r="I1145" s="19" t="s">
        <v>2986</v>
      </c>
    </row>
    <row r="1146" spans="1:20" x14ac:dyDescent="0.2">
      <c r="A1146" s="810" t="s">
        <v>1733</v>
      </c>
      <c r="B1146" s="810" t="s">
        <v>1734</v>
      </c>
      <c r="C1146" s="809"/>
      <c r="D1146" s="120">
        <v>43555</v>
      </c>
      <c r="E1146" s="804" t="s">
        <v>836</v>
      </c>
      <c r="F1146" s="813" t="s">
        <v>4278</v>
      </c>
      <c r="G1146" s="807"/>
      <c r="H1146" s="807"/>
      <c r="I1146" s="804" t="s">
        <v>3083</v>
      </c>
    </row>
    <row r="1147" spans="1:20" s="803" customFormat="1" x14ac:dyDescent="0.2">
      <c r="A1147" s="810" t="s">
        <v>5164</v>
      </c>
      <c r="B1147" s="810" t="s">
        <v>1745</v>
      </c>
      <c r="C1147" s="809"/>
      <c r="D1147" s="120">
        <v>44571</v>
      </c>
      <c r="E1147" s="804" t="s">
        <v>5229</v>
      </c>
      <c r="F1147" s="813" t="s">
        <v>5231</v>
      </c>
      <c r="G1147" s="807"/>
      <c r="H1147" s="807"/>
      <c r="I1147" s="804" t="s">
        <v>5230</v>
      </c>
    </row>
    <row r="1148" spans="1:20" x14ac:dyDescent="0.2">
      <c r="A1148" s="96" t="s">
        <v>1750</v>
      </c>
      <c r="B1148" s="50" t="s">
        <v>1751</v>
      </c>
      <c r="C1148" s="46"/>
      <c r="D1148" s="208">
        <v>43070</v>
      </c>
      <c r="E1148" s="207" t="s">
        <v>3860</v>
      </c>
      <c r="F1148" s="82" t="s">
        <v>1750</v>
      </c>
      <c r="G1148" s="43"/>
      <c r="H1148" s="43"/>
      <c r="I1148" s="50" t="s">
        <v>2986</v>
      </c>
    </row>
    <row r="1149" spans="1:20" x14ac:dyDescent="0.2">
      <c r="A1149" s="148" t="s">
        <v>4399</v>
      </c>
      <c r="B1149" s="10" t="s">
        <v>131</v>
      </c>
      <c r="C1149" s="807"/>
      <c r="D1149" s="204">
        <v>43864</v>
      </c>
      <c r="E1149" s="200" t="s">
        <v>4397</v>
      </c>
      <c r="F1149" s="826" t="s">
        <v>4398</v>
      </c>
      <c r="G1149" s="807"/>
      <c r="H1149" s="807"/>
      <c r="I1149" s="10" t="s">
        <v>4400</v>
      </c>
    </row>
    <row r="1150" spans="1:20" x14ac:dyDescent="0.2">
      <c r="A1150" s="148" t="s">
        <v>4146</v>
      </c>
      <c r="B1150" s="10" t="s">
        <v>1752</v>
      </c>
      <c r="C1150" s="807"/>
      <c r="D1150" s="204">
        <v>43252</v>
      </c>
      <c r="E1150" s="200" t="s">
        <v>4115</v>
      </c>
      <c r="F1150" s="148" t="s">
        <v>4145</v>
      </c>
      <c r="G1150" s="807"/>
      <c r="H1150" s="807"/>
      <c r="I1150" s="10" t="s">
        <v>2986</v>
      </c>
    </row>
    <row r="1151" spans="1:20" x14ac:dyDescent="0.2">
      <c r="A1151" s="148" t="s">
        <v>3097</v>
      </c>
      <c r="B1151" s="10"/>
      <c r="C1151" s="189"/>
      <c r="D1151" s="193"/>
      <c r="E1151" s="189"/>
      <c r="F1151" s="200"/>
      <c r="G1151" s="189"/>
      <c r="H1151" s="189"/>
      <c r="I1151" s="101"/>
    </row>
  </sheetData>
  <sheetProtection selectLockedCells="1" selectUnlockedCells="1"/>
  <conditionalFormatting sqref="A636">
    <cfRule type="cellIs" dxfId="3" priority="2" stopIfTrue="1" operator="lessThan">
      <formula>2</formula>
    </cfRule>
  </conditionalFormatting>
  <conditionalFormatting sqref="A181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X621"/>
  <sheetViews>
    <sheetView topLeftCell="O50" workbookViewId="0">
      <selection activeCell="T50" sqref="T50"/>
    </sheetView>
  </sheetViews>
  <sheetFormatPr defaultColWidth="8.85546875" defaultRowHeight="12.75" x14ac:dyDescent="0.2"/>
  <cols>
    <col min="1" max="6" customWidth="true" width="6.5703125"/>
    <col min="7" max="7" customWidth="true" width="2.5703125"/>
    <col min="8" max="12" customWidth="true" width="6.5703125"/>
    <col min="13" max="13" customWidth="true" width="2.5703125"/>
    <col min="14" max="19" customWidth="true" width="6.5703125"/>
    <col min="20" max="20" customWidth="true" width="16.5703125"/>
    <col min="21" max="25" customWidth="true" width="8.0"/>
    <col min="26" max="26" customWidth="true" width="2.5703125"/>
    <col min="27" max="27" customWidth="true" width="8.28515625"/>
    <col min="28" max="31" customWidth="true" width="8.0"/>
    <col min="32" max="32" customWidth="true" width="16.5703125"/>
    <col min="33" max="33" customWidth="true" width="10.5703125"/>
    <col min="34" max="41" customWidth="true" width="6.5703125"/>
    <col min="42" max="50" customWidth="true" width="6.0"/>
  </cols>
  <sheetData>
    <row r="1" spans="1:45" ht="12" customHeight="1" x14ac:dyDescent="0.2">
      <c r="A1" s="210" t="s">
        <v>3098</v>
      </c>
      <c r="B1" s="100"/>
      <c r="C1" s="10"/>
      <c r="D1" s="114"/>
      <c r="E1" s="114"/>
      <c r="F1" s="114"/>
      <c r="G1" s="114"/>
      <c r="AG1" s="211" t="s">
        <v>3099</v>
      </c>
      <c r="AH1" s="211"/>
      <c r="AI1" s="211"/>
      <c r="AJ1" s="211"/>
      <c r="AK1" s="110"/>
      <c r="AL1" s="110"/>
      <c r="AM1" s="110"/>
      <c r="AN1" s="110"/>
      <c r="AO1" s="110"/>
    </row>
    <row r="2" spans="1:45" ht="12" customHeight="1" x14ac:dyDescent="0.2">
      <c r="A2" s="110"/>
      <c r="B2" s="88" t="s">
        <v>3100</v>
      </c>
      <c r="C2" s="212" t="s">
        <v>3101</v>
      </c>
      <c r="D2" s="68"/>
      <c r="E2" s="68"/>
      <c r="F2" s="68"/>
      <c r="G2" s="68"/>
      <c r="H2" s="88" t="s">
        <v>3100</v>
      </c>
      <c r="I2" s="212" t="s">
        <v>3102</v>
      </c>
      <c r="J2" s="110"/>
      <c r="K2" s="110"/>
      <c r="L2" s="110"/>
      <c r="M2" s="110"/>
      <c r="N2" s="88" t="s">
        <v>3100</v>
      </c>
      <c r="O2" s="212" t="s">
        <v>3103</v>
      </c>
      <c r="P2" s="110"/>
      <c r="Q2" s="110"/>
      <c r="R2" s="110"/>
      <c r="AG2" s="27" t="s">
        <v>3104</v>
      </c>
      <c r="AH2" s="213" t="s">
        <v>3105</v>
      </c>
      <c r="AI2" s="53"/>
      <c r="AJ2" s="53"/>
      <c r="AK2" s="213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14" t="s">
        <v>3106</v>
      </c>
      <c r="B3" s="116" t="s">
        <v>1772</v>
      </c>
      <c r="C3" s="53" t="s">
        <v>57</v>
      </c>
      <c r="D3" s="215" t="s">
        <v>61</v>
      </c>
      <c r="E3" s="215" t="s">
        <v>62</v>
      </c>
      <c r="F3" s="216" t="s">
        <v>3107</v>
      </c>
      <c r="G3" s="217"/>
      <c r="H3" s="116" t="s">
        <v>1772</v>
      </c>
      <c r="I3" s="45" t="s">
        <v>57</v>
      </c>
      <c r="J3" s="215" t="s">
        <v>61</v>
      </c>
      <c r="K3" s="215" t="s">
        <v>62</v>
      </c>
      <c r="L3" s="216" t="s">
        <v>3107</v>
      </c>
      <c r="M3" s="110"/>
      <c r="N3" s="116" t="s">
        <v>1772</v>
      </c>
      <c r="O3" s="45" t="s">
        <v>57</v>
      </c>
      <c r="P3" s="215" t="s">
        <v>61</v>
      </c>
      <c r="Q3" s="215" t="s">
        <v>62</v>
      </c>
      <c r="R3" s="216" t="s">
        <v>3107</v>
      </c>
      <c r="AG3" s="48" t="s">
        <v>3108</v>
      </c>
      <c r="AH3" s="53">
        <v>2007</v>
      </c>
      <c r="AI3" s="214">
        <v>2008</v>
      </c>
      <c r="AJ3" s="214">
        <v>2009</v>
      </c>
      <c r="AK3" s="53" t="s">
        <v>3109</v>
      </c>
      <c r="AL3" s="53" t="s">
        <v>3110</v>
      </c>
      <c r="AM3" s="214" t="s">
        <v>91</v>
      </c>
      <c r="AN3" s="52" t="s">
        <v>16</v>
      </c>
      <c r="AO3" s="52" t="s">
        <v>3111</v>
      </c>
      <c r="AP3" s="52" t="s">
        <v>3112</v>
      </c>
      <c r="AQ3" s="52" t="s">
        <v>3113</v>
      </c>
      <c r="AR3" s="52">
        <v>2017</v>
      </c>
      <c r="AS3" s="52">
        <v>2018</v>
      </c>
    </row>
    <row r="4" spans="1:45" ht="11.25" customHeight="1" x14ac:dyDescent="0.2">
      <c r="A4" s="218" t="s">
        <v>3114</v>
      </c>
      <c r="B4" s="219">
        <v>139</v>
      </c>
      <c r="C4" s="220">
        <v>34.5</v>
      </c>
      <c r="D4" s="221"/>
      <c r="E4" s="221"/>
      <c r="F4" s="222">
        <v>10.23</v>
      </c>
      <c r="G4" s="68"/>
      <c r="H4" s="9"/>
      <c r="I4" s="9"/>
      <c r="J4" s="9"/>
      <c r="K4" s="9"/>
      <c r="L4" s="9"/>
      <c r="M4" s="110"/>
      <c r="N4" s="110"/>
      <c r="O4" s="110"/>
      <c r="P4" s="110"/>
      <c r="Q4" s="110"/>
      <c r="R4" s="110"/>
      <c r="AG4" s="15">
        <v>64</v>
      </c>
      <c r="AH4" s="223">
        <v>0</v>
      </c>
      <c r="AI4" s="224">
        <v>0</v>
      </c>
      <c r="AJ4" s="225">
        <v>0</v>
      </c>
      <c r="AK4" s="223">
        <v>0</v>
      </c>
      <c r="AL4" s="226">
        <v>0</v>
      </c>
      <c r="AM4" s="227">
        <v>0</v>
      </c>
      <c r="AN4" s="228">
        <v>0</v>
      </c>
      <c r="AO4" s="229">
        <v>0</v>
      </c>
      <c r="AP4" s="230">
        <v>0</v>
      </c>
      <c r="AQ4" s="231">
        <v>0</v>
      </c>
      <c r="AR4" s="231">
        <v>0</v>
      </c>
      <c r="AS4" s="245"/>
    </row>
    <row r="5" spans="1:45" ht="11.25" customHeight="1" x14ac:dyDescent="0.2">
      <c r="A5" s="232" t="s">
        <v>3115</v>
      </c>
      <c r="B5" s="233">
        <v>136</v>
      </c>
      <c r="C5" s="103">
        <v>34.9</v>
      </c>
      <c r="D5" s="104">
        <v>44.54</v>
      </c>
      <c r="E5" s="104">
        <v>2.97</v>
      </c>
      <c r="F5" s="104">
        <v>10.210000000000001</v>
      </c>
      <c r="G5" s="68"/>
      <c r="H5" s="9"/>
      <c r="I5" s="9"/>
      <c r="J5" s="9"/>
      <c r="K5" s="9"/>
      <c r="L5" s="9"/>
      <c r="M5" s="110"/>
      <c r="N5" s="110"/>
      <c r="O5" s="110"/>
      <c r="P5" s="110"/>
      <c r="Q5" s="110"/>
      <c r="R5" s="110"/>
      <c r="AG5" s="15">
        <v>63</v>
      </c>
      <c r="AH5" s="226">
        <v>0</v>
      </c>
      <c r="AI5" s="225">
        <v>0</v>
      </c>
      <c r="AJ5" s="225">
        <v>0</v>
      </c>
      <c r="AK5" s="226">
        <v>0</v>
      </c>
      <c r="AL5" s="226">
        <v>0</v>
      </c>
      <c r="AM5" s="228">
        <v>0</v>
      </c>
      <c r="AN5" s="228">
        <v>0</v>
      </c>
      <c r="AO5" s="229">
        <v>0</v>
      </c>
      <c r="AP5" s="227">
        <v>0</v>
      </c>
      <c r="AQ5" s="227">
        <v>0</v>
      </c>
      <c r="AR5" s="234">
        <v>1</v>
      </c>
      <c r="AS5" s="234"/>
    </row>
    <row r="6" spans="1:45" ht="11.25" customHeight="1" x14ac:dyDescent="0.2">
      <c r="A6" s="235" t="s">
        <v>3116</v>
      </c>
      <c r="B6" s="236">
        <v>136</v>
      </c>
      <c r="C6" s="61">
        <v>35.200000000000003</v>
      </c>
      <c r="D6" s="78">
        <v>43.72</v>
      </c>
      <c r="E6" s="78">
        <v>3.13</v>
      </c>
      <c r="F6" s="237">
        <v>10.15</v>
      </c>
      <c r="G6" s="68"/>
      <c r="H6" s="238"/>
      <c r="I6" s="9"/>
      <c r="J6" s="9"/>
      <c r="K6" s="9"/>
      <c r="L6" s="9"/>
      <c r="M6" s="110"/>
      <c r="N6" s="110"/>
      <c r="O6" s="110"/>
      <c r="P6" s="110"/>
      <c r="Q6" s="110"/>
      <c r="R6" s="110"/>
      <c r="AG6" s="15">
        <v>62</v>
      </c>
      <c r="AH6" s="223">
        <v>0</v>
      </c>
      <c r="AI6" s="225">
        <v>0</v>
      </c>
      <c r="AJ6" s="224">
        <v>0</v>
      </c>
      <c r="AK6" s="226">
        <v>0</v>
      </c>
      <c r="AL6" s="223">
        <v>0</v>
      </c>
      <c r="AM6" s="228">
        <v>0</v>
      </c>
      <c r="AN6" s="228">
        <v>0</v>
      </c>
      <c r="AO6" s="239">
        <v>0</v>
      </c>
      <c r="AP6" s="227">
        <v>0</v>
      </c>
      <c r="AQ6" s="234">
        <v>1</v>
      </c>
      <c r="AR6" s="234">
        <v>2</v>
      </c>
      <c r="AS6" s="426"/>
    </row>
    <row r="7" spans="1:45" ht="11.25" customHeight="1" x14ac:dyDescent="0.2">
      <c r="A7" s="232" t="s">
        <v>3117</v>
      </c>
      <c r="B7" s="233">
        <v>135</v>
      </c>
      <c r="C7" s="103">
        <v>35.200000000000003</v>
      </c>
      <c r="D7" s="104">
        <v>44.41</v>
      </c>
      <c r="E7" s="104">
        <v>3.09</v>
      </c>
      <c r="F7" s="104">
        <v>10.06</v>
      </c>
      <c r="G7" s="68"/>
      <c r="H7" s="9"/>
      <c r="I7" s="9"/>
      <c r="J7" s="9"/>
      <c r="K7" s="9"/>
      <c r="L7" s="9"/>
      <c r="M7" s="110"/>
      <c r="N7" s="110"/>
      <c r="O7" s="110"/>
      <c r="P7" s="110"/>
      <c r="Q7" s="110"/>
      <c r="R7" s="110"/>
      <c r="AG7" s="15">
        <v>61</v>
      </c>
      <c r="AH7" s="223">
        <v>0</v>
      </c>
      <c r="AI7" s="224">
        <v>0</v>
      </c>
      <c r="AJ7" s="224">
        <v>0</v>
      </c>
      <c r="AK7" s="223">
        <v>0</v>
      </c>
      <c r="AL7" s="223">
        <v>0</v>
      </c>
      <c r="AM7" s="228">
        <v>0</v>
      </c>
      <c r="AN7" s="227">
        <v>0</v>
      </c>
      <c r="AO7" s="239">
        <v>0</v>
      </c>
      <c r="AP7" s="240">
        <v>1</v>
      </c>
      <c r="AQ7" s="240">
        <v>2</v>
      </c>
      <c r="AR7" s="227">
        <v>4</v>
      </c>
      <c r="AS7" s="424"/>
    </row>
    <row r="8" spans="1:45" ht="11.25" customHeight="1" x14ac:dyDescent="0.2">
      <c r="A8" s="232" t="s">
        <v>3118</v>
      </c>
      <c r="B8" s="233">
        <v>135</v>
      </c>
      <c r="C8" s="103">
        <v>35.299999999999997</v>
      </c>
      <c r="D8" s="104">
        <v>45.89</v>
      </c>
      <c r="E8" s="104">
        <v>3.02</v>
      </c>
      <c r="F8" s="104">
        <v>9.92</v>
      </c>
      <c r="G8" s="68"/>
      <c r="H8" s="9"/>
      <c r="I8" s="9"/>
      <c r="J8" s="9"/>
      <c r="K8" s="9"/>
      <c r="L8" s="9"/>
      <c r="M8" s="110"/>
      <c r="N8" s="110"/>
      <c r="O8" s="110"/>
      <c r="P8" s="110"/>
      <c r="Q8" s="110"/>
      <c r="R8" s="110"/>
      <c r="AG8" s="15">
        <v>60</v>
      </c>
      <c r="AH8" s="226">
        <v>0</v>
      </c>
      <c r="AI8" s="224">
        <v>0</v>
      </c>
      <c r="AJ8" s="225">
        <v>0</v>
      </c>
      <c r="AK8" s="223">
        <v>0</v>
      </c>
      <c r="AL8" s="223">
        <v>0</v>
      </c>
      <c r="AM8" s="227">
        <v>0</v>
      </c>
      <c r="AN8" s="239">
        <v>1</v>
      </c>
      <c r="AO8" s="13">
        <v>1</v>
      </c>
      <c r="AP8" s="240">
        <v>2</v>
      </c>
      <c r="AQ8" s="227">
        <v>4</v>
      </c>
      <c r="AR8" s="227">
        <v>0</v>
      </c>
      <c r="AS8" s="234"/>
    </row>
    <row r="9" spans="1:45" ht="11.25" customHeight="1" x14ac:dyDescent="0.2">
      <c r="A9" s="232" t="s">
        <v>3119</v>
      </c>
      <c r="B9" s="233">
        <v>135</v>
      </c>
      <c r="C9" s="103">
        <v>35.4</v>
      </c>
      <c r="D9" s="104">
        <v>46.49</v>
      </c>
      <c r="E9" s="104">
        <v>3.06</v>
      </c>
      <c r="F9" s="104">
        <v>9.18</v>
      </c>
      <c r="G9" s="68"/>
      <c r="H9" s="9"/>
      <c r="I9" s="9"/>
      <c r="J9" s="9"/>
      <c r="K9" s="9"/>
      <c r="L9" s="9"/>
      <c r="M9" s="110"/>
      <c r="N9" s="110"/>
      <c r="O9" s="110"/>
      <c r="P9" s="110"/>
      <c r="Q9" s="110"/>
      <c r="R9" s="110"/>
      <c r="AG9" s="241">
        <v>59</v>
      </c>
      <c r="AH9" s="242">
        <v>0</v>
      </c>
      <c r="AI9" s="243">
        <v>0</v>
      </c>
      <c r="AJ9" s="243">
        <v>0</v>
      </c>
      <c r="AK9" s="244">
        <v>0</v>
      </c>
      <c r="AL9" s="242">
        <v>0</v>
      </c>
      <c r="AM9" s="231">
        <v>1</v>
      </c>
      <c r="AN9" s="3">
        <v>1</v>
      </c>
      <c r="AO9" s="3">
        <v>2</v>
      </c>
      <c r="AP9" s="231">
        <v>4</v>
      </c>
      <c r="AQ9" s="231">
        <v>0</v>
      </c>
      <c r="AR9" s="245">
        <v>1</v>
      </c>
      <c r="AS9" s="425"/>
    </row>
    <row r="10" spans="1:45" ht="11.25" customHeight="1" x14ac:dyDescent="0.2">
      <c r="A10" s="232" t="s">
        <v>3120</v>
      </c>
      <c r="B10" s="233">
        <v>133</v>
      </c>
      <c r="C10" s="103">
        <v>35.4</v>
      </c>
      <c r="D10" s="104">
        <v>42.8</v>
      </c>
      <c r="E10" s="104">
        <v>3.53</v>
      </c>
      <c r="F10" s="104">
        <v>10.52</v>
      </c>
      <c r="G10" s="68"/>
      <c r="H10" s="9"/>
      <c r="I10" s="9"/>
      <c r="J10" s="9"/>
      <c r="K10" s="9"/>
      <c r="L10" s="9"/>
      <c r="M10" s="110"/>
      <c r="N10" s="110"/>
      <c r="O10" s="110"/>
      <c r="P10" s="110"/>
      <c r="Q10" s="110"/>
      <c r="R10" s="110"/>
      <c r="AG10" s="15">
        <v>58</v>
      </c>
      <c r="AH10" s="223">
        <v>0</v>
      </c>
      <c r="AI10" s="225">
        <v>0</v>
      </c>
      <c r="AJ10" s="225">
        <v>0</v>
      </c>
      <c r="AK10" s="226">
        <v>0</v>
      </c>
      <c r="AL10" s="226">
        <v>1</v>
      </c>
      <c r="AM10" s="240">
        <v>1</v>
      </c>
      <c r="AN10" s="13">
        <v>2</v>
      </c>
      <c r="AO10" s="239">
        <v>4</v>
      </c>
      <c r="AP10" s="227">
        <v>0</v>
      </c>
      <c r="AQ10" s="234">
        <v>1</v>
      </c>
      <c r="AR10" s="227">
        <v>1</v>
      </c>
      <c r="AS10" s="234"/>
    </row>
    <row r="11" spans="1:45" ht="11.25" customHeight="1" x14ac:dyDescent="0.2">
      <c r="A11" s="232" t="s">
        <v>3121</v>
      </c>
      <c r="B11" s="233">
        <v>132</v>
      </c>
      <c r="C11" s="103">
        <v>35.5</v>
      </c>
      <c r="D11" s="104">
        <v>43.96</v>
      </c>
      <c r="E11" s="104">
        <v>3.32</v>
      </c>
      <c r="F11" s="104">
        <v>10.67</v>
      </c>
      <c r="G11" s="68"/>
      <c r="H11" s="9"/>
      <c r="I11" s="9"/>
      <c r="J11" s="9"/>
      <c r="K11" s="9"/>
      <c r="L11" s="9"/>
      <c r="M11" s="110"/>
      <c r="N11" s="110"/>
      <c r="O11" s="110"/>
      <c r="P11" s="110"/>
      <c r="Q11" s="110"/>
      <c r="R11" s="110"/>
      <c r="AG11" s="15">
        <v>57</v>
      </c>
      <c r="AH11" s="223">
        <v>0</v>
      </c>
      <c r="AI11" s="225">
        <v>0</v>
      </c>
      <c r="AJ11" s="224">
        <v>0</v>
      </c>
      <c r="AK11" s="226">
        <v>1</v>
      </c>
      <c r="AL11" s="15">
        <v>1</v>
      </c>
      <c r="AM11" s="240">
        <v>2</v>
      </c>
      <c r="AN11" s="239">
        <v>4</v>
      </c>
      <c r="AO11" s="239">
        <v>1</v>
      </c>
      <c r="AP11" s="240">
        <v>1</v>
      </c>
      <c r="AQ11" s="227">
        <v>1</v>
      </c>
      <c r="AR11" s="234">
        <v>1</v>
      </c>
      <c r="AS11" s="234"/>
    </row>
    <row r="12" spans="1:45" ht="11.25" customHeight="1" x14ac:dyDescent="0.2">
      <c r="A12" s="232" t="s">
        <v>3122</v>
      </c>
      <c r="B12" s="233">
        <v>132</v>
      </c>
      <c r="C12" s="103">
        <v>35.6</v>
      </c>
      <c r="D12" s="104">
        <v>44.88</v>
      </c>
      <c r="E12" s="104">
        <v>3.23</v>
      </c>
      <c r="F12" s="104">
        <v>10.85</v>
      </c>
      <c r="G12" s="68"/>
      <c r="H12" s="9"/>
      <c r="I12" s="9"/>
      <c r="J12" s="9"/>
      <c r="K12" s="9"/>
      <c r="L12" s="9"/>
      <c r="M12" s="110"/>
      <c r="N12" s="110"/>
      <c r="O12" s="110"/>
      <c r="P12" s="110"/>
      <c r="Q12" s="110"/>
      <c r="R12" s="110"/>
      <c r="AG12" s="15">
        <v>56</v>
      </c>
      <c r="AH12" s="223">
        <v>0</v>
      </c>
      <c r="AI12" s="224">
        <v>0</v>
      </c>
      <c r="AJ12" s="224">
        <v>1</v>
      </c>
      <c r="AK12" s="15">
        <v>1</v>
      </c>
      <c r="AL12" s="15">
        <v>2</v>
      </c>
      <c r="AM12" s="227">
        <v>4</v>
      </c>
      <c r="AN12" s="239">
        <v>1</v>
      </c>
      <c r="AO12" s="13">
        <v>0</v>
      </c>
      <c r="AP12" s="227">
        <v>1</v>
      </c>
      <c r="AQ12" s="234">
        <v>1</v>
      </c>
      <c r="AR12" s="234">
        <v>0</v>
      </c>
      <c r="AS12" s="234"/>
    </row>
    <row r="13" spans="1:45" ht="11.25" customHeight="1" x14ac:dyDescent="0.2">
      <c r="A13" s="232" t="s">
        <v>3123</v>
      </c>
      <c r="B13" s="233">
        <v>131</v>
      </c>
      <c r="C13" s="103">
        <v>35.6</v>
      </c>
      <c r="D13" s="104">
        <v>43.72</v>
      </c>
      <c r="E13" s="104">
        <v>3.17</v>
      </c>
      <c r="F13" s="104">
        <v>10.5</v>
      </c>
      <c r="G13" s="68"/>
      <c r="H13" s="246">
        <v>3</v>
      </c>
      <c r="I13" s="9"/>
      <c r="J13" s="9"/>
      <c r="K13" s="9"/>
      <c r="L13" s="9"/>
      <c r="M13" s="110"/>
      <c r="N13" s="110"/>
      <c r="O13" s="110"/>
      <c r="P13" s="110"/>
      <c r="Q13" s="110"/>
      <c r="R13" s="110"/>
      <c r="AG13" s="247">
        <v>55</v>
      </c>
      <c r="AH13" s="248">
        <v>0</v>
      </c>
      <c r="AI13" s="249">
        <v>1</v>
      </c>
      <c r="AJ13" s="250">
        <v>1</v>
      </c>
      <c r="AK13" s="247">
        <v>2</v>
      </c>
      <c r="AL13" s="248">
        <v>3</v>
      </c>
      <c r="AM13" s="251">
        <v>0</v>
      </c>
      <c r="AN13" s="252">
        <v>0</v>
      </c>
      <c r="AO13" s="253">
        <v>1</v>
      </c>
      <c r="AP13" s="254">
        <v>1</v>
      </c>
      <c r="AQ13" s="254">
        <v>0</v>
      </c>
      <c r="AR13" s="254">
        <v>4</v>
      </c>
      <c r="AS13" s="254"/>
    </row>
    <row r="14" spans="1:45" ht="11.25" customHeight="1" x14ac:dyDescent="0.2">
      <c r="A14" s="232" t="s">
        <v>3124</v>
      </c>
      <c r="B14" s="233">
        <v>126</v>
      </c>
      <c r="C14" s="103">
        <v>35.799999999999997</v>
      </c>
      <c r="D14" s="104">
        <v>37.58</v>
      </c>
      <c r="E14" s="104">
        <v>3.68</v>
      </c>
      <c r="F14" s="104">
        <v>10.36</v>
      </c>
      <c r="G14" s="68"/>
      <c r="H14" s="246">
        <v>3</v>
      </c>
      <c r="I14" s="255"/>
      <c r="J14" s="256"/>
      <c r="K14" s="9"/>
      <c r="L14" s="9"/>
      <c r="M14" s="110"/>
      <c r="N14" s="110"/>
      <c r="O14" s="110"/>
      <c r="P14" s="110"/>
      <c r="Q14" s="110"/>
      <c r="R14" s="110"/>
      <c r="AG14" s="241">
        <v>54</v>
      </c>
      <c r="AH14" s="242">
        <v>1</v>
      </c>
      <c r="AI14" s="257">
        <v>1</v>
      </c>
      <c r="AJ14" s="257">
        <v>2</v>
      </c>
      <c r="AK14" s="242">
        <v>4</v>
      </c>
      <c r="AL14" s="242">
        <v>1</v>
      </c>
      <c r="AM14" s="237">
        <v>1</v>
      </c>
      <c r="AN14" s="258">
        <v>1</v>
      </c>
      <c r="AO14" s="3">
        <v>1</v>
      </c>
      <c r="AP14" s="240">
        <v>0</v>
      </c>
      <c r="AQ14" s="240">
        <v>4</v>
      </c>
      <c r="AR14" s="240">
        <v>3</v>
      </c>
      <c r="AS14" s="240"/>
    </row>
    <row r="15" spans="1:45" ht="11.25" customHeight="1" x14ac:dyDescent="0.2">
      <c r="A15" s="232" t="s">
        <v>3125</v>
      </c>
      <c r="B15" s="233">
        <v>128</v>
      </c>
      <c r="C15" s="103">
        <v>35.9</v>
      </c>
      <c r="D15" s="104">
        <v>35.58</v>
      </c>
      <c r="E15" s="104">
        <v>3.94</v>
      </c>
      <c r="F15" s="104">
        <v>9.91</v>
      </c>
      <c r="G15" s="68"/>
      <c r="H15" s="246">
        <v>25</v>
      </c>
      <c r="I15" s="255" t="s">
        <v>3126</v>
      </c>
      <c r="J15" s="9"/>
      <c r="K15" s="9"/>
      <c r="L15" s="9"/>
      <c r="M15" s="110"/>
      <c r="N15" s="110"/>
      <c r="O15" s="110"/>
      <c r="P15" s="110"/>
      <c r="Q15" s="110"/>
      <c r="R15" s="110"/>
      <c r="AG15" s="15">
        <v>53</v>
      </c>
      <c r="AH15" s="15">
        <v>1</v>
      </c>
      <c r="AI15" s="259">
        <v>2</v>
      </c>
      <c r="AJ15" s="224">
        <v>3</v>
      </c>
      <c r="AK15" s="226">
        <v>0</v>
      </c>
      <c r="AL15" s="15">
        <v>1</v>
      </c>
      <c r="AM15" s="227">
        <v>1</v>
      </c>
      <c r="AN15" s="13">
        <v>1</v>
      </c>
      <c r="AO15" s="13">
        <v>0</v>
      </c>
      <c r="AP15" s="240">
        <v>4</v>
      </c>
      <c r="AQ15" s="240">
        <v>2</v>
      </c>
      <c r="AR15" s="240">
        <v>0</v>
      </c>
      <c r="AS15" s="240"/>
    </row>
    <row r="16" spans="1:45" ht="11.25" customHeight="1" x14ac:dyDescent="0.2">
      <c r="A16" s="232" t="s">
        <v>3127</v>
      </c>
      <c r="B16" s="233">
        <v>128</v>
      </c>
      <c r="C16" s="103">
        <v>35.9</v>
      </c>
      <c r="D16" s="104">
        <v>35.71</v>
      </c>
      <c r="E16" s="104">
        <v>3.92</v>
      </c>
      <c r="F16" s="104">
        <v>9.59</v>
      </c>
      <c r="G16" s="68"/>
      <c r="H16" s="260">
        <v>25</v>
      </c>
      <c r="I16" s="9" t="s">
        <v>3128</v>
      </c>
      <c r="J16" s="68"/>
      <c r="K16" s="68"/>
      <c r="L16" s="68"/>
      <c r="M16" s="110"/>
      <c r="N16" s="110"/>
      <c r="O16" s="110"/>
      <c r="P16" s="110"/>
      <c r="Q16" s="110"/>
      <c r="R16" s="110"/>
      <c r="AG16" s="15">
        <v>52</v>
      </c>
      <c r="AH16" s="15">
        <v>2</v>
      </c>
      <c r="AI16" s="224">
        <v>4</v>
      </c>
      <c r="AJ16" s="224">
        <v>1</v>
      </c>
      <c r="AK16" s="15">
        <v>1</v>
      </c>
      <c r="AL16" s="226">
        <v>1</v>
      </c>
      <c r="AM16" s="240">
        <v>1</v>
      </c>
      <c r="AN16" s="13">
        <v>0</v>
      </c>
      <c r="AO16" s="13">
        <v>4</v>
      </c>
      <c r="AP16" s="240">
        <v>2</v>
      </c>
      <c r="AQ16" s="240">
        <v>1</v>
      </c>
      <c r="AR16" s="240">
        <v>1</v>
      </c>
      <c r="AS16" s="240"/>
    </row>
    <row r="17" spans="1:45" ht="11.25" customHeight="1" x14ac:dyDescent="0.2">
      <c r="A17" s="261" t="s">
        <v>3129</v>
      </c>
      <c r="B17" s="262">
        <v>125</v>
      </c>
      <c r="C17" s="263">
        <v>36.1</v>
      </c>
      <c r="D17" s="264">
        <v>32.75</v>
      </c>
      <c r="E17" s="264">
        <v>4.57</v>
      </c>
      <c r="F17" s="264">
        <v>9.3000000000000007</v>
      </c>
      <c r="G17" s="68"/>
      <c r="H17" s="265">
        <v>28</v>
      </c>
      <c r="I17" s="266" t="s">
        <v>3130</v>
      </c>
      <c r="J17" s="68"/>
      <c r="K17" s="68"/>
      <c r="L17" s="68"/>
      <c r="M17" s="110"/>
      <c r="N17" s="110"/>
      <c r="O17" s="110"/>
      <c r="P17" s="110"/>
      <c r="Q17" s="110"/>
      <c r="R17" s="110"/>
      <c r="AG17" s="15">
        <v>51</v>
      </c>
      <c r="AH17" s="226">
        <v>3</v>
      </c>
      <c r="AI17" s="224">
        <v>0</v>
      </c>
      <c r="AJ17" s="259">
        <v>2</v>
      </c>
      <c r="AK17" s="226">
        <v>1</v>
      </c>
      <c r="AL17" s="15">
        <v>1</v>
      </c>
      <c r="AM17" s="240">
        <v>0</v>
      </c>
      <c r="AN17" s="13">
        <v>4</v>
      </c>
      <c r="AO17" s="13">
        <v>2</v>
      </c>
      <c r="AP17" s="240">
        <v>1</v>
      </c>
      <c r="AQ17" s="240">
        <v>1</v>
      </c>
      <c r="AR17" s="240">
        <v>2</v>
      </c>
      <c r="AS17" s="240"/>
    </row>
    <row r="18" spans="1:45" ht="11.25" customHeight="1" x14ac:dyDescent="0.2">
      <c r="A18" s="261" t="s">
        <v>3131</v>
      </c>
      <c r="B18" s="262">
        <v>120</v>
      </c>
      <c r="C18" s="263">
        <v>36.4</v>
      </c>
      <c r="D18" s="264">
        <v>29.8</v>
      </c>
      <c r="E18" s="264">
        <v>4.93</v>
      </c>
      <c r="F18" s="264">
        <v>8.77</v>
      </c>
      <c r="G18" s="68"/>
      <c r="H18" s="267">
        <v>29</v>
      </c>
      <c r="I18" s="14" t="s">
        <v>3132</v>
      </c>
      <c r="J18" s="68"/>
      <c r="K18" s="68"/>
      <c r="L18" s="68"/>
      <c r="M18" s="110"/>
      <c r="N18" s="110"/>
      <c r="O18" s="110"/>
      <c r="P18" s="110"/>
      <c r="Q18" s="110"/>
      <c r="R18" s="110"/>
      <c r="AG18" s="247">
        <v>50</v>
      </c>
      <c r="AH18" s="248">
        <v>1</v>
      </c>
      <c r="AI18" s="250">
        <v>3</v>
      </c>
      <c r="AJ18" s="249">
        <v>1</v>
      </c>
      <c r="AK18" s="247">
        <v>1</v>
      </c>
      <c r="AL18" s="247">
        <v>0</v>
      </c>
      <c r="AM18" s="254">
        <v>4</v>
      </c>
      <c r="AN18" s="252">
        <v>2</v>
      </c>
      <c r="AO18" s="252">
        <v>0</v>
      </c>
      <c r="AP18" s="240">
        <v>1</v>
      </c>
      <c r="AQ18" s="240">
        <v>2</v>
      </c>
      <c r="AR18" s="240">
        <v>6</v>
      </c>
      <c r="AS18" s="240"/>
    </row>
    <row r="19" spans="1:45" ht="11.25" customHeight="1" x14ac:dyDescent="0.2">
      <c r="A19" s="261" t="s">
        <v>3133</v>
      </c>
      <c r="B19" s="262">
        <v>116</v>
      </c>
      <c r="C19" s="263">
        <v>36.4</v>
      </c>
      <c r="D19" s="264">
        <v>32.299999999999997</v>
      </c>
      <c r="E19" s="264">
        <v>4.3600000000000003</v>
      </c>
      <c r="F19" s="264">
        <v>8.74</v>
      </c>
      <c r="G19" s="68"/>
      <c r="H19" s="268">
        <v>27</v>
      </c>
      <c r="I19" s="14" t="s">
        <v>3134</v>
      </c>
      <c r="J19" s="68"/>
      <c r="K19" s="68"/>
      <c r="L19" s="68"/>
      <c r="M19" s="110"/>
      <c r="N19" s="110"/>
      <c r="O19" s="110"/>
      <c r="P19" s="110"/>
      <c r="Q19" s="110"/>
      <c r="R19" s="110"/>
      <c r="AG19" s="241">
        <v>49</v>
      </c>
      <c r="AH19" s="241">
        <v>3</v>
      </c>
      <c r="AI19" s="269">
        <v>1</v>
      </c>
      <c r="AJ19" s="257">
        <v>1</v>
      </c>
      <c r="AK19" s="241">
        <v>0</v>
      </c>
      <c r="AL19" s="241">
        <v>4</v>
      </c>
      <c r="AM19" s="237">
        <v>3</v>
      </c>
      <c r="AN19" s="3">
        <v>0</v>
      </c>
      <c r="AO19" s="3">
        <v>1</v>
      </c>
      <c r="AP19" s="237">
        <v>2</v>
      </c>
      <c r="AQ19" s="237">
        <v>6</v>
      </c>
      <c r="AR19" s="237">
        <v>1</v>
      </c>
      <c r="AS19" s="427"/>
    </row>
    <row r="20" spans="1:45" ht="11.25" customHeight="1" x14ac:dyDescent="0.2">
      <c r="A20" s="261" t="s">
        <v>3135</v>
      </c>
      <c r="B20" s="262">
        <v>112</v>
      </c>
      <c r="C20" s="263">
        <v>36.700000000000003</v>
      </c>
      <c r="D20" s="264">
        <v>35.82</v>
      </c>
      <c r="E20" s="264">
        <v>3.79</v>
      </c>
      <c r="F20" s="264">
        <v>8.6300000000000008</v>
      </c>
      <c r="G20" s="68"/>
      <c r="H20" s="268">
        <v>27</v>
      </c>
      <c r="I20" s="14" t="s">
        <v>3136</v>
      </c>
      <c r="J20" s="68"/>
      <c r="K20" s="68"/>
      <c r="L20" s="68"/>
      <c r="M20" s="110"/>
      <c r="N20" s="110"/>
      <c r="O20" s="110"/>
      <c r="P20" s="110"/>
      <c r="Q20" s="110"/>
      <c r="R20" s="110"/>
      <c r="AG20" s="15">
        <v>48</v>
      </c>
      <c r="AH20" s="226">
        <v>1</v>
      </c>
      <c r="AI20" s="259">
        <v>1</v>
      </c>
      <c r="AJ20" s="259">
        <v>0</v>
      </c>
      <c r="AK20" s="15">
        <v>4</v>
      </c>
      <c r="AL20" s="15">
        <v>3</v>
      </c>
      <c r="AM20" s="240">
        <v>1</v>
      </c>
      <c r="AN20" s="13">
        <v>3</v>
      </c>
      <c r="AO20" s="13">
        <v>2</v>
      </c>
      <c r="AP20" s="240">
        <v>6</v>
      </c>
      <c r="AQ20" s="240">
        <v>1</v>
      </c>
      <c r="AR20" s="227">
        <v>4</v>
      </c>
      <c r="AS20" s="234"/>
    </row>
    <row r="21" spans="1:45" ht="11.25" customHeight="1" x14ac:dyDescent="0.2">
      <c r="A21" s="261" t="s">
        <v>3137</v>
      </c>
      <c r="B21" s="262">
        <v>109</v>
      </c>
      <c r="C21" s="263">
        <v>36.799999999999997</v>
      </c>
      <c r="D21" s="264">
        <v>36.520000000000003</v>
      </c>
      <c r="E21" s="264">
        <v>3.66</v>
      </c>
      <c r="F21" s="264">
        <v>8.68</v>
      </c>
      <c r="G21" s="68"/>
      <c r="H21" s="270">
        <v>70</v>
      </c>
      <c r="I21" s="271">
        <v>17.899999999999999</v>
      </c>
      <c r="J21" s="272"/>
      <c r="K21" s="272"/>
      <c r="L21" s="272"/>
      <c r="M21" s="110"/>
      <c r="N21" s="110"/>
      <c r="O21" s="110"/>
      <c r="P21" s="110"/>
      <c r="Q21" s="110"/>
      <c r="R21" s="110"/>
      <c r="AG21" s="15">
        <v>47</v>
      </c>
      <c r="AH21" s="15">
        <v>1</v>
      </c>
      <c r="AI21" s="259">
        <v>0</v>
      </c>
      <c r="AJ21" s="259">
        <v>4</v>
      </c>
      <c r="AK21" s="15">
        <v>3</v>
      </c>
      <c r="AL21" s="15">
        <v>1</v>
      </c>
      <c r="AM21" s="240">
        <v>3</v>
      </c>
      <c r="AN21" s="13">
        <v>1</v>
      </c>
      <c r="AO21" s="13">
        <v>6</v>
      </c>
      <c r="AP21" s="240">
        <v>1</v>
      </c>
      <c r="AQ21" s="227">
        <v>4</v>
      </c>
      <c r="AR21" s="234">
        <v>3</v>
      </c>
      <c r="AS21" s="234"/>
    </row>
    <row r="22" spans="1:45" ht="11.25" customHeight="1" x14ac:dyDescent="0.2">
      <c r="A22" s="261" t="s">
        <v>3138</v>
      </c>
      <c r="B22" s="262">
        <v>109</v>
      </c>
      <c r="C22" s="263">
        <v>36.9</v>
      </c>
      <c r="D22" s="264">
        <v>36.799999999999997</v>
      </c>
      <c r="E22" s="264">
        <v>3.64</v>
      </c>
      <c r="F22" s="264">
        <v>8.35</v>
      </c>
      <c r="G22" s="68"/>
      <c r="H22" s="270">
        <v>69</v>
      </c>
      <c r="I22" s="271">
        <v>18</v>
      </c>
      <c r="J22" s="273">
        <v>31.68</v>
      </c>
      <c r="K22" s="274">
        <v>3.8</v>
      </c>
      <c r="L22" s="272"/>
      <c r="M22" s="110"/>
      <c r="N22" s="110"/>
      <c r="O22" s="110"/>
      <c r="P22" s="110"/>
      <c r="Q22" s="110"/>
      <c r="R22" s="110"/>
      <c r="AG22" s="15">
        <v>46</v>
      </c>
      <c r="AH22" s="15">
        <v>0</v>
      </c>
      <c r="AI22" s="259">
        <v>4</v>
      </c>
      <c r="AJ22" s="259">
        <v>2</v>
      </c>
      <c r="AK22" s="15">
        <v>1</v>
      </c>
      <c r="AL22" s="15">
        <v>3</v>
      </c>
      <c r="AM22" s="240">
        <v>1</v>
      </c>
      <c r="AN22" s="13">
        <v>6</v>
      </c>
      <c r="AO22" s="13">
        <v>1</v>
      </c>
      <c r="AP22" s="227">
        <v>4</v>
      </c>
      <c r="AQ22" s="234">
        <v>3</v>
      </c>
      <c r="AR22" s="234">
        <v>7</v>
      </c>
      <c r="AS22" s="428"/>
    </row>
    <row r="23" spans="1:45" ht="11.25" customHeight="1" x14ac:dyDescent="0.2">
      <c r="A23" s="261" t="s">
        <v>3139</v>
      </c>
      <c r="B23" s="262">
        <v>109</v>
      </c>
      <c r="C23" s="263">
        <v>36.9</v>
      </c>
      <c r="D23" s="264">
        <v>39.5</v>
      </c>
      <c r="E23" s="264">
        <v>3.39</v>
      </c>
      <c r="F23" s="264">
        <v>8.3699999999999992</v>
      </c>
      <c r="G23" s="68"/>
      <c r="H23" s="275">
        <v>70</v>
      </c>
      <c r="I23" s="263">
        <v>18</v>
      </c>
      <c r="J23" s="276">
        <v>33.76</v>
      </c>
      <c r="K23" s="264">
        <v>3.5</v>
      </c>
      <c r="L23" s="272"/>
      <c r="M23" s="110"/>
      <c r="N23" s="110"/>
      <c r="O23" s="110"/>
      <c r="P23" s="110"/>
      <c r="Q23" s="110"/>
      <c r="R23" s="110"/>
      <c r="AG23" s="247">
        <v>45</v>
      </c>
      <c r="AH23" s="247">
        <v>5</v>
      </c>
      <c r="AI23" s="250">
        <v>3</v>
      </c>
      <c r="AJ23" s="250">
        <v>1</v>
      </c>
      <c r="AK23" s="247">
        <v>3</v>
      </c>
      <c r="AL23" s="247">
        <v>1</v>
      </c>
      <c r="AM23" s="254">
        <v>6</v>
      </c>
      <c r="AN23" s="252">
        <v>2</v>
      </c>
      <c r="AO23" s="253">
        <v>4</v>
      </c>
      <c r="AP23" s="254">
        <v>3</v>
      </c>
      <c r="AQ23" s="254">
        <v>8</v>
      </c>
      <c r="AR23" s="251">
        <v>7</v>
      </c>
      <c r="AS23" s="251"/>
    </row>
    <row r="24" spans="1:45" ht="11.25" customHeight="1" x14ac:dyDescent="0.2">
      <c r="A24" s="261" t="s">
        <v>3140</v>
      </c>
      <c r="B24" s="262">
        <v>107</v>
      </c>
      <c r="C24" s="263">
        <v>37</v>
      </c>
      <c r="D24" s="264">
        <v>40.630000000000003</v>
      </c>
      <c r="E24" s="264">
        <v>3.3</v>
      </c>
      <c r="F24" s="264">
        <v>7.79</v>
      </c>
      <c r="G24" s="68"/>
      <c r="H24" s="277">
        <v>70</v>
      </c>
      <c r="I24" s="220">
        <v>18.100000000000001</v>
      </c>
      <c r="J24" s="278">
        <v>34.49</v>
      </c>
      <c r="K24" s="222">
        <v>3.45</v>
      </c>
      <c r="L24" s="272"/>
      <c r="M24" s="110"/>
      <c r="N24" s="110"/>
      <c r="O24" s="110"/>
      <c r="P24" s="110"/>
      <c r="Q24" s="110"/>
      <c r="R24" s="110"/>
      <c r="AG24" s="241">
        <v>44</v>
      </c>
      <c r="AH24" s="241">
        <v>1</v>
      </c>
      <c r="AI24" s="257">
        <v>1</v>
      </c>
      <c r="AJ24" s="257">
        <v>3</v>
      </c>
      <c r="AK24" s="241">
        <v>1</v>
      </c>
      <c r="AL24" s="241">
        <v>6</v>
      </c>
      <c r="AM24" s="237">
        <v>2</v>
      </c>
      <c r="AN24" s="258">
        <v>3</v>
      </c>
      <c r="AO24" s="3">
        <v>3</v>
      </c>
      <c r="AP24" s="240">
        <v>8</v>
      </c>
      <c r="AQ24" s="227">
        <v>7</v>
      </c>
      <c r="AR24" s="227">
        <v>4</v>
      </c>
      <c r="AS24" s="227"/>
    </row>
    <row r="25" spans="1:45" ht="11.25" customHeight="1" x14ac:dyDescent="0.2">
      <c r="A25" s="261" t="s">
        <v>3141</v>
      </c>
      <c r="B25" s="262">
        <v>104</v>
      </c>
      <c r="C25" s="263">
        <v>37.1</v>
      </c>
      <c r="D25" s="264">
        <v>42.64</v>
      </c>
      <c r="E25" s="264">
        <v>3.22</v>
      </c>
      <c r="F25" s="264">
        <v>7.49</v>
      </c>
      <c r="G25" s="68"/>
      <c r="H25" s="275">
        <v>67</v>
      </c>
      <c r="I25" s="263">
        <v>18.3</v>
      </c>
      <c r="J25" s="276">
        <v>35.51</v>
      </c>
      <c r="K25" s="264">
        <v>3.44</v>
      </c>
      <c r="L25" s="272"/>
      <c r="M25" s="110"/>
      <c r="N25" s="110"/>
      <c r="O25" s="110"/>
      <c r="P25" s="110"/>
      <c r="Q25" s="110"/>
      <c r="R25" s="110"/>
      <c r="Z25" s="389" t="s">
        <v>3289</v>
      </c>
      <c r="AG25" s="15">
        <v>43</v>
      </c>
      <c r="AH25" s="15">
        <v>1</v>
      </c>
      <c r="AI25" s="259">
        <v>3</v>
      </c>
      <c r="AJ25" s="259">
        <v>1</v>
      </c>
      <c r="AK25" s="15">
        <v>6</v>
      </c>
      <c r="AL25" s="15">
        <v>2</v>
      </c>
      <c r="AM25" s="227">
        <v>3</v>
      </c>
      <c r="AN25" s="13">
        <v>3</v>
      </c>
      <c r="AO25" s="13">
        <v>10</v>
      </c>
      <c r="AP25" s="227">
        <v>8</v>
      </c>
      <c r="AQ25" s="227">
        <v>4</v>
      </c>
      <c r="AR25" s="227">
        <v>4</v>
      </c>
      <c r="AS25" s="234"/>
    </row>
    <row r="26" spans="1:45" ht="11.25" customHeight="1" x14ac:dyDescent="0.2">
      <c r="A26" s="261" t="s">
        <v>3142</v>
      </c>
      <c r="B26" s="262">
        <v>98</v>
      </c>
      <c r="C26" s="263">
        <v>37.4</v>
      </c>
      <c r="D26" s="264">
        <v>43.46</v>
      </c>
      <c r="E26" s="264">
        <v>3.21</v>
      </c>
      <c r="F26" s="264">
        <v>7.6</v>
      </c>
      <c r="G26" s="68"/>
      <c r="H26" s="277">
        <v>65</v>
      </c>
      <c r="I26" s="220">
        <v>18.399999999999999</v>
      </c>
      <c r="J26" s="278">
        <v>34.799999999999997</v>
      </c>
      <c r="K26" s="222">
        <v>3.5</v>
      </c>
      <c r="L26" s="272"/>
      <c r="M26" s="110"/>
      <c r="N26" s="110"/>
      <c r="O26" s="110"/>
      <c r="P26" s="110"/>
      <c r="Q26" s="110"/>
      <c r="R26" s="110"/>
      <c r="AG26" s="15">
        <v>42</v>
      </c>
      <c r="AH26" s="15">
        <v>3</v>
      </c>
      <c r="AI26" s="259">
        <v>2</v>
      </c>
      <c r="AJ26" s="259">
        <v>7</v>
      </c>
      <c r="AK26" s="15">
        <v>2</v>
      </c>
      <c r="AL26" s="226">
        <v>3</v>
      </c>
      <c r="AM26" s="240">
        <v>3</v>
      </c>
      <c r="AN26" s="13">
        <v>8</v>
      </c>
      <c r="AO26" s="239">
        <v>6</v>
      </c>
      <c r="AP26" s="227">
        <v>4</v>
      </c>
      <c r="AQ26" s="227">
        <v>4</v>
      </c>
      <c r="AR26" s="234">
        <v>6</v>
      </c>
      <c r="AS26" s="234"/>
    </row>
    <row r="27" spans="1:45" ht="11.25" customHeight="1" x14ac:dyDescent="0.2">
      <c r="A27" s="261" t="s">
        <v>3143</v>
      </c>
      <c r="B27" s="262">
        <v>97</v>
      </c>
      <c r="C27" s="263">
        <v>37.6</v>
      </c>
      <c r="D27" s="264">
        <v>45.14</v>
      </c>
      <c r="E27" s="264">
        <v>3.11</v>
      </c>
      <c r="F27" s="264">
        <v>7.18</v>
      </c>
      <c r="G27" s="68"/>
      <c r="H27" s="275">
        <v>61</v>
      </c>
      <c r="I27" s="263">
        <v>18.399999999999999</v>
      </c>
      <c r="J27" s="276">
        <v>36.44</v>
      </c>
      <c r="K27" s="264">
        <v>3.43</v>
      </c>
      <c r="L27" s="272"/>
      <c r="M27" s="110"/>
      <c r="N27" s="110"/>
      <c r="O27" s="110"/>
      <c r="P27" s="110"/>
      <c r="Q27" s="110"/>
      <c r="R27" s="110"/>
      <c r="AG27" s="15">
        <v>41</v>
      </c>
      <c r="AH27" s="15">
        <v>3</v>
      </c>
      <c r="AI27" s="259">
        <v>7</v>
      </c>
      <c r="AJ27" s="259">
        <v>1</v>
      </c>
      <c r="AK27" s="226">
        <v>3</v>
      </c>
      <c r="AL27" s="15">
        <v>3</v>
      </c>
      <c r="AM27" s="240">
        <v>9</v>
      </c>
      <c r="AN27" s="239">
        <v>7</v>
      </c>
      <c r="AO27" s="239">
        <v>3</v>
      </c>
      <c r="AP27" s="227">
        <v>4</v>
      </c>
      <c r="AQ27" s="234">
        <v>6</v>
      </c>
      <c r="AR27" s="234">
        <v>2</v>
      </c>
      <c r="AS27" s="234"/>
    </row>
    <row r="28" spans="1:45" ht="11.25" customHeight="1" x14ac:dyDescent="0.2">
      <c r="A28" s="261" t="s">
        <v>3144</v>
      </c>
      <c r="B28" s="262">
        <v>98</v>
      </c>
      <c r="C28" s="263">
        <v>37.700000000000003</v>
      </c>
      <c r="D28" s="264">
        <v>45.79</v>
      </c>
      <c r="E28" s="264">
        <v>3.05</v>
      </c>
      <c r="F28" s="264">
        <v>7.05</v>
      </c>
      <c r="G28" s="68"/>
      <c r="H28" s="277">
        <v>62</v>
      </c>
      <c r="I28" s="220">
        <v>18.399999999999999</v>
      </c>
      <c r="J28" s="278">
        <v>37.24</v>
      </c>
      <c r="K28" s="222">
        <v>3.33</v>
      </c>
      <c r="L28" s="272"/>
      <c r="M28" s="110"/>
      <c r="N28" s="110"/>
      <c r="O28" s="110"/>
      <c r="P28" s="110"/>
      <c r="Q28" s="110"/>
      <c r="R28" s="110"/>
      <c r="AG28" s="247">
        <v>40</v>
      </c>
      <c r="AH28" s="247">
        <v>6</v>
      </c>
      <c r="AI28" s="250">
        <v>3</v>
      </c>
      <c r="AJ28" s="249">
        <v>3</v>
      </c>
      <c r="AK28" s="247">
        <v>3</v>
      </c>
      <c r="AL28" s="247">
        <v>6</v>
      </c>
      <c r="AM28" s="251">
        <v>6</v>
      </c>
      <c r="AN28" s="253">
        <v>3</v>
      </c>
      <c r="AO28" s="253">
        <v>5</v>
      </c>
      <c r="AP28" s="240">
        <v>6</v>
      </c>
      <c r="AQ28" s="240">
        <v>2</v>
      </c>
      <c r="AR28" s="240">
        <v>2</v>
      </c>
      <c r="AS28" s="240"/>
    </row>
    <row r="29" spans="1:45" ht="11.25" customHeight="1" x14ac:dyDescent="0.2">
      <c r="A29" s="232" t="s">
        <v>3145</v>
      </c>
      <c r="B29" s="233">
        <v>98</v>
      </c>
      <c r="C29" s="103">
        <v>37.799999999999997</v>
      </c>
      <c r="D29" s="104">
        <v>44.87</v>
      </c>
      <c r="E29" s="104">
        <v>3.14</v>
      </c>
      <c r="F29" s="104">
        <v>7.11</v>
      </c>
      <c r="G29" s="68"/>
      <c r="H29" s="279">
        <v>65</v>
      </c>
      <c r="I29" s="103">
        <v>18.399999999999999</v>
      </c>
      <c r="J29" s="111">
        <v>36.520000000000003</v>
      </c>
      <c r="K29" s="104">
        <v>3.39</v>
      </c>
      <c r="L29" s="280"/>
      <c r="M29" s="110"/>
      <c r="N29" s="110"/>
      <c r="O29" s="110"/>
      <c r="P29" s="110"/>
      <c r="Q29" s="110"/>
      <c r="R29" s="110"/>
      <c r="AG29" s="241">
        <v>39</v>
      </c>
      <c r="AH29" s="241">
        <v>3</v>
      </c>
      <c r="AI29" s="269">
        <v>2</v>
      </c>
      <c r="AJ29" s="257">
        <v>3</v>
      </c>
      <c r="AK29" s="241">
        <v>9</v>
      </c>
      <c r="AL29" s="242">
        <v>11</v>
      </c>
      <c r="AM29" s="231">
        <v>3</v>
      </c>
      <c r="AN29" s="258">
        <v>6</v>
      </c>
      <c r="AO29" s="3">
        <v>6</v>
      </c>
      <c r="AP29" s="237">
        <v>2</v>
      </c>
      <c r="AQ29" s="237">
        <v>3</v>
      </c>
      <c r="AR29" s="237">
        <v>1</v>
      </c>
      <c r="AS29" s="427"/>
    </row>
    <row r="30" spans="1:45" ht="11.25" customHeight="1" x14ac:dyDescent="0.2">
      <c r="A30" s="232" t="s">
        <v>3146</v>
      </c>
      <c r="B30" s="233">
        <v>98</v>
      </c>
      <c r="C30" s="103">
        <v>38</v>
      </c>
      <c r="D30" s="104">
        <v>46.06</v>
      </c>
      <c r="E30" s="104">
        <v>3.1</v>
      </c>
      <c r="F30" s="104">
        <v>5.0999999999999996</v>
      </c>
      <c r="G30" s="68"/>
      <c r="H30" s="281">
        <v>65</v>
      </c>
      <c r="I30" s="66">
        <v>18.600000000000001</v>
      </c>
      <c r="J30" s="68">
        <v>37.24</v>
      </c>
      <c r="K30" s="67">
        <v>3.35</v>
      </c>
      <c r="L30" s="280"/>
      <c r="M30" s="110"/>
      <c r="N30" s="256"/>
      <c r="O30" s="110"/>
      <c r="P30" s="110"/>
      <c r="Q30" s="110"/>
      <c r="R30" s="110"/>
      <c r="AG30" s="15">
        <v>38</v>
      </c>
      <c r="AH30" s="226">
        <v>4</v>
      </c>
      <c r="AI30" s="259">
        <v>5</v>
      </c>
      <c r="AJ30" s="259">
        <v>7</v>
      </c>
      <c r="AK30" s="226">
        <v>9</v>
      </c>
      <c r="AL30" s="226">
        <v>3</v>
      </c>
      <c r="AM30" s="227">
        <v>4</v>
      </c>
      <c r="AN30" s="13">
        <v>4</v>
      </c>
      <c r="AO30" s="13">
        <v>4</v>
      </c>
      <c r="AP30" s="240">
        <v>3</v>
      </c>
      <c r="AQ30" s="240">
        <v>1</v>
      </c>
      <c r="AR30" s="227">
        <v>1</v>
      </c>
      <c r="AS30" s="227"/>
    </row>
    <row r="31" spans="1:45" ht="11.25" customHeight="1" x14ac:dyDescent="0.2">
      <c r="A31" s="232" t="s">
        <v>3147</v>
      </c>
      <c r="B31" s="233">
        <v>99</v>
      </c>
      <c r="C31" s="103">
        <v>38.1</v>
      </c>
      <c r="D31" s="104">
        <v>48.1</v>
      </c>
      <c r="E31" s="104">
        <v>2.98</v>
      </c>
      <c r="F31" s="104">
        <v>5.15</v>
      </c>
      <c r="G31" s="68"/>
      <c r="H31" s="279">
        <v>81</v>
      </c>
      <c r="I31" s="103">
        <v>18.3</v>
      </c>
      <c r="J31" s="111">
        <v>40.340000000000003</v>
      </c>
      <c r="K31" s="104">
        <v>3.06</v>
      </c>
      <c r="L31" s="280"/>
      <c r="M31" s="255" t="s">
        <v>3148</v>
      </c>
      <c r="N31" s="256"/>
      <c r="O31" s="256"/>
      <c r="P31" s="110"/>
      <c r="Q31" s="110"/>
      <c r="R31" s="110"/>
      <c r="AG31" s="15">
        <v>37</v>
      </c>
      <c r="AH31" s="15">
        <v>9</v>
      </c>
      <c r="AI31" s="259">
        <v>10</v>
      </c>
      <c r="AJ31" s="224">
        <v>9</v>
      </c>
      <c r="AK31" s="226">
        <v>5</v>
      </c>
      <c r="AL31" s="226">
        <v>4</v>
      </c>
      <c r="AM31" s="240">
        <v>2</v>
      </c>
      <c r="AN31" s="13">
        <v>5</v>
      </c>
      <c r="AO31" s="13">
        <v>3</v>
      </c>
      <c r="AP31" s="240">
        <v>2</v>
      </c>
      <c r="AQ31" s="227">
        <v>1</v>
      </c>
      <c r="AR31" s="227">
        <v>2</v>
      </c>
      <c r="AS31" s="227"/>
    </row>
    <row r="32" spans="1:45" ht="11.25" customHeight="1" x14ac:dyDescent="0.2">
      <c r="A32" s="232" t="s">
        <v>3149</v>
      </c>
      <c r="B32" s="233">
        <v>99</v>
      </c>
      <c r="C32" s="103">
        <v>38.200000000000003</v>
      </c>
      <c r="D32" s="104">
        <v>49.53</v>
      </c>
      <c r="E32" s="104">
        <v>2.9</v>
      </c>
      <c r="F32" s="104">
        <v>5.19</v>
      </c>
      <c r="G32" s="68"/>
      <c r="H32" s="281">
        <v>82</v>
      </c>
      <c r="I32" s="66">
        <v>18.399999999999999</v>
      </c>
      <c r="J32" s="68">
        <v>43.21</v>
      </c>
      <c r="K32" s="67">
        <v>2.95</v>
      </c>
      <c r="L32" s="280"/>
      <c r="M32" s="14" t="s">
        <v>3150</v>
      </c>
      <c r="N32" s="14"/>
      <c r="O32" s="14"/>
      <c r="P32" s="110"/>
      <c r="Q32" s="110"/>
      <c r="R32" s="110"/>
      <c r="AG32" s="15">
        <v>36</v>
      </c>
      <c r="AH32" s="15">
        <v>4</v>
      </c>
      <c r="AI32" s="224">
        <v>8</v>
      </c>
      <c r="AJ32" s="224">
        <v>3</v>
      </c>
      <c r="AK32" s="226">
        <v>4</v>
      </c>
      <c r="AL32" s="15">
        <v>4</v>
      </c>
      <c r="AM32" s="240">
        <v>8</v>
      </c>
      <c r="AN32" s="13">
        <v>3</v>
      </c>
      <c r="AO32" s="13">
        <v>2</v>
      </c>
      <c r="AP32" s="227">
        <v>2</v>
      </c>
      <c r="AQ32" s="227">
        <v>2</v>
      </c>
      <c r="AR32" s="227">
        <v>2</v>
      </c>
      <c r="AS32" s="234"/>
    </row>
    <row r="33" spans="1:45" ht="11.25" customHeight="1" x14ac:dyDescent="0.2">
      <c r="A33" s="232" t="s">
        <v>3151</v>
      </c>
      <c r="B33" s="233">
        <v>100</v>
      </c>
      <c r="C33" s="103">
        <v>38.299999999999997</v>
      </c>
      <c r="D33" s="104">
        <v>46.36</v>
      </c>
      <c r="E33" s="104">
        <v>3.13</v>
      </c>
      <c r="F33" s="104">
        <v>5.16</v>
      </c>
      <c r="G33" s="68"/>
      <c r="H33" s="279">
        <v>82</v>
      </c>
      <c r="I33" s="103">
        <v>18.399999999999999</v>
      </c>
      <c r="J33" s="111">
        <v>40.28</v>
      </c>
      <c r="K33" s="104">
        <v>3.14</v>
      </c>
      <c r="L33" s="280"/>
      <c r="M33" s="14" t="s">
        <v>3152</v>
      </c>
      <c r="N33" s="14"/>
      <c r="O33" s="14"/>
      <c r="P33" s="110"/>
      <c r="Q33" s="110"/>
      <c r="R33" s="110"/>
      <c r="AG33" s="247">
        <v>35</v>
      </c>
      <c r="AH33" s="248">
        <v>7</v>
      </c>
      <c r="AI33" s="249">
        <v>8</v>
      </c>
      <c r="AJ33" s="249">
        <v>6</v>
      </c>
      <c r="AK33" s="247">
        <v>4</v>
      </c>
      <c r="AL33" s="247">
        <v>6</v>
      </c>
      <c r="AM33" s="254">
        <v>3</v>
      </c>
      <c r="AN33" s="252">
        <v>2</v>
      </c>
      <c r="AO33" s="253">
        <v>2</v>
      </c>
      <c r="AP33" s="251">
        <v>2</v>
      </c>
      <c r="AQ33" s="251">
        <v>2</v>
      </c>
      <c r="AR33" s="282">
        <v>5</v>
      </c>
      <c r="AS33" s="282"/>
    </row>
    <row r="34" spans="1:45" ht="11.25" customHeight="1" x14ac:dyDescent="0.2">
      <c r="A34" s="232" t="s">
        <v>3153</v>
      </c>
      <c r="B34" s="233">
        <v>100</v>
      </c>
      <c r="C34" s="103">
        <v>38.4</v>
      </c>
      <c r="D34" s="104">
        <v>44.27</v>
      </c>
      <c r="E34" s="104">
        <v>3.26</v>
      </c>
      <c r="F34" s="104">
        <v>5.37</v>
      </c>
      <c r="G34" s="68"/>
      <c r="H34" s="281">
        <v>82</v>
      </c>
      <c r="I34" s="66">
        <v>18.399999999999999</v>
      </c>
      <c r="J34" s="68">
        <v>38.619999999999997</v>
      </c>
      <c r="K34" s="67">
        <v>3.28</v>
      </c>
      <c r="L34" s="280"/>
      <c r="M34" s="283" t="s">
        <v>3154</v>
      </c>
      <c r="N34" s="110"/>
      <c r="O34" s="110"/>
      <c r="P34" s="110"/>
      <c r="Q34" s="110"/>
      <c r="R34" s="110"/>
      <c r="AG34" s="241">
        <v>34</v>
      </c>
      <c r="AH34" s="242">
        <v>9</v>
      </c>
      <c r="AI34" s="269">
        <v>6</v>
      </c>
      <c r="AJ34" s="257">
        <v>4</v>
      </c>
      <c r="AK34" s="241">
        <v>6</v>
      </c>
      <c r="AL34" s="241">
        <v>3</v>
      </c>
      <c r="AM34" s="237">
        <v>2</v>
      </c>
      <c r="AN34" s="258">
        <v>2</v>
      </c>
      <c r="AO34" s="258">
        <v>2</v>
      </c>
      <c r="AP34" s="227">
        <v>2</v>
      </c>
      <c r="AQ34" s="234">
        <v>5</v>
      </c>
      <c r="AR34" s="234">
        <v>4</v>
      </c>
      <c r="AS34" s="234"/>
    </row>
    <row r="35" spans="1:45" ht="11.25" customHeight="1" x14ac:dyDescent="0.2">
      <c r="A35" s="232" t="s">
        <v>3155</v>
      </c>
      <c r="B35" s="284">
        <v>100</v>
      </c>
      <c r="C35" s="103">
        <v>38.4</v>
      </c>
      <c r="D35" s="104">
        <v>46.832099999999983</v>
      </c>
      <c r="E35" s="104">
        <v>3.0753178500548648</v>
      </c>
      <c r="F35" s="104">
        <v>5.3890542709912115</v>
      </c>
      <c r="G35" s="68"/>
      <c r="H35" s="241">
        <v>85</v>
      </c>
      <c r="I35" s="61">
        <v>18.3</v>
      </c>
      <c r="J35" s="63">
        <v>41.67</v>
      </c>
      <c r="K35" s="78">
        <v>2.98</v>
      </c>
      <c r="L35" s="62">
        <v>6.71</v>
      </c>
      <c r="M35" s="285" t="s">
        <v>3156</v>
      </c>
      <c r="N35" s="286">
        <v>111</v>
      </c>
      <c r="O35" s="61">
        <v>9.1999999999999993</v>
      </c>
      <c r="P35" s="63">
        <v>38.97</v>
      </c>
      <c r="Q35" s="78">
        <v>3.36</v>
      </c>
      <c r="R35" s="115"/>
      <c r="AG35" s="15">
        <v>33</v>
      </c>
      <c r="AH35" s="226">
        <v>9</v>
      </c>
      <c r="AI35" s="259">
        <v>7</v>
      </c>
      <c r="AJ35" s="259">
        <v>6</v>
      </c>
      <c r="AK35" s="15">
        <v>2</v>
      </c>
      <c r="AL35" s="15">
        <v>2</v>
      </c>
      <c r="AM35" s="227">
        <v>1</v>
      </c>
      <c r="AN35" s="239">
        <v>2</v>
      </c>
      <c r="AO35" s="239">
        <v>2</v>
      </c>
      <c r="AP35" s="240">
        <v>6</v>
      </c>
      <c r="AQ35" s="240">
        <v>5</v>
      </c>
      <c r="AR35" s="240">
        <v>0</v>
      </c>
      <c r="AS35" s="240"/>
    </row>
    <row r="36" spans="1:45" ht="11.25" customHeight="1" x14ac:dyDescent="0.2">
      <c r="A36" s="232" t="s">
        <v>3157</v>
      </c>
      <c r="B36" s="284">
        <v>101</v>
      </c>
      <c r="C36" s="103">
        <v>38.524752475247524</v>
      </c>
      <c r="D36" s="104">
        <v>44.630099009901002</v>
      </c>
      <c r="E36" s="104">
        <v>3.3277287568410165</v>
      </c>
      <c r="F36" s="104">
        <v>5.4194178372080959</v>
      </c>
      <c r="G36" s="68"/>
      <c r="H36" s="213">
        <v>139</v>
      </c>
      <c r="I36" s="103">
        <v>15.8</v>
      </c>
      <c r="J36" s="2">
        <v>38.119999999999997</v>
      </c>
      <c r="K36" s="284">
        <v>3.37</v>
      </c>
      <c r="L36" s="287">
        <v>6.36</v>
      </c>
      <c r="M36" s="285" t="s">
        <v>3158</v>
      </c>
      <c r="N36" s="286">
        <v>203</v>
      </c>
      <c r="O36" s="61">
        <v>6.7</v>
      </c>
      <c r="P36" s="63">
        <v>35.54</v>
      </c>
      <c r="Q36" s="78">
        <v>3.33</v>
      </c>
      <c r="R36" s="115"/>
      <c r="AG36" s="15">
        <v>32</v>
      </c>
      <c r="AH36" s="15">
        <v>10</v>
      </c>
      <c r="AI36" s="259">
        <v>8</v>
      </c>
      <c r="AJ36" s="259">
        <v>2</v>
      </c>
      <c r="AK36" s="15">
        <v>2</v>
      </c>
      <c r="AL36" s="226">
        <v>1</v>
      </c>
      <c r="AM36" s="227">
        <v>3</v>
      </c>
      <c r="AN36" s="239">
        <v>2</v>
      </c>
      <c r="AO36" s="13">
        <v>6</v>
      </c>
      <c r="AP36" s="240">
        <v>5</v>
      </c>
      <c r="AQ36" s="240">
        <v>0</v>
      </c>
      <c r="AR36" s="240">
        <v>4</v>
      </c>
      <c r="AS36" s="240"/>
    </row>
    <row r="37" spans="1:45" ht="11.25" customHeight="1" x14ac:dyDescent="0.2">
      <c r="A37" s="232" t="s">
        <v>3159</v>
      </c>
      <c r="B37" s="284">
        <v>101</v>
      </c>
      <c r="C37" s="103">
        <v>38.544554455445542</v>
      </c>
      <c r="D37" s="104">
        <v>48.067128712871302</v>
      </c>
      <c r="E37" s="104">
        <v>3.055991406802248</v>
      </c>
      <c r="F37" s="104">
        <v>5.4317532322220696</v>
      </c>
      <c r="G37" s="68"/>
      <c r="H37" s="247">
        <v>132</v>
      </c>
      <c r="I37" s="71">
        <v>15.636363636363637</v>
      </c>
      <c r="J37" s="76">
        <v>41.63954545454547</v>
      </c>
      <c r="K37" s="72">
        <v>3.1957909949806549</v>
      </c>
      <c r="L37" s="77">
        <v>6.6552391050457738</v>
      </c>
      <c r="M37" s="110"/>
      <c r="N37" s="279">
        <v>200</v>
      </c>
      <c r="O37" s="103">
        <v>6.7</v>
      </c>
      <c r="P37" s="111">
        <v>40.159999999999997</v>
      </c>
      <c r="Q37" s="104">
        <v>3.11</v>
      </c>
      <c r="R37" s="115"/>
      <c r="AG37" s="15">
        <v>31</v>
      </c>
      <c r="AH37" s="15">
        <v>8</v>
      </c>
      <c r="AI37" s="259">
        <v>7</v>
      </c>
      <c r="AJ37" s="259">
        <v>3</v>
      </c>
      <c r="AK37" s="226">
        <v>1</v>
      </c>
      <c r="AL37" s="226">
        <v>3</v>
      </c>
      <c r="AM37" s="227">
        <v>2</v>
      </c>
      <c r="AN37" s="13">
        <v>6</v>
      </c>
      <c r="AO37" s="13">
        <v>5</v>
      </c>
      <c r="AP37" s="240">
        <v>0</v>
      </c>
      <c r="AQ37" s="240">
        <v>3</v>
      </c>
      <c r="AR37" s="240">
        <v>5</v>
      </c>
      <c r="AS37" s="240"/>
    </row>
    <row r="38" spans="1:45" ht="11.25" customHeight="1" x14ac:dyDescent="0.2">
      <c r="A38" s="232" t="s">
        <v>3160</v>
      </c>
      <c r="B38" s="284">
        <v>97</v>
      </c>
      <c r="C38" s="71">
        <v>38.618556701030926</v>
      </c>
      <c r="D38" s="104">
        <v>49.495773195876282</v>
      </c>
      <c r="E38" s="104">
        <v>2.9443033032508596</v>
      </c>
      <c r="F38" s="104">
        <v>5.7077663615521912</v>
      </c>
      <c r="G38" s="68"/>
      <c r="H38" s="247">
        <v>131</v>
      </c>
      <c r="I38" s="71">
        <v>15.625954198473282</v>
      </c>
      <c r="J38" s="76">
        <v>42.8332824427481</v>
      </c>
      <c r="K38" s="72">
        <v>3.119570253102609</v>
      </c>
      <c r="L38" s="77">
        <v>6.4360639882372617</v>
      </c>
      <c r="M38" s="110"/>
      <c r="N38" s="281">
        <v>189</v>
      </c>
      <c r="O38" s="66">
        <v>6.8</v>
      </c>
      <c r="P38" s="68">
        <v>41.36</v>
      </c>
      <c r="Q38" s="67">
        <v>2.94</v>
      </c>
      <c r="R38" s="115"/>
      <c r="AG38" s="247">
        <v>30</v>
      </c>
      <c r="AH38" s="247">
        <v>7</v>
      </c>
      <c r="AI38" s="250">
        <v>4</v>
      </c>
      <c r="AJ38" s="249">
        <v>2</v>
      </c>
      <c r="AK38" s="248">
        <v>4</v>
      </c>
      <c r="AL38" s="248">
        <v>1</v>
      </c>
      <c r="AM38" s="254">
        <v>7</v>
      </c>
      <c r="AN38" s="252">
        <v>5</v>
      </c>
      <c r="AO38" s="252">
        <v>0</v>
      </c>
      <c r="AP38" s="240">
        <v>4</v>
      </c>
      <c r="AQ38" s="240">
        <v>6</v>
      </c>
      <c r="AR38" s="240">
        <v>4</v>
      </c>
      <c r="AS38" s="240"/>
    </row>
    <row r="39" spans="1:45" ht="11.25" customHeight="1" x14ac:dyDescent="0.2">
      <c r="A39" s="232" t="s">
        <v>3161</v>
      </c>
      <c r="B39" s="284">
        <v>98</v>
      </c>
      <c r="C39" s="71">
        <v>38.602040816326529</v>
      </c>
      <c r="D39" s="104">
        <v>49.527142857142877</v>
      </c>
      <c r="E39" s="104">
        <v>2.972102998888293</v>
      </c>
      <c r="F39" s="104">
        <v>5.9802889820579797</v>
      </c>
      <c r="G39" s="68"/>
      <c r="H39" s="247">
        <v>126</v>
      </c>
      <c r="I39" s="71">
        <v>15.698412698412698</v>
      </c>
      <c r="J39" s="76">
        <v>43.564603174603164</v>
      </c>
      <c r="K39" s="72">
        <v>3.0528073297237297</v>
      </c>
      <c r="L39" s="77">
        <v>6.3944600977292154</v>
      </c>
      <c r="M39" s="110"/>
      <c r="N39" s="286">
        <v>192</v>
      </c>
      <c r="O39" s="61">
        <v>6.8</v>
      </c>
      <c r="P39" s="63">
        <v>41.73</v>
      </c>
      <c r="Q39" s="78">
        <v>3</v>
      </c>
      <c r="R39" s="62">
        <v>10.97</v>
      </c>
      <c r="AG39" s="241">
        <v>29</v>
      </c>
      <c r="AH39" s="241">
        <v>3</v>
      </c>
      <c r="AI39" s="269">
        <v>1</v>
      </c>
      <c r="AJ39" s="269">
        <v>3</v>
      </c>
      <c r="AK39" s="242">
        <v>2</v>
      </c>
      <c r="AL39" s="241">
        <v>7</v>
      </c>
      <c r="AM39" s="237">
        <v>3</v>
      </c>
      <c r="AN39" s="3">
        <v>0</v>
      </c>
      <c r="AO39" s="3">
        <v>4</v>
      </c>
      <c r="AP39" s="237">
        <v>7</v>
      </c>
      <c r="AQ39" s="237">
        <v>3</v>
      </c>
      <c r="AR39" s="237">
        <v>0</v>
      </c>
      <c r="AS39" s="427"/>
    </row>
    <row r="40" spans="1:45" ht="11.25" customHeight="1" x14ac:dyDescent="0.2">
      <c r="A40" s="232" t="s">
        <v>3162</v>
      </c>
      <c r="B40" s="284">
        <v>98</v>
      </c>
      <c r="C40" s="71">
        <v>38.683673469387756</v>
      </c>
      <c r="D40" s="104">
        <v>51.989183673469391</v>
      </c>
      <c r="E40" s="104">
        <v>2.857210045790525</v>
      </c>
      <c r="F40" s="104">
        <v>6.0448479510924136</v>
      </c>
      <c r="G40" s="68"/>
      <c r="H40" s="247">
        <v>129</v>
      </c>
      <c r="I40" s="71">
        <v>15.666666666666666</v>
      </c>
      <c r="J40" s="76">
        <v>45.841162790697652</v>
      </c>
      <c r="K40" s="72">
        <v>2.8956182249185649</v>
      </c>
      <c r="L40" s="77">
        <v>6.6335991288042573</v>
      </c>
      <c r="M40" s="110"/>
      <c r="N40" s="279">
        <v>190</v>
      </c>
      <c r="O40" s="103">
        <v>6.9</v>
      </c>
      <c r="P40" s="111">
        <v>44.65</v>
      </c>
      <c r="Q40" s="104">
        <v>2.9</v>
      </c>
      <c r="R40" s="112">
        <v>10.93</v>
      </c>
      <c r="AG40" s="15">
        <v>28</v>
      </c>
      <c r="AH40" s="226">
        <v>3</v>
      </c>
      <c r="AI40" s="224">
        <v>4</v>
      </c>
      <c r="AJ40" s="224">
        <v>2</v>
      </c>
      <c r="AK40" s="15">
        <v>6</v>
      </c>
      <c r="AL40" s="15">
        <v>4</v>
      </c>
      <c r="AM40" s="240">
        <v>0</v>
      </c>
      <c r="AN40" s="13">
        <v>4</v>
      </c>
      <c r="AO40" s="13">
        <v>6</v>
      </c>
      <c r="AP40" s="240">
        <v>3</v>
      </c>
      <c r="AQ40" s="240">
        <v>1</v>
      </c>
      <c r="AR40" s="227">
        <v>2</v>
      </c>
      <c r="AS40" s="227"/>
    </row>
    <row r="41" spans="1:45" ht="11.25" customHeight="1" x14ac:dyDescent="0.2">
      <c r="A41" s="261" t="s">
        <v>3163</v>
      </c>
      <c r="B41" s="288">
        <v>99</v>
      </c>
      <c r="C41" s="263">
        <v>38.656565656565654</v>
      </c>
      <c r="D41" s="264">
        <v>51.854646464646478</v>
      </c>
      <c r="E41" s="264">
        <v>2.9165600730584966</v>
      </c>
      <c r="F41" s="264">
        <v>5.9544836404310963</v>
      </c>
      <c r="G41" s="68"/>
      <c r="H41" s="289">
        <v>135</v>
      </c>
      <c r="I41" s="263">
        <v>15.496296296296297</v>
      </c>
      <c r="J41" s="276">
        <v>45.969555555555544</v>
      </c>
      <c r="K41" s="264">
        <v>2.930252354073223</v>
      </c>
      <c r="L41" s="290">
        <v>6.8765748197916032</v>
      </c>
      <c r="M41" s="110"/>
      <c r="N41" s="270">
        <v>202</v>
      </c>
      <c r="O41" s="271">
        <v>6.9</v>
      </c>
      <c r="P41" s="273">
        <v>43.55</v>
      </c>
      <c r="Q41" s="274">
        <v>2.95</v>
      </c>
      <c r="R41" s="291">
        <v>10.52</v>
      </c>
      <c r="AG41" s="15">
        <v>27</v>
      </c>
      <c r="AH41" s="226">
        <v>7</v>
      </c>
      <c r="AI41" s="224">
        <v>7</v>
      </c>
      <c r="AJ41" s="259">
        <v>6</v>
      </c>
      <c r="AK41" s="15">
        <v>4</v>
      </c>
      <c r="AL41" s="15">
        <v>0</v>
      </c>
      <c r="AM41" s="240">
        <v>4</v>
      </c>
      <c r="AN41" s="13">
        <v>6</v>
      </c>
      <c r="AO41" s="13">
        <v>4</v>
      </c>
      <c r="AP41" s="240">
        <v>0</v>
      </c>
      <c r="AQ41" s="227">
        <v>2</v>
      </c>
      <c r="AR41" s="227">
        <v>4</v>
      </c>
      <c r="AS41" s="234"/>
    </row>
    <row r="42" spans="1:45" ht="11.25" customHeight="1" x14ac:dyDescent="0.2">
      <c r="A42" s="261" t="s">
        <v>3164</v>
      </c>
      <c r="B42" s="288">
        <v>99</v>
      </c>
      <c r="C42" s="263">
        <v>38.80808080808081</v>
      </c>
      <c r="D42" s="264">
        <v>53.668383838383818</v>
      </c>
      <c r="E42" s="264">
        <v>2.8499761628197873</v>
      </c>
      <c r="F42" s="264">
        <v>6.0865647430160985</v>
      </c>
      <c r="G42" s="68"/>
      <c r="H42" s="289">
        <v>141</v>
      </c>
      <c r="I42" s="263">
        <v>15.475177304964539</v>
      </c>
      <c r="J42" s="276">
        <v>46.964609929078037</v>
      </c>
      <c r="K42" s="264">
        <v>2.9490897918944348</v>
      </c>
      <c r="L42" s="290">
        <v>7.6017910067641248</v>
      </c>
      <c r="M42" s="110"/>
      <c r="N42" s="270">
        <v>207</v>
      </c>
      <c r="O42" s="271">
        <v>6.9</v>
      </c>
      <c r="P42" s="273">
        <v>45.81</v>
      </c>
      <c r="Q42" s="274">
        <v>2.91</v>
      </c>
      <c r="R42" s="291">
        <v>9.52</v>
      </c>
      <c r="AG42" s="15">
        <v>26</v>
      </c>
      <c r="AH42" s="226">
        <v>7</v>
      </c>
      <c r="AI42" s="259">
        <v>7</v>
      </c>
      <c r="AJ42" s="259">
        <v>6</v>
      </c>
      <c r="AK42" s="15">
        <v>0</v>
      </c>
      <c r="AL42" s="15">
        <v>4</v>
      </c>
      <c r="AM42" s="240">
        <v>6</v>
      </c>
      <c r="AN42" s="13">
        <v>4</v>
      </c>
      <c r="AO42" s="13">
        <v>1</v>
      </c>
      <c r="AP42" s="227">
        <v>3</v>
      </c>
      <c r="AQ42" s="227">
        <v>3</v>
      </c>
      <c r="AR42" s="234">
        <v>5</v>
      </c>
      <c r="AS42" s="234"/>
    </row>
    <row r="43" spans="1:45" ht="11.25" customHeight="1" x14ac:dyDescent="0.2">
      <c r="A43" s="261" t="s">
        <v>3165</v>
      </c>
      <c r="B43" s="288">
        <v>100</v>
      </c>
      <c r="C43" s="263">
        <v>38.729999999999997</v>
      </c>
      <c r="D43" s="264">
        <v>54.124499999999991</v>
      </c>
      <c r="E43" s="264">
        <v>2.8238618806997953</v>
      </c>
      <c r="F43" s="264">
        <v>6.3733043927764799</v>
      </c>
      <c r="G43" s="68"/>
      <c r="H43" s="289">
        <v>142</v>
      </c>
      <c r="I43" s="263">
        <v>15.380281690140846</v>
      </c>
      <c r="J43" s="276">
        <v>48.335492957746474</v>
      </c>
      <c r="K43" s="264">
        <v>2.9450917893922788</v>
      </c>
      <c r="L43" s="290">
        <v>8.3292039618436</v>
      </c>
      <c r="M43" s="110"/>
      <c r="N43" s="270">
        <v>205</v>
      </c>
      <c r="O43" s="271">
        <v>6.9</v>
      </c>
      <c r="P43" s="273">
        <v>46.12</v>
      </c>
      <c r="Q43" s="274">
        <v>2.92</v>
      </c>
      <c r="R43" s="291">
        <v>9.5</v>
      </c>
      <c r="AG43" s="247">
        <v>25</v>
      </c>
      <c r="AH43" s="15">
        <v>11</v>
      </c>
      <c r="AI43" s="250">
        <v>8</v>
      </c>
      <c r="AJ43" s="250">
        <v>1</v>
      </c>
      <c r="AK43" s="247">
        <v>3</v>
      </c>
      <c r="AL43" s="247">
        <v>6</v>
      </c>
      <c r="AM43" s="254">
        <v>5</v>
      </c>
      <c r="AN43" s="252">
        <v>1</v>
      </c>
      <c r="AO43" s="253">
        <v>2</v>
      </c>
      <c r="AP43" s="251">
        <v>2</v>
      </c>
      <c r="AQ43" s="282">
        <v>6</v>
      </c>
      <c r="AR43" s="282">
        <v>10</v>
      </c>
      <c r="AS43" s="282"/>
    </row>
    <row r="44" spans="1:45" ht="11.25" customHeight="1" x14ac:dyDescent="0.2">
      <c r="A44" s="261" t="s">
        <v>3166</v>
      </c>
      <c r="B44" s="288">
        <v>100</v>
      </c>
      <c r="C44" s="263">
        <v>38.83</v>
      </c>
      <c r="D44" s="264">
        <v>54.851599999999998</v>
      </c>
      <c r="E44" s="264">
        <v>2.7894920379859536</v>
      </c>
      <c r="F44" s="264">
        <v>6.5584349610236403</v>
      </c>
      <c r="G44" s="68"/>
      <c r="H44" s="289">
        <v>144</v>
      </c>
      <c r="I44" s="263">
        <v>15.381944444444445</v>
      </c>
      <c r="J44" s="276">
        <v>50.311458333333327</v>
      </c>
      <c r="K44" s="264">
        <v>2.8825951210557439</v>
      </c>
      <c r="L44" s="290">
        <v>8.0704774338824947</v>
      </c>
      <c r="M44" s="110"/>
      <c r="N44" s="270">
        <v>204</v>
      </c>
      <c r="O44" s="271">
        <v>7</v>
      </c>
      <c r="P44" s="273">
        <v>47.17</v>
      </c>
      <c r="Q44" s="274">
        <v>2.9</v>
      </c>
      <c r="R44" s="291">
        <v>9.52</v>
      </c>
      <c r="AG44" s="237">
        <v>24</v>
      </c>
      <c r="AH44" s="2">
        <v>6</v>
      </c>
      <c r="AI44" s="292">
        <v>1</v>
      </c>
      <c r="AJ44" s="293">
        <v>3</v>
      </c>
      <c r="AK44" s="237">
        <v>6</v>
      </c>
      <c r="AL44" s="15">
        <v>4</v>
      </c>
      <c r="AM44" s="240">
        <v>2</v>
      </c>
      <c r="AN44" s="239">
        <v>3</v>
      </c>
      <c r="AO44" s="239">
        <v>2</v>
      </c>
      <c r="AP44" s="240">
        <v>5</v>
      </c>
      <c r="AQ44" s="240">
        <v>10</v>
      </c>
      <c r="AR44" s="240">
        <v>16</v>
      </c>
      <c r="AS44" s="240"/>
    </row>
    <row r="45" spans="1:45" ht="11.25" customHeight="1" x14ac:dyDescent="0.2">
      <c r="A45" s="261" t="s">
        <v>3167</v>
      </c>
      <c r="B45" s="288">
        <v>101</v>
      </c>
      <c r="C45" s="263">
        <v>38.75247524752475</v>
      </c>
      <c r="D45" s="264">
        <v>54.385742574257414</v>
      </c>
      <c r="E45" s="264">
        <v>2.8029889688727305</v>
      </c>
      <c r="F45" s="264">
        <v>6.6341226448606294</v>
      </c>
      <c r="G45" s="68"/>
      <c r="H45" s="289">
        <v>147</v>
      </c>
      <c r="I45" s="263">
        <v>15.258503401360544</v>
      </c>
      <c r="J45" s="276">
        <v>49.323469387755132</v>
      </c>
      <c r="K45" s="264">
        <v>2.9253273656954684</v>
      </c>
      <c r="L45" s="290">
        <v>8.1252261643234736</v>
      </c>
      <c r="M45" s="110"/>
      <c r="N45" s="270">
        <v>201</v>
      </c>
      <c r="O45" s="271">
        <v>7</v>
      </c>
      <c r="P45" s="273">
        <v>46.09</v>
      </c>
      <c r="Q45" s="274">
        <v>3</v>
      </c>
      <c r="R45" s="291">
        <v>9.77</v>
      </c>
      <c r="AG45" s="240">
        <v>23</v>
      </c>
      <c r="AH45" s="294"/>
      <c r="AI45" s="295">
        <v>3</v>
      </c>
      <c r="AJ45" s="293">
        <v>4</v>
      </c>
      <c r="AK45" s="240">
        <v>4</v>
      </c>
      <c r="AL45" s="15">
        <v>3</v>
      </c>
      <c r="AM45" s="227">
        <v>1</v>
      </c>
      <c r="AN45" s="239">
        <v>2</v>
      </c>
      <c r="AO45" s="13">
        <v>5</v>
      </c>
      <c r="AP45" s="240">
        <v>13</v>
      </c>
      <c r="AQ45" s="240">
        <v>16</v>
      </c>
      <c r="AR45" s="240">
        <v>10</v>
      </c>
      <c r="AS45" s="240"/>
    </row>
    <row r="46" spans="1:45" ht="11.25" customHeight="1" x14ac:dyDescent="0.2">
      <c r="A46" s="261" t="s">
        <v>3168</v>
      </c>
      <c r="B46" s="288">
        <v>100</v>
      </c>
      <c r="C46" s="263">
        <v>38.799999999999997</v>
      </c>
      <c r="D46" s="264">
        <v>50.423599999999986</v>
      </c>
      <c r="E46" s="264">
        <v>2.8892952650741188</v>
      </c>
      <c r="F46" s="264">
        <v>6.5708844243127507</v>
      </c>
      <c r="G46" s="68"/>
      <c r="H46" s="289">
        <v>148</v>
      </c>
      <c r="I46" s="263">
        <v>15.25</v>
      </c>
      <c r="J46" s="276">
        <v>48.225810810810813</v>
      </c>
      <c r="K46" s="264">
        <v>2.9664610814392947</v>
      </c>
      <c r="L46" s="290">
        <v>7.9772501170852772</v>
      </c>
      <c r="M46" s="110"/>
      <c r="N46" s="275">
        <v>201</v>
      </c>
      <c r="O46" s="263">
        <v>7</v>
      </c>
      <c r="P46" s="276">
        <v>45.51</v>
      </c>
      <c r="Q46" s="264">
        <v>3.04</v>
      </c>
      <c r="R46" s="290">
        <v>9.8000000000000007</v>
      </c>
      <c r="AG46" s="240">
        <v>22</v>
      </c>
      <c r="AH46" s="294"/>
      <c r="AI46" s="295">
        <v>6</v>
      </c>
      <c r="AJ46" s="293">
        <v>8</v>
      </c>
      <c r="AK46" s="240">
        <v>4</v>
      </c>
      <c r="AL46" s="226">
        <v>4</v>
      </c>
      <c r="AM46" s="227">
        <v>2</v>
      </c>
      <c r="AN46" s="13">
        <v>5</v>
      </c>
      <c r="AO46" s="13">
        <v>13</v>
      </c>
      <c r="AP46" s="240">
        <v>16</v>
      </c>
      <c r="AQ46" s="240">
        <v>10</v>
      </c>
      <c r="AR46" s="240">
        <v>7</v>
      </c>
      <c r="AS46" s="240"/>
    </row>
    <row r="47" spans="1:45" ht="11.25" customHeight="1" x14ac:dyDescent="0.2">
      <c r="A47" s="261" t="s">
        <v>3169</v>
      </c>
      <c r="B47" s="288">
        <v>100</v>
      </c>
      <c r="C47" s="263">
        <v>38.68</v>
      </c>
      <c r="D47" s="264">
        <v>49.002299999999998</v>
      </c>
      <c r="E47" s="264">
        <v>2.9632973505669984</v>
      </c>
      <c r="F47" s="264">
        <v>6.6302090773542322</v>
      </c>
      <c r="G47" s="68"/>
      <c r="H47" s="289">
        <v>147</v>
      </c>
      <c r="I47" s="263">
        <v>15.197278911564625</v>
      </c>
      <c r="J47" s="276">
        <v>46.483401360544235</v>
      </c>
      <c r="K47" s="264">
        <v>3.1070016662788218</v>
      </c>
      <c r="L47" s="290">
        <v>8.0226987938091909</v>
      </c>
      <c r="M47" s="110"/>
      <c r="N47" s="270">
        <v>204</v>
      </c>
      <c r="O47" s="271">
        <v>7</v>
      </c>
      <c r="P47" s="273">
        <v>43.95</v>
      </c>
      <c r="Q47" s="274">
        <v>3.15</v>
      </c>
      <c r="R47" s="291">
        <v>9.82</v>
      </c>
      <c r="AG47" s="240">
        <v>21</v>
      </c>
      <c r="AH47" s="294"/>
      <c r="AI47" s="295">
        <v>7</v>
      </c>
      <c r="AJ47" s="293">
        <v>3</v>
      </c>
      <c r="AK47" s="227">
        <v>4</v>
      </c>
      <c r="AL47" s="226">
        <v>5</v>
      </c>
      <c r="AM47" s="240">
        <v>7</v>
      </c>
      <c r="AN47" s="13">
        <v>14</v>
      </c>
      <c r="AO47" s="13">
        <v>17</v>
      </c>
      <c r="AP47" s="240">
        <v>10</v>
      </c>
      <c r="AQ47" s="240">
        <v>7</v>
      </c>
      <c r="AR47" s="240">
        <v>7</v>
      </c>
      <c r="AS47" s="240"/>
    </row>
    <row r="48" spans="1:45" ht="11.25" customHeight="1" x14ac:dyDescent="0.2">
      <c r="A48" s="261" t="s">
        <v>3170</v>
      </c>
      <c r="B48" s="288">
        <v>101</v>
      </c>
      <c r="C48" s="263">
        <v>38.643564356435647</v>
      </c>
      <c r="D48" s="264">
        <v>47.564059405940597</v>
      </c>
      <c r="E48" s="264">
        <v>3.0579525722549681</v>
      </c>
      <c r="F48" s="264">
        <v>6.6969676901980302</v>
      </c>
      <c r="G48" s="68"/>
      <c r="H48" s="289">
        <v>147</v>
      </c>
      <c r="I48" s="263">
        <v>15.149659863945578</v>
      </c>
      <c r="J48" s="276">
        <v>44.554285714285697</v>
      </c>
      <c r="K48" s="264">
        <v>3.2133140447133086</v>
      </c>
      <c r="L48" s="290">
        <v>8.0504013424443919</v>
      </c>
      <c r="M48" s="110"/>
      <c r="N48" s="270">
        <v>204</v>
      </c>
      <c r="O48" s="271">
        <v>7.1</v>
      </c>
      <c r="P48" s="273">
        <v>41.89</v>
      </c>
      <c r="Q48" s="274">
        <v>3.3</v>
      </c>
      <c r="R48" s="291">
        <v>10.47</v>
      </c>
      <c r="AG48" s="254">
        <v>20</v>
      </c>
      <c r="AH48" s="294"/>
      <c r="AI48" s="296">
        <v>5</v>
      </c>
      <c r="AJ48" s="297">
        <v>4</v>
      </c>
      <c r="AK48" s="251">
        <v>4</v>
      </c>
      <c r="AL48" s="247">
        <v>5</v>
      </c>
      <c r="AM48" s="254">
        <v>14</v>
      </c>
      <c r="AN48" s="252">
        <v>17</v>
      </c>
      <c r="AO48" s="252">
        <v>11</v>
      </c>
      <c r="AP48" s="240">
        <v>7</v>
      </c>
      <c r="AQ48" s="240">
        <v>7</v>
      </c>
      <c r="AR48" s="240">
        <v>7</v>
      </c>
      <c r="AS48" s="240"/>
    </row>
    <row r="49" spans="1:45" ht="11.25" customHeight="1" x14ac:dyDescent="0.2">
      <c r="A49" s="261" t="s">
        <v>3171</v>
      </c>
      <c r="B49" s="288">
        <v>101</v>
      </c>
      <c r="C49" s="263">
        <v>38.67326732673267</v>
      </c>
      <c r="D49" s="264">
        <v>44.376633663366334</v>
      </c>
      <c r="E49" s="264">
        <v>3.2618295242128497</v>
      </c>
      <c r="F49" s="264">
        <v>6.8020067441228571</v>
      </c>
      <c r="G49" s="68"/>
      <c r="H49" s="289">
        <v>148</v>
      </c>
      <c r="I49" s="263">
        <v>15.135135135135135</v>
      </c>
      <c r="J49" s="276">
        <v>40.473513513513531</v>
      </c>
      <c r="K49" s="264">
        <v>3.4120814961396579</v>
      </c>
      <c r="L49" s="290">
        <v>7.9494263549631627</v>
      </c>
      <c r="M49" s="110"/>
      <c r="N49" s="270">
        <v>201</v>
      </c>
      <c r="O49" s="271">
        <v>7.1</v>
      </c>
      <c r="P49" s="273">
        <v>38.83</v>
      </c>
      <c r="Q49" s="274">
        <v>3.55</v>
      </c>
      <c r="R49" s="291">
        <v>10.97</v>
      </c>
      <c r="AG49" s="237">
        <v>19</v>
      </c>
      <c r="AH49" s="294"/>
      <c r="AI49" s="294"/>
      <c r="AJ49" s="298">
        <v>3</v>
      </c>
      <c r="AK49" s="237">
        <v>5</v>
      </c>
      <c r="AL49" s="241">
        <v>13</v>
      </c>
      <c r="AM49" s="237">
        <v>14</v>
      </c>
      <c r="AN49" s="3">
        <v>10</v>
      </c>
      <c r="AO49" s="3">
        <v>6</v>
      </c>
      <c r="AP49" s="237">
        <v>8</v>
      </c>
      <c r="AQ49" s="237">
        <v>9</v>
      </c>
      <c r="AR49" s="237">
        <v>9</v>
      </c>
      <c r="AS49" s="237"/>
    </row>
    <row r="50" spans="1:45" ht="11.25" customHeight="1" x14ac:dyDescent="0.2">
      <c r="A50" s="261" t="s">
        <v>3172</v>
      </c>
      <c r="B50" s="288">
        <v>103</v>
      </c>
      <c r="C50" s="263">
        <v>38.485436893203882</v>
      </c>
      <c r="D50" s="264">
        <v>48.802621359223302</v>
      </c>
      <c r="E50" s="264">
        <v>3.0221468002579739</v>
      </c>
      <c r="F50" s="264">
        <v>6.9550959084478947</v>
      </c>
      <c r="G50" s="68"/>
      <c r="H50" s="289">
        <v>144</v>
      </c>
      <c r="I50" s="263">
        <v>15.0625</v>
      </c>
      <c r="J50" s="276">
        <v>45.984652777777761</v>
      </c>
      <c r="K50" s="264">
        <v>3.1611902465599413</v>
      </c>
      <c r="L50" s="290">
        <v>7.9229743635824246</v>
      </c>
      <c r="M50" s="110"/>
      <c r="N50" s="270">
        <v>201</v>
      </c>
      <c r="O50" s="271">
        <v>7.2</v>
      </c>
      <c r="P50" s="273">
        <v>42.63</v>
      </c>
      <c r="Q50" s="274">
        <v>3.27</v>
      </c>
      <c r="R50" s="291">
        <v>11</v>
      </c>
      <c r="T50" s="299" t="s">
        <v>3173</v>
      </c>
      <c r="AG50" s="240">
        <v>18</v>
      </c>
      <c r="AH50" s="294"/>
      <c r="AI50" s="294"/>
      <c r="AJ50" s="295">
        <v>6</v>
      </c>
      <c r="AK50" s="240">
        <v>11</v>
      </c>
      <c r="AL50" s="15">
        <v>16</v>
      </c>
      <c r="AM50" s="240">
        <v>13</v>
      </c>
      <c r="AN50" s="13">
        <v>7</v>
      </c>
      <c r="AO50" s="13">
        <v>9</v>
      </c>
      <c r="AP50" s="240">
        <v>8</v>
      </c>
      <c r="AQ50" s="240">
        <v>9</v>
      </c>
      <c r="AR50" s="240">
        <v>6</v>
      </c>
      <c r="AS50" s="428"/>
    </row>
    <row r="51" spans="1:45" ht="11.25" customHeight="1" x14ac:dyDescent="0.2">
      <c r="A51" s="261" t="s">
        <v>3174</v>
      </c>
      <c r="B51" s="288">
        <v>102</v>
      </c>
      <c r="C51" s="263">
        <v>38.647058823529413</v>
      </c>
      <c r="D51" s="264">
        <v>49.737254901960767</v>
      </c>
      <c r="E51" s="264">
        <v>2.9656380119573282</v>
      </c>
      <c r="F51" s="264">
        <v>7.2436534605491376</v>
      </c>
      <c r="G51" s="68"/>
      <c r="H51" s="289">
        <v>145</v>
      </c>
      <c r="I51" s="263">
        <v>15.096551724137932</v>
      </c>
      <c r="J51" s="276">
        <v>46.813103448275847</v>
      </c>
      <c r="K51" s="264">
        <v>3.1368896808885021</v>
      </c>
      <c r="L51" s="290">
        <v>7.9716151039925576</v>
      </c>
      <c r="M51" s="110"/>
      <c r="N51" s="270">
        <v>202</v>
      </c>
      <c r="O51" s="271">
        <v>7.2</v>
      </c>
      <c r="P51" s="273">
        <v>42.43</v>
      </c>
      <c r="Q51" s="274">
        <v>3.37</v>
      </c>
      <c r="R51" s="291">
        <v>10.98</v>
      </c>
      <c r="T51" s="300">
        <f>'All CCC'!I5</f>
        <v>44985</v>
      </c>
      <c r="U51" s="301" t="s">
        <v>386</v>
      </c>
      <c r="V51" s="301" t="s">
        <v>387</v>
      </c>
      <c r="W51" s="302" t="s">
        <v>849</v>
      </c>
      <c r="X51" s="52" t="s">
        <v>3175</v>
      </c>
      <c r="AG51" s="240">
        <v>17</v>
      </c>
      <c r="AH51" s="294"/>
      <c r="AI51" s="294"/>
      <c r="AJ51" s="295">
        <v>6</v>
      </c>
      <c r="AK51" s="240">
        <v>17</v>
      </c>
      <c r="AL51" s="15">
        <v>12</v>
      </c>
      <c r="AM51" s="240">
        <v>7</v>
      </c>
      <c r="AN51" s="13">
        <v>10</v>
      </c>
      <c r="AO51" s="13">
        <v>9</v>
      </c>
      <c r="AP51" s="240">
        <v>11</v>
      </c>
      <c r="AQ51" s="240">
        <v>6</v>
      </c>
      <c r="AR51" s="227">
        <v>8</v>
      </c>
      <c r="AS51" s="234"/>
    </row>
    <row r="52" spans="1:45" ht="11.25" customHeight="1" x14ac:dyDescent="0.2">
      <c r="A52" s="261" t="s">
        <v>3176</v>
      </c>
      <c r="B52" s="288">
        <v>102</v>
      </c>
      <c r="C52" s="263">
        <v>38.705882352941174</v>
      </c>
      <c r="D52" s="264">
        <v>49.979411764705894</v>
      </c>
      <c r="E52" s="264">
        <v>2.9360786191410759</v>
      </c>
      <c r="F52" s="264">
        <v>7.242047477093938</v>
      </c>
      <c r="G52" s="68"/>
      <c r="H52" s="289">
        <v>146</v>
      </c>
      <c r="I52" s="263">
        <v>15.123287671232877</v>
      </c>
      <c r="J52" s="276">
        <v>46.203698630136984</v>
      </c>
      <c r="K52" s="264">
        <v>3.0950657320091328</v>
      </c>
      <c r="L52" s="290">
        <v>8.4714570593119589</v>
      </c>
      <c r="M52" s="110"/>
      <c r="N52" s="275">
        <v>200</v>
      </c>
      <c r="O52" s="263">
        <v>7.2</v>
      </c>
      <c r="P52" s="276">
        <v>42.62</v>
      </c>
      <c r="Q52" s="264">
        <v>3.36</v>
      </c>
      <c r="R52" s="290">
        <v>10.99</v>
      </c>
      <c r="T52" s="15" t="s">
        <v>3177</v>
      </c>
      <c r="U52" s="303">
        <f>B186</f>
        <v>147</v>
      </c>
      <c r="V52" s="303">
        <f>H186</f>
        <v>379</v>
      </c>
      <c r="W52" s="304">
        <f>N186</f>
        <v>182</v>
      </c>
      <c r="X52" s="305">
        <f>'All CCC'!B716</f>
        <v>708</v>
      </c>
      <c r="AG52" s="240">
        <v>16</v>
      </c>
      <c r="AH52" s="294"/>
      <c r="AI52" s="294"/>
      <c r="AJ52" s="295">
        <v>15</v>
      </c>
      <c r="AK52" s="240">
        <v>13</v>
      </c>
      <c r="AL52" s="15">
        <v>4</v>
      </c>
      <c r="AM52" s="240">
        <v>10</v>
      </c>
      <c r="AN52" s="13">
        <v>10</v>
      </c>
      <c r="AO52" s="13">
        <v>11</v>
      </c>
      <c r="AP52" s="240">
        <v>6</v>
      </c>
      <c r="AQ52" s="227">
        <v>10</v>
      </c>
      <c r="AR52" s="234">
        <v>19</v>
      </c>
      <c r="AS52" s="234"/>
    </row>
    <row r="53" spans="1:45" ht="11.25" customHeight="1" x14ac:dyDescent="0.2">
      <c r="A53" s="306" t="s">
        <v>3178</v>
      </c>
      <c r="B53" s="307">
        <v>102</v>
      </c>
      <c r="C53" s="308">
        <v>38.803921568627452</v>
      </c>
      <c r="D53" s="309">
        <v>51.386274509803918</v>
      </c>
      <c r="E53" s="309">
        <v>2.8866733923182233</v>
      </c>
      <c r="F53" s="309">
        <v>7.0861909785741695</v>
      </c>
      <c r="G53" s="310"/>
      <c r="H53" s="311">
        <v>152</v>
      </c>
      <c r="I53" s="308">
        <v>15</v>
      </c>
      <c r="J53" s="312">
        <v>47.295328947368404</v>
      </c>
      <c r="K53" s="309">
        <v>3.0846084287309465</v>
      </c>
      <c r="L53" s="313">
        <v>8.671472362275745</v>
      </c>
      <c r="M53" s="110"/>
      <c r="N53" s="279">
        <v>197</v>
      </c>
      <c r="O53" s="103">
        <v>7.2</v>
      </c>
      <c r="P53" s="111">
        <v>44.38</v>
      </c>
      <c r="Q53" s="104">
        <v>3.29</v>
      </c>
      <c r="R53" s="112">
        <v>10.89</v>
      </c>
      <c r="T53" s="15" t="s">
        <v>3179</v>
      </c>
      <c r="U53" s="314">
        <f>C186</f>
        <v>40.632653061224488</v>
      </c>
      <c r="V53" s="314">
        <f>I186</f>
        <v>13.870712401055409</v>
      </c>
      <c r="W53" s="117">
        <f>O186</f>
        <v>7.2362637362637363</v>
      </c>
      <c r="X53" s="315">
        <f>'All CCC'!E716</f>
        <v>17.721751412429377</v>
      </c>
      <c r="AG53" s="254">
        <v>15</v>
      </c>
      <c r="AH53" s="294"/>
      <c r="AI53" s="294"/>
      <c r="AJ53" s="296">
        <v>10</v>
      </c>
      <c r="AK53" s="254">
        <v>7</v>
      </c>
      <c r="AL53" s="247">
        <v>10</v>
      </c>
      <c r="AM53" s="254">
        <v>9</v>
      </c>
      <c r="AN53" s="252">
        <v>10</v>
      </c>
      <c r="AO53" s="252">
        <v>8</v>
      </c>
      <c r="AP53" s="251">
        <v>12</v>
      </c>
      <c r="AQ53" s="282">
        <v>18</v>
      </c>
      <c r="AR53" s="282">
        <v>32</v>
      </c>
      <c r="AS53" s="282"/>
    </row>
    <row r="54" spans="1:45" ht="11.25" customHeight="1" x14ac:dyDescent="0.2">
      <c r="A54" s="306" t="s">
        <v>3180</v>
      </c>
      <c r="B54" s="307">
        <v>103</v>
      </c>
      <c r="C54" s="308">
        <v>38.815533980582522</v>
      </c>
      <c r="D54" s="309">
        <v>52.578932038834949</v>
      </c>
      <c r="E54" s="309">
        <v>2.8607300227114689</v>
      </c>
      <c r="F54" s="309">
        <v>7.1176326154057445</v>
      </c>
      <c r="G54" s="310"/>
      <c r="H54" s="311">
        <v>161</v>
      </c>
      <c r="I54" s="308">
        <v>14.857142857142858</v>
      </c>
      <c r="J54" s="312">
        <v>47.806211180124222</v>
      </c>
      <c r="K54" s="309">
        <v>3.1179119770031862</v>
      </c>
      <c r="L54" s="313">
        <v>8.5609463685717202</v>
      </c>
      <c r="M54" s="110"/>
      <c r="N54" s="316">
        <v>195</v>
      </c>
      <c r="O54" s="71">
        <v>7.2</v>
      </c>
      <c r="P54" s="76">
        <v>44.79</v>
      </c>
      <c r="Q54" s="72">
        <v>3.24</v>
      </c>
      <c r="R54" s="77">
        <v>11.95</v>
      </c>
      <c r="T54" s="15" t="s">
        <v>3181</v>
      </c>
      <c r="U54" s="80">
        <f>D186</f>
        <v>119.97612244897961</v>
      </c>
      <c r="V54" s="80">
        <f>J186</f>
        <v>116.37899736147763</v>
      </c>
      <c r="W54" s="317">
        <f>P186</f>
        <v>85.346593406593414</v>
      </c>
      <c r="X54" s="318">
        <f>'All CCC'!I716</f>
        <v>109.14860169491529</v>
      </c>
      <c r="AG54" s="237">
        <v>14</v>
      </c>
      <c r="AH54" s="294"/>
      <c r="AI54" s="294"/>
      <c r="AJ54" s="294"/>
      <c r="AK54" s="237">
        <v>10</v>
      </c>
      <c r="AL54" s="241">
        <v>8</v>
      </c>
      <c r="AM54" s="237">
        <v>9</v>
      </c>
      <c r="AN54" s="3">
        <v>9</v>
      </c>
      <c r="AO54" s="258">
        <v>14</v>
      </c>
      <c r="AP54" s="240">
        <v>23</v>
      </c>
      <c r="AQ54" s="240">
        <v>33</v>
      </c>
      <c r="AR54" s="240">
        <v>29</v>
      </c>
      <c r="AS54" s="240"/>
    </row>
    <row r="55" spans="1:45" ht="11.25" customHeight="1" x14ac:dyDescent="0.2">
      <c r="A55" s="306" t="s">
        <v>3182</v>
      </c>
      <c r="B55" s="307">
        <v>103</v>
      </c>
      <c r="C55" s="308">
        <v>38.873786407766993</v>
      </c>
      <c r="D55" s="309">
        <v>53.349611650485429</v>
      </c>
      <c r="E55" s="309">
        <v>2.8265858836552429</v>
      </c>
      <c r="F55" s="309">
        <v>6.8885103829195771</v>
      </c>
      <c r="G55" s="310"/>
      <c r="H55" s="311">
        <v>166</v>
      </c>
      <c r="I55" s="308">
        <v>14.746987951807229</v>
      </c>
      <c r="J55" s="312">
        <v>48.310963855421662</v>
      </c>
      <c r="K55" s="309">
        <v>3.0964217756855379</v>
      </c>
      <c r="L55" s="313">
        <v>8.7965028252211539</v>
      </c>
      <c r="M55" s="110"/>
      <c r="N55" s="316">
        <v>194</v>
      </c>
      <c r="O55" s="71">
        <v>7.1</v>
      </c>
      <c r="P55" s="76">
        <v>44.68</v>
      </c>
      <c r="Q55" s="72">
        <v>3.27</v>
      </c>
      <c r="R55" s="77">
        <v>12.15</v>
      </c>
      <c r="T55" s="11" t="s">
        <v>3183</v>
      </c>
      <c r="U55" s="80">
        <f>E186</f>
        <v>2.5911613815173968</v>
      </c>
      <c r="V55" s="80">
        <f>K186</f>
        <v>2.7254882147241339</v>
      </c>
      <c r="W55" s="317">
        <f>Q186</f>
        <v>2.9865911384098949</v>
      </c>
      <c r="X55" s="318">
        <f>'All CCC'!J716</f>
        <v>2.7647179995114466</v>
      </c>
      <c r="AG55" s="240">
        <v>13</v>
      </c>
      <c r="AH55" s="294"/>
      <c r="AI55" s="294"/>
      <c r="AJ55" s="294"/>
      <c r="AK55" s="240">
        <v>11</v>
      </c>
      <c r="AL55" s="15">
        <v>10</v>
      </c>
      <c r="AM55" s="240">
        <v>10</v>
      </c>
      <c r="AN55" s="239">
        <v>15</v>
      </c>
      <c r="AO55" s="13">
        <v>23</v>
      </c>
      <c r="AP55" s="240">
        <v>40</v>
      </c>
      <c r="AQ55" s="240">
        <v>29</v>
      </c>
      <c r="AR55" s="240">
        <v>30</v>
      </c>
      <c r="AS55" s="240"/>
    </row>
    <row r="56" spans="1:45" ht="11.25" customHeight="1" x14ac:dyDescent="0.2">
      <c r="A56" s="306" t="s">
        <v>3184</v>
      </c>
      <c r="B56" s="307">
        <v>105</v>
      </c>
      <c r="C56" s="308">
        <v>38.723809523809521</v>
      </c>
      <c r="D56" s="309">
        <v>53.880190476190471</v>
      </c>
      <c r="E56" s="309">
        <v>2.8628840691649637</v>
      </c>
      <c r="F56" s="309">
        <v>7.2100500970149417</v>
      </c>
      <c r="G56" s="310"/>
      <c r="H56" s="311">
        <v>165</v>
      </c>
      <c r="I56" s="308">
        <v>14.636363636363637</v>
      </c>
      <c r="J56" s="312">
        <v>47.998363636363621</v>
      </c>
      <c r="K56" s="309">
        <v>3.0155249841026874</v>
      </c>
      <c r="L56" s="313">
        <v>9.2460436479485217</v>
      </c>
      <c r="M56" s="110"/>
      <c r="N56" s="316">
        <v>191</v>
      </c>
      <c r="O56" s="71">
        <v>7.2</v>
      </c>
      <c r="P56" s="76">
        <v>45.33</v>
      </c>
      <c r="Q56" s="72">
        <v>3.31</v>
      </c>
      <c r="R56" s="77">
        <v>10.3</v>
      </c>
      <c r="T56" s="11" t="s">
        <v>3185</v>
      </c>
      <c r="U56" s="80">
        <f>F186</f>
        <v>6.6960834626828767</v>
      </c>
      <c r="V56" s="80">
        <f>L186</f>
        <v>8.6175063403189878</v>
      </c>
      <c r="W56" s="317">
        <f>R186</f>
        <v>9.5548506101201696</v>
      </c>
      <c r="X56" s="318">
        <f>'All CCC'!R716</f>
        <v>8.4595225749112384</v>
      </c>
      <c r="AG56" s="240">
        <v>12</v>
      </c>
      <c r="AH56" s="294"/>
      <c r="AI56" s="294"/>
      <c r="AJ56" s="294"/>
      <c r="AK56" s="240">
        <v>7</v>
      </c>
      <c r="AL56" s="15">
        <v>8</v>
      </c>
      <c r="AM56" s="227">
        <v>13</v>
      </c>
      <c r="AN56" s="13">
        <v>22</v>
      </c>
      <c r="AO56" s="13">
        <v>41</v>
      </c>
      <c r="AP56" s="240">
        <v>31</v>
      </c>
      <c r="AQ56" s="240">
        <v>32</v>
      </c>
      <c r="AR56" s="240">
        <v>13</v>
      </c>
      <c r="AS56" s="240"/>
    </row>
    <row r="57" spans="1:45" ht="11.25" customHeight="1" x14ac:dyDescent="0.2">
      <c r="A57" s="306" t="s">
        <v>3186</v>
      </c>
      <c r="B57" s="307">
        <v>104</v>
      </c>
      <c r="C57" s="308">
        <v>38.894230769230766</v>
      </c>
      <c r="D57" s="309">
        <v>51.784999999999997</v>
      </c>
      <c r="E57" s="309">
        <v>2.9885313224494419</v>
      </c>
      <c r="F57" s="309">
        <v>7.2691126603644296</v>
      </c>
      <c r="G57" s="310"/>
      <c r="H57" s="311">
        <v>166</v>
      </c>
      <c r="I57" s="308">
        <v>14.632530120481928</v>
      </c>
      <c r="J57" s="312">
        <v>45.882349397590367</v>
      </c>
      <c r="K57" s="309">
        <v>3.1906718082788861</v>
      </c>
      <c r="L57" s="313">
        <v>9.1832590551744531</v>
      </c>
      <c r="M57" s="110"/>
      <c r="N57" s="316">
        <v>189</v>
      </c>
      <c r="O57" s="71">
        <v>7.2</v>
      </c>
      <c r="P57" s="76">
        <v>42.06</v>
      </c>
      <c r="Q57" s="72">
        <v>3.54</v>
      </c>
      <c r="R57" s="77">
        <v>10.01</v>
      </c>
      <c r="T57" s="1021"/>
      <c r="U57" s="1022"/>
      <c r="V57" s="1022"/>
      <c r="W57" s="1022"/>
      <c r="X57" s="1023"/>
      <c r="AG57" s="240">
        <v>11</v>
      </c>
      <c r="AH57" s="294"/>
      <c r="AI57" s="294"/>
      <c r="AJ57" s="294"/>
      <c r="AK57" s="240">
        <v>11</v>
      </c>
      <c r="AL57" s="226">
        <v>19</v>
      </c>
      <c r="AM57" s="240">
        <v>26</v>
      </c>
      <c r="AN57" s="13">
        <v>43</v>
      </c>
      <c r="AO57" s="13">
        <v>32</v>
      </c>
      <c r="AP57" s="240">
        <v>37</v>
      </c>
      <c r="AQ57" s="240">
        <v>17</v>
      </c>
      <c r="AR57" s="240">
        <v>13</v>
      </c>
      <c r="AS57" s="428"/>
    </row>
    <row r="58" spans="1:45" ht="11.25" customHeight="1" x14ac:dyDescent="0.2">
      <c r="A58" s="306" t="s">
        <v>3187</v>
      </c>
      <c r="B58" s="307">
        <v>105</v>
      </c>
      <c r="C58" s="308">
        <v>38.838095238095235</v>
      </c>
      <c r="D58" s="309">
        <v>53.037809523809528</v>
      </c>
      <c r="E58" s="309">
        <v>2.9709172176544589</v>
      </c>
      <c r="F58" s="309">
        <v>7.1191264908199825</v>
      </c>
      <c r="G58" s="310"/>
      <c r="H58" s="311">
        <v>172</v>
      </c>
      <c r="I58" s="308">
        <v>14.581395348837209</v>
      </c>
      <c r="J58" s="312">
        <v>47.891918604651174</v>
      </c>
      <c r="K58" s="309">
        <v>3.1046893434658496</v>
      </c>
      <c r="L58" s="313">
        <v>8.6197076361995695</v>
      </c>
      <c r="M58" s="110"/>
      <c r="N58" s="316">
        <v>196</v>
      </c>
      <c r="O58" s="71">
        <v>7.2</v>
      </c>
      <c r="P58" s="76">
        <v>43.88</v>
      </c>
      <c r="Q58" s="72">
        <v>3.44</v>
      </c>
      <c r="R58" s="77">
        <v>10.27</v>
      </c>
      <c r="T58" s="327" t="s">
        <v>3203</v>
      </c>
      <c r="U58" s="280"/>
      <c r="V58" s="280"/>
      <c r="W58" s="280"/>
      <c r="X58" s="280"/>
      <c r="AG58" s="254">
        <v>10</v>
      </c>
      <c r="AH58" s="294"/>
      <c r="AI58" s="294"/>
      <c r="AJ58" s="294"/>
      <c r="AK58" s="251">
        <v>15</v>
      </c>
      <c r="AL58" s="247">
        <v>25</v>
      </c>
      <c r="AM58" s="254">
        <v>46</v>
      </c>
      <c r="AN58" s="252">
        <v>33</v>
      </c>
      <c r="AO58" s="252">
        <v>45</v>
      </c>
      <c r="AP58" s="240">
        <v>23</v>
      </c>
      <c r="AQ58" s="240">
        <v>14</v>
      </c>
      <c r="AR58" s="227">
        <v>14</v>
      </c>
      <c r="AS58" s="227"/>
    </row>
    <row r="59" spans="1:45" ht="11.25" customHeight="1" x14ac:dyDescent="0.2">
      <c r="A59" s="306" t="s">
        <v>3188</v>
      </c>
      <c r="B59" s="307">
        <v>105</v>
      </c>
      <c r="C59" s="308">
        <v>38.723809523809521</v>
      </c>
      <c r="D59" s="309">
        <v>53.196761904761907</v>
      </c>
      <c r="E59" s="309">
        <v>2.9538614397729215</v>
      </c>
      <c r="F59" s="309">
        <v>7.3312568213796725</v>
      </c>
      <c r="G59" s="310"/>
      <c r="H59" s="311">
        <v>174</v>
      </c>
      <c r="I59" s="308">
        <v>14.436781609195402</v>
      </c>
      <c r="J59" s="312">
        <v>48.025287356321826</v>
      </c>
      <c r="K59" s="309">
        <v>3.0695672651124335</v>
      </c>
      <c r="L59" s="313">
        <v>8.725850821181691</v>
      </c>
      <c r="M59" s="110"/>
      <c r="N59" s="316">
        <v>195</v>
      </c>
      <c r="O59" s="71">
        <v>7.2</v>
      </c>
      <c r="P59" s="76">
        <v>43.92</v>
      </c>
      <c r="Q59" s="72">
        <v>3.49</v>
      </c>
      <c r="R59" s="77">
        <v>10.06</v>
      </c>
      <c r="T59" s="803" t="s">
        <v>5384</v>
      </c>
      <c r="V59" s="803"/>
      <c r="W59" s="803"/>
      <c r="X59" s="803" t="s">
        <v>5379</v>
      </c>
      <c r="AG59" s="237">
        <v>9</v>
      </c>
      <c r="AH59" s="294"/>
      <c r="AI59" s="294"/>
      <c r="AJ59" s="294"/>
      <c r="AK59" s="237">
        <v>25</v>
      </c>
      <c r="AL59" s="241">
        <v>47</v>
      </c>
      <c r="AM59" s="237">
        <v>35</v>
      </c>
      <c r="AN59" s="3">
        <v>44</v>
      </c>
      <c r="AO59" s="3">
        <v>22</v>
      </c>
      <c r="AP59" s="237">
        <v>16</v>
      </c>
      <c r="AQ59" s="231">
        <v>15</v>
      </c>
      <c r="AR59" s="231">
        <v>21</v>
      </c>
      <c r="AS59" s="245"/>
    </row>
    <row r="60" spans="1:45" ht="11.25" customHeight="1" x14ac:dyDescent="0.2">
      <c r="A60" s="306" t="s">
        <v>3189</v>
      </c>
      <c r="B60" s="307">
        <v>105</v>
      </c>
      <c r="C60" s="308">
        <v>38.838095238095235</v>
      </c>
      <c r="D60" s="309">
        <v>53.237333333333318</v>
      </c>
      <c r="E60" s="309">
        <v>2.945408753308461</v>
      </c>
      <c r="F60" s="309">
        <v>7.4227730062119246</v>
      </c>
      <c r="G60" s="310"/>
      <c r="H60" s="311">
        <v>176</v>
      </c>
      <c r="I60" s="308">
        <v>14.443181818181818</v>
      </c>
      <c r="J60" s="312">
        <v>49.355568181818199</v>
      </c>
      <c r="K60" s="309">
        <v>3.0606598261493123</v>
      </c>
      <c r="L60" s="313">
        <v>8.5585570179090844</v>
      </c>
      <c r="M60" s="110"/>
      <c r="N60" s="316">
        <v>190</v>
      </c>
      <c r="O60" s="71">
        <v>7.2</v>
      </c>
      <c r="P60" s="76">
        <v>43.15</v>
      </c>
      <c r="Q60" s="72">
        <v>3.45</v>
      </c>
      <c r="R60" s="77">
        <v>10.02</v>
      </c>
      <c r="T60" s="1061" t="s">
        <v>5386</v>
      </c>
      <c r="V60" s="1061"/>
      <c r="W60" s="803"/>
      <c r="X60" s="1061" t="s">
        <v>5381</v>
      </c>
      <c r="AG60" s="240">
        <v>8</v>
      </c>
      <c r="AH60" s="294"/>
      <c r="AI60" s="294"/>
      <c r="AJ60" s="294"/>
      <c r="AK60" s="240">
        <v>43</v>
      </c>
      <c r="AL60" s="15">
        <v>43</v>
      </c>
      <c r="AM60" s="240">
        <v>48</v>
      </c>
      <c r="AN60" s="13">
        <v>28</v>
      </c>
      <c r="AO60" s="13">
        <v>22</v>
      </c>
      <c r="AP60" s="227">
        <v>21</v>
      </c>
      <c r="AQ60" s="227">
        <v>22</v>
      </c>
      <c r="AR60" s="234">
        <v>98</v>
      </c>
      <c r="AS60" s="234"/>
    </row>
    <row r="61" spans="1:45" ht="11.25" customHeight="1" x14ac:dyDescent="0.2">
      <c r="A61" s="306" t="s">
        <v>3190</v>
      </c>
      <c r="B61" s="307">
        <v>105</v>
      </c>
      <c r="C61" s="308">
        <v>38.876190476190473</v>
      </c>
      <c r="D61" s="309">
        <v>54.732761904761915</v>
      </c>
      <c r="E61" s="309">
        <v>2.8607813842828724</v>
      </c>
      <c r="F61" s="309">
        <v>7.3144659724257766</v>
      </c>
      <c r="G61" s="310"/>
      <c r="H61" s="311">
        <v>178</v>
      </c>
      <c r="I61" s="308">
        <v>14.404494382022472</v>
      </c>
      <c r="J61" s="312">
        <v>50.229719101123592</v>
      </c>
      <c r="K61" s="309">
        <v>3.047047986021679</v>
      </c>
      <c r="L61" s="313">
        <v>8.7287816473957882</v>
      </c>
      <c r="M61" s="110"/>
      <c r="N61" s="316">
        <v>187</v>
      </c>
      <c r="O61" s="71">
        <v>7.2</v>
      </c>
      <c r="P61" s="76">
        <v>44.06</v>
      </c>
      <c r="Q61" s="72">
        <v>3.43</v>
      </c>
      <c r="R61" s="77">
        <v>9.6300000000000008</v>
      </c>
      <c r="T61" s="1061" t="s">
        <v>5387</v>
      </c>
      <c r="V61" s="1061"/>
      <c r="W61" s="803"/>
      <c r="X61" s="1061" t="s">
        <v>5382</v>
      </c>
      <c r="AG61" s="240">
        <v>7</v>
      </c>
      <c r="AH61" s="294"/>
      <c r="AI61" s="294"/>
      <c r="AJ61" s="294"/>
      <c r="AK61" s="240">
        <v>39</v>
      </c>
      <c r="AL61" s="15">
        <v>43</v>
      </c>
      <c r="AM61" s="240">
        <v>29</v>
      </c>
      <c r="AN61" s="13">
        <v>27</v>
      </c>
      <c r="AO61" s="239">
        <v>23</v>
      </c>
      <c r="AP61" s="227">
        <v>25</v>
      </c>
      <c r="AQ61" s="234">
        <v>110</v>
      </c>
      <c r="AR61" s="234">
        <v>147</v>
      </c>
      <c r="AS61" s="234"/>
    </row>
    <row r="62" spans="1:45" ht="11.25" customHeight="1" x14ac:dyDescent="0.2">
      <c r="A62" s="306" t="s">
        <v>3191</v>
      </c>
      <c r="B62" s="307">
        <v>105</v>
      </c>
      <c r="C62" s="308">
        <v>39</v>
      </c>
      <c r="D62" s="309">
        <v>53.261809523809511</v>
      </c>
      <c r="E62" s="309">
        <v>2.8941494665859269</v>
      </c>
      <c r="F62" s="309">
        <v>7.5877547617204666</v>
      </c>
      <c r="G62" s="310"/>
      <c r="H62" s="311">
        <v>181</v>
      </c>
      <c r="I62" s="308">
        <v>14.397790055248619</v>
      </c>
      <c r="J62" s="312">
        <v>49.882071823204456</v>
      </c>
      <c r="K62" s="309">
        <v>3.0732199988358793</v>
      </c>
      <c r="L62" s="313">
        <v>8.3853861894620962</v>
      </c>
      <c r="M62" s="110"/>
      <c r="N62" s="316">
        <v>189</v>
      </c>
      <c r="O62" s="71">
        <v>7.2</v>
      </c>
      <c r="P62" s="76">
        <v>44.45</v>
      </c>
      <c r="Q62" s="72">
        <v>3.49</v>
      </c>
      <c r="R62" s="77">
        <v>10.36</v>
      </c>
      <c r="T62" s="803" t="s">
        <v>5383</v>
      </c>
      <c r="V62" s="803"/>
      <c r="W62" s="803"/>
      <c r="X62" s="803" t="s">
        <v>5378</v>
      </c>
      <c r="AG62" s="240">
        <v>6</v>
      </c>
      <c r="AH62" s="294"/>
      <c r="AI62" s="294"/>
      <c r="AJ62" s="294"/>
      <c r="AK62" s="240">
        <v>49</v>
      </c>
      <c r="AL62" s="15">
        <v>36</v>
      </c>
      <c r="AM62" s="240">
        <v>30</v>
      </c>
      <c r="AN62" s="239">
        <v>24</v>
      </c>
      <c r="AO62" s="239">
        <v>36</v>
      </c>
      <c r="AP62" s="240">
        <v>128</v>
      </c>
      <c r="AQ62" s="240">
        <v>182</v>
      </c>
      <c r="AR62" s="240">
        <v>104</v>
      </c>
      <c r="AS62" s="240"/>
    </row>
    <row r="63" spans="1:45" ht="11.25" customHeight="1" x14ac:dyDescent="0.2">
      <c r="A63" s="306" t="s">
        <v>3192</v>
      </c>
      <c r="B63" s="307">
        <v>106</v>
      </c>
      <c r="C63" s="308">
        <v>39.018867924528301</v>
      </c>
      <c r="D63" s="309">
        <v>53.89150943396227</v>
      </c>
      <c r="E63" s="309">
        <v>2.9360208613894998</v>
      </c>
      <c r="F63" s="309">
        <v>7.7347614603787473</v>
      </c>
      <c r="G63" s="310"/>
      <c r="H63" s="311">
        <v>180</v>
      </c>
      <c r="I63" s="308">
        <v>14.28888888888889</v>
      </c>
      <c r="J63" s="312">
        <v>50.597722222222245</v>
      </c>
      <c r="K63" s="309">
        <v>3.0113819005787401</v>
      </c>
      <c r="L63" s="313">
        <v>8.5893126267585718</v>
      </c>
      <c r="M63" s="110"/>
      <c r="N63" s="316">
        <v>180</v>
      </c>
      <c r="O63" s="71">
        <v>7.2166666666666668</v>
      </c>
      <c r="P63" s="76">
        <v>44.658222222222214</v>
      </c>
      <c r="Q63" s="72">
        <v>3.5695887194909592</v>
      </c>
      <c r="R63" s="77">
        <v>10.211207480675476</v>
      </c>
      <c r="T63" s="803" t="s">
        <v>5385</v>
      </c>
      <c r="V63" s="803"/>
      <c r="W63" s="803"/>
      <c r="X63" s="803" t="s">
        <v>5380</v>
      </c>
      <c r="AG63" s="254">
        <v>5</v>
      </c>
      <c r="AH63" s="294"/>
      <c r="AI63" s="294"/>
      <c r="AJ63" s="294"/>
      <c r="AK63" s="254">
        <v>34</v>
      </c>
      <c r="AL63" s="247">
        <v>31</v>
      </c>
      <c r="AM63" s="251">
        <v>28</v>
      </c>
      <c r="AN63" s="253">
        <v>38</v>
      </c>
      <c r="AO63" s="252">
        <v>156</v>
      </c>
      <c r="AP63" s="254">
        <v>206</v>
      </c>
      <c r="AQ63" s="254">
        <v>105</v>
      </c>
      <c r="AR63" s="254">
        <v>117</v>
      </c>
      <c r="AS63" s="254"/>
    </row>
    <row r="64" spans="1:45" ht="11.25" customHeight="1" x14ac:dyDescent="0.2">
      <c r="A64" s="306" t="s">
        <v>3193</v>
      </c>
      <c r="B64" s="307">
        <v>105</v>
      </c>
      <c r="C64" s="308">
        <v>39.038095238095238</v>
      </c>
      <c r="D64" s="309">
        <v>53.484190476190449</v>
      </c>
      <c r="E64" s="309">
        <v>2.9307077302537237</v>
      </c>
      <c r="F64" s="309">
        <v>7.751604099309084</v>
      </c>
      <c r="G64" s="310"/>
      <c r="H64" s="311">
        <v>183</v>
      </c>
      <c r="I64" s="308">
        <v>14.289617486338798</v>
      </c>
      <c r="J64" s="312">
        <v>50.888196721311473</v>
      </c>
      <c r="K64" s="309">
        <v>3.0162873488379405</v>
      </c>
      <c r="L64" s="313">
        <v>8.5811906820553396</v>
      </c>
      <c r="M64" s="110"/>
      <c r="N64" s="316">
        <v>170</v>
      </c>
      <c r="O64" s="71">
        <v>7.1882352941176473</v>
      </c>
      <c r="P64" s="76">
        <v>45.254941176470588</v>
      </c>
      <c r="Q64" s="72">
        <v>3.6225862398058157</v>
      </c>
      <c r="R64" s="77">
        <v>10.425282867376961</v>
      </c>
      <c r="T64" s="1061"/>
      <c r="W64" s="803"/>
      <c r="X64" s="1061"/>
      <c r="AG64" s="53" t="s">
        <v>3194</v>
      </c>
      <c r="AH64" s="213">
        <f t="shared" ref="AH64:AR64" si="0">SUM(AH4:AH63)</f>
        <v>139</v>
      </c>
      <c r="AI64" s="213">
        <f t="shared" si="0"/>
        <v>150</v>
      </c>
      <c r="AJ64" s="284">
        <f t="shared" si="0"/>
        <v>159</v>
      </c>
      <c r="AK64" s="213">
        <f t="shared" si="0"/>
        <v>417</v>
      </c>
      <c r="AL64" s="213">
        <f t="shared" si="0"/>
        <v>448</v>
      </c>
      <c r="AM64" s="284">
        <f t="shared" si="0"/>
        <v>458</v>
      </c>
      <c r="AN64" s="284">
        <f t="shared" si="0"/>
        <v>476</v>
      </c>
      <c r="AO64" s="284">
        <f t="shared" si="0"/>
        <v>611</v>
      </c>
      <c r="AP64" s="284">
        <f t="shared" si="0"/>
        <v>753</v>
      </c>
      <c r="AQ64" s="284">
        <f t="shared" si="0"/>
        <v>769</v>
      </c>
      <c r="AR64" s="284">
        <f t="shared" si="0"/>
        <v>822</v>
      </c>
      <c r="AS64" s="233">
        <f>X52</f>
        <v>708</v>
      </c>
    </row>
    <row r="65" spans="1:45" ht="11.25" customHeight="1" x14ac:dyDescent="0.2">
      <c r="A65" s="261" t="s">
        <v>3195</v>
      </c>
      <c r="B65" s="288">
        <v>105</v>
      </c>
      <c r="C65" s="263">
        <v>39.1</v>
      </c>
      <c r="D65" s="264">
        <v>56.35</v>
      </c>
      <c r="E65" s="264">
        <v>2.77</v>
      </c>
      <c r="F65" s="264">
        <v>7.82</v>
      </c>
      <c r="G65" s="310"/>
      <c r="H65" s="289">
        <v>189</v>
      </c>
      <c r="I65" s="263">
        <v>14.3</v>
      </c>
      <c r="J65" s="276">
        <v>56.29</v>
      </c>
      <c r="K65" s="264">
        <v>2.89</v>
      </c>
      <c r="L65" s="290">
        <v>8.6199999999999992</v>
      </c>
      <c r="M65" s="320"/>
      <c r="N65" s="321">
        <v>175</v>
      </c>
      <c r="O65" s="322">
        <v>7.1</v>
      </c>
      <c r="P65" s="323">
        <v>47.02</v>
      </c>
      <c r="Q65" s="324">
        <v>3.35</v>
      </c>
      <c r="R65" s="325">
        <v>10.64</v>
      </c>
      <c r="T65" s="327" t="s">
        <v>4122</v>
      </c>
      <c r="W65" s="803"/>
      <c r="AG65" s="110">
        <v>4</v>
      </c>
      <c r="AH65" s="294"/>
      <c r="AI65" s="294"/>
      <c r="AJ65" s="294"/>
      <c r="AK65" s="110">
        <v>26</v>
      </c>
      <c r="AL65" s="326">
        <v>32</v>
      </c>
      <c r="AM65" s="326">
        <v>50</v>
      </c>
      <c r="AN65" s="110">
        <v>179</v>
      </c>
      <c r="AO65" s="110">
        <v>221</v>
      </c>
      <c r="AP65" s="110">
        <v>124</v>
      </c>
      <c r="AQ65" s="110">
        <v>117</v>
      </c>
      <c r="AR65" s="110">
        <v>101</v>
      </c>
      <c r="AS65" s="110" t="e">
        <f>Notes!#REF!</f>
        <v>#REF!</v>
      </c>
    </row>
    <row r="66" spans="1:45" ht="11.25" customHeight="1" x14ac:dyDescent="0.2">
      <c r="A66" s="261" t="s">
        <v>3196</v>
      </c>
      <c r="B66" s="288">
        <v>105</v>
      </c>
      <c r="C66" s="263">
        <v>39.361904761904761</v>
      </c>
      <c r="D66" s="264">
        <v>57.248571428571438</v>
      </c>
      <c r="E66" s="264">
        <v>2.7699593384160988</v>
      </c>
      <c r="F66" s="264">
        <v>8.3075800531567481</v>
      </c>
      <c r="G66" s="310"/>
      <c r="H66" s="289">
        <v>199</v>
      </c>
      <c r="I66" s="263">
        <v>14.201005025125628</v>
      </c>
      <c r="J66" s="276">
        <v>56.91070351758794</v>
      </c>
      <c r="K66" s="264">
        <v>2.9230893023152928</v>
      </c>
      <c r="L66" s="290">
        <v>8.4249070499532905</v>
      </c>
      <c r="M66" s="320"/>
      <c r="N66" s="321">
        <v>167</v>
      </c>
      <c r="O66" s="322">
        <v>7.1377245508982039</v>
      </c>
      <c r="P66" s="323">
        <v>47.294491017964035</v>
      </c>
      <c r="Q66" s="324">
        <v>3.3257199468726544</v>
      </c>
      <c r="R66" s="325">
        <v>10.424227082764403</v>
      </c>
      <c r="T66" t="s">
        <v>4438</v>
      </c>
      <c r="W66" s="803"/>
      <c r="AG66" s="214" t="s">
        <v>3197</v>
      </c>
      <c r="AH66" s="294"/>
      <c r="AI66" s="294"/>
      <c r="AJ66" s="294"/>
      <c r="AK66" s="284">
        <f t="shared" ref="AK66:AS66" si="1">AK64+AK65</f>
        <v>443</v>
      </c>
      <c r="AL66" s="213">
        <f t="shared" si="1"/>
        <v>480</v>
      </c>
      <c r="AM66" s="284">
        <f t="shared" si="1"/>
        <v>508</v>
      </c>
      <c r="AN66" s="287">
        <f t="shared" si="1"/>
        <v>655</v>
      </c>
      <c r="AO66" s="287">
        <f t="shared" si="1"/>
        <v>832</v>
      </c>
      <c r="AP66" s="287">
        <f t="shared" si="1"/>
        <v>877</v>
      </c>
      <c r="AQ66" s="287">
        <f t="shared" si="1"/>
        <v>886</v>
      </c>
      <c r="AR66" s="287">
        <f t="shared" si="1"/>
        <v>923</v>
      </c>
      <c r="AS66" s="287" t="e">
        <f t="shared" si="1"/>
        <v>#REF!</v>
      </c>
    </row>
    <row r="67" spans="1:45" ht="11.25" customHeight="1" x14ac:dyDescent="0.2">
      <c r="A67" s="261" t="s">
        <v>3198</v>
      </c>
      <c r="B67" s="288">
        <v>105</v>
      </c>
      <c r="C67" s="263">
        <v>39.4</v>
      </c>
      <c r="D67" s="264">
        <v>59.159523809523819</v>
      </c>
      <c r="E67" s="264">
        <v>2.6749219036577752</v>
      </c>
      <c r="F67" s="264">
        <v>8.3642525684448632</v>
      </c>
      <c r="G67" s="310"/>
      <c r="H67" s="289">
        <v>201</v>
      </c>
      <c r="I67" s="263">
        <v>14.17910447761194</v>
      </c>
      <c r="J67" s="276">
        <v>58.424676616915434</v>
      </c>
      <c r="K67" s="264">
        <v>2.8396686901779384</v>
      </c>
      <c r="L67" s="290">
        <v>8.6199430602531102</v>
      </c>
      <c r="M67" s="320"/>
      <c r="N67" s="321">
        <v>164</v>
      </c>
      <c r="O67" s="322">
        <v>7.1463414634146343</v>
      </c>
      <c r="P67" s="323">
        <v>49.490853658536572</v>
      </c>
      <c r="Q67" s="324">
        <v>3.2174412194264299</v>
      </c>
      <c r="R67" s="325">
        <v>10.514087696930474</v>
      </c>
      <c r="T67" s="803" t="s">
        <v>4630</v>
      </c>
      <c r="W67" s="803"/>
      <c r="X67" t="s">
        <v>3727</v>
      </c>
      <c r="AG67" s="283" t="s">
        <v>3199</v>
      </c>
      <c r="AH67" s="283"/>
      <c r="AI67" s="283"/>
      <c r="AJ67" s="283"/>
      <c r="AK67" s="110"/>
      <c r="AL67" s="110"/>
      <c r="AM67" s="110"/>
      <c r="AN67" s="110"/>
      <c r="AO67" s="110"/>
      <c r="AP67" s="285"/>
      <c r="AQ67" s="285"/>
      <c r="AR67" s="285"/>
      <c r="AS67" s="285" t="s">
        <v>3863</v>
      </c>
    </row>
    <row r="68" spans="1:45" ht="11.25" customHeight="1" x14ac:dyDescent="0.2">
      <c r="A68" s="261" t="s">
        <v>3200</v>
      </c>
      <c r="B68" s="288">
        <v>104</v>
      </c>
      <c r="C68" s="263">
        <v>39.471153846153847</v>
      </c>
      <c r="D68" s="264">
        <v>60.574038461538457</v>
      </c>
      <c r="E68" s="264">
        <v>2.5836863680457465</v>
      </c>
      <c r="F68" s="264">
        <v>8.292882437544403</v>
      </c>
      <c r="G68" s="310"/>
      <c r="H68" s="289">
        <v>203</v>
      </c>
      <c r="I68" s="263">
        <v>14.216748768472906</v>
      </c>
      <c r="J68" s="276">
        <v>58.792266009852206</v>
      </c>
      <c r="K68" s="264">
        <v>2.8117213926878968</v>
      </c>
      <c r="L68" s="290">
        <v>8.8575396610943713</v>
      </c>
      <c r="M68" s="320"/>
      <c r="N68" s="321">
        <v>164</v>
      </c>
      <c r="O68" s="322">
        <v>7.1707317073170733</v>
      </c>
      <c r="P68" s="323">
        <v>50.35902439024391</v>
      </c>
      <c r="Q68" s="324">
        <v>3.2350208793003468</v>
      </c>
      <c r="R68" s="325">
        <v>10.268489681650506</v>
      </c>
      <c r="T68" s="803" t="s">
        <v>3725</v>
      </c>
      <c r="W68" s="803"/>
      <c r="X68" t="s">
        <v>3726</v>
      </c>
      <c r="AG68" s="110"/>
      <c r="AH68" s="110"/>
      <c r="AI68" s="110"/>
      <c r="AJ68" s="110"/>
      <c r="AK68" s="110"/>
      <c r="AL68" s="110"/>
      <c r="AM68" s="110"/>
      <c r="AN68" s="110"/>
      <c r="AO68" s="110"/>
      <c r="AP68" s="285"/>
      <c r="AQ68" s="25"/>
      <c r="AR68" s="25"/>
      <c r="AS68" s="25" t="s">
        <v>3862</v>
      </c>
    </row>
    <row r="69" spans="1:45" ht="11.25" customHeight="1" x14ac:dyDescent="0.2">
      <c r="A69" s="261" t="s">
        <v>3201</v>
      </c>
      <c r="B69" s="288">
        <v>104</v>
      </c>
      <c r="C69" s="263">
        <v>39.54807692307692</v>
      </c>
      <c r="D69" s="264">
        <v>60.582692307692319</v>
      </c>
      <c r="E69" s="264">
        <v>2.6136963238998376</v>
      </c>
      <c r="F69" s="264">
        <v>8.3066123970142449</v>
      </c>
      <c r="G69" s="310"/>
      <c r="H69" s="289">
        <v>207</v>
      </c>
      <c r="I69" s="263">
        <v>14.212560386473429</v>
      </c>
      <c r="J69" s="276">
        <v>58.61797101449271</v>
      </c>
      <c r="K69" s="264">
        <v>2.8385718808556466</v>
      </c>
      <c r="L69" s="290">
        <v>8.8333712232463455</v>
      </c>
      <c r="M69" s="320"/>
      <c r="N69" s="321">
        <v>160</v>
      </c>
      <c r="O69" s="322">
        <v>7.1124999999999998</v>
      </c>
      <c r="P69" s="323">
        <v>50.618562500000024</v>
      </c>
      <c r="Q69" s="324">
        <v>3.3042096632933871</v>
      </c>
      <c r="R69" s="325">
        <v>10.398908493616554</v>
      </c>
      <c r="T69" s="803" t="s">
        <v>4709</v>
      </c>
      <c r="W69" s="803"/>
      <c r="X69" t="s">
        <v>3734</v>
      </c>
      <c r="AG69" s="110"/>
      <c r="AH69" s="110"/>
      <c r="AI69" s="110"/>
      <c r="AJ69" s="110"/>
      <c r="AK69" s="110"/>
      <c r="AL69" s="110"/>
      <c r="AM69" s="110"/>
      <c r="AN69" s="110"/>
      <c r="AO69" s="110"/>
      <c r="AP69" s="285"/>
      <c r="AQ69" s="285"/>
      <c r="AR69" s="285"/>
      <c r="AS69" s="429" t="s">
        <v>3864</v>
      </c>
    </row>
    <row r="70" spans="1:45" ht="11.25" customHeight="1" x14ac:dyDescent="0.2">
      <c r="A70" s="261" t="s">
        <v>3202</v>
      </c>
      <c r="B70" s="288">
        <v>104</v>
      </c>
      <c r="C70" s="263">
        <v>39.596153846153847</v>
      </c>
      <c r="D70" s="264">
        <v>59.724519230769218</v>
      </c>
      <c r="E70" s="264">
        <v>2.6652034129112616</v>
      </c>
      <c r="F70" s="264">
        <v>9.0743012684674227</v>
      </c>
      <c r="G70" s="310"/>
      <c r="H70" s="289">
        <v>209</v>
      </c>
      <c r="I70" s="263">
        <v>14.253588516746412</v>
      </c>
      <c r="J70" s="276">
        <v>57.539665071770294</v>
      </c>
      <c r="K70" s="264">
        <v>2.8530721443428444</v>
      </c>
      <c r="L70" s="290">
        <v>8.7865990321294376</v>
      </c>
      <c r="M70" s="320"/>
      <c r="N70" s="321">
        <v>155</v>
      </c>
      <c r="O70" s="322">
        <v>7.1032258064516132</v>
      </c>
      <c r="P70" s="323">
        <v>50.265096774193552</v>
      </c>
      <c r="Q70" s="324">
        <v>3.3168905464037746</v>
      </c>
      <c r="R70" s="325">
        <v>10.358425818376737</v>
      </c>
      <c r="T70" s="803" t="s">
        <v>4762</v>
      </c>
      <c r="W70" s="803"/>
      <c r="X70" t="s">
        <v>2095</v>
      </c>
      <c r="AG70" s="27" t="s">
        <v>386</v>
      </c>
      <c r="AH70" s="237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1">
        <f t="shared" si="2"/>
        <v>102</v>
      </c>
      <c r="AM70" s="241">
        <f t="shared" si="2"/>
        <v>105</v>
      </c>
      <c r="AN70" s="241">
        <f t="shared" si="2"/>
        <v>105</v>
      </c>
      <c r="AO70" s="237">
        <f t="shared" si="2"/>
        <v>106</v>
      </c>
      <c r="AP70" s="236">
        <v>107</v>
      </c>
      <c r="AQ70" s="236">
        <v>108</v>
      </c>
      <c r="AR70" s="236">
        <v>115</v>
      </c>
      <c r="AS70" s="236">
        <f>U52</f>
        <v>147</v>
      </c>
    </row>
    <row r="71" spans="1:45" ht="11.25" customHeight="1" x14ac:dyDescent="0.2">
      <c r="A71" s="261" t="s">
        <v>3204</v>
      </c>
      <c r="B71" s="288">
        <v>105</v>
      </c>
      <c r="C71" s="263">
        <v>39.495238095238093</v>
      </c>
      <c r="D71" s="264">
        <v>61.935904761904752</v>
      </c>
      <c r="E71" s="264">
        <v>2.5239831009868787</v>
      </c>
      <c r="F71" s="264">
        <v>8.84</v>
      </c>
      <c r="G71" s="310"/>
      <c r="H71" s="289">
        <v>208</v>
      </c>
      <c r="I71" s="263">
        <v>14.259615384615385</v>
      </c>
      <c r="J71" s="276">
        <v>59.171634615384626</v>
      </c>
      <c r="K71" s="264">
        <v>2.7767832425829786</v>
      </c>
      <c r="L71" s="290">
        <v>8.663770700008433</v>
      </c>
      <c r="M71" s="320"/>
      <c r="N71" s="321">
        <v>156</v>
      </c>
      <c r="O71" s="322">
        <v>7.0897435897435894</v>
      </c>
      <c r="P71" s="323">
        <v>51.153653846153851</v>
      </c>
      <c r="Q71" s="324">
        <v>3.2707664126954681</v>
      </c>
      <c r="R71" s="325">
        <v>10.407064171414437</v>
      </c>
      <c r="T71" s="803" t="s">
        <v>4824</v>
      </c>
      <c r="X71" s="803" t="s">
        <v>3751</v>
      </c>
      <c r="AB71" s="835"/>
      <c r="AC71" s="587"/>
      <c r="AG71" s="24" t="s">
        <v>387</v>
      </c>
      <c r="AH71" s="254">
        <f t="shared" ref="AH71:AO71" si="3">SUM(AH44:AH58)</f>
        <v>6</v>
      </c>
      <c r="AI71" s="252">
        <f t="shared" si="3"/>
        <v>22</v>
      </c>
      <c r="AJ71" s="252">
        <f t="shared" si="3"/>
        <v>62</v>
      </c>
      <c r="AK71" s="13">
        <f t="shared" si="3"/>
        <v>129</v>
      </c>
      <c r="AL71" s="15">
        <f t="shared" si="3"/>
        <v>146</v>
      </c>
      <c r="AM71" s="15">
        <f t="shared" si="3"/>
        <v>183</v>
      </c>
      <c r="AN71" s="15">
        <f t="shared" si="3"/>
        <v>210</v>
      </c>
      <c r="AO71" s="240">
        <f t="shared" si="3"/>
        <v>246</v>
      </c>
      <c r="AP71" s="328">
        <v>250</v>
      </c>
      <c r="AQ71" s="328">
        <v>227</v>
      </c>
      <c r="AR71" s="328">
        <v>220</v>
      </c>
      <c r="AS71" s="328">
        <f>V52</f>
        <v>379</v>
      </c>
    </row>
    <row r="72" spans="1:45" ht="11.25" customHeight="1" x14ac:dyDescent="0.2">
      <c r="A72" s="261" t="s">
        <v>3205</v>
      </c>
      <c r="B72" s="288">
        <v>105</v>
      </c>
      <c r="C72" s="263">
        <v>39.580952380952382</v>
      </c>
      <c r="D72" s="264">
        <v>59.01857142857142</v>
      </c>
      <c r="E72" s="264">
        <v>2.6793228819822539</v>
      </c>
      <c r="F72" s="264">
        <v>8.9096463391715055</v>
      </c>
      <c r="G72" s="310"/>
      <c r="H72" s="289">
        <v>209</v>
      </c>
      <c r="I72" s="263">
        <v>14.301435406698564</v>
      </c>
      <c r="J72" s="276">
        <v>57.986363636363649</v>
      </c>
      <c r="K72" s="264">
        <v>2.8348578888855744</v>
      </c>
      <c r="L72" s="290">
        <v>8.5624116367713157</v>
      </c>
      <c r="M72" s="320"/>
      <c r="N72" s="321">
        <v>158</v>
      </c>
      <c r="O72" s="322">
        <v>7.0886075949367084</v>
      </c>
      <c r="P72" s="323">
        <v>49.919873417721512</v>
      </c>
      <c r="Q72" s="324">
        <v>3.4402253557203175</v>
      </c>
      <c r="R72" s="325">
        <v>10.583324628774493</v>
      </c>
      <c r="T72" s="803" t="s">
        <v>4872</v>
      </c>
      <c r="X72" t="s">
        <v>3769</v>
      </c>
      <c r="AA72" s="803"/>
      <c r="AB72" s="835"/>
      <c r="AC72" s="587"/>
      <c r="AG72" s="51" t="s">
        <v>849</v>
      </c>
      <c r="AH72" s="329"/>
      <c r="AI72" s="329"/>
      <c r="AJ72" s="329"/>
      <c r="AK72" s="254">
        <f>SUM(AK59:AK63)</f>
        <v>190</v>
      </c>
      <c r="AL72" s="247">
        <f>SUM(AL59:AL63)</f>
        <v>200</v>
      </c>
      <c r="AM72" s="247">
        <f>SUM(AM59:AM63)</f>
        <v>170</v>
      </c>
      <c r="AN72" s="247">
        <f>SUM(AN59:AN63)</f>
        <v>161</v>
      </c>
      <c r="AO72" s="254">
        <f>SUM(AO59:AO63)</f>
        <v>259</v>
      </c>
      <c r="AP72" s="328">
        <v>396</v>
      </c>
      <c r="AQ72" s="328">
        <v>434</v>
      </c>
      <c r="AR72" s="328">
        <v>487</v>
      </c>
      <c r="AS72" s="328">
        <f>W52</f>
        <v>182</v>
      </c>
    </row>
    <row r="73" spans="1:45" ht="11.25" customHeight="1" x14ac:dyDescent="0.2">
      <c r="A73" s="261" t="s">
        <v>3206</v>
      </c>
      <c r="B73" s="288">
        <v>105</v>
      </c>
      <c r="C73" s="263">
        <v>39.44761904761905</v>
      </c>
      <c r="D73" s="264">
        <v>61.410952380952388</v>
      </c>
      <c r="E73" s="264">
        <v>2.5861727924204545</v>
      </c>
      <c r="F73" s="264">
        <v>8.8208029495875131</v>
      </c>
      <c r="G73" s="310"/>
      <c r="H73" s="289">
        <v>210</v>
      </c>
      <c r="I73" s="263">
        <v>14.304761904761905</v>
      </c>
      <c r="J73" s="276">
        <v>59.836952380952418</v>
      </c>
      <c r="K73" s="264">
        <v>2.7848141209094215</v>
      </c>
      <c r="L73" s="290">
        <v>8.5418332956794565</v>
      </c>
      <c r="M73" s="320"/>
      <c r="N73" s="321">
        <v>154</v>
      </c>
      <c r="O73" s="322">
        <v>7.1103896103896105</v>
      </c>
      <c r="P73" s="323">
        <v>53.042207792207783</v>
      </c>
      <c r="Q73" s="324">
        <v>3.2050314025820672</v>
      </c>
      <c r="R73" s="325">
        <v>10.625121784019754</v>
      </c>
      <c r="T73" s="803" t="s">
        <v>4931</v>
      </c>
      <c r="X73" t="s">
        <v>2423</v>
      </c>
      <c r="AA73" s="803"/>
      <c r="AC73" s="587"/>
      <c r="AG73" s="214" t="s">
        <v>3194</v>
      </c>
      <c r="AH73" s="284">
        <f t="shared" ref="AH73:AS73" si="4">SUM(AH70:AH72)</f>
        <v>139</v>
      </c>
      <c r="AI73" s="284">
        <f t="shared" si="4"/>
        <v>150</v>
      </c>
      <c r="AJ73" s="284">
        <f t="shared" si="4"/>
        <v>159</v>
      </c>
      <c r="AK73" s="284">
        <f t="shared" si="4"/>
        <v>417</v>
      </c>
      <c r="AL73" s="213">
        <f t="shared" si="4"/>
        <v>448</v>
      </c>
      <c r="AM73" s="284">
        <f t="shared" si="4"/>
        <v>458</v>
      </c>
      <c r="AN73" s="287">
        <f t="shared" si="4"/>
        <v>476</v>
      </c>
      <c r="AO73" s="287">
        <f t="shared" si="4"/>
        <v>611</v>
      </c>
      <c r="AP73" s="287">
        <f t="shared" si="4"/>
        <v>753</v>
      </c>
      <c r="AQ73" s="287">
        <f t="shared" si="4"/>
        <v>769</v>
      </c>
      <c r="AR73" s="287">
        <f t="shared" si="4"/>
        <v>822</v>
      </c>
      <c r="AS73" s="287">
        <f t="shared" si="4"/>
        <v>708</v>
      </c>
    </row>
    <row r="74" spans="1:45" ht="11.25" customHeight="1" x14ac:dyDescent="0.2">
      <c r="A74" s="261" t="s">
        <v>3207</v>
      </c>
      <c r="B74" s="288">
        <v>105</v>
      </c>
      <c r="C74" s="263">
        <v>39.561904761904763</v>
      </c>
      <c r="D74" s="264">
        <v>64.090571428571423</v>
      </c>
      <c r="E74" s="264">
        <v>2.5044245947688957</v>
      </c>
      <c r="F74" s="264">
        <v>8.9089100533580101</v>
      </c>
      <c r="G74" s="310"/>
      <c r="H74" s="289">
        <v>209</v>
      </c>
      <c r="I74" s="263">
        <v>14.334928229665072</v>
      </c>
      <c r="J74" s="276">
        <v>62.34449760765547</v>
      </c>
      <c r="K74" s="264">
        <v>2.6419824491198516</v>
      </c>
      <c r="L74" s="290">
        <v>8.6146386937879562</v>
      </c>
      <c r="M74" s="320"/>
      <c r="N74" s="321">
        <v>153</v>
      </c>
      <c r="O74" s="322">
        <v>7.117647058823529</v>
      </c>
      <c r="P74" s="323">
        <v>54.96287581699346</v>
      </c>
      <c r="Q74" s="324">
        <v>3.0667751721316683</v>
      </c>
      <c r="R74" s="325">
        <v>10.780946710288752</v>
      </c>
      <c r="T74" s="803" t="s">
        <v>4032</v>
      </c>
      <c r="W74" s="803"/>
      <c r="X74" t="s">
        <v>4029</v>
      </c>
      <c r="Y74" s="100"/>
      <c r="AA74" s="803"/>
      <c r="AB74" s="835"/>
      <c r="AC74" s="587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</row>
    <row r="75" spans="1:45" ht="11.25" customHeight="1" x14ac:dyDescent="0.2">
      <c r="A75" s="261" t="s">
        <v>3208</v>
      </c>
      <c r="B75" s="288">
        <v>105</v>
      </c>
      <c r="C75" s="263">
        <v>39.704761904761902</v>
      </c>
      <c r="D75" s="264">
        <v>65.144190476190516</v>
      </c>
      <c r="E75" s="264">
        <v>2.4971055056780749</v>
      </c>
      <c r="F75" s="264">
        <v>9.0008166069357678</v>
      </c>
      <c r="G75" s="310"/>
      <c r="H75" s="289">
        <v>211</v>
      </c>
      <c r="I75" s="263">
        <v>14.407582938388625</v>
      </c>
      <c r="J75" s="276">
        <v>63.89450236966821</v>
      </c>
      <c r="K75" s="264">
        <v>2.610560511554481</v>
      </c>
      <c r="L75" s="290">
        <v>8.7419951703857848</v>
      </c>
      <c r="M75" s="320"/>
      <c r="N75" s="321">
        <v>155</v>
      </c>
      <c r="O75" s="322">
        <v>7.1677419354838712</v>
      </c>
      <c r="P75" s="323">
        <v>56.600967741935506</v>
      </c>
      <c r="Q75" s="324">
        <v>3.0692540538199053</v>
      </c>
      <c r="R75" s="325">
        <v>11.110767485824468</v>
      </c>
      <c r="T75" t="s">
        <v>5006</v>
      </c>
      <c r="W75" s="803"/>
      <c r="X75" t="s">
        <v>2565</v>
      </c>
      <c r="AA75" s="803"/>
      <c r="AC75" s="587"/>
      <c r="AG75" s="330" t="s">
        <v>3209</v>
      </c>
      <c r="AH75" s="213" t="s">
        <v>3105</v>
      </c>
      <c r="AI75" s="53"/>
      <c r="AJ75" s="53"/>
      <c r="AK75" s="213"/>
      <c r="AL75" s="2"/>
      <c r="AM75" s="2"/>
      <c r="AN75" s="2"/>
      <c r="AO75" s="2"/>
      <c r="AP75" s="287"/>
      <c r="AQ75" s="287"/>
      <c r="AR75" s="287"/>
      <c r="AS75" s="287"/>
    </row>
    <row r="76" spans="1:45" ht="11.25" customHeight="1" x14ac:dyDescent="0.2">
      <c r="A76" s="261" t="s">
        <v>3210</v>
      </c>
      <c r="B76" s="288">
        <v>105</v>
      </c>
      <c r="C76" s="263">
        <v>39.780952380952378</v>
      </c>
      <c r="D76" s="264">
        <v>64.418000000000035</v>
      </c>
      <c r="E76" s="264">
        <v>2.486117554557163</v>
      </c>
      <c r="F76" s="264">
        <v>8.6807418765520783</v>
      </c>
      <c r="G76" s="310"/>
      <c r="H76" s="289">
        <v>210</v>
      </c>
      <c r="I76" s="263">
        <v>14.514285714285714</v>
      </c>
      <c r="J76" s="276">
        <v>65.135523809523846</v>
      </c>
      <c r="K76" s="264">
        <v>2.592407560154566</v>
      </c>
      <c r="L76" s="290">
        <v>8.8925878506381331</v>
      </c>
      <c r="M76" s="320"/>
      <c r="N76" s="321">
        <v>161</v>
      </c>
      <c r="O76" s="322">
        <v>7.1</v>
      </c>
      <c r="P76" s="323">
        <v>57.74</v>
      </c>
      <c r="Q76" s="324">
        <v>3.06</v>
      </c>
      <c r="R76" s="325">
        <v>11.1</v>
      </c>
      <c r="T76" t="s">
        <v>5020</v>
      </c>
      <c r="W76" s="803"/>
      <c r="X76" t="s">
        <v>3811</v>
      </c>
      <c r="AA76" s="803"/>
      <c r="AG76" s="331" t="s">
        <v>3211</v>
      </c>
      <c r="AH76" s="48">
        <v>2007</v>
      </c>
      <c r="AI76" s="23">
        <v>2008</v>
      </c>
      <c r="AJ76" s="23">
        <v>2009</v>
      </c>
      <c r="AK76" s="24" t="s">
        <v>3109</v>
      </c>
      <c r="AL76" s="24" t="s">
        <v>3110</v>
      </c>
      <c r="AM76" s="23" t="s">
        <v>91</v>
      </c>
      <c r="AN76" s="23" t="s">
        <v>16</v>
      </c>
      <c r="AO76" s="26" t="s">
        <v>3111</v>
      </c>
      <c r="AP76" s="22" t="s">
        <v>3112</v>
      </c>
      <c r="AQ76" s="22">
        <v>2016</v>
      </c>
      <c r="AR76" s="22">
        <v>2017</v>
      </c>
      <c r="AS76" s="22">
        <v>2018</v>
      </c>
    </row>
    <row r="77" spans="1:45" ht="11.25" customHeight="1" x14ac:dyDescent="0.2">
      <c r="A77" s="306" t="s">
        <v>3212</v>
      </c>
      <c r="B77" s="307">
        <v>105</v>
      </c>
      <c r="C77" s="308">
        <v>39.885714285714286</v>
      </c>
      <c r="D77" s="309">
        <v>61.158666666666669</v>
      </c>
      <c r="E77" s="309">
        <v>2.5961587280672771</v>
      </c>
      <c r="F77" s="309">
        <v>8.6993419004530068</v>
      </c>
      <c r="G77" s="310"/>
      <c r="H77" s="311">
        <v>213</v>
      </c>
      <c r="I77" s="308">
        <v>14.572769953051644</v>
      </c>
      <c r="J77" s="312">
        <v>62.381502347417843</v>
      </c>
      <c r="K77" s="309">
        <v>2.7041955597524754</v>
      </c>
      <c r="L77" s="313">
        <v>8.4342540871660034</v>
      </c>
      <c r="M77" s="320"/>
      <c r="N77" s="332">
        <v>170</v>
      </c>
      <c r="O77" s="333">
        <v>7.0117647058823529</v>
      </c>
      <c r="P77" s="334">
        <v>57.773117647058811</v>
      </c>
      <c r="Q77" s="335">
        <v>3.1506388783548411</v>
      </c>
      <c r="R77" s="336">
        <v>11.527549714401575</v>
      </c>
      <c r="T77" t="s">
        <v>5046</v>
      </c>
      <c r="W77" s="803"/>
      <c r="X77" t="s">
        <v>3984</v>
      </c>
      <c r="AA77" s="803"/>
      <c r="AG77" s="22" t="s">
        <v>386</v>
      </c>
      <c r="AH77" s="329"/>
      <c r="AI77" s="237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6">
        <f t="shared" si="5"/>
        <v>4</v>
      </c>
      <c r="AM77" s="237">
        <f t="shared" si="5"/>
        <v>3</v>
      </c>
      <c r="AN77" s="237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32</v>
      </c>
    </row>
    <row r="78" spans="1:45" ht="11.25" customHeight="1" x14ac:dyDescent="0.2">
      <c r="A78" s="306" t="s">
        <v>3214</v>
      </c>
      <c r="B78" s="307">
        <v>105</v>
      </c>
      <c r="C78" s="308">
        <v>40.019047619047619</v>
      </c>
      <c r="D78" s="309">
        <v>63.604952380952369</v>
      </c>
      <c r="E78" s="309">
        <v>2.5465388171481345</v>
      </c>
      <c r="F78" s="309">
        <v>8.4413501169265928</v>
      </c>
      <c r="G78" s="310"/>
      <c r="H78" s="311">
        <v>220</v>
      </c>
      <c r="I78" s="308">
        <v>14.586363636363636</v>
      </c>
      <c r="J78" s="312">
        <v>64.136681818181799</v>
      </c>
      <c r="K78" s="309">
        <v>2.6863026577608946</v>
      </c>
      <c r="L78" s="313">
        <v>8.2824058559688662</v>
      </c>
      <c r="M78" s="320"/>
      <c r="N78" s="332">
        <v>184</v>
      </c>
      <c r="O78" s="333">
        <v>6.7826086956521738</v>
      </c>
      <c r="P78" s="334">
        <v>59.648641304347848</v>
      </c>
      <c r="Q78" s="335">
        <v>3.1135783713403917</v>
      </c>
      <c r="R78" s="336">
        <v>11.42086925348169</v>
      </c>
      <c r="T78" t="s">
        <v>5132</v>
      </c>
      <c r="W78" s="803"/>
      <c r="X78" t="s">
        <v>2853</v>
      </c>
      <c r="AG78" s="23" t="s">
        <v>387</v>
      </c>
      <c r="AH78" s="329"/>
      <c r="AI78" s="254">
        <f t="shared" ref="AI78:AS78" si="6">AI71-AH71</f>
        <v>16</v>
      </c>
      <c r="AJ78" s="252">
        <f t="shared" si="6"/>
        <v>40</v>
      </c>
      <c r="AK78" s="252">
        <f t="shared" si="6"/>
        <v>67</v>
      </c>
      <c r="AL78" s="9">
        <f t="shared" si="6"/>
        <v>17</v>
      </c>
      <c r="AM78" s="240">
        <f t="shared" si="6"/>
        <v>37</v>
      </c>
      <c r="AN78" s="240">
        <f t="shared" si="6"/>
        <v>27</v>
      </c>
      <c r="AO78" s="13">
        <f t="shared" si="6"/>
        <v>36</v>
      </c>
      <c r="AP78" s="13">
        <f t="shared" si="6"/>
        <v>4</v>
      </c>
      <c r="AQ78" s="13">
        <f t="shared" si="6"/>
        <v>-23</v>
      </c>
      <c r="AR78" s="13">
        <f t="shared" si="6"/>
        <v>-7</v>
      </c>
      <c r="AS78" s="13">
        <f t="shared" si="6"/>
        <v>159</v>
      </c>
    </row>
    <row r="79" spans="1:45" ht="11.25" customHeight="1" x14ac:dyDescent="0.2">
      <c r="A79" s="306" t="s">
        <v>3215</v>
      </c>
      <c r="B79" s="307">
        <v>105</v>
      </c>
      <c r="C79" s="308">
        <v>39.885714285714286</v>
      </c>
      <c r="D79" s="309">
        <v>64.119619047619082</v>
      </c>
      <c r="E79" s="309">
        <v>2.5115031205356479</v>
      </c>
      <c r="F79" s="309">
        <v>8.4708585935910019</v>
      </c>
      <c r="G79" s="310"/>
      <c r="H79" s="311">
        <v>222</v>
      </c>
      <c r="I79" s="308">
        <v>14.581081081081081</v>
      </c>
      <c r="J79" s="312">
        <v>64.423468468468499</v>
      </c>
      <c r="K79" s="309">
        <v>2.6540066333247236</v>
      </c>
      <c r="L79" s="313">
        <v>8.1174965295598653</v>
      </c>
      <c r="M79" s="320"/>
      <c r="N79" s="332">
        <v>192</v>
      </c>
      <c r="O79" s="333">
        <v>6.6875</v>
      </c>
      <c r="P79" s="334">
        <v>58.870052083333341</v>
      </c>
      <c r="Q79" s="335">
        <v>3.0856738130063941</v>
      </c>
      <c r="R79" s="336">
        <v>11.503757323745756</v>
      </c>
      <c r="T79" t="s">
        <v>5133</v>
      </c>
      <c r="W79" s="803"/>
      <c r="X79" t="s">
        <v>3833</v>
      </c>
      <c r="AG79" s="51" t="s">
        <v>849</v>
      </c>
      <c r="AH79" s="329"/>
      <c r="AI79" s="329"/>
      <c r="AJ79" s="329"/>
      <c r="AK79" s="15">
        <f t="shared" ref="AK79:AS79" si="7">AK72-AJ72</f>
        <v>190</v>
      </c>
      <c r="AL79" s="15">
        <f t="shared" si="7"/>
        <v>10</v>
      </c>
      <c r="AM79" s="240">
        <f t="shared" si="7"/>
        <v>-30</v>
      </c>
      <c r="AN79" s="240">
        <f t="shared" si="7"/>
        <v>-9</v>
      </c>
      <c r="AO79" s="13">
        <f t="shared" si="7"/>
        <v>98</v>
      </c>
      <c r="AP79" s="13">
        <f t="shared" si="7"/>
        <v>137</v>
      </c>
      <c r="AQ79" s="13">
        <f t="shared" si="7"/>
        <v>38</v>
      </c>
      <c r="AR79" s="13">
        <f t="shared" si="7"/>
        <v>53</v>
      </c>
      <c r="AS79" s="13">
        <f t="shared" si="7"/>
        <v>-305</v>
      </c>
    </row>
    <row r="80" spans="1:45" ht="11.25" customHeight="1" x14ac:dyDescent="0.2">
      <c r="A80" s="306" t="s">
        <v>3216</v>
      </c>
      <c r="B80" s="307">
        <v>105</v>
      </c>
      <c r="C80" s="308">
        <v>40.142857142857146</v>
      </c>
      <c r="D80" s="309">
        <v>64.301238095238091</v>
      </c>
      <c r="E80" s="309">
        <v>2.5238260402437893</v>
      </c>
      <c r="F80" s="309">
        <v>8.5740261297054587</v>
      </c>
      <c r="G80" s="310"/>
      <c r="H80" s="311">
        <v>229</v>
      </c>
      <c r="I80" s="308">
        <v>14.497816593886462</v>
      </c>
      <c r="J80" s="312">
        <v>64.061703056768579</v>
      </c>
      <c r="K80" s="309">
        <v>2.6875656890539323</v>
      </c>
      <c r="L80" s="313">
        <v>8.3620300291121108</v>
      </c>
      <c r="M80" s="320"/>
      <c r="N80" s="332">
        <v>192</v>
      </c>
      <c r="O80" s="333">
        <v>6.557291666666667</v>
      </c>
      <c r="P80" s="334">
        <v>58.175208333333302</v>
      </c>
      <c r="Q80" s="335">
        <v>3.0447712648946923</v>
      </c>
      <c r="R80" s="336">
        <v>12.093782405682752</v>
      </c>
      <c r="T80" t="s">
        <v>5150</v>
      </c>
      <c r="W80" s="803"/>
      <c r="X80" t="s">
        <v>2886</v>
      </c>
      <c r="Z80" s="604"/>
      <c r="AA80" s="803"/>
      <c r="AG80" s="214" t="s">
        <v>3194</v>
      </c>
      <c r="AH80" s="329"/>
      <c r="AI80" s="213">
        <f t="shared" ref="AI80:AR80" si="8">SUM(AI77:AI79)</f>
        <v>11</v>
      </c>
      <c r="AJ80" s="213">
        <f t="shared" si="8"/>
        <v>9</v>
      </c>
      <c r="AK80" s="213">
        <f t="shared" si="8"/>
        <v>258</v>
      </c>
      <c r="AL80" s="213">
        <f t="shared" si="8"/>
        <v>31</v>
      </c>
      <c r="AM80" s="284">
        <f t="shared" si="8"/>
        <v>10</v>
      </c>
      <c r="AN80" s="284">
        <f t="shared" si="8"/>
        <v>18</v>
      </c>
      <c r="AO80" s="287">
        <f t="shared" si="8"/>
        <v>135</v>
      </c>
      <c r="AP80" s="287">
        <f t="shared" si="8"/>
        <v>142</v>
      </c>
      <c r="AQ80" s="287">
        <f t="shared" si="8"/>
        <v>16</v>
      </c>
      <c r="AR80" s="287">
        <f t="shared" si="8"/>
        <v>53</v>
      </c>
      <c r="AS80" s="287">
        <f>SUM(AS77:AS79)</f>
        <v>-114</v>
      </c>
    </row>
    <row r="81" spans="1:45" ht="11.25" customHeight="1" x14ac:dyDescent="0.2">
      <c r="A81" s="306" t="s">
        <v>3217</v>
      </c>
      <c r="B81" s="307">
        <v>106</v>
      </c>
      <c r="C81" s="308">
        <v>40.113207547169814</v>
      </c>
      <c r="D81" s="309">
        <v>64.795849056603785</v>
      </c>
      <c r="E81" s="309">
        <v>2.5317331660121991</v>
      </c>
      <c r="F81" s="309">
        <v>8.1678998168796646</v>
      </c>
      <c r="G81" s="310"/>
      <c r="H81" s="311">
        <v>231</v>
      </c>
      <c r="I81" s="308">
        <v>14.484848484848484</v>
      </c>
      <c r="J81" s="312">
        <v>64.713290043290044</v>
      </c>
      <c r="K81" s="309">
        <v>2.6749067439937124</v>
      </c>
      <c r="L81" s="313">
        <v>8.4304909538956085</v>
      </c>
      <c r="M81" s="320"/>
      <c r="N81" s="332">
        <v>203</v>
      </c>
      <c r="O81" s="333">
        <v>6.4236453201970445</v>
      </c>
      <c r="P81" s="334">
        <v>59.11891625615764</v>
      </c>
      <c r="Q81" s="335">
        <v>3.0270252483911095</v>
      </c>
      <c r="R81" s="336">
        <v>12.376145391650105</v>
      </c>
      <c r="W81" s="803"/>
      <c r="AA81" s="803"/>
      <c r="AG81" s="110"/>
      <c r="AH81" s="110"/>
      <c r="AI81" s="110"/>
      <c r="AJ81" s="110"/>
      <c r="AK81" s="110"/>
      <c r="AL81" s="110"/>
      <c r="AM81" s="110"/>
      <c r="AN81" s="110"/>
      <c r="AO81" s="110"/>
    </row>
    <row r="82" spans="1:45" ht="11.25" customHeight="1" x14ac:dyDescent="0.2">
      <c r="A82" s="306" t="s">
        <v>3218</v>
      </c>
      <c r="B82" s="307">
        <v>106</v>
      </c>
      <c r="C82" s="308">
        <v>40.179245283018865</v>
      </c>
      <c r="D82" s="309">
        <v>66.142358490566011</v>
      </c>
      <c r="E82" s="309">
        <v>2.4843703779840212</v>
      </c>
      <c r="F82" s="309">
        <v>8.0186818429414544</v>
      </c>
      <c r="G82" s="310"/>
      <c r="H82" s="311">
        <v>231</v>
      </c>
      <c r="I82" s="308">
        <v>14.510822510822511</v>
      </c>
      <c r="J82" s="312">
        <v>65.788787878787829</v>
      </c>
      <c r="K82" s="309">
        <v>2.6353627449481323</v>
      </c>
      <c r="L82" s="313">
        <v>8.6386686725300699</v>
      </c>
      <c r="M82" s="320"/>
      <c r="N82" s="332">
        <v>206</v>
      </c>
      <c r="O82" s="333">
        <v>6.3932038834951452</v>
      </c>
      <c r="P82" s="334">
        <v>60.067038834951461</v>
      </c>
      <c r="Q82" s="335">
        <v>2.9221804334667221</v>
      </c>
      <c r="R82" s="336">
        <v>12.42349677404475</v>
      </c>
      <c r="T82" t="s">
        <v>4528</v>
      </c>
      <c r="W82" s="803"/>
      <c r="X82" s="604"/>
      <c r="AA82" s="803"/>
      <c r="AG82" s="110"/>
      <c r="AH82" s="337"/>
      <c r="AI82" s="283" t="s">
        <v>3219</v>
      </c>
      <c r="AJ82" s="110"/>
      <c r="AK82" s="110"/>
      <c r="AL82" s="110"/>
      <c r="AM82" s="110"/>
      <c r="AN82" s="110"/>
      <c r="AO82" s="110"/>
    </row>
    <row r="83" spans="1:45" ht="11.25" customHeight="1" x14ac:dyDescent="0.2">
      <c r="A83" s="306" t="s">
        <v>3220</v>
      </c>
      <c r="B83" s="307">
        <v>107</v>
      </c>
      <c r="C83" s="308">
        <v>40.065420560747661</v>
      </c>
      <c r="D83" s="309">
        <v>62.953364485981311</v>
      </c>
      <c r="E83" s="309">
        <v>2.6371650567247449</v>
      </c>
      <c r="F83" s="309">
        <v>8.1533121439846923</v>
      </c>
      <c r="G83" s="310"/>
      <c r="H83" s="311">
        <v>236</v>
      </c>
      <c r="I83" s="308">
        <v>14.40677966101695</v>
      </c>
      <c r="J83" s="312">
        <v>63.561101694915223</v>
      </c>
      <c r="K83" s="309">
        <v>2.7552745709655775</v>
      </c>
      <c r="L83" s="313">
        <v>8.2210619108989302</v>
      </c>
      <c r="M83" s="320"/>
      <c r="N83" s="332">
        <v>207</v>
      </c>
      <c r="O83" s="333">
        <v>6.2898550724637685</v>
      </c>
      <c r="P83" s="334">
        <v>58.081449275362303</v>
      </c>
      <c r="Q83" s="335">
        <v>3.0015185627430694</v>
      </c>
      <c r="R83" s="336">
        <v>12.69116532794088</v>
      </c>
      <c r="T83" s="819" t="s">
        <v>564</v>
      </c>
      <c r="W83" s="803"/>
      <c r="X83" s="819" t="s">
        <v>565</v>
      </c>
      <c r="Z83" s="604"/>
      <c r="AA83" s="803"/>
      <c r="AG83" s="110"/>
      <c r="AH83" s="326"/>
      <c r="AI83" s="283" t="s">
        <v>3221</v>
      </c>
      <c r="AJ83" s="110"/>
      <c r="AK83" s="110"/>
      <c r="AL83" s="110"/>
      <c r="AM83" s="110"/>
      <c r="AN83" s="110"/>
      <c r="AO83" s="110"/>
    </row>
    <row r="84" spans="1:45" ht="11.25" customHeight="1" x14ac:dyDescent="0.2">
      <c r="A84" s="306" t="s">
        <v>3222</v>
      </c>
      <c r="B84" s="307">
        <v>107</v>
      </c>
      <c r="C84" s="308">
        <v>40.158878504672899</v>
      </c>
      <c r="D84" s="309">
        <v>65.280373831775677</v>
      </c>
      <c r="E84" s="309">
        <v>2.5546275112060877</v>
      </c>
      <c r="F84" s="309">
        <v>8.1718987825606604</v>
      </c>
      <c r="G84" s="310"/>
      <c r="H84" s="311">
        <v>239</v>
      </c>
      <c r="I84" s="308">
        <v>14.372384937238493</v>
      </c>
      <c r="J84" s="312">
        <v>65.233598326359839</v>
      </c>
      <c r="K84" s="309">
        <v>2.6697732207007077</v>
      </c>
      <c r="L84" s="313">
        <v>8.3517277058108519</v>
      </c>
      <c r="M84" s="320"/>
      <c r="N84" s="332">
        <v>207</v>
      </c>
      <c r="O84" s="333">
        <v>6.2318840579710146</v>
      </c>
      <c r="P84" s="334">
        <v>59.009903381642552</v>
      </c>
      <c r="Q84" s="335">
        <v>2.9371415919988646</v>
      </c>
      <c r="R84" s="336">
        <v>11.991692055074999</v>
      </c>
      <c r="T84" s="803"/>
      <c r="W84" s="803"/>
      <c r="X84" s="803"/>
      <c r="AG84" s="110"/>
      <c r="AH84" s="283" t="s">
        <v>3223</v>
      </c>
      <c r="AI84" s="110"/>
      <c r="AJ84" s="338" t="s">
        <v>3224</v>
      </c>
      <c r="AK84" s="110"/>
      <c r="AL84" s="110"/>
      <c r="AM84" s="110"/>
      <c r="AN84" s="110"/>
      <c r="AO84" s="110"/>
    </row>
    <row r="85" spans="1:45" ht="11.25" customHeight="1" x14ac:dyDescent="0.2">
      <c r="A85" s="306" t="s">
        <v>3225</v>
      </c>
      <c r="B85" s="307">
        <v>107</v>
      </c>
      <c r="C85" s="308">
        <v>40.186915887850468</v>
      </c>
      <c r="D85" s="309">
        <v>63.640934579439218</v>
      </c>
      <c r="E85" s="309">
        <v>2.6520637569992176</v>
      </c>
      <c r="F85" s="309">
        <v>8.1363982947464386</v>
      </c>
      <c r="G85" s="310"/>
      <c r="H85" s="311">
        <v>239</v>
      </c>
      <c r="I85" s="308">
        <v>14.418410041841005</v>
      </c>
      <c r="J85" s="312">
        <v>63.646108786610895</v>
      </c>
      <c r="K85" s="309">
        <v>2.7575417982139583</v>
      </c>
      <c r="L85" s="313">
        <v>8.467564407452377</v>
      </c>
      <c r="M85" s="320"/>
      <c r="N85" s="332">
        <v>208</v>
      </c>
      <c r="O85" s="333">
        <v>6.1826923076923075</v>
      </c>
      <c r="P85" s="334">
        <v>55.770576923076938</v>
      </c>
      <c r="Q85" s="335">
        <v>3.1265755307998471</v>
      </c>
      <c r="R85" s="336">
        <v>12.292188838984996</v>
      </c>
      <c r="T85" s="803" t="s">
        <v>4612</v>
      </c>
      <c r="W85" s="803"/>
      <c r="X85" s="803"/>
      <c r="AG85" s="110"/>
      <c r="AH85" s="339"/>
      <c r="AI85" s="283" t="s">
        <v>3226</v>
      </c>
      <c r="AJ85" s="110"/>
      <c r="AK85" s="110"/>
      <c r="AL85" s="110"/>
      <c r="AM85" s="110"/>
      <c r="AN85" s="110"/>
      <c r="AO85" s="110"/>
    </row>
    <row r="86" spans="1:45" ht="11.25" customHeight="1" x14ac:dyDescent="0.2">
      <c r="A86" s="306" t="s">
        <v>3227</v>
      </c>
      <c r="B86" s="307">
        <v>105</v>
      </c>
      <c r="C86" s="308">
        <v>40.180952380952384</v>
      </c>
      <c r="D86" s="309">
        <v>67.284285714285716</v>
      </c>
      <c r="E86" s="309">
        <v>2.5230512410767219</v>
      </c>
      <c r="F86" s="309">
        <v>8.3912842710296651</v>
      </c>
      <c r="G86" s="310"/>
      <c r="H86" s="311">
        <v>245</v>
      </c>
      <c r="I86" s="308">
        <v>14.371428571428572</v>
      </c>
      <c r="J86" s="312">
        <v>68.06881632653058</v>
      </c>
      <c r="K86" s="309">
        <v>2.6500774337634585</v>
      </c>
      <c r="L86" s="313">
        <v>8.8487876793907461</v>
      </c>
      <c r="M86" s="320"/>
      <c r="N86" s="332">
        <v>218</v>
      </c>
      <c r="O86" s="333">
        <v>6.068807339449541</v>
      </c>
      <c r="P86" s="334">
        <v>55.271146788990798</v>
      </c>
      <c r="Q86" s="335">
        <v>3.0916555141228321</v>
      </c>
      <c r="R86" s="336">
        <v>11.976759627555911</v>
      </c>
      <c r="T86" s="803" t="s">
        <v>5168</v>
      </c>
      <c r="W86" s="803"/>
      <c r="X86" s="803" t="s">
        <v>378</v>
      </c>
      <c r="AG86" s="340" t="s">
        <v>3228</v>
      </c>
      <c r="AH86" s="3"/>
      <c r="AI86" s="341" t="s">
        <v>3229</v>
      </c>
      <c r="AJ86" s="2"/>
      <c r="AK86" s="2"/>
      <c r="AL86" s="2"/>
      <c r="AM86" s="2"/>
      <c r="AN86" s="2"/>
      <c r="AO86" s="2"/>
      <c r="AP86" s="342"/>
      <c r="AQ86" s="4"/>
      <c r="AR86" s="4"/>
      <c r="AS86" s="4"/>
    </row>
    <row r="87" spans="1:45" ht="11.25" customHeight="1" x14ac:dyDescent="0.2">
      <c r="A87" s="306" t="s">
        <v>3230</v>
      </c>
      <c r="B87" s="307">
        <v>105</v>
      </c>
      <c r="C87" s="308">
        <v>40.314285714285717</v>
      </c>
      <c r="D87" s="309">
        <v>68.376380952380956</v>
      </c>
      <c r="E87" s="309">
        <v>2.5279661610848594</v>
      </c>
      <c r="F87" s="309">
        <v>8.518488904225908</v>
      </c>
      <c r="G87" s="310"/>
      <c r="H87" s="311">
        <v>246</v>
      </c>
      <c r="I87" s="308">
        <v>14.349593495934959</v>
      </c>
      <c r="J87" s="312">
        <v>68.204024390243859</v>
      </c>
      <c r="K87" s="309">
        <v>2.6457581096145075</v>
      </c>
      <c r="L87" s="313">
        <v>8.9321094644245314</v>
      </c>
      <c r="M87" s="320"/>
      <c r="N87" s="332">
        <v>238</v>
      </c>
      <c r="O87" s="333">
        <v>5.96218487394958</v>
      </c>
      <c r="P87" s="334">
        <v>56.81394957983192</v>
      </c>
      <c r="Q87" s="335">
        <v>3.0148029219189652</v>
      </c>
      <c r="R87" s="336">
        <v>12.22504100438675</v>
      </c>
      <c r="W87" s="803"/>
      <c r="AG87" s="343" t="s">
        <v>3231</v>
      </c>
      <c r="AH87" s="344"/>
      <c r="AI87" s="214">
        <v>2008</v>
      </c>
      <c r="AJ87" s="45">
        <v>2009</v>
      </c>
      <c r="AK87" s="214" t="s">
        <v>3109</v>
      </c>
      <c r="AL87" s="45" t="s">
        <v>3110</v>
      </c>
      <c r="AM87" s="214" t="s">
        <v>91</v>
      </c>
      <c r="AN87" s="45" t="s">
        <v>16</v>
      </c>
      <c r="AO87" s="214" t="s">
        <v>3111</v>
      </c>
      <c r="AP87" s="45" t="s">
        <v>3112</v>
      </c>
      <c r="AQ87" s="214">
        <v>2016</v>
      </c>
      <c r="AR87" s="214">
        <v>2017</v>
      </c>
      <c r="AS87" s="214">
        <v>2018</v>
      </c>
    </row>
    <row r="88" spans="1:45" ht="11.25" customHeight="1" x14ac:dyDescent="0.2">
      <c r="A88" s="306" t="s">
        <v>3232</v>
      </c>
      <c r="B88" s="307">
        <v>106</v>
      </c>
      <c r="C88" s="308">
        <v>40.226415094339622</v>
      </c>
      <c r="D88" s="309">
        <v>69.582924528301859</v>
      </c>
      <c r="E88" s="309">
        <v>2.4985181950939808</v>
      </c>
      <c r="F88" s="309">
        <v>8.2467161042749879</v>
      </c>
      <c r="G88" s="310"/>
      <c r="H88" s="311">
        <v>246</v>
      </c>
      <c r="I88" s="308">
        <v>14.390243902439025</v>
      </c>
      <c r="J88" s="312">
        <v>68.710447154471538</v>
      </c>
      <c r="K88" s="309">
        <v>2.6426313265707595</v>
      </c>
      <c r="L88" s="313">
        <v>8.6096120307346258</v>
      </c>
      <c r="M88" s="320"/>
      <c r="N88" s="332">
        <v>259</v>
      </c>
      <c r="O88" s="333">
        <v>5.9111969111969112</v>
      </c>
      <c r="P88" s="334">
        <v>56.756718146718157</v>
      </c>
      <c r="Q88" s="335">
        <v>3.1156709291068094</v>
      </c>
      <c r="R88" s="336">
        <v>12.278304141151919</v>
      </c>
      <c r="T88" s="299" t="s">
        <v>3213</v>
      </c>
      <c r="AG88" s="345" t="s">
        <v>3233</v>
      </c>
      <c r="AH88" s="346"/>
      <c r="AI88" s="347">
        <f t="shared" ref="AI88:AS88" si="9">AH73</f>
        <v>139</v>
      </c>
      <c r="AJ88" s="346">
        <f t="shared" si="9"/>
        <v>150</v>
      </c>
      <c r="AK88" s="347">
        <f t="shared" si="9"/>
        <v>159</v>
      </c>
      <c r="AL88" s="346">
        <f t="shared" si="9"/>
        <v>417</v>
      </c>
      <c r="AM88" s="347">
        <f t="shared" si="9"/>
        <v>448</v>
      </c>
      <c r="AN88" s="346">
        <f t="shared" si="9"/>
        <v>458</v>
      </c>
      <c r="AO88" s="347">
        <f t="shared" si="9"/>
        <v>476</v>
      </c>
      <c r="AP88" s="346">
        <f t="shared" si="9"/>
        <v>611</v>
      </c>
      <c r="AQ88" s="347">
        <f t="shared" si="9"/>
        <v>753</v>
      </c>
      <c r="AR88" s="347">
        <f t="shared" si="9"/>
        <v>769</v>
      </c>
      <c r="AS88" s="347">
        <f t="shared" si="9"/>
        <v>822</v>
      </c>
    </row>
    <row r="89" spans="1:45" ht="11.25" customHeight="1" x14ac:dyDescent="0.2">
      <c r="A89" s="261" t="s">
        <v>3234</v>
      </c>
      <c r="B89" s="288">
        <v>106</v>
      </c>
      <c r="C89" s="263">
        <v>40.29245283018868</v>
      </c>
      <c r="D89" s="264">
        <v>67.493679245283005</v>
      </c>
      <c r="E89" s="264">
        <v>2.5844576979213203</v>
      </c>
      <c r="F89" s="264">
        <v>8.2681088405621495</v>
      </c>
      <c r="G89" s="310"/>
      <c r="H89" s="289">
        <v>250</v>
      </c>
      <c r="I89" s="263">
        <v>14.423999999999999</v>
      </c>
      <c r="J89" s="276">
        <v>67.095879999999994</v>
      </c>
      <c r="K89" s="264">
        <v>2.7455868266746983</v>
      </c>
      <c r="L89" s="290">
        <v>8.4288867515287755</v>
      </c>
      <c r="M89" s="320"/>
      <c r="N89" s="321">
        <v>281</v>
      </c>
      <c r="O89" s="322">
        <v>5.8291814946619214</v>
      </c>
      <c r="P89" s="323">
        <v>54.167010676156544</v>
      </c>
      <c r="Q89" s="324">
        <v>3.145651285338082</v>
      </c>
      <c r="R89" s="325">
        <v>11.853811236729971</v>
      </c>
      <c r="T89" s="803" t="s">
        <v>4793</v>
      </c>
      <c r="X89" s="803" t="s">
        <v>1135</v>
      </c>
      <c r="AG89" s="348" t="s">
        <v>3203</v>
      </c>
      <c r="AH89" s="349"/>
      <c r="AI89" s="86">
        <f t="shared" ref="AI89:AS89" si="10">AI95+AI94</f>
        <v>26</v>
      </c>
      <c r="AJ89" s="349">
        <f t="shared" si="10"/>
        <v>53</v>
      </c>
      <c r="AK89" s="86">
        <f t="shared" si="10"/>
        <v>320</v>
      </c>
      <c r="AL89" s="349">
        <f t="shared" si="10"/>
        <v>59</v>
      </c>
      <c r="AM89" s="86">
        <f t="shared" si="10"/>
        <v>47</v>
      </c>
      <c r="AN89" s="349">
        <f t="shared" si="10"/>
        <v>54</v>
      </c>
      <c r="AO89" s="86">
        <f t="shared" si="10"/>
        <v>165</v>
      </c>
      <c r="AP89" s="349">
        <f t="shared" si="10"/>
        <v>209</v>
      </c>
      <c r="AQ89" s="86">
        <f t="shared" si="10"/>
        <v>121</v>
      </c>
      <c r="AR89" s="86">
        <f t="shared" si="10"/>
        <v>126</v>
      </c>
      <c r="AS89" s="86" t="e">
        <f t="shared" si="10"/>
        <v>#REF!</v>
      </c>
    </row>
    <row r="90" spans="1:45" ht="11.25" customHeight="1" x14ac:dyDescent="0.2">
      <c r="A90" s="261" t="s">
        <v>3235</v>
      </c>
      <c r="B90" s="288">
        <v>105</v>
      </c>
      <c r="C90" s="263">
        <v>40.476190476190474</v>
      </c>
      <c r="D90" s="264">
        <v>69.741142857142847</v>
      </c>
      <c r="E90" s="264">
        <v>2.5536367271743168</v>
      </c>
      <c r="F90" s="264">
        <v>8.2946179955700305</v>
      </c>
      <c r="G90" s="310"/>
      <c r="H90" s="289">
        <v>249</v>
      </c>
      <c r="I90" s="263">
        <v>14.626506024096386</v>
      </c>
      <c r="J90" s="276">
        <v>70.40481927710843</v>
      </c>
      <c r="K90" s="264">
        <v>2.6973954721488651</v>
      </c>
      <c r="L90" s="290">
        <v>8.3763581489520114</v>
      </c>
      <c r="M90" s="320"/>
      <c r="N90" s="321">
        <v>309</v>
      </c>
      <c r="O90" s="322">
        <v>5.8317152103559868</v>
      </c>
      <c r="P90" s="323">
        <v>55.628737864077692</v>
      </c>
      <c r="Q90" s="324">
        <v>2.9151936862692911</v>
      </c>
      <c r="R90" s="325">
        <v>12.160612334501097</v>
      </c>
      <c r="T90" s="819" t="s">
        <v>4848</v>
      </c>
      <c r="X90" s="819" t="s">
        <v>605</v>
      </c>
      <c r="AG90" s="350" t="s">
        <v>3213</v>
      </c>
      <c r="AH90" s="6" t="s">
        <v>3236</v>
      </c>
      <c r="AI90" s="237">
        <f>Changes!E967</f>
        <v>9</v>
      </c>
      <c r="AJ90" s="6">
        <f>Changes!E968</f>
        <v>28</v>
      </c>
      <c r="AK90" s="237">
        <f>Changes!E969</f>
        <v>1</v>
      </c>
      <c r="AL90" s="6">
        <f>Changes!E970</f>
        <v>8</v>
      </c>
      <c r="AM90" s="237">
        <f>Changes!E971</f>
        <v>14</v>
      </c>
      <c r="AN90" s="6">
        <f>Changes!E972</f>
        <v>6</v>
      </c>
      <c r="AO90" s="237">
        <f>Changes!E973</f>
        <v>7</v>
      </c>
      <c r="AP90" s="6">
        <f>Changes!E974</f>
        <v>18</v>
      </c>
      <c r="AQ90" s="237">
        <f>Changes!E975</f>
        <v>28</v>
      </c>
      <c r="AR90" s="237">
        <f>Changes!E976</f>
        <v>8</v>
      </c>
      <c r="AS90" s="237" t="e">
        <f>Changes!#REF!</f>
        <v>#REF!</v>
      </c>
    </row>
    <row r="91" spans="1:45" ht="11.25" customHeight="1" x14ac:dyDescent="0.2">
      <c r="A91" s="261" t="s">
        <v>3237</v>
      </c>
      <c r="B91" s="288">
        <v>105</v>
      </c>
      <c r="C91" s="263">
        <v>40.504761904761907</v>
      </c>
      <c r="D91" s="264">
        <v>69.208857142857099</v>
      </c>
      <c r="E91" s="264">
        <v>2.5662461294491061</v>
      </c>
      <c r="F91" s="264">
        <v>8.229315833206563</v>
      </c>
      <c r="G91" s="310"/>
      <c r="H91" s="289">
        <v>249</v>
      </c>
      <c r="I91" s="263">
        <v>14.634538152610443</v>
      </c>
      <c r="J91" s="276">
        <v>70.260040160642532</v>
      </c>
      <c r="K91" s="264">
        <v>2.7218282094190505</v>
      </c>
      <c r="L91" s="290">
        <v>8.1666825730796422</v>
      </c>
      <c r="M91" s="320"/>
      <c r="N91" s="321">
        <v>336</v>
      </c>
      <c r="O91" s="322">
        <v>5.7857142857142856</v>
      </c>
      <c r="P91" s="323">
        <v>54.019880952380987</v>
      </c>
      <c r="Q91" s="324">
        <v>2.8917702971863304</v>
      </c>
      <c r="R91" s="325">
        <v>12.102456010846762</v>
      </c>
      <c r="T91" s="819" t="s">
        <v>4882</v>
      </c>
      <c r="X91" s="819" t="s">
        <v>2333</v>
      </c>
      <c r="AG91" s="319" t="s">
        <v>3213</v>
      </c>
      <c r="AH91" s="9" t="s">
        <v>3238</v>
      </c>
      <c r="AI91" s="240">
        <f>Changes!F967</f>
        <v>2</v>
      </c>
      <c r="AJ91" s="9">
        <f>Changes!F968</f>
        <v>13</v>
      </c>
      <c r="AK91" s="240">
        <f>Changes!F969</f>
        <v>57</v>
      </c>
      <c r="AL91" s="9">
        <f>Changes!F970</f>
        <v>13</v>
      </c>
      <c r="AM91" s="240">
        <f>Changes!F971</f>
        <v>13</v>
      </c>
      <c r="AN91" s="9">
        <f>Changes!F972</f>
        <v>13</v>
      </c>
      <c r="AO91" s="240">
        <f>Changes!F973</f>
        <v>12</v>
      </c>
      <c r="AP91" s="9">
        <f>Changes!F974</f>
        <v>12</v>
      </c>
      <c r="AQ91" s="240">
        <f>Changes!F975</f>
        <v>49</v>
      </c>
      <c r="AR91" s="240">
        <f>Changes!F976</f>
        <v>37</v>
      </c>
      <c r="AS91" s="240">
        <f>Changes!F977</f>
        <v>31</v>
      </c>
    </row>
    <row r="92" spans="1:45" ht="11.25" customHeight="1" x14ac:dyDescent="0.2">
      <c r="A92" s="261" t="s">
        <v>3239</v>
      </c>
      <c r="B92" s="288">
        <v>105</v>
      </c>
      <c r="C92" s="263">
        <v>40.590476190476188</v>
      </c>
      <c r="D92" s="264">
        <v>68.276857142857111</v>
      </c>
      <c r="E92" s="264">
        <v>2.6157508638229192</v>
      </c>
      <c r="F92" s="264">
        <v>7.8909997898311657</v>
      </c>
      <c r="G92" s="310"/>
      <c r="H92" s="289">
        <v>249</v>
      </c>
      <c r="I92" s="263">
        <v>14.686746987951807</v>
      </c>
      <c r="J92" s="276">
        <v>69.610522088353392</v>
      </c>
      <c r="K92" s="264">
        <v>2.727842926046208</v>
      </c>
      <c r="L92" s="290">
        <v>7.9620214312743132</v>
      </c>
      <c r="M92" s="320"/>
      <c r="N92" s="321">
        <v>353</v>
      </c>
      <c r="O92" s="322">
        <v>5.7705382436260626</v>
      </c>
      <c r="P92" s="323">
        <v>53.821841359773352</v>
      </c>
      <c r="Q92" s="324">
        <v>2.9300528380188511</v>
      </c>
      <c r="R92" s="325">
        <v>12.42053586248324</v>
      </c>
      <c r="T92" s="803" t="s">
        <v>5074</v>
      </c>
      <c r="X92" s="803" t="s">
        <v>771</v>
      </c>
      <c r="AG92" s="319" t="s">
        <v>3213</v>
      </c>
      <c r="AH92" s="9" t="s">
        <v>3240</v>
      </c>
      <c r="AI92" s="240">
        <f>Changes!G967</f>
        <v>3</v>
      </c>
      <c r="AJ92" s="9">
        <f>Changes!G968</f>
        <v>3</v>
      </c>
      <c r="AK92" s="240">
        <f>Changes!G969</f>
        <v>4</v>
      </c>
      <c r="AL92" s="9">
        <f>Changes!G970</f>
        <v>6</v>
      </c>
      <c r="AM92" s="240">
        <f>Changes!G971</f>
        <v>5</v>
      </c>
      <c r="AN92" s="9">
        <f>Changes!G972</f>
        <v>12</v>
      </c>
      <c r="AO92" s="240">
        <f>Changes!G973</f>
        <v>8</v>
      </c>
      <c r="AP92" s="9">
        <f>Changes!G974</f>
        <v>18</v>
      </c>
      <c r="AQ92" s="240">
        <f>Changes!G975</f>
        <v>24</v>
      </c>
      <c r="AR92" s="240">
        <f>Changes!G976</f>
        <v>25</v>
      </c>
      <c r="AS92" s="240">
        <f>Changes!G977</f>
        <v>26</v>
      </c>
    </row>
    <row r="93" spans="1:45" ht="11.25" customHeight="1" x14ac:dyDescent="0.2">
      <c r="A93" s="261" t="s">
        <v>3241</v>
      </c>
      <c r="B93" s="288">
        <v>105</v>
      </c>
      <c r="C93" s="263">
        <v>40.657142857142858</v>
      </c>
      <c r="D93" s="264">
        <v>68.729238095238074</v>
      </c>
      <c r="E93" s="264">
        <v>2.6202837900291169</v>
      </c>
      <c r="F93" s="264">
        <v>7.8067703222866047</v>
      </c>
      <c r="G93" s="310"/>
      <c r="H93" s="289">
        <v>251</v>
      </c>
      <c r="I93" s="263">
        <v>14.733067729083665</v>
      </c>
      <c r="J93" s="276">
        <v>69.937848605577628</v>
      </c>
      <c r="K93" s="264">
        <v>2.7625618090078712</v>
      </c>
      <c r="L93" s="290">
        <v>7.9672204406714853</v>
      </c>
      <c r="M93" s="320"/>
      <c r="N93" s="321">
        <v>366</v>
      </c>
      <c r="O93" s="322">
        <v>5.7622950819672134</v>
      </c>
      <c r="P93" s="323">
        <v>54.440355191256856</v>
      </c>
      <c r="Q93" s="324">
        <v>2.9086780915571202</v>
      </c>
      <c r="R93" s="325">
        <v>12.253992389656698</v>
      </c>
      <c r="T93" s="803" t="s">
        <v>5094</v>
      </c>
      <c r="X93" s="803" t="s">
        <v>4314</v>
      </c>
      <c r="AG93" s="319" t="s">
        <v>3213</v>
      </c>
      <c r="AH93" s="9" t="s">
        <v>1787</v>
      </c>
      <c r="AI93" s="240">
        <f>Changes!H967</f>
        <v>1</v>
      </c>
      <c r="AJ93" s="9">
        <f>Changes!H968</f>
        <v>0</v>
      </c>
      <c r="AK93" s="240">
        <f>Changes!H969</f>
        <v>0</v>
      </c>
      <c r="AL93" s="9">
        <f>Changes!H970</f>
        <v>1</v>
      </c>
      <c r="AM93" s="240">
        <f>Changes!H971</f>
        <v>5</v>
      </c>
      <c r="AN93" s="9">
        <f>Changes!H972</f>
        <v>5</v>
      </c>
      <c r="AO93" s="240">
        <f>Changes!H973</f>
        <v>3</v>
      </c>
      <c r="AP93" s="9">
        <f>Changes!H974</f>
        <v>19</v>
      </c>
      <c r="AQ93" s="240">
        <f>Changes!H975</f>
        <v>4</v>
      </c>
      <c r="AR93" s="240">
        <f>Changes!H976</f>
        <v>3</v>
      </c>
      <c r="AS93" s="240">
        <f>Changes!H977</f>
        <v>0</v>
      </c>
    </row>
    <row r="94" spans="1:45" ht="11.25" customHeight="1" x14ac:dyDescent="0.2">
      <c r="A94" s="261" t="s">
        <v>3242</v>
      </c>
      <c r="B94" s="288">
        <v>105</v>
      </c>
      <c r="C94" s="263">
        <v>40.704761904761902</v>
      </c>
      <c r="D94" s="264">
        <v>66.595523809523797</v>
      </c>
      <c r="E94" s="264">
        <v>2.6721877749238581</v>
      </c>
      <c r="F94" s="264">
        <v>7.8261113836627816</v>
      </c>
      <c r="G94" s="310"/>
      <c r="H94" s="289">
        <v>252</v>
      </c>
      <c r="I94" s="263">
        <v>14.753968253968255</v>
      </c>
      <c r="J94" s="276">
        <v>68.493412698412698</v>
      </c>
      <c r="K94" s="264">
        <v>2.8367059552911673</v>
      </c>
      <c r="L94" s="290">
        <v>7.759726211288287</v>
      </c>
      <c r="M94" s="320"/>
      <c r="N94" s="321">
        <v>369</v>
      </c>
      <c r="O94" s="322">
        <v>5.7452574525745259</v>
      </c>
      <c r="P94" s="323">
        <v>53.50566395663953</v>
      </c>
      <c r="Q94" s="324">
        <v>2.9872024465894533</v>
      </c>
      <c r="R94" s="325">
        <v>12.099140561901489</v>
      </c>
      <c r="T94" s="819" t="s">
        <v>5148</v>
      </c>
      <c r="X94" s="819" t="s">
        <v>373</v>
      </c>
      <c r="AG94" s="351" t="s">
        <v>3213</v>
      </c>
      <c r="AH94" s="352" t="s">
        <v>3175</v>
      </c>
      <c r="AI94" s="353">
        <f t="shared" ref="AI94:AR94" si="11">SUM(AI90:AI93)</f>
        <v>15</v>
      </c>
      <c r="AJ94" s="352">
        <f t="shared" si="11"/>
        <v>44</v>
      </c>
      <c r="AK94" s="353">
        <f t="shared" si="11"/>
        <v>62</v>
      </c>
      <c r="AL94" s="352">
        <f t="shared" si="11"/>
        <v>28</v>
      </c>
      <c r="AM94" s="353">
        <f t="shared" si="11"/>
        <v>37</v>
      </c>
      <c r="AN94" s="352">
        <f t="shared" si="11"/>
        <v>36</v>
      </c>
      <c r="AO94" s="353">
        <f t="shared" si="11"/>
        <v>30</v>
      </c>
      <c r="AP94" s="352">
        <f t="shared" si="11"/>
        <v>67</v>
      </c>
      <c r="AQ94" s="353">
        <f t="shared" si="11"/>
        <v>105</v>
      </c>
      <c r="AR94" s="353">
        <f t="shared" si="11"/>
        <v>73</v>
      </c>
      <c r="AS94" s="353" t="e">
        <f>SUM(AS90:AS93)</f>
        <v>#REF!</v>
      </c>
    </row>
    <row r="95" spans="1:45" ht="11.25" customHeight="1" x14ac:dyDescent="0.2">
      <c r="A95" s="261" t="s">
        <v>3243</v>
      </c>
      <c r="B95" s="288">
        <v>106</v>
      </c>
      <c r="C95" s="263">
        <v>40.849056603773583</v>
      </c>
      <c r="D95" s="264">
        <v>71.843396226415109</v>
      </c>
      <c r="E95" s="264">
        <v>2.6569284096496362</v>
      </c>
      <c r="F95" s="264">
        <v>6.9140205164596402</v>
      </c>
      <c r="G95" s="310"/>
      <c r="H95" s="289">
        <v>253</v>
      </c>
      <c r="I95" s="263">
        <v>14.766798418972332</v>
      </c>
      <c r="J95" s="276">
        <v>67.341067193675926</v>
      </c>
      <c r="K95" s="264">
        <v>2.8551618587207477</v>
      </c>
      <c r="L95" s="290">
        <v>8.2041056631634746</v>
      </c>
      <c r="M95" s="320"/>
      <c r="N95" s="321">
        <v>375</v>
      </c>
      <c r="O95" s="322">
        <v>5.722666666666667</v>
      </c>
      <c r="P95" s="323">
        <v>53.040186666666678</v>
      </c>
      <c r="Q95" s="324">
        <v>3.0345800356653641</v>
      </c>
      <c r="R95" s="325">
        <v>11.652857995672615</v>
      </c>
      <c r="AG95" s="319" t="s">
        <v>3244</v>
      </c>
      <c r="AH95" s="9"/>
      <c r="AI95" s="240">
        <f t="shared" ref="AI95:AR95" si="12">AI80</f>
        <v>11</v>
      </c>
      <c r="AJ95" s="9">
        <f t="shared" si="12"/>
        <v>9</v>
      </c>
      <c r="AK95" s="240">
        <f t="shared" si="12"/>
        <v>258</v>
      </c>
      <c r="AL95" s="9">
        <f t="shared" si="12"/>
        <v>31</v>
      </c>
      <c r="AM95" s="240">
        <f t="shared" si="12"/>
        <v>10</v>
      </c>
      <c r="AN95" s="9">
        <f t="shared" si="12"/>
        <v>18</v>
      </c>
      <c r="AO95" s="240">
        <f t="shared" si="12"/>
        <v>135</v>
      </c>
      <c r="AP95" s="9">
        <f t="shared" si="12"/>
        <v>142</v>
      </c>
      <c r="AQ95" s="240">
        <f t="shared" si="12"/>
        <v>16</v>
      </c>
      <c r="AR95" s="240">
        <f t="shared" si="12"/>
        <v>53</v>
      </c>
      <c r="AS95" s="240">
        <f>AS80</f>
        <v>-114</v>
      </c>
    </row>
    <row r="96" spans="1:45" ht="11.25" customHeight="1" x14ac:dyDescent="0.2">
      <c r="A96" s="261" t="s">
        <v>3245</v>
      </c>
      <c r="B96" s="288">
        <v>106</v>
      </c>
      <c r="C96" s="263">
        <v>40.933962264150942</v>
      </c>
      <c r="D96" s="264">
        <v>68.378962264150914</v>
      </c>
      <c r="E96" s="264">
        <v>2.8042465513353609</v>
      </c>
      <c r="F96" s="264">
        <v>6.8272817327910573</v>
      </c>
      <c r="G96" s="310"/>
      <c r="H96" s="289">
        <v>253</v>
      </c>
      <c r="I96" s="263">
        <v>14.786561264822135</v>
      </c>
      <c r="J96" s="276">
        <v>64.103399209486156</v>
      </c>
      <c r="K96" s="264">
        <v>2.9772161316624031</v>
      </c>
      <c r="L96" s="290">
        <v>7.9899800869940529</v>
      </c>
      <c r="M96" s="320"/>
      <c r="N96" s="321">
        <v>376</v>
      </c>
      <c r="O96" s="322">
        <v>5.7127659574468082</v>
      </c>
      <c r="P96" s="323">
        <v>49.76289893617021</v>
      </c>
      <c r="Q96" s="324">
        <v>3.2408352122433257</v>
      </c>
      <c r="R96" s="325">
        <v>11.533776723942712</v>
      </c>
      <c r="T96" s="299" t="s">
        <v>4512</v>
      </c>
      <c r="AG96" s="345" t="s">
        <v>3246</v>
      </c>
      <c r="AH96" s="346"/>
      <c r="AI96" s="347">
        <f t="shared" ref="AI96:AR96" si="13">AI73</f>
        <v>150</v>
      </c>
      <c r="AJ96" s="346">
        <f t="shared" si="13"/>
        <v>159</v>
      </c>
      <c r="AK96" s="347">
        <f t="shared" si="13"/>
        <v>417</v>
      </c>
      <c r="AL96" s="346">
        <f t="shared" si="13"/>
        <v>448</v>
      </c>
      <c r="AM96" s="347">
        <f t="shared" si="13"/>
        <v>458</v>
      </c>
      <c r="AN96" s="346">
        <f t="shared" si="13"/>
        <v>476</v>
      </c>
      <c r="AO96" s="347">
        <f t="shared" si="13"/>
        <v>611</v>
      </c>
      <c r="AP96" s="346">
        <f t="shared" si="13"/>
        <v>753</v>
      </c>
      <c r="AQ96" s="347">
        <f t="shared" si="13"/>
        <v>769</v>
      </c>
      <c r="AR96" s="347">
        <f t="shared" si="13"/>
        <v>822</v>
      </c>
      <c r="AS96" s="347">
        <f>AS73</f>
        <v>708</v>
      </c>
    </row>
    <row r="97" spans="1:45" ht="11.25" customHeight="1" x14ac:dyDescent="0.2">
      <c r="A97" s="261" t="s">
        <v>3247</v>
      </c>
      <c r="B97" s="288">
        <v>106</v>
      </c>
      <c r="C97" s="263">
        <v>40.962264150943398</v>
      </c>
      <c r="D97" s="264">
        <v>66.968773584905634</v>
      </c>
      <c r="E97" s="264">
        <v>2.850226692277718</v>
      </c>
      <c r="F97" s="264">
        <v>6.7953730341393292</v>
      </c>
      <c r="G97" s="310"/>
      <c r="H97" s="289">
        <v>252</v>
      </c>
      <c r="I97" s="263">
        <v>14.837301587301587</v>
      </c>
      <c r="J97" s="276">
        <v>62.143531746031755</v>
      </c>
      <c r="K97" s="264">
        <v>3.0995539000769115</v>
      </c>
      <c r="L97" s="290">
        <v>8.1166211278060452</v>
      </c>
      <c r="M97" s="320"/>
      <c r="N97" s="321">
        <v>384</v>
      </c>
      <c r="O97" s="322">
        <v>5.703125</v>
      </c>
      <c r="P97" s="323">
        <v>48.509973958333291</v>
      </c>
      <c r="Q97" s="324">
        <v>3.4016643905149739</v>
      </c>
      <c r="R97" s="325">
        <v>11.481061950647952</v>
      </c>
      <c r="T97" s="803" t="s">
        <v>4529</v>
      </c>
      <c r="X97" s="803" t="s">
        <v>4530</v>
      </c>
      <c r="AG97" s="110"/>
      <c r="AH97" s="110"/>
      <c r="AI97" s="110"/>
      <c r="AJ97" s="110"/>
      <c r="AK97" s="110"/>
      <c r="AL97" s="110"/>
      <c r="AM97" s="110"/>
      <c r="AN97" s="110"/>
      <c r="AO97" s="110"/>
    </row>
    <row r="98" spans="1:45" ht="11.25" customHeight="1" x14ac:dyDescent="0.2">
      <c r="A98" s="261" t="s">
        <v>3248</v>
      </c>
      <c r="B98" s="288">
        <v>106</v>
      </c>
      <c r="C98" s="263">
        <v>41.094339622641506</v>
      </c>
      <c r="D98" s="264">
        <v>72.157547169811323</v>
      </c>
      <c r="E98" s="264">
        <v>2.6730722202842778</v>
      </c>
      <c r="F98" s="264">
        <v>6.9731375385076122</v>
      </c>
      <c r="G98" s="310"/>
      <c r="H98" s="289">
        <v>251</v>
      </c>
      <c r="I98" s="263">
        <v>14.872509960159363</v>
      </c>
      <c r="J98" s="276">
        <v>65.221633466135472</v>
      </c>
      <c r="K98" s="264">
        <v>3.0172131014647738</v>
      </c>
      <c r="L98" s="290">
        <v>7.6941437046561312</v>
      </c>
      <c r="M98" s="320"/>
      <c r="N98" s="321">
        <v>388</v>
      </c>
      <c r="O98" s="322">
        <v>5.731958762886598</v>
      </c>
      <c r="P98" s="323">
        <v>52.082139175257673</v>
      </c>
      <c r="Q98" s="324">
        <v>3.1875975342539027</v>
      </c>
      <c r="R98" s="325">
        <v>11.418678598968501</v>
      </c>
      <c r="T98" s="803" t="s">
        <v>4657</v>
      </c>
      <c r="X98" s="803" t="s">
        <v>430</v>
      </c>
      <c r="AA98" s="803"/>
      <c r="AG98" s="354" t="s">
        <v>3249</v>
      </c>
      <c r="AH98" s="3"/>
      <c r="AI98" s="341" t="s">
        <v>3229</v>
      </c>
      <c r="AJ98" s="2"/>
      <c r="AK98" s="2"/>
      <c r="AL98" s="2"/>
      <c r="AM98" s="2"/>
      <c r="AN98" s="2"/>
      <c r="AO98" s="2"/>
      <c r="AP98" s="342"/>
      <c r="AQ98" s="4"/>
      <c r="AR98" s="4"/>
      <c r="AS98" s="4"/>
    </row>
    <row r="99" spans="1:45" ht="11.25" customHeight="1" x14ac:dyDescent="0.2">
      <c r="A99" s="261" t="s">
        <v>3250</v>
      </c>
      <c r="B99" s="288">
        <v>106</v>
      </c>
      <c r="C99" s="263">
        <v>41.132075471698116</v>
      </c>
      <c r="D99" s="264">
        <v>71.13009433962263</v>
      </c>
      <c r="E99" s="264">
        <v>2.7180273466765659</v>
      </c>
      <c r="F99" s="264">
        <v>6.774806542452505</v>
      </c>
      <c r="G99" s="310"/>
      <c r="H99" s="289">
        <v>253</v>
      </c>
      <c r="I99" s="263">
        <v>14.857707509881424</v>
      </c>
      <c r="J99" s="276">
        <v>65.086205533596853</v>
      </c>
      <c r="K99" s="264">
        <v>3.121415418257079</v>
      </c>
      <c r="L99" s="290">
        <v>7.7866611146562903</v>
      </c>
      <c r="M99" s="320"/>
      <c r="N99" s="321">
        <v>394</v>
      </c>
      <c r="O99" s="322">
        <v>5.7360406091370555</v>
      </c>
      <c r="P99" s="323">
        <v>52.238908629441582</v>
      </c>
      <c r="Q99" s="324">
        <v>3.2257430113336945</v>
      </c>
      <c r="R99" s="325">
        <v>11.984253399208921</v>
      </c>
      <c r="T99" s="803" t="s">
        <v>984</v>
      </c>
      <c r="W99" s="803"/>
      <c r="X99" s="803" t="s">
        <v>985</v>
      </c>
      <c r="AA99" s="803"/>
      <c r="AG99" s="343" t="s">
        <v>3231</v>
      </c>
      <c r="AH99" s="344"/>
      <c r="AI99" s="214">
        <v>2008</v>
      </c>
      <c r="AJ99" s="45">
        <v>2009</v>
      </c>
      <c r="AK99" s="214" t="s">
        <v>3109</v>
      </c>
      <c r="AL99" s="45" t="s">
        <v>3110</v>
      </c>
      <c r="AM99" s="214" t="s">
        <v>91</v>
      </c>
      <c r="AN99" s="45" t="s">
        <v>16</v>
      </c>
      <c r="AO99" s="214" t="s">
        <v>3111</v>
      </c>
      <c r="AP99" s="45" t="s">
        <v>3112</v>
      </c>
      <c r="AQ99" s="214">
        <v>2016</v>
      </c>
      <c r="AR99" s="214">
        <v>2017</v>
      </c>
      <c r="AS99" s="214">
        <v>2018</v>
      </c>
    </row>
    <row r="100" spans="1:45" ht="11.25" customHeight="1" x14ac:dyDescent="0.2">
      <c r="A100" s="218" t="s">
        <v>3251</v>
      </c>
      <c r="B100" s="230">
        <v>107</v>
      </c>
      <c r="C100" s="271">
        <v>41.037383177570092</v>
      </c>
      <c r="D100" s="274">
        <v>69.717663551401841</v>
      </c>
      <c r="E100" s="274">
        <v>2.7634427220656144</v>
      </c>
      <c r="F100" s="274">
        <v>6.7567626898137334</v>
      </c>
      <c r="G100" s="310"/>
      <c r="H100" s="244">
        <v>250</v>
      </c>
      <c r="I100" s="271">
        <v>14.923999999999999</v>
      </c>
      <c r="J100" s="273">
        <v>63.227319999999999</v>
      </c>
      <c r="K100" s="274">
        <v>3.2109350538765935</v>
      </c>
      <c r="L100" s="291">
        <v>7.812502499426488</v>
      </c>
      <c r="M100" s="320"/>
      <c r="N100" s="277">
        <v>396</v>
      </c>
      <c r="O100" s="220">
        <v>5.7702020202020199</v>
      </c>
      <c r="P100" s="278">
        <v>50.277020202020225</v>
      </c>
      <c r="Q100" s="222">
        <v>3.3718231866236414</v>
      </c>
      <c r="R100" s="355">
        <v>11.9562137734186</v>
      </c>
      <c r="T100" s="803" t="s">
        <v>4700</v>
      </c>
      <c r="W100" s="803"/>
      <c r="X100" s="803" t="s">
        <v>3919</v>
      </c>
      <c r="AA100" s="803"/>
      <c r="AG100" s="356" t="s">
        <v>3252</v>
      </c>
      <c r="AH100" s="357"/>
      <c r="AI100" s="358">
        <f t="shared" ref="AI100:AR100" si="14">AI96+AI94</f>
        <v>165</v>
      </c>
      <c r="AJ100" s="347">
        <f t="shared" si="14"/>
        <v>203</v>
      </c>
      <c r="AK100" s="347">
        <f t="shared" si="14"/>
        <v>479</v>
      </c>
      <c r="AL100" s="347">
        <f t="shared" si="14"/>
        <v>476</v>
      </c>
      <c r="AM100" s="347">
        <f t="shared" si="14"/>
        <v>495</v>
      </c>
      <c r="AN100" s="347">
        <f t="shared" si="14"/>
        <v>512</v>
      </c>
      <c r="AO100" s="347">
        <f t="shared" si="14"/>
        <v>641</v>
      </c>
      <c r="AP100" s="347">
        <f t="shared" si="14"/>
        <v>820</v>
      </c>
      <c r="AQ100" s="347">
        <f t="shared" si="14"/>
        <v>874</v>
      </c>
      <c r="AR100" s="347">
        <f t="shared" si="14"/>
        <v>895</v>
      </c>
      <c r="AS100" s="347" t="e">
        <f>AS96+AS94</f>
        <v>#REF!</v>
      </c>
    </row>
    <row r="101" spans="1:45" ht="11.25" customHeight="1" x14ac:dyDescent="0.2">
      <c r="A101" s="359" t="s">
        <v>3253</v>
      </c>
      <c r="B101" s="245">
        <v>106</v>
      </c>
      <c r="C101" s="360">
        <v>41.179245283018865</v>
      </c>
      <c r="D101" s="361">
        <v>68.074056603773585</v>
      </c>
      <c r="E101" s="361">
        <v>2.8028112469913982</v>
      </c>
      <c r="F101" s="361">
        <v>6.6424653947341872</v>
      </c>
      <c r="G101" s="310"/>
      <c r="H101" s="362">
        <v>251</v>
      </c>
      <c r="I101" s="360">
        <v>14.996015936254979</v>
      </c>
      <c r="J101" s="363">
        <v>61.33418326693225</v>
      </c>
      <c r="K101" s="361">
        <v>3.3775869459222609</v>
      </c>
      <c r="L101" s="364">
        <v>7.7338377145374171</v>
      </c>
      <c r="M101" s="320"/>
      <c r="N101" s="365">
        <v>404</v>
      </c>
      <c r="O101" s="308">
        <v>5.8069306930693072</v>
      </c>
      <c r="P101" s="312">
        <v>47.355519801980229</v>
      </c>
      <c r="Q101" s="309">
        <v>3.5673319991659076</v>
      </c>
      <c r="R101" s="313">
        <v>11.754136771808433</v>
      </c>
      <c r="T101" s="803" t="s">
        <v>1016</v>
      </c>
      <c r="W101" s="803"/>
      <c r="X101" s="803" t="s">
        <v>1017</v>
      </c>
      <c r="AA101" s="803"/>
      <c r="AG101" s="350" t="s">
        <v>3254</v>
      </c>
      <c r="AH101" s="6" t="s">
        <v>3236</v>
      </c>
      <c r="AI101" s="61">
        <f t="shared" ref="AI101:AR101" si="15">AI90/AI$100*100</f>
        <v>5.4545454545454541</v>
      </c>
      <c r="AJ101" s="60">
        <f t="shared" si="15"/>
        <v>13.793103448275861</v>
      </c>
      <c r="AK101" s="61">
        <f t="shared" si="15"/>
        <v>0.20876826722338201</v>
      </c>
      <c r="AL101" s="60">
        <f t="shared" si="15"/>
        <v>1.680672268907563</v>
      </c>
      <c r="AM101" s="61">
        <f t="shared" si="15"/>
        <v>2.8282828282828283</v>
      </c>
      <c r="AN101" s="60">
        <f t="shared" si="15"/>
        <v>1.171875</v>
      </c>
      <c r="AO101" s="61">
        <f t="shared" si="15"/>
        <v>1.0920436817472698</v>
      </c>
      <c r="AP101" s="60">
        <f t="shared" si="15"/>
        <v>2.1951219512195119</v>
      </c>
      <c r="AQ101" s="61">
        <f t="shared" si="15"/>
        <v>3.2036613272311212</v>
      </c>
      <c r="AR101" s="61">
        <f t="shared" si="15"/>
        <v>0.8938547486033519</v>
      </c>
      <c r="AS101" s="61" t="e">
        <f>AS90/AS$100*100</f>
        <v>#REF!</v>
      </c>
    </row>
    <row r="102" spans="1:45" ht="11.25" customHeight="1" x14ac:dyDescent="0.2">
      <c r="A102" s="359" t="s">
        <v>3255</v>
      </c>
      <c r="B102" s="245">
        <v>107</v>
      </c>
      <c r="C102" s="360">
        <v>41.177570093457945</v>
      </c>
      <c r="D102" s="361">
        <v>69.061962616822427</v>
      </c>
      <c r="E102" s="361">
        <v>2.755310173666857</v>
      </c>
      <c r="F102" s="361">
        <v>6.303711787819033</v>
      </c>
      <c r="G102" s="310"/>
      <c r="H102" s="362">
        <v>250</v>
      </c>
      <c r="I102" s="360">
        <v>15.068</v>
      </c>
      <c r="J102" s="363">
        <v>61.599400000000031</v>
      </c>
      <c r="K102" s="361">
        <v>3.3860025389626709</v>
      </c>
      <c r="L102" s="364">
        <v>7.8918441860310828</v>
      </c>
      <c r="M102" s="320"/>
      <c r="N102" s="366">
        <v>409</v>
      </c>
      <c r="O102" s="367">
        <v>5.8557457212713935</v>
      </c>
      <c r="P102" s="310">
        <v>47.472396088019529</v>
      </c>
      <c r="Q102" s="368">
        <v>3.606059914087814</v>
      </c>
      <c r="R102" s="369">
        <v>11.569672824998234</v>
      </c>
      <c r="T102" s="803" t="s">
        <v>4875</v>
      </c>
      <c r="W102" s="803"/>
      <c r="X102" s="803" t="s">
        <v>3916</v>
      </c>
      <c r="AA102" s="803"/>
      <c r="AG102" s="319" t="s">
        <v>3254</v>
      </c>
      <c r="AH102" s="9" t="s">
        <v>3238</v>
      </c>
      <c r="AI102" s="66">
        <f t="shared" ref="AI102:AR102" si="16">AI91/AI$100*100</f>
        <v>1.2121212121212122</v>
      </c>
      <c r="AJ102" s="65">
        <f t="shared" si="16"/>
        <v>6.403940886699508</v>
      </c>
      <c r="AK102" s="66">
        <f t="shared" si="16"/>
        <v>11.899791231732777</v>
      </c>
      <c r="AL102" s="65">
        <f t="shared" si="16"/>
        <v>2.73109243697479</v>
      </c>
      <c r="AM102" s="66">
        <f t="shared" si="16"/>
        <v>2.6262626262626263</v>
      </c>
      <c r="AN102" s="65">
        <f t="shared" si="16"/>
        <v>2.5390625</v>
      </c>
      <c r="AO102" s="66">
        <f t="shared" si="16"/>
        <v>1.87207488299532</v>
      </c>
      <c r="AP102" s="65">
        <f t="shared" si="16"/>
        <v>1.4634146341463417</v>
      </c>
      <c r="AQ102" s="66">
        <f t="shared" si="16"/>
        <v>5.6064073226544622</v>
      </c>
      <c r="AR102" s="66">
        <f t="shared" si="16"/>
        <v>4.1340782122905022</v>
      </c>
      <c r="AS102" s="66" t="e">
        <f>AS91/AS$100*100</f>
        <v>#REF!</v>
      </c>
    </row>
    <row r="103" spans="1:45" ht="11.25" customHeight="1" x14ac:dyDescent="0.2">
      <c r="A103" s="359" t="s">
        <v>3256</v>
      </c>
      <c r="B103" s="245">
        <v>108</v>
      </c>
      <c r="C103" s="360">
        <v>41.055555555555557</v>
      </c>
      <c r="D103" s="361">
        <v>74.756481481481472</v>
      </c>
      <c r="E103" s="361">
        <v>2.5789024833370968</v>
      </c>
      <c r="F103" s="361">
        <v>6.3488792435200336</v>
      </c>
      <c r="G103" s="310"/>
      <c r="H103" s="362">
        <v>247</v>
      </c>
      <c r="I103" s="360">
        <v>15.02834008097166</v>
      </c>
      <c r="J103" s="363">
        <v>64.633481781376489</v>
      </c>
      <c r="K103" s="361">
        <v>3.1929894406660293</v>
      </c>
      <c r="L103" s="364">
        <v>7.8417956989004667</v>
      </c>
      <c r="M103" s="320"/>
      <c r="N103" s="370">
        <v>418</v>
      </c>
      <c r="O103" s="360">
        <v>5.8827751196172251</v>
      </c>
      <c r="P103" s="363">
        <v>50.839832535885186</v>
      </c>
      <c r="Q103" s="361">
        <v>3.2991282600233807</v>
      </c>
      <c r="R103" s="364">
        <v>11.514731028664539</v>
      </c>
      <c r="T103" s="803" t="s">
        <v>4542</v>
      </c>
      <c r="W103" s="803"/>
      <c r="X103" s="803" t="s">
        <v>4532</v>
      </c>
      <c r="Y103" s="803"/>
      <c r="AA103" s="803"/>
      <c r="AG103" s="319" t="s">
        <v>3254</v>
      </c>
      <c r="AH103" s="9" t="s">
        <v>3240</v>
      </c>
      <c r="AI103" s="66">
        <f t="shared" ref="AI103:AR103" si="17">AI92/AI$100*100</f>
        <v>1.8181818181818181</v>
      </c>
      <c r="AJ103" s="65">
        <f t="shared" si="17"/>
        <v>1.4778325123152709</v>
      </c>
      <c r="AK103" s="66">
        <f t="shared" si="17"/>
        <v>0.83507306889352806</v>
      </c>
      <c r="AL103" s="65">
        <f t="shared" si="17"/>
        <v>1.2605042016806722</v>
      </c>
      <c r="AM103" s="66">
        <f t="shared" si="17"/>
        <v>1.0101010101010102</v>
      </c>
      <c r="AN103" s="65">
        <f t="shared" si="17"/>
        <v>2.34375</v>
      </c>
      <c r="AO103" s="66">
        <f t="shared" si="17"/>
        <v>1.2480499219968799</v>
      </c>
      <c r="AP103" s="65">
        <f t="shared" si="17"/>
        <v>2.1951219512195119</v>
      </c>
      <c r="AQ103" s="66">
        <f t="shared" si="17"/>
        <v>2.7459954233409611</v>
      </c>
      <c r="AR103" s="66">
        <f t="shared" si="17"/>
        <v>2.7932960893854748</v>
      </c>
      <c r="AS103" s="66" t="e">
        <f>AS92/AS$100*100</f>
        <v>#REF!</v>
      </c>
    </row>
    <row r="104" spans="1:45" ht="11.25" customHeight="1" x14ac:dyDescent="0.2">
      <c r="A104" s="359" t="s">
        <v>3257</v>
      </c>
      <c r="B104" s="245">
        <v>108</v>
      </c>
      <c r="C104" s="360">
        <v>41.129629629629626</v>
      </c>
      <c r="D104" s="361">
        <v>75.311759259259262</v>
      </c>
      <c r="E104" s="361">
        <v>2.5586173901776332</v>
      </c>
      <c r="F104" s="361">
        <v>6.1740302408632264</v>
      </c>
      <c r="G104" s="310"/>
      <c r="H104" s="362">
        <v>245</v>
      </c>
      <c r="I104" s="360">
        <v>15.126530612244897</v>
      </c>
      <c r="J104" s="363">
        <v>65.66167346938775</v>
      </c>
      <c r="K104" s="361">
        <v>2.9313142280213822</v>
      </c>
      <c r="L104" s="364">
        <v>7.8195528732054376</v>
      </c>
      <c r="M104" s="320"/>
      <c r="N104" s="365">
        <v>419</v>
      </c>
      <c r="O104" s="308">
        <v>5.9307875894988067</v>
      </c>
      <c r="P104" s="312">
        <v>51.764701670644364</v>
      </c>
      <c r="Q104" s="309">
        <v>3.0933379170537942</v>
      </c>
      <c r="R104" s="313">
        <v>10.935182707337511</v>
      </c>
      <c r="T104" s="803" t="s">
        <v>4907</v>
      </c>
      <c r="W104" s="803"/>
      <c r="X104" t="s">
        <v>643</v>
      </c>
      <c r="Y104" s="803"/>
      <c r="AA104" s="803"/>
      <c r="AG104" s="371" t="s">
        <v>3254</v>
      </c>
      <c r="AH104" s="344" t="s">
        <v>1787</v>
      </c>
      <c r="AI104" s="66">
        <f t="shared" ref="AI104:AR104" si="18">AI93/AI$100*100</f>
        <v>0.60606060606060608</v>
      </c>
      <c r="AJ104" s="65">
        <f t="shared" si="18"/>
        <v>0</v>
      </c>
      <c r="AK104" s="66">
        <f t="shared" si="18"/>
        <v>0</v>
      </c>
      <c r="AL104" s="65">
        <f t="shared" si="18"/>
        <v>0.21008403361344538</v>
      </c>
      <c r="AM104" s="66">
        <f t="shared" si="18"/>
        <v>1.0101010101010102</v>
      </c>
      <c r="AN104" s="65">
        <f t="shared" si="18"/>
        <v>0.9765625</v>
      </c>
      <c r="AO104" s="66">
        <f t="shared" si="18"/>
        <v>0.46801872074883</v>
      </c>
      <c r="AP104" s="65">
        <f t="shared" si="18"/>
        <v>2.3170731707317072</v>
      </c>
      <c r="AQ104" s="66">
        <f t="shared" si="18"/>
        <v>0.45766590389016021</v>
      </c>
      <c r="AR104" s="66">
        <f t="shared" si="18"/>
        <v>0.33519553072625696</v>
      </c>
      <c r="AS104" s="66" t="e">
        <f>AS93/AS$100*100</f>
        <v>#REF!</v>
      </c>
    </row>
    <row r="105" spans="1:45" ht="11.25" customHeight="1" x14ac:dyDescent="0.2">
      <c r="A105" s="359" t="s">
        <v>3258</v>
      </c>
      <c r="B105" s="245">
        <v>108</v>
      </c>
      <c r="C105" s="360">
        <v>41.24074074074074</v>
      </c>
      <c r="D105" s="361">
        <v>75.936481481481465</v>
      </c>
      <c r="E105" s="361">
        <v>2.5426015687296739</v>
      </c>
      <c r="F105" s="361">
        <v>6.0916302884189033</v>
      </c>
      <c r="G105" s="310"/>
      <c r="H105" s="362">
        <v>244</v>
      </c>
      <c r="I105" s="360">
        <v>15.209016393442623</v>
      </c>
      <c r="J105" s="363">
        <v>66.027008196721312</v>
      </c>
      <c r="K105" s="361">
        <v>2.9410442533333199</v>
      </c>
      <c r="L105" s="364">
        <v>7.8022602922894979</v>
      </c>
      <c r="M105" s="320"/>
      <c r="N105" s="366">
        <v>426</v>
      </c>
      <c r="O105" s="367">
        <v>5.969483568075117</v>
      </c>
      <c r="P105" s="310">
        <v>52.15936619718309</v>
      </c>
      <c r="Q105" s="368">
        <v>3.0234548588051595</v>
      </c>
      <c r="R105" s="369">
        <v>10.750786177914939</v>
      </c>
      <c r="T105" s="803" t="s">
        <v>4550</v>
      </c>
      <c r="W105" s="803"/>
      <c r="X105" t="s">
        <v>4540</v>
      </c>
      <c r="Y105" s="803"/>
      <c r="AA105" s="803"/>
      <c r="AG105" s="372" t="s">
        <v>3254</v>
      </c>
      <c r="AH105" s="373" t="s">
        <v>3175</v>
      </c>
      <c r="AI105" s="374">
        <f t="shared" ref="AI105:AR105" si="19">AI94/AI$100*100</f>
        <v>9.0909090909090917</v>
      </c>
      <c r="AJ105" s="375">
        <f t="shared" si="19"/>
        <v>21.674876847290641</v>
      </c>
      <c r="AK105" s="374">
        <f t="shared" si="19"/>
        <v>12.943632567849686</v>
      </c>
      <c r="AL105" s="375">
        <f t="shared" si="19"/>
        <v>5.8823529411764701</v>
      </c>
      <c r="AM105" s="374">
        <f t="shared" si="19"/>
        <v>7.474747474747474</v>
      </c>
      <c r="AN105" s="375">
        <f t="shared" si="19"/>
        <v>7.03125</v>
      </c>
      <c r="AO105" s="374">
        <f t="shared" si="19"/>
        <v>4.6801872074882995</v>
      </c>
      <c r="AP105" s="375">
        <f t="shared" si="19"/>
        <v>8.1707317073170742</v>
      </c>
      <c r="AQ105" s="374">
        <f t="shared" si="19"/>
        <v>12.013729977116705</v>
      </c>
      <c r="AR105" s="374">
        <f t="shared" si="19"/>
        <v>8.1564245810055862</v>
      </c>
      <c r="AS105" s="374" t="e">
        <f>AS94/AS$100*100</f>
        <v>#REF!</v>
      </c>
    </row>
    <row r="106" spans="1:45" ht="11.25" customHeight="1" x14ac:dyDescent="0.2">
      <c r="A106" s="359" t="s">
        <v>3259</v>
      </c>
      <c r="B106" s="245">
        <v>108</v>
      </c>
      <c r="C106" s="360">
        <v>41.296296296296298</v>
      </c>
      <c r="D106" s="361">
        <v>78.46870370370371</v>
      </c>
      <c r="E106" s="361">
        <v>2.4666485921040873</v>
      </c>
      <c r="F106" s="361">
        <v>5.9145302060758187</v>
      </c>
      <c r="G106" s="363"/>
      <c r="H106" s="362">
        <v>242</v>
      </c>
      <c r="I106" s="360">
        <v>15.268595041322314</v>
      </c>
      <c r="J106" s="363">
        <v>67.986115702479296</v>
      </c>
      <c r="K106" s="361">
        <v>2.8270931729270301</v>
      </c>
      <c r="L106" s="364">
        <v>7.8459479832854617</v>
      </c>
      <c r="M106" s="376"/>
      <c r="N106" s="370">
        <v>428</v>
      </c>
      <c r="O106" s="360">
        <v>5.9766355140186915</v>
      </c>
      <c r="P106" s="363">
        <v>51.825794392523385</v>
      </c>
      <c r="Q106" s="361">
        <v>3.037636806434683</v>
      </c>
      <c r="R106" s="364">
        <v>10.675005081686905</v>
      </c>
      <c r="T106" s="803" t="s">
        <v>4967</v>
      </c>
      <c r="W106" s="803"/>
      <c r="X106" t="s">
        <v>2477</v>
      </c>
      <c r="Y106" s="803"/>
      <c r="AA106" s="803"/>
      <c r="AG106" s="377" t="s">
        <v>3260</v>
      </c>
      <c r="AH106" s="378" t="s">
        <v>3261</v>
      </c>
      <c r="AI106" s="379">
        <f t="shared" ref="AI106:AR106" si="20">AI96/AI100*100</f>
        <v>90.909090909090907</v>
      </c>
      <c r="AJ106" s="379">
        <f t="shared" si="20"/>
        <v>78.325123152709367</v>
      </c>
      <c r="AK106" s="379">
        <f t="shared" si="20"/>
        <v>87.05636743215031</v>
      </c>
      <c r="AL106" s="379">
        <f t="shared" si="20"/>
        <v>94.117647058823522</v>
      </c>
      <c r="AM106" s="379">
        <f t="shared" si="20"/>
        <v>92.525252525252526</v>
      </c>
      <c r="AN106" s="379">
        <f t="shared" si="20"/>
        <v>92.96875</v>
      </c>
      <c r="AO106" s="379">
        <f t="shared" si="20"/>
        <v>95.319812792511698</v>
      </c>
      <c r="AP106" s="379">
        <f t="shared" si="20"/>
        <v>91.829268292682926</v>
      </c>
      <c r="AQ106" s="379">
        <f t="shared" si="20"/>
        <v>87.986270022883289</v>
      </c>
      <c r="AR106" s="379">
        <f t="shared" si="20"/>
        <v>91.843575418994419</v>
      </c>
      <c r="AS106" s="379" t="e">
        <f>AS96/AS100*100</f>
        <v>#REF!</v>
      </c>
    </row>
    <row r="107" spans="1:45" ht="11.25" customHeight="1" x14ac:dyDescent="0.2">
      <c r="A107" s="359" t="s">
        <v>3262</v>
      </c>
      <c r="B107" s="245">
        <v>108</v>
      </c>
      <c r="C107" s="360">
        <v>41.342592592592595</v>
      </c>
      <c r="D107" s="361">
        <v>79.651296296296294</v>
      </c>
      <c r="E107" s="361">
        <v>2.432028089357257</v>
      </c>
      <c r="F107" s="361">
        <v>5.8967305572341422</v>
      </c>
      <c r="G107" s="363"/>
      <c r="H107" s="362">
        <v>242</v>
      </c>
      <c r="I107" s="360">
        <v>15.318181818181818</v>
      </c>
      <c r="J107" s="363">
        <v>69.347024793388485</v>
      </c>
      <c r="K107" s="361">
        <v>2.7840133251018884</v>
      </c>
      <c r="L107" s="364">
        <v>7.6832446314531344</v>
      </c>
      <c r="M107" s="376"/>
      <c r="N107" s="370">
        <v>436</v>
      </c>
      <c r="O107" s="360">
        <v>6.0091743119266052</v>
      </c>
      <c r="P107" s="363">
        <v>53.728577981651384</v>
      </c>
      <c r="Q107" s="361">
        <v>2.8962472222134639</v>
      </c>
      <c r="R107" s="364">
        <v>10.516816726736678</v>
      </c>
      <c r="T107" s="803" t="s">
        <v>5060</v>
      </c>
      <c r="W107" s="803"/>
      <c r="X107" t="s">
        <v>1569</v>
      </c>
      <c r="AA107" s="803"/>
      <c r="AG107" s="380"/>
      <c r="AH107" s="349"/>
      <c r="AI107" s="381"/>
      <c r="AJ107" s="381"/>
      <c r="AK107" s="381"/>
      <c r="AL107" s="381"/>
      <c r="AM107" s="381"/>
      <c r="AN107" s="381"/>
      <c r="AO107" s="381"/>
      <c r="AP107" s="381"/>
      <c r="AQ107" s="381"/>
    </row>
    <row r="108" spans="1:45" ht="11.25" customHeight="1" x14ac:dyDescent="0.2">
      <c r="A108" s="359" t="s">
        <v>3263</v>
      </c>
      <c r="B108" s="245">
        <v>110</v>
      </c>
      <c r="C108" s="360">
        <v>41.109090909090909</v>
      </c>
      <c r="D108" s="361">
        <v>78.218090909090904</v>
      </c>
      <c r="E108" s="361">
        <v>2.4597495580380055</v>
      </c>
      <c r="F108" s="361">
        <v>5.8884753719079974</v>
      </c>
      <c r="G108" s="363"/>
      <c r="H108" s="362">
        <v>239</v>
      </c>
      <c r="I108" s="360">
        <v>15.301255230125523</v>
      </c>
      <c r="J108" s="363">
        <v>69.76263598326355</v>
      </c>
      <c r="K108" s="361">
        <v>2.7768626990823551</v>
      </c>
      <c r="L108" s="364">
        <v>7.5974014872528528</v>
      </c>
      <c r="M108" s="376"/>
      <c r="N108" s="370">
        <v>441</v>
      </c>
      <c r="O108" s="360">
        <v>6.0022675736961455</v>
      </c>
      <c r="P108" s="363">
        <v>53.308820861677944</v>
      </c>
      <c r="Q108" s="361">
        <v>2.887310682405289</v>
      </c>
      <c r="R108" s="364">
        <v>10.416573650848537</v>
      </c>
      <c r="T108" s="803" t="s">
        <v>5162</v>
      </c>
      <c r="W108" s="803"/>
      <c r="X108" t="s">
        <v>1741</v>
      </c>
      <c r="Y108" s="803"/>
      <c r="AA108" s="803"/>
      <c r="AG108" s="380"/>
      <c r="AH108" s="349"/>
      <c r="AI108" s="381"/>
      <c r="AJ108" s="381"/>
      <c r="AK108" s="381"/>
      <c r="AL108" s="381"/>
      <c r="AM108" s="381"/>
      <c r="AN108" s="381"/>
      <c r="AO108" s="381"/>
      <c r="AP108" s="381"/>
      <c r="AQ108" s="381"/>
    </row>
    <row r="109" spans="1:45" ht="11.25" customHeight="1" x14ac:dyDescent="0.2">
      <c r="A109" s="359" t="s">
        <v>3264</v>
      </c>
      <c r="B109" s="245">
        <v>107</v>
      </c>
      <c r="C109" s="360">
        <v>41.271028037383175</v>
      </c>
      <c r="D109" s="361">
        <v>79.344859813084142</v>
      </c>
      <c r="E109" s="361">
        <v>2.447368118527518</v>
      </c>
      <c r="F109" s="361">
        <v>5.9296112618832275</v>
      </c>
      <c r="G109" s="363"/>
      <c r="H109" s="362">
        <v>236</v>
      </c>
      <c r="I109" s="360">
        <v>15.35593220338983</v>
      </c>
      <c r="J109" s="363">
        <v>68.989618644067804</v>
      </c>
      <c r="K109" s="361">
        <v>2.776107708957567</v>
      </c>
      <c r="L109" s="364">
        <v>7.4589600145151147</v>
      </c>
      <c r="M109" s="376"/>
      <c r="N109" s="370">
        <v>435</v>
      </c>
      <c r="O109" s="360">
        <v>6.0045977011494251</v>
      </c>
      <c r="P109" s="363">
        <v>53.557172413793126</v>
      </c>
      <c r="Q109" s="361">
        <v>2.907043629888395</v>
      </c>
      <c r="R109" s="364">
        <v>10.328305816949124</v>
      </c>
      <c r="T109" s="803" t="s">
        <v>5177</v>
      </c>
      <c r="W109" s="803"/>
      <c r="X109" t="s">
        <v>1732</v>
      </c>
      <c r="Y109" s="803"/>
      <c r="AA109" s="803"/>
      <c r="AG109" s="380"/>
      <c r="AH109" s="349"/>
      <c r="AI109" s="381"/>
      <c r="AJ109" s="381"/>
      <c r="AK109" s="381"/>
      <c r="AL109" s="381"/>
      <c r="AM109" s="381"/>
      <c r="AN109" s="381"/>
      <c r="AO109" s="381"/>
      <c r="AP109" s="381"/>
      <c r="AQ109" s="381"/>
    </row>
    <row r="110" spans="1:45" ht="11.25" customHeight="1" x14ac:dyDescent="0.2">
      <c r="A110" s="359" t="s">
        <v>3265</v>
      </c>
      <c r="B110" s="245">
        <v>108</v>
      </c>
      <c r="C110" s="360">
        <v>41.148148148148145</v>
      </c>
      <c r="D110" s="361">
        <v>76.769444444444431</v>
      </c>
      <c r="E110" s="361">
        <v>2.5461516548310676</v>
      </c>
      <c r="F110" s="361">
        <v>5.9487172532801891</v>
      </c>
      <c r="G110" s="363"/>
      <c r="H110" s="362">
        <v>228</v>
      </c>
      <c r="I110" s="360">
        <v>15.456140350877194</v>
      </c>
      <c r="J110" s="363">
        <v>67.81078947368421</v>
      </c>
      <c r="K110" s="361">
        <v>2.792656901764905</v>
      </c>
      <c r="L110" s="364">
        <v>7.6567777413615756</v>
      </c>
      <c r="M110" s="376"/>
      <c r="N110" s="370">
        <v>435</v>
      </c>
      <c r="O110" s="360">
        <v>6.0666666666666664</v>
      </c>
      <c r="P110" s="363">
        <v>52.771632183908068</v>
      </c>
      <c r="Q110" s="361">
        <v>2.9450128316911375</v>
      </c>
      <c r="R110" s="364">
        <v>10.226970059351803</v>
      </c>
      <c r="W110" s="803"/>
      <c r="X110" s="819"/>
      <c r="AA110" s="803"/>
      <c r="AL110" s="381"/>
      <c r="AM110" s="381"/>
      <c r="AN110" s="381"/>
      <c r="AO110" s="381"/>
      <c r="AP110" s="381"/>
      <c r="AQ110" s="381"/>
    </row>
    <row r="111" spans="1:45" ht="11.25" customHeight="1" x14ac:dyDescent="0.2">
      <c r="A111" s="359" t="s">
        <v>3266</v>
      </c>
      <c r="B111" s="245">
        <v>107</v>
      </c>
      <c r="C111" s="360">
        <v>41.401869158878505</v>
      </c>
      <c r="D111" s="361">
        <v>80.955794392523387</v>
      </c>
      <c r="E111" s="361">
        <v>2.3970911809005062</v>
      </c>
      <c r="F111" s="361">
        <v>6.058157687476684</v>
      </c>
      <c r="G111" s="363"/>
      <c r="H111" s="362">
        <v>226</v>
      </c>
      <c r="I111" s="360">
        <v>15.548672566371682</v>
      </c>
      <c r="J111" s="363">
        <v>71.619070796460178</v>
      </c>
      <c r="K111" s="361">
        <v>2.7064900147607212</v>
      </c>
      <c r="L111" s="364">
        <v>7.4722909319719033</v>
      </c>
      <c r="M111" s="376"/>
      <c r="N111" s="370">
        <v>431</v>
      </c>
      <c r="O111" s="360">
        <v>6.1438515081206493</v>
      </c>
      <c r="P111" s="363">
        <v>57.189373549883996</v>
      </c>
      <c r="Q111" s="361">
        <v>2.7336659710036417</v>
      </c>
      <c r="R111" s="364">
        <v>9.6584547452153391</v>
      </c>
      <c r="W111" s="803"/>
      <c r="X111" s="803"/>
      <c r="AA111" s="803"/>
      <c r="AL111" s="381"/>
      <c r="AM111" s="381"/>
      <c r="AN111" s="381"/>
      <c r="AO111" s="381"/>
      <c r="AP111" s="381"/>
      <c r="AQ111" s="381"/>
    </row>
    <row r="112" spans="1:45" ht="11.25" customHeight="1" x14ac:dyDescent="0.2">
      <c r="A112" s="359" t="s">
        <v>3267</v>
      </c>
      <c r="B112" s="245">
        <v>108</v>
      </c>
      <c r="C112" s="360">
        <v>41.305555555555557</v>
      </c>
      <c r="D112" s="361">
        <v>82.835833333333326</v>
      </c>
      <c r="E112" s="361">
        <v>2.3259508884840931</v>
      </c>
      <c r="F112" s="361">
        <v>6.018920684736262</v>
      </c>
      <c r="G112" s="363"/>
      <c r="H112" s="362">
        <v>227</v>
      </c>
      <c r="I112" s="360">
        <v>15.550660792951541</v>
      </c>
      <c r="J112" s="363">
        <v>72.434229074889899</v>
      </c>
      <c r="K112" s="361">
        <v>2.6364958072136577</v>
      </c>
      <c r="L112" s="364">
        <v>7.4724170564443249</v>
      </c>
      <c r="M112" s="376"/>
      <c r="N112" s="370">
        <v>433</v>
      </c>
      <c r="O112" s="360">
        <v>6.2170900692840645</v>
      </c>
      <c r="P112" s="363">
        <v>58.816628175519696</v>
      </c>
      <c r="Q112" s="361">
        <v>2.6716905050905453</v>
      </c>
      <c r="R112" s="364">
        <v>10.024799720456311</v>
      </c>
      <c r="W112" s="803"/>
      <c r="X112" s="803"/>
      <c r="AA112" s="803"/>
      <c r="AL112" s="381"/>
      <c r="AM112" s="381"/>
      <c r="AN112" s="381"/>
      <c r="AO112" s="381"/>
      <c r="AP112" s="381"/>
      <c r="AQ112" s="381"/>
    </row>
    <row r="113" spans="1:43" ht="11.25" customHeight="1" x14ac:dyDescent="0.2">
      <c r="A113" s="218" t="s">
        <v>3268</v>
      </c>
      <c r="B113" s="230">
        <v>109</v>
      </c>
      <c r="C113" s="271">
        <v>41.238532110091747</v>
      </c>
      <c r="D113" s="274">
        <v>83.028807339449557</v>
      </c>
      <c r="E113" s="274">
        <v>2.3455074541409862</v>
      </c>
      <c r="F113" s="274">
        <v>5.9030339744067462</v>
      </c>
      <c r="G113" s="363"/>
      <c r="H113" s="244">
        <v>229</v>
      </c>
      <c r="I113" s="271">
        <v>15.537117903930131</v>
      </c>
      <c r="J113" s="273">
        <v>72.768165938864627</v>
      </c>
      <c r="K113" s="274">
        <v>2.659344413639638</v>
      </c>
      <c r="L113" s="291">
        <v>7.3897912043562775</v>
      </c>
      <c r="M113" s="376"/>
      <c r="N113" s="270">
        <v>450</v>
      </c>
      <c r="O113" s="271">
        <v>6.2177777777777781</v>
      </c>
      <c r="P113" s="273">
        <v>58.413777777777831</v>
      </c>
      <c r="Q113" s="274">
        <v>2.7353745069920388</v>
      </c>
      <c r="R113" s="291">
        <v>10.004268464712652</v>
      </c>
      <c r="V113" s="803"/>
      <c r="W113" s="803"/>
      <c r="AA113" s="803"/>
      <c r="AL113" s="381"/>
      <c r="AM113" s="381"/>
      <c r="AN113" s="381"/>
      <c r="AO113" s="381"/>
      <c r="AP113" s="381"/>
      <c r="AQ113" s="381"/>
    </row>
    <row r="114" spans="1:43" ht="11.25" customHeight="1" x14ac:dyDescent="0.2">
      <c r="A114" s="218" t="s">
        <v>3269</v>
      </c>
      <c r="B114" s="230">
        <v>109</v>
      </c>
      <c r="C114" s="271">
        <v>41.357798165137616</v>
      </c>
      <c r="D114" s="274">
        <v>84.737247706422011</v>
      </c>
      <c r="E114" s="274">
        <v>2.3125526585575997</v>
      </c>
      <c r="F114" s="274">
        <v>5.4718019997809231</v>
      </c>
      <c r="G114" s="363"/>
      <c r="H114" s="244">
        <v>230</v>
      </c>
      <c r="I114" s="271">
        <v>15.678260869565218</v>
      </c>
      <c r="J114" s="273">
        <v>74.378913043478249</v>
      </c>
      <c r="K114" s="274">
        <v>2.6511115130561023</v>
      </c>
      <c r="L114" s="291">
        <v>7.2992620008600184</v>
      </c>
      <c r="M114" s="376"/>
      <c r="N114" s="270">
        <v>474</v>
      </c>
      <c r="O114" s="271">
        <v>6.2679324894514767</v>
      </c>
      <c r="P114" s="273">
        <v>59.714599156118197</v>
      </c>
      <c r="Q114" s="274">
        <v>2.6745247530366871</v>
      </c>
      <c r="R114" s="291">
        <v>10.095625708925414</v>
      </c>
      <c r="V114" s="803"/>
      <c r="W114" s="803"/>
      <c r="AA114" s="803"/>
      <c r="AL114" s="381"/>
      <c r="AM114" s="381"/>
      <c r="AN114" s="381"/>
      <c r="AO114" s="381"/>
      <c r="AP114" s="381"/>
      <c r="AQ114" s="381"/>
    </row>
    <row r="115" spans="1:43" ht="11.25" customHeight="1" x14ac:dyDescent="0.2">
      <c r="A115" s="218" t="s">
        <v>3270</v>
      </c>
      <c r="B115" s="230">
        <v>108</v>
      </c>
      <c r="C115" s="271">
        <v>41.453703703703702</v>
      </c>
      <c r="D115" s="274">
        <v>84.456481481481475</v>
      </c>
      <c r="E115" s="274">
        <v>2.3404953766241436</v>
      </c>
      <c r="F115" s="274">
        <v>5.4451141258493818</v>
      </c>
      <c r="G115" s="363"/>
      <c r="H115" s="244">
        <v>229</v>
      </c>
      <c r="I115" s="271">
        <v>15.676855895196507</v>
      </c>
      <c r="J115" s="273">
        <v>74.044585152838422</v>
      </c>
      <c r="K115" s="274">
        <v>2.6627793288579458</v>
      </c>
      <c r="L115" s="291">
        <v>7.2702684425680175</v>
      </c>
      <c r="M115" s="376"/>
      <c r="N115" s="270">
        <v>479</v>
      </c>
      <c r="O115" s="271">
        <v>6.3131524008350732</v>
      </c>
      <c r="P115" s="273">
        <v>59.28718162839251</v>
      </c>
      <c r="Q115" s="274">
        <v>2.7156745886709368</v>
      </c>
      <c r="R115" s="291">
        <v>10.108296607621647</v>
      </c>
      <c r="V115" s="803"/>
      <c r="W115" s="803"/>
      <c r="AA115" s="803"/>
      <c r="AM115" s="381"/>
      <c r="AN115" s="381"/>
      <c r="AO115" s="381"/>
      <c r="AP115" s="381"/>
      <c r="AQ115" s="381"/>
    </row>
    <row r="116" spans="1:43" ht="11.25" customHeight="1" x14ac:dyDescent="0.2">
      <c r="A116" s="218" t="s">
        <v>3271</v>
      </c>
      <c r="B116" s="230">
        <v>110</v>
      </c>
      <c r="C116" s="271">
        <v>41.236363636363635</v>
      </c>
      <c r="D116" s="274">
        <v>84.775272727272764</v>
      </c>
      <c r="E116" s="274">
        <v>2.3397447816187587</v>
      </c>
      <c r="F116" s="274">
        <v>5.4351642457044047</v>
      </c>
      <c r="G116" s="363"/>
      <c r="H116" s="244">
        <v>227</v>
      </c>
      <c r="I116" s="271">
        <v>15.656387665198238</v>
      </c>
      <c r="J116" s="273">
        <v>75.372114537444901</v>
      </c>
      <c r="K116" s="274">
        <v>2.6310564055149528</v>
      </c>
      <c r="L116" s="291">
        <v>7.1188112920449687</v>
      </c>
      <c r="M116" s="376"/>
      <c r="N116" s="270">
        <v>482</v>
      </c>
      <c r="O116" s="271">
        <v>6.3257261410788379</v>
      </c>
      <c r="P116" s="273">
        <v>59.752033195020744</v>
      </c>
      <c r="Q116" s="274">
        <v>2.6686351092091662</v>
      </c>
      <c r="R116" s="291">
        <v>10.055894609748117</v>
      </c>
      <c r="T116" s="803"/>
      <c r="V116" s="803"/>
      <c r="W116" s="803"/>
      <c r="X116" s="819"/>
      <c r="AA116" s="803"/>
      <c r="AL116" s="381"/>
      <c r="AM116" s="381"/>
      <c r="AN116" s="381"/>
      <c r="AO116" s="381"/>
      <c r="AP116" s="381"/>
      <c r="AQ116" s="381"/>
    </row>
    <row r="117" spans="1:43" ht="11.25" customHeight="1" x14ac:dyDescent="0.2">
      <c r="A117" s="218" t="s">
        <v>3272</v>
      </c>
      <c r="B117" s="230">
        <v>109</v>
      </c>
      <c r="C117" s="271">
        <v>41.339449541284402</v>
      </c>
      <c r="D117" s="274">
        <v>84.022935779816535</v>
      </c>
      <c r="E117" s="274">
        <v>2.3925958591324354</v>
      </c>
      <c r="F117" s="274">
        <v>5.7040275752122227</v>
      </c>
      <c r="G117" s="363"/>
      <c r="H117" s="244">
        <v>228</v>
      </c>
      <c r="I117" s="271">
        <v>15.714912280701755</v>
      </c>
      <c r="J117" s="273">
        <v>75.863815789473634</v>
      </c>
      <c r="K117" s="274">
        <v>2.6744948075369854</v>
      </c>
      <c r="L117" s="291">
        <v>7.0018072221016414</v>
      </c>
      <c r="M117" s="376"/>
      <c r="N117" s="270">
        <v>489</v>
      </c>
      <c r="O117" s="271">
        <v>6.3660531697341511</v>
      </c>
      <c r="P117" s="273">
        <v>58.815235173824163</v>
      </c>
      <c r="Q117" s="274">
        <v>2.7370696407325688</v>
      </c>
      <c r="R117" s="291">
        <v>9.8798628706524116</v>
      </c>
      <c r="W117" s="803"/>
      <c r="AA117" s="803"/>
      <c r="AH117" s="381"/>
      <c r="AI117" s="381"/>
    </row>
    <row r="118" spans="1:43" ht="11.25" customHeight="1" x14ac:dyDescent="0.2">
      <c r="A118" s="218" t="s">
        <v>3273</v>
      </c>
      <c r="B118" s="230">
        <v>109</v>
      </c>
      <c r="C118" s="271">
        <v>41.38532110091743</v>
      </c>
      <c r="D118" s="274">
        <v>85.031559633027555</v>
      </c>
      <c r="E118" s="274">
        <v>2.3761939080175187</v>
      </c>
      <c r="F118" s="274">
        <v>5.5889925332055945</v>
      </c>
      <c r="G118" s="363"/>
      <c r="H118" s="244">
        <v>228</v>
      </c>
      <c r="I118" s="271">
        <v>15.728070175438596</v>
      </c>
      <c r="J118" s="273">
        <v>76.759824561403505</v>
      </c>
      <c r="K118" s="274">
        <v>2.6600024357558167</v>
      </c>
      <c r="L118" s="291">
        <v>6.8793268533031249</v>
      </c>
      <c r="M118" s="376"/>
      <c r="N118" s="270">
        <v>487</v>
      </c>
      <c r="O118" s="271">
        <v>6.3963039014373715</v>
      </c>
      <c r="P118" s="273">
        <v>60.04948665297745</v>
      </c>
      <c r="Q118" s="274">
        <v>2.682102691528566</v>
      </c>
      <c r="R118" s="291">
        <v>10.151985047458933</v>
      </c>
      <c r="W118" s="803"/>
      <c r="AA118" s="803"/>
      <c r="AH118" s="381"/>
    </row>
    <row r="119" spans="1:43" ht="11.25" customHeight="1" x14ac:dyDescent="0.2">
      <c r="A119" s="218" t="s">
        <v>3274</v>
      </c>
      <c r="B119" s="230">
        <v>110</v>
      </c>
      <c r="C119" s="271">
        <v>41.290909090909089</v>
      </c>
      <c r="D119" s="274">
        <v>85.693454545454529</v>
      </c>
      <c r="E119" s="274">
        <v>2.3512121245004316</v>
      </c>
      <c r="F119" s="274">
        <v>5.6577572944987553</v>
      </c>
      <c r="G119" s="363"/>
      <c r="H119" s="244">
        <v>228</v>
      </c>
      <c r="I119" s="271">
        <v>15.732456140350877</v>
      </c>
      <c r="J119" s="273">
        <v>77.853640350877185</v>
      </c>
      <c r="K119" s="274">
        <v>2.6630830982869464</v>
      </c>
      <c r="L119" s="291">
        <v>6.9818678834594472</v>
      </c>
      <c r="M119" s="376"/>
      <c r="N119" s="270">
        <v>491</v>
      </c>
      <c r="O119" s="271">
        <v>6.4215885947046845</v>
      </c>
      <c r="P119" s="273">
        <v>60.325173116089552</v>
      </c>
      <c r="Q119" s="274">
        <v>2.6685838621980693</v>
      </c>
      <c r="R119" s="291">
        <v>10.228446602563235</v>
      </c>
      <c r="W119" s="803"/>
      <c r="AA119" s="803"/>
      <c r="AH119" s="381"/>
    </row>
    <row r="120" spans="1:43" ht="11.25" customHeight="1" x14ac:dyDescent="0.2">
      <c r="A120" s="218" t="s">
        <v>3275</v>
      </c>
      <c r="B120" s="230">
        <v>112</v>
      </c>
      <c r="C120" s="271">
        <v>41.089285714285715</v>
      </c>
      <c r="D120" s="274">
        <v>83.841250000000002</v>
      </c>
      <c r="E120" s="274">
        <v>2.4040686833965914</v>
      </c>
      <c r="F120" s="274">
        <v>5.6246800927808094</v>
      </c>
      <c r="G120" s="363"/>
      <c r="H120" s="244">
        <v>223</v>
      </c>
      <c r="I120" s="271">
        <v>15.748878923766815</v>
      </c>
      <c r="J120" s="273">
        <v>77.623452914798222</v>
      </c>
      <c r="K120" s="274">
        <v>2.7381983148880811</v>
      </c>
      <c r="L120" s="291">
        <v>6.8823056414870853</v>
      </c>
      <c r="M120" s="376"/>
      <c r="N120" s="270">
        <v>487</v>
      </c>
      <c r="O120" s="271">
        <v>6.4414784394250511</v>
      </c>
      <c r="P120" s="273">
        <v>59.700225872689906</v>
      </c>
      <c r="Q120" s="274">
        <v>2.7703026634756345</v>
      </c>
      <c r="R120" s="291">
        <v>10.092886303955018</v>
      </c>
      <c r="W120" s="803"/>
      <c r="AA120" s="803"/>
      <c r="AG120" s="381"/>
      <c r="AH120" s="381"/>
    </row>
    <row r="121" spans="1:43" ht="11.25" customHeight="1" x14ac:dyDescent="0.2">
      <c r="A121" s="218" t="s">
        <v>3276</v>
      </c>
      <c r="B121" s="230">
        <v>112</v>
      </c>
      <c r="C121" s="271">
        <v>41.107142857142854</v>
      </c>
      <c r="D121" s="274">
        <v>86.543125000000003</v>
      </c>
      <c r="E121" s="274">
        <v>2.3239337699384319</v>
      </c>
      <c r="F121" s="274">
        <v>5.6566970982767195</v>
      </c>
      <c r="G121" s="363"/>
      <c r="H121" s="244">
        <v>222</v>
      </c>
      <c r="I121" s="271">
        <v>15.761261261261261</v>
      </c>
      <c r="J121" s="273">
        <v>80.70527027027029</v>
      </c>
      <c r="K121" s="274">
        <v>2.7028059973722032</v>
      </c>
      <c r="L121" s="291">
        <v>6.8336752678678447</v>
      </c>
      <c r="M121" s="376"/>
      <c r="N121" s="270">
        <v>482</v>
      </c>
      <c r="O121" s="271">
        <v>6.4315352697095438</v>
      </c>
      <c r="P121" s="273">
        <v>61.954253112033186</v>
      </c>
      <c r="Q121" s="274">
        <v>2.6377242538075087</v>
      </c>
      <c r="R121" s="291">
        <v>10.338424854267458</v>
      </c>
      <c r="W121" s="803"/>
      <c r="AA121" s="803"/>
      <c r="AG121" s="381"/>
      <c r="AH121" s="381"/>
    </row>
    <row r="122" spans="1:43" ht="11.25" customHeight="1" x14ac:dyDescent="0.2">
      <c r="A122" s="218" t="s">
        <v>3277</v>
      </c>
      <c r="B122" s="230">
        <v>113</v>
      </c>
      <c r="C122" s="271">
        <v>41.141592920353979</v>
      </c>
      <c r="D122" s="274">
        <v>87.763451327433671</v>
      </c>
      <c r="E122" s="274">
        <v>2.314351082764659</v>
      </c>
      <c r="F122" s="274">
        <v>5.6022758499636227</v>
      </c>
      <c r="G122" s="363"/>
      <c r="H122" s="244">
        <v>223</v>
      </c>
      <c r="I122" s="271">
        <v>15.802690582959642</v>
      </c>
      <c r="J122" s="273">
        <v>81.938565022421557</v>
      </c>
      <c r="K122" s="274">
        <v>2.6791336866914071</v>
      </c>
      <c r="L122" s="291">
        <v>6.8763449854863934</v>
      </c>
      <c r="M122" s="376"/>
      <c r="N122" s="270">
        <v>478</v>
      </c>
      <c r="O122" s="271">
        <v>6.50836820083682</v>
      </c>
      <c r="P122" s="273">
        <v>63.141255230125452</v>
      </c>
      <c r="Q122" s="274">
        <v>2.5527859575650416</v>
      </c>
      <c r="R122" s="291">
        <v>10.451457860062696</v>
      </c>
      <c r="W122" s="803"/>
      <c r="AA122" s="803"/>
      <c r="AG122" s="349"/>
      <c r="AH122" s="381"/>
      <c r="AI122" s="381"/>
      <c r="AJ122" s="381"/>
      <c r="AK122" s="381"/>
      <c r="AL122" s="381"/>
      <c r="AM122" s="381"/>
      <c r="AN122" s="381"/>
      <c r="AO122" s="381"/>
      <c r="AP122" s="381"/>
    </row>
    <row r="123" spans="1:43" ht="11.25" customHeight="1" x14ac:dyDescent="0.2">
      <c r="A123" s="261" t="s">
        <v>3278</v>
      </c>
      <c r="B123" s="262">
        <v>113</v>
      </c>
      <c r="C123" s="263">
        <v>41.283185840707965</v>
      </c>
      <c r="D123" s="264">
        <v>90.968495575221198</v>
      </c>
      <c r="E123" s="264">
        <v>2.2638111688563725</v>
      </c>
      <c r="F123" s="264">
        <v>5.4213076947738692</v>
      </c>
      <c r="G123" s="312"/>
      <c r="H123" s="275">
        <v>222</v>
      </c>
      <c r="I123" s="263">
        <v>15.918918918918919</v>
      </c>
      <c r="J123" s="276">
        <v>84.312027027027042</v>
      </c>
      <c r="K123" s="264">
        <v>2.6732316470678459</v>
      </c>
      <c r="L123" s="290">
        <v>6.8910050377745335</v>
      </c>
      <c r="M123" s="382"/>
      <c r="N123" s="262">
        <v>480</v>
      </c>
      <c r="O123" s="263">
        <v>6.5666666666666664</v>
      </c>
      <c r="P123" s="276">
        <v>65.929312500000009</v>
      </c>
      <c r="Q123" s="264">
        <v>2.4915811125213687</v>
      </c>
      <c r="R123" s="290">
        <v>10.242383646908992</v>
      </c>
      <c r="W123" s="803"/>
      <c r="X123" s="803"/>
      <c r="AA123" s="803"/>
      <c r="AG123" s="380"/>
      <c r="AH123" s="349"/>
      <c r="AI123" s="381"/>
      <c r="AJ123" s="381"/>
      <c r="AL123" s="381"/>
      <c r="AM123" s="381"/>
      <c r="AN123" s="381"/>
      <c r="AO123" s="381"/>
      <c r="AP123" s="381"/>
      <c r="AQ123" s="381"/>
    </row>
    <row r="124" spans="1:43" ht="11.25" customHeight="1" x14ac:dyDescent="0.2">
      <c r="A124" s="261" t="s">
        <v>3279</v>
      </c>
      <c r="B124" s="262">
        <v>115</v>
      </c>
      <c r="C124" s="263">
        <v>40.895652173913042</v>
      </c>
      <c r="D124" s="264">
        <v>90.826956521739106</v>
      </c>
      <c r="E124" s="264">
        <v>2.2850362442398189</v>
      </c>
      <c r="F124" s="264">
        <v>5.5552678513788534</v>
      </c>
      <c r="G124" s="312"/>
      <c r="H124" s="275">
        <v>220</v>
      </c>
      <c r="I124" s="263">
        <v>15.859090909090909</v>
      </c>
      <c r="J124" s="276">
        <v>82.498727272727351</v>
      </c>
      <c r="K124" s="264">
        <v>2.6777200205559284</v>
      </c>
      <c r="L124" s="290">
        <v>6.7701789953844571</v>
      </c>
      <c r="M124" s="382"/>
      <c r="N124" s="262">
        <v>487</v>
      </c>
      <c r="O124" s="263">
        <v>6.593429158110883</v>
      </c>
      <c r="P124" s="276">
        <v>65.573449691991812</v>
      </c>
      <c r="Q124" s="264">
        <v>2.5037033145336252</v>
      </c>
      <c r="R124" s="290">
        <v>10.186805595245385</v>
      </c>
      <c r="W124" s="803"/>
      <c r="X124" s="803"/>
      <c r="AA124" s="803"/>
      <c r="AG124" s="380"/>
      <c r="AH124" s="349"/>
      <c r="AI124" s="381"/>
      <c r="AJ124" s="381"/>
      <c r="AL124" s="381"/>
      <c r="AM124" s="381"/>
      <c r="AN124" s="381"/>
      <c r="AO124" s="381"/>
      <c r="AP124" s="381"/>
      <c r="AQ124" s="381"/>
    </row>
    <row r="125" spans="1:43" ht="11.25" customHeight="1" x14ac:dyDescent="0.2">
      <c r="A125" s="306" t="s">
        <v>3280</v>
      </c>
      <c r="B125" s="430">
        <v>118</v>
      </c>
      <c r="C125" s="308">
        <v>40.610169491525426</v>
      </c>
      <c r="D125" s="309">
        <v>92.545932203389825</v>
      </c>
      <c r="E125" s="309">
        <v>2.3113745868577844</v>
      </c>
      <c r="F125" s="309">
        <v>6.3233977821089304</v>
      </c>
      <c r="G125" s="312"/>
      <c r="H125" s="365">
        <v>218</v>
      </c>
      <c r="I125" s="308">
        <v>15.802752293577981</v>
      </c>
      <c r="J125" s="312">
        <v>84.649449541284341</v>
      </c>
      <c r="K125" s="309">
        <v>2.673829257637804</v>
      </c>
      <c r="L125" s="313">
        <v>6.8490138002390344</v>
      </c>
      <c r="M125" s="382"/>
      <c r="N125" s="430">
        <v>508</v>
      </c>
      <c r="O125" s="308">
        <v>6.6200787401574805</v>
      </c>
      <c r="P125" s="312">
        <v>67.196574803149588</v>
      </c>
      <c r="Q125" s="309">
        <v>2.552354242339367</v>
      </c>
      <c r="R125" s="313">
        <v>10.353808922529794</v>
      </c>
      <c r="T125" s="587"/>
      <c r="W125" s="803"/>
      <c r="X125" s="803"/>
      <c r="AA125" s="803"/>
      <c r="AG125" s="380"/>
      <c r="AH125" s="349"/>
      <c r="AI125" s="381"/>
      <c r="AJ125" s="381"/>
      <c r="AL125" s="381"/>
      <c r="AM125" s="381"/>
      <c r="AN125" s="381"/>
      <c r="AO125" s="381"/>
      <c r="AP125" s="381"/>
      <c r="AQ125" s="381"/>
    </row>
    <row r="126" spans="1:43" ht="11.25" customHeight="1" x14ac:dyDescent="0.2">
      <c r="A126" s="306" t="s">
        <v>3281</v>
      </c>
      <c r="B126" s="430">
        <v>118</v>
      </c>
      <c r="C126" s="308">
        <v>40.728813559322035</v>
      </c>
      <c r="D126" s="309">
        <v>87.811271186440678</v>
      </c>
      <c r="E126" s="309">
        <v>2.471415432106546</v>
      </c>
      <c r="F126" s="309">
        <v>6.8803297739990166</v>
      </c>
      <c r="G126" s="312"/>
      <c r="H126" s="365">
        <v>220</v>
      </c>
      <c r="I126" s="308">
        <v>15.918181818181818</v>
      </c>
      <c r="J126" s="312">
        <v>82.38604545454541</v>
      </c>
      <c r="K126" s="309">
        <v>2.8670794796053367</v>
      </c>
      <c r="L126" s="313">
        <v>7.6691304141080163</v>
      </c>
      <c r="M126" s="382"/>
      <c r="N126" s="430">
        <v>532</v>
      </c>
      <c r="O126" s="308">
        <v>6.708646616541353</v>
      </c>
      <c r="P126" s="312">
        <v>63.243703007518718</v>
      </c>
      <c r="Q126" s="309">
        <v>2.8041576109256936</v>
      </c>
      <c r="R126" s="313">
        <v>10.794699039632437</v>
      </c>
      <c r="W126" s="803"/>
      <c r="X126" s="803"/>
      <c r="AA126" s="803"/>
      <c r="AG126" s="380"/>
      <c r="AH126" s="349"/>
      <c r="AI126" s="381"/>
      <c r="AJ126" s="381"/>
      <c r="AL126" s="381"/>
      <c r="AM126" s="381"/>
      <c r="AN126" s="381"/>
      <c r="AO126" s="381"/>
      <c r="AP126" s="381"/>
      <c r="AQ126" s="381"/>
    </row>
    <row r="127" spans="1:43" ht="11.25" customHeight="1" x14ac:dyDescent="0.2">
      <c r="A127" s="306" t="s">
        <v>3282</v>
      </c>
      <c r="B127" s="430">
        <v>118</v>
      </c>
      <c r="C127" s="308">
        <v>40.779661016949156</v>
      </c>
      <c r="D127" s="309">
        <v>87.412203389830523</v>
      </c>
      <c r="E127" s="309">
        <v>2.46668565578319</v>
      </c>
      <c r="F127" s="309">
        <v>6.9320589853794301</v>
      </c>
      <c r="G127" s="312"/>
      <c r="H127" s="365">
        <v>219</v>
      </c>
      <c r="I127" s="308">
        <v>15.97716894977169</v>
      </c>
      <c r="J127" s="312">
        <v>82.6466210045662</v>
      </c>
      <c r="K127" s="309">
        <v>2.8776803123911225</v>
      </c>
      <c r="L127" s="313">
        <v>7.834941562621256</v>
      </c>
      <c r="M127" s="382"/>
      <c r="N127" s="430">
        <v>537</v>
      </c>
      <c r="O127" s="308">
        <v>6.7541899441340778</v>
      </c>
      <c r="P127" s="312">
        <v>63.048510242085683</v>
      </c>
      <c r="Q127" s="309">
        <v>2.8004386052119377</v>
      </c>
      <c r="R127" s="313">
        <v>11.326965638260123</v>
      </c>
      <c r="W127" s="803"/>
      <c r="X127" s="803"/>
      <c r="Z127" s="387"/>
      <c r="AA127" s="803"/>
      <c r="AG127" s="380"/>
      <c r="AH127" s="349"/>
      <c r="AI127" s="381"/>
      <c r="AJ127" s="381"/>
      <c r="AK127" s="381"/>
      <c r="AL127" s="381"/>
      <c r="AM127" s="381"/>
      <c r="AN127" s="381"/>
      <c r="AO127" s="381"/>
      <c r="AP127" s="381"/>
      <c r="AQ127" s="381"/>
    </row>
    <row r="128" spans="1:43" s="803" customFormat="1" ht="11.25" customHeight="1" x14ac:dyDescent="0.2">
      <c r="A128" s="306" t="s">
        <v>4151</v>
      </c>
      <c r="B128" s="430">
        <v>120</v>
      </c>
      <c r="C128" s="308">
        <v>40.6</v>
      </c>
      <c r="D128" s="309">
        <v>86.705583333333379</v>
      </c>
      <c r="E128" s="309">
        <v>2.5140109186302864</v>
      </c>
      <c r="F128" s="309">
        <v>7.2161680341479295</v>
      </c>
      <c r="G128" s="312"/>
      <c r="H128" s="365">
        <v>217</v>
      </c>
      <c r="I128" s="308">
        <v>15.995391705069125</v>
      </c>
      <c r="J128" s="312">
        <v>82.665852534562234</v>
      </c>
      <c r="K128" s="309">
        <v>2.850807294800088</v>
      </c>
      <c r="L128" s="313">
        <v>7.8919256052856435</v>
      </c>
      <c r="M128" s="382"/>
      <c r="N128" s="430">
        <v>545</v>
      </c>
      <c r="O128" s="308">
        <v>6.7908256880733946</v>
      </c>
      <c r="P128" s="312">
        <v>62.482697247706405</v>
      </c>
      <c r="Q128" s="309">
        <v>2.8088267814519225</v>
      </c>
      <c r="R128" s="313">
        <v>11.446648844210628</v>
      </c>
      <c r="T128" s="587"/>
      <c r="U128"/>
      <c r="V128"/>
      <c r="Y128"/>
      <c r="Z128" s="387"/>
      <c r="AA128"/>
      <c r="AB128"/>
      <c r="AC128"/>
      <c r="AG128" s="380"/>
      <c r="AH128" s="349"/>
      <c r="AI128" s="381"/>
      <c r="AJ128" s="381"/>
      <c r="AK128" s="381"/>
      <c r="AL128" s="381"/>
      <c r="AM128" s="381"/>
      <c r="AN128" s="381"/>
      <c r="AO128" s="381"/>
      <c r="AP128" s="381"/>
      <c r="AQ128" s="381"/>
    </row>
    <row r="129" spans="1:43" s="803" customFormat="1" ht="11.25" customHeight="1" x14ac:dyDescent="0.2">
      <c r="A129" s="306" t="s">
        <v>3283</v>
      </c>
      <c r="B129" s="430">
        <v>120</v>
      </c>
      <c r="C129" s="308">
        <v>40.6</v>
      </c>
      <c r="D129" s="309">
        <v>89.06958333333337</v>
      </c>
      <c r="E129" s="309">
        <v>2.4848204396690545</v>
      </c>
      <c r="F129" s="309">
        <v>7.6322523896544592</v>
      </c>
      <c r="G129" s="312"/>
      <c r="H129" s="365">
        <v>217</v>
      </c>
      <c r="I129" s="308">
        <v>15.995391705069125</v>
      </c>
      <c r="J129" s="312">
        <v>85.131059907834057</v>
      </c>
      <c r="K129" s="309">
        <v>2.8518651465760159</v>
      </c>
      <c r="L129" s="313">
        <v>7.9346167561682668</v>
      </c>
      <c r="M129" s="382"/>
      <c r="N129" s="430">
        <v>545</v>
      </c>
      <c r="O129" s="308">
        <v>6.7908256880733946</v>
      </c>
      <c r="P129" s="312">
        <v>65.256073394495431</v>
      </c>
      <c r="Q129" s="309">
        <v>2.7019474101295908</v>
      </c>
      <c r="R129" s="313">
        <v>11.762865972280334</v>
      </c>
      <c r="V129"/>
      <c r="Y129"/>
      <c r="Z129" s="387"/>
      <c r="AA129"/>
      <c r="AB129"/>
      <c r="AC129"/>
      <c r="AG129" s="380"/>
      <c r="AH129" s="349"/>
      <c r="AI129" s="381"/>
      <c r="AJ129" s="381"/>
      <c r="AK129" s="381"/>
      <c r="AL129" s="381"/>
      <c r="AM129" s="381"/>
      <c r="AN129" s="381"/>
      <c r="AO129" s="381"/>
      <c r="AP129" s="381"/>
      <c r="AQ129" s="381"/>
    </row>
    <row r="130" spans="1:43" s="803" customFormat="1" ht="11.25" customHeight="1" x14ac:dyDescent="0.2">
      <c r="A130" s="306" t="s">
        <v>3284</v>
      </c>
      <c r="B130" s="430">
        <v>123</v>
      </c>
      <c r="C130" s="308">
        <v>40.357723577235774</v>
      </c>
      <c r="D130" s="309">
        <v>89.671829268292683</v>
      </c>
      <c r="E130" s="309">
        <v>2.467288446516005</v>
      </c>
      <c r="F130" s="309">
        <v>8.8668703306056482</v>
      </c>
      <c r="G130" s="312"/>
      <c r="H130" s="365">
        <v>211</v>
      </c>
      <c r="I130" s="308">
        <v>16.018957345971565</v>
      </c>
      <c r="J130" s="312">
        <v>84.722417061611409</v>
      </c>
      <c r="K130" s="309">
        <v>2.771651825916277</v>
      </c>
      <c r="L130" s="313">
        <v>9.6599502144285339</v>
      </c>
      <c r="M130" s="382"/>
      <c r="N130" s="430">
        <v>558</v>
      </c>
      <c r="O130" s="308">
        <v>6.8366249725696733</v>
      </c>
      <c r="P130" s="312">
        <v>65.357736917562761</v>
      </c>
      <c r="Q130" s="309">
        <v>2.7050107976515427</v>
      </c>
      <c r="R130" s="313">
        <v>13.587588626048539</v>
      </c>
      <c r="T130"/>
      <c r="U130"/>
      <c r="V130"/>
      <c r="W130"/>
      <c r="Y130"/>
      <c r="Z130" s="387"/>
      <c r="AB130"/>
      <c r="AC130"/>
      <c r="AG130" s="380"/>
      <c r="AH130" s="349"/>
      <c r="AI130" s="381"/>
      <c r="AJ130" s="381"/>
      <c r="AK130" s="381"/>
      <c r="AL130" s="381"/>
      <c r="AM130" s="381"/>
      <c r="AN130" s="381"/>
      <c r="AO130" s="381"/>
      <c r="AP130" s="381"/>
      <c r="AQ130" s="381"/>
    </row>
    <row r="131" spans="1:43" s="803" customFormat="1" ht="11.25" customHeight="1" x14ac:dyDescent="0.2">
      <c r="A131" s="306" t="s">
        <v>3285</v>
      </c>
      <c r="B131" s="430">
        <v>126</v>
      </c>
      <c r="C131" s="308">
        <v>39.88095238095238</v>
      </c>
      <c r="D131" s="309">
        <v>92.950476190476181</v>
      </c>
      <c r="E131" s="309">
        <v>2.3644425184643332</v>
      </c>
      <c r="F131" s="309">
        <v>8.453306487642406</v>
      </c>
      <c r="G131" s="312"/>
      <c r="H131" s="365">
        <v>208</v>
      </c>
      <c r="I131" s="308">
        <v>15.865384615384615</v>
      </c>
      <c r="J131" s="312">
        <v>87.882067307692381</v>
      </c>
      <c r="K131" s="309">
        <v>2.7231364717477189</v>
      </c>
      <c r="L131" s="313">
        <v>9.5413945013929062</v>
      </c>
      <c r="M131" s="382"/>
      <c r="N131" s="430">
        <v>560</v>
      </c>
      <c r="O131" s="308">
        <v>6.8517857142857146</v>
      </c>
      <c r="P131" s="312">
        <v>64.590142857142894</v>
      </c>
      <c r="Q131" s="309">
        <v>2.6863142919084901</v>
      </c>
      <c r="R131" s="313">
        <v>13.842530587141644</v>
      </c>
      <c r="T131"/>
      <c r="U131"/>
      <c r="V131"/>
      <c r="W131"/>
      <c r="Y131"/>
      <c r="Z131" s="387"/>
      <c r="AB131"/>
      <c r="AC131"/>
      <c r="AG131" s="380"/>
      <c r="AH131" s="349"/>
      <c r="AI131" s="381"/>
      <c r="AJ131" s="381"/>
      <c r="AK131" s="381"/>
      <c r="AL131" s="381"/>
      <c r="AM131" s="381"/>
      <c r="AN131" s="381"/>
      <c r="AO131" s="381"/>
      <c r="AP131" s="381"/>
      <c r="AQ131" s="381"/>
    </row>
    <row r="132" spans="1:43" s="803" customFormat="1" ht="11.25" customHeight="1" x14ac:dyDescent="0.2">
      <c r="A132" s="306" t="s">
        <v>3286</v>
      </c>
      <c r="B132" s="430">
        <v>127</v>
      </c>
      <c r="C132" s="308">
        <v>39.834645669291341</v>
      </c>
      <c r="D132" s="309">
        <v>94.096535433070827</v>
      </c>
      <c r="E132" s="309">
        <v>2.3628573725308852</v>
      </c>
      <c r="F132" s="309">
        <v>8.9584427523954346</v>
      </c>
      <c r="G132" s="312"/>
      <c r="H132" s="365">
        <v>208</v>
      </c>
      <c r="I132" s="308">
        <v>15.841346153846153</v>
      </c>
      <c r="J132" s="312">
        <v>90.373557692307685</v>
      </c>
      <c r="K132" s="309">
        <v>2.7154049623194023</v>
      </c>
      <c r="L132" s="313">
        <v>9.6372237241105498</v>
      </c>
      <c r="M132" s="382"/>
      <c r="N132" s="430">
        <v>561</v>
      </c>
      <c r="O132" s="308">
        <v>6.8627450980392153</v>
      </c>
      <c r="P132" s="312">
        <v>65.180320855614951</v>
      </c>
      <c r="Q132" s="309">
        <v>2.6554292920774532</v>
      </c>
      <c r="R132" s="313">
        <v>13.993249336830338</v>
      </c>
      <c r="T132"/>
      <c r="U132"/>
      <c r="V132"/>
      <c r="W132"/>
      <c r="Y132"/>
      <c r="Z132" s="387"/>
      <c r="AB132"/>
      <c r="AC132"/>
      <c r="AG132" s="380"/>
      <c r="AH132" s="349"/>
      <c r="AI132" s="381"/>
      <c r="AJ132" s="381"/>
      <c r="AK132" s="381"/>
      <c r="AL132" s="381"/>
      <c r="AM132" s="381"/>
      <c r="AN132" s="381"/>
      <c r="AO132" s="381"/>
      <c r="AP132" s="381"/>
      <c r="AQ132" s="381"/>
    </row>
    <row r="133" spans="1:43" s="803" customFormat="1" ht="11.25" customHeight="1" x14ac:dyDescent="0.2">
      <c r="A133" s="306" t="s">
        <v>3287</v>
      </c>
      <c r="B133" s="430">
        <v>127</v>
      </c>
      <c r="C133" s="308">
        <v>39.8503937007874</v>
      </c>
      <c r="D133" s="309">
        <v>94.136929133858246</v>
      </c>
      <c r="E133" s="309">
        <v>2.3759410001969838</v>
      </c>
      <c r="F133" s="309">
        <v>9.0245581605288532</v>
      </c>
      <c r="G133" s="312"/>
      <c r="H133" s="365">
        <v>209</v>
      </c>
      <c r="I133" s="308">
        <v>15.866028708133971</v>
      </c>
      <c r="J133" s="312">
        <v>90.680765550239286</v>
      </c>
      <c r="K133" s="309">
        <v>2.7539857831564314</v>
      </c>
      <c r="L133" s="313">
        <v>9.6244533137043966</v>
      </c>
      <c r="M133" s="382"/>
      <c r="N133" s="430">
        <v>560</v>
      </c>
      <c r="O133" s="308">
        <v>6.8732142857142859</v>
      </c>
      <c r="P133" s="312">
        <v>64.305803571428555</v>
      </c>
      <c r="Q133" s="309">
        <v>2.7077635653784071</v>
      </c>
      <c r="R133" s="313">
        <v>14.055047120178177</v>
      </c>
      <c r="T133"/>
      <c r="U133"/>
      <c r="V133"/>
      <c r="W133"/>
      <c r="Y133"/>
      <c r="Z133" s="387"/>
      <c r="AB133"/>
      <c r="AC133"/>
      <c r="AG133" s="380"/>
      <c r="AH133" s="349"/>
      <c r="AI133" s="381"/>
      <c r="AJ133" s="381"/>
      <c r="AK133" s="381"/>
      <c r="AL133" s="381"/>
      <c r="AM133" s="381"/>
      <c r="AN133" s="381"/>
      <c r="AO133" s="381"/>
      <c r="AP133" s="381"/>
      <c r="AQ133" s="381"/>
    </row>
    <row r="134" spans="1:43" s="803" customFormat="1" ht="11.25" customHeight="1" x14ac:dyDescent="0.2">
      <c r="A134" s="306" t="s">
        <v>3288</v>
      </c>
      <c r="B134" s="430">
        <v>130</v>
      </c>
      <c r="C134" s="308">
        <v>39.6</v>
      </c>
      <c r="D134" s="309">
        <v>82.69946153846152</v>
      </c>
      <c r="E134" s="309">
        <v>2.8015999487758192</v>
      </c>
      <c r="F134" s="309">
        <v>8.9652631439952764</v>
      </c>
      <c r="G134" s="312"/>
      <c r="H134" s="365">
        <v>202</v>
      </c>
      <c r="I134" s="308">
        <v>15.787128712871286</v>
      </c>
      <c r="J134" s="312">
        <v>86.454306930693093</v>
      </c>
      <c r="K134" s="309">
        <v>2.901797374127197</v>
      </c>
      <c r="L134" s="313">
        <v>9.8013360773469529</v>
      </c>
      <c r="M134" s="382"/>
      <c r="N134" s="430">
        <v>541</v>
      </c>
      <c r="O134" s="308">
        <v>6.933456561922366</v>
      </c>
      <c r="P134" s="312">
        <v>60.293992606284625</v>
      </c>
      <c r="Q134" s="309">
        <v>2.8850799665433113</v>
      </c>
      <c r="R134" s="313">
        <v>13.970251214379099</v>
      </c>
      <c r="T134"/>
      <c r="U134"/>
      <c r="V134"/>
      <c r="W134"/>
      <c r="Y134"/>
      <c r="Z134" s="387"/>
      <c r="AB134"/>
      <c r="AC134"/>
      <c r="AG134" s="380"/>
      <c r="AH134" s="349"/>
      <c r="AI134" s="381"/>
      <c r="AJ134" s="381"/>
      <c r="AK134" s="381"/>
      <c r="AL134" s="381"/>
      <c r="AM134" s="381"/>
      <c r="AN134" s="381"/>
      <c r="AO134" s="381"/>
      <c r="AP134" s="381"/>
      <c r="AQ134" s="381"/>
    </row>
    <row r="135" spans="1:43" s="803" customFormat="1" ht="11.25" customHeight="1" x14ac:dyDescent="0.2">
      <c r="A135" s="306" t="s">
        <v>3865</v>
      </c>
      <c r="B135" s="430">
        <v>130</v>
      </c>
      <c r="C135" s="308">
        <v>39.715384615384615</v>
      </c>
      <c r="D135" s="309">
        <v>91.594076923076955</v>
      </c>
      <c r="E135" s="309">
        <v>2.4293928742606741</v>
      </c>
      <c r="F135" s="309">
        <v>8.9628285739387064</v>
      </c>
      <c r="G135" s="312"/>
      <c r="H135" s="365">
        <v>200</v>
      </c>
      <c r="I135" s="308">
        <v>15.79</v>
      </c>
      <c r="J135" s="312">
        <v>88.683150000000012</v>
      </c>
      <c r="K135" s="309">
        <v>2.7764630303213851</v>
      </c>
      <c r="L135" s="313">
        <v>9.9114766589155447</v>
      </c>
      <c r="M135" s="382"/>
      <c r="N135" s="430">
        <v>535</v>
      </c>
      <c r="O135" s="308">
        <v>6.9775700934579437</v>
      </c>
      <c r="P135" s="312">
        <v>61.791588785046798</v>
      </c>
      <c r="Q135" s="309">
        <v>2.8813057133100783</v>
      </c>
      <c r="R135" s="313">
        <v>13.749202589579637</v>
      </c>
      <c r="T135"/>
      <c r="U135"/>
      <c r="V135"/>
      <c r="W135"/>
      <c r="Y135"/>
      <c r="Z135" s="387"/>
      <c r="AB135"/>
      <c r="AC135"/>
      <c r="AG135" s="380"/>
      <c r="AH135" s="349"/>
      <c r="AI135" s="381"/>
      <c r="AJ135" s="381"/>
      <c r="AK135" s="381"/>
      <c r="AL135" s="381"/>
      <c r="AM135" s="381"/>
      <c r="AN135" s="381"/>
      <c r="AO135" s="381"/>
      <c r="AP135" s="381"/>
      <c r="AQ135" s="381"/>
    </row>
    <row r="136" spans="1:43" s="803" customFormat="1" ht="11.25" customHeight="1" x14ac:dyDescent="0.2">
      <c r="A136" s="306" t="s">
        <v>3917</v>
      </c>
      <c r="B136" s="430">
        <v>131</v>
      </c>
      <c r="C136" s="308">
        <v>39.694656488549619</v>
      </c>
      <c r="D136" s="309">
        <v>83.958091603053433</v>
      </c>
      <c r="E136" s="309">
        <v>2.6682519935937448</v>
      </c>
      <c r="F136" s="309">
        <v>8.8673573108328991</v>
      </c>
      <c r="G136" s="312"/>
      <c r="H136" s="365">
        <v>205</v>
      </c>
      <c r="I136" s="308">
        <v>15.692682926829269</v>
      </c>
      <c r="J136" s="312">
        <v>81.758097560975614</v>
      </c>
      <c r="K136" s="309">
        <v>2.9684851111923996</v>
      </c>
      <c r="L136" s="313">
        <v>10.120065918636493</v>
      </c>
      <c r="M136" s="382"/>
      <c r="N136" s="430">
        <v>528</v>
      </c>
      <c r="O136" s="308">
        <v>7.0568181818181817</v>
      </c>
      <c r="P136" s="312">
        <v>55.511420454545487</v>
      </c>
      <c r="Q136" s="309">
        <v>3.2461538002883312</v>
      </c>
      <c r="R136" s="313">
        <v>13.633243368390236</v>
      </c>
      <c r="T136"/>
      <c r="U136"/>
      <c r="V136"/>
      <c r="W136"/>
      <c r="Y136"/>
      <c r="Z136" s="387"/>
      <c r="AB136"/>
      <c r="AC136"/>
      <c r="AD136"/>
      <c r="AE136"/>
      <c r="AF136"/>
      <c r="AG136" s="380"/>
      <c r="AH136" s="349"/>
      <c r="AI136" s="381"/>
      <c r="AJ136" s="381"/>
      <c r="AK136" s="381"/>
      <c r="AL136" s="381"/>
      <c r="AM136" s="381"/>
      <c r="AN136" s="381"/>
      <c r="AO136" s="381"/>
      <c r="AP136" s="381"/>
      <c r="AQ136" s="381"/>
    </row>
    <row r="137" spans="1:43" s="803" customFormat="1" ht="11.25" customHeight="1" x14ac:dyDescent="0.2">
      <c r="A137" s="916" t="s">
        <v>3957</v>
      </c>
      <c r="B137" s="917">
        <v>132</v>
      </c>
      <c r="C137" s="918">
        <v>39.659090909090907</v>
      </c>
      <c r="D137" s="919">
        <v>88.310681818181862</v>
      </c>
      <c r="E137" s="919">
        <v>2.5253817337508218</v>
      </c>
      <c r="F137" s="919">
        <v>8.9572581061962815</v>
      </c>
      <c r="G137" s="920"/>
      <c r="H137" s="921">
        <v>205</v>
      </c>
      <c r="I137" s="918">
        <v>15.692682926829269</v>
      </c>
      <c r="J137" s="920">
        <v>86.400146341463412</v>
      </c>
      <c r="K137" s="919">
        <v>2.8091660880541349</v>
      </c>
      <c r="L137" s="922">
        <v>10.011339791644174</v>
      </c>
      <c r="M137" s="923"/>
      <c r="N137" s="917">
        <v>524</v>
      </c>
      <c r="O137" s="918">
        <v>7.143129770992366</v>
      </c>
      <c r="P137" s="920">
        <v>59.944885496183169</v>
      </c>
      <c r="Q137" s="919">
        <v>2.9682436515489132</v>
      </c>
      <c r="R137" s="922">
        <v>13.187156092838745</v>
      </c>
      <c r="V137"/>
      <c r="W137"/>
      <c r="Y137"/>
      <c r="Z137"/>
      <c r="AB137"/>
      <c r="AC137"/>
      <c r="AD137"/>
      <c r="AE137"/>
      <c r="AF137"/>
      <c r="AG137" s="380"/>
      <c r="AH137" s="349"/>
      <c r="AI137" s="381"/>
      <c r="AJ137" s="381"/>
      <c r="AK137" s="381"/>
      <c r="AL137" s="381"/>
      <c r="AM137" s="381"/>
      <c r="AN137" s="381"/>
      <c r="AO137" s="381"/>
      <c r="AP137" s="381"/>
      <c r="AQ137" s="381"/>
    </row>
    <row r="138" spans="1:43" s="803" customFormat="1" ht="11.25" customHeight="1" x14ac:dyDescent="0.2">
      <c r="A138" s="916" t="s">
        <v>3985</v>
      </c>
      <c r="B138" s="917">
        <v>133</v>
      </c>
      <c r="C138" s="918">
        <v>39.436090225563909</v>
      </c>
      <c r="D138" s="919">
        <v>94.596240601503766</v>
      </c>
      <c r="E138" s="919">
        <v>2.4477406191398132</v>
      </c>
      <c r="F138" s="919">
        <v>8.6085533432596382</v>
      </c>
      <c r="G138" s="920"/>
      <c r="H138" s="921">
        <v>218</v>
      </c>
      <c r="I138" s="918">
        <v>15.339449541284404</v>
      </c>
      <c r="J138" s="920">
        <v>89.895733944954159</v>
      </c>
      <c r="K138" s="919">
        <v>2.752987960516919</v>
      </c>
      <c r="L138" s="922">
        <v>9.3533618645788863</v>
      </c>
      <c r="M138" s="923"/>
      <c r="N138" s="917">
        <v>516</v>
      </c>
      <c r="O138" s="918">
        <v>7.1860465116279073</v>
      </c>
      <c r="P138" s="920">
        <v>61.655852713178319</v>
      </c>
      <c r="Q138" s="919">
        <v>2.9229138095958103</v>
      </c>
      <c r="R138" s="922">
        <v>12.733085641181557</v>
      </c>
      <c r="Y138"/>
      <c r="Z138"/>
      <c r="AB138"/>
      <c r="AC138"/>
      <c r="AG138" s="380"/>
      <c r="AH138" s="349"/>
      <c r="AI138" s="381"/>
      <c r="AJ138" s="381"/>
      <c r="AK138" s="381"/>
      <c r="AL138" s="381"/>
      <c r="AM138" s="381"/>
      <c r="AN138" s="381"/>
      <c r="AO138" s="381"/>
      <c r="AP138" s="381"/>
      <c r="AQ138" s="381"/>
    </row>
    <row r="139" spans="1:43" s="803" customFormat="1" ht="11.25" customHeight="1" x14ac:dyDescent="0.2">
      <c r="A139" s="916" t="s">
        <v>4281</v>
      </c>
      <c r="B139" s="917">
        <v>135</v>
      </c>
      <c r="C139" s="918">
        <v>39.251851851851853</v>
      </c>
      <c r="D139" s="919">
        <v>95.260148148148133</v>
      </c>
      <c r="E139" s="919">
        <v>2.435599551184199</v>
      </c>
      <c r="F139" s="919">
        <v>8.4593823456692387</v>
      </c>
      <c r="G139" s="920"/>
      <c r="H139" s="921">
        <v>222</v>
      </c>
      <c r="I139" s="918">
        <v>15.135135135135135</v>
      </c>
      <c r="J139" s="920">
        <v>88.788828828828869</v>
      </c>
      <c r="K139" s="919">
        <v>2.8130134266655671</v>
      </c>
      <c r="L139" s="922">
        <v>9.1198360324158969</v>
      </c>
      <c r="M139" s="923"/>
      <c r="N139" s="917">
        <v>517</v>
      </c>
      <c r="O139" s="918">
        <v>7.179883945841393</v>
      </c>
      <c r="P139" s="920">
        <v>61.285377176015437</v>
      </c>
      <c r="Q139" s="919">
        <v>2.9768539920977632</v>
      </c>
      <c r="R139" s="922">
        <v>12.432318941682334</v>
      </c>
      <c r="Y139"/>
      <c r="Z139"/>
      <c r="AB139"/>
      <c r="AC139"/>
      <c r="AG139" s="380"/>
      <c r="AH139" s="349"/>
      <c r="AI139" s="381"/>
      <c r="AJ139" s="381"/>
      <c r="AK139" s="381"/>
      <c r="AL139" s="381"/>
      <c r="AM139" s="381"/>
      <c r="AN139" s="381"/>
      <c r="AO139" s="381"/>
      <c r="AP139" s="381"/>
      <c r="AQ139" s="381"/>
    </row>
    <row r="140" spans="1:43" s="803" customFormat="1" ht="11.25" customHeight="1" x14ac:dyDescent="0.2">
      <c r="A140" s="916" t="s">
        <v>4286</v>
      </c>
      <c r="B140" s="917">
        <v>135</v>
      </c>
      <c r="C140" s="918">
        <v>39.340740740740742</v>
      </c>
      <c r="D140" s="919">
        <v>97.704148148148164</v>
      </c>
      <c r="E140" s="919">
        <v>2.4056731823590853</v>
      </c>
      <c r="F140" s="919">
        <v>8.3547909558740407</v>
      </c>
      <c r="G140" s="920"/>
      <c r="H140" s="921">
        <v>226</v>
      </c>
      <c r="I140" s="918">
        <v>15.110619469026549</v>
      </c>
      <c r="J140" s="920">
        <v>91.989336283185864</v>
      </c>
      <c r="K140" s="919">
        <v>2.7700763467253742</v>
      </c>
      <c r="L140" s="922">
        <v>9.194020719531343</v>
      </c>
      <c r="M140" s="923"/>
      <c r="N140" s="917">
        <v>517</v>
      </c>
      <c r="O140" s="918">
        <v>7.20889748549323</v>
      </c>
      <c r="P140" s="920">
        <v>63.278549323017423</v>
      </c>
      <c r="Q140" s="919">
        <v>2.9195576933152707</v>
      </c>
      <c r="R140" s="922">
        <v>12.14306444174645</v>
      </c>
      <c r="Y140"/>
      <c r="Z140" s="10"/>
      <c r="AB140"/>
      <c r="AC140"/>
      <c r="AG140" s="380"/>
      <c r="AH140" s="349"/>
      <c r="AI140" s="381"/>
      <c r="AJ140" s="381"/>
      <c r="AK140" s="381"/>
      <c r="AL140" s="381"/>
      <c r="AM140" s="381"/>
      <c r="AN140" s="381"/>
      <c r="AO140" s="381"/>
      <c r="AP140" s="381"/>
      <c r="AQ140" s="381"/>
    </row>
    <row r="141" spans="1:43" s="803" customFormat="1" ht="11.25" customHeight="1" x14ac:dyDescent="0.2">
      <c r="A141" s="916" t="s">
        <v>4289</v>
      </c>
      <c r="B141" s="917">
        <v>137</v>
      </c>
      <c r="C141" s="918">
        <v>39.23357664233577</v>
      </c>
      <c r="D141" s="919">
        <v>92.861532846715292</v>
      </c>
      <c r="E141" s="919">
        <v>2.5568334642979922</v>
      </c>
      <c r="F141" s="919">
        <v>7.5629102780530877</v>
      </c>
      <c r="G141" s="920"/>
      <c r="H141" s="921">
        <v>232</v>
      </c>
      <c r="I141" s="918">
        <v>14.918103448275861</v>
      </c>
      <c r="J141" s="920">
        <v>88.773103448275862</v>
      </c>
      <c r="K141" s="919">
        <v>2.9477341556614349</v>
      </c>
      <c r="L141" s="922">
        <v>9.2094569411481437</v>
      </c>
      <c r="M141" s="923"/>
      <c r="N141" s="917">
        <v>515</v>
      </c>
      <c r="O141" s="918">
        <v>7.2174757281553399</v>
      </c>
      <c r="P141" s="920">
        <v>58.68067961165044</v>
      </c>
      <c r="Q141" s="919">
        <v>3.2151331498225892</v>
      </c>
      <c r="R141" s="922">
        <v>11.742054456502297</v>
      </c>
      <c r="Y141"/>
      <c r="Z141" s="387"/>
      <c r="AB141"/>
      <c r="AC141"/>
      <c r="AG141" s="380"/>
      <c r="AH141" s="349"/>
      <c r="AI141" s="381"/>
      <c r="AJ141" s="381"/>
      <c r="AK141" s="381"/>
      <c r="AL141" s="381"/>
      <c r="AM141" s="381"/>
      <c r="AN141" s="381"/>
      <c r="AO141" s="381"/>
      <c r="AP141" s="381"/>
      <c r="AQ141" s="381"/>
    </row>
    <row r="142" spans="1:43" s="803" customFormat="1" ht="11.25" customHeight="1" x14ac:dyDescent="0.2">
      <c r="A142" s="916" t="s">
        <v>4297</v>
      </c>
      <c r="B142" s="917">
        <v>136</v>
      </c>
      <c r="C142" s="918">
        <v>39.294117647058826</v>
      </c>
      <c r="D142" s="919">
        <v>98.657573529411749</v>
      </c>
      <c r="E142" s="919">
        <v>2.4350489283179626</v>
      </c>
      <c r="F142" s="919">
        <v>7.6250329956203053</v>
      </c>
      <c r="G142" s="920"/>
      <c r="H142" s="921">
        <v>233</v>
      </c>
      <c r="I142" s="918">
        <v>14.918454935622318</v>
      </c>
      <c r="J142" s="920">
        <v>94.708969957081507</v>
      </c>
      <c r="K142" s="919">
        <v>2.7775615451758133</v>
      </c>
      <c r="L142" s="922">
        <v>9.251409668847888</v>
      </c>
      <c r="M142" s="923"/>
      <c r="N142" s="917">
        <v>517</v>
      </c>
      <c r="O142" s="918">
        <v>7.2224371373307541</v>
      </c>
      <c r="P142" s="920">
        <v>61.584448742746595</v>
      </c>
      <c r="Q142" s="919">
        <v>3.0617137642807717</v>
      </c>
      <c r="R142" s="922">
        <v>11.649651221731679</v>
      </c>
      <c r="X142" s="431"/>
      <c r="Y142" s="387"/>
      <c r="Z142" s="387"/>
      <c r="AG142" s="380"/>
      <c r="AH142" s="349"/>
      <c r="AI142" s="381"/>
      <c r="AJ142" s="381"/>
      <c r="AK142" s="381"/>
      <c r="AL142" s="381"/>
      <c r="AM142" s="381"/>
      <c r="AN142" s="381"/>
      <c r="AO142" s="381"/>
      <c r="AP142" s="381"/>
      <c r="AQ142" s="381"/>
    </row>
    <row r="143" spans="1:43" s="803" customFormat="1" ht="11.25" customHeight="1" x14ac:dyDescent="0.2">
      <c r="A143" s="916" t="s">
        <v>4301</v>
      </c>
      <c r="B143" s="917">
        <v>136</v>
      </c>
      <c r="C143" s="918">
        <v>39.367647058823529</v>
      </c>
      <c r="D143" s="919">
        <v>100.47227941176469</v>
      </c>
      <c r="E143" s="919">
        <v>2.4268946924451487</v>
      </c>
      <c r="F143" s="919">
        <v>7.5252937803871038</v>
      </c>
      <c r="G143" s="920"/>
      <c r="H143" s="921">
        <v>234</v>
      </c>
      <c r="I143" s="918">
        <v>14.94017094017094</v>
      </c>
      <c r="J143" s="920">
        <v>95.227352136752103</v>
      </c>
      <c r="K143" s="919">
        <v>2.7742108385006117</v>
      </c>
      <c r="L143" s="922">
        <v>9.23972323426697</v>
      </c>
      <c r="M143" s="923"/>
      <c r="N143" s="917">
        <v>517</v>
      </c>
      <c r="O143" s="918">
        <v>7.2553191489361701</v>
      </c>
      <c r="P143" s="920">
        <v>61.894874274661525</v>
      </c>
      <c r="Q143" s="919">
        <v>3.0798596910470493</v>
      </c>
      <c r="R143" s="922">
        <v>11.290379176926312</v>
      </c>
      <c r="X143"/>
      <c r="Y143" s="387"/>
      <c r="Z143" s="387"/>
      <c r="AG143" s="380"/>
      <c r="AH143" s="349"/>
      <c r="AI143" s="381"/>
      <c r="AJ143" s="381"/>
      <c r="AK143" s="381"/>
      <c r="AL143" s="381"/>
      <c r="AM143" s="381"/>
      <c r="AN143" s="381"/>
      <c r="AO143" s="381"/>
      <c r="AP143" s="381"/>
      <c r="AQ143" s="381"/>
    </row>
    <row r="144" spans="1:43" s="803" customFormat="1" ht="11.25" customHeight="1" x14ac:dyDescent="0.2">
      <c r="A144" s="916" t="s">
        <v>4312</v>
      </c>
      <c r="B144" s="917">
        <v>136</v>
      </c>
      <c r="C144" s="918">
        <v>39.455882352941174</v>
      </c>
      <c r="D144" s="919">
        <v>99.750000000000028</v>
      </c>
      <c r="E144" s="919">
        <v>2.5278668681523984</v>
      </c>
      <c r="F144" s="919">
        <v>7.0824188549525786</v>
      </c>
      <c r="G144" s="920"/>
      <c r="H144" s="921">
        <v>241</v>
      </c>
      <c r="I144" s="918">
        <v>14.850622406639005</v>
      </c>
      <c r="J144" s="920">
        <v>93.365726141078852</v>
      </c>
      <c r="K144" s="919">
        <v>2.8666825709919577</v>
      </c>
      <c r="L144" s="922">
        <v>9.0142850733942499</v>
      </c>
      <c r="M144" s="923"/>
      <c r="N144" s="917">
        <v>510</v>
      </c>
      <c r="O144" s="918">
        <v>7.2568627450980392</v>
      </c>
      <c r="P144" s="920">
        <v>60.29762745098045</v>
      </c>
      <c r="Q144" s="919">
        <v>3.2633074028807059</v>
      </c>
      <c r="R144" s="922">
        <v>10.837537897486309</v>
      </c>
      <c r="Y144" s="387"/>
      <c r="Z144" s="387"/>
      <c r="AG144" s="380"/>
      <c r="AH144" s="349"/>
      <c r="AI144" s="381"/>
      <c r="AJ144" s="381"/>
      <c r="AK144" s="381"/>
      <c r="AL144" s="381"/>
      <c r="AM144" s="381"/>
      <c r="AN144" s="381"/>
      <c r="AO144" s="381"/>
      <c r="AP144" s="381"/>
      <c r="AQ144" s="381"/>
    </row>
    <row r="145" spans="1:43" s="803" customFormat="1" ht="11.25" customHeight="1" x14ac:dyDescent="0.2">
      <c r="A145" s="916" t="s">
        <v>4319</v>
      </c>
      <c r="B145" s="917">
        <v>136</v>
      </c>
      <c r="C145" s="918">
        <v>39.463235294117645</v>
      </c>
      <c r="D145" s="919">
        <v>101.43477941176472</v>
      </c>
      <c r="E145" s="919">
        <v>2.4586412728754428</v>
      </c>
      <c r="F145" s="919">
        <v>7.0821410451537075</v>
      </c>
      <c r="G145" s="920"/>
      <c r="H145" s="921">
        <v>239</v>
      </c>
      <c r="I145" s="918">
        <v>14.891213389121338</v>
      </c>
      <c r="J145" s="920">
        <v>94.792468619246904</v>
      </c>
      <c r="K145" s="919">
        <v>2.724812200779299</v>
      </c>
      <c r="L145" s="922">
        <v>8.9434137610392987</v>
      </c>
      <c r="M145" s="923"/>
      <c r="N145" s="917">
        <v>504</v>
      </c>
      <c r="O145" s="918">
        <v>7.2797619047619051</v>
      </c>
      <c r="P145" s="920">
        <v>62.288571428571473</v>
      </c>
      <c r="Q145" s="919">
        <v>3.0912379503394662</v>
      </c>
      <c r="R145" s="922">
        <v>10.742231835780689</v>
      </c>
      <c r="Y145"/>
      <c r="Z145"/>
      <c r="AG145" s="380"/>
      <c r="AH145" s="349"/>
      <c r="AI145" s="381"/>
      <c r="AJ145" s="381"/>
      <c r="AK145" s="381"/>
      <c r="AL145" s="381"/>
      <c r="AM145" s="381"/>
      <c r="AN145" s="381"/>
      <c r="AO145" s="381"/>
      <c r="AP145" s="381"/>
      <c r="AQ145" s="381"/>
    </row>
    <row r="146" spans="1:43" s="803" customFormat="1" ht="11.25" customHeight="1" x14ac:dyDescent="0.2">
      <c r="A146" s="916" t="s">
        <v>4329</v>
      </c>
      <c r="B146" s="917">
        <v>137</v>
      </c>
      <c r="C146" s="918">
        <v>39.284671532846716</v>
      </c>
      <c r="D146" s="919">
        <v>102.1864233576643</v>
      </c>
      <c r="E146" s="919">
        <v>2.4454975351668118</v>
      </c>
      <c r="F146" s="919">
        <v>6.8083303586725137</v>
      </c>
      <c r="G146" s="920"/>
      <c r="H146" s="921">
        <v>245</v>
      </c>
      <c r="I146" s="918">
        <v>14.66530612244898</v>
      </c>
      <c r="J146" s="920">
        <v>95.038693877551069</v>
      </c>
      <c r="K146" s="919">
        <v>2.7533156421487552</v>
      </c>
      <c r="L146" s="922">
        <v>8.7521212048319477</v>
      </c>
      <c r="M146" s="923"/>
      <c r="N146" s="917">
        <v>487</v>
      </c>
      <c r="O146" s="918">
        <v>7.2710472279260783</v>
      </c>
      <c r="P146" s="920">
        <v>63.672114989733011</v>
      </c>
      <c r="Q146" s="919">
        <v>3.0930194641189996</v>
      </c>
      <c r="R146" s="922">
        <v>10.727975550840055</v>
      </c>
      <c r="Y146"/>
      <c r="Z146"/>
      <c r="AG146" s="380"/>
      <c r="AH146" s="349"/>
      <c r="AI146" s="381"/>
      <c r="AJ146" s="381"/>
      <c r="AK146" s="381"/>
      <c r="AL146" s="381"/>
      <c r="AM146" s="381"/>
      <c r="AN146" s="381"/>
      <c r="AO146" s="381"/>
      <c r="AP146" s="381"/>
      <c r="AQ146" s="381"/>
    </row>
    <row r="147" spans="1:43" s="803" customFormat="1" ht="11.25" customHeight="1" x14ac:dyDescent="0.2">
      <c r="A147" s="916" t="s">
        <v>4331</v>
      </c>
      <c r="B147" s="917">
        <v>138</v>
      </c>
      <c r="C147" s="918">
        <v>39.246376811594203</v>
      </c>
      <c r="D147" s="919">
        <v>103.2731884057971</v>
      </c>
      <c r="E147" s="919">
        <v>2.4333219004185129</v>
      </c>
      <c r="F147" s="919">
        <v>6.8405228264359232</v>
      </c>
      <c r="G147" s="920"/>
      <c r="H147" s="921">
        <v>250</v>
      </c>
      <c r="I147" s="918">
        <v>14.552</v>
      </c>
      <c r="J147" s="920">
        <v>97.407000000000025</v>
      </c>
      <c r="K147" s="919">
        <v>2.710612377146894</v>
      </c>
      <c r="L147" s="922">
        <v>8.5471211825391791</v>
      </c>
      <c r="M147" s="923"/>
      <c r="N147" s="917">
        <v>462</v>
      </c>
      <c r="O147" s="918">
        <v>7.3203463203463199</v>
      </c>
      <c r="P147" s="920">
        <v>65.538939393939387</v>
      </c>
      <c r="Q147" s="919">
        <v>3.055909678475794</v>
      </c>
      <c r="R147" s="922">
        <v>10.50286501114582</v>
      </c>
      <c r="X147"/>
      <c r="Y147"/>
      <c r="Z147"/>
      <c r="AG147" s="380"/>
      <c r="AH147" s="349"/>
      <c r="AI147" s="381"/>
      <c r="AJ147" s="381"/>
      <c r="AK147" s="381"/>
      <c r="AL147" s="381"/>
      <c r="AM147" s="381"/>
      <c r="AN147" s="381"/>
      <c r="AO147" s="381"/>
      <c r="AP147" s="381"/>
      <c r="AQ147" s="381"/>
    </row>
    <row r="148" spans="1:43" s="803" customFormat="1" ht="11.25" customHeight="1" x14ac:dyDescent="0.2">
      <c r="A148" s="916" t="s">
        <v>4396</v>
      </c>
      <c r="B148" s="917">
        <v>138</v>
      </c>
      <c r="C148" s="918">
        <v>39.362318840579711</v>
      </c>
      <c r="D148" s="919">
        <v>104.96485507246378</v>
      </c>
      <c r="E148" s="919">
        <v>2.3971845034389845</v>
      </c>
      <c r="F148" s="919">
        <v>6.8242332116429711</v>
      </c>
      <c r="G148" s="920"/>
      <c r="H148" s="921">
        <v>266</v>
      </c>
      <c r="I148" s="918">
        <v>14.406015037593985</v>
      </c>
      <c r="J148" s="920">
        <v>99.824774436090294</v>
      </c>
      <c r="K148" s="919">
        <v>2.7233786179355217</v>
      </c>
      <c r="L148" s="922">
        <v>8.3467265530578167</v>
      </c>
      <c r="M148" s="923"/>
      <c r="N148" s="917">
        <v>462</v>
      </c>
      <c r="O148" s="918">
        <v>7.2575757575757578</v>
      </c>
      <c r="P148" s="920">
        <v>67.366818181818218</v>
      </c>
      <c r="Q148" s="919">
        <v>2.9775341087026845</v>
      </c>
      <c r="R148" s="922">
        <v>10.402726405267575</v>
      </c>
      <c r="Y148"/>
      <c r="Z148"/>
      <c r="AG148" s="380"/>
      <c r="AH148" s="349"/>
      <c r="AI148" s="381"/>
      <c r="AJ148" s="381"/>
      <c r="AK148" s="381"/>
      <c r="AL148" s="381"/>
      <c r="AM148" s="381"/>
      <c r="AN148" s="381"/>
      <c r="AO148" s="381"/>
      <c r="AP148" s="381"/>
      <c r="AQ148" s="381"/>
    </row>
    <row r="149" spans="1:43" s="803" customFormat="1" ht="11.25" customHeight="1" x14ac:dyDescent="0.2">
      <c r="A149" s="1000" t="s">
        <v>4395</v>
      </c>
      <c r="B149" s="1001">
        <v>139</v>
      </c>
      <c r="C149" s="1002">
        <v>39.338129496402878</v>
      </c>
      <c r="D149" s="1003">
        <v>103.69237410071945</v>
      </c>
      <c r="E149" s="1003">
        <v>2.4849211903874178</v>
      </c>
      <c r="F149" s="1003">
        <v>6.8502762876619467</v>
      </c>
      <c r="G149" s="1004"/>
      <c r="H149" s="1005">
        <v>274</v>
      </c>
      <c r="I149" s="1002">
        <v>14.31021897810219</v>
      </c>
      <c r="J149" s="1004">
        <v>97.878978467153345</v>
      </c>
      <c r="K149" s="1003">
        <v>2.8280601026703009</v>
      </c>
      <c r="L149" s="1006">
        <v>8.2714536993864218</v>
      </c>
      <c r="M149" s="1007"/>
      <c r="N149" s="1001">
        <v>456</v>
      </c>
      <c r="O149" s="1002">
        <v>7.3048245614035086</v>
      </c>
      <c r="P149" s="1004">
        <v>66.285065789473705</v>
      </c>
      <c r="Q149" s="1003">
        <v>3.1484102721578009</v>
      </c>
      <c r="R149" s="1006">
        <v>10.068983164222981</v>
      </c>
      <c r="Y149"/>
      <c r="Z149"/>
      <c r="AG149" s="380"/>
      <c r="AH149" s="349"/>
      <c r="AI149" s="381"/>
      <c r="AJ149" s="381"/>
      <c r="AK149" s="381"/>
      <c r="AL149" s="381"/>
      <c r="AM149" s="381"/>
      <c r="AN149" s="381"/>
      <c r="AO149" s="381"/>
      <c r="AP149" s="381"/>
      <c r="AQ149" s="381"/>
    </row>
    <row r="150" spans="1:43" s="803" customFormat="1" ht="11.25" customHeight="1" x14ac:dyDescent="0.2">
      <c r="A150" s="1000" t="s">
        <v>4412</v>
      </c>
      <c r="B150" s="1001">
        <v>140</v>
      </c>
      <c r="C150" s="1002">
        <v>39.357142857142854</v>
      </c>
      <c r="D150" s="1003">
        <v>94.860071428571416</v>
      </c>
      <c r="E150" s="1003">
        <v>2.7906800963083169</v>
      </c>
      <c r="F150" s="1003">
        <v>6.7355419434543604</v>
      </c>
      <c r="G150" s="1004"/>
      <c r="H150" s="1005">
        <v>294</v>
      </c>
      <c r="I150" s="1002">
        <v>14.07482993197279</v>
      </c>
      <c r="J150" s="1004">
        <v>88.704421768707505</v>
      </c>
      <c r="K150" s="1003">
        <v>3.0729751812889994</v>
      </c>
      <c r="L150" s="1006">
        <v>9.4669239045302245</v>
      </c>
      <c r="M150" s="1007"/>
      <c r="N150" s="1001">
        <v>433</v>
      </c>
      <c r="O150" s="1002">
        <v>7.3579676674364896</v>
      </c>
      <c r="P150" s="1004">
        <v>60.209953810623553</v>
      </c>
      <c r="Q150" s="1003">
        <v>3.447043081617128</v>
      </c>
      <c r="R150" s="1006">
        <v>10.609395659882569</v>
      </c>
      <c r="Y150"/>
      <c r="Z150"/>
      <c r="AB150"/>
      <c r="AC150"/>
      <c r="AG150" s="380"/>
      <c r="AH150" s="349"/>
      <c r="AI150" s="381"/>
      <c r="AJ150" s="381"/>
      <c r="AK150" s="381"/>
      <c r="AL150" s="381"/>
      <c r="AM150" s="381"/>
      <c r="AN150" s="381"/>
      <c r="AO150" s="381"/>
      <c r="AP150" s="381"/>
      <c r="AQ150" s="381"/>
    </row>
    <row r="151" spans="1:43" s="803" customFormat="1" ht="11.25" customHeight="1" x14ac:dyDescent="0.2">
      <c r="A151" s="1000" t="s">
        <v>4424</v>
      </c>
      <c r="B151" s="1001">
        <v>140</v>
      </c>
      <c r="C151" s="1002">
        <v>39.357142857142854</v>
      </c>
      <c r="D151" s="1003">
        <v>83.610642857142835</v>
      </c>
      <c r="E151" s="1003">
        <v>3.5225937018459135</v>
      </c>
      <c r="F151" s="1003">
        <v>6.5102981059872214</v>
      </c>
      <c r="G151" s="1004"/>
      <c r="H151" s="1005">
        <v>300</v>
      </c>
      <c r="I151" s="1002">
        <v>13.906666666666666</v>
      </c>
      <c r="J151" s="1004">
        <v>74.616166666666658</v>
      </c>
      <c r="K151" s="1003">
        <v>3.9350850462334432</v>
      </c>
      <c r="L151" s="1006">
        <v>9.4445859985501492</v>
      </c>
      <c r="M151" s="1007"/>
      <c r="N151" s="1001">
        <v>412</v>
      </c>
      <c r="O151" s="1002">
        <v>7.2936893203883493</v>
      </c>
      <c r="P151" s="1004">
        <v>50.106796116504846</v>
      </c>
      <c r="Q151" s="1003">
        <v>5.0074415375412578</v>
      </c>
      <c r="R151" s="1006">
        <v>10.293687659333894</v>
      </c>
      <c r="T151"/>
      <c r="U151"/>
      <c r="V151"/>
      <c r="AB151"/>
      <c r="AC151"/>
      <c r="AG151" s="380"/>
      <c r="AH151" s="349"/>
      <c r="AI151" s="381"/>
      <c r="AJ151" s="381"/>
      <c r="AK151" s="381"/>
      <c r="AL151" s="381"/>
      <c r="AM151" s="381"/>
      <c r="AN151" s="381"/>
      <c r="AO151" s="381"/>
      <c r="AP151" s="381"/>
      <c r="AQ151" s="381"/>
    </row>
    <row r="152" spans="1:43" s="803" customFormat="1" ht="11.25" customHeight="1" x14ac:dyDescent="0.2">
      <c r="A152" s="1000" t="s">
        <v>4439</v>
      </c>
      <c r="B152" s="1001">
        <v>139</v>
      </c>
      <c r="C152" s="1002">
        <v>39.299999999999997</v>
      </c>
      <c r="D152" s="1003">
        <v>92.51</v>
      </c>
      <c r="E152" s="1003">
        <v>3.01</v>
      </c>
      <c r="F152" s="1003">
        <v>6.19</v>
      </c>
      <c r="G152" s="1004"/>
      <c r="H152" s="1005">
        <v>288</v>
      </c>
      <c r="I152" s="1002">
        <v>13.9</v>
      </c>
      <c r="J152" s="1004">
        <v>83.57</v>
      </c>
      <c r="K152" s="1003">
        <v>3.42</v>
      </c>
      <c r="L152" s="1006">
        <v>9.39</v>
      </c>
      <c r="M152" s="1007"/>
      <c r="N152" s="1001">
        <v>383</v>
      </c>
      <c r="O152" s="1002">
        <v>7.3</v>
      </c>
      <c r="P152" s="1004">
        <v>56.84</v>
      </c>
      <c r="Q152" s="1003">
        <v>3.93</v>
      </c>
      <c r="R152" s="1006">
        <v>10.199999999999999</v>
      </c>
      <c r="V152"/>
      <c r="AG152" s="380"/>
      <c r="AH152" s="349"/>
      <c r="AI152" s="381"/>
      <c r="AJ152" s="381"/>
      <c r="AK152" s="381"/>
      <c r="AL152" s="381"/>
      <c r="AM152" s="381"/>
      <c r="AN152" s="381"/>
      <c r="AO152" s="381"/>
      <c r="AP152" s="381"/>
      <c r="AQ152" s="381"/>
    </row>
    <row r="153" spans="1:43" s="803" customFormat="1" ht="11.25" customHeight="1" x14ac:dyDescent="0.2">
      <c r="A153" s="1000" t="s">
        <v>4440</v>
      </c>
      <c r="B153" s="1001">
        <v>137</v>
      </c>
      <c r="C153" s="1002">
        <v>39.576642335766422</v>
      </c>
      <c r="D153" s="1003">
        <v>97.696861313868609</v>
      </c>
      <c r="E153" s="1003">
        <v>2.8836924892102305</v>
      </c>
      <c r="F153" s="1003">
        <v>5.969832200734464</v>
      </c>
      <c r="G153" s="1004"/>
      <c r="H153" s="1005">
        <v>272</v>
      </c>
      <c r="I153" s="1002">
        <v>14.080882352941176</v>
      </c>
      <c r="J153" s="1004">
        <v>91.160073529411818</v>
      </c>
      <c r="K153" s="1003">
        <v>3.178708091236027</v>
      </c>
      <c r="L153" s="1006">
        <v>9.3552247923203495</v>
      </c>
      <c r="M153" s="1007"/>
      <c r="N153" s="1001">
        <v>365</v>
      </c>
      <c r="O153" s="1002">
        <v>7.3342465753424655</v>
      </c>
      <c r="P153" s="1004">
        <v>60.131780821917822</v>
      </c>
      <c r="Q153" s="1003">
        <v>3.6956957516953302</v>
      </c>
      <c r="R153" s="1006">
        <v>10.327248542625608</v>
      </c>
      <c r="V153"/>
      <c r="AG153" s="380"/>
      <c r="AH153" s="349"/>
      <c r="AI153" s="381"/>
      <c r="AJ153" s="381"/>
      <c r="AK153" s="381"/>
      <c r="AL153" s="381"/>
      <c r="AM153" s="381"/>
      <c r="AN153" s="381"/>
      <c r="AO153" s="381"/>
      <c r="AP153" s="381"/>
      <c r="AQ153" s="381"/>
    </row>
    <row r="154" spans="1:43" s="803" customFormat="1" ht="11.25" customHeight="1" x14ac:dyDescent="0.2">
      <c r="A154" s="1000" t="s">
        <v>4449</v>
      </c>
      <c r="B154" s="1001">
        <v>136</v>
      </c>
      <c r="C154" s="1002">
        <v>39.713235294117645</v>
      </c>
      <c r="D154" s="1003">
        <v>98.453750000000014</v>
      </c>
      <c r="E154" s="1003">
        <v>2.8270911133041343</v>
      </c>
      <c r="F154" s="1003">
        <v>5.9374124521184335</v>
      </c>
      <c r="G154" s="1004"/>
      <c r="H154" s="1005">
        <v>270</v>
      </c>
      <c r="I154" s="1002">
        <v>14.107407407407408</v>
      </c>
      <c r="J154" s="1004">
        <v>91.52925925925922</v>
      </c>
      <c r="K154" s="1003">
        <v>3.1110306634066465</v>
      </c>
      <c r="L154" s="1006">
        <v>9.2733576894258469</v>
      </c>
      <c r="M154" s="1007"/>
      <c r="N154" s="1001">
        <v>359</v>
      </c>
      <c r="O154" s="1002">
        <v>7.3565459610027855</v>
      </c>
      <c r="P154" s="1004">
        <v>61.292896935933193</v>
      </c>
      <c r="Q154" s="1003">
        <v>3.6396120451693017</v>
      </c>
      <c r="R154" s="1006">
        <v>10.33496442587426</v>
      </c>
      <c r="V154"/>
      <c r="AG154" s="380"/>
      <c r="AH154" s="349"/>
      <c r="AI154" s="381"/>
      <c r="AJ154" s="381"/>
      <c r="AK154" s="381"/>
      <c r="AL154" s="381"/>
      <c r="AM154" s="381"/>
      <c r="AN154" s="381"/>
      <c r="AO154" s="381"/>
      <c r="AP154" s="381"/>
      <c r="AQ154" s="381"/>
    </row>
    <row r="155" spans="1:43" s="803" customFormat="1" ht="11.25" customHeight="1" x14ac:dyDescent="0.2">
      <c r="A155" s="1000" t="s">
        <v>4462</v>
      </c>
      <c r="B155" s="1001">
        <v>136</v>
      </c>
      <c r="C155" s="1002">
        <v>39.786764705882355</v>
      </c>
      <c r="D155" s="1003">
        <v>103.35786764705882</v>
      </c>
      <c r="E155" s="1003">
        <v>2.8156932107406969</v>
      </c>
      <c r="F155" s="1003">
        <v>5.8495626148617195</v>
      </c>
      <c r="G155" s="1004"/>
      <c r="H155" s="1005">
        <v>271</v>
      </c>
      <c r="I155" s="1002">
        <v>14.129151291512915</v>
      </c>
      <c r="J155" s="1004">
        <v>94.840627306273035</v>
      </c>
      <c r="K155" s="1003">
        <v>3.0647826900028132</v>
      </c>
      <c r="L155" s="1006">
        <v>9.1647040333087961</v>
      </c>
      <c r="M155" s="1007"/>
      <c r="N155" s="1001">
        <v>350</v>
      </c>
      <c r="O155" s="1002">
        <v>7.3657142857142857</v>
      </c>
      <c r="P155" s="1004">
        <v>64.496999999999971</v>
      </c>
      <c r="Q155" s="1003">
        <v>3.6295228829890207</v>
      </c>
      <c r="R155" s="1006">
        <v>10.314084938501287</v>
      </c>
      <c r="V155"/>
      <c r="AG155" s="380"/>
      <c r="AH155" s="349"/>
      <c r="AI155" s="381"/>
      <c r="AJ155" s="381"/>
      <c r="AK155" s="381"/>
      <c r="AL155" s="381"/>
      <c r="AM155" s="381"/>
      <c r="AN155" s="381"/>
      <c r="AO155" s="381"/>
      <c r="AP155" s="381"/>
      <c r="AQ155" s="381"/>
    </row>
    <row r="156" spans="1:43" s="803" customFormat="1" ht="11.25" customHeight="1" x14ac:dyDescent="0.2">
      <c r="A156" s="1000" t="s">
        <v>4469</v>
      </c>
      <c r="B156" s="1001">
        <v>136</v>
      </c>
      <c r="C156" s="1002">
        <v>39.867647058823529</v>
      </c>
      <c r="D156" s="1003">
        <v>106.40154411764705</v>
      </c>
      <c r="E156" s="1003">
        <v>2.7492609920534083</v>
      </c>
      <c r="F156" s="1003">
        <v>5.4978320303240853</v>
      </c>
      <c r="G156" s="1004"/>
      <c r="H156" s="1005">
        <v>273</v>
      </c>
      <c r="I156" s="1002">
        <v>14.135531135531135</v>
      </c>
      <c r="J156" s="1004">
        <v>98.270183150183215</v>
      </c>
      <c r="K156" s="1003">
        <v>2.9974987895502894</v>
      </c>
      <c r="L156" s="1006">
        <v>9.1044445290452245</v>
      </c>
      <c r="M156" s="1007"/>
      <c r="N156" s="1001">
        <v>349</v>
      </c>
      <c r="O156" s="1002">
        <v>7.355300859598854</v>
      </c>
      <c r="P156" s="1004">
        <v>64.68068767908305</v>
      </c>
      <c r="Q156" s="1003">
        <v>3.5878733213179399</v>
      </c>
      <c r="R156" s="1006">
        <v>10.187806929430597</v>
      </c>
      <c r="V156"/>
      <c r="AG156" s="380"/>
      <c r="AH156" s="349"/>
      <c r="AI156" s="381"/>
      <c r="AJ156" s="381"/>
      <c r="AK156" s="381"/>
      <c r="AL156" s="381"/>
      <c r="AM156" s="381"/>
      <c r="AN156" s="381"/>
      <c r="AO156" s="381"/>
      <c r="AP156" s="381"/>
      <c r="AQ156" s="381"/>
    </row>
    <row r="157" spans="1:43" s="803" customFormat="1" ht="11.25" customHeight="1" x14ac:dyDescent="0.2">
      <c r="A157" s="1000" t="s">
        <v>4473</v>
      </c>
      <c r="B157" s="1001">
        <v>138</v>
      </c>
      <c r="C157" s="1002">
        <v>39.688405797101453</v>
      </c>
      <c r="D157" s="1003">
        <v>102.86999999999999</v>
      </c>
      <c r="E157" s="1003">
        <v>2.9284337274664551</v>
      </c>
      <c r="F157" s="1003">
        <v>5.4966686657625621</v>
      </c>
      <c r="G157" s="1004"/>
      <c r="H157" s="1005">
        <v>271</v>
      </c>
      <c r="I157" s="1002">
        <v>14.00369003690037</v>
      </c>
      <c r="J157" s="1004">
        <v>96.03767527675285</v>
      </c>
      <c r="K157" s="1003">
        <v>3.1136445436514135</v>
      </c>
      <c r="L157" s="1006">
        <v>8.9788730861464767</v>
      </c>
      <c r="M157" s="1007"/>
      <c r="N157" s="1001">
        <v>337</v>
      </c>
      <c r="O157" s="1002">
        <v>7.3501483679525226</v>
      </c>
      <c r="P157" s="1004">
        <v>64.063887240356095</v>
      </c>
      <c r="Q157" s="1003">
        <v>3.743693610945086</v>
      </c>
      <c r="R157" s="1006">
        <v>10.123569611486685</v>
      </c>
      <c r="V157"/>
      <c r="AG157" s="380"/>
      <c r="AH157" s="349"/>
      <c r="AI157" s="381"/>
      <c r="AJ157" s="381"/>
      <c r="AK157" s="381"/>
      <c r="AL157" s="381"/>
      <c r="AM157" s="381"/>
      <c r="AN157" s="381"/>
      <c r="AO157" s="381"/>
      <c r="AP157" s="381"/>
      <c r="AQ157" s="381"/>
    </row>
    <row r="158" spans="1:43" s="803" customFormat="1" ht="11.25" customHeight="1" x14ac:dyDescent="0.2">
      <c r="A158" s="1000" t="s">
        <v>4479</v>
      </c>
      <c r="B158" s="1001">
        <v>139</v>
      </c>
      <c r="C158" s="1002">
        <v>39.748201438848923</v>
      </c>
      <c r="D158" s="1003">
        <v>99.561870503597149</v>
      </c>
      <c r="E158" s="1003">
        <v>2.9395438171615487</v>
      </c>
      <c r="F158" s="1003">
        <v>5.3249791848326975</v>
      </c>
      <c r="G158" s="1004"/>
      <c r="H158" s="1005">
        <v>274</v>
      </c>
      <c r="I158" s="1002">
        <v>14.007299270072993</v>
      </c>
      <c r="J158" s="1004">
        <v>96.8528832116789</v>
      </c>
      <c r="K158" s="1003">
        <v>3.0502461858062477</v>
      </c>
      <c r="L158" s="1006">
        <v>8.8312211083694088</v>
      </c>
      <c r="M158" s="1007"/>
      <c r="N158" s="1001">
        <v>329</v>
      </c>
      <c r="O158" s="1002">
        <v>7.3738601823708203</v>
      </c>
      <c r="P158" s="1004">
        <v>63.626504559270472</v>
      </c>
      <c r="Q158" s="1003">
        <v>3.5401289764229791</v>
      </c>
      <c r="R158" s="1006">
        <v>10.261919429232648</v>
      </c>
      <c r="T158"/>
      <c r="V158"/>
      <c r="Y158"/>
      <c r="Z158"/>
      <c r="AA158"/>
      <c r="AG158" s="380"/>
      <c r="AH158" s="349"/>
      <c r="AI158" s="381"/>
      <c r="AJ158" s="381"/>
      <c r="AK158" s="381"/>
      <c r="AL158" s="381"/>
      <c r="AM158" s="381"/>
      <c r="AN158" s="381"/>
      <c r="AO158" s="381"/>
      <c r="AP158" s="381"/>
      <c r="AQ158" s="381"/>
    </row>
    <row r="159" spans="1:43" s="803" customFormat="1" ht="11.25" customHeight="1" x14ac:dyDescent="0.2">
      <c r="A159" s="1000" t="s">
        <v>4487</v>
      </c>
      <c r="B159" s="1001">
        <v>138</v>
      </c>
      <c r="C159" s="1002">
        <v>39.971014492753625</v>
      </c>
      <c r="D159" s="1003">
        <v>109.4044202898551</v>
      </c>
      <c r="E159" s="1003">
        <v>2.6576718412550706</v>
      </c>
      <c r="F159" s="1003">
        <v>5.5121928155969773</v>
      </c>
      <c r="G159" s="1004"/>
      <c r="H159" s="1005">
        <v>279</v>
      </c>
      <c r="I159" s="1002">
        <v>13.96774193548387</v>
      </c>
      <c r="J159" s="1004">
        <v>106.08770609318998</v>
      </c>
      <c r="K159" s="1003">
        <v>2.742189200762569</v>
      </c>
      <c r="L159" s="1006">
        <v>8.6369218758858004</v>
      </c>
      <c r="M159" s="1007"/>
      <c r="N159" s="1001">
        <v>308</v>
      </c>
      <c r="O159" s="1002">
        <v>7.3474025974025974</v>
      </c>
      <c r="P159" s="1004">
        <v>70.509318181818131</v>
      </c>
      <c r="Q159" s="1003">
        <v>3.1440288881309595</v>
      </c>
      <c r="R159" s="1006">
        <v>10.391072492979749</v>
      </c>
      <c r="T159"/>
      <c r="V159"/>
      <c r="AG159" s="380"/>
      <c r="AH159" s="349"/>
      <c r="AI159" s="381"/>
      <c r="AJ159" s="381"/>
      <c r="AK159" s="381"/>
      <c r="AL159" s="381"/>
      <c r="AM159" s="381"/>
      <c r="AN159" s="381"/>
      <c r="AO159" s="381"/>
      <c r="AP159" s="381"/>
      <c r="AQ159" s="381"/>
    </row>
    <row r="160" spans="1:43" s="803" customFormat="1" ht="11.25" customHeight="1" x14ac:dyDescent="0.2">
      <c r="A160" s="1000" t="s">
        <v>4508</v>
      </c>
      <c r="B160" s="1001">
        <v>140</v>
      </c>
      <c r="C160" s="1002">
        <v>39.964285714285715</v>
      </c>
      <c r="D160" s="1003">
        <v>109.77242857142853</v>
      </c>
      <c r="E160" s="1003">
        <v>2.6329332862621917</v>
      </c>
      <c r="F160" s="1003">
        <v>5.490847998481426</v>
      </c>
      <c r="G160" s="1004"/>
      <c r="H160" s="1005">
        <v>307</v>
      </c>
      <c r="I160" s="1002">
        <v>13.745928338762216</v>
      </c>
      <c r="J160" s="1004">
        <v>105.19013029315958</v>
      </c>
      <c r="K160" s="1003">
        <v>2.8160789094711509</v>
      </c>
      <c r="L160" s="1006">
        <v>8.8930463088825835</v>
      </c>
      <c r="M160" s="1007"/>
      <c r="N160" s="1001">
        <v>282</v>
      </c>
      <c r="O160" s="1002">
        <v>7.3510638297872344</v>
      </c>
      <c r="P160" s="1004">
        <v>76.688014184397161</v>
      </c>
      <c r="Q160" s="1003">
        <v>2.9373733478355732</v>
      </c>
      <c r="R160" s="1006">
        <v>10.204688034060631</v>
      </c>
      <c r="T160"/>
      <c r="V160"/>
      <c r="AG160" s="380"/>
      <c r="AH160" s="349"/>
      <c r="AI160" s="381"/>
      <c r="AJ160" s="381"/>
      <c r="AK160" s="381"/>
      <c r="AL160" s="381"/>
      <c r="AM160" s="381"/>
      <c r="AN160" s="381"/>
      <c r="AO160" s="381"/>
      <c r="AP160" s="381"/>
      <c r="AQ160" s="381"/>
    </row>
    <row r="161" spans="1:43" s="803" customFormat="1" ht="11.25" customHeight="1" x14ac:dyDescent="0.2">
      <c r="A161" s="916" t="s">
        <v>4554</v>
      </c>
      <c r="B161" s="917">
        <v>142</v>
      </c>
      <c r="C161" s="918">
        <v>39.866197183098592</v>
      </c>
      <c r="D161" s="919">
        <v>106.1505633802817</v>
      </c>
      <c r="E161" s="919">
        <v>2.6666459792672672</v>
      </c>
      <c r="F161" s="919">
        <v>5.4383763128093348</v>
      </c>
      <c r="G161" s="920"/>
      <c r="H161" s="921">
        <v>313</v>
      </c>
      <c r="I161" s="918">
        <v>13.635782747603834</v>
      </c>
      <c r="J161" s="920">
        <v>102.70159744408949</v>
      </c>
      <c r="K161" s="919">
        <v>2.7690392351050352</v>
      </c>
      <c r="L161" s="922">
        <v>8.8845714850002526</v>
      </c>
      <c r="M161" s="923"/>
      <c r="N161" s="917">
        <v>280</v>
      </c>
      <c r="O161" s="918">
        <v>7.3357142857142854</v>
      </c>
      <c r="P161" s="920">
        <v>79.250750000000053</v>
      </c>
      <c r="Q161" s="919">
        <v>2.9237279934474496</v>
      </c>
      <c r="R161" s="922">
        <v>9.981181982413263</v>
      </c>
      <c r="T161"/>
      <c r="V161"/>
      <c r="X161"/>
      <c r="AG161" s="380"/>
      <c r="AH161" s="349"/>
      <c r="AI161" s="381"/>
      <c r="AJ161" s="381"/>
      <c r="AK161" s="381"/>
      <c r="AL161" s="381"/>
      <c r="AM161" s="381"/>
      <c r="AN161" s="381"/>
      <c r="AO161" s="381"/>
      <c r="AP161" s="381"/>
      <c r="AQ161" s="381"/>
    </row>
    <row r="162" spans="1:43" s="803" customFormat="1" ht="11.25" customHeight="1" x14ac:dyDescent="0.2">
      <c r="A162" s="916" t="s">
        <v>4553</v>
      </c>
      <c r="B162" s="917">
        <v>142</v>
      </c>
      <c r="C162" s="918">
        <v>39.992957746478872</v>
      </c>
      <c r="D162" s="919">
        <v>108.76492957746483</v>
      </c>
      <c r="E162" s="919">
        <v>2.5409658791155394</v>
      </c>
      <c r="F162" s="919">
        <v>5.299876376429701</v>
      </c>
      <c r="G162" s="920"/>
      <c r="H162" s="921">
        <v>322</v>
      </c>
      <c r="I162" s="918">
        <v>13.670807453416149</v>
      </c>
      <c r="J162" s="920">
        <v>105.9662111801242</v>
      </c>
      <c r="K162" s="919">
        <v>2.683425683528974</v>
      </c>
      <c r="L162" s="922">
        <v>7.5904981155637179</v>
      </c>
      <c r="M162" s="923"/>
      <c r="N162" s="917">
        <v>280</v>
      </c>
      <c r="O162" s="918">
        <v>7.3428571428571425</v>
      </c>
      <c r="P162" s="920">
        <v>83.098392857142883</v>
      </c>
      <c r="Q162" s="919">
        <v>2.7233860195879065</v>
      </c>
      <c r="R162" s="922">
        <v>10.243329035743946</v>
      </c>
      <c r="T162"/>
      <c r="V162"/>
      <c r="X162"/>
      <c r="AG162" s="380"/>
      <c r="AH162" s="349"/>
      <c r="AI162" s="381"/>
      <c r="AJ162" s="381"/>
      <c r="AK162" s="381"/>
      <c r="AL162" s="381"/>
      <c r="AM162" s="381"/>
      <c r="AN162" s="381"/>
      <c r="AO162" s="381"/>
      <c r="AP162" s="381"/>
      <c r="AQ162" s="381"/>
    </row>
    <row r="163" spans="1:43" s="803" customFormat="1" ht="11.25" customHeight="1" x14ac:dyDescent="0.2">
      <c r="A163" s="916" t="s">
        <v>4564</v>
      </c>
      <c r="B163" s="917">
        <v>141</v>
      </c>
      <c r="C163" s="918">
        <v>40.00709219858156</v>
      </c>
      <c r="D163" s="919">
        <v>115.61092198581562</v>
      </c>
      <c r="E163" s="919">
        <v>2.3725684659397412</v>
      </c>
      <c r="F163" s="919">
        <v>5.2888295001204577</v>
      </c>
      <c r="G163" s="920"/>
      <c r="H163" s="921">
        <v>326</v>
      </c>
      <c r="I163" s="918">
        <v>13.64723926380368</v>
      </c>
      <c r="J163" s="920">
        <v>112.55552147239258</v>
      </c>
      <c r="K163" s="919">
        <v>2.5437385597365236</v>
      </c>
      <c r="L163" s="922">
        <v>7.6479243096699241</v>
      </c>
      <c r="M163" s="923"/>
      <c r="N163" s="917">
        <v>278</v>
      </c>
      <c r="O163" s="918">
        <v>7.3417266187050361</v>
      </c>
      <c r="P163" s="920">
        <v>86.54428057553956</v>
      </c>
      <c r="Q163" s="919">
        <v>2.5710911345245764</v>
      </c>
      <c r="R163" s="922">
        <v>10.139378991126224</v>
      </c>
      <c r="T163"/>
      <c r="X163"/>
      <c r="AG163" s="380"/>
      <c r="AH163" s="349"/>
      <c r="AI163" s="381"/>
      <c r="AJ163" s="381"/>
      <c r="AK163" s="381"/>
      <c r="AL163" s="381"/>
      <c r="AM163" s="381"/>
      <c r="AN163" s="381"/>
      <c r="AO163" s="381"/>
      <c r="AP163" s="381"/>
      <c r="AQ163" s="381"/>
    </row>
    <row r="164" spans="1:43" s="803" customFormat="1" ht="11.25" customHeight="1" x14ac:dyDescent="0.2">
      <c r="A164" s="916" t="s">
        <v>4584</v>
      </c>
      <c r="B164" s="917">
        <v>141</v>
      </c>
      <c r="C164" s="918">
        <v>40.078014184397162</v>
      </c>
      <c r="D164" s="919">
        <v>117.19929078014178</v>
      </c>
      <c r="E164" s="919">
        <v>2.3112775763373219</v>
      </c>
      <c r="F164" s="919">
        <v>5.2784629754431958</v>
      </c>
      <c r="G164" s="920"/>
      <c r="H164" s="921">
        <v>331</v>
      </c>
      <c r="I164" s="918">
        <v>13.66465256797583</v>
      </c>
      <c r="J164" s="920">
        <v>117.05492447129916</v>
      </c>
      <c r="K164" s="919">
        <v>2.4635984303123535</v>
      </c>
      <c r="L164" s="922">
        <v>7.828914401603055</v>
      </c>
      <c r="M164" s="923"/>
      <c r="N164" s="917">
        <v>281</v>
      </c>
      <c r="O164" s="918">
        <v>7.3345195729537362</v>
      </c>
      <c r="P164" s="920">
        <v>87.778434163701107</v>
      </c>
      <c r="Q164" s="919">
        <v>2.5049804918516525</v>
      </c>
      <c r="R164" s="922">
        <v>10.247214899282154</v>
      </c>
      <c r="X164"/>
      <c r="AG164" s="380"/>
      <c r="AH164" s="349"/>
      <c r="AI164" s="381"/>
      <c r="AJ164" s="381"/>
      <c r="AK164" s="381"/>
      <c r="AL164" s="381"/>
      <c r="AM164" s="381"/>
      <c r="AN164" s="381"/>
      <c r="AO164" s="381"/>
      <c r="AP164" s="381"/>
      <c r="AQ164" s="381"/>
    </row>
    <row r="165" spans="1:43" s="803" customFormat="1" ht="11.25" customHeight="1" x14ac:dyDescent="0.2">
      <c r="A165" s="916" t="s">
        <v>4591</v>
      </c>
      <c r="B165" s="917">
        <v>142</v>
      </c>
      <c r="C165" s="918">
        <v>40.070422535211264</v>
      </c>
      <c r="D165" s="919">
        <v>118.85718309859148</v>
      </c>
      <c r="E165" s="919">
        <v>2.2906135387154811</v>
      </c>
      <c r="F165" s="919">
        <v>5.3652312733562546</v>
      </c>
      <c r="G165" s="920"/>
      <c r="H165" s="921">
        <v>334</v>
      </c>
      <c r="I165" s="918">
        <v>13.646706586826348</v>
      </c>
      <c r="J165" s="920">
        <v>117.56329341317365</v>
      </c>
      <c r="K165" s="919">
        <v>2.4299104565618941</v>
      </c>
      <c r="L165" s="922">
        <v>7.9119961344227789</v>
      </c>
      <c r="M165" s="923"/>
      <c r="N165" s="917">
        <v>280</v>
      </c>
      <c r="O165" s="918">
        <v>7.3214285714285712</v>
      </c>
      <c r="P165" s="920">
        <v>89.608214285714254</v>
      </c>
      <c r="Q165" s="919">
        <v>2.4681076204318146</v>
      </c>
      <c r="R165" s="922">
        <v>10.586056597872444</v>
      </c>
      <c r="U165"/>
      <c r="V165"/>
      <c r="X165"/>
      <c r="AG165" s="380"/>
      <c r="AH165" s="349"/>
      <c r="AI165" s="381"/>
      <c r="AJ165" s="381"/>
      <c r="AK165" s="381"/>
      <c r="AL165" s="381"/>
      <c r="AM165" s="381"/>
      <c r="AN165" s="381"/>
      <c r="AO165" s="381"/>
      <c r="AP165" s="381"/>
      <c r="AQ165" s="381"/>
    </row>
    <row r="166" spans="1:43" s="803" customFormat="1" ht="11.25" customHeight="1" x14ac:dyDescent="0.2">
      <c r="A166" s="916" t="s">
        <v>4597</v>
      </c>
      <c r="B166" s="917">
        <v>142</v>
      </c>
      <c r="C166" s="918">
        <v>40.119718309859152</v>
      </c>
      <c r="D166" s="919">
        <v>117.29690140845071</v>
      </c>
      <c r="E166" s="919">
        <v>2.3504139922745657</v>
      </c>
      <c r="F166" s="919">
        <v>5.5164716180759461</v>
      </c>
      <c r="G166" s="920"/>
      <c r="H166" s="921">
        <v>335</v>
      </c>
      <c r="I166" s="918">
        <v>13.629850746268657</v>
      </c>
      <c r="J166" s="920">
        <v>116.48874626865668</v>
      </c>
      <c r="K166" s="919">
        <v>2.4599453830856501</v>
      </c>
      <c r="L166" s="922">
        <v>7.9089124764259555</v>
      </c>
      <c r="M166" s="923"/>
      <c r="N166" s="917">
        <v>280</v>
      </c>
      <c r="O166" s="918">
        <v>7.3</v>
      </c>
      <c r="P166" s="920">
        <v>89.699535714285759</v>
      </c>
      <c r="Q166" s="919">
        <v>2.5319944649442192</v>
      </c>
      <c r="R166" s="922">
        <v>10.903099014221851</v>
      </c>
      <c r="U166"/>
      <c r="V166"/>
      <c r="X166"/>
      <c r="AG166" s="380"/>
      <c r="AH166" s="349"/>
      <c r="AI166" s="381"/>
      <c r="AJ166" s="381"/>
      <c r="AK166" s="381"/>
      <c r="AL166" s="381"/>
      <c r="AM166" s="381"/>
      <c r="AN166" s="381"/>
      <c r="AO166" s="381"/>
      <c r="AP166" s="381"/>
      <c r="AQ166" s="381"/>
    </row>
    <row r="167" spans="1:43" s="803" customFormat="1" ht="11.25" customHeight="1" x14ac:dyDescent="0.2">
      <c r="A167" s="916" t="s">
        <v>4610</v>
      </c>
      <c r="B167" s="917">
        <v>142</v>
      </c>
      <c r="C167" s="918">
        <v>40.190140845070424</v>
      </c>
      <c r="D167" s="919">
        <v>120.08485915492962</v>
      </c>
      <c r="E167" s="919">
        <v>2.3696317293394031</v>
      </c>
      <c r="F167" s="919">
        <v>5.8092429207774545</v>
      </c>
      <c r="G167" s="920"/>
      <c r="H167" s="921">
        <v>337</v>
      </c>
      <c r="I167" s="918">
        <v>13.652818991097924</v>
      </c>
      <c r="J167" s="920">
        <v>117.1485459940653</v>
      </c>
      <c r="K167" s="919">
        <v>2.4824110565118174</v>
      </c>
      <c r="L167" s="922">
        <v>8.175094040581401</v>
      </c>
      <c r="M167" s="923"/>
      <c r="N167" s="917">
        <v>278</v>
      </c>
      <c r="O167" s="918">
        <v>7.3129496402877701</v>
      </c>
      <c r="P167" s="920">
        <v>91.728992805755453</v>
      </c>
      <c r="Q167" s="919">
        <v>2.5239540576567148</v>
      </c>
      <c r="R167" s="922">
        <v>11.531830726783888</v>
      </c>
      <c r="U167"/>
      <c r="V167"/>
      <c r="X167"/>
      <c r="AG167" s="380"/>
      <c r="AH167" s="349"/>
      <c r="AI167" s="381"/>
      <c r="AJ167" s="381"/>
      <c r="AK167" s="381"/>
      <c r="AL167" s="381"/>
      <c r="AM167" s="381"/>
      <c r="AN167" s="381"/>
      <c r="AO167" s="381"/>
      <c r="AP167" s="381"/>
      <c r="AQ167" s="381"/>
    </row>
    <row r="168" spans="1:43" s="803" customFormat="1" ht="11.25" customHeight="1" x14ac:dyDescent="0.2">
      <c r="A168" s="916" t="s">
        <v>4620</v>
      </c>
      <c r="B168" s="917">
        <v>142</v>
      </c>
      <c r="C168" s="918">
        <v>40.25352112676056</v>
      </c>
      <c r="D168" s="919">
        <v>121.39732394366193</v>
      </c>
      <c r="E168" s="919">
        <v>2.360357880099794</v>
      </c>
      <c r="F168" s="919">
        <v>6.0440844899904942</v>
      </c>
      <c r="G168" s="920"/>
      <c r="H168" s="921">
        <v>343</v>
      </c>
      <c r="I168" s="918">
        <v>13.647230320699709</v>
      </c>
      <c r="J168" s="920">
        <v>119.27763848396498</v>
      </c>
      <c r="K168" s="919">
        <v>2.4569069889696631</v>
      </c>
      <c r="L168" s="922">
        <v>8.2982379197921805</v>
      </c>
      <c r="M168" s="923"/>
      <c r="N168" s="917">
        <v>274</v>
      </c>
      <c r="O168" s="918">
        <v>7.2919708029197077</v>
      </c>
      <c r="P168" s="920">
        <v>93.360218978102267</v>
      </c>
      <c r="Q168" s="919">
        <v>2.481479971015935</v>
      </c>
      <c r="R168" s="922">
        <v>11.741705927534628</v>
      </c>
      <c r="U168"/>
      <c r="V168"/>
      <c r="X168"/>
      <c r="AG168" s="380"/>
      <c r="AH168" s="349"/>
      <c r="AI168" s="381"/>
      <c r="AJ168" s="381"/>
      <c r="AK168" s="381"/>
      <c r="AL168" s="381"/>
      <c r="AM168" s="381"/>
      <c r="AN168" s="381"/>
      <c r="AO168" s="381"/>
      <c r="AP168" s="381"/>
      <c r="AQ168" s="381"/>
    </row>
    <row r="169" spans="1:43" s="803" customFormat="1" ht="11.25" customHeight="1" x14ac:dyDescent="0.2">
      <c r="A169" s="916" t="s">
        <v>5191</v>
      </c>
      <c r="B169" s="917">
        <v>140</v>
      </c>
      <c r="C169" s="918">
        <v>40.278571428571432</v>
      </c>
      <c r="D169" s="919">
        <v>116.58978571428571</v>
      </c>
      <c r="E169" s="919">
        <v>2.4173517104177549</v>
      </c>
      <c r="F169" s="919">
        <v>6.1743810131696435</v>
      </c>
      <c r="G169" s="920"/>
      <c r="H169" s="921">
        <v>333</v>
      </c>
      <c r="I169" s="918">
        <v>13.6996996996997</v>
      </c>
      <c r="J169" s="920">
        <v>115.67348348348352</v>
      </c>
      <c r="K169" s="919">
        <v>2.5353400391986072</v>
      </c>
      <c r="L169" s="922">
        <v>8.3662827434678206</v>
      </c>
      <c r="M169" s="923"/>
      <c r="N169" s="917">
        <v>267</v>
      </c>
      <c r="O169" s="918">
        <v>7.2883895131086138</v>
      </c>
      <c r="P169" s="920">
        <v>88.071310861423157</v>
      </c>
      <c r="Q169" s="919">
        <v>2.5506257167705479</v>
      </c>
      <c r="R169" s="922">
        <v>11.656671113755699</v>
      </c>
      <c r="U169"/>
      <c r="V169"/>
      <c r="X169"/>
      <c r="AG169" s="380"/>
      <c r="AH169" s="349"/>
      <c r="AI169" s="381"/>
      <c r="AJ169" s="381"/>
      <c r="AK169" s="381"/>
      <c r="AL169" s="381"/>
      <c r="AM169" s="381"/>
      <c r="AN169" s="381"/>
      <c r="AO169" s="381"/>
      <c r="AP169" s="381"/>
      <c r="AQ169" s="381"/>
    </row>
    <row r="170" spans="1:43" s="803" customFormat="1" ht="11.25" customHeight="1" x14ac:dyDescent="0.2">
      <c r="A170" s="916" t="s">
        <v>5202</v>
      </c>
      <c r="B170" s="917">
        <v>140</v>
      </c>
      <c r="C170" s="918">
        <v>40.385714285714286</v>
      </c>
      <c r="D170" s="919">
        <v>123.81335714285716</v>
      </c>
      <c r="E170" s="919">
        <v>2.339134917416227</v>
      </c>
      <c r="F170" s="919">
        <v>6.2627051459520571</v>
      </c>
      <c r="G170" s="920"/>
      <c r="H170" s="921">
        <v>333</v>
      </c>
      <c r="I170" s="918">
        <v>13.675675675675675</v>
      </c>
      <c r="J170" s="920">
        <v>123.33738738738732</v>
      </c>
      <c r="K170" s="919">
        <v>2.4319086760600048</v>
      </c>
      <c r="L170" s="922">
        <v>8.5560001497334728</v>
      </c>
      <c r="M170" s="923"/>
      <c r="N170" s="917">
        <v>252</v>
      </c>
      <c r="O170" s="918">
        <v>7.2579365079365079</v>
      </c>
      <c r="P170" s="920">
        <v>94.08757936507935</v>
      </c>
      <c r="Q170" s="919">
        <v>2.4175277657275682</v>
      </c>
      <c r="R170" s="922">
        <v>12.20122196578764</v>
      </c>
      <c r="U170"/>
      <c r="V170"/>
      <c r="X170"/>
      <c r="AG170" s="380"/>
      <c r="AH170" s="349"/>
      <c r="AI170" s="381"/>
      <c r="AJ170" s="381"/>
      <c r="AK170" s="381"/>
      <c r="AL170" s="381"/>
      <c r="AM170" s="381"/>
      <c r="AN170" s="381"/>
      <c r="AO170" s="381"/>
      <c r="AP170" s="381"/>
      <c r="AQ170" s="381"/>
    </row>
    <row r="171" spans="1:43" s="803" customFormat="1" ht="11.25" customHeight="1" x14ac:dyDescent="0.2">
      <c r="A171" s="916" t="s">
        <v>5212</v>
      </c>
      <c r="B171" s="917">
        <v>139</v>
      </c>
      <c r="C171" s="918">
        <v>40.489208633093526</v>
      </c>
      <c r="D171" s="919">
        <v>122.67935251798563</v>
      </c>
      <c r="E171" s="919">
        <v>2.3990615001804274</v>
      </c>
      <c r="F171" s="919">
        <v>6.4465574722656847</v>
      </c>
      <c r="G171" s="920"/>
      <c r="H171" s="921">
        <v>334</v>
      </c>
      <c r="I171" s="918">
        <v>13.72754491017964</v>
      </c>
      <c r="J171" s="920">
        <v>121.55541916167661</v>
      </c>
      <c r="K171" s="919">
        <v>2.4937541871549058</v>
      </c>
      <c r="L171" s="922">
        <v>8.7668239284197167</v>
      </c>
      <c r="M171" s="923"/>
      <c r="N171" s="917">
        <v>233</v>
      </c>
      <c r="O171" s="918">
        <v>7.2618025751072963</v>
      </c>
      <c r="P171" s="920">
        <v>93.701587982832621</v>
      </c>
      <c r="Q171" s="919">
        <v>2.394174698514087</v>
      </c>
      <c r="R171" s="922">
        <v>12.457535440337056</v>
      </c>
      <c r="U171"/>
      <c r="V171"/>
      <c r="X171"/>
      <c r="AG171" s="380"/>
      <c r="AH171" s="349"/>
      <c r="AI171" s="381"/>
      <c r="AJ171" s="381"/>
      <c r="AK171" s="381"/>
      <c r="AL171" s="381"/>
      <c r="AM171" s="381"/>
      <c r="AN171" s="381"/>
      <c r="AO171" s="381"/>
      <c r="AP171" s="381"/>
      <c r="AQ171" s="381"/>
    </row>
    <row r="172" spans="1:43" s="803" customFormat="1" ht="11.25" customHeight="1" x14ac:dyDescent="0.2">
      <c r="A172" s="916" t="s">
        <v>5217</v>
      </c>
      <c r="B172" s="917">
        <v>141</v>
      </c>
      <c r="C172" s="918">
        <v>40.340425531914896</v>
      </c>
      <c r="D172" s="919">
        <v>129.22609929078013</v>
      </c>
      <c r="E172" s="919">
        <v>2.2612034397526193</v>
      </c>
      <c r="F172" s="919">
        <v>6.6236143926343107</v>
      </c>
      <c r="G172" s="920"/>
      <c r="H172" s="921">
        <v>333</v>
      </c>
      <c r="I172" s="918">
        <v>13.741741741741741</v>
      </c>
      <c r="J172" s="920">
        <v>129.73021021021012</v>
      </c>
      <c r="K172" s="919">
        <v>2.3766930037353351</v>
      </c>
      <c r="L172" s="922">
        <v>9.1054377512049829</v>
      </c>
      <c r="M172" s="923"/>
      <c r="N172" s="917">
        <v>226</v>
      </c>
      <c r="O172" s="918">
        <v>7.2964601769911503</v>
      </c>
      <c r="P172" s="920">
        <v>98.430309734513244</v>
      </c>
      <c r="Q172" s="919">
        <v>2.3043967934174865</v>
      </c>
      <c r="R172" s="922">
        <v>12.610593741626214</v>
      </c>
      <c r="AG172" s="380"/>
      <c r="AH172" s="349"/>
      <c r="AI172" s="381"/>
      <c r="AJ172" s="381"/>
      <c r="AK172" s="381"/>
      <c r="AL172" s="381"/>
      <c r="AM172" s="381"/>
      <c r="AN172" s="381"/>
      <c r="AO172" s="381"/>
      <c r="AP172" s="381"/>
      <c r="AQ172" s="381"/>
    </row>
    <row r="173" spans="1:43" s="803" customFormat="1" ht="11.25" customHeight="1" x14ac:dyDescent="0.2">
      <c r="A173" s="1000" t="s">
        <v>5232</v>
      </c>
      <c r="B173" s="1001">
        <v>142</v>
      </c>
      <c r="C173" s="1002">
        <v>40.33098591549296</v>
      </c>
      <c r="D173" s="1003">
        <v>121.05161971830987</v>
      </c>
      <c r="E173" s="1003">
        <v>2.3687588172876026</v>
      </c>
      <c r="F173" s="1003">
        <v>6.7637952396762557</v>
      </c>
      <c r="G173" s="1004"/>
      <c r="H173" s="1005">
        <v>340</v>
      </c>
      <c r="I173" s="1002">
        <v>13.702941176470588</v>
      </c>
      <c r="J173" s="1004">
        <v>120.06302941176457</v>
      </c>
      <c r="K173" s="1003">
        <v>2.4560797482310277</v>
      </c>
      <c r="L173" s="1006">
        <v>9.4064959146915523</v>
      </c>
      <c r="M173" s="1007"/>
      <c r="N173" s="1001">
        <v>220</v>
      </c>
      <c r="O173" s="1002">
        <v>7.3</v>
      </c>
      <c r="P173" s="1004">
        <v>92.198454545454496</v>
      </c>
      <c r="Q173" s="1003">
        <v>2.3248489890550963</v>
      </c>
      <c r="R173" s="1006">
        <v>13.359162734281833</v>
      </c>
      <c r="AG173" s="380"/>
      <c r="AH173" s="349"/>
      <c r="AI173" s="381"/>
      <c r="AJ173" s="381"/>
      <c r="AK173" s="381"/>
      <c r="AL173" s="381"/>
      <c r="AM173" s="381"/>
      <c r="AN173" s="381"/>
      <c r="AO173" s="381"/>
      <c r="AP173" s="381"/>
      <c r="AQ173" s="381"/>
    </row>
    <row r="174" spans="1:43" s="803" customFormat="1" ht="11.25" customHeight="1" x14ac:dyDescent="0.2">
      <c r="A174" s="1000" t="s">
        <v>5256</v>
      </c>
      <c r="B174" s="1001">
        <v>142</v>
      </c>
      <c r="C174" s="1002">
        <v>40.471830985915496</v>
      </c>
      <c r="D174" s="1003">
        <v>118.22647887323951</v>
      </c>
      <c r="E174" s="1003">
        <v>2.4254385198483783</v>
      </c>
      <c r="F174" s="1003">
        <v>6.702982764792659</v>
      </c>
      <c r="G174" s="1004"/>
      <c r="H174" s="1005">
        <v>353</v>
      </c>
      <c r="I174" s="1002">
        <v>13.711048158640226</v>
      </c>
      <c r="J174" s="1004">
        <v>117.61821529745048</v>
      </c>
      <c r="K174" s="1003">
        <v>2.4924792102841891</v>
      </c>
      <c r="L174" s="1006">
        <v>9.7306956626113905</v>
      </c>
      <c r="M174" s="1007"/>
      <c r="N174" s="1001">
        <v>217</v>
      </c>
      <c r="O174" s="1002">
        <v>7.2626728110599075</v>
      </c>
      <c r="P174" s="1004">
        <v>96.025529953917072</v>
      </c>
      <c r="Q174" s="1003">
        <v>2.395719939718254</v>
      </c>
      <c r="R174" s="1006">
        <v>13.022250270068184</v>
      </c>
      <c r="AG174" s="380"/>
      <c r="AH174" s="349"/>
      <c r="AI174" s="381"/>
      <c r="AJ174" s="381"/>
      <c r="AK174" s="381"/>
      <c r="AL174" s="381"/>
      <c r="AM174" s="381"/>
      <c r="AN174" s="381"/>
      <c r="AO174" s="381"/>
      <c r="AP174" s="381"/>
      <c r="AQ174" s="381"/>
    </row>
    <row r="175" spans="1:43" s="803" customFormat="1" ht="11.25" customHeight="1" x14ac:dyDescent="0.2">
      <c r="A175" s="1000" t="s">
        <v>5272</v>
      </c>
      <c r="B175" s="1001">
        <v>143</v>
      </c>
      <c r="C175" s="1002">
        <v>40.552447552447553</v>
      </c>
      <c r="D175" s="1003">
        <v>121.02034965034963</v>
      </c>
      <c r="E175" s="1003">
        <v>2.401488425945963</v>
      </c>
      <c r="F175" s="1003">
        <v>6.6227954350959877</v>
      </c>
      <c r="G175" s="1004"/>
      <c r="H175" s="1005">
        <v>356</v>
      </c>
      <c r="I175" s="1002">
        <v>13.730337078651685</v>
      </c>
      <c r="J175" s="1004">
        <v>120.87662921348321</v>
      </c>
      <c r="K175" s="1003">
        <v>2.4619586077528246</v>
      </c>
      <c r="L175" s="1006">
        <v>9.6697297396379298</v>
      </c>
      <c r="M175" s="1007"/>
      <c r="N175" s="1001">
        <v>223</v>
      </c>
      <c r="O175" s="1002">
        <v>7.246636771300448</v>
      </c>
      <c r="P175" s="1004">
        <v>94.325605381165929</v>
      </c>
      <c r="Q175" s="1003">
        <v>2.4419854194782356</v>
      </c>
      <c r="R175" s="1006">
        <v>13.066431057465087</v>
      </c>
      <c r="AG175" s="380"/>
      <c r="AH175" s="349"/>
      <c r="AI175" s="381"/>
      <c r="AJ175" s="381"/>
      <c r="AK175" s="381"/>
      <c r="AL175" s="381"/>
      <c r="AM175" s="381"/>
      <c r="AN175" s="381"/>
      <c r="AO175" s="381"/>
      <c r="AP175" s="381"/>
      <c r="AQ175" s="381"/>
    </row>
    <row r="176" spans="1:43" s="803" customFormat="1" ht="11.25" customHeight="1" x14ac:dyDescent="0.2">
      <c r="A176" s="1000" t="s">
        <v>5308</v>
      </c>
      <c r="B176" s="1001">
        <v>142</v>
      </c>
      <c r="C176" s="1002">
        <v>40.697183098591552</v>
      </c>
      <c r="D176" s="1003">
        <v>116.79112676056336</v>
      </c>
      <c r="E176" s="1003">
        <v>2.5023425770827781</v>
      </c>
      <c r="F176" s="1003">
        <v>6.8204706927881737</v>
      </c>
      <c r="G176" s="1004"/>
      <c r="H176" s="1005">
        <v>364</v>
      </c>
      <c r="I176" s="1002">
        <v>13.711538461538462</v>
      </c>
      <c r="J176" s="1004">
        <v>112.78618131868136</v>
      </c>
      <c r="K176" s="1003">
        <v>2.6198090233394384</v>
      </c>
      <c r="L176" s="1006">
        <v>9.7303511824255402</v>
      </c>
      <c r="M176" s="1007"/>
      <c r="N176" s="1001">
        <v>218</v>
      </c>
      <c r="O176" s="1002">
        <v>7.1467889908256881</v>
      </c>
      <c r="P176" s="1004">
        <v>87.145963302752236</v>
      </c>
      <c r="Q176" s="1003">
        <v>2.6439931927981246</v>
      </c>
      <c r="R176" s="1006">
        <v>13.521528031169048</v>
      </c>
      <c r="AG176" s="380"/>
      <c r="AH176" s="349"/>
      <c r="AI176" s="381"/>
      <c r="AJ176" s="381"/>
      <c r="AK176" s="381"/>
      <c r="AL176" s="381"/>
      <c r="AM176" s="381"/>
      <c r="AN176" s="381"/>
      <c r="AO176" s="381"/>
      <c r="AP176" s="381"/>
      <c r="AQ176" s="381"/>
    </row>
    <row r="177" spans="1:43" s="803" customFormat="1" ht="11.25" customHeight="1" x14ac:dyDescent="0.2">
      <c r="A177" s="1000" t="s">
        <v>5314</v>
      </c>
      <c r="B177" s="1001">
        <v>143</v>
      </c>
      <c r="C177" s="1002">
        <v>40.685314685314687</v>
      </c>
      <c r="D177" s="1003">
        <v>116.27999999999996</v>
      </c>
      <c r="E177" s="1003">
        <v>2.468433760268161</v>
      </c>
      <c r="F177" s="1003">
        <v>6.8225890851304039</v>
      </c>
      <c r="G177" s="1004"/>
      <c r="H177" s="1005">
        <v>366</v>
      </c>
      <c r="I177" s="1002">
        <v>13.707650273224044</v>
      </c>
      <c r="J177" s="1004">
        <v>113.88653005464475</v>
      </c>
      <c r="K177" s="1003">
        <v>2.5876722853399383</v>
      </c>
      <c r="L177" s="1006">
        <v>9.7970414830204682</v>
      </c>
      <c r="M177" s="1007"/>
      <c r="N177" s="1001">
        <v>216</v>
      </c>
      <c r="O177" s="1002">
        <v>7.1481481481481479</v>
      </c>
      <c r="P177" s="1004">
        <v>88.35782407407406</v>
      </c>
      <c r="Q177" s="1003">
        <v>2.6168085428356527</v>
      </c>
      <c r="R177" s="1006">
        <v>13.070056204856201</v>
      </c>
      <c r="AG177" s="380"/>
      <c r="AH177" s="349"/>
      <c r="AI177" s="381"/>
      <c r="AJ177" s="381"/>
      <c r="AK177" s="381"/>
      <c r="AL177" s="381"/>
      <c r="AM177" s="381"/>
      <c r="AN177" s="381"/>
      <c r="AO177" s="381"/>
      <c r="AP177" s="381"/>
      <c r="AQ177" s="381"/>
    </row>
    <row r="178" spans="1:43" s="803" customFormat="1" ht="11.25" customHeight="1" x14ac:dyDescent="0.2">
      <c r="A178" s="1000" t="s">
        <v>5318</v>
      </c>
      <c r="B178" s="1001">
        <v>143</v>
      </c>
      <c r="C178" s="1002">
        <v>40.727272727272727</v>
      </c>
      <c r="D178" s="1003">
        <v>109.15195804195807</v>
      </c>
      <c r="E178" s="1003">
        <v>2.6469655591454804</v>
      </c>
      <c r="F178" s="1003">
        <v>6.7050100436877997</v>
      </c>
      <c r="G178" s="1004"/>
      <c r="H178" s="1005">
        <v>366</v>
      </c>
      <c r="I178" s="1002">
        <v>13.729508196721312</v>
      </c>
      <c r="J178" s="1004">
        <v>106.97778688524589</v>
      </c>
      <c r="K178" s="1003">
        <v>2.7852090500804083</v>
      </c>
      <c r="L178" s="1006">
        <v>9.7381865767262124</v>
      </c>
      <c r="M178" s="1007"/>
      <c r="N178" s="1001">
        <v>217</v>
      </c>
      <c r="O178" s="1002">
        <v>7.1566820276497696</v>
      </c>
      <c r="P178" s="1004">
        <v>82.039631336405492</v>
      </c>
      <c r="Q178" s="1003">
        <v>2.8532877820822824</v>
      </c>
      <c r="R178" s="1006">
        <v>13.061603344267422</v>
      </c>
      <c r="AG178" s="380"/>
      <c r="AH178" s="349"/>
      <c r="AI178" s="381"/>
      <c r="AJ178" s="381"/>
      <c r="AK178" s="381"/>
      <c r="AL178" s="381"/>
      <c r="AM178" s="381"/>
      <c r="AN178" s="381"/>
      <c r="AO178" s="381"/>
      <c r="AP178" s="381"/>
      <c r="AQ178" s="381"/>
    </row>
    <row r="179" spans="1:43" s="803" customFormat="1" ht="11.25" customHeight="1" x14ac:dyDescent="0.2">
      <c r="A179" s="1000" t="s">
        <v>5326</v>
      </c>
      <c r="B179" s="1001">
        <v>144</v>
      </c>
      <c r="C179" s="1002">
        <v>40.708333333333336</v>
      </c>
      <c r="D179" s="1003">
        <v>117.44791666666667</v>
      </c>
      <c r="E179" s="1003">
        <v>2.5211301903024772</v>
      </c>
      <c r="F179" s="1003">
        <v>6.5364359576145414</v>
      </c>
      <c r="G179" s="1004"/>
      <c r="H179" s="1005">
        <v>366</v>
      </c>
      <c r="I179" s="1002">
        <v>13.745901639344263</v>
      </c>
      <c r="J179" s="1004">
        <v>114.9937978142076</v>
      </c>
      <c r="K179" s="1003">
        <v>2.6607069210332246</v>
      </c>
      <c r="L179" s="1006">
        <v>9.5956248140681737</v>
      </c>
      <c r="M179" s="1007"/>
      <c r="N179" s="1001">
        <v>214</v>
      </c>
      <c r="O179" s="1002">
        <v>7.1775700934579438</v>
      </c>
      <c r="P179" s="1004">
        <v>89.586962616822419</v>
      </c>
      <c r="Q179" s="1003">
        <v>2.6866422700077934</v>
      </c>
      <c r="R179" s="1006">
        <v>12.526991760205851</v>
      </c>
      <c r="AG179" s="380"/>
      <c r="AH179" s="349"/>
      <c r="AI179" s="381"/>
      <c r="AJ179" s="381"/>
      <c r="AK179" s="381"/>
      <c r="AL179" s="381"/>
      <c r="AM179" s="381"/>
      <c r="AN179" s="381"/>
      <c r="AO179" s="381"/>
      <c r="AP179" s="381"/>
      <c r="AQ179" s="381"/>
    </row>
    <row r="180" spans="1:43" s="803" customFormat="1" ht="11.25" customHeight="1" x14ac:dyDescent="0.2">
      <c r="A180" s="1000" t="s">
        <v>5329</v>
      </c>
      <c r="B180" s="1001">
        <v>143</v>
      </c>
      <c r="C180" s="1002">
        <v>40.81818181818182</v>
      </c>
      <c r="D180" s="1003">
        <v>115.33482517482526</v>
      </c>
      <c r="E180" s="1003">
        <v>2.5747130371196665</v>
      </c>
      <c r="F180" s="1003">
        <v>6.9047685885150809</v>
      </c>
      <c r="G180" s="1004"/>
      <c r="H180" s="1005">
        <v>368</v>
      </c>
      <c r="I180" s="1002">
        <v>13.779891304347826</v>
      </c>
      <c r="J180" s="1004">
        <v>110.98266304347817</v>
      </c>
      <c r="K180" s="1003">
        <v>2.7256558244004636</v>
      </c>
      <c r="L180" s="1006">
        <v>9.6297624526878529</v>
      </c>
      <c r="M180" s="1007"/>
      <c r="N180" s="1001">
        <v>213</v>
      </c>
      <c r="O180" s="1002">
        <v>7.192488262910798</v>
      </c>
      <c r="P180" s="1004">
        <v>84.679999999999964</v>
      </c>
      <c r="Q180" s="1003">
        <v>2.8231119788212902</v>
      </c>
      <c r="R180" s="1006">
        <v>12.456696518603907</v>
      </c>
      <c r="AG180" s="380"/>
      <c r="AH180" s="349"/>
      <c r="AI180" s="381"/>
      <c r="AJ180" s="381"/>
      <c r="AK180" s="381"/>
      <c r="AL180" s="381"/>
      <c r="AM180" s="381"/>
      <c r="AN180" s="381"/>
      <c r="AO180" s="381"/>
      <c r="AP180" s="381"/>
      <c r="AQ180" s="381"/>
    </row>
    <row r="181" spans="1:43" s="803" customFormat="1" ht="11.25" customHeight="1" x14ac:dyDescent="0.2">
      <c r="A181" s="1000" t="s">
        <v>5333</v>
      </c>
      <c r="B181" s="1001">
        <v>143</v>
      </c>
      <c r="C181" s="1002">
        <v>40.83916083916084</v>
      </c>
      <c r="D181" s="1003">
        <v>106.40538461538459</v>
      </c>
      <c r="E181" s="1003">
        <v>2.8475342274509101</v>
      </c>
      <c r="F181" s="1003">
        <v>6.953326648286029</v>
      </c>
      <c r="G181" s="1004"/>
      <c r="H181" s="1005">
        <v>364</v>
      </c>
      <c r="I181" s="1002">
        <v>13.840659340659341</v>
      </c>
      <c r="J181" s="1004">
        <v>102.49032967032961</v>
      </c>
      <c r="K181" s="1003">
        <v>2.9859444433066722</v>
      </c>
      <c r="L181" s="1006">
        <v>9.6961264682235502</v>
      </c>
      <c r="M181" s="1007"/>
      <c r="N181" s="1001">
        <v>211</v>
      </c>
      <c r="O181" s="1002">
        <v>7.1990521327014214</v>
      </c>
      <c r="P181" s="1004">
        <v>76.940947867298618</v>
      </c>
      <c r="Q181" s="1003">
        <v>3.1181501057374277</v>
      </c>
      <c r="R181" s="1006">
        <v>12.257482755719764</v>
      </c>
      <c r="AG181" s="380"/>
      <c r="AH181" s="349"/>
      <c r="AI181" s="381"/>
      <c r="AJ181" s="381"/>
      <c r="AK181" s="381"/>
      <c r="AL181" s="381"/>
      <c r="AM181" s="381"/>
      <c r="AN181" s="381"/>
      <c r="AO181" s="381"/>
      <c r="AP181" s="381"/>
      <c r="AQ181" s="381"/>
    </row>
    <row r="182" spans="1:43" s="803" customFormat="1" ht="11.25" customHeight="1" x14ac:dyDescent="0.2">
      <c r="A182" s="1000" t="s">
        <v>5340</v>
      </c>
      <c r="B182" s="1001">
        <v>144</v>
      </c>
      <c r="C182" s="1002">
        <v>40.868055555555557</v>
      </c>
      <c r="D182" s="1003">
        <v>116.66743055555555</v>
      </c>
      <c r="E182" s="1003">
        <v>2.617609220600563</v>
      </c>
      <c r="F182" s="1003">
        <v>6.8908057985187536</v>
      </c>
      <c r="G182" s="1004"/>
      <c r="H182" s="1005">
        <v>363</v>
      </c>
      <c r="I182" s="1002">
        <v>13.873278236914601</v>
      </c>
      <c r="J182" s="1004">
        <v>113.29644628099182</v>
      </c>
      <c r="K182" s="1003">
        <v>2.7514111878493224</v>
      </c>
      <c r="L182" s="1006">
        <v>9.5776499173795973</v>
      </c>
      <c r="M182" s="1007"/>
      <c r="N182" s="1001">
        <v>210</v>
      </c>
      <c r="O182" s="1002">
        <v>7.2095238095238097</v>
      </c>
      <c r="P182" s="1004">
        <v>83.421857142857107</v>
      </c>
      <c r="Q182" s="1003">
        <v>2.9063745254972959</v>
      </c>
      <c r="R182" s="1006">
        <v>11.75988608564707</v>
      </c>
      <c r="AG182" s="380"/>
      <c r="AH182" s="349"/>
      <c r="AI182" s="381"/>
      <c r="AJ182" s="381"/>
      <c r="AK182" s="381"/>
      <c r="AL182" s="381"/>
      <c r="AM182" s="381"/>
      <c r="AN182" s="381"/>
      <c r="AO182" s="381"/>
      <c r="AP182" s="381"/>
      <c r="AQ182" s="381"/>
    </row>
    <row r="183" spans="1:43" s="803" customFormat="1" ht="11.25" customHeight="1" x14ac:dyDescent="0.2">
      <c r="A183" s="1000" t="s">
        <v>5361</v>
      </c>
      <c r="B183" s="1001">
        <v>144</v>
      </c>
      <c r="C183" s="1002">
        <v>40.770833333333336</v>
      </c>
      <c r="D183" s="1003">
        <v>123.36333333333339</v>
      </c>
      <c r="E183" s="1003">
        <v>2.4760654015318622</v>
      </c>
      <c r="F183" s="1003">
        <v>6.9041670459147122</v>
      </c>
      <c r="G183" s="1004"/>
      <c r="H183" s="1005">
        <v>362</v>
      </c>
      <c r="I183" s="1002">
        <v>13.878453038674033</v>
      </c>
      <c r="J183" s="1004">
        <v>120.22168508287292</v>
      </c>
      <c r="K183" s="1003">
        <v>2.6848052456747564</v>
      </c>
      <c r="L183" s="1006">
        <v>9.3805206544775643</v>
      </c>
      <c r="M183" s="1007"/>
      <c r="N183" s="1001">
        <v>207</v>
      </c>
      <c r="O183" s="1002">
        <v>7.2560386473429954</v>
      </c>
      <c r="P183" s="1004">
        <v>87.924009661835768</v>
      </c>
      <c r="Q183" s="1003">
        <v>2.775234936476179</v>
      </c>
      <c r="R183" s="1006">
        <v>11.115909298771973</v>
      </c>
      <c r="AG183" s="380"/>
      <c r="AH183" s="349"/>
      <c r="AI183" s="381"/>
      <c r="AJ183" s="381"/>
      <c r="AK183" s="381"/>
      <c r="AL183" s="381"/>
      <c r="AM183" s="381"/>
      <c r="AN183" s="381"/>
      <c r="AO183" s="381"/>
      <c r="AP183" s="381"/>
      <c r="AQ183" s="381"/>
    </row>
    <row r="184" spans="1:43" s="803" customFormat="1" ht="11.25" customHeight="1" x14ac:dyDescent="0.2">
      <c r="A184" s="1000" t="s">
        <v>5375</v>
      </c>
      <c r="B184" s="1001">
        <v>145</v>
      </c>
      <c r="C184" s="1002">
        <v>40.786206896551725</v>
      </c>
      <c r="D184" s="1003">
        <v>118.27731034482755</v>
      </c>
      <c r="E184" s="1003">
        <v>2.6043658210698455</v>
      </c>
      <c r="F184" s="1003">
        <v>6.7305499947709002</v>
      </c>
      <c r="G184" s="1004"/>
      <c r="H184" s="1005">
        <v>364</v>
      </c>
      <c r="I184" s="1002">
        <v>13.945054945054945</v>
      </c>
      <c r="J184" s="1004">
        <v>114.26824175824177</v>
      </c>
      <c r="K184" s="1003">
        <v>2.7886266337025463</v>
      </c>
      <c r="L184" s="1006">
        <v>9.4109215268650761</v>
      </c>
      <c r="M184" s="1007"/>
      <c r="N184" s="1001">
        <v>201</v>
      </c>
      <c r="O184" s="1002">
        <v>7.2437810945273631</v>
      </c>
      <c r="P184" s="1004">
        <v>83.416417910447777</v>
      </c>
      <c r="Q184" s="1003">
        <v>2.9195296171541965</v>
      </c>
      <c r="R184" s="1006">
        <v>10.937209866223386</v>
      </c>
      <c r="AG184" s="380"/>
      <c r="AH184" s="349"/>
      <c r="AI184" s="381"/>
      <c r="AJ184" s="381"/>
      <c r="AK184" s="381"/>
      <c r="AL184" s="381"/>
      <c r="AM184" s="381"/>
      <c r="AN184" s="381"/>
      <c r="AO184" s="381"/>
      <c r="AP184" s="381"/>
      <c r="AQ184" s="381"/>
    </row>
    <row r="185" spans="1:43" s="803" customFormat="1" ht="11.25" customHeight="1" x14ac:dyDescent="0.2">
      <c r="A185" s="916" t="s">
        <v>5374</v>
      </c>
      <c r="B185" s="917">
        <v>147</v>
      </c>
      <c r="C185" s="918">
        <v>40.666666666666664</v>
      </c>
      <c r="D185" s="919">
        <v>120.64312925170069</v>
      </c>
      <c r="E185" s="919">
        <v>2.5486182761092122</v>
      </c>
      <c r="F185" s="919">
        <v>6.8506581416246233</v>
      </c>
      <c r="G185" s="920"/>
      <c r="H185" s="921">
        <v>369</v>
      </c>
      <c r="I185" s="918">
        <v>13.89159891598916</v>
      </c>
      <c r="J185" s="920">
        <v>120.53124661246608</v>
      </c>
      <c r="K185" s="919">
        <v>2.6465954208326035</v>
      </c>
      <c r="L185" s="922">
        <v>9.160599954586008</v>
      </c>
      <c r="M185" s="923"/>
      <c r="N185" s="917">
        <v>193</v>
      </c>
      <c r="O185" s="918">
        <v>7.2797927461139897</v>
      </c>
      <c r="P185" s="920">
        <v>87.841036269430049</v>
      </c>
      <c r="Q185" s="919">
        <v>2.8012467099979967</v>
      </c>
      <c r="R185" s="922">
        <v>10.229759260546974</v>
      </c>
      <c r="AG185" s="380"/>
      <c r="AH185" s="349"/>
      <c r="AI185" s="381"/>
      <c r="AJ185" s="381"/>
      <c r="AK185" s="381"/>
      <c r="AL185" s="381"/>
      <c r="AM185" s="381"/>
      <c r="AN185" s="381"/>
      <c r="AO185" s="381"/>
      <c r="AP185" s="381"/>
      <c r="AQ185" s="381"/>
    </row>
    <row r="186" spans="1:43" ht="11.25" customHeight="1" x14ac:dyDescent="0.2">
      <c r="A186" s="916" t="s">
        <v>5377</v>
      </c>
      <c r="B186" s="917">
        <f>'All CCC'!B717</f>
        <v>147</v>
      </c>
      <c r="C186" s="918">
        <f>'All CCC'!E717</f>
        <v>40.632653061224488</v>
      </c>
      <c r="D186" s="919">
        <f>'All CCC'!I717</f>
        <v>119.97612244897961</v>
      </c>
      <c r="E186" s="919">
        <f>'All CCC'!J717</f>
        <v>2.5911613815173968</v>
      </c>
      <c r="F186" s="919">
        <f>'All CCC'!R717</f>
        <v>6.6960834626828767</v>
      </c>
      <c r="G186" s="920"/>
      <c r="H186" s="921">
        <f>'All CCC'!B718</f>
        <v>379</v>
      </c>
      <c r="I186" s="918">
        <f>'All CCC'!E718</f>
        <v>13.870712401055409</v>
      </c>
      <c r="J186" s="920">
        <f>'All CCC'!I718</f>
        <v>116.37899736147763</v>
      </c>
      <c r="K186" s="919">
        <f>'All CCC'!J718</f>
        <v>2.7254882147241339</v>
      </c>
      <c r="L186" s="922">
        <f>'All CCC'!R718</f>
        <v>8.6175063403189878</v>
      </c>
      <c r="M186" s="923"/>
      <c r="N186" s="917">
        <f>'All CCC'!B719</f>
        <v>182</v>
      </c>
      <c r="O186" s="918">
        <f>'All CCC'!E719</f>
        <v>7.2362637362637363</v>
      </c>
      <c r="P186" s="920">
        <f>'All CCC'!I719</f>
        <v>85.346593406593414</v>
      </c>
      <c r="Q186" s="919">
        <f>'All CCC'!J719</f>
        <v>2.9865911384098949</v>
      </c>
      <c r="R186" s="922">
        <f>'All CCC'!R719</f>
        <v>9.5548506101201696</v>
      </c>
      <c r="T186" s="803"/>
      <c r="U186" s="803"/>
      <c r="V186" s="803"/>
      <c r="W186" s="803"/>
      <c r="X186" s="803"/>
      <c r="Y186" s="803"/>
      <c r="Z186" s="803"/>
      <c r="AA186" s="803"/>
      <c r="AB186" s="803"/>
      <c r="AC186" s="803"/>
      <c r="AG186" s="110"/>
      <c r="AH186" s="110"/>
      <c r="AI186" s="110"/>
      <c r="AJ186" s="110"/>
      <c r="AK186" s="110"/>
      <c r="AL186" s="110"/>
      <c r="AM186" s="110"/>
      <c r="AN186" s="110"/>
      <c r="AO186" s="110"/>
    </row>
    <row r="187" spans="1:43" ht="11.25" customHeight="1" x14ac:dyDescent="0.2">
      <c r="A187" s="110"/>
      <c r="B187" s="383"/>
      <c r="C187" s="384"/>
      <c r="D187" s="310"/>
      <c r="E187" s="310"/>
      <c r="F187" s="310"/>
      <c r="G187" s="310"/>
      <c r="H187" s="383"/>
      <c r="I187" s="384"/>
      <c r="J187" s="310"/>
      <c r="K187" s="310"/>
      <c r="L187" s="310"/>
      <c r="M187" s="9"/>
      <c r="N187" s="110"/>
      <c r="O187" s="110"/>
      <c r="P187" s="110"/>
      <c r="Q187" s="110"/>
      <c r="R187" s="110"/>
      <c r="T187" s="803"/>
      <c r="U187" s="803"/>
      <c r="V187" s="803"/>
      <c r="W187" s="803"/>
      <c r="X187" s="803"/>
      <c r="Y187" s="803"/>
      <c r="Z187" s="803"/>
      <c r="AA187" s="803"/>
      <c r="AB187" s="803"/>
      <c r="AC187" s="803"/>
      <c r="AG187" s="110"/>
      <c r="AH187" s="110"/>
      <c r="AI187" s="110"/>
      <c r="AJ187" s="110"/>
      <c r="AK187" s="110"/>
      <c r="AL187" s="110"/>
      <c r="AM187" s="110"/>
      <c r="AN187" s="110"/>
      <c r="AO187" s="110"/>
    </row>
    <row r="188" spans="1:43" ht="11.25" customHeight="1" x14ac:dyDescent="0.2">
      <c r="A188" s="110"/>
      <c r="B188" s="9"/>
      <c r="C188" s="280"/>
      <c r="D188" s="280"/>
      <c r="E188" s="280"/>
      <c r="F188" s="280"/>
      <c r="G188" s="9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T188" s="803"/>
      <c r="U188" s="803"/>
      <c r="V188" s="803"/>
      <c r="W188" s="803"/>
      <c r="X188" s="803"/>
      <c r="Y188" s="803"/>
      <c r="Z188" s="803"/>
      <c r="AA188" s="803"/>
      <c r="AB188" s="803"/>
      <c r="AC188" s="803"/>
      <c r="AG188" s="110"/>
      <c r="AH188" s="110"/>
      <c r="AI188" s="110"/>
      <c r="AJ188" s="110"/>
      <c r="AK188" s="110"/>
      <c r="AL188" s="110"/>
      <c r="AM188" s="110"/>
      <c r="AN188" s="110"/>
      <c r="AO188" s="110"/>
    </row>
    <row r="189" spans="1:43" ht="11.25" customHeight="1" x14ac:dyDescent="0.2">
      <c r="A189" s="110"/>
      <c r="B189" s="9"/>
      <c r="C189" s="280"/>
      <c r="D189" s="280"/>
      <c r="E189" s="280"/>
      <c r="F189" s="280"/>
      <c r="G189" s="9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T189" s="803"/>
      <c r="U189" s="803"/>
      <c r="V189" s="803"/>
      <c r="W189" s="803"/>
      <c r="X189" s="803"/>
      <c r="Y189" s="803"/>
      <c r="Z189" s="803"/>
      <c r="AA189" s="803"/>
      <c r="AB189" s="803"/>
      <c r="AC189" s="803"/>
      <c r="AG189" s="110"/>
      <c r="AH189" s="110"/>
      <c r="AI189" s="110"/>
      <c r="AJ189" s="110"/>
      <c r="AK189" s="110"/>
      <c r="AL189" s="110"/>
      <c r="AM189" s="110"/>
      <c r="AN189" s="110"/>
      <c r="AO189" s="110"/>
    </row>
    <row r="190" spans="1:43" ht="11.25" customHeight="1" x14ac:dyDescent="0.2">
      <c r="A190" s="110"/>
      <c r="B190" s="9"/>
      <c r="C190" s="280"/>
      <c r="D190" s="280"/>
      <c r="E190" s="280"/>
      <c r="F190" s="280"/>
      <c r="G190" s="9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T190" s="803"/>
      <c r="U190" s="803"/>
      <c r="V190" s="803"/>
      <c r="W190" s="803"/>
      <c r="X190" s="803"/>
      <c r="Y190" s="803"/>
      <c r="Z190" s="803"/>
      <c r="AA190" s="803"/>
      <c r="AB190" s="803"/>
      <c r="AC190" s="803"/>
      <c r="AG190" s="110"/>
      <c r="AH190" s="110"/>
      <c r="AI190" s="110"/>
      <c r="AJ190" s="110"/>
      <c r="AK190" s="110"/>
      <c r="AL190" s="110"/>
      <c r="AM190" s="110"/>
      <c r="AN190" s="110"/>
      <c r="AO190" s="110"/>
    </row>
    <row r="191" spans="1:43" ht="11.1" customHeight="1" x14ac:dyDescent="0.2">
      <c r="A191" s="110"/>
      <c r="B191" s="386"/>
      <c r="C191" s="915"/>
      <c r="D191" s="915"/>
      <c r="E191" s="25"/>
      <c r="F191" s="25"/>
      <c r="G191" s="9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T191" s="803"/>
      <c r="U191" s="803"/>
      <c r="V191" s="803"/>
      <c r="W191" s="803"/>
      <c r="X191" s="803"/>
      <c r="Y191" s="803"/>
      <c r="Z191" s="803"/>
      <c r="AA191" s="803"/>
      <c r="AB191" s="803"/>
      <c r="AC191" s="803"/>
      <c r="AG191" s="110"/>
      <c r="AH191" s="110"/>
      <c r="AI191" s="110"/>
      <c r="AJ191" s="110"/>
      <c r="AK191" s="110"/>
      <c r="AL191" s="110"/>
      <c r="AM191" s="110"/>
      <c r="AN191" s="110"/>
      <c r="AO191" s="110"/>
    </row>
    <row r="192" spans="1:43" ht="11.1" customHeight="1" x14ac:dyDescent="0.2">
      <c r="A192" s="1017"/>
      <c r="B192" s="9"/>
      <c r="C192" s="238"/>
      <c r="D192" s="238"/>
      <c r="E192" s="238"/>
      <c r="F192" s="280"/>
      <c r="G192" s="9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T192" s="803"/>
      <c r="U192" s="803"/>
      <c r="V192" s="803"/>
      <c r="W192" s="803"/>
      <c r="X192" s="803"/>
      <c r="Y192" s="803"/>
      <c r="Z192" s="803"/>
      <c r="AA192" s="803"/>
      <c r="AB192" s="803"/>
      <c r="AC192" s="803"/>
      <c r="AG192" s="110"/>
      <c r="AH192" s="110"/>
      <c r="AI192" s="110"/>
      <c r="AJ192" s="110"/>
      <c r="AK192" s="110"/>
      <c r="AL192" s="110"/>
      <c r="AM192" s="110"/>
      <c r="AN192" s="110"/>
      <c r="AO192" s="110"/>
    </row>
    <row r="193" spans="1:50" ht="11.1" customHeight="1" x14ac:dyDescent="0.2">
      <c r="A193" s="110"/>
      <c r="B193" s="9"/>
      <c r="C193" s="238"/>
      <c r="D193" s="238"/>
      <c r="E193" s="238"/>
      <c r="F193" s="238"/>
      <c r="G193" s="9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T193" s="803"/>
      <c r="U193" s="803"/>
      <c r="V193" s="803"/>
      <c r="W193" s="803"/>
      <c r="X193" s="803"/>
      <c r="Y193" s="803"/>
      <c r="Z193" s="803"/>
      <c r="AA193" s="803"/>
      <c r="AB193" s="803"/>
      <c r="AC193" s="803"/>
      <c r="AG193" s="110"/>
      <c r="AH193" s="110"/>
      <c r="AI193" s="110"/>
      <c r="AJ193" s="110"/>
      <c r="AK193" s="110"/>
      <c r="AL193" s="110"/>
      <c r="AM193" s="110"/>
      <c r="AN193" s="110"/>
      <c r="AO193" s="110"/>
    </row>
    <row r="194" spans="1:50" ht="11.1" customHeight="1" x14ac:dyDescent="0.2">
      <c r="A194" s="110"/>
      <c r="B194" s="9"/>
      <c r="C194" s="238"/>
      <c r="D194" s="238"/>
      <c r="E194" s="238"/>
      <c r="F194" s="238"/>
      <c r="G194" s="9"/>
      <c r="H194" s="389" t="s">
        <v>3289</v>
      </c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T194" s="803"/>
      <c r="U194" s="803"/>
      <c r="V194" s="803"/>
      <c r="W194" s="803"/>
      <c r="X194" s="803"/>
      <c r="Y194" s="803"/>
      <c r="Z194" s="803"/>
      <c r="AA194" s="803"/>
      <c r="AB194" s="803"/>
      <c r="AC194" s="803"/>
      <c r="AG194" s="110"/>
      <c r="AH194" s="9"/>
      <c r="AI194" s="238"/>
      <c r="AJ194" s="238"/>
      <c r="AK194" s="238"/>
      <c r="AL194" s="238"/>
      <c r="AM194" s="9"/>
      <c r="AN194" s="389" t="s">
        <v>3289</v>
      </c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</row>
    <row r="195" spans="1:50" ht="11.25" customHeight="1" x14ac:dyDescent="0.2">
      <c r="T195" s="803"/>
      <c r="U195" s="803"/>
      <c r="V195" s="803"/>
      <c r="W195" s="803"/>
      <c r="X195" s="803"/>
      <c r="Y195" s="803"/>
      <c r="Z195" s="803"/>
      <c r="AA195" s="803"/>
      <c r="AB195" s="803"/>
      <c r="AC195" s="803"/>
    </row>
    <row r="196" spans="1:50" x14ac:dyDescent="0.2">
      <c r="T196" s="803"/>
      <c r="U196" s="803"/>
      <c r="V196" s="803"/>
      <c r="W196" s="803"/>
      <c r="X196" s="803"/>
      <c r="Y196" s="803"/>
      <c r="Z196" s="803"/>
      <c r="AA196" s="803"/>
      <c r="AB196" s="803"/>
      <c r="AC196" s="803"/>
    </row>
    <row r="197" spans="1:50" x14ac:dyDescent="0.2">
      <c r="T197" s="803"/>
      <c r="U197" s="803"/>
      <c r="V197" s="803"/>
      <c r="W197" s="803"/>
      <c r="X197" s="803"/>
      <c r="Y197" s="803"/>
      <c r="Z197" s="803"/>
      <c r="AA197" s="803"/>
      <c r="AB197" s="803"/>
      <c r="AC197" s="803"/>
    </row>
    <row r="198" spans="1:50" x14ac:dyDescent="0.2">
      <c r="T198" s="803"/>
      <c r="U198" s="803"/>
      <c r="V198" s="803"/>
      <c r="W198" s="803"/>
      <c r="X198" s="803"/>
      <c r="Y198" s="803"/>
      <c r="Z198" s="803"/>
      <c r="AA198" s="803"/>
      <c r="AB198" s="803"/>
      <c r="AC198" s="803"/>
    </row>
    <row r="199" spans="1:50" x14ac:dyDescent="0.2">
      <c r="T199" s="803"/>
      <c r="U199" s="803"/>
      <c r="V199" s="803"/>
      <c r="W199" s="803"/>
      <c r="X199" s="803"/>
      <c r="Y199" s="803"/>
      <c r="Z199" s="803"/>
      <c r="AA199" s="803"/>
      <c r="AB199" s="803"/>
      <c r="AC199" s="803"/>
    </row>
    <row r="200" spans="1:50" x14ac:dyDescent="0.2">
      <c r="W200" s="803"/>
    </row>
    <row r="201" spans="1:50" x14ac:dyDescent="0.2">
      <c r="W201" s="803"/>
    </row>
    <row r="202" spans="1:50" x14ac:dyDescent="0.2">
      <c r="W202" s="803"/>
    </row>
    <row r="203" spans="1:50" x14ac:dyDescent="0.2">
      <c r="W203" s="803"/>
    </row>
    <row r="204" spans="1:50" x14ac:dyDescent="0.2">
      <c r="W204" s="803"/>
    </row>
    <row r="205" spans="1:50" x14ac:dyDescent="0.2">
      <c r="W205" s="803"/>
    </row>
    <row r="206" spans="1:50" x14ac:dyDescent="0.2">
      <c r="W206" s="803"/>
    </row>
    <row r="207" spans="1:50" x14ac:dyDescent="0.2">
      <c r="W207" s="803"/>
    </row>
    <row r="208" spans="1:50" x14ac:dyDescent="0.2">
      <c r="W208" s="803"/>
    </row>
    <row r="209" spans="23:23" x14ac:dyDescent="0.2">
      <c r="W209" s="803"/>
    </row>
    <row r="210" spans="23:23" x14ac:dyDescent="0.2">
      <c r="W210" s="803"/>
    </row>
    <row r="211" spans="23:23" x14ac:dyDescent="0.2">
      <c r="W211" s="803"/>
    </row>
    <row r="212" spans="23:23" x14ac:dyDescent="0.2">
      <c r="W212" s="803"/>
    </row>
    <row r="213" spans="23:23" x14ac:dyDescent="0.2">
      <c r="W213" s="803"/>
    </row>
    <row r="214" spans="23:23" x14ac:dyDescent="0.2">
      <c r="W214" s="803"/>
    </row>
    <row r="215" spans="23:23" x14ac:dyDescent="0.2">
      <c r="W215" s="803"/>
    </row>
    <row r="216" spans="23:23" x14ac:dyDescent="0.2">
      <c r="W216" s="803"/>
    </row>
    <row r="217" spans="23:23" x14ac:dyDescent="0.2">
      <c r="W217" s="803"/>
    </row>
    <row r="218" spans="23:23" x14ac:dyDescent="0.2">
      <c r="W218" s="803"/>
    </row>
    <row r="219" spans="23:23" x14ac:dyDescent="0.2">
      <c r="W219" s="803"/>
    </row>
    <row r="220" spans="23:23" x14ac:dyDescent="0.2">
      <c r="W220" s="803"/>
    </row>
    <row r="221" spans="23:23" x14ac:dyDescent="0.2">
      <c r="W221" s="803"/>
    </row>
    <row r="222" spans="23:23" x14ac:dyDescent="0.2">
      <c r="W222" s="803"/>
    </row>
    <row r="223" spans="23:23" x14ac:dyDescent="0.2">
      <c r="W223" s="803"/>
    </row>
    <row r="224" spans="23:23" x14ac:dyDescent="0.2">
      <c r="W224" s="803"/>
    </row>
    <row r="225" spans="23:23" x14ac:dyDescent="0.2">
      <c r="W225" s="803"/>
    </row>
    <row r="226" spans="23:23" x14ac:dyDescent="0.2">
      <c r="W226" s="803"/>
    </row>
    <row r="227" spans="23:23" x14ac:dyDescent="0.2">
      <c r="W227" s="803"/>
    </row>
    <row r="228" spans="23:23" x14ac:dyDescent="0.2">
      <c r="W228" s="803"/>
    </row>
    <row r="229" spans="23:23" x14ac:dyDescent="0.2">
      <c r="W229" s="803"/>
    </row>
    <row r="230" spans="23:23" x14ac:dyDescent="0.2">
      <c r="W230" s="803"/>
    </row>
    <row r="231" spans="23:23" x14ac:dyDescent="0.2">
      <c r="W231" s="803"/>
    </row>
    <row r="232" spans="23:23" x14ac:dyDescent="0.2">
      <c r="W232" s="803"/>
    </row>
    <row r="233" spans="23:23" x14ac:dyDescent="0.2">
      <c r="W233" s="803"/>
    </row>
    <row r="234" spans="23:23" x14ac:dyDescent="0.2">
      <c r="W234" s="803"/>
    </row>
    <row r="235" spans="23:23" x14ac:dyDescent="0.2">
      <c r="W235" s="803"/>
    </row>
    <row r="236" spans="23:23" x14ac:dyDescent="0.2">
      <c r="W236" s="803"/>
    </row>
    <row r="237" spans="23:23" x14ac:dyDescent="0.2">
      <c r="W237" s="803"/>
    </row>
    <row r="238" spans="23:23" x14ac:dyDescent="0.2">
      <c r="W238" s="803"/>
    </row>
    <row r="239" spans="23:23" x14ac:dyDescent="0.2">
      <c r="W239" s="803"/>
    </row>
    <row r="240" spans="23:23" x14ac:dyDescent="0.2">
      <c r="W240" s="803"/>
    </row>
    <row r="241" spans="23:23" x14ac:dyDescent="0.2">
      <c r="W241" s="803"/>
    </row>
    <row r="242" spans="23:23" x14ac:dyDescent="0.2">
      <c r="W242" s="803"/>
    </row>
    <row r="243" spans="23:23" x14ac:dyDescent="0.2">
      <c r="W243" s="803"/>
    </row>
    <row r="244" spans="23:23" x14ac:dyDescent="0.2">
      <c r="W244" s="803"/>
    </row>
    <row r="245" spans="23:23" x14ac:dyDescent="0.2">
      <c r="W245" s="803"/>
    </row>
    <row r="246" spans="23:23" x14ac:dyDescent="0.2">
      <c r="W246" s="803"/>
    </row>
    <row r="247" spans="23:23" x14ac:dyDescent="0.2">
      <c r="W247" s="803"/>
    </row>
    <row r="248" spans="23:23" x14ac:dyDescent="0.2">
      <c r="W248" s="803"/>
    </row>
    <row r="249" spans="23:23" x14ac:dyDescent="0.2">
      <c r="W249" s="803"/>
    </row>
    <row r="250" spans="23:23" x14ac:dyDescent="0.2">
      <c r="W250" s="803"/>
    </row>
    <row r="251" spans="23:23" x14ac:dyDescent="0.2">
      <c r="W251" s="803"/>
    </row>
    <row r="252" spans="23:23" x14ac:dyDescent="0.2">
      <c r="W252" s="803"/>
    </row>
    <row r="253" spans="23:23" x14ac:dyDescent="0.2">
      <c r="W253" s="803"/>
    </row>
    <row r="254" spans="23:23" x14ac:dyDescent="0.2">
      <c r="W254" s="803"/>
    </row>
    <row r="255" spans="23:23" x14ac:dyDescent="0.2">
      <c r="W255" s="803"/>
    </row>
    <row r="256" spans="23:23" x14ac:dyDescent="0.2">
      <c r="W256" s="803"/>
    </row>
    <row r="257" spans="23:23" x14ac:dyDescent="0.2">
      <c r="W257" s="803"/>
    </row>
    <row r="258" spans="23:23" x14ac:dyDescent="0.2">
      <c r="W258" s="803"/>
    </row>
    <row r="259" spans="23:23" x14ac:dyDescent="0.2">
      <c r="W259" s="803"/>
    </row>
    <row r="260" spans="23:23" x14ac:dyDescent="0.2">
      <c r="W260" s="803"/>
    </row>
    <row r="261" spans="23:23" x14ac:dyDescent="0.2">
      <c r="W261" s="803"/>
    </row>
    <row r="262" spans="23:23" x14ac:dyDescent="0.2">
      <c r="W262" s="803"/>
    </row>
    <row r="263" spans="23:23" x14ac:dyDescent="0.2">
      <c r="W263" s="803"/>
    </row>
    <row r="264" spans="23:23" x14ac:dyDescent="0.2">
      <c r="W264" s="803"/>
    </row>
    <row r="265" spans="23:23" x14ac:dyDescent="0.2">
      <c r="W265" s="803"/>
    </row>
    <row r="266" spans="23:23" x14ac:dyDescent="0.2">
      <c r="W266" s="803"/>
    </row>
    <row r="267" spans="23:23" x14ac:dyDescent="0.2">
      <c r="W267" s="803"/>
    </row>
    <row r="268" spans="23:23" x14ac:dyDescent="0.2">
      <c r="W268" s="803"/>
    </row>
    <row r="269" spans="23:23" x14ac:dyDescent="0.2">
      <c r="W269" s="803"/>
    </row>
    <row r="270" spans="23:23" x14ac:dyDescent="0.2">
      <c r="W270" s="803"/>
    </row>
    <row r="271" spans="23:23" x14ac:dyDescent="0.2">
      <c r="W271" s="803"/>
    </row>
    <row r="272" spans="23:23" x14ac:dyDescent="0.2">
      <c r="W272" s="803"/>
    </row>
    <row r="273" spans="23:23" x14ac:dyDescent="0.2">
      <c r="W273" s="803"/>
    </row>
    <row r="274" spans="23:23" x14ac:dyDescent="0.2">
      <c r="W274" s="803"/>
    </row>
    <row r="275" spans="23:23" x14ac:dyDescent="0.2">
      <c r="W275" s="803"/>
    </row>
    <row r="276" spans="23:23" x14ac:dyDescent="0.2">
      <c r="W276" s="803"/>
    </row>
    <row r="604" spans="1:3" x14ac:dyDescent="0.2">
      <c r="A604" s="457"/>
      <c r="B604" s="576"/>
      <c r="C604" s="457"/>
    </row>
    <row r="605" spans="1:3" x14ac:dyDescent="0.2">
      <c r="A605" s="516"/>
      <c r="B605" s="576"/>
      <c r="C605" s="457"/>
    </row>
    <row r="606" spans="1:3" x14ac:dyDescent="0.2">
      <c r="A606" s="516"/>
      <c r="B606" s="576"/>
      <c r="C606" s="457"/>
    </row>
    <row r="607" spans="1:3" x14ac:dyDescent="0.2">
      <c r="A607" s="516"/>
      <c r="B607" s="576"/>
      <c r="C607" s="457"/>
    </row>
    <row r="608" spans="1:3" x14ac:dyDescent="0.2">
      <c r="A608" s="516"/>
      <c r="B608" s="576"/>
      <c r="C608" s="457"/>
    </row>
    <row r="609" spans="1:3" x14ac:dyDescent="0.2">
      <c r="A609" s="516"/>
      <c r="B609" s="576"/>
      <c r="C609" s="457"/>
    </row>
    <row r="610" spans="1:3" x14ac:dyDescent="0.2">
      <c r="A610" s="516"/>
      <c r="B610" s="576"/>
      <c r="C610" s="457"/>
    </row>
    <row r="611" spans="1:3" x14ac:dyDescent="0.2">
      <c r="A611" s="516"/>
      <c r="B611" s="576"/>
      <c r="C611" s="457"/>
    </row>
    <row r="612" spans="1:3" x14ac:dyDescent="0.2">
      <c r="A612" s="516"/>
      <c r="B612" s="576"/>
      <c r="C612" s="457"/>
    </row>
    <row r="613" spans="1:3" x14ac:dyDescent="0.2">
      <c r="A613" s="516"/>
      <c r="B613" s="576"/>
      <c r="C613" s="457"/>
    </row>
    <row r="614" spans="1:3" x14ac:dyDescent="0.2">
      <c r="A614" s="516"/>
      <c r="B614" s="576"/>
      <c r="C614" s="457"/>
    </row>
    <row r="615" spans="1:3" x14ac:dyDescent="0.2">
      <c r="A615" s="516"/>
      <c r="B615" s="576"/>
      <c r="C615" s="457"/>
    </row>
    <row r="616" spans="1:3" x14ac:dyDescent="0.2">
      <c r="A616" s="516"/>
      <c r="B616" s="576"/>
      <c r="C616" s="457"/>
    </row>
    <row r="617" spans="1:3" x14ac:dyDescent="0.2">
      <c r="A617" s="516"/>
      <c r="B617" s="576"/>
      <c r="C617" s="457"/>
    </row>
    <row r="618" spans="1:3" x14ac:dyDescent="0.2">
      <c r="A618" s="516"/>
      <c r="B618" s="576"/>
      <c r="C618" s="457"/>
    </row>
    <row r="619" spans="1:3" x14ac:dyDescent="0.2">
      <c r="A619" s="516"/>
      <c r="B619" s="576"/>
      <c r="C619" s="457"/>
    </row>
    <row r="620" spans="1:3" x14ac:dyDescent="0.2">
      <c r="A620" s="457"/>
      <c r="B620" s="576"/>
      <c r="C620" s="457"/>
    </row>
    <row r="621" spans="1:3" x14ac:dyDescent="0.2">
      <c r="B621" s="577"/>
    </row>
  </sheetData>
  <sheetProtection selectLockedCells="1" selectUnlockedCells="1"/>
  <sortState ref="U138:V150">
    <sortCondition ref="U138"/>
  </sortState>
  <conditionalFormatting sqref="W53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565"/>
  <sheetViews>
    <sheetView topLeftCell="A227" workbookViewId="0">
      <selection activeCell="C260" sqref="C260"/>
    </sheetView>
  </sheetViews>
  <sheetFormatPr defaultColWidth="8.85546875" defaultRowHeight="12.75" x14ac:dyDescent="0.2"/>
  <cols>
    <col min="1" max="1" customWidth="true" width="2.5703125"/>
    <col min="2" max="2" bestFit="true" customWidth="true" width="10.140625"/>
    <col min="11" max="11" customWidth="true" width="6.5703125"/>
  </cols>
  <sheetData>
    <row r="1" spans="1:3" x14ac:dyDescent="0.2">
      <c r="A1" s="390"/>
      <c r="B1" s="299" t="s">
        <v>3290</v>
      </c>
    </row>
    <row r="2" spans="1:3" ht="2.1" customHeight="1" x14ac:dyDescent="0.2">
      <c r="A2" s="390"/>
      <c r="B2" s="299"/>
    </row>
    <row r="3" spans="1:3" x14ac:dyDescent="0.2">
      <c r="B3" s="391">
        <v>39447</v>
      </c>
      <c r="C3" t="s">
        <v>3291</v>
      </c>
    </row>
    <row r="4" spans="1:3" x14ac:dyDescent="0.2">
      <c r="B4" s="391">
        <v>39447</v>
      </c>
      <c r="C4" t="s">
        <v>3292</v>
      </c>
    </row>
    <row r="5" spans="1:3" x14ac:dyDescent="0.2">
      <c r="B5" s="391">
        <v>39449</v>
      </c>
      <c r="C5" t="s">
        <v>3293</v>
      </c>
    </row>
    <row r="6" spans="1:3" x14ac:dyDescent="0.2">
      <c r="B6" s="391">
        <v>39449</v>
      </c>
      <c r="C6" t="s">
        <v>3294</v>
      </c>
    </row>
    <row r="7" spans="1:3" x14ac:dyDescent="0.2">
      <c r="B7" s="391">
        <v>39451</v>
      </c>
      <c r="C7" s="390" t="s">
        <v>3295</v>
      </c>
    </row>
    <row r="8" spans="1:3" x14ac:dyDescent="0.2">
      <c r="B8" s="391">
        <v>39452</v>
      </c>
      <c r="C8" t="s">
        <v>3296</v>
      </c>
    </row>
    <row r="9" spans="1:3" x14ac:dyDescent="0.2">
      <c r="B9" s="391">
        <v>39461</v>
      </c>
      <c r="C9" t="s">
        <v>3297</v>
      </c>
    </row>
    <row r="10" spans="1:3" x14ac:dyDescent="0.2">
      <c r="B10" s="391">
        <v>39491</v>
      </c>
      <c r="C10" s="390" t="s">
        <v>3298</v>
      </c>
    </row>
    <row r="11" spans="1:3" x14ac:dyDescent="0.2">
      <c r="B11" s="391">
        <v>39491</v>
      </c>
      <c r="C11" t="s">
        <v>3299</v>
      </c>
    </row>
    <row r="12" spans="1:3" x14ac:dyDescent="0.2">
      <c r="B12" s="391">
        <v>39504</v>
      </c>
      <c r="C12" t="s">
        <v>3300</v>
      </c>
    </row>
    <row r="13" spans="1:3" x14ac:dyDescent="0.2">
      <c r="B13" s="391">
        <v>39506</v>
      </c>
      <c r="C13" t="s">
        <v>3301</v>
      </c>
    </row>
    <row r="14" spans="1:3" x14ac:dyDescent="0.2">
      <c r="B14" s="391">
        <v>39527</v>
      </c>
      <c r="C14" s="390" t="s">
        <v>3302</v>
      </c>
    </row>
    <row r="15" spans="1:3" x14ac:dyDescent="0.2">
      <c r="B15" s="392">
        <v>39721</v>
      </c>
      <c r="C15" s="389" t="s">
        <v>3303</v>
      </c>
    </row>
    <row r="16" spans="1:3" x14ac:dyDescent="0.2">
      <c r="B16" s="392">
        <v>39722</v>
      </c>
      <c r="C16" s="389" t="s">
        <v>3304</v>
      </c>
    </row>
    <row r="17" spans="2:3" x14ac:dyDescent="0.2">
      <c r="B17" s="392">
        <v>39753</v>
      </c>
      <c r="C17" s="389" t="s">
        <v>3305</v>
      </c>
    </row>
    <row r="18" spans="2:3" x14ac:dyDescent="0.2">
      <c r="B18" s="392">
        <v>39771</v>
      </c>
      <c r="C18" s="389" t="s">
        <v>3306</v>
      </c>
    </row>
    <row r="19" spans="2:3" x14ac:dyDescent="0.2">
      <c r="B19" s="391">
        <v>39785</v>
      </c>
      <c r="C19" t="s">
        <v>3307</v>
      </c>
    </row>
    <row r="20" spans="2:3" x14ac:dyDescent="0.2">
      <c r="B20" s="391">
        <v>39843</v>
      </c>
      <c r="C20" t="s">
        <v>3308</v>
      </c>
    </row>
    <row r="21" spans="2:3" x14ac:dyDescent="0.2">
      <c r="B21" s="391">
        <v>39859</v>
      </c>
      <c r="C21" s="390" t="s">
        <v>3309</v>
      </c>
    </row>
    <row r="22" spans="2:3" x14ac:dyDescent="0.2">
      <c r="B22" s="391">
        <v>39962</v>
      </c>
      <c r="C22" t="s">
        <v>3310</v>
      </c>
    </row>
    <row r="23" spans="2:3" x14ac:dyDescent="0.2">
      <c r="B23" s="391">
        <v>39988</v>
      </c>
      <c r="C23" t="s">
        <v>3311</v>
      </c>
    </row>
    <row r="24" spans="2:3" x14ac:dyDescent="0.2">
      <c r="B24" s="391">
        <v>40303</v>
      </c>
      <c r="C24" s="390" t="s">
        <v>3312</v>
      </c>
    </row>
    <row r="25" spans="2:3" x14ac:dyDescent="0.2">
      <c r="B25" s="391">
        <v>40319</v>
      </c>
      <c r="C25" t="s">
        <v>3313</v>
      </c>
    </row>
    <row r="26" spans="2:3" x14ac:dyDescent="0.2">
      <c r="B26" s="391">
        <v>40325</v>
      </c>
      <c r="C26" t="s">
        <v>3314</v>
      </c>
    </row>
    <row r="27" spans="2:3" x14ac:dyDescent="0.2">
      <c r="B27" s="391">
        <v>40357</v>
      </c>
      <c r="C27" s="390" t="s">
        <v>3315</v>
      </c>
    </row>
    <row r="28" spans="2:3" x14ac:dyDescent="0.2">
      <c r="B28" s="391">
        <v>40357</v>
      </c>
      <c r="C28" s="390" t="s">
        <v>3316</v>
      </c>
    </row>
    <row r="29" spans="2:3" x14ac:dyDescent="0.2">
      <c r="B29" s="391">
        <v>40365</v>
      </c>
      <c r="C29" t="s">
        <v>3317</v>
      </c>
    </row>
    <row r="30" spans="2:3" x14ac:dyDescent="0.2">
      <c r="B30" s="391">
        <v>40365</v>
      </c>
      <c r="C30" t="s">
        <v>3318</v>
      </c>
    </row>
    <row r="31" spans="2:3" x14ac:dyDescent="0.2">
      <c r="B31" s="391">
        <v>40371</v>
      </c>
      <c r="C31" s="390" t="s">
        <v>3319</v>
      </c>
    </row>
    <row r="32" spans="2:3" x14ac:dyDescent="0.2">
      <c r="B32" s="391">
        <v>40371</v>
      </c>
      <c r="C32" t="s">
        <v>3320</v>
      </c>
    </row>
    <row r="33" spans="2:3" x14ac:dyDescent="0.2">
      <c r="B33" s="391">
        <v>40372</v>
      </c>
      <c r="C33" s="390" t="s">
        <v>3321</v>
      </c>
    </row>
    <row r="34" spans="2:3" x14ac:dyDescent="0.2">
      <c r="B34" s="391">
        <v>40378</v>
      </c>
      <c r="C34" t="s">
        <v>3322</v>
      </c>
    </row>
    <row r="35" spans="2:3" x14ac:dyDescent="0.2">
      <c r="B35" s="391">
        <v>40382</v>
      </c>
      <c r="C35" t="s">
        <v>3323</v>
      </c>
    </row>
    <row r="36" spans="2:3" x14ac:dyDescent="0.2">
      <c r="B36" s="391">
        <v>40382</v>
      </c>
      <c r="C36" s="390" t="s">
        <v>3324</v>
      </c>
    </row>
    <row r="37" spans="2:3" x14ac:dyDescent="0.2">
      <c r="B37" s="391">
        <v>40386</v>
      </c>
      <c r="C37" s="390" t="s">
        <v>3325</v>
      </c>
    </row>
    <row r="38" spans="2:3" x14ac:dyDescent="0.2">
      <c r="B38" s="391">
        <v>40391</v>
      </c>
      <c r="C38" t="s">
        <v>3326</v>
      </c>
    </row>
    <row r="39" spans="2:3" x14ac:dyDescent="0.2">
      <c r="B39" s="391">
        <v>40393</v>
      </c>
      <c r="C39" s="390" t="s">
        <v>3327</v>
      </c>
    </row>
    <row r="40" spans="2:3" x14ac:dyDescent="0.2">
      <c r="B40" s="391">
        <v>40396</v>
      </c>
      <c r="C40" t="s">
        <v>3328</v>
      </c>
    </row>
    <row r="41" spans="2:3" x14ac:dyDescent="0.2">
      <c r="B41" s="391">
        <v>40401</v>
      </c>
      <c r="C41" s="390" t="s">
        <v>3329</v>
      </c>
    </row>
    <row r="42" spans="2:3" x14ac:dyDescent="0.2">
      <c r="B42" s="391">
        <v>40403</v>
      </c>
      <c r="C42" s="390" t="s">
        <v>3330</v>
      </c>
    </row>
    <row r="43" spans="2:3" x14ac:dyDescent="0.2">
      <c r="B43" s="391">
        <v>40413</v>
      </c>
      <c r="C43" t="s">
        <v>3331</v>
      </c>
    </row>
    <row r="44" spans="2:3" x14ac:dyDescent="0.2">
      <c r="B44" s="391">
        <v>40417</v>
      </c>
      <c r="C44" t="s">
        <v>3332</v>
      </c>
    </row>
    <row r="45" spans="2:3" x14ac:dyDescent="0.2">
      <c r="B45" s="391">
        <v>40420</v>
      </c>
      <c r="C45" s="390" t="s">
        <v>3333</v>
      </c>
    </row>
    <row r="46" spans="2:3" x14ac:dyDescent="0.2">
      <c r="B46" s="391">
        <v>40420</v>
      </c>
      <c r="C46" s="390" t="s">
        <v>3334</v>
      </c>
    </row>
    <row r="47" spans="2:3" x14ac:dyDescent="0.2">
      <c r="B47" s="391">
        <v>40420</v>
      </c>
      <c r="C47" s="390" t="s">
        <v>3335</v>
      </c>
    </row>
    <row r="48" spans="2:3" x14ac:dyDescent="0.2">
      <c r="B48" s="391">
        <v>40431</v>
      </c>
      <c r="C48" t="s">
        <v>3336</v>
      </c>
    </row>
    <row r="49" spans="2:3" x14ac:dyDescent="0.2">
      <c r="B49" s="391">
        <v>40436</v>
      </c>
      <c r="C49" s="390" t="s">
        <v>3337</v>
      </c>
    </row>
    <row r="50" spans="2:3" x14ac:dyDescent="0.2">
      <c r="B50" s="391">
        <v>40439</v>
      </c>
      <c r="C50" s="390" t="s">
        <v>3338</v>
      </c>
    </row>
    <row r="51" spans="2:3" x14ac:dyDescent="0.2">
      <c r="B51" s="391">
        <v>40441</v>
      </c>
      <c r="C51" s="390" t="s">
        <v>3339</v>
      </c>
    </row>
    <row r="52" spans="2:3" x14ac:dyDescent="0.2">
      <c r="B52" s="391">
        <v>40476</v>
      </c>
      <c r="C52" s="390" t="s">
        <v>3340</v>
      </c>
    </row>
    <row r="53" spans="2:3" x14ac:dyDescent="0.2">
      <c r="B53" s="391">
        <v>40499</v>
      </c>
      <c r="C53" s="390" t="s">
        <v>3341</v>
      </c>
    </row>
    <row r="54" spans="2:3" x14ac:dyDescent="0.2">
      <c r="B54" s="391">
        <v>40500</v>
      </c>
      <c r="C54" t="s">
        <v>3342</v>
      </c>
    </row>
    <row r="55" spans="2:3" x14ac:dyDescent="0.2">
      <c r="B55" s="391">
        <v>40500</v>
      </c>
      <c r="C55" s="390" t="s">
        <v>3343</v>
      </c>
    </row>
    <row r="56" spans="2:3" x14ac:dyDescent="0.2">
      <c r="B56" s="391">
        <v>40500</v>
      </c>
      <c r="C56" s="390" t="s">
        <v>3344</v>
      </c>
    </row>
    <row r="57" spans="2:3" x14ac:dyDescent="0.2">
      <c r="B57" s="391">
        <v>40511</v>
      </c>
      <c r="C57" s="390" t="s">
        <v>3345</v>
      </c>
    </row>
    <row r="58" spans="2:3" x14ac:dyDescent="0.2">
      <c r="B58" s="391">
        <v>40512</v>
      </c>
      <c r="C58" s="390" t="s">
        <v>3346</v>
      </c>
    </row>
    <row r="59" spans="2:3" x14ac:dyDescent="0.2">
      <c r="B59" s="391">
        <v>40512</v>
      </c>
      <c r="C59" s="390" t="s">
        <v>3347</v>
      </c>
    </row>
    <row r="60" spans="2:3" x14ac:dyDescent="0.2">
      <c r="B60" s="391">
        <v>40519</v>
      </c>
      <c r="C60" s="390" t="s">
        <v>3348</v>
      </c>
    </row>
    <row r="61" spans="2:3" x14ac:dyDescent="0.2">
      <c r="B61" s="391">
        <v>40527</v>
      </c>
      <c r="C61" t="s">
        <v>3349</v>
      </c>
    </row>
    <row r="62" spans="2:3" x14ac:dyDescent="0.2">
      <c r="B62" s="391">
        <v>40527</v>
      </c>
      <c r="C62" s="390" t="s">
        <v>3350</v>
      </c>
    </row>
    <row r="63" spans="2:3" x14ac:dyDescent="0.2">
      <c r="B63" s="391">
        <v>40528</v>
      </c>
      <c r="C63" t="s">
        <v>3351</v>
      </c>
    </row>
    <row r="64" spans="2:3" x14ac:dyDescent="0.2">
      <c r="B64" s="391">
        <v>40541</v>
      </c>
      <c r="C64" t="s">
        <v>3352</v>
      </c>
    </row>
    <row r="65" spans="2:5" x14ac:dyDescent="0.2">
      <c r="B65" s="391">
        <v>40542</v>
      </c>
      <c r="C65" s="390" t="s">
        <v>3353</v>
      </c>
    </row>
    <row r="66" spans="2:5" x14ac:dyDescent="0.2">
      <c r="B66" s="391">
        <v>40542</v>
      </c>
      <c r="C66" t="s">
        <v>3354</v>
      </c>
    </row>
    <row r="67" spans="2:5" x14ac:dyDescent="0.2">
      <c r="B67" s="391">
        <v>40542</v>
      </c>
      <c r="C67" t="s">
        <v>3355</v>
      </c>
    </row>
    <row r="68" spans="2:5" x14ac:dyDescent="0.2">
      <c r="B68" s="391">
        <v>40542</v>
      </c>
      <c r="C68" t="s">
        <v>3356</v>
      </c>
    </row>
    <row r="69" spans="2:5" x14ac:dyDescent="0.2">
      <c r="B69" s="391">
        <v>40543</v>
      </c>
      <c r="C69" t="s">
        <v>3357</v>
      </c>
    </row>
    <row r="70" spans="2:5" x14ac:dyDescent="0.2">
      <c r="B70" s="391">
        <v>40543</v>
      </c>
      <c r="C70" t="s">
        <v>3358</v>
      </c>
    </row>
    <row r="71" spans="2:5" x14ac:dyDescent="0.2">
      <c r="B71" s="391">
        <v>40562</v>
      </c>
      <c r="C71" s="390" t="s">
        <v>3359</v>
      </c>
    </row>
    <row r="72" spans="2:5" x14ac:dyDescent="0.2">
      <c r="B72" s="391">
        <v>40583</v>
      </c>
      <c r="C72" t="s">
        <v>3360</v>
      </c>
    </row>
    <row r="73" spans="2:5" x14ac:dyDescent="0.2">
      <c r="B73" s="391">
        <v>40602</v>
      </c>
      <c r="C73" t="s">
        <v>3361</v>
      </c>
    </row>
    <row r="74" spans="2:5" x14ac:dyDescent="0.2">
      <c r="B74" s="391">
        <v>40602</v>
      </c>
      <c r="C74" s="390" t="s">
        <v>3362</v>
      </c>
    </row>
    <row r="75" spans="2:5" x14ac:dyDescent="0.2">
      <c r="B75" s="391">
        <v>40602</v>
      </c>
      <c r="C75" s="390" t="s">
        <v>3363</v>
      </c>
    </row>
    <row r="76" spans="2:5" x14ac:dyDescent="0.2">
      <c r="B76" s="391">
        <v>40618</v>
      </c>
      <c r="C76" s="390" t="s">
        <v>3364</v>
      </c>
    </row>
    <row r="77" spans="2:5" x14ac:dyDescent="0.2">
      <c r="B77" s="391">
        <v>40658</v>
      </c>
      <c r="C77" t="s">
        <v>3365</v>
      </c>
    </row>
    <row r="78" spans="2:5" x14ac:dyDescent="0.2">
      <c r="B78" s="391">
        <v>40659</v>
      </c>
      <c r="C78" t="s">
        <v>3366</v>
      </c>
    </row>
    <row r="79" spans="2:5" x14ac:dyDescent="0.2">
      <c r="B79" s="391">
        <v>40690</v>
      </c>
      <c r="C79" s="390" t="s">
        <v>3367</v>
      </c>
      <c r="E79">
        <v>43</v>
      </c>
    </row>
    <row r="80" spans="2:5" x14ac:dyDescent="0.2">
      <c r="B80" s="391">
        <v>40726</v>
      </c>
      <c r="C80" s="390" t="s">
        <v>3368</v>
      </c>
    </row>
    <row r="81" spans="2:3" x14ac:dyDescent="0.2">
      <c r="B81" s="391">
        <v>40727</v>
      </c>
      <c r="C81" s="390" t="s">
        <v>3369</v>
      </c>
    </row>
    <row r="82" spans="2:3" x14ac:dyDescent="0.2">
      <c r="B82" s="391">
        <v>40752</v>
      </c>
      <c r="C82" s="390" t="s">
        <v>3370</v>
      </c>
    </row>
    <row r="83" spans="2:3" x14ac:dyDescent="0.2">
      <c r="B83" s="391">
        <v>40752</v>
      </c>
      <c r="C83" s="390" t="s">
        <v>3371</v>
      </c>
    </row>
    <row r="84" spans="2:3" x14ac:dyDescent="0.2">
      <c r="B84" s="391">
        <v>40753</v>
      </c>
      <c r="C84" t="s">
        <v>3372</v>
      </c>
    </row>
    <row r="85" spans="2:3" x14ac:dyDescent="0.2">
      <c r="B85" s="391">
        <v>40753</v>
      </c>
      <c r="C85" s="390" t="s">
        <v>3373</v>
      </c>
    </row>
    <row r="86" spans="2:3" x14ac:dyDescent="0.2">
      <c r="B86" s="391">
        <v>40756</v>
      </c>
      <c r="C86" s="390" t="s">
        <v>3374</v>
      </c>
    </row>
    <row r="87" spans="2:3" x14ac:dyDescent="0.2">
      <c r="B87" s="391">
        <v>40786</v>
      </c>
      <c r="C87" s="390" t="s">
        <v>3375</v>
      </c>
    </row>
    <row r="88" spans="2:3" x14ac:dyDescent="0.2">
      <c r="B88" s="391">
        <v>40805</v>
      </c>
      <c r="C88" t="s">
        <v>3376</v>
      </c>
    </row>
    <row r="89" spans="2:3" x14ac:dyDescent="0.2">
      <c r="B89" s="391">
        <v>40806</v>
      </c>
      <c r="C89" t="s">
        <v>3377</v>
      </c>
    </row>
    <row r="90" spans="2:3" x14ac:dyDescent="0.2">
      <c r="B90" s="391">
        <v>40812</v>
      </c>
      <c r="C90" t="s">
        <v>3378</v>
      </c>
    </row>
    <row r="91" spans="2:3" x14ac:dyDescent="0.2">
      <c r="B91" s="391">
        <v>40836</v>
      </c>
      <c r="C91" s="390" t="s">
        <v>3379</v>
      </c>
    </row>
    <row r="92" spans="2:3" x14ac:dyDescent="0.2">
      <c r="B92" s="391">
        <v>40884</v>
      </c>
      <c r="C92" t="s">
        <v>3380</v>
      </c>
    </row>
    <row r="93" spans="2:3" x14ac:dyDescent="0.2">
      <c r="B93" s="391">
        <v>40884</v>
      </c>
      <c r="C93" t="s">
        <v>3381</v>
      </c>
    </row>
    <row r="94" spans="2:3" x14ac:dyDescent="0.2">
      <c r="B94" s="391">
        <v>40892</v>
      </c>
      <c r="C94" t="s">
        <v>3382</v>
      </c>
    </row>
    <row r="95" spans="2:3" x14ac:dyDescent="0.2">
      <c r="B95" s="391">
        <v>40892</v>
      </c>
      <c r="C95" t="s">
        <v>3383</v>
      </c>
    </row>
    <row r="96" spans="2:3" x14ac:dyDescent="0.2">
      <c r="B96" s="391">
        <v>40892</v>
      </c>
      <c r="C96" t="s">
        <v>3384</v>
      </c>
    </row>
    <row r="97" spans="2:3" x14ac:dyDescent="0.2">
      <c r="B97" s="391">
        <v>40898</v>
      </c>
      <c r="C97" t="s">
        <v>3385</v>
      </c>
    </row>
    <row r="98" spans="2:3" x14ac:dyDescent="0.2">
      <c r="B98" s="391">
        <v>40903</v>
      </c>
      <c r="C98" t="s">
        <v>3386</v>
      </c>
    </row>
    <row r="99" spans="2:3" x14ac:dyDescent="0.2">
      <c r="B99" s="391">
        <v>40905</v>
      </c>
      <c r="C99" t="s">
        <v>3387</v>
      </c>
    </row>
    <row r="100" spans="2:3" x14ac:dyDescent="0.2">
      <c r="B100" s="391">
        <v>40980</v>
      </c>
      <c r="C100" t="s">
        <v>3388</v>
      </c>
    </row>
    <row r="101" spans="2:3" x14ac:dyDescent="0.2">
      <c r="B101" s="391">
        <v>40981</v>
      </c>
      <c r="C101" s="390" t="s">
        <v>3389</v>
      </c>
    </row>
    <row r="102" spans="2:3" x14ac:dyDescent="0.2">
      <c r="B102" s="391">
        <v>40982</v>
      </c>
      <c r="C102" t="s">
        <v>3390</v>
      </c>
    </row>
    <row r="103" spans="2:3" x14ac:dyDescent="0.2">
      <c r="B103" s="391">
        <v>40985</v>
      </c>
      <c r="C103" t="s">
        <v>3391</v>
      </c>
    </row>
    <row r="104" spans="2:3" x14ac:dyDescent="0.2">
      <c r="B104" s="391">
        <v>40985</v>
      </c>
      <c r="C104" s="390" t="s">
        <v>3392</v>
      </c>
    </row>
    <row r="105" spans="2:3" x14ac:dyDescent="0.2">
      <c r="B105" s="391">
        <v>40985</v>
      </c>
      <c r="C105" t="s">
        <v>3393</v>
      </c>
    </row>
    <row r="106" spans="2:3" x14ac:dyDescent="0.2">
      <c r="B106" s="391">
        <v>40988</v>
      </c>
      <c r="C106" t="s">
        <v>3394</v>
      </c>
    </row>
    <row r="107" spans="2:3" x14ac:dyDescent="0.2">
      <c r="B107" s="391">
        <v>40990</v>
      </c>
      <c r="C107" s="390" t="s">
        <v>3395</v>
      </c>
    </row>
    <row r="108" spans="2:3" x14ac:dyDescent="0.2">
      <c r="B108" s="391">
        <v>40992</v>
      </c>
      <c r="C108" t="s">
        <v>3396</v>
      </c>
    </row>
    <row r="109" spans="2:3" x14ac:dyDescent="0.2">
      <c r="B109" s="391">
        <v>41028</v>
      </c>
      <c r="C109" t="s">
        <v>3397</v>
      </c>
    </row>
    <row r="110" spans="2:3" x14ac:dyDescent="0.2">
      <c r="B110" s="391">
        <v>41108</v>
      </c>
      <c r="C110" s="390" t="s">
        <v>3398</v>
      </c>
    </row>
    <row r="111" spans="2:3" x14ac:dyDescent="0.2">
      <c r="B111" s="391">
        <v>41138</v>
      </c>
      <c r="C111" t="s">
        <v>3399</v>
      </c>
    </row>
    <row r="112" spans="2:3" x14ac:dyDescent="0.2">
      <c r="B112" s="391">
        <v>41176</v>
      </c>
      <c r="C112" t="s">
        <v>3400</v>
      </c>
    </row>
    <row r="113" spans="2:3" x14ac:dyDescent="0.2">
      <c r="B113" s="391">
        <v>41193</v>
      </c>
      <c r="C113" t="s">
        <v>3401</v>
      </c>
    </row>
    <row r="114" spans="2:3" x14ac:dyDescent="0.2">
      <c r="B114" s="391">
        <v>41226</v>
      </c>
      <c r="C114" t="s">
        <v>3402</v>
      </c>
    </row>
    <row r="115" spans="2:3" x14ac:dyDescent="0.2">
      <c r="B115" s="391">
        <v>41251</v>
      </c>
      <c r="C115" s="390" t="s">
        <v>3403</v>
      </c>
    </row>
    <row r="116" spans="2:3" x14ac:dyDescent="0.2">
      <c r="B116" s="391">
        <v>41255</v>
      </c>
      <c r="C116" s="390" t="s">
        <v>3404</v>
      </c>
    </row>
    <row r="117" spans="2:3" x14ac:dyDescent="0.2">
      <c r="B117" s="391">
        <v>41255</v>
      </c>
      <c r="C117" t="s">
        <v>3405</v>
      </c>
    </row>
    <row r="118" spans="2:3" x14ac:dyDescent="0.2">
      <c r="B118" s="391">
        <v>41255</v>
      </c>
      <c r="C118" t="s">
        <v>3406</v>
      </c>
    </row>
    <row r="119" spans="2:3" x14ac:dyDescent="0.2">
      <c r="B119" s="391">
        <v>41255</v>
      </c>
      <c r="C119" t="s">
        <v>3407</v>
      </c>
    </row>
    <row r="120" spans="2:3" x14ac:dyDescent="0.2">
      <c r="B120" s="391">
        <v>41255</v>
      </c>
      <c r="C120" t="s">
        <v>3408</v>
      </c>
    </row>
    <row r="121" spans="2:3" x14ac:dyDescent="0.2">
      <c r="B121" s="391">
        <v>41265</v>
      </c>
      <c r="C121" t="s">
        <v>3409</v>
      </c>
    </row>
    <row r="122" spans="2:3" x14ac:dyDescent="0.2">
      <c r="B122" s="391">
        <v>41267</v>
      </c>
      <c r="C122" t="s">
        <v>3410</v>
      </c>
    </row>
    <row r="123" spans="2:3" x14ac:dyDescent="0.2">
      <c r="B123" s="391">
        <v>41267</v>
      </c>
      <c r="C123" s="390" t="s">
        <v>3411</v>
      </c>
    </row>
    <row r="124" spans="2:3" x14ac:dyDescent="0.2">
      <c r="B124" s="391">
        <v>41269</v>
      </c>
      <c r="C124" s="390" t="s">
        <v>3412</v>
      </c>
    </row>
    <row r="125" spans="2:3" x14ac:dyDescent="0.2">
      <c r="B125" s="391">
        <v>41270</v>
      </c>
      <c r="C125" t="s">
        <v>3413</v>
      </c>
    </row>
    <row r="126" spans="2:3" x14ac:dyDescent="0.2">
      <c r="B126" s="391">
        <v>41270</v>
      </c>
      <c r="C126" t="s">
        <v>3414</v>
      </c>
    </row>
    <row r="127" spans="2:3" x14ac:dyDescent="0.2">
      <c r="B127" s="391">
        <v>41270</v>
      </c>
      <c r="C127" s="390" t="s">
        <v>3415</v>
      </c>
    </row>
    <row r="128" spans="2:3" x14ac:dyDescent="0.2">
      <c r="B128" s="391">
        <v>41271</v>
      </c>
      <c r="C128" t="s">
        <v>3416</v>
      </c>
    </row>
    <row r="129" spans="2:3" x14ac:dyDescent="0.2">
      <c r="B129" s="391">
        <v>41271</v>
      </c>
      <c r="C129" t="s">
        <v>3417</v>
      </c>
    </row>
    <row r="130" spans="2:3" x14ac:dyDescent="0.2">
      <c r="B130" s="391">
        <v>41271</v>
      </c>
      <c r="C130" t="s">
        <v>3418</v>
      </c>
    </row>
    <row r="131" spans="2:3" x14ac:dyDescent="0.2">
      <c r="B131" s="391">
        <v>41272</v>
      </c>
      <c r="C131" t="s">
        <v>3419</v>
      </c>
    </row>
    <row r="132" spans="2:3" x14ac:dyDescent="0.2">
      <c r="B132" s="391">
        <v>41273</v>
      </c>
      <c r="C132" t="s">
        <v>3420</v>
      </c>
    </row>
    <row r="133" spans="2:3" x14ac:dyDescent="0.2">
      <c r="B133" s="391">
        <v>41273</v>
      </c>
      <c r="C133" s="390" t="s">
        <v>3421</v>
      </c>
    </row>
    <row r="134" spans="2:3" x14ac:dyDescent="0.2">
      <c r="B134" s="391">
        <v>41284</v>
      </c>
      <c r="C134" s="390" t="s">
        <v>3422</v>
      </c>
    </row>
    <row r="135" spans="2:3" x14ac:dyDescent="0.2">
      <c r="B135" s="391">
        <v>41288</v>
      </c>
      <c r="C135" t="s">
        <v>3423</v>
      </c>
    </row>
    <row r="136" spans="2:3" x14ac:dyDescent="0.2">
      <c r="B136" s="391">
        <v>41288</v>
      </c>
      <c r="C136" s="390" t="s">
        <v>3424</v>
      </c>
    </row>
    <row r="137" spans="2:3" x14ac:dyDescent="0.2">
      <c r="B137" s="391">
        <v>41290</v>
      </c>
      <c r="C137" s="390" t="s">
        <v>3425</v>
      </c>
    </row>
    <row r="138" spans="2:3" x14ac:dyDescent="0.2">
      <c r="B138" s="391">
        <v>41301</v>
      </c>
      <c r="C138" t="s">
        <v>3426</v>
      </c>
    </row>
    <row r="139" spans="2:3" x14ac:dyDescent="0.2">
      <c r="B139" s="391">
        <v>41317</v>
      </c>
      <c r="C139" s="390" t="s">
        <v>3427</v>
      </c>
    </row>
    <row r="140" spans="2:3" x14ac:dyDescent="0.2">
      <c r="B140" s="391">
        <v>41318</v>
      </c>
      <c r="C140" t="s">
        <v>3428</v>
      </c>
    </row>
    <row r="141" spans="2:3" x14ac:dyDescent="0.2">
      <c r="B141" s="391">
        <v>41321</v>
      </c>
      <c r="C141" s="390" t="s">
        <v>3429</v>
      </c>
    </row>
    <row r="142" spans="2:3" x14ac:dyDescent="0.2">
      <c r="B142" s="391">
        <v>41394</v>
      </c>
      <c r="C142" t="s">
        <v>3430</v>
      </c>
    </row>
    <row r="143" spans="2:3" x14ac:dyDescent="0.2">
      <c r="B143" s="391">
        <v>41403</v>
      </c>
      <c r="C143" s="390" t="s">
        <v>3431</v>
      </c>
    </row>
    <row r="144" spans="2:3" x14ac:dyDescent="0.2">
      <c r="B144" s="391">
        <v>41423</v>
      </c>
      <c r="C144" t="s">
        <v>3432</v>
      </c>
    </row>
    <row r="145" spans="2:3" x14ac:dyDescent="0.2">
      <c r="B145" s="391">
        <v>41478</v>
      </c>
      <c r="C145" t="s">
        <v>3433</v>
      </c>
    </row>
    <row r="146" spans="2:3" x14ac:dyDescent="0.2">
      <c r="B146" s="391">
        <v>41494</v>
      </c>
      <c r="C146" s="390" t="s">
        <v>3434</v>
      </c>
    </row>
    <row r="147" spans="2:3" x14ac:dyDescent="0.2">
      <c r="B147" s="391">
        <v>41507</v>
      </c>
      <c r="C147" t="s">
        <v>3435</v>
      </c>
    </row>
    <row r="148" spans="2:3" x14ac:dyDescent="0.2">
      <c r="B148" s="391">
        <v>41522</v>
      </c>
      <c r="C148" s="390" t="s">
        <v>3436</v>
      </c>
    </row>
    <row r="149" spans="2:3" x14ac:dyDescent="0.2">
      <c r="B149" s="391">
        <v>41584</v>
      </c>
      <c r="C149" s="390" t="s">
        <v>3437</v>
      </c>
    </row>
    <row r="150" spans="2:3" x14ac:dyDescent="0.2">
      <c r="B150" s="391">
        <v>41584</v>
      </c>
      <c r="C150" s="390" t="s">
        <v>3438</v>
      </c>
    </row>
    <row r="151" spans="2:3" x14ac:dyDescent="0.2">
      <c r="B151" s="391">
        <v>41584</v>
      </c>
      <c r="C151" t="s">
        <v>3439</v>
      </c>
    </row>
    <row r="152" spans="2:3" x14ac:dyDescent="0.2">
      <c r="B152" s="391">
        <v>41596</v>
      </c>
      <c r="C152" s="390" t="s">
        <v>3440</v>
      </c>
    </row>
    <row r="153" spans="2:3" x14ac:dyDescent="0.2">
      <c r="B153" s="391">
        <v>41617</v>
      </c>
      <c r="C153" s="390" t="s">
        <v>3441</v>
      </c>
    </row>
    <row r="154" spans="2:3" x14ac:dyDescent="0.2">
      <c r="B154" s="391">
        <v>41617</v>
      </c>
      <c r="C154" s="390" t="s">
        <v>3442</v>
      </c>
    </row>
    <row r="155" spans="2:3" x14ac:dyDescent="0.2">
      <c r="B155" s="391">
        <v>41620</v>
      </c>
      <c r="C155" s="390" t="s">
        <v>3443</v>
      </c>
    </row>
    <row r="156" spans="2:3" x14ac:dyDescent="0.2">
      <c r="B156" s="391">
        <v>41621</v>
      </c>
      <c r="C156" s="390" t="s">
        <v>3444</v>
      </c>
    </row>
    <row r="157" spans="2:3" x14ac:dyDescent="0.2">
      <c r="B157" s="391">
        <v>41623</v>
      </c>
      <c r="C157" s="390" t="s">
        <v>3445</v>
      </c>
    </row>
    <row r="158" spans="2:3" x14ac:dyDescent="0.2">
      <c r="B158" s="391">
        <v>41625</v>
      </c>
      <c r="C158" t="s">
        <v>3408</v>
      </c>
    </row>
    <row r="159" spans="2:3" x14ac:dyDescent="0.2">
      <c r="B159" s="391">
        <v>41628</v>
      </c>
      <c r="C159" s="390" t="s">
        <v>3446</v>
      </c>
    </row>
    <row r="160" spans="2:3" x14ac:dyDescent="0.2">
      <c r="B160" s="391">
        <v>41631</v>
      </c>
      <c r="C160" s="390" t="s">
        <v>3447</v>
      </c>
    </row>
    <row r="161" spans="2:3" x14ac:dyDescent="0.2">
      <c r="B161" s="391">
        <v>41631</v>
      </c>
      <c r="C161" s="390" t="s">
        <v>3448</v>
      </c>
    </row>
    <row r="162" spans="2:3" x14ac:dyDescent="0.2">
      <c r="B162" s="391">
        <v>41652</v>
      </c>
      <c r="C162" s="390" t="s">
        <v>3449</v>
      </c>
    </row>
    <row r="163" spans="2:3" x14ac:dyDescent="0.2">
      <c r="B163" s="391">
        <v>41688</v>
      </c>
      <c r="C163" s="390" t="s">
        <v>3450</v>
      </c>
    </row>
    <row r="164" spans="2:3" x14ac:dyDescent="0.2">
      <c r="B164" s="391">
        <v>41768</v>
      </c>
      <c r="C164" s="390" t="s">
        <v>3451</v>
      </c>
    </row>
    <row r="165" spans="2:3" x14ac:dyDescent="0.2">
      <c r="B165" s="391">
        <v>41857</v>
      </c>
      <c r="C165" s="390" t="s">
        <v>3452</v>
      </c>
    </row>
    <row r="166" spans="2:3" x14ac:dyDescent="0.2">
      <c r="B166" s="391">
        <v>41859</v>
      </c>
      <c r="C166" s="390" t="s">
        <v>3453</v>
      </c>
    </row>
    <row r="167" spans="2:3" x14ac:dyDescent="0.2">
      <c r="B167" s="391">
        <v>41859</v>
      </c>
      <c r="C167" s="390" t="s">
        <v>3454</v>
      </c>
    </row>
    <row r="168" spans="2:3" x14ac:dyDescent="0.2">
      <c r="B168" s="391">
        <v>41860</v>
      </c>
      <c r="C168" s="390" t="s">
        <v>3455</v>
      </c>
    </row>
    <row r="169" spans="2:3" x14ac:dyDescent="0.2">
      <c r="B169" s="391">
        <v>41885</v>
      </c>
      <c r="C169" s="390" t="s">
        <v>3456</v>
      </c>
    </row>
    <row r="170" spans="2:3" x14ac:dyDescent="0.2">
      <c r="B170" s="391">
        <v>41935</v>
      </c>
      <c r="C170" s="390" t="s">
        <v>3457</v>
      </c>
    </row>
    <row r="171" spans="2:3" x14ac:dyDescent="0.2">
      <c r="B171" s="391">
        <v>41936</v>
      </c>
      <c r="C171" s="390" t="s">
        <v>3458</v>
      </c>
    </row>
    <row r="172" spans="2:3" x14ac:dyDescent="0.2">
      <c r="B172" s="391">
        <v>41964</v>
      </c>
      <c r="C172" s="390" t="s">
        <v>3459</v>
      </c>
    </row>
    <row r="173" spans="2:3" x14ac:dyDescent="0.2">
      <c r="B173" s="391">
        <v>41982</v>
      </c>
      <c r="C173" s="390" t="s">
        <v>3460</v>
      </c>
    </row>
    <row r="174" spans="2:3" x14ac:dyDescent="0.2">
      <c r="B174" s="391">
        <v>41984</v>
      </c>
      <c r="C174" s="390" t="s">
        <v>3461</v>
      </c>
    </row>
    <row r="175" spans="2:3" x14ac:dyDescent="0.2">
      <c r="B175" s="391">
        <v>41985</v>
      </c>
      <c r="C175" s="390" t="s">
        <v>3462</v>
      </c>
    </row>
    <row r="176" spans="2:3" x14ac:dyDescent="0.2">
      <c r="B176" s="391">
        <v>41988</v>
      </c>
      <c r="C176" s="390" t="s">
        <v>3463</v>
      </c>
    </row>
    <row r="177" spans="2:3" x14ac:dyDescent="0.2">
      <c r="B177" s="391">
        <v>41989</v>
      </c>
      <c r="C177" t="s">
        <v>3408</v>
      </c>
    </row>
    <row r="178" spans="2:3" x14ac:dyDescent="0.2">
      <c r="B178" s="391">
        <v>41992</v>
      </c>
      <c r="C178" s="390" t="s">
        <v>3464</v>
      </c>
    </row>
    <row r="179" spans="2:3" x14ac:dyDescent="0.2">
      <c r="B179" s="391">
        <v>41997</v>
      </c>
      <c r="C179" s="390" t="s">
        <v>3465</v>
      </c>
    </row>
    <row r="180" spans="2:3" x14ac:dyDescent="0.2">
      <c r="B180" s="391">
        <v>42004</v>
      </c>
      <c r="C180" s="390" t="s">
        <v>3466</v>
      </c>
    </row>
    <row r="181" spans="2:3" x14ac:dyDescent="0.2">
      <c r="B181" s="391">
        <v>42012</v>
      </c>
      <c r="C181" s="390" t="s">
        <v>3467</v>
      </c>
    </row>
    <row r="182" spans="2:3" x14ac:dyDescent="0.2">
      <c r="B182" s="391">
        <v>42046</v>
      </c>
      <c r="C182" s="390" t="s">
        <v>3468</v>
      </c>
    </row>
    <row r="183" spans="2:3" x14ac:dyDescent="0.2">
      <c r="B183" s="391">
        <v>42207</v>
      </c>
      <c r="C183" s="390" t="s">
        <v>3469</v>
      </c>
    </row>
    <row r="184" spans="2:3" x14ac:dyDescent="0.2">
      <c r="B184" s="391">
        <v>42243</v>
      </c>
      <c r="C184" s="390" t="s">
        <v>3470</v>
      </c>
    </row>
    <row r="185" spans="2:3" x14ac:dyDescent="0.2">
      <c r="B185" s="391">
        <v>42320</v>
      </c>
      <c r="C185" s="390" t="s">
        <v>3471</v>
      </c>
    </row>
    <row r="186" spans="2:3" x14ac:dyDescent="0.2">
      <c r="B186" s="391">
        <v>42357</v>
      </c>
      <c r="C186" s="390" t="s">
        <v>3472</v>
      </c>
    </row>
    <row r="187" spans="2:3" x14ac:dyDescent="0.2">
      <c r="B187" s="391">
        <v>42357</v>
      </c>
      <c r="C187" s="390" t="s">
        <v>3473</v>
      </c>
    </row>
    <row r="188" spans="2:3" x14ac:dyDescent="0.2">
      <c r="B188" s="391">
        <v>42359</v>
      </c>
      <c r="C188" s="390" t="s">
        <v>3474</v>
      </c>
    </row>
    <row r="189" spans="2:3" x14ac:dyDescent="0.2">
      <c r="B189" s="391">
        <v>42360</v>
      </c>
      <c r="C189" s="390" t="s">
        <v>3475</v>
      </c>
    </row>
    <row r="190" spans="2:3" x14ac:dyDescent="0.2">
      <c r="B190" s="391">
        <v>42361</v>
      </c>
      <c r="C190" t="s">
        <v>3408</v>
      </c>
    </row>
    <row r="191" spans="2:3" x14ac:dyDescent="0.2">
      <c r="B191" s="391">
        <v>42362</v>
      </c>
      <c r="C191" s="390" t="s">
        <v>3476</v>
      </c>
    </row>
    <row r="192" spans="2:3" x14ac:dyDescent="0.2">
      <c r="B192" s="391">
        <v>42368</v>
      </c>
      <c r="C192" s="390" t="s">
        <v>3477</v>
      </c>
    </row>
    <row r="193" spans="2:3" x14ac:dyDescent="0.2">
      <c r="B193" s="391">
        <v>42369</v>
      </c>
      <c r="C193" s="390" t="s">
        <v>3478</v>
      </c>
    </row>
    <row r="194" spans="2:3" x14ac:dyDescent="0.2">
      <c r="B194" s="391">
        <v>42378</v>
      </c>
      <c r="C194" s="390" t="s">
        <v>3479</v>
      </c>
    </row>
    <row r="195" spans="2:3" x14ac:dyDescent="0.2">
      <c r="B195" s="391">
        <v>42387</v>
      </c>
      <c r="C195" s="390" t="s">
        <v>3480</v>
      </c>
    </row>
    <row r="196" spans="2:3" x14ac:dyDescent="0.2">
      <c r="B196" s="391">
        <v>42395</v>
      </c>
      <c r="C196" s="390" t="s">
        <v>3481</v>
      </c>
    </row>
    <row r="197" spans="2:3" x14ac:dyDescent="0.2">
      <c r="B197" s="391">
        <v>42428</v>
      </c>
      <c r="C197" s="390" t="s">
        <v>3482</v>
      </c>
    </row>
    <row r="198" spans="2:3" x14ac:dyDescent="0.2">
      <c r="B198" s="391">
        <v>42556</v>
      </c>
      <c r="C198" s="390" t="s">
        <v>3483</v>
      </c>
    </row>
    <row r="199" spans="2:3" x14ac:dyDescent="0.2">
      <c r="B199" s="391">
        <v>42559</v>
      </c>
      <c r="C199" s="390" t="s">
        <v>3484</v>
      </c>
    </row>
    <row r="200" spans="2:3" x14ac:dyDescent="0.2">
      <c r="B200" s="391">
        <v>42614</v>
      </c>
      <c r="C200" s="390" t="s">
        <v>3485</v>
      </c>
    </row>
    <row r="201" spans="2:3" x14ac:dyDescent="0.2">
      <c r="B201" s="391">
        <v>42730</v>
      </c>
      <c r="C201" s="390" t="s">
        <v>3486</v>
      </c>
    </row>
    <row r="202" spans="2:3" x14ac:dyDescent="0.2">
      <c r="B202" s="391">
        <v>42730</v>
      </c>
      <c r="C202" s="390" t="s">
        <v>3487</v>
      </c>
    </row>
    <row r="203" spans="2:3" x14ac:dyDescent="0.2">
      <c r="B203" s="391">
        <v>42730</v>
      </c>
      <c r="C203" s="390" t="s">
        <v>3488</v>
      </c>
    </row>
    <row r="204" spans="2:3" x14ac:dyDescent="0.2">
      <c r="B204" s="391">
        <v>42731</v>
      </c>
      <c r="C204" t="s">
        <v>3408</v>
      </c>
    </row>
    <row r="205" spans="2:3" x14ac:dyDescent="0.2">
      <c r="B205" s="391">
        <v>42732</v>
      </c>
      <c r="C205" s="390" t="s">
        <v>3489</v>
      </c>
    </row>
    <row r="206" spans="2:3" x14ac:dyDescent="0.2">
      <c r="B206" s="391">
        <v>42732</v>
      </c>
      <c r="C206" s="390" t="s">
        <v>3490</v>
      </c>
    </row>
    <row r="207" spans="2:3" x14ac:dyDescent="0.2">
      <c r="B207" s="391">
        <v>42734</v>
      </c>
      <c r="C207" s="390" t="s">
        <v>3491</v>
      </c>
    </row>
    <row r="208" spans="2:3" x14ac:dyDescent="0.2">
      <c r="B208" s="391">
        <v>42734</v>
      </c>
      <c r="C208" s="390" t="s">
        <v>3492</v>
      </c>
    </row>
    <row r="209" spans="2:3" x14ac:dyDescent="0.2">
      <c r="B209" s="391">
        <v>42741</v>
      </c>
      <c r="C209" s="390" t="s">
        <v>3493</v>
      </c>
    </row>
    <row r="210" spans="2:3" x14ac:dyDescent="0.2">
      <c r="B210" s="391">
        <v>42741</v>
      </c>
      <c r="C210" s="390" t="s">
        <v>3494</v>
      </c>
    </row>
    <row r="211" spans="2:3" x14ac:dyDescent="0.2">
      <c r="B211" s="391">
        <v>42744</v>
      </c>
      <c r="C211" s="390" t="s">
        <v>3495</v>
      </c>
    </row>
    <row r="212" spans="2:3" x14ac:dyDescent="0.2">
      <c r="B212" s="391">
        <v>42747</v>
      </c>
      <c r="C212" s="390" t="s">
        <v>3496</v>
      </c>
    </row>
    <row r="213" spans="2:3" x14ac:dyDescent="0.2">
      <c r="B213" s="391">
        <v>42814</v>
      </c>
      <c r="C213" t="s">
        <v>3497</v>
      </c>
    </row>
    <row r="214" spans="2:3" x14ac:dyDescent="0.2">
      <c r="B214" s="391">
        <v>42864</v>
      </c>
      <c r="C214" t="s">
        <v>3498</v>
      </c>
    </row>
    <row r="215" spans="2:3" x14ac:dyDescent="0.2">
      <c r="B215" s="391">
        <v>42868</v>
      </c>
      <c r="C215" t="s">
        <v>3499</v>
      </c>
    </row>
    <row r="216" spans="2:3" x14ac:dyDescent="0.2">
      <c r="B216" s="423">
        <v>43092</v>
      </c>
      <c r="C216" s="390" t="s">
        <v>3844</v>
      </c>
    </row>
    <row r="217" spans="2:3" x14ac:dyDescent="0.2">
      <c r="B217" s="423">
        <v>43093</v>
      </c>
      <c r="C217" s="390" t="s">
        <v>3845</v>
      </c>
    </row>
    <row r="218" spans="2:3" x14ac:dyDescent="0.2">
      <c r="B218" s="423">
        <v>43095</v>
      </c>
      <c r="C218" s="390" t="s">
        <v>3847</v>
      </c>
    </row>
    <row r="219" spans="2:3" x14ac:dyDescent="0.2">
      <c r="B219" s="423">
        <v>43095</v>
      </c>
      <c r="C219" s="390" t="s">
        <v>3846</v>
      </c>
    </row>
    <row r="220" spans="2:3" x14ac:dyDescent="0.2">
      <c r="B220" s="423">
        <v>43095</v>
      </c>
      <c r="C220" t="s">
        <v>3408</v>
      </c>
    </row>
    <row r="221" spans="2:3" x14ac:dyDescent="0.2">
      <c r="B221" s="423">
        <v>43095</v>
      </c>
      <c r="C221" s="390" t="s">
        <v>3848</v>
      </c>
    </row>
    <row r="222" spans="2:3" x14ac:dyDescent="0.2">
      <c r="B222" s="423">
        <v>43097</v>
      </c>
      <c r="C222" s="390" t="s">
        <v>3849</v>
      </c>
    </row>
    <row r="223" spans="2:3" x14ac:dyDescent="0.2">
      <c r="B223" s="423">
        <v>43098</v>
      </c>
      <c r="C223" s="390" t="s">
        <v>3861</v>
      </c>
    </row>
    <row r="224" spans="2:3" x14ac:dyDescent="0.2">
      <c r="B224" s="423">
        <v>43102</v>
      </c>
      <c r="C224" s="390" t="s">
        <v>3868</v>
      </c>
    </row>
    <row r="225" spans="2:3" x14ac:dyDescent="0.2">
      <c r="B225" s="423">
        <v>43102</v>
      </c>
      <c r="C225" s="390" t="s">
        <v>3866</v>
      </c>
    </row>
    <row r="226" spans="2:3" x14ac:dyDescent="0.2">
      <c r="B226" s="423">
        <v>43102</v>
      </c>
      <c r="C226" s="390" t="s">
        <v>3867</v>
      </c>
    </row>
    <row r="227" spans="2:3" x14ac:dyDescent="0.2">
      <c r="B227" s="423">
        <v>43109</v>
      </c>
      <c r="C227" s="390" t="s">
        <v>3878</v>
      </c>
    </row>
    <row r="228" spans="2:3" x14ac:dyDescent="0.2">
      <c r="B228" s="423">
        <v>43280</v>
      </c>
      <c r="C228" s="390" t="s">
        <v>4024</v>
      </c>
    </row>
    <row r="229" spans="2:3" x14ac:dyDescent="0.2">
      <c r="B229" s="423">
        <v>43280</v>
      </c>
      <c r="C229" s="390" t="s">
        <v>4022</v>
      </c>
    </row>
    <row r="230" spans="2:3" x14ac:dyDescent="0.2">
      <c r="B230" s="423">
        <v>43280</v>
      </c>
      <c r="C230" s="390" t="s">
        <v>4023</v>
      </c>
    </row>
    <row r="231" spans="2:3" x14ac:dyDescent="0.2">
      <c r="B231" s="423">
        <v>43280</v>
      </c>
      <c r="C231" s="390" t="s">
        <v>4025</v>
      </c>
    </row>
    <row r="232" spans="2:3" x14ac:dyDescent="0.2">
      <c r="B232" s="423">
        <v>43312</v>
      </c>
      <c r="C232" s="390" t="s">
        <v>4066</v>
      </c>
    </row>
    <row r="233" spans="2:3" x14ac:dyDescent="0.2">
      <c r="B233" s="423">
        <v>43371</v>
      </c>
      <c r="C233" s="390" t="s">
        <v>4143</v>
      </c>
    </row>
    <row r="234" spans="2:3" x14ac:dyDescent="0.2">
      <c r="B234" s="423">
        <v>43371</v>
      </c>
      <c r="C234" s="423" t="s">
        <v>4144</v>
      </c>
    </row>
    <row r="235" spans="2:3" x14ac:dyDescent="0.2">
      <c r="B235" s="423">
        <v>43434</v>
      </c>
      <c r="C235" s="390" t="s">
        <v>4237</v>
      </c>
    </row>
    <row r="236" spans="2:3" x14ac:dyDescent="0.2">
      <c r="B236" s="423">
        <v>43465</v>
      </c>
      <c r="C236" s="390" t="s">
        <v>4248</v>
      </c>
    </row>
    <row r="237" spans="2:3" x14ac:dyDescent="0.2">
      <c r="B237" s="423">
        <v>43496</v>
      </c>
      <c r="C237" s="390" t="s">
        <v>4257</v>
      </c>
    </row>
    <row r="238" spans="2:3" s="803" customFormat="1" x14ac:dyDescent="0.2">
      <c r="B238" s="423">
        <v>43496</v>
      </c>
      <c r="C238" s="390" t="s">
        <v>4260</v>
      </c>
    </row>
    <row r="239" spans="2:3" x14ac:dyDescent="0.2">
      <c r="B239" s="423">
        <v>43496</v>
      </c>
      <c r="C239" s="390" t="s">
        <v>4259</v>
      </c>
    </row>
    <row r="240" spans="2:3" x14ac:dyDescent="0.2">
      <c r="B240" s="423">
        <v>43496</v>
      </c>
      <c r="C240" s="390" t="s">
        <v>4258</v>
      </c>
    </row>
    <row r="241" spans="2:3" x14ac:dyDescent="0.2">
      <c r="B241" s="423">
        <v>43524</v>
      </c>
      <c r="C241" s="390" t="s">
        <v>4275</v>
      </c>
    </row>
    <row r="242" spans="2:3" x14ac:dyDescent="0.2">
      <c r="B242" s="423">
        <v>43830</v>
      </c>
      <c r="C242" s="390" t="s">
        <v>4387</v>
      </c>
    </row>
    <row r="243" spans="2:3" x14ac:dyDescent="0.2">
      <c r="B243" s="423">
        <v>43830</v>
      </c>
      <c r="C243" s="390" t="s">
        <v>4259</v>
      </c>
    </row>
    <row r="244" spans="2:3" x14ac:dyDescent="0.2">
      <c r="B244" s="423">
        <v>43830</v>
      </c>
      <c r="C244" s="390" t="s">
        <v>4258</v>
      </c>
    </row>
    <row r="245" spans="2:3" x14ac:dyDescent="0.2">
      <c r="B245" s="423">
        <v>44196</v>
      </c>
      <c r="C245" s="390" t="s">
        <v>4509</v>
      </c>
    </row>
    <row r="246" spans="2:3" x14ac:dyDescent="0.2">
      <c r="B246" s="423">
        <v>44196</v>
      </c>
      <c r="C246" s="390" t="s">
        <v>4259</v>
      </c>
    </row>
    <row r="247" spans="2:3" x14ac:dyDescent="0.2">
      <c r="B247" s="423">
        <v>44196</v>
      </c>
      <c r="C247" s="390" t="s">
        <v>4258</v>
      </c>
    </row>
    <row r="248" spans="2:3" x14ac:dyDescent="0.2">
      <c r="B248" s="423">
        <v>44196</v>
      </c>
      <c r="C248" s="390" t="s">
        <v>4510</v>
      </c>
    </row>
    <row r="249" spans="2:3" x14ac:dyDescent="0.2">
      <c r="B249" s="423">
        <v>44196</v>
      </c>
      <c r="C249" s="390" t="s">
        <v>4511</v>
      </c>
    </row>
    <row r="250" spans="2:3" x14ac:dyDescent="0.2">
      <c r="B250" s="943">
        <v>44225</v>
      </c>
      <c r="C250" s="390" t="s">
        <v>4513</v>
      </c>
    </row>
    <row r="251" spans="2:3" x14ac:dyDescent="0.2">
      <c r="B251" s="943">
        <v>44377</v>
      </c>
      <c r="C251" s="390" t="s">
        <v>4601</v>
      </c>
    </row>
    <row r="252" spans="2:3" x14ac:dyDescent="0.2">
      <c r="B252" s="943">
        <v>44377</v>
      </c>
      <c r="C252" s="390" t="s">
        <v>4602</v>
      </c>
    </row>
    <row r="253" spans="2:3" x14ac:dyDescent="0.2">
      <c r="B253" s="943">
        <v>44439</v>
      </c>
      <c r="C253" s="390" t="s">
        <v>4618</v>
      </c>
    </row>
    <row r="254" spans="2:3" x14ac:dyDescent="0.2">
      <c r="B254" s="943">
        <v>44469</v>
      </c>
      <c r="C254" s="390" t="s">
        <v>5188</v>
      </c>
    </row>
    <row r="255" spans="2:3" x14ac:dyDescent="0.2">
      <c r="B255" s="423">
        <v>44561</v>
      </c>
      <c r="C255" s="390" t="s">
        <v>5216</v>
      </c>
    </row>
    <row r="256" spans="2:3" x14ac:dyDescent="0.2">
      <c r="B256" s="423">
        <v>44561</v>
      </c>
      <c r="C256" s="390" t="s">
        <v>4259</v>
      </c>
    </row>
    <row r="257" spans="2:3" x14ac:dyDescent="0.2">
      <c r="B257" s="423">
        <v>44561</v>
      </c>
      <c r="C257" s="390" t="s">
        <v>4258</v>
      </c>
    </row>
    <row r="258" spans="2:3" x14ac:dyDescent="0.2">
      <c r="B258" s="943">
        <v>44315</v>
      </c>
      <c r="C258" s="390" t="s">
        <v>5307</v>
      </c>
    </row>
    <row r="259" spans="2:3" x14ac:dyDescent="0.2">
      <c r="B259" s="943">
        <v>44925</v>
      </c>
      <c r="C259" s="390" t="s">
        <v>4259</v>
      </c>
    </row>
    <row r="260" spans="2:3" x14ac:dyDescent="0.2">
      <c r="B260" s="943">
        <v>44925</v>
      </c>
      <c r="C260" s="390" t="s">
        <v>4258</v>
      </c>
    </row>
    <row r="548" spans="1:3" x14ac:dyDescent="0.2">
      <c r="A548" s="457"/>
      <c r="B548" s="576"/>
      <c r="C548" s="457"/>
    </row>
    <row r="549" spans="1:3" x14ac:dyDescent="0.2">
      <c r="A549" s="516"/>
      <c r="B549" s="576"/>
      <c r="C549" s="457"/>
    </row>
    <row r="550" spans="1:3" x14ac:dyDescent="0.2">
      <c r="A550" s="516"/>
      <c r="B550" s="576"/>
      <c r="C550" s="457"/>
    </row>
    <row r="551" spans="1:3" x14ac:dyDescent="0.2">
      <c r="A551" s="516"/>
      <c r="B551" s="576"/>
      <c r="C551" s="457"/>
    </row>
    <row r="552" spans="1:3" x14ac:dyDescent="0.2">
      <c r="A552" s="516"/>
      <c r="B552" s="576"/>
      <c r="C552" s="457"/>
    </row>
    <row r="553" spans="1:3" x14ac:dyDescent="0.2">
      <c r="A553" s="516"/>
      <c r="B553" s="576"/>
      <c r="C553" s="457"/>
    </row>
    <row r="554" spans="1:3" x14ac:dyDescent="0.2">
      <c r="A554" s="516"/>
      <c r="B554" s="576"/>
      <c r="C554" s="457"/>
    </row>
    <row r="555" spans="1:3" x14ac:dyDescent="0.2">
      <c r="A555" s="516"/>
      <c r="B555" s="576"/>
      <c r="C555" s="457"/>
    </row>
    <row r="556" spans="1:3" x14ac:dyDescent="0.2">
      <c r="A556" s="516"/>
      <c r="B556" s="576"/>
      <c r="C556" s="457"/>
    </row>
    <row r="557" spans="1:3" x14ac:dyDescent="0.2">
      <c r="A557" s="516"/>
      <c r="B557" s="576"/>
      <c r="C557" s="457"/>
    </row>
    <row r="558" spans="1:3" x14ac:dyDescent="0.2">
      <c r="A558" s="516"/>
      <c r="B558" s="576"/>
      <c r="C558" s="457"/>
    </row>
    <row r="559" spans="1:3" x14ac:dyDescent="0.2">
      <c r="A559" s="516"/>
      <c r="B559" s="576"/>
      <c r="C559" s="457"/>
    </row>
    <row r="560" spans="1:3" x14ac:dyDescent="0.2">
      <c r="A560" s="516"/>
      <c r="B560" s="576"/>
      <c r="C560" s="457"/>
    </row>
    <row r="561" spans="1:3" x14ac:dyDescent="0.2">
      <c r="A561" s="516"/>
      <c r="B561" s="576"/>
      <c r="C561" s="457"/>
    </row>
    <row r="562" spans="1:3" x14ac:dyDescent="0.2">
      <c r="A562" s="516"/>
      <c r="B562" s="576"/>
      <c r="C562" s="457"/>
    </row>
    <row r="563" spans="1:3" x14ac:dyDescent="0.2">
      <c r="A563" s="516"/>
      <c r="B563" s="576"/>
      <c r="C563" s="457"/>
    </row>
    <row r="564" spans="1:3" x14ac:dyDescent="0.2">
      <c r="A564" s="457"/>
      <c r="B564" s="576"/>
      <c r="C564" s="457"/>
    </row>
    <row r="565" spans="1:3" x14ac:dyDescent="0.2">
      <c r="B565" s="57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422"/>
  <sheetViews>
    <sheetView workbookViewId="0"/>
  </sheetViews>
  <sheetFormatPr defaultColWidth="8.85546875" defaultRowHeight="12.75" x14ac:dyDescent="0.2"/>
  <cols>
    <col min="2" max="2" customWidth="true" width="10.5703125"/>
    <col min="3" max="3" bestFit="true" customWidth="true" width="9.140625"/>
    <col min="4" max="4" customWidth="true" width="8.5703125"/>
    <col min="5" max="5" customWidth="true" width="9.5703125"/>
    <col min="9" max="9" customWidth="true" width="9.85546875"/>
    <col min="11" max="11" customWidth="true" width="11.0"/>
    <col min="12" max="15" bestFit="true" customWidth="true" width="9.140625"/>
  </cols>
  <sheetData>
    <row r="1" spans="1:11" x14ac:dyDescent="0.2">
      <c r="A1" s="385" t="s">
        <v>1788</v>
      </c>
      <c r="B1" s="7"/>
      <c r="C1" s="7"/>
      <c r="D1" s="7"/>
      <c r="E1" s="7"/>
      <c r="F1" s="7"/>
      <c r="G1" s="7"/>
      <c r="H1" s="7"/>
      <c r="I1" s="7"/>
      <c r="J1" s="7"/>
      <c r="K1" s="18"/>
    </row>
    <row r="2" spans="1:11" x14ac:dyDescent="0.2">
      <c r="A2" s="74" t="s">
        <v>3500</v>
      </c>
      <c r="B2" s="10"/>
      <c r="C2" s="10"/>
      <c r="D2" s="10"/>
      <c r="E2" s="10"/>
      <c r="F2" s="10"/>
      <c r="G2" s="10"/>
      <c r="H2" s="10"/>
      <c r="I2" s="10"/>
      <c r="J2" s="10"/>
      <c r="K2" s="36"/>
    </row>
    <row r="3" spans="1:11" x14ac:dyDescent="0.2">
      <c r="A3" s="74" t="s">
        <v>3501</v>
      </c>
      <c r="B3" s="10"/>
      <c r="C3" s="10"/>
      <c r="D3" s="10"/>
      <c r="E3" s="10"/>
      <c r="F3" s="10"/>
      <c r="G3" s="10"/>
      <c r="H3" s="10"/>
      <c r="I3" s="10"/>
      <c r="J3" s="10"/>
      <c r="K3" s="36"/>
    </row>
    <row r="4" spans="1:11" x14ac:dyDescent="0.2">
      <c r="A4" s="74" t="s">
        <v>3502</v>
      </c>
      <c r="B4" s="10"/>
      <c r="C4" s="10"/>
      <c r="D4" s="10"/>
      <c r="E4" s="10"/>
      <c r="F4" s="10"/>
      <c r="G4" s="10"/>
      <c r="H4" s="10"/>
      <c r="I4" s="10"/>
      <c r="J4" s="10"/>
      <c r="K4" s="36"/>
    </row>
    <row r="5" spans="1:11" x14ac:dyDescent="0.2">
      <c r="A5" s="74" t="s">
        <v>3503</v>
      </c>
      <c r="B5" s="10"/>
      <c r="C5" s="10"/>
      <c r="D5" s="10"/>
      <c r="E5" s="10"/>
      <c r="F5" s="10"/>
      <c r="G5" s="10"/>
      <c r="H5" s="10"/>
      <c r="I5" s="10"/>
      <c r="J5" s="10"/>
      <c r="K5" s="36"/>
    </row>
    <row r="6" spans="1:11" x14ac:dyDescent="0.2">
      <c r="A6" s="74" t="s">
        <v>3504</v>
      </c>
      <c r="B6" s="10"/>
      <c r="C6" s="10"/>
      <c r="D6" s="10"/>
      <c r="E6" s="10"/>
      <c r="F6" s="10"/>
      <c r="G6" s="10"/>
      <c r="H6" s="10"/>
      <c r="I6" s="10"/>
      <c r="J6" s="10"/>
      <c r="K6" s="36"/>
    </row>
    <row r="7" spans="1:11" x14ac:dyDescent="0.2">
      <c r="A7" s="74" t="s">
        <v>3505</v>
      </c>
      <c r="B7" s="10"/>
      <c r="C7" s="10"/>
      <c r="D7" s="10"/>
      <c r="E7" s="10"/>
      <c r="F7" s="10"/>
      <c r="G7" s="10"/>
      <c r="H7" s="10"/>
      <c r="I7" s="10"/>
      <c r="J7" s="10"/>
      <c r="K7" s="36"/>
    </row>
    <row r="8" spans="1:11" x14ac:dyDescent="0.2">
      <c r="A8" s="74" t="s">
        <v>3506</v>
      </c>
      <c r="B8" s="10"/>
      <c r="C8" s="10"/>
      <c r="D8" s="10"/>
      <c r="E8" s="10"/>
      <c r="F8" s="10"/>
      <c r="G8" s="10"/>
      <c r="H8" s="10"/>
      <c r="I8" s="10"/>
      <c r="J8" s="10"/>
      <c r="K8" s="36"/>
    </row>
    <row r="9" spans="1:11" x14ac:dyDescent="0.2">
      <c r="A9" s="31"/>
      <c r="B9" s="393" t="s">
        <v>3507</v>
      </c>
      <c r="C9" s="148" t="s">
        <v>3508</v>
      </c>
      <c r="D9" s="10"/>
      <c r="E9" s="10"/>
      <c r="F9" s="10"/>
      <c r="G9" s="10"/>
      <c r="H9" s="10"/>
      <c r="I9" s="10"/>
      <c r="J9" s="10"/>
      <c r="K9" s="36"/>
    </row>
    <row r="10" spans="1:11" x14ac:dyDescent="0.2">
      <c r="A10" s="74" t="s">
        <v>3509</v>
      </c>
      <c r="B10" s="10"/>
      <c r="C10" s="10"/>
      <c r="D10" s="10"/>
      <c r="E10" s="10"/>
      <c r="F10" s="10"/>
      <c r="G10" s="10"/>
      <c r="H10" s="10"/>
      <c r="I10" s="10"/>
      <c r="J10" s="10"/>
      <c r="K10" s="36"/>
    </row>
    <row r="11" spans="1:11" x14ac:dyDescent="0.2">
      <c r="A11" s="8"/>
      <c r="B11" s="394" t="s">
        <v>3510</v>
      </c>
      <c r="C11" s="394" t="s">
        <v>3511</v>
      </c>
      <c r="D11" s="394" t="s">
        <v>3512</v>
      </c>
      <c r="E11" s="394" t="s">
        <v>3513</v>
      </c>
      <c r="F11" s="394" t="s">
        <v>3175</v>
      </c>
      <c r="G11" s="10"/>
      <c r="H11" s="10"/>
      <c r="I11" s="10"/>
      <c r="J11" s="10"/>
      <c r="K11" s="36"/>
    </row>
    <row r="12" spans="1:11" x14ac:dyDescent="0.2">
      <c r="A12" s="8" t="s">
        <v>3514</v>
      </c>
      <c r="B12" s="395">
        <v>0.1</v>
      </c>
      <c r="C12" s="395">
        <v>0.1</v>
      </c>
      <c r="D12" s="395">
        <v>0.1</v>
      </c>
      <c r="E12" s="395">
        <v>0.1</v>
      </c>
      <c r="F12" s="395">
        <v>0.4</v>
      </c>
      <c r="G12" s="10"/>
      <c r="H12" s="10"/>
      <c r="I12" s="10"/>
      <c r="J12" s="10"/>
      <c r="K12" s="36"/>
    </row>
    <row r="13" spans="1:11" x14ac:dyDescent="0.2">
      <c r="A13" s="8" t="s">
        <v>3515</v>
      </c>
      <c r="B13" s="395">
        <v>0.1</v>
      </c>
      <c r="C13" s="395">
        <v>0.1</v>
      </c>
      <c r="D13" s="395">
        <v>0.11</v>
      </c>
      <c r="E13" s="395">
        <v>0.11</v>
      </c>
      <c r="F13" s="395">
        <v>0.42</v>
      </c>
      <c r="G13" s="10"/>
      <c r="H13" s="10"/>
      <c r="I13" s="10"/>
      <c r="J13" s="10"/>
      <c r="K13" s="36"/>
    </row>
    <row r="14" spans="1:11" x14ac:dyDescent="0.2">
      <c r="A14" s="8" t="s">
        <v>3516</v>
      </c>
      <c r="B14" s="395">
        <v>0.11</v>
      </c>
      <c r="C14" s="395">
        <v>0.11</v>
      </c>
      <c r="D14" s="395">
        <v>0.11</v>
      </c>
      <c r="E14" s="395">
        <v>0.11</v>
      </c>
      <c r="F14" s="395">
        <v>0.44</v>
      </c>
      <c r="G14" s="10"/>
      <c r="H14" s="10"/>
      <c r="I14" s="10"/>
      <c r="J14" s="10"/>
      <c r="K14" s="36"/>
    </row>
    <row r="15" spans="1:11" x14ac:dyDescent="0.2">
      <c r="A15" s="8" t="s">
        <v>3517</v>
      </c>
      <c r="B15" s="395">
        <v>0.11</v>
      </c>
      <c r="C15" s="395">
        <v>0.11</v>
      </c>
      <c r="D15" s="395">
        <v>0.12</v>
      </c>
      <c r="E15" s="395">
        <v>0.12</v>
      </c>
      <c r="F15" s="395">
        <v>0.46</v>
      </c>
      <c r="G15" s="10"/>
      <c r="H15" s="10"/>
      <c r="I15" s="10"/>
      <c r="J15" s="10"/>
      <c r="K15" s="36"/>
    </row>
    <row r="16" spans="1:11" x14ac:dyDescent="0.2">
      <c r="A16" s="8" t="s">
        <v>3518</v>
      </c>
      <c r="B16" s="395">
        <v>0.12</v>
      </c>
      <c r="C16" s="395">
        <v>0.12</v>
      </c>
      <c r="D16" s="395">
        <v>0.12</v>
      </c>
      <c r="E16" s="395">
        <v>0.12</v>
      </c>
      <c r="F16" s="395">
        <v>0.48</v>
      </c>
      <c r="G16" s="10"/>
      <c r="H16" s="10"/>
      <c r="I16" s="10"/>
      <c r="J16" s="10"/>
      <c r="K16" s="36"/>
    </row>
    <row r="17" spans="1:11" x14ac:dyDescent="0.2">
      <c r="A17" s="31" t="s">
        <v>3519</v>
      </c>
      <c r="B17" s="10"/>
      <c r="C17" s="10"/>
      <c r="D17" s="10"/>
      <c r="E17" s="10"/>
      <c r="F17" s="10"/>
      <c r="G17" s="10"/>
      <c r="H17" s="10"/>
      <c r="I17" s="10"/>
      <c r="J17" s="10"/>
      <c r="K17" s="36"/>
    </row>
    <row r="18" spans="1:11" x14ac:dyDescent="0.2">
      <c r="A18" s="31" t="s">
        <v>3520</v>
      </c>
      <c r="B18" s="10"/>
      <c r="C18" s="10"/>
      <c r="D18" s="10"/>
      <c r="E18" s="10"/>
      <c r="F18" s="10"/>
      <c r="G18" s="10"/>
      <c r="H18" s="10"/>
      <c r="I18" s="10"/>
      <c r="J18" s="10"/>
      <c r="K18" s="36"/>
    </row>
    <row r="19" spans="1:11" x14ac:dyDescent="0.2">
      <c r="A19" s="31"/>
      <c r="B19" s="393" t="s">
        <v>3521</v>
      </c>
      <c r="C19" s="10" t="s">
        <v>3522</v>
      </c>
      <c r="D19" s="10"/>
      <c r="E19" s="10"/>
      <c r="F19" s="10"/>
      <c r="G19" s="10"/>
      <c r="H19" s="10"/>
      <c r="I19" s="10"/>
      <c r="J19" s="10"/>
      <c r="K19" s="36"/>
    </row>
    <row r="20" spans="1:11" x14ac:dyDescent="0.2">
      <c r="A20" s="74" t="s">
        <v>3523</v>
      </c>
      <c r="B20" s="10"/>
      <c r="C20" s="10"/>
      <c r="D20" s="10"/>
      <c r="E20" s="10"/>
      <c r="F20" s="10"/>
      <c r="G20" s="10"/>
      <c r="H20" s="10"/>
      <c r="I20" s="10"/>
      <c r="J20" s="10"/>
      <c r="K20" s="36"/>
    </row>
    <row r="21" spans="1:11" x14ac:dyDescent="0.2">
      <c r="A21" s="74" t="s">
        <v>3524</v>
      </c>
      <c r="B21" s="10"/>
      <c r="C21" s="10"/>
      <c r="D21" s="10"/>
      <c r="E21" s="10"/>
      <c r="F21" s="10"/>
      <c r="G21" s="10"/>
      <c r="H21" s="10"/>
      <c r="I21" s="10"/>
      <c r="J21" s="10"/>
      <c r="K21" s="36"/>
    </row>
    <row r="22" spans="1:11" x14ac:dyDescent="0.2">
      <c r="A22" s="74" t="s">
        <v>3525</v>
      </c>
      <c r="B22" s="10"/>
      <c r="C22" s="10"/>
      <c r="D22" s="10"/>
      <c r="F22" s="396" t="s">
        <v>3526</v>
      </c>
      <c r="G22" s="10"/>
      <c r="H22" s="10"/>
      <c r="I22" s="10"/>
      <c r="J22" s="10"/>
      <c r="K22" s="36"/>
    </row>
    <row r="23" spans="1:11" x14ac:dyDescent="0.2">
      <c r="A23" s="31"/>
      <c r="B23" s="393" t="s">
        <v>3527</v>
      </c>
      <c r="C23" s="148" t="s">
        <v>3528</v>
      </c>
      <c r="D23" s="10"/>
      <c r="E23" s="10"/>
      <c r="F23" s="10"/>
      <c r="G23" s="10"/>
      <c r="H23" s="10"/>
      <c r="I23" s="10"/>
      <c r="J23" s="10"/>
      <c r="K23" s="36"/>
    </row>
    <row r="24" spans="1:11" x14ac:dyDescent="0.2">
      <c r="A24" s="82" t="s">
        <v>3529</v>
      </c>
      <c r="B24" s="20"/>
      <c r="C24" s="20"/>
      <c r="D24" s="20"/>
      <c r="E24" s="20"/>
      <c r="F24" s="20"/>
      <c r="G24" s="20"/>
      <c r="H24" s="20"/>
      <c r="I24" s="20"/>
      <c r="J24" s="20"/>
      <c r="K24" s="34"/>
    </row>
    <row r="25" spans="1:11" x14ac:dyDescent="0.2">
      <c r="A25" s="74"/>
      <c r="B25" s="10"/>
      <c r="C25" s="10"/>
      <c r="D25" s="10"/>
      <c r="E25" s="10"/>
      <c r="F25" s="10"/>
      <c r="G25" s="10"/>
      <c r="H25" s="10"/>
      <c r="I25" s="10"/>
      <c r="J25" s="10"/>
      <c r="K25" s="36"/>
    </row>
    <row r="26" spans="1:11" x14ac:dyDescent="0.2">
      <c r="A26" s="5" t="s">
        <v>3530</v>
      </c>
      <c r="B26" s="7"/>
      <c r="C26" s="7"/>
      <c r="D26" s="7"/>
      <c r="E26" s="7"/>
      <c r="F26" s="7"/>
      <c r="G26" s="7"/>
      <c r="H26" s="7"/>
      <c r="I26" s="7"/>
      <c r="J26" s="7"/>
      <c r="K26" s="18"/>
    </row>
    <row r="27" spans="1:11" x14ac:dyDescent="0.2">
      <c r="A27" s="31" t="s">
        <v>3531</v>
      </c>
      <c r="B27" s="10"/>
      <c r="C27" s="10"/>
      <c r="D27" s="10"/>
      <c r="E27" s="10"/>
      <c r="F27" s="10"/>
      <c r="G27" s="10"/>
      <c r="H27" s="10"/>
      <c r="I27" s="10"/>
      <c r="J27" s="10"/>
      <c r="K27" s="36"/>
    </row>
    <row r="28" spans="1:11" x14ac:dyDescent="0.2">
      <c r="A28" s="74" t="s">
        <v>3532</v>
      </c>
      <c r="B28" s="10"/>
      <c r="C28" s="10"/>
      <c r="D28" s="10"/>
      <c r="E28" s="10"/>
      <c r="F28" s="10"/>
      <c r="G28" s="10"/>
      <c r="H28" s="10"/>
      <c r="I28" s="10"/>
      <c r="J28" s="10"/>
      <c r="K28" s="36"/>
    </row>
    <row r="29" spans="1:11" x14ac:dyDescent="0.2">
      <c r="A29" s="31" t="s">
        <v>3533</v>
      </c>
      <c r="B29" s="10"/>
      <c r="C29" s="10"/>
      <c r="D29" s="10"/>
      <c r="E29" s="10"/>
      <c r="F29" s="10"/>
      <c r="G29" s="10"/>
      <c r="H29" s="10"/>
      <c r="I29" s="10"/>
      <c r="J29" s="10"/>
      <c r="K29" s="36"/>
    </row>
    <row r="30" spans="1:11" x14ac:dyDescent="0.2">
      <c r="A30" s="31" t="s">
        <v>3534</v>
      </c>
      <c r="B30" s="10"/>
      <c r="C30" s="10"/>
      <c r="D30" s="10"/>
      <c r="E30" s="10"/>
      <c r="F30" s="10"/>
      <c r="G30" s="10"/>
      <c r="H30" s="10"/>
      <c r="I30" s="10"/>
      <c r="J30" s="10"/>
      <c r="K30" s="36"/>
    </row>
    <row r="31" spans="1:11" x14ac:dyDescent="0.2">
      <c r="A31" s="31" t="s">
        <v>3535</v>
      </c>
      <c r="B31" s="10"/>
      <c r="C31" s="10"/>
      <c r="D31" s="10"/>
      <c r="E31" s="10"/>
      <c r="F31" s="10"/>
      <c r="G31" s="10"/>
      <c r="H31" s="10"/>
      <c r="I31" s="10"/>
      <c r="J31" s="10"/>
      <c r="K31" s="36"/>
    </row>
    <row r="32" spans="1:11" x14ac:dyDescent="0.2">
      <c r="A32" s="31" t="s">
        <v>3536</v>
      </c>
      <c r="B32" s="10"/>
      <c r="C32" s="10"/>
      <c r="D32" s="10"/>
      <c r="E32" s="10"/>
      <c r="F32" s="10"/>
      <c r="G32" s="10"/>
      <c r="H32" s="10"/>
      <c r="I32" s="10"/>
      <c r="J32" s="10"/>
      <c r="K32" s="36"/>
    </row>
    <row r="33" spans="1:11" x14ac:dyDescent="0.2">
      <c r="A33" s="31"/>
      <c r="B33" s="397" t="s">
        <v>3537</v>
      </c>
      <c r="C33" s="10" t="s">
        <v>3538</v>
      </c>
      <c r="D33" s="10"/>
      <c r="E33" s="10"/>
      <c r="F33" s="10"/>
      <c r="G33" s="10"/>
      <c r="H33" s="10"/>
      <c r="I33" s="10"/>
      <c r="J33" s="10"/>
      <c r="K33" s="36"/>
    </row>
    <row r="34" spans="1:11" x14ac:dyDescent="0.2">
      <c r="A34" s="31" t="s">
        <v>3539</v>
      </c>
      <c r="B34" s="10"/>
      <c r="C34" s="10"/>
      <c r="D34" s="10"/>
      <c r="E34" s="10"/>
      <c r="F34" s="10"/>
      <c r="G34" s="10"/>
      <c r="H34" s="10"/>
      <c r="I34" s="10"/>
      <c r="J34" s="10"/>
      <c r="K34" s="36"/>
    </row>
    <row r="35" spans="1:11" x14ac:dyDescent="0.2">
      <c r="A35" s="31"/>
      <c r="B35" s="397" t="s">
        <v>3540</v>
      </c>
      <c r="C35" s="148" t="s">
        <v>3541</v>
      </c>
      <c r="D35" s="10"/>
      <c r="E35" s="10"/>
      <c r="F35" s="10"/>
      <c r="G35" s="10"/>
      <c r="H35" s="10"/>
      <c r="I35" s="10"/>
      <c r="J35" s="10"/>
      <c r="K35" s="36"/>
    </row>
    <row r="36" spans="1:11" x14ac:dyDescent="0.2">
      <c r="A36" s="74" t="s">
        <v>3542</v>
      </c>
      <c r="B36" s="10"/>
      <c r="C36" s="10"/>
      <c r="D36" s="10"/>
      <c r="E36" s="10"/>
      <c r="F36" s="10"/>
      <c r="G36" s="10"/>
      <c r="H36" s="10"/>
      <c r="I36" s="10"/>
      <c r="J36" s="10"/>
      <c r="K36" s="36"/>
    </row>
    <row r="37" spans="1:11" x14ac:dyDescent="0.2">
      <c r="A37" s="31" t="s">
        <v>3543</v>
      </c>
      <c r="B37" s="10"/>
      <c r="C37" s="10"/>
      <c r="D37" s="10"/>
      <c r="E37" s="10"/>
      <c r="F37" s="10"/>
      <c r="G37" s="10"/>
      <c r="H37" s="10"/>
      <c r="I37" s="10"/>
      <c r="J37" s="10"/>
      <c r="K37" s="36"/>
    </row>
    <row r="38" spans="1:11" x14ac:dyDescent="0.2">
      <c r="A38" s="31" t="s">
        <v>3544</v>
      </c>
      <c r="B38" s="10"/>
      <c r="C38" s="10"/>
      <c r="D38" s="10"/>
      <c r="E38" s="10"/>
      <c r="F38" s="10"/>
      <c r="G38" s="10"/>
      <c r="H38" s="10"/>
      <c r="I38" s="10"/>
      <c r="J38" s="10"/>
      <c r="K38" s="36"/>
    </row>
    <row r="39" spans="1:11" x14ac:dyDescent="0.2">
      <c r="A39" s="31"/>
      <c r="B39" s="398" t="s">
        <v>3545</v>
      </c>
      <c r="C39" s="10" t="s">
        <v>3546</v>
      </c>
      <c r="D39" s="10"/>
      <c r="E39" s="10"/>
      <c r="F39" s="10"/>
      <c r="G39" s="10"/>
      <c r="H39" s="10"/>
      <c r="I39" s="10"/>
      <c r="J39" s="10"/>
      <c r="K39" s="36"/>
    </row>
    <row r="40" spans="1:11" x14ac:dyDescent="0.2">
      <c r="A40" s="31" t="s">
        <v>3547</v>
      </c>
      <c r="B40" s="10"/>
      <c r="C40" s="10"/>
      <c r="D40" s="10"/>
      <c r="E40" s="10"/>
      <c r="F40" s="10"/>
      <c r="G40" s="10"/>
      <c r="H40" s="10"/>
      <c r="I40" s="10"/>
      <c r="J40" s="10"/>
      <c r="K40" s="36"/>
    </row>
    <row r="41" spans="1:11" x14ac:dyDescent="0.2">
      <c r="A41" s="31" t="s">
        <v>3548</v>
      </c>
      <c r="B41" s="10"/>
      <c r="C41" s="10"/>
      <c r="D41" s="10"/>
      <c r="E41" s="10"/>
      <c r="F41" s="10"/>
      <c r="G41" s="10"/>
      <c r="H41" s="10"/>
      <c r="I41" s="10"/>
      <c r="J41" s="10"/>
      <c r="K41" s="36"/>
    </row>
    <row r="42" spans="1:11" x14ac:dyDescent="0.2">
      <c r="A42" s="82" t="s">
        <v>3549</v>
      </c>
      <c r="B42" s="20"/>
      <c r="C42" s="20"/>
      <c r="D42" s="20"/>
      <c r="E42" s="20"/>
      <c r="F42" s="20"/>
      <c r="G42" s="20"/>
      <c r="H42" s="20"/>
      <c r="I42" s="20"/>
      <c r="J42" s="20"/>
      <c r="K42" s="34"/>
    </row>
    <row r="43" spans="1:11" x14ac:dyDescent="0.2">
      <c r="A43" s="74"/>
      <c r="B43" s="10"/>
      <c r="C43" s="10"/>
      <c r="D43" s="10"/>
      <c r="E43" s="10"/>
      <c r="F43" s="10"/>
      <c r="G43" s="10"/>
      <c r="H43" s="10"/>
      <c r="I43" s="10"/>
      <c r="J43" s="10"/>
      <c r="K43" s="36"/>
    </row>
    <row r="44" spans="1:11" x14ac:dyDescent="0.2">
      <c r="A44" s="385" t="s">
        <v>3550</v>
      </c>
      <c r="B44" s="7"/>
      <c r="C44" s="7"/>
      <c r="D44" s="7"/>
      <c r="E44" s="7"/>
      <c r="F44" s="7"/>
      <c r="G44" s="7"/>
      <c r="H44" s="7"/>
      <c r="I44" s="7"/>
      <c r="J44" s="7"/>
      <c r="K44" s="18"/>
    </row>
    <row r="45" spans="1:11" x14ac:dyDescent="0.2">
      <c r="A45" s="399"/>
      <c r="B45" s="398" t="s">
        <v>3551</v>
      </c>
      <c r="C45" s="10" t="s">
        <v>3552</v>
      </c>
      <c r="D45" s="10"/>
      <c r="E45" s="10"/>
      <c r="F45" s="10"/>
      <c r="G45" s="10"/>
      <c r="H45" s="10"/>
      <c r="I45" s="10"/>
      <c r="J45" s="10"/>
      <c r="K45" s="36"/>
    </row>
    <row r="46" spans="1:11" x14ac:dyDescent="0.2">
      <c r="A46" s="399"/>
      <c r="B46" s="398" t="s">
        <v>3553</v>
      </c>
      <c r="C46" s="10" t="s">
        <v>3554</v>
      </c>
      <c r="D46" s="10"/>
      <c r="E46" s="10"/>
      <c r="F46" s="10"/>
      <c r="G46" s="10"/>
      <c r="H46" s="10"/>
      <c r="I46" s="10"/>
      <c r="J46" s="10"/>
      <c r="K46" s="36"/>
    </row>
    <row r="47" spans="1:11" x14ac:dyDescent="0.2">
      <c r="A47" s="31"/>
      <c r="B47" s="398" t="s">
        <v>94</v>
      </c>
      <c r="C47" s="148" t="s">
        <v>3636</v>
      </c>
      <c r="D47" s="10"/>
      <c r="E47" s="10"/>
      <c r="F47" s="10"/>
      <c r="G47" s="10"/>
      <c r="H47" s="10"/>
      <c r="I47" s="10"/>
      <c r="J47" s="10"/>
      <c r="K47" s="36"/>
    </row>
    <row r="48" spans="1:11" x14ac:dyDescent="0.2">
      <c r="A48" s="31" t="s">
        <v>3637</v>
      </c>
      <c r="B48" s="398"/>
      <c r="C48" s="148"/>
      <c r="D48" s="10"/>
      <c r="E48" s="10"/>
      <c r="F48" s="10"/>
      <c r="G48" s="10"/>
      <c r="H48" s="10"/>
      <c r="I48" s="10"/>
      <c r="J48" s="10"/>
      <c r="K48" s="36"/>
    </row>
    <row r="49" spans="1:11" x14ac:dyDescent="0.2">
      <c r="A49" s="399"/>
      <c r="B49" s="398" t="s">
        <v>56</v>
      </c>
      <c r="C49" s="148" t="s">
        <v>3555</v>
      </c>
      <c r="D49" s="10"/>
      <c r="E49" s="10"/>
      <c r="F49" s="10"/>
      <c r="G49" s="10"/>
      <c r="H49" s="10"/>
      <c r="I49" s="10"/>
      <c r="J49" s="10"/>
      <c r="K49" s="36"/>
    </row>
    <row r="50" spans="1:11" x14ac:dyDescent="0.2">
      <c r="A50" s="74" t="s">
        <v>3556</v>
      </c>
      <c r="B50" s="400"/>
      <c r="C50" s="10"/>
      <c r="D50" s="10"/>
      <c r="E50" s="10"/>
      <c r="F50" s="10"/>
      <c r="G50" s="10"/>
      <c r="H50" s="10"/>
      <c r="I50" s="10"/>
      <c r="J50" s="10"/>
      <c r="K50" s="36"/>
    </row>
    <row r="51" spans="1:11" x14ac:dyDescent="0.2">
      <c r="A51" s="399"/>
      <c r="B51" s="398" t="s">
        <v>3557</v>
      </c>
      <c r="C51" s="148" t="s">
        <v>3558</v>
      </c>
      <c r="D51" s="10"/>
      <c r="E51" s="10"/>
      <c r="F51" s="10"/>
      <c r="G51" s="10"/>
      <c r="H51" s="10"/>
      <c r="I51" s="10"/>
      <c r="J51" s="10"/>
      <c r="K51" s="36"/>
    </row>
    <row r="52" spans="1:11" x14ac:dyDescent="0.2">
      <c r="A52" s="399"/>
      <c r="B52" s="401" t="s">
        <v>3559</v>
      </c>
      <c r="C52" s="148" t="s">
        <v>3560</v>
      </c>
      <c r="D52" s="10"/>
      <c r="E52" s="10"/>
      <c r="F52" s="10"/>
      <c r="G52" s="10"/>
      <c r="H52" s="10"/>
      <c r="I52" s="10"/>
      <c r="J52" s="10"/>
      <c r="K52" s="36"/>
    </row>
    <row r="53" spans="1:11" x14ac:dyDescent="0.2">
      <c r="A53" s="31"/>
      <c r="B53" s="398" t="s">
        <v>3561</v>
      </c>
      <c r="C53" s="148" t="s">
        <v>3562</v>
      </c>
      <c r="D53" s="10"/>
      <c r="E53" s="10"/>
      <c r="F53" s="10"/>
      <c r="G53" s="10"/>
      <c r="H53" s="10"/>
      <c r="I53" s="10"/>
      <c r="J53" s="10"/>
      <c r="K53" s="36"/>
    </row>
    <row r="54" spans="1:11" x14ac:dyDescent="0.2">
      <c r="A54" s="31"/>
      <c r="B54" s="398" t="s">
        <v>24</v>
      </c>
      <c r="C54" s="10" t="s">
        <v>3563</v>
      </c>
      <c r="D54" s="10"/>
      <c r="E54" s="10"/>
      <c r="F54" s="10"/>
      <c r="G54" s="10"/>
      <c r="H54" s="10"/>
      <c r="I54" s="10"/>
      <c r="J54" s="10"/>
      <c r="K54" s="36"/>
    </row>
    <row r="55" spans="1:11" x14ac:dyDescent="0.2">
      <c r="A55" s="31" t="s">
        <v>3564</v>
      </c>
      <c r="B55" s="402"/>
      <c r="C55" s="10"/>
      <c r="D55" s="10"/>
      <c r="E55" s="10"/>
      <c r="F55" s="10"/>
      <c r="G55" s="10"/>
      <c r="H55" s="10"/>
      <c r="I55" s="10"/>
      <c r="J55" s="10"/>
      <c r="K55" s="36"/>
    </row>
    <row r="56" spans="1:11" x14ac:dyDescent="0.2">
      <c r="A56" s="31" t="s">
        <v>3565</v>
      </c>
      <c r="B56" s="402"/>
      <c r="C56" s="10"/>
      <c r="D56" s="10"/>
      <c r="E56" s="10"/>
      <c r="F56" s="10"/>
      <c r="G56" s="10"/>
      <c r="H56" s="10"/>
      <c r="I56" s="10"/>
      <c r="J56" s="10"/>
      <c r="K56" s="36"/>
    </row>
    <row r="57" spans="1:11" x14ac:dyDescent="0.2">
      <c r="A57" s="74" t="s">
        <v>3566</v>
      </c>
      <c r="B57" s="402"/>
      <c r="C57" s="10"/>
      <c r="D57" s="10"/>
      <c r="E57" s="10"/>
      <c r="F57" s="10"/>
      <c r="G57" s="10"/>
      <c r="H57" s="10"/>
      <c r="I57" s="10"/>
      <c r="J57" s="10"/>
      <c r="K57" s="36"/>
    </row>
    <row r="58" spans="1:11" x14ac:dyDescent="0.2">
      <c r="A58" s="403" t="s">
        <v>3567</v>
      </c>
      <c r="B58" s="10" t="s">
        <v>3568</v>
      </c>
      <c r="C58" s="10"/>
      <c r="D58" s="10"/>
      <c r="E58" s="10"/>
      <c r="F58" s="10"/>
      <c r="G58" s="10"/>
      <c r="H58" s="10"/>
      <c r="I58" s="10"/>
      <c r="J58" s="10"/>
      <c r="K58" s="36"/>
    </row>
    <row r="59" spans="1:11" x14ac:dyDescent="0.2">
      <c r="A59" s="74" t="s">
        <v>3569</v>
      </c>
      <c r="B59" s="402"/>
      <c r="C59" s="10"/>
      <c r="D59" s="10"/>
      <c r="E59" s="10"/>
      <c r="F59" s="10"/>
      <c r="G59" s="10"/>
      <c r="H59" s="10"/>
      <c r="I59" s="10"/>
      <c r="J59" s="10"/>
      <c r="K59" s="36"/>
    </row>
    <row r="60" spans="1:11" x14ac:dyDescent="0.2">
      <c r="A60" s="74"/>
      <c r="B60" s="398" t="s">
        <v>61</v>
      </c>
      <c r="C60" s="10" t="s">
        <v>3570</v>
      </c>
      <c r="D60" s="10"/>
      <c r="E60" s="10"/>
      <c r="F60" s="10"/>
      <c r="G60" s="10"/>
      <c r="H60" s="10"/>
      <c r="I60" s="10"/>
      <c r="J60" s="10"/>
      <c r="K60" s="36"/>
    </row>
    <row r="61" spans="1:11" x14ac:dyDescent="0.2">
      <c r="A61" s="74"/>
      <c r="B61" s="398" t="s">
        <v>62</v>
      </c>
      <c r="C61" s="10" t="s">
        <v>3571</v>
      </c>
      <c r="D61" s="10"/>
      <c r="E61" s="10"/>
      <c r="F61" s="10"/>
      <c r="G61" s="10"/>
      <c r="H61" s="10"/>
      <c r="I61" s="10"/>
      <c r="J61" s="10"/>
      <c r="K61" s="36"/>
    </row>
    <row r="62" spans="1:11" x14ac:dyDescent="0.2">
      <c r="A62" s="404" t="s">
        <v>3572</v>
      </c>
      <c r="B62" s="398"/>
      <c r="C62" s="10"/>
      <c r="D62" s="10"/>
      <c r="E62" s="10"/>
      <c r="F62" s="405" t="s">
        <v>3573</v>
      </c>
      <c r="G62" s="10"/>
      <c r="H62" s="10"/>
      <c r="I62" s="10"/>
      <c r="J62" s="10"/>
      <c r="K62" s="36"/>
    </row>
    <row r="63" spans="1:11" x14ac:dyDescent="0.2">
      <c r="A63" s="31"/>
      <c r="B63" s="398" t="s">
        <v>3574</v>
      </c>
      <c r="C63" s="148" t="s">
        <v>3575</v>
      </c>
      <c r="D63" s="10"/>
      <c r="E63" s="10"/>
      <c r="F63" s="10"/>
      <c r="G63" s="10"/>
      <c r="H63" s="10"/>
      <c r="I63" s="10"/>
      <c r="J63" s="10"/>
      <c r="K63" s="36"/>
    </row>
    <row r="64" spans="1:11" x14ac:dyDescent="0.2">
      <c r="A64" s="31" t="s">
        <v>4155</v>
      </c>
      <c r="B64" s="398"/>
      <c r="C64" s="10"/>
      <c r="D64" s="10"/>
      <c r="E64" s="10"/>
      <c r="F64" s="10"/>
      <c r="G64" s="10"/>
      <c r="H64" s="10"/>
      <c r="I64" s="10"/>
      <c r="J64" s="10"/>
      <c r="K64" s="36"/>
    </row>
    <row r="65" spans="1:11" x14ac:dyDescent="0.2">
      <c r="A65" s="404"/>
      <c r="B65" s="398"/>
      <c r="C65" s="396" t="s">
        <v>3526</v>
      </c>
      <c r="D65" s="10"/>
      <c r="E65" s="10"/>
      <c r="F65" s="10"/>
      <c r="G65" s="10"/>
      <c r="H65" s="10"/>
      <c r="I65" s="10"/>
      <c r="J65" s="10"/>
      <c r="K65" s="36"/>
    </row>
    <row r="66" spans="1:11" x14ac:dyDescent="0.2">
      <c r="A66" s="404" t="s">
        <v>3576</v>
      </c>
      <c r="B66" s="402"/>
      <c r="C66" s="396"/>
      <c r="D66" s="10"/>
      <c r="E66" s="10"/>
      <c r="F66" s="10"/>
      <c r="G66" s="10"/>
      <c r="H66" s="10"/>
      <c r="I66" s="10"/>
      <c r="J66" s="10"/>
      <c r="K66" s="36"/>
    </row>
    <row r="67" spans="1:11" x14ac:dyDescent="0.2">
      <c r="A67" s="140" t="s">
        <v>3577</v>
      </c>
      <c r="B67" s="402"/>
      <c r="C67" s="396"/>
      <c r="D67" s="10"/>
      <c r="E67" s="10"/>
      <c r="F67" s="10"/>
      <c r="G67" s="10"/>
      <c r="H67" s="10"/>
      <c r="I67" s="10"/>
      <c r="J67" s="10"/>
      <c r="K67" s="36"/>
    </row>
    <row r="68" spans="1:11" x14ac:dyDescent="0.2">
      <c r="A68" s="31"/>
      <c r="B68" s="398" t="s">
        <v>3578</v>
      </c>
      <c r="C68" s="148" t="s">
        <v>3579</v>
      </c>
      <c r="D68" s="10"/>
      <c r="E68" s="10"/>
      <c r="F68" s="10"/>
      <c r="G68" s="10"/>
      <c r="H68" s="10"/>
      <c r="I68" s="10"/>
      <c r="J68" s="10"/>
      <c r="K68" s="36"/>
    </row>
    <row r="69" spans="1:11" x14ac:dyDescent="0.2">
      <c r="A69" s="31"/>
      <c r="B69" s="398" t="s">
        <v>69</v>
      </c>
      <c r="C69" s="148" t="s">
        <v>3580</v>
      </c>
      <c r="D69" s="10"/>
      <c r="E69" s="10"/>
      <c r="F69" s="10"/>
      <c r="G69" s="10"/>
      <c r="H69" s="10"/>
      <c r="I69" s="10"/>
      <c r="J69" s="10"/>
      <c r="K69" s="36"/>
    </row>
    <row r="70" spans="1:11" x14ac:dyDescent="0.2">
      <c r="A70" s="74" t="s">
        <v>4157</v>
      </c>
      <c r="B70" s="398"/>
      <c r="C70" s="148"/>
      <c r="D70" s="10"/>
      <c r="E70" s="10"/>
      <c r="F70" s="10"/>
      <c r="G70" s="10"/>
      <c r="H70" s="10"/>
      <c r="I70" s="10"/>
      <c r="J70" s="10"/>
      <c r="K70" s="36"/>
    </row>
    <row r="71" spans="1:11" x14ac:dyDescent="0.2">
      <c r="A71" s="74" t="s">
        <v>4156</v>
      </c>
      <c r="B71" s="398"/>
      <c r="C71" s="148"/>
      <c r="D71" s="10"/>
      <c r="E71" s="10"/>
      <c r="F71" s="10"/>
      <c r="G71" s="10"/>
      <c r="H71" s="10"/>
      <c r="I71" s="10"/>
      <c r="J71" s="10"/>
      <c r="K71" s="36"/>
    </row>
    <row r="72" spans="1:11" x14ac:dyDescent="0.2">
      <c r="A72" s="31"/>
      <c r="B72" s="398" t="s">
        <v>3581</v>
      </c>
      <c r="C72" s="148" t="s">
        <v>3582</v>
      </c>
      <c r="D72" s="10"/>
      <c r="E72" s="10"/>
      <c r="F72" s="10"/>
      <c r="G72" s="10"/>
      <c r="H72" s="10"/>
      <c r="I72" s="10"/>
      <c r="J72" s="10"/>
      <c r="K72" s="36"/>
    </row>
    <row r="73" spans="1:11" x14ac:dyDescent="0.2">
      <c r="A73" s="31"/>
      <c r="B73" s="398" t="s">
        <v>3583</v>
      </c>
      <c r="C73" s="148" t="s">
        <v>3584</v>
      </c>
      <c r="D73" s="10"/>
      <c r="E73" s="10"/>
      <c r="F73" s="10"/>
      <c r="G73" s="10"/>
      <c r="H73" s="10"/>
      <c r="I73" s="10"/>
      <c r="J73" s="10"/>
      <c r="K73" s="36"/>
    </row>
    <row r="74" spans="1:11" x14ac:dyDescent="0.2">
      <c r="A74" s="31"/>
      <c r="B74" s="398" t="s">
        <v>3591</v>
      </c>
      <c r="C74" s="148" t="s">
        <v>3592</v>
      </c>
      <c r="D74" s="10"/>
      <c r="E74" s="10"/>
      <c r="F74" s="10"/>
      <c r="G74" s="10"/>
      <c r="H74" s="10"/>
      <c r="I74" s="10"/>
      <c r="J74" s="10"/>
      <c r="K74" s="36"/>
    </row>
    <row r="75" spans="1:11" x14ac:dyDescent="0.2">
      <c r="A75" s="31"/>
      <c r="B75" s="398" t="s">
        <v>3593</v>
      </c>
      <c r="C75" s="148" t="s">
        <v>3594</v>
      </c>
      <c r="D75" s="10"/>
      <c r="E75" s="10"/>
      <c r="F75" s="10"/>
      <c r="G75" s="10"/>
      <c r="H75" s="10"/>
      <c r="I75" s="10"/>
      <c r="J75" s="10"/>
      <c r="K75" s="36"/>
    </row>
    <row r="76" spans="1:11" x14ac:dyDescent="0.2">
      <c r="A76" s="31"/>
      <c r="B76" s="398" t="s">
        <v>3595</v>
      </c>
      <c r="C76" s="148" t="s">
        <v>3596</v>
      </c>
      <c r="D76" s="10"/>
      <c r="E76" s="10"/>
      <c r="F76" s="10"/>
      <c r="G76" s="10"/>
      <c r="H76" s="10"/>
      <c r="I76" s="10"/>
      <c r="J76" s="10"/>
      <c r="K76" s="36"/>
    </row>
    <row r="77" spans="1:11" x14ac:dyDescent="0.2">
      <c r="A77" s="31"/>
      <c r="B77" s="398" t="s">
        <v>3597</v>
      </c>
      <c r="C77" s="148" t="s">
        <v>3598</v>
      </c>
      <c r="D77" s="10"/>
      <c r="E77" s="10"/>
      <c r="F77" s="10"/>
      <c r="G77" s="10"/>
      <c r="H77" s="10"/>
      <c r="I77" s="10"/>
      <c r="J77" s="10"/>
      <c r="K77" s="36"/>
    </row>
    <row r="78" spans="1:11" x14ac:dyDescent="0.2">
      <c r="A78" s="31"/>
      <c r="B78" s="398" t="s">
        <v>3599</v>
      </c>
      <c r="C78" s="148" t="s">
        <v>3600</v>
      </c>
      <c r="D78" s="10"/>
      <c r="E78" s="10"/>
      <c r="F78" s="10"/>
      <c r="G78" s="10"/>
      <c r="H78" s="10"/>
      <c r="I78" s="10"/>
      <c r="J78" s="10"/>
      <c r="K78" s="36"/>
    </row>
    <row r="79" spans="1:11" x14ac:dyDescent="0.2">
      <c r="A79" s="31"/>
      <c r="B79" s="398" t="s">
        <v>3601</v>
      </c>
      <c r="C79" s="148" t="s">
        <v>3602</v>
      </c>
      <c r="D79" s="10"/>
      <c r="E79" s="10"/>
      <c r="F79" s="10"/>
      <c r="G79" s="10"/>
      <c r="H79" s="10"/>
      <c r="I79" s="10"/>
      <c r="J79" s="10"/>
      <c r="K79" s="36"/>
    </row>
    <row r="80" spans="1:11" x14ac:dyDescent="0.2">
      <c r="A80" s="31"/>
      <c r="B80" s="398" t="s">
        <v>3603</v>
      </c>
      <c r="C80" s="148" t="s">
        <v>3604</v>
      </c>
      <c r="D80" s="10"/>
      <c r="E80" s="10"/>
      <c r="F80" s="10"/>
      <c r="G80" s="10"/>
      <c r="H80" s="10"/>
      <c r="I80" s="10"/>
      <c r="J80" s="10"/>
      <c r="K80" s="36"/>
    </row>
    <row r="81" spans="1:11" x14ac:dyDescent="0.2">
      <c r="A81" s="31"/>
      <c r="B81" s="398" t="s">
        <v>3605</v>
      </c>
      <c r="C81" s="148" t="s">
        <v>3606</v>
      </c>
      <c r="D81" s="10"/>
      <c r="E81" s="10"/>
      <c r="F81" s="10"/>
      <c r="G81" s="10"/>
      <c r="H81" s="10"/>
      <c r="I81" s="10"/>
      <c r="J81" s="10"/>
      <c r="K81" s="36"/>
    </row>
    <row r="82" spans="1:11" x14ac:dyDescent="0.2">
      <c r="A82" s="31"/>
      <c r="B82" s="398" t="s">
        <v>3607</v>
      </c>
      <c r="C82" s="148" t="s">
        <v>3608</v>
      </c>
      <c r="D82" s="10"/>
      <c r="E82" s="10"/>
      <c r="F82" s="10"/>
      <c r="G82" s="10"/>
      <c r="H82" s="10"/>
      <c r="I82" s="10"/>
      <c r="J82" s="10"/>
      <c r="K82" s="36"/>
    </row>
    <row r="83" spans="1:11" x14ac:dyDescent="0.2">
      <c r="A83" s="31"/>
      <c r="B83" s="398" t="s">
        <v>3609</v>
      </c>
      <c r="C83" s="148" t="s">
        <v>3610</v>
      </c>
      <c r="D83" s="10"/>
      <c r="E83" s="10"/>
      <c r="F83" s="10"/>
      <c r="G83" s="10"/>
      <c r="H83" s="10"/>
      <c r="I83" s="10"/>
      <c r="J83" s="10"/>
      <c r="K83" s="36"/>
    </row>
    <row r="84" spans="1:11" x14ac:dyDescent="0.2">
      <c r="A84" s="31"/>
      <c r="B84" s="398" t="s">
        <v>3611</v>
      </c>
      <c r="C84" s="148" t="s">
        <v>3612</v>
      </c>
      <c r="D84" s="10"/>
      <c r="E84" s="10"/>
      <c r="F84" s="10"/>
      <c r="G84" s="10"/>
      <c r="H84" s="10"/>
      <c r="I84" s="10"/>
      <c r="J84" s="10"/>
      <c r="K84" s="36"/>
    </row>
    <row r="85" spans="1:11" x14ac:dyDescent="0.2">
      <c r="A85" s="31"/>
      <c r="B85" s="398" t="s">
        <v>3613</v>
      </c>
      <c r="C85" s="148" t="s">
        <v>3614</v>
      </c>
      <c r="D85" s="10"/>
      <c r="E85" s="10"/>
      <c r="F85" s="10"/>
      <c r="G85" s="10"/>
      <c r="H85" s="10"/>
      <c r="I85" s="10"/>
      <c r="J85" s="10"/>
      <c r="K85" s="36"/>
    </row>
    <row r="86" spans="1:11" x14ac:dyDescent="0.2">
      <c r="A86" s="31"/>
      <c r="B86" s="398" t="s">
        <v>3615</v>
      </c>
      <c r="C86" s="148" t="s">
        <v>3616</v>
      </c>
      <c r="D86" s="10"/>
      <c r="E86" s="10"/>
      <c r="F86" s="10"/>
      <c r="G86" s="10"/>
      <c r="H86" s="10"/>
      <c r="I86" s="10"/>
      <c r="J86" s="10"/>
      <c r="K86" s="36"/>
    </row>
    <row r="87" spans="1:11" x14ac:dyDescent="0.2">
      <c r="A87" s="31"/>
      <c r="B87" s="398" t="s">
        <v>3617</v>
      </c>
      <c r="C87" s="148" t="s">
        <v>3618</v>
      </c>
      <c r="D87" s="10"/>
      <c r="E87" s="10"/>
      <c r="F87" s="10"/>
      <c r="G87" s="10"/>
      <c r="H87" s="10"/>
      <c r="I87" s="10"/>
      <c r="J87" s="10"/>
      <c r="K87" s="36"/>
    </row>
    <row r="88" spans="1:11" x14ac:dyDescent="0.2">
      <c r="A88" s="74" t="s">
        <v>3619</v>
      </c>
      <c r="B88" s="200"/>
      <c r="C88" s="148"/>
      <c r="D88" s="10"/>
      <c r="E88" s="10"/>
      <c r="F88" s="10"/>
      <c r="G88" s="10"/>
      <c r="H88" s="10"/>
      <c r="I88" s="10"/>
      <c r="J88" s="10"/>
      <c r="K88" s="36"/>
    </row>
    <row r="89" spans="1:11" x14ac:dyDescent="0.2">
      <c r="A89" s="10"/>
      <c r="B89" s="398" t="s">
        <v>3620</v>
      </c>
      <c r="C89" s="148" t="s">
        <v>3621</v>
      </c>
      <c r="D89" s="10"/>
      <c r="E89" s="10"/>
      <c r="F89" s="10"/>
      <c r="G89" s="10"/>
      <c r="H89" s="10"/>
      <c r="I89" s="10"/>
      <c r="J89" s="10"/>
      <c r="K89" s="863"/>
    </row>
    <row r="90" spans="1:11" x14ac:dyDescent="0.2">
      <c r="A90" s="868" t="s">
        <v>3622</v>
      </c>
      <c r="B90" s="398" t="s">
        <v>41</v>
      </c>
      <c r="C90" s="148" t="s">
        <v>3623</v>
      </c>
      <c r="D90" s="10"/>
      <c r="E90" s="10"/>
      <c r="F90" s="10"/>
      <c r="G90" s="10"/>
      <c r="H90" s="10"/>
      <c r="I90" s="10"/>
      <c r="J90" s="10"/>
      <c r="K90" s="808"/>
    </row>
    <row r="91" spans="1:11" x14ac:dyDescent="0.2">
      <c r="A91" s="404"/>
      <c r="B91" s="398"/>
      <c r="C91" s="396" t="s">
        <v>3526</v>
      </c>
      <c r="D91" s="10"/>
      <c r="E91" s="10"/>
      <c r="F91" s="10"/>
      <c r="G91" s="10"/>
      <c r="H91" s="10"/>
      <c r="I91" s="10"/>
      <c r="J91" s="10"/>
      <c r="K91" s="36"/>
    </row>
    <row r="92" spans="1:11" x14ac:dyDescent="0.2">
      <c r="A92" s="31"/>
      <c r="B92" s="398" t="s">
        <v>3638</v>
      </c>
      <c r="C92" s="148" t="s">
        <v>3639</v>
      </c>
      <c r="D92" s="10"/>
      <c r="E92" s="10"/>
      <c r="F92" s="10"/>
      <c r="G92" s="10"/>
      <c r="H92" s="10"/>
      <c r="I92" s="10"/>
      <c r="J92" s="10"/>
      <c r="K92" s="36"/>
    </row>
    <row r="93" spans="1:11" x14ac:dyDescent="0.2">
      <c r="A93" s="74" t="s">
        <v>3640</v>
      </c>
      <c r="B93" s="398"/>
      <c r="C93" s="148"/>
      <c r="D93" s="10"/>
      <c r="E93" s="10"/>
      <c r="F93" s="10"/>
      <c r="G93" s="10"/>
      <c r="H93" s="10"/>
      <c r="I93" s="10"/>
      <c r="J93" s="10"/>
      <c r="K93" s="36"/>
    </row>
    <row r="94" spans="1:11" x14ac:dyDescent="0.2">
      <c r="A94" s="31" t="s">
        <v>3641</v>
      </c>
      <c r="B94" s="398"/>
      <c r="C94" s="148"/>
      <c r="D94" s="10"/>
      <c r="E94" s="10"/>
      <c r="F94" s="10"/>
      <c r="G94" s="10"/>
      <c r="H94" s="10"/>
      <c r="I94" s="10"/>
      <c r="J94" s="10"/>
      <c r="K94" s="36"/>
    </row>
    <row r="95" spans="1:11" x14ac:dyDescent="0.2">
      <c r="A95" s="31" t="s">
        <v>3642</v>
      </c>
      <c r="B95" s="398"/>
      <c r="C95" s="148"/>
      <c r="D95" s="10"/>
      <c r="E95" s="10"/>
      <c r="F95" s="10"/>
      <c r="G95" s="10"/>
      <c r="H95" s="10"/>
      <c r="I95" s="10"/>
      <c r="J95" s="10"/>
      <c r="K95" s="36"/>
    </row>
    <row r="96" spans="1:11" x14ac:dyDescent="0.2">
      <c r="A96" s="74" t="s">
        <v>3643</v>
      </c>
      <c r="B96" s="398"/>
      <c r="C96" s="148"/>
      <c r="D96" s="10"/>
      <c r="E96" s="10"/>
      <c r="F96" s="10"/>
      <c r="G96" s="10"/>
      <c r="H96" s="10"/>
      <c r="I96" s="10"/>
      <c r="J96" s="10"/>
      <c r="K96" s="36"/>
    </row>
    <row r="97" spans="1:11" x14ac:dyDescent="0.2">
      <c r="A97" s="31" t="s">
        <v>3644</v>
      </c>
      <c r="B97" s="398"/>
      <c r="C97" s="148"/>
      <c r="D97" s="10"/>
      <c r="E97" s="10"/>
      <c r="F97" s="10"/>
      <c r="G97" s="10"/>
      <c r="H97" s="10"/>
      <c r="I97" s="10"/>
      <c r="J97" s="10"/>
      <c r="K97" s="36"/>
    </row>
    <row r="98" spans="1:11" x14ac:dyDescent="0.2">
      <c r="A98" s="31"/>
      <c r="B98" s="398" t="s">
        <v>3645</v>
      </c>
      <c r="C98" s="148" t="s">
        <v>3646</v>
      </c>
      <c r="D98" s="10"/>
      <c r="E98" s="10"/>
      <c r="F98" s="10"/>
      <c r="G98" s="10"/>
      <c r="H98" s="10"/>
      <c r="I98" s="10"/>
      <c r="J98" s="10"/>
      <c r="K98" s="36"/>
    </row>
    <row r="99" spans="1:11" x14ac:dyDescent="0.2">
      <c r="A99" s="31" t="s">
        <v>3647</v>
      </c>
      <c r="B99" s="398"/>
      <c r="C99" s="148"/>
      <c r="D99" s="10"/>
      <c r="E99" s="10"/>
      <c r="F99" s="10"/>
      <c r="G99" s="10"/>
      <c r="H99" s="10"/>
      <c r="I99" s="10"/>
      <c r="J99" s="10"/>
      <c r="K99" s="36"/>
    </row>
    <row r="100" spans="1:11" x14ac:dyDescent="0.2">
      <c r="A100" s="31" t="s">
        <v>3648</v>
      </c>
      <c r="B100" s="398"/>
      <c r="C100" s="148"/>
      <c r="D100" s="10"/>
      <c r="E100" s="10"/>
      <c r="F100" s="10"/>
      <c r="G100" s="10"/>
      <c r="H100" s="10"/>
      <c r="I100" s="10"/>
      <c r="J100" s="10"/>
      <c r="K100" s="36"/>
    </row>
    <row r="101" spans="1:11" x14ac:dyDescent="0.2">
      <c r="A101" s="31" t="s">
        <v>3649</v>
      </c>
      <c r="B101" s="398"/>
      <c r="C101" s="148"/>
      <c r="D101" s="10"/>
      <c r="E101" s="10"/>
      <c r="F101" s="10"/>
      <c r="G101" s="10"/>
      <c r="H101" s="10"/>
      <c r="I101" s="10"/>
      <c r="J101" s="10"/>
      <c r="K101" s="36"/>
    </row>
    <row r="102" spans="1:11" x14ac:dyDescent="0.2">
      <c r="A102" s="31" t="s">
        <v>3650</v>
      </c>
      <c r="B102" s="398"/>
      <c r="C102" s="148"/>
      <c r="D102" s="10"/>
      <c r="E102" s="10"/>
      <c r="F102" s="10"/>
      <c r="G102" s="10"/>
      <c r="H102" s="10"/>
      <c r="I102" s="10"/>
      <c r="J102" s="10"/>
      <c r="K102" s="36"/>
    </row>
    <row r="103" spans="1:11" x14ac:dyDescent="0.2">
      <c r="A103" s="31"/>
      <c r="B103" s="398" t="s">
        <v>3585</v>
      </c>
      <c r="C103" s="148" t="s">
        <v>3586</v>
      </c>
      <c r="D103" s="10"/>
      <c r="E103" s="10"/>
      <c r="F103" s="10"/>
      <c r="G103" s="10"/>
      <c r="H103" s="10"/>
      <c r="I103" s="10"/>
      <c r="J103" s="10"/>
      <c r="K103" s="36"/>
    </row>
    <row r="104" spans="1:11" x14ac:dyDescent="0.2">
      <c r="A104" s="74" t="s">
        <v>3587</v>
      </c>
      <c r="B104" s="398"/>
      <c r="C104" s="148"/>
      <c r="D104" s="10"/>
      <c r="E104" s="10"/>
      <c r="F104" s="10"/>
      <c r="G104" s="10"/>
      <c r="H104" s="10"/>
      <c r="I104" s="10"/>
      <c r="J104" s="10"/>
      <c r="K104" s="36"/>
    </row>
    <row r="105" spans="1:11" x14ac:dyDescent="0.2">
      <c r="A105" s="31" t="s">
        <v>3588</v>
      </c>
      <c r="B105" s="398"/>
      <c r="C105" s="148"/>
      <c r="D105" s="10"/>
      <c r="E105" s="10"/>
      <c r="F105" s="10"/>
      <c r="G105" s="10"/>
      <c r="H105" s="10"/>
      <c r="I105" s="10"/>
      <c r="J105" s="10"/>
      <c r="K105" s="36"/>
    </row>
    <row r="106" spans="1:11" x14ac:dyDescent="0.2">
      <c r="A106" s="74" t="s">
        <v>3589</v>
      </c>
      <c r="B106" s="398"/>
      <c r="C106" s="148"/>
      <c r="D106" s="10"/>
      <c r="E106" s="10"/>
      <c r="F106" s="10"/>
      <c r="G106" s="10"/>
      <c r="H106" s="10"/>
      <c r="I106" s="10"/>
      <c r="J106" s="10"/>
      <c r="K106" s="36"/>
    </row>
    <row r="107" spans="1:11" x14ac:dyDescent="0.2">
      <c r="A107" s="74" t="s">
        <v>4153</v>
      </c>
      <c r="B107" s="398"/>
      <c r="C107" s="148"/>
      <c r="D107" s="10"/>
      <c r="E107" s="10"/>
      <c r="F107" s="10"/>
      <c r="G107" s="10"/>
      <c r="H107" s="10"/>
      <c r="I107" s="10"/>
      <c r="J107" s="10"/>
      <c r="K107" s="36"/>
    </row>
    <row r="108" spans="1:11" x14ac:dyDescent="0.2">
      <c r="A108" s="74" t="s">
        <v>4154</v>
      </c>
      <c r="B108" s="398"/>
      <c r="C108" s="148"/>
      <c r="D108" s="10"/>
      <c r="E108" s="10"/>
      <c r="F108" s="10"/>
      <c r="G108" s="10"/>
      <c r="H108" s="10"/>
      <c r="I108" s="10"/>
      <c r="J108" s="10"/>
      <c r="K108" s="36"/>
    </row>
    <row r="109" spans="1:11" x14ac:dyDescent="0.2">
      <c r="A109" s="31" t="s">
        <v>3590</v>
      </c>
      <c r="B109" s="398"/>
      <c r="C109" s="148"/>
      <c r="D109" s="10"/>
      <c r="E109" s="10"/>
      <c r="F109" s="10"/>
      <c r="G109" s="10"/>
      <c r="H109" s="10"/>
      <c r="I109" s="10"/>
      <c r="J109" s="10"/>
      <c r="K109" s="36"/>
    </row>
    <row r="110" spans="1:11" x14ac:dyDescent="0.2">
      <c r="A110" s="31"/>
      <c r="B110" s="398" t="s">
        <v>3651</v>
      </c>
      <c r="C110" s="148" t="s">
        <v>4159</v>
      </c>
      <c r="D110" s="10"/>
      <c r="E110" s="10"/>
      <c r="F110" s="10"/>
      <c r="G110" s="10"/>
      <c r="H110" s="10"/>
      <c r="I110" s="10"/>
      <c r="J110" s="10"/>
      <c r="K110" s="36"/>
    </row>
    <row r="111" spans="1:11" x14ac:dyDescent="0.2">
      <c r="A111" s="29"/>
      <c r="B111" s="406" t="s">
        <v>4</v>
      </c>
      <c r="C111" s="203" t="s">
        <v>3652</v>
      </c>
      <c r="D111" s="7"/>
      <c r="E111" s="7"/>
      <c r="F111" s="7"/>
      <c r="G111" s="7"/>
      <c r="H111" s="7"/>
      <c r="I111" s="7"/>
      <c r="J111" s="7"/>
      <c r="K111" s="18"/>
    </row>
    <row r="112" spans="1:11" x14ac:dyDescent="0.2">
      <c r="A112" s="74" t="s">
        <v>3653</v>
      </c>
      <c r="B112" s="398"/>
      <c r="C112" s="148"/>
      <c r="D112" s="10"/>
      <c r="E112" s="10"/>
      <c r="F112" s="10"/>
      <c r="G112" s="10"/>
      <c r="H112" s="10"/>
      <c r="I112" s="10"/>
      <c r="J112" s="10"/>
      <c r="K112" s="36"/>
    </row>
    <row r="113" spans="1:11" x14ac:dyDescent="0.2">
      <c r="A113" s="74" t="s">
        <v>3654</v>
      </c>
      <c r="B113" s="398"/>
      <c r="C113" s="148"/>
      <c r="D113" s="10"/>
      <c r="E113" s="10"/>
      <c r="F113" s="10"/>
      <c r="G113" s="10"/>
      <c r="H113" s="10"/>
      <c r="I113" s="10"/>
      <c r="J113" s="10"/>
      <c r="K113" s="36"/>
    </row>
    <row r="114" spans="1:11" x14ac:dyDescent="0.2">
      <c r="A114" s="31" t="s">
        <v>3655</v>
      </c>
      <c r="B114" s="398"/>
      <c r="C114" s="148"/>
      <c r="D114" s="10"/>
      <c r="E114" s="10"/>
      <c r="F114" s="10"/>
      <c r="G114" s="10"/>
      <c r="H114" s="10"/>
      <c r="I114" s="10"/>
      <c r="J114" s="10"/>
      <c r="K114" s="36"/>
    </row>
    <row r="115" spans="1:11" x14ac:dyDescent="0.2">
      <c r="A115" s="33" t="s">
        <v>3656</v>
      </c>
      <c r="B115" s="407"/>
      <c r="C115" s="408" t="s">
        <v>3657</v>
      </c>
      <c r="D115" s="20"/>
      <c r="E115" s="20"/>
      <c r="F115" s="20"/>
      <c r="G115" s="20"/>
      <c r="H115" s="20"/>
      <c r="I115" s="20"/>
      <c r="J115" s="28" t="s">
        <v>3658</v>
      </c>
      <c r="K115" s="17"/>
    </row>
    <row r="116" spans="1:11" x14ac:dyDescent="0.2">
      <c r="A116" s="31"/>
      <c r="B116" s="398" t="s">
        <v>99</v>
      </c>
      <c r="C116" s="148" t="s">
        <v>3659</v>
      </c>
      <c r="D116" s="10"/>
      <c r="E116" s="10"/>
      <c r="F116" s="10"/>
      <c r="G116" s="10"/>
      <c r="H116" s="10"/>
      <c r="I116" s="10"/>
      <c r="J116" s="10"/>
      <c r="K116" s="36"/>
    </row>
    <row r="117" spans="1:11" x14ac:dyDescent="0.2">
      <c r="A117" s="31"/>
      <c r="B117" s="409" t="s">
        <v>3660</v>
      </c>
      <c r="C117" s="148" t="s">
        <v>3661</v>
      </c>
      <c r="D117" s="10"/>
      <c r="E117" s="10"/>
      <c r="F117" s="10"/>
      <c r="G117" s="10"/>
      <c r="H117" s="10"/>
      <c r="I117" s="10"/>
      <c r="J117" s="10"/>
      <c r="K117" s="36"/>
    </row>
    <row r="118" spans="1:11" x14ac:dyDescent="0.2">
      <c r="A118" s="82"/>
      <c r="B118" s="410" t="s">
        <v>3662</v>
      </c>
      <c r="C118" s="99" t="s">
        <v>3663</v>
      </c>
      <c r="D118" s="20"/>
      <c r="E118" s="20"/>
      <c r="F118" s="20"/>
      <c r="G118" s="20"/>
      <c r="H118" s="20"/>
      <c r="I118" s="20"/>
      <c r="J118" s="20"/>
      <c r="K118" s="34"/>
    </row>
    <row r="119" spans="1:11" x14ac:dyDescent="0.2">
      <c r="A119" s="74"/>
      <c r="B119" s="398" t="s">
        <v>4126</v>
      </c>
      <c r="C119" s="10" t="s">
        <v>4132</v>
      </c>
      <c r="D119" s="10"/>
      <c r="E119" s="10"/>
      <c r="F119" s="10"/>
      <c r="G119" s="10"/>
      <c r="H119" s="10"/>
      <c r="I119" s="10"/>
      <c r="J119" s="10"/>
      <c r="K119" s="36"/>
    </row>
    <row r="120" spans="1:11" s="803" customFormat="1" x14ac:dyDescent="0.2">
      <c r="A120" s="813"/>
      <c r="B120" s="398"/>
      <c r="C120" s="10" t="s">
        <v>4133</v>
      </c>
      <c r="D120" s="10"/>
      <c r="E120" s="10"/>
      <c r="F120" s="10"/>
      <c r="G120" s="10"/>
      <c r="H120" s="10"/>
      <c r="I120" s="10"/>
      <c r="J120" s="10"/>
      <c r="K120" s="808"/>
    </row>
    <row r="121" spans="1:11" s="803" customFormat="1" x14ac:dyDescent="0.2">
      <c r="A121" s="813"/>
      <c r="B121" s="398" t="s">
        <v>4127</v>
      </c>
      <c r="C121" s="10" t="s">
        <v>4134</v>
      </c>
      <c r="D121" s="10"/>
      <c r="E121" s="10"/>
      <c r="F121" s="10"/>
      <c r="G121" s="10"/>
      <c r="H121" s="10"/>
      <c r="I121" s="10"/>
      <c r="J121" s="10"/>
      <c r="K121" s="808"/>
    </row>
    <row r="122" spans="1:11" s="803" customFormat="1" x14ac:dyDescent="0.2">
      <c r="A122" s="10" t="s">
        <v>4135</v>
      </c>
      <c r="B122" s="398"/>
      <c r="D122" s="10"/>
      <c r="E122" s="10"/>
      <c r="F122" s="10"/>
      <c r="G122" s="10"/>
      <c r="H122" s="10"/>
      <c r="I122" s="10"/>
      <c r="J122" s="10"/>
      <c r="K122" s="808"/>
    </row>
    <row r="123" spans="1:11" s="803" customFormat="1" x14ac:dyDescent="0.2">
      <c r="A123" s="813"/>
      <c r="B123" s="398" t="s">
        <v>4136</v>
      </c>
      <c r="C123" s="10" t="s">
        <v>4137</v>
      </c>
      <c r="D123" s="10"/>
      <c r="E123" s="10"/>
      <c r="F123" s="10"/>
      <c r="G123" s="10"/>
      <c r="H123" s="10"/>
      <c r="I123" s="10"/>
      <c r="J123" s="10"/>
      <c r="K123" s="808"/>
    </row>
    <row r="124" spans="1:11" s="803" customFormat="1" x14ac:dyDescent="0.2">
      <c r="A124" s="10" t="s">
        <v>4619</v>
      </c>
      <c r="B124" s="398"/>
      <c r="C124" s="10"/>
      <c r="D124" s="10"/>
      <c r="E124" s="10"/>
      <c r="F124" s="10"/>
      <c r="G124" s="10"/>
      <c r="H124" s="10"/>
      <c r="I124" s="10"/>
      <c r="J124" s="10"/>
      <c r="K124" s="808"/>
    </row>
    <row r="125" spans="1:11" s="803" customFormat="1" x14ac:dyDescent="0.2">
      <c r="A125" s="10"/>
      <c r="B125" s="398" t="s">
        <v>4249</v>
      </c>
      <c r="C125" s="148" t="s">
        <v>4250</v>
      </c>
      <c r="D125" s="10"/>
      <c r="E125" s="10"/>
      <c r="F125" s="10"/>
      <c r="G125" s="10"/>
      <c r="H125" s="10"/>
      <c r="I125" s="10"/>
      <c r="J125" s="10"/>
      <c r="K125" s="808"/>
    </row>
    <row r="126" spans="1:11" s="803" customFormat="1" x14ac:dyDescent="0.2">
      <c r="A126" s="10"/>
      <c r="B126" s="398" t="s">
        <v>4603</v>
      </c>
      <c r="C126" s="10" t="s">
        <v>4604</v>
      </c>
      <c r="D126" s="10"/>
      <c r="E126" s="10"/>
      <c r="F126" s="10"/>
      <c r="G126" s="10"/>
      <c r="H126" s="10"/>
      <c r="I126" s="10"/>
      <c r="J126" s="10"/>
      <c r="K126" s="808"/>
    </row>
    <row r="127" spans="1:11" s="803" customFormat="1" x14ac:dyDescent="0.2">
      <c r="A127" s="148"/>
      <c r="B127" s="398" t="s">
        <v>4442</v>
      </c>
      <c r="C127" s="148" t="s">
        <v>4605</v>
      </c>
      <c r="D127" s="10"/>
      <c r="E127" s="10"/>
      <c r="F127" s="10"/>
      <c r="G127" s="10"/>
      <c r="H127" s="10"/>
      <c r="I127" s="10"/>
      <c r="J127" s="10"/>
      <c r="K127" s="808"/>
    </row>
    <row r="128" spans="1:11" x14ac:dyDescent="0.2">
      <c r="A128" s="5" t="s">
        <v>4158</v>
      </c>
      <c r="B128" s="7"/>
      <c r="C128" s="7"/>
      <c r="D128" s="7"/>
      <c r="E128" s="7"/>
      <c r="F128" s="7"/>
      <c r="G128" s="7"/>
      <c r="H128" s="7"/>
      <c r="I128" s="7"/>
      <c r="J128" s="7"/>
      <c r="K128" s="18"/>
    </row>
    <row r="129" spans="1:11" s="803" customFormat="1" x14ac:dyDescent="0.2">
      <c r="A129" s="31"/>
      <c r="B129" s="398" t="s">
        <v>3624</v>
      </c>
      <c r="C129" s="148" t="s">
        <v>3625</v>
      </c>
      <c r="D129" s="10"/>
      <c r="E129" s="10"/>
      <c r="F129" s="10"/>
      <c r="G129" s="10"/>
      <c r="H129" s="10"/>
      <c r="I129" s="10"/>
      <c r="J129" s="10"/>
      <c r="K129" s="808"/>
    </row>
    <row r="130" spans="1:11" s="803" customFormat="1" x14ac:dyDescent="0.2">
      <c r="A130" s="31"/>
      <c r="B130" s="398" t="s">
        <v>4428</v>
      </c>
      <c r="C130" s="148" t="s">
        <v>3626</v>
      </c>
      <c r="D130" s="10"/>
      <c r="E130" s="10"/>
      <c r="F130" s="10"/>
      <c r="G130" s="10"/>
      <c r="H130" s="10"/>
      <c r="I130" s="10"/>
      <c r="J130" s="10"/>
      <c r="K130" s="808"/>
    </row>
    <row r="131" spans="1:11" s="803" customFormat="1" x14ac:dyDescent="0.2">
      <c r="A131" s="10"/>
      <c r="B131" s="398" t="s">
        <v>3627</v>
      </c>
      <c r="C131" s="148" t="s">
        <v>3628</v>
      </c>
      <c r="D131" s="10"/>
      <c r="E131" s="10"/>
      <c r="F131" s="10"/>
      <c r="G131" s="10"/>
      <c r="H131" s="10"/>
      <c r="I131" s="10"/>
      <c r="J131" s="10"/>
      <c r="K131" s="863"/>
    </row>
    <row r="132" spans="1:11" s="803" customFormat="1" x14ac:dyDescent="0.2">
      <c r="A132" s="31"/>
      <c r="B132" s="398" t="s">
        <v>3629</v>
      </c>
      <c r="C132" s="148" t="s">
        <v>3630</v>
      </c>
      <c r="D132" s="10"/>
      <c r="E132" s="10"/>
      <c r="F132" s="10"/>
      <c r="G132" s="10"/>
      <c r="H132" s="10"/>
      <c r="I132" s="10"/>
      <c r="J132" s="10"/>
      <c r="K132" s="808"/>
    </row>
    <row r="133" spans="1:11" s="803" customFormat="1" x14ac:dyDescent="0.2">
      <c r="A133" s="31" t="s">
        <v>3631</v>
      </c>
      <c r="B133" s="398"/>
      <c r="C133" s="148"/>
      <c r="D133" s="10"/>
      <c r="E133" s="10"/>
      <c r="F133" s="10"/>
      <c r="G133" s="10"/>
      <c r="H133" s="10"/>
      <c r="I133" s="10"/>
      <c r="J133" s="10"/>
      <c r="K133" s="808"/>
    </row>
    <row r="134" spans="1:11" s="803" customFormat="1" x14ac:dyDescent="0.2">
      <c r="A134" s="31" t="s">
        <v>3632</v>
      </c>
      <c r="B134" s="398"/>
      <c r="C134" s="148"/>
      <c r="D134" s="10"/>
      <c r="E134" s="10"/>
      <c r="F134" s="10"/>
      <c r="G134" s="10"/>
      <c r="H134" s="10"/>
      <c r="I134" s="10"/>
      <c r="J134" s="10"/>
      <c r="K134" s="808"/>
    </row>
    <row r="135" spans="1:11" s="803" customFormat="1" x14ac:dyDescent="0.2">
      <c r="A135" s="31"/>
      <c r="B135" s="398" t="s">
        <v>3633</v>
      </c>
      <c r="C135" s="148" t="s">
        <v>3634</v>
      </c>
      <c r="D135" s="10"/>
      <c r="E135" s="10"/>
      <c r="F135" s="10"/>
      <c r="G135" s="10"/>
      <c r="H135" s="10"/>
      <c r="I135" s="10"/>
      <c r="J135" s="10"/>
      <c r="K135" s="808"/>
    </row>
    <row r="136" spans="1:11" s="803" customFormat="1" x14ac:dyDescent="0.2">
      <c r="A136" s="568" t="s">
        <v>3635</v>
      </c>
      <c r="B136" s="864"/>
      <c r="C136" s="865"/>
      <c r="D136" s="866"/>
      <c r="E136" s="866"/>
      <c r="F136" s="866"/>
      <c r="G136" s="866"/>
      <c r="H136" s="866"/>
      <c r="I136" s="866"/>
      <c r="J136" s="866"/>
      <c r="K136" s="867"/>
    </row>
    <row r="137" spans="1:11" s="803" customFormat="1" x14ac:dyDescent="0.2">
      <c r="A137" s="399" t="s">
        <v>3664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808"/>
    </row>
    <row r="138" spans="1:11" x14ac:dyDescent="0.2">
      <c r="A138" s="31" t="s">
        <v>3665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36"/>
    </row>
    <row r="139" spans="1:11" x14ac:dyDescent="0.2">
      <c r="A139" s="74" t="s">
        <v>3666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36"/>
    </row>
    <row r="140" spans="1:11" x14ac:dyDescent="0.2">
      <c r="A140" s="74" t="s">
        <v>3667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36"/>
    </row>
    <row r="141" spans="1:11" x14ac:dyDescent="0.2">
      <c r="A141" s="74" t="s">
        <v>3668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36"/>
    </row>
    <row r="142" spans="1:11" x14ac:dyDescent="0.2">
      <c r="A142" s="74" t="s">
        <v>3669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36"/>
    </row>
    <row r="143" spans="1:11" x14ac:dyDescent="0.2">
      <c r="A143" s="74" t="s">
        <v>3670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36"/>
    </row>
    <row r="144" spans="1:11" x14ac:dyDescent="0.2">
      <c r="A144" s="31" t="s">
        <v>3671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36"/>
    </row>
    <row r="145" spans="1:11" x14ac:dyDescent="0.2">
      <c r="A145" s="74" t="s">
        <v>3672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36"/>
    </row>
    <row r="146" spans="1:11" x14ac:dyDescent="0.2">
      <c r="A146" s="82" t="s">
        <v>3673</v>
      </c>
      <c r="B146" s="20"/>
      <c r="C146" s="20"/>
      <c r="D146" s="20"/>
      <c r="E146" s="20"/>
      <c r="F146" s="20"/>
      <c r="G146" s="411" t="s">
        <v>3674</v>
      </c>
      <c r="H146" s="20"/>
      <c r="I146" s="20"/>
      <c r="J146" s="20"/>
      <c r="K146" s="34"/>
    </row>
    <row r="147" spans="1:11" x14ac:dyDescent="0.2">
      <c r="A147" s="74"/>
      <c r="B147" s="10"/>
      <c r="C147" s="10"/>
      <c r="D147" s="10"/>
      <c r="E147" s="10"/>
      <c r="F147" s="10"/>
      <c r="G147" s="10"/>
      <c r="H147" s="10"/>
      <c r="I147" s="10"/>
      <c r="J147" s="10"/>
      <c r="K147" s="36"/>
    </row>
    <row r="148" spans="1:11" x14ac:dyDescent="0.2">
      <c r="A148" s="385" t="s">
        <v>3675</v>
      </c>
      <c r="B148" s="7"/>
      <c r="C148" s="7"/>
      <c r="D148" s="7"/>
      <c r="E148" s="7"/>
      <c r="F148" s="7"/>
      <c r="G148" s="412"/>
      <c r="H148" s="7"/>
      <c r="I148" s="7"/>
      <c r="J148" s="7"/>
      <c r="K148" s="18"/>
    </row>
    <row r="149" spans="1:11" x14ac:dyDescent="0.2">
      <c r="A149" s="74" t="s">
        <v>3676</v>
      </c>
      <c r="B149" s="10"/>
      <c r="C149" s="10"/>
      <c r="D149" s="10"/>
      <c r="E149" s="10"/>
      <c r="F149" s="10"/>
      <c r="G149" s="12"/>
      <c r="H149" s="10"/>
      <c r="I149" s="10"/>
      <c r="J149" s="10"/>
      <c r="K149" s="36"/>
    </row>
    <row r="150" spans="1:11" x14ac:dyDescent="0.2">
      <c r="A150" s="82" t="s">
        <v>3677</v>
      </c>
      <c r="B150" s="20"/>
      <c r="C150" s="20"/>
      <c r="D150" s="20"/>
      <c r="E150" s="20"/>
      <c r="F150" s="20"/>
      <c r="G150" s="413" t="s">
        <v>3678</v>
      </c>
      <c r="H150" s="20"/>
      <c r="I150" s="20"/>
      <c r="J150" s="20"/>
      <c r="K150" s="34"/>
    </row>
    <row r="151" spans="1:11" x14ac:dyDescent="0.2">
      <c r="A151" s="414" t="s">
        <v>3679</v>
      </c>
      <c r="B151" s="415" t="s">
        <v>3680</v>
      </c>
      <c r="C151" s="416" t="s">
        <v>3681</v>
      </c>
      <c r="D151" s="6"/>
      <c r="E151" s="6"/>
      <c r="F151" s="6"/>
      <c r="G151" s="6"/>
      <c r="H151" s="6"/>
      <c r="I151" s="6"/>
      <c r="J151" s="6"/>
      <c r="K151" s="3"/>
    </row>
    <row r="152" spans="1:11" x14ac:dyDescent="0.2">
      <c r="A152" s="15"/>
      <c r="B152" s="9"/>
      <c r="C152" s="14"/>
      <c r="D152" s="9"/>
      <c r="E152" s="9"/>
      <c r="F152" s="9"/>
      <c r="G152" s="9"/>
      <c r="H152" s="9"/>
      <c r="I152" s="9"/>
      <c r="J152" s="9"/>
      <c r="K152" s="13"/>
    </row>
    <row r="153" spans="1:11" x14ac:dyDescent="0.2">
      <c r="A153" s="341" t="s">
        <v>4429</v>
      </c>
      <c r="B153" s="2"/>
      <c r="C153" s="2"/>
      <c r="D153" s="2"/>
      <c r="E153" s="2"/>
      <c r="F153" s="2"/>
      <c r="G153" s="2"/>
      <c r="H153" s="2"/>
      <c r="I153" s="2"/>
      <c r="J153" s="2"/>
      <c r="K153" s="287"/>
    </row>
    <row r="154" spans="1:11" x14ac:dyDescent="0.2">
      <c r="A154" s="14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x14ac:dyDescent="0.2">
      <c r="A155" s="385" t="s">
        <v>3682</v>
      </c>
      <c r="B155" s="7"/>
      <c r="C155" s="7"/>
      <c r="D155" s="7"/>
      <c r="E155" s="7"/>
      <c r="F155" s="7"/>
      <c r="G155" s="7"/>
      <c r="H155" s="7"/>
      <c r="I155" s="7"/>
      <c r="J155" s="7"/>
      <c r="K155" s="18"/>
    </row>
    <row r="156" spans="1:11" x14ac:dyDescent="0.2">
      <c r="A156" s="74" t="s">
        <v>3683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36"/>
    </row>
    <row r="157" spans="1:11" x14ac:dyDescent="0.2">
      <c r="A157" s="417" t="s">
        <v>3684</v>
      </c>
      <c r="B157" s="418"/>
      <c r="C157" s="418"/>
      <c r="D157" s="418"/>
      <c r="E157" s="418"/>
      <c r="F157" s="418" t="s">
        <v>3685</v>
      </c>
      <c r="G157" s="418"/>
      <c r="H157" s="418"/>
      <c r="I157" s="418"/>
      <c r="J157" s="419" t="s">
        <v>3686</v>
      </c>
      <c r="K157" s="420" t="s">
        <v>3687</v>
      </c>
    </row>
    <row r="158" spans="1:11" x14ac:dyDescent="0.2">
      <c r="A158" s="31" t="s">
        <v>3688</v>
      </c>
      <c r="B158" s="10"/>
      <c r="C158" s="10"/>
      <c r="D158" s="10"/>
      <c r="E158" s="10"/>
      <c r="F158" s="10" t="s">
        <v>3689</v>
      </c>
      <c r="G158" s="10"/>
      <c r="H158" s="10"/>
      <c r="I158" s="10"/>
      <c r="J158" s="421">
        <v>0.5</v>
      </c>
      <c r="K158" s="92">
        <v>5.8</v>
      </c>
    </row>
    <row r="159" spans="1:11" x14ac:dyDescent="0.2">
      <c r="A159" s="461" t="s">
        <v>3690</v>
      </c>
      <c r="B159" s="493"/>
      <c r="C159" s="493"/>
      <c r="D159" s="493"/>
      <c r="E159" s="493"/>
      <c r="F159" s="547" t="s">
        <v>3691</v>
      </c>
      <c r="G159" s="493"/>
      <c r="H159" s="493"/>
      <c r="I159" s="493"/>
      <c r="J159" s="565">
        <f>(1000-Summary!X52)/100</f>
        <v>2.92</v>
      </c>
      <c r="K159" s="566">
        <v>9.99</v>
      </c>
    </row>
    <row r="160" spans="1:11" x14ac:dyDescent="0.2">
      <c r="A160" s="461" t="s">
        <v>3692</v>
      </c>
      <c r="B160" s="493"/>
      <c r="C160" s="493"/>
      <c r="D160" s="493"/>
      <c r="E160" s="493"/>
      <c r="F160" s="493" t="s">
        <v>3693</v>
      </c>
      <c r="G160" s="493"/>
      <c r="H160" s="493"/>
      <c r="I160" s="493"/>
      <c r="J160" s="565">
        <v>0</v>
      </c>
      <c r="K160" s="566">
        <v>2</v>
      </c>
    </row>
    <row r="161" spans="1:11" x14ac:dyDescent="0.2">
      <c r="A161" s="461" t="s">
        <v>3694</v>
      </c>
      <c r="B161" s="493"/>
      <c r="C161" s="493"/>
      <c r="D161" s="493"/>
      <c r="E161" s="493"/>
      <c r="F161" s="493" t="s">
        <v>3693</v>
      </c>
      <c r="G161" s="493"/>
      <c r="H161" s="493"/>
      <c r="I161" s="493"/>
      <c r="J161" s="565">
        <v>0</v>
      </c>
      <c r="K161" s="566">
        <v>2</v>
      </c>
    </row>
    <row r="162" spans="1:11" x14ac:dyDescent="0.2">
      <c r="A162" s="461" t="s">
        <v>3695</v>
      </c>
      <c r="B162" s="493"/>
      <c r="C162" s="493"/>
      <c r="D162" s="493"/>
      <c r="E162" s="493"/>
      <c r="F162" s="493" t="s">
        <v>3696</v>
      </c>
      <c r="G162" s="493"/>
      <c r="H162" s="493"/>
      <c r="I162" s="493"/>
      <c r="J162" s="565">
        <v>5.0000000000000001E-3</v>
      </c>
      <c r="K162" s="566">
        <v>5</v>
      </c>
    </row>
    <row r="163" spans="1:11" x14ac:dyDescent="0.2">
      <c r="A163" s="461" t="s">
        <v>3697</v>
      </c>
      <c r="B163" s="493"/>
      <c r="C163" s="493"/>
      <c r="D163" s="493"/>
      <c r="E163" s="493"/>
      <c r="F163" s="547" t="s">
        <v>3698</v>
      </c>
      <c r="G163" s="493"/>
      <c r="H163" s="493"/>
      <c r="I163" s="493"/>
      <c r="J163" s="565">
        <v>0</v>
      </c>
      <c r="K163" s="566">
        <v>10</v>
      </c>
    </row>
    <row r="164" spans="1:11" x14ac:dyDescent="0.2">
      <c r="A164" s="462" t="s">
        <v>3699</v>
      </c>
      <c r="B164" s="493"/>
      <c r="C164" s="493"/>
      <c r="D164" s="493"/>
      <c r="E164" s="493"/>
      <c r="F164" s="547" t="s">
        <v>3700</v>
      </c>
      <c r="G164" s="493"/>
      <c r="H164" s="493"/>
      <c r="I164" s="493"/>
      <c r="J164" s="565">
        <v>0</v>
      </c>
      <c r="K164" s="566">
        <v>10</v>
      </c>
    </row>
    <row r="165" spans="1:11" x14ac:dyDescent="0.2">
      <c r="A165" s="462" t="s">
        <v>3701</v>
      </c>
      <c r="B165" s="493"/>
      <c r="C165" s="493"/>
      <c r="D165" s="493"/>
      <c r="E165" s="493"/>
      <c r="F165" s="547" t="s">
        <v>3702</v>
      </c>
      <c r="G165" s="493"/>
      <c r="H165" s="493"/>
      <c r="I165" s="493"/>
      <c r="J165" s="565">
        <v>0</v>
      </c>
      <c r="K165" s="566">
        <v>5</v>
      </c>
    </row>
    <row r="166" spans="1:11" x14ac:dyDescent="0.2">
      <c r="A166" s="462" t="s">
        <v>3703</v>
      </c>
      <c r="B166" s="493"/>
      <c r="C166" s="493"/>
      <c r="D166" s="493"/>
      <c r="E166" s="493"/>
      <c r="F166" s="547" t="s">
        <v>3704</v>
      </c>
      <c r="G166" s="493"/>
      <c r="H166" s="493"/>
      <c r="I166" s="493"/>
      <c r="J166" s="565">
        <v>0</v>
      </c>
      <c r="K166" s="566">
        <v>5</v>
      </c>
    </row>
    <row r="167" spans="1:11" x14ac:dyDescent="0.2">
      <c r="A167" s="461" t="s">
        <v>3705</v>
      </c>
      <c r="B167" s="493"/>
      <c r="C167" s="493"/>
      <c r="D167" s="493"/>
      <c r="E167" s="493"/>
      <c r="F167" s="547" t="s">
        <v>3706</v>
      </c>
      <c r="G167" s="493"/>
      <c r="H167" s="493"/>
      <c r="I167" s="493"/>
      <c r="J167" s="565">
        <v>0</v>
      </c>
      <c r="K167" s="566">
        <v>5</v>
      </c>
    </row>
    <row r="168" spans="1:11" x14ac:dyDescent="0.2">
      <c r="A168" s="461" t="s">
        <v>3707</v>
      </c>
      <c r="B168" s="493"/>
      <c r="C168" s="493"/>
      <c r="D168" s="493"/>
      <c r="E168" s="493"/>
      <c r="F168" s="493" t="s">
        <v>3708</v>
      </c>
      <c r="G168" s="493"/>
      <c r="H168" s="493"/>
      <c r="I168" s="493"/>
      <c r="J168" s="565">
        <v>0</v>
      </c>
      <c r="K168" s="566">
        <v>5</v>
      </c>
    </row>
    <row r="169" spans="1:11" x14ac:dyDescent="0.2">
      <c r="A169" s="462" t="s">
        <v>3709</v>
      </c>
      <c r="B169" s="493"/>
      <c r="C169" s="493"/>
      <c r="D169" s="493"/>
      <c r="E169" s="493"/>
      <c r="F169" s="493" t="s">
        <v>3708</v>
      </c>
      <c r="G169" s="493"/>
      <c r="H169" s="493"/>
      <c r="I169" s="493"/>
      <c r="J169" s="565">
        <v>0</v>
      </c>
      <c r="K169" s="566">
        <v>5</v>
      </c>
    </row>
    <row r="170" spans="1:11" x14ac:dyDescent="0.2">
      <c r="A170" s="462" t="s">
        <v>3710</v>
      </c>
      <c r="B170" s="493"/>
      <c r="C170" s="493"/>
      <c r="D170" s="493"/>
      <c r="E170" s="493"/>
      <c r="F170" s="493" t="s">
        <v>3708</v>
      </c>
      <c r="G170" s="493"/>
      <c r="H170" s="493"/>
      <c r="I170" s="493"/>
      <c r="J170" s="565">
        <v>0</v>
      </c>
      <c r="K170" s="566">
        <v>5</v>
      </c>
    </row>
    <row r="171" spans="1:11" x14ac:dyDescent="0.2">
      <c r="A171" s="461" t="s">
        <v>3711</v>
      </c>
      <c r="B171" s="493"/>
      <c r="C171" s="493"/>
      <c r="D171" s="493"/>
      <c r="E171" s="493"/>
      <c r="F171" s="547" t="s">
        <v>3712</v>
      </c>
      <c r="G171" s="493"/>
      <c r="H171" s="493"/>
      <c r="I171" s="493"/>
      <c r="J171" s="565">
        <v>0</v>
      </c>
      <c r="K171" s="566">
        <v>4.9000000000000004</v>
      </c>
    </row>
    <row r="172" spans="1:11" x14ac:dyDescent="0.2">
      <c r="A172" s="461" t="s">
        <v>3713</v>
      </c>
      <c r="B172" s="493"/>
      <c r="C172" s="493"/>
      <c r="D172" s="493"/>
      <c r="E172" s="493"/>
      <c r="F172" s="547" t="s">
        <v>3714</v>
      </c>
      <c r="G172" s="493"/>
      <c r="H172" s="493"/>
      <c r="I172" s="493"/>
      <c r="J172" s="565">
        <v>0</v>
      </c>
      <c r="K172" s="566">
        <v>3</v>
      </c>
    </row>
    <row r="173" spans="1:11" x14ac:dyDescent="0.2">
      <c r="A173" s="31" t="s">
        <v>3715</v>
      </c>
      <c r="B173" s="10"/>
      <c r="C173" s="10"/>
      <c r="D173" s="10"/>
      <c r="E173" s="10"/>
      <c r="F173" s="10" t="s">
        <v>3708</v>
      </c>
      <c r="G173" s="10"/>
      <c r="H173" s="10"/>
      <c r="I173" s="10"/>
      <c r="J173" s="114">
        <v>5.0000000000000001E-3</v>
      </c>
      <c r="K173" s="92">
        <v>5</v>
      </c>
    </row>
    <row r="174" spans="1:11" x14ac:dyDescent="0.2">
      <c r="A174" s="74" t="s">
        <v>3716</v>
      </c>
      <c r="B174" s="10"/>
      <c r="C174" s="10"/>
      <c r="D174" s="10"/>
      <c r="E174" s="10"/>
      <c r="F174" s="10" t="s">
        <v>3708</v>
      </c>
      <c r="G174" s="10"/>
      <c r="H174" s="10"/>
      <c r="I174" s="10"/>
      <c r="J174" s="114">
        <v>5.0000000000000001E-3</v>
      </c>
      <c r="K174" s="92">
        <v>5</v>
      </c>
    </row>
    <row r="175" spans="1:11" x14ac:dyDescent="0.2">
      <c r="A175" s="74" t="s">
        <v>3717</v>
      </c>
      <c r="B175" s="10"/>
      <c r="C175" s="10"/>
      <c r="D175" s="10"/>
      <c r="E175" s="10"/>
      <c r="F175" s="10" t="s">
        <v>3708</v>
      </c>
      <c r="G175" s="10"/>
      <c r="H175" s="10"/>
      <c r="I175" s="10"/>
      <c r="J175" s="114">
        <v>5.0000000000000001E-3</v>
      </c>
      <c r="K175" s="92">
        <v>5</v>
      </c>
    </row>
    <row r="176" spans="1:11" x14ac:dyDescent="0.2">
      <c r="A176" s="74" t="s">
        <v>3718</v>
      </c>
      <c r="B176" s="10"/>
      <c r="C176" s="10"/>
      <c r="D176" s="10"/>
      <c r="E176" s="10"/>
      <c r="F176" s="10" t="s">
        <v>3708</v>
      </c>
      <c r="G176" s="10"/>
      <c r="H176" s="10"/>
      <c r="I176" s="10"/>
      <c r="J176" s="114">
        <v>5.0000000000000001E-3</v>
      </c>
      <c r="K176" s="92">
        <v>5</v>
      </c>
    </row>
    <row r="177" spans="1:36" x14ac:dyDescent="0.2">
      <c r="A177" s="31" t="s">
        <v>3719</v>
      </c>
      <c r="B177" s="10"/>
      <c r="C177" s="10"/>
      <c r="D177" s="10"/>
      <c r="E177" s="10"/>
      <c r="F177" s="10" t="s">
        <v>3708</v>
      </c>
      <c r="G177" s="10"/>
      <c r="H177" s="10"/>
      <c r="I177" s="10"/>
      <c r="J177" s="114">
        <v>5.0000000000000001E-3</v>
      </c>
      <c r="K177" s="92">
        <v>5</v>
      </c>
    </row>
    <row r="178" spans="1:36" x14ac:dyDescent="0.2">
      <c r="A178" s="31"/>
      <c r="B178" s="10"/>
      <c r="C178" s="10"/>
      <c r="D178" s="10"/>
      <c r="E178" s="10"/>
      <c r="F178" s="10"/>
      <c r="G178" s="10"/>
      <c r="H178" s="10"/>
      <c r="I178" s="10"/>
      <c r="J178" s="114"/>
      <c r="K178" s="92"/>
    </row>
    <row r="179" spans="1:36" x14ac:dyDescent="0.2">
      <c r="A179" s="33" t="s">
        <v>3720</v>
      </c>
      <c r="B179" s="20"/>
      <c r="C179" s="20"/>
      <c r="D179" s="20"/>
      <c r="E179" s="20"/>
      <c r="F179" s="20"/>
      <c r="G179" s="20"/>
      <c r="H179" s="20"/>
      <c r="I179" s="20"/>
      <c r="J179" s="102">
        <f>SUM(J158:J178)</f>
        <v>3.4499999999999993</v>
      </c>
      <c r="K179" s="98">
        <f>SUM(K158:K178)</f>
        <v>107.69</v>
      </c>
    </row>
    <row r="180" spans="1:36" x14ac:dyDescent="0.2">
      <c r="A180" s="101"/>
      <c r="B180" s="101"/>
      <c r="C180" s="101"/>
      <c r="D180" s="101"/>
      <c r="E180" s="101"/>
      <c r="F180" s="101"/>
      <c r="G180" s="101"/>
      <c r="H180" s="101"/>
      <c r="I180" s="101"/>
      <c r="J180" s="91"/>
      <c r="K180" s="91"/>
    </row>
    <row r="181" spans="1:36" x14ac:dyDescent="0.2">
      <c r="A181" s="399" t="s">
        <v>5289</v>
      </c>
    </row>
    <row r="182" spans="1:36" x14ac:dyDescent="0.2">
      <c r="A182" t="s">
        <v>5290</v>
      </c>
    </row>
    <row r="183" spans="1:36" x14ac:dyDescent="0.2">
      <c r="A183" t="s">
        <v>5291</v>
      </c>
    </row>
    <row r="184" spans="1:36" x14ac:dyDescent="0.2">
      <c r="A184" t="s">
        <v>5292</v>
      </c>
    </row>
    <row r="185" spans="1:36" x14ac:dyDescent="0.2">
      <c r="A185" t="s">
        <v>5293</v>
      </c>
      <c r="L185" s="101"/>
      <c r="M185" s="101"/>
      <c r="N185" s="101"/>
    </row>
    <row r="186" spans="1:36" x14ac:dyDescent="0.2"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</row>
    <row r="187" spans="1:36" x14ac:dyDescent="0.2">
      <c r="A187" s="1071" t="s">
        <v>5304</v>
      </c>
      <c r="O187" s="101"/>
      <c r="P187" s="101"/>
      <c r="Q187" s="101"/>
    </row>
    <row r="188" spans="1:36" x14ac:dyDescent="0.2">
      <c r="A188" t="s">
        <v>5294</v>
      </c>
      <c r="C188" t="s">
        <v>5295</v>
      </c>
      <c r="D188" t="s">
        <v>70</v>
      </c>
      <c r="F188" s="803" t="s">
        <v>5295</v>
      </c>
      <c r="G188" s="803" t="s">
        <v>70</v>
      </c>
      <c r="I188" s="803" t="s">
        <v>5295</v>
      </c>
      <c r="J188" s="803" t="s">
        <v>70</v>
      </c>
      <c r="O188" s="101"/>
      <c r="P188" s="101"/>
    </row>
    <row r="189" spans="1:36" x14ac:dyDescent="0.2">
      <c r="C189" s="943">
        <v>43891</v>
      </c>
      <c r="D189">
        <v>1</v>
      </c>
      <c r="F189" s="943">
        <v>44256</v>
      </c>
      <c r="G189">
        <v>1.01</v>
      </c>
      <c r="I189" s="943">
        <v>44621</v>
      </c>
      <c r="J189" s="803">
        <v>1.02</v>
      </c>
      <c r="R189" s="101"/>
      <c r="S189" s="803"/>
      <c r="T189" s="101"/>
      <c r="U189" s="803"/>
      <c r="V189" s="101"/>
      <c r="W189" s="803"/>
      <c r="X189" s="101"/>
      <c r="Y189" s="803"/>
      <c r="Z189" s="101"/>
      <c r="AA189" s="803"/>
      <c r="AB189" s="101"/>
      <c r="AC189" s="803"/>
      <c r="AD189" s="101"/>
      <c r="AE189" s="803"/>
      <c r="AF189" s="101"/>
      <c r="AG189" s="803"/>
      <c r="AH189" s="101"/>
      <c r="AI189" s="803"/>
      <c r="AJ189" s="101"/>
    </row>
    <row r="190" spans="1:36" x14ac:dyDescent="0.2">
      <c r="C190" s="943">
        <v>43983</v>
      </c>
      <c r="D190" s="803">
        <v>1</v>
      </c>
      <c r="F190" s="943">
        <v>44348</v>
      </c>
      <c r="G190" s="803">
        <v>1.01</v>
      </c>
      <c r="I190" s="943">
        <v>44713</v>
      </c>
      <c r="J190" s="803">
        <v>1.02</v>
      </c>
      <c r="R190" s="101"/>
      <c r="S190" s="101"/>
      <c r="T190" s="101"/>
    </row>
    <row r="191" spans="1:36" x14ac:dyDescent="0.2">
      <c r="C191" s="943">
        <v>44075</v>
      </c>
      <c r="D191" s="803">
        <v>1</v>
      </c>
      <c r="F191" s="943">
        <v>44440</v>
      </c>
      <c r="G191" s="803">
        <v>1.01</v>
      </c>
      <c r="I191" s="943">
        <v>44805</v>
      </c>
      <c r="J191" s="803">
        <v>1.02</v>
      </c>
      <c r="R191" s="101"/>
      <c r="S191" s="101"/>
      <c r="T191" s="101"/>
    </row>
    <row r="192" spans="1:36" x14ac:dyDescent="0.2">
      <c r="C192" s="943">
        <v>44166</v>
      </c>
      <c r="D192" s="803">
        <v>1</v>
      </c>
      <c r="F192" s="943">
        <v>44531</v>
      </c>
      <c r="G192" s="803">
        <v>1.01</v>
      </c>
      <c r="I192" s="943">
        <v>44896</v>
      </c>
      <c r="J192" s="803">
        <v>1.02</v>
      </c>
      <c r="R192" s="101"/>
      <c r="S192" s="101"/>
      <c r="T192" s="101"/>
    </row>
    <row r="193" spans="1:34" x14ac:dyDescent="0.2">
      <c r="L193" s="943"/>
      <c r="M193" s="101"/>
    </row>
    <row r="194" spans="1:34" x14ac:dyDescent="0.2">
      <c r="C194" t="s">
        <v>3175</v>
      </c>
      <c r="D194">
        <v>4</v>
      </c>
      <c r="G194">
        <v>4.04</v>
      </c>
      <c r="J194">
        <v>4.08</v>
      </c>
      <c r="L194" s="943"/>
      <c r="M194" s="101"/>
    </row>
    <row r="195" spans="1:34" x14ac:dyDescent="0.2">
      <c r="L195" s="943"/>
      <c r="M195" s="101"/>
    </row>
    <row r="196" spans="1:34" x14ac:dyDescent="0.2">
      <c r="A196" t="s">
        <v>5296</v>
      </c>
      <c r="L196" s="943"/>
      <c r="M196" s="101"/>
    </row>
    <row r="197" spans="1:34" x14ac:dyDescent="0.2">
      <c r="L197" s="943"/>
      <c r="M197" s="101"/>
    </row>
    <row r="198" spans="1:34" ht="15" x14ac:dyDescent="0.25">
      <c r="A198" s="803" t="s">
        <v>5297</v>
      </c>
      <c r="B198" s="803"/>
      <c r="C198" s="803" t="s">
        <v>5295</v>
      </c>
      <c r="D198" s="803" t="s">
        <v>70</v>
      </c>
      <c r="E198" s="803"/>
      <c r="F198" s="803" t="s">
        <v>5295</v>
      </c>
      <c r="G198" s="803" t="s">
        <v>70</v>
      </c>
      <c r="H198" s="803"/>
      <c r="I198" s="803" t="s">
        <v>5295</v>
      </c>
      <c r="J198" s="803" t="s">
        <v>70</v>
      </c>
      <c r="M198" s="101"/>
      <c r="N198" s="943"/>
      <c r="O198" s="943"/>
      <c r="Q198" s="952"/>
    </row>
    <row r="199" spans="1:34" x14ac:dyDescent="0.2">
      <c r="A199" s="803"/>
      <c r="B199" s="803"/>
      <c r="C199" s="943">
        <v>43891</v>
      </c>
      <c r="D199" s="803">
        <v>1</v>
      </c>
      <c r="E199" s="803"/>
      <c r="F199" s="943">
        <v>44256</v>
      </c>
      <c r="G199" s="803">
        <v>1.01</v>
      </c>
      <c r="H199" s="803"/>
      <c r="I199" s="943">
        <v>44621</v>
      </c>
      <c r="J199" s="803">
        <v>1.01</v>
      </c>
    </row>
    <row r="200" spans="1:34" x14ac:dyDescent="0.2">
      <c r="A200" s="803"/>
      <c r="B200" s="803"/>
      <c r="C200" s="943">
        <v>43983</v>
      </c>
      <c r="D200" s="803">
        <v>1.01</v>
      </c>
      <c r="E200" s="803"/>
      <c r="F200" s="943">
        <v>44348</v>
      </c>
      <c r="G200" s="803">
        <v>1.01</v>
      </c>
      <c r="H200" s="803"/>
      <c r="I200" s="943">
        <v>44713</v>
      </c>
      <c r="J200" s="803">
        <v>1.01</v>
      </c>
    </row>
    <row r="201" spans="1:34" x14ac:dyDescent="0.2">
      <c r="A201" s="803"/>
      <c r="B201" s="803"/>
      <c r="C201" s="943">
        <v>44075</v>
      </c>
      <c r="D201" s="803">
        <v>1.01</v>
      </c>
      <c r="E201" s="803"/>
      <c r="F201" s="943">
        <v>44440</v>
      </c>
      <c r="G201" s="803">
        <v>1.01</v>
      </c>
      <c r="H201" s="803"/>
      <c r="I201" s="943">
        <v>44805</v>
      </c>
      <c r="J201" s="803">
        <v>1.01</v>
      </c>
    </row>
    <row r="202" spans="1:34" x14ac:dyDescent="0.2">
      <c r="A202" s="803"/>
      <c r="B202" s="803"/>
      <c r="C202" s="943">
        <v>44166</v>
      </c>
      <c r="D202" s="803">
        <v>1.01</v>
      </c>
      <c r="E202" s="803"/>
      <c r="F202" s="943">
        <v>44531</v>
      </c>
      <c r="G202" s="803">
        <v>1.01</v>
      </c>
      <c r="H202" s="803"/>
      <c r="I202" s="943">
        <v>44896</v>
      </c>
      <c r="J202" s="803">
        <v>1.02</v>
      </c>
    </row>
    <row r="203" spans="1:34" x14ac:dyDescent="0.2">
      <c r="B203" s="803"/>
      <c r="C203" s="803"/>
      <c r="D203" s="803"/>
      <c r="E203" s="803"/>
      <c r="F203" s="803"/>
      <c r="G203" s="803"/>
      <c r="H203" s="803"/>
      <c r="I203" s="803"/>
      <c r="J203" s="803"/>
    </row>
    <row r="204" spans="1:34" x14ac:dyDescent="0.2">
      <c r="C204" t="s">
        <v>3175</v>
      </c>
      <c r="D204">
        <v>4.03</v>
      </c>
      <c r="G204">
        <v>4.04</v>
      </c>
      <c r="J204">
        <v>4.05</v>
      </c>
      <c r="L204" s="943"/>
      <c r="M204" s="943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</row>
    <row r="205" spans="1:34" x14ac:dyDescent="0.2">
      <c r="L205" s="943"/>
      <c r="M205" s="943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</row>
    <row r="206" spans="1:34" x14ac:dyDescent="0.2">
      <c r="A206" s="803" t="s">
        <v>5298</v>
      </c>
      <c r="L206" s="943"/>
      <c r="M206" s="943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</row>
    <row r="207" spans="1:34" x14ac:dyDescent="0.2">
      <c r="A207" t="s">
        <v>5299</v>
      </c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</row>
    <row r="208" spans="1:34" x14ac:dyDescent="0.2"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</row>
    <row r="209" spans="1:34" x14ac:dyDescent="0.2">
      <c r="A209" s="803" t="s">
        <v>5300</v>
      </c>
      <c r="B209" s="803"/>
      <c r="C209" s="803" t="s">
        <v>5295</v>
      </c>
      <c r="D209" s="803" t="s">
        <v>70</v>
      </c>
      <c r="E209" s="803"/>
      <c r="F209" s="803" t="s">
        <v>5295</v>
      </c>
      <c r="G209" s="803" t="s">
        <v>70</v>
      </c>
      <c r="H209" s="803"/>
      <c r="I209" s="803" t="s">
        <v>5295</v>
      </c>
      <c r="J209" s="803" t="s">
        <v>70</v>
      </c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</row>
    <row r="210" spans="1:34" x14ac:dyDescent="0.2">
      <c r="A210" s="803"/>
      <c r="B210" s="803"/>
      <c r="C210" s="943">
        <v>43891</v>
      </c>
      <c r="D210" s="803">
        <v>1</v>
      </c>
      <c r="E210" s="803"/>
      <c r="F210" s="943">
        <v>44256</v>
      </c>
      <c r="G210" s="803">
        <v>1</v>
      </c>
      <c r="H210" s="803"/>
      <c r="I210" s="943">
        <v>44621</v>
      </c>
      <c r="J210" s="803">
        <v>1.02</v>
      </c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</row>
    <row r="211" spans="1:34" ht="10.5" customHeight="1" x14ac:dyDescent="0.2">
      <c r="A211" s="803"/>
      <c r="B211" s="803"/>
      <c r="C211" s="943">
        <v>43983</v>
      </c>
      <c r="D211" s="803">
        <v>1</v>
      </c>
      <c r="E211" s="803"/>
      <c r="F211" s="943">
        <v>44348</v>
      </c>
      <c r="G211" s="803">
        <v>1</v>
      </c>
      <c r="H211" s="803"/>
      <c r="I211" s="943">
        <v>44713</v>
      </c>
      <c r="J211" s="803">
        <v>1.02</v>
      </c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</row>
    <row r="212" spans="1:34" ht="10.5" customHeight="1" x14ac:dyDescent="0.2">
      <c r="A212" s="803"/>
      <c r="B212" s="803"/>
      <c r="C212" s="943">
        <v>44075</v>
      </c>
      <c r="D212" s="803">
        <v>1</v>
      </c>
      <c r="E212" s="803"/>
      <c r="F212" s="943">
        <v>44440</v>
      </c>
      <c r="G212" s="803">
        <v>1</v>
      </c>
      <c r="H212" s="803"/>
      <c r="I212" s="943">
        <v>44805</v>
      </c>
      <c r="J212" s="803">
        <v>1.02</v>
      </c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</row>
    <row r="213" spans="1:34" ht="10.5" customHeight="1" x14ac:dyDescent="0.2">
      <c r="A213" s="803"/>
      <c r="B213" s="803"/>
      <c r="C213" s="943">
        <v>44166</v>
      </c>
      <c r="D213" s="803">
        <v>1</v>
      </c>
      <c r="E213" s="803"/>
      <c r="F213" s="943">
        <v>44531</v>
      </c>
      <c r="G213" s="803">
        <v>1</v>
      </c>
      <c r="H213" s="803"/>
      <c r="I213" s="943">
        <v>44896</v>
      </c>
      <c r="J213" s="803">
        <v>1.02</v>
      </c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</row>
    <row r="214" spans="1:34" ht="10.5" customHeight="1" x14ac:dyDescent="0.2">
      <c r="A214" s="803"/>
      <c r="B214" s="803"/>
      <c r="C214" s="803"/>
      <c r="D214" s="803"/>
      <c r="E214" s="803"/>
      <c r="F214" s="803"/>
      <c r="G214" s="803"/>
      <c r="H214" s="803"/>
      <c r="I214" s="803"/>
      <c r="J214" s="803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</row>
    <row r="215" spans="1:34" ht="10.5" customHeight="1" x14ac:dyDescent="0.2">
      <c r="A215" s="803"/>
      <c r="B215" s="803"/>
      <c r="C215" s="803" t="s">
        <v>3175</v>
      </c>
      <c r="D215" s="803">
        <v>4</v>
      </c>
      <c r="E215" s="803"/>
      <c r="F215" s="803"/>
      <c r="G215" s="803">
        <v>4</v>
      </c>
      <c r="H215" s="803"/>
      <c r="I215" s="803"/>
      <c r="J215" s="803">
        <v>4.08</v>
      </c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</row>
    <row r="216" spans="1:34" ht="10.5" customHeight="1" x14ac:dyDescent="0.2">
      <c r="A216" s="803"/>
      <c r="B216" s="803"/>
      <c r="C216" s="803"/>
      <c r="D216" s="803"/>
      <c r="E216" s="803"/>
      <c r="F216" s="803"/>
      <c r="G216" s="803"/>
      <c r="H216" s="803"/>
      <c r="I216" s="803"/>
      <c r="J216" s="803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</row>
    <row r="217" spans="1:34" ht="10.5" customHeight="1" x14ac:dyDescent="0.2">
      <c r="A217" s="803" t="s">
        <v>5301</v>
      </c>
      <c r="B217" s="803"/>
      <c r="C217" s="803"/>
      <c r="D217" s="803"/>
      <c r="E217" s="803"/>
      <c r="F217" s="803"/>
      <c r="G217" s="803"/>
      <c r="H217" s="803"/>
      <c r="I217" s="803"/>
      <c r="J217" s="803"/>
    </row>
    <row r="218" spans="1:34" ht="10.5" customHeight="1" x14ac:dyDescent="0.2">
      <c r="A218" s="803" t="s">
        <v>5302</v>
      </c>
      <c r="B218" s="803"/>
      <c r="C218" s="803"/>
      <c r="D218" s="803"/>
      <c r="E218" s="803"/>
      <c r="F218" s="803"/>
      <c r="G218" s="803"/>
      <c r="H218" s="803"/>
      <c r="I218" s="803"/>
      <c r="J218" s="803"/>
    </row>
    <row r="219" spans="1:34" ht="10.5" customHeight="1" x14ac:dyDescent="0.2">
      <c r="A219" t="s">
        <v>5303</v>
      </c>
    </row>
    <row r="220" spans="1:34" ht="10.5" customHeight="1" x14ac:dyDescent="0.2"/>
    <row r="221" spans="1:34" ht="10.5" customHeight="1" x14ac:dyDescent="0.2">
      <c r="A221" t="s">
        <v>5305</v>
      </c>
    </row>
    <row r="222" spans="1:34" ht="10.5" customHeight="1" x14ac:dyDescent="0.2">
      <c r="A222" t="s">
        <v>5306</v>
      </c>
    </row>
    <row r="223" spans="1:34" ht="11.1" customHeight="1" x14ac:dyDescent="0.2"/>
    <row r="224" spans="1:34" ht="9.9499999999999993" customHeight="1" x14ac:dyDescent="0.2"/>
    <row r="225" ht="9.9499999999999993" customHeight="1" x14ac:dyDescent="0.2"/>
    <row r="226" ht="9.9499999999999993" customHeight="1" x14ac:dyDescent="0.2"/>
    <row r="227" ht="9.9499999999999993" customHeight="1" x14ac:dyDescent="0.2"/>
    <row r="228" ht="9.9499999999999993" customHeight="1" x14ac:dyDescent="0.2"/>
    <row r="229" ht="11.1" customHeight="1" x14ac:dyDescent="0.2"/>
    <row r="230" ht="11.1" customHeight="1" x14ac:dyDescent="0.2"/>
    <row r="231" ht="11.1" customHeight="1" x14ac:dyDescent="0.2"/>
    <row r="232" ht="11.1" customHeight="1" x14ac:dyDescent="0.2"/>
    <row r="233" ht="11.1" customHeight="1" x14ac:dyDescent="0.2"/>
    <row r="234" ht="11.1" customHeight="1" x14ac:dyDescent="0.2"/>
    <row r="235" ht="11.1" customHeight="1" x14ac:dyDescent="0.2"/>
    <row r="236" ht="11.1" customHeight="1" x14ac:dyDescent="0.2"/>
    <row r="237" ht="11.1" customHeight="1" x14ac:dyDescent="0.2"/>
    <row r="238" ht="11.1" customHeight="1" x14ac:dyDescent="0.2"/>
    <row r="239" ht="11.1" customHeight="1" x14ac:dyDescent="0.2"/>
    <row r="240" ht="11.1" customHeight="1" x14ac:dyDescent="0.2"/>
    <row r="241" ht="11.1" customHeight="1" x14ac:dyDescent="0.2"/>
    <row r="242" ht="11.1" customHeight="1" x14ac:dyDescent="0.2"/>
    <row r="243" ht="11.1" customHeight="1" x14ac:dyDescent="0.2"/>
    <row r="244" ht="11.1" customHeight="1" x14ac:dyDescent="0.2"/>
    <row r="245" ht="11.1" customHeight="1" x14ac:dyDescent="0.2"/>
    <row r="246" ht="11.1" customHeight="1" x14ac:dyDescent="0.2"/>
    <row r="247" ht="11.1" customHeight="1" x14ac:dyDescent="0.2"/>
    <row r="248" ht="11.1" customHeight="1" x14ac:dyDescent="0.2"/>
    <row r="249" ht="11.1" customHeight="1" x14ac:dyDescent="0.2"/>
    <row r="250" ht="11.1" customHeight="1" x14ac:dyDescent="0.2"/>
    <row r="251" ht="11.1" customHeight="1" x14ac:dyDescent="0.2"/>
    <row r="252" ht="11.1" customHeight="1" x14ac:dyDescent="0.2"/>
    <row r="253" ht="11.1" customHeight="1" x14ac:dyDescent="0.2"/>
    <row r="254" ht="11.1" customHeight="1" x14ac:dyDescent="0.2"/>
    <row r="255" ht="11.1" customHeight="1" x14ac:dyDescent="0.2"/>
    <row r="256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05" spans="1:3" x14ac:dyDescent="0.2">
      <c r="A405" s="457"/>
      <c r="B405" s="576"/>
      <c r="C405" s="457"/>
    </row>
    <row r="406" spans="1:3" x14ac:dyDescent="0.2">
      <c r="A406" s="516"/>
      <c r="B406" s="576"/>
      <c r="C406" s="457"/>
    </row>
    <row r="407" spans="1:3" x14ac:dyDescent="0.2">
      <c r="A407" s="516"/>
      <c r="B407" s="576"/>
      <c r="C407" s="457"/>
    </row>
    <row r="408" spans="1:3" x14ac:dyDescent="0.2">
      <c r="A408" s="516"/>
      <c r="B408" s="576"/>
      <c r="C408" s="457"/>
    </row>
    <row r="409" spans="1:3" x14ac:dyDescent="0.2">
      <c r="A409" s="516"/>
      <c r="B409" s="576"/>
      <c r="C409" s="457"/>
    </row>
    <row r="410" spans="1:3" x14ac:dyDescent="0.2">
      <c r="A410" s="516"/>
      <c r="B410" s="576"/>
      <c r="C410" s="457"/>
    </row>
    <row r="411" spans="1:3" x14ac:dyDescent="0.2">
      <c r="A411" s="516"/>
      <c r="B411" s="576"/>
      <c r="C411" s="457"/>
    </row>
    <row r="412" spans="1:3" x14ac:dyDescent="0.2">
      <c r="A412" s="516"/>
      <c r="B412" s="576"/>
      <c r="C412" s="457"/>
    </row>
    <row r="413" spans="1:3" x14ac:dyDescent="0.2">
      <c r="A413" s="516"/>
      <c r="B413" s="576"/>
      <c r="C413" s="457"/>
    </row>
    <row r="414" spans="1:3" x14ac:dyDescent="0.2">
      <c r="A414" s="516"/>
      <c r="B414" s="576"/>
      <c r="C414" s="457"/>
    </row>
    <row r="415" spans="1:3" x14ac:dyDescent="0.2">
      <c r="A415" s="516"/>
      <c r="B415" s="576"/>
      <c r="C415" s="457"/>
    </row>
    <row r="416" spans="1:3" x14ac:dyDescent="0.2">
      <c r="A416" s="516"/>
      <c r="B416" s="576"/>
      <c r="C416" s="457"/>
    </row>
    <row r="417" spans="1:3" x14ac:dyDescent="0.2">
      <c r="A417" s="516"/>
      <c r="B417" s="576"/>
      <c r="C417" s="457"/>
    </row>
    <row r="418" spans="1:3" x14ac:dyDescent="0.2">
      <c r="A418" s="516"/>
      <c r="B418" s="576"/>
      <c r="C418" s="457"/>
    </row>
    <row r="419" spans="1:3" x14ac:dyDescent="0.2">
      <c r="A419" s="516"/>
      <c r="B419" s="576"/>
      <c r="C419" s="457"/>
    </row>
    <row r="420" spans="1:3" x14ac:dyDescent="0.2">
      <c r="A420" s="516"/>
      <c r="B420" s="576"/>
      <c r="C420" s="457"/>
    </row>
    <row r="421" spans="1:3" x14ac:dyDescent="0.2">
      <c r="A421" s="457"/>
      <c r="B421" s="576"/>
      <c r="C421" s="457"/>
    </row>
    <row r="422" spans="1:3" x14ac:dyDescent="0.2">
      <c r="B422" s="577"/>
    </row>
  </sheetData>
  <sheetProtection selectLockedCells="1" selectUnlockedCells="1"/>
  <conditionalFormatting sqref="K158:K179">
    <cfRule type="cellIs" dxfId="0" priority="1" stopIfTrue="1" operator="lessThan">
      <formula>2</formula>
    </cfRule>
  </conditionalFormatting>
  <hyperlinks>
    <hyperlink ref="G146" r:id="rId1"/>
    <hyperlink ref="G150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20</vt:i4>
      </vt:variant>
    </vt:vector>
  </HeadingPairs>
  <TitlesOfParts>
    <vt:vector size="31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Champions!DataAll</vt:lpstr>
      <vt:lpstr>Contenders!DataAll</vt:lpstr>
      <vt:lpstr>Historical!DataAll</vt:lpstr>
      <vt:lpstr>DataAll</vt:lpstr>
      <vt:lpstr>Deletions</vt:lpstr>
      <vt:lpstr>FrozenAngels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2017-12-12T17:34:52Z</dcterms:created>
  <dc:creator>dfish</dc:creator>
  <cp:lastModifiedBy>Justin</cp:lastModifiedBy>
  <cp:lastPrinted>2019-11-30T01:47:56Z</cp:lastPrinted>
  <dcterms:modified xsi:type="dcterms:W3CDTF">2023-02-28T22:54:44Z</dcterms:modified>
</cp:coreProperties>
</file>